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/>
  <mc:AlternateContent xmlns:mc="http://schemas.openxmlformats.org/markup-compatibility/2006">
    <mc:Choice Requires="x15">
      <x15ac:absPath xmlns:x15ac="http://schemas.microsoft.com/office/spreadsheetml/2010/11/ac" url="C:\Users\DAVID ZAMORA\Documents\DOC_DAVID\SDA\SDA-2021\8 Octubre\Obligacion_5\"/>
    </mc:Choice>
  </mc:AlternateContent>
  <xr:revisionPtr revIDLastSave="0" documentId="13_ncr:1_{F6FEF712-4563-4DCA-AE38-5048B9352FC8}" xr6:coauthVersionLast="47" xr6:coauthVersionMax="47" xr10:uidLastSave="{00000000-0000-0000-0000-000000000000}"/>
  <bookViews>
    <workbookView xWindow="-110" yWindow="-110" windowWidth="19420" windowHeight="10420" tabRatio="772" xr2:uid="{00000000-000D-0000-FFFF-FFFF00000000}"/>
  </bookViews>
  <sheets>
    <sheet name="NORMA" sheetId="1" r:id="rId1"/>
    <sheet name="TORCA" sheetId="2" r:id="rId2"/>
    <sheet name="SALITRE" sheetId="3" r:id="rId3"/>
    <sheet name="FUCHA" sheetId="4" r:id="rId4"/>
    <sheet name="TUNJUELO" sheetId="5" r:id="rId5"/>
    <sheet name="CUMPLIMIENTO TU-TO" sheetId="12" r:id="rId6"/>
    <sheet name="CUMPLIMIENTO FU-SA" sheetId="13" r:id="rId7"/>
  </sheets>
  <definedNames>
    <definedName name="_xlnm._FilterDatabase" localSheetId="2" hidden="1">SALITRE!$A$1:$AI$930</definedName>
    <definedName name="_xlnm._FilterDatabase" localSheetId="1" hidden="1">TORCA!$A$2:$O$399</definedName>
    <definedName name="_xlnm._FilterDatabase" localSheetId="4" hidden="1">TUNJUELO!$A$2:$AI$1384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530" i="5" l="1"/>
  <c r="M1530" i="5"/>
  <c r="L1530" i="5"/>
  <c r="K1530" i="5"/>
  <c r="J1530" i="5"/>
  <c r="I1530" i="5"/>
  <c r="H1530" i="5"/>
  <c r="G1530" i="5"/>
  <c r="F1530" i="5"/>
  <c r="E1530" i="5"/>
  <c r="N1529" i="5"/>
  <c r="M1529" i="5"/>
  <c r="L1529" i="5"/>
  <c r="K1529" i="5"/>
  <c r="J1529" i="5"/>
  <c r="I1529" i="5"/>
  <c r="H1529" i="5"/>
  <c r="G1529" i="5"/>
  <c r="F1529" i="5"/>
  <c r="E1529" i="5"/>
  <c r="N1528" i="5"/>
  <c r="M1528" i="5"/>
  <c r="L1528" i="5"/>
  <c r="K1528" i="5"/>
  <c r="J1528" i="5"/>
  <c r="I1528" i="5"/>
  <c r="H1528" i="5"/>
  <c r="G1528" i="5"/>
  <c r="F1528" i="5"/>
  <c r="E1528" i="5"/>
  <c r="N1527" i="5"/>
  <c r="M1527" i="5"/>
  <c r="L1527" i="5"/>
  <c r="K1527" i="5"/>
  <c r="J1527" i="5"/>
  <c r="I1527" i="5"/>
  <c r="H1527" i="5"/>
  <c r="G1527" i="5"/>
  <c r="F1527" i="5"/>
  <c r="E1527" i="5"/>
  <c r="N1522" i="5"/>
  <c r="N1535" i="5" s="1"/>
  <c r="M1522" i="5"/>
  <c r="M1535" i="5" s="1"/>
  <c r="L1522" i="5"/>
  <c r="L1535" i="5" s="1"/>
  <c r="K1522" i="5"/>
  <c r="K1535" i="5" s="1"/>
  <c r="J1522" i="5"/>
  <c r="J1535" i="5" s="1"/>
  <c r="I1522" i="5"/>
  <c r="I1535" i="5" s="1"/>
  <c r="H1522" i="5"/>
  <c r="H1535" i="5" s="1"/>
  <c r="G1522" i="5"/>
  <c r="G1535" i="5" s="1"/>
  <c r="F1522" i="5"/>
  <c r="F1535" i="5" s="1"/>
  <c r="E1522" i="5"/>
  <c r="E1535" i="5" s="1"/>
  <c r="N1521" i="5"/>
  <c r="M1521" i="5"/>
  <c r="L1521" i="5"/>
  <c r="K1521" i="5"/>
  <c r="J1521" i="5"/>
  <c r="I1521" i="5"/>
  <c r="H1521" i="5"/>
  <c r="G1521" i="5"/>
  <c r="F1521" i="5"/>
  <c r="E1521" i="5"/>
  <c r="N1517" i="5"/>
  <c r="N1534" i="5" s="1"/>
  <c r="M1517" i="5"/>
  <c r="M1534" i="5" s="1"/>
  <c r="L1517" i="5"/>
  <c r="L1534" i="5" s="1"/>
  <c r="K1517" i="5"/>
  <c r="K1534" i="5" s="1"/>
  <c r="J1517" i="5"/>
  <c r="J1534" i="5" s="1"/>
  <c r="I1517" i="5"/>
  <c r="I1534" i="5" s="1"/>
  <c r="H1517" i="5"/>
  <c r="H1534" i="5" s="1"/>
  <c r="G1517" i="5"/>
  <c r="G1534" i="5" s="1"/>
  <c r="F1517" i="5"/>
  <c r="F1534" i="5" s="1"/>
  <c r="E1517" i="5"/>
  <c r="E1534" i="5" s="1"/>
  <c r="N1516" i="5"/>
  <c r="M1516" i="5"/>
  <c r="L1516" i="5"/>
  <c r="K1516" i="5"/>
  <c r="J1516" i="5"/>
  <c r="I1516" i="5"/>
  <c r="H1516" i="5"/>
  <c r="G1516" i="5"/>
  <c r="F1516" i="5"/>
  <c r="E1516" i="5"/>
  <c r="N1512" i="5"/>
  <c r="N1533" i="5" s="1"/>
  <c r="M1512" i="5"/>
  <c r="M1533" i="5" s="1"/>
  <c r="L1512" i="5"/>
  <c r="L1533" i="5" s="1"/>
  <c r="K1512" i="5"/>
  <c r="K1533" i="5" s="1"/>
  <c r="J1512" i="5"/>
  <c r="J1533" i="5" s="1"/>
  <c r="I1512" i="5"/>
  <c r="I1533" i="5" s="1"/>
  <c r="H1512" i="5"/>
  <c r="H1533" i="5" s="1"/>
  <c r="G1512" i="5"/>
  <c r="G1533" i="5" s="1"/>
  <c r="F1512" i="5"/>
  <c r="F1533" i="5" s="1"/>
  <c r="E1512" i="5"/>
  <c r="E1533" i="5" s="1"/>
  <c r="N1511" i="5"/>
  <c r="M1511" i="5"/>
  <c r="L1511" i="5"/>
  <c r="K1511" i="5"/>
  <c r="J1511" i="5"/>
  <c r="I1511" i="5"/>
  <c r="H1511" i="5"/>
  <c r="G1511" i="5"/>
  <c r="F1511" i="5"/>
  <c r="E1511" i="5"/>
  <c r="N1507" i="5"/>
  <c r="N1532" i="5" s="1"/>
  <c r="M1507" i="5"/>
  <c r="M1532" i="5" s="1"/>
  <c r="L1507" i="5"/>
  <c r="L1532" i="5" s="1"/>
  <c r="K1507" i="5"/>
  <c r="K1532" i="5" s="1"/>
  <c r="J1507" i="5"/>
  <c r="J1532" i="5" s="1"/>
  <c r="I1507" i="5"/>
  <c r="I1532" i="5" s="1"/>
  <c r="H1507" i="5"/>
  <c r="H1532" i="5" s="1"/>
  <c r="G1507" i="5"/>
  <c r="G1532" i="5" s="1"/>
  <c r="F1507" i="5"/>
  <c r="F1532" i="5" s="1"/>
  <c r="E1507" i="5"/>
  <c r="E1532" i="5" s="1"/>
  <c r="N1506" i="5"/>
  <c r="M1506" i="5"/>
  <c r="L1506" i="5"/>
  <c r="K1506" i="5"/>
  <c r="J1506" i="5"/>
  <c r="I1506" i="5"/>
  <c r="H1506" i="5"/>
  <c r="G1506" i="5"/>
  <c r="F1506" i="5"/>
  <c r="E1506" i="5"/>
  <c r="AI1384" i="5"/>
  <c r="AH1384" i="5"/>
  <c r="AF1384" i="5"/>
  <c r="AE1384" i="5"/>
  <c r="AD1384" i="5"/>
  <c r="AC1384" i="5"/>
  <c r="AB1384" i="5"/>
  <c r="AA1384" i="5"/>
  <c r="Z1384" i="5"/>
  <c r="Y1384" i="5"/>
  <c r="X1384" i="5"/>
  <c r="V1384" i="5"/>
  <c r="U1384" i="5"/>
  <c r="T1384" i="5"/>
  <c r="S1384" i="5"/>
  <c r="R1384" i="5"/>
  <c r="Q1384" i="5"/>
  <c r="P1384" i="5"/>
  <c r="AI1383" i="5"/>
  <c r="AH1383" i="5"/>
  <c r="AF1383" i="5"/>
  <c r="AE1383" i="5"/>
  <c r="AD1383" i="5"/>
  <c r="AC1383" i="5"/>
  <c r="AB1383" i="5"/>
  <c r="AA1383" i="5"/>
  <c r="Z1383" i="5"/>
  <c r="Y1383" i="5"/>
  <c r="X1383" i="5"/>
  <c r="V1383" i="5"/>
  <c r="U1383" i="5"/>
  <c r="T1383" i="5"/>
  <c r="S1383" i="5"/>
  <c r="R1383" i="5"/>
  <c r="Q1383" i="5"/>
  <c r="P1383" i="5"/>
  <c r="AI1382" i="5"/>
  <c r="AH1382" i="5"/>
  <c r="AF1382" i="5"/>
  <c r="AE1382" i="5"/>
  <c r="AD1382" i="5"/>
  <c r="AC1382" i="5"/>
  <c r="AB1382" i="5"/>
  <c r="AA1382" i="5"/>
  <c r="Z1382" i="5"/>
  <c r="Y1382" i="5"/>
  <c r="X1382" i="5"/>
  <c r="V1382" i="5"/>
  <c r="U1382" i="5"/>
  <c r="T1382" i="5"/>
  <c r="S1382" i="5"/>
  <c r="R1382" i="5"/>
  <c r="Q1382" i="5"/>
  <c r="P1382" i="5"/>
  <c r="AI1381" i="5"/>
  <c r="AH1381" i="5"/>
  <c r="AF1381" i="5"/>
  <c r="AE1381" i="5"/>
  <c r="AD1381" i="5"/>
  <c r="AC1381" i="5"/>
  <c r="AB1381" i="5"/>
  <c r="AA1381" i="5"/>
  <c r="Z1381" i="5"/>
  <c r="Y1381" i="5"/>
  <c r="X1381" i="5"/>
  <c r="V1381" i="5"/>
  <c r="U1381" i="5"/>
  <c r="T1381" i="5"/>
  <c r="S1381" i="5"/>
  <c r="R1381" i="5"/>
  <c r="Q1381" i="5"/>
  <c r="P1381" i="5"/>
  <c r="AI1380" i="5"/>
  <c r="AH1380" i="5"/>
  <c r="AF1380" i="5"/>
  <c r="AE1380" i="5"/>
  <c r="AD1380" i="5"/>
  <c r="AC1380" i="5"/>
  <c r="AB1380" i="5"/>
  <c r="AA1380" i="5"/>
  <c r="Z1380" i="5"/>
  <c r="Y1380" i="5"/>
  <c r="X1380" i="5"/>
  <c r="V1380" i="5"/>
  <c r="U1380" i="5"/>
  <c r="T1380" i="5"/>
  <c r="S1380" i="5"/>
  <c r="R1380" i="5"/>
  <c r="Q1380" i="5"/>
  <c r="P1380" i="5"/>
  <c r="AI1379" i="5"/>
  <c r="AH1379" i="5"/>
  <c r="AF1379" i="5"/>
  <c r="AE1379" i="5"/>
  <c r="AD1379" i="5"/>
  <c r="AC1379" i="5"/>
  <c r="AB1379" i="5"/>
  <c r="AA1379" i="5"/>
  <c r="Z1379" i="5"/>
  <c r="Y1379" i="5"/>
  <c r="X1379" i="5"/>
  <c r="V1379" i="5"/>
  <c r="U1379" i="5"/>
  <c r="T1379" i="5"/>
  <c r="S1379" i="5"/>
  <c r="R1379" i="5"/>
  <c r="Q1379" i="5"/>
  <c r="P1379" i="5"/>
  <c r="AI1378" i="5"/>
  <c r="AH1378" i="5"/>
  <c r="AF1378" i="5"/>
  <c r="AE1378" i="5"/>
  <c r="AD1378" i="5"/>
  <c r="AC1378" i="5"/>
  <c r="AB1378" i="5"/>
  <c r="AA1378" i="5"/>
  <c r="Z1378" i="5"/>
  <c r="Y1378" i="5"/>
  <c r="X1378" i="5"/>
  <c r="V1378" i="5"/>
  <c r="U1378" i="5"/>
  <c r="T1378" i="5"/>
  <c r="S1378" i="5"/>
  <c r="R1378" i="5"/>
  <c r="Q1378" i="5"/>
  <c r="P1378" i="5"/>
  <c r="AI1377" i="5"/>
  <c r="AH1377" i="5"/>
  <c r="AF1377" i="5"/>
  <c r="AE1377" i="5"/>
  <c r="AD1377" i="5"/>
  <c r="AC1377" i="5"/>
  <c r="AB1377" i="5"/>
  <c r="AA1377" i="5"/>
  <c r="Z1377" i="5"/>
  <c r="Y1377" i="5"/>
  <c r="X1377" i="5"/>
  <c r="V1377" i="5"/>
  <c r="U1377" i="5"/>
  <c r="T1377" i="5"/>
  <c r="S1377" i="5"/>
  <c r="R1377" i="5"/>
  <c r="Q1377" i="5"/>
  <c r="P1377" i="5"/>
  <c r="AI1376" i="5"/>
  <c r="AH1376" i="5"/>
  <c r="AF1376" i="5"/>
  <c r="AE1376" i="5"/>
  <c r="AD1376" i="5"/>
  <c r="AC1376" i="5"/>
  <c r="AB1376" i="5"/>
  <c r="AA1376" i="5"/>
  <c r="Z1376" i="5"/>
  <c r="Y1376" i="5"/>
  <c r="X1376" i="5"/>
  <c r="V1376" i="5"/>
  <c r="U1376" i="5"/>
  <c r="T1376" i="5"/>
  <c r="S1376" i="5"/>
  <c r="R1376" i="5"/>
  <c r="Q1376" i="5"/>
  <c r="P1376" i="5"/>
  <c r="AI1375" i="5"/>
  <c r="AH1375" i="5"/>
  <c r="AF1375" i="5"/>
  <c r="AE1375" i="5"/>
  <c r="AD1375" i="5"/>
  <c r="AC1375" i="5"/>
  <c r="AB1375" i="5"/>
  <c r="AA1375" i="5"/>
  <c r="Z1375" i="5"/>
  <c r="Y1375" i="5"/>
  <c r="X1375" i="5"/>
  <c r="V1375" i="5"/>
  <c r="U1375" i="5"/>
  <c r="T1375" i="5"/>
  <c r="S1375" i="5"/>
  <c r="R1375" i="5"/>
  <c r="Q1375" i="5"/>
  <c r="P1375" i="5"/>
  <c r="AI1374" i="5"/>
  <c r="AH1374" i="5"/>
  <c r="AF1374" i="5"/>
  <c r="AE1374" i="5"/>
  <c r="AD1374" i="5"/>
  <c r="AC1374" i="5"/>
  <c r="AB1374" i="5"/>
  <c r="AA1374" i="5"/>
  <c r="Z1374" i="5"/>
  <c r="Y1374" i="5"/>
  <c r="X1374" i="5"/>
  <c r="V1374" i="5"/>
  <c r="U1374" i="5"/>
  <c r="T1374" i="5"/>
  <c r="S1374" i="5"/>
  <c r="R1374" i="5"/>
  <c r="Q1374" i="5"/>
  <c r="P1374" i="5"/>
  <c r="AI1373" i="5"/>
  <c r="AH1373" i="5"/>
  <c r="AF1373" i="5"/>
  <c r="AE1373" i="5"/>
  <c r="AD1373" i="5"/>
  <c r="AC1373" i="5"/>
  <c r="AB1373" i="5"/>
  <c r="AA1373" i="5"/>
  <c r="Z1373" i="5"/>
  <c r="Y1373" i="5"/>
  <c r="X1373" i="5"/>
  <c r="V1373" i="5"/>
  <c r="U1373" i="5"/>
  <c r="T1373" i="5"/>
  <c r="S1373" i="5"/>
  <c r="R1373" i="5"/>
  <c r="Q1373" i="5"/>
  <c r="P1373" i="5"/>
  <c r="AI1372" i="5"/>
  <c r="AH1372" i="5"/>
  <c r="AF1372" i="5"/>
  <c r="AE1372" i="5"/>
  <c r="AD1372" i="5"/>
  <c r="AC1372" i="5"/>
  <c r="AB1372" i="5"/>
  <c r="AA1372" i="5"/>
  <c r="Z1372" i="5"/>
  <c r="Y1372" i="5"/>
  <c r="X1372" i="5"/>
  <c r="V1372" i="5"/>
  <c r="U1372" i="5"/>
  <c r="T1372" i="5"/>
  <c r="S1372" i="5"/>
  <c r="R1372" i="5"/>
  <c r="Q1372" i="5"/>
  <c r="P1372" i="5"/>
  <c r="AI1371" i="5"/>
  <c r="AH1371" i="5"/>
  <c r="AF1371" i="5"/>
  <c r="AE1371" i="5"/>
  <c r="AD1371" i="5"/>
  <c r="AC1371" i="5"/>
  <c r="AB1371" i="5"/>
  <c r="AA1371" i="5"/>
  <c r="Z1371" i="5"/>
  <c r="Y1371" i="5"/>
  <c r="X1371" i="5"/>
  <c r="V1371" i="5"/>
  <c r="U1371" i="5"/>
  <c r="T1371" i="5"/>
  <c r="S1371" i="5"/>
  <c r="R1371" i="5"/>
  <c r="Q1371" i="5"/>
  <c r="P1371" i="5"/>
  <c r="AI1370" i="5"/>
  <c r="AH1370" i="5"/>
  <c r="AF1370" i="5"/>
  <c r="AE1370" i="5"/>
  <c r="AD1370" i="5"/>
  <c r="AC1370" i="5"/>
  <c r="AB1370" i="5"/>
  <c r="AA1370" i="5"/>
  <c r="Z1370" i="5"/>
  <c r="Y1370" i="5"/>
  <c r="X1370" i="5"/>
  <c r="V1370" i="5"/>
  <c r="U1370" i="5"/>
  <c r="T1370" i="5"/>
  <c r="S1370" i="5"/>
  <c r="R1370" i="5"/>
  <c r="Q1370" i="5"/>
  <c r="P1370" i="5"/>
  <c r="AI1369" i="5"/>
  <c r="AH1369" i="5"/>
  <c r="AF1369" i="5"/>
  <c r="AE1369" i="5"/>
  <c r="AD1369" i="5"/>
  <c r="AC1369" i="5"/>
  <c r="AB1369" i="5"/>
  <c r="AA1369" i="5"/>
  <c r="Z1369" i="5"/>
  <c r="Y1369" i="5"/>
  <c r="X1369" i="5"/>
  <c r="V1369" i="5"/>
  <c r="U1369" i="5"/>
  <c r="T1369" i="5"/>
  <c r="S1369" i="5"/>
  <c r="R1369" i="5"/>
  <c r="Q1369" i="5"/>
  <c r="P1369" i="5"/>
  <c r="AI1368" i="5"/>
  <c r="AH1368" i="5"/>
  <c r="AF1368" i="5"/>
  <c r="AE1368" i="5"/>
  <c r="AD1368" i="5"/>
  <c r="AC1368" i="5"/>
  <c r="AB1368" i="5"/>
  <c r="AA1368" i="5"/>
  <c r="Z1368" i="5"/>
  <c r="Y1368" i="5"/>
  <c r="X1368" i="5"/>
  <c r="V1368" i="5"/>
  <c r="U1368" i="5"/>
  <c r="T1368" i="5"/>
  <c r="S1368" i="5"/>
  <c r="R1368" i="5"/>
  <c r="Q1368" i="5"/>
  <c r="P1368" i="5"/>
  <c r="AI1367" i="5"/>
  <c r="AH1367" i="5"/>
  <c r="AF1367" i="5"/>
  <c r="AE1367" i="5"/>
  <c r="AD1367" i="5"/>
  <c r="AC1367" i="5"/>
  <c r="AB1367" i="5"/>
  <c r="AA1367" i="5"/>
  <c r="Z1367" i="5"/>
  <c r="Y1367" i="5"/>
  <c r="X1367" i="5"/>
  <c r="V1367" i="5"/>
  <c r="U1367" i="5"/>
  <c r="T1367" i="5"/>
  <c r="S1367" i="5"/>
  <c r="R1367" i="5"/>
  <c r="Q1367" i="5"/>
  <c r="P1367" i="5"/>
  <c r="AI1366" i="5"/>
  <c r="AH1366" i="5"/>
  <c r="AF1366" i="5"/>
  <c r="AE1366" i="5"/>
  <c r="AD1366" i="5"/>
  <c r="AC1366" i="5"/>
  <c r="AB1366" i="5"/>
  <c r="AA1366" i="5"/>
  <c r="Z1366" i="5"/>
  <c r="Y1366" i="5"/>
  <c r="X1366" i="5"/>
  <c r="V1366" i="5"/>
  <c r="U1366" i="5"/>
  <c r="T1366" i="5"/>
  <c r="S1366" i="5"/>
  <c r="R1366" i="5"/>
  <c r="Q1366" i="5"/>
  <c r="P1366" i="5"/>
  <c r="AI1365" i="5"/>
  <c r="AH1365" i="5"/>
  <c r="AF1365" i="5"/>
  <c r="AE1365" i="5"/>
  <c r="AD1365" i="5"/>
  <c r="AC1365" i="5"/>
  <c r="AB1365" i="5"/>
  <c r="AA1365" i="5"/>
  <c r="Z1365" i="5"/>
  <c r="Y1365" i="5"/>
  <c r="X1365" i="5"/>
  <c r="V1365" i="5"/>
  <c r="U1365" i="5"/>
  <c r="T1365" i="5"/>
  <c r="S1365" i="5"/>
  <c r="R1365" i="5"/>
  <c r="Q1365" i="5"/>
  <c r="P1365" i="5"/>
  <c r="AI1364" i="5"/>
  <c r="AH1364" i="5"/>
  <c r="AF1364" i="5"/>
  <c r="AE1364" i="5"/>
  <c r="AD1364" i="5"/>
  <c r="AC1364" i="5"/>
  <c r="AB1364" i="5"/>
  <c r="AA1364" i="5"/>
  <c r="Z1364" i="5"/>
  <c r="Y1364" i="5"/>
  <c r="X1364" i="5"/>
  <c r="V1364" i="5"/>
  <c r="U1364" i="5"/>
  <c r="T1364" i="5"/>
  <c r="S1364" i="5"/>
  <c r="R1364" i="5"/>
  <c r="Q1364" i="5"/>
  <c r="P1364" i="5"/>
  <c r="AI1363" i="5"/>
  <c r="AH1363" i="5"/>
  <c r="AF1363" i="5"/>
  <c r="AE1363" i="5"/>
  <c r="AD1363" i="5"/>
  <c r="AC1363" i="5"/>
  <c r="AB1363" i="5"/>
  <c r="AA1363" i="5"/>
  <c r="Z1363" i="5"/>
  <c r="Y1363" i="5"/>
  <c r="X1363" i="5"/>
  <c r="V1363" i="5"/>
  <c r="U1363" i="5"/>
  <c r="T1363" i="5"/>
  <c r="S1363" i="5"/>
  <c r="R1363" i="5"/>
  <c r="Q1363" i="5"/>
  <c r="P1363" i="5"/>
  <c r="AI1362" i="5"/>
  <c r="AH1362" i="5"/>
  <c r="AF1362" i="5"/>
  <c r="AE1362" i="5"/>
  <c r="AD1362" i="5"/>
  <c r="AC1362" i="5"/>
  <c r="AB1362" i="5"/>
  <c r="AA1362" i="5"/>
  <c r="Z1362" i="5"/>
  <c r="Y1362" i="5"/>
  <c r="X1362" i="5"/>
  <c r="V1362" i="5"/>
  <c r="U1362" i="5"/>
  <c r="T1362" i="5"/>
  <c r="S1362" i="5"/>
  <c r="R1362" i="5"/>
  <c r="Q1362" i="5"/>
  <c r="P1362" i="5"/>
  <c r="AI1361" i="5"/>
  <c r="AH1361" i="5"/>
  <c r="AF1361" i="5"/>
  <c r="AE1361" i="5"/>
  <c r="AD1361" i="5"/>
  <c r="AC1361" i="5"/>
  <c r="AB1361" i="5"/>
  <c r="AA1361" i="5"/>
  <c r="Z1361" i="5"/>
  <c r="Y1361" i="5"/>
  <c r="X1361" i="5"/>
  <c r="V1361" i="5"/>
  <c r="U1361" i="5"/>
  <c r="T1361" i="5"/>
  <c r="S1361" i="5"/>
  <c r="R1361" i="5"/>
  <c r="Q1361" i="5"/>
  <c r="P1361" i="5"/>
  <c r="AI1360" i="5"/>
  <c r="AH1360" i="5"/>
  <c r="AF1360" i="5"/>
  <c r="AE1360" i="5"/>
  <c r="AD1360" i="5"/>
  <c r="AC1360" i="5"/>
  <c r="AB1360" i="5"/>
  <c r="AA1360" i="5"/>
  <c r="Z1360" i="5"/>
  <c r="Y1360" i="5"/>
  <c r="X1360" i="5"/>
  <c r="V1360" i="5"/>
  <c r="U1360" i="5"/>
  <c r="T1360" i="5"/>
  <c r="S1360" i="5"/>
  <c r="R1360" i="5"/>
  <c r="Q1360" i="5"/>
  <c r="P1360" i="5"/>
  <c r="AI1359" i="5"/>
  <c r="AH1359" i="5"/>
  <c r="AF1359" i="5"/>
  <c r="AE1359" i="5"/>
  <c r="AD1359" i="5"/>
  <c r="AC1359" i="5"/>
  <c r="AB1359" i="5"/>
  <c r="AA1359" i="5"/>
  <c r="Z1359" i="5"/>
  <c r="Y1359" i="5"/>
  <c r="X1359" i="5"/>
  <c r="V1359" i="5"/>
  <c r="U1359" i="5"/>
  <c r="T1359" i="5"/>
  <c r="S1359" i="5"/>
  <c r="R1359" i="5"/>
  <c r="Q1359" i="5"/>
  <c r="P1359" i="5"/>
  <c r="AI1358" i="5"/>
  <c r="AH1358" i="5"/>
  <c r="AF1358" i="5"/>
  <c r="AE1358" i="5"/>
  <c r="AD1358" i="5"/>
  <c r="AC1358" i="5"/>
  <c r="AB1358" i="5"/>
  <c r="AA1358" i="5"/>
  <c r="Z1358" i="5"/>
  <c r="Y1358" i="5"/>
  <c r="X1358" i="5"/>
  <c r="V1358" i="5"/>
  <c r="U1358" i="5"/>
  <c r="T1358" i="5"/>
  <c r="S1358" i="5"/>
  <c r="R1358" i="5"/>
  <c r="Q1358" i="5"/>
  <c r="P1358" i="5"/>
  <c r="AI1357" i="5"/>
  <c r="AH1357" i="5"/>
  <c r="AF1357" i="5"/>
  <c r="AE1357" i="5"/>
  <c r="AD1357" i="5"/>
  <c r="AC1357" i="5"/>
  <c r="AB1357" i="5"/>
  <c r="AA1357" i="5"/>
  <c r="Z1357" i="5"/>
  <c r="Y1357" i="5"/>
  <c r="X1357" i="5"/>
  <c r="V1357" i="5"/>
  <c r="U1357" i="5"/>
  <c r="T1357" i="5"/>
  <c r="S1357" i="5"/>
  <c r="R1357" i="5"/>
  <c r="Q1357" i="5"/>
  <c r="P1357" i="5"/>
  <c r="AI1356" i="5"/>
  <c r="AH1356" i="5"/>
  <c r="AF1356" i="5"/>
  <c r="AE1356" i="5"/>
  <c r="AD1356" i="5"/>
  <c r="AC1356" i="5"/>
  <c r="AB1356" i="5"/>
  <c r="AA1356" i="5"/>
  <c r="Z1356" i="5"/>
  <c r="Y1356" i="5"/>
  <c r="X1356" i="5"/>
  <c r="V1356" i="5"/>
  <c r="U1356" i="5"/>
  <c r="T1356" i="5"/>
  <c r="S1356" i="5"/>
  <c r="R1356" i="5"/>
  <c r="Q1356" i="5"/>
  <c r="P1356" i="5"/>
  <c r="AI1355" i="5"/>
  <c r="AH1355" i="5"/>
  <c r="AF1355" i="5"/>
  <c r="AE1355" i="5"/>
  <c r="AD1355" i="5"/>
  <c r="AC1355" i="5"/>
  <c r="AB1355" i="5"/>
  <c r="AA1355" i="5"/>
  <c r="Z1355" i="5"/>
  <c r="Y1355" i="5"/>
  <c r="X1355" i="5"/>
  <c r="V1355" i="5"/>
  <c r="U1355" i="5"/>
  <c r="T1355" i="5"/>
  <c r="S1355" i="5"/>
  <c r="R1355" i="5"/>
  <c r="Q1355" i="5"/>
  <c r="P1355" i="5"/>
  <c r="AI1354" i="5"/>
  <c r="AH1354" i="5"/>
  <c r="AF1354" i="5"/>
  <c r="AE1354" i="5"/>
  <c r="AD1354" i="5"/>
  <c r="AC1354" i="5"/>
  <c r="AB1354" i="5"/>
  <c r="AA1354" i="5"/>
  <c r="Z1354" i="5"/>
  <c r="Y1354" i="5"/>
  <c r="X1354" i="5"/>
  <c r="V1354" i="5"/>
  <c r="U1354" i="5"/>
  <c r="T1354" i="5"/>
  <c r="S1354" i="5"/>
  <c r="R1354" i="5"/>
  <c r="Q1354" i="5"/>
  <c r="P1354" i="5"/>
  <c r="AI1353" i="5"/>
  <c r="AH1353" i="5"/>
  <c r="AF1353" i="5"/>
  <c r="AE1353" i="5"/>
  <c r="AD1353" i="5"/>
  <c r="AC1353" i="5"/>
  <c r="AB1353" i="5"/>
  <c r="AA1353" i="5"/>
  <c r="Z1353" i="5"/>
  <c r="Y1353" i="5"/>
  <c r="X1353" i="5"/>
  <c r="V1353" i="5"/>
  <c r="U1353" i="5"/>
  <c r="T1353" i="5"/>
  <c r="S1353" i="5"/>
  <c r="R1353" i="5"/>
  <c r="Q1353" i="5"/>
  <c r="P1353" i="5"/>
  <c r="AI1352" i="5"/>
  <c r="AH1352" i="5"/>
  <c r="AF1352" i="5"/>
  <c r="AE1352" i="5"/>
  <c r="AD1352" i="5"/>
  <c r="AC1352" i="5"/>
  <c r="AB1352" i="5"/>
  <c r="AA1352" i="5"/>
  <c r="Z1352" i="5"/>
  <c r="Y1352" i="5"/>
  <c r="X1352" i="5"/>
  <c r="V1352" i="5"/>
  <c r="U1352" i="5"/>
  <c r="T1352" i="5"/>
  <c r="S1352" i="5"/>
  <c r="R1352" i="5"/>
  <c r="Q1352" i="5"/>
  <c r="P1352" i="5"/>
  <c r="AI1351" i="5"/>
  <c r="AH1351" i="5"/>
  <c r="AF1351" i="5"/>
  <c r="AE1351" i="5"/>
  <c r="AD1351" i="5"/>
  <c r="AC1351" i="5"/>
  <c r="AB1351" i="5"/>
  <c r="AA1351" i="5"/>
  <c r="Z1351" i="5"/>
  <c r="Y1351" i="5"/>
  <c r="X1351" i="5"/>
  <c r="V1351" i="5"/>
  <c r="U1351" i="5"/>
  <c r="T1351" i="5"/>
  <c r="S1351" i="5"/>
  <c r="R1351" i="5"/>
  <c r="Q1351" i="5"/>
  <c r="P1351" i="5"/>
  <c r="AI1350" i="5"/>
  <c r="AH1350" i="5"/>
  <c r="AF1350" i="5"/>
  <c r="AE1350" i="5"/>
  <c r="AD1350" i="5"/>
  <c r="AC1350" i="5"/>
  <c r="AB1350" i="5"/>
  <c r="AA1350" i="5"/>
  <c r="Z1350" i="5"/>
  <c r="Y1350" i="5"/>
  <c r="X1350" i="5"/>
  <c r="V1350" i="5"/>
  <c r="U1350" i="5"/>
  <c r="T1350" i="5"/>
  <c r="S1350" i="5"/>
  <c r="R1350" i="5"/>
  <c r="Q1350" i="5"/>
  <c r="P1350" i="5"/>
  <c r="AI1349" i="5"/>
  <c r="AH1349" i="5"/>
  <c r="AF1349" i="5"/>
  <c r="AE1349" i="5"/>
  <c r="AD1349" i="5"/>
  <c r="AC1349" i="5"/>
  <c r="AB1349" i="5"/>
  <c r="AA1349" i="5"/>
  <c r="Z1349" i="5"/>
  <c r="Y1349" i="5"/>
  <c r="X1349" i="5"/>
  <c r="V1349" i="5"/>
  <c r="U1349" i="5"/>
  <c r="T1349" i="5"/>
  <c r="S1349" i="5"/>
  <c r="R1349" i="5"/>
  <c r="Q1349" i="5"/>
  <c r="P1349" i="5"/>
  <c r="AI1348" i="5"/>
  <c r="AH1348" i="5"/>
  <c r="AF1348" i="5"/>
  <c r="AE1348" i="5"/>
  <c r="AD1348" i="5"/>
  <c r="AC1348" i="5"/>
  <c r="AB1348" i="5"/>
  <c r="AA1348" i="5"/>
  <c r="Z1348" i="5"/>
  <c r="Y1348" i="5"/>
  <c r="X1348" i="5"/>
  <c r="V1348" i="5"/>
  <c r="U1348" i="5"/>
  <c r="T1348" i="5"/>
  <c r="S1348" i="5"/>
  <c r="R1348" i="5"/>
  <c r="Q1348" i="5"/>
  <c r="P1348" i="5"/>
  <c r="AI1347" i="5"/>
  <c r="AH1347" i="5"/>
  <c r="AF1347" i="5"/>
  <c r="AE1347" i="5"/>
  <c r="AD1347" i="5"/>
  <c r="AC1347" i="5"/>
  <c r="AB1347" i="5"/>
  <c r="AA1347" i="5"/>
  <c r="Z1347" i="5"/>
  <c r="Y1347" i="5"/>
  <c r="X1347" i="5"/>
  <c r="V1347" i="5"/>
  <c r="U1347" i="5"/>
  <c r="T1347" i="5"/>
  <c r="S1347" i="5"/>
  <c r="R1347" i="5"/>
  <c r="Q1347" i="5"/>
  <c r="P1347" i="5"/>
  <c r="AI1346" i="5"/>
  <c r="AH1346" i="5"/>
  <c r="AF1346" i="5"/>
  <c r="AE1346" i="5"/>
  <c r="AD1346" i="5"/>
  <c r="AC1346" i="5"/>
  <c r="AB1346" i="5"/>
  <c r="AA1346" i="5"/>
  <c r="Z1346" i="5"/>
  <c r="Y1346" i="5"/>
  <c r="X1346" i="5"/>
  <c r="V1346" i="5"/>
  <c r="U1346" i="5"/>
  <c r="T1346" i="5"/>
  <c r="S1346" i="5"/>
  <c r="R1346" i="5"/>
  <c r="Q1346" i="5"/>
  <c r="P1346" i="5"/>
  <c r="AI1345" i="5"/>
  <c r="AH1345" i="5"/>
  <c r="AF1345" i="5"/>
  <c r="AE1345" i="5"/>
  <c r="AD1345" i="5"/>
  <c r="AC1345" i="5"/>
  <c r="AB1345" i="5"/>
  <c r="AA1345" i="5"/>
  <c r="Z1345" i="5"/>
  <c r="Y1345" i="5"/>
  <c r="X1345" i="5"/>
  <c r="V1345" i="5"/>
  <c r="U1345" i="5"/>
  <c r="T1345" i="5"/>
  <c r="S1345" i="5"/>
  <c r="R1345" i="5"/>
  <c r="Q1345" i="5"/>
  <c r="P1345" i="5"/>
  <c r="AI1344" i="5"/>
  <c r="AH1344" i="5"/>
  <c r="AF1344" i="5"/>
  <c r="AE1344" i="5"/>
  <c r="AD1344" i="5"/>
  <c r="AC1344" i="5"/>
  <c r="AB1344" i="5"/>
  <c r="AA1344" i="5"/>
  <c r="Z1344" i="5"/>
  <c r="Y1344" i="5"/>
  <c r="X1344" i="5"/>
  <c r="V1344" i="5"/>
  <c r="U1344" i="5"/>
  <c r="T1344" i="5"/>
  <c r="S1344" i="5"/>
  <c r="R1344" i="5"/>
  <c r="Q1344" i="5"/>
  <c r="P1344" i="5"/>
  <c r="AI1343" i="5"/>
  <c r="AH1343" i="5"/>
  <c r="AF1343" i="5"/>
  <c r="AE1343" i="5"/>
  <c r="AD1343" i="5"/>
  <c r="AC1343" i="5"/>
  <c r="AB1343" i="5"/>
  <c r="AA1343" i="5"/>
  <c r="Z1343" i="5"/>
  <c r="Y1343" i="5"/>
  <c r="X1343" i="5"/>
  <c r="V1343" i="5"/>
  <c r="U1343" i="5"/>
  <c r="T1343" i="5"/>
  <c r="S1343" i="5"/>
  <c r="R1343" i="5"/>
  <c r="Q1343" i="5"/>
  <c r="P1343" i="5"/>
  <c r="AI1342" i="5"/>
  <c r="AH1342" i="5"/>
  <c r="AF1342" i="5"/>
  <c r="AE1342" i="5"/>
  <c r="AD1342" i="5"/>
  <c r="AC1342" i="5"/>
  <c r="AB1342" i="5"/>
  <c r="AA1342" i="5"/>
  <c r="Z1342" i="5"/>
  <c r="Y1342" i="5"/>
  <c r="X1342" i="5"/>
  <c r="V1342" i="5"/>
  <c r="U1342" i="5"/>
  <c r="T1342" i="5"/>
  <c r="S1342" i="5"/>
  <c r="R1342" i="5"/>
  <c r="Q1342" i="5"/>
  <c r="P1342" i="5"/>
  <c r="AI1341" i="5"/>
  <c r="AH1341" i="5"/>
  <c r="AF1341" i="5"/>
  <c r="AE1341" i="5"/>
  <c r="AD1341" i="5"/>
  <c r="AC1341" i="5"/>
  <c r="AB1341" i="5"/>
  <c r="AA1341" i="5"/>
  <c r="Z1341" i="5"/>
  <c r="Y1341" i="5"/>
  <c r="X1341" i="5"/>
  <c r="V1341" i="5"/>
  <c r="U1341" i="5"/>
  <c r="T1341" i="5"/>
  <c r="S1341" i="5"/>
  <c r="R1341" i="5"/>
  <c r="Q1341" i="5"/>
  <c r="P1341" i="5"/>
  <c r="AI1340" i="5"/>
  <c r="AH1340" i="5"/>
  <c r="AF1340" i="5"/>
  <c r="AE1340" i="5"/>
  <c r="AD1340" i="5"/>
  <c r="AC1340" i="5"/>
  <c r="AB1340" i="5"/>
  <c r="AA1340" i="5"/>
  <c r="Z1340" i="5"/>
  <c r="Y1340" i="5"/>
  <c r="X1340" i="5"/>
  <c r="V1340" i="5"/>
  <c r="U1340" i="5"/>
  <c r="T1340" i="5"/>
  <c r="S1340" i="5"/>
  <c r="R1340" i="5"/>
  <c r="Q1340" i="5"/>
  <c r="P1340" i="5"/>
  <c r="AI1339" i="5"/>
  <c r="AH1339" i="5"/>
  <c r="AF1339" i="5"/>
  <c r="AE1339" i="5"/>
  <c r="AD1339" i="5"/>
  <c r="AC1339" i="5"/>
  <c r="AB1339" i="5"/>
  <c r="AA1339" i="5"/>
  <c r="Z1339" i="5"/>
  <c r="Y1339" i="5"/>
  <c r="X1339" i="5"/>
  <c r="V1339" i="5"/>
  <c r="U1339" i="5"/>
  <c r="T1339" i="5"/>
  <c r="S1339" i="5"/>
  <c r="R1339" i="5"/>
  <c r="Q1339" i="5"/>
  <c r="P1339" i="5"/>
  <c r="AI1338" i="5"/>
  <c r="AH1338" i="5"/>
  <c r="AF1338" i="5"/>
  <c r="AE1338" i="5"/>
  <c r="AD1338" i="5"/>
  <c r="AC1338" i="5"/>
  <c r="AB1338" i="5"/>
  <c r="AA1338" i="5"/>
  <c r="Z1338" i="5"/>
  <c r="Y1338" i="5"/>
  <c r="X1338" i="5"/>
  <c r="V1338" i="5"/>
  <c r="U1338" i="5"/>
  <c r="T1338" i="5"/>
  <c r="S1338" i="5"/>
  <c r="R1338" i="5"/>
  <c r="Q1338" i="5"/>
  <c r="P1338" i="5"/>
  <c r="AI1337" i="5"/>
  <c r="AH1337" i="5"/>
  <c r="AF1337" i="5"/>
  <c r="AE1337" i="5"/>
  <c r="AD1337" i="5"/>
  <c r="AC1337" i="5"/>
  <c r="AB1337" i="5"/>
  <c r="AA1337" i="5"/>
  <c r="Z1337" i="5"/>
  <c r="Y1337" i="5"/>
  <c r="X1337" i="5"/>
  <c r="V1337" i="5"/>
  <c r="U1337" i="5"/>
  <c r="T1337" i="5"/>
  <c r="S1337" i="5"/>
  <c r="R1337" i="5"/>
  <c r="Q1337" i="5"/>
  <c r="P1337" i="5"/>
  <c r="AI1336" i="5"/>
  <c r="AH1336" i="5"/>
  <c r="AF1336" i="5"/>
  <c r="AE1336" i="5"/>
  <c r="AD1336" i="5"/>
  <c r="AC1336" i="5"/>
  <c r="AB1336" i="5"/>
  <c r="AA1336" i="5"/>
  <c r="Z1336" i="5"/>
  <c r="Y1336" i="5"/>
  <c r="X1336" i="5"/>
  <c r="V1336" i="5"/>
  <c r="U1336" i="5"/>
  <c r="T1336" i="5"/>
  <c r="S1336" i="5"/>
  <c r="R1336" i="5"/>
  <c r="Q1336" i="5"/>
  <c r="P1336" i="5"/>
  <c r="AI1335" i="5"/>
  <c r="AH1335" i="5"/>
  <c r="AF1335" i="5"/>
  <c r="AE1335" i="5"/>
  <c r="AD1335" i="5"/>
  <c r="AC1335" i="5"/>
  <c r="AB1335" i="5"/>
  <c r="AA1335" i="5"/>
  <c r="Z1335" i="5"/>
  <c r="Y1335" i="5"/>
  <c r="X1335" i="5"/>
  <c r="V1335" i="5"/>
  <c r="U1335" i="5"/>
  <c r="T1335" i="5"/>
  <c r="S1335" i="5"/>
  <c r="R1335" i="5"/>
  <c r="Q1335" i="5"/>
  <c r="P1335" i="5"/>
  <c r="AI1334" i="5"/>
  <c r="AH1334" i="5"/>
  <c r="AF1334" i="5"/>
  <c r="AE1334" i="5"/>
  <c r="AD1334" i="5"/>
  <c r="AC1334" i="5"/>
  <c r="AB1334" i="5"/>
  <c r="AA1334" i="5"/>
  <c r="Z1334" i="5"/>
  <c r="Y1334" i="5"/>
  <c r="X1334" i="5"/>
  <c r="V1334" i="5"/>
  <c r="U1334" i="5"/>
  <c r="T1334" i="5"/>
  <c r="S1334" i="5"/>
  <c r="R1334" i="5"/>
  <c r="Q1334" i="5"/>
  <c r="P1334" i="5"/>
  <c r="AI1333" i="5"/>
  <c r="AH1333" i="5"/>
  <c r="AF1333" i="5"/>
  <c r="AE1333" i="5"/>
  <c r="AD1333" i="5"/>
  <c r="AC1333" i="5"/>
  <c r="AB1333" i="5"/>
  <c r="AA1333" i="5"/>
  <c r="Z1333" i="5"/>
  <c r="Y1333" i="5"/>
  <c r="X1333" i="5"/>
  <c r="V1333" i="5"/>
  <c r="U1333" i="5"/>
  <c r="T1333" i="5"/>
  <c r="S1333" i="5"/>
  <c r="R1333" i="5"/>
  <c r="Q1333" i="5"/>
  <c r="P1333" i="5"/>
  <c r="AI1332" i="5"/>
  <c r="AH1332" i="5"/>
  <c r="AF1332" i="5"/>
  <c r="AE1332" i="5"/>
  <c r="AD1332" i="5"/>
  <c r="AC1332" i="5"/>
  <c r="AB1332" i="5"/>
  <c r="AA1332" i="5"/>
  <c r="Z1332" i="5"/>
  <c r="Y1332" i="5"/>
  <c r="X1332" i="5"/>
  <c r="V1332" i="5"/>
  <c r="U1332" i="5"/>
  <c r="T1332" i="5"/>
  <c r="S1332" i="5"/>
  <c r="R1332" i="5"/>
  <c r="Q1332" i="5"/>
  <c r="P1332" i="5"/>
  <c r="AI1331" i="5"/>
  <c r="AH1331" i="5"/>
  <c r="AF1331" i="5"/>
  <c r="AE1331" i="5"/>
  <c r="AD1331" i="5"/>
  <c r="AC1331" i="5"/>
  <c r="AB1331" i="5"/>
  <c r="AA1331" i="5"/>
  <c r="Z1331" i="5"/>
  <c r="Y1331" i="5"/>
  <c r="X1331" i="5"/>
  <c r="V1331" i="5"/>
  <c r="U1331" i="5"/>
  <c r="T1331" i="5"/>
  <c r="S1331" i="5"/>
  <c r="R1331" i="5"/>
  <c r="Q1331" i="5"/>
  <c r="P1331" i="5"/>
  <c r="AI1330" i="5"/>
  <c r="AH1330" i="5"/>
  <c r="AF1330" i="5"/>
  <c r="AE1330" i="5"/>
  <c r="AD1330" i="5"/>
  <c r="AC1330" i="5"/>
  <c r="AB1330" i="5"/>
  <c r="AA1330" i="5"/>
  <c r="Z1330" i="5"/>
  <c r="Y1330" i="5"/>
  <c r="X1330" i="5"/>
  <c r="V1330" i="5"/>
  <c r="U1330" i="5"/>
  <c r="T1330" i="5"/>
  <c r="S1330" i="5"/>
  <c r="R1330" i="5"/>
  <c r="Q1330" i="5"/>
  <c r="P1330" i="5"/>
  <c r="AI1329" i="5"/>
  <c r="AH1329" i="5"/>
  <c r="AF1329" i="5"/>
  <c r="AE1329" i="5"/>
  <c r="AD1329" i="5"/>
  <c r="AC1329" i="5"/>
  <c r="AB1329" i="5"/>
  <c r="AA1329" i="5"/>
  <c r="Z1329" i="5"/>
  <c r="Y1329" i="5"/>
  <c r="X1329" i="5"/>
  <c r="V1329" i="5"/>
  <c r="U1329" i="5"/>
  <c r="T1329" i="5"/>
  <c r="S1329" i="5"/>
  <c r="R1329" i="5"/>
  <c r="Q1329" i="5"/>
  <c r="P1329" i="5"/>
  <c r="AI1328" i="5"/>
  <c r="AH1328" i="5"/>
  <c r="AF1328" i="5"/>
  <c r="AE1328" i="5"/>
  <c r="AD1328" i="5"/>
  <c r="AC1328" i="5"/>
  <c r="AB1328" i="5"/>
  <c r="AA1328" i="5"/>
  <c r="Z1328" i="5"/>
  <c r="Y1328" i="5"/>
  <c r="X1328" i="5"/>
  <c r="V1328" i="5"/>
  <c r="U1328" i="5"/>
  <c r="T1328" i="5"/>
  <c r="S1328" i="5"/>
  <c r="R1328" i="5"/>
  <c r="Q1328" i="5"/>
  <c r="P1328" i="5"/>
  <c r="AI1327" i="5"/>
  <c r="AH1327" i="5"/>
  <c r="AF1327" i="5"/>
  <c r="AE1327" i="5"/>
  <c r="AD1327" i="5"/>
  <c r="AC1327" i="5"/>
  <c r="AB1327" i="5"/>
  <c r="AA1327" i="5"/>
  <c r="Z1327" i="5"/>
  <c r="Y1327" i="5"/>
  <c r="X1327" i="5"/>
  <c r="V1327" i="5"/>
  <c r="U1327" i="5"/>
  <c r="T1327" i="5"/>
  <c r="S1327" i="5"/>
  <c r="R1327" i="5"/>
  <c r="Q1327" i="5"/>
  <c r="P1327" i="5"/>
  <c r="AI1326" i="5"/>
  <c r="AH1326" i="5"/>
  <c r="AF1326" i="5"/>
  <c r="AE1326" i="5"/>
  <c r="AD1326" i="5"/>
  <c r="AC1326" i="5"/>
  <c r="AB1326" i="5"/>
  <c r="AA1326" i="5"/>
  <c r="Z1326" i="5"/>
  <c r="Y1326" i="5"/>
  <c r="X1326" i="5"/>
  <c r="V1326" i="5"/>
  <c r="U1326" i="5"/>
  <c r="T1326" i="5"/>
  <c r="S1326" i="5"/>
  <c r="R1326" i="5"/>
  <c r="Q1326" i="5"/>
  <c r="P1326" i="5"/>
  <c r="AI1325" i="5"/>
  <c r="AH1325" i="5"/>
  <c r="AF1325" i="5"/>
  <c r="AE1325" i="5"/>
  <c r="AD1325" i="5"/>
  <c r="AC1325" i="5"/>
  <c r="AB1325" i="5"/>
  <c r="AA1325" i="5"/>
  <c r="Z1325" i="5"/>
  <c r="Y1325" i="5"/>
  <c r="X1325" i="5"/>
  <c r="V1325" i="5"/>
  <c r="U1325" i="5"/>
  <c r="T1325" i="5"/>
  <c r="S1325" i="5"/>
  <c r="R1325" i="5"/>
  <c r="Q1325" i="5"/>
  <c r="P1325" i="5"/>
  <c r="AI1324" i="5"/>
  <c r="AH1324" i="5"/>
  <c r="AF1324" i="5"/>
  <c r="AE1324" i="5"/>
  <c r="AD1324" i="5"/>
  <c r="AC1324" i="5"/>
  <c r="AB1324" i="5"/>
  <c r="AA1324" i="5"/>
  <c r="Z1324" i="5"/>
  <c r="Y1324" i="5"/>
  <c r="X1324" i="5"/>
  <c r="V1324" i="5"/>
  <c r="U1324" i="5"/>
  <c r="T1324" i="5"/>
  <c r="S1324" i="5"/>
  <c r="R1324" i="5"/>
  <c r="Q1324" i="5"/>
  <c r="P1324" i="5"/>
  <c r="AI1323" i="5"/>
  <c r="AH1323" i="5"/>
  <c r="AF1323" i="5"/>
  <c r="AE1323" i="5"/>
  <c r="AD1323" i="5"/>
  <c r="AC1323" i="5"/>
  <c r="AB1323" i="5"/>
  <c r="AA1323" i="5"/>
  <c r="Z1323" i="5"/>
  <c r="Y1323" i="5"/>
  <c r="X1323" i="5"/>
  <c r="V1323" i="5"/>
  <c r="U1323" i="5"/>
  <c r="T1323" i="5"/>
  <c r="S1323" i="5"/>
  <c r="R1323" i="5"/>
  <c r="Q1323" i="5"/>
  <c r="P1323" i="5"/>
  <c r="AI1322" i="5"/>
  <c r="AH1322" i="5"/>
  <c r="AF1322" i="5"/>
  <c r="AE1322" i="5"/>
  <c r="AD1322" i="5"/>
  <c r="AC1322" i="5"/>
  <c r="AB1322" i="5"/>
  <c r="AA1322" i="5"/>
  <c r="Z1322" i="5"/>
  <c r="Y1322" i="5"/>
  <c r="X1322" i="5"/>
  <c r="V1322" i="5"/>
  <c r="U1322" i="5"/>
  <c r="T1322" i="5"/>
  <c r="S1322" i="5"/>
  <c r="R1322" i="5"/>
  <c r="Q1322" i="5"/>
  <c r="P1322" i="5"/>
  <c r="AI1321" i="5"/>
  <c r="AH1321" i="5"/>
  <c r="AF1321" i="5"/>
  <c r="AE1321" i="5"/>
  <c r="AD1321" i="5"/>
  <c r="AC1321" i="5"/>
  <c r="AB1321" i="5"/>
  <c r="AA1321" i="5"/>
  <c r="Z1321" i="5"/>
  <c r="Y1321" i="5"/>
  <c r="X1321" i="5"/>
  <c r="V1321" i="5"/>
  <c r="U1321" i="5"/>
  <c r="T1321" i="5"/>
  <c r="S1321" i="5"/>
  <c r="R1321" i="5"/>
  <c r="Q1321" i="5"/>
  <c r="P1321" i="5"/>
  <c r="AI1320" i="5"/>
  <c r="AH1320" i="5"/>
  <c r="AF1320" i="5"/>
  <c r="AE1320" i="5"/>
  <c r="AD1320" i="5"/>
  <c r="AC1320" i="5"/>
  <c r="AB1320" i="5"/>
  <c r="AA1320" i="5"/>
  <c r="Z1320" i="5"/>
  <c r="Y1320" i="5"/>
  <c r="X1320" i="5"/>
  <c r="V1320" i="5"/>
  <c r="U1320" i="5"/>
  <c r="T1320" i="5"/>
  <c r="S1320" i="5"/>
  <c r="R1320" i="5"/>
  <c r="Q1320" i="5"/>
  <c r="P1320" i="5"/>
  <c r="AI1319" i="5"/>
  <c r="AH1319" i="5"/>
  <c r="AF1319" i="5"/>
  <c r="AE1319" i="5"/>
  <c r="AD1319" i="5"/>
  <c r="AC1319" i="5"/>
  <c r="AB1319" i="5"/>
  <c r="AA1319" i="5"/>
  <c r="Z1319" i="5"/>
  <c r="Y1319" i="5"/>
  <c r="X1319" i="5"/>
  <c r="V1319" i="5"/>
  <c r="U1319" i="5"/>
  <c r="T1319" i="5"/>
  <c r="S1319" i="5"/>
  <c r="R1319" i="5"/>
  <c r="Q1319" i="5"/>
  <c r="P1319" i="5"/>
  <c r="AI1318" i="5"/>
  <c r="AH1318" i="5"/>
  <c r="AF1318" i="5"/>
  <c r="AE1318" i="5"/>
  <c r="AD1318" i="5"/>
  <c r="AC1318" i="5"/>
  <c r="AB1318" i="5"/>
  <c r="AA1318" i="5"/>
  <c r="Z1318" i="5"/>
  <c r="Y1318" i="5"/>
  <c r="X1318" i="5"/>
  <c r="V1318" i="5"/>
  <c r="U1318" i="5"/>
  <c r="T1318" i="5"/>
  <c r="S1318" i="5"/>
  <c r="R1318" i="5"/>
  <c r="Q1318" i="5"/>
  <c r="P1318" i="5"/>
  <c r="AI1317" i="5"/>
  <c r="AH1317" i="5"/>
  <c r="AF1317" i="5"/>
  <c r="AE1317" i="5"/>
  <c r="AD1317" i="5"/>
  <c r="AC1317" i="5"/>
  <c r="AB1317" i="5"/>
  <c r="AA1317" i="5"/>
  <c r="Z1317" i="5"/>
  <c r="Y1317" i="5"/>
  <c r="X1317" i="5"/>
  <c r="V1317" i="5"/>
  <c r="U1317" i="5"/>
  <c r="T1317" i="5"/>
  <c r="S1317" i="5"/>
  <c r="R1317" i="5"/>
  <c r="Q1317" i="5"/>
  <c r="P1317" i="5"/>
  <c r="AI1316" i="5"/>
  <c r="AH1316" i="5"/>
  <c r="AF1316" i="5"/>
  <c r="AE1316" i="5"/>
  <c r="AD1316" i="5"/>
  <c r="AC1316" i="5"/>
  <c r="AB1316" i="5"/>
  <c r="AA1316" i="5"/>
  <c r="Z1316" i="5"/>
  <c r="Y1316" i="5"/>
  <c r="X1316" i="5"/>
  <c r="V1316" i="5"/>
  <c r="U1316" i="5"/>
  <c r="T1316" i="5"/>
  <c r="S1316" i="5"/>
  <c r="R1316" i="5"/>
  <c r="Q1316" i="5"/>
  <c r="P1316" i="5"/>
  <c r="AI1315" i="5"/>
  <c r="AH1315" i="5"/>
  <c r="AF1315" i="5"/>
  <c r="AE1315" i="5"/>
  <c r="AD1315" i="5"/>
  <c r="AC1315" i="5"/>
  <c r="AB1315" i="5"/>
  <c r="AA1315" i="5"/>
  <c r="Z1315" i="5"/>
  <c r="Y1315" i="5"/>
  <c r="X1315" i="5"/>
  <c r="V1315" i="5"/>
  <c r="U1315" i="5"/>
  <c r="T1315" i="5"/>
  <c r="S1315" i="5"/>
  <c r="R1315" i="5"/>
  <c r="Q1315" i="5"/>
  <c r="P1315" i="5"/>
  <c r="AI1314" i="5"/>
  <c r="AH1314" i="5"/>
  <c r="AF1314" i="5"/>
  <c r="AE1314" i="5"/>
  <c r="AD1314" i="5"/>
  <c r="AC1314" i="5"/>
  <c r="AB1314" i="5"/>
  <c r="AA1314" i="5"/>
  <c r="Z1314" i="5"/>
  <c r="Y1314" i="5"/>
  <c r="X1314" i="5"/>
  <c r="V1314" i="5"/>
  <c r="U1314" i="5"/>
  <c r="T1314" i="5"/>
  <c r="S1314" i="5"/>
  <c r="R1314" i="5"/>
  <c r="Q1314" i="5"/>
  <c r="P1314" i="5"/>
  <c r="AI1313" i="5"/>
  <c r="AH1313" i="5"/>
  <c r="AF1313" i="5"/>
  <c r="AE1313" i="5"/>
  <c r="AD1313" i="5"/>
  <c r="AC1313" i="5"/>
  <c r="AB1313" i="5"/>
  <c r="AA1313" i="5"/>
  <c r="Z1313" i="5"/>
  <c r="Y1313" i="5"/>
  <c r="X1313" i="5"/>
  <c r="V1313" i="5"/>
  <c r="U1313" i="5"/>
  <c r="T1313" i="5"/>
  <c r="S1313" i="5"/>
  <c r="R1313" i="5"/>
  <c r="Q1313" i="5"/>
  <c r="P1313" i="5"/>
  <c r="AI1312" i="5"/>
  <c r="AH1312" i="5"/>
  <c r="AF1312" i="5"/>
  <c r="AE1312" i="5"/>
  <c r="AD1312" i="5"/>
  <c r="AC1312" i="5"/>
  <c r="AB1312" i="5"/>
  <c r="AA1312" i="5"/>
  <c r="Z1312" i="5"/>
  <c r="Y1312" i="5"/>
  <c r="X1312" i="5"/>
  <c r="V1312" i="5"/>
  <c r="U1312" i="5"/>
  <c r="T1312" i="5"/>
  <c r="S1312" i="5"/>
  <c r="R1312" i="5"/>
  <c r="Q1312" i="5"/>
  <c r="P1312" i="5"/>
  <c r="AI1311" i="5"/>
  <c r="AH1311" i="5"/>
  <c r="AF1311" i="5"/>
  <c r="AE1311" i="5"/>
  <c r="AD1311" i="5"/>
  <c r="AC1311" i="5"/>
  <c r="AB1311" i="5"/>
  <c r="AA1311" i="5"/>
  <c r="Z1311" i="5"/>
  <c r="Y1311" i="5"/>
  <c r="X1311" i="5"/>
  <c r="V1311" i="5"/>
  <c r="U1311" i="5"/>
  <c r="T1311" i="5"/>
  <c r="S1311" i="5"/>
  <c r="R1311" i="5"/>
  <c r="Q1311" i="5"/>
  <c r="P1311" i="5"/>
  <c r="AI1310" i="5"/>
  <c r="AH1310" i="5"/>
  <c r="AF1310" i="5"/>
  <c r="AE1310" i="5"/>
  <c r="AD1310" i="5"/>
  <c r="AC1310" i="5"/>
  <c r="AB1310" i="5"/>
  <c r="AA1310" i="5"/>
  <c r="Z1310" i="5"/>
  <c r="Y1310" i="5"/>
  <c r="X1310" i="5"/>
  <c r="V1310" i="5"/>
  <c r="U1310" i="5"/>
  <c r="T1310" i="5"/>
  <c r="S1310" i="5"/>
  <c r="R1310" i="5"/>
  <c r="Q1310" i="5"/>
  <c r="P1310" i="5"/>
  <c r="AI1309" i="5"/>
  <c r="AH1309" i="5"/>
  <c r="AF1309" i="5"/>
  <c r="AE1309" i="5"/>
  <c r="AD1309" i="5"/>
  <c r="AC1309" i="5"/>
  <c r="AB1309" i="5"/>
  <c r="AA1309" i="5"/>
  <c r="Z1309" i="5"/>
  <c r="Y1309" i="5"/>
  <c r="X1309" i="5"/>
  <c r="V1309" i="5"/>
  <c r="U1309" i="5"/>
  <c r="T1309" i="5"/>
  <c r="S1309" i="5"/>
  <c r="R1309" i="5"/>
  <c r="Q1309" i="5"/>
  <c r="P1309" i="5"/>
  <c r="AI1308" i="5"/>
  <c r="AH1308" i="5"/>
  <c r="AF1308" i="5"/>
  <c r="AE1308" i="5"/>
  <c r="AD1308" i="5"/>
  <c r="AC1308" i="5"/>
  <c r="AB1308" i="5"/>
  <c r="AA1308" i="5"/>
  <c r="Z1308" i="5"/>
  <c r="Y1308" i="5"/>
  <c r="X1308" i="5"/>
  <c r="V1308" i="5"/>
  <c r="U1308" i="5"/>
  <c r="T1308" i="5"/>
  <c r="S1308" i="5"/>
  <c r="R1308" i="5"/>
  <c r="Q1308" i="5"/>
  <c r="P1308" i="5"/>
  <c r="AI1307" i="5"/>
  <c r="AH1307" i="5"/>
  <c r="AF1307" i="5"/>
  <c r="AE1307" i="5"/>
  <c r="AD1307" i="5"/>
  <c r="AC1307" i="5"/>
  <c r="AB1307" i="5"/>
  <c r="AA1307" i="5"/>
  <c r="Z1307" i="5"/>
  <c r="Y1307" i="5"/>
  <c r="X1307" i="5"/>
  <c r="V1307" i="5"/>
  <c r="U1307" i="5"/>
  <c r="T1307" i="5"/>
  <c r="S1307" i="5"/>
  <c r="R1307" i="5"/>
  <c r="Q1307" i="5"/>
  <c r="P1307" i="5"/>
  <c r="AI1306" i="5"/>
  <c r="AH1306" i="5"/>
  <c r="AF1306" i="5"/>
  <c r="AE1306" i="5"/>
  <c r="AD1306" i="5"/>
  <c r="AC1306" i="5"/>
  <c r="AB1306" i="5"/>
  <c r="AA1306" i="5"/>
  <c r="Z1306" i="5"/>
  <c r="Y1306" i="5"/>
  <c r="X1306" i="5"/>
  <c r="V1306" i="5"/>
  <c r="U1306" i="5"/>
  <c r="T1306" i="5"/>
  <c r="S1306" i="5"/>
  <c r="R1306" i="5"/>
  <c r="Q1306" i="5"/>
  <c r="P1306" i="5"/>
  <c r="AI1305" i="5"/>
  <c r="AH1305" i="5"/>
  <c r="AF1305" i="5"/>
  <c r="AE1305" i="5"/>
  <c r="AD1305" i="5"/>
  <c r="AC1305" i="5"/>
  <c r="AB1305" i="5"/>
  <c r="AA1305" i="5"/>
  <c r="Z1305" i="5"/>
  <c r="Y1305" i="5"/>
  <c r="X1305" i="5"/>
  <c r="V1305" i="5"/>
  <c r="U1305" i="5"/>
  <c r="T1305" i="5"/>
  <c r="S1305" i="5"/>
  <c r="R1305" i="5"/>
  <c r="Q1305" i="5"/>
  <c r="P1305" i="5"/>
  <c r="AI1304" i="5"/>
  <c r="AH1304" i="5"/>
  <c r="AF1304" i="5"/>
  <c r="AE1304" i="5"/>
  <c r="AD1304" i="5"/>
  <c r="AC1304" i="5"/>
  <c r="AB1304" i="5"/>
  <c r="AA1304" i="5"/>
  <c r="Z1304" i="5"/>
  <c r="Y1304" i="5"/>
  <c r="X1304" i="5"/>
  <c r="V1304" i="5"/>
  <c r="U1304" i="5"/>
  <c r="T1304" i="5"/>
  <c r="S1304" i="5"/>
  <c r="R1304" i="5"/>
  <c r="Q1304" i="5"/>
  <c r="P1304" i="5"/>
  <c r="AI1303" i="5"/>
  <c r="AH1303" i="5"/>
  <c r="AF1303" i="5"/>
  <c r="AE1303" i="5"/>
  <c r="AD1303" i="5"/>
  <c r="AC1303" i="5"/>
  <c r="AB1303" i="5"/>
  <c r="AA1303" i="5"/>
  <c r="Z1303" i="5"/>
  <c r="Y1303" i="5"/>
  <c r="X1303" i="5"/>
  <c r="V1303" i="5"/>
  <c r="U1303" i="5"/>
  <c r="T1303" i="5"/>
  <c r="S1303" i="5"/>
  <c r="R1303" i="5"/>
  <c r="Q1303" i="5"/>
  <c r="P1303" i="5"/>
  <c r="AI1302" i="5"/>
  <c r="AH1302" i="5"/>
  <c r="AF1302" i="5"/>
  <c r="AE1302" i="5"/>
  <c r="AD1302" i="5"/>
  <c r="AC1302" i="5"/>
  <c r="AB1302" i="5"/>
  <c r="AA1302" i="5"/>
  <c r="Z1302" i="5"/>
  <c r="Y1302" i="5"/>
  <c r="X1302" i="5"/>
  <c r="V1302" i="5"/>
  <c r="U1302" i="5"/>
  <c r="T1302" i="5"/>
  <c r="S1302" i="5"/>
  <c r="R1302" i="5"/>
  <c r="Q1302" i="5"/>
  <c r="P1302" i="5"/>
  <c r="AI1301" i="5"/>
  <c r="AH1301" i="5"/>
  <c r="AF1301" i="5"/>
  <c r="AE1301" i="5"/>
  <c r="AD1301" i="5"/>
  <c r="AC1301" i="5"/>
  <c r="AB1301" i="5"/>
  <c r="AA1301" i="5"/>
  <c r="Z1301" i="5"/>
  <c r="Y1301" i="5"/>
  <c r="X1301" i="5"/>
  <c r="V1301" i="5"/>
  <c r="U1301" i="5"/>
  <c r="T1301" i="5"/>
  <c r="S1301" i="5"/>
  <c r="R1301" i="5"/>
  <c r="Q1301" i="5"/>
  <c r="P1301" i="5"/>
  <c r="AI1300" i="5"/>
  <c r="AH1300" i="5"/>
  <c r="AF1300" i="5"/>
  <c r="AE1300" i="5"/>
  <c r="AD1300" i="5"/>
  <c r="AC1300" i="5"/>
  <c r="AB1300" i="5"/>
  <c r="AA1300" i="5"/>
  <c r="Z1300" i="5"/>
  <c r="Y1300" i="5"/>
  <c r="X1300" i="5"/>
  <c r="V1300" i="5"/>
  <c r="U1300" i="5"/>
  <c r="T1300" i="5"/>
  <c r="S1300" i="5"/>
  <c r="R1300" i="5"/>
  <c r="Q1300" i="5"/>
  <c r="P1300" i="5"/>
  <c r="AI1299" i="5"/>
  <c r="AH1299" i="5"/>
  <c r="AF1299" i="5"/>
  <c r="AE1299" i="5"/>
  <c r="AD1299" i="5"/>
  <c r="AC1299" i="5"/>
  <c r="AB1299" i="5"/>
  <c r="AA1299" i="5"/>
  <c r="Z1299" i="5"/>
  <c r="Y1299" i="5"/>
  <c r="X1299" i="5"/>
  <c r="V1299" i="5"/>
  <c r="U1299" i="5"/>
  <c r="T1299" i="5"/>
  <c r="S1299" i="5"/>
  <c r="R1299" i="5"/>
  <c r="Q1299" i="5"/>
  <c r="P1299" i="5"/>
  <c r="AI1298" i="5"/>
  <c r="AH1298" i="5"/>
  <c r="AF1298" i="5"/>
  <c r="AE1298" i="5"/>
  <c r="AD1298" i="5"/>
  <c r="AC1298" i="5"/>
  <c r="AB1298" i="5"/>
  <c r="AA1298" i="5"/>
  <c r="Z1298" i="5"/>
  <c r="Y1298" i="5"/>
  <c r="X1298" i="5"/>
  <c r="V1298" i="5"/>
  <c r="U1298" i="5"/>
  <c r="T1298" i="5"/>
  <c r="S1298" i="5"/>
  <c r="R1298" i="5"/>
  <c r="Q1298" i="5"/>
  <c r="P1298" i="5"/>
  <c r="AI1297" i="5"/>
  <c r="AH1297" i="5"/>
  <c r="AF1297" i="5"/>
  <c r="AE1297" i="5"/>
  <c r="AD1297" i="5"/>
  <c r="AC1297" i="5"/>
  <c r="AB1297" i="5"/>
  <c r="AA1297" i="5"/>
  <c r="Z1297" i="5"/>
  <c r="Y1297" i="5"/>
  <c r="X1297" i="5"/>
  <c r="V1297" i="5"/>
  <c r="U1297" i="5"/>
  <c r="T1297" i="5"/>
  <c r="S1297" i="5"/>
  <c r="R1297" i="5"/>
  <c r="Q1297" i="5"/>
  <c r="P1297" i="5"/>
  <c r="AI1296" i="5"/>
  <c r="AH1296" i="5"/>
  <c r="AF1296" i="5"/>
  <c r="AE1296" i="5"/>
  <c r="AD1296" i="5"/>
  <c r="AC1296" i="5"/>
  <c r="AB1296" i="5"/>
  <c r="AA1296" i="5"/>
  <c r="Z1296" i="5"/>
  <c r="Y1296" i="5"/>
  <c r="X1296" i="5"/>
  <c r="V1296" i="5"/>
  <c r="U1296" i="5"/>
  <c r="T1296" i="5"/>
  <c r="S1296" i="5"/>
  <c r="R1296" i="5"/>
  <c r="Q1296" i="5"/>
  <c r="P1296" i="5"/>
  <c r="AI1295" i="5"/>
  <c r="AH1295" i="5"/>
  <c r="AF1295" i="5"/>
  <c r="AE1295" i="5"/>
  <c r="AD1295" i="5"/>
  <c r="AC1295" i="5"/>
  <c r="AB1295" i="5"/>
  <c r="AA1295" i="5"/>
  <c r="Z1295" i="5"/>
  <c r="Y1295" i="5"/>
  <c r="X1295" i="5"/>
  <c r="V1295" i="5"/>
  <c r="U1295" i="5"/>
  <c r="T1295" i="5"/>
  <c r="S1295" i="5"/>
  <c r="R1295" i="5"/>
  <c r="Q1295" i="5"/>
  <c r="P1295" i="5"/>
  <c r="AI1294" i="5"/>
  <c r="AH1294" i="5"/>
  <c r="AF1294" i="5"/>
  <c r="AE1294" i="5"/>
  <c r="AD1294" i="5"/>
  <c r="AC1294" i="5"/>
  <c r="AB1294" i="5"/>
  <c r="AA1294" i="5"/>
  <c r="Z1294" i="5"/>
  <c r="Y1294" i="5"/>
  <c r="X1294" i="5"/>
  <c r="V1294" i="5"/>
  <c r="U1294" i="5"/>
  <c r="T1294" i="5"/>
  <c r="S1294" i="5"/>
  <c r="R1294" i="5"/>
  <c r="Q1294" i="5"/>
  <c r="P1294" i="5"/>
  <c r="AI1293" i="5"/>
  <c r="AH1293" i="5"/>
  <c r="AF1293" i="5"/>
  <c r="AE1293" i="5"/>
  <c r="AD1293" i="5"/>
  <c r="AC1293" i="5"/>
  <c r="AB1293" i="5"/>
  <c r="AA1293" i="5"/>
  <c r="Z1293" i="5"/>
  <c r="Y1293" i="5"/>
  <c r="X1293" i="5"/>
  <c r="V1293" i="5"/>
  <c r="U1293" i="5"/>
  <c r="T1293" i="5"/>
  <c r="S1293" i="5"/>
  <c r="R1293" i="5"/>
  <c r="Q1293" i="5"/>
  <c r="P1293" i="5"/>
  <c r="AI1292" i="5"/>
  <c r="AH1292" i="5"/>
  <c r="AF1292" i="5"/>
  <c r="AE1292" i="5"/>
  <c r="AD1292" i="5"/>
  <c r="AC1292" i="5"/>
  <c r="AB1292" i="5"/>
  <c r="AA1292" i="5"/>
  <c r="Z1292" i="5"/>
  <c r="Y1292" i="5"/>
  <c r="X1292" i="5"/>
  <c r="V1292" i="5"/>
  <c r="U1292" i="5"/>
  <c r="T1292" i="5"/>
  <c r="S1292" i="5"/>
  <c r="R1292" i="5"/>
  <c r="Q1292" i="5"/>
  <c r="P1292" i="5"/>
  <c r="AI1291" i="5"/>
  <c r="AH1291" i="5"/>
  <c r="AF1291" i="5"/>
  <c r="AE1291" i="5"/>
  <c r="AD1291" i="5"/>
  <c r="AC1291" i="5"/>
  <c r="AB1291" i="5"/>
  <c r="AA1291" i="5"/>
  <c r="Z1291" i="5"/>
  <c r="Y1291" i="5"/>
  <c r="X1291" i="5"/>
  <c r="V1291" i="5"/>
  <c r="U1291" i="5"/>
  <c r="T1291" i="5"/>
  <c r="S1291" i="5"/>
  <c r="R1291" i="5"/>
  <c r="Q1291" i="5"/>
  <c r="P1291" i="5"/>
  <c r="AI1290" i="5"/>
  <c r="AH1290" i="5"/>
  <c r="AF1290" i="5"/>
  <c r="AE1290" i="5"/>
  <c r="AD1290" i="5"/>
  <c r="AC1290" i="5"/>
  <c r="AB1290" i="5"/>
  <c r="AA1290" i="5"/>
  <c r="Z1290" i="5"/>
  <c r="Y1290" i="5"/>
  <c r="X1290" i="5"/>
  <c r="V1290" i="5"/>
  <c r="U1290" i="5"/>
  <c r="T1290" i="5"/>
  <c r="S1290" i="5"/>
  <c r="R1290" i="5"/>
  <c r="Q1290" i="5"/>
  <c r="P1290" i="5"/>
  <c r="AI1289" i="5"/>
  <c r="AH1289" i="5"/>
  <c r="AF1289" i="5"/>
  <c r="AE1289" i="5"/>
  <c r="AD1289" i="5"/>
  <c r="AC1289" i="5"/>
  <c r="AB1289" i="5"/>
  <c r="AA1289" i="5"/>
  <c r="Z1289" i="5"/>
  <c r="Y1289" i="5"/>
  <c r="X1289" i="5"/>
  <c r="V1289" i="5"/>
  <c r="U1289" i="5"/>
  <c r="T1289" i="5"/>
  <c r="S1289" i="5"/>
  <c r="R1289" i="5"/>
  <c r="Q1289" i="5"/>
  <c r="P1289" i="5"/>
  <c r="AI1288" i="5"/>
  <c r="AH1288" i="5"/>
  <c r="AF1288" i="5"/>
  <c r="AE1288" i="5"/>
  <c r="AD1288" i="5"/>
  <c r="AC1288" i="5"/>
  <c r="AB1288" i="5"/>
  <c r="AA1288" i="5"/>
  <c r="Z1288" i="5"/>
  <c r="Y1288" i="5"/>
  <c r="X1288" i="5"/>
  <c r="V1288" i="5"/>
  <c r="U1288" i="5"/>
  <c r="T1288" i="5"/>
  <c r="S1288" i="5"/>
  <c r="R1288" i="5"/>
  <c r="Q1288" i="5"/>
  <c r="P1288" i="5"/>
  <c r="AI1287" i="5"/>
  <c r="AH1287" i="5"/>
  <c r="AF1287" i="5"/>
  <c r="AE1287" i="5"/>
  <c r="AD1287" i="5"/>
  <c r="AC1287" i="5"/>
  <c r="AB1287" i="5"/>
  <c r="AA1287" i="5"/>
  <c r="Z1287" i="5"/>
  <c r="Y1287" i="5"/>
  <c r="X1287" i="5"/>
  <c r="V1287" i="5"/>
  <c r="U1287" i="5"/>
  <c r="T1287" i="5"/>
  <c r="S1287" i="5"/>
  <c r="R1287" i="5"/>
  <c r="Q1287" i="5"/>
  <c r="P1287" i="5"/>
  <c r="AI1286" i="5"/>
  <c r="AH1286" i="5"/>
  <c r="AF1286" i="5"/>
  <c r="AE1286" i="5"/>
  <c r="AD1286" i="5"/>
  <c r="AC1286" i="5"/>
  <c r="AB1286" i="5"/>
  <c r="AA1286" i="5"/>
  <c r="Z1286" i="5"/>
  <c r="Y1286" i="5"/>
  <c r="X1286" i="5"/>
  <c r="V1286" i="5"/>
  <c r="U1286" i="5"/>
  <c r="T1286" i="5"/>
  <c r="S1286" i="5"/>
  <c r="R1286" i="5"/>
  <c r="Q1286" i="5"/>
  <c r="P1286" i="5"/>
  <c r="AI1285" i="5"/>
  <c r="AH1285" i="5"/>
  <c r="AF1285" i="5"/>
  <c r="AE1285" i="5"/>
  <c r="AD1285" i="5"/>
  <c r="AC1285" i="5"/>
  <c r="AB1285" i="5"/>
  <c r="AA1285" i="5"/>
  <c r="Z1285" i="5"/>
  <c r="Y1285" i="5"/>
  <c r="X1285" i="5"/>
  <c r="V1285" i="5"/>
  <c r="U1285" i="5"/>
  <c r="T1285" i="5"/>
  <c r="S1285" i="5"/>
  <c r="R1285" i="5"/>
  <c r="Q1285" i="5"/>
  <c r="P1285" i="5"/>
  <c r="AI1284" i="5"/>
  <c r="AH1284" i="5"/>
  <c r="AF1284" i="5"/>
  <c r="AE1284" i="5"/>
  <c r="AD1284" i="5"/>
  <c r="AC1284" i="5"/>
  <c r="AB1284" i="5"/>
  <c r="AA1284" i="5"/>
  <c r="Z1284" i="5"/>
  <c r="Y1284" i="5"/>
  <c r="X1284" i="5"/>
  <c r="V1284" i="5"/>
  <c r="U1284" i="5"/>
  <c r="T1284" i="5"/>
  <c r="S1284" i="5"/>
  <c r="R1284" i="5"/>
  <c r="Q1284" i="5"/>
  <c r="P1284" i="5"/>
  <c r="AI1283" i="5"/>
  <c r="AH1283" i="5"/>
  <c r="AF1283" i="5"/>
  <c r="AE1283" i="5"/>
  <c r="AD1283" i="5"/>
  <c r="AC1283" i="5"/>
  <c r="AB1283" i="5"/>
  <c r="AA1283" i="5"/>
  <c r="Z1283" i="5"/>
  <c r="Y1283" i="5"/>
  <c r="X1283" i="5"/>
  <c r="V1283" i="5"/>
  <c r="U1283" i="5"/>
  <c r="T1283" i="5"/>
  <c r="S1283" i="5"/>
  <c r="R1283" i="5"/>
  <c r="Q1283" i="5"/>
  <c r="P1283" i="5"/>
  <c r="AI1282" i="5"/>
  <c r="AH1282" i="5"/>
  <c r="AF1282" i="5"/>
  <c r="AE1282" i="5"/>
  <c r="AD1282" i="5"/>
  <c r="AC1282" i="5"/>
  <c r="AB1282" i="5"/>
  <c r="AA1282" i="5"/>
  <c r="Z1282" i="5"/>
  <c r="Y1282" i="5"/>
  <c r="X1282" i="5"/>
  <c r="V1282" i="5"/>
  <c r="U1282" i="5"/>
  <c r="T1282" i="5"/>
  <c r="S1282" i="5"/>
  <c r="R1282" i="5"/>
  <c r="Q1282" i="5"/>
  <c r="P1282" i="5"/>
  <c r="AI1281" i="5"/>
  <c r="AH1281" i="5"/>
  <c r="AF1281" i="5"/>
  <c r="AE1281" i="5"/>
  <c r="AD1281" i="5"/>
  <c r="AC1281" i="5"/>
  <c r="AB1281" i="5"/>
  <c r="AA1281" i="5"/>
  <c r="Z1281" i="5"/>
  <c r="Y1281" i="5"/>
  <c r="X1281" i="5"/>
  <c r="V1281" i="5"/>
  <c r="U1281" i="5"/>
  <c r="T1281" i="5"/>
  <c r="S1281" i="5"/>
  <c r="R1281" i="5"/>
  <c r="Q1281" i="5"/>
  <c r="P1281" i="5"/>
  <c r="AI1280" i="5"/>
  <c r="AH1280" i="5"/>
  <c r="AF1280" i="5"/>
  <c r="AE1280" i="5"/>
  <c r="AD1280" i="5"/>
  <c r="AC1280" i="5"/>
  <c r="AB1280" i="5"/>
  <c r="AA1280" i="5"/>
  <c r="Z1280" i="5"/>
  <c r="Y1280" i="5"/>
  <c r="X1280" i="5"/>
  <c r="V1280" i="5"/>
  <c r="U1280" i="5"/>
  <c r="T1280" i="5"/>
  <c r="S1280" i="5"/>
  <c r="R1280" i="5"/>
  <c r="Q1280" i="5"/>
  <c r="P1280" i="5"/>
  <c r="AI1279" i="5"/>
  <c r="AH1279" i="5"/>
  <c r="AF1279" i="5"/>
  <c r="AE1279" i="5"/>
  <c r="AD1279" i="5"/>
  <c r="AC1279" i="5"/>
  <c r="AB1279" i="5"/>
  <c r="AA1279" i="5"/>
  <c r="Z1279" i="5"/>
  <c r="Y1279" i="5"/>
  <c r="X1279" i="5"/>
  <c r="V1279" i="5"/>
  <c r="U1279" i="5"/>
  <c r="T1279" i="5"/>
  <c r="S1279" i="5"/>
  <c r="R1279" i="5"/>
  <c r="Q1279" i="5"/>
  <c r="P1279" i="5"/>
  <c r="AI1278" i="5"/>
  <c r="AH1278" i="5"/>
  <c r="AF1278" i="5"/>
  <c r="AE1278" i="5"/>
  <c r="AD1278" i="5"/>
  <c r="AC1278" i="5"/>
  <c r="AB1278" i="5"/>
  <c r="AA1278" i="5"/>
  <c r="Z1278" i="5"/>
  <c r="Y1278" i="5"/>
  <c r="X1278" i="5"/>
  <c r="V1278" i="5"/>
  <c r="U1278" i="5"/>
  <c r="T1278" i="5"/>
  <c r="S1278" i="5"/>
  <c r="R1278" i="5"/>
  <c r="Q1278" i="5"/>
  <c r="P1278" i="5"/>
  <c r="AI1277" i="5"/>
  <c r="AH1277" i="5"/>
  <c r="AF1277" i="5"/>
  <c r="AE1277" i="5"/>
  <c r="AD1277" i="5"/>
  <c r="AC1277" i="5"/>
  <c r="AB1277" i="5"/>
  <c r="AA1277" i="5"/>
  <c r="Z1277" i="5"/>
  <c r="Y1277" i="5"/>
  <c r="X1277" i="5"/>
  <c r="V1277" i="5"/>
  <c r="U1277" i="5"/>
  <c r="T1277" i="5"/>
  <c r="S1277" i="5"/>
  <c r="R1277" i="5"/>
  <c r="Q1277" i="5"/>
  <c r="P1277" i="5"/>
  <c r="AI1276" i="5"/>
  <c r="AH1276" i="5"/>
  <c r="AF1276" i="5"/>
  <c r="AE1276" i="5"/>
  <c r="AD1276" i="5"/>
  <c r="AC1276" i="5"/>
  <c r="AB1276" i="5"/>
  <c r="AA1276" i="5"/>
  <c r="Z1276" i="5"/>
  <c r="Y1276" i="5"/>
  <c r="X1276" i="5"/>
  <c r="V1276" i="5"/>
  <c r="U1276" i="5"/>
  <c r="T1276" i="5"/>
  <c r="S1276" i="5"/>
  <c r="R1276" i="5"/>
  <c r="Q1276" i="5"/>
  <c r="P1276" i="5"/>
  <c r="AI1275" i="5"/>
  <c r="AH1275" i="5"/>
  <c r="AF1275" i="5"/>
  <c r="AE1275" i="5"/>
  <c r="AD1275" i="5"/>
  <c r="AC1275" i="5"/>
  <c r="AB1275" i="5"/>
  <c r="AA1275" i="5"/>
  <c r="Z1275" i="5"/>
  <c r="Y1275" i="5"/>
  <c r="X1275" i="5"/>
  <c r="V1275" i="5"/>
  <c r="U1275" i="5"/>
  <c r="T1275" i="5"/>
  <c r="S1275" i="5"/>
  <c r="R1275" i="5"/>
  <c r="Q1275" i="5"/>
  <c r="P1275" i="5"/>
  <c r="AI1274" i="5"/>
  <c r="AH1274" i="5"/>
  <c r="AF1274" i="5"/>
  <c r="AE1274" i="5"/>
  <c r="AD1274" i="5"/>
  <c r="AC1274" i="5"/>
  <c r="AB1274" i="5"/>
  <c r="AA1274" i="5"/>
  <c r="Z1274" i="5"/>
  <c r="Y1274" i="5"/>
  <c r="X1274" i="5"/>
  <c r="V1274" i="5"/>
  <c r="U1274" i="5"/>
  <c r="T1274" i="5"/>
  <c r="S1274" i="5"/>
  <c r="R1274" i="5"/>
  <c r="Q1274" i="5"/>
  <c r="P1274" i="5"/>
  <c r="AI1273" i="5"/>
  <c r="AH1273" i="5"/>
  <c r="AF1273" i="5"/>
  <c r="AE1273" i="5"/>
  <c r="AD1273" i="5"/>
  <c r="AC1273" i="5"/>
  <c r="AB1273" i="5"/>
  <c r="AA1273" i="5"/>
  <c r="Z1273" i="5"/>
  <c r="Y1273" i="5"/>
  <c r="X1273" i="5"/>
  <c r="V1273" i="5"/>
  <c r="U1273" i="5"/>
  <c r="T1273" i="5"/>
  <c r="S1273" i="5"/>
  <c r="R1273" i="5"/>
  <c r="Q1273" i="5"/>
  <c r="P1273" i="5"/>
  <c r="AI1272" i="5"/>
  <c r="AH1272" i="5"/>
  <c r="AF1272" i="5"/>
  <c r="AE1272" i="5"/>
  <c r="AD1272" i="5"/>
  <c r="AC1272" i="5"/>
  <c r="AB1272" i="5"/>
  <c r="AA1272" i="5"/>
  <c r="Z1272" i="5"/>
  <c r="Y1272" i="5"/>
  <c r="X1272" i="5"/>
  <c r="V1272" i="5"/>
  <c r="U1272" i="5"/>
  <c r="T1272" i="5"/>
  <c r="S1272" i="5"/>
  <c r="R1272" i="5"/>
  <c r="Q1272" i="5"/>
  <c r="P1272" i="5"/>
  <c r="AI1271" i="5"/>
  <c r="AH1271" i="5"/>
  <c r="AF1271" i="5"/>
  <c r="AE1271" i="5"/>
  <c r="AD1271" i="5"/>
  <c r="AC1271" i="5"/>
  <c r="AB1271" i="5"/>
  <c r="AA1271" i="5"/>
  <c r="Z1271" i="5"/>
  <c r="Y1271" i="5"/>
  <c r="X1271" i="5"/>
  <c r="V1271" i="5"/>
  <c r="U1271" i="5"/>
  <c r="T1271" i="5"/>
  <c r="S1271" i="5"/>
  <c r="R1271" i="5"/>
  <c r="Q1271" i="5"/>
  <c r="P1271" i="5"/>
  <c r="AI1270" i="5"/>
  <c r="AH1270" i="5"/>
  <c r="AF1270" i="5"/>
  <c r="AE1270" i="5"/>
  <c r="AD1270" i="5"/>
  <c r="AC1270" i="5"/>
  <c r="AB1270" i="5"/>
  <c r="AA1270" i="5"/>
  <c r="Z1270" i="5"/>
  <c r="Y1270" i="5"/>
  <c r="X1270" i="5"/>
  <c r="V1270" i="5"/>
  <c r="U1270" i="5"/>
  <c r="T1270" i="5"/>
  <c r="S1270" i="5"/>
  <c r="R1270" i="5"/>
  <c r="Q1270" i="5"/>
  <c r="P1270" i="5"/>
  <c r="AI1269" i="5"/>
  <c r="AH1269" i="5"/>
  <c r="AF1269" i="5"/>
  <c r="AE1269" i="5"/>
  <c r="AD1269" i="5"/>
  <c r="AC1269" i="5"/>
  <c r="AB1269" i="5"/>
  <c r="AA1269" i="5"/>
  <c r="Z1269" i="5"/>
  <c r="Y1269" i="5"/>
  <c r="X1269" i="5"/>
  <c r="V1269" i="5"/>
  <c r="U1269" i="5"/>
  <c r="T1269" i="5"/>
  <c r="S1269" i="5"/>
  <c r="R1269" i="5"/>
  <c r="Q1269" i="5"/>
  <c r="P1269" i="5"/>
  <c r="AI1268" i="5"/>
  <c r="AH1268" i="5"/>
  <c r="AF1268" i="5"/>
  <c r="AE1268" i="5"/>
  <c r="AD1268" i="5"/>
  <c r="AC1268" i="5"/>
  <c r="AB1268" i="5"/>
  <c r="AA1268" i="5"/>
  <c r="Z1268" i="5"/>
  <c r="Y1268" i="5"/>
  <c r="X1268" i="5"/>
  <c r="V1268" i="5"/>
  <c r="U1268" i="5"/>
  <c r="T1268" i="5"/>
  <c r="S1268" i="5"/>
  <c r="R1268" i="5"/>
  <c r="Q1268" i="5"/>
  <c r="P1268" i="5"/>
  <c r="AI1267" i="5"/>
  <c r="AH1267" i="5"/>
  <c r="AF1267" i="5"/>
  <c r="AE1267" i="5"/>
  <c r="AD1267" i="5"/>
  <c r="AC1267" i="5"/>
  <c r="AB1267" i="5"/>
  <c r="AA1267" i="5"/>
  <c r="Z1267" i="5"/>
  <c r="Y1267" i="5"/>
  <c r="X1267" i="5"/>
  <c r="V1267" i="5"/>
  <c r="U1267" i="5"/>
  <c r="T1267" i="5"/>
  <c r="S1267" i="5"/>
  <c r="R1267" i="5"/>
  <c r="Q1267" i="5"/>
  <c r="P1267" i="5"/>
  <c r="AI1266" i="5"/>
  <c r="AH1266" i="5"/>
  <c r="AF1266" i="5"/>
  <c r="AE1266" i="5"/>
  <c r="AD1266" i="5"/>
  <c r="AC1266" i="5"/>
  <c r="AB1266" i="5"/>
  <c r="AA1266" i="5"/>
  <c r="Z1266" i="5"/>
  <c r="Y1266" i="5"/>
  <c r="X1266" i="5"/>
  <c r="V1266" i="5"/>
  <c r="U1266" i="5"/>
  <c r="T1266" i="5"/>
  <c r="S1266" i="5"/>
  <c r="R1266" i="5"/>
  <c r="Q1266" i="5"/>
  <c r="P1266" i="5"/>
  <c r="AI1265" i="5"/>
  <c r="AH1265" i="5"/>
  <c r="AF1265" i="5"/>
  <c r="AE1265" i="5"/>
  <c r="AD1265" i="5"/>
  <c r="AC1265" i="5"/>
  <c r="AB1265" i="5"/>
  <c r="AA1265" i="5"/>
  <c r="Z1265" i="5"/>
  <c r="Y1265" i="5"/>
  <c r="X1265" i="5"/>
  <c r="V1265" i="5"/>
  <c r="U1265" i="5"/>
  <c r="T1265" i="5"/>
  <c r="S1265" i="5"/>
  <c r="R1265" i="5"/>
  <c r="Q1265" i="5"/>
  <c r="P1265" i="5"/>
  <c r="AI1264" i="5"/>
  <c r="AH1264" i="5"/>
  <c r="AF1264" i="5"/>
  <c r="AE1264" i="5"/>
  <c r="AD1264" i="5"/>
  <c r="AC1264" i="5"/>
  <c r="AB1264" i="5"/>
  <c r="AA1264" i="5"/>
  <c r="Z1264" i="5"/>
  <c r="Y1264" i="5"/>
  <c r="X1264" i="5"/>
  <c r="V1264" i="5"/>
  <c r="U1264" i="5"/>
  <c r="T1264" i="5"/>
  <c r="S1264" i="5"/>
  <c r="R1264" i="5"/>
  <c r="Q1264" i="5"/>
  <c r="P1264" i="5"/>
  <c r="AI1263" i="5"/>
  <c r="AH1263" i="5"/>
  <c r="AF1263" i="5"/>
  <c r="AE1263" i="5"/>
  <c r="AD1263" i="5"/>
  <c r="AC1263" i="5"/>
  <c r="AB1263" i="5"/>
  <c r="AA1263" i="5"/>
  <c r="Z1263" i="5"/>
  <c r="Y1263" i="5"/>
  <c r="X1263" i="5"/>
  <c r="V1263" i="5"/>
  <c r="U1263" i="5"/>
  <c r="T1263" i="5"/>
  <c r="S1263" i="5"/>
  <c r="R1263" i="5"/>
  <c r="Q1263" i="5"/>
  <c r="P1263" i="5"/>
  <c r="AI1262" i="5"/>
  <c r="AH1262" i="5"/>
  <c r="AF1262" i="5"/>
  <c r="AE1262" i="5"/>
  <c r="AD1262" i="5"/>
  <c r="AC1262" i="5"/>
  <c r="AB1262" i="5"/>
  <c r="AA1262" i="5"/>
  <c r="Z1262" i="5"/>
  <c r="Y1262" i="5"/>
  <c r="X1262" i="5"/>
  <c r="V1262" i="5"/>
  <c r="U1262" i="5"/>
  <c r="T1262" i="5"/>
  <c r="S1262" i="5"/>
  <c r="R1262" i="5"/>
  <c r="Q1262" i="5"/>
  <c r="P1262" i="5"/>
  <c r="AI1261" i="5"/>
  <c r="AH1261" i="5"/>
  <c r="AF1261" i="5"/>
  <c r="AE1261" i="5"/>
  <c r="AD1261" i="5"/>
  <c r="AC1261" i="5"/>
  <c r="AB1261" i="5"/>
  <c r="AA1261" i="5"/>
  <c r="Z1261" i="5"/>
  <c r="Y1261" i="5"/>
  <c r="X1261" i="5"/>
  <c r="V1261" i="5"/>
  <c r="U1261" i="5"/>
  <c r="T1261" i="5"/>
  <c r="S1261" i="5"/>
  <c r="R1261" i="5"/>
  <c r="Q1261" i="5"/>
  <c r="P1261" i="5"/>
  <c r="AI1260" i="5"/>
  <c r="AH1260" i="5"/>
  <c r="AF1260" i="5"/>
  <c r="AE1260" i="5"/>
  <c r="AD1260" i="5"/>
  <c r="AC1260" i="5"/>
  <c r="AB1260" i="5"/>
  <c r="AA1260" i="5"/>
  <c r="Z1260" i="5"/>
  <c r="Y1260" i="5"/>
  <c r="X1260" i="5"/>
  <c r="V1260" i="5"/>
  <c r="U1260" i="5"/>
  <c r="T1260" i="5"/>
  <c r="S1260" i="5"/>
  <c r="R1260" i="5"/>
  <c r="Q1260" i="5"/>
  <c r="P1260" i="5"/>
  <c r="AI1259" i="5"/>
  <c r="AH1259" i="5"/>
  <c r="AF1259" i="5"/>
  <c r="AE1259" i="5"/>
  <c r="AD1259" i="5"/>
  <c r="AC1259" i="5"/>
  <c r="AB1259" i="5"/>
  <c r="AA1259" i="5"/>
  <c r="Z1259" i="5"/>
  <c r="Y1259" i="5"/>
  <c r="X1259" i="5"/>
  <c r="V1259" i="5"/>
  <c r="U1259" i="5"/>
  <c r="T1259" i="5"/>
  <c r="S1259" i="5"/>
  <c r="R1259" i="5"/>
  <c r="Q1259" i="5"/>
  <c r="P1259" i="5"/>
  <c r="AI1258" i="5"/>
  <c r="AH1258" i="5"/>
  <c r="AF1258" i="5"/>
  <c r="AE1258" i="5"/>
  <c r="AD1258" i="5"/>
  <c r="AC1258" i="5"/>
  <c r="AB1258" i="5"/>
  <c r="AA1258" i="5"/>
  <c r="Z1258" i="5"/>
  <c r="Y1258" i="5"/>
  <c r="X1258" i="5"/>
  <c r="V1258" i="5"/>
  <c r="U1258" i="5"/>
  <c r="T1258" i="5"/>
  <c r="S1258" i="5"/>
  <c r="R1258" i="5"/>
  <c r="Q1258" i="5"/>
  <c r="P1258" i="5"/>
  <c r="AI1257" i="5"/>
  <c r="AH1257" i="5"/>
  <c r="AF1257" i="5"/>
  <c r="AE1257" i="5"/>
  <c r="AD1257" i="5"/>
  <c r="AC1257" i="5"/>
  <c r="AB1257" i="5"/>
  <c r="AA1257" i="5"/>
  <c r="Z1257" i="5"/>
  <c r="Y1257" i="5"/>
  <c r="X1257" i="5"/>
  <c r="V1257" i="5"/>
  <c r="U1257" i="5"/>
  <c r="T1257" i="5"/>
  <c r="S1257" i="5"/>
  <c r="R1257" i="5"/>
  <c r="Q1257" i="5"/>
  <c r="P1257" i="5"/>
  <c r="AI1256" i="5"/>
  <c r="AH1256" i="5"/>
  <c r="AF1256" i="5"/>
  <c r="AE1256" i="5"/>
  <c r="AD1256" i="5"/>
  <c r="AC1256" i="5"/>
  <c r="AB1256" i="5"/>
  <c r="AA1256" i="5"/>
  <c r="Z1256" i="5"/>
  <c r="Y1256" i="5"/>
  <c r="X1256" i="5"/>
  <c r="V1256" i="5"/>
  <c r="U1256" i="5"/>
  <c r="T1256" i="5"/>
  <c r="S1256" i="5"/>
  <c r="R1256" i="5"/>
  <c r="Q1256" i="5"/>
  <c r="P1256" i="5"/>
  <c r="AI1255" i="5"/>
  <c r="AH1255" i="5"/>
  <c r="AF1255" i="5"/>
  <c r="AE1255" i="5"/>
  <c r="AD1255" i="5"/>
  <c r="AC1255" i="5"/>
  <c r="AB1255" i="5"/>
  <c r="AA1255" i="5"/>
  <c r="Z1255" i="5"/>
  <c r="Y1255" i="5"/>
  <c r="X1255" i="5"/>
  <c r="V1255" i="5"/>
  <c r="U1255" i="5"/>
  <c r="T1255" i="5"/>
  <c r="S1255" i="5"/>
  <c r="R1255" i="5"/>
  <c r="Q1255" i="5"/>
  <c r="P1255" i="5"/>
  <c r="AI1254" i="5"/>
  <c r="AH1254" i="5"/>
  <c r="AF1254" i="5"/>
  <c r="AE1254" i="5"/>
  <c r="AD1254" i="5"/>
  <c r="AC1254" i="5"/>
  <c r="AB1254" i="5"/>
  <c r="AA1254" i="5"/>
  <c r="Z1254" i="5"/>
  <c r="Y1254" i="5"/>
  <c r="X1254" i="5"/>
  <c r="V1254" i="5"/>
  <c r="U1254" i="5"/>
  <c r="T1254" i="5"/>
  <c r="S1254" i="5"/>
  <c r="R1254" i="5"/>
  <c r="Q1254" i="5"/>
  <c r="P1254" i="5"/>
  <c r="AI1253" i="5"/>
  <c r="AH1253" i="5"/>
  <c r="AF1253" i="5"/>
  <c r="AE1253" i="5"/>
  <c r="AD1253" i="5"/>
  <c r="AC1253" i="5"/>
  <c r="AB1253" i="5"/>
  <c r="AA1253" i="5"/>
  <c r="Z1253" i="5"/>
  <c r="Y1253" i="5"/>
  <c r="X1253" i="5"/>
  <c r="V1253" i="5"/>
  <c r="U1253" i="5"/>
  <c r="T1253" i="5"/>
  <c r="S1253" i="5"/>
  <c r="R1253" i="5"/>
  <c r="Q1253" i="5"/>
  <c r="P1253" i="5"/>
  <c r="AI1252" i="5"/>
  <c r="AH1252" i="5"/>
  <c r="AF1252" i="5"/>
  <c r="AE1252" i="5"/>
  <c r="AD1252" i="5"/>
  <c r="AC1252" i="5"/>
  <c r="AB1252" i="5"/>
  <c r="AA1252" i="5"/>
  <c r="Z1252" i="5"/>
  <c r="Y1252" i="5"/>
  <c r="X1252" i="5"/>
  <c r="V1252" i="5"/>
  <c r="U1252" i="5"/>
  <c r="T1252" i="5"/>
  <c r="S1252" i="5"/>
  <c r="R1252" i="5"/>
  <c r="Q1252" i="5"/>
  <c r="P1252" i="5"/>
  <c r="AI1251" i="5"/>
  <c r="AH1251" i="5"/>
  <c r="AF1251" i="5"/>
  <c r="AE1251" i="5"/>
  <c r="AD1251" i="5"/>
  <c r="AC1251" i="5"/>
  <c r="AB1251" i="5"/>
  <c r="AA1251" i="5"/>
  <c r="Z1251" i="5"/>
  <c r="Y1251" i="5"/>
  <c r="X1251" i="5"/>
  <c r="V1251" i="5"/>
  <c r="U1251" i="5"/>
  <c r="T1251" i="5"/>
  <c r="S1251" i="5"/>
  <c r="R1251" i="5"/>
  <c r="Q1251" i="5"/>
  <c r="P1251" i="5"/>
  <c r="AI1250" i="5"/>
  <c r="AH1250" i="5"/>
  <c r="AF1250" i="5"/>
  <c r="AE1250" i="5"/>
  <c r="AD1250" i="5"/>
  <c r="AC1250" i="5"/>
  <c r="AB1250" i="5"/>
  <c r="AA1250" i="5"/>
  <c r="Z1250" i="5"/>
  <c r="Y1250" i="5"/>
  <c r="X1250" i="5"/>
  <c r="V1250" i="5"/>
  <c r="U1250" i="5"/>
  <c r="T1250" i="5"/>
  <c r="S1250" i="5"/>
  <c r="R1250" i="5"/>
  <c r="Q1250" i="5"/>
  <c r="P1250" i="5"/>
  <c r="AI1249" i="5"/>
  <c r="AH1249" i="5"/>
  <c r="AF1249" i="5"/>
  <c r="AE1249" i="5"/>
  <c r="AD1249" i="5"/>
  <c r="AC1249" i="5"/>
  <c r="AB1249" i="5"/>
  <c r="AA1249" i="5"/>
  <c r="Z1249" i="5"/>
  <c r="Y1249" i="5"/>
  <c r="X1249" i="5"/>
  <c r="V1249" i="5"/>
  <c r="U1249" i="5"/>
  <c r="T1249" i="5"/>
  <c r="S1249" i="5"/>
  <c r="R1249" i="5"/>
  <c r="Q1249" i="5"/>
  <c r="P1249" i="5"/>
  <c r="AI1248" i="5"/>
  <c r="AH1248" i="5"/>
  <c r="AF1248" i="5"/>
  <c r="AE1248" i="5"/>
  <c r="AD1248" i="5"/>
  <c r="AC1248" i="5"/>
  <c r="AB1248" i="5"/>
  <c r="AA1248" i="5"/>
  <c r="Z1248" i="5"/>
  <c r="Y1248" i="5"/>
  <c r="X1248" i="5"/>
  <c r="V1248" i="5"/>
  <c r="U1248" i="5"/>
  <c r="T1248" i="5"/>
  <c r="S1248" i="5"/>
  <c r="R1248" i="5"/>
  <c r="Q1248" i="5"/>
  <c r="P1248" i="5"/>
  <c r="AI1247" i="5"/>
  <c r="AH1247" i="5"/>
  <c r="AF1247" i="5"/>
  <c r="AE1247" i="5"/>
  <c r="AD1247" i="5"/>
  <c r="AC1247" i="5"/>
  <c r="AB1247" i="5"/>
  <c r="AA1247" i="5"/>
  <c r="Z1247" i="5"/>
  <c r="Y1247" i="5"/>
  <c r="X1247" i="5"/>
  <c r="V1247" i="5"/>
  <c r="U1247" i="5"/>
  <c r="T1247" i="5"/>
  <c r="S1247" i="5"/>
  <c r="R1247" i="5"/>
  <c r="Q1247" i="5"/>
  <c r="P1247" i="5"/>
  <c r="AI1246" i="5"/>
  <c r="AH1246" i="5"/>
  <c r="AF1246" i="5"/>
  <c r="AE1246" i="5"/>
  <c r="AD1246" i="5"/>
  <c r="AC1246" i="5"/>
  <c r="AB1246" i="5"/>
  <c r="AA1246" i="5"/>
  <c r="Z1246" i="5"/>
  <c r="Y1246" i="5"/>
  <c r="X1246" i="5"/>
  <c r="V1246" i="5"/>
  <c r="U1246" i="5"/>
  <c r="T1246" i="5"/>
  <c r="S1246" i="5"/>
  <c r="R1246" i="5"/>
  <c r="Q1246" i="5"/>
  <c r="P1246" i="5"/>
  <c r="AI1245" i="5"/>
  <c r="AH1245" i="5"/>
  <c r="AF1245" i="5"/>
  <c r="AE1245" i="5"/>
  <c r="AD1245" i="5"/>
  <c r="AC1245" i="5"/>
  <c r="AB1245" i="5"/>
  <c r="AA1245" i="5"/>
  <c r="Z1245" i="5"/>
  <c r="Y1245" i="5"/>
  <c r="X1245" i="5"/>
  <c r="V1245" i="5"/>
  <c r="U1245" i="5"/>
  <c r="T1245" i="5"/>
  <c r="S1245" i="5"/>
  <c r="R1245" i="5"/>
  <c r="Q1245" i="5"/>
  <c r="P1245" i="5"/>
  <c r="AI1244" i="5"/>
  <c r="AH1244" i="5"/>
  <c r="AF1244" i="5"/>
  <c r="AE1244" i="5"/>
  <c r="AD1244" i="5"/>
  <c r="AC1244" i="5"/>
  <c r="AB1244" i="5"/>
  <c r="AA1244" i="5"/>
  <c r="Z1244" i="5"/>
  <c r="Y1244" i="5"/>
  <c r="X1244" i="5"/>
  <c r="V1244" i="5"/>
  <c r="U1244" i="5"/>
  <c r="T1244" i="5"/>
  <c r="S1244" i="5"/>
  <c r="R1244" i="5"/>
  <c r="Q1244" i="5"/>
  <c r="P1244" i="5"/>
  <c r="AI1243" i="5"/>
  <c r="AH1243" i="5"/>
  <c r="AF1243" i="5"/>
  <c r="AE1243" i="5"/>
  <c r="AD1243" i="5"/>
  <c r="AC1243" i="5"/>
  <c r="AB1243" i="5"/>
  <c r="AA1243" i="5"/>
  <c r="Z1243" i="5"/>
  <c r="Y1243" i="5"/>
  <c r="X1243" i="5"/>
  <c r="V1243" i="5"/>
  <c r="U1243" i="5"/>
  <c r="T1243" i="5"/>
  <c r="S1243" i="5"/>
  <c r="R1243" i="5"/>
  <c r="Q1243" i="5"/>
  <c r="P1243" i="5"/>
  <c r="AI1242" i="5"/>
  <c r="AH1242" i="5"/>
  <c r="AF1242" i="5"/>
  <c r="AE1242" i="5"/>
  <c r="AD1242" i="5"/>
  <c r="AC1242" i="5"/>
  <c r="AB1242" i="5"/>
  <c r="AA1242" i="5"/>
  <c r="Z1242" i="5"/>
  <c r="Y1242" i="5"/>
  <c r="X1242" i="5"/>
  <c r="V1242" i="5"/>
  <c r="U1242" i="5"/>
  <c r="T1242" i="5"/>
  <c r="S1242" i="5"/>
  <c r="R1242" i="5"/>
  <c r="Q1242" i="5"/>
  <c r="P1242" i="5"/>
  <c r="AI1241" i="5"/>
  <c r="AH1241" i="5"/>
  <c r="AF1241" i="5"/>
  <c r="AE1241" i="5"/>
  <c r="AD1241" i="5"/>
  <c r="AC1241" i="5"/>
  <c r="AB1241" i="5"/>
  <c r="AA1241" i="5"/>
  <c r="Z1241" i="5"/>
  <c r="Y1241" i="5"/>
  <c r="X1241" i="5"/>
  <c r="V1241" i="5"/>
  <c r="U1241" i="5"/>
  <c r="T1241" i="5"/>
  <c r="S1241" i="5"/>
  <c r="R1241" i="5"/>
  <c r="Q1241" i="5"/>
  <c r="P1241" i="5"/>
  <c r="AI1240" i="5"/>
  <c r="AH1240" i="5"/>
  <c r="AF1240" i="5"/>
  <c r="AE1240" i="5"/>
  <c r="AD1240" i="5"/>
  <c r="AC1240" i="5"/>
  <c r="AB1240" i="5"/>
  <c r="AA1240" i="5"/>
  <c r="Z1240" i="5"/>
  <c r="Y1240" i="5"/>
  <c r="X1240" i="5"/>
  <c r="V1240" i="5"/>
  <c r="U1240" i="5"/>
  <c r="T1240" i="5"/>
  <c r="S1240" i="5"/>
  <c r="R1240" i="5"/>
  <c r="Q1240" i="5"/>
  <c r="P1240" i="5"/>
  <c r="AI1239" i="5"/>
  <c r="AH1239" i="5"/>
  <c r="AF1239" i="5"/>
  <c r="AE1239" i="5"/>
  <c r="AD1239" i="5"/>
  <c r="AC1239" i="5"/>
  <c r="AB1239" i="5"/>
  <c r="AA1239" i="5"/>
  <c r="Z1239" i="5"/>
  <c r="Y1239" i="5"/>
  <c r="X1239" i="5"/>
  <c r="V1239" i="5"/>
  <c r="U1239" i="5"/>
  <c r="T1239" i="5"/>
  <c r="S1239" i="5"/>
  <c r="R1239" i="5"/>
  <c r="Q1239" i="5"/>
  <c r="P1239" i="5"/>
  <c r="AI1238" i="5"/>
  <c r="AH1238" i="5"/>
  <c r="AF1238" i="5"/>
  <c r="AE1238" i="5"/>
  <c r="AD1238" i="5"/>
  <c r="AC1238" i="5"/>
  <c r="AB1238" i="5"/>
  <c r="AA1238" i="5"/>
  <c r="Z1238" i="5"/>
  <c r="Y1238" i="5"/>
  <c r="X1238" i="5"/>
  <c r="V1238" i="5"/>
  <c r="U1238" i="5"/>
  <c r="T1238" i="5"/>
  <c r="S1238" i="5"/>
  <c r="R1238" i="5"/>
  <c r="Q1238" i="5"/>
  <c r="P1238" i="5"/>
  <c r="AI1237" i="5"/>
  <c r="AH1237" i="5"/>
  <c r="AF1237" i="5"/>
  <c r="AE1237" i="5"/>
  <c r="AD1237" i="5"/>
  <c r="AC1237" i="5"/>
  <c r="AB1237" i="5"/>
  <c r="AA1237" i="5"/>
  <c r="Z1237" i="5"/>
  <c r="Y1237" i="5"/>
  <c r="X1237" i="5"/>
  <c r="V1237" i="5"/>
  <c r="U1237" i="5"/>
  <c r="T1237" i="5"/>
  <c r="S1237" i="5"/>
  <c r="R1237" i="5"/>
  <c r="Q1237" i="5"/>
  <c r="P1237" i="5"/>
  <c r="AI1236" i="5"/>
  <c r="AH1236" i="5"/>
  <c r="AF1236" i="5"/>
  <c r="AE1236" i="5"/>
  <c r="AD1236" i="5"/>
  <c r="AC1236" i="5"/>
  <c r="AB1236" i="5"/>
  <c r="AA1236" i="5"/>
  <c r="Z1236" i="5"/>
  <c r="Y1236" i="5"/>
  <c r="X1236" i="5"/>
  <c r="V1236" i="5"/>
  <c r="U1236" i="5"/>
  <c r="T1236" i="5"/>
  <c r="S1236" i="5"/>
  <c r="R1236" i="5"/>
  <c r="Q1236" i="5"/>
  <c r="P1236" i="5"/>
  <c r="AI1235" i="5"/>
  <c r="AH1235" i="5"/>
  <c r="AF1235" i="5"/>
  <c r="AE1235" i="5"/>
  <c r="AD1235" i="5"/>
  <c r="AC1235" i="5"/>
  <c r="AB1235" i="5"/>
  <c r="AA1235" i="5"/>
  <c r="Z1235" i="5"/>
  <c r="Y1235" i="5"/>
  <c r="X1235" i="5"/>
  <c r="V1235" i="5"/>
  <c r="U1235" i="5"/>
  <c r="T1235" i="5"/>
  <c r="S1235" i="5"/>
  <c r="R1235" i="5"/>
  <c r="Q1235" i="5"/>
  <c r="P1235" i="5"/>
  <c r="AI1234" i="5"/>
  <c r="AH1234" i="5"/>
  <c r="AF1234" i="5"/>
  <c r="AE1234" i="5"/>
  <c r="AD1234" i="5"/>
  <c r="AC1234" i="5"/>
  <c r="AB1234" i="5"/>
  <c r="AA1234" i="5"/>
  <c r="Z1234" i="5"/>
  <c r="Y1234" i="5"/>
  <c r="X1234" i="5"/>
  <c r="V1234" i="5"/>
  <c r="U1234" i="5"/>
  <c r="T1234" i="5"/>
  <c r="S1234" i="5"/>
  <c r="R1234" i="5"/>
  <c r="Q1234" i="5"/>
  <c r="P1234" i="5"/>
  <c r="AI1233" i="5"/>
  <c r="AH1233" i="5"/>
  <c r="AF1233" i="5"/>
  <c r="AE1233" i="5"/>
  <c r="AD1233" i="5"/>
  <c r="AC1233" i="5"/>
  <c r="AB1233" i="5"/>
  <c r="AA1233" i="5"/>
  <c r="Z1233" i="5"/>
  <c r="Y1233" i="5"/>
  <c r="X1233" i="5"/>
  <c r="V1233" i="5"/>
  <c r="U1233" i="5"/>
  <c r="T1233" i="5"/>
  <c r="S1233" i="5"/>
  <c r="R1233" i="5"/>
  <c r="Q1233" i="5"/>
  <c r="P1233" i="5"/>
  <c r="AI1232" i="5"/>
  <c r="AH1232" i="5"/>
  <c r="AF1232" i="5"/>
  <c r="AE1232" i="5"/>
  <c r="AD1232" i="5"/>
  <c r="AC1232" i="5"/>
  <c r="AB1232" i="5"/>
  <c r="AA1232" i="5"/>
  <c r="Z1232" i="5"/>
  <c r="Y1232" i="5"/>
  <c r="X1232" i="5"/>
  <c r="V1232" i="5"/>
  <c r="U1232" i="5"/>
  <c r="T1232" i="5"/>
  <c r="S1232" i="5"/>
  <c r="R1232" i="5"/>
  <c r="Q1232" i="5"/>
  <c r="P1232" i="5"/>
  <c r="AI1231" i="5"/>
  <c r="AH1231" i="5"/>
  <c r="AF1231" i="5"/>
  <c r="AE1231" i="5"/>
  <c r="AD1231" i="5"/>
  <c r="AC1231" i="5"/>
  <c r="AB1231" i="5"/>
  <c r="AA1231" i="5"/>
  <c r="Z1231" i="5"/>
  <c r="Y1231" i="5"/>
  <c r="X1231" i="5"/>
  <c r="V1231" i="5"/>
  <c r="U1231" i="5"/>
  <c r="T1231" i="5"/>
  <c r="S1231" i="5"/>
  <c r="R1231" i="5"/>
  <c r="Q1231" i="5"/>
  <c r="P1231" i="5"/>
  <c r="AI1230" i="5"/>
  <c r="AH1230" i="5"/>
  <c r="AF1230" i="5"/>
  <c r="AE1230" i="5"/>
  <c r="AD1230" i="5"/>
  <c r="AC1230" i="5"/>
  <c r="AB1230" i="5"/>
  <c r="AA1230" i="5"/>
  <c r="Z1230" i="5"/>
  <c r="Y1230" i="5"/>
  <c r="X1230" i="5"/>
  <c r="V1230" i="5"/>
  <c r="U1230" i="5"/>
  <c r="T1230" i="5"/>
  <c r="S1230" i="5"/>
  <c r="R1230" i="5"/>
  <c r="Q1230" i="5"/>
  <c r="P1230" i="5"/>
  <c r="AI1229" i="5"/>
  <c r="AH1229" i="5"/>
  <c r="AF1229" i="5"/>
  <c r="AE1229" i="5"/>
  <c r="AD1229" i="5"/>
  <c r="AC1229" i="5"/>
  <c r="AB1229" i="5"/>
  <c r="AA1229" i="5"/>
  <c r="Z1229" i="5"/>
  <c r="Y1229" i="5"/>
  <c r="X1229" i="5"/>
  <c r="V1229" i="5"/>
  <c r="U1229" i="5"/>
  <c r="T1229" i="5"/>
  <c r="S1229" i="5"/>
  <c r="R1229" i="5"/>
  <c r="Q1229" i="5"/>
  <c r="P1229" i="5"/>
  <c r="AI1228" i="5"/>
  <c r="AH1228" i="5"/>
  <c r="AF1228" i="5"/>
  <c r="AE1228" i="5"/>
  <c r="AD1228" i="5"/>
  <c r="AC1228" i="5"/>
  <c r="AB1228" i="5"/>
  <c r="AA1228" i="5"/>
  <c r="Z1228" i="5"/>
  <c r="Y1228" i="5"/>
  <c r="X1228" i="5"/>
  <c r="V1228" i="5"/>
  <c r="U1228" i="5"/>
  <c r="T1228" i="5"/>
  <c r="S1228" i="5"/>
  <c r="R1228" i="5"/>
  <c r="Q1228" i="5"/>
  <c r="P1228" i="5"/>
  <c r="AI1227" i="5"/>
  <c r="AH1227" i="5"/>
  <c r="AF1227" i="5"/>
  <c r="AE1227" i="5"/>
  <c r="AD1227" i="5"/>
  <c r="AC1227" i="5"/>
  <c r="AB1227" i="5"/>
  <c r="AA1227" i="5"/>
  <c r="Z1227" i="5"/>
  <c r="Y1227" i="5"/>
  <c r="X1227" i="5"/>
  <c r="V1227" i="5"/>
  <c r="U1227" i="5"/>
  <c r="T1227" i="5"/>
  <c r="S1227" i="5"/>
  <c r="R1227" i="5"/>
  <c r="Q1227" i="5"/>
  <c r="P1227" i="5"/>
  <c r="AI1226" i="5"/>
  <c r="AH1226" i="5"/>
  <c r="AF1226" i="5"/>
  <c r="AE1226" i="5"/>
  <c r="AD1226" i="5"/>
  <c r="AC1226" i="5"/>
  <c r="AB1226" i="5"/>
  <c r="AA1226" i="5"/>
  <c r="Z1226" i="5"/>
  <c r="Y1226" i="5"/>
  <c r="X1226" i="5"/>
  <c r="V1226" i="5"/>
  <c r="U1226" i="5"/>
  <c r="T1226" i="5"/>
  <c r="S1226" i="5"/>
  <c r="R1226" i="5"/>
  <c r="Q1226" i="5"/>
  <c r="P1226" i="5"/>
  <c r="AI1225" i="5"/>
  <c r="AH1225" i="5"/>
  <c r="AF1225" i="5"/>
  <c r="AE1225" i="5"/>
  <c r="AD1225" i="5"/>
  <c r="AC1225" i="5"/>
  <c r="AB1225" i="5"/>
  <c r="AA1225" i="5"/>
  <c r="Z1225" i="5"/>
  <c r="Y1225" i="5"/>
  <c r="X1225" i="5"/>
  <c r="V1225" i="5"/>
  <c r="U1225" i="5"/>
  <c r="T1225" i="5"/>
  <c r="S1225" i="5"/>
  <c r="R1225" i="5"/>
  <c r="Q1225" i="5"/>
  <c r="P1225" i="5"/>
  <c r="AI1224" i="5"/>
  <c r="AH1224" i="5"/>
  <c r="AF1224" i="5"/>
  <c r="AE1224" i="5"/>
  <c r="AD1224" i="5"/>
  <c r="AC1224" i="5"/>
  <c r="AB1224" i="5"/>
  <c r="AA1224" i="5"/>
  <c r="Z1224" i="5"/>
  <c r="Y1224" i="5"/>
  <c r="X1224" i="5"/>
  <c r="V1224" i="5"/>
  <c r="U1224" i="5"/>
  <c r="T1224" i="5"/>
  <c r="S1224" i="5"/>
  <c r="R1224" i="5"/>
  <c r="Q1224" i="5"/>
  <c r="P1224" i="5"/>
  <c r="AI1223" i="5"/>
  <c r="AH1223" i="5"/>
  <c r="AF1223" i="5"/>
  <c r="AE1223" i="5"/>
  <c r="AD1223" i="5"/>
  <c r="AC1223" i="5"/>
  <c r="AB1223" i="5"/>
  <c r="AA1223" i="5"/>
  <c r="Z1223" i="5"/>
  <c r="Y1223" i="5"/>
  <c r="X1223" i="5"/>
  <c r="V1223" i="5"/>
  <c r="U1223" i="5"/>
  <c r="T1223" i="5"/>
  <c r="S1223" i="5"/>
  <c r="R1223" i="5"/>
  <c r="Q1223" i="5"/>
  <c r="P1223" i="5"/>
  <c r="AI1222" i="5"/>
  <c r="AH1222" i="5"/>
  <c r="AF1222" i="5"/>
  <c r="AE1222" i="5"/>
  <c r="AD1222" i="5"/>
  <c r="AC1222" i="5"/>
  <c r="AB1222" i="5"/>
  <c r="AA1222" i="5"/>
  <c r="Z1222" i="5"/>
  <c r="Y1222" i="5"/>
  <c r="X1222" i="5"/>
  <c r="V1222" i="5"/>
  <c r="U1222" i="5"/>
  <c r="T1222" i="5"/>
  <c r="S1222" i="5"/>
  <c r="R1222" i="5"/>
  <c r="Q1222" i="5"/>
  <c r="P1222" i="5"/>
  <c r="AI1221" i="5"/>
  <c r="AH1221" i="5"/>
  <c r="AF1221" i="5"/>
  <c r="AE1221" i="5"/>
  <c r="AD1221" i="5"/>
  <c r="AC1221" i="5"/>
  <c r="AB1221" i="5"/>
  <c r="AA1221" i="5"/>
  <c r="Z1221" i="5"/>
  <c r="Y1221" i="5"/>
  <c r="X1221" i="5"/>
  <c r="V1221" i="5"/>
  <c r="U1221" i="5"/>
  <c r="T1221" i="5"/>
  <c r="S1221" i="5"/>
  <c r="R1221" i="5"/>
  <c r="Q1221" i="5"/>
  <c r="P1221" i="5"/>
  <c r="AI1220" i="5"/>
  <c r="AH1220" i="5"/>
  <c r="AF1220" i="5"/>
  <c r="AE1220" i="5"/>
  <c r="AD1220" i="5"/>
  <c r="AC1220" i="5"/>
  <c r="AB1220" i="5"/>
  <c r="AA1220" i="5"/>
  <c r="Z1220" i="5"/>
  <c r="Y1220" i="5"/>
  <c r="X1220" i="5"/>
  <c r="V1220" i="5"/>
  <c r="U1220" i="5"/>
  <c r="T1220" i="5"/>
  <c r="S1220" i="5"/>
  <c r="R1220" i="5"/>
  <c r="Q1220" i="5"/>
  <c r="P1220" i="5"/>
  <c r="AI1219" i="5"/>
  <c r="AH1219" i="5"/>
  <c r="AF1219" i="5"/>
  <c r="AE1219" i="5"/>
  <c r="AD1219" i="5"/>
  <c r="AC1219" i="5"/>
  <c r="AB1219" i="5"/>
  <c r="AA1219" i="5"/>
  <c r="Z1219" i="5"/>
  <c r="Y1219" i="5"/>
  <c r="X1219" i="5"/>
  <c r="V1219" i="5"/>
  <c r="U1219" i="5"/>
  <c r="T1219" i="5"/>
  <c r="S1219" i="5"/>
  <c r="R1219" i="5"/>
  <c r="Q1219" i="5"/>
  <c r="P1219" i="5"/>
  <c r="AI1218" i="5"/>
  <c r="AH1218" i="5"/>
  <c r="AF1218" i="5"/>
  <c r="AE1218" i="5"/>
  <c r="AD1218" i="5"/>
  <c r="AC1218" i="5"/>
  <c r="AB1218" i="5"/>
  <c r="AA1218" i="5"/>
  <c r="Z1218" i="5"/>
  <c r="Y1218" i="5"/>
  <c r="X1218" i="5"/>
  <c r="V1218" i="5"/>
  <c r="U1218" i="5"/>
  <c r="T1218" i="5"/>
  <c r="S1218" i="5"/>
  <c r="R1218" i="5"/>
  <c r="Q1218" i="5"/>
  <c r="P1218" i="5"/>
  <c r="AI1217" i="5"/>
  <c r="AH1217" i="5"/>
  <c r="AF1217" i="5"/>
  <c r="AE1217" i="5"/>
  <c r="AD1217" i="5"/>
  <c r="AC1217" i="5"/>
  <c r="AB1217" i="5"/>
  <c r="AA1217" i="5"/>
  <c r="Z1217" i="5"/>
  <c r="Y1217" i="5"/>
  <c r="X1217" i="5"/>
  <c r="V1217" i="5"/>
  <c r="U1217" i="5"/>
  <c r="T1217" i="5"/>
  <c r="S1217" i="5"/>
  <c r="R1217" i="5"/>
  <c r="Q1217" i="5"/>
  <c r="P1217" i="5"/>
  <c r="AI1216" i="5"/>
  <c r="AH1216" i="5"/>
  <c r="AF1216" i="5"/>
  <c r="AE1216" i="5"/>
  <c r="AD1216" i="5"/>
  <c r="AC1216" i="5"/>
  <c r="AB1216" i="5"/>
  <c r="AA1216" i="5"/>
  <c r="Z1216" i="5"/>
  <c r="Y1216" i="5"/>
  <c r="X1216" i="5"/>
  <c r="V1216" i="5"/>
  <c r="U1216" i="5"/>
  <c r="T1216" i="5"/>
  <c r="S1216" i="5"/>
  <c r="R1216" i="5"/>
  <c r="Q1216" i="5"/>
  <c r="P1216" i="5"/>
  <c r="AI1215" i="5"/>
  <c r="AH1215" i="5"/>
  <c r="AF1215" i="5"/>
  <c r="AE1215" i="5"/>
  <c r="AD1215" i="5"/>
  <c r="AC1215" i="5"/>
  <c r="AB1215" i="5"/>
  <c r="AA1215" i="5"/>
  <c r="Z1215" i="5"/>
  <c r="Y1215" i="5"/>
  <c r="X1215" i="5"/>
  <c r="V1215" i="5"/>
  <c r="U1215" i="5"/>
  <c r="T1215" i="5"/>
  <c r="S1215" i="5"/>
  <c r="R1215" i="5"/>
  <c r="Q1215" i="5"/>
  <c r="P1215" i="5"/>
  <c r="AI1214" i="5"/>
  <c r="AH1214" i="5"/>
  <c r="AF1214" i="5"/>
  <c r="AE1214" i="5"/>
  <c r="AD1214" i="5"/>
  <c r="AC1214" i="5"/>
  <c r="AB1214" i="5"/>
  <c r="AA1214" i="5"/>
  <c r="Z1214" i="5"/>
  <c r="Y1214" i="5"/>
  <c r="X1214" i="5"/>
  <c r="V1214" i="5"/>
  <c r="U1214" i="5"/>
  <c r="T1214" i="5"/>
  <c r="S1214" i="5"/>
  <c r="R1214" i="5"/>
  <c r="Q1214" i="5"/>
  <c r="P1214" i="5"/>
  <c r="AI1213" i="5"/>
  <c r="AH1213" i="5"/>
  <c r="AF1213" i="5"/>
  <c r="AE1213" i="5"/>
  <c r="AD1213" i="5"/>
  <c r="AC1213" i="5"/>
  <c r="AB1213" i="5"/>
  <c r="AA1213" i="5"/>
  <c r="Z1213" i="5"/>
  <c r="Y1213" i="5"/>
  <c r="X1213" i="5"/>
  <c r="V1213" i="5"/>
  <c r="U1213" i="5"/>
  <c r="T1213" i="5"/>
  <c r="S1213" i="5"/>
  <c r="R1213" i="5"/>
  <c r="Q1213" i="5"/>
  <c r="P1213" i="5"/>
  <c r="AI1212" i="5"/>
  <c r="AH1212" i="5"/>
  <c r="AF1212" i="5"/>
  <c r="AE1212" i="5"/>
  <c r="AD1212" i="5"/>
  <c r="AC1212" i="5"/>
  <c r="AB1212" i="5"/>
  <c r="AA1212" i="5"/>
  <c r="Z1212" i="5"/>
  <c r="Y1212" i="5"/>
  <c r="X1212" i="5"/>
  <c r="V1212" i="5"/>
  <c r="U1212" i="5"/>
  <c r="T1212" i="5"/>
  <c r="S1212" i="5"/>
  <c r="R1212" i="5"/>
  <c r="Q1212" i="5"/>
  <c r="P1212" i="5"/>
  <c r="AI1211" i="5"/>
  <c r="AH1211" i="5"/>
  <c r="AF1211" i="5"/>
  <c r="AE1211" i="5"/>
  <c r="AD1211" i="5"/>
  <c r="AC1211" i="5"/>
  <c r="AB1211" i="5"/>
  <c r="AA1211" i="5"/>
  <c r="Z1211" i="5"/>
  <c r="Y1211" i="5"/>
  <c r="X1211" i="5"/>
  <c r="V1211" i="5"/>
  <c r="U1211" i="5"/>
  <c r="T1211" i="5"/>
  <c r="S1211" i="5"/>
  <c r="R1211" i="5"/>
  <c r="Q1211" i="5"/>
  <c r="P1211" i="5"/>
  <c r="AI1210" i="5"/>
  <c r="AH1210" i="5"/>
  <c r="AF1210" i="5"/>
  <c r="AE1210" i="5"/>
  <c r="AD1210" i="5"/>
  <c r="AC1210" i="5"/>
  <c r="AB1210" i="5"/>
  <c r="AA1210" i="5"/>
  <c r="Z1210" i="5"/>
  <c r="Y1210" i="5"/>
  <c r="X1210" i="5"/>
  <c r="V1210" i="5"/>
  <c r="U1210" i="5"/>
  <c r="T1210" i="5"/>
  <c r="S1210" i="5"/>
  <c r="R1210" i="5"/>
  <c r="Q1210" i="5"/>
  <c r="P1210" i="5"/>
  <c r="AI1209" i="5"/>
  <c r="AH1209" i="5"/>
  <c r="AF1209" i="5"/>
  <c r="AE1209" i="5"/>
  <c r="AD1209" i="5"/>
  <c r="AC1209" i="5"/>
  <c r="AB1209" i="5"/>
  <c r="AA1209" i="5"/>
  <c r="Z1209" i="5"/>
  <c r="Y1209" i="5"/>
  <c r="X1209" i="5"/>
  <c r="V1209" i="5"/>
  <c r="U1209" i="5"/>
  <c r="T1209" i="5"/>
  <c r="S1209" i="5"/>
  <c r="R1209" i="5"/>
  <c r="Q1209" i="5"/>
  <c r="P1209" i="5"/>
  <c r="AI1208" i="5"/>
  <c r="AH1208" i="5"/>
  <c r="AF1208" i="5"/>
  <c r="AE1208" i="5"/>
  <c r="AD1208" i="5"/>
  <c r="AC1208" i="5"/>
  <c r="AB1208" i="5"/>
  <c r="AA1208" i="5"/>
  <c r="Z1208" i="5"/>
  <c r="Y1208" i="5"/>
  <c r="X1208" i="5"/>
  <c r="V1208" i="5"/>
  <c r="U1208" i="5"/>
  <c r="T1208" i="5"/>
  <c r="S1208" i="5"/>
  <c r="R1208" i="5"/>
  <c r="Q1208" i="5"/>
  <c r="P1208" i="5"/>
  <c r="AI1207" i="5"/>
  <c r="AH1207" i="5"/>
  <c r="AF1207" i="5"/>
  <c r="AE1207" i="5"/>
  <c r="AD1207" i="5"/>
  <c r="AC1207" i="5"/>
  <c r="AB1207" i="5"/>
  <c r="AA1207" i="5"/>
  <c r="Z1207" i="5"/>
  <c r="Y1207" i="5"/>
  <c r="X1207" i="5"/>
  <c r="V1207" i="5"/>
  <c r="U1207" i="5"/>
  <c r="T1207" i="5"/>
  <c r="S1207" i="5"/>
  <c r="R1207" i="5"/>
  <c r="Q1207" i="5"/>
  <c r="P1207" i="5"/>
  <c r="AI1206" i="5"/>
  <c r="AH1206" i="5"/>
  <c r="AF1206" i="5"/>
  <c r="AE1206" i="5"/>
  <c r="AD1206" i="5"/>
  <c r="AC1206" i="5"/>
  <c r="AB1206" i="5"/>
  <c r="AA1206" i="5"/>
  <c r="Z1206" i="5"/>
  <c r="Y1206" i="5"/>
  <c r="X1206" i="5"/>
  <c r="V1206" i="5"/>
  <c r="U1206" i="5"/>
  <c r="T1206" i="5"/>
  <c r="S1206" i="5"/>
  <c r="R1206" i="5"/>
  <c r="Q1206" i="5"/>
  <c r="P1206" i="5"/>
  <c r="AI1205" i="5"/>
  <c r="AH1205" i="5"/>
  <c r="AF1205" i="5"/>
  <c r="AE1205" i="5"/>
  <c r="AD1205" i="5"/>
  <c r="AC1205" i="5"/>
  <c r="AB1205" i="5"/>
  <c r="AA1205" i="5"/>
  <c r="Z1205" i="5"/>
  <c r="Y1205" i="5"/>
  <c r="X1205" i="5"/>
  <c r="V1205" i="5"/>
  <c r="U1205" i="5"/>
  <c r="T1205" i="5"/>
  <c r="S1205" i="5"/>
  <c r="R1205" i="5"/>
  <c r="Q1205" i="5"/>
  <c r="P1205" i="5"/>
  <c r="AI1204" i="5"/>
  <c r="AH1204" i="5"/>
  <c r="AF1204" i="5"/>
  <c r="AE1204" i="5"/>
  <c r="AD1204" i="5"/>
  <c r="AC1204" i="5"/>
  <c r="AB1204" i="5"/>
  <c r="AA1204" i="5"/>
  <c r="Z1204" i="5"/>
  <c r="Y1204" i="5"/>
  <c r="X1204" i="5"/>
  <c r="V1204" i="5"/>
  <c r="U1204" i="5"/>
  <c r="T1204" i="5"/>
  <c r="S1204" i="5"/>
  <c r="R1204" i="5"/>
  <c r="Q1204" i="5"/>
  <c r="P1204" i="5"/>
  <c r="AI1203" i="5"/>
  <c r="AH1203" i="5"/>
  <c r="AF1203" i="5"/>
  <c r="AE1203" i="5"/>
  <c r="AD1203" i="5"/>
  <c r="AC1203" i="5"/>
  <c r="AB1203" i="5"/>
  <c r="AA1203" i="5"/>
  <c r="Z1203" i="5"/>
  <c r="Y1203" i="5"/>
  <c r="X1203" i="5"/>
  <c r="V1203" i="5"/>
  <c r="U1203" i="5"/>
  <c r="T1203" i="5"/>
  <c r="S1203" i="5"/>
  <c r="R1203" i="5"/>
  <c r="Q1203" i="5"/>
  <c r="P1203" i="5"/>
  <c r="AI1202" i="5"/>
  <c r="AH1202" i="5"/>
  <c r="AF1202" i="5"/>
  <c r="AE1202" i="5"/>
  <c r="AD1202" i="5"/>
  <c r="AC1202" i="5"/>
  <c r="AB1202" i="5"/>
  <c r="AA1202" i="5"/>
  <c r="Z1202" i="5"/>
  <c r="Y1202" i="5"/>
  <c r="X1202" i="5"/>
  <c r="V1202" i="5"/>
  <c r="U1202" i="5"/>
  <c r="T1202" i="5"/>
  <c r="S1202" i="5"/>
  <c r="R1202" i="5"/>
  <c r="Q1202" i="5"/>
  <c r="P1202" i="5"/>
  <c r="AI1201" i="5"/>
  <c r="AH1201" i="5"/>
  <c r="AF1201" i="5"/>
  <c r="AE1201" i="5"/>
  <c r="AD1201" i="5"/>
  <c r="AC1201" i="5"/>
  <c r="AB1201" i="5"/>
  <c r="AA1201" i="5"/>
  <c r="Z1201" i="5"/>
  <c r="Y1201" i="5"/>
  <c r="X1201" i="5"/>
  <c r="V1201" i="5"/>
  <c r="U1201" i="5"/>
  <c r="T1201" i="5"/>
  <c r="S1201" i="5"/>
  <c r="R1201" i="5"/>
  <c r="Q1201" i="5"/>
  <c r="P1201" i="5"/>
  <c r="AI1200" i="5"/>
  <c r="AH1200" i="5"/>
  <c r="AF1200" i="5"/>
  <c r="AE1200" i="5"/>
  <c r="AD1200" i="5"/>
  <c r="AC1200" i="5"/>
  <c r="AB1200" i="5"/>
  <c r="AA1200" i="5"/>
  <c r="Z1200" i="5"/>
  <c r="Y1200" i="5"/>
  <c r="X1200" i="5"/>
  <c r="V1200" i="5"/>
  <c r="U1200" i="5"/>
  <c r="T1200" i="5"/>
  <c r="S1200" i="5"/>
  <c r="R1200" i="5"/>
  <c r="Q1200" i="5"/>
  <c r="P1200" i="5"/>
  <c r="AI1199" i="5"/>
  <c r="AH1199" i="5"/>
  <c r="AF1199" i="5"/>
  <c r="AE1199" i="5"/>
  <c r="AD1199" i="5"/>
  <c r="AC1199" i="5"/>
  <c r="AB1199" i="5"/>
  <c r="AA1199" i="5"/>
  <c r="Z1199" i="5"/>
  <c r="Y1199" i="5"/>
  <c r="X1199" i="5"/>
  <c r="V1199" i="5"/>
  <c r="U1199" i="5"/>
  <c r="T1199" i="5"/>
  <c r="S1199" i="5"/>
  <c r="R1199" i="5"/>
  <c r="Q1199" i="5"/>
  <c r="P1199" i="5"/>
  <c r="AI1198" i="5"/>
  <c r="AH1198" i="5"/>
  <c r="AF1198" i="5"/>
  <c r="AE1198" i="5"/>
  <c r="AD1198" i="5"/>
  <c r="AC1198" i="5"/>
  <c r="AB1198" i="5"/>
  <c r="AA1198" i="5"/>
  <c r="Z1198" i="5"/>
  <c r="Y1198" i="5"/>
  <c r="X1198" i="5"/>
  <c r="V1198" i="5"/>
  <c r="U1198" i="5"/>
  <c r="T1198" i="5"/>
  <c r="S1198" i="5"/>
  <c r="R1198" i="5"/>
  <c r="Q1198" i="5"/>
  <c r="P1198" i="5"/>
  <c r="AI1197" i="5"/>
  <c r="AH1197" i="5"/>
  <c r="AF1197" i="5"/>
  <c r="AE1197" i="5"/>
  <c r="AD1197" i="5"/>
  <c r="AC1197" i="5"/>
  <c r="AB1197" i="5"/>
  <c r="AA1197" i="5"/>
  <c r="Z1197" i="5"/>
  <c r="Y1197" i="5"/>
  <c r="X1197" i="5"/>
  <c r="V1197" i="5"/>
  <c r="U1197" i="5"/>
  <c r="T1197" i="5"/>
  <c r="S1197" i="5"/>
  <c r="R1197" i="5"/>
  <c r="Q1197" i="5"/>
  <c r="P1197" i="5"/>
  <c r="AI1196" i="5"/>
  <c r="AH1196" i="5"/>
  <c r="AF1196" i="5"/>
  <c r="AE1196" i="5"/>
  <c r="AD1196" i="5"/>
  <c r="AC1196" i="5"/>
  <c r="AB1196" i="5"/>
  <c r="AA1196" i="5"/>
  <c r="Z1196" i="5"/>
  <c r="Y1196" i="5"/>
  <c r="X1196" i="5"/>
  <c r="V1196" i="5"/>
  <c r="U1196" i="5"/>
  <c r="T1196" i="5"/>
  <c r="S1196" i="5"/>
  <c r="R1196" i="5"/>
  <c r="Q1196" i="5"/>
  <c r="P1196" i="5"/>
  <c r="AI1195" i="5"/>
  <c r="AH1195" i="5"/>
  <c r="AF1195" i="5"/>
  <c r="AE1195" i="5"/>
  <c r="AD1195" i="5"/>
  <c r="AC1195" i="5"/>
  <c r="AB1195" i="5"/>
  <c r="AA1195" i="5"/>
  <c r="Z1195" i="5"/>
  <c r="Y1195" i="5"/>
  <c r="X1195" i="5"/>
  <c r="V1195" i="5"/>
  <c r="U1195" i="5"/>
  <c r="T1195" i="5"/>
  <c r="S1195" i="5"/>
  <c r="R1195" i="5"/>
  <c r="Q1195" i="5"/>
  <c r="P1195" i="5"/>
  <c r="AI1194" i="5"/>
  <c r="AH1194" i="5"/>
  <c r="AF1194" i="5"/>
  <c r="AE1194" i="5"/>
  <c r="AD1194" i="5"/>
  <c r="AC1194" i="5"/>
  <c r="AB1194" i="5"/>
  <c r="AA1194" i="5"/>
  <c r="Z1194" i="5"/>
  <c r="Y1194" i="5"/>
  <c r="X1194" i="5"/>
  <c r="V1194" i="5"/>
  <c r="U1194" i="5"/>
  <c r="T1194" i="5"/>
  <c r="S1194" i="5"/>
  <c r="R1194" i="5"/>
  <c r="Q1194" i="5"/>
  <c r="P1194" i="5"/>
  <c r="AI1193" i="5"/>
  <c r="AH1193" i="5"/>
  <c r="AF1193" i="5"/>
  <c r="AE1193" i="5"/>
  <c r="AD1193" i="5"/>
  <c r="AC1193" i="5"/>
  <c r="AB1193" i="5"/>
  <c r="AA1193" i="5"/>
  <c r="Z1193" i="5"/>
  <c r="Y1193" i="5"/>
  <c r="X1193" i="5"/>
  <c r="V1193" i="5"/>
  <c r="U1193" i="5"/>
  <c r="T1193" i="5"/>
  <c r="S1193" i="5"/>
  <c r="R1193" i="5"/>
  <c r="Q1193" i="5"/>
  <c r="P1193" i="5"/>
  <c r="AI1192" i="5"/>
  <c r="AH1192" i="5"/>
  <c r="AF1192" i="5"/>
  <c r="AE1192" i="5"/>
  <c r="AD1192" i="5"/>
  <c r="AC1192" i="5"/>
  <c r="AB1192" i="5"/>
  <c r="AA1192" i="5"/>
  <c r="Z1192" i="5"/>
  <c r="Y1192" i="5"/>
  <c r="X1192" i="5"/>
  <c r="V1192" i="5"/>
  <c r="U1192" i="5"/>
  <c r="T1192" i="5"/>
  <c r="S1192" i="5"/>
  <c r="R1192" i="5"/>
  <c r="Q1192" i="5"/>
  <c r="P1192" i="5"/>
  <c r="AI1191" i="5"/>
  <c r="AH1191" i="5"/>
  <c r="AF1191" i="5"/>
  <c r="AE1191" i="5"/>
  <c r="AD1191" i="5"/>
  <c r="AC1191" i="5"/>
  <c r="AB1191" i="5"/>
  <c r="AA1191" i="5"/>
  <c r="Z1191" i="5"/>
  <c r="Y1191" i="5"/>
  <c r="X1191" i="5"/>
  <c r="V1191" i="5"/>
  <c r="U1191" i="5"/>
  <c r="T1191" i="5"/>
  <c r="S1191" i="5"/>
  <c r="R1191" i="5"/>
  <c r="Q1191" i="5"/>
  <c r="P1191" i="5"/>
  <c r="AI1190" i="5"/>
  <c r="AH1190" i="5"/>
  <c r="AF1190" i="5"/>
  <c r="AE1190" i="5"/>
  <c r="AD1190" i="5"/>
  <c r="AC1190" i="5"/>
  <c r="AB1190" i="5"/>
  <c r="AA1190" i="5"/>
  <c r="Z1190" i="5"/>
  <c r="Y1190" i="5"/>
  <c r="X1190" i="5"/>
  <c r="V1190" i="5"/>
  <c r="U1190" i="5"/>
  <c r="T1190" i="5"/>
  <c r="S1190" i="5"/>
  <c r="R1190" i="5"/>
  <c r="Q1190" i="5"/>
  <c r="P1190" i="5"/>
  <c r="AI1189" i="5"/>
  <c r="AH1189" i="5"/>
  <c r="AF1189" i="5"/>
  <c r="AE1189" i="5"/>
  <c r="AD1189" i="5"/>
  <c r="AC1189" i="5"/>
  <c r="AB1189" i="5"/>
  <c r="AA1189" i="5"/>
  <c r="Z1189" i="5"/>
  <c r="Y1189" i="5"/>
  <c r="X1189" i="5"/>
  <c r="V1189" i="5"/>
  <c r="U1189" i="5"/>
  <c r="T1189" i="5"/>
  <c r="S1189" i="5"/>
  <c r="R1189" i="5"/>
  <c r="Q1189" i="5"/>
  <c r="P1189" i="5"/>
  <c r="AI1188" i="5"/>
  <c r="AH1188" i="5"/>
  <c r="AF1188" i="5"/>
  <c r="AE1188" i="5"/>
  <c r="AD1188" i="5"/>
  <c r="AC1188" i="5"/>
  <c r="AB1188" i="5"/>
  <c r="AA1188" i="5"/>
  <c r="Z1188" i="5"/>
  <c r="Y1188" i="5"/>
  <c r="X1188" i="5"/>
  <c r="V1188" i="5"/>
  <c r="U1188" i="5"/>
  <c r="T1188" i="5"/>
  <c r="S1188" i="5"/>
  <c r="R1188" i="5"/>
  <c r="Q1188" i="5"/>
  <c r="P1188" i="5"/>
  <c r="AI1187" i="5"/>
  <c r="AH1187" i="5"/>
  <c r="AF1187" i="5"/>
  <c r="AE1187" i="5"/>
  <c r="AD1187" i="5"/>
  <c r="AC1187" i="5"/>
  <c r="AB1187" i="5"/>
  <c r="AA1187" i="5"/>
  <c r="Z1187" i="5"/>
  <c r="Y1187" i="5"/>
  <c r="X1187" i="5"/>
  <c r="V1187" i="5"/>
  <c r="U1187" i="5"/>
  <c r="T1187" i="5"/>
  <c r="S1187" i="5"/>
  <c r="R1187" i="5"/>
  <c r="Q1187" i="5"/>
  <c r="P1187" i="5"/>
  <c r="AI1186" i="5"/>
  <c r="AH1186" i="5"/>
  <c r="AF1186" i="5"/>
  <c r="AE1186" i="5"/>
  <c r="AD1186" i="5"/>
  <c r="AC1186" i="5"/>
  <c r="AB1186" i="5"/>
  <c r="AA1186" i="5"/>
  <c r="Z1186" i="5"/>
  <c r="Y1186" i="5"/>
  <c r="X1186" i="5"/>
  <c r="V1186" i="5"/>
  <c r="U1186" i="5"/>
  <c r="T1186" i="5"/>
  <c r="S1186" i="5"/>
  <c r="R1186" i="5"/>
  <c r="Q1186" i="5"/>
  <c r="P1186" i="5"/>
  <c r="AI1185" i="5"/>
  <c r="AH1185" i="5"/>
  <c r="AF1185" i="5"/>
  <c r="AE1185" i="5"/>
  <c r="AD1185" i="5"/>
  <c r="AC1185" i="5"/>
  <c r="AB1185" i="5"/>
  <c r="AA1185" i="5"/>
  <c r="Z1185" i="5"/>
  <c r="Y1185" i="5"/>
  <c r="X1185" i="5"/>
  <c r="V1185" i="5"/>
  <c r="U1185" i="5"/>
  <c r="T1185" i="5"/>
  <c r="S1185" i="5"/>
  <c r="R1185" i="5"/>
  <c r="Q1185" i="5"/>
  <c r="P1185" i="5"/>
  <c r="AI1184" i="5"/>
  <c r="AH1184" i="5"/>
  <c r="AF1184" i="5"/>
  <c r="AE1184" i="5"/>
  <c r="AD1184" i="5"/>
  <c r="AC1184" i="5"/>
  <c r="AB1184" i="5"/>
  <c r="AA1184" i="5"/>
  <c r="Z1184" i="5"/>
  <c r="Y1184" i="5"/>
  <c r="X1184" i="5"/>
  <c r="V1184" i="5"/>
  <c r="U1184" i="5"/>
  <c r="T1184" i="5"/>
  <c r="S1184" i="5"/>
  <c r="R1184" i="5"/>
  <c r="Q1184" i="5"/>
  <c r="P1184" i="5"/>
  <c r="AI1183" i="5"/>
  <c r="AH1183" i="5"/>
  <c r="AF1183" i="5"/>
  <c r="AE1183" i="5"/>
  <c r="AD1183" i="5"/>
  <c r="AC1183" i="5"/>
  <c r="AB1183" i="5"/>
  <c r="AA1183" i="5"/>
  <c r="Z1183" i="5"/>
  <c r="Y1183" i="5"/>
  <c r="X1183" i="5"/>
  <c r="V1183" i="5"/>
  <c r="U1183" i="5"/>
  <c r="T1183" i="5"/>
  <c r="S1183" i="5"/>
  <c r="R1183" i="5"/>
  <c r="Q1183" i="5"/>
  <c r="P1183" i="5"/>
  <c r="AI1182" i="5"/>
  <c r="AH1182" i="5"/>
  <c r="AF1182" i="5"/>
  <c r="AE1182" i="5"/>
  <c r="AD1182" i="5"/>
  <c r="AC1182" i="5"/>
  <c r="AB1182" i="5"/>
  <c r="AA1182" i="5"/>
  <c r="Z1182" i="5"/>
  <c r="Y1182" i="5"/>
  <c r="X1182" i="5"/>
  <c r="V1182" i="5"/>
  <c r="U1182" i="5"/>
  <c r="T1182" i="5"/>
  <c r="S1182" i="5"/>
  <c r="R1182" i="5"/>
  <c r="Q1182" i="5"/>
  <c r="P1182" i="5"/>
  <c r="AI1181" i="5"/>
  <c r="AH1181" i="5"/>
  <c r="AF1181" i="5"/>
  <c r="AE1181" i="5"/>
  <c r="AD1181" i="5"/>
  <c r="AC1181" i="5"/>
  <c r="AB1181" i="5"/>
  <c r="AA1181" i="5"/>
  <c r="Z1181" i="5"/>
  <c r="Y1181" i="5"/>
  <c r="X1181" i="5"/>
  <c r="V1181" i="5"/>
  <c r="U1181" i="5"/>
  <c r="T1181" i="5"/>
  <c r="S1181" i="5"/>
  <c r="R1181" i="5"/>
  <c r="Q1181" i="5"/>
  <c r="P1181" i="5"/>
  <c r="AI1180" i="5"/>
  <c r="AH1180" i="5"/>
  <c r="AF1180" i="5"/>
  <c r="AE1180" i="5"/>
  <c r="AD1180" i="5"/>
  <c r="AC1180" i="5"/>
  <c r="AB1180" i="5"/>
  <c r="AA1180" i="5"/>
  <c r="Z1180" i="5"/>
  <c r="Y1180" i="5"/>
  <c r="X1180" i="5"/>
  <c r="V1180" i="5"/>
  <c r="U1180" i="5"/>
  <c r="T1180" i="5"/>
  <c r="S1180" i="5"/>
  <c r="R1180" i="5"/>
  <c r="Q1180" i="5"/>
  <c r="P1180" i="5"/>
  <c r="AI1179" i="5"/>
  <c r="AH1179" i="5"/>
  <c r="AF1179" i="5"/>
  <c r="AE1179" i="5"/>
  <c r="AD1179" i="5"/>
  <c r="AC1179" i="5"/>
  <c r="AB1179" i="5"/>
  <c r="AA1179" i="5"/>
  <c r="Z1179" i="5"/>
  <c r="Y1179" i="5"/>
  <c r="X1179" i="5"/>
  <c r="V1179" i="5"/>
  <c r="U1179" i="5"/>
  <c r="T1179" i="5"/>
  <c r="S1179" i="5"/>
  <c r="R1179" i="5"/>
  <c r="Q1179" i="5"/>
  <c r="P1179" i="5"/>
  <c r="AI1178" i="5"/>
  <c r="AH1178" i="5"/>
  <c r="AF1178" i="5"/>
  <c r="AE1178" i="5"/>
  <c r="AD1178" i="5"/>
  <c r="AC1178" i="5"/>
  <c r="AB1178" i="5"/>
  <c r="AA1178" i="5"/>
  <c r="Z1178" i="5"/>
  <c r="Y1178" i="5"/>
  <c r="X1178" i="5"/>
  <c r="V1178" i="5"/>
  <c r="U1178" i="5"/>
  <c r="T1178" i="5"/>
  <c r="S1178" i="5"/>
  <c r="R1178" i="5"/>
  <c r="Q1178" i="5"/>
  <c r="P1178" i="5"/>
  <c r="AI1177" i="5"/>
  <c r="AH1177" i="5"/>
  <c r="AF1177" i="5"/>
  <c r="AE1177" i="5"/>
  <c r="AD1177" i="5"/>
  <c r="AC1177" i="5"/>
  <c r="AB1177" i="5"/>
  <c r="AA1177" i="5"/>
  <c r="Z1177" i="5"/>
  <c r="Y1177" i="5"/>
  <c r="X1177" i="5"/>
  <c r="V1177" i="5"/>
  <c r="U1177" i="5"/>
  <c r="T1177" i="5"/>
  <c r="S1177" i="5"/>
  <c r="R1177" i="5"/>
  <c r="Q1177" i="5"/>
  <c r="P1177" i="5"/>
  <c r="AI1176" i="5"/>
  <c r="AH1176" i="5"/>
  <c r="AF1176" i="5"/>
  <c r="AE1176" i="5"/>
  <c r="AD1176" i="5"/>
  <c r="AC1176" i="5"/>
  <c r="AB1176" i="5"/>
  <c r="AA1176" i="5"/>
  <c r="Z1176" i="5"/>
  <c r="Y1176" i="5"/>
  <c r="X1176" i="5"/>
  <c r="V1176" i="5"/>
  <c r="U1176" i="5"/>
  <c r="T1176" i="5"/>
  <c r="S1176" i="5"/>
  <c r="R1176" i="5"/>
  <c r="Q1176" i="5"/>
  <c r="P1176" i="5"/>
  <c r="AI1175" i="5"/>
  <c r="AH1175" i="5"/>
  <c r="AF1175" i="5"/>
  <c r="AE1175" i="5"/>
  <c r="AD1175" i="5"/>
  <c r="AC1175" i="5"/>
  <c r="AB1175" i="5"/>
  <c r="AA1175" i="5"/>
  <c r="Z1175" i="5"/>
  <c r="Y1175" i="5"/>
  <c r="X1175" i="5"/>
  <c r="V1175" i="5"/>
  <c r="U1175" i="5"/>
  <c r="T1175" i="5"/>
  <c r="S1175" i="5"/>
  <c r="R1175" i="5"/>
  <c r="Q1175" i="5"/>
  <c r="P1175" i="5"/>
  <c r="AI1174" i="5"/>
  <c r="AH1174" i="5"/>
  <c r="AF1174" i="5"/>
  <c r="AE1174" i="5"/>
  <c r="AD1174" i="5"/>
  <c r="AC1174" i="5"/>
  <c r="AB1174" i="5"/>
  <c r="AA1174" i="5"/>
  <c r="Z1174" i="5"/>
  <c r="Y1174" i="5"/>
  <c r="X1174" i="5"/>
  <c r="V1174" i="5"/>
  <c r="U1174" i="5"/>
  <c r="T1174" i="5"/>
  <c r="S1174" i="5"/>
  <c r="R1174" i="5"/>
  <c r="Q1174" i="5"/>
  <c r="P1174" i="5"/>
  <c r="AI1173" i="5"/>
  <c r="AH1173" i="5"/>
  <c r="AF1173" i="5"/>
  <c r="AE1173" i="5"/>
  <c r="AD1173" i="5"/>
  <c r="AC1173" i="5"/>
  <c r="AB1173" i="5"/>
  <c r="AA1173" i="5"/>
  <c r="Z1173" i="5"/>
  <c r="Y1173" i="5"/>
  <c r="X1173" i="5"/>
  <c r="V1173" i="5"/>
  <c r="U1173" i="5"/>
  <c r="T1173" i="5"/>
  <c r="S1173" i="5"/>
  <c r="R1173" i="5"/>
  <c r="Q1173" i="5"/>
  <c r="P1173" i="5"/>
  <c r="AI1172" i="5"/>
  <c r="AH1172" i="5"/>
  <c r="AF1172" i="5"/>
  <c r="AE1172" i="5"/>
  <c r="AD1172" i="5"/>
  <c r="AC1172" i="5"/>
  <c r="AB1172" i="5"/>
  <c r="AA1172" i="5"/>
  <c r="Z1172" i="5"/>
  <c r="Y1172" i="5"/>
  <c r="X1172" i="5"/>
  <c r="V1172" i="5"/>
  <c r="U1172" i="5"/>
  <c r="T1172" i="5"/>
  <c r="S1172" i="5"/>
  <c r="R1172" i="5"/>
  <c r="Q1172" i="5"/>
  <c r="P1172" i="5"/>
  <c r="AI1171" i="5"/>
  <c r="AH1171" i="5"/>
  <c r="AF1171" i="5"/>
  <c r="AE1171" i="5"/>
  <c r="AD1171" i="5"/>
  <c r="AC1171" i="5"/>
  <c r="AB1171" i="5"/>
  <c r="AA1171" i="5"/>
  <c r="Z1171" i="5"/>
  <c r="Y1171" i="5"/>
  <c r="X1171" i="5"/>
  <c r="V1171" i="5"/>
  <c r="U1171" i="5"/>
  <c r="T1171" i="5"/>
  <c r="S1171" i="5"/>
  <c r="R1171" i="5"/>
  <c r="Q1171" i="5"/>
  <c r="P1171" i="5"/>
  <c r="AI1170" i="5"/>
  <c r="AH1170" i="5"/>
  <c r="AF1170" i="5"/>
  <c r="AE1170" i="5"/>
  <c r="AD1170" i="5"/>
  <c r="AC1170" i="5"/>
  <c r="AB1170" i="5"/>
  <c r="AA1170" i="5"/>
  <c r="Z1170" i="5"/>
  <c r="Y1170" i="5"/>
  <c r="X1170" i="5"/>
  <c r="V1170" i="5"/>
  <c r="U1170" i="5"/>
  <c r="T1170" i="5"/>
  <c r="S1170" i="5"/>
  <c r="R1170" i="5"/>
  <c r="Q1170" i="5"/>
  <c r="P1170" i="5"/>
  <c r="AI1169" i="5"/>
  <c r="AH1169" i="5"/>
  <c r="AF1169" i="5"/>
  <c r="AE1169" i="5"/>
  <c r="AD1169" i="5"/>
  <c r="AC1169" i="5"/>
  <c r="AB1169" i="5"/>
  <c r="AA1169" i="5"/>
  <c r="Z1169" i="5"/>
  <c r="Y1169" i="5"/>
  <c r="X1169" i="5"/>
  <c r="V1169" i="5"/>
  <c r="U1169" i="5"/>
  <c r="T1169" i="5"/>
  <c r="S1169" i="5"/>
  <c r="R1169" i="5"/>
  <c r="Q1169" i="5"/>
  <c r="P1169" i="5"/>
  <c r="AI1168" i="5"/>
  <c r="AH1168" i="5"/>
  <c r="AF1168" i="5"/>
  <c r="AE1168" i="5"/>
  <c r="AD1168" i="5"/>
  <c r="AC1168" i="5"/>
  <c r="AB1168" i="5"/>
  <c r="AA1168" i="5"/>
  <c r="Z1168" i="5"/>
  <c r="Y1168" i="5"/>
  <c r="X1168" i="5"/>
  <c r="V1168" i="5"/>
  <c r="U1168" i="5"/>
  <c r="T1168" i="5"/>
  <c r="S1168" i="5"/>
  <c r="R1168" i="5"/>
  <c r="Q1168" i="5"/>
  <c r="P1168" i="5"/>
  <c r="AI1167" i="5"/>
  <c r="AH1167" i="5"/>
  <c r="AF1167" i="5"/>
  <c r="AE1167" i="5"/>
  <c r="AD1167" i="5"/>
  <c r="AC1167" i="5"/>
  <c r="AB1167" i="5"/>
  <c r="AA1167" i="5"/>
  <c r="Z1167" i="5"/>
  <c r="Y1167" i="5"/>
  <c r="X1167" i="5"/>
  <c r="V1167" i="5"/>
  <c r="U1167" i="5"/>
  <c r="T1167" i="5"/>
  <c r="S1167" i="5"/>
  <c r="R1167" i="5"/>
  <c r="Q1167" i="5"/>
  <c r="P1167" i="5"/>
  <c r="AI1166" i="5"/>
  <c r="AH1166" i="5"/>
  <c r="AF1166" i="5"/>
  <c r="AE1166" i="5"/>
  <c r="AD1166" i="5"/>
  <c r="AC1166" i="5"/>
  <c r="AB1166" i="5"/>
  <c r="AA1166" i="5"/>
  <c r="Z1166" i="5"/>
  <c r="Y1166" i="5"/>
  <c r="X1166" i="5"/>
  <c r="V1166" i="5"/>
  <c r="U1166" i="5"/>
  <c r="T1166" i="5"/>
  <c r="S1166" i="5"/>
  <c r="R1166" i="5"/>
  <c r="Q1166" i="5"/>
  <c r="P1166" i="5"/>
  <c r="AI1165" i="5"/>
  <c r="AH1165" i="5"/>
  <c r="AF1165" i="5"/>
  <c r="AE1165" i="5"/>
  <c r="AD1165" i="5"/>
  <c r="AC1165" i="5"/>
  <c r="AB1165" i="5"/>
  <c r="AA1165" i="5"/>
  <c r="Z1165" i="5"/>
  <c r="Y1165" i="5"/>
  <c r="X1165" i="5"/>
  <c r="V1165" i="5"/>
  <c r="U1165" i="5"/>
  <c r="T1165" i="5"/>
  <c r="S1165" i="5"/>
  <c r="R1165" i="5"/>
  <c r="Q1165" i="5"/>
  <c r="P1165" i="5"/>
  <c r="AI1164" i="5"/>
  <c r="AH1164" i="5"/>
  <c r="AF1164" i="5"/>
  <c r="AE1164" i="5"/>
  <c r="AD1164" i="5"/>
  <c r="AC1164" i="5"/>
  <c r="AB1164" i="5"/>
  <c r="AA1164" i="5"/>
  <c r="Z1164" i="5"/>
  <c r="Y1164" i="5"/>
  <c r="X1164" i="5"/>
  <c r="V1164" i="5"/>
  <c r="U1164" i="5"/>
  <c r="T1164" i="5"/>
  <c r="S1164" i="5"/>
  <c r="R1164" i="5"/>
  <c r="Q1164" i="5"/>
  <c r="P1164" i="5"/>
  <c r="AI1163" i="5"/>
  <c r="AH1163" i="5"/>
  <c r="AF1163" i="5"/>
  <c r="AE1163" i="5"/>
  <c r="AD1163" i="5"/>
  <c r="AC1163" i="5"/>
  <c r="AB1163" i="5"/>
  <c r="AA1163" i="5"/>
  <c r="Z1163" i="5"/>
  <c r="Y1163" i="5"/>
  <c r="X1163" i="5"/>
  <c r="V1163" i="5"/>
  <c r="U1163" i="5"/>
  <c r="T1163" i="5"/>
  <c r="S1163" i="5"/>
  <c r="R1163" i="5"/>
  <c r="Q1163" i="5"/>
  <c r="P1163" i="5"/>
  <c r="AI1162" i="5"/>
  <c r="AH1162" i="5"/>
  <c r="AF1162" i="5"/>
  <c r="AE1162" i="5"/>
  <c r="AD1162" i="5"/>
  <c r="AC1162" i="5"/>
  <c r="AB1162" i="5"/>
  <c r="AA1162" i="5"/>
  <c r="Z1162" i="5"/>
  <c r="Y1162" i="5"/>
  <c r="X1162" i="5"/>
  <c r="V1162" i="5"/>
  <c r="U1162" i="5"/>
  <c r="T1162" i="5"/>
  <c r="S1162" i="5"/>
  <c r="R1162" i="5"/>
  <c r="Q1162" i="5"/>
  <c r="P1162" i="5"/>
  <c r="AI1161" i="5"/>
  <c r="AH1161" i="5"/>
  <c r="AF1161" i="5"/>
  <c r="AE1161" i="5"/>
  <c r="AD1161" i="5"/>
  <c r="AC1161" i="5"/>
  <c r="AB1161" i="5"/>
  <c r="AA1161" i="5"/>
  <c r="Z1161" i="5"/>
  <c r="Y1161" i="5"/>
  <c r="X1161" i="5"/>
  <c r="V1161" i="5"/>
  <c r="U1161" i="5"/>
  <c r="T1161" i="5"/>
  <c r="S1161" i="5"/>
  <c r="R1161" i="5"/>
  <c r="Q1161" i="5"/>
  <c r="P1161" i="5"/>
  <c r="AI1160" i="5"/>
  <c r="AH1160" i="5"/>
  <c r="AF1160" i="5"/>
  <c r="AE1160" i="5"/>
  <c r="AD1160" i="5"/>
  <c r="AC1160" i="5"/>
  <c r="AB1160" i="5"/>
  <c r="AA1160" i="5"/>
  <c r="Z1160" i="5"/>
  <c r="Y1160" i="5"/>
  <c r="X1160" i="5"/>
  <c r="V1160" i="5"/>
  <c r="U1160" i="5"/>
  <c r="T1160" i="5"/>
  <c r="S1160" i="5"/>
  <c r="R1160" i="5"/>
  <c r="Q1160" i="5"/>
  <c r="P1160" i="5"/>
  <c r="AI1159" i="5"/>
  <c r="AH1159" i="5"/>
  <c r="AF1159" i="5"/>
  <c r="AE1159" i="5"/>
  <c r="AD1159" i="5"/>
  <c r="AC1159" i="5"/>
  <c r="AB1159" i="5"/>
  <c r="AA1159" i="5"/>
  <c r="Z1159" i="5"/>
  <c r="Y1159" i="5"/>
  <c r="X1159" i="5"/>
  <c r="V1159" i="5"/>
  <c r="U1159" i="5"/>
  <c r="T1159" i="5"/>
  <c r="S1159" i="5"/>
  <c r="R1159" i="5"/>
  <c r="Q1159" i="5"/>
  <c r="P1159" i="5"/>
  <c r="AI1158" i="5"/>
  <c r="AH1158" i="5"/>
  <c r="AF1158" i="5"/>
  <c r="AE1158" i="5"/>
  <c r="AD1158" i="5"/>
  <c r="AC1158" i="5"/>
  <c r="AB1158" i="5"/>
  <c r="AA1158" i="5"/>
  <c r="Z1158" i="5"/>
  <c r="Y1158" i="5"/>
  <c r="X1158" i="5"/>
  <c r="V1158" i="5"/>
  <c r="U1158" i="5"/>
  <c r="T1158" i="5"/>
  <c r="S1158" i="5"/>
  <c r="R1158" i="5"/>
  <c r="Q1158" i="5"/>
  <c r="P1158" i="5"/>
  <c r="AI1157" i="5"/>
  <c r="AH1157" i="5"/>
  <c r="AF1157" i="5"/>
  <c r="AE1157" i="5"/>
  <c r="AD1157" i="5"/>
  <c r="AC1157" i="5"/>
  <c r="AB1157" i="5"/>
  <c r="AA1157" i="5"/>
  <c r="Z1157" i="5"/>
  <c r="Y1157" i="5"/>
  <c r="X1157" i="5"/>
  <c r="V1157" i="5"/>
  <c r="U1157" i="5"/>
  <c r="T1157" i="5"/>
  <c r="S1157" i="5"/>
  <c r="R1157" i="5"/>
  <c r="Q1157" i="5"/>
  <c r="P1157" i="5"/>
  <c r="AI1156" i="5"/>
  <c r="AH1156" i="5"/>
  <c r="AF1156" i="5"/>
  <c r="AE1156" i="5"/>
  <c r="AD1156" i="5"/>
  <c r="AC1156" i="5"/>
  <c r="AB1156" i="5"/>
  <c r="AA1156" i="5"/>
  <c r="Z1156" i="5"/>
  <c r="Y1156" i="5"/>
  <c r="X1156" i="5"/>
  <c r="V1156" i="5"/>
  <c r="U1156" i="5"/>
  <c r="T1156" i="5"/>
  <c r="S1156" i="5"/>
  <c r="R1156" i="5"/>
  <c r="Q1156" i="5"/>
  <c r="P1156" i="5"/>
  <c r="AI1155" i="5"/>
  <c r="AH1155" i="5"/>
  <c r="AF1155" i="5"/>
  <c r="AE1155" i="5"/>
  <c r="AD1155" i="5"/>
  <c r="AC1155" i="5"/>
  <c r="AB1155" i="5"/>
  <c r="AA1155" i="5"/>
  <c r="Z1155" i="5"/>
  <c r="Y1155" i="5"/>
  <c r="X1155" i="5"/>
  <c r="V1155" i="5"/>
  <c r="U1155" i="5"/>
  <c r="T1155" i="5"/>
  <c r="S1155" i="5"/>
  <c r="R1155" i="5"/>
  <c r="Q1155" i="5"/>
  <c r="P1155" i="5"/>
  <c r="AI1154" i="5"/>
  <c r="AH1154" i="5"/>
  <c r="AF1154" i="5"/>
  <c r="AE1154" i="5"/>
  <c r="AD1154" i="5"/>
  <c r="AC1154" i="5"/>
  <c r="AB1154" i="5"/>
  <c r="AA1154" i="5"/>
  <c r="Z1154" i="5"/>
  <c r="Y1154" i="5"/>
  <c r="X1154" i="5"/>
  <c r="V1154" i="5"/>
  <c r="U1154" i="5"/>
  <c r="T1154" i="5"/>
  <c r="S1154" i="5"/>
  <c r="R1154" i="5"/>
  <c r="Q1154" i="5"/>
  <c r="P1154" i="5"/>
  <c r="AI1153" i="5"/>
  <c r="AH1153" i="5"/>
  <c r="AF1153" i="5"/>
  <c r="AE1153" i="5"/>
  <c r="AD1153" i="5"/>
  <c r="AC1153" i="5"/>
  <c r="AB1153" i="5"/>
  <c r="AA1153" i="5"/>
  <c r="Z1153" i="5"/>
  <c r="Y1153" i="5"/>
  <c r="X1153" i="5"/>
  <c r="V1153" i="5"/>
  <c r="U1153" i="5"/>
  <c r="T1153" i="5"/>
  <c r="S1153" i="5"/>
  <c r="R1153" i="5"/>
  <c r="Q1153" i="5"/>
  <c r="P1153" i="5"/>
  <c r="AI1152" i="5"/>
  <c r="AH1152" i="5"/>
  <c r="AF1152" i="5"/>
  <c r="AE1152" i="5"/>
  <c r="AD1152" i="5"/>
  <c r="AC1152" i="5"/>
  <c r="AB1152" i="5"/>
  <c r="AA1152" i="5"/>
  <c r="Z1152" i="5"/>
  <c r="Y1152" i="5"/>
  <c r="X1152" i="5"/>
  <c r="V1152" i="5"/>
  <c r="U1152" i="5"/>
  <c r="T1152" i="5"/>
  <c r="S1152" i="5"/>
  <c r="R1152" i="5"/>
  <c r="Q1152" i="5"/>
  <c r="P1152" i="5"/>
  <c r="AI1151" i="5"/>
  <c r="AH1151" i="5"/>
  <c r="AF1151" i="5"/>
  <c r="AE1151" i="5"/>
  <c r="AD1151" i="5"/>
  <c r="AC1151" i="5"/>
  <c r="AB1151" i="5"/>
  <c r="AA1151" i="5"/>
  <c r="Z1151" i="5"/>
  <c r="Y1151" i="5"/>
  <c r="X1151" i="5"/>
  <c r="V1151" i="5"/>
  <c r="U1151" i="5"/>
  <c r="T1151" i="5"/>
  <c r="S1151" i="5"/>
  <c r="R1151" i="5"/>
  <c r="Q1151" i="5"/>
  <c r="P1151" i="5"/>
  <c r="AI1150" i="5"/>
  <c r="AH1150" i="5"/>
  <c r="AF1150" i="5"/>
  <c r="AE1150" i="5"/>
  <c r="AD1150" i="5"/>
  <c r="AC1150" i="5"/>
  <c r="AB1150" i="5"/>
  <c r="AA1150" i="5"/>
  <c r="Z1150" i="5"/>
  <c r="Y1150" i="5"/>
  <c r="X1150" i="5"/>
  <c r="V1150" i="5"/>
  <c r="U1150" i="5"/>
  <c r="T1150" i="5"/>
  <c r="S1150" i="5"/>
  <c r="R1150" i="5"/>
  <c r="Q1150" i="5"/>
  <c r="P1150" i="5"/>
  <c r="AI1149" i="5"/>
  <c r="AH1149" i="5"/>
  <c r="AF1149" i="5"/>
  <c r="AE1149" i="5"/>
  <c r="AD1149" i="5"/>
  <c r="AC1149" i="5"/>
  <c r="AB1149" i="5"/>
  <c r="AA1149" i="5"/>
  <c r="Z1149" i="5"/>
  <c r="Y1149" i="5"/>
  <c r="X1149" i="5"/>
  <c r="V1149" i="5"/>
  <c r="U1149" i="5"/>
  <c r="T1149" i="5"/>
  <c r="S1149" i="5"/>
  <c r="R1149" i="5"/>
  <c r="Q1149" i="5"/>
  <c r="P1149" i="5"/>
  <c r="AI1148" i="5"/>
  <c r="AH1148" i="5"/>
  <c r="AF1148" i="5"/>
  <c r="AE1148" i="5"/>
  <c r="AD1148" i="5"/>
  <c r="AC1148" i="5"/>
  <c r="AB1148" i="5"/>
  <c r="AA1148" i="5"/>
  <c r="Z1148" i="5"/>
  <c r="Y1148" i="5"/>
  <c r="X1148" i="5"/>
  <c r="V1148" i="5"/>
  <c r="U1148" i="5"/>
  <c r="T1148" i="5"/>
  <c r="S1148" i="5"/>
  <c r="R1148" i="5"/>
  <c r="Q1148" i="5"/>
  <c r="P1148" i="5"/>
  <c r="AI1147" i="5"/>
  <c r="AH1147" i="5"/>
  <c r="AF1147" i="5"/>
  <c r="AE1147" i="5"/>
  <c r="AD1147" i="5"/>
  <c r="AC1147" i="5"/>
  <c r="AB1147" i="5"/>
  <c r="AA1147" i="5"/>
  <c r="Z1147" i="5"/>
  <c r="Y1147" i="5"/>
  <c r="X1147" i="5"/>
  <c r="V1147" i="5"/>
  <c r="U1147" i="5"/>
  <c r="T1147" i="5"/>
  <c r="S1147" i="5"/>
  <c r="R1147" i="5"/>
  <c r="Q1147" i="5"/>
  <c r="P1147" i="5"/>
  <c r="AI1146" i="5"/>
  <c r="AH1146" i="5"/>
  <c r="AF1146" i="5"/>
  <c r="AE1146" i="5"/>
  <c r="AD1146" i="5"/>
  <c r="AC1146" i="5"/>
  <c r="AB1146" i="5"/>
  <c r="AA1146" i="5"/>
  <c r="Z1146" i="5"/>
  <c r="Y1146" i="5"/>
  <c r="X1146" i="5"/>
  <c r="V1146" i="5"/>
  <c r="U1146" i="5"/>
  <c r="T1146" i="5"/>
  <c r="S1146" i="5"/>
  <c r="R1146" i="5"/>
  <c r="Q1146" i="5"/>
  <c r="P1146" i="5"/>
  <c r="AI1145" i="5"/>
  <c r="AH1145" i="5"/>
  <c r="AF1145" i="5"/>
  <c r="AE1145" i="5"/>
  <c r="AD1145" i="5"/>
  <c r="AC1145" i="5"/>
  <c r="AB1145" i="5"/>
  <c r="AA1145" i="5"/>
  <c r="Z1145" i="5"/>
  <c r="Y1145" i="5"/>
  <c r="X1145" i="5"/>
  <c r="V1145" i="5"/>
  <c r="U1145" i="5"/>
  <c r="T1145" i="5"/>
  <c r="S1145" i="5"/>
  <c r="R1145" i="5"/>
  <c r="Q1145" i="5"/>
  <c r="P1145" i="5"/>
  <c r="AI1144" i="5"/>
  <c r="AH1144" i="5"/>
  <c r="AF1144" i="5"/>
  <c r="AE1144" i="5"/>
  <c r="AD1144" i="5"/>
  <c r="AC1144" i="5"/>
  <c r="AB1144" i="5"/>
  <c r="AA1144" i="5"/>
  <c r="Z1144" i="5"/>
  <c r="Y1144" i="5"/>
  <c r="X1144" i="5"/>
  <c r="V1144" i="5"/>
  <c r="U1144" i="5"/>
  <c r="T1144" i="5"/>
  <c r="S1144" i="5"/>
  <c r="R1144" i="5"/>
  <c r="Q1144" i="5"/>
  <c r="P1144" i="5"/>
  <c r="AI1143" i="5"/>
  <c r="AH1143" i="5"/>
  <c r="AF1143" i="5"/>
  <c r="AE1143" i="5"/>
  <c r="AD1143" i="5"/>
  <c r="AC1143" i="5"/>
  <c r="AB1143" i="5"/>
  <c r="AA1143" i="5"/>
  <c r="Z1143" i="5"/>
  <c r="Y1143" i="5"/>
  <c r="X1143" i="5"/>
  <c r="V1143" i="5"/>
  <c r="U1143" i="5"/>
  <c r="T1143" i="5"/>
  <c r="S1143" i="5"/>
  <c r="R1143" i="5"/>
  <c r="Q1143" i="5"/>
  <c r="P1143" i="5"/>
  <c r="AI1142" i="5"/>
  <c r="AH1142" i="5"/>
  <c r="AF1142" i="5"/>
  <c r="AE1142" i="5"/>
  <c r="AD1142" i="5"/>
  <c r="AC1142" i="5"/>
  <c r="AB1142" i="5"/>
  <c r="AA1142" i="5"/>
  <c r="Z1142" i="5"/>
  <c r="Y1142" i="5"/>
  <c r="X1142" i="5"/>
  <c r="V1142" i="5"/>
  <c r="U1142" i="5"/>
  <c r="T1142" i="5"/>
  <c r="S1142" i="5"/>
  <c r="R1142" i="5"/>
  <c r="Q1142" i="5"/>
  <c r="P1142" i="5"/>
  <c r="AI1141" i="5"/>
  <c r="AH1141" i="5"/>
  <c r="AF1141" i="5"/>
  <c r="AE1141" i="5"/>
  <c r="AD1141" i="5"/>
  <c r="AC1141" i="5"/>
  <c r="AB1141" i="5"/>
  <c r="AA1141" i="5"/>
  <c r="Z1141" i="5"/>
  <c r="Y1141" i="5"/>
  <c r="X1141" i="5"/>
  <c r="V1141" i="5"/>
  <c r="U1141" i="5"/>
  <c r="T1141" i="5"/>
  <c r="S1141" i="5"/>
  <c r="R1141" i="5"/>
  <c r="Q1141" i="5"/>
  <c r="P1141" i="5"/>
  <c r="AI1140" i="5"/>
  <c r="AH1140" i="5"/>
  <c r="AF1140" i="5"/>
  <c r="AE1140" i="5"/>
  <c r="AD1140" i="5"/>
  <c r="AC1140" i="5"/>
  <c r="AB1140" i="5"/>
  <c r="AA1140" i="5"/>
  <c r="Z1140" i="5"/>
  <c r="Y1140" i="5"/>
  <c r="X1140" i="5"/>
  <c r="V1140" i="5"/>
  <c r="U1140" i="5"/>
  <c r="T1140" i="5"/>
  <c r="S1140" i="5"/>
  <c r="R1140" i="5"/>
  <c r="Q1140" i="5"/>
  <c r="P1140" i="5"/>
  <c r="AI1139" i="5"/>
  <c r="AH1139" i="5"/>
  <c r="AF1139" i="5"/>
  <c r="AE1139" i="5"/>
  <c r="AD1139" i="5"/>
  <c r="AC1139" i="5"/>
  <c r="AB1139" i="5"/>
  <c r="AA1139" i="5"/>
  <c r="Z1139" i="5"/>
  <c r="Y1139" i="5"/>
  <c r="X1139" i="5"/>
  <c r="V1139" i="5"/>
  <c r="U1139" i="5"/>
  <c r="T1139" i="5"/>
  <c r="S1139" i="5"/>
  <c r="R1139" i="5"/>
  <c r="Q1139" i="5"/>
  <c r="P1139" i="5"/>
  <c r="AI1138" i="5"/>
  <c r="AH1138" i="5"/>
  <c r="AF1138" i="5"/>
  <c r="AE1138" i="5"/>
  <c r="AD1138" i="5"/>
  <c r="AC1138" i="5"/>
  <c r="AB1138" i="5"/>
  <c r="AA1138" i="5"/>
  <c r="Z1138" i="5"/>
  <c r="Y1138" i="5"/>
  <c r="X1138" i="5"/>
  <c r="V1138" i="5"/>
  <c r="U1138" i="5"/>
  <c r="T1138" i="5"/>
  <c r="S1138" i="5"/>
  <c r="R1138" i="5"/>
  <c r="Q1138" i="5"/>
  <c r="P1138" i="5"/>
  <c r="AI1137" i="5"/>
  <c r="AH1137" i="5"/>
  <c r="AF1137" i="5"/>
  <c r="AE1137" i="5"/>
  <c r="AD1137" i="5"/>
  <c r="AC1137" i="5"/>
  <c r="AB1137" i="5"/>
  <c r="AA1137" i="5"/>
  <c r="Z1137" i="5"/>
  <c r="Y1137" i="5"/>
  <c r="X1137" i="5"/>
  <c r="V1137" i="5"/>
  <c r="U1137" i="5"/>
  <c r="T1137" i="5"/>
  <c r="S1137" i="5"/>
  <c r="R1137" i="5"/>
  <c r="Q1137" i="5"/>
  <c r="P1137" i="5"/>
  <c r="AI1136" i="5"/>
  <c r="AH1136" i="5"/>
  <c r="AF1136" i="5"/>
  <c r="AE1136" i="5"/>
  <c r="AD1136" i="5"/>
  <c r="AC1136" i="5"/>
  <c r="AB1136" i="5"/>
  <c r="AA1136" i="5"/>
  <c r="Z1136" i="5"/>
  <c r="Y1136" i="5"/>
  <c r="X1136" i="5"/>
  <c r="V1136" i="5"/>
  <c r="U1136" i="5"/>
  <c r="T1136" i="5"/>
  <c r="S1136" i="5"/>
  <c r="R1136" i="5"/>
  <c r="Q1136" i="5"/>
  <c r="P1136" i="5"/>
  <c r="AI1135" i="5"/>
  <c r="AH1135" i="5"/>
  <c r="AF1135" i="5"/>
  <c r="AE1135" i="5"/>
  <c r="AD1135" i="5"/>
  <c r="AC1135" i="5"/>
  <c r="AB1135" i="5"/>
  <c r="AA1135" i="5"/>
  <c r="Z1135" i="5"/>
  <c r="Y1135" i="5"/>
  <c r="X1135" i="5"/>
  <c r="V1135" i="5"/>
  <c r="U1135" i="5"/>
  <c r="T1135" i="5"/>
  <c r="S1135" i="5"/>
  <c r="R1135" i="5"/>
  <c r="Q1135" i="5"/>
  <c r="P1135" i="5"/>
  <c r="AI1134" i="5"/>
  <c r="AH1134" i="5"/>
  <c r="AF1134" i="5"/>
  <c r="AE1134" i="5"/>
  <c r="AD1134" i="5"/>
  <c r="AC1134" i="5"/>
  <c r="AB1134" i="5"/>
  <c r="AA1134" i="5"/>
  <c r="Z1134" i="5"/>
  <c r="Y1134" i="5"/>
  <c r="X1134" i="5"/>
  <c r="V1134" i="5"/>
  <c r="U1134" i="5"/>
  <c r="T1134" i="5"/>
  <c r="S1134" i="5"/>
  <c r="R1134" i="5"/>
  <c r="Q1134" i="5"/>
  <c r="P1134" i="5"/>
  <c r="AI1133" i="5"/>
  <c r="AH1133" i="5"/>
  <c r="AF1133" i="5"/>
  <c r="AE1133" i="5"/>
  <c r="AD1133" i="5"/>
  <c r="AC1133" i="5"/>
  <c r="AB1133" i="5"/>
  <c r="AA1133" i="5"/>
  <c r="Z1133" i="5"/>
  <c r="Y1133" i="5"/>
  <c r="X1133" i="5"/>
  <c r="V1133" i="5"/>
  <c r="U1133" i="5"/>
  <c r="T1133" i="5"/>
  <c r="S1133" i="5"/>
  <c r="R1133" i="5"/>
  <c r="Q1133" i="5"/>
  <c r="P1133" i="5"/>
  <c r="AI1132" i="5"/>
  <c r="AH1132" i="5"/>
  <c r="AF1132" i="5"/>
  <c r="AE1132" i="5"/>
  <c r="AD1132" i="5"/>
  <c r="AC1132" i="5"/>
  <c r="AB1132" i="5"/>
  <c r="AA1132" i="5"/>
  <c r="Z1132" i="5"/>
  <c r="Y1132" i="5"/>
  <c r="X1132" i="5"/>
  <c r="V1132" i="5"/>
  <c r="U1132" i="5"/>
  <c r="T1132" i="5"/>
  <c r="S1132" i="5"/>
  <c r="R1132" i="5"/>
  <c r="Q1132" i="5"/>
  <c r="P1132" i="5"/>
  <c r="AI1131" i="5"/>
  <c r="AH1131" i="5"/>
  <c r="AF1131" i="5"/>
  <c r="AE1131" i="5"/>
  <c r="AD1131" i="5"/>
  <c r="AC1131" i="5"/>
  <c r="AB1131" i="5"/>
  <c r="AA1131" i="5"/>
  <c r="Z1131" i="5"/>
  <c r="Y1131" i="5"/>
  <c r="X1131" i="5"/>
  <c r="V1131" i="5"/>
  <c r="U1131" i="5"/>
  <c r="T1131" i="5"/>
  <c r="S1131" i="5"/>
  <c r="R1131" i="5"/>
  <c r="Q1131" i="5"/>
  <c r="P1131" i="5"/>
  <c r="AI1130" i="5"/>
  <c r="AH1130" i="5"/>
  <c r="AF1130" i="5"/>
  <c r="AE1130" i="5"/>
  <c r="AD1130" i="5"/>
  <c r="AC1130" i="5"/>
  <c r="AB1130" i="5"/>
  <c r="AA1130" i="5"/>
  <c r="Z1130" i="5"/>
  <c r="Y1130" i="5"/>
  <c r="X1130" i="5"/>
  <c r="V1130" i="5"/>
  <c r="U1130" i="5"/>
  <c r="T1130" i="5"/>
  <c r="S1130" i="5"/>
  <c r="R1130" i="5"/>
  <c r="Q1130" i="5"/>
  <c r="P1130" i="5"/>
  <c r="AI1129" i="5"/>
  <c r="AH1129" i="5"/>
  <c r="AF1129" i="5"/>
  <c r="AE1129" i="5"/>
  <c r="AD1129" i="5"/>
  <c r="AC1129" i="5"/>
  <c r="AB1129" i="5"/>
  <c r="AA1129" i="5"/>
  <c r="Z1129" i="5"/>
  <c r="Y1129" i="5"/>
  <c r="X1129" i="5"/>
  <c r="V1129" i="5"/>
  <c r="U1129" i="5"/>
  <c r="T1129" i="5"/>
  <c r="S1129" i="5"/>
  <c r="R1129" i="5"/>
  <c r="Q1129" i="5"/>
  <c r="P1129" i="5"/>
  <c r="AI1128" i="5"/>
  <c r="AH1128" i="5"/>
  <c r="AF1128" i="5"/>
  <c r="AE1128" i="5"/>
  <c r="AD1128" i="5"/>
  <c r="AC1128" i="5"/>
  <c r="AB1128" i="5"/>
  <c r="AA1128" i="5"/>
  <c r="Z1128" i="5"/>
  <c r="Y1128" i="5"/>
  <c r="X1128" i="5"/>
  <c r="V1128" i="5"/>
  <c r="U1128" i="5"/>
  <c r="T1128" i="5"/>
  <c r="S1128" i="5"/>
  <c r="R1128" i="5"/>
  <c r="Q1128" i="5"/>
  <c r="P1128" i="5"/>
  <c r="AI1127" i="5"/>
  <c r="AH1127" i="5"/>
  <c r="AF1127" i="5"/>
  <c r="AE1127" i="5"/>
  <c r="AD1127" i="5"/>
  <c r="AC1127" i="5"/>
  <c r="AB1127" i="5"/>
  <c r="AA1127" i="5"/>
  <c r="Z1127" i="5"/>
  <c r="Y1127" i="5"/>
  <c r="X1127" i="5"/>
  <c r="V1127" i="5"/>
  <c r="U1127" i="5"/>
  <c r="T1127" i="5"/>
  <c r="S1127" i="5"/>
  <c r="R1127" i="5"/>
  <c r="Q1127" i="5"/>
  <c r="P1127" i="5"/>
  <c r="AI1126" i="5"/>
  <c r="AH1126" i="5"/>
  <c r="AF1126" i="5"/>
  <c r="AE1126" i="5"/>
  <c r="AD1126" i="5"/>
  <c r="AC1126" i="5"/>
  <c r="AB1126" i="5"/>
  <c r="AA1126" i="5"/>
  <c r="Z1126" i="5"/>
  <c r="Y1126" i="5"/>
  <c r="X1126" i="5"/>
  <c r="V1126" i="5"/>
  <c r="U1126" i="5"/>
  <c r="T1126" i="5"/>
  <c r="S1126" i="5"/>
  <c r="R1126" i="5"/>
  <c r="Q1126" i="5"/>
  <c r="P1126" i="5"/>
  <c r="AI1125" i="5"/>
  <c r="AH1125" i="5"/>
  <c r="AF1125" i="5"/>
  <c r="AE1125" i="5"/>
  <c r="AD1125" i="5"/>
  <c r="AC1125" i="5"/>
  <c r="AB1125" i="5"/>
  <c r="AA1125" i="5"/>
  <c r="Z1125" i="5"/>
  <c r="Y1125" i="5"/>
  <c r="X1125" i="5"/>
  <c r="V1125" i="5"/>
  <c r="U1125" i="5"/>
  <c r="T1125" i="5"/>
  <c r="S1125" i="5"/>
  <c r="R1125" i="5"/>
  <c r="Q1125" i="5"/>
  <c r="P1125" i="5"/>
  <c r="AI1124" i="5"/>
  <c r="AH1124" i="5"/>
  <c r="AF1124" i="5"/>
  <c r="AE1124" i="5"/>
  <c r="AD1124" i="5"/>
  <c r="AC1124" i="5"/>
  <c r="AB1124" i="5"/>
  <c r="AA1124" i="5"/>
  <c r="Z1124" i="5"/>
  <c r="Y1124" i="5"/>
  <c r="X1124" i="5"/>
  <c r="V1124" i="5"/>
  <c r="U1124" i="5"/>
  <c r="T1124" i="5"/>
  <c r="S1124" i="5"/>
  <c r="R1124" i="5"/>
  <c r="Q1124" i="5"/>
  <c r="P1124" i="5"/>
  <c r="AI1123" i="5"/>
  <c r="AH1123" i="5"/>
  <c r="AF1123" i="5"/>
  <c r="AE1123" i="5"/>
  <c r="AD1123" i="5"/>
  <c r="AC1123" i="5"/>
  <c r="AB1123" i="5"/>
  <c r="AA1123" i="5"/>
  <c r="Z1123" i="5"/>
  <c r="Y1123" i="5"/>
  <c r="X1123" i="5"/>
  <c r="V1123" i="5"/>
  <c r="U1123" i="5"/>
  <c r="T1123" i="5"/>
  <c r="S1123" i="5"/>
  <c r="R1123" i="5"/>
  <c r="Q1123" i="5"/>
  <c r="P1123" i="5"/>
  <c r="AI1122" i="5"/>
  <c r="AH1122" i="5"/>
  <c r="AF1122" i="5"/>
  <c r="AE1122" i="5"/>
  <c r="AD1122" i="5"/>
  <c r="AC1122" i="5"/>
  <c r="AB1122" i="5"/>
  <c r="AA1122" i="5"/>
  <c r="Z1122" i="5"/>
  <c r="Y1122" i="5"/>
  <c r="X1122" i="5"/>
  <c r="V1122" i="5"/>
  <c r="U1122" i="5"/>
  <c r="T1122" i="5"/>
  <c r="S1122" i="5"/>
  <c r="R1122" i="5"/>
  <c r="Q1122" i="5"/>
  <c r="P1122" i="5"/>
  <c r="AI1121" i="5"/>
  <c r="AH1121" i="5"/>
  <c r="AF1121" i="5"/>
  <c r="AE1121" i="5"/>
  <c r="AD1121" i="5"/>
  <c r="AC1121" i="5"/>
  <c r="AB1121" i="5"/>
  <c r="AA1121" i="5"/>
  <c r="Z1121" i="5"/>
  <c r="Y1121" i="5"/>
  <c r="X1121" i="5"/>
  <c r="V1121" i="5"/>
  <c r="U1121" i="5"/>
  <c r="T1121" i="5"/>
  <c r="S1121" i="5"/>
  <c r="R1121" i="5"/>
  <c r="Q1121" i="5"/>
  <c r="P1121" i="5"/>
  <c r="AI1120" i="5"/>
  <c r="AH1120" i="5"/>
  <c r="AF1120" i="5"/>
  <c r="AE1120" i="5"/>
  <c r="AD1120" i="5"/>
  <c r="AC1120" i="5"/>
  <c r="AB1120" i="5"/>
  <c r="AA1120" i="5"/>
  <c r="Z1120" i="5"/>
  <c r="Y1120" i="5"/>
  <c r="X1120" i="5"/>
  <c r="V1120" i="5"/>
  <c r="U1120" i="5"/>
  <c r="T1120" i="5"/>
  <c r="S1120" i="5"/>
  <c r="R1120" i="5"/>
  <c r="Q1120" i="5"/>
  <c r="P1120" i="5"/>
  <c r="AI1119" i="5"/>
  <c r="AH1119" i="5"/>
  <c r="AF1119" i="5"/>
  <c r="AE1119" i="5"/>
  <c r="AD1119" i="5"/>
  <c r="AC1119" i="5"/>
  <c r="AB1119" i="5"/>
  <c r="AA1119" i="5"/>
  <c r="Z1119" i="5"/>
  <c r="Y1119" i="5"/>
  <c r="X1119" i="5"/>
  <c r="V1119" i="5"/>
  <c r="U1119" i="5"/>
  <c r="T1119" i="5"/>
  <c r="S1119" i="5"/>
  <c r="R1119" i="5"/>
  <c r="Q1119" i="5"/>
  <c r="P1119" i="5"/>
  <c r="AI1118" i="5"/>
  <c r="AH1118" i="5"/>
  <c r="AF1118" i="5"/>
  <c r="AE1118" i="5"/>
  <c r="AD1118" i="5"/>
  <c r="AC1118" i="5"/>
  <c r="AB1118" i="5"/>
  <c r="AA1118" i="5"/>
  <c r="Z1118" i="5"/>
  <c r="Y1118" i="5"/>
  <c r="X1118" i="5"/>
  <c r="V1118" i="5"/>
  <c r="U1118" i="5"/>
  <c r="T1118" i="5"/>
  <c r="S1118" i="5"/>
  <c r="R1118" i="5"/>
  <c r="Q1118" i="5"/>
  <c r="P1118" i="5"/>
  <c r="AI1117" i="5"/>
  <c r="AH1117" i="5"/>
  <c r="AF1117" i="5"/>
  <c r="AE1117" i="5"/>
  <c r="AD1117" i="5"/>
  <c r="AC1117" i="5"/>
  <c r="AB1117" i="5"/>
  <c r="AA1117" i="5"/>
  <c r="Z1117" i="5"/>
  <c r="Y1117" i="5"/>
  <c r="X1117" i="5"/>
  <c r="V1117" i="5"/>
  <c r="U1117" i="5"/>
  <c r="T1117" i="5"/>
  <c r="S1117" i="5"/>
  <c r="R1117" i="5"/>
  <c r="Q1117" i="5"/>
  <c r="P1117" i="5"/>
  <c r="AI1116" i="5"/>
  <c r="AH1116" i="5"/>
  <c r="AF1116" i="5"/>
  <c r="AE1116" i="5"/>
  <c r="AD1116" i="5"/>
  <c r="AC1116" i="5"/>
  <c r="AB1116" i="5"/>
  <c r="AA1116" i="5"/>
  <c r="Z1116" i="5"/>
  <c r="Y1116" i="5"/>
  <c r="X1116" i="5"/>
  <c r="V1116" i="5"/>
  <c r="U1116" i="5"/>
  <c r="T1116" i="5"/>
  <c r="S1116" i="5"/>
  <c r="R1116" i="5"/>
  <c r="Q1116" i="5"/>
  <c r="P1116" i="5"/>
  <c r="AI1115" i="5"/>
  <c r="AH1115" i="5"/>
  <c r="AF1115" i="5"/>
  <c r="AE1115" i="5"/>
  <c r="AD1115" i="5"/>
  <c r="AC1115" i="5"/>
  <c r="AB1115" i="5"/>
  <c r="AA1115" i="5"/>
  <c r="Z1115" i="5"/>
  <c r="Y1115" i="5"/>
  <c r="X1115" i="5"/>
  <c r="V1115" i="5"/>
  <c r="U1115" i="5"/>
  <c r="T1115" i="5"/>
  <c r="S1115" i="5"/>
  <c r="R1115" i="5"/>
  <c r="Q1115" i="5"/>
  <c r="P1115" i="5"/>
  <c r="AI1114" i="5"/>
  <c r="AH1114" i="5"/>
  <c r="AF1114" i="5"/>
  <c r="AE1114" i="5"/>
  <c r="AD1114" i="5"/>
  <c r="AC1114" i="5"/>
  <c r="AB1114" i="5"/>
  <c r="AA1114" i="5"/>
  <c r="Z1114" i="5"/>
  <c r="Y1114" i="5"/>
  <c r="X1114" i="5"/>
  <c r="V1114" i="5"/>
  <c r="U1114" i="5"/>
  <c r="T1114" i="5"/>
  <c r="S1114" i="5"/>
  <c r="R1114" i="5"/>
  <c r="Q1114" i="5"/>
  <c r="P1114" i="5"/>
  <c r="AI1113" i="5"/>
  <c r="AH1113" i="5"/>
  <c r="AF1113" i="5"/>
  <c r="AE1113" i="5"/>
  <c r="AD1113" i="5"/>
  <c r="AC1113" i="5"/>
  <c r="AB1113" i="5"/>
  <c r="AA1113" i="5"/>
  <c r="Z1113" i="5"/>
  <c r="Y1113" i="5"/>
  <c r="X1113" i="5"/>
  <c r="V1113" i="5"/>
  <c r="U1113" i="5"/>
  <c r="T1113" i="5"/>
  <c r="S1113" i="5"/>
  <c r="R1113" i="5"/>
  <c r="Q1113" i="5"/>
  <c r="P1113" i="5"/>
  <c r="AI1112" i="5"/>
  <c r="AH1112" i="5"/>
  <c r="AF1112" i="5"/>
  <c r="AE1112" i="5"/>
  <c r="AD1112" i="5"/>
  <c r="AC1112" i="5"/>
  <c r="AB1112" i="5"/>
  <c r="AA1112" i="5"/>
  <c r="Z1112" i="5"/>
  <c r="Y1112" i="5"/>
  <c r="X1112" i="5"/>
  <c r="V1112" i="5"/>
  <c r="U1112" i="5"/>
  <c r="T1112" i="5"/>
  <c r="S1112" i="5"/>
  <c r="R1112" i="5"/>
  <c r="Q1112" i="5"/>
  <c r="P1112" i="5"/>
  <c r="AI1111" i="5"/>
  <c r="AH1111" i="5"/>
  <c r="AF1111" i="5"/>
  <c r="AE1111" i="5"/>
  <c r="AD1111" i="5"/>
  <c r="AC1111" i="5"/>
  <c r="AB1111" i="5"/>
  <c r="AA1111" i="5"/>
  <c r="Z1111" i="5"/>
  <c r="Y1111" i="5"/>
  <c r="X1111" i="5"/>
  <c r="V1111" i="5"/>
  <c r="U1111" i="5"/>
  <c r="T1111" i="5"/>
  <c r="S1111" i="5"/>
  <c r="R1111" i="5"/>
  <c r="Q1111" i="5"/>
  <c r="P1111" i="5"/>
  <c r="AI1110" i="5"/>
  <c r="AH1110" i="5"/>
  <c r="AF1110" i="5"/>
  <c r="AE1110" i="5"/>
  <c r="AD1110" i="5"/>
  <c r="AC1110" i="5"/>
  <c r="AB1110" i="5"/>
  <c r="AA1110" i="5"/>
  <c r="Z1110" i="5"/>
  <c r="Y1110" i="5"/>
  <c r="X1110" i="5"/>
  <c r="V1110" i="5"/>
  <c r="U1110" i="5"/>
  <c r="T1110" i="5"/>
  <c r="S1110" i="5"/>
  <c r="R1110" i="5"/>
  <c r="Q1110" i="5"/>
  <c r="P1110" i="5"/>
  <c r="AI1109" i="5"/>
  <c r="AH1109" i="5"/>
  <c r="AF1109" i="5"/>
  <c r="AE1109" i="5"/>
  <c r="AD1109" i="5"/>
  <c r="AC1109" i="5"/>
  <c r="AB1109" i="5"/>
  <c r="AA1109" i="5"/>
  <c r="Z1109" i="5"/>
  <c r="Y1109" i="5"/>
  <c r="X1109" i="5"/>
  <c r="V1109" i="5"/>
  <c r="U1109" i="5"/>
  <c r="T1109" i="5"/>
  <c r="S1109" i="5"/>
  <c r="R1109" i="5"/>
  <c r="Q1109" i="5"/>
  <c r="P1109" i="5"/>
  <c r="AI1108" i="5"/>
  <c r="AH1108" i="5"/>
  <c r="AF1108" i="5"/>
  <c r="AE1108" i="5"/>
  <c r="AD1108" i="5"/>
  <c r="AC1108" i="5"/>
  <c r="AB1108" i="5"/>
  <c r="AA1108" i="5"/>
  <c r="Z1108" i="5"/>
  <c r="Y1108" i="5"/>
  <c r="X1108" i="5"/>
  <c r="V1108" i="5"/>
  <c r="U1108" i="5"/>
  <c r="T1108" i="5"/>
  <c r="S1108" i="5"/>
  <c r="R1108" i="5"/>
  <c r="Q1108" i="5"/>
  <c r="P1108" i="5"/>
  <c r="AI1107" i="5"/>
  <c r="AH1107" i="5"/>
  <c r="AF1107" i="5"/>
  <c r="AE1107" i="5"/>
  <c r="AD1107" i="5"/>
  <c r="AC1107" i="5"/>
  <c r="AB1107" i="5"/>
  <c r="AA1107" i="5"/>
  <c r="Z1107" i="5"/>
  <c r="Y1107" i="5"/>
  <c r="X1107" i="5"/>
  <c r="V1107" i="5"/>
  <c r="U1107" i="5"/>
  <c r="T1107" i="5"/>
  <c r="S1107" i="5"/>
  <c r="R1107" i="5"/>
  <c r="Q1107" i="5"/>
  <c r="P1107" i="5"/>
  <c r="AI1106" i="5"/>
  <c r="AH1106" i="5"/>
  <c r="AF1106" i="5"/>
  <c r="AE1106" i="5"/>
  <c r="AD1106" i="5"/>
  <c r="AC1106" i="5"/>
  <c r="AB1106" i="5"/>
  <c r="AA1106" i="5"/>
  <c r="Z1106" i="5"/>
  <c r="Y1106" i="5"/>
  <c r="X1106" i="5"/>
  <c r="V1106" i="5"/>
  <c r="U1106" i="5"/>
  <c r="T1106" i="5"/>
  <c r="S1106" i="5"/>
  <c r="R1106" i="5"/>
  <c r="Q1106" i="5"/>
  <c r="P1106" i="5"/>
  <c r="AI1105" i="5"/>
  <c r="AH1105" i="5"/>
  <c r="AF1105" i="5"/>
  <c r="AE1105" i="5"/>
  <c r="AD1105" i="5"/>
  <c r="AC1105" i="5"/>
  <c r="AB1105" i="5"/>
  <c r="AA1105" i="5"/>
  <c r="Z1105" i="5"/>
  <c r="Y1105" i="5"/>
  <c r="X1105" i="5"/>
  <c r="V1105" i="5"/>
  <c r="U1105" i="5"/>
  <c r="T1105" i="5"/>
  <c r="S1105" i="5"/>
  <c r="R1105" i="5"/>
  <c r="Q1105" i="5"/>
  <c r="P1105" i="5"/>
  <c r="AI1104" i="5"/>
  <c r="AH1104" i="5"/>
  <c r="AF1104" i="5"/>
  <c r="AE1104" i="5"/>
  <c r="AD1104" i="5"/>
  <c r="AC1104" i="5"/>
  <c r="AB1104" i="5"/>
  <c r="AA1104" i="5"/>
  <c r="Z1104" i="5"/>
  <c r="Y1104" i="5"/>
  <c r="X1104" i="5"/>
  <c r="V1104" i="5"/>
  <c r="U1104" i="5"/>
  <c r="T1104" i="5"/>
  <c r="S1104" i="5"/>
  <c r="R1104" i="5"/>
  <c r="Q1104" i="5"/>
  <c r="P1104" i="5"/>
  <c r="AI1103" i="5"/>
  <c r="AH1103" i="5"/>
  <c r="AF1103" i="5"/>
  <c r="AE1103" i="5"/>
  <c r="AD1103" i="5"/>
  <c r="AC1103" i="5"/>
  <c r="AB1103" i="5"/>
  <c r="AA1103" i="5"/>
  <c r="Z1103" i="5"/>
  <c r="Y1103" i="5"/>
  <c r="X1103" i="5"/>
  <c r="V1103" i="5"/>
  <c r="U1103" i="5"/>
  <c r="T1103" i="5"/>
  <c r="S1103" i="5"/>
  <c r="R1103" i="5"/>
  <c r="Q1103" i="5"/>
  <c r="P1103" i="5"/>
  <c r="AI1102" i="5"/>
  <c r="AH1102" i="5"/>
  <c r="AF1102" i="5"/>
  <c r="AE1102" i="5"/>
  <c r="AD1102" i="5"/>
  <c r="AC1102" i="5"/>
  <c r="AB1102" i="5"/>
  <c r="AA1102" i="5"/>
  <c r="Z1102" i="5"/>
  <c r="Y1102" i="5"/>
  <c r="X1102" i="5"/>
  <c r="V1102" i="5"/>
  <c r="U1102" i="5"/>
  <c r="T1102" i="5"/>
  <c r="S1102" i="5"/>
  <c r="R1102" i="5"/>
  <c r="Q1102" i="5"/>
  <c r="P1102" i="5"/>
  <c r="AI1101" i="5"/>
  <c r="AH1101" i="5"/>
  <c r="AF1101" i="5"/>
  <c r="AE1101" i="5"/>
  <c r="AD1101" i="5"/>
  <c r="AC1101" i="5"/>
  <c r="AB1101" i="5"/>
  <c r="AA1101" i="5"/>
  <c r="Z1101" i="5"/>
  <c r="Y1101" i="5"/>
  <c r="X1101" i="5"/>
  <c r="V1101" i="5"/>
  <c r="U1101" i="5"/>
  <c r="T1101" i="5"/>
  <c r="S1101" i="5"/>
  <c r="R1101" i="5"/>
  <c r="Q1101" i="5"/>
  <c r="P1101" i="5"/>
  <c r="AI1100" i="5"/>
  <c r="AH1100" i="5"/>
  <c r="AF1100" i="5"/>
  <c r="AE1100" i="5"/>
  <c r="AD1100" i="5"/>
  <c r="AC1100" i="5"/>
  <c r="AB1100" i="5"/>
  <c r="AA1100" i="5"/>
  <c r="Z1100" i="5"/>
  <c r="Y1100" i="5"/>
  <c r="X1100" i="5"/>
  <c r="V1100" i="5"/>
  <c r="U1100" i="5"/>
  <c r="T1100" i="5"/>
  <c r="S1100" i="5"/>
  <c r="R1100" i="5"/>
  <c r="Q1100" i="5"/>
  <c r="P1100" i="5"/>
  <c r="AI1099" i="5"/>
  <c r="AH1099" i="5"/>
  <c r="AF1099" i="5"/>
  <c r="AE1099" i="5"/>
  <c r="AD1099" i="5"/>
  <c r="AC1099" i="5"/>
  <c r="AB1099" i="5"/>
  <c r="AA1099" i="5"/>
  <c r="Z1099" i="5"/>
  <c r="Y1099" i="5"/>
  <c r="X1099" i="5"/>
  <c r="V1099" i="5"/>
  <c r="U1099" i="5"/>
  <c r="T1099" i="5"/>
  <c r="S1099" i="5"/>
  <c r="R1099" i="5"/>
  <c r="Q1099" i="5"/>
  <c r="P1099" i="5"/>
  <c r="AI1098" i="5"/>
  <c r="AH1098" i="5"/>
  <c r="AF1098" i="5"/>
  <c r="AE1098" i="5"/>
  <c r="AD1098" i="5"/>
  <c r="AC1098" i="5"/>
  <c r="AB1098" i="5"/>
  <c r="AA1098" i="5"/>
  <c r="Z1098" i="5"/>
  <c r="Y1098" i="5"/>
  <c r="X1098" i="5"/>
  <c r="V1098" i="5"/>
  <c r="U1098" i="5"/>
  <c r="T1098" i="5"/>
  <c r="S1098" i="5"/>
  <c r="R1098" i="5"/>
  <c r="Q1098" i="5"/>
  <c r="P1098" i="5"/>
  <c r="AI1097" i="5"/>
  <c r="AH1097" i="5"/>
  <c r="AF1097" i="5"/>
  <c r="AE1097" i="5"/>
  <c r="AD1097" i="5"/>
  <c r="AC1097" i="5"/>
  <c r="AB1097" i="5"/>
  <c r="AA1097" i="5"/>
  <c r="Z1097" i="5"/>
  <c r="Y1097" i="5"/>
  <c r="X1097" i="5"/>
  <c r="V1097" i="5"/>
  <c r="U1097" i="5"/>
  <c r="T1097" i="5"/>
  <c r="S1097" i="5"/>
  <c r="R1097" i="5"/>
  <c r="Q1097" i="5"/>
  <c r="P1097" i="5"/>
  <c r="AI1096" i="5"/>
  <c r="AH1096" i="5"/>
  <c r="AF1096" i="5"/>
  <c r="AE1096" i="5"/>
  <c r="AD1096" i="5"/>
  <c r="AC1096" i="5"/>
  <c r="AB1096" i="5"/>
  <c r="AA1096" i="5"/>
  <c r="Z1096" i="5"/>
  <c r="Y1096" i="5"/>
  <c r="X1096" i="5"/>
  <c r="V1096" i="5"/>
  <c r="U1096" i="5"/>
  <c r="T1096" i="5"/>
  <c r="S1096" i="5"/>
  <c r="R1096" i="5"/>
  <c r="Q1096" i="5"/>
  <c r="P1096" i="5"/>
  <c r="AI1095" i="5"/>
  <c r="AH1095" i="5"/>
  <c r="AF1095" i="5"/>
  <c r="AE1095" i="5"/>
  <c r="AD1095" i="5"/>
  <c r="AC1095" i="5"/>
  <c r="AB1095" i="5"/>
  <c r="AA1095" i="5"/>
  <c r="Z1095" i="5"/>
  <c r="Y1095" i="5"/>
  <c r="X1095" i="5"/>
  <c r="V1095" i="5"/>
  <c r="U1095" i="5"/>
  <c r="T1095" i="5"/>
  <c r="S1095" i="5"/>
  <c r="R1095" i="5"/>
  <c r="Q1095" i="5"/>
  <c r="P1095" i="5"/>
  <c r="AI1094" i="5"/>
  <c r="AH1094" i="5"/>
  <c r="AF1094" i="5"/>
  <c r="AE1094" i="5"/>
  <c r="AD1094" i="5"/>
  <c r="AC1094" i="5"/>
  <c r="AB1094" i="5"/>
  <c r="AA1094" i="5"/>
  <c r="Z1094" i="5"/>
  <c r="Y1094" i="5"/>
  <c r="X1094" i="5"/>
  <c r="V1094" i="5"/>
  <c r="U1094" i="5"/>
  <c r="T1094" i="5"/>
  <c r="S1094" i="5"/>
  <c r="R1094" i="5"/>
  <c r="Q1094" i="5"/>
  <c r="P1094" i="5"/>
  <c r="AI1093" i="5"/>
  <c r="AH1093" i="5"/>
  <c r="AF1093" i="5"/>
  <c r="AE1093" i="5"/>
  <c r="AD1093" i="5"/>
  <c r="AC1093" i="5"/>
  <c r="AB1093" i="5"/>
  <c r="AA1093" i="5"/>
  <c r="Z1093" i="5"/>
  <c r="Y1093" i="5"/>
  <c r="X1093" i="5"/>
  <c r="V1093" i="5"/>
  <c r="U1093" i="5"/>
  <c r="T1093" i="5"/>
  <c r="S1093" i="5"/>
  <c r="R1093" i="5"/>
  <c r="Q1093" i="5"/>
  <c r="P1093" i="5"/>
  <c r="AI1092" i="5"/>
  <c r="AH1092" i="5"/>
  <c r="AF1092" i="5"/>
  <c r="AE1092" i="5"/>
  <c r="AD1092" i="5"/>
  <c r="AC1092" i="5"/>
  <c r="AB1092" i="5"/>
  <c r="AA1092" i="5"/>
  <c r="Z1092" i="5"/>
  <c r="Y1092" i="5"/>
  <c r="X1092" i="5"/>
  <c r="V1092" i="5"/>
  <c r="U1092" i="5"/>
  <c r="T1092" i="5"/>
  <c r="S1092" i="5"/>
  <c r="R1092" i="5"/>
  <c r="Q1092" i="5"/>
  <c r="P1092" i="5"/>
  <c r="AI1091" i="5"/>
  <c r="AH1091" i="5"/>
  <c r="AF1091" i="5"/>
  <c r="AE1091" i="5"/>
  <c r="AD1091" i="5"/>
  <c r="AC1091" i="5"/>
  <c r="AB1091" i="5"/>
  <c r="AA1091" i="5"/>
  <c r="Z1091" i="5"/>
  <c r="Y1091" i="5"/>
  <c r="X1091" i="5"/>
  <c r="V1091" i="5"/>
  <c r="U1091" i="5"/>
  <c r="T1091" i="5"/>
  <c r="S1091" i="5"/>
  <c r="R1091" i="5"/>
  <c r="Q1091" i="5"/>
  <c r="P1091" i="5"/>
  <c r="AI1090" i="5"/>
  <c r="AH1090" i="5"/>
  <c r="AF1090" i="5"/>
  <c r="AE1090" i="5"/>
  <c r="AD1090" i="5"/>
  <c r="AC1090" i="5"/>
  <c r="AB1090" i="5"/>
  <c r="AA1090" i="5"/>
  <c r="Z1090" i="5"/>
  <c r="Y1090" i="5"/>
  <c r="X1090" i="5"/>
  <c r="V1090" i="5"/>
  <c r="U1090" i="5"/>
  <c r="T1090" i="5"/>
  <c r="S1090" i="5"/>
  <c r="R1090" i="5"/>
  <c r="Q1090" i="5"/>
  <c r="P1090" i="5"/>
  <c r="AI1089" i="5"/>
  <c r="AH1089" i="5"/>
  <c r="AF1089" i="5"/>
  <c r="AE1089" i="5"/>
  <c r="AD1089" i="5"/>
  <c r="AC1089" i="5"/>
  <c r="AB1089" i="5"/>
  <c r="AA1089" i="5"/>
  <c r="Z1089" i="5"/>
  <c r="Y1089" i="5"/>
  <c r="X1089" i="5"/>
  <c r="V1089" i="5"/>
  <c r="U1089" i="5"/>
  <c r="T1089" i="5"/>
  <c r="S1089" i="5"/>
  <c r="R1089" i="5"/>
  <c r="Q1089" i="5"/>
  <c r="P1089" i="5"/>
  <c r="AI1088" i="5"/>
  <c r="AH1088" i="5"/>
  <c r="AF1088" i="5"/>
  <c r="AE1088" i="5"/>
  <c r="AD1088" i="5"/>
  <c r="AC1088" i="5"/>
  <c r="AB1088" i="5"/>
  <c r="AA1088" i="5"/>
  <c r="Z1088" i="5"/>
  <c r="Y1088" i="5"/>
  <c r="X1088" i="5"/>
  <c r="V1088" i="5"/>
  <c r="U1088" i="5"/>
  <c r="T1088" i="5"/>
  <c r="S1088" i="5"/>
  <c r="R1088" i="5"/>
  <c r="Q1088" i="5"/>
  <c r="P1088" i="5"/>
  <c r="AI1087" i="5"/>
  <c r="AH1087" i="5"/>
  <c r="AF1087" i="5"/>
  <c r="AE1087" i="5"/>
  <c r="AD1087" i="5"/>
  <c r="AC1087" i="5"/>
  <c r="AB1087" i="5"/>
  <c r="AA1087" i="5"/>
  <c r="Z1087" i="5"/>
  <c r="Y1087" i="5"/>
  <c r="X1087" i="5"/>
  <c r="V1087" i="5"/>
  <c r="U1087" i="5"/>
  <c r="T1087" i="5"/>
  <c r="S1087" i="5"/>
  <c r="R1087" i="5"/>
  <c r="Q1087" i="5"/>
  <c r="P1087" i="5"/>
  <c r="AI1086" i="5"/>
  <c r="AH1086" i="5"/>
  <c r="AF1086" i="5"/>
  <c r="AE1086" i="5"/>
  <c r="AD1086" i="5"/>
  <c r="AC1086" i="5"/>
  <c r="AB1086" i="5"/>
  <c r="AA1086" i="5"/>
  <c r="Z1086" i="5"/>
  <c r="Y1086" i="5"/>
  <c r="X1086" i="5"/>
  <c r="V1086" i="5"/>
  <c r="U1086" i="5"/>
  <c r="T1086" i="5"/>
  <c r="S1086" i="5"/>
  <c r="R1086" i="5"/>
  <c r="Q1086" i="5"/>
  <c r="P1086" i="5"/>
  <c r="AI1085" i="5"/>
  <c r="AH1085" i="5"/>
  <c r="AF1085" i="5"/>
  <c r="AE1085" i="5"/>
  <c r="AD1085" i="5"/>
  <c r="AC1085" i="5"/>
  <c r="AB1085" i="5"/>
  <c r="AA1085" i="5"/>
  <c r="Z1085" i="5"/>
  <c r="Y1085" i="5"/>
  <c r="X1085" i="5"/>
  <c r="V1085" i="5"/>
  <c r="U1085" i="5"/>
  <c r="T1085" i="5"/>
  <c r="S1085" i="5"/>
  <c r="R1085" i="5"/>
  <c r="Q1085" i="5"/>
  <c r="P1085" i="5"/>
  <c r="AI1084" i="5"/>
  <c r="AH1084" i="5"/>
  <c r="AF1084" i="5"/>
  <c r="AE1084" i="5"/>
  <c r="AD1084" i="5"/>
  <c r="AC1084" i="5"/>
  <c r="AB1084" i="5"/>
  <c r="AA1084" i="5"/>
  <c r="Z1084" i="5"/>
  <c r="Y1084" i="5"/>
  <c r="X1084" i="5"/>
  <c r="V1084" i="5"/>
  <c r="U1084" i="5"/>
  <c r="T1084" i="5"/>
  <c r="S1084" i="5"/>
  <c r="R1084" i="5"/>
  <c r="Q1084" i="5"/>
  <c r="P1084" i="5"/>
  <c r="AI1083" i="5"/>
  <c r="AH1083" i="5"/>
  <c r="AF1083" i="5"/>
  <c r="AE1083" i="5"/>
  <c r="AD1083" i="5"/>
  <c r="AC1083" i="5"/>
  <c r="AB1083" i="5"/>
  <c r="AA1083" i="5"/>
  <c r="Z1083" i="5"/>
  <c r="Y1083" i="5"/>
  <c r="X1083" i="5"/>
  <c r="V1083" i="5"/>
  <c r="U1083" i="5"/>
  <c r="T1083" i="5"/>
  <c r="S1083" i="5"/>
  <c r="R1083" i="5"/>
  <c r="Q1083" i="5"/>
  <c r="P1083" i="5"/>
  <c r="AI1082" i="5"/>
  <c r="AH1082" i="5"/>
  <c r="AF1082" i="5"/>
  <c r="AE1082" i="5"/>
  <c r="AD1082" i="5"/>
  <c r="AC1082" i="5"/>
  <c r="AB1082" i="5"/>
  <c r="AA1082" i="5"/>
  <c r="Z1082" i="5"/>
  <c r="Y1082" i="5"/>
  <c r="X1082" i="5"/>
  <c r="V1082" i="5"/>
  <c r="U1082" i="5"/>
  <c r="T1082" i="5"/>
  <c r="S1082" i="5"/>
  <c r="R1082" i="5"/>
  <c r="Q1082" i="5"/>
  <c r="P1082" i="5"/>
  <c r="AI1081" i="5"/>
  <c r="AH1081" i="5"/>
  <c r="AF1081" i="5"/>
  <c r="AE1081" i="5"/>
  <c r="AD1081" i="5"/>
  <c r="AC1081" i="5"/>
  <c r="AB1081" i="5"/>
  <c r="AA1081" i="5"/>
  <c r="Z1081" i="5"/>
  <c r="Y1081" i="5"/>
  <c r="X1081" i="5"/>
  <c r="V1081" i="5"/>
  <c r="U1081" i="5"/>
  <c r="T1081" i="5"/>
  <c r="S1081" i="5"/>
  <c r="R1081" i="5"/>
  <c r="Q1081" i="5"/>
  <c r="P1081" i="5"/>
  <c r="AI1080" i="5"/>
  <c r="AH1080" i="5"/>
  <c r="AF1080" i="5"/>
  <c r="AE1080" i="5"/>
  <c r="AD1080" i="5"/>
  <c r="AC1080" i="5"/>
  <c r="AB1080" i="5"/>
  <c r="AA1080" i="5"/>
  <c r="Z1080" i="5"/>
  <c r="Y1080" i="5"/>
  <c r="X1080" i="5"/>
  <c r="V1080" i="5"/>
  <c r="U1080" i="5"/>
  <c r="T1080" i="5"/>
  <c r="S1080" i="5"/>
  <c r="R1080" i="5"/>
  <c r="Q1080" i="5"/>
  <c r="P1080" i="5"/>
  <c r="AI1079" i="5"/>
  <c r="AH1079" i="5"/>
  <c r="AF1079" i="5"/>
  <c r="AE1079" i="5"/>
  <c r="AD1079" i="5"/>
  <c r="AC1079" i="5"/>
  <c r="AB1079" i="5"/>
  <c r="AA1079" i="5"/>
  <c r="Z1079" i="5"/>
  <c r="Y1079" i="5"/>
  <c r="X1079" i="5"/>
  <c r="V1079" i="5"/>
  <c r="U1079" i="5"/>
  <c r="T1079" i="5"/>
  <c r="S1079" i="5"/>
  <c r="R1079" i="5"/>
  <c r="Q1079" i="5"/>
  <c r="P1079" i="5"/>
  <c r="AI1078" i="5"/>
  <c r="AH1078" i="5"/>
  <c r="AF1078" i="5"/>
  <c r="AE1078" i="5"/>
  <c r="AD1078" i="5"/>
  <c r="AC1078" i="5"/>
  <c r="AB1078" i="5"/>
  <c r="AA1078" i="5"/>
  <c r="Z1078" i="5"/>
  <c r="Y1078" i="5"/>
  <c r="X1078" i="5"/>
  <c r="V1078" i="5"/>
  <c r="U1078" i="5"/>
  <c r="T1078" i="5"/>
  <c r="S1078" i="5"/>
  <c r="R1078" i="5"/>
  <c r="Q1078" i="5"/>
  <c r="P1078" i="5"/>
  <c r="AI1077" i="5"/>
  <c r="AH1077" i="5"/>
  <c r="AF1077" i="5"/>
  <c r="AE1077" i="5"/>
  <c r="AD1077" i="5"/>
  <c r="AC1077" i="5"/>
  <c r="AB1077" i="5"/>
  <c r="AA1077" i="5"/>
  <c r="Z1077" i="5"/>
  <c r="Y1077" i="5"/>
  <c r="X1077" i="5"/>
  <c r="V1077" i="5"/>
  <c r="U1077" i="5"/>
  <c r="T1077" i="5"/>
  <c r="S1077" i="5"/>
  <c r="R1077" i="5"/>
  <c r="Q1077" i="5"/>
  <c r="P1077" i="5"/>
  <c r="AI1076" i="5"/>
  <c r="AH1076" i="5"/>
  <c r="AF1076" i="5"/>
  <c r="AE1076" i="5"/>
  <c r="AD1076" i="5"/>
  <c r="AC1076" i="5"/>
  <c r="AB1076" i="5"/>
  <c r="AA1076" i="5"/>
  <c r="Z1076" i="5"/>
  <c r="Y1076" i="5"/>
  <c r="X1076" i="5"/>
  <c r="V1076" i="5"/>
  <c r="U1076" i="5"/>
  <c r="T1076" i="5"/>
  <c r="S1076" i="5"/>
  <c r="R1076" i="5"/>
  <c r="Q1076" i="5"/>
  <c r="P1076" i="5"/>
  <c r="AI1075" i="5"/>
  <c r="AH1075" i="5"/>
  <c r="AF1075" i="5"/>
  <c r="AE1075" i="5"/>
  <c r="AD1075" i="5"/>
  <c r="AC1075" i="5"/>
  <c r="AB1075" i="5"/>
  <c r="AA1075" i="5"/>
  <c r="Z1075" i="5"/>
  <c r="Y1075" i="5"/>
  <c r="X1075" i="5"/>
  <c r="V1075" i="5"/>
  <c r="U1075" i="5"/>
  <c r="T1075" i="5"/>
  <c r="S1075" i="5"/>
  <c r="R1075" i="5"/>
  <c r="Q1075" i="5"/>
  <c r="P1075" i="5"/>
  <c r="AI1074" i="5"/>
  <c r="AH1074" i="5"/>
  <c r="AF1074" i="5"/>
  <c r="AE1074" i="5"/>
  <c r="AD1074" i="5"/>
  <c r="AC1074" i="5"/>
  <c r="AB1074" i="5"/>
  <c r="AA1074" i="5"/>
  <c r="Z1074" i="5"/>
  <c r="Y1074" i="5"/>
  <c r="X1074" i="5"/>
  <c r="V1074" i="5"/>
  <c r="U1074" i="5"/>
  <c r="T1074" i="5"/>
  <c r="S1074" i="5"/>
  <c r="R1074" i="5"/>
  <c r="Q1074" i="5"/>
  <c r="P1074" i="5"/>
  <c r="AI1073" i="5"/>
  <c r="AH1073" i="5"/>
  <c r="AF1073" i="5"/>
  <c r="AE1073" i="5"/>
  <c r="AD1073" i="5"/>
  <c r="AC1073" i="5"/>
  <c r="AB1073" i="5"/>
  <c r="AA1073" i="5"/>
  <c r="Z1073" i="5"/>
  <c r="Y1073" i="5"/>
  <c r="X1073" i="5"/>
  <c r="V1073" i="5"/>
  <c r="U1073" i="5"/>
  <c r="T1073" i="5"/>
  <c r="S1073" i="5"/>
  <c r="R1073" i="5"/>
  <c r="Q1073" i="5"/>
  <c r="P1073" i="5"/>
  <c r="AI1072" i="5"/>
  <c r="AH1072" i="5"/>
  <c r="AF1072" i="5"/>
  <c r="AE1072" i="5"/>
  <c r="AD1072" i="5"/>
  <c r="AC1072" i="5"/>
  <c r="AB1072" i="5"/>
  <c r="AA1072" i="5"/>
  <c r="Z1072" i="5"/>
  <c r="Y1072" i="5"/>
  <c r="X1072" i="5"/>
  <c r="V1072" i="5"/>
  <c r="U1072" i="5"/>
  <c r="T1072" i="5"/>
  <c r="S1072" i="5"/>
  <c r="R1072" i="5"/>
  <c r="Q1072" i="5"/>
  <c r="P1072" i="5"/>
  <c r="AI1071" i="5"/>
  <c r="AH1071" i="5"/>
  <c r="AF1071" i="5"/>
  <c r="AE1071" i="5"/>
  <c r="AD1071" i="5"/>
  <c r="AC1071" i="5"/>
  <c r="AB1071" i="5"/>
  <c r="AA1071" i="5"/>
  <c r="Z1071" i="5"/>
  <c r="Y1071" i="5"/>
  <c r="X1071" i="5"/>
  <c r="V1071" i="5"/>
  <c r="U1071" i="5"/>
  <c r="T1071" i="5"/>
  <c r="S1071" i="5"/>
  <c r="R1071" i="5"/>
  <c r="Q1071" i="5"/>
  <c r="P1071" i="5"/>
  <c r="AI1070" i="5"/>
  <c r="AH1070" i="5"/>
  <c r="AF1070" i="5"/>
  <c r="AE1070" i="5"/>
  <c r="AD1070" i="5"/>
  <c r="AC1070" i="5"/>
  <c r="AB1070" i="5"/>
  <c r="AA1070" i="5"/>
  <c r="Z1070" i="5"/>
  <c r="Y1070" i="5"/>
  <c r="X1070" i="5"/>
  <c r="V1070" i="5"/>
  <c r="U1070" i="5"/>
  <c r="T1070" i="5"/>
  <c r="S1070" i="5"/>
  <c r="R1070" i="5"/>
  <c r="Q1070" i="5"/>
  <c r="P1070" i="5"/>
  <c r="AI1069" i="5"/>
  <c r="AH1069" i="5"/>
  <c r="AF1069" i="5"/>
  <c r="AE1069" i="5"/>
  <c r="AD1069" i="5"/>
  <c r="AC1069" i="5"/>
  <c r="AB1069" i="5"/>
  <c r="AA1069" i="5"/>
  <c r="Z1069" i="5"/>
  <c r="Y1069" i="5"/>
  <c r="X1069" i="5"/>
  <c r="V1069" i="5"/>
  <c r="U1069" i="5"/>
  <c r="T1069" i="5"/>
  <c r="S1069" i="5"/>
  <c r="R1069" i="5"/>
  <c r="Q1069" i="5"/>
  <c r="P1069" i="5"/>
  <c r="AI1068" i="5"/>
  <c r="AH1068" i="5"/>
  <c r="AF1068" i="5"/>
  <c r="AE1068" i="5"/>
  <c r="AD1068" i="5"/>
  <c r="AC1068" i="5"/>
  <c r="AB1068" i="5"/>
  <c r="AA1068" i="5"/>
  <c r="Z1068" i="5"/>
  <c r="Y1068" i="5"/>
  <c r="X1068" i="5"/>
  <c r="V1068" i="5"/>
  <c r="U1068" i="5"/>
  <c r="T1068" i="5"/>
  <c r="S1068" i="5"/>
  <c r="R1068" i="5"/>
  <c r="Q1068" i="5"/>
  <c r="P1068" i="5"/>
  <c r="AI1067" i="5"/>
  <c r="AH1067" i="5"/>
  <c r="AF1067" i="5"/>
  <c r="AE1067" i="5"/>
  <c r="AD1067" i="5"/>
  <c r="AC1067" i="5"/>
  <c r="AB1067" i="5"/>
  <c r="AA1067" i="5"/>
  <c r="Z1067" i="5"/>
  <c r="Y1067" i="5"/>
  <c r="X1067" i="5"/>
  <c r="V1067" i="5"/>
  <c r="U1067" i="5"/>
  <c r="T1067" i="5"/>
  <c r="S1067" i="5"/>
  <c r="R1067" i="5"/>
  <c r="Q1067" i="5"/>
  <c r="P1067" i="5"/>
  <c r="AI1066" i="5"/>
  <c r="AH1066" i="5"/>
  <c r="AF1066" i="5"/>
  <c r="AE1066" i="5"/>
  <c r="AD1066" i="5"/>
  <c r="AC1066" i="5"/>
  <c r="AB1066" i="5"/>
  <c r="AA1066" i="5"/>
  <c r="Z1066" i="5"/>
  <c r="Y1066" i="5"/>
  <c r="X1066" i="5"/>
  <c r="V1066" i="5"/>
  <c r="U1066" i="5"/>
  <c r="T1066" i="5"/>
  <c r="S1066" i="5"/>
  <c r="R1066" i="5"/>
  <c r="Q1066" i="5"/>
  <c r="P1066" i="5"/>
  <c r="AI1065" i="5"/>
  <c r="AH1065" i="5"/>
  <c r="AF1065" i="5"/>
  <c r="AE1065" i="5"/>
  <c r="AD1065" i="5"/>
  <c r="AC1065" i="5"/>
  <c r="AB1065" i="5"/>
  <c r="AA1065" i="5"/>
  <c r="Z1065" i="5"/>
  <c r="Y1065" i="5"/>
  <c r="X1065" i="5"/>
  <c r="V1065" i="5"/>
  <c r="U1065" i="5"/>
  <c r="T1065" i="5"/>
  <c r="S1065" i="5"/>
  <c r="R1065" i="5"/>
  <c r="Q1065" i="5"/>
  <c r="P1065" i="5"/>
  <c r="AI1064" i="5"/>
  <c r="AH1064" i="5"/>
  <c r="AF1064" i="5"/>
  <c r="AE1064" i="5"/>
  <c r="AD1064" i="5"/>
  <c r="AC1064" i="5"/>
  <c r="AB1064" i="5"/>
  <c r="AA1064" i="5"/>
  <c r="Z1064" i="5"/>
  <c r="Y1064" i="5"/>
  <c r="X1064" i="5"/>
  <c r="V1064" i="5"/>
  <c r="U1064" i="5"/>
  <c r="T1064" i="5"/>
  <c r="S1064" i="5"/>
  <c r="R1064" i="5"/>
  <c r="Q1064" i="5"/>
  <c r="P1064" i="5"/>
  <c r="AI1063" i="5"/>
  <c r="AH1063" i="5"/>
  <c r="AF1063" i="5"/>
  <c r="AE1063" i="5"/>
  <c r="AD1063" i="5"/>
  <c r="AC1063" i="5"/>
  <c r="AB1063" i="5"/>
  <c r="AA1063" i="5"/>
  <c r="Z1063" i="5"/>
  <c r="Y1063" i="5"/>
  <c r="X1063" i="5"/>
  <c r="V1063" i="5"/>
  <c r="U1063" i="5"/>
  <c r="T1063" i="5"/>
  <c r="S1063" i="5"/>
  <c r="R1063" i="5"/>
  <c r="Q1063" i="5"/>
  <c r="P1063" i="5"/>
  <c r="AI1062" i="5"/>
  <c r="AH1062" i="5"/>
  <c r="AF1062" i="5"/>
  <c r="AE1062" i="5"/>
  <c r="AD1062" i="5"/>
  <c r="AC1062" i="5"/>
  <c r="AB1062" i="5"/>
  <c r="AA1062" i="5"/>
  <c r="Z1062" i="5"/>
  <c r="Y1062" i="5"/>
  <c r="X1062" i="5"/>
  <c r="V1062" i="5"/>
  <c r="U1062" i="5"/>
  <c r="T1062" i="5"/>
  <c r="S1062" i="5"/>
  <c r="R1062" i="5"/>
  <c r="Q1062" i="5"/>
  <c r="P1062" i="5"/>
  <c r="AI1061" i="5"/>
  <c r="AH1061" i="5"/>
  <c r="AF1061" i="5"/>
  <c r="AE1061" i="5"/>
  <c r="AD1061" i="5"/>
  <c r="AC1061" i="5"/>
  <c r="AB1061" i="5"/>
  <c r="AA1061" i="5"/>
  <c r="Z1061" i="5"/>
  <c r="Y1061" i="5"/>
  <c r="X1061" i="5"/>
  <c r="V1061" i="5"/>
  <c r="U1061" i="5"/>
  <c r="T1061" i="5"/>
  <c r="S1061" i="5"/>
  <c r="R1061" i="5"/>
  <c r="Q1061" i="5"/>
  <c r="P1061" i="5"/>
  <c r="AI1060" i="5"/>
  <c r="AH1060" i="5"/>
  <c r="AF1060" i="5"/>
  <c r="AE1060" i="5"/>
  <c r="AD1060" i="5"/>
  <c r="AC1060" i="5"/>
  <c r="AB1060" i="5"/>
  <c r="AA1060" i="5"/>
  <c r="Z1060" i="5"/>
  <c r="Y1060" i="5"/>
  <c r="X1060" i="5"/>
  <c r="V1060" i="5"/>
  <c r="U1060" i="5"/>
  <c r="T1060" i="5"/>
  <c r="S1060" i="5"/>
  <c r="R1060" i="5"/>
  <c r="Q1060" i="5"/>
  <c r="P1060" i="5"/>
  <c r="AI1059" i="5"/>
  <c r="AH1059" i="5"/>
  <c r="AF1059" i="5"/>
  <c r="AE1059" i="5"/>
  <c r="AD1059" i="5"/>
  <c r="AC1059" i="5"/>
  <c r="AB1059" i="5"/>
  <c r="AA1059" i="5"/>
  <c r="Z1059" i="5"/>
  <c r="Y1059" i="5"/>
  <c r="X1059" i="5"/>
  <c r="V1059" i="5"/>
  <c r="U1059" i="5"/>
  <c r="T1059" i="5"/>
  <c r="S1059" i="5"/>
  <c r="R1059" i="5"/>
  <c r="Q1059" i="5"/>
  <c r="P1059" i="5"/>
  <c r="AI1058" i="5"/>
  <c r="AH1058" i="5"/>
  <c r="AF1058" i="5"/>
  <c r="AE1058" i="5"/>
  <c r="AD1058" i="5"/>
  <c r="AC1058" i="5"/>
  <c r="AB1058" i="5"/>
  <c r="AA1058" i="5"/>
  <c r="Z1058" i="5"/>
  <c r="Y1058" i="5"/>
  <c r="X1058" i="5"/>
  <c r="V1058" i="5"/>
  <c r="U1058" i="5"/>
  <c r="T1058" i="5"/>
  <c r="S1058" i="5"/>
  <c r="R1058" i="5"/>
  <c r="Q1058" i="5"/>
  <c r="P1058" i="5"/>
  <c r="AI1057" i="5"/>
  <c r="AH1057" i="5"/>
  <c r="AF1057" i="5"/>
  <c r="AE1057" i="5"/>
  <c r="AD1057" i="5"/>
  <c r="AC1057" i="5"/>
  <c r="AB1057" i="5"/>
  <c r="AA1057" i="5"/>
  <c r="Z1057" i="5"/>
  <c r="Y1057" i="5"/>
  <c r="X1057" i="5"/>
  <c r="V1057" i="5"/>
  <c r="U1057" i="5"/>
  <c r="T1057" i="5"/>
  <c r="S1057" i="5"/>
  <c r="R1057" i="5"/>
  <c r="Q1057" i="5"/>
  <c r="P1057" i="5"/>
  <c r="AI1056" i="5"/>
  <c r="AH1056" i="5"/>
  <c r="AF1056" i="5"/>
  <c r="AE1056" i="5"/>
  <c r="AD1056" i="5"/>
  <c r="AC1056" i="5"/>
  <c r="AB1056" i="5"/>
  <c r="AA1056" i="5"/>
  <c r="Z1056" i="5"/>
  <c r="Y1056" i="5"/>
  <c r="X1056" i="5"/>
  <c r="V1056" i="5"/>
  <c r="U1056" i="5"/>
  <c r="T1056" i="5"/>
  <c r="S1056" i="5"/>
  <c r="R1056" i="5"/>
  <c r="Q1056" i="5"/>
  <c r="P1056" i="5"/>
  <c r="AI1055" i="5"/>
  <c r="AH1055" i="5"/>
  <c r="AF1055" i="5"/>
  <c r="AE1055" i="5"/>
  <c r="AD1055" i="5"/>
  <c r="AC1055" i="5"/>
  <c r="AB1055" i="5"/>
  <c r="AA1055" i="5"/>
  <c r="Z1055" i="5"/>
  <c r="Y1055" i="5"/>
  <c r="X1055" i="5"/>
  <c r="V1055" i="5"/>
  <c r="U1055" i="5"/>
  <c r="T1055" i="5"/>
  <c r="S1055" i="5"/>
  <c r="R1055" i="5"/>
  <c r="Q1055" i="5"/>
  <c r="P1055" i="5"/>
  <c r="AI1054" i="5"/>
  <c r="AH1054" i="5"/>
  <c r="AF1054" i="5"/>
  <c r="AE1054" i="5"/>
  <c r="AD1054" i="5"/>
  <c r="AC1054" i="5"/>
  <c r="AB1054" i="5"/>
  <c r="AA1054" i="5"/>
  <c r="Z1054" i="5"/>
  <c r="Y1054" i="5"/>
  <c r="X1054" i="5"/>
  <c r="V1054" i="5"/>
  <c r="U1054" i="5"/>
  <c r="T1054" i="5"/>
  <c r="S1054" i="5"/>
  <c r="R1054" i="5"/>
  <c r="Q1054" i="5"/>
  <c r="P1054" i="5"/>
  <c r="AI1053" i="5"/>
  <c r="AH1053" i="5"/>
  <c r="AF1053" i="5"/>
  <c r="AE1053" i="5"/>
  <c r="AD1053" i="5"/>
  <c r="AC1053" i="5"/>
  <c r="AB1053" i="5"/>
  <c r="AA1053" i="5"/>
  <c r="Z1053" i="5"/>
  <c r="Y1053" i="5"/>
  <c r="X1053" i="5"/>
  <c r="V1053" i="5"/>
  <c r="U1053" i="5"/>
  <c r="T1053" i="5"/>
  <c r="S1053" i="5"/>
  <c r="R1053" i="5"/>
  <c r="Q1053" i="5"/>
  <c r="P1053" i="5"/>
  <c r="AI1052" i="5"/>
  <c r="AH1052" i="5"/>
  <c r="AF1052" i="5"/>
  <c r="AE1052" i="5"/>
  <c r="AD1052" i="5"/>
  <c r="AC1052" i="5"/>
  <c r="AB1052" i="5"/>
  <c r="AA1052" i="5"/>
  <c r="Z1052" i="5"/>
  <c r="Y1052" i="5"/>
  <c r="X1052" i="5"/>
  <c r="V1052" i="5"/>
  <c r="U1052" i="5"/>
  <c r="T1052" i="5"/>
  <c r="S1052" i="5"/>
  <c r="R1052" i="5"/>
  <c r="Q1052" i="5"/>
  <c r="P1052" i="5"/>
  <c r="AI1051" i="5"/>
  <c r="AH1051" i="5"/>
  <c r="AF1051" i="5"/>
  <c r="AE1051" i="5"/>
  <c r="AD1051" i="5"/>
  <c r="AC1051" i="5"/>
  <c r="AB1051" i="5"/>
  <c r="AA1051" i="5"/>
  <c r="Z1051" i="5"/>
  <c r="Y1051" i="5"/>
  <c r="X1051" i="5"/>
  <c r="V1051" i="5"/>
  <c r="U1051" i="5"/>
  <c r="T1051" i="5"/>
  <c r="S1051" i="5"/>
  <c r="R1051" i="5"/>
  <c r="Q1051" i="5"/>
  <c r="P1051" i="5"/>
  <c r="AI1050" i="5"/>
  <c r="AH1050" i="5"/>
  <c r="AF1050" i="5"/>
  <c r="AE1050" i="5"/>
  <c r="AD1050" i="5"/>
  <c r="AC1050" i="5"/>
  <c r="AB1050" i="5"/>
  <c r="AA1050" i="5"/>
  <c r="Z1050" i="5"/>
  <c r="Y1050" i="5"/>
  <c r="X1050" i="5"/>
  <c r="V1050" i="5"/>
  <c r="U1050" i="5"/>
  <c r="T1050" i="5"/>
  <c r="S1050" i="5"/>
  <c r="R1050" i="5"/>
  <c r="Q1050" i="5"/>
  <c r="P1050" i="5"/>
  <c r="AI1049" i="5"/>
  <c r="AH1049" i="5"/>
  <c r="AF1049" i="5"/>
  <c r="AE1049" i="5"/>
  <c r="AD1049" i="5"/>
  <c r="AC1049" i="5"/>
  <c r="AB1049" i="5"/>
  <c r="AA1049" i="5"/>
  <c r="Z1049" i="5"/>
  <c r="Y1049" i="5"/>
  <c r="X1049" i="5"/>
  <c r="V1049" i="5"/>
  <c r="U1049" i="5"/>
  <c r="T1049" i="5"/>
  <c r="S1049" i="5"/>
  <c r="R1049" i="5"/>
  <c r="Q1049" i="5"/>
  <c r="P1049" i="5"/>
  <c r="AI1048" i="5"/>
  <c r="AH1048" i="5"/>
  <c r="AF1048" i="5"/>
  <c r="AE1048" i="5"/>
  <c r="AD1048" i="5"/>
  <c r="AC1048" i="5"/>
  <c r="AB1048" i="5"/>
  <c r="AA1048" i="5"/>
  <c r="Z1048" i="5"/>
  <c r="Y1048" i="5"/>
  <c r="X1048" i="5"/>
  <c r="V1048" i="5"/>
  <c r="U1048" i="5"/>
  <c r="T1048" i="5"/>
  <c r="S1048" i="5"/>
  <c r="R1048" i="5"/>
  <c r="Q1048" i="5"/>
  <c r="P1048" i="5"/>
  <c r="AI1047" i="5"/>
  <c r="AH1047" i="5"/>
  <c r="AF1047" i="5"/>
  <c r="AE1047" i="5"/>
  <c r="AD1047" i="5"/>
  <c r="AC1047" i="5"/>
  <c r="AB1047" i="5"/>
  <c r="AA1047" i="5"/>
  <c r="Z1047" i="5"/>
  <c r="Y1047" i="5"/>
  <c r="X1047" i="5"/>
  <c r="V1047" i="5"/>
  <c r="U1047" i="5"/>
  <c r="T1047" i="5"/>
  <c r="S1047" i="5"/>
  <c r="R1047" i="5"/>
  <c r="Q1047" i="5"/>
  <c r="P1047" i="5"/>
  <c r="AI1046" i="5"/>
  <c r="AH1046" i="5"/>
  <c r="AF1046" i="5"/>
  <c r="AE1046" i="5"/>
  <c r="AD1046" i="5"/>
  <c r="AC1046" i="5"/>
  <c r="AB1046" i="5"/>
  <c r="AA1046" i="5"/>
  <c r="Z1046" i="5"/>
  <c r="Y1046" i="5"/>
  <c r="X1046" i="5"/>
  <c r="V1046" i="5"/>
  <c r="U1046" i="5"/>
  <c r="T1046" i="5"/>
  <c r="S1046" i="5"/>
  <c r="R1046" i="5"/>
  <c r="Q1046" i="5"/>
  <c r="P1046" i="5"/>
  <c r="AI1045" i="5"/>
  <c r="AH1045" i="5"/>
  <c r="AF1045" i="5"/>
  <c r="AE1045" i="5"/>
  <c r="AD1045" i="5"/>
  <c r="AC1045" i="5"/>
  <c r="AB1045" i="5"/>
  <c r="AA1045" i="5"/>
  <c r="Z1045" i="5"/>
  <c r="Y1045" i="5"/>
  <c r="X1045" i="5"/>
  <c r="V1045" i="5"/>
  <c r="U1045" i="5"/>
  <c r="T1045" i="5"/>
  <c r="S1045" i="5"/>
  <c r="R1045" i="5"/>
  <c r="Q1045" i="5"/>
  <c r="P1045" i="5"/>
  <c r="AI1044" i="5"/>
  <c r="AH1044" i="5"/>
  <c r="AF1044" i="5"/>
  <c r="AE1044" i="5"/>
  <c r="AD1044" i="5"/>
  <c r="AC1044" i="5"/>
  <c r="AB1044" i="5"/>
  <c r="AA1044" i="5"/>
  <c r="Z1044" i="5"/>
  <c r="Y1044" i="5"/>
  <c r="X1044" i="5"/>
  <c r="V1044" i="5"/>
  <c r="U1044" i="5"/>
  <c r="T1044" i="5"/>
  <c r="S1044" i="5"/>
  <c r="R1044" i="5"/>
  <c r="Q1044" i="5"/>
  <c r="P1044" i="5"/>
  <c r="AI1043" i="5"/>
  <c r="AH1043" i="5"/>
  <c r="AF1043" i="5"/>
  <c r="AE1043" i="5"/>
  <c r="AD1043" i="5"/>
  <c r="AC1043" i="5"/>
  <c r="AB1043" i="5"/>
  <c r="AA1043" i="5"/>
  <c r="Z1043" i="5"/>
  <c r="Y1043" i="5"/>
  <c r="X1043" i="5"/>
  <c r="V1043" i="5"/>
  <c r="U1043" i="5"/>
  <c r="T1043" i="5"/>
  <c r="S1043" i="5"/>
  <c r="R1043" i="5"/>
  <c r="Q1043" i="5"/>
  <c r="P1043" i="5"/>
  <c r="AI1042" i="5"/>
  <c r="AH1042" i="5"/>
  <c r="AF1042" i="5"/>
  <c r="AE1042" i="5"/>
  <c r="AD1042" i="5"/>
  <c r="AC1042" i="5"/>
  <c r="AB1042" i="5"/>
  <c r="AA1042" i="5"/>
  <c r="Z1042" i="5"/>
  <c r="Y1042" i="5"/>
  <c r="X1042" i="5"/>
  <c r="V1042" i="5"/>
  <c r="U1042" i="5"/>
  <c r="T1042" i="5"/>
  <c r="S1042" i="5"/>
  <c r="R1042" i="5"/>
  <c r="Q1042" i="5"/>
  <c r="P1042" i="5"/>
  <c r="AI1041" i="5"/>
  <c r="AH1041" i="5"/>
  <c r="AF1041" i="5"/>
  <c r="AE1041" i="5"/>
  <c r="AD1041" i="5"/>
  <c r="AC1041" i="5"/>
  <c r="AB1041" i="5"/>
  <c r="AA1041" i="5"/>
  <c r="Z1041" i="5"/>
  <c r="Y1041" i="5"/>
  <c r="X1041" i="5"/>
  <c r="V1041" i="5"/>
  <c r="U1041" i="5"/>
  <c r="T1041" i="5"/>
  <c r="S1041" i="5"/>
  <c r="R1041" i="5"/>
  <c r="Q1041" i="5"/>
  <c r="P1041" i="5"/>
  <c r="AI1040" i="5"/>
  <c r="AH1040" i="5"/>
  <c r="AF1040" i="5"/>
  <c r="AE1040" i="5"/>
  <c r="AD1040" i="5"/>
  <c r="AC1040" i="5"/>
  <c r="AB1040" i="5"/>
  <c r="AA1040" i="5"/>
  <c r="Z1040" i="5"/>
  <c r="Y1040" i="5"/>
  <c r="X1040" i="5"/>
  <c r="V1040" i="5"/>
  <c r="U1040" i="5"/>
  <c r="T1040" i="5"/>
  <c r="S1040" i="5"/>
  <c r="R1040" i="5"/>
  <c r="Q1040" i="5"/>
  <c r="P1040" i="5"/>
  <c r="AI1039" i="5"/>
  <c r="AH1039" i="5"/>
  <c r="AF1039" i="5"/>
  <c r="AE1039" i="5"/>
  <c r="AD1039" i="5"/>
  <c r="AC1039" i="5"/>
  <c r="AB1039" i="5"/>
  <c r="AA1039" i="5"/>
  <c r="Z1039" i="5"/>
  <c r="Y1039" i="5"/>
  <c r="X1039" i="5"/>
  <c r="V1039" i="5"/>
  <c r="U1039" i="5"/>
  <c r="T1039" i="5"/>
  <c r="S1039" i="5"/>
  <c r="R1039" i="5"/>
  <c r="Q1039" i="5"/>
  <c r="P1039" i="5"/>
  <c r="AI1038" i="5"/>
  <c r="AH1038" i="5"/>
  <c r="AF1038" i="5"/>
  <c r="AE1038" i="5"/>
  <c r="AD1038" i="5"/>
  <c r="AC1038" i="5"/>
  <c r="AB1038" i="5"/>
  <c r="AA1038" i="5"/>
  <c r="Z1038" i="5"/>
  <c r="Y1038" i="5"/>
  <c r="X1038" i="5"/>
  <c r="V1038" i="5"/>
  <c r="U1038" i="5"/>
  <c r="T1038" i="5"/>
  <c r="S1038" i="5"/>
  <c r="R1038" i="5"/>
  <c r="Q1038" i="5"/>
  <c r="P1038" i="5"/>
  <c r="AI1037" i="5"/>
  <c r="AH1037" i="5"/>
  <c r="AF1037" i="5"/>
  <c r="AE1037" i="5"/>
  <c r="AD1037" i="5"/>
  <c r="AC1037" i="5"/>
  <c r="AB1037" i="5"/>
  <c r="AA1037" i="5"/>
  <c r="Z1037" i="5"/>
  <c r="Y1037" i="5"/>
  <c r="X1037" i="5"/>
  <c r="V1037" i="5"/>
  <c r="U1037" i="5"/>
  <c r="T1037" i="5"/>
  <c r="S1037" i="5"/>
  <c r="R1037" i="5"/>
  <c r="Q1037" i="5"/>
  <c r="P1037" i="5"/>
  <c r="AI1036" i="5"/>
  <c r="AH1036" i="5"/>
  <c r="AF1036" i="5"/>
  <c r="AE1036" i="5"/>
  <c r="AD1036" i="5"/>
  <c r="AC1036" i="5"/>
  <c r="AB1036" i="5"/>
  <c r="AA1036" i="5"/>
  <c r="Z1036" i="5"/>
  <c r="Y1036" i="5"/>
  <c r="X1036" i="5"/>
  <c r="V1036" i="5"/>
  <c r="U1036" i="5"/>
  <c r="T1036" i="5"/>
  <c r="S1036" i="5"/>
  <c r="R1036" i="5"/>
  <c r="Q1036" i="5"/>
  <c r="P1036" i="5"/>
  <c r="AI1035" i="5"/>
  <c r="AH1035" i="5"/>
  <c r="AF1035" i="5"/>
  <c r="AE1035" i="5"/>
  <c r="AD1035" i="5"/>
  <c r="AC1035" i="5"/>
  <c r="AB1035" i="5"/>
  <c r="AA1035" i="5"/>
  <c r="Z1035" i="5"/>
  <c r="Y1035" i="5"/>
  <c r="X1035" i="5"/>
  <c r="V1035" i="5"/>
  <c r="U1035" i="5"/>
  <c r="T1035" i="5"/>
  <c r="S1035" i="5"/>
  <c r="R1035" i="5"/>
  <c r="Q1035" i="5"/>
  <c r="P1035" i="5"/>
  <c r="AI1034" i="5"/>
  <c r="AH1034" i="5"/>
  <c r="AF1034" i="5"/>
  <c r="AE1034" i="5"/>
  <c r="AD1034" i="5"/>
  <c r="AC1034" i="5"/>
  <c r="AB1034" i="5"/>
  <c r="AA1034" i="5"/>
  <c r="Z1034" i="5"/>
  <c r="Y1034" i="5"/>
  <c r="X1034" i="5"/>
  <c r="V1034" i="5"/>
  <c r="U1034" i="5"/>
  <c r="T1034" i="5"/>
  <c r="S1034" i="5"/>
  <c r="R1034" i="5"/>
  <c r="Q1034" i="5"/>
  <c r="P1034" i="5"/>
  <c r="AI1033" i="5"/>
  <c r="AH1033" i="5"/>
  <c r="AF1033" i="5"/>
  <c r="AE1033" i="5"/>
  <c r="AD1033" i="5"/>
  <c r="AC1033" i="5"/>
  <c r="AB1033" i="5"/>
  <c r="AA1033" i="5"/>
  <c r="Z1033" i="5"/>
  <c r="Y1033" i="5"/>
  <c r="X1033" i="5"/>
  <c r="V1033" i="5"/>
  <c r="U1033" i="5"/>
  <c r="T1033" i="5"/>
  <c r="S1033" i="5"/>
  <c r="R1033" i="5"/>
  <c r="Q1033" i="5"/>
  <c r="P1033" i="5"/>
  <c r="AI1032" i="5"/>
  <c r="AH1032" i="5"/>
  <c r="AF1032" i="5"/>
  <c r="AE1032" i="5"/>
  <c r="AD1032" i="5"/>
  <c r="AC1032" i="5"/>
  <c r="AB1032" i="5"/>
  <c r="AA1032" i="5"/>
  <c r="Z1032" i="5"/>
  <c r="Y1032" i="5"/>
  <c r="X1032" i="5"/>
  <c r="V1032" i="5"/>
  <c r="U1032" i="5"/>
  <c r="T1032" i="5"/>
  <c r="S1032" i="5"/>
  <c r="R1032" i="5"/>
  <c r="Q1032" i="5"/>
  <c r="P1032" i="5"/>
  <c r="AI1031" i="5"/>
  <c r="AH1031" i="5"/>
  <c r="AF1031" i="5"/>
  <c r="AE1031" i="5"/>
  <c r="AD1031" i="5"/>
  <c r="AC1031" i="5"/>
  <c r="AB1031" i="5"/>
  <c r="AA1031" i="5"/>
  <c r="Z1031" i="5"/>
  <c r="Y1031" i="5"/>
  <c r="X1031" i="5"/>
  <c r="V1031" i="5"/>
  <c r="U1031" i="5"/>
  <c r="T1031" i="5"/>
  <c r="S1031" i="5"/>
  <c r="R1031" i="5"/>
  <c r="Q1031" i="5"/>
  <c r="P1031" i="5"/>
  <c r="AI1030" i="5"/>
  <c r="AH1030" i="5"/>
  <c r="AF1030" i="5"/>
  <c r="AE1030" i="5"/>
  <c r="AD1030" i="5"/>
  <c r="AC1030" i="5"/>
  <c r="AB1030" i="5"/>
  <c r="AA1030" i="5"/>
  <c r="Z1030" i="5"/>
  <c r="Y1030" i="5"/>
  <c r="X1030" i="5"/>
  <c r="V1030" i="5"/>
  <c r="U1030" i="5"/>
  <c r="T1030" i="5"/>
  <c r="S1030" i="5"/>
  <c r="R1030" i="5"/>
  <c r="Q1030" i="5"/>
  <c r="P1030" i="5"/>
  <c r="AI1029" i="5"/>
  <c r="AH1029" i="5"/>
  <c r="AF1029" i="5"/>
  <c r="AE1029" i="5"/>
  <c r="AD1029" i="5"/>
  <c r="AC1029" i="5"/>
  <c r="AB1029" i="5"/>
  <c r="AA1029" i="5"/>
  <c r="Z1029" i="5"/>
  <c r="Y1029" i="5"/>
  <c r="X1029" i="5"/>
  <c r="V1029" i="5"/>
  <c r="U1029" i="5"/>
  <c r="T1029" i="5"/>
  <c r="S1029" i="5"/>
  <c r="R1029" i="5"/>
  <c r="Q1029" i="5"/>
  <c r="P1029" i="5"/>
  <c r="AI1028" i="5"/>
  <c r="AH1028" i="5"/>
  <c r="AF1028" i="5"/>
  <c r="AE1028" i="5"/>
  <c r="AD1028" i="5"/>
  <c r="AC1028" i="5"/>
  <c r="AB1028" i="5"/>
  <c r="AA1028" i="5"/>
  <c r="Z1028" i="5"/>
  <c r="Y1028" i="5"/>
  <c r="X1028" i="5"/>
  <c r="V1028" i="5"/>
  <c r="U1028" i="5"/>
  <c r="T1028" i="5"/>
  <c r="S1028" i="5"/>
  <c r="R1028" i="5"/>
  <c r="Q1028" i="5"/>
  <c r="P1028" i="5"/>
  <c r="AI1027" i="5"/>
  <c r="AH1027" i="5"/>
  <c r="AF1027" i="5"/>
  <c r="AE1027" i="5"/>
  <c r="AD1027" i="5"/>
  <c r="AC1027" i="5"/>
  <c r="AB1027" i="5"/>
  <c r="AA1027" i="5"/>
  <c r="Z1027" i="5"/>
  <c r="Y1027" i="5"/>
  <c r="X1027" i="5"/>
  <c r="V1027" i="5"/>
  <c r="U1027" i="5"/>
  <c r="T1027" i="5"/>
  <c r="S1027" i="5"/>
  <c r="R1027" i="5"/>
  <c r="Q1027" i="5"/>
  <c r="P1027" i="5"/>
  <c r="AI1026" i="5"/>
  <c r="AH1026" i="5"/>
  <c r="AF1026" i="5"/>
  <c r="AE1026" i="5"/>
  <c r="AD1026" i="5"/>
  <c r="AC1026" i="5"/>
  <c r="AB1026" i="5"/>
  <c r="AA1026" i="5"/>
  <c r="Z1026" i="5"/>
  <c r="Y1026" i="5"/>
  <c r="X1026" i="5"/>
  <c r="V1026" i="5"/>
  <c r="U1026" i="5"/>
  <c r="T1026" i="5"/>
  <c r="S1026" i="5"/>
  <c r="R1026" i="5"/>
  <c r="Q1026" i="5"/>
  <c r="P1026" i="5"/>
  <c r="AI1025" i="5"/>
  <c r="AH1025" i="5"/>
  <c r="AF1025" i="5"/>
  <c r="AE1025" i="5"/>
  <c r="AD1025" i="5"/>
  <c r="AC1025" i="5"/>
  <c r="AB1025" i="5"/>
  <c r="AA1025" i="5"/>
  <c r="Z1025" i="5"/>
  <c r="Y1025" i="5"/>
  <c r="X1025" i="5"/>
  <c r="V1025" i="5"/>
  <c r="U1025" i="5"/>
  <c r="T1025" i="5"/>
  <c r="S1025" i="5"/>
  <c r="R1025" i="5"/>
  <c r="Q1025" i="5"/>
  <c r="P1025" i="5"/>
  <c r="AI1024" i="5"/>
  <c r="AH1024" i="5"/>
  <c r="AF1024" i="5"/>
  <c r="AE1024" i="5"/>
  <c r="AD1024" i="5"/>
  <c r="AC1024" i="5"/>
  <c r="AB1024" i="5"/>
  <c r="AA1024" i="5"/>
  <c r="Z1024" i="5"/>
  <c r="Y1024" i="5"/>
  <c r="X1024" i="5"/>
  <c r="V1024" i="5"/>
  <c r="U1024" i="5"/>
  <c r="T1024" i="5"/>
  <c r="S1024" i="5"/>
  <c r="R1024" i="5"/>
  <c r="Q1024" i="5"/>
  <c r="P1024" i="5"/>
  <c r="AI1023" i="5"/>
  <c r="AH1023" i="5"/>
  <c r="AF1023" i="5"/>
  <c r="AE1023" i="5"/>
  <c r="AD1023" i="5"/>
  <c r="AC1023" i="5"/>
  <c r="AB1023" i="5"/>
  <c r="AA1023" i="5"/>
  <c r="Z1023" i="5"/>
  <c r="Y1023" i="5"/>
  <c r="X1023" i="5"/>
  <c r="V1023" i="5"/>
  <c r="U1023" i="5"/>
  <c r="T1023" i="5"/>
  <c r="S1023" i="5"/>
  <c r="R1023" i="5"/>
  <c r="Q1023" i="5"/>
  <c r="P1023" i="5"/>
  <c r="AI1022" i="5"/>
  <c r="AH1022" i="5"/>
  <c r="AF1022" i="5"/>
  <c r="AE1022" i="5"/>
  <c r="AD1022" i="5"/>
  <c r="AC1022" i="5"/>
  <c r="AB1022" i="5"/>
  <c r="AA1022" i="5"/>
  <c r="Z1022" i="5"/>
  <c r="Y1022" i="5"/>
  <c r="X1022" i="5"/>
  <c r="V1022" i="5"/>
  <c r="U1022" i="5"/>
  <c r="T1022" i="5"/>
  <c r="S1022" i="5"/>
  <c r="R1022" i="5"/>
  <c r="Q1022" i="5"/>
  <c r="P1022" i="5"/>
  <c r="AI1021" i="5"/>
  <c r="AH1021" i="5"/>
  <c r="AF1021" i="5"/>
  <c r="AE1021" i="5"/>
  <c r="AD1021" i="5"/>
  <c r="AC1021" i="5"/>
  <c r="AB1021" i="5"/>
  <c r="AA1021" i="5"/>
  <c r="Z1021" i="5"/>
  <c r="Y1021" i="5"/>
  <c r="X1021" i="5"/>
  <c r="V1021" i="5"/>
  <c r="U1021" i="5"/>
  <c r="T1021" i="5"/>
  <c r="S1021" i="5"/>
  <c r="R1021" i="5"/>
  <c r="Q1021" i="5"/>
  <c r="P1021" i="5"/>
  <c r="AI1020" i="5"/>
  <c r="AH1020" i="5"/>
  <c r="AF1020" i="5"/>
  <c r="AE1020" i="5"/>
  <c r="AD1020" i="5"/>
  <c r="AC1020" i="5"/>
  <c r="AB1020" i="5"/>
  <c r="AA1020" i="5"/>
  <c r="Z1020" i="5"/>
  <c r="Y1020" i="5"/>
  <c r="X1020" i="5"/>
  <c r="V1020" i="5"/>
  <c r="U1020" i="5"/>
  <c r="T1020" i="5"/>
  <c r="S1020" i="5"/>
  <c r="R1020" i="5"/>
  <c r="Q1020" i="5"/>
  <c r="P1020" i="5"/>
  <c r="AI1019" i="5"/>
  <c r="AH1019" i="5"/>
  <c r="AF1019" i="5"/>
  <c r="AE1019" i="5"/>
  <c r="AD1019" i="5"/>
  <c r="AC1019" i="5"/>
  <c r="AB1019" i="5"/>
  <c r="AA1019" i="5"/>
  <c r="Z1019" i="5"/>
  <c r="Y1019" i="5"/>
  <c r="X1019" i="5"/>
  <c r="V1019" i="5"/>
  <c r="U1019" i="5"/>
  <c r="T1019" i="5"/>
  <c r="S1019" i="5"/>
  <c r="R1019" i="5"/>
  <c r="Q1019" i="5"/>
  <c r="P1019" i="5"/>
  <c r="AI1018" i="5"/>
  <c r="AH1018" i="5"/>
  <c r="AF1018" i="5"/>
  <c r="AE1018" i="5"/>
  <c r="AD1018" i="5"/>
  <c r="AC1018" i="5"/>
  <c r="AB1018" i="5"/>
  <c r="AA1018" i="5"/>
  <c r="Z1018" i="5"/>
  <c r="Y1018" i="5"/>
  <c r="X1018" i="5"/>
  <c r="V1018" i="5"/>
  <c r="U1018" i="5"/>
  <c r="T1018" i="5"/>
  <c r="S1018" i="5"/>
  <c r="R1018" i="5"/>
  <c r="Q1018" i="5"/>
  <c r="P1018" i="5"/>
  <c r="AI1017" i="5"/>
  <c r="AH1017" i="5"/>
  <c r="AF1017" i="5"/>
  <c r="AE1017" i="5"/>
  <c r="AD1017" i="5"/>
  <c r="AC1017" i="5"/>
  <c r="AB1017" i="5"/>
  <c r="AA1017" i="5"/>
  <c r="Z1017" i="5"/>
  <c r="Y1017" i="5"/>
  <c r="X1017" i="5"/>
  <c r="V1017" i="5"/>
  <c r="U1017" i="5"/>
  <c r="T1017" i="5"/>
  <c r="S1017" i="5"/>
  <c r="R1017" i="5"/>
  <c r="Q1017" i="5"/>
  <c r="P1017" i="5"/>
  <c r="AI1016" i="5"/>
  <c r="AH1016" i="5"/>
  <c r="AF1016" i="5"/>
  <c r="AE1016" i="5"/>
  <c r="AD1016" i="5"/>
  <c r="AC1016" i="5"/>
  <c r="AB1016" i="5"/>
  <c r="AA1016" i="5"/>
  <c r="Z1016" i="5"/>
  <c r="Y1016" i="5"/>
  <c r="X1016" i="5"/>
  <c r="V1016" i="5"/>
  <c r="U1016" i="5"/>
  <c r="T1016" i="5"/>
  <c r="S1016" i="5"/>
  <c r="R1016" i="5"/>
  <c r="Q1016" i="5"/>
  <c r="P1016" i="5"/>
  <c r="AI1015" i="5"/>
  <c r="AH1015" i="5"/>
  <c r="AF1015" i="5"/>
  <c r="AE1015" i="5"/>
  <c r="AD1015" i="5"/>
  <c r="AC1015" i="5"/>
  <c r="AB1015" i="5"/>
  <c r="AA1015" i="5"/>
  <c r="Z1015" i="5"/>
  <c r="Y1015" i="5"/>
  <c r="X1015" i="5"/>
  <c r="V1015" i="5"/>
  <c r="U1015" i="5"/>
  <c r="T1015" i="5"/>
  <c r="S1015" i="5"/>
  <c r="R1015" i="5"/>
  <c r="Q1015" i="5"/>
  <c r="P1015" i="5"/>
  <c r="AI1014" i="5"/>
  <c r="AH1014" i="5"/>
  <c r="AF1014" i="5"/>
  <c r="AE1014" i="5"/>
  <c r="AD1014" i="5"/>
  <c r="AC1014" i="5"/>
  <c r="AB1014" i="5"/>
  <c r="AA1014" i="5"/>
  <c r="Z1014" i="5"/>
  <c r="Y1014" i="5"/>
  <c r="X1014" i="5"/>
  <c r="V1014" i="5"/>
  <c r="U1014" i="5"/>
  <c r="T1014" i="5"/>
  <c r="S1014" i="5"/>
  <c r="R1014" i="5"/>
  <c r="Q1014" i="5"/>
  <c r="P1014" i="5"/>
  <c r="AI1013" i="5"/>
  <c r="AH1013" i="5"/>
  <c r="AF1013" i="5"/>
  <c r="AE1013" i="5"/>
  <c r="AD1013" i="5"/>
  <c r="AC1013" i="5"/>
  <c r="AB1013" i="5"/>
  <c r="AA1013" i="5"/>
  <c r="Z1013" i="5"/>
  <c r="Y1013" i="5"/>
  <c r="X1013" i="5"/>
  <c r="V1013" i="5"/>
  <c r="U1013" i="5"/>
  <c r="T1013" i="5"/>
  <c r="S1013" i="5"/>
  <c r="R1013" i="5"/>
  <c r="Q1013" i="5"/>
  <c r="P1013" i="5"/>
  <c r="AI1012" i="5"/>
  <c r="AH1012" i="5"/>
  <c r="AF1012" i="5"/>
  <c r="AE1012" i="5"/>
  <c r="AD1012" i="5"/>
  <c r="AC1012" i="5"/>
  <c r="AB1012" i="5"/>
  <c r="AA1012" i="5"/>
  <c r="Z1012" i="5"/>
  <c r="Y1012" i="5"/>
  <c r="X1012" i="5"/>
  <c r="V1012" i="5"/>
  <c r="U1012" i="5"/>
  <c r="T1012" i="5"/>
  <c r="S1012" i="5"/>
  <c r="R1012" i="5"/>
  <c r="Q1012" i="5"/>
  <c r="P1012" i="5"/>
  <c r="AI1011" i="5"/>
  <c r="AH1011" i="5"/>
  <c r="AF1011" i="5"/>
  <c r="AE1011" i="5"/>
  <c r="AD1011" i="5"/>
  <c r="AC1011" i="5"/>
  <c r="AB1011" i="5"/>
  <c r="AA1011" i="5"/>
  <c r="Z1011" i="5"/>
  <c r="Y1011" i="5"/>
  <c r="X1011" i="5"/>
  <c r="V1011" i="5"/>
  <c r="U1011" i="5"/>
  <c r="T1011" i="5"/>
  <c r="S1011" i="5"/>
  <c r="R1011" i="5"/>
  <c r="Q1011" i="5"/>
  <c r="P1011" i="5"/>
  <c r="AI1010" i="5"/>
  <c r="AH1010" i="5"/>
  <c r="AF1010" i="5"/>
  <c r="AE1010" i="5"/>
  <c r="AD1010" i="5"/>
  <c r="AC1010" i="5"/>
  <c r="AB1010" i="5"/>
  <c r="AA1010" i="5"/>
  <c r="Z1010" i="5"/>
  <c r="Y1010" i="5"/>
  <c r="X1010" i="5"/>
  <c r="V1010" i="5"/>
  <c r="U1010" i="5"/>
  <c r="T1010" i="5"/>
  <c r="S1010" i="5"/>
  <c r="R1010" i="5"/>
  <c r="Q1010" i="5"/>
  <c r="P1010" i="5"/>
  <c r="AI1009" i="5"/>
  <c r="AH1009" i="5"/>
  <c r="AF1009" i="5"/>
  <c r="AE1009" i="5"/>
  <c r="AD1009" i="5"/>
  <c r="AC1009" i="5"/>
  <c r="AB1009" i="5"/>
  <c r="AA1009" i="5"/>
  <c r="Z1009" i="5"/>
  <c r="Y1009" i="5"/>
  <c r="X1009" i="5"/>
  <c r="V1009" i="5"/>
  <c r="U1009" i="5"/>
  <c r="T1009" i="5"/>
  <c r="S1009" i="5"/>
  <c r="R1009" i="5"/>
  <c r="Q1009" i="5"/>
  <c r="P1009" i="5"/>
  <c r="AI1008" i="5"/>
  <c r="AH1008" i="5"/>
  <c r="AF1008" i="5"/>
  <c r="AE1008" i="5"/>
  <c r="AD1008" i="5"/>
  <c r="AC1008" i="5"/>
  <c r="AB1008" i="5"/>
  <c r="AA1008" i="5"/>
  <c r="Z1008" i="5"/>
  <c r="Y1008" i="5"/>
  <c r="X1008" i="5"/>
  <c r="V1008" i="5"/>
  <c r="U1008" i="5"/>
  <c r="T1008" i="5"/>
  <c r="S1008" i="5"/>
  <c r="R1008" i="5"/>
  <c r="Q1008" i="5"/>
  <c r="P1008" i="5"/>
  <c r="AI1007" i="5"/>
  <c r="AH1007" i="5"/>
  <c r="AF1007" i="5"/>
  <c r="AE1007" i="5"/>
  <c r="AD1007" i="5"/>
  <c r="AC1007" i="5"/>
  <c r="AB1007" i="5"/>
  <c r="AA1007" i="5"/>
  <c r="Z1007" i="5"/>
  <c r="Y1007" i="5"/>
  <c r="X1007" i="5"/>
  <c r="V1007" i="5"/>
  <c r="U1007" i="5"/>
  <c r="T1007" i="5"/>
  <c r="S1007" i="5"/>
  <c r="R1007" i="5"/>
  <c r="Q1007" i="5"/>
  <c r="P1007" i="5"/>
  <c r="AI1006" i="5"/>
  <c r="AH1006" i="5"/>
  <c r="AF1006" i="5"/>
  <c r="AE1006" i="5"/>
  <c r="AD1006" i="5"/>
  <c r="AC1006" i="5"/>
  <c r="AB1006" i="5"/>
  <c r="AA1006" i="5"/>
  <c r="Z1006" i="5"/>
  <c r="Y1006" i="5"/>
  <c r="X1006" i="5"/>
  <c r="V1006" i="5"/>
  <c r="U1006" i="5"/>
  <c r="T1006" i="5"/>
  <c r="S1006" i="5"/>
  <c r="R1006" i="5"/>
  <c r="Q1006" i="5"/>
  <c r="P1006" i="5"/>
  <c r="AI1005" i="5"/>
  <c r="AH1005" i="5"/>
  <c r="AF1005" i="5"/>
  <c r="AE1005" i="5"/>
  <c r="AD1005" i="5"/>
  <c r="AC1005" i="5"/>
  <c r="AB1005" i="5"/>
  <c r="AA1005" i="5"/>
  <c r="Z1005" i="5"/>
  <c r="Y1005" i="5"/>
  <c r="X1005" i="5"/>
  <c r="V1005" i="5"/>
  <c r="U1005" i="5"/>
  <c r="T1005" i="5"/>
  <c r="S1005" i="5"/>
  <c r="R1005" i="5"/>
  <c r="Q1005" i="5"/>
  <c r="P1005" i="5"/>
  <c r="AI1004" i="5"/>
  <c r="AH1004" i="5"/>
  <c r="AF1004" i="5"/>
  <c r="AE1004" i="5"/>
  <c r="AD1004" i="5"/>
  <c r="AC1004" i="5"/>
  <c r="AB1004" i="5"/>
  <c r="AA1004" i="5"/>
  <c r="Z1004" i="5"/>
  <c r="Y1004" i="5"/>
  <c r="X1004" i="5"/>
  <c r="V1004" i="5"/>
  <c r="U1004" i="5"/>
  <c r="T1004" i="5"/>
  <c r="S1004" i="5"/>
  <c r="R1004" i="5"/>
  <c r="Q1004" i="5"/>
  <c r="P1004" i="5"/>
  <c r="AI1003" i="5"/>
  <c r="AH1003" i="5"/>
  <c r="AF1003" i="5"/>
  <c r="AE1003" i="5"/>
  <c r="AD1003" i="5"/>
  <c r="AC1003" i="5"/>
  <c r="AB1003" i="5"/>
  <c r="AA1003" i="5"/>
  <c r="Z1003" i="5"/>
  <c r="Y1003" i="5"/>
  <c r="X1003" i="5"/>
  <c r="V1003" i="5"/>
  <c r="U1003" i="5"/>
  <c r="T1003" i="5"/>
  <c r="S1003" i="5"/>
  <c r="R1003" i="5"/>
  <c r="Q1003" i="5"/>
  <c r="P1003" i="5"/>
  <c r="AI1002" i="5"/>
  <c r="AH1002" i="5"/>
  <c r="AF1002" i="5"/>
  <c r="AE1002" i="5"/>
  <c r="AD1002" i="5"/>
  <c r="AC1002" i="5"/>
  <c r="AB1002" i="5"/>
  <c r="AA1002" i="5"/>
  <c r="Z1002" i="5"/>
  <c r="Y1002" i="5"/>
  <c r="X1002" i="5"/>
  <c r="V1002" i="5"/>
  <c r="U1002" i="5"/>
  <c r="T1002" i="5"/>
  <c r="S1002" i="5"/>
  <c r="R1002" i="5"/>
  <c r="Q1002" i="5"/>
  <c r="P1002" i="5"/>
  <c r="AI1001" i="5"/>
  <c r="AH1001" i="5"/>
  <c r="AF1001" i="5"/>
  <c r="AE1001" i="5"/>
  <c r="AD1001" i="5"/>
  <c r="AC1001" i="5"/>
  <c r="AB1001" i="5"/>
  <c r="AA1001" i="5"/>
  <c r="Z1001" i="5"/>
  <c r="Y1001" i="5"/>
  <c r="X1001" i="5"/>
  <c r="V1001" i="5"/>
  <c r="U1001" i="5"/>
  <c r="T1001" i="5"/>
  <c r="S1001" i="5"/>
  <c r="R1001" i="5"/>
  <c r="Q1001" i="5"/>
  <c r="P1001" i="5"/>
  <c r="AI1000" i="5"/>
  <c r="AH1000" i="5"/>
  <c r="AF1000" i="5"/>
  <c r="AE1000" i="5"/>
  <c r="AD1000" i="5"/>
  <c r="AC1000" i="5"/>
  <c r="AB1000" i="5"/>
  <c r="AA1000" i="5"/>
  <c r="Z1000" i="5"/>
  <c r="Y1000" i="5"/>
  <c r="X1000" i="5"/>
  <c r="V1000" i="5"/>
  <c r="U1000" i="5"/>
  <c r="T1000" i="5"/>
  <c r="S1000" i="5"/>
  <c r="R1000" i="5"/>
  <c r="Q1000" i="5"/>
  <c r="P1000" i="5"/>
  <c r="AI999" i="5"/>
  <c r="AH999" i="5"/>
  <c r="AF999" i="5"/>
  <c r="AE999" i="5"/>
  <c r="AD999" i="5"/>
  <c r="AC999" i="5"/>
  <c r="AB999" i="5"/>
  <c r="AA999" i="5"/>
  <c r="Z999" i="5"/>
  <c r="Y999" i="5"/>
  <c r="X999" i="5"/>
  <c r="V999" i="5"/>
  <c r="U999" i="5"/>
  <c r="T999" i="5"/>
  <c r="S999" i="5"/>
  <c r="R999" i="5"/>
  <c r="Q999" i="5"/>
  <c r="P999" i="5"/>
  <c r="AI998" i="5"/>
  <c r="AH998" i="5"/>
  <c r="AF998" i="5"/>
  <c r="AE998" i="5"/>
  <c r="AD998" i="5"/>
  <c r="AC998" i="5"/>
  <c r="AB998" i="5"/>
  <c r="AA998" i="5"/>
  <c r="Z998" i="5"/>
  <c r="Y998" i="5"/>
  <c r="X998" i="5"/>
  <c r="V998" i="5"/>
  <c r="U998" i="5"/>
  <c r="T998" i="5"/>
  <c r="S998" i="5"/>
  <c r="R998" i="5"/>
  <c r="Q998" i="5"/>
  <c r="P998" i="5"/>
  <c r="AI997" i="5"/>
  <c r="AH997" i="5"/>
  <c r="AF997" i="5"/>
  <c r="AE997" i="5"/>
  <c r="AD997" i="5"/>
  <c r="AC997" i="5"/>
  <c r="AB997" i="5"/>
  <c r="AA997" i="5"/>
  <c r="Z997" i="5"/>
  <c r="Y997" i="5"/>
  <c r="X997" i="5"/>
  <c r="V997" i="5"/>
  <c r="U997" i="5"/>
  <c r="T997" i="5"/>
  <c r="S997" i="5"/>
  <c r="R997" i="5"/>
  <c r="Q997" i="5"/>
  <c r="P997" i="5"/>
  <c r="AI996" i="5"/>
  <c r="AH996" i="5"/>
  <c r="AF996" i="5"/>
  <c r="AE996" i="5"/>
  <c r="AD996" i="5"/>
  <c r="AC996" i="5"/>
  <c r="AB996" i="5"/>
  <c r="AA996" i="5"/>
  <c r="Z996" i="5"/>
  <c r="Y996" i="5"/>
  <c r="X996" i="5"/>
  <c r="V996" i="5"/>
  <c r="U996" i="5"/>
  <c r="T996" i="5"/>
  <c r="S996" i="5"/>
  <c r="R996" i="5"/>
  <c r="Q996" i="5"/>
  <c r="P996" i="5"/>
  <c r="AI995" i="5"/>
  <c r="AH995" i="5"/>
  <c r="AF995" i="5"/>
  <c r="AE995" i="5"/>
  <c r="AD995" i="5"/>
  <c r="AC995" i="5"/>
  <c r="AB995" i="5"/>
  <c r="AA995" i="5"/>
  <c r="Z995" i="5"/>
  <c r="Y995" i="5"/>
  <c r="X995" i="5"/>
  <c r="V995" i="5"/>
  <c r="U995" i="5"/>
  <c r="T995" i="5"/>
  <c r="S995" i="5"/>
  <c r="R995" i="5"/>
  <c r="Q995" i="5"/>
  <c r="P995" i="5"/>
  <c r="AI994" i="5"/>
  <c r="AH994" i="5"/>
  <c r="AF994" i="5"/>
  <c r="AE994" i="5"/>
  <c r="AD994" i="5"/>
  <c r="AC994" i="5"/>
  <c r="AB994" i="5"/>
  <c r="AA994" i="5"/>
  <c r="Z994" i="5"/>
  <c r="Y994" i="5"/>
  <c r="X994" i="5"/>
  <c r="V994" i="5"/>
  <c r="U994" i="5"/>
  <c r="T994" i="5"/>
  <c r="S994" i="5"/>
  <c r="R994" i="5"/>
  <c r="Q994" i="5"/>
  <c r="P994" i="5"/>
  <c r="AI993" i="5"/>
  <c r="AH993" i="5"/>
  <c r="AF993" i="5"/>
  <c r="AE993" i="5"/>
  <c r="AD993" i="5"/>
  <c r="AC993" i="5"/>
  <c r="AB993" i="5"/>
  <c r="AA993" i="5"/>
  <c r="Z993" i="5"/>
  <c r="Y993" i="5"/>
  <c r="X993" i="5"/>
  <c r="V993" i="5"/>
  <c r="U993" i="5"/>
  <c r="T993" i="5"/>
  <c r="S993" i="5"/>
  <c r="R993" i="5"/>
  <c r="Q993" i="5"/>
  <c r="P993" i="5"/>
  <c r="AI992" i="5"/>
  <c r="AH992" i="5"/>
  <c r="AF992" i="5"/>
  <c r="AE992" i="5"/>
  <c r="AD992" i="5"/>
  <c r="AC992" i="5"/>
  <c r="AB992" i="5"/>
  <c r="AA992" i="5"/>
  <c r="Z992" i="5"/>
  <c r="Y992" i="5"/>
  <c r="X992" i="5"/>
  <c r="V992" i="5"/>
  <c r="U992" i="5"/>
  <c r="T992" i="5"/>
  <c r="S992" i="5"/>
  <c r="R992" i="5"/>
  <c r="Q992" i="5"/>
  <c r="P992" i="5"/>
  <c r="AI991" i="5"/>
  <c r="AH991" i="5"/>
  <c r="AF991" i="5"/>
  <c r="AE991" i="5"/>
  <c r="AD991" i="5"/>
  <c r="AC991" i="5"/>
  <c r="AB991" i="5"/>
  <c r="AA991" i="5"/>
  <c r="Z991" i="5"/>
  <c r="Y991" i="5"/>
  <c r="X991" i="5"/>
  <c r="V991" i="5"/>
  <c r="U991" i="5"/>
  <c r="T991" i="5"/>
  <c r="S991" i="5"/>
  <c r="R991" i="5"/>
  <c r="Q991" i="5"/>
  <c r="P991" i="5"/>
  <c r="AI990" i="5"/>
  <c r="AH990" i="5"/>
  <c r="AF990" i="5"/>
  <c r="AE990" i="5"/>
  <c r="AD990" i="5"/>
  <c r="AC990" i="5"/>
  <c r="AB990" i="5"/>
  <c r="AA990" i="5"/>
  <c r="Z990" i="5"/>
  <c r="Y990" i="5"/>
  <c r="X990" i="5"/>
  <c r="V990" i="5"/>
  <c r="U990" i="5"/>
  <c r="T990" i="5"/>
  <c r="S990" i="5"/>
  <c r="R990" i="5"/>
  <c r="Q990" i="5"/>
  <c r="P990" i="5"/>
  <c r="AI989" i="5"/>
  <c r="AH989" i="5"/>
  <c r="AF989" i="5"/>
  <c r="AE989" i="5"/>
  <c r="AD989" i="5"/>
  <c r="AC989" i="5"/>
  <c r="AB989" i="5"/>
  <c r="AA989" i="5"/>
  <c r="Z989" i="5"/>
  <c r="Y989" i="5"/>
  <c r="X989" i="5"/>
  <c r="V989" i="5"/>
  <c r="U989" i="5"/>
  <c r="T989" i="5"/>
  <c r="S989" i="5"/>
  <c r="R989" i="5"/>
  <c r="Q989" i="5"/>
  <c r="P989" i="5"/>
  <c r="AI988" i="5"/>
  <c r="AH988" i="5"/>
  <c r="AF988" i="5"/>
  <c r="AE988" i="5"/>
  <c r="AD988" i="5"/>
  <c r="AC988" i="5"/>
  <c r="AB988" i="5"/>
  <c r="AA988" i="5"/>
  <c r="Z988" i="5"/>
  <c r="Y988" i="5"/>
  <c r="X988" i="5"/>
  <c r="V988" i="5"/>
  <c r="U988" i="5"/>
  <c r="T988" i="5"/>
  <c r="S988" i="5"/>
  <c r="R988" i="5"/>
  <c r="Q988" i="5"/>
  <c r="P988" i="5"/>
  <c r="AI987" i="5"/>
  <c r="AH987" i="5"/>
  <c r="AF987" i="5"/>
  <c r="AE987" i="5"/>
  <c r="AD987" i="5"/>
  <c r="AC987" i="5"/>
  <c r="AB987" i="5"/>
  <c r="AA987" i="5"/>
  <c r="Z987" i="5"/>
  <c r="Y987" i="5"/>
  <c r="X987" i="5"/>
  <c r="V987" i="5"/>
  <c r="U987" i="5"/>
  <c r="T987" i="5"/>
  <c r="S987" i="5"/>
  <c r="R987" i="5"/>
  <c r="Q987" i="5"/>
  <c r="P987" i="5"/>
  <c r="AI986" i="5"/>
  <c r="AH986" i="5"/>
  <c r="AF986" i="5"/>
  <c r="AE986" i="5"/>
  <c r="AD986" i="5"/>
  <c r="AC986" i="5"/>
  <c r="AB986" i="5"/>
  <c r="AA986" i="5"/>
  <c r="Z986" i="5"/>
  <c r="Y986" i="5"/>
  <c r="X986" i="5"/>
  <c r="V986" i="5"/>
  <c r="U986" i="5"/>
  <c r="T986" i="5"/>
  <c r="S986" i="5"/>
  <c r="R986" i="5"/>
  <c r="Q986" i="5"/>
  <c r="P986" i="5"/>
  <c r="AI985" i="5"/>
  <c r="AH985" i="5"/>
  <c r="AF985" i="5"/>
  <c r="AE985" i="5"/>
  <c r="AD985" i="5"/>
  <c r="AC985" i="5"/>
  <c r="AB985" i="5"/>
  <c r="AA985" i="5"/>
  <c r="Z985" i="5"/>
  <c r="Y985" i="5"/>
  <c r="X985" i="5"/>
  <c r="V985" i="5"/>
  <c r="U985" i="5"/>
  <c r="T985" i="5"/>
  <c r="S985" i="5"/>
  <c r="R985" i="5"/>
  <c r="Q985" i="5"/>
  <c r="P985" i="5"/>
  <c r="AI984" i="5"/>
  <c r="AH984" i="5"/>
  <c r="AF984" i="5"/>
  <c r="AE984" i="5"/>
  <c r="AD984" i="5"/>
  <c r="AC984" i="5"/>
  <c r="AB984" i="5"/>
  <c r="AA984" i="5"/>
  <c r="Z984" i="5"/>
  <c r="Y984" i="5"/>
  <c r="X984" i="5"/>
  <c r="V984" i="5"/>
  <c r="U984" i="5"/>
  <c r="T984" i="5"/>
  <c r="S984" i="5"/>
  <c r="R984" i="5"/>
  <c r="Q984" i="5"/>
  <c r="P984" i="5"/>
  <c r="AI983" i="5"/>
  <c r="AH983" i="5"/>
  <c r="AF983" i="5"/>
  <c r="AE983" i="5"/>
  <c r="AD983" i="5"/>
  <c r="AC983" i="5"/>
  <c r="AB983" i="5"/>
  <c r="AA983" i="5"/>
  <c r="Z983" i="5"/>
  <c r="Y983" i="5"/>
  <c r="X983" i="5"/>
  <c r="V983" i="5"/>
  <c r="U983" i="5"/>
  <c r="T983" i="5"/>
  <c r="S983" i="5"/>
  <c r="R983" i="5"/>
  <c r="Q983" i="5"/>
  <c r="P983" i="5"/>
  <c r="AI982" i="5"/>
  <c r="AH982" i="5"/>
  <c r="AF982" i="5"/>
  <c r="AE982" i="5"/>
  <c r="AD982" i="5"/>
  <c r="AC982" i="5"/>
  <c r="AB982" i="5"/>
  <c r="AA982" i="5"/>
  <c r="Z982" i="5"/>
  <c r="Y982" i="5"/>
  <c r="X982" i="5"/>
  <c r="V982" i="5"/>
  <c r="U982" i="5"/>
  <c r="T982" i="5"/>
  <c r="S982" i="5"/>
  <c r="R982" i="5"/>
  <c r="Q982" i="5"/>
  <c r="P982" i="5"/>
  <c r="AI981" i="5"/>
  <c r="AH981" i="5"/>
  <c r="AF981" i="5"/>
  <c r="AE981" i="5"/>
  <c r="AD981" i="5"/>
  <c r="AC981" i="5"/>
  <c r="AB981" i="5"/>
  <c r="AA981" i="5"/>
  <c r="Z981" i="5"/>
  <c r="Y981" i="5"/>
  <c r="X981" i="5"/>
  <c r="V981" i="5"/>
  <c r="U981" i="5"/>
  <c r="T981" i="5"/>
  <c r="S981" i="5"/>
  <c r="R981" i="5"/>
  <c r="Q981" i="5"/>
  <c r="P981" i="5"/>
  <c r="AI980" i="5"/>
  <c r="AH980" i="5"/>
  <c r="AF980" i="5"/>
  <c r="AE980" i="5"/>
  <c r="AD980" i="5"/>
  <c r="AC980" i="5"/>
  <c r="AB980" i="5"/>
  <c r="AA980" i="5"/>
  <c r="Z980" i="5"/>
  <c r="Y980" i="5"/>
  <c r="X980" i="5"/>
  <c r="V980" i="5"/>
  <c r="U980" i="5"/>
  <c r="T980" i="5"/>
  <c r="S980" i="5"/>
  <c r="R980" i="5"/>
  <c r="Q980" i="5"/>
  <c r="P980" i="5"/>
  <c r="AI979" i="5"/>
  <c r="AH979" i="5"/>
  <c r="AF979" i="5"/>
  <c r="AE979" i="5"/>
  <c r="AD979" i="5"/>
  <c r="AC979" i="5"/>
  <c r="AB979" i="5"/>
  <c r="AA979" i="5"/>
  <c r="Z979" i="5"/>
  <c r="Y979" i="5"/>
  <c r="X979" i="5"/>
  <c r="V979" i="5"/>
  <c r="U979" i="5"/>
  <c r="T979" i="5"/>
  <c r="S979" i="5"/>
  <c r="R979" i="5"/>
  <c r="Q979" i="5"/>
  <c r="P979" i="5"/>
  <c r="AI978" i="5"/>
  <c r="AH978" i="5"/>
  <c r="AF978" i="5"/>
  <c r="AE978" i="5"/>
  <c r="AD978" i="5"/>
  <c r="AC978" i="5"/>
  <c r="AB978" i="5"/>
  <c r="AA978" i="5"/>
  <c r="Z978" i="5"/>
  <c r="Y978" i="5"/>
  <c r="X978" i="5"/>
  <c r="V978" i="5"/>
  <c r="U978" i="5"/>
  <c r="T978" i="5"/>
  <c r="S978" i="5"/>
  <c r="R978" i="5"/>
  <c r="Q978" i="5"/>
  <c r="P978" i="5"/>
  <c r="AI977" i="5"/>
  <c r="AH977" i="5"/>
  <c r="AF977" i="5"/>
  <c r="AE977" i="5"/>
  <c r="AD977" i="5"/>
  <c r="AC977" i="5"/>
  <c r="AB977" i="5"/>
  <c r="AA977" i="5"/>
  <c r="Z977" i="5"/>
  <c r="Y977" i="5"/>
  <c r="X977" i="5"/>
  <c r="V977" i="5"/>
  <c r="U977" i="5"/>
  <c r="T977" i="5"/>
  <c r="S977" i="5"/>
  <c r="R977" i="5"/>
  <c r="Q977" i="5"/>
  <c r="P977" i="5"/>
  <c r="AI976" i="5"/>
  <c r="AH976" i="5"/>
  <c r="AF976" i="5"/>
  <c r="AE976" i="5"/>
  <c r="AD976" i="5"/>
  <c r="AC976" i="5"/>
  <c r="AB976" i="5"/>
  <c r="AA976" i="5"/>
  <c r="Z976" i="5"/>
  <c r="Y976" i="5"/>
  <c r="X976" i="5"/>
  <c r="V976" i="5"/>
  <c r="U976" i="5"/>
  <c r="T976" i="5"/>
  <c r="S976" i="5"/>
  <c r="R976" i="5"/>
  <c r="Q976" i="5"/>
  <c r="P976" i="5"/>
  <c r="AI975" i="5"/>
  <c r="AH975" i="5"/>
  <c r="AF975" i="5"/>
  <c r="AE975" i="5"/>
  <c r="AD975" i="5"/>
  <c r="AC975" i="5"/>
  <c r="AB975" i="5"/>
  <c r="AA975" i="5"/>
  <c r="Z975" i="5"/>
  <c r="Y975" i="5"/>
  <c r="X975" i="5"/>
  <c r="V975" i="5"/>
  <c r="U975" i="5"/>
  <c r="T975" i="5"/>
  <c r="S975" i="5"/>
  <c r="R975" i="5"/>
  <c r="Q975" i="5"/>
  <c r="P975" i="5"/>
  <c r="AI974" i="5"/>
  <c r="AH974" i="5"/>
  <c r="AF974" i="5"/>
  <c r="AE974" i="5"/>
  <c r="AD974" i="5"/>
  <c r="AC974" i="5"/>
  <c r="AB974" i="5"/>
  <c r="AA974" i="5"/>
  <c r="Z974" i="5"/>
  <c r="Y974" i="5"/>
  <c r="X974" i="5"/>
  <c r="V974" i="5"/>
  <c r="U974" i="5"/>
  <c r="T974" i="5"/>
  <c r="S974" i="5"/>
  <c r="R974" i="5"/>
  <c r="Q974" i="5"/>
  <c r="P974" i="5"/>
  <c r="AI973" i="5"/>
  <c r="AH973" i="5"/>
  <c r="AF973" i="5"/>
  <c r="AE973" i="5"/>
  <c r="AD973" i="5"/>
  <c r="AC973" i="5"/>
  <c r="AB973" i="5"/>
  <c r="AA973" i="5"/>
  <c r="Z973" i="5"/>
  <c r="Y973" i="5"/>
  <c r="X973" i="5"/>
  <c r="V973" i="5"/>
  <c r="U973" i="5"/>
  <c r="T973" i="5"/>
  <c r="S973" i="5"/>
  <c r="R973" i="5"/>
  <c r="Q973" i="5"/>
  <c r="P973" i="5"/>
  <c r="AI972" i="5"/>
  <c r="AH972" i="5"/>
  <c r="AF972" i="5"/>
  <c r="AE972" i="5"/>
  <c r="AD972" i="5"/>
  <c r="AC972" i="5"/>
  <c r="AB972" i="5"/>
  <c r="AA972" i="5"/>
  <c r="Z972" i="5"/>
  <c r="Y972" i="5"/>
  <c r="X972" i="5"/>
  <c r="V972" i="5"/>
  <c r="U972" i="5"/>
  <c r="T972" i="5"/>
  <c r="S972" i="5"/>
  <c r="R972" i="5"/>
  <c r="Q972" i="5"/>
  <c r="P972" i="5"/>
  <c r="AI971" i="5"/>
  <c r="AH971" i="5"/>
  <c r="AF971" i="5"/>
  <c r="AE971" i="5"/>
  <c r="AD971" i="5"/>
  <c r="AC971" i="5"/>
  <c r="AB971" i="5"/>
  <c r="AA971" i="5"/>
  <c r="Z971" i="5"/>
  <c r="Y971" i="5"/>
  <c r="X971" i="5"/>
  <c r="V971" i="5"/>
  <c r="U971" i="5"/>
  <c r="T971" i="5"/>
  <c r="S971" i="5"/>
  <c r="R971" i="5"/>
  <c r="Q971" i="5"/>
  <c r="P971" i="5"/>
  <c r="AI970" i="5"/>
  <c r="AH970" i="5"/>
  <c r="AF970" i="5"/>
  <c r="AE970" i="5"/>
  <c r="AD970" i="5"/>
  <c r="AC970" i="5"/>
  <c r="AB970" i="5"/>
  <c r="AA970" i="5"/>
  <c r="Z970" i="5"/>
  <c r="Y970" i="5"/>
  <c r="X970" i="5"/>
  <c r="V970" i="5"/>
  <c r="U970" i="5"/>
  <c r="T970" i="5"/>
  <c r="S970" i="5"/>
  <c r="R970" i="5"/>
  <c r="Q970" i="5"/>
  <c r="P970" i="5"/>
  <c r="AI969" i="5"/>
  <c r="AH969" i="5"/>
  <c r="AF969" i="5"/>
  <c r="AE969" i="5"/>
  <c r="AD969" i="5"/>
  <c r="AC969" i="5"/>
  <c r="AB969" i="5"/>
  <c r="AA969" i="5"/>
  <c r="Z969" i="5"/>
  <c r="Y969" i="5"/>
  <c r="X969" i="5"/>
  <c r="V969" i="5"/>
  <c r="U969" i="5"/>
  <c r="T969" i="5"/>
  <c r="S969" i="5"/>
  <c r="R969" i="5"/>
  <c r="Q969" i="5"/>
  <c r="P969" i="5"/>
  <c r="AI968" i="5"/>
  <c r="AH968" i="5"/>
  <c r="AF968" i="5"/>
  <c r="AE968" i="5"/>
  <c r="AD968" i="5"/>
  <c r="AC968" i="5"/>
  <c r="AB968" i="5"/>
  <c r="AA968" i="5"/>
  <c r="Z968" i="5"/>
  <c r="Y968" i="5"/>
  <c r="X968" i="5"/>
  <c r="V968" i="5"/>
  <c r="U968" i="5"/>
  <c r="T968" i="5"/>
  <c r="S968" i="5"/>
  <c r="R968" i="5"/>
  <c r="Q968" i="5"/>
  <c r="P968" i="5"/>
  <c r="AI967" i="5"/>
  <c r="AH967" i="5"/>
  <c r="AF967" i="5"/>
  <c r="AE967" i="5"/>
  <c r="AD967" i="5"/>
  <c r="AC967" i="5"/>
  <c r="AB967" i="5"/>
  <c r="AA967" i="5"/>
  <c r="Z967" i="5"/>
  <c r="Y967" i="5"/>
  <c r="X967" i="5"/>
  <c r="V967" i="5"/>
  <c r="U967" i="5"/>
  <c r="T967" i="5"/>
  <c r="S967" i="5"/>
  <c r="R967" i="5"/>
  <c r="Q967" i="5"/>
  <c r="P967" i="5"/>
  <c r="AI966" i="5"/>
  <c r="AH966" i="5"/>
  <c r="AF966" i="5"/>
  <c r="AE966" i="5"/>
  <c r="AD966" i="5"/>
  <c r="AC966" i="5"/>
  <c r="AB966" i="5"/>
  <c r="AA966" i="5"/>
  <c r="Z966" i="5"/>
  <c r="Y966" i="5"/>
  <c r="X966" i="5"/>
  <c r="V966" i="5"/>
  <c r="U966" i="5"/>
  <c r="T966" i="5"/>
  <c r="S966" i="5"/>
  <c r="R966" i="5"/>
  <c r="Q966" i="5"/>
  <c r="P966" i="5"/>
  <c r="AI965" i="5"/>
  <c r="AH965" i="5"/>
  <c r="AF965" i="5"/>
  <c r="AE965" i="5"/>
  <c r="AD965" i="5"/>
  <c r="AC965" i="5"/>
  <c r="AB965" i="5"/>
  <c r="AA965" i="5"/>
  <c r="Z965" i="5"/>
  <c r="Y965" i="5"/>
  <c r="X965" i="5"/>
  <c r="V965" i="5"/>
  <c r="U965" i="5"/>
  <c r="T965" i="5"/>
  <c r="S965" i="5"/>
  <c r="R965" i="5"/>
  <c r="Q965" i="5"/>
  <c r="P965" i="5"/>
  <c r="AI964" i="5"/>
  <c r="AH964" i="5"/>
  <c r="AF964" i="5"/>
  <c r="AE964" i="5"/>
  <c r="AD964" i="5"/>
  <c r="AC964" i="5"/>
  <c r="AB964" i="5"/>
  <c r="AA964" i="5"/>
  <c r="Z964" i="5"/>
  <c r="Y964" i="5"/>
  <c r="X964" i="5"/>
  <c r="V964" i="5"/>
  <c r="U964" i="5"/>
  <c r="T964" i="5"/>
  <c r="S964" i="5"/>
  <c r="R964" i="5"/>
  <c r="Q964" i="5"/>
  <c r="P964" i="5"/>
  <c r="AI963" i="5"/>
  <c r="AH963" i="5"/>
  <c r="AF963" i="5"/>
  <c r="AE963" i="5"/>
  <c r="AD963" i="5"/>
  <c r="AC963" i="5"/>
  <c r="AB963" i="5"/>
  <c r="AA963" i="5"/>
  <c r="Z963" i="5"/>
  <c r="Y963" i="5"/>
  <c r="X963" i="5"/>
  <c r="V963" i="5"/>
  <c r="U963" i="5"/>
  <c r="T963" i="5"/>
  <c r="S963" i="5"/>
  <c r="R963" i="5"/>
  <c r="Q963" i="5"/>
  <c r="P963" i="5"/>
  <c r="AI962" i="5"/>
  <c r="AH962" i="5"/>
  <c r="AF962" i="5"/>
  <c r="AE962" i="5"/>
  <c r="AD962" i="5"/>
  <c r="AC962" i="5"/>
  <c r="AB962" i="5"/>
  <c r="AA962" i="5"/>
  <c r="Z962" i="5"/>
  <c r="Y962" i="5"/>
  <c r="X962" i="5"/>
  <c r="V962" i="5"/>
  <c r="U962" i="5"/>
  <c r="T962" i="5"/>
  <c r="S962" i="5"/>
  <c r="R962" i="5"/>
  <c r="Q962" i="5"/>
  <c r="P962" i="5"/>
  <c r="AI961" i="5"/>
  <c r="AH961" i="5"/>
  <c r="AF961" i="5"/>
  <c r="AE961" i="5"/>
  <c r="AD961" i="5"/>
  <c r="AC961" i="5"/>
  <c r="AB961" i="5"/>
  <c r="AA961" i="5"/>
  <c r="Z961" i="5"/>
  <c r="Y961" i="5"/>
  <c r="X961" i="5"/>
  <c r="V961" i="5"/>
  <c r="U961" i="5"/>
  <c r="T961" i="5"/>
  <c r="S961" i="5"/>
  <c r="R961" i="5"/>
  <c r="Q961" i="5"/>
  <c r="P961" i="5"/>
  <c r="AI960" i="5"/>
  <c r="AH960" i="5"/>
  <c r="AF960" i="5"/>
  <c r="AE960" i="5"/>
  <c r="AD960" i="5"/>
  <c r="AC960" i="5"/>
  <c r="AB960" i="5"/>
  <c r="AA960" i="5"/>
  <c r="Z960" i="5"/>
  <c r="Y960" i="5"/>
  <c r="X960" i="5"/>
  <c r="V960" i="5"/>
  <c r="U960" i="5"/>
  <c r="T960" i="5"/>
  <c r="S960" i="5"/>
  <c r="R960" i="5"/>
  <c r="Q960" i="5"/>
  <c r="P960" i="5"/>
  <c r="AI959" i="5"/>
  <c r="AH959" i="5"/>
  <c r="AF959" i="5"/>
  <c r="AE959" i="5"/>
  <c r="AD959" i="5"/>
  <c r="AC959" i="5"/>
  <c r="AB959" i="5"/>
  <c r="AA959" i="5"/>
  <c r="Z959" i="5"/>
  <c r="Y959" i="5"/>
  <c r="X959" i="5"/>
  <c r="V959" i="5"/>
  <c r="U959" i="5"/>
  <c r="T959" i="5"/>
  <c r="S959" i="5"/>
  <c r="R959" i="5"/>
  <c r="Q959" i="5"/>
  <c r="P959" i="5"/>
  <c r="AI958" i="5"/>
  <c r="AH958" i="5"/>
  <c r="AF958" i="5"/>
  <c r="AE958" i="5"/>
  <c r="AD958" i="5"/>
  <c r="AC958" i="5"/>
  <c r="AB958" i="5"/>
  <c r="AA958" i="5"/>
  <c r="Z958" i="5"/>
  <c r="Y958" i="5"/>
  <c r="X958" i="5"/>
  <c r="V958" i="5"/>
  <c r="U958" i="5"/>
  <c r="T958" i="5"/>
  <c r="S958" i="5"/>
  <c r="R958" i="5"/>
  <c r="Q958" i="5"/>
  <c r="P958" i="5"/>
  <c r="AI957" i="5"/>
  <c r="AH957" i="5"/>
  <c r="AF957" i="5"/>
  <c r="AE957" i="5"/>
  <c r="AD957" i="5"/>
  <c r="AC957" i="5"/>
  <c r="AB957" i="5"/>
  <c r="AA957" i="5"/>
  <c r="Z957" i="5"/>
  <c r="Y957" i="5"/>
  <c r="X957" i="5"/>
  <c r="V957" i="5"/>
  <c r="U957" i="5"/>
  <c r="T957" i="5"/>
  <c r="S957" i="5"/>
  <c r="R957" i="5"/>
  <c r="Q957" i="5"/>
  <c r="P957" i="5"/>
  <c r="AI956" i="5"/>
  <c r="AH956" i="5"/>
  <c r="AF956" i="5"/>
  <c r="AE956" i="5"/>
  <c r="AD956" i="5"/>
  <c r="AC956" i="5"/>
  <c r="AB956" i="5"/>
  <c r="AA956" i="5"/>
  <c r="Z956" i="5"/>
  <c r="Y956" i="5"/>
  <c r="X956" i="5"/>
  <c r="V956" i="5"/>
  <c r="U956" i="5"/>
  <c r="T956" i="5"/>
  <c r="S956" i="5"/>
  <c r="R956" i="5"/>
  <c r="Q956" i="5"/>
  <c r="P956" i="5"/>
  <c r="AI955" i="5"/>
  <c r="AH955" i="5"/>
  <c r="AF955" i="5"/>
  <c r="AE955" i="5"/>
  <c r="AD955" i="5"/>
  <c r="AC955" i="5"/>
  <c r="AB955" i="5"/>
  <c r="AA955" i="5"/>
  <c r="Z955" i="5"/>
  <c r="Y955" i="5"/>
  <c r="X955" i="5"/>
  <c r="V955" i="5"/>
  <c r="U955" i="5"/>
  <c r="T955" i="5"/>
  <c r="S955" i="5"/>
  <c r="R955" i="5"/>
  <c r="Q955" i="5"/>
  <c r="P955" i="5"/>
  <c r="AI954" i="5"/>
  <c r="AH954" i="5"/>
  <c r="AF954" i="5"/>
  <c r="AE954" i="5"/>
  <c r="AD954" i="5"/>
  <c r="AC954" i="5"/>
  <c r="AB954" i="5"/>
  <c r="AA954" i="5"/>
  <c r="Z954" i="5"/>
  <c r="Y954" i="5"/>
  <c r="X954" i="5"/>
  <c r="V954" i="5"/>
  <c r="U954" i="5"/>
  <c r="T954" i="5"/>
  <c r="S954" i="5"/>
  <c r="R954" i="5"/>
  <c r="Q954" i="5"/>
  <c r="P954" i="5"/>
  <c r="AI953" i="5"/>
  <c r="AH953" i="5"/>
  <c r="AF953" i="5"/>
  <c r="AE953" i="5"/>
  <c r="AD953" i="5"/>
  <c r="AC953" i="5"/>
  <c r="AB953" i="5"/>
  <c r="AA953" i="5"/>
  <c r="Z953" i="5"/>
  <c r="Y953" i="5"/>
  <c r="X953" i="5"/>
  <c r="V953" i="5"/>
  <c r="U953" i="5"/>
  <c r="T953" i="5"/>
  <c r="S953" i="5"/>
  <c r="R953" i="5"/>
  <c r="Q953" i="5"/>
  <c r="P953" i="5"/>
  <c r="AI952" i="5"/>
  <c r="AH952" i="5"/>
  <c r="AF952" i="5"/>
  <c r="AE952" i="5"/>
  <c r="AD952" i="5"/>
  <c r="AC952" i="5"/>
  <c r="AB952" i="5"/>
  <c r="AA952" i="5"/>
  <c r="Z952" i="5"/>
  <c r="Y952" i="5"/>
  <c r="X952" i="5"/>
  <c r="V952" i="5"/>
  <c r="U952" i="5"/>
  <c r="T952" i="5"/>
  <c r="S952" i="5"/>
  <c r="R952" i="5"/>
  <c r="Q952" i="5"/>
  <c r="P952" i="5"/>
  <c r="AI951" i="5"/>
  <c r="AH951" i="5"/>
  <c r="AF951" i="5"/>
  <c r="AE951" i="5"/>
  <c r="AD951" i="5"/>
  <c r="AC951" i="5"/>
  <c r="AB951" i="5"/>
  <c r="AA951" i="5"/>
  <c r="Z951" i="5"/>
  <c r="Y951" i="5"/>
  <c r="X951" i="5"/>
  <c r="V951" i="5"/>
  <c r="U951" i="5"/>
  <c r="T951" i="5"/>
  <c r="S951" i="5"/>
  <c r="R951" i="5"/>
  <c r="Q951" i="5"/>
  <c r="P951" i="5"/>
  <c r="AI950" i="5"/>
  <c r="AH950" i="5"/>
  <c r="AF950" i="5"/>
  <c r="AE950" i="5"/>
  <c r="AD950" i="5"/>
  <c r="AC950" i="5"/>
  <c r="AB950" i="5"/>
  <c r="AA950" i="5"/>
  <c r="Z950" i="5"/>
  <c r="Y950" i="5"/>
  <c r="X950" i="5"/>
  <c r="V950" i="5"/>
  <c r="U950" i="5"/>
  <c r="T950" i="5"/>
  <c r="S950" i="5"/>
  <c r="R950" i="5"/>
  <c r="Q950" i="5"/>
  <c r="P950" i="5"/>
  <c r="AI949" i="5"/>
  <c r="AH949" i="5"/>
  <c r="AF949" i="5"/>
  <c r="AE949" i="5"/>
  <c r="AD949" i="5"/>
  <c r="AC949" i="5"/>
  <c r="AB949" i="5"/>
  <c r="AA949" i="5"/>
  <c r="Z949" i="5"/>
  <c r="Y949" i="5"/>
  <c r="X949" i="5"/>
  <c r="V949" i="5"/>
  <c r="U949" i="5"/>
  <c r="T949" i="5"/>
  <c r="S949" i="5"/>
  <c r="R949" i="5"/>
  <c r="Q949" i="5"/>
  <c r="P949" i="5"/>
  <c r="AI948" i="5"/>
  <c r="AH948" i="5"/>
  <c r="AF948" i="5"/>
  <c r="AE948" i="5"/>
  <c r="AD948" i="5"/>
  <c r="AC948" i="5"/>
  <c r="AB948" i="5"/>
  <c r="AA948" i="5"/>
  <c r="Z948" i="5"/>
  <c r="Y948" i="5"/>
  <c r="X948" i="5"/>
  <c r="V948" i="5"/>
  <c r="U948" i="5"/>
  <c r="T948" i="5"/>
  <c r="S948" i="5"/>
  <c r="R948" i="5"/>
  <c r="Q948" i="5"/>
  <c r="P948" i="5"/>
  <c r="AI947" i="5"/>
  <c r="AH947" i="5"/>
  <c r="AF947" i="5"/>
  <c r="AE947" i="5"/>
  <c r="AD947" i="5"/>
  <c r="AC947" i="5"/>
  <c r="AB947" i="5"/>
  <c r="AA947" i="5"/>
  <c r="Z947" i="5"/>
  <c r="Y947" i="5"/>
  <c r="X947" i="5"/>
  <c r="V947" i="5"/>
  <c r="U947" i="5"/>
  <c r="T947" i="5"/>
  <c r="S947" i="5"/>
  <c r="R947" i="5"/>
  <c r="Q947" i="5"/>
  <c r="P947" i="5"/>
  <c r="AI946" i="5"/>
  <c r="AH946" i="5"/>
  <c r="AF946" i="5"/>
  <c r="AE946" i="5"/>
  <c r="AD946" i="5"/>
  <c r="AC946" i="5"/>
  <c r="AB946" i="5"/>
  <c r="AA946" i="5"/>
  <c r="Z946" i="5"/>
  <c r="Y946" i="5"/>
  <c r="X946" i="5"/>
  <c r="V946" i="5"/>
  <c r="U946" i="5"/>
  <c r="T946" i="5"/>
  <c r="S946" i="5"/>
  <c r="R946" i="5"/>
  <c r="Q946" i="5"/>
  <c r="P946" i="5"/>
  <c r="AI945" i="5"/>
  <c r="AH945" i="5"/>
  <c r="AF945" i="5"/>
  <c r="AE945" i="5"/>
  <c r="AD945" i="5"/>
  <c r="AC945" i="5"/>
  <c r="AB945" i="5"/>
  <c r="AA945" i="5"/>
  <c r="Z945" i="5"/>
  <c r="Y945" i="5"/>
  <c r="X945" i="5"/>
  <c r="V945" i="5"/>
  <c r="U945" i="5"/>
  <c r="T945" i="5"/>
  <c r="S945" i="5"/>
  <c r="R945" i="5"/>
  <c r="Q945" i="5"/>
  <c r="P945" i="5"/>
  <c r="AI944" i="5"/>
  <c r="AH944" i="5"/>
  <c r="AF944" i="5"/>
  <c r="AE944" i="5"/>
  <c r="AD944" i="5"/>
  <c r="AC944" i="5"/>
  <c r="AB944" i="5"/>
  <c r="AA944" i="5"/>
  <c r="Z944" i="5"/>
  <c r="Y944" i="5"/>
  <c r="X944" i="5"/>
  <c r="V944" i="5"/>
  <c r="U944" i="5"/>
  <c r="T944" i="5"/>
  <c r="S944" i="5"/>
  <c r="R944" i="5"/>
  <c r="Q944" i="5"/>
  <c r="P944" i="5"/>
  <c r="AI943" i="5"/>
  <c r="AH943" i="5"/>
  <c r="AF943" i="5"/>
  <c r="AE943" i="5"/>
  <c r="AD943" i="5"/>
  <c r="AC943" i="5"/>
  <c r="AB943" i="5"/>
  <c r="AA943" i="5"/>
  <c r="Z943" i="5"/>
  <c r="Y943" i="5"/>
  <c r="X943" i="5"/>
  <c r="V943" i="5"/>
  <c r="U943" i="5"/>
  <c r="T943" i="5"/>
  <c r="S943" i="5"/>
  <c r="R943" i="5"/>
  <c r="Q943" i="5"/>
  <c r="P943" i="5"/>
  <c r="AI942" i="5"/>
  <c r="AH942" i="5"/>
  <c r="AF942" i="5"/>
  <c r="AE942" i="5"/>
  <c r="AD942" i="5"/>
  <c r="AC942" i="5"/>
  <c r="AB942" i="5"/>
  <c r="AA942" i="5"/>
  <c r="Z942" i="5"/>
  <c r="Y942" i="5"/>
  <c r="X942" i="5"/>
  <c r="V942" i="5"/>
  <c r="U942" i="5"/>
  <c r="T942" i="5"/>
  <c r="S942" i="5"/>
  <c r="R942" i="5"/>
  <c r="Q942" i="5"/>
  <c r="P942" i="5"/>
  <c r="AI941" i="5"/>
  <c r="AH941" i="5"/>
  <c r="AF941" i="5"/>
  <c r="AE941" i="5"/>
  <c r="AD941" i="5"/>
  <c r="AC941" i="5"/>
  <c r="AB941" i="5"/>
  <c r="AA941" i="5"/>
  <c r="Z941" i="5"/>
  <c r="Y941" i="5"/>
  <c r="X941" i="5"/>
  <c r="V941" i="5"/>
  <c r="U941" i="5"/>
  <c r="T941" i="5"/>
  <c r="S941" i="5"/>
  <c r="R941" i="5"/>
  <c r="Q941" i="5"/>
  <c r="P941" i="5"/>
  <c r="AI940" i="5"/>
  <c r="AH940" i="5"/>
  <c r="AF940" i="5"/>
  <c r="AE940" i="5"/>
  <c r="AD940" i="5"/>
  <c r="AC940" i="5"/>
  <c r="AB940" i="5"/>
  <c r="AA940" i="5"/>
  <c r="Z940" i="5"/>
  <c r="Y940" i="5"/>
  <c r="X940" i="5"/>
  <c r="V940" i="5"/>
  <c r="U940" i="5"/>
  <c r="T940" i="5"/>
  <c r="S940" i="5"/>
  <c r="R940" i="5"/>
  <c r="Q940" i="5"/>
  <c r="P940" i="5"/>
  <c r="AI939" i="5"/>
  <c r="AH939" i="5"/>
  <c r="AF939" i="5"/>
  <c r="AE939" i="5"/>
  <c r="AD939" i="5"/>
  <c r="AC939" i="5"/>
  <c r="AB939" i="5"/>
  <c r="AA939" i="5"/>
  <c r="Z939" i="5"/>
  <c r="Y939" i="5"/>
  <c r="X939" i="5"/>
  <c r="V939" i="5"/>
  <c r="U939" i="5"/>
  <c r="T939" i="5"/>
  <c r="S939" i="5"/>
  <c r="R939" i="5"/>
  <c r="Q939" i="5"/>
  <c r="P939" i="5"/>
  <c r="AI938" i="5"/>
  <c r="AH938" i="5"/>
  <c r="AF938" i="5"/>
  <c r="AE938" i="5"/>
  <c r="AD938" i="5"/>
  <c r="AC938" i="5"/>
  <c r="AB938" i="5"/>
  <c r="AA938" i="5"/>
  <c r="Z938" i="5"/>
  <c r="Y938" i="5"/>
  <c r="X938" i="5"/>
  <c r="V938" i="5"/>
  <c r="U938" i="5"/>
  <c r="T938" i="5"/>
  <c r="S938" i="5"/>
  <c r="R938" i="5"/>
  <c r="Q938" i="5"/>
  <c r="P938" i="5"/>
  <c r="AI937" i="5"/>
  <c r="AH937" i="5"/>
  <c r="AF937" i="5"/>
  <c r="AE937" i="5"/>
  <c r="AD937" i="5"/>
  <c r="AC937" i="5"/>
  <c r="AB937" i="5"/>
  <c r="AA937" i="5"/>
  <c r="Z937" i="5"/>
  <c r="Y937" i="5"/>
  <c r="X937" i="5"/>
  <c r="V937" i="5"/>
  <c r="U937" i="5"/>
  <c r="T937" i="5"/>
  <c r="S937" i="5"/>
  <c r="R937" i="5"/>
  <c r="Q937" i="5"/>
  <c r="P937" i="5"/>
  <c r="AI936" i="5"/>
  <c r="AH936" i="5"/>
  <c r="AF936" i="5"/>
  <c r="AE936" i="5"/>
  <c r="AD936" i="5"/>
  <c r="AC936" i="5"/>
  <c r="AB936" i="5"/>
  <c r="AA936" i="5"/>
  <c r="Z936" i="5"/>
  <c r="Y936" i="5"/>
  <c r="X936" i="5"/>
  <c r="V936" i="5"/>
  <c r="U936" i="5"/>
  <c r="T936" i="5"/>
  <c r="S936" i="5"/>
  <c r="R936" i="5"/>
  <c r="Q936" i="5"/>
  <c r="P936" i="5"/>
  <c r="AI935" i="5"/>
  <c r="AH935" i="5"/>
  <c r="AF935" i="5"/>
  <c r="AE935" i="5"/>
  <c r="AD935" i="5"/>
  <c r="AC935" i="5"/>
  <c r="AB935" i="5"/>
  <c r="AA935" i="5"/>
  <c r="Z935" i="5"/>
  <c r="Y935" i="5"/>
  <c r="X935" i="5"/>
  <c r="V935" i="5"/>
  <c r="U935" i="5"/>
  <c r="T935" i="5"/>
  <c r="S935" i="5"/>
  <c r="R935" i="5"/>
  <c r="Q935" i="5"/>
  <c r="P935" i="5"/>
  <c r="AI934" i="5"/>
  <c r="AH934" i="5"/>
  <c r="AF934" i="5"/>
  <c r="AE934" i="5"/>
  <c r="AD934" i="5"/>
  <c r="AC934" i="5"/>
  <c r="AB934" i="5"/>
  <c r="AA934" i="5"/>
  <c r="Z934" i="5"/>
  <c r="Y934" i="5"/>
  <c r="X934" i="5"/>
  <c r="V934" i="5"/>
  <c r="U934" i="5"/>
  <c r="T934" i="5"/>
  <c r="S934" i="5"/>
  <c r="R934" i="5"/>
  <c r="Q934" i="5"/>
  <c r="P934" i="5"/>
  <c r="AI933" i="5"/>
  <c r="AH933" i="5"/>
  <c r="AF933" i="5"/>
  <c r="AE933" i="5"/>
  <c r="AD933" i="5"/>
  <c r="AC933" i="5"/>
  <c r="AB933" i="5"/>
  <c r="AA933" i="5"/>
  <c r="Z933" i="5"/>
  <c r="Y933" i="5"/>
  <c r="X933" i="5"/>
  <c r="V933" i="5"/>
  <c r="U933" i="5"/>
  <c r="T933" i="5"/>
  <c r="S933" i="5"/>
  <c r="R933" i="5"/>
  <c r="Q933" i="5"/>
  <c r="P933" i="5"/>
  <c r="AI932" i="5"/>
  <c r="AH932" i="5"/>
  <c r="AF932" i="5"/>
  <c r="AE932" i="5"/>
  <c r="AD932" i="5"/>
  <c r="AC932" i="5"/>
  <c r="AB932" i="5"/>
  <c r="AA932" i="5"/>
  <c r="Z932" i="5"/>
  <c r="Y932" i="5"/>
  <c r="X932" i="5"/>
  <c r="V932" i="5"/>
  <c r="U932" i="5"/>
  <c r="T932" i="5"/>
  <c r="S932" i="5"/>
  <c r="R932" i="5"/>
  <c r="Q932" i="5"/>
  <c r="P932" i="5"/>
  <c r="AI931" i="5"/>
  <c r="AH931" i="5"/>
  <c r="AF931" i="5"/>
  <c r="AE931" i="5"/>
  <c r="AD931" i="5"/>
  <c r="AC931" i="5"/>
  <c r="AB931" i="5"/>
  <c r="AA931" i="5"/>
  <c r="Z931" i="5"/>
  <c r="Y931" i="5"/>
  <c r="X931" i="5"/>
  <c r="V931" i="5"/>
  <c r="U931" i="5"/>
  <c r="T931" i="5"/>
  <c r="S931" i="5"/>
  <c r="R931" i="5"/>
  <c r="Q931" i="5"/>
  <c r="P931" i="5"/>
  <c r="AI930" i="5"/>
  <c r="AH930" i="5"/>
  <c r="AF930" i="5"/>
  <c r="AE930" i="5"/>
  <c r="AD930" i="5"/>
  <c r="AC930" i="5"/>
  <c r="AB930" i="5"/>
  <c r="AA930" i="5"/>
  <c r="Z930" i="5"/>
  <c r="Y930" i="5"/>
  <c r="X930" i="5"/>
  <c r="V930" i="5"/>
  <c r="U930" i="5"/>
  <c r="T930" i="5"/>
  <c r="S930" i="5"/>
  <c r="R930" i="5"/>
  <c r="Q930" i="5"/>
  <c r="P930" i="5"/>
  <c r="AI929" i="5"/>
  <c r="AH929" i="5"/>
  <c r="AF929" i="5"/>
  <c r="AE929" i="5"/>
  <c r="AD929" i="5"/>
  <c r="AC929" i="5"/>
  <c r="AB929" i="5"/>
  <c r="AA929" i="5"/>
  <c r="Z929" i="5"/>
  <c r="Y929" i="5"/>
  <c r="X929" i="5"/>
  <c r="V929" i="5"/>
  <c r="U929" i="5"/>
  <c r="T929" i="5"/>
  <c r="S929" i="5"/>
  <c r="R929" i="5"/>
  <c r="Q929" i="5"/>
  <c r="P929" i="5"/>
  <c r="AI928" i="5"/>
  <c r="AH928" i="5"/>
  <c r="AF928" i="5"/>
  <c r="AE928" i="5"/>
  <c r="AD928" i="5"/>
  <c r="AC928" i="5"/>
  <c r="AB928" i="5"/>
  <c r="AA928" i="5"/>
  <c r="Z928" i="5"/>
  <c r="Y928" i="5"/>
  <c r="X928" i="5"/>
  <c r="V928" i="5"/>
  <c r="U928" i="5"/>
  <c r="T928" i="5"/>
  <c r="S928" i="5"/>
  <c r="R928" i="5"/>
  <c r="Q928" i="5"/>
  <c r="P928" i="5"/>
  <c r="AI927" i="5"/>
  <c r="AH927" i="5"/>
  <c r="AF927" i="5"/>
  <c r="AE927" i="5"/>
  <c r="AD927" i="5"/>
  <c r="AC927" i="5"/>
  <c r="AB927" i="5"/>
  <c r="AA927" i="5"/>
  <c r="Z927" i="5"/>
  <c r="Y927" i="5"/>
  <c r="X927" i="5"/>
  <c r="V927" i="5"/>
  <c r="U927" i="5"/>
  <c r="T927" i="5"/>
  <c r="S927" i="5"/>
  <c r="R927" i="5"/>
  <c r="Q927" i="5"/>
  <c r="P927" i="5"/>
  <c r="AI926" i="5"/>
  <c r="AH926" i="5"/>
  <c r="AF926" i="5"/>
  <c r="AE926" i="5"/>
  <c r="AD926" i="5"/>
  <c r="AC926" i="5"/>
  <c r="AB926" i="5"/>
  <c r="AA926" i="5"/>
  <c r="Z926" i="5"/>
  <c r="Y926" i="5"/>
  <c r="X926" i="5"/>
  <c r="V926" i="5"/>
  <c r="U926" i="5"/>
  <c r="T926" i="5"/>
  <c r="S926" i="5"/>
  <c r="R926" i="5"/>
  <c r="Q926" i="5"/>
  <c r="P926" i="5"/>
  <c r="AI925" i="5"/>
  <c r="AH925" i="5"/>
  <c r="AF925" i="5"/>
  <c r="AE925" i="5"/>
  <c r="AD925" i="5"/>
  <c r="AC925" i="5"/>
  <c r="AB925" i="5"/>
  <c r="AA925" i="5"/>
  <c r="Z925" i="5"/>
  <c r="Y925" i="5"/>
  <c r="X925" i="5"/>
  <c r="V925" i="5"/>
  <c r="U925" i="5"/>
  <c r="T925" i="5"/>
  <c r="S925" i="5"/>
  <c r="R925" i="5"/>
  <c r="Q925" i="5"/>
  <c r="P925" i="5"/>
  <c r="AI924" i="5"/>
  <c r="AH924" i="5"/>
  <c r="AF924" i="5"/>
  <c r="AE924" i="5"/>
  <c r="AD924" i="5"/>
  <c r="AC924" i="5"/>
  <c r="AB924" i="5"/>
  <c r="AA924" i="5"/>
  <c r="Z924" i="5"/>
  <c r="Y924" i="5"/>
  <c r="X924" i="5"/>
  <c r="V924" i="5"/>
  <c r="U924" i="5"/>
  <c r="T924" i="5"/>
  <c r="S924" i="5"/>
  <c r="R924" i="5"/>
  <c r="Q924" i="5"/>
  <c r="P924" i="5"/>
  <c r="AI923" i="5"/>
  <c r="AH923" i="5"/>
  <c r="AF923" i="5"/>
  <c r="AE923" i="5"/>
  <c r="AD923" i="5"/>
  <c r="AC923" i="5"/>
  <c r="AB923" i="5"/>
  <c r="AA923" i="5"/>
  <c r="Z923" i="5"/>
  <c r="Y923" i="5"/>
  <c r="X923" i="5"/>
  <c r="V923" i="5"/>
  <c r="U923" i="5"/>
  <c r="T923" i="5"/>
  <c r="S923" i="5"/>
  <c r="R923" i="5"/>
  <c r="Q923" i="5"/>
  <c r="P923" i="5"/>
  <c r="AI922" i="5"/>
  <c r="AH922" i="5"/>
  <c r="AF922" i="5"/>
  <c r="AE922" i="5"/>
  <c r="AD922" i="5"/>
  <c r="AC922" i="5"/>
  <c r="AB922" i="5"/>
  <c r="AA922" i="5"/>
  <c r="Z922" i="5"/>
  <c r="Y922" i="5"/>
  <c r="X922" i="5"/>
  <c r="V922" i="5"/>
  <c r="U922" i="5"/>
  <c r="T922" i="5"/>
  <c r="S922" i="5"/>
  <c r="R922" i="5"/>
  <c r="Q922" i="5"/>
  <c r="P922" i="5"/>
  <c r="AI921" i="5"/>
  <c r="AH921" i="5"/>
  <c r="AF921" i="5"/>
  <c r="AE921" i="5"/>
  <c r="AD921" i="5"/>
  <c r="AC921" i="5"/>
  <c r="AB921" i="5"/>
  <c r="AA921" i="5"/>
  <c r="Z921" i="5"/>
  <c r="Y921" i="5"/>
  <c r="X921" i="5"/>
  <c r="V921" i="5"/>
  <c r="U921" i="5"/>
  <c r="T921" i="5"/>
  <c r="S921" i="5"/>
  <c r="R921" i="5"/>
  <c r="Q921" i="5"/>
  <c r="P921" i="5"/>
  <c r="AI920" i="5"/>
  <c r="AH920" i="5"/>
  <c r="AF920" i="5"/>
  <c r="AE920" i="5"/>
  <c r="AD920" i="5"/>
  <c r="AC920" i="5"/>
  <c r="AB920" i="5"/>
  <c r="AA920" i="5"/>
  <c r="Z920" i="5"/>
  <c r="Y920" i="5"/>
  <c r="X920" i="5"/>
  <c r="V920" i="5"/>
  <c r="U920" i="5"/>
  <c r="T920" i="5"/>
  <c r="S920" i="5"/>
  <c r="R920" i="5"/>
  <c r="Q920" i="5"/>
  <c r="P920" i="5"/>
  <c r="AI919" i="5"/>
  <c r="AH919" i="5"/>
  <c r="AF919" i="5"/>
  <c r="AE919" i="5"/>
  <c r="AD919" i="5"/>
  <c r="AC919" i="5"/>
  <c r="AB919" i="5"/>
  <c r="AA919" i="5"/>
  <c r="Z919" i="5"/>
  <c r="Y919" i="5"/>
  <c r="X919" i="5"/>
  <c r="V919" i="5"/>
  <c r="U919" i="5"/>
  <c r="T919" i="5"/>
  <c r="S919" i="5"/>
  <c r="R919" i="5"/>
  <c r="Q919" i="5"/>
  <c r="P919" i="5"/>
  <c r="AI918" i="5"/>
  <c r="AH918" i="5"/>
  <c r="AF918" i="5"/>
  <c r="AE918" i="5"/>
  <c r="AD918" i="5"/>
  <c r="AC918" i="5"/>
  <c r="AB918" i="5"/>
  <c r="AA918" i="5"/>
  <c r="Z918" i="5"/>
  <c r="Y918" i="5"/>
  <c r="X918" i="5"/>
  <c r="V918" i="5"/>
  <c r="U918" i="5"/>
  <c r="T918" i="5"/>
  <c r="S918" i="5"/>
  <c r="R918" i="5"/>
  <c r="Q918" i="5"/>
  <c r="P918" i="5"/>
  <c r="AI917" i="5"/>
  <c r="AH917" i="5"/>
  <c r="AF917" i="5"/>
  <c r="AE917" i="5"/>
  <c r="AD917" i="5"/>
  <c r="AC917" i="5"/>
  <c r="AB917" i="5"/>
  <c r="AA917" i="5"/>
  <c r="Z917" i="5"/>
  <c r="Y917" i="5"/>
  <c r="X917" i="5"/>
  <c r="V917" i="5"/>
  <c r="U917" i="5"/>
  <c r="T917" i="5"/>
  <c r="S917" i="5"/>
  <c r="R917" i="5"/>
  <c r="Q917" i="5"/>
  <c r="P917" i="5"/>
  <c r="AI916" i="5"/>
  <c r="AH916" i="5"/>
  <c r="AF916" i="5"/>
  <c r="AE916" i="5"/>
  <c r="AD916" i="5"/>
  <c r="AC916" i="5"/>
  <c r="AB916" i="5"/>
  <c r="AA916" i="5"/>
  <c r="Z916" i="5"/>
  <c r="Y916" i="5"/>
  <c r="X916" i="5"/>
  <c r="V916" i="5"/>
  <c r="U916" i="5"/>
  <c r="T916" i="5"/>
  <c r="S916" i="5"/>
  <c r="R916" i="5"/>
  <c r="Q916" i="5"/>
  <c r="P916" i="5"/>
  <c r="AI915" i="5"/>
  <c r="AH915" i="5"/>
  <c r="AF915" i="5"/>
  <c r="AE915" i="5"/>
  <c r="AD915" i="5"/>
  <c r="AC915" i="5"/>
  <c r="AB915" i="5"/>
  <c r="AA915" i="5"/>
  <c r="Z915" i="5"/>
  <c r="Y915" i="5"/>
  <c r="X915" i="5"/>
  <c r="V915" i="5"/>
  <c r="U915" i="5"/>
  <c r="T915" i="5"/>
  <c r="S915" i="5"/>
  <c r="R915" i="5"/>
  <c r="Q915" i="5"/>
  <c r="P915" i="5"/>
  <c r="AI914" i="5"/>
  <c r="AH914" i="5"/>
  <c r="AF914" i="5"/>
  <c r="AE914" i="5"/>
  <c r="AD914" i="5"/>
  <c r="AC914" i="5"/>
  <c r="AB914" i="5"/>
  <c r="AA914" i="5"/>
  <c r="Z914" i="5"/>
  <c r="Y914" i="5"/>
  <c r="X914" i="5"/>
  <c r="V914" i="5"/>
  <c r="U914" i="5"/>
  <c r="T914" i="5"/>
  <c r="S914" i="5"/>
  <c r="R914" i="5"/>
  <c r="Q914" i="5"/>
  <c r="P914" i="5"/>
  <c r="AI913" i="5"/>
  <c r="AH913" i="5"/>
  <c r="AF913" i="5"/>
  <c r="AE913" i="5"/>
  <c r="AD913" i="5"/>
  <c r="AC913" i="5"/>
  <c r="AB913" i="5"/>
  <c r="AA913" i="5"/>
  <c r="Z913" i="5"/>
  <c r="Y913" i="5"/>
  <c r="X913" i="5"/>
  <c r="V913" i="5"/>
  <c r="U913" i="5"/>
  <c r="T913" i="5"/>
  <c r="S913" i="5"/>
  <c r="R913" i="5"/>
  <c r="Q913" i="5"/>
  <c r="P913" i="5"/>
  <c r="AI912" i="5"/>
  <c r="AH912" i="5"/>
  <c r="AF912" i="5"/>
  <c r="AE912" i="5"/>
  <c r="AD912" i="5"/>
  <c r="AC912" i="5"/>
  <c r="AB912" i="5"/>
  <c r="AA912" i="5"/>
  <c r="Z912" i="5"/>
  <c r="Y912" i="5"/>
  <c r="X912" i="5"/>
  <c r="V912" i="5"/>
  <c r="U912" i="5"/>
  <c r="T912" i="5"/>
  <c r="S912" i="5"/>
  <c r="R912" i="5"/>
  <c r="Q912" i="5"/>
  <c r="P912" i="5"/>
  <c r="AI911" i="5"/>
  <c r="AH911" i="5"/>
  <c r="AF911" i="5"/>
  <c r="AE911" i="5"/>
  <c r="AD911" i="5"/>
  <c r="AC911" i="5"/>
  <c r="AB911" i="5"/>
  <c r="AA911" i="5"/>
  <c r="Z911" i="5"/>
  <c r="Y911" i="5"/>
  <c r="X911" i="5"/>
  <c r="V911" i="5"/>
  <c r="U911" i="5"/>
  <c r="T911" i="5"/>
  <c r="S911" i="5"/>
  <c r="R911" i="5"/>
  <c r="Q911" i="5"/>
  <c r="P911" i="5"/>
  <c r="AI910" i="5"/>
  <c r="AH910" i="5"/>
  <c r="AF910" i="5"/>
  <c r="AE910" i="5"/>
  <c r="AD910" i="5"/>
  <c r="AC910" i="5"/>
  <c r="AB910" i="5"/>
  <c r="AA910" i="5"/>
  <c r="Z910" i="5"/>
  <c r="Y910" i="5"/>
  <c r="X910" i="5"/>
  <c r="V910" i="5"/>
  <c r="U910" i="5"/>
  <c r="T910" i="5"/>
  <c r="S910" i="5"/>
  <c r="R910" i="5"/>
  <c r="Q910" i="5"/>
  <c r="P910" i="5"/>
  <c r="AI909" i="5"/>
  <c r="AH909" i="5"/>
  <c r="AF909" i="5"/>
  <c r="AE909" i="5"/>
  <c r="AD909" i="5"/>
  <c r="AC909" i="5"/>
  <c r="AB909" i="5"/>
  <c r="AA909" i="5"/>
  <c r="Z909" i="5"/>
  <c r="Y909" i="5"/>
  <c r="X909" i="5"/>
  <c r="V909" i="5"/>
  <c r="U909" i="5"/>
  <c r="T909" i="5"/>
  <c r="S909" i="5"/>
  <c r="R909" i="5"/>
  <c r="Q909" i="5"/>
  <c r="P909" i="5"/>
  <c r="AI908" i="5"/>
  <c r="AH908" i="5"/>
  <c r="AF908" i="5"/>
  <c r="AE908" i="5"/>
  <c r="AD908" i="5"/>
  <c r="AC908" i="5"/>
  <c r="AB908" i="5"/>
  <c r="AA908" i="5"/>
  <c r="Z908" i="5"/>
  <c r="Y908" i="5"/>
  <c r="X908" i="5"/>
  <c r="V908" i="5"/>
  <c r="U908" i="5"/>
  <c r="T908" i="5"/>
  <c r="S908" i="5"/>
  <c r="R908" i="5"/>
  <c r="Q908" i="5"/>
  <c r="P908" i="5"/>
  <c r="AI907" i="5"/>
  <c r="AH907" i="5"/>
  <c r="AF907" i="5"/>
  <c r="AE907" i="5"/>
  <c r="AD907" i="5"/>
  <c r="AC907" i="5"/>
  <c r="AB907" i="5"/>
  <c r="AA907" i="5"/>
  <c r="Z907" i="5"/>
  <c r="Y907" i="5"/>
  <c r="X907" i="5"/>
  <c r="V907" i="5"/>
  <c r="U907" i="5"/>
  <c r="T907" i="5"/>
  <c r="S907" i="5"/>
  <c r="R907" i="5"/>
  <c r="Q907" i="5"/>
  <c r="P907" i="5"/>
  <c r="AI906" i="5"/>
  <c r="AH906" i="5"/>
  <c r="AF906" i="5"/>
  <c r="AE906" i="5"/>
  <c r="AD906" i="5"/>
  <c r="AC906" i="5"/>
  <c r="AB906" i="5"/>
  <c r="AA906" i="5"/>
  <c r="Z906" i="5"/>
  <c r="Y906" i="5"/>
  <c r="X906" i="5"/>
  <c r="V906" i="5"/>
  <c r="U906" i="5"/>
  <c r="T906" i="5"/>
  <c r="S906" i="5"/>
  <c r="R906" i="5"/>
  <c r="Q906" i="5"/>
  <c r="P906" i="5"/>
  <c r="AI905" i="5"/>
  <c r="AH905" i="5"/>
  <c r="AF905" i="5"/>
  <c r="AE905" i="5"/>
  <c r="AD905" i="5"/>
  <c r="AC905" i="5"/>
  <c r="AB905" i="5"/>
  <c r="AA905" i="5"/>
  <c r="Z905" i="5"/>
  <c r="Y905" i="5"/>
  <c r="X905" i="5"/>
  <c r="V905" i="5"/>
  <c r="U905" i="5"/>
  <c r="T905" i="5"/>
  <c r="S905" i="5"/>
  <c r="R905" i="5"/>
  <c r="Q905" i="5"/>
  <c r="P905" i="5"/>
  <c r="AI904" i="5"/>
  <c r="AH904" i="5"/>
  <c r="AF904" i="5"/>
  <c r="AE904" i="5"/>
  <c r="AD904" i="5"/>
  <c r="AC904" i="5"/>
  <c r="AB904" i="5"/>
  <c r="AA904" i="5"/>
  <c r="Z904" i="5"/>
  <c r="Y904" i="5"/>
  <c r="X904" i="5"/>
  <c r="V904" i="5"/>
  <c r="U904" i="5"/>
  <c r="T904" i="5"/>
  <c r="S904" i="5"/>
  <c r="R904" i="5"/>
  <c r="Q904" i="5"/>
  <c r="P904" i="5"/>
  <c r="AI903" i="5"/>
  <c r="AH903" i="5"/>
  <c r="AF903" i="5"/>
  <c r="AE903" i="5"/>
  <c r="AD903" i="5"/>
  <c r="AC903" i="5"/>
  <c r="AB903" i="5"/>
  <c r="AA903" i="5"/>
  <c r="Z903" i="5"/>
  <c r="Y903" i="5"/>
  <c r="X903" i="5"/>
  <c r="V903" i="5"/>
  <c r="U903" i="5"/>
  <c r="T903" i="5"/>
  <c r="S903" i="5"/>
  <c r="R903" i="5"/>
  <c r="Q903" i="5"/>
  <c r="P903" i="5"/>
  <c r="AI902" i="5"/>
  <c r="AH902" i="5"/>
  <c r="AF902" i="5"/>
  <c r="AE902" i="5"/>
  <c r="AD902" i="5"/>
  <c r="AC902" i="5"/>
  <c r="AB902" i="5"/>
  <c r="AA902" i="5"/>
  <c r="Z902" i="5"/>
  <c r="Y902" i="5"/>
  <c r="X902" i="5"/>
  <c r="V902" i="5"/>
  <c r="U902" i="5"/>
  <c r="T902" i="5"/>
  <c r="S902" i="5"/>
  <c r="R902" i="5"/>
  <c r="Q902" i="5"/>
  <c r="P902" i="5"/>
  <c r="AI901" i="5"/>
  <c r="AH901" i="5"/>
  <c r="AF901" i="5"/>
  <c r="AE901" i="5"/>
  <c r="AD901" i="5"/>
  <c r="AC901" i="5"/>
  <c r="AB901" i="5"/>
  <c r="AA901" i="5"/>
  <c r="Z901" i="5"/>
  <c r="Y901" i="5"/>
  <c r="X901" i="5"/>
  <c r="V901" i="5"/>
  <c r="U901" i="5"/>
  <c r="T901" i="5"/>
  <c r="S901" i="5"/>
  <c r="R901" i="5"/>
  <c r="Q901" i="5"/>
  <c r="P901" i="5"/>
  <c r="AI900" i="5"/>
  <c r="AH900" i="5"/>
  <c r="AF900" i="5"/>
  <c r="AE900" i="5"/>
  <c r="AD900" i="5"/>
  <c r="AC900" i="5"/>
  <c r="AB900" i="5"/>
  <c r="AA900" i="5"/>
  <c r="Z900" i="5"/>
  <c r="Y900" i="5"/>
  <c r="X900" i="5"/>
  <c r="V900" i="5"/>
  <c r="U900" i="5"/>
  <c r="T900" i="5"/>
  <c r="S900" i="5"/>
  <c r="R900" i="5"/>
  <c r="Q900" i="5"/>
  <c r="P900" i="5"/>
  <c r="AI899" i="5"/>
  <c r="AH899" i="5"/>
  <c r="AF899" i="5"/>
  <c r="AE899" i="5"/>
  <c r="AD899" i="5"/>
  <c r="AC899" i="5"/>
  <c r="AB899" i="5"/>
  <c r="AA899" i="5"/>
  <c r="Z899" i="5"/>
  <c r="Y899" i="5"/>
  <c r="X899" i="5"/>
  <c r="V899" i="5"/>
  <c r="U899" i="5"/>
  <c r="T899" i="5"/>
  <c r="S899" i="5"/>
  <c r="R899" i="5"/>
  <c r="Q899" i="5"/>
  <c r="P899" i="5"/>
  <c r="AI898" i="5"/>
  <c r="AH898" i="5"/>
  <c r="AF898" i="5"/>
  <c r="AE898" i="5"/>
  <c r="AD898" i="5"/>
  <c r="AC898" i="5"/>
  <c r="AB898" i="5"/>
  <c r="AA898" i="5"/>
  <c r="Z898" i="5"/>
  <c r="Y898" i="5"/>
  <c r="X898" i="5"/>
  <c r="V898" i="5"/>
  <c r="U898" i="5"/>
  <c r="T898" i="5"/>
  <c r="S898" i="5"/>
  <c r="R898" i="5"/>
  <c r="Q898" i="5"/>
  <c r="P898" i="5"/>
  <c r="AI897" i="5"/>
  <c r="AH897" i="5"/>
  <c r="AF897" i="5"/>
  <c r="AE897" i="5"/>
  <c r="AD897" i="5"/>
  <c r="AC897" i="5"/>
  <c r="AB897" i="5"/>
  <c r="AA897" i="5"/>
  <c r="Z897" i="5"/>
  <c r="Y897" i="5"/>
  <c r="X897" i="5"/>
  <c r="V897" i="5"/>
  <c r="U897" i="5"/>
  <c r="T897" i="5"/>
  <c r="S897" i="5"/>
  <c r="R897" i="5"/>
  <c r="Q897" i="5"/>
  <c r="P897" i="5"/>
  <c r="AI896" i="5"/>
  <c r="AH896" i="5"/>
  <c r="AF896" i="5"/>
  <c r="AE896" i="5"/>
  <c r="AD896" i="5"/>
  <c r="AC896" i="5"/>
  <c r="AB896" i="5"/>
  <c r="AA896" i="5"/>
  <c r="Z896" i="5"/>
  <c r="Y896" i="5"/>
  <c r="X896" i="5"/>
  <c r="V896" i="5"/>
  <c r="U896" i="5"/>
  <c r="T896" i="5"/>
  <c r="S896" i="5"/>
  <c r="R896" i="5"/>
  <c r="Q896" i="5"/>
  <c r="P896" i="5"/>
  <c r="AI895" i="5"/>
  <c r="AH895" i="5"/>
  <c r="AF895" i="5"/>
  <c r="AE895" i="5"/>
  <c r="AD895" i="5"/>
  <c r="AC895" i="5"/>
  <c r="AB895" i="5"/>
  <c r="AA895" i="5"/>
  <c r="Z895" i="5"/>
  <c r="Y895" i="5"/>
  <c r="X895" i="5"/>
  <c r="V895" i="5"/>
  <c r="U895" i="5"/>
  <c r="T895" i="5"/>
  <c r="S895" i="5"/>
  <c r="R895" i="5"/>
  <c r="Q895" i="5"/>
  <c r="P895" i="5"/>
  <c r="AI894" i="5"/>
  <c r="AH894" i="5"/>
  <c r="AF894" i="5"/>
  <c r="AE894" i="5"/>
  <c r="AD894" i="5"/>
  <c r="AC894" i="5"/>
  <c r="AB894" i="5"/>
  <c r="AA894" i="5"/>
  <c r="Z894" i="5"/>
  <c r="Y894" i="5"/>
  <c r="X894" i="5"/>
  <c r="V894" i="5"/>
  <c r="U894" i="5"/>
  <c r="T894" i="5"/>
  <c r="S894" i="5"/>
  <c r="R894" i="5"/>
  <c r="Q894" i="5"/>
  <c r="P894" i="5"/>
  <c r="AI893" i="5"/>
  <c r="AH893" i="5"/>
  <c r="AF893" i="5"/>
  <c r="AE893" i="5"/>
  <c r="AD893" i="5"/>
  <c r="AC893" i="5"/>
  <c r="AB893" i="5"/>
  <c r="AA893" i="5"/>
  <c r="Z893" i="5"/>
  <c r="Y893" i="5"/>
  <c r="X893" i="5"/>
  <c r="V893" i="5"/>
  <c r="U893" i="5"/>
  <c r="T893" i="5"/>
  <c r="S893" i="5"/>
  <c r="R893" i="5"/>
  <c r="Q893" i="5"/>
  <c r="P893" i="5"/>
  <c r="AI892" i="5"/>
  <c r="AH892" i="5"/>
  <c r="AF892" i="5"/>
  <c r="AE892" i="5"/>
  <c r="AD892" i="5"/>
  <c r="AC892" i="5"/>
  <c r="AB892" i="5"/>
  <c r="AA892" i="5"/>
  <c r="Z892" i="5"/>
  <c r="Y892" i="5"/>
  <c r="X892" i="5"/>
  <c r="V892" i="5"/>
  <c r="U892" i="5"/>
  <c r="T892" i="5"/>
  <c r="S892" i="5"/>
  <c r="R892" i="5"/>
  <c r="Q892" i="5"/>
  <c r="P892" i="5"/>
  <c r="AI891" i="5"/>
  <c r="AH891" i="5"/>
  <c r="AF891" i="5"/>
  <c r="AE891" i="5"/>
  <c r="AD891" i="5"/>
  <c r="AC891" i="5"/>
  <c r="AB891" i="5"/>
  <c r="AA891" i="5"/>
  <c r="Z891" i="5"/>
  <c r="Y891" i="5"/>
  <c r="X891" i="5"/>
  <c r="V891" i="5"/>
  <c r="U891" i="5"/>
  <c r="T891" i="5"/>
  <c r="S891" i="5"/>
  <c r="R891" i="5"/>
  <c r="Q891" i="5"/>
  <c r="P891" i="5"/>
  <c r="AI890" i="5"/>
  <c r="AH890" i="5"/>
  <c r="AF890" i="5"/>
  <c r="AE890" i="5"/>
  <c r="AD890" i="5"/>
  <c r="AC890" i="5"/>
  <c r="AB890" i="5"/>
  <c r="AA890" i="5"/>
  <c r="Z890" i="5"/>
  <c r="Y890" i="5"/>
  <c r="X890" i="5"/>
  <c r="V890" i="5"/>
  <c r="U890" i="5"/>
  <c r="T890" i="5"/>
  <c r="S890" i="5"/>
  <c r="R890" i="5"/>
  <c r="Q890" i="5"/>
  <c r="P890" i="5"/>
  <c r="AI889" i="5"/>
  <c r="AH889" i="5"/>
  <c r="AF889" i="5"/>
  <c r="AE889" i="5"/>
  <c r="AD889" i="5"/>
  <c r="AC889" i="5"/>
  <c r="AB889" i="5"/>
  <c r="AA889" i="5"/>
  <c r="Z889" i="5"/>
  <c r="Y889" i="5"/>
  <c r="X889" i="5"/>
  <c r="V889" i="5"/>
  <c r="U889" i="5"/>
  <c r="T889" i="5"/>
  <c r="S889" i="5"/>
  <c r="R889" i="5"/>
  <c r="Q889" i="5"/>
  <c r="P889" i="5"/>
  <c r="AI888" i="5"/>
  <c r="AH888" i="5"/>
  <c r="AF888" i="5"/>
  <c r="AE888" i="5"/>
  <c r="AD888" i="5"/>
  <c r="AC888" i="5"/>
  <c r="AB888" i="5"/>
  <c r="AA888" i="5"/>
  <c r="Z888" i="5"/>
  <c r="Y888" i="5"/>
  <c r="X888" i="5"/>
  <c r="V888" i="5"/>
  <c r="U888" i="5"/>
  <c r="T888" i="5"/>
  <c r="S888" i="5"/>
  <c r="R888" i="5"/>
  <c r="Q888" i="5"/>
  <c r="P888" i="5"/>
  <c r="AI887" i="5"/>
  <c r="AH887" i="5"/>
  <c r="AF887" i="5"/>
  <c r="AE887" i="5"/>
  <c r="AD887" i="5"/>
  <c r="AC887" i="5"/>
  <c r="AB887" i="5"/>
  <c r="AA887" i="5"/>
  <c r="Z887" i="5"/>
  <c r="Y887" i="5"/>
  <c r="X887" i="5"/>
  <c r="V887" i="5"/>
  <c r="U887" i="5"/>
  <c r="T887" i="5"/>
  <c r="S887" i="5"/>
  <c r="R887" i="5"/>
  <c r="Q887" i="5"/>
  <c r="P887" i="5"/>
  <c r="AI886" i="5"/>
  <c r="AH886" i="5"/>
  <c r="AF886" i="5"/>
  <c r="AE886" i="5"/>
  <c r="AD886" i="5"/>
  <c r="AC886" i="5"/>
  <c r="AB886" i="5"/>
  <c r="AA886" i="5"/>
  <c r="Z886" i="5"/>
  <c r="Y886" i="5"/>
  <c r="X886" i="5"/>
  <c r="V886" i="5"/>
  <c r="U886" i="5"/>
  <c r="T886" i="5"/>
  <c r="S886" i="5"/>
  <c r="R886" i="5"/>
  <c r="Q886" i="5"/>
  <c r="P886" i="5"/>
  <c r="AI885" i="5"/>
  <c r="AH885" i="5"/>
  <c r="AF885" i="5"/>
  <c r="AE885" i="5"/>
  <c r="AD885" i="5"/>
  <c r="AC885" i="5"/>
  <c r="AB885" i="5"/>
  <c r="AA885" i="5"/>
  <c r="Z885" i="5"/>
  <c r="Y885" i="5"/>
  <c r="X885" i="5"/>
  <c r="V885" i="5"/>
  <c r="U885" i="5"/>
  <c r="T885" i="5"/>
  <c r="S885" i="5"/>
  <c r="R885" i="5"/>
  <c r="Q885" i="5"/>
  <c r="P885" i="5"/>
  <c r="AI884" i="5"/>
  <c r="AH884" i="5"/>
  <c r="AF884" i="5"/>
  <c r="AE884" i="5"/>
  <c r="AD884" i="5"/>
  <c r="AC884" i="5"/>
  <c r="AB884" i="5"/>
  <c r="AA884" i="5"/>
  <c r="Z884" i="5"/>
  <c r="Y884" i="5"/>
  <c r="X884" i="5"/>
  <c r="V884" i="5"/>
  <c r="U884" i="5"/>
  <c r="T884" i="5"/>
  <c r="S884" i="5"/>
  <c r="R884" i="5"/>
  <c r="Q884" i="5"/>
  <c r="P884" i="5"/>
  <c r="AI883" i="5"/>
  <c r="AH883" i="5"/>
  <c r="AF883" i="5"/>
  <c r="AE883" i="5"/>
  <c r="AD883" i="5"/>
  <c r="AC883" i="5"/>
  <c r="AB883" i="5"/>
  <c r="AA883" i="5"/>
  <c r="Z883" i="5"/>
  <c r="Y883" i="5"/>
  <c r="X883" i="5"/>
  <c r="V883" i="5"/>
  <c r="U883" i="5"/>
  <c r="T883" i="5"/>
  <c r="S883" i="5"/>
  <c r="R883" i="5"/>
  <c r="Q883" i="5"/>
  <c r="P883" i="5"/>
  <c r="AI882" i="5"/>
  <c r="AH882" i="5"/>
  <c r="AF882" i="5"/>
  <c r="AE882" i="5"/>
  <c r="AD882" i="5"/>
  <c r="AC882" i="5"/>
  <c r="AB882" i="5"/>
  <c r="AA882" i="5"/>
  <c r="Z882" i="5"/>
  <c r="Y882" i="5"/>
  <c r="X882" i="5"/>
  <c r="V882" i="5"/>
  <c r="U882" i="5"/>
  <c r="T882" i="5"/>
  <c r="S882" i="5"/>
  <c r="R882" i="5"/>
  <c r="Q882" i="5"/>
  <c r="P882" i="5"/>
  <c r="AI881" i="5"/>
  <c r="AH881" i="5"/>
  <c r="AF881" i="5"/>
  <c r="AE881" i="5"/>
  <c r="AD881" i="5"/>
  <c r="AC881" i="5"/>
  <c r="AB881" i="5"/>
  <c r="AA881" i="5"/>
  <c r="Z881" i="5"/>
  <c r="Y881" i="5"/>
  <c r="X881" i="5"/>
  <c r="V881" i="5"/>
  <c r="U881" i="5"/>
  <c r="T881" i="5"/>
  <c r="S881" i="5"/>
  <c r="R881" i="5"/>
  <c r="Q881" i="5"/>
  <c r="P881" i="5"/>
  <c r="AI880" i="5"/>
  <c r="AH880" i="5"/>
  <c r="AF880" i="5"/>
  <c r="AE880" i="5"/>
  <c r="AD880" i="5"/>
  <c r="AC880" i="5"/>
  <c r="AB880" i="5"/>
  <c r="AA880" i="5"/>
  <c r="Z880" i="5"/>
  <c r="Y880" i="5"/>
  <c r="X880" i="5"/>
  <c r="V880" i="5"/>
  <c r="U880" i="5"/>
  <c r="T880" i="5"/>
  <c r="S880" i="5"/>
  <c r="R880" i="5"/>
  <c r="Q880" i="5"/>
  <c r="P880" i="5"/>
  <c r="AI879" i="5"/>
  <c r="AH879" i="5"/>
  <c r="AF879" i="5"/>
  <c r="AE879" i="5"/>
  <c r="AD879" i="5"/>
  <c r="AC879" i="5"/>
  <c r="AB879" i="5"/>
  <c r="AA879" i="5"/>
  <c r="Z879" i="5"/>
  <c r="Y879" i="5"/>
  <c r="X879" i="5"/>
  <c r="V879" i="5"/>
  <c r="U879" i="5"/>
  <c r="T879" i="5"/>
  <c r="S879" i="5"/>
  <c r="R879" i="5"/>
  <c r="Q879" i="5"/>
  <c r="P879" i="5"/>
  <c r="AI878" i="5"/>
  <c r="AH878" i="5"/>
  <c r="AF878" i="5"/>
  <c r="AE878" i="5"/>
  <c r="AD878" i="5"/>
  <c r="AC878" i="5"/>
  <c r="AB878" i="5"/>
  <c r="AA878" i="5"/>
  <c r="Z878" i="5"/>
  <c r="Y878" i="5"/>
  <c r="X878" i="5"/>
  <c r="V878" i="5"/>
  <c r="U878" i="5"/>
  <c r="T878" i="5"/>
  <c r="S878" i="5"/>
  <c r="R878" i="5"/>
  <c r="Q878" i="5"/>
  <c r="P878" i="5"/>
  <c r="AI877" i="5"/>
  <c r="AH877" i="5"/>
  <c r="AF877" i="5"/>
  <c r="AE877" i="5"/>
  <c r="AD877" i="5"/>
  <c r="AC877" i="5"/>
  <c r="AB877" i="5"/>
  <c r="AA877" i="5"/>
  <c r="Z877" i="5"/>
  <c r="Y877" i="5"/>
  <c r="X877" i="5"/>
  <c r="V877" i="5"/>
  <c r="U877" i="5"/>
  <c r="T877" i="5"/>
  <c r="S877" i="5"/>
  <c r="R877" i="5"/>
  <c r="Q877" i="5"/>
  <c r="P877" i="5"/>
  <c r="AI876" i="5"/>
  <c r="AH876" i="5"/>
  <c r="AF876" i="5"/>
  <c r="AE876" i="5"/>
  <c r="AD876" i="5"/>
  <c r="AC876" i="5"/>
  <c r="AB876" i="5"/>
  <c r="AA876" i="5"/>
  <c r="Z876" i="5"/>
  <c r="Y876" i="5"/>
  <c r="X876" i="5"/>
  <c r="V876" i="5"/>
  <c r="U876" i="5"/>
  <c r="T876" i="5"/>
  <c r="S876" i="5"/>
  <c r="R876" i="5"/>
  <c r="Q876" i="5"/>
  <c r="P876" i="5"/>
  <c r="AI875" i="5"/>
  <c r="AH875" i="5"/>
  <c r="AF875" i="5"/>
  <c r="AE875" i="5"/>
  <c r="AD875" i="5"/>
  <c r="AC875" i="5"/>
  <c r="AB875" i="5"/>
  <c r="AA875" i="5"/>
  <c r="Z875" i="5"/>
  <c r="Y875" i="5"/>
  <c r="X875" i="5"/>
  <c r="V875" i="5"/>
  <c r="U875" i="5"/>
  <c r="T875" i="5"/>
  <c r="S875" i="5"/>
  <c r="R875" i="5"/>
  <c r="Q875" i="5"/>
  <c r="P875" i="5"/>
  <c r="AI874" i="5"/>
  <c r="AH874" i="5"/>
  <c r="AF874" i="5"/>
  <c r="AE874" i="5"/>
  <c r="AD874" i="5"/>
  <c r="AC874" i="5"/>
  <c r="AB874" i="5"/>
  <c r="AA874" i="5"/>
  <c r="Z874" i="5"/>
  <c r="Y874" i="5"/>
  <c r="X874" i="5"/>
  <c r="V874" i="5"/>
  <c r="U874" i="5"/>
  <c r="T874" i="5"/>
  <c r="S874" i="5"/>
  <c r="R874" i="5"/>
  <c r="Q874" i="5"/>
  <c r="P874" i="5"/>
  <c r="AI873" i="5"/>
  <c r="AH873" i="5"/>
  <c r="AF873" i="5"/>
  <c r="AE873" i="5"/>
  <c r="AD873" i="5"/>
  <c r="AC873" i="5"/>
  <c r="AB873" i="5"/>
  <c r="AA873" i="5"/>
  <c r="Z873" i="5"/>
  <c r="Y873" i="5"/>
  <c r="X873" i="5"/>
  <c r="V873" i="5"/>
  <c r="U873" i="5"/>
  <c r="T873" i="5"/>
  <c r="S873" i="5"/>
  <c r="R873" i="5"/>
  <c r="Q873" i="5"/>
  <c r="P873" i="5"/>
  <c r="AI872" i="5"/>
  <c r="AH872" i="5"/>
  <c r="AF872" i="5"/>
  <c r="AE872" i="5"/>
  <c r="AD872" i="5"/>
  <c r="AC872" i="5"/>
  <c r="AB872" i="5"/>
  <c r="AA872" i="5"/>
  <c r="Z872" i="5"/>
  <c r="Y872" i="5"/>
  <c r="X872" i="5"/>
  <c r="V872" i="5"/>
  <c r="U872" i="5"/>
  <c r="T872" i="5"/>
  <c r="S872" i="5"/>
  <c r="R872" i="5"/>
  <c r="Q872" i="5"/>
  <c r="P872" i="5"/>
  <c r="AI871" i="5"/>
  <c r="AH871" i="5"/>
  <c r="AF871" i="5"/>
  <c r="AE871" i="5"/>
  <c r="AD871" i="5"/>
  <c r="AC871" i="5"/>
  <c r="AB871" i="5"/>
  <c r="AA871" i="5"/>
  <c r="Z871" i="5"/>
  <c r="Y871" i="5"/>
  <c r="X871" i="5"/>
  <c r="V871" i="5"/>
  <c r="U871" i="5"/>
  <c r="T871" i="5"/>
  <c r="S871" i="5"/>
  <c r="R871" i="5"/>
  <c r="Q871" i="5"/>
  <c r="P871" i="5"/>
  <c r="AI870" i="5"/>
  <c r="AH870" i="5"/>
  <c r="AF870" i="5"/>
  <c r="AE870" i="5"/>
  <c r="AD870" i="5"/>
  <c r="AC870" i="5"/>
  <c r="AB870" i="5"/>
  <c r="AA870" i="5"/>
  <c r="Z870" i="5"/>
  <c r="Y870" i="5"/>
  <c r="X870" i="5"/>
  <c r="V870" i="5"/>
  <c r="U870" i="5"/>
  <c r="T870" i="5"/>
  <c r="S870" i="5"/>
  <c r="R870" i="5"/>
  <c r="Q870" i="5"/>
  <c r="P870" i="5"/>
  <c r="AI869" i="5"/>
  <c r="AH869" i="5"/>
  <c r="AF869" i="5"/>
  <c r="AE869" i="5"/>
  <c r="AD869" i="5"/>
  <c r="AC869" i="5"/>
  <c r="AB869" i="5"/>
  <c r="AA869" i="5"/>
  <c r="Z869" i="5"/>
  <c r="Y869" i="5"/>
  <c r="X869" i="5"/>
  <c r="V869" i="5"/>
  <c r="U869" i="5"/>
  <c r="T869" i="5"/>
  <c r="S869" i="5"/>
  <c r="R869" i="5"/>
  <c r="Q869" i="5"/>
  <c r="P869" i="5"/>
  <c r="AI868" i="5"/>
  <c r="AH868" i="5"/>
  <c r="AF868" i="5"/>
  <c r="AE868" i="5"/>
  <c r="AD868" i="5"/>
  <c r="AC868" i="5"/>
  <c r="AB868" i="5"/>
  <c r="AA868" i="5"/>
  <c r="Z868" i="5"/>
  <c r="Y868" i="5"/>
  <c r="X868" i="5"/>
  <c r="V868" i="5"/>
  <c r="U868" i="5"/>
  <c r="T868" i="5"/>
  <c r="S868" i="5"/>
  <c r="R868" i="5"/>
  <c r="Q868" i="5"/>
  <c r="P868" i="5"/>
  <c r="AI867" i="5"/>
  <c r="AH867" i="5"/>
  <c r="AF867" i="5"/>
  <c r="AE867" i="5"/>
  <c r="AD867" i="5"/>
  <c r="AC867" i="5"/>
  <c r="AB867" i="5"/>
  <c r="AA867" i="5"/>
  <c r="Z867" i="5"/>
  <c r="Y867" i="5"/>
  <c r="X867" i="5"/>
  <c r="V867" i="5"/>
  <c r="U867" i="5"/>
  <c r="T867" i="5"/>
  <c r="S867" i="5"/>
  <c r="R867" i="5"/>
  <c r="Q867" i="5"/>
  <c r="P867" i="5"/>
  <c r="AI866" i="5"/>
  <c r="AH866" i="5"/>
  <c r="AF866" i="5"/>
  <c r="AE866" i="5"/>
  <c r="AD866" i="5"/>
  <c r="AC866" i="5"/>
  <c r="AB866" i="5"/>
  <c r="AA866" i="5"/>
  <c r="Z866" i="5"/>
  <c r="Y866" i="5"/>
  <c r="X866" i="5"/>
  <c r="V866" i="5"/>
  <c r="U866" i="5"/>
  <c r="T866" i="5"/>
  <c r="S866" i="5"/>
  <c r="R866" i="5"/>
  <c r="Q866" i="5"/>
  <c r="P866" i="5"/>
  <c r="AI865" i="5"/>
  <c r="AH865" i="5"/>
  <c r="AF865" i="5"/>
  <c r="AE865" i="5"/>
  <c r="AD865" i="5"/>
  <c r="AC865" i="5"/>
  <c r="AB865" i="5"/>
  <c r="AA865" i="5"/>
  <c r="Z865" i="5"/>
  <c r="Y865" i="5"/>
  <c r="X865" i="5"/>
  <c r="V865" i="5"/>
  <c r="U865" i="5"/>
  <c r="T865" i="5"/>
  <c r="S865" i="5"/>
  <c r="R865" i="5"/>
  <c r="Q865" i="5"/>
  <c r="P865" i="5"/>
  <c r="AI864" i="5"/>
  <c r="AH864" i="5"/>
  <c r="AF864" i="5"/>
  <c r="AE864" i="5"/>
  <c r="AD864" i="5"/>
  <c r="AC864" i="5"/>
  <c r="AB864" i="5"/>
  <c r="AA864" i="5"/>
  <c r="Z864" i="5"/>
  <c r="Y864" i="5"/>
  <c r="X864" i="5"/>
  <c r="V864" i="5"/>
  <c r="U864" i="5"/>
  <c r="T864" i="5"/>
  <c r="S864" i="5"/>
  <c r="R864" i="5"/>
  <c r="Q864" i="5"/>
  <c r="P864" i="5"/>
  <c r="AI863" i="5"/>
  <c r="AH863" i="5"/>
  <c r="AF863" i="5"/>
  <c r="AE863" i="5"/>
  <c r="AD863" i="5"/>
  <c r="AC863" i="5"/>
  <c r="AB863" i="5"/>
  <c r="AA863" i="5"/>
  <c r="Z863" i="5"/>
  <c r="Y863" i="5"/>
  <c r="X863" i="5"/>
  <c r="V863" i="5"/>
  <c r="U863" i="5"/>
  <c r="T863" i="5"/>
  <c r="S863" i="5"/>
  <c r="R863" i="5"/>
  <c r="Q863" i="5"/>
  <c r="P863" i="5"/>
  <c r="AI862" i="5"/>
  <c r="AH862" i="5"/>
  <c r="AF862" i="5"/>
  <c r="AE862" i="5"/>
  <c r="AD862" i="5"/>
  <c r="AC862" i="5"/>
  <c r="AB862" i="5"/>
  <c r="AA862" i="5"/>
  <c r="Z862" i="5"/>
  <c r="Y862" i="5"/>
  <c r="X862" i="5"/>
  <c r="V862" i="5"/>
  <c r="U862" i="5"/>
  <c r="T862" i="5"/>
  <c r="S862" i="5"/>
  <c r="R862" i="5"/>
  <c r="Q862" i="5"/>
  <c r="P862" i="5"/>
  <c r="AI861" i="5"/>
  <c r="AH861" i="5"/>
  <c r="AF861" i="5"/>
  <c r="AE861" i="5"/>
  <c r="AD861" i="5"/>
  <c r="AC861" i="5"/>
  <c r="AB861" i="5"/>
  <c r="AA861" i="5"/>
  <c r="Z861" i="5"/>
  <c r="Y861" i="5"/>
  <c r="X861" i="5"/>
  <c r="V861" i="5"/>
  <c r="U861" i="5"/>
  <c r="T861" i="5"/>
  <c r="S861" i="5"/>
  <c r="R861" i="5"/>
  <c r="Q861" i="5"/>
  <c r="P861" i="5"/>
  <c r="AI860" i="5"/>
  <c r="AH860" i="5"/>
  <c r="AF860" i="5"/>
  <c r="AE860" i="5"/>
  <c r="AD860" i="5"/>
  <c r="AC860" i="5"/>
  <c r="AB860" i="5"/>
  <c r="AA860" i="5"/>
  <c r="Z860" i="5"/>
  <c r="Y860" i="5"/>
  <c r="X860" i="5"/>
  <c r="V860" i="5"/>
  <c r="U860" i="5"/>
  <c r="T860" i="5"/>
  <c r="S860" i="5"/>
  <c r="R860" i="5"/>
  <c r="Q860" i="5"/>
  <c r="P860" i="5"/>
  <c r="AI859" i="5"/>
  <c r="AH859" i="5"/>
  <c r="AF859" i="5"/>
  <c r="AE859" i="5"/>
  <c r="AD859" i="5"/>
  <c r="AC859" i="5"/>
  <c r="AB859" i="5"/>
  <c r="AA859" i="5"/>
  <c r="Z859" i="5"/>
  <c r="Y859" i="5"/>
  <c r="X859" i="5"/>
  <c r="V859" i="5"/>
  <c r="U859" i="5"/>
  <c r="T859" i="5"/>
  <c r="S859" i="5"/>
  <c r="R859" i="5"/>
  <c r="Q859" i="5"/>
  <c r="P859" i="5"/>
  <c r="AI858" i="5"/>
  <c r="AH858" i="5"/>
  <c r="AF858" i="5"/>
  <c r="AE858" i="5"/>
  <c r="AD858" i="5"/>
  <c r="AC858" i="5"/>
  <c r="AB858" i="5"/>
  <c r="AA858" i="5"/>
  <c r="Z858" i="5"/>
  <c r="Y858" i="5"/>
  <c r="X858" i="5"/>
  <c r="V858" i="5"/>
  <c r="U858" i="5"/>
  <c r="T858" i="5"/>
  <c r="S858" i="5"/>
  <c r="R858" i="5"/>
  <c r="Q858" i="5"/>
  <c r="P858" i="5"/>
  <c r="AI857" i="5"/>
  <c r="AH857" i="5"/>
  <c r="AF857" i="5"/>
  <c r="AE857" i="5"/>
  <c r="AD857" i="5"/>
  <c r="AC857" i="5"/>
  <c r="AB857" i="5"/>
  <c r="AA857" i="5"/>
  <c r="Z857" i="5"/>
  <c r="Y857" i="5"/>
  <c r="X857" i="5"/>
  <c r="V857" i="5"/>
  <c r="U857" i="5"/>
  <c r="T857" i="5"/>
  <c r="S857" i="5"/>
  <c r="R857" i="5"/>
  <c r="Q857" i="5"/>
  <c r="P857" i="5"/>
  <c r="AI856" i="5"/>
  <c r="AH856" i="5"/>
  <c r="AF856" i="5"/>
  <c r="AE856" i="5"/>
  <c r="AD856" i="5"/>
  <c r="AC856" i="5"/>
  <c r="AB856" i="5"/>
  <c r="AA856" i="5"/>
  <c r="Z856" i="5"/>
  <c r="Y856" i="5"/>
  <c r="X856" i="5"/>
  <c r="V856" i="5"/>
  <c r="U856" i="5"/>
  <c r="T856" i="5"/>
  <c r="S856" i="5"/>
  <c r="R856" i="5"/>
  <c r="Q856" i="5"/>
  <c r="P856" i="5"/>
  <c r="AI855" i="5"/>
  <c r="AH855" i="5"/>
  <c r="AF855" i="5"/>
  <c r="AE855" i="5"/>
  <c r="AD855" i="5"/>
  <c r="AC855" i="5"/>
  <c r="AB855" i="5"/>
  <c r="AA855" i="5"/>
  <c r="Z855" i="5"/>
  <c r="Y855" i="5"/>
  <c r="X855" i="5"/>
  <c r="V855" i="5"/>
  <c r="U855" i="5"/>
  <c r="T855" i="5"/>
  <c r="S855" i="5"/>
  <c r="R855" i="5"/>
  <c r="Q855" i="5"/>
  <c r="P855" i="5"/>
  <c r="AI854" i="5"/>
  <c r="AH854" i="5"/>
  <c r="AF854" i="5"/>
  <c r="AE854" i="5"/>
  <c r="AD854" i="5"/>
  <c r="AC854" i="5"/>
  <c r="AB854" i="5"/>
  <c r="AA854" i="5"/>
  <c r="Z854" i="5"/>
  <c r="Y854" i="5"/>
  <c r="X854" i="5"/>
  <c r="V854" i="5"/>
  <c r="U854" i="5"/>
  <c r="T854" i="5"/>
  <c r="S854" i="5"/>
  <c r="R854" i="5"/>
  <c r="Q854" i="5"/>
  <c r="P854" i="5"/>
  <c r="AI853" i="5"/>
  <c r="AH853" i="5"/>
  <c r="AF853" i="5"/>
  <c r="AE853" i="5"/>
  <c r="AD853" i="5"/>
  <c r="AC853" i="5"/>
  <c r="AB853" i="5"/>
  <c r="AA853" i="5"/>
  <c r="Z853" i="5"/>
  <c r="Y853" i="5"/>
  <c r="X853" i="5"/>
  <c r="V853" i="5"/>
  <c r="U853" i="5"/>
  <c r="T853" i="5"/>
  <c r="S853" i="5"/>
  <c r="R853" i="5"/>
  <c r="Q853" i="5"/>
  <c r="P853" i="5"/>
  <c r="AI852" i="5"/>
  <c r="AH852" i="5"/>
  <c r="AF852" i="5"/>
  <c r="AE852" i="5"/>
  <c r="AD852" i="5"/>
  <c r="AC852" i="5"/>
  <c r="AB852" i="5"/>
  <c r="AA852" i="5"/>
  <c r="Z852" i="5"/>
  <c r="Y852" i="5"/>
  <c r="X852" i="5"/>
  <c r="V852" i="5"/>
  <c r="U852" i="5"/>
  <c r="T852" i="5"/>
  <c r="S852" i="5"/>
  <c r="R852" i="5"/>
  <c r="Q852" i="5"/>
  <c r="P852" i="5"/>
  <c r="AI851" i="5"/>
  <c r="AH851" i="5"/>
  <c r="AF851" i="5"/>
  <c r="AE851" i="5"/>
  <c r="AD851" i="5"/>
  <c r="AC851" i="5"/>
  <c r="AB851" i="5"/>
  <c r="AA851" i="5"/>
  <c r="Z851" i="5"/>
  <c r="Y851" i="5"/>
  <c r="X851" i="5"/>
  <c r="V851" i="5"/>
  <c r="U851" i="5"/>
  <c r="T851" i="5"/>
  <c r="S851" i="5"/>
  <c r="R851" i="5"/>
  <c r="Q851" i="5"/>
  <c r="P851" i="5"/>
  <c r="AI850" i="5"/>
  <c r="AH850" i="5"/>
  <c r="AF850" i="5"/>
  <c r="AE850" i="5"/>
  <c r="AD850" i="5"/>
  <c r="AC850" i="5"/>
  <c r="AB850" i="5"/>
  <c r="AA850" i="5"/>
  <c r="Z850" i="5"/>
  <c r="Y850" i="5"/>
  <c r="X850" i="5"/>
  <c r="V850" i="5"/>
  <c r="U850" i="5"/>
  <c r="T850" i="5"/>
  <c r="S850" i="5"/>
  <c r="R850" i="5"/>
  <c r="Q850" i="5"/>
  <c r="P850" i="5"/>
  <c r="AI849" i="5"/>
  <c r="AH849" i="5"/>
  <c r="AF849" i="5"/>
  <c r="AE849" i="5"/>
  <c r="AD849" i="5"/>
  <c r="AC849" i="5"/>
  <c r="AB849" i="5"/>
  <c r="AA849" i="5"/>
  <c r="Z849" i="5"/>
  <c r="Y849" i="5"/>
  <c r="X849" i="5"/>
  <c r="V849" i="5"/>
  <c r="U849" i="5"/>
  <c r="T849" i="5"/>
  <c r="S849" i="5"/>
  <c r="R849" i="5"/>
  <c r="Q849" i="5"/>
  <c r="P849" i="5"/>
  <c r="AI848" i="5"/>
  <c r="AH848" i="5"/>
  <c r="AF848" i="5"/>
  <c r="AE848" i="5"/>
  <c r="AD848" i="5"/>
  <c r="AC848" i="5"/>
  <c r="AB848" i="5"/>
  <c r="AA848" i="5"/>
  <c r="Z848" i="5"/>
  <c r="Y848" i="5"/>
  <c r="X848" i="5"/>
  <c r="V848" i="5"/>
  <c r="U848" i="5"/>
  <c r="T848" i="5"/>
  <c r="S848" i="5"/>
  <c r="R848" i="5"/>
  <c r="Q848" i="5"/>
  <c r="P848" i="5"/>
  <c r="AI847" i="5"/>
  <c r="AH847" i="5"/>
  <c r="AF847" i="5"/>
  <c r="AE847" i="5"/>
  <c r="AD847" i="5"/>
  <c r="AC847" i="5"/>
  <c r="AB847" i="5"/>
  <c r="AA847" i="5"/>
  <c r="Z847" i="5"/>
  <c r="Y847" i="5"/>
  <c r="X847" i="5"/>
  <c r="V847" i="5"/>
  <c r="U847" i="5"/>
  <c r="T847" i="5"/>
  <c r="S847" i="5"/>
  <c r="R847" i="5"/>
  <c r="Q847" i="5"/>
  <c r="P847" i="5"/>
  <c r="AI846" i="5"/>
  <c r="AH846" i="5"/>
  <c r="AF846" i="5"/>
  <c r="AE846" i="5"/>
  <c r="AD846" i="5"/>
  <c r="AC846" i="5"/>
  <c r="AB846" i="5"/>
  <c r="AA846" i="5"/>
  <c r="Z846" i="5"/>
  <c r="Y846" i="5"/>
  <c r="X846" i="5"/>
  <c r="V846" i="5"/>
  <c r="U846" i="5"/>
  <c r="T846" i="5"/>
  <c r="S846" i="5"/>
  <c r="R846" i="5"/>
  <c r="Q846" i="5"/>
  <c r="P846" i="5"/>
  <c r="AI845" i="5"/>
  <c r="AH845" i="5"/>
  <c r="AF845" i="5"/>
  <c r="AE845" i="5"/>
  <c r="AD845" i="5"/>
  <c r="AC845" i="5"/>
  <c r="AB845" i="5"/>
  <c r="AA845" i="5"/>
  <c r="Z845" i="5"/>
  <c r="Y845" i="5"/>
  <c r="X845" i="5"/>
  <c r="V845" i="5"/>
  <c r="U845" i="5"/>
  <c r="T845" i="5"/>
  <c r="S845" i="5"/>
  <c r="R845" i="5"/>
  <c r="Q845" i="5"/>
  <c r="P845" i="5"/>
  <c r="AI844" i="5"/>
  <c r="AH844" i="5"/>
  <c r="AF844" i="5"/>
  <c r="AE844" i="5"/>
  <c r="AD844" i="5"/>
  <c r="AC844" i="5"/>
  <c r="AB844" i="5"/>
  <c r="AA844" i="5"/>
  <c r="Z844" i="5"/>
  <c r="Y844" i="5"/>
  <c r="X844" i="5"/>
  <c r="V844" i="5"/>
  <c r="U844" i="5"/>
  <c r="T844" i="5"/>
  <c r="S844" i="5"/>
  <c r="R844" i="5"/>
  <c r="Q844" i="5"/>
  <c r="P844" i="5"/>
  <c r="AI843" i="5"/>
  <c r="AH843" i="5"/>
  <c r="AF843" i="5"/>
  <c r="AE843" i="5"/>
  <c r="AD843" i="5"/>
  <c r="AC843" i="5"/>
  <c r="AB843" i="5"/>
  <c r="AA843" i="5"/>
  <c r="Z843" i="5"/>
  <c r="Y843" i="5"/>
  <c r="X843" i="5"/>
  <c r="V843" i="5"/>
  <c r="U843" i="5"/>
  <c r="T843" i="5"/>
  <c r="S843" i="5"/>
  <c r="R843" i="5"/>
  <c r="Q843" i="5"/>
  <c r="P843" i="5"/>
  <c r="AI842" i="5"/>
  <c r="AH842" i="5"/>
  <c r="AF842" i="5"/>
  <c r="AE842" i="5"/>
  <c r="AD842" i="5"/>
  <c r="AC842" i="5"/>
  <c r="AB842" i="5"/>
  <c r="AA842" i="5"/>
  <c r="Z842" i="5"/>
  <c r="Y842" i="5"/>
  <c r="X842" i="5"/>
  <c r="V842" i="5"/>
  <c r="U842" i="5"/>
  <c r="T842" i="5"/>
  <c r="S842" i="5"/>
  <c r="R842" i="5"/>
  <c r="Q842" i="5"/>
  <c r="P842" i="5"/>
  <c r="AI841" i="5"/>
  <c r="AH841" i="5"/>
  <c r="AF841" i="5"/>
  <c r="AE841" i="5"/>
  <c r="AD841" i="5"/>
  <c r="AC841" i="5"/>
  <c r="AB841" i="5"/>
  <c r="AA841" i="5"/>
  <c r="Z841" i="5"/>
  <c r="Y841" i="5"/>
  <c r="X841" i="5"/>
  <c r="V841" i="5"/>
  <c r="U841" i="5"/>
  <c r="T841" i="5"/>
  <c r="S841" i="5"/>
  <c r="R841" i="5"/>
  <c r="Q841" i="5"/>
  <c r="P841" i="5"/>
  <c r="AI840" i="5"/>
  <c r="AH840" i="5"/>
  <c r="AF840" i="5"/>
  <c r="AE840" i="5"/>
  <c r="AD840" i="5"/>
  <c r="AC840" i="5"/>
  <c r="AB840" i="5"/>
  <c r="AA840" i="5"/>
  <c r="Z840" i="5"/>
  <c r="Y840" i="5"/>
  <c r="X840" i="5"/>
  <c r="V840" i="5"/>
  <c r="U840" i="5"/>
  <c r="T840" i="5"/>
  <c r="S840" i="5"/>
  <c r="R840" i="5"/>
  <c r="Q840" i="5"/>
  <c r="P840" i="5"/>
  <c r="AI839" i="5"/>
  <c r="AH839" i="5"/>
  <c r="AF839" i="5"/>
  <c r="AE839" i="5"/>
  <c r="AD839" i="5"/>
  <c r="AC839" i="5"/>
  <c r="AB839" i="5"/>
  <c r="AA839" i="5"/>
  <c r="Z839" i="5"/>
  <c r="Y839" i="5"/>
  <c r="X839" i="5"/>
  <c r="V839" i="5"/>
  <c r="U839" i="5"/>
  <c r="T839" i="5"/>
  <c r="S839" i="5"/>
  <c r="R839" i="5"/>
  <c r="Q839" i="5"/>
  <c r="P839" i="5"/>
  <c r="AI838" i="5"/>
  <c r="AH838" i="5"/>
  <c r="AF838" i="5"/>
  <c r="AE838" i="5"/>
  <c r="AD838" i="5"/>
  <c r="AC838" i="5"/>
  <c r="AB838" i="5"/>
  <c r="AA838" i="5"/>
  <c r="Z838" i="5"/>
  <c r="Y838" i="5"/>
  <c r="X838" i="5"/>
  <c r="V838" i="5"/>
  <c r="U838" i="5"/>
  <c r="T838" i="5"/>
  <c r="S838" i="5"/>
  <c r="R838" i="5"/>
  <c r="Q838" i="5"/>
  <c r="P838" i="5"/>
  <c r="AI837" i="5"/>
  <c r="AH837" i="5"/>
  <c r="AF837" i="5"/>
  <c r="AE837" i="5"/>
  <c r="AD837" i="5"/>
  <c r="AC837" i="5"/>
  <c r="AB837" i="5"/>
  <c r="AA837" i="5"/>
  <c r="Z837" i="5"/>
  <c r="Y837" i="5"/>
  <c r="X837" i="5"/>
  <c r="V837" i="5"/>
  <c r="U837" i="5"/>
  <c r="T837" i="5"/>
  <c r="S837" i="5"/>
  <c r="R837" i="5"/>
  <c r="Q837" i="5"/>
  <c r="P837" i="5"/>
  <c r="AI836" i="5"/>
  <c r="AH836" i="5"/>
  <c r="AF836" i="5"/>
  <c r="AE836" i="5"/>
  <c r="AD836" i="5"/>
  <c r="AC836" i="5"/>
  <c r="AB836" i="5"/>
  <c r="AA836" i="5"/>
  <c r="Z836" i="5"/>
  <c r="Y836" i="5"/>
  <c r="X836" i="5"/>
  <c r="V836" i="5"/>
  <c r="U836" i="5"/>
  <c r="T836" i="5"/>
  <c r="S836" i="5"/>
  <c r="R836" i="5"/>
  <c r="Q836" i="5"/>
  <c r="P836" i="5"/>
  <c r="AI835" i="5"/>
  <c r="AH835" i="5"/>
  <c r="AF835" i="5"/>
  <c r="AE835" i="5"/>
  <c r="AD835" i="5"/>
  <c r="AC835" i="5"/>
  <c r="AB835" i="5"/>
  <c r="AA835" i="5"/>
  <c r="Z835" i="5"/>
  <c r="Y835" i="5"/>
  <c r="X835" i="5"/>
  <c r="V835" i="5"/>
  <c r="U835" i="5"/>
  <c r="T835" i="5"/>
  <c r="S835" i="5"/>
  <c r="R835" i="5"/>
  <c r="Q835" i="5"/>
  <c r="P835" i="5"/>
  <c r="AI834" i="5"/>
  <c r="AH834" i="5"/>
  <c r="AF834" i="5"/>
  <c r="AE834" i="5"/>
  <c r="AD834" i="5"/>
  <c r="AC834" i="5"/>
  <c r="AB834" i="5"/>
  <c r="AA834" i="5"/>
  <c r="Z834" i="5"/>
  <c r="Y834" i="5"/>
  <c r="X834" i="5"/>
  <c r="V834" i="5"/>
  <c r="U834" i="5"/>
  <c r="T834" i="5"/>
  <c r="S834" i="5"/>
  <c r="R834" i="5"/>
  <c r="Q834" i="5"/>
  <c r="P834" i="5"/>
  <c r="AI833" i="5"/>
  <c r="AH833" i="5"/>
  <c r="AF833" i="5"/>
  <c r="AE833" i="5"/>
  <c r="AD833" i="5"/>
  <c r="AC833" i="5"/>
  <c r="AB833" i="5"/>
  <c r="AA833" i="5"/>
  <c r="Z833" i="5"/>
  <c r="Y833" i="5"/>
  <c r="X833" i="5"/>
  <c r="V833" i="5"/>
  <c r="U833" i="5"/>
  <c r="T833" i="5"/>
  <c r="S833" i="5"/>
  <c r="R833" i="5"/>
  <c r="Q833" i="5"/>
  <c r="P833" i="5"/>
  <c r="AI832" i="5"/>
  <c r="AH832" i="5"/>
  <c r="AF832" i="5"/>
  <c r="AE832" i="5"/>
  <c r="AD832" i="5"/>
  <c r="AC832" i="5"/>
  <c r="AB832" i="5"/>
  <c r="AA832" i="5"/>
  <c r="Z832" i="5"/>
  <c r="Y832" i="5"/>
  <c r="X832" i="5"/>
  <c r="V832" i="5"/>
  <c r="U832" i="5"/>
  <c r="T832" i="5"/>
  <c r="S832" i="5"/>
  <c r="R832" i="5"/>
  <c r="Q832" i="5"/>
  <c r="P832" i="5"/>
  <c r="AI831" i="5"/>
  <c r="AH831" i="5"/>
  <c r="AF831" i="5"/>
  <c r="AE831" i="5"/>
  <c r="AD831" i="5"/>
  <c r="AC831" i="5"/>
  <c r="AB831" i="5"/>
  <c r="AA831" i="5"/>
  <c r="Z831" i="5"/>
  <c r="Y831" i="5"/>
  <c r="X831" i="5"/>
  <c r="V831" i="5"/>
  <c r="U831" i="5"/>
  <c r="T831" i="5"/>
  <c r="S831" i="5"/>
  <c r="R831" i="5"/>
  <c r="Q831" i="5"/>
  <c r="P831" i="5"/>
  <c r="AI830" i="5"/>
  <c r="AH830" i="5"/>
  <c r="AF830" i="5"/>
  <c r="AE830" i="5"/>
  <c r="AD830" i="5"/>
  <c r="AC830" i="5"/>
  <c r="AB830" i="5"/>
  <c r="AA830" i="5"/>
  <c r="Z830" i="5"/>
  <c r="Y830" i="5"/>
  <c r="X830" i="5"/>
  <c r="V830" i="5"/>
  <c r="U830" i="5"/>
  <c r="T830" i="5"/>
  <c r="S830" i="5"/>
  <c r="R830" i="5"/>
  <c r="Q830" i="5"/>
  <c r="P830" i="5"/>
  <c r="AI829" i="5"/>
  <c r="AH829" i="5"/>
  <c r="AF829" i="5"/>
  <c r="AE829" i="5"/>
  <c r="AD829" i="5"/>
  <c r="AC829" i="5"/>
  <c r="AB829" i="5"/>
  <c r="AA829" i="5"/>
  <c r="Z829" i="5"/>
  <c r="Y829" i="5"/>
  <c r="X829" i="5"/>
  <c r="V829" i="5"/>
  <c r="U829" i="5"/>
  <c r="T829" i="5"/>
  <c r="S829" i="5"/>
  <c r="R829" i="5"/>
  <c r="Q829" i="5"/>
  <c r="P829" i="5"/>
  <c r="AI828" i="5"/>
  <c r="AH828" i="5"/>
  <c r="AF828" i="5"/>
  <c r="AE828" i="5"/>
  <c r="AD828" i="5"/>
  <c r="AC828" i="5"/>
  <c r="AB828" i="5"/>
  <c r="AA828" i="5"/>
  <c r="Z828" i="5"/>
  <c r="Y828" i="5"/>
  <c r="X828" i="5"/>
  <c r="V828" i="5"/>
  <c r="U828" i="5"/>
  <c r="T828" i="5"/>
  <c r="S828" i="5"/>
  <c r="R828" i="5"/>
  <c r="Q828" i="5"/>
  <c r="P828" i="5"/>
  <c r="AI827" i="5"/>
  <c r="AH827" i="5"/>
  <c r="AF827" i="5"/>
  <c r="AE827" i="5"/>
  <c r="AD827" i="5"/>
  <c r="AC827" i="5"/>
  <c r="AB827" i="5"/>
  <c r="AA827" i="5"/>
  <c r="Z827" i="5"/>
  <c r="Y827" i="5"/>
  <c r="X827" i="5"/>
  <c r="V827" i="5"/>
  <c r="U827" i="5"/>
  <c r="T827" i="5"/>
  <c r="S827" i="5"/>
  <c r="R827" i="5"/>
  <c r="Q827" i="5"/>
  <c r="P827" i="5"/>
  <c r="AI826" i="5"/>
  <c r="AH826" i="5"/>
  <c r="AF826" i="5"/>
  <c r="AE826" i="5"/>
  <c r="AD826" i="5"/>
  <c r="AC826" i="5"/>
  <c r="AB826" i="5"/>
  <c r="AA826" i="5"/>
  <c r="Z826" i="5"/>
  <c r="Y826" i="5"/>
  <c r="X826" i="5"/>
  <c r="V826" i="5"/>
  <c r="U826" i="5"/>
  <c r="T826" i="5"/>
  <c r="S826" i="5"/>
  <c r="R826" i="5"/>
  <c r="Q826" i="5"/>
  <c r="P826" i="5"/>
  <c r="AI825" i="5"/>
  <c r="AH825" i="5"/>
  <c r="AF825" i="5"/>
  <c r="AE825" i="5"/>
  <c r="AD825" i="5"/>
  <c r="AC825" i="5"/>
  <c r="AB825" i="5"/>
  <c r="AA825" i="5"/>
  <c r="Z825" i="5"/>
  <c r="Y825" i="5"/>
  <c r="X825" i="5"/>
  <c r="V825" i="5"/>
  <c r="U825" i="5"/>
  <c r="T825" i="5"/>
  <c r="S825" i="5"/>
  <c r="R825" i="5"/>
  <c r="Q825" i="5"/>
  <c r="P825" i="5"/>
  <c r="AI824" i="5"/>
  <c r="AH824" i="5"/>
  <c r="AF824" i="5"/>
  <c r="AE824" i="5"/>
  <c r="AD824" i="5"/>
  <c r="AC824" i="5"/>
  <c r="AB824" i="5"/>
  <c r="AA824" i="5"/>
  <c r="Z824" i="5"/>
  <c r="Y824" i="5"/>
  <c r="X824" i="5"/>
  <c r="V824" i="5"/>
  <c r="U824" i="5"/>
  <c r="T824" i="5"/>
  <c r="S824" i="5"/>
  <c r="R824" i="5"/>
  <c r="Q824" i="5"/>
  <c r="P824" i="5"/>
  <c r="AI823" i="5"/>
  <c r="AH823" i="5"/>
  <c r="AF823" i="5"/>
  <c r="AE823" i="5"/>
  <c r="AD823" i="5"/>
  <c r="AC823" i="5"/>
  <c r="AB823" i="5"/>
  <c r="AA823" i="5"/>
  <c r="Z823" i="5"/>
  <c r="Y823" i="5"/>
  <c r="X823" i="5"/>
  <c r="V823" i="5"/>
  <c r="U823" i="5"/>
  <c r="T823" i="5"/>
  <c r="S823" i="5"/>
  <c r="R823" i="5"/>
  <c r="Q823" i="5"/>
  <c r="P823" i="5"/>
  <c r="AI822" i="5"/>
  <c r="AH822" i="5"/>
  <c r="AF822" i="5"/>
  <c r="AE822" i="5"/>
  <c r="AD822" i="5"/>
  <c r="AC822" i="5"/>
  <c r="AB822" i="5"/>
  <c r="AA822" i="5"/>
  <c r="Z822" i="5"/>
  <c r="Y822" i="5"/>
  <c r="X822" i="5"/>
  <c r="V822" i="5"/>
  <c r="U822" i="5"/>
  <c r="T822" i="5"/>
  <c r="S822" i="5"/>
  <c r="R822" i="5"/>
  <c r="Q822" i="5"/>
  <c r="P822" i="5"/>
  <c r="AI821" i="5"/>
  <c r="AH821" i="5"/>
  <c r="AF821" i="5"/>
  <c r="AE821" i="5"/>
  <c r="AD821" i="5"/>
  <c r="AC821" i="5"/>
  <c r="AB821" i="5"/>
  <c r="AA821" i="5"/>
  <c r="Z821" i="5"/>
  <c r="Y821" i="5"/>
  <c r="X821" i="5"/>
  <c r="V821" i="5"/>
  <c r="U821" i="5"/>
  <c r="T821" i="5"/>
  <c r="S821" i="5"/>
  <c r="R821" i="5"/>
  <c r="Q821" i="5"/>
  <c r="P821" i="5"/>
  <c r="AI820" i="5"/>
  <c r="AH820" i="5"/>
  <c r="AF820" i="5"/>
  <c r="AE820" i="5"/>
  <c r="AD820" i="5"/>
  <c r="AC820" i="5"/>
  <c r="AB820" i="5"/>
  <c r="AA820" i="5"/>
  <c r="Z820" i="5"/>
  <c r="Y820" i="5"/>
  <c r="X820" i="5"/>
  <c r="V820" i="5"/>
  <c r="U820" i="5"/>
  <c r="T820" i="5"/>
  <c r="S820" i="5"/>
  <c r="R820" i="5"/>
  <c r="Q820" i="5"/>
  <c r="P820" i="5"/>
  <c r="AI819" i="5"/>
  <c r="AH819" i="5"/>
  <c r="AF819" i="5"/>
  <c r="AE819" i="5"/>
  <c r="AD819" i="5"/>
  <c r="AC819" i="5"/>
  <c r="AB819" i="5"/>
  <c r="AA819" i="5"/>
  <c r="Z819" i="5"/>
  <c r="Y819" i="5"/>
  <c r="X819" i="5"/>
  <c r="V819" i="5"/>
  <c r="U819" i="5"/>
  <c r="T819" i="5"/>
  <c r="S819" i="5"/>
  <c r="R819" i="5"/>
  <c r="Q819" i="5"/>
  <c r="P819" i="5"/>
  <c r="AI818" i="5"/>
  <c r="AH818" i="5"/>
  <c r="AF818" i="5"/>
  <c r="AE818" i="5"/>
  <c r="AD818" i="5"/>
  <c r="AC818" i="5"/>
  <c r="AB818" i="5"/>
  <c r="AA818" i="5"/>
  <c r="Z818" i="5"/>
  <c r="Y818" i="5"/>
  <c r="X818" i="5"/>
  <c r="V818" i="5"/>
  <c r="U818" i="5"/>
  <c r="T818" i="5"/>
  <c r="S818" i="5"/>
  <c r="R818" i="5"/>
  <c r="Q818" i="5"/>
  <c r="P818" i="5"/>
  <c r="AI817" i="5"/>
  <c r="AH817" i="5"/>
  <c r="AF817" i="5"/>
  <c r="AE817" i="5"/>
  <c r="AD817" i="5"/>
  <c r="AC817" i="5"/>
  <c r="AB817" i="5"/>
  <c r="AA817" i="5"/>
  <c r="Z817" i="5"/>
  <c r="Y817" i="5"/>
  <c r="X817" i="5"/>
  <c r="V817" i="5"/>
  <c r="U817" i="5"/>
  <c r="T817" i="5"/>
  <c r="S817" i="5"/>
  <c r="R817" i="5"/>
  <c r="Q817" i="5"/>
  <c r="P817" i="5"/>
  <c r="AI816" i="5"/>
  <c r="AH816" i="5"/>
  <c r="AF816" i="5"/>
  <c r="AE816" i="5"/>
  <c r="AD816" i="5"/>
  <c r="AC816" i="5"/>
  <c r="AB816" i="5"/>
  <c r="AA816" i="5"/>
  <c r="Z816" i="5"/>
  <c r="Y816" i="5"/>
  <c r="X816" i="5"/>
  <c r="V816" i="5"/>
  <c r="U816" i="5"/>
  <c r="T816" i="5"/>
  <c r="S816" i="5"/>
  <c r="R816" i="5"/>
  <c r="Q816" i="5"/>
  <c r="P816" i="5"/>
  <c r="AI815" i="5"/>
  <c r="AH815" i="5"/>
  <c r="AF815" i="5"/>
  <c r="AE815" i="5"/>
  <c r="AD815" i="5"/>
  <c r="AC815" i="5"/>
  <c r="AB815" i="5"/>
  <c r="AA815" i="5"/>
  <c r="Z815" i="5"/>
  <c r="Y815" i="5"/>
  <c r="X815" i="5"/>
  <c r="V815" i="5"/>
  <c r="U815" i="5"/>
  <c r="T815" i="5"/>
  <c r="S815" i="5"/>
  <c r="R815" i="5"/>
  <c r="Q815" i="5"/>
  <c r="P815" i="5"/>
  <c r="AI814" i="5"/>
  <c r="AH814" i="5"/>
  <c r="AF814" i="5"/>
  <c r="AE814" i="5"/>
  <c r="AD814" i="5"/>
  <c r="AC814" i="5"/>
  <c r="AB814" i="5"/>
  <c r="AA814" i="5"/>
  <c r="Z814" i="5"/>
  <c r="Y814" i="5"/>
  <c r="X814" i="5"/>
  <c r="V814" i="5"/>
  <c r="U814" i="5"/>
  <c r="T814" i="5"/>
  <c r="S814" i="5"/>
  <c r="R814" i="5"/>
  <c r="Q814" i="5"/>
  <c r="P814" i="5"/>
  <c r="AI813" i="5"/>
  <c r="AH813" i="5"/>
  <c r="AF813" i="5"/>
  <c r="AE813" i="5"/>
  <c r="AD813" i="5"/>
  <c r="AC813" i="5"/>
  <c r="AB813" i="5"/>
  <c r="AA813" i="5"/>
  <c r="Z813" i="5"/>
  <c r="Y813" i="5"/>
  <c r="X813" i="5"/>
  <c r="V813" i="5"/>
  <c r="U813" i="5"/>
  <c r="T813" i="5"/>
  <c r="S813" i="5"/>
  <c r="R813" i="5"/>
  <c r="Q813" i="5"/>
  <c r="P813" i="5"/>
  <c r="AI812" i="5"/>
  <c r="AH812" i="5"/>
  <c r="AF812" i="5"/>
  <c r="AE812" i="5"/>
  <c r="AD812" i="5"/>
  <c r="AC812" i="5"/>
  <c r="AB812" i="5"/>
  <c r="AA812" i="5"/>
  <c r="Z812" i="5"/>
  <c r="Y812" i="5"/>
  <c r="X812" i="5"/>
  <c r="V812" i="5"/>
  <c r="U812" i="5"/>
  <c r="T812" i="5"/>
  <c r="S812" i="5"/>
  <c r="R812" i="5"/>
  <c r="Q812" i="5"/>
  <c r="P812" i="5"/>
  <c r="AI811" i="5"/>
  <c r="AH811" i="5"/>
  <c r="AF811" i="5"/>
  <c r="AE811" i="5"/>
  <c r="AD811" i="5"/>
  <c r="AC811" i="5"/>
  <c r="AB811" i="5"/>
  <c r="AA811" i="5"/>
  <c r="Z811" i="5"/>
  <c r="Y811" i="5"/>
  <c r="X811" i="5"/>
  <c r="V811" i="5"/>
  <c r="U811" i="5"/>
  <c r="T811" i="5"/>
  <c r="S811" i="5"/>
  <c r="R811" i="5"/>
  <c r="Q811" i="5"/>
  <c r="P811" i="5"/>
  <c r="AI810" i="5"/>
  <c r="AH810" i="5"/>
  <c r="AF810" i="5"/>
  <c r="AE810" i="5"/>
  <c r="AD810" i="5"/>
  <c r="AC810" i="5"/>
  <c r="AB810" i="5"/>
  <c r="AA810" i="5"/>
  <c r="Z810" i="5"/>
  <c r="Y810" i="5"/>
  <c r="X810" i="5"/>
  <c r="V810" i="5"/>
  <c r="U810" i="5"/>
  <c r="T810" i="5"/>
  <c r="S810" i="5"/>
  <c r="R810" i="5"/>
  <c r="Q810" i="5"/>
  <c r="P810" i="5"/>
  <c r="AI809" i="5"/>
  <c r="AH809" i="5"/>
  <c r="AF809" i="5"/>
  <c r="AE809" i="5"/>
  <c r="AD809" i="5"/>
  <c r="AC809" i="5"/>
  <c r="AB809" i="5"/>
  <c r="AA809" i="5"/>
  <c r="Z809" i="5"/>
  <c r="Y809" i="5"/>
  <c r="X809" i="5"/>
  <c r="V809" i="5"/>
  <c r="U809" i="5"/>
  <c r="T809" i="5"/>
  <c r="S809" i="5"/>
  <c r="R809" i="5"/>
  <c r="Q809" i="5"/>
  <c r="P809" i="5"/>
  <c r="AI808" i="5"/>
  <c r="AH808" i="5"/>
  <c r="AF808" i="5"/>
  <c r="AE808" i="5"/>
  <c r="AD808" i="5"/>
  <c r="AC808" i="5"/>
  <c r="AB808" i="5"/>
  <c r="AA808" i="5"/>
  <c r="Z808" i="5"/>
  <c r="Y808" i="5"/>
  <c r="X808" i="5"/>
  <c r="V808" i="5"/>
  <c r="U808" i="5"/>
  <c r="T808" i="5"/>
  <c r="S808" i="5"/>
  <c r="R808" i="5"/>
  <c r="Q808" i="5"/>
  <c r="P808" i="5"/>
  <c r="AI807" i="5"/>
  <c r="AH807" i="5"/>
  <c r="AF807" i="5"/>
  <c r="AE807" i="5"/>
  <c r="AD807" i="5"/>
  <c r="AC807" i="5"/>
  <c r="AB807" i="5"/>
  <c r="AA807" i="5"/>
  <c r="Z807" i="5"/>
  <c r="Y807" i="5"/>
  <c r="X807" i="5"/>
  <c r="V807" i="5"/>
  <c r="U807" i="5"/>
  <c r="T807" i="5"/>
  <c r="S807" i="5"/>
  <c r="R807" i="5"/>
  <c r="Q807" i="5"/>
  <c r="P807" i="5"/>
  <c r="AI806" i="5"/>
  <c r="AH806" i="5"/>
  <c r="AF806" i="5"/>
  <c r="AE806" i="5"/>
  <c r="AD806" i="5"/>
  <c r="AC806" i="5"/>
  <c r="AB806" i="5"/>
  <c r="AA806" i="5"/>
  <c r="Z806" i="5"/>
  <c r="Y806" i="5"/>
  <c r="X806" i="5"/>
  <c r="V806" i="5"/>
  <c r="U806" i="5"/>
  <c r="T806" i="5"/>
  <c r="S806" i="5"/>
  <c r="R806" i="5"/>
  <c r="Q806" i="5"/>
  <c r="P806" i="5"/>
  <c r="AI805" i="5"/>
  <c r="AH805" i="5"/>
  <c r="AF805" i="5"/>
  <c r="AE805" i="5"/>
  <c r="AD805" i="5"/>
  <c r="AC805" i="5"/>
  <c r="AB805" i="5"/>
  <c r="AA805" i="5"/>
  <c r="Z805" i="5"/>
  <c r="Y805" i="5"/>
  <c r="X805" i="5"/>
  <c r="V805" i="5"/>
  <c r="U805" i="5"/>
  <c r="T805" i="5"/>
  <c r="S805" i="5"/>
  <c r="R805" i="5"/>
  <c r="Q805" i="5"/>
  <c r="P805" i="5"/>
  <c r="AI804" i="5"/>
  <c r="AH804" i="5"/>
  <c r="AF804" i="5"/>
  <c r="AE804" i="5"/>
  <c r="AD804" i="5"/>
  <c r="AC804" i="5"/>
  <c r="AB804" i="5"/>
  <c r="AA804" i="5"/>
  <c r="Z804" i="5"/>
  <c r="Y804" i="5"/>
  <c r="X804" i="5"/>
  <c r="V804" i="5"/>
  <c r="U804" i="5"/>
  <c r="T804" i="5"/>
  <c r="S804" i="5"/>
  <c r="R804" i="5"/>
  <c r="Q804" i="5"/>
  <c r="P804" i="5"/>
  <c r="AI803" i="5"/>
  <c r="AH803" i="5"/>
  <c r="AF803" i="5"/>
  <c r="AE803" i="5"/>
  <c r="AD803" i="5"/>
  <c r="AC803" i="5"/>
  <c r="AB803" i="5"/>
  <c r="AA803" i="5"/>
  <c r="Z803" i="5"/>
  <c r="Y803" i="5"/>
  <c r="X803" i="5"/>
  <c r="V803" i="5"/>
  <c r="U803" i="5"/>
  <c r="T803" i="5"/>
  <c r="S803" i="5"/>
  <c r="R803" i="5"/>
  <c r="Q803" i="5"/>
  <c r="P803" i="5"/>
  <c r="AI802" i="5"/>
  <c r="AH802" i="5"/>
  <c r="AF802" i="5"/>
  <c r="AE802" i="5"/>
  <c r="AD802" i="5"/>
  <c r="AC802" i="5"/>
  <c r="AB802" i="5"/>
  <c r="AA802" i="5"/>
  <c r="Z802" i="5"/>
  <c r="Y802" i="5"/>
  <c r="X802" i="5"/>
  <c r="V802" i="5"/>
  <c r="U802" i="5"/>
  <c r="T802" i="5"/>
  <c r="S802" i="5"/>
  <c r="R802" i="5"/>
  <c r="Q802" i="5"/>
  <c r="P802" i="5"/>
  <c r="AI801" i="5"/>
  <c r="AH801" i="5"/>
  <c r="AF801" i="5"/>
  <c r="AE801" i="5"/>
  <c r="AD801" i="5"/>
  <c r="AC801" i="5"/>
  <c r="AB801" i="5"/>
  <c r="AA801" i="5"/>
  <c r="Z801" i="5"/>
  <c r="Y801" i="5"/>
  <c r="X801" i="5"/>
  <c r="V801" i="5"/>
  <c r="U801" i="5"/>
  <c r="T801" i="5"/>
  <c r="S801" i="5"/>
  <c r="R801" i="5"/>
  <c r="Q801" i="5"/>
  <c r="P801" i="5"/>
  <c r="AI800" i="5"/>
  <c r="AH800" i="5"/>
  <c r="AF800" i="5"/>
  <c r="AE800" i="5"/>
  <c r="AD800" i="5"/>
  <c r="AC800" i="5"/>
  <c r="AB800" i="5"/>
  <c r="AA800" i="5"/>
  <c r="Z800" i="5"/>
  <c r="Y800" i="5"/>
  <c r="X800" i="5"/>
  <c r="V800" i="5"/>
  <c r="U800" i="5"/>
  <c r="T800" i="5"/>
  <c r="S800" i="5"/>
  <c r="R800" i="5"/>
  <c r="Q800" i="5"/>
  <c r="P800" i="5"/>
  <c r="AI799" i="5"/>
  <c r="AH799" i="5"/>
  <c r="AF799" i="5"/>
  <c r="AE799" i="5"/>
  <c r="AD799" i="5"/>
  <c r="AC799" i="5"/>
  <c r="AB799" i="5"/>
  <c r="AA799" i="5"/>
  <c r="Z799" i="5"/>
  <c r="Y799" i="5"/>
  <c r="X799" i="5"/>
  <c r="V799" i="5"/>
  <c r="U799" i="5"/>
  <c r="T799" i="5"/>
  <c r="S799" i="5"/>
  <c r="R799" i="5"/>
  <c r="Q799" i="5"/>
  <c r="P799" i="5"/>
  <c r="AI798" i="5"/>
  <c r="AH798" i="5"/>
  <c r="AF798" i="5"/>
  <c r="AE798" i="5"/>
  <c r="AD798" i="5"/>
  <c r="AC798" i="5"/>
  <c r="AB798" i="5"/>
  <c r="AA798" i="5"/>
  <c r="Z798" i="5"/>
  <c r="Y798" i="5"/>
  <c r="X798" i="5"/>
  <c r="V798" i="5"/>
  <c r="U798" i="5"/>
  <c r="T798" i="5"/>
  <c r="S798" i="5"/>
  <c r="R798" i="5"/>
  <c r="Q798" i="5"/>
  <c r="P798" i="5"/>
  <c r="AI797" i="5"/>
  <c r="AH797" i="5"/>
  <c r="AF797" i="5"/>
  <c r="AE797" i="5"/>
  <c r="AD797" i="5"/>
  <c r="AC797" i="5"/>
  <c r="AB797" i="5"/>
  <c r="AA797" i="5"/>
  <c r="Z797" i="5"/>
  <c r="Y797" i="5"/>
  <c r="X797" i="5"/>
  <c r="V797" i="5"/>
  <c r="U797" i="5"/>
  <c r="T797" i="5"/>
  <c r="S797" i="5"/>
  <c r="R797" i="5"/>
  <c r="Q797" i="5"/>
  <c r="P797" i="5"/>
  <c r="AI796" i="5"/>
  <c r="AH796" i="5"/>
  <c r="AF796" i="5"/>
  <c r="AE796" i="5"/>
  <c r="AD796" i="5"/>
  <c r="AC796" i="5"/>
  <c r="AB796" i="5"/>
  <c r="AA796" i="5"/>
  <c r="Z796" i="5"/>
  <c r="Y796" i="5"/>
  <c r="X796" i="5"/>
  <c r="V796" i="5"/>
  <c r="U796" i="5"/>
  <c r="T796" i="5"/>
  <c r="S796" i="5"/>
  <c r="R796" i="5"/>
  <c r="Q796" i="5"/>
  <c r="P796" i="5"/>
  <c r="AI795" i="5"/>
  <c r="AH795" i="5"/>
  <c r="AF795" i="5"/>
  <c r="AE795" i="5"/>
  <c r="AD795" i="5"/>
  <c r="AC795" i="5"/>
  <c r="AB795" i="5"/>
  <c r="AA795" i="5"/>
  <c r="Z795" i="5"/>
  <c r="Y795" i="5"/>
  <c r="X795" i="5"/>
  <c r="V795" i="5"/>
  <c r="U795" i="5"/>
  <c r="T795" i="5"/>
  <c r="S795" i="5"/>
  <c r="R795" i="5"/>
  <c r="Q795" i="5"/>
  <c r="P795" i="5"/>
  <c r="AI794" i="5"/>
  <c r="AH794" i="5"/>
  <c r="AF794" i="5"/>
  <c r="AE794" i="5"/>
  <c r="AD794" i="5"/>
  <c r="AC794" i="5"/>
  <c r="AB794" i="5"/>
  <c r="AA794" i="5"/>
  <c r="Z794" i="5"/>
  <c r="Y794" i="5"/>
  <c r="X794" i="5"/>
  <c r="V794" i="5"/>
  <c r="U794" i="5"/>
  <c r="T794" i="5"/>
  <c r="S794" i="5"/>
  <c r="R794" i="5"/>
  <c r="Q794" i="5"/>
  <c r="P794" i="5"/>
  <c r="AI793" i="5"/>
  <c r="AH793" i="5"/>
  <c r="AF793" i="5"/>
  <c r="AE793" i="5"/>
  <c r="AD793" i="5"/>
  <c r="AC793" i="5"/>
  <c r="AB793" i="5"/>
  <c r="AA793" i="5"/>
  <c r="Z793" i="5"/>
  <c r="Y793" i="5"/>
  <c r="X793" i="5"/>
  <c r="V793" i="5"/>
  <c r="U793" i="5"/>
  <c r="T793" i="5"/>
  <c r="S793" i="5"/>
  <c r="R793" i="5"/>
  <c r="Q793" i="5"/>
  <c r="P793" i="5"/>
  <c r="AI792" i="5"/>
  <c r="AH792" i="5"/>
  <c r="AF792" i="5"/>
  <c r="AE792" i="5"/>
  <c r="AD792" i="5"/>
  <c r="AC792" i="5"/>
  <c r="AB792" i="5"/>
  <c r="AA792" i="5"/>
  <c r="Z792" i="5"/>
  <c r="Y792" i="5"/>
  <c r="X792" i="5"/>
  <c r="V792" i="5"/>
  <c r="U792" i="5"/>
  <c r="T792" i="5"/>
  <c r="S792" i="5"/>
  <c r="R792" i="5"/>
  <c r="Q792" i="5"/>
  <c r="P792" i="5"/>
  <c r="AI791" i="5"/>
  <c r="AH791" i="5"/>
  <c r="AF791" i="5"/>
  <c r="AE791" i="5"/>
  <c r="AD791" i="5"/>
  <c r="AC791" i="5"/>
  <c r="AB791" i="5"/>
  <c r="AA791" i="5"/>
  <c r="Z791" i="5"/>
  <c r="Y791" i="5"/>
  <c r="X791" i="5"/>
  <c r="V791" i="5"/>
  <c r="U791" i="5"/>
  <c r="T791" i="5"/>
  <c r="S791" i="5"/>
  <c r="R791" i="5"/>
  <c r="Q791" i="5"/>
  <c r="P791" i="5"/>
  <c r="AI790" i="5"/>
  <c r="AH790" i="5"/>
  <c r="AF790" i="5"/>
  <c r="AE790" i="5"/>
  <c r="AD790" i="5"/>
  <c r="AC790" i="5"/>
  <c r="AB790" i="5"/>
  <c r="AA790" i="5"/>
  <c r="Z790" i="5"/>
  <c r="Y790" i="5"/>
  <c r="X790" i="5"/>
  <c r="V790" i="5"/>
  <c r="U790" i="5"/>
  <c r="T790" i="5"/>
  <c r="S790" i="5"/>
  <c r="R790" i="5"/>
  <c r="Q790" i="5"/>
  <c r="P790" i="5"/>
  <c r="AI789" i="5"/>
  <c r="AH789" i="5"/>
  <c r="AF789" i="5"/>
  <c r="AE789" i="5"/>
  <c r="AD789" i="5"/>
  <c r="AC789" i="5"/>
  <c r="AB789" i="5"/>
  <c r="AA789" i="5"/>
  <c r="Z789" i="5"/>
  <c r="Y789" i="5"/>
  <c r="X789" i="5"/>
  <c r="V789" i="5"/>
  <c r="U789" i="5"/>
  <c r="T789" i="5"/>
  <c r="S789" i="5"/>
  <c r="R789" i="5"/>
  <c r="Q789" i="5"/>
  <c r="P789" i="5"/>
  <c r="AI788" i="5"/>
  <c r="AH788" i="5"/>
  <c r="AF788" i="5"/>
  <c r="AE788" i="5"/>
  <c r="AD788" i="5"/>
  <c r="AC788" i="5"/>
  <c r="AB788" i="5"/>
  <c r="AA788" i="5"/>
  <c r="Z788" i="5"/>
  <c r="Y788" i="5"/>
  <c r="X788" i="5"/>
  <c r="V788" i="5"/>
  <c r="U788" i="5"/>
  <c r="T788" i="5"/>
  <c r="S788" i="5"/>
  <c r="R788" i="5"/>
  <c r="Q788" i="5"/>
  <c r="P788" i="5"/>
  <c r="AI787" i="5"/>
  <c r="AH787" i="5"/>
  <c r="AF787" i="5"/>
  <c r="AE787" i="5"/>
  <c r="AD787" i="5"/>
  <c r="AC787" i="5"/>
  <c r="AB787" i="5"/>
  <c r="AA787" i="5"/>
  <c r="Z787" i="5"/>
  <c r="Y787" i="5"/>
  <c r="X787" i="5"/>
  <c r="V787" i="5"/>
  <c r="U787" i="5"/>
  <c r="T787" i="5"/>
  <c r="S787" i="5"/>
  <c r="R787" i="5"/>
  <c r="Q787" i="5"/>
  <c r="P787" i="5"/>
  <c r="AI786" i="5"/>
  <c r="AH786" i="5"/>
  <c r="AF786" i="5"/>
  <c r="AE786" i="5"/>
  <c r="AD786" i="5"/>
  <c r="AC786" i="5"/>
  <c r="AB786" i="5"/>
  <c r="AA786" i="5"/>
  <c r="Z786" i="5"/>
  <c r="Y786" i="5"/>
  <c r="X786" i="5"/>
  <c r="V786" i="5"/>
  <c r="U786" i="5"/>
  <c r="T786" i="5"/>
  <c r="S786" i="5"/>
  <c r="R786" i="5"/>
  <c r="Q786" i="5"/>
  <c r="P786" i="5"/>
  <c r="AI785" i="5"/>
  <c r="AH785" i="5"/>
  <c r="AF785" i="5"/>
  <c r="AE785" i="5"/>
  <c r="AD785" i="5"/>
  <c r="AC785" i="5"/>
  <c r="AB785" i="5"/>
  <c r="AA785" i="5"/>
  <c r="Z785" i="5"/>
  <c r="Y785" i="5"/>
  <c r="X785" i="5"/>
  <c r="V785" i="5"/>
  <c r="U785" i="5"/>
  <c r="T785" i="5"/>
  <c r="S785" i="5"/>
  <c r="R785" i="5"/>
  <c r="Q785" i="5"/>
  <c r="P785" i="5"/>
  <c r="AI784" i="5"/>
  <c r="AH784" i="5"/>
  <c r="AF784" i="5"/>
  <c r="AE784" i="5"/>
  <c r="AD784" i="5"/>
  <c r="AC784" i="5"/>
  <c r="AB784" i="5"/>
  <c r="AA784" i="5"/>
  <c r="Z784" i="5"/>
  <c r="Y784" i="5"/>
  <c r="X784" i="5"/>
  <c r="V784" i="5"/>
  <c r="U784" i="5"/>
  <c r="T784" i="5"/>
  <c r="S784" i="5"/>
  <c r="R784" i="5"/>
  <c r="Q784" i="5"/>
  <c r="P784" i="5"/>
  <c r="AI783" i="5"/>
  <c r="AH783" i="5"/>
  <c r="AF783" i="5"/>
  <c r="AE783" i="5"/>
  <c r="AD783" i="5"/>
  <c r="AC783" i="5"/>
  <c r="AB783" i="5"/>
  <c r="AA783" i="5"/>
  <c r="Z783" i="5"/>
  <c r="Y783" i="5"/>
  <c r="X783" i="5"/>
  <c r="V783" i="5"/>
  <c r="U783" i="5"/>
  <c r="T783" i="5"/>
  <c r="S783" i="5"/>
  <c r="R783" i="5"/>
  <c r="Q783" i="5"/>
  <c r="P783" i="5"/>
  <c r="AI782" i="5"/>
  <c r="AH782" i="5"/>
  <c r="AF782" i="5"/>
  <c r="AE782" i="5"/>
  <c r="AD782" i="5"/>
  <c r="AC782" i="5"/>
  <c r="AB782" i="5"/>
  <c r="AA782" i="5"/>
  <c r="Z782" i="5"/>
  <c r="Y782" i="5"/>
  <c r="X782" i="5"/>
  <c r="V782" i="5"/>
  <c r="U782" i="5"/>
  <c r="T782" i="5"/>
  <c r="S782" i="5"/>
  <c r="R782" i="5"/>
  <c r="Q782" i="5"/>
  <c r="P782" i="5"/>
  <c r="AI781" i="5"/>
  <c r="AH781" i="5"/>
  <c r="AF781" i="5"/>
  <c r="AE781" i="5"/>
  <c r="AD781" i="5"/>
  <c r="AC781" i="5"/>
  <c r="AB781" i="5"/>
  <c r="AA781" i="5"/>
  <c r="Z781" i="5"/>
  <c r="Y781" i="5"/>
  <c r="X781" i="5"/>
  <c r="V781" i="5"/>
  <c r="U781" i="5"/>
  <c r="T781" i="5"/>
  <c r="S781" i="5"/>
  <c r="R781" i="5"/>
  <c r="Q781" i="5"/>
  <c r="P781" i="5"/>
  <c r="AI780" i="5"/>
  <c r="AH780" i="5"/>
  <c r="AF780" i="5"/>
  <c r="AE780" i="5"/>
  <c r="AD780" i="5"/>
  <c r="AC780" i="5"/>
  <c r="AB780" i="5"/>
  <c r="AA780" i="5"/>
  <c r="Z780" i="5"/>
  <c r="Y780" i="5"/>
  <c r="X780" i="5"/>
  <c r="V780" i="5"/>
  <c r="U780" i="5"/>
  <c r="T780" i="5"/>
  <c r="S780" i="5"/>
  <c r="R780" i="5"/>
  <c r="Q780" i="5"/>
  <c r="P780" i="5"/>
  <c r="AI779" i="5"/>
  <c r="AH779" i="5"/>
  <c r="AF779" i="5"/>
  <c r="AE779" i="5"/>
  <c r="AD779" i="5"/>
  <c r="AC779" i="5"/>
  <c r="AB779" i="5"/>
  <c r="AA779" i="5"/>
  <c r="Z779" i="5"/>
  <c r="Y779" i="5"/>
  <c r="X779" i="5"/>
  <c r="V779" i="5"/>
  <c r="U779" i="5"/>
  <c r="T779" i="5"/>
  <c r="S779" i="5"/>
  <c r="R779" i="5"/>
  <c r="Q779" i="5"/>
  <c r="P779" i="5"/>
  <c r="AI778" i="5"/>
  <c r="AH778" i="5"/>
  <c r="AF778" i="5"/>
  <c r="AE778" i="5"/>
  <c r="AD778" i="5"/>
  <c r="AC778" i="5"/>
  <c r="AB778" i="5"/>
  <c r="AA778" i="5"/>
  <c r="Z778" i="5"/>
  <c r="Y778" i="5"/>
  <c r="X778" i="5"/>
  <c r="V778" i="5"/>
  <c r="U778" i="5"/>
  <c r="T778" i="5"/>
  <c r="S778" i="5"/>
  <c r="R778" i="5"/>
  <c r="Q778" i="5"/>
  <c r="P778" i="5"/>
  <c r="AI777" i="5"/>
  <c r="AH777" i="5"/>
  <c r="AF777" i="5"/>
  <c r="AE777" i="5"/>
  <c r="AD777" i="5"/>
  <c r="AC777" i="5"/>
  <c r="AB777" i="5"/>
  <c r="AA777" i="5"/>
  <c r="Z777" i="5"/>
  <c r="Y777" i="5"/>
  <c r="X777" i="5"/>
  <c r="V777" i="5"/>
  <c r="U777" i="5"/>
  <c r="T777" i="5"/>
  <c r="S777" i="5"/>
  <c r="R777" i="5"/>
  <c r="Q777" i="5"/>
  <c r="P777" i="5"/>
  <c r="AI776" i="5"/>
  <c r="AH776" i="5"/>
  <c r="AF776" i="5"/>
  <c r="AE776" i="5"/>
  <c r="AD776" i="5"/>
  <c r="AC776" i="5"/>
  <c r="AB776" i="5"/>
  <c r="AA776" i="5"/>
  <c r="Z776" i="5"/>
  <c r="Y776" i="5"/>
  <c r="X776" i="5"/>
  <c r="V776" i="5"/>
  <c r="U776" i="5"/>
  <c r="T776" i="5"/>
  <c r="S776" i="5"/>
  <c r="R776" i="5"/>
  <c r="Q776" i="5"/>
  <c r="P776" i="5"/>
  <c r="AI775" i="5"/>
  <c r="AH775" i="5"/>
  <c r="AF775" i="5"/>
  <c r="AE775" i="5"/>
  <c r="AD775" i="5"/>
  <c r="AC775" i="5"/>
  <c r="AB775" i="5"/>
  <c r="AA775" i="5"/>
  <c r="Z775" i="5"/>
  <c r="Y775" i="5"/>
  <c r="X775" i="5"/>
  <c r="V775" i="5"/>
  <c r="U775" i="5"/>
  <c r="T775" i="5"/>
  <c r="S775" i="5"/>
  <c r="R775" i="5"/>
  <c r="Q775" i="5"/>
  <c r="P775" i="5"/>
  <c r="AI774" i="5"/>
  <c r="AH774" i="5"/>
  <c r="AF774" i="5"/>
  <c r="AE774" i="5"/>
  <c r="AD774" i="5"/>
  <c r="AC774" i="5"/>
  <c r="AB774" i="5"/>
  <c r="AA774" i="5"/>
  <c r="Z774" i="5"/>
  <c r="Y774" i="5"/>
  <c r="X774" i="5"/>
  <c r="V774" i="5"/>
  <c r="U774" i="5"/>
  <c r="T774" i="5"/>
  <c r="S774" i="5"/>
  <c r="R774" i="5"/>
  <c r="Q774" i="5"/>
  <c r="P774" i="5"/>
  <c r="AI773" i="5"/>
  <c r="AH773" i="5"/>
  <c r="AF773" i="5"/>
  <c r="AE773" i="5"/>
  <c r="AD773" i="5"/>
  <c r="AC773" i="5"/>
  <c r="AB773" i="5"/>
  <c r="AA773" i="5"/>
  <c r="Z773" i="5"/>
  <c r="Y773" i="5"/>
  <c r="X773" i="5"/>
  <c r="V773" i="5"/>
  <c r="U773" i="5"/>
  <c r="T773" i="5"/>
  <c r="S773" i="5"/>
  <c r="R773" i="5"/>
  <c r="Q773" i="5"/>
  <c r="P773" i="5"/>
  <c r="AI772" i="5"/>
  <c r="AH772" i="5"/>
  <c r="AF772" i="5"/>
  <c r="AE772" i="5"/>
  <c r="AD772" i="5"/>
  <c r="AC772" i="5"/>
  <c r="AB772" i="5"/>
  <c r="AA772" i="5"/>
  <c r="Z772" i="5"/>
  <c r="Y772" i="5"/>
  <c r="X772" i="5"/>
  <c r="V772" i="5"/>
  <c r="U772" i="5"/>
  <c r="T772" i="5"/>
  <c r="S772" i="5"/>
  <c r="R772" i="5"/>
  <c r="Q772" i="5"/>
  <c r="P772" i="5"/>
  <c r="AI771" i="5"/>
  <c r="AH771" i="5"/>
  <c r="AF771" i="5"/>
  <c r="AE771" i="5"/>
  <c r="AD771" i="5"/>
  <c r="AC771" i="5"/>
  <c r="AB771" i="5"/>
  <c r="AA771" i="5"/>
  <c r="Z771" i="5"/>
  <c r="Y771" i="5"/>
  <c r="X771" i="5"/>
  <c r="V771" i="5"/>
  <c r="U771" i="5"/>
  <c r="T771" i="5"/>
  <c r="S771" i="5"/>
  <c r="R771" i="5"/>
  <c r="Q771" i="5"/>
  <c r="P771" i="5"/>
  <c r="AI770" i="5"/>
  <c r="AH770" i="5"/>
  <c r="AF770" i="5"/>
  <c r="AE770" i="5"/>
  <c r="AD770" i="5"/>
  <c r="AC770" i="5"/>
  <c r="AB770" i="5"/>
  <c r="AA770" i="5"/>
  <c r="Z770" i="5"/>
  <c r="Y770" i="5"/>
  <c r="X770" i="5"/>
  <c r="V770" i="5"/>
  <c r="U770" i="5"/>
  <c r="T770" i="5"/>
  <c r="S770" i="5"/>
  <c r="R770" i="5"/>
  <c r="Q770" i="5"/>
  <c r="P770" i="5"/>
  <c r="AI769" i="5"/>
  <c r="AH769" i="5"/>
  <c r="AF769" i="5"/>
  <c r="AE769" i="5"/>
  <c r="AD769" i="5"/>
  <c r="AC769" i="5"/>
  <c r="AB769" i="5"/>
  <c r="AA769" i="5"/>
  <c r="Z769" i="5"/>
  <c r="Y769" i="5"/>
  <c r="X769" i="5"/>
  <c r="V769" i="5"/>
  <c r="U769" i="5"/>
  <c r="T769" i="5"/>
  <c r="S769" i="5"/>
  <c r="R769" i="5"/>
  <c r="Q769" i="5"/>
  <c r="P769" i="5"/>
  <c r="AI768" i="5"/>
  <c r="AH768" i="5"/>
  <c r="AF768" i="5"/>
  <c r="AE768" i="5"/>
  <c r="AD768" i="5"/>
  <c r="AC768" i="5"/>
  <c r="AB768" i="5"/>
  <c r="AA768" i="5"/>
  <c r="Z768" i="5"/>
  <c r="Y768" i="5"/>
  <c r="X768" i="5"/>
  <c r="V768" i="5"/>
  <c r="U768" i="5"/>
  <c r="T768" i="5"/>
  <c r="S768" i="5"/>
  <c r="R768" i="5"/>
  <c r="Q768" i="5"/>
  <c r="P768" i="5"/>
  <c r="AI767" i="5"/>
  <c r="AH767" i="5"/>
  <c r="AF767" i="5"/>
  <c r="AE767" i="5"/>
  <c r="AD767" i="5"/>
  <c r="AC767" i="5"/>
  <c r="AB767" i="5"/>
  <c r="AA767" i="5"/>
  <c r="Z767" i="5"/>
  <c r="Y767" i="5"/>
  <c r="X767" i="5"/>
  <c r="V767" i="5"/>
  <c r="U767" i="5"/>
  <c r="T767" i="5"/>
  <c r="S767" i="5"/>
  <c r="R767" i="5"/>
  <c r="Q767" i="5"/>
  <c r="P767" i="5"/>
  <c r="AI766" i="5"/>
  <c r="AH766" i="5"/>
  <c r="AF766" i="5"/>
  <c r="AE766" i="5"/>
  <c r="AD766" i="5"/>
  <c r="AC766" i="5"/>
  <c r="AB766" i="5"/>
  <c r="AA766" i="5"/>
  <c r="Z766" i="5"/>
  <c r="Y766" i="5"/>
  <c r="X766" i="5"/>
  <c r="V766" i="5"/>
  <c r="U766" i="5"/>
  <c r="T766" i="5"/>
  <c r="S766" i="5"/>
  <c r="R766" i="5"/>
  <c r="Q766" i="5"/>
  <c r="P766" i="5"/>
  <c r="AI765" i="5"/>
  <c r="AH765" i="5"/>
  <c r="AF765" i="5"/>
  <c r="AE765" i="5"/>
  <c r="AD765" i="5"/>
  <c r="AC765" i="5"/>
  <c r="AB765" i="5"/>
  <c r="AA765" i="5"/>
  <c r="Z765" i="5"/>
  <c r="Y765" i="5"/>
  <c r="X765" i="5"/>
  <c r="V765" i="5"/>
  <c r="U765" i="5"/>
  <c r="T765" i="5"/>
  <c r="S765" i="5"/>
  <c r="R765" i="5"/>
  <c r="Q765" i="5"/>
  <c r="P765" i="5"/>
  <c r="AI764" i="5"/>
  <c r="AH764" i="5"/>
  <c r="AF764" i="5"/>
  <c r="AE764" i="5"/>
  <c r="AD764" i="5"/>
  <c r="AC764" i="5"/>
  <c r="AB764" i="5"/>
  <c r="AA764" i="5"/>
  <c r="Z764" i="5"/>
  <c r="Y764" i="5"/>
  <c r="X764" i="5"/>
  <c r="V764" i="5"/>
  <c r="U764" i="5"/>
  <c r="T764" i="5"/>
  <c r="S764" i="5"/>
  <c r="R764" i="5"/>
  <c r="Q764" i="5"/>
  <c r="P764" i="5"/>
  <c r="AI763" i="5"/>
  <c r="AH763" i="5"/>
  <c r="AF763" i="5"/>
  <c r="AE763" i="5"/>
  <c r="AD763" i="5"/>
  <c r="AC763" i="5"/>
  <c r="AB763" i="5"/>
  <c r="AA763" i="5"/>
  <c r="Z763" i="5"/>
  <c r="Y763" i="5"/>
  <c r="X763" i="5"/>
  <c r="V763" i="5"/>
  <c r="U763" i="5"/>
  <c r="T763" i="5"/>
  <c r="S763" i="5"/>
  <c r="R763" i="5"/>
  <c r="Q763" i="5"/>
  <c r="P763" i="5"/>
  <c r="AI762" i="5"/>
  <c r="AH762" i="5"/>
  <c r="AF762" i="5"/>
  <c r="AE762" i="5"/>
  <c r="AD762" i="5"/>
  <c r="AC762" i="5"/>
  <c r="AB762" i="5"/>
  <c r="AA762" i="5"/>
  <c r="Z762" i="5"/>
  <c r="Y762" i="5"/>
  <c r="X762" i="5"/>
  <c r="V762" i="5"/>
  <c r="U762" i="5"/>
  <c r="T762" i="5"/>
  <c r="S762" i="5"/>
  <c r="R762" i="5"/>
  <c r="Q762" i="5"/>
  <c r="P762" i="5"/>
  <c r="AI761" i="5"/>
  <c r="AH761" i="5"/>
  <c r="AF761" i="5"/>
  <c r="AE761" i="5"/>
  <c r="AD761" i="5"/>
  <c r="AC761" i="5"/>
  <c r="AB761" i="5"/>
  <c r="AA761" i="5"/>
  <c r="Z761" i="5"/>
  <c r="Y761" i="5"/>
  <c r="X761" i="5"/>
  <c r="V761" i="5"/>
  <c r="U761" i="5"/>
  <c r="T761" i="5"/>
  <c r="S761" i="5"/>
  <c r="R761" i="5"/>
  <c r="Q761" i="5"/>
  <c r="P761" i="5"/>
  <c r="AI760" i="5"/>
  <c r="AH760" i="5"/>
  <c r="AF760" i="5"/>
  <c r="AE760" i="5"/>
  <c r="AD760" i="5"/>
  <c r="AC760" i="5"/>
  <c r="AB760" i="5"/>
  <c r="AA760" i="5"/>
  <c r="Z760" i="5"/>
  <c r="Y760" i="5"/>
  <c r="X760" i="5"/>
  <c r="V760" i="5"/>
  <c r="U760" i="5"/>
  <c r="T760" i="5"/>
  <c r="S760" i="5"/>
  <c r="R760" i="5"/>
  <c r="Q760" i="5"/>
  <c r="P760" i="5"/>
  <c r="AI759" i="5"/>
  <c r="AH759" i="5"/>
  <c r="AF759" i="5"/>
  <c r="AE759" i="5"/>
  <c r="AD759" i="5"/>
  <c r="AC759" i="5"/>
  <c r="AB759" i="5"/>
  <c r="AA759" i="5"/>
  <c r="Z759" i="5"/>
  <c r="Y759" i="5"/>
  <c r="X759" i="5"/>
  <c r="V759" i="5"/>
  <c r="U759" i="5"/>
  <c r="T759" i="5"/>
  <c r="S759" i="5"/>
  <c r="R759" i="5"/>
  <c r="Q759" i="5"/>
  <c r="P759" i="5"/>
  <c r="AI758" i="5"/>
  <c r="AH758" i="5"/>
  <c r="AF758" i="5"/>
  <c r="AE758" i="5"/>
  <c r="AD758" i="5"/>
  <c r="AC758" i="5"/>
  <c r="AB758" i="5"/>
  <c r="AA758" i="5"/>
  <c r="Z758" i="5"/>
  <c r="Y758" i="5"/>
  <c r="X758" i="5"/>
  <c r="V758" i="5"/>
  <c r="U758" i="5"/>
  <c r="T758" i="5"/>
  <c r="S758" i="5"/>
  <c r="R758" i="5"/>
  <c r="Q758" i="5"/>
  <c r="P758" i="5"/>
  <c r="AI757" i="5"/>
  <c r="AH757" i="5"/>
  <c r="AF757" i="5"/>
  <c r="AE757" i="5"/>
  <c r="AD757" i="5"/>
  <c r="AC757" i="5"/>
  <c r="AB757" i="5"/>
  <c r="AA757" i="5"/>
  <c r="Z757" i="5"/>
  <c r="Y757" i="5"/>
  <c r="X757" i="5"/>
  <c r="V757" i="5"/>
  <c r="U757" i="5"/>
  <c r="T757" i="5"/>
  <c r="S757" i="5"/>
  <c r="R757" i="5"/>
  <c r="Q757" i="5"/>
  <c r="P757" i="5"/>
  <c r="AI756" i="5"/>
  <c r="AH756" i="5"/>
  <c r="AF756" i="5"/>
  <c r="AE756" i="5"/>
  <c r="AD756" i="5"/>
  <c r="AC756" i="5"/>
  <c r="AB756" i="5"/>
  <c r="AA756" i="5"/>
  <c r="Z756" i="5"/>
  <c r="Y756" i="5"/>
  <c r="X756" i="5"/>
  <c r="V756" i="5"/>
  <c r="U756" i="5"/>
  <c r="T756" i="5"/>
  <c r="S756" i="5"/>
  <c r="R756" i="5"/>
  <c r="Q756" i="5"/>
  <c r="P756" i="5"/>
  <c r="AI755" i="5"/>
  <c r="AH755" i="5"/>
  <c r="AF755" i="5"/>
  <c r="AE755" i="5"/>
  <c r="AD755" i="5"/>
  <c r="AC755" i="5"/>
  <c r="AB755" i="5"/>
  <c r="AA755" i="5"/>
  <c r="Z755" i="5"/>
  <c r="Y755" i="5"/>
  <c r="X755" i="5"/>
  <c r="V755" i="5"/>
  <c r="U755" i="5"/>
  <c r="T755" i="5"/>
  <c r="S755" i="5"/>
  <c r="R755" i="5"/>
  <c r="Q755" i="5"/>
  <c r="P755" i="5"/>
  <c r="AI754" i="5"/>
  <c r="AH754" i="5"/>
  <c r="AF754" i="5"/>
  <c r="AE754" i="5"/>
  <c r="AD754" i="5"/>
  <c r="AC754" i="5"/>
  <c r="AB754" i="5"/>
  <c r="AA754" i="5"/>
  <c r="Z754" i="5"/>
  <c r="Y754" i="5"/>
  <c r="X754" i="5"/>
  <c r="V754" i="5"/>
  <c r="U754" i="5"/>
  <c r="T754" i="5"/>
  <c r="S754" i="5"/>
  <c r="R754" i="5"/>
  <c r="Q754" i="5"/>
  <c r="P754" i="5"/>
  <c r="AI753" i="5"/>
  <c r="AH753" i="5"/>
  <c r="AF753" i="5"/>
  <c r="AE753" i="5"/>
  <c r="AD753" i="5"/>
  <c r="AC753" i="5"/>
  <c r="AB753" i="5"/>
  <c r="AA753" i="5"/>
  <c r="Z753" i="5"/>
  <c r="Y753" i="5"/>
  <c r="X753" i="5"/>
  <c r="V753" i="5"/>
  <c r="U753" i="5"/>
  <c r="T753" i="5"/>
  <c r="S753" i="5"/>
  <c r="R753" i="5"/>
  <c r="Q753" i="5"/>
  <c r="P753" i="5"/>
  <c r="AI752" i="5"/>
  <c r="AH752" i="5"/>
  <c r="AF752" i="5"/>
  <c r="AE752" i="5"/>
  <c r="AD752" i="5"/>
  <c r="AC752" i="5"/>
  <c r="AB752" i="5"/>
  <c r="AA752" i="5"/>
  <c r="Z752" i="5"/>
  <c r="Y752" i="5"/>
  <c r="X752" i="5"/>
  <c r="V752" i="5"/>
  <c r="U752" i="5"/>
  <c r="T752" i="5"/>
  <c r="S752" i="5"/>
  <c r="R752" i="5"/>
  <c r="Q752" i="5"/>
  <c r="P752" i="5"/>
  <c r="AI751" i="5"/>
  <c r="AH751" i="5"/>
  <c r="AF751" i="5"/>
  <c r="AE751" i="5"/>
  <c r="AD751" i="5"/>
  <c r="AC751" i="5"/>
  <c r="AB751" i="5"/>
  <c r="AA751" i="5"/>
  <c r="Z751" i="5"/>
  <c r="Y751" i="5"/>
  <c r="X751" i="5"/>
  <c r="V751" i="5"/>
  <c r="U751" i="5"/>
  <c r="T751" i="5"/>
  <c r="S751" i="5"/>
  <c r="R751" i="5"/>
  <c r="Q751" i="5"/>
  <c r="P751" i="5"/>
  <c r="AI750" i="5"/>
  <c r="AH750" i="5"/>
  <c r="AF750" i="5"/>
  <c r="AE750" i="5"/>
  <c r="AD750" i="5"/>
  <c r="AC750" i="5"/>
  <c r="AB750" i="5"/>
  <c r="AA750" i="5"/>
  <c r="Z750" i="5"/>
  <c r="Y750" i="5"/>
  <c r="X750" i="5"/>
  <c r="V750" i="5"/>
  <c r="U750" i="5"/>
  <c r="T750" i="5"/>
  <c r="S750" i="5"/>
  <c r="R750" i="5"/>
  <c r="Q750" i="5"/>
  <c r="P750" i="5"/>
  <c r="AI749" i="5"/>
  <c r="AH749" i="5"/>
  <c r="AF749" i="5"/>
  <c r="AE749" i="5"/>
  <c r="AD749" i="5"/>
  <c r="AC749" i="5"/>
  <c r="AB749" i="5"/>
  <c r="AA749" i="5"/>
  <c r="Z749" i="5"/>
  <c r="Y749" i="5"/>
  <c r="X749" i="5"/>
  <c r="V749" i="5"/>
  <c r="U749" i="5"/>
  <c r="T749" i="5"/>
  <c r="S749" i="5"/>
  <c r="R749" i="5"/>
  <c r="Q749" i="5"/>
  <c r="P749" i="5"/>
  <c r="AI748" i="5"/>
  <c r="AH748" i="5"/>
  <c r="AF748" i="5"/>
  <c r="AE748" i="5"/>
  <c r="AD748" i="5"/>
  <c r="AC748" i="5"/>
  <c r="AB748" i="5"/>
  <c r="AA748" i="5"/>
  <c r="Z748" i="5"/>
  <c r="Y748" i="5"/>
  <c r="X748" i="5"/>
  <c r="V748" i="5"/>
  <c r="U748" i="5"/>
  <c r="T748" i="5"/>
  <c r="S748" i="5"/>
  <c r="R748" i="5"/>
  <c r="Q748" i="5"/>
  <c r="P748" i="5"/>
  <c r="AI747" i="5"/>
  <c r="AH747" i="5"/>
  <c r="AF747" i="5"/>
  <c r="AE747" i="5"/>
  <c r="AD747" i="5"/>
  <c r="AC747" i="5"/>
  <c r="AB747" i="5"/>
  <c r="AA747" i="5"/>
  <c r="Z747" i="5"/>
  <c r="Y747" i="5"/>
  <c r="X747" i="5"/>
  <c r="V747" i="5"/>
  <c r="U747" i="5"/>
  <c r="T747" i="5"/>
  <c r="S747" i="5"/>
  <c r="R747" i="5"/>
  <c r="Q747" i="5"/>
  <c r="P747" i="5"/>
  <c r="AI746" i="5"/>
  <c r="AH746" i="5"/>
  <c r="AF746" i="5"/>
  <c r="AE746" i="5"/>
  <c r="AD746" i="5"/>
  <c r="AC746" i="5"/>
  <c r="AB746" i="5"/>
  <c r="AA746" i="5"/>
  <c r="Z746" i="5"/>
  <c r="Y746" i="5"/>
  <c r="X746" i="5"/>
  <c r="V746" i="5"/>
  <c r="U746" i="5"/>
  <c r="T746" i="5"/>
  <c r="S746" i="5"/>
  <c r="R746" i="5"/>
  <c r="Q746" i="5"/>
  <c r="P746" i="5"/>
  <c r="AI745" i="5"/>
  <c r="AH745" i="5"/>
  <c r="AF745" i="5"/>
  <c r="AE745" i="5"/>
  <c r="AD745" i="5"/>
  <c r="AC745" i="5"/>
  <c r="AB745" i="5"/>
  <c r="AA745" i="5"/>
  <c r="Z745" i="5"/>
  <c r="Y745" i="5"/>
  <c r="X745" i="5"/>
  <c r="V745" i="5"/>
  <c r="U745" i="5"/>
  <c r="T745" i="5"/>
  <c r="S745" i="5"/>
  <c r="R745" i="5"/>
  <c r="Q745" i="5"/>
  <c r="P745" i="5"/>
  <c r="AI744" i="5"/>
  <c r="AH744" i="5"/>
  <c r="AF744" i="5"/>
  <c r="AE744" i="5"/>
  <c r="AD744" i="5"/>
  <c r="AC744" i="5"/>
  <c r="AB744" i="5"/>
  <c r="AA744" i="5"/>
  <c r="Z744" i="5"/>
  <c r="Y744" i="5"/>
  <c r="X744" i="5"/>
  <c r="V744" i="5"/>
  <c r="U744" i="5"/>
  <c r="T744" i="5"/>
  <c r="S744" i="5"/>
  <c r="R744" i="5"/>
  <c r="Q744" i="5"/>
  <c r="P744" i="5"/>
  <c r="AI743" i="5"/>
  <c r="AH743" i="5"/>
  <c r="AF743" i="5"/>
  <c r="AE743" i="5"/>
  <c r="AD743" i="5"/>
  <c r="AC743" i="5"/>
  <c r="AB743" i="5"/>
  <c r="AA743" i="5"/>
  <c r="Z743" i="5"/>
  <c r="Y743" i="5"/>
  <c r="X743" i="5"/>
  <c r="V743" i="5"/>
  <c r="U743" i="5"/>
  <c r="T743" i="5"/>
  <c r="S743" i="5"/>
  <c r="R743" i="5"/>
  <c r="Q743" i="5"/>
  <c r="P743" i="5"/>
  <c r="AI742" i="5"/>
  <c r="AH742" i="5"/>
  <c r="AF742" i="5"/>
  <c r="AE742" i="5"/>
  <c r="AD742" i="5"/>
  <c r="AC742" i="5"/>
  <c r="AB742" i="5"/>
  <c r="AA742" i="5"/>
  <c r="Z742" i="5"/>
  <c r="Y742" i="5"/>
  <c r="X742" i="5"/>
  <c r="V742" i="5"/>
  <c r="U742" i="5"/>
  <c r="T742" i="5"/>
  <c r="S742" i="5"/>
  <c r="R742" i="5"/>
  <c r="Q742" i="5"/>
  <c r="P742" i="5"/>
  <c r="AI741" i="5"/>
  <c r="AH741" i="5"/>
  <c r="AF741" i="5"/>
  <c r="AE741" i="5"/>
  <c r="AD741" i="5"/>
  <c r="AC741" i="5"/>
  <c r="AB741" i="5"/>
  <c r="AA741" i="5"/>
  <c r="Z741" i="5"/>
  <c r="Y741" i="5"/>
  <c r="X741" i="5"/>
  <c r="V741" i="5"/>
  <c r="U741" i="5"/>
  <c r="T741" i="5"/>
  <c r="S741" i="5"/>
  <c r="R741" i="5"/>
  <c r="Q741" i="5"/>
  <c r="P741" i="5"/>
  <c r="AI740" i="5"/>
  <c r="AH740" i="5"/>
  <c r="AF740" i="5"/>
  <c r="AE740" i="5"/>
  <c r="AD740" i="5"/>
  <c r="AC740" i="5"/>
  <c r="AB740" i="5"/>
  <c r="AA740" i="5"/>
  <c r="Z740" i="5"/>
  <c r="Y740" i="5"/>
  <c r="X740" i="5"/>
  <c r="V740" i="5"/>
  <c r="U740" i="5"/>
  <c r="T740" i="5"/>
  <c r="S740" i="5"/>
  <c r="R740" i="5"/>
  <c r="Q740" i="5"/>
  <c r="P740" i="5"/>
  <c r="AI739" i="5"/>
  <c r="AH739" i="5"/>
  <c r="AF739" i="5"/>
  <c r="AE739" i="5"/>
  <c r="AD739" i="5"/>
  <c r="AC739" i="5"/>
  <c r="AB739" i="5"/>
  <c r="AA739" i="5"/>
  <c r="Z739" i="5"/>
  <c r="Y739" i="5"/>
  <c r="X739" i="5"/>
  <c r="V739" i="5"/>
  <c r="U739" i="5"/>
  <c r="T739" i="5"/>
  <c r="S739" i="5"/>
  <c r="R739" i="5"/>
  <c r="Q739" i="5"/>
  <c r="P739" i="5"/>
  <c r="AI738" i="5"/>
  <c r="AH738" i="5"/>
  <c r="AF738" i="5"/>
  <c r="AE738" i="5"/>
  <c r="AD738" i="5"/>
  <c r="AC738" i="5"/>
  <c r="AB738" i="5"/>
  <c r="AA738" i="5"/>
  <c r="Z738" i="5"/>
  <c r="Y738" i="5"/>
  <c r="X738" i="5"/>
  <c r="V738" i="5"/>
  <c r="U738" i="5"/>
  <c r="T738" i="5"/>
  <c r="S738" i="5"/>
  <c r="R738" i="5"/>
  <c r="Q738" i="5"/>
  <c r="P738" i="5"/>
  <c r="AI737" i="5"/>
  <c r="AH737" i="5"/>
  <c r="AF737" i="5"/>
  <c r="AE737" i="5"/>
  <c r="AD737" i="5"/>
  <c r="AC737" i="5"/>
  <c r="AB737" i="5"/>
  <c r="AA737" i="5"/>
  <c r="Z737" i="5"/>
  <c r="Y737" i="5"/>
  <c r="X737" i="5"/>
  <c r="V737" i="5"/>
  <c r="U737" i="5"/>
  <c r="T737" i="5"/>
  <c r="S737" i="5"/>
  <c r="R737" i="5"/>
  <c r="Q737" i="5"/>
  <c r="P737" i="5"/>
  <c r="AI736" i="5"/>
  <c r="AH736" i="5"/>
  <c r="AF736" i="5"/>
  <c r="AE736" i="5"/>
  <c r="AD736" i="5"/>
  <c r="AC736" i="5"/>
  <c r="AB736" i="5"/>
  <c r="AA736" i="5"/>
  <c r="Z736" i="5"/>
  <c r="Y736" i="5"/>
  <c r="X736" i="5"/>
  <c r="V736" i="5"/>
  <c r="U736" i="5"/>
  <c r="T736" i="5"/>
  <c r="S736" i="5"/>
  <c r="R736" i="5"/>
  <c r="Q736" i="5"/>
  <c r="P736" i="5"/>
  <c r="AI735" i="5"/>
  <c r="AH735" i="5"/>
  <c r="AF735" i="5"/>
  <c r="AE735" i="5"/>
  <c r="AD735" i="5"/>
  <c r="AC735" i="5"/>
  <c r="AB735" i="5"/>
  <c r="AA735" i="5"/>
  <c r="Z735" i="5"/>
  <c r="Y735" i="5"/>
  <c r="X735" i="5"/>
  <c r="V735" i="5"/>
  <c r="U735" i="5"/>
  <c r="T735" i="5"/>
  <c r="S735" i="5"/>
  <c r="R735" i="5"/>
  <c r="Q735" i="5"/>
  <c r="P735" i="5"/>
  <c r="AI734" i="5"/>
  <c r="AH734" i="5"/>
  <c r="AF734" i="5"/>
  <c r="AE734" i="5"/>
  <c r="AD734" i="5"/>
  <c r="AC734" i="5"/>
  <c r="AB734" i="5"/>
  <c r="AA734" i="5"/>
  <c r="Z734" i="5"/>
  <c r="Y734" i="5"/>
  <c r="X734" i="5"/>
  <c r="V734" i="5"/>
  <c r="U734" i="5"/>
  <c r="T734" i="5"/>
  <c r="S734" i="5"/>
  <c r="R734" i="5"/>
  <c r="Q734" i="5"/>
  <c r="P734" i="5"/>
  <c r="AI733" i="5"/>
  <c r="AH733" i="5"/>
  <c r="AF733" i="5"/>
  <c r="AE733" i="5"/>
  <c r="AD733" i="5"/>
  <c r="AC733" i="5"/>
  <c r="AB733" i="5"/>
  <c r="AA733" i="5"/>
  <c r="Z733" i="5"/>
  <c r="Y733" i="5"/>
  <c r="X733" i="5"/>
  <c r="V733" i="5"/>
  <c r="U733" i="5"/>
  <c r="T733" i="5"/>
  <c r="S733" i="5"/>
  <c r="R733" i="5"/>
  <c r="Q733" i="5"/>
  <c r="P733" i="5"/>
  <c r="AI732" i="5"/>
  <c r="AH732" i="5"/>
  <c r="AF732" i="5"/>
  <c r="AE732" i="5"/>
  <c r="AD732" i="5"/>
  <c r="AC732" i="5"/>
  <c r="AB732" i="5"/>
  <c r="AA732" i="5"/>
  <c r="Z732" i="5"/>
  <c r="Y732" i="5"/>
  <c r="X732" i="5"/>
  <c r="V732" i="5"/>
  <c r="U732" i="5"/>
  <c r="T732" i="5"/>
  <c r="S732" i="5"/>
  <c r="R732" i="5"/>
  <c r="Q732" i="5"/>
  <c r="P732" i="5"/>
  <c r="AI731" i="5"/>
  <c r="AH731" i="5"/>
  <c r="AF731" i="5"/>
  <c r="AE731" i="5"/>
  <c r="AD731" i="5"/>
  <c r="AC731" i="5"/>
  <c r="AB731" i="5"/>
  <c r="AA731" i="5"/>
  <c r="Z731" i="5"/>
  <c r="Y731" i="5"/>
  <c r="X731" i="5"/>
  <c r="V731" i="5"/>
  <c r="U731" i="5"/>
  <c r="T731" i="5"/>
  <c r="S731" i="5"/>
  <c r="R731" i="5"/>
  <c r="Q731" i="5"/>
  <c r="P731" i="5"/>
  <c r="AI730" i="5"/>
  <c r="AH730" i="5"/>
  <c r="AF730" i="5"/>
  <c r="AE730" i="5"/>
  <c r="AD730" i="5"/>
  <c r="AC730" i="5"/>
  <c r="AB730" i="5"/>
  <c r="AA730" i="5"/>
  <c r="Z730" i="5"/>
  <c r="Y730" i="5"/>
  <c r="X730" i="5"/>
  <c r="V730" i="5"/>
  <c r="U730" i="5"/>
  <c r="T730" i="5"/>
  <c r="S730" i="5"/>
  <c r="R730" i="5"/>
  <c r="Q730" i="5"/>
  <c r="P730" i="5"/>
  <c r="AI729" i="5"/>
  <c r="AH729" i="5"/>
  <c r="AF729" i="5"/>
  <c r="AE729" i="5"/>
  <c r="AD729" i="5"/>
  <c r="AC729" i="5"/>
  <c r="AB729" i="5"/>
  <c r="AA729" i="5"/>
  <c r="Z729" i="5"/>
  <c r="Y729" i="5"/>
  <c r="X729" i="5"/>
  <c r="V729" i="5"/>
  <c r="U729" i="5"/>
  <c r="T729" i="5"/>
  <c r="S729" i="5"/>
  <c r="R729" i="5"/>
  <c r="Q729" i="5"/>
  <c r="P729" i="5"/>
  <c r="AI728" i="5"/>
  <c r="AH728" i="5"/>
  <c r="AF728" i="5"/>
  <c r="AE728" i="5"/>
  <c r="AD728" i="5"/>
  <c r="AC728" i="5"/>
  <c r="AB728" i="5"/>
  <c r="AA728" i="5"/>
  <c r="Z728" i="5"/>
  <c r="Y728" i="5"/>
  <c r="X728" i="5"/>
  <c r="V728" i="5"/>
  <c r="U728" i="5"/>
  <c r="T728" i="5"/>
  <c r="S728" i="5"/>
  <c r="R728" i="5"/>
  <c r="Q728" i="5"/>
  <c r="P728" i="5"/>
  <c r="AI727" i="5"/>
  <c r="AH727" i="5"/>
  <c r="AF727" i="5"/>
  <c r="AE727" i="5"/>
  <c r="AD727" i="5"/>
  <c r="AC727" i="5"/>
  <c r="AB727" i="5"/>
  <c r="AA727" i="5"/>
  <c r="Z727" i="5"/>
  <c r="Y727" i="5"/>
  <c r="X727" i="5"/>
  <c r="V727" i="5"/>
  <c r="U727" i="5"/>
  <c r="T727" i="5"/>
  <c r="S727" i="5"/>
  <c r="R727" i="5"/>
  <c r="Q727" i="5"/>
  <c r="P727" i="5"/>
  <c r="AI726" i="5"/>
  <c r="AH726" i="5"/>
  <c r="AF726" i="5"/>
  <c r="AE726" i="5"/>
  <c r="AD726" i="5"/>
  <c r="AC726" i="5"/>
  <c r="AB726" i="5"/>
  <c r="AA726" i="5"/>
  <c r="Z726" i="5"/>
  <c r="Y726" i="5"/>
  <c r="X726" i="5"/>
  <c r="V726" i="5"/>
  <c r="U726" i="5"/>
  <c r="T726" i="5"/>
  <c r="S726" i="5"/>
  <c r="R726" i="5"/>
  <c r="Q726" i="5"/>
  <c r="P726" i="5"/>
  <c r="AI725" i="5"/>
  <c r="AH725" i="5"/>
  <c r="AF725" i="5"/>
  <c r="AE725" i="5"/>
  <c r="AD725" i="5"/>
  <c r="AC725" i="5"/>
  <c r="AB725" i="5"/>
  <c r="AA725" i="5"/>
  <c r="Z725" i="5"/>
  <c r="Y725" i="5"/>
  <c r="X725" i="5"/>
  <c r="V725" i="5"/>
  <c r="U725" i="5"/>
  <c r="T725" i="5"/>
  <c r="S725" i="5"/>
  <c r="R725" i="5"/>
  <c r="Q725" i="5"/>
  <c r="P725" i="5"/>
  <c r="AI724" i="5"/>
  <c r="AH724" i="5"/>
  <c r="AF724" i="5"/>
  <c r="AE724" i="5"/>
  <c r="AD724" i="5"/>
  <c r="AC724" i="5"/>
  <c r="AB724" i="5"/>
  <c r="AA724" i="5"/>
  <c r="Z724" i="5"/>
  <c r="Y724" i="5"/>
  <c r="X724" i="5"/>
  <c r="V724" i="5"/>
  <c r="U724" i="5"/>
  <c r="T724" i="5"/>
  <c r="S724" i="5"/>
  <c r="R724" i="5"/>
  <c r="Q724" i="5"/>
  <c r="P724" i="5"/>
  <c r="AI723" i="5"/>
  <c r="AH723" i="5"/>
  <c r="AF723" i="5"/>
  <c r="AE723" i="5"/>
  <c r="AD723" i="5"/>
  <c r="AC723" i="5"/>
  <c r="AB723" i="5"/>
  <c r="AA723" i="5"/>
  <c r="Z723" i="5"/>
  <c r="Y723" i="5"/>
  <c r="X723" i="5"/>
  <c r="V723" i="5"/>
  <c r="U723" i="5"/>
  <c r="T723" i="5"/>
  <c r="S723" i="5"/>
  <c r="R723" i="5"/>
  <c r="Q723" i="5"/>
  <c r="P723" i="5"/>
  <c r="AI722" i="5"/>
  <c r="AH722" i="5"/>
  <c r="AF722" i="5"/>
  <c r="AE722" i="5"/>
  <c r="AD722" i="5"/>
  <c r="AC722" i="5"/>
  <c r="AB722" i="5"/>
  <c r="AA722" i="5"/>
  <c r="Z722" i="5"/>
  <c r="Y722" i="5"/>
  <c r="X722" i="5"/>
  <c r="V722" i="5"/>
  <c r="U722" i="5"/>
  <c r="T722" i="5"/>
  <c r="S722" i="5"/>
  <c r="R722" i="5"/>
  <c r="Q722" i="5"/>
  <c r="P722" i="5"/>
  <c r="AI721" i="5"/>
  <c r="AH721" i="5"/>
  <c r="AF721" i="5"/>
  <c r="AE721" i="5"/>
  <c r="AD721" i="5"/>
  <c r="AC721" i="5"/>
  <c r="AB721" i="5"/>
  <c r="AA721" i="5"/>
  <c r="Z721" i="5"/>
  <c r="Y721" i="5"/>
  <c r="X721" i="5"/>
  <c r="V721" i="5"/>
  <c r="U721" i="5"/>
  <c r="T721" i="5"/>
  <c r="S721" i="5"/>
  <c r="R721" i="5"/>
  <c r="Q721" i="5"/>
  <c r="P721" i="5"/>
  <c r="AI720" i="5"/>
  <c r="AH720" i="5"/>
  <c r="AF720" i="5"/>
  <c r="AE720" i="5"/>
  <c r="AD720" i="5"/>
  <c r="AC720" i="5"/>
  <c r="AB720" i="5"/>
  <c r="AA720" i="5"/>
  <c r="Z720" i="5"/>
  <c r="Y720" i="5"/>
  <c r="X720" i="5"/>
  <c r="V720" i="5"/>
  <c r="U720" i="5"/>
  <c r="T720" i="5"/>
  <c r="S720" i="5"/>
  <c r="R720" i="5"/>
  <c r="Q720" i="5"/>
  <c r="P720" i="5"/>
  <c r="AI719" i="5"/>
  <c r="AH719" i="5"/>
  <c r="AF719" i="5"/>
  <c r="AE719" i="5"/>
  <c r="AD719" i="5"/>
  <c r="AC719" i="5"/>
  <c r="AB719" i="5"/>
  <c r="AA719" i="5"/>
  <c r="Z719" i="5"/>
  <c r="Y719" i="5"/>
  <c r="X719" i="5"/>
  <c r="V719" i="5"/>
  <c r="U719" i="5"/>
  <c r="T719" i="5"/>
  <c r="S719" i="5"/>
  <c r="R719" i="5"/>
  <c r="Q719" i="5"/>
  <c r="P719" i="5"/>
  <c r="AI718" i="5"/>
  <c r="AH718" i="5"/>
  <c r="AF718" i="5"/>
  <c r="AE718" i="5"/>
  <c r="AD718" i="5"/>
  <c r="AC718" i="5"/>
  <c r="AB718" i="5"/>
  <c r="AA718" i="5"/>
  <c r="Z718" i="5"/>
  <c r="Y718" i="5"/>
  <c r="X718" i="5"/>
  <c r="V718" i="5"/>
  <c r="U718" i="5"/>
  <c r="T718" i="5"/>
  <c r="S718" i="5"/>
  <c r="R718" i="5"/>
  <c r="Q718" i="5"/>
  <c r="P718" i="5"/>
  <c r="AI717" i="5"/>
  <c r="AH717" i="5"/>
  <c r="AF717" i="5"/>
  <c r="AE717" i="5"/>
  <c r="AD717" i="5"/>
  <c r="AC717" i="5"/>
  <c r="AB717" i="5"/>
  <c r="AA717" i="5"/>
  <c r="Z717" i="5"/>
  <c r="Y717" i="5"/>
  <c r="X717" i="5"/>
  <c r="V717" i="5"/>
  <c r="U717" i="5"/>
  <c r="T717" i="5"/>
  <c r="S717" i="5"/>
  <c r="R717" i="5"/>
  <c r="Q717" i="5"/>
  <c r="P717" i="5"/>
  <c r="AI716" i="5"/>
  <c r="AH716" i="5"/>
  <c r="AF716" i="5"/>
  <c r="AE716" i="5"/>
  <c r="AD716" i="5"/>
  <c r="AC716" i="5"/>
  <c r="AB716" i="5"/>
  <c r="AA716" i="5"/>
  <c r="Z716" i="5"/>
  <c r="Y716" i="5"/>
  <c r="X716" i="5"/>
  <c r="V716" i="5"/>
  <c r="U716" i="5"/>
  <c r="T716" i="5"/>
  <c r="S716" i="5"/>
  <c r="R716" i="5"/>
  <c r="Q716" i="5"/>
  <c r="P716" i="5"/>
  <c r="AI715" i="5"/>
  <c r="AH715" i="5"/>
  <c r="AF715" i="5"/>
  <c r="AE715" i="5"/>
  <c r="AD715" i="5"/>
  <c r="AC715" i="5"/>
  <c r="AB715" i="5"/>
  <c r="AA715" i="5"/>
  <c r="Z715" i="5"/>
  <c r="Y715" i="5"/>
  <c r="X715" i="5"/>
  <c r="V715" i="5"/>
  <c r="U715" i="5"/>
  <c r="T715" i="5"/>
  <c r="S715" i="5"/>
  <c r="R715" i="5"/>
  <c r="Q715" i="5"/>
  <c r="P715" i="5"/>
  <c r="AI714" i="5"/>
  <c r="AH714" i="5"/>
  <c r="AF714" i="5"/>
  <c r="AE714" i="5"/>
  <c r="AD714" i="5"/>
  <c r="AC714" i="5"/>
  <c r="AB714" i="5"/>
  <c r="AA714" i="5"/>
  <c r="Z714" i="5"/>
  <c r="Y714" i="5"/>
  <c r="X714" i="5"/>
  <c r="V714" i="5"/>
  <c r="U714" i="5"/>
  <c r="T714" i="5"/>
  <c r="S714" i="5"/>
  <c r="R714" i="5"/>
  <c r="Q714" i="5"/>
  <c r="P714" i="5"/>
  <c r="AI713" i="5"/>
  <c r="AH713" i="5"/>
  <c r="AF713" i="5"/>
  <c r="AE713" i="5"/>
  <c r="AD713" i="5"/>
  <c r="AC713" i="5"/>
  <c r="AB713" i="5"/>
  <c r="AA713" i="5"/>
  <c r="Z713" i="5"/>
  <c r="Y713" i="5"/>
  <c r="X713" i="5"/>
  <c r="V713" i="5"/>
  <c r="U713" i="5"/>
  <c r="T713" i="5"/>
  <c r="S713" i="5"/>
  <c r="R713" i="5"/>
  <c r="Q713" i="5"/>
  <c r="P713" i="5"/>
  <c r="AI712" i="5"/>
  <c r="AH712" i="5"/>
  <c r="AF712" i="5"/>
  <c r="AE712" i="5"/>
  <c r="AD712" i="5"/>
  <c r="AC712" i="5"/>
  <c r="AB712" i="5"/>
  <c r="AA712" i="5"/>
  <c r="Z712" i="5"/>
  <c r="Y712" i="5"/>
  <c r="X712" i="5"/>
  <c r="V712" i="5"/>
  <c r="U712" i="5"/>
  <c r="T712" i="5"/>
  <c r="S712" i="5"/>
  <c r="R712" i="5"/>
  <c r="Q712" i="5"/>
  <c r="P712" i="5"/>
  <c r="AI711" i="5"/>
  <c r="AH711" i="5"/>
  <c r="AF711" i="5"/>
  <c r="AE711" i="5"/>
  <c r="AD711" i="5"/>
  <c r="AC711" i="5"/>
  <c r="AB711" i="5"/>
  <c r="AA711" i="5"/>
  <c r="Z711" i="5"/>
  <c r="Y711" i="5"/>
  <c r="X711" i="5"/>
  <c r="V711" i="5"/>
  <c r="U711" i="5"/>
  <c r="T711" i="5"/>
  <c r="S711" i="5"/>
  <c r="R711" i="5"/>
  <c r="Q711" i="5"/>
  <c r="P711" i="5"/>
  <c r="AI710" i="5"/>
  <c r="AH710" i="5"/>
  <c r="AF710" i="5"/>
  <c r="AE710" i="5"/>
  <c r="AD710" i="5"/>
  <c r="AC710" i="5"/>
  <c r="AB710" i="5"/>
  <c r="AA710" i="5"/>
  <c r="Z710" i="5"/>
  <c r="Y710" i="5"/>
  <c r="X710" i="5"/>
  <c r="V710" i="5"/>
  <c r="U710" i="5"/>
  <c r="T710" i="5"/>
  <c r="S710" i="5"/>
  <c r="R710" i="5"/>
  <c r="Q710" i="5"/>
  <c r="P710" i="5"/>
  <c r="AI709" i="5"/>
  <c r="AH709" i="5"/>
  <c r="AF709" i="5"/>
  <c r="AE709" i="5"/>
  <c r="AD709" i="5"/>
  <c r="AC709" i="5"/>
  <c r="AB709" i="5"/>
  <c r="AA709" i="5"/>
  <c r="Z709" i="5"/>
  <c r="Y709" i="5"/>
  <c r="X709" i="5"/>
  <c r="V709" i="5"/>
  <c r="U709" i="5"/>
  <c r="T709" i="5"/>
  <c r="S709" i="5"/>
  <c r="R709" i="5"/>
  <c r="Q709" i="5"/>
  <c r="P709" i="5"/>
  <c r="AI708" i="5"/>
  <c r="AH708" i="5"/>
  <c r="AF708" i="5"/>
  <c r="AE708" i="5"/>
  <c r="AD708" i="5"/>
  <c r="AC708" i="5"/>
  <c r="AB708" i="5"/>
  <c r="AA708" i="5"/>
  <c r="Z708" i="5"/>
  <c r="Y708" i="5"/>
  <c r="X708" i="5"/>
  <c r="V708" i="5"/>
  <c r="U708" i="5"/>
  <c r="T708" i="5"/>
  <c r="S708" i="5"/>
  <c r="R708" i="5"/>
  <c r="Q708" i="5"/>
  <c r="P708" i="5"/>
  <c r="AI707" i="5"/>
  <c r="AH707" i="5"/>
  <c r="AF707" i="5"/>
  <c r="AE707" i="5"/>
  <c r="AD707" i="5"/>
  <c r="AC707" i="5"/>
  <c r="AB707" i="5"/>
  <c r="AA707" i="5"/>
  <c r="Z707" i="5"/>
  <c r="Y707" i="5"/>
  <c r="X707" i="5"/>
  <c r="V707" i="5"/>
  <c r="U707" i="5"/>
  <c r="T707" i="5"/>
  <c r="S707" i="5"/>
  <c r="R707" i="5"/>
  <c r="Q707" i="5"/>
  <c r="P707" i="5"/>
  <c r="AI706" i="5"/>
  <c r="AH706" i="5"/>
  <c r="AF706" i="5"/>
  <c r="AE706" i="5"/>
  <c r="AD706" i="5"/>
  <c r="AC706" i="5"/>
  <c r="AB706" i="5"/>
  <c r="AA706" i="5"/>
  <c r="Z706" i="5"/>
  <c r="Y706" i="5"/>
  <c r="X706" i="5"/>
  <c r="V706" i="5"/>
  <c r="U706" i="5"/>
  <c r="T706" i="5"/>
  <c r="S706" i="5"/>
  <c r="R706" i="5"/>
  <c r="Q706" i="5"/>
  <c r="P706" i="5"/>
  <c r="AI705" i="5"/>
  <c r="AH705" i="5"/>
  <c r="AF705" i="5"/>
  <c r="AE705" i="5"/>
  <c r="AD705" i="5"/>
  <c r="AC705" i="5"/>
  <c r="AB705" i="5"/>
  <c r="AA705" i="5"/>
  <c r="Z705" i="5"/>
  <c r="Y705" i="5"/>
  <c r="X705" i="5"/>
  <c r="V705" i="5"/>
  <c r="U705" i="5"/>
  <c r="T705" i="5"/>
  <c r="S705" i="5"/>
  <c r="R705" i="5"/>
  <c r="Q705" i="5"/>
  <c r="P705" i="5"/>
  <c r="AI704" i="5"/>
  <c r="AH704" i="5"/>
  <c r="AF704" i="5"/>
  <c r="AE704" i="5"/>
  <c r="AD704" i="5"/>
  <c r="AC704" i="5"/>
  <c r="AB704" i="5"/>
  <c r="AA704" i="5"/>
  <c r="Z704" i="5"/>
  <c r="Y704" i="5"/>
  <c r="X704" i="5"/>
  <c r="V704" i="5"/>
  <c r="U704" i="5"/>
  <c r="T704" i="5"/>
  <c r="S704" i="5"/>
  <c r="R704" i="5"/>
  <c r="Q704" i="5"/>
  <c r="P704" i="5"/>
  <c r="AI703" i="5"/>
  <c r="AH703" i="5"/>
  <c r="AF703" i="5"/>
  <c r="AE703" i="5"/>
  <c r="AD703" i="5"/>
  <c r="AC703" i="5"/>
  <c r="AB703" i="5"/>
  <c r="AA703" i="5"/>
  <c r="Z703" i="5"/>
  <c r="Y703" i="5"/>
  <c r="X703" i="5"/>
  <c r="V703" i="5"/>
  <c r="U703" i="5"/>
  <c r="T703" i="5"/>
  <c r="S703" i="5"/>
  <c r="R703" i="5"/>
  <c r="Q703" i="5"/>
  <c r="P703" i="5"/>
  <c r="AI702" i="5"/>
  <c r="AH702" i="5"/>
  <c r="AF702" i="5"/>
  <c r="AE702" i="5"/>
  <c r="AD702" i="5"/>
  <c r="AC702" i="5"/>
  <c r="AB702" i="5"/>
  <c r="AA702" i="5"/>
  <c r="Z702" i="5"/>
  <c r="Y702" i="5"/>
  <c r="X702" i="5"/>
  <c r="V702" i="5"/>
  <c r="U702" i="5"/>
  <c r="T702" i="5"/>
  <c r="S702" i="5"/>
  <c r="R702" i="5"/>
  <c r="Q702" i="5"/>
  <c r="P702" i="5"/>
  <c r="AI701" i="5"/>
  <c r="AH701" i="5"/>
  <c r="AF701" i="5"/>
  <c r="AE701" i="5"/>
  <c r="AD701" i="5"/>
  <c r="AC701" i="5"/>
  <c r="AB701" i="5"/>
  <c r="AA701" i="5"/>
  <c r="Z701" i="5"/>
  <c r="Y701" i="5"/>
  <c r="X701" i="5"/>
  <c r="V701" i="5"/>
  <c r="U701" i="5"/>
  <c r="T701" i="5"/>
  <c r="S701" i="5"/>
  <c r="R701" i="5"/>
  <c r="Q701" i="5"/>
  <c r="P701" i="5"/>
  <c r="AI700" i="5"/>
  <c r="AH700" i="5"/>
  <c r="AF700" i="5"/>
  <c r="AE700" i="5"/>
  <c r="AD700" i="5"/>
  <c r="AC700" i="5"/>
  <c r="AB700" i="5"/>
  <c r="AA700" i="5"/>
  <c r="Z700" i="5"/>
  <c r="Y700" i="5"/>
  <c r="X700" i="5"/>
  <c r="V700" i="5"/>
  <c r="U700" i="5"/>
  <c r="T700" i="5"/>
  <c r="S700" i="5"/>
  <c r="R700" i="5"/>
  <c r="Q700" i="5"/>
  <c r="P700" i="5"/>
  <c r="AI699" i="5"/>
  <c r="AH699" i="5"/>
  <c r="AF699" i="5"/>
  <c r="AE699" i="5"/>
  <c r="AD699" i="5"/>
  <c r="AC699" i="5"/>
  <c r="AB699" i="5"/>
  <c r="AA699" i="5"/>
  <c r="Z699" i="5"/>
  <c r="Y699" i="5"/>
  <c r="X699" i="5"/>
  <c r="V699" i="5"/>
  <c r="U699" i="5"/>
  <c r="T699" i="5"/>
  <c r="S699" i="5"/>
  <c r="R699" i="5"/>
  <c r="Q699" i="5"/>
  <c r="P699" i="5"/>
  <c r="AI698" i="5"/>
  <c r="AH698" i="5"/>
  <c r="AF698" i="5"/>
  <c r="AE698" i="5"/>
  <c r="AD698" i="5"/>
  <c r="AC698" i="5"/>
  <c r="AB698" i="5"/>
  <c r="AA698" i="5"/>
  <c r="Z698" i="5"/>
  <c r="Y698" i="5"/>
  <c r="X698" i="5"/>
  <c r="V698" i="5"/>
  <c r="U698" i="5"/>
  <c r="T698" i="5"/>
  <c r="S698" i="5"/>
  <c r="R698" i="5"/>
  <c r="Q698" i="5"/>
  <c r="P698" i="5"/>
  <c r="AI697" i="5"/>
  <c r="AH697" i="5"/>
  <c r="AF697" i="5"/>
  <c r="AE697" i="5"/>
  <c r="AD697" i="5"/>
  <c r="AC697" i="5"/>
  <c r="AB697" i="5"/>
  <c r="AA697" i="5"/>
  <c r="Z697" i="5"/>
  <c r="Y697" i="5"/>
  <c r="X697" i="5"/>
  <c r="V697" i="5"/>
  <c r="U697" i="5"/>
  <c r="T697" i="5"/>
  <c r="S697" i="5"/>
  <c r="R697" i="5"/>
  <c r="Q697" i="5"/>
  <c r="P697" i="5"/>
  <c r="AI696" i="5"/>
  <c r="AH696" i="5"/>
  <c r="AF696" i="5"/>
  <c r="AE696" i="5"/>
  <c r="AD696" i="5"/>
  <c r="AC696" i="5"/>
  <c r="AB696" i="5"/>
  <c r="AA696" i="5"/>
  <c r="Z696" i="5"/>
  <c r="Y696" i="5"/>
  <c r="X696" i="5"/>
  <c r="V696" i="5"/>
  <c r="U696" i="5"/>
  <c r="T696" i="5"/>
  <c r="S696" i="5"/>
  <c r="R696" i="5"/>
  <c r="Q696" i="5"/>
  <c r="P696" i="5"/>
  <c r="AI695" i="5"/>
  <c r="AH695" i="5"/>
  <c r="AF695" i="5"/>
  <c r="AE695" i="5"/>
  <c r="AD695" i="5"/>
  <c r="AC695" i="5"/>
  <c r="AB695" i="5"/>
  <c r="AA695" i="5"/>
  <c r="Z695" i="5"/>
  <c r="Y695" i="5"/>
  <c r="X695" i="5"/>
  <c r="V695" i="5"/>
  <c r="U695" i="5"/>
  <c r="T695" i="5"/>
  <c r="S695" i="5"/>
  <c r="R695" i="5"/>
  <c r="Q695" i="5"/>
  <c r="P695" i="5"/>
  <c r="AI694" i="5"/>
  <c r="AH694" i="5"/>
  <c r="AF694" i="5"/>
  <c r="AE694" i="5"/>
  <c r="AD694" i="5"/>
  <c r="AC694" i="5"/>
  <c r="AB694" i="5"/>
  <c r="AA694" i="5"/>
  <c r="Z694" i="5"/>
  <c r="Y694" i="5"/>
  <c r="X694" i="5"/>
  <c r="V694" i="5"/>
  <c r="U694" i="5"/>
  <c r="T694" i="5"/>
  <c r="S694" i="5"/>
  <c r="R694" i="5"/>
  <c r="Q694" i="5"/>
  <c r="P694" i="5"/>
  <c r="AI693" i="5"/>
  <c r="AH693" i="5"/>
  <c r="AF693" i="5"/>
  <c r="AE693" i="5"/>
  <c r="AD693" i="5"/>
  <c r="AC693" i="5"/>
  <c r="AB693" i="5"/>
  <c r="AA693" i="5"/>
  <c r="Z693" i="5"/>
  <c r="Y693" i="5"/>
  <c r="X693" i="5"/>
  <c r="V693" i="5"/>
  <c r="U693" i="5"/>
  <c r="T693" i="5"/>
  <c r="S693" i="5"/>
  <c r="R693" i="5"/>
  <c r="Q693" i="5"/>
  <c r="P693" i="5"/>
  <c r="AI692" i="5"/>
  <c r="AH692" i="5"/>
  <c r="AF692" i="5"/>
  <c r="AE692" i="5"/>
  <c r="AD692" i="5"/>
  <c r="AC692" i="5"/>
  <c r="AB692" i="5"/>
  <c r="AA692" i="5"/>
  <c r="Z692" i="5"/>
  <c r="Y692" i="5"/>
  <c r="X692" i="5"/>
  <c r="V692" i="5"/>
  <c r="U692" i="5"/>
  <c r="T692" i="5"/>
  <c r="S692" i="5"/>
  <c r="R692" i="5"/>
  <c r="Q692" i="5"/>
  <c r="P692" i="5"/>
  <c r="AI691" i="5"/>
  <c r="AH691" i="5"/>
  <c r="AF691" i="5"/>
  <c r="AE691" i="5"/>
  <c r="AD691" i="5"/>
  <c r="AC691" i="5"/>
  <c r="AB691" i="5"/>
  <c r="AA691" i="5"/>
  <c r="Z691" i="5"/>
  <c r="Y691" i="5"/>
  <c r="X691" i="5"/>
  <c r="V691" i="5"/>
  <c r="U691" i="5"/>
  <c r="T691" i="5"/>
  <c r="S691" i="5"/>
  <c r="R691" i="5"/>
  <c r="Q691" i="5"/>
  <c r="P691" i="5"/>
  <c r="AI690" i="5"/>
  <c r="AH690" i="5"/>
  <c r="AF690" i="5"/>
  <c r="AE690" i="5"/>
  <c r="AD690" i="5"/>
  <c r="AC690" i="5"/>
  <c r="AB690" i="5"/>
  <c r="AA690" i="5"/>
  <c r="Z690" i="5"/>
  <c r="Y690" i="5"/>
  <c r="X690" i="5"/>
  <c r="V690" i="5"/>
  <c r="U690" i="5"/>
  <c r="T690" i="5"/>
  <c r="S690" i="5"/>
  <c r="R690" i="5"/>
  <c r="Q690" i="5"/>
  <c r="P690" i="5"/>
  <c r="AI689" i="5"/>
  <c r="AH689" i="5"/>
  <c r="AF689" i="5"/>
  <c r="AE689" i="5"/>
  <c r="AD689" i="5"/>
  <c r="AC689" i="5"/>
  <c r="AB689" i="5"/>
  <c r="AA689" i="5"/>
  <c r="Z689" i="5"/>
  <c r="Y689" i="5"/>
  <c r="X689" i="5"/>
  <c r="V689" i="5"/>
  <c r="U689" i="5"/>
  <c r="T689" i="5"/>
  <c r="S689" i="5"/>
  <c r="R689" i="5"/>
  <c r="Q689" i="5"/>
  <c r="P689" i="5"/>
  <c r="AI688" i="5"/>
  <c r="AH688" i="5"/>
  <c r="AF688" i="5"/>
  <c r="AE688" i="5"/>
  <c r="AD688" i="5"/>
  <c r="AC688" i="5"/>
  <c r="AB688" i="5"/>
  <c r="AA688" i="5"/>
  <c r="Z688" i="5"/>
  <c r="Y688" i="5"/>
  <c r="X688" i="5"/>
  <c r="V688" i="5"/>
  <c r="U688" i="5"/>
  <c r="T688" i="5"/>
  <c r="S688" i="5"/>
  <c r="R688" i="5"/>
  <c r="Q688" i="5"/>
  <c r="P688" i="5"/>
  <c r="AI687" i="5"/>
  <c r="AH687" i="5"/>
  <c r="AF687" i="5"/>
  <c r="AE687" i="5"/>
  <c r="AD687" i="5"/>
  <c r="AC687" i="5"/>
  <c r="AB687" i="5"/>
  <c r="AA687" i="5"/>
  <c r="Z687" i="5"/>
  <c r="Y687" i="5"/>
  <c r="X687" i="5"/>
  <c r="V687" i="5"/>
  <c r="U687" i="5"/>
  <c r="T687" i="5"/>
  <c r="S687" i="5"/>
  <c r="R687" i="5"/>
  <c r="Q687" i="5"/>
  <c r="P687" i="5"/>
  <c r="AI686" i="5"/>
  <c r="AH686" i="5"/>
  <c r="AF686" i="5"/>
  <c r="AE686" i="5"/>
  <c r="AD686" i="5"/>
  <c r="AC686" i="5"/>
  <c r="AB686" i="5"/>
  <c r="AA686" i="5"/>
  <c r="Z686" i="5"/>
  <c r="Y686" i="5"/>
  <c r="X686" i="5"/>
  <c r="V686" i="5"/>
  <c r="U686" i="5"/>
  <c r="T686" i="5"/>
  <c r="S686" i="5"/>
  <c r="R686" i="5"/>
  <c r="Q686" i="5"/>
  <c r="P686" i="5"/>
  <c r="AI685" i="5"/>
  <c r="AH685" i="5"/>
  <c r="AF685" i="5"/>
  <c r="AE685" i="5"/>
  <c r="AD685" i="5"/>
  <c r="AC685" i="5"/>
  <c r="AB685" i="5"/>
  <c r="AA685" i="5"/>
  <c r="Z685" i="5"/>
  <c r="Y685" i="5"/>
  <c r="X685" i="5"/>
  <c r="V685" i="5"/>
  <c r="U685" i="5"/>
  <c r="T685" i="5"/>
  <c r="S685" i="5"/>
  <c r="R685" i="5"/>
  <c r="Q685" i="5"/>
  <c r="P685" i="5"/>
  <c r="AI684" i="5"/>
  <c r="AH684" i="5"/>
  <c r="AF684" i="5"/>
  <c r="AE684" i="5"/>
  <c r="AD684" i="5"/>
  <c r="AC684" i="5"/>
  <c r="AB684" i="5"/>
  <c r="AA684" i="5"/>
  <c r="Z684" i="5"/>
  <c r="Y684" i="5"/>
  <c r="X684" i="5"/>
  <c r="V684" i="5"/>
  <c r="U684" i="5"/>
  <c r="T684" i="5"/>
  <c r="S684" i="5"/>
  <c r="R684" i="5"/>
  <c r="Q684" i="5"/>
  <c r="P684" i="5"/>
  <c r="AI683" i="5"/>
  <c r="AH683" i="5"/>
  <c r="AF683" i="5"/>
  <c r="AE683" i="5"/>
  <c r="AD683" i="5"/>
  <c r="AC683" i="5"/>
  <c r="AB683" i="5"/>
  <c r="AA683" i="5"/>
  <c r="Z683" i="5"/>
  <c r="Y683" i="5"/>
  <c r="X683" i="5"/>
  <c r="V683" i="5"/>
  <c r="U683" i="5"/>
  <c r="T683" i="5"/>
  <c r="S683" i="5"/>
  <c r="R683" i="5"/>
  <c r="Q683" i="5"/>
  <c r="P683" i="5"/>
  <c r="AI682" i="5"/>
  <c r="AH682" i="5"/>
  <c r="AF682" i="5"/>
  <c r="AE682" i="5"/>
  <c r="AD682" i="5"/>
  <c r="AC682" i="5"/>
  <c r="AB682" i="5"/>
  <c r="AA682" i="5"/>
  <c r="Z682" i="5"/>
  <c r="Y682" i="5"/>
  <c r="X682" i="5"/>
  <c r="V682" i="5"/>
  <c r="U682" i="5"/>
  <c r="T682" i="5"/>
  <c r="S682" i="5"/>
  <c r="R682" i="5"/>
  <c r="Q682" i="5"/>
  <c r="P682" i="5"/>
  <c r="AI681" i="5"/>
  <c r="AH681" i="5"/>
  <c r="AF681" i="5"/>
  <c r="AE681" i="5"/>
  <c r="AD681" i="5"/>
  <c r="AC681" i="5"/>
  <c r="AB681" i="5"/>
  <c r="AA681" i="5"/>
  <c r="Z681" i="5"/>
  <c r="Y681" i="5"/>
  <c r="X681" i="5"/>
  <c r="V681" i="5"/>
  <c r="U681" i="5"/>
  <c r="T681" i="5"/>
  <c r="S681" i="5"/>
  <c r="R681" i="5"/>
  <c r="Q681" i="5"/>
  <c r="P681" i="5"/>
  <c r="AI680" i="5"/>
  <c r="AH680" i="5"/>
  <c r="AF680" i="5"/>
  <c r="AE680" i="5"/>
  <c r="AD680" i="5"/>
  <c r="AC680" i="5"/>
  <c r="AB680" i="5"/>
  <c r="AA680" i="5"/>
  <c r="Z680" i="5"/>
  <c r="Y680" i="5"/>
  <c r="X680" i="5"/>
  <c r="V680" i="5"/>
  <c r="U680" i="5"/>
  <c r="T680" i="5"/>
  <c r="S680" i="5"/>
  <c r="R680" i="5"/>
  <c r="Q680" i="5"/>
  <c r="P680" i="5"/>
  <c r="AI679" i="5"/>
  <c r="AH679" i="5"/>
  <c r="AF679" i="5"/>
  <c r="AE679" i="5"/>
  <c r="AD679" i="5"/>
  <c r="AC679" i="5"/>
  <c r="AB679" i="5"/>
  <c r="AA679" i="5"/>
  <c r="Z679" i="5"/>
  <c r="Y679" i="5"/>
  <c r="X679" i="5"/>
  <c r="V679" i="5"/>
  <c r="U679" i="5"/>
  <c r="T679" i="5"/>
  <c r="S679" i="5"/>
  <c r="R679" i="5"/>
  <c r="Q679" i="5"/>
  <c r="P679" i="5"/>
  <c r="AI678" i="5"/>
  <c r="AH678" i="5"/>
  <c r="AF678" i="5"/>
  <c r="AE678" i="5"/>
  <c r="AD678" i="5"/>
  <c r="AC678" i="5"/>
  <c r="AB678" i="5"/>
  <c r="AA678" i="5"/>
  <c r="Z678" i="5"/>
  <c r="Y678" i="5"/>
  <c r="X678" i="5"/>
  <c r="V678" i="5"/>
  <c r="U678" i="5"/>
  <c r="T678" i="5"/>
  <c r="S678" i="5"/>
  <c r="R678" i="5"/>
  <c r="Q678" i="5"/>
  <c r="P678" i="5"/>
  <c r="AI677" i="5"/>
  <c r="AH677" i="5"/>
  <c r="AF677" i="5"/>
  <c r="AE677" i="5"/>
  <c r="AD677" i="5"/>
  <c r="AC677" i="5"/>
  <c r="AB677" i="5"/>
  <c r="AA677" i="5"/>
  <c r="Z677" i="5"/>
  <c r="Y677" i="5"/>
  <c r="X677" i="5"/>
  <c r="V677" i="5"/>
  <c r="U677" i="5"/>
  <c r="T677" i="5"/>
  <c r="S677" i="5"/>
  <c r="R677" i="5"/>
  <c r="Q677" i="5"/>
  <c r="P677" i="5"/>
  <c r="AI676" i="5"/>
  <c r="AH676" i="5"/>
  <c r="AF676" i="5"/>
  <c r="AE676" i="5"/>
  <c r="AD676" i="5"/>
  <c r="AC676" i="5"/>
  <c r="AB676" i="5"/>
  <c r="AA676" i="5"/>
  <c r="Z676" i="5"/>
  <c r="Y676" i="5"/>
  <c r="X676" i="5"/>
  <c r="V676" i="5"/>
  <c r="U676" i="5"/>
  <c r="T676" i="5"/>
  <c r="S676" i="5"/>
  <c r="R676" i="5"/>
  <c r="Q676" i="5"/>
  <c r="P676" i="5"/>
  <c r="AI675" i="5"/>
  <c r="AH675" i="5"/>
  <c r="AF675" i="5"/>
  <c r="AE675" i="5"/>
  <c r="AD675" i="5"/>
  <c r="AC675" i="5"/>
  <c r="AB675" i="5"/>
  <c r="AA675" i="5"/>
  <c r="Z675" i="5"/>
  <c r="Y675" i="5"/>
  <c r="X675" i="5"/>
  <c r="V675" i="5"/>
  <c r="U675" i="5"/>
  <c r="T675" i="5"/>
  <c r="S675" i="5"/>
  <c r="R675" i="5"/>
  <c r="Q675" i="5"/>
  <c r="P675" i="5"/>
  <c r="AI674" i="5"/>
  <c r="AH674" i="5"/>
  <c r="AF674" i="5"/>
  <c r="AE674" i="5"/>
  <c r="AD674" i="5"/>
  <c r="AC674" i="5"/>
  <c r="AB674" i="5"/>
  <c r="AA674" i="5"/>
  <c r="Z674" i="5"/>
  <c r="Y674" i="5"/>
  <c r="X674" i="5"/>
  <c r="V674" i="5"/>
  <c r="U674" i="5"/>
  <c r="T674" i="5"/>
  <c r="S674" i="5"/>
  <c r="R674" i="5"/>
  <c r="Q674" i="5"/>
  <c r="P674" i="5"/>
  <c r="AI673" i="5"/>
  <c r="AH673" i="5"/>
  <c r="AF673" i="5"/>
  <c r="AE673" i="5"/>
  <c r="AD673" i="5"/>
  <c r="AC673" i="5"/>
  <c r="AB673" i="5"/>
  <c r="AA673" i="5"/>
  <c r="Z673" i="5"/>
  <c r="Y673" i="5"/>
  <c r="X673" i="5"/>
  <c r="V673" i="5"/>
  <c r="U673" i="5"/>
  <c r="T673" i="5"/>
  <c r="S673" i="5"/>
  <c r="R673" i="5"/>
  <c r="Q673" i="5"/>
  <c r="P673" i="5"/>
  <c r="AI672" i="5"/>
  <c r="AH672" i="5"/>
  <c r="AF672" i="5"/>
  <c r="AE672" i="5"/>
  <c r="AD672" i="5"/>
  <c r="AC672" i="5"/>
  <c r="AB672" i="5"/>
  <c r="AA672" i="5"/>
  <c r="Z672" i="5"/>
  <c r="Y672" i="5"/>
  <c r="X672" i="5"/>
  <c r="V672" i="5"/>
  <c r="U672" i="5"/>
  <c r="T672" i="5"/>
  <c r="S672" i="5"/>
  <c r="R672" i="5"/>
  <c r="Q672" i="5"/>
  <c r="P672" i="5"/>
  <c r="AI671" i="5"/>
  <c r="AH671" i="5"/>
  <c r="AF671" i="5"/>
  <c r="AE671" i="5"/>
  <c r="AD671" i="5"/>
  <c r="AC671" i="5"/>
  <c r="AB671" i="5"/>
  <c r="AA671" i="5"/>
  <c r="Z671" i="5"/>
  <c r="Y671" i="5"/>
  <c r="X671" i="5"/>
  <c r="V671" i="5"/>
  <c r="U671" i="5"/>
  <c r="T671" i="5"/>
  <c r="S671" i="5"/>
  <c r="R671" i="5"/>
  <c r="Q671" i="5"/>
  <c r="P671" i="5"/>
  <c r="AI670" i="5"/>
  <c r="AH670" i="5"/>
  <c r="AF670" i="5"/>
  <c r="AE670" i="5"/>
  <c r="AD670" i="5"/>
  <c r="AC670" i="5"/>
  <c r="AB670" i="5"/>
  <c r="AA670" i="5"/>
  <c r="Z670" i="5"/>
  <c r="Y670" i="5"/>
  <c r="X670" i="5"/>
  <c r="V670" i="5"/>
  <c r="U670" i="5"/>
  <c r="T670" i="5"/>
  <c r="S670" i="5"/>
  <c r="R670" i="5"/>
  <c r="Q670" i="5"/>
  <c r="P670" i="5"/>
  <c r="AI669" i="5"/>
  <c r="AH669" i="5"/>
  <c r="AF669" i="5"/>
  <c r="AE669" i="5"/>
  <c r="AD669" i="5"/>
  <c r="AC669" i="5"/>
  <c r="AB669" i="5"/>
  <c r="AA669" i="5"/>
  <c r="Z669" i="5"/>
  <c r="Y669" i="5"/>
  <c r="X669" i="5"/>
  <c r="V669" i="5"/>
  <c r="U669" i="5"/>
  <c r="T669" i="5"/>
  <c r="S669" i="5"/>
  <c r="R669" i="5"/>
  <c r="Q669" i="5"/>
  <c r="P669" i="5"/>
  <c r="AI668" i="5"/>
  <c r="AH668" i="5"/>
  <c r="AF668" i="5"/>
  <c r="AE668" i="5"/>
  <c r="AD668" i="5"/>
  <c r="AC668" i="5"/>
  <c r="AB668" i="5"/>
  <c r="AA668" i="5"/>
  <c r="Z668" i="5"/>
  <c r="Y668" i="5"/>
  <c r="X668" i="5"/>
  <c r="V668" i="5"/>
  <c r="U668" i="5"/>
  <c r="T668" i="5"/>
  <c r="S668" i="5"/>
  <c r="R668" i="5"/>
  <c r="Q668" i="5"/>
  <c r="P668" i="5"/>
  <c r="AI667" i="5"/>
  <c r="AH667" i="5"/>
  <c r="AF667" i="5"/>
  <c r="AE667" i="5"/>
  <c r="AD667" i="5"/>
  <c r="AC667" i="5"/>
  <c r="AB667" i="5"/>
  <c r="AA667" i="5"/>
  <c r="Z667" i="5"/>
  <c r="Y667" i="5"/>
  <c r="X667" i="5"/>
  <c r="V667" i="5"/>
  <c r="U667" i="5"/>
  <c r="T667" i="5"/>
  <c r="S667" i="5"/>
  <c r="R667" i="5"/>
  <c r="Q667" i="5"/>
  <c r="P667" i="5"/>
  <c r="AI666" i="5"/>
  <c r="AH666" i="5"/>
  <c r="AF666" i="5"/>
  <c r="AE666" i="5"/>
  <c r="AD666" i="5"/>
  <c r="AC666" i="5"/>
  <c r="AB666" i="5"/>
  <c r="AA666" i="5"/>
  <c r="Z666" i="5"/>
  <c r="Y666" i="5"/>
  <c r="X666" i="5"/>
  <c r="V666" i="5"/>
  <c r="U666" i="5"/>
  <c r="T666" i="5"/>
  <c r="S666" i="5"/>
  <c r="R666" i="5"/>
  <c r="Q666" i="5"/>
  <c r="P666" i="5"/>
  <c r="AI665" i="5"/>
  <c r="AH665" i="5"/>
  <c r="AF665" i="5"/>
  <c r="AE665" i="5"/>
  <c r="AD665" i="5"/>
  <c r="AC665" i="5"/>
  <c r="AB665" i="5"/>
  <c r="AA665" i="5"/>
  <c r="Z665" i="5"/>
  <c r="Y665" i="5"/>
  <c r="X665" i="5"/>
  <c r="V665" i="5"/>
  <c r="U665" i="5"/>
  <c r="T665" i="5"/>
  <c r="S665" i="5"/>
  <c r="R665" i="5"/>
  <c r="Q665" i="5"/>
  <c r="P665" i="5"/>
  <c r="AI664" i="5"/>
  <c r="AH664" i="5"/>
  <c r="AF664" i="5"/>
  <c r="AE664" i="5"/>
  <c r="AD664" i="5"/>
  <c r="AC664" i="5"/>
  <c r="AB664" i="5"/>
  <c r="AA664" i="5"/>
  <c r="Z664" i="5"/>
  <c r="Y664" i="5"/>
  <c r="X664" i="5"/>
  <c r="V664" i="5"/>
  <c r="U664" i="5"/>
  <c r="T664" i="5"/>
  <c r="S664" i="5"/>
  <c r="R664" i="5"/>
  <c r="Q664" i="5"/>
  <c r="P664" i="5"/>
  <c r="AI663" i="5"/>
  <c r="AH663" i="5"/>
  <c r="AF663" i="5"/>
  <c r="AE663" i="5"/>
  <c r="AD663" i="5"/>
  <c r="AC663" i="5"/>
  <c r="AB663" i="5"/>
  <c r="AA663" i="5"/>
  <c r="Z663" i="5"/>
  <c r="Y663" i="5"/>
  <c r="X663" i="5"/>
  <c r="V663" i="5"/>
  <c r="U663" i="5"/>
  <c r="T663" i="5"/>
  <c r="S663" i="5"/>
  <c r="R663" i="5"/>
  <c r="Q663" i="5"/>
  <c r="P663" i="5"/>
  <c r="AI662" i="5"/>
  <c r="AH662" i="5"/>
  <c r="AF662" i="5"/>
  <c r="AE662" i="5"/>
  <c r="AD662" i="5"/>
  <c r="AC662" i="5"/>
  <c r="AB662" i="5"/>
  <c r="AA662" i="5"/>
  <c r="Z662" i="5"/>
  <c r="Y662" i="5"/>
  <c r="X662" i="5"/>
  <c r="V662" i="5"/>
  <c r="U662" i="5"/>
  <c r="T662" i="5"/>
  <c r="S662" i="5"/>
  <c r="R662" i="5"/>
  <c r="Q662" i="5"/>
  <c r="P662" i="5"/>
  <c r="AI661" i="5"/>
  <c r="AH661" i="5"/>
  <c r="AF661" i="5"/>
  <c r="AE661" i="5"/>
  <c r="AD661" i="5"/>
  <c r="AC661" i="5"/>
  <c r="AB661" i="5"/>
  <c r="AA661" i="5"/>
  <c r="Z661" i="5"/>
  <c r="Y661" i="5"/>
  <c r="X661" i="5"/>
  <c r="V661" i="5"/>
  <c r="U661" i="5"/>
  <c r="T661" i="5"/>
  <c r="S661" i="5"/>
  <c r="R661" i="5"/>
  <c r="Q661" i="5"/>
  <c r="P661" i="5"/>
  <c r="AI660" i="5"/>
  <c r="AH660" i="5"/>
  <c r="AF660" i="5"/>
  <c r="AE660" i="5"/>
  <c r="AD660" i="5"/>
  <c r="AC660" i="5"/>
  <c r="AB660" i="5"/>
  <c r="AA660" i="5"/>
  <c r="Z660" i="5"/>
  <c r="Y660" i="5"/>
  <c r="X660" i="5"/>
  <c r="V660" i="5"/>
  <c r="U660" i="5"/>
  <c r="T660" i="5"/>
  <c r="S660" i="5"/>
  <c r="R660" i="5"/>
  <c r="Q660" i="5"/>
  <c r="P660" i="5"/>
  <c r="AI659" i="5"/>
  <c r="AH659" i="5"/>
  <c r="AF659" i="5"/>
  <c r="AE659" i="5"/>
  <c r="AD659" i="5"/>
  <c r="AC659" i="5"/>
  <c r="AB659" i="5"/>
  <c r="AA659" i="5"/>
  <c r="Z659" i="5"/>
  <c r="Y659" i="5"/>
  <c r="X659" i="5"/>
  <c r="V659" i="5"/>
  <c r="U659" i="5"/>
  <c r="T659" i="5"/>
  <c r="S659" i="5"/>
  <c r="R659" i="5"/>
  <c r="Q659" i="5"/>
  <c r="P659" i="5"/>
  <c r="AI658" i="5"/>
  <c r="AH658" i="5"/>
  <c r="AF658" i="5"/>
  <c r="AE658" i="5"/>
  <c r="AD658" i="5"/>
  <c r="AC658" i="5"/>
  <c r="AB658" i="5"/>
  <c r="AA658" i="5"/>
  <c r="Z658" i="5"/>
  <c r="Y658" i="5"/>
  <c r="X658" i="5"/>
  <c r="V658" i="5"/>
  <c r="U658" i="5"/>
  <c r="T658" i="5"/>
  <c r="S658" i="5"/>
  <c r="R658" i="5"/>
  <c r="Q658" i="5"/>
  <c r="P658" i="5"/>
  <c r="AI657" i="5"/>
  <c r="AH657" i="5"/>
  <c r="AF657" i="5"/>
  <c r="AE657" i="5"/>
  <c r="AD657" i="5"/>
  <c r="AC657" i="5"/>
  <c r="AB657" i="5"/>
  <c r="AA657" i="5"/>
  <c r="Z657" i="5"/>
  <c r="Y657" i="5"/>
  <c r="X657" i="5"/>
  <c r="V657" i="5"/>
  <c r="U657" i="5"/>
  <c r="T657" i="5"/>
  <c r="S657" i="5"/>
  <c r="R657" i="5"/>
  <c r="Q657" i="5"/>
  <c r="P657" i="5"/>
  <c r="AI656" i="5"/>
  <c r="AH656" i="5"/>
  <c r="AF656" i="5"/>
  <c r="AE656" i="5"/>
  <c r="AD656" i="5"/>
  <c r="AC656" i="5"/>
  <c r="AB656" i="5"/>
  <c r="AA656" i="5"/>
  <c r="Z656" i="5"/>
  <c r="Y656" i="5"/>
  <c r="X656" i="5"/>
  <c r="V656" i="5"/>
  <c r="U656" i="5"/>
  <c r="T656" i="5"/>
  <c r="S656" i="5"/>
  <c r="R656" i="5"/>
  <c r="Q656" i="5"/>
  <c r="P656" i="5"/>
  <c r="AI655" i="5"/>
  <c r="AH655" i="5"/>
  <c r="AF655" i="5"/>
  <c r="AE655" i="5"/>
  <c r="AD655" i="5"/>
  <c r="AC655" i="5"/>
  <c r="AB655" i="5"/>
  <c r="AA655" i="5"/>
  <c r="Z655" i="5"/>
  <c r="Y655" i="5"/>
  <c r="X655" i="5"/>
  <c r="V655" i="5"/>
  <c r="U655" i="5"/>
  <c r="T655" i="5"/>
  <c r="S655" i="5"/>
  <c r="R655" i="5"/>
  <c r="Q655" i="5"/>
  <c r="P655" i="5"/>
  <c r="AI654" i="5"/>
  <c r="AH654" i="5"/>
  <c r="AF654" i="5"/>
  <c r="AE654" i="5"/>
  <c r="AD654" i="5"/>
  <c r="AC654" i="5"/>
  <c r="AB654" i="5"/>
  <c r="AA654" i="5"/>
  <c r="Z654" i="5"/>
  <c r="Y654" i="5"/>
  <c r="X654" i="5"/>
  <c r="V654" i="5"/>
  <c r="U654" i="5"/>
  <c r="T654" i="5"/>
  <c r="S654" i="5"/>
  <c r="R654" i="5"/>
  <c r="Q654" i="5"/>
  <c r="P654" i="5"/>
  <c r="AI653" i="5"/>
  <c r="AH653" i="5"/>
  <c r="AF653" i="5"/>
  <c r="AE653" i="5"/>
  <c r="AD653" i="5"/>
  <c r="AC653" i="5"/>
  <c r="AB653" i="5"/>
  <c r="AA653" i="5"/>
  <c r="Z653" i="5"/>
  <c r="Y653" i="5"/>
  <c r="X653" i="5"/>
  <c r="V653" i="5"/>
  <c r="U653" i="5"/>
  <c r="T653" i="5"/>
  <c r="S653" i="5"/>
  <c r="R653" i="5"/>
  <c r="Q653" i="5"/>
  <c r="P653" i="5"/>
  <c r="AI652" i="5"/>
  <c r="AH652" i="5"/>
  <c r="AF652" i="5"/>
  <c r="AE652" i="5"/>
  <c r="AD652" i="5"/>
  <c r="AC652" i="5"/>
  <c r="AB652" i="5"/>
  <c r="AA652" i="5"/>
  <c r="Z652" i="5"/>
  <c r="Y652" i="5"/>
  <c r="X652" i="5"/>
  <c r="V652" i="5"/>
  <c r="U652" i="5"/>
  <c r="T652" i="5"/>
  <c r="S652" i="5"/>
  <c r="R652" i="5"/>
  <c r="Q652" i="5"/>
  <c r="P652" i="5"/>
  <c r="AI651" i="5"/>
  <c r="AH651" i="5"/>
  <c r="AF651" i="5"/>
  <c r="AE651" i="5"/>
  <c r="AD651" i="5"/>
  <c r="AC651" i="5"/>
  <c r="AB651" i="5"/>
  <c r="AA651" i="5"/>
  <c r="Z651" i="5"/>
  <c r="Y651" i="5"/>
  <c r="X651" i="5"/>
  <c r="V651" i="5"/>
  <c r="U651" i="5"/>
  <c r="T651" i="5"/>
  <c r="S651" i="5"/>
  <c r="R651" i="5"/>
  <c r="Q651" i="5"/>
  <c r="P651" i="5"/>
  <c r="AI650" i="5"/>
  <c r="AH650" i="5"/>
  <c r="AF650" i="5"/>
  <c r="AE650" i="5"/>
  <c r="AD650" i="5"/>
  <c r="AC650" i="5"/>
  <c r="AB650" i="5"/>
  <c r="AA650" i="5"/>
  <c r="Z650" i="5"/>
  <c r="Y650" i="5"/>
  <c r="X650" i="5"/>
  <c r="V650" i="5"/>
  <c r="U650" i="5"/>
  <c r="T650" i="5"/>
  <c r="S650" i="5"/>
  <c r="R650" i="5"/>
  <c r="Q650" i="5"/>
  <c r="P650" i="5"/>
  <c r="AI649" i="5"/>
  <c r="AH649" i="5"/>
  <c r="AF649" i="5"/>
  <c r="AE649" i="5"/>
  <c r="AD649" i="5"/>
  <c r="AC649" i="5"/>
  <c r="AB649" i="5"/>
  <c r="AA649" i="5"/>
  <c r="Z649" i="5"/>
  <c r="Y649" i="5"/>
  <c r="X649" i="5"/>
  <c r="V649" i="5"/>
  <c r="U649" i="5"/>
  <c r="T649" i="5"/>
  <c r="S649" i="5"/>
  <c r="R649" i="5"/>
  <c r="Q649" i="5"/>
  <c r="P649" i="5"/>
  <c r="AI648" i="5"/>
  <c r="AH648" i="5"/>
  <c r="AF648" i="5"/>
  <c r="AE648" i="5"/>
  <c r="AD648" i="5"/>
  <c r="AC648" i="5"/>
  <c r="AB648" i="5"/>
  <c r="AA648" i="5"/>
  <c r="Z648" i="5"/>
  <c r="Y648" i="5"/>
  <c r="X648" i="5"/>
  <c r="V648" i="5"/>
  <c r="U648" i="5"/>
  <c r="T648" i="5"/>
  <c r="S648" i="5"/>
  <c r="R648" i="5"/>
  <c r="Q648" i="5"/>
  <c r="P648" i="5"/>
  <c r="AI647" i="5"/>
  <c r="AH647" i="5"/>
  <c r="AF647" i="5"/>
  <c r="AE647" i="5"/>
  <c r="AD647" i="5"/>
  <c r="AC647" i="5"/>
  <c r="AB647" i="5"/>
  <c r="AA647" i="5"/>
  <c r="Z647" i="5"/>
  <c r="Y647" i="5"/>
  <c r="X647" i="5"/>
  <c r="V647" i="5"/>
  <c r="U647" i="5"/>
  <c r="T647" i="5"/>
  <c r="S647" i="5"/>
  <c r="R647" i="5"/>
  <c r="Q647" i="5"/>
  <c r="P647" i="5"/>
  <c r="AI646" i="5"/>
  <c r="AH646" i="5"/>
  <c r="AF646" i="5"/>
  <c r="AE646" i="5"/>
  <c r="AD646" i="5"/>
  <c r="AC646" i="5"/>
  <c r="AB646" i="5"/>
  <c r="AA646" i="5"/>
  <c r="Z646" i="5"/>
  <c r="Y646" i="5"/>
  <c r="X646" i="5"/>
  <c r="V646" i="5"/>
  <c r="U646" i="5"/>
  <c r="T646" i="5"/>
  <c r="S646" i="5"/>
  <c r="R646" i="5"/>
  <c r="Q646" i="5"/>
  <c r="P646" i="5"/>
  <c r="AI645" i="5"/>
  <c r="AH645" i="5"/>
  <c r="AF645" i="5"/>
  <c r="AE645" i="5"/>
  <c r="AD645" i="5"/>
  <c r="AC645" i="5"/>
  <c r="AB645" i="5"/>
  <c r="AA645" i="5"/>
  <c r="Z645" i="5"/>
  <c r="Y645" i="5"/>
  <c r="X645" i="5"/>
  <c r="V645" i="5"/>
  <c r="U645" i="5"/>
  <c r="T645" i="5"/>
  <c r="S645" i="5"/>
  <c r="R645" i="5"/>
  <c r="Q645" i="5"/>
  <c r="P645" i="5"/>
  <c r="AI644" i="5"/>
  <c r="AH644" i="5"/>
  <c r="AF644" i="5"/>
  <c r="AE644" i="5"/>
  <c r="AD644" i="5"/>
  <c r="AC644" i="5"/>
  <c r="AB644" i="5"/>
  <c r="AA644" i="5"/>
  <c r="Z644" i="5"/>
  <c r="Y644" i="5"/>
  <c r="X644" i="5"/>
  <c r="V644" i="5"/>
  <c r="U644" i="5"/>
  <c r="T644" i="5"/>
  <c r="S644" i="5"/>
  <c r="R644" i="5"/>
  <c r="Q644" i="5"/>
  <c r="P644" i="5"/>
  <c r="AI643" i="5"/>
  <c r="AH643" i="5"/>
  <c r="AF643" i="5"/>
  <c r="AE643" i="5"/>
  <c r="AD643" i="5"/>
  <c r="AC643" i="5"/>
  <c r="AB643" i="5"/>
  <c r="AA643" i="5"/>
  <c r="Z643" i="5"/>
  <c r="Y643" i="5"/>
  <c r="X643" i="5"/>
  <c r="V643" i="5"/>
  <c r="U643" i="5"/>
  <c r="T643" i="5"/>
  <c r="S643" i="5"/>
  <c r="R643" i="5"/>
  <c r="Q643" i="5"/>
  <c r="P643" i="5"/>
  <c r="AI642" i="5"/>
  <c r="AH642" i="5"/>
  <c r="AF642" i="5"/>
  <c r="AE642" i="5"/>
  <c r="AD642" i="5"/>
  <c r="AC642" i="5"/>
  <c r="AB642" i="5"/>
  <c r="AA642" i="5"/>
  <c r="Z642" i="5"/>
  <c r="Y642" i="5"/>
  <c r="X642" i="5"/>
  <c r="V642" i="5"/>
  <c r="U642" i="5"/>
  <c r="T642" i="5"/>
  <c r="S642" i="5"/>
  <c r="R642" i="5"/>
  <c r="Q642" i="5"/>
  <c r="P642" i="5"/>
  <c r="AI641" i="5"/>
  <c r="AH641" i="5"/>
  <c r="AF641" i="5"/>
  <c r="AE641" i="5"/>
  <c r="AD641" i="5"/>
  <c r="AC641" i="5"/>
  <c r="AB641" i="5"/>
  <c r="AA641" i="5"/>
  <c r="Z641" i="5"/>
  <c r="Y641" i="5"/>
  <c r="X641" i="5"/>
  <c r="V641" i="5"/>
  <c r="U641" i="5"/>
  <c r="T641" i="5"/>
  <c r="S641" i="5"/>
  <c r="R641" i="5"/>
  <c r="Q641" i="5"/>
  <c r="P641" i="5"/>
  <c r="AI640" i="5"/>
  <c r="AH640" i="5"/>
  <c r="AF640" i="5"/>
  <c r="AE640" i="5"/>
  <c r="AD640" i="5"/>
  <c r="AC640" i="5"/>
  <c r="AB640" i="5"/>
  <c r="AA640" i="5"/>
  <c r="Z640" i="5"/>
  <c r="Y640" i="5"/>
  <c r="X640" i="5"/>
  <c r="V640" i="5"/>
  <c r="U640" i="5"/>
  <c r="T640" i="5"/>
  <c r="S640" i="5"/>
  <c r="R640" i="5"/>
  <c r="Q640" i="5"/>
  <c r="P640" i="5"/>
  <c r="AI639" i="5"/>
  <c r="AH639" i="5"/>
  <c r="AF639" i="5"/>
  <c r="AE639" i="5"/>
  <c r="AD639" i="5"/>
  <c r="AC639" i="5"/>
  <c r="AB639" i="5"/>
  <c r="AA639" i="5"/>
  <c r="Z639" i="5"/>
  <c r="Y639" i="5"/>
  <c r="X639" i="5"/>
  <c r="V639" i="5"/>
  <c r="U639" i="5"/>
  <c r="T639" i="5"/>
  <c r="S639" i="5"/>
  <c r="R639" i="5"/>
  <c r="Q639" i="5"/>
  <c r="P639" i="5"/>
  <c r="AI638" i="5"/>
  <c r="AH638" i="5"/>
  <c r="AF638" i="5"/>
  <c r="AE638" i="5"/>
  <c r="AD638" i="5"/>
  <c r="AC638" i="5"/>
  <c r="AB638" i="5"/>
  <c r="AA638" i="5"/>
  <c r="Z638" i="5"/>
  <c r="Y638" i="5"/>
  <c r="X638" i="5"/>
  <c r="V638" i="5"/>
  <c r="U638" i="5"/>
  <c r="T638" i="5"/>
  <c r="S638" i="5"/>
  <c r="R638" i="5"/>
  <c r="Q638" i="5"/>
  <c r="P638" i="5"/>
  <c r="AI637" i="5"/>
  <c r="AH637" i="5"/>
  <c r="AF637" i="5"/>
  <c r="AE637" i="5"/>
  <c r="AD637" i="5"/>
  <c r="AC637" i="5"/>
  <c r="AB637" i="5"/>
  <c r="AA637" i="5"/>
  <c r="Z637" i="5"/>
  <c r="Y637" i="5"/>
  <c r="X637" i="5"/>
  <c r="V637" i="5"/>
  <c r="U637" i="5"/>
  <c r="T637" i="5"/>
  <c r="S637" i="5"/>
  <c r="R637" i="5"/>
  <c r="Q637" i="5"/>
  <c r="P637" i="5"/>
  <c r="AI636" i="5"/>
  <c r="AH636" i="5"/>
  <c r="AF636" i="5"/>
  <c r="AE636" i="5"/>
  <c r="AD636" i="5"/>
  <c r="AC636" i="5"/>
  <c r="AB636" i="5"/>
  <c r="AA636" i="5"/>
  <c r="Z636" i="5"/>
  <c r="Y636" i="5"/>
  <c r="X636" i="5"/>
  <c r="V636" i="5"/>
  <c r="U636" i="5"/>
  <c r="T636" i="5"/>
  <c r="S636" i="5"/>
  <c r="R636" i="5"/>
  <c r="Q636" i="5"/>
  <c r="P636" i="5"/>
  <c r="AI635" i="5"/>
  <c r="AH635" i="5"/>
  <c r="AF635" i="5"/>
  <c r="AE635" i="5"/>
  <c r="AD635" i="5"/>
  <c r="AC635" i="5"/>
  <c r="AB635" i="5"/>
  <c r="AA635" i="5"/>
  <c r="Z635" i="5"/>
  <c r="Y635" i="5"/>
  <c r="X635" i="5"/>
  <c r="V635" i="5"/>
  <c r="U635" i="5"/>
  <c r="T635" i="5"/>
  <c r="S635" i="5"/>
  <c r="R635" i="5"/>
  <c r="Q635" i="5"/>
  <c r="P635" i="5"/>
  <c r="AI634" i="5"/>
  <c r="AH634" i="5"/>
  <c r="AF634" i="5"/>
  <c r="AE634" i="5"/>
  <c r="AD634" i="5"/>
  <c r="AC634" i="5"/>
  <c r="AB634" i="5"/>
  <c r="AA634" i="5"/>
  <c r="Z634" i="5"/>
  <c r="Y634" i="5"/>
  <c r="X634" i="5"/>
  <c r="V634" i="5"/>
  <c r="U634" i="5"/>
  <c r="T634" i="5"/>
  <c r="S634" i="5"/>
  <c r="R634" i="5"/>
  <c r="Q634" i="5"/>
  <c r="P634" i="5"/>
  <c r="AI633" i="5"/>
  <c r="AH633" i="5"/>
  <c r="AF633" i="5"/>
  <c r="AE633" i="5"/>
  <c r="AD633" i="5"/>
  <c r="AC633" i="5"/>
  <c r="AB633" i="5"/>
  <c r="AA633" i="5"/>
  <c r="Z633" i="5"/>
  <c r="Y633" i="5"/>
  <c r="X633" i="5"/>
  <c r="V633" i="5"/>
  <c r="U633" i="5"/>
  <c r="T633" i="5"/>
  <c r="S633" i="5"/>
  <c r="R633" i="5"/>
  <c r="Q633" i="5"/>
  <c r="P633" i="5"/>
  <c r="AI632" i="5"/>
  <c r="AH632" i="5"/>
  <c r="AF632" i="5"/>
  <c r="AE632" i="5"/>
  <c r="AD632" i="5"/>
  <c r="AC632" i="5"/>
  <c r="AB632" i="5"/>
  <c r="AA632" i="5"/>
  <c r="Z632" i="5"/>
  <c r="Y632" i="5"/>
  <c r="X632" i="5"/>
  <c r="V632" i="5"/>
  <c r="U632" i="5"/>
  <c r="T632" i="5"/>
  <c r="S632" i="5"/>
  <c r="R632" i="5"/>
  <c r="Q632" i="5"/>
  <c r="P632" i="5"/>
  <c r="AI631" i="5"/>
  <c r="AH631" i="5"/>
  <c r="AF631" i="5"/>
  <c r="AE631" i="5"/>
  <c r="AD631" i="5"/>
  <c r="AC631" i="5"/>
  <c r="AB631" i="5"/>
  <c r="AA631" i="5"/>
  <c r="Z631" i="5"/>
  <c r="Y631" i="5"/>
  <c r="X631" i="5"/>
  <c r="V631" i="5"/>
  <c r="U631" i="5"/>
  <c r="T631" i="5"/>
  <c r="S631" i="5"/>
  <c r="R631" i="5"/>
  <c r="Q631" i="5"/>
  <c r="P631" i="5"/>
  <c r="AI630" i="5"/>
  <c r="AH630" i="5"/>
  <c r="AF630" i="5"/>
  <c r="AE630" i="5"/>
  <c r="AD630" i="5"/>
  <c r="AC630" i="5"/>
  <c r="AB630" i="5"/>
  <c r="AA630" i="5"/>
  <c r="Z630" i="5"/>
  <c r="Y630" i="5"/>
  <c r="X630" i="5"/>
  <c r="V630" i="5"/>
  <c r="U630" i="5"/>
  <c r="T630" i="5"/>
  <c r="S630" i="5"/>
  <c r="R630" i="5"/>
  <c r="Q630" i="5"/>
  <c r="P630" i="5"/>
  <c r="AI629" i="5"/>
  <c r="AH629" i="5"/>
  <c r="AF629" i="5"/>
  <c r="AE629" i="5"/>
  <c r="AD629" i="5"/>
  <c r="AC629" i="5"/>
  <c r="AB629" i="5"/>
  <c r="AA629" i="5"/>
  <c r="Z629" i="5"/>
  <c r="Y629" i="5"/>
  <c r="X629" i="5"/>
  <c r="V629" i="5"/>
  <c r="U629" i="5"/>
  <c r="T629" i="5"/>
  <c r="S629" i="5"/>
  <c r="R629" i="5"/>
  <c r="Q629" i="5"/>
  <c r="P629" i="5"/>
  <c r="AI628" i="5"/>
  <c r="AH628" i="5"/>
  <c r="AF628" i="5"/>
  <c r="AE628" i="5"/>
  <c r="AD628" i="5"/>
  <c r="AC628" i="5"/>
  <c r="AB628" i="5"/>
  <c r="AA628" i="5"/>
  <c r="Z628" i="5"/>
  <c r="Y628" i="5"/>
  <c r="X628" i="5"/>
  <c r="V628" i="5"/>
  <c r="U628" i="5"/>
  <c r="T628" i="5"/>
  <c r="S628" i="5"/>
  <c r="R628" i="5"/>
  <c r="Q628" i="5"/>
  <c r="P628" i="5"/>
  <c r="AI627" i="5"/>
  <c r="AH627" i="5"/>
  <c r="AF627" i="5"/>
  <c r="AE627" i="5"/>
  <c r="AD627" i="5"/>
  <c r="AC627" i="5"/>
  <c r="AB627" i="5"/>
  <c r="AA627" i="5"/>
  <c r="Z627" i="5"/>
  <c r="Y627" i="5"/>
  <c r="X627" i="5"/>
  <c r="V627" i="5"/>
  <c r="U627" i="5"/>
  <c r="T627" i="5"/>
  <c r="S627" i="5"/>
  <c r="R627" i="5"/>
  <c r="Q627" i="5"/>
  <c r="P627" i="5"/>
  <c r="AI626" i="5"/>
  <c r="AH626" i="5"/>
  <c r="AF626" i="5"/>
  <c r="AE626" i="5"/>
  <c r="AD626" i="5"/>
  <c r="AC626" i="5"/>
  <c r="AB626" i="5"/>
  <c r="AA626" i="5"/>
  <c r="Z626" i="5"/>
  <c r="Y626" i="5"/>
  <c r="X626" i="5"/>
  <c r="V626" i="5"/>
  <c r="U626" i="5"/>
  <c r="T626" i="5"/>
  <c r="S626" i="5"/>
  <c r="R626" i="5"/>
  <c r="Q626" i="5"/>
  <c r="P626" i="5"/>
  <c r="AI625" i="5"/>
  <c r="AH625" i="5"/>
  <c r="AF625" i="5"/>
  <c r="AE625" i="5"/>
  <c r="AD625" i="5"/>
  <c r="AC625" i="5"/>
  <c r="AB625" i="5"/>
  <c r="AA625" i="5"/>
  <c r="Z625" i="5"/>
  <c r="Y625" i="5"/>
  <c r="X625" i="5"/>
  <c r="V625" i="5"/>
  <c r="U625" i="5"/>
  <c r="T625" i="5"/>
  <c r="S625" i="5"/>
  <c r="R625" i="5"/>
  <c r="Q625" i="5"/>
  <c r="P625" i="5"/>
  <c r="AI624" i="5"/>
  <c r="AH624" i="5"/>
  <c r="AF624" i="5"/>
  <c r="AE624" i="5"/>
  <c r="AD624" i="5"/>
  <c r="AC624" i="5"/>
  <c r="AB624" i="5"/>
  <c r="AA624" i="5"/>
  <c r="Z624" i="5"/>
  <c r="Y624" i="5"/>
  <c r="X624" i="5"/>
  <c r="V624" i="5"/>
  <c r="U624" i="5"/>
  <c r="T624" i="5"/>
  <c r="S624" i="5"/>
  <c r="R624" i="5"/>
  <c r="Q624" i="5"/>
  <c r="P624" i="5"/>
  <c r="AI623" i="5"/>
  <c r="AH623" i="5"/>
  <c r="AF623" i="5"/>
  <c r="AE623" i="5"/>
  <c r="AD623" i="5"/>
  <c r="AC623" i="5"/>
  <c r="AB623" i="5"/>
  <c r="AA623" i="5"/>
  <c r="Z623" i="5"/>
  <c r="Y623" i="5"/>
  <c r="X623" i="5"/>
  <c r="V623" i="5"/>
  <c r="U623" i="5"/>
  <c r="T623" i="5"/>
  <c r="S623" i="5"/>
  <c r="R623" i="5"/>
  <c r="Q623" i="5"/>
  <c r="P623" i="5"/>
  <c r="AI622" i="5"/>
  <c r="AH622" i="5"/>
  <c r="AF622" i="5"/>
  <c r="AE622" i="5"/>
  <c r="AD622" i="5"/>
  <c r="AC622" i="5"/>
  <c r="AB622" i="5"/>
  <c r="AA622" i="5"/>
  <c r="Z622" i="5"/>
  <c r="Y622" i="5"/>
  <c r="X622" i="5"/>
  <c r="V622" i="5"/>
  <c r="U622" i="5"/>
  <c r="T622" i="5"/>
  <c r="S622" i="5"/>
  <c r="R622" i="5"/>
  <c r="Q622" i="5"/>
  <c r="P622" i="5"/>
  <c r="AI621" i="5"/>
  <c r="AH621" i="5"/>
  <c r="AF621" i="5"/>
  <c r="AE621" i="5"/>
  <c r="AD621" i="5"/>
  <c r="AC621" i="5"/>
  <c r="AB621" i="5"/>
  <c r="AA621" i="5"/>
  <c r="Z621" i="5"/>
  <c r="Y621" i="5"/>
  <c r="X621" i="5"/>
  <c r="V621" i="5"/>
  <c r="U621" i="5"/>
  <c r="T621" i="5"/>
  <c r="S621" i="5"/>
  <c r="R621" i="5"/>
  <c r="Q621" i="5"/>
  <c r="P621" i="5"/>
  <c r="AI620" i="5"/>
  <c r="AH620" i="5"/>
  <c r="AF620" i="5"/>
  <c r="AE620" i="5"/>
  <c r="AD620" i="5"/>
  <c r="AC620" i="5"/>
  <c r="AB620" i="5"/>
  <c r="AA620" i="5"/>
  <c r="Z620" i="5"/>
  <c r="Y620" i="5"/>
  <c r="X620" i="5"/>
  <c r="V620" i="5"/>
  <c r="U620" i="5"/>
  <c r="T620" i="5"/>
  <c r="S620" i="5"/>
  <c r="R620" i="5"/>
  <c r="Q620" i="5"/>
  <c r="P620" i="5"/>
  <c r="AI619" i="5"/>
  <c r="AH619" i="5"/>
  <c r="AF619" i="5"/>
  <c r="AE619" i="5"/>
  <c r="AD619" i="5"/>
  <c r="AC619" i="5"/>
  <c r="AB619" i="5"/>
  <c r="AA619" i="5"/>
  <c r="Z619" i="5"/>
  <c r="Y619" i="5"/>
  <c r="X619" i="5"/>
  <c r="V619" i="5"/>
  <c r="U619" i="5"/>
  <c r="T619" i="5"/>
  <c r="S619" i="5"/>
  <c r="R619" i="5"/>
  <c r="Q619" i="5"/>
  <c r="P619" i="5"/>
  <c r="AI618" i="5"/>
  <c r="AH618" i="5"/>
  <c r="AF618" i="5"/>
  <c r="AE618" i="5"/>
  <c r="AD618" i="5"/>
  <c r="AC618" i="5"/>
  <c r="AB618" i="5"/>
  <c r="AA618" i="5"/>
  <c r="Z618" i="5"/>
  <c r="Y618" i="5"/>
  <c r="X618" i="5"/>
  <c r="V618" i="5"/>
  <c r="U618" i="5"/>
  <c r="T618" i="5"/>
  <c r="S618" i="5"/>
  <c r="R618" i="5"/>
  <c r="Q618" i="5"/>
  <c r="P618" i="5"/>
  <c r="AI617" i="5"/>
  <c r="AH617" i="5"/>
  <c r="AF617" i="5"/>
  <c r="AE617" i="5"/>
  <c r="AD617" i="5"/>
  <c r="AC617" i="5"/>
  <c r="AB617" i="5"/>
  <c r="AA617" i="5"/>
  <c r="Z617" i="5"/>
  <c r="Y617" i="5"/>
  <c r="X617" i="5"/>
  <c r="V617" i="5"/>
  <c r="U617" i="5"/>
  <c r="T617" i="5"/>
  <c r="S617" i="5"/>
  <c r="R617" i="5"/>
  <c r="Q617" i="5"/>
  <c r="P617" i="5"/>
  <c r="AI616" i="5"/>
  <c r="AH616" i="5"/>
  <c r="AF616" i="5"/>
  <c r="AE616" i="5"/>
  <c r="AD616" i="5"/>
  <c r="AC616" i="5"/>
  <c r="AB616" i="5"/>
  <c r="AA616" i="5"/>
  <c r="Z616" i="5"/>
  <c r="Y616" i="5"/>
  <c r="X616" i="5"/>
  <c r="V616" i="5"/>
  <c r="U616" i="5"/>
  <c r="T616" i="5"/>
  <c r="S616" i="5"/>
  <c r="R616" i="5"/>
  <c r="Q616" i="5"/>
  <c r="P616" i="5"/>
  <c r="AI615" i="5"/>
  <c r="AH615" i="5"/>
  <c r="AF615" i="5"/>
  <c r="AE615" i="5"/>
  <c r="AD615" i="5"/>
  <c r="AC615" i="5"/>
  <c r="AB615" i="5"/>
  <c r="AA615" i="5"/>
  <c r="Z615" i="5"/>
  <c r="Y615" i="5"/>
  <c r="X615" i="5"/>
  <c r="V615" i="5"/>
  <c r="U615" i="5"/>
  <c r="T615" i="5"/>
  <c r="S615" i="5"/>
  <c r="R615" i="5"/>
  <c r="Q615" i="5"/>
  <c r="P615" i="5"/>
  <c r="AI614" i="5"/>
  <c r="AH614" i="5"/>
  <c r="AF614" i="5"/>
  <c r="AE614" i="5"/>
  <c r="AD614" i="5"/>
  <c r="AC614" i="5"/>
  <c r="AB614" i="5"/>
  <c r="AA614" i="5"/>
  <c r="Z614" i="5"/>
  <c r="Y614" i="5"/>
  <c r="X614" i="5"/>
  <c r="V614" i="5"/>
  <c r="U614" i="5"/>
  <c r="T614" i="5"/>
  <c r="S614" i="5"/>
  <c r="R614" i="5"/>
  <c r="Q614" i="5"/>
  <c r="P614" i="5"/>
  <c r="AI613" i="5"/>
  <c r="AH613" i="5"/>
  <c r="AF613" i="5"/>
  <c r="AE613" i="5"/>
  <c r="AD613" i="5"/>
  <c r="AC613" i="5"/>
  <c r="AB613" i="5"/>
  <c r="AA613" i="5"/>
  <c r="Z613" i="5"/>
  <c r="Y613" i="5"/>
  <c r="X613" i="5"/>
  <c r="V613" i="5"/>
  <c r="U613" i="5"/>
  <c r="T613" i="5"/>
  <c r="S613" i="5"/>
  <c r="R613" i="5"/>
  <c r="Q613" i="5"/>
  <c r="P613" i="5"/>
  <c r="AI612" i="5"/>
  <c r="AH612" i="5"/>
  <c r="AF612" i="5"/>
  <c r="AE612" i="5"/>
  <c r="AD612" i="5"/>
  <c r="AC612" i="5"/>
  <c r="AB612" i="5"/>
  <c r="AA612" i="5"/>
  <c r="Z612" i="5"/>
  <c r="Y612" i="5"/>
  <c r="X612" i="5"/>
  <c r="V612" i="5"/>
  <c r="U612" i="5"/>
  <c r="T612" i="5"/>
  <c r="S612" i="5"/>
  <c r="R612" i="5"/>
  <c r="Q612" i="5"/>
  <c r="P612" i="5"/>
  <c r="AI611" i="5"/>
  <c r="AH611" i="5"/>
  <c r="AF611" i="5"/>
  <c r="AE611" i="5"/>
  <c r="AD611" i="5"/>
  <c r="AC611" i="5"/>
  <c r="AB611" i="5"/>
  <c r="AA611" i="5"/>
  <c r="Z611" i="5"/>
  <c r="Y611" i="5"/>
  <c r="X611" i="5"/>
  <c r="V611" i="5"/>
  <c r="U611" i="5"/>
  <c r="T611" i="5"/>
  <c r="S611" i="5"/>
  <c r="R611" i="5"/>
  <c r="Q611" i="5"/>
  <c r="P611" i="5"/>
  <c r="AI610" i="5"/>
  <c r="AH610" i="5"/>
  <c r="AF610" i="5"/>
  <c r="AE610" i="5"/>
  <c r="AD610" i="5"/>
  <c r="AC610" i="5"/>
  <c r="AB610" i="5"/>
  <c r="AA610" i="5"/>
  <c r="Z610" i="5"/>
  <c r="Y610" i="5"/>
  <c r="X610" i="5"/>
  <c r="V610" i="5"/>
  <c r="U610" i="5"/>
  <c r="T610" i="5"/>
  <c r="S610" i="5"/>
  <c r="R610" i="5"/>
  <c r="Q610" i="5"/>
  <c r="P610" i="5"/>
  <c r="AI609" i="5"/>
  <c r="AH609" i="5"/>
  <c r="AF609" i="5"/>
  <c r="AE609" i="5"/>
  <c r="AD609" i="5"/>
  <c r="AC609" i="5"/>
  <c r="AB609" i="5"/>
  <c r="AA609" i="5"/>
  <c r="Z609" i="5"/>
  <c r="Y609" i="5"/>
  <c r="X609" i="5"/>
  <c r="V609" i="5"/>
  <c r="U609" i="5"/>
  <c r="T609" i="5"/>
  <c r="S609" i="5"/>
  <c r="R609" i="5"/>
  <c r="Q609" i="5"/>
  <c r="P609" i="5"/>
  <c r="AI608" i="5"/>
  <c r="AH608" i="5"/>
  <c r="AF608" i="5"/>
  <c r="AE608" i="5"/>
  <c r="AD608" i="5"/>
  <c r="AC608" i="5"/>
  <c r="AB608" i="5"/>
  <c r="AA608" i="5"/>
  <c r="Z608" i="5"/>
  <c r="Y608" i="5"/>
  <c r="X608" i="5"/>
  <c r="V608" i="5"/>
  <c r="U608" i="5"/>
  <c r="T608" i="5"/>
  <c r="S608" i="5"/>
  <c r="R608" i="5"/>
  <c r="Q608" i="5"/>
  <c r="P608" i="5"/>
  <c r="AI607" i="5"/>
  <c r="AH607" i="5"/>
  <c r="AF607" i="5"/>
  <c r="AE607" i="5"/>
  <c r="AD607" i="5"/>
  <c r="AC607" i="5"/>
  <c r="AB607" i="5"/>
  <c r="AA607" i="5"/>
  <c r="Z607" i="5"/>
  <c r="Y607" i="5"/>
  <c r="X607" i="5"/>
  <c r="V607" i="5"/>
  <c r="U607" i="5"/>
  <c r="T607" i="5"/>
  <c r="S607" i="5"/>
  <c r="R607" i="5"/>
  <c r="Q607" i="5"/>
  <c r="P607" i="5"/>
  <c r="AI606" i="5"/>
  <c r="AH606" i="5"/>
  <c r="AF606" i="5"/>
  <c r="AE606" i="5"/>
  <c r="AD606" i="5"/>
  <c r="AC606" i="5"/>
  <c r="AB606" i="5"/>
  <c r="AA606" i="5"/>
  <c r="Z606" i="5"/>
  <c r="Y606" i="5"/>
  <c r="X606" i="5"/>
  <c r="V606" i="5"/>
  <c r="U606" i="5"/>
  <c r="T606" i="5"/>
  <c r="S606" i="5"/>
  <c r="R606" i="5"/>
  <c r="Q606" i="5"/>
  <c r="P606" i="5"/>
  <c r="AI605" i="5"/>
  <c r="AH605" i="5"/>
  <c r="AF605" i="5"/>
  <c r="AE605" i="5"/>
  <c r="AD605" i="5"/>
  <c r="AC605" i="5"/>
  <c r="AB605" i="5"/>
  <c r="AA605" i="5"/>
  <c r="Z605" i="5"/>
  <c r="Y605" i="5"/>
  <c r="X605" i="5"/>
  <c r="V605" i="5"/>
  <c r="U605" i="5"/>
  <c r="T605" i="5"/>
  <c r="S605" i="5"/>
  <c r="R605" i="5"/>
  <c r="Q605" i="5"/>
  <c r="P605" i="5"/>
  <c r="AI604" i="5"/>
  <c r="AH604" i="5"/>
  <c r="AF604" i="5"/>
  <c r="AE604" i="5"/>
  <c r="AD604" i="5"/>
  <c r="AC604" i="5"/>
  <c r="AB604" i="5"/>
  <c r="AA604" i="5"/>
  <c r="Z604" i="5"/>
  <c r="Y604" i="5"/>
  <c r="X604" i="5"/>
  <c r="V604" i="5"/>
  <c r="U604" i="5"/>
  <c r="T604" i="5"/>
  <c r="S604" i="5"/>
  <c r="R604" i="5"/>
  <c r="Q604" i="5"/>
  <c r="P604" i="5"/>
  <c r="AI603" i="5"/>
  <c r="AH603" i="5"/>
  <c r="AF603" i="5"/>
  <c r="AE603" i="5"/>
  <c r="AD603" i="5"/>
  <c r="AC603" i="5"/>
  <c r="AB603" i="5"/>
  <c r="AA603" i="5"/>
  <c r="Z603" i="5"/>
  <c r="Y603" i="5"/>
  <c r="X603" i="5"/>
  <c r="V603" i="5"/>
  <c r="U603" i="5"/>
  <c r="T603" i="5"/>
  <c r="S603" i="5"/>
  <c r="R603" i="5"/>
  <c r="Q603" i="5"/>
  <c r="P603" i="5"/>
  <c r="AI602" i="5"/>
  <c r="AH602" i="5"/>
  <c r="AF602" i="5"/>
  <c r="AE602" i="5"/>
  <c r="AD602" i="5"/>
  <c r="AC602" i="5"/>
  <c r="AB602" i="5"/>
  <c r="AA602" i="5"/>
  <c r="Z602" i="5"/>
  <c r="Y602" i="5"/>
  <c r="X602" i="5"/>
  <c r="V602" i="5"/>
  <c r="U602" i="5"/>
  <c r="T602" i="5"/>
  <c r="S602" i="5"/>
  <c r="R602" i="5"/>
  <c r="Q602" i="5"/>
  <c r="P602" i="5"/>
  <c r="AI601" i="5"/>
  <c r="AH601" i="5"/>
  <c r="AF601" i="5"/>
  <c r="AE601" i="5"/>
  <c r="AD601" i="5"/>
  <c r="AC601" i="5"/>
  <c r="AB601" i="5"/>
  <c r="AA601" i="5"/>
  <c r="Z601" i="5"/>
  <c r="Y601" i="5"/>
  <c r="X601" i="5"/>
  <c r="V601" i="5"/>
  <c r="U601" i="5"/>
  <c r="T601" i="5"/>
  <c r="S601" i="5"/>
  <c r="R601" i="5"/>
  <c r="Q601" i="5"/>
  <c r="P601" i="5"/>
  <c r="AI600" i="5"/>
  <c r="AH600" i="5"/>
  <c r="AF600" i="5"/>
  <c r="AE600" i="5"/>
  <c r="AD600" i="5"/>
  <c r="AC600" i="5"/>
  <c r="AB600" i="5"/>
  <c r="AA600" i="5"/>
  <c r="Z600" i="5"/>
  <c r="Y600" i="5"/>
  <c r="X600" i="5"/>
  <c r="V600" i="5"/>
  <c r="U600" i="5"/>
  <c r="T600" i="5"/>
  <c r="S600" i="5"/>
  <c r="R600" i="5"/>
  <c r="Q600" i="5"/>
  <c r="P600" i="5"/>
  <c r="AI599" i="5"/>
  <c r="AH599" i="5"/>
  <c r="AF599" i="5"/>
  <c r="AE599" i="5"/>
  <c r="AD599" i="5"/>
  <c r="AC599" i="5"/>
  <c r="AB599" i="5"/>
  <c r="AA599" i="5"/>
  <c r="Z599" i="5"/>
  <c r="Y599" i="5"/>
  <c r="X599" i="5"/>
  <c r="V599" i="5"/>
  <c r="U599" i="5"/>
  <c r="T599" i="5"/>
  <c r="S599" i="5"/>
  <c r="R599" i="5"/>
  <c r="Q599" i="5"/>
  <c r="P599" i="5"/>
  <c r="AI598" i="5"/>
  <c r="AH598" i="5"/>
  <c r="AF598" i="5"/>
  <c r="AE598" i="5"/>
  <c r="AD598" i="5"/>
  <c r="AC598" i="5"/>
  <c r="AB598" i="5"/>
  <c r="AA598" i="5"/>
  <c r="Z598" i="5"/>
  <c r="Y598" i="5"/>
  <c r="X598" i="5"/>
  <c r="V598" i="5"/>
  <c r="U598" i="5"/>
  <c r="T598" i="5"/>
  <c r="S598" i="5"/>
  <c r="R598" i="5"/>
  <c r="Q598" i="5"/>
  <c r="P598" i="5"/>
  <c r="AI597" i="5"/>
  <c r="AH597" i="5"/>
  <c r="AF597" i="5"/>
  <c r="AE597" i="5"/>
  <c r="AD597" i="5"/>
  <c r="AC597" i="5"/>
  <c r="AB597" i="5"/>
  <c r="AA597" i="5"/>
  <c r="Z597" i="5"/>
  <c r="Y597" i="5"/>
  <c r="X597" i="5"/>
  <c r="V597" i="5"/>
  <c r="U597" i="5"/>
  <c r="T597" i="5"/>
  <c r="S597" i="5"/>
  <c r="R597" i="5"/>
  <c r="Q597" i="5"/>
  <c r="P597" i="5"/>
  <c r="AI596" i="5"/>
  <c r="AH596" i="5"/>
  <c r="AF596" i="5"/>
  <c r="AE596" i="5"/>
  <c r="AD596" i="5"/>
  <c r="AC596" i="5"/>
  <c r="AB596" i="5"/>
  <c r="AA596" i="5"/>
  <c r="Z596" i="5"/>
  <c r="Y596" i="5"/>
  <c r="X596" i="5"/>
  <c r="V596" i="5"/>
  <c r="U596" i="5"/>
  <c r="T596" i="5"/>
  <c r="S596" i="5"/>
  <c r="R596" i="5"/>
  <c r="Q596" i="5"/>
  <c r="P596" i="5"/>
  <c r="AI595" i="5"/>
  <c r="AH595" i="5"/>
  <c r="AF595" i="5"/>
  <c r="AE595" i="5"/>
  <c r="AD595" i="5"/>
  <c r="AC595" i="5"/>
  <c r="AB595" i="5"/>
  <c r="AA595" i="5"/>
  <c r="Z595" i="5"/>
  <c r="Y595" i="5"/>
  <c r="X595" i="5"/>
  <c r="V595" i="5"/>
  <c r="U595" i="5"/>
  <c r="T595" i="5"/>
  <c r="S595" i="5"/>
  <c r="R595" i="5"/>
  <c r="Q595" i="5"/>
  <c r="P595" i="5"/>
  <c r="AI594" i="5"/>
  <c r="AH594" i="5"/>
  <c r="AF594" i="5"/>
  <c r="AE594" i="5"/>
  <c r="AD594" i="5"/>
  <c r="AC594" i="5"/>
  <c r="AB594" i="5"/>
  <c r="AA594" i="5"/>
  <c r="Z594" i="5"/>
  <c r="Y594" i="5"/>
  <c r="X594" i="5"/>
  <c r="V594" i="5"/>
  <c r="U594" i="5"/>
  <c r="T594" i="5"/>
  <c r="S594" i="5"/>
  <c r="R594" i="5"/>
  <c r="Q594" i="5"/>
  <c r="P594" i="5"/>
  <c r="AI593" i="5"/>
  <c r="AH593" i="5"/>
  <c r="AF593" i="5"/>
  <c r="AE593" i="5"/>
  <c r="AD593" i="5"/>
  <c r="AC593" i="5"/>
  <c r="AB593" i="5"/>
  <c r="AA593" i="5"/>
  <c r="Z593" i="5"/>
  <c r="Y593" i="5"/>
  <c r="X593" i="5"/>
  <c r="V593" i="5"/>
  <c r="U593" i="5"/>
  <c r="T593" i="5"/>
  <c r="S593" i="5"/>
  <c r="R593" i="5"/>
  <c r="Q593" i="5"/>
  <c r="P593" i="5"/>
  <c r="AI592" i="5"/>
  <c r="AH592" i="5"/>
  <c r="AF592" i="5"/>
  <c r="AE592" i="5"/>
  <c r="AD592" i="5"/>
  <c r="AC592" i="5"/>
  <c r="AB592" i="5"/>
  <c r="AA592" i="5"/>
  <c r="Z592" i="5"/>
  <c r="Y592" i="5"/>
  <c r="X592" i="5"/>
  <c r="V592" i="5"/>
  <c r="U592" i="5"/>
  <c r="T592" i="5"/>
  <c r="S592" i="5"/>
  <c r="R592" i="5"/>
  <c r="Q592" i="5"/>
  <c r="P592" i="5"/>
  <c r="AI591" i="5"/>
  <c r="AH591" i="5"/>
  <c r="AF591" i="5"/>
  <c r="AE591" i="5"/>
  <c r="AD591" i="5"/>
  <c r="AC591" i="5"/>
  <c r="AB591" i="5"/>
  <c r="AA591" i="5"/>
  <c r="Z591" i="5"/>
  <c r="Y591" i="5"/>
  <c r="X591" i="5"/>
  <c r="V591" i="5"/>
  <c r="U591" i="5"/>
  <c r="T591" i="5"/>
  <c r="S591" i="5"/>
  <c r="R591" i="5"/>
  <c r="Q591" i="5"/>
  <c r="P591" i="5"/>
  <c r="AI590" i="5"/>
  <c r="AH590" i="5"/>
  <c r="AF590" i="5"/>
  <c r="AE590" i="5"/>
  <c r="AD590" i="5"/>
  <c r="AC590" i="5"/>
  <c r="AB590" i="5"/>
  <c r="AA590" i="5"/>
  <c r="Z590" i="5"/>
  <c r="Y590" i="5"/>
  <c r="X590" i="5"/>
  <c r="V590" i="5"/>
  <c r="U590" i="5"/>
  <c r="T590" i="5"/>
  <c r="S590" i="5"/>
  <c r="R590" i="5"/>
  <c r="Q590" i="5"/>
  <c r="P590" i="5"/>
  <c r="AI589" i="5"/>
  <c r="AH589" i="5"/>
  <c r="AF589" i="5"/>
  <c r="AE589" i="5"/>
  <c r="AD589" i="5"/>
  <c r="AC589" i="5"/>
  <c r="AB589" i="5"/>
  <c r="AA589" i="5"/>
  <c r="Z589" i="5"/>
  <c r="Y589" i="5"/>
  <c r="X589" i="5"/>
  <c r="V589" i="5"/>
  <c r="U589" i="5"/>
  <c r="T589" i="5"/>
  <c r="S589" i="5"/>
  <c r="R589" i="5"/>
  <c r="Q589" i="5"/>
  <c r="P589" i="5"/>
  <c r="AI588" i="5"/>
  <c r="AH588" i="5"/>
  <c r="AF588" i="5"/>
  <c r="AE588" i="5"/>
  <c r="AD588" i="5"/>
  <c r="AC588" i="5"/>
  <c r="AB588" i="5"/>
  <c r="AA588" i="5"/>
  <c r="Z588" i="5"/>
  <c r="Y588" i="5"/>
  <c r="X588" i="5"/>
  <c r="V588" i="5"/>
  <c r="U588" i="5"/>
  <c r="T588" i="5"/>
  <c r="S588" i="5"/>
  <c r="R588" i="5"/>
  <c r="Q588" i="5"/>
  <c r="P588" i="5"/>
  <c r="AI587" i="5"/>
  <c r="AH587" i="5"/>
  <c r="AF587" i="5"/>
  <c r="AE587" i="5"/>
  <c r="AD587" i="5"/>
  <c r="AC587" i="5"/>
  <c r="AB587" i="5"/>
  <c r="AA587" i="5"/>
  <c r="Z587" i="5"/>
  <c r="Y587" i="5"/>
  <c r="X587" i="5"/>
  <c r="V587" i="5"/>
  <c r="U587" i="5"/>
  <c r="T587" i="5"/>
  <c r="S587" i="5"/>
  <c r="R587" i="5"/>
  <c r="Q587" i="5"/>
  <c r="P587" i="5"/>
  <c r="AI586" i="5"/>
  <c r="AH586" i="5"/>
  <c r="AF586" i="5"/>
  <c r="AE586" i="5"/>
  <c r="AD586" i="5"/>
  <c r="AC586" i="5"/>
  <c r="AB586" i="5"/>
  <c r="AA586" i="5"/>
  <c r="Z586" i="5"/>
  <c r="Y586" i="5"/>
  <c r="X586" i="5"/>
  <c r="V586" i="5"/>
  <c r="U586" i="5"/>
  <c r="T586" i="5"/>
  <c r="S586" i="5"/>
  <c r="R586" i="5"/>
  <c r="Q586" i="5"/>
  <c r="P586" i="5"/>
  <c r="AI585" i="5"/>
  <c r="AH585" i="5"/>
  <c r="AF585" i="5"/>
  <c r="AE585" i="5"/>
  <c r="AD585" i="5"/>
  <c r="AC585" i="5"/>
  <c r="AB585" i="5"/>
  <c r="AA585" i="5"/>
  <c r="Z585" i="5"/>
  <c r="Y585" i="5"/>
  <c r="X585" i="5"/>
  <c r="V585" i="5"/>
  <c r="U585" i="5"/>
  <c r="T585" i="5"/>
  <c r="S585" i="5"/>
  <c r="R585" i="5"/>
  <c r="Q585" i="5"/>
  <c r="P585" i="5"/>
  <c r="AI584" i="5"/>
  <c r="AH584" i="5"/>
  <c r="AF584" i="5"/>
  <c r="AE584" i="5"/>
  <c r="AD584" i="5"/>
  <c r="AC584" i="5"/>
  <c r="AB584" i="5"/>
  <c r="AA584" i="5"/>
  <c r="Z584" i="5"/>
  <c r="Y584" i="5"/>
  <c r="X584" i="5"/>
  <c r="V584" i="5"/>
  <c r="U584" i="5"/>
  <c r="T584" i="5"/>
  <c r="S584" i="5"/>
  <c r="R584" i="5"/>
  <c r="Q584" i="5"/>
  <c r="P584" i="5"/>
  <c r="AI583" i="5"/>
  <c r="AH583" i="5"/>
  <c r="AF583" i="5"/>
  <c r="AE583" i="5"/>
  <c r="AD583" i="5"/>
  <c r="AC583" i="5"/>
  <c r="AB583" i="5"/>
  <c r="AA583" i="5"/>
  <c r="Z583" i="5"/>
  <c r="Y583" i="5"/>
  <c r="X583" i="5"/>
  <c r="V583" i="5"/>
  <c r="U583" i="5"/>
  <c r="T583" i="5"/>
  <c r="S583" i="5"/>
  <c r="R583" i="5"/>
  <c r="Q583" i="5"/>
  <c r="P583" i="5"/>
  <c r="AI582" i="5"/>
  <c r="AH582" i="5"/>
  <c r="AF582" i="5"/>
  <c r="AE582" i="5"/>
  <c r="AD582" i="5"/>
  <c r="AC582" i="5"/>
  <c r="AB582" i="5"/>
  <c r="AA582" i="5"/>
  <c r="Z582" i="5"/>
  <c r="Y582" i="5"/>
  <c r="X582" i="5"/>
  <c r="V582" i="5"/>
  <c r="U582" i="5"/>
  <c r="T582" i="5"/>
  <c r="S582" i="5"/>
  <c r="R582" i="5"/>
  <c r="Q582" i="5"/>
  <c r="P582" i="5"/>
  <c r="AI581" i="5"/>
  <c r="AH581" i="5"/>
  <c r="AF581" i="5"/>
  <c r="AE581" i="5"/>
  <c r="AD581" i="5"/>
  <c r="AC581" i="5"/>
  <c r="AB581" i="5"/>
  <c r="AA581" i="5"/>
  <c r="Z581" i="5"/>
  <c r="Y581" i="5"/>
  <c r="X581" i="5"/>
  <c r="V581" i="5"/>
  <c r="U581" i="5"/>
  <c r="T581" i="5"/>
  <c r="S581" i="5"/>
  <c r="R581" i="5"/>
  <c r="Q581" i="5"/>
  <c r="P581" i="5"/>
  <c r="AI580" i="5"/>
  <c r="AH580" i="5"/>
  <c r="AF580" i="5"/>
  <c r="AE580" i="5"/>
  <c r="AD580" i="5"/>
  <c r="AC580" i="5"/>
  <c r="AB580" i="5"/>
  <c r="AA580" i="5"/>
  <c r="Z580" i="5"/>
  <c r="Y580" i="5"/>
  <c r="X580" i="5"/>
  <c r="V580" i="5"/>
  <c r="U580" i="5"/>
  <c r="T580" i="5"/>
  <c r="S580" i="5"/>
  <c r="R580" i="5"/>
  <c r="Q580" i="5"/>
  <c r="P580" i="5"/>
  <c r="AI579" i="5"/>
  <c r="AH579" i="5"/>
  <c r="AF579" i="5"/>
  <c r="AE579" i="5"/>
  <c r="AD579" i="5"/>
  <c r="AC579" i="5"/>
  <c r="AB579" i="5"/>
  <c r="AA579" i="5"/>
  <c r="Z579" i="5"/>
  <c r="Y579" i="5"/>
  <c r="X579" i="5"/>
  <c r="V579" i="5"/>
  <c r="U579" i="5"/>
  <c r="T579" i="5"/>
  <c r="S579" i="5"/>
  <c r="R579" i="5"/>
  <c r="Q579" i="5"/>
  <c r="P579" i="5"/>
  <c r="AI578" i="5"/>
  <c r="AH578" i="5"/>
  <c r="AF578" i="5"/>
  <c r="AE578" i="5"/>
  <c r="AD578" i="5"/>
  <c r="AC578" i="5"/>
  <c r="AB578" i="5"/>
  <c r="AA578" i="5"/>
  <c r="Z578" i="5"/>
  <c r="Y578" i="5"/>
  <c r="X578" i="5"/>
  <c r="V578" i="5"/>
  <c r="U578" i="5"/>
  <c r="T578" i="5"/>
  <c r="S578" i="5"/>
  <c r="R578" i="5"/>
  <c r="Q578" i="5"/>
  <c r="P578" i="5"/>
  <c r="AI577" i="5"/>
  <c r="AH577" i="5"/>
  <c r="AF577" i="5"/>
  <c r="AE577" i="5"/>
  <c r="AD577" i="5"/>
  <c r="AC577" i="5"/>
  <c r="AB577" i="5"/>
  <c r="AA577" i="5"/>
  <c r="Z577" i="5"/>
  <c r="Y577" i="5"/>
  <c r="X577" i="5"/>
  <c r="V577" i="5"/>
  <c r="U577" i="5"/>
  <c r="T577" i="5"/>
  <c r="S577" i="5"/>
  <c r="R577" i="5"/>
  <c r="Q577" i="5"/>
  <c r="P577" i="5"/>
  <c r="AI576" i="5"/>
  <c r="AH576" i="5"/>
  <c r="AF576" i="5"/>
  <c r="AE576" i="5"/>
  <c r="AD576" i="5"/>
  <c r="AC576" i="5"/>
  <c r="AB576" i="5"/>
  <c r="AA576" i="5"/>
  <c r="Z576" i="5"/>
  <c r="Y576" i="5"/>
  <c r="X576" i="5"/>
  <c r="V576" i="5"/>
  <c r="U576" i="5"/>
  <c r="T576" i="5"/>
  <c r="S576" i="5"/>
  <c r="R576" i="5"/>
  <c r="Q576" i="5"/>
  <c r="P576" i="5"/>
  <c r="AI575" i="5"/>
  <c r="AH575" i="5"/>
  <c r="AF575" i="5"/>
  <c r="AE575" i="5"/>
  <c r="AD575" i="5"/>
  <c r="AC575" i="5"/>
  <c r="AB575" i="5"/>
  <c r="AA575" i="5"/>
  <c r="Z575" i="5"/>
  <c r="Y575" i="5"/>
  <c r="X575" i="5"/>
  <c r="V575" i="5"/>
  <c r="U575" i="5"/>
  <c r="T575" i="5"/>
  <c r="S575" i="5"/>
  <c r="R575" i="5"/>
  <c r="Q575" i="5"/>
  <c r="P575" i="5"/>
  <c r="AI574" i="5"/>
  <c r="AH574" i="5"/>
  <c r="AF574" i="5"/>
  <c r="AE574" i="5"/>
  <c r="AD574" i="5"/>
  <c r="AC574" i="5"/>
  <c r="AB574" i="5"/>
  <c r="AA574" i="5"/>
  <c r="Z574" i="5"/>
  <c r="Y574" i="5"/>
  <c r="X574" i="5"/>
  <c r="V574" i="5"/>
  <c r="U574" i="5"/>
  <c r="T574" i="5"/>
  <c r="S574" i="5"/>
  <c r="R574" i="5"/>
  <c r="Q574" i="5"/>
  <c r="P574" i="5"/>
  <c r="AI573" i="5"/>
  <c r="AH573" i="5"/>
  <c r="AF573" i="5"/>
  <c r="AE573" i="5"/>
  <c r="AD573" i="5"/>
  <c r="AC573" i="5"/>
  <c r="AB573" i="5"/>
  <c r="AA573" i="5"/>
  <c r="Z573" i="5"/>
  <c r="Y573" i="5"/>
  <c r="X573" i="5"/>
  <c r="V573" i="5"/>
  <c r="U573" i="5"/>
  <c r="T573" i="5"/>
  <c r="S573" i="5"/>
  <c r="R573" i="5"/>
  <c r="Q573" i="5"/>
  <c r="P573" i="5"/>
  <c r="AI572" i="5"/>
  <c r="AH572" i="5"/>
  <c r="AF572" i="5"/>
  <c r="AE572" i="5"/>
  <c r="AD572" i="5"/>
  <c r="AC572" i="5"/>
  <c r="AB572" i="5"/>
  <c r="AA572" i="5"/>
  <c r="Z572" i="5"/>
  <c r="Y572" i="5"/>
  <c r="X572" i="5"/>
  <c r="V572" i="5"/>
  <c r="U572" i="5"/>
  <c r="T572" i="5"/>
  <c r="S572" i="5"/>
  <c r="R572" i="5"/>
  <c r="Q572" i="5"/>
  <c r="P572" i="5"/>
  <c r="AI571" i="5"/>
  <c r="AH571" i="5"/>
  <c r="AF571" i="5"/>
  <c r="AE571" i="5"/>
  <c r="AD571" i="5"/>
  <c r="AC571" i="5"/>
  <c r="AB571" i="5"/>
  <c r="AA571" i="5"/>
  <c r="Z571" i="5"/>
  <c r="Y571" i="5"/>
  <c r="X571" i="5"/>
  <c r="V571" i="5"/>
  <c r="U571" i="5"/>
  <c r="T571" i="5"/>
  <c r="S571" i="5"/>
  <c r="R571" i="5"/>
  <c r="Q571" i="5"/>
  <c r="P571" i="5"/>
  <c r="AI570" i="5"/>
  <c r="AH570" i="5"/>
  <c r="AF570" i="5"/>
  <c r="AE570" i="5"/>
  <c r="AD570" i="5"/>
  <c r="AC570" i="5"/>
  <c r="AB570" i="5"/>
  <c r="AA570" i="5"/>
  <c r="Z570" i="5"/>
  <c r="Y570" i="5"/>
  <c r="X570" i="5"/>
  <c r="V570" i="5"/>
  <c r="U570" i="5"/>
  <c r="T570" i="5"/>
  <c r="S570" i="5"/>
  <c r="R570" i="5"/>
  <c r="Q570" i="5"/>
  <c r="P570" i="5"/>
  <c r="AI569" i="5"/>
  <c r="AH569" i="5"/>
  <c r="AF569" i="5"/>
  <c r="AE569" i="5"/>
  <c r="AD569" i="5"/>
  <c r="AC569" i="5"/>
  <c r="AB569" i="5"/>
  <c r="AA569" i="5"/>
  <c r="Z569" i="5"/>
  <c r="Y569" i="5"/>
  <c r="X569" i="5"/>
  <c r="V569" i="5"/>
  <c r="U569" i="5"/>
  <c r="T569" i="5"/>
  <c r="S569" i="5"/>
  <c r="R569" i="5"/>
  <c r="Q569" i="5"/>
  <c r="P569" i="5"/>
  <c r="AI568" i="5"/>
  <c r="AH568" i="5"/>
  <c r="AF568" i="5"/>
  <c r="AE568" i="5"/>
  <c r="AD568" i="5"/>
  <c r="AC568" i="5"/>
  <c r="AB568" i="5"/>
  <c r="AA568" i="5"/>
  <c r="Z568" i="5"/>
  <c r="Y568" i="5"/>
  <c r="X568" i="5"/>
  <c r="V568" i="5"/>
  <c r="U568" i="5"/>
  <c r="T568" i="5"/>
  <c r="S568" i="5"/>
  <c r="R568" i="5"/>
  <c r="Q568" i="5"/>
  <c r="P568" i="5"/>
  <c r="AI567" i="5"/>
  <c r="AH567" i="5"/>
  <c r="AF567" i="5"/>
  <c r="AE567" i="5"/>
  <c r="AD567" i="5"/>
  <c r="AC567" i="5"/>
  <c r="AB567" i="5"/>
  <c r="AA567" i="5"/>
  <c r="Z567" i="5"/>
  <c r="Y567" i="5"/>
  <c r="X567" i="5"/>
  <c r="V567" i="5"/>
  <c r="U567" i="5"/>
  <c r="T567" i="5"/>
  <c r="S567" i="5"/>
  <c r="R567" i="5"/>
  <c r="Q567" i="5"/>
  <c r="P567" i="5"/>
  <c r="AI566" i="5"/>
  <c r="AH566" i="5"/>
  <c r="AF566" i="5"/>
  <c r="AE566" i="5"/>
  <c r="AD566" i="5"/>
  <c r="AC566" i="5"/>
  <c r="AB566" i="5"/>
  <c r="AA566" i="5"/>
  <c r="Z566" i="5"/>
  <c r="Y566" i="5"/>
  <c r="X566" i="5"/>
  <c r="V566" i="5"/>
  <c r="U566" i="5"/>
  <c r="T566" i="5"/>
  <c r="S566" i="5"/>
  <c r="R566" i="5"/>
  <c r="Q566" i="5"/>
  <c r="P566" i="5"/>
  <c r="AI565" i="5"/>
  <c r="AH565" i="5"/>
  <c r="AF565" i="5"/>
  <c r="AE565" i="5"/>
  <c r="AD565" i="5"/>
  <c r="AC565" i="5"/>
  <c r="AB565" i="5"/>
  <c r="AA565" i="5"/>
  <c r="Z565" i="5"/>
  <c r="Y565" i="5"/>
  <c r="X565" i="5"/>
  <c r="V565" i="5"/>
  <c r="U565" i="5"/>
  <c r="T565" i="5"/>
  <c r="S565" i="5"/>
  <c r="R565" i="5"/>
  <c r="Q565" i="5"/>
  <c r="P565" i="5"/>
  <c r="AI564" i="5"/>
  <c r="AH564" i="5"/>
  <c r="AF564" i="5"/>
  <c r="AE564" i="5"/>
  <c r="AD564" i="5"/>
  <c r="AC564" i="5"/>
  <c r="AB564" i="5"/>
  <c r="AA564" i="5"/>
  <c r="Z564" i="5"/>
  <c r="Y564" i="5"/>
  <c r="X564" i="5"/>
  <c r="V564" i="5"/>
  <c r="U564" i="5"/>
  <c r="T564" i="5"/>
  <c r="S564" i="5"/>
  <c r="R564" i="5"/>
  <c r="Q564" i="5"/>
  <c r="P564" i="5"/>
  <c r="AI563" i="5"/>
  <c r="AH563" i="5"/>
  <c r="AF563" i="5"/>
  <c r="AE563" i="5"/>
  <c r="AD563" i="5"/>
  <c r="AC563" i="5"/>
  <c r="AB563" i="5"/>
  <c r="AA563" i="5"/>
  <c r="Z563" i="5"/>
  <c r="Y563" i="5"/>
  <c r="X563" i="5"/>
  <c r="V563" i="5"/>
  <c r="U563" i="5"/>
  <c r="T563" i="5"/>
  <c r="S563" i="5"/>
  <c r="R563" i="5"/>
  <c r="Q563" i="5"/>
  <c r="P563" i="5"/>
  <c r="AI562" i="5"/>
  <c r="AH562" i="5"/>
  <c r="AF562" i="5"/>
  <c r="AE562" i="5"/>
  <c r="AD562" i="5"/>
  <c r="AC562" i="5"/>
  <c r="AB562" i="5"/>
  <c r="AA562" i="5"/>
  <c r="Z562" i="5"/>
  <c r="Y562" i="5"/>
  <c r="X562" i="5"/>
  <c r="V562" i="5"/>
  <c r="U562" i="5"/>
  <c r="T562" i="5"/>
  <c r="S562" i="5"/>
  <c r="R562" i="5"/>
  <c r="Q562" i="5"/>
  <c r="P562" i="5"/>
  <c r="AI561" i="5"/>
  <c r="AH561" i="5"/>
  <c r="AF561" i="5"/>
  <c r="AE561" i="5"/>
  <c r="AD561" i="5"/>
  <c r="AC561" i="5"/>
  <c r="AB561" i="5"/>
  <c r="AA561" i="5"/>
  <c r="Z561" i="5"/>
  <c r="Y561" i="5"/>
  <c r="X561" i="5"/>
  <c r="V561" i="5"/>
  <c r="U561" i="5"/>
  <c r="T561" i="5"/>
  <c r="S561" i="5"/>
  <c r="R561" i="5"/>
  <c r="Q561" i="5"/>
  <c r="P561" i="5"/>
  <c r="AI560" i="5"/>
  <c r="AH560" i="5"/>
  <c r="AF560" i="5"/>
  <c r="AE560" i="5"/>
  <c r="AD560" i="5"/>
  <c r="AC560" i="5"/>
  <c r="AB560" i="5"/>
  <c r="AA560" i="5"/>
  <c r="Z560" i="5"/>
  <c r="Y560" i="5"/>
  <c r="X560" i="5"/>
  <c r="V560" i="5"/>
  <c r="U560" i="5"/>
  <c r="T560" i="5"/>
  <c r="S560" i="5"/>
  <c r="R560" i="5"/>
  <c r="Q560" i="5"/>
  <c r="P560" i="5"/>
  <c r="AI559" i="5"/>
  <c r="AH559" i="5"/>
  <c r="AF559" i="5"/>
  <c r="AE559" i="5"/>
  <c r="AD559" i="5"/>
  <c r="AC559" i="5"/>
  <c r="AB559" i="5"/>
  <c r="AA559" i="5"/>
  <c r="Z559" i="5"/>
  <c r="Y559" i="5"/>
  <c r="X559" i="5"/>
  <c r="V559" i="5"/>
  <c r="U559" i="5"/>
  <c r="T559" i="5"/>
  <c r="S559" i="5"/>
  <c r="R559" i="5"/>
  <c r="Q559" i="5"/>
  <c r="P559" i="5"/>
  <c r="AI558" i="5"/>
  <c r="AH558" i="5"/>
  <c r="AF558" i="5"/>
  <c r="AE558" i="5"/>
  <c r="AD558" i="5"/>
  <c r="AC558" i="5"/>
  <c r="AB558" i="5"/>
  <c r="AA558" i="5"/>
  <c r="Z558" i="5"/>
  <c r="Y558" i="5"/>
  <c r="X558" i="5"/>
  <c r="V558" i="5"/>
  <c r="U558" i="5"/>
  <c r="T558" i="5"/>
  <c r="S558" i="5"/>
  <c r="R558" i="5"/>
  <c r="Q558" i="5"/>
  <c r="P558" i="5"/>
  <c r="AI557" i="5"/>
  <c r="AH557" i="5"/>
  <c r="AF557" i="5"/>
  <c r="AE557" i="5"/>
  <c r="AD557" i="5"/>
  <c r="AC557" i="5"/>
  <c r="AB557" i="5"/>
  <c r="AA557" i="5"/>
  <c r="Z557" i="5"/>
  <c r="Y557" i="5"/>
  <c r="X557" i="5"/>
  <c r="V557" i="5"/>
  <c r="U557" i="5"/>
  <c r="T557" i="5"/>
  <c r="S557" i="5"/>
  <c r="R557" i="5"/>
  <c r="Q557" i="5"/>
  <c r="P557" i="5"/>
  <c r="AI556" i="5"/>
  <c r="AH556" i="5"/>
  <c r="AF556" i="5"/>
  <c r="AE556" i="5"/>
  <c r="AD556" i="5"/>
  <c r="AC556" i="5"/>
  <c r="AB556" i="5"/>
  <c r="AA556" i="5"/>
  <c r="Z556" i="5"/>
  <c r="Y556" i="5"/>
  <c r="X556" i="5"/>
  <c r="V556" i="5"/>
  <c r="U556" i="5"/>
  <c r="T556" i="5"/>
  <c r="S556" i="5"/>
  <c r="R556" i="5"/>
  <c r="Q556" i="5"/>
  <c r="P556" i="5"/>
  <c r="AI555" i="5"/>
  <c r="AH555" i="5"/>
  <c r="AF555" i="5"/>
  <c r="AE555" i="5"/>
  <c r="AD555" i="5"/>
  <c r="AC555" i="5"/>
  <c r="AB555" i="5"/>
  <c r="AA555" i="5"/>
  <c r="Z555" i="5"/>
  <c r="Y555" i="5"/>
  <c r="X555" i="5"/>
  <c r="V555" i="5"/>
  <c r="U555" i="5"/>
  <c r="T555" i="5"/>
  <c r="S555" i="5"/>
  <c r="R555" i="5"/>
  <c r="Q555" i="5"/>
  <c r="P555" i="5"/>
  <c r="AI554" i="5"/>
  <c r="AH554" i="5"/>
  <c r="AF554" i="5"/>
  <c r="AE554" i="5"/>
  <c r="AD554" i="5"/>
  <c r="AC554" i="5"/>
  <c r="AB554" i="5"/>
  <c r="AA554" i="5"/>
  <c r="Z554" i="5"/>
  <c r="Y554" i="5"/>
  <c r="X554" i="5"/>
  <c r="V554" i="5"/>
  <c r="U554" i="5"/>
  <c r="T554" i="5"/>
  <c r="S554" i="5"/>
  <c r="R554" i="5"/>
  <c r="Q554" i="5"/>
  <c r="P554" i="5"/>
  <c r="AI553" i="5"/>
  <c r="AH553" i="5"/>
  <c r="AF553" i="5"/>
  <c r="AE553" i="5"/>
  <c r="AD553" i="5"/>
  <c r="AC553" i="5"/>
  <c r="AB553" i="5"/>
  <c r="AA553" i="5"/>
  <c r="Z553" i="5"/>
  <c r="Y553" i="5"/>
  <c r="X553" i="5"/>
  <c r="V553" i="5"/>
  <c r="U553" i="5"/>
  <c r="T553" i="5"/>
  <c r="S553" i="5"/>
  <c r="R553" i="5"/>
  <c r="Q553" i="5"/>
  <c r="P553" i="5"/>
  <c r="AI552" i="5"/>
  <c r="AH552" i="5"/>
  <c r="AF552" i="5"/>
  <c r="AE552" i="5"/>
  <c r="AD552" i="5"/>
  <c r="AC552" i="5"/>
  <c r="AB552" i="5"/>
  <c r="AA552" i="5"/>
  <c r="Z552" i="5"/>
  <c r="Y552" i="5"/>
  <c r="X552" i="5"/>
  <c r="V552" i="5"/>
  <c r="U552" i="5"/>
  <c r="T552" i="5"/>
  <c r="S552" i="5"/>
  <c r="R552" i="5"/>
  <c r="Q552" i="5"/>
  <c r="P552" i="5"/>
  <c r="AI551" i="5"/>
  <c r="AH551" i="5"/>
  <c r="AF551" i="5"/>
  <c r="AE551" i="5"/>
  <c r="AD551" i="5"/>
  <c r="AC551" i="5"/>
  <c r="AB551" i="5"/>
  <c r="AA551" i="5"/>
  <c r="Z551" i="5"/>
  <c r="Y551" i="5"/>
  <c r="X551" i="5"/>
  <c r="V551" i="5"/>
  <c r="U551" i="5"/>
  <c r="T551" i="5"/>
  <c r="S551" i="5"/>
  <c r="R551" i="5"/>
  <c r="Q551" i="5"/>
  <c r="P551" i="5"/>
  <c r="AI550" i="5"/>
  <c r="AH550" i="5"/>
  <c r="AF550" i="5"/>
  <c r="AE550" i="5"/>
  <c r="AD550" i="5"/>
  <c r="AC550" i="5"/>
  <c r="AB550" i="5"/>
  <c r="AA550" i="5"/>
  <c r="Z550" i="5"/>
  <c r="Y550" i="5"/>
  <c r="X550" i="5"/>
  <c r="V550" i="5"/>
  <c r="U550" i="5"/>
  <c r="T550" i="5"/>
  <c r="S550" i="5"/>
  <c r="R550" i="5"/>
  <c r="Q550" i="5"/>
  <c r="P550" i="5"/>
  <c r="AI549" i="5"/>
  <c r="AH549" i="5"/>
  <c r="AF549" i="5"/>
  <c r="AE549" i="5"/>
  <c r="AD549" i="5"/>
  <c r="AC549" i="5"/>
  <c r="AB549" i="5"/>
  <c r="AA549" i="5"/>
  <c r="Z549" i="5"/>
  <c r="Y549" i="5"/>
  <c r="X549" i="5"/>
  <c r="V549" i="5"/>
  <c r="U549" i="5"/>
  <c r="T549" i="5"/>
  <c r="S549" i="5"/>
  <c r="R549" i="5"/>
  <c r="Q549" i="5"/>
  <c r="P549" i="5"/>
  <c r="AI548" i="5"/>
  <c r="AH548" i="5"/>
  <c r="AF548" i="5"/>
  <c r="AE548" i="5"/>
  <c r="AD548" i="5"/>
  <c r="AC548" i="5"/>
  <c r="AB548" i="5"/>
  <c r="AA548" i="5"/>
  <c r="Z548" i="5"/>
  <c r="Y548" i="5"/>
  <c r="X548" i="5"/>
  <c r="V548" i="5"/>
  <c r="U548" i="5"/>
  <c r="T548" i="5"/>
  <c r="S548" i="5"/>
  <c r="R548" i="5"/>
  <c r="Q548" i="5"/>
  <c r="P548" i="5"/>
  <c r="AI547" i="5"/>
  <c r="AH547" i="5"/>
  <c r="AF547" i="5"/>
  <c r="AE547" i="5"/>
  <c r="AD547" i="5"/>
  <c r="AC547" i="5"/>
  <c r="AB547" i="5"/>
  <c r="AA547" i="5"/>
  <c r="Z547" i="5"/>
  <c r="Y547" i="5"/>
  <c r="X547" i="5"/>
  <c r="V547" i="5"/>
  <c r="U547" i="5"/>
  <c r="T547" i="5"/>
  <c r="S547" i="5"/>
  <c r="R547" i="5"/>
  <c r="Q547" i="5"/>
  <c r="P547" i="5"/>
  <c r="AI546" i="5"/>
  <c r="AH546" i="5"/>
  <c r="AF546" i="5"/>
  <c r="AE546" i="5"/>
  <c r="AD546" i="5"/>
  <c r="AC546" i="5"/>
  <c r="AB546" i="5"/>
  <c r="AA546" i="5"/>
  <c r="Z546" i="5"/>
  <c r="Y546" i="5"/>
  <c r="X546" i="5"/>
  <c r="V546" i="5"/>
  <c r="U546" i="5"/>
  <c r="T546" i="5"/>
  <c r="S546" i="5"/>
  <c r="R546" i="5"/>
  <c r="Q546" i="5"/>
  <c r="P546" i="5"/>
  <c r="AI545" i="5"/>
  <c r="AH545" i="5"/>
  <c r="AF545" i="5"/>
  <c r="AE545" i="5"/>
  <c r="AD545" i="5"/>
  <c r="AC545" i="5"/>
  <c r="AB545" i="5"/>
  <c r="AA545" i="5"/>
  <c r="Z545" i="5"/>
  <c r="Y545" i="5"/>
  <c r="X545" i="5"/>
  <c r="V545" i="5"/>
  <c r="U545" i="5"/>
  <c r="T545" i="5"/>
  <c r="S545" i="5"/>
  <c r="R545" i="5"/>
  <c r="Q545" i="5"/>
  <c r="P545" i="5"/>
  <c r="AI544" i="5"/>
  <c r="AH544" i="5"/>
  <c r="AF544" i="5"/>
  <c r="AE544" i="5"/>
  <c r="AD544" i="5"/>
  <c r="AC544" i="5"/>
  <c r="AB544" i="5"/>
  <c r="AA544" i="5"/>
  <c r="Z544" i="5"/>
  <c r="Y544" i="5"/>
  <c r="X544" i="5"/>
  <c r="V544" i="5"/>
  <c r="U544" i="5"/>
  <c r="T544" i="5"/>
  <c r="S544" i="5"/>
  <c r="R544" i="5"/>
  <c r="Q544" i="5"/>
  <c r="P544" i="5"/>
  <c r="AI543" i="5"/>
  <c r="AH543" i="5"/>
  <c r="AF543" i="5"/>
  <c r="AE543" i="5"/>
  <c r="AD543" i="5"/>
  <c r="AC543" i="5"/>
  <c r="AB543" i="5"/>
  <c r="AA543" i="5"/>
  <c r="Z543" i="5"/>
  <c r="Y543" i="5"/>
  <c r="X543" i="5"/>
  <c r="V543" i="5"/>
  <c r="U543" i="5"/>
  <c r="T543" i="5"/>
  <c r="S543" i="5"/>
  <c r="R543" i="5"/>
  <c r="Q543" i="5"/>
  <c r="P543" i="5"/>
  <c r="AI542" i="5"/>
  <c r="AH542" i="5"/>
  <c r="AF542" i="5"/>
  <c r="AE542" i="5"/>
  <c r="AD542" i="5"/>
  <c r="AC542" i="5"/>
  <c r="AB542" i="5"/>
  <c r="AA542" i="5"/>
  <c r="Z542" i="5"/>
  <c r="Y542" i="5"/>
  <c r="X542" i="5"/>
  <c r="V542" i="5"/>
  <c r="U542" i="5"/>
  <c r="T542" i="5"/>
  <c r="S542" i="5"/>
  <c r="R542" i="5"/>
  <c r="Q542" i="5"/>
  <c r="P542" i="5"/>
  <c r="AI541" i="5"/>
  <c r="AH541" i="5"/>
  <c r="AF541" i="5"/>
  <c r="AE541" i="5"/>
  <c r="AD541" i="5"/>
  <c r="AC541" i="5"/>
  <c r="AB541" i="5"/>
  <c r="AA541" i="5"/>
  <c r="Z541" i="5"/>
  <c r="Y541" i="5"/>
  <c r="X541" i="5"/>
  <c r="V541" i="5"/>
  <c r="U541" i="5"/>
  <c r="T541" i="5"/>
  <c r="S541" i="5"/>
  <c r="R541" i="5"/>
  <c r="Q541" i="5"/>
  <c r="P541" i="5"/>
  <c r="AI540" i="5"/>
  <c r="AH540" i="5"/>
  <c r="AF540" i="5"/>
  <c r="AE540" i="5"/>
  <c r="AD540" i="5"/>
  <c r="AC540" i="5"/>
  <c r="AB540" i="5"/>
  <c r="AA540" i="5"/>
  <c r="Z540" i="5"/>
  <c r="Y540" i="5"/>
  <c r="X540" i="5"/>
  <c r="V540" i="5"/>
  <c r="U540" i="5"/>
  <c r="T540" i="5"/>
  <c r="S540" i="5"/>
  <c r="R540" i="5"/>
  <c r="Q540" i="5"/>
  <c r="P540" i="5"/>
  <c r="AI539" i="5"/>
  <c r="AH539" i="5"/>
  <c r="AF539" i="5"/>
  <c r="AE539" i="5"/>
  <c r="AD539" i="5"/>
  <c r="AC539" i="5"/>
  <c r="AB539" i="5"/>
  <c r="AA539" i="5"/>
  <c r="Z539" i="5"/>
  <c r="Y539" i="5"/>
  <c r="X539" i="5"/>
  <c r="V539" i="5"/>
  <c r="U539" i="5"/>
  <c r="T539" i="5"/>
  <c r="S539" i="5"/>
  <c r="R539" i="5"/>
  <c r="Q539" i="5"/>
  <c r="P539" i="5"/>
  <c r="AI538" i="5"/>
  <c r="AH538" i="5"/>
  <c r="AF538" i="5"/>
  <c r="AE538" i="5"/>
  <c r="AD538" i="5"/>
  <c r="AC538" i="5"/>
  <c r="AB538" i="5"/>
  <c r="AA538" i="5"/>
  <c r="Z538" i="5"/>
  <c r="Y538" i="5"/>
  <c r="X538" i="5"/>
  <c r="V538" i="5"/>
  <c r="U538" i="5"/>
  <c r="T538" i="5"/>
  <c r="S538" i="5"/>
  <c r="R538" i="5"/>
  <c r="Q538" i="5"/>
  <c r="P538" i="5"/>
  <c r="AI537" i="5"/>
  <c r="AH537" i="5"/>
  <c r="AF537" i="5"/>
  <c r="AE537" i="5"/>
  <c r="AD537" i="5"/>
  <c r="AC537" i="5"/>
  <c r="AB537" i="5"/>
  <c r="AA537" i="5"/>
  <c r="Z537" i="5"/>
  <c r="Y537" i="5"/>
  <c r="X537" i="5"/>
  <c r="V537" i="5"/>
  <c r="U537" i="5"/>
  <c r="T537" i="5"/>
  <c r="S537" i="5"/>
  <c r="R537" i="5"/>
  <c r="Q537" i="5"/>
  <c r="P537" i="5"/>
  <c r="AI536" i="5"/>
  <c r="AH536" i="5"/>
  <c r="AF536" i="5"/>
  <c r="AE536" i="5"/>
  <c r="AD536" i="5"/>
  <c r="AC536" i="5"/>
  <c r="AB536" i="5"/>
  <c r="AA536" i="5"/>
  <c r="Z536" i="5"/>
  <c r="Y536" i="5"/>
  <c r="X536" i="5"/>
  <c r="V536" i="5"/>
  <c r="U536" i="5"/>
  <c r="T536" i="5"/>
  <c r="S536" i="5"/>
  <c r="R536" i="5"/>
  <c r="Q536" i="5"/>
  <c r="P536" i="5"/>
  <c r="AI535" i="5"/>
  <c r="AH535" i="5"/>
  <c r="AF535" i="5"/>
  <c r="AE535" i="5"/>
  <c r="AD535" i="5"/>
  <c r="AC535" i="5"/>
  <c r="AB535" i="5"/>
  <c r="AA535" i="5"/>
  <c r="Z535" i="5"/>
  <c r="Y535" i="5"/>
  <c r="X535" i="5"/>
  <c r="V535" i="5"/>
  <c r="U535" i="5"/>
  <c r="T535" i="5"/>
  <c r="S535" i="5"/>
  <c r="R535" i="5"/>
  <c r="Q535" i="5"/>
  <c r="P535" i="5"/>
  <c r="AI534" i="5"/>
  <c r="AH534" i="5"/>
  <c r="AF534" i="5"/>
  <c r="AE534" i="5"/>
  <c r="AD534" i="5"/>
  <c r="AC534" i="5"/>
  <c r="AB534" i="5"/>
  <c r="AA534" i="5"/>
  <c r="Z534" i="5"/>
  <c r="Y534" i="5"/>
  <c r="X534" i="5"/>
  <c r="V534" i="5"/>
  <c r="U534" i="5"/>
  <c r="T534" i="5"/>
  <c r="S534" i="5"/>
  <c r="R534" i="5"/>
  <c r="Q534" i="5"/>
  <c r="P534" i="5"/>
  <c r="AI533" i="5"/>
  <c r="AH533" i="5"/>
  <c r="AF533" i="5"/>
  <c r="AE533" i="5"/>
  <c r="AD533" i="5"/>
  <c r="AC533" i="5"/>
  <c r="AB533" i="5"/>
  <c r="AA533" i="5"/>
  <c r="Z533" i="5"/>
  <c r="Y533" i="5"/>
  <c r="X533" i="5"/>
  <c r="V533" i="5"/>
  <c r="U533" i="5"/>
  <c r="T533" i="5"/>
  <c r="S533" i="5"/>
  <c r="R533" i="5"/>
  <c r="Q533" i="5"/>
  <c r="P533" i="5"/>
  <c r="AI532" i="5"/>
  <c r="AH532" i="5"/>
  <c r="AF532" i="5"/>
  <c r="AE532" i="5"/>
  <c r="AD532" i="5"/>
  <c r="AC532" i="5"/>
  <c r="AB532" i="5"/>
  <c r="AA532" i="5"/>
  <c r="Z532" i="5"/>
  <c r="Y532" i="5"/>
  <c r="X532" i="5"/>
  <c r="V532" i="5"/>
  <c r="U532" i="5"/>
  <c r="T532" i="5"/>
  <c r="S532" i="5"/>
  <c r="R532" i="5"/>
  <c r="Q532" i="5"/>
  <c r="P532" i="5"/>
  <c r="AI531" i="5"/>
  <c r="AH531" i="5"/>
  <c r="AF531" i="5"/>
  <c r="AE531" i="5"/>
  <c r="AD531" i="5"/>
  <c r="AC531" i="5"/>
  <c r="AB531" i="5"/>
  <c r="AA531" i="5"/>
  <c r="Z531" i="5"/>
  <c r="Y531" i="5"/>
  <c r="X531" i="5"/>
  <c r="V531" i="5"/>
  <c r="U531" i="5"/>
  <c r="T531" i="5"/>
  <c r="S531" i="5"/>
  <c r="R531" i="5"/>
  <c r="Q531" i="5"/>
  <c r="P531" i="5"/>
  <c r="AI530" i="5"/>
  <c r="AH530" i="5"/>
  <c r="AF530" i="5"/>
  <c r="AE530" i="5"/>
  <c r="AD530" i="5"/>
  <c r="AC530" i="5"/>
  <c r="AB530" i="5"/>
  <c r="AA530" i="5"/>
  <c r="Z530" i="5"/>
  <c r="Y530" i="5"/>
  <c r="X530" i="5"/>
  <c r="V530" i="5"/>
  <c r="U530" i="5"/>
  <c r="T530" i="5"/>
  <c r="S530" i="5"/>
  <c r="R530" i="5"/>
  <c r="Q530" i="5"/>
  <c r="P530" i="5"/>
  <c r="AI529" i="5"/>
  <c r="AH529" i="5"/>
  <c r="AF529" i="5"/>
  <c r="AE529" i="5"/>
  <c r="AD529" i="5"/>
  <c r="AC529" i="5"/>
  <c r="AB529" i="5"/>
  <c r="AA529" i="5"/>
  <c r="Z529" i="5"/>
  <c r="Y529" i="5"/>
  <c r="X529" i="5"/>
  <c r="V529" i="5"/>
  <c r="U529" i="5"/>
  <c r="T529" i="5"/>
  <c r="S529" i="5"/>
  <c r="R529" i="5"/>
  <c r="Q529" i="5"/>
  <c r="P529" i="5"/>
  <c r="AI528" i="5"/>
  <c r="AH528" i="5"/>
  <c r="AF528" i="5"/>
  <c r="AE528" i="5"/>
  <c r="AD528" i="5"/>
  <c r="AC528" i="5"/>
  <c r="AB528" i="5"/>
  <c r="AA528" i="5"/>
  <c r="Z528" i="5"/>
  <c r="Y528" i="5"/>
  <c r="X528" i="5"/>
  <c r="V528" i="5"/>
  <c r="U528" i="5"/>
  <c r="T528" i="5"/>
  <c r="S528" i="5"/>
  <c r="R528" i="5"/>
  <c r="Q528" i="5"/>
  <c r="P528" i="5"/>
  <c r="AI527" i="5"/>
  <c r="AH527" i="5"/>
  <c r="AF527" i="5"/>
  <c r="AE527" i="5"/>
  <c r="AD527" i="5"/>
  <c r="AC527" i="5"/>
  <c r="AB527" i="5"/>
  <c r="AA527" i="5"/>
  <c r="Z527" i="5"/>
  <c r="Y527" i="5"/>
  <c r="X527" i="5"/>
  <c r="V527" i="5"/>
  <c r="U527" i="5"/>
  <c r="T527" i="5"/>
  <c r="S527" i="5"/>
  <c r="R527" i="5"/>
  <c r="Q527" i="5"/>
  <c r="P527" i="5"/>
  <c r="AI526" i="5"/>
  <c r="AH526" i="5"/>
  <c r="AF526" i="5"/>
  <c r="AE526" i="5"/>
  <c r="AD526" i="5"/>
  <c r="AC526" i="5"/>
  <c r="AB526" i="5"/>
  <c r="AA526" i="5"/>
  <c r="Z526" i="5"/>
  <c r="Y526" i="5"/>
  <c r="X526" i="5"/>
  <c r="V526" i="5"/>
  <c r="U526" i="5"/>
  <c r="T526" i="5"/>
  <c r="S526" i="5"/>
  <c r="R526" i="5"/>
  <c r="Q526" i="5"/>
  <c r="P526" i="5"/>
  <c r="AI525" i="5"/>
  <c r="AH525" i="5"/>
  <c r="AF525" i="5"/>
  <c r="AE525" i="5"/>
  <c r="AD525" i="5"/>
  <c r="AC525" i="5"/>
  <c r="AB525" i="5"/>
  <c r="AA525" i="5"/>
  <c r="Z525" i="5"/>
  <c r="Y525" i="5"/>
  <c r="X525" i="5"/>
  <c r="V525" i="5"/>
  <c r="U525" i="5"/>
  <c r="T525" i="5"/>
  <c r="S525" i="5"/>
  <c r="R525" i="5"/>
  <c r="Q525" i="5"/>
  <c r="P525" i="5"/>
  <c r="AI524" i="5"/>
  <c r="AH524" i="5"/>
  <c r="AF524" i="5"/>
  <c r="AE524" i="5"/>
  <c r="AD524" i="5"/>
  <c r="AC524" i="5"/>
  <c r="AB524" i="5"/>
  <c r="AA524" i="5"/>
  <c r="Z524" i="5"/>
  <c r="Y524" i="5"/>
  <c r="X524" i="5"/>
  <c r="V524" i="5"/>
  <c r="U524" i="5"/>
  <c r="T524" i="5"/>
  <c r="S524" i="5"/>
  <c r="R524" i="5"/>
  <c r="Q524" i="5"/>
  <c r="P524" i="5"/>
  <c r="AI523" i="5"/>
  <c r="AH523" i="5"/>
  <c r="AF523" i="5"/>
  <c r="AE523" i="5"/>
  <c r="AD523" i="5"/>
  <c r="AC523" i="5"/>
  <c r="AB523" i="5"/>
  <c r="AA523" i="5"/>
  <c r="Z523" i="5"/>
  <c r="Y523" i="5"/>
  <c r="X523" i="5"/>
  <c r="V523" i="5"/>
  <c r="U523" i="5"/>
  <c r="T523" i="5"/>
  <c r="S523" i="5"/>
  <c r="R523" i="5"/>
  <c r="Q523" i="5"/>
  <c r="P523" i="5"/>
  <c r="AI522" i="5"/>
  <c r="AH522" i="5"/>
  <c r="AF522" i="5"/>
  <c r="AE522" i="5"/>
  <c r="AD522" i="5"/>
  <c r="AC522" i="5"/>
  <c r="AB522" i="5"/>
  <c r="AA522" i="5"/>
  <c r="Z522" i="5"/>
  <c r="Y522" i="5"/>
  <c r="X522" i="5"/>
  <c r="V522" i="5"/>
  <c r="U522" i="5"/>
  <c r="T522" i="5"/>
  <c r="S522" i="5"/>
  <c r="R522" i="5"/>
  <c r="Q522" i="5"/>
  <c r="P522" i="5"/>
  <c r="AI521" i="5"/>
  <c r="AH521" i="5"/>
  <c r="AF521" i="5"/>
  <c r="AE521" i="5"/>
  <c r="AD521" i="5"/>
  <c r="AC521" i="5"/>
  <c r="AB521" i="5"/>
  <c r="AA521" i="5"/>
  <c r="Z521" i="5"/>
  <c r="Y521" i="5"/>
  <c r="X521" i="5"/>
  <c r="V521" i="5"/>
  <c r="U521" i="5"/>
  <c r="T521" i="5"/>
  <c r="S521" i="5"/>
  <c r="R521" i="5"/>
  <c r="Q521" i="5"/>
  <c r="P521" i="5"/>
  <c r="AI520" i="5"/>
  <c r="AH520" i="5"/>
  <c r="AF520" i="5"/>
  <c r="AE520" i="5"/>
  <c r="AD520" i="5"/>
  <c r="AC520" i="5"/>
  <c r="AB520" i="5"/>
  <c r="AA520" i="5"/>
  <c r="Z520" i="5"/>
  <c r="Y520" i="5"/>
  <c r="X520" i="5"/>
  <c r="V520" i="5"/>
  <c r="U520" i="5"/>
  <c r="T520" i="5"/>
  <c r="S520" i="5"/>
  <c r="R520" i="5"/>
  <c r="Q520" i="5"/>
  <c r="P520" i="5"/>
  <c r="AI519" i="5"/>
  <c r="AH519" i="5"/>
  <c r="AF519" i="5"/>
  <c r="AE519" i="5"/>
  <c r="AD519" i="5"/>
  <c r="AC519" i="5"/>
  <c r="AB519" i="5"/>
  <c r="AA519" i="5"/>
  <c r="Z519" i="5"/>
  <c r="Y519" i="5"/>
  <c r="X519" i="5"/>
  <c r="V519" i="5"/>
  <c r="U519" i="5"/>
  <c r="T519" i="5"/>
  <c r="S519" i="5"/>
  <c r="R519" i="5"/>
  <c r="Q519" i="5"/>
  <c r="P519" i="5"/>
  <c r="AI518" i="5"/>
  <c r="AH518" i="5"/>
  <c r="AF518" i="5"/>
  <c r="AE518" i="5"/>
  <c r="AD518" i="5"/>
  <c r="AC518" i="5"/>
  <c r="AB518" i="5"/>
  <c r="AA518" i="5"/>
  <c r="Z518" i="5"/>
  <c r="Y518" i="5"/>
  <c r="X518" i="5"/>
  <c r="V518" i="5"/>
  <c r="U518" i="5"/>
  <c r="T518" i="5"/>
  <c r="S518" i="5"/>
  <c r="R518" i="5"/>
  <c r="Q518" i="5"/>
  <c r="P518" i="5"/>
  <c r="AI517" i="5"/>
  <c r="AH517" i="5"/>
  <c r="AF517" i="5"/>
  <c r="AE517" i="5"/>
  <c r="AD517" i="5"/>
  <c r="AC517" i="5"/>
  <c r="AB517" i="5"/>
  <c r="AA517" i="5"/>
  <c r="Z517" i="5"/>
  <c r="Y517" i="5"/>
  <c r="X517" i="5"/>
  <c r="V517" i="5"/>
  <c r="U517" i="5"/>
  <c r="T517" i="5"/>
  <c r="S517" i="5"/>
  <c r="R517" i="5"/>
  <c r="Q517" i="5"/>
  <c r="P517" i="5"/>
  <c r="AI516" i="5"/>
  <c r="AH516" i="5"/>
  <c r="AF516" i="5"/>
  <c r="AE516" i="5"/>
  <c r="AD516" i="5"/>
  <c r="AC516" i="5"/>
  <c r="AB516" i="5"/>
  <c r="AA516" i="5"/>
  <c r="Z516" i="5"/>
  <c r="Y516" i="5"/>
  <c r="X516" i="5"/>
  <c r="V516" i="5"/>
  <c r="U516" i="5"/>
  <c r="T516" i="5"/>
  <c r="S516" i="5"/>
  <c r="R516" i="5"/>
  <c r="Q516" i="5"/>
  <c r="P516" i="5"/>
  <c r="AI515" i="5"/>
  <c r="AH515" i="5"/>
  <c r="AF515" i="5"/>
  <c r="AE515" i="5"/>
  <c r="AD515" i="5"/>
  <c r="AC515" i="5"/>
  <c r="AB515" i="5"/>
  <c r="AA515" i="5"/>
  <c r="Z515" i="5"/>
  <c r="Y515" i="5"/>
  <c r="X515" i="5"/>
  <c r="V515" i="5"/>
  <c r="U515" i="5"/>
  <c r="T515" i="5"/>
  <c r="S515" i="5"/>
  <c r="R515" i="5"/>
  <c r="Q515" i="5"/>
  <c r="P515" i="5"/>
  <c r="AI514" i="5"/>
  <c r="AH514" i="5"/>
  <c r="AF514" i="5"/>
  <c r="AE514" i="5"/>
  <c r="AD514" i="5"/>
  <c r="AC514" i="5"/>
  <c r="AB514" i="5"/>
  <c r="AA514" i="5"/>
  <c r="Z514" i="5"/>
  <c r="Y514" i="5"/>
  <c r="X514" i="5"/>
  <c r="V514" i="5"/>
  <c r="U514" i="5"/>
  <c r="T514" i="5"/>
  <c r="S514" i="5"/>
  <c r="R514" i="5"/>
  <c r="Q514" i="5"/>
  <c r="P514" i="5"/>
  <c r="AI513" i="5"/>
  <c r="AH513" i="5"/>
  <c r="AF513" i="5"/>
  <c r="AE513" i="5"/>
  <c r="AD513" i="5"/>
  <c r="AC513" i="5"/>
  <c r="AB513" i="5"/>
  <c r="AA513" i="5"/>
  <c r="Z513" i="5"/>
  <c r="Y513" i="5"/>
  <c r="X513" i="5"/>
  <c r="V513" i="5"/>
  <c r="U513" i="5"/>
  <c r="T513" i="5"/>
  <c r="S513" i="5"/>
  <c r="R513" i="5"/>
  <c r="Q513" i="5"/>
  <c r="P513" i="5"/>
  <c r="AI512" i="5"/>
  <c r="AH512" i="5"/>
  <c r="AF512" i="5"/>
  <c r="AE512" i="5"/>
  <c r="AD512" i="5"/>
  <c r="AC512" i="5"/>
  <c r="AB512" i="5"/>
  <c r="AA512" i="5"/>
  <c r="Z512" i="5"/>
  <c r="Y512" i="5"/>
  <c r="X512" i="5"/>
  <c r="V512" i="5"/>
  <c r="U512" i="5"/>
  <c r="T512" i="5"/>
  <c r="S512" i="5"/>
  <c r="R512" i="5"/>
  <c r="Q512" i="5"/>
  <c r="P512" i="5"/>
  <c r="AI511" i="5"/>
  <c r="AH511" i="5"/>
  <c r="AF511" i="5"/>
  <c r="AE511" i="5"/>
  <c r="AD511" i="5"/>
  <c r="AC511" i="5"/>
  <c r="AB511" i="5"/>
  <c r="AA511" i="5"/>
  <c r="Z511" i="5"/>
  <c r="Y511" i="5"/>
  <c r="X511" i="5"/>
  <c r="V511" i="5"/>
  <c r="U511" i="5"/>
  <c r="T511" i="5"/>
  <c r="S511" i="5"/>
  <c r="R511" i="5"/>
  <c r="Q511" i="5"/>
  <c r="P511" i="5"/>
  <c r="AI510" i="5"/>
  <c r="AH510" i="5"/>
  <c r="AF510" i="5"/>
  <c r="AE510" i="5"/>
  <c r="AD510" i="5"/>
  <c r="AC510" i="5"/>
  <c r="AB510" i="5"/>
  <c r="AA510" i="5"/>
  <c r="Z510" i="5"/>
  <c r="Y510" i="5"/>
  <c r="X510" i="5"/>
  <c r="V510" i="5"/>
  <c r="U510" i="5"/>
  <c r="T510" i="5"/>
  <c r="S510" i="5"/>
  <c r="R510" i="5"/>
  <c r="Q510" i="5"/>
  <c r="P510" i="5"/>
  <c r="AI509" i="5"/>
  <c r="AH509" i="5"/>
  <c r="AF509" i="5"/>
  <c r="AE509" i="5"/>
  <c r="AD509" i="5"/>
  <c r="AC509" i="5"/>
  <c r="AB509" i="5"/>
  <c r="AA509" i="5"/>
  <c r="Z509" i="5"/>
  <c r="Y509" i="5"/>
  <c r="X509" i="5"/>
  <c r="V509" i="5"/>
  <c r="U509" i="5"/>
  <c r="T509" i="5"/>
  <c r="S509" i="5"/>
  <c r="R509" i="5"/>
  <c r="Q509" i="5"/>
  <c r="P509" i="5"/>
  <c r="AI508" i="5"/>
  <c r="AH508" i="5"/>
  <c r="AF508" i="5"/>
  <c r="AE508" i="5"/>
  <c r="AD508" i="5"/>
  <c r="AC508" i="5"/>
  <c r="AB508" i="5"/>
  <c r="AA508" i="5"/>
  <c r="Z508" i="5"/>
  <c r="Y508" i="5"/>
  <c r="X508" i="5"/>
  <c r="V508" i="5"/>
  <c r="U508" i="5"/>
  <c r="T508" i="5"/>
  <c r="S508" i="5"/>
  <c r="R508" i="5"/>
  <c r="Q508" i="5"/>
  <c r="P508" i="5"/>
  <c r="AI507" i="5"/>
  <c r="AH507" i="5"/>
  <c r="AF507" i="5"/>
  <c r="AE507" i="5"/>
  <c r="AD507" i="5"/>
  <c r="AC507" i="5"/>
  <c r="AB507" i="5"/>
  <c r="AA507" i="5"/>
  <c r="Z507" i="5"/>
  <c r="Y507" i="5"/>
  <c r="X507" i="5"/>
  <c r="V507" i="5"/>
  <c r="U507" i="5"/>
  <c r="T507" i="5"/>
  <c r="S507" i="5"/>
  <c r="R507" i="5"/>
  <c r="Q507" i="5"/>
  <c r="P507" i="5"/>
  <c r="AI506" i="5"/>
  <c r="AH506" i="5"/>
  <c r="AF506" i="5"/>
  <c r="AE506" i="5"/>
  <c r="AD506" i="5"/>
  <c r="AC506" i="5"/>
  <c r="AB506" i="5"/>
  <c r="AA506" i="5"/>
  <c r="Z506" i="5"/>
  <c r="Y506" i="5"/>
  <c r="X506" i="5"/>
  <c r="V506" i="5"/>
  <c r="U506" i="5"/>
  <c r="T506" i="5"/>
  <c r="S506" i="5"/>
  <c r="R506" i="5"/>
  <c r="Q506" i="5"/>
  <c r="P506" i="5"/>
  <c r="AI505" i="5"/>
  <c r="AH505" i="5"/>
  <c r="AF505" i="5"/>
  <c r="AE505" i="5"/>
  <c r="AD505" i="5"/>
  <c r="AC505" i="5"/>
  <c r="AB505" i="5"/>
  <c r="AA505" i="5"/>
  <c r="Z505" i="5"/>
  <c r="Y505" i="5"/>
  <c r="X505" i="5"/>
  <c r="V505" i="5"/>
  <c r="U505" i="5"/>
  <c r="T505" i="5"/>
  <c r="S505" i="5"/>
  <c r="R505" i="5"/>
  <c r="Q505" i="5"/>
  <c r="P505" i="5"/>
  <c r="AI504" i="5"/>
  <c r="AH504" i="5"/>
  <c r="AF504" i="5"/>
  <c r="AE504" i="5"/>
  <c r="AD504" i="5"/>
  <c r="AC504" i="5"/>
  <c r="AB504" i="5"/>
  <c r="AA504" i="5"/>
  <c r="Z504" i="5"/>
  <c r="Y504" i="5"/>
  <c r="X504" i="5"/>
  <c r="V504" i="5"/>
  <c r="U504" i="5"/>
  <c r="T504" i="5"/>
  <c r="S504" i="5"/>
  <c r="R504" i="5"/>
  <c r="Q504" i="5"/>
  <c r="P504" i="5"/>
  <c r="AI503" i="5"/>
  <c r="AH503" i="5"/>
  <c r="AF503" i="5"/>
  <c r="AE503" i="5"/>
  <c r="AD503" i="5"/>
  <c r="AC503" i="5"/>
  <c r="AB503" i="5"/>
  <c r="AA503" i="5"/>
  <c r="Z503" i="5"/>
  <c r="Y503" i="5"/>
  <c r="X503" i="5"/>
  <c r="V503" i="5"/>
  <c r="U503" i="5"/>
  <c r="T503" i="5"/>
  <c r="S503" i="5"/>
  <c r="R503" i="5"/>
  <c r="Q503" i="5"/>
  <c r="P503" i="5"/>
  <c r="AI502" i="5"/>
  <c r="AH502" i="5"/>
  <c r="AF502" i="5"/>
  <c r="AE502" i="5"/>
  <c r="AD502" i="5"/>
  <c r="AC502" i="5"/>
  <c r="AB502" i="5"/>
  <c r="AA502" i="5"/>
  <c r="Z502" i="5"/>
  <c r="Y502" i="5"/>
  <c r="X502" i="5"/>
  <c r="V502" i="5"/>
  <c r="U502" i="5"/>
  <c r="T502" i="5"/>
  <c r="S502" i="5"/>
  <c r="R502" i="5"/>
  <c r="Q502" i="5"/>
  <c r="P502" i="5"/>
  <c r="AI501" i="5"/>
  <c r="AH501" i="5"/>
  <c r="AF501" i="5"/>
  <c r="AE501" i="5"/>
  <c r="AD501" i="5"/>
  <c r="AC501" i="5"/>
  <c r="AB501" i="5"/>
  <c r="AA501" i="5"/>
  <c r="Z501" i="5"/>
  <c r="Y501" i="5"/>
  <c r="X501" i="5"/>
  <c r="V501" i="5"/>
  <c r="U501" i="5"/>
  <c r="T501" i="5"/>
  <c r="S501" i="5"/>
  <c r="R501" i="5"/>
  <c r="Q501" i="5"/>
  <c r="P501" i="5"/>
  <c r="AI500" i="5"/>
  <c r="AH500" i="5"/>
  <c r="AF500" i="5"/>
  <c r="AE500" i="5"/>
  <c r="AD500" i="5"/>
  <c r="AC500" i="5"/>
  <c r="AB500" i="5"/>
  <c r="AA500" i="5"/>
  <c r="Z500" i="5"/>
  <c r="Y500" i="5"/>
  <c r="X500" i="5"/>
  <c r="V500" i="5"/>
  <c r="U500" i="5"/>
  <c r="T500" i="5"/>
  <c r="S500" i="5"/>
  <c r="R500" i="5"/>
  <c r="Q500" i="5"/>
  <c r="P500" i="5"/>
  <c r="AI499" i="5"/>
  <c r="AH499" i="5"/>
  <c r="AF499" i="5"/>
  <c r="AE499" i="5"/>
  <c r="AD499" i="5"/>
  <c r="AC499" i="5"/>
  <c r="AB499" i="5"/>
  <c r="AA499" i="5"/>
  <c r="Z499" i="5"/>
  <c r="Y499" i="5"/>
  <c r="X499" i="5"/>
  <c r="V499" i="5"/>
  <c r="U499" i="5"/>
  <c r="T499" i="5"/>
  <c r="S499" i="5"/>
  <c r="R499" i="5"/>
  <c r="Q499" i="5"/>
  <c r="P499" i="5"/>
  <c r="AI498" i="5"/>
  <c r="AH498" i="5"/>
  <c r="AF498" i="5"/>
  <c r="AE498" i="5"/>
  <c r="AD498" i="5"/>
  <c r="AC498" i="5"/>
  <c r="AB498" i="5"/>
  <c r="AA498" i="5"/>
  <c r="Z498" i="5"/>
  <c r="Y498" i="5"/>
  <c r="X498" i="5"/>
  <c r="V498" i="5"/>
  <c r="U498" i="5"/>
  <c r="T498" i="5"/>
  <c r="S498" i="5"/>
  <c r="R498" i="5"/>
  <c r="Q498" i="5"/>
  <c r="P498" i="5"/>
  <c r="AI497" i="5"/>
  <c r="AH497" i="5"/>
  <c r="AF497" i="5"/>
  <c r="AE497" i="5"/>
  <c r="AD497" i="5"/>
  <c r="AC497" i="5"/>
  <c r="AB497" i="5"/>
  <c r="AA497" i="5"/>
  <c r="Z497" i="5"/>
  <c r="Y497" i="5"/>
  <c r="X497" i="5"/>
  <c r="V497" i="5"/>
  <c r="U497" i="5"/>
  <c r="T497" i="5"/>
  <c r="S497" i="5"/>
  <c r="R497" i="5"/>
  <c r="Q497" i="5"/>
  <c r="P497" i="5"/>
  <c r="AI496" i="5"/>
  <c r="AH496" i="5"/>
  <c r="AF496" i="5"/>
  <c r="AE496" i="5"/>
  <c r="AD496" i="5"/>
  <c r="AC496" i="5"/>
  <c r="AB496" i="5"/>
  <c r="AA496" i="5"/>
  <c r="Z496" i="5"/>
  <c r="Y496" i="5"/>
  <c r="X496" i="5"/>
  <c r="V496" i="5"/>
  <c r="U496" i="5"/>
  <c r="T496" i="5"/>
  <c r="S496" i="5"/>
  <c r="R496" i="5"/>
  <c r="Q496" i="5"/>
  <c r="P496" i="5"/>
  <c r="AI495" i="5"/>
  <c r="AH495" i="5"/>
  <c r="AF495" i="5"/>
  <c r="AE495" i="5"/>
  <c r="AD495" i="5"/>
  <c r="AC495" i="5"/>
  <c r="AB495" i="5"/>
  <c r="AA495" i="5"/>
  <c r="Z495" i="5"/>
  <c r="Y495" i="5"/>
  <c r="X495" i="5"/>
  <c r="V495" i="5"/>
  <c r="U495" i="5"/>
  <c r="T495" i="5"/>
  <c r="S495" i="5"/>
  <c r="R495" i="5"/>
  <c r="Q495" i="5"/>
  <c r="P495" i="5"/>
  <c r="AI494" i="5"/>
  <c r="AH494" i="5"/>
  <c r="AF494" i="5"/>
  <c r="AE494" i="5"/>
  <c r="AD494" i="5"/>
  <c r="AC494" i="5"/>
  <c r="AB494" i="5"/>
  <c r="AA494" i="5"/>
  <c r="Z494" i="5"/>
  <c r="Y494" i="5"/>
  <c r="X494" i="5"/>
  <c r="V494" i="5"/>
  <c r="U494" i="5"/>
  <c r="T494" i="5"/>
  <c r="S494" i="5"/>
  <c r="R494" i="5"/>
  <c r="Q494" i="5"/>
  <c r="P494" i="5"/>
  <c r="AI493" i="5"/>
  <c r="AH493" i="5"/>
  <c r="AF493" i="5"/>
  <c r="AE493" i="5"/>
  <c r="AD493" i="5"/>
  <c r="AC493" i="5"/>
  <c r="AB493" i="5"/>
  <c r="AA493" i="5"/>
  <c r="Z493" i="5"/>
  <c r="Y493" i="5"/>
  <c r="X493" i="5"/>
  <c r="V493" i="5"/>
  <c r="U493" i="5"/>
  <c r="T493" i="5"/>
  <c r="S493" i="5"/>
  <c r="R493" i="5"/>
  <c r="Q493" i="5"/>
  <c r="P493" i="5"/>
  <c r="AI492" i="5"/>
  <c r="AH492" i="5"/>
  <c r="AF492" i="5"/>
  <c r="AE492" i="5"/>
  <c r="AD492" i="5"/>
  <c r="AC492" i="5"/>
  <c r="AB492" i="5"/>
  <c r="AA492" i="5"/>
  <c r="Z492" i="5"/>
  <c r="Y492" i="5"/>
  <c r="X492" i="5"/>
  <c r="V492" i="5"/>
  <c r="U492" i="5"/>
  <c r="T492" i="5"/>
  <c r="S492" i="5"/>
  <c r="R492" i="5"/>
  <c r="Q492" i="5"/>
  <c r="P492" i="5"/>
  <c r="AI491" i="5"/>
  <c r="AH491" i="5"/>
  <c r="AF491" i="5"/>
  <c r="AE491" i="5"/>
  <c r="AD491" i="5"/>
  <c r="AC491" i="5"/>
  <c r="AB491" i="5"/>
  <c r="AA491" i="5"/>
  <c r="Z491" i="5"/>
  <c r="Y491" i="5"/>
  <c r="X491" i="5"/>
  <c r="V491" i="5"/>
  <c r="U491" i="5"/>
  <c r="T491" i="5"/>
  <c r="S491" i="5"/>
  <c r="R491" i="5"/>
  <c r="Q491" i="5"/>
  <c r="P491" i="5"/>
  <c r="AI490" i="5"/>
  <c r="AH490" i="5"/>
  <c r="AF490" i="5"/>
  <c r="AE490" i="5"/>
  <c r="AD490" i="5"/>
  <c r="AC490" i="5"/>
  <c r="AB490" i="5"/>
  <c r="AA490" i="5"/>
  <c r="Z490" i="5"/>
  <c r="Y490" i="5"/>
  <c r="X490" i="5"/>
  <c r="V490" i="5"/>
  <c r="U490" i="5"/>
  <c r="T490" i="5"/>
  <c r="S490" i="5"/>
  <c r="R490" i="5"/>
  <c r="Q490" i="5"/>
  <c r="P490" i="5"/>
  <c r="AI489" i="5"/>
  <c r="AH489" i="5"/>
  <c r="AF489" i="5"/>
  <c r="AE489" i="5"/>
  <c r="AD489" i="5"/>
  <c r="AC489" i="5"/>
  <c r="AB489" i="5"/>
  <c r="AA489" i="5"/>
  <c r="Z489" i="5"/>
  <c r="Y489" i="5"/>
  <c r="X489" i="5"/>
  <c r="V489" i="5"/>
  <c r="U489" i="5"/>
  <c r="T489" i="5"/>
  <c r="S489" i="5"/>
  <c r="R489" i="5"/>
  <c r="Q489" i="5"/>
  <c r="P489" i="5"/>
  <c r="AI488" i="5"/>
  <c r="AH488" i="5"/>
  <c r="AF488" i="5"/>
  <c r="AE488" i="5"/>
  <c r="AD488" i="5"/>
  <c r="AC488" i="5"/>
  <c r="AB488" i="5"/>
  <c r="AA488" i="5"/>
  <c r="Z488" i="5"/>
  <c r="Y488" i="5"/>
  <c r="X488" i="5"/>
  <c r="V488" i="5"/>
  <c r="U488" i="5"/>
  <c r="T488" i="5"/>
  <c r="S488" i="5"/>
  <c r="R488" i="5"/>
  <c r="Q488" i="5"/>
  <c r="P488" i="5"/>
  <c r="AI487" i="5"/>
  <c r="AH487" i="5"/>
  <c r="AF487" i="5"/>
  <c r="AE487" i="5"/>
  <c r="AD487" i="5"/>
  <c r="AC487" i="5"/>
  <c r="AB487" i="5"/>
  <c r="AA487" i="5"/>
  <c r="Z487" i="5"/>
  <c r="Y487" i="5"/>
  <c r="X487" i="5"/>
  <c r="V487" i="5"/>
  <c r="U487" i="5"/>
  <c r="T487" i="5"/>
  <c r="S487" i="5"/>
  <c r="R487" i="5"/>
  <c r="Q487" i="5"/>
  <c r="P487" i="5"/>
  <c r="AI486" i="5"/>
  <c r="AH486" i="5"/>
  <c r="AF486" i="5"/>
  <c r="AE486" i="5"/>
  <c r="AD486" i="5"/>
  <c r="AC486" i="5"/>
  <c r="AB486" i="5"/>
  <c r="AA486" i="5"/>
  <c r="Z486" i="5"/>
  <c r="Y486" i="5"/>
  <c r="X486" i="5"/>
  <c r="V486" i="5"/>
  <c r="U486" i="5"/>
  <c r="T486" i="5"/>
  <c r="S486" i="5"/>
  <c r="R486" i="5"/>
  <c r="Q486" i="5"/>
  <c r="P486" i="5"/>
  <c r="AI485" i="5"/>
  <c r="AH485" i="5"/>
  <c r="AF485" i="5"/>
  <c r="AE485" i="5"/>
  <c r="AD485" i="5"/>
  <c r="AC485" i="5"/>
  <c r="AB485" i="5"/>
  <c r="AA485" i="5"/>
  <c r="Z485" i="5"/>
  <c r="Y485" i="5"/>
  <c r="X485" i="5"/>
  <c r="V485" i="5"/>
  <c r="U485" i="5"/>
  <c r="T485" i="5"/>
  <c r="S485" i="5"/>
  <c r="R485" i="5"/>
  <c r="Q485" i="5"/>
  <c r="P485" i="5"/>
  <c r="AI484" i="5"/>
  <c r="AH484" i="5"/>
  <c r="AF484" i="5"/>
  <c r="AE484" i="5"/>
  <c r="AD484" i="5"/>
  <c r="AC484" i="5"/>
  <c r="AB484" i="5"/>
  <c r="AA484" i="5"/>
  <c r="Z484" i="5"/>
  <c r="Y484" i="5"/>
  <c r="X484" i="5"/>
  <c r="V484" i="5"/>
  <c r="U484" i="5"/>
  <c r="T484" i="5"/>
  <c r="S484" i="5"/>
  <c r="R484" i="5"/>
  <c r="Q484" i="5"/>
  <c r="P484" i="5"/>
  <c r="AI483" i="5"/>
  <c r="AH483" i="5"/>
  <c r="AF483" i="5"/>
  <c r="AE483" i="5"/>
  <c r="AD483" i="5"/>
  <c r="AC483" i="5"/>
  <c r="AB483" i="5"/>
  <c r="AA483" i="5"/>
  <c r="Z483" i="5"/>
  <c r="Y483" i="5"/>
  <c r="X483" i="5"/>
  <c r="V483" i="5"/>
  <c r="U483" i="5"/>
  <c r="T483" i="5"/>
  <c r="S483" i="5"/>
  <c r="R483" i="5"/>
  <c r="Q483" i="5"/>
  <c r="P483" i="5"/>
  <c r="AI482" i="5"/>
  <c r="AH482" i="5"/>
  <c r="AF482" i="5"/>
  <c r="AE482" i="5"/>
  <c r="AD482" i="5"/>
  <c r="AC482" i="5"/>
  <c r="AB482" i="5"/>
  <c r="AA482" i="5"/>
  <c r="Z482" i="5"/>
  <c r="Y482" i="5"/>
  <c r="X482" i="5"/>
  <c r="V482" i="5"/>
  <c r="U482" i="5"/>
  <c r="T482" i="5"/>
  <c r="S482" i="5"/>
  <c r="R482" i="5"/>
  <c r="Q482" i="5"/>
  <c r="P482" i="5"/>
  <c r="AI481" i="5"/>
  <c r="AH481" i="5"/>
  <c r="AF481" i="5"/>
  <c r="AE481" i="5"/>
  <c r="AD481" i="5"/>
  <c r="AC481" i="5"/>
  <c r="AB481" i="5"/>
  <c r="AA481" i="5"/>
  <c r="Z481" i="5"/>
  <c r="Y481" i="5"/>
  <c r="X481" i="5"/>
  <c r="V481" i="5"/>
  <c r="U481" i="5"/>
  <c r="T481" i="5"/>
  <c r="S481" i="5"/>
  <c r="R481" i="5"/>
  <c r="Q481" i="5"/>
  <c r="P481" i="5"/>
  <c r="AI480" i="5"/>
  <c r="AH480" i="5"/>
  <c r="AF480" i="5"/>
  <c r="AE480" i="5"/>
  <c r="AD480" i="5"/>
  <c r="AC480" i="5"/>
  <c r="AB480" i="5"/>
  <c r="AA480" i="5"/>
  <c r="Z480" i="5"/>
  <c r="Y480" i="5"/>
  <c r="X480" i="5"/>
  <c r="V480" i="5"/>
  <c r="U480" i="5"/>
  <c r="T480" i="5"/>
  <c r="S480" i="5"/>
  <c r="R480" i="5"/>
  <c r="Q480" i="5"/>
  <c r="P480" i="5"/>
  <c r="AI479" i="5"/>
  <c r="AH479" i="5"/>
  <c r="AF479" i="5"/>
  <c r="AE479" i="5"/>
  <c r="AD479" i="5"/>
  <c r="AC479" i="5"/>
  <c r="AB479" i="5"/>
  <c r="AA479" i="5"/>
  <c r="Z479" i="5"/>
  <c r="Y479" i="5"/>
  <c r="X479" i="5"/>
  <c r="V479" i="5"/>
  <c r="U479" i="5"/>
  <c r="T479" i="5"/>
  <c r="S479" i="5"/>
  <c r="R479" i="5"/>
  <c r="Q479" i="5"/>
  <c r="P479" i="5"/>
  <c r="AI478" i="5"/>
  <c r="AH478" i="5"/>
  <c r="AF478" i="5"/>
  <c r="AE478" i="5"/>
  <c r="AD478" i="5"/>
  <c r="AC478" i="5"/>
  <c r="AB478" i="5"/>
  <c r="AA478" i="5"/>
  <c r="Z478" i="5"/>
  <c r="Y478" i="5"/>
  <c r="X478" i="5"/>
  <c r="V478" i="5"/>
  <c r="U478" i="5"/>
  <c r="T478" i="5"/>
  <c r="S478" i="5"/>
  <c r="R478" i="5"/>
  <c r="Q478" i="5"/>
  <c r="P478" i="5"/>
  <c r="AI477" i="5"/>
  <c r="AH477" i="5"/>
  <c r="AF477" i="5"/>
  <c r="AE477" i="5"/>
  <c r="AD477" i="5"/>
  <c r="AC477" i="5"/>
  <c r="AB477" i="5"/>
  <c r="AA477" i="5"/>
  <c r="Z477" i="5"/>
  <c r="Y477" i="5"/>
  <c r="X477" i="5"/>
  <c r="V477" i="5"/>
  <c r="U477" i="5"/>
  <c r="T477" i="5"/>
  <c r="S477" i="5"/>
  <c r="R477" i="5"/>
  <c r="Q477" i="5"/>
  <c r="P477" i="5"/>
  <c r="AI476" i="5"/>
  <c r="AH476" i="5"/>
  <c r="AF476" i="5"/>
  <c r="AE476" i="5"/>
  <c r="AD476" i="5"/>
  <c r="AC476" i="5"/>
  <c r="AB476" i="5"/>
  <c r="AA476" i="5"/>
  <c r="Z476" i="5"/>
  <c r="Y476" i="5"/>
  <c r="X476" i="5"/>
  <c r="V476" i="5"/>
  <c r="U476" i="5"/>
  <c r="T476" i="5"/>
  <c r="S476" i="5"/>
  <c r="R476" i="5"/>
  <c r="Q476" i="5"/>
  <c r="P476" i="5"/>
  <c r="AI475" i="5"/>
  <c r="AH475" i="5"/>
  <c r="AF475" i="5"/>
  <c r="AE475" i="5"/>
  <c r="AD475" i="5"/>
  <c r="AC475" i="5"/>
  <c r="AB475" i="5"/>
  <c r="AA475" i="5"/>
  <c r="Z475" i="5"/>
  <c r="Y475" i="5"/>
  <c r="X475" i="5"/>
  <c r="V475" i="5"/>
  <c r="U475" i="5"/>
  <c r="T475" i="5"/>
  <c r="S475" i="5"/>
  <c r="R475" i="5"/>
  <c r="Q475" i="5"/>
  <c r="P475" i="5"/>
  <c r="AI474" i="5"/>
  <c r="AH474" i="5"/>
  <c r="AF474" i="5"/>
  <c r="AE474" i="5"/>
  <c r="AD474" i="5"/>
  <c r="AC474" i="5"/>
  <c r="AB474" i="5"/>
  <c r="AA474" i="5"/>
  <c r="Z474" i="5"/>
  <c r="Y474" i="5"/>
  <c r="X474" i="5"/>
  <c r="V474" i="5"/>
  <c r="U474" i="5"/>
  <c r="T474" i="5"/>
  <c r="S474" i="5"/>
  <c r="R474" i="5"/>
  <c r="Q474" i="5"/>
  <c r="P474" i="5"/>
  <c r="AI473" i="5"/>
  <c r="AH473" i="5"/>
  <c r="AF473" i="5"/>
  <c r="AE473" i="5"/>
  <c r="AD473" i="5"/>
  <c r="AC473" i="5"/>
  <c r="AB473" i="5"/>
  <c r="AA473" i="5"/>
  <c r="Z473" i="5"/>
  <c r="Y473" i="5"/>
  <c r="X473" i="5"/>
  <c r="V473" i="5"/>
  <c r="U473" i="5"/>
  <c r="T473" i="5"/>
  <c r="S473" i="5"/>
  <c r="R473" i="5"/>
  <c r="Q473" i="5"/>
  <c r="P473" i="5"/>
  <c r="AI472" i="5"/>
  <c r="AH472" i="5"/>
  <c r="AF472" i="5"/>
  <c r="AE472" i="5"/>
  <c r="AD472" i="5"/>
  <c r="AC472" i="5"/>
  <c r="AB472" i="5"/>
  <c r="AA472" i="5"/>
  <c r="Z472" i="5"/>
  <c r="Y472" i="5"/>
  <c r="X472" i="5"/>
  <c r="V472" i="5"/>
  <c r="U472" i="5"/>
  <c r="T472" i="5"/>
  <c r="S472" i="5"/>
  <c r="R472" i="5"/>
  <c r="Q472" i="5"/>
  <c r="P472" i="5"/>
  <c r="AI471" i="5"/>
  <c r="AH471" i="5"/>
  <c r="AF471" i="5"/>
  <c r="AE471" i="5"/>
  <c r="AD471" i="5"/>
  <c r="AC471" i="5"/>
  <c r="AB471" i="5"/>
  <c r="AA471" i="5"/>
  <c r="Z471" i="5"/>
  <c r="Y471" i="5"/>
  <c r="X471" i="5"/>
  <c r="V471" i="5"/>
  <c r="U471" i="5"/>
  <c r="T471" i="5"/>
  <c r="S471" i="5"/>
  <c r="R471" i="5"/>
  <c r="Q471" i="5"/>
  <c r="P471" i="5"/>
  <c r="AI470" i="5"/>
  <c r="AH470" i="5"/>
  <c r="AF470" i="5"/>
  <c r="AE470" i="5"/>
  <c r="AD470" i="5"/>
  <c r="AC470" i="5"/>
  <c r="AB470" i="5"/>
  <c r="AA470" i="5"/>
  <c r="Z470" i="5"/>
  <c r="Y470" i="5"/>
  <c r="X470" i="5"/>
  <c r="V470" i="5"/>
  <c r="U470" i="5"/>
  <c r="T470" i="5"/>
  <c r="S470" i="5"/>
  <c r="R470" i="5"/>
  <c r="Q470" i="5"/>
  <c r="P470" i="5"/>
  <c r="AI469" i="5"/>
  <c r="AH469" i="5"/>
  <c r="AF469" i="5"/>
  <c r="AE469" i="5"/>
  <c r="AD469" i="5"/>
  <c r="AC469" i="5"/>
  <c r="AB469" i="5"/>
  <c r="AA469" i="5"/>
  <c r="Z469" i="5"/>
  <c r="Y469" i="5"/>
  <c r="X469" i="5"/>
  <c r="V469" i="5"/>
  <c r="U469" i="5"/>
  <c r="T469" i="5"/>
  <c r="S469" i="5"/>
  <c r="R469" i="5"/>
  <c r="Q469" i="5"/>
  <c r="P469" i="5"/>
  <c r="AI468" i="5"/>
  <c r="AH468" i="5"/>
  <c r="AF468" i="5"/>
  <c r="AE468" i="5"/>
  <c r="AD468" i="5"/>
  <c r="AC468" i="5"/>
  <c r="AB468" i="5"/>
  <c r="AA468" i="5"/>
  <c r="Z468" i="5"/>
  <c r="Y468" i="5"/>
  <c r="X468" i="5"/>
  <c r="V468" i="5"/>
  <c r="U468" i="5"/>
  <c r="T468" i="5"/>
  <c r="S468" i="5"/>
  <c r="R468" i="5"/>
  <c r="Q468" i="5"/>
  <c r="P468" i="5"/>
  <c r="AI467" i="5"/>
  <c r="AH467" i="5"/>
  <c r="AF467" i="5"/>
  <c r="AE467" i="5"/>
  <c r="AD467" i="5"/>
  <c r="AC467" i="5"/>
  <c r="AB467" i="5"/>
  <c r="AA467" i="5"/>
  <c r="Z467" i="5"/>
  <c r="Y467" i="5"/>
  <c r="X467" i="5"/>
  <c r="V467" i="5"/>
  <c r="U467" i="5"/>
  <c r="T467" i="5"/>
  <c r="S467" i="5"/>
  <c r="R467" i="5"/>
  <c r="Q467" i="5"/>
  <c r="P467" i="5"/>
  <c r="AI466" i="5"/>
  <c r="AH466" i="5"/>
  <c r="AF466" i="5"/>
  <c r="AE466" i="5"/>
  <c r="AD466" i="5"/>
  <c r="AC466" i="5"/>
  <c r="AB466" i="5"/>
  <c r="AA466" i="5"/>
  <c r="Z466" i="5"/>
  <c r="Y466" i="5"/>
  <c r="X466" i="5"/>
  <c r="V466" i="5"/>
  <c r="U466" i="5"/>
  <c r="T466" i="5"/>
  <c r="S466" i="5"/>
  <c r="R466" i="5"/>
  <c r="Q466" i="5"/>
  <c r="P466" i="5"/>
  <c r="AI465" i="5"/>
  <c r="AH465" i="5"/>
  <c r="AF465" i="5"/>
  <c r="AE465" i="5"/>
  <c r="AD465" i="5"/>
  <c r="AC465" i="5"/>
  <c r="AB465" i="5"/>
  <c r="AA465" i="5"/>
  <c r="Z465" i="5"/>
  <c r="Y465" i="5"/>
  <c r="X465" i="5"/>
  <c r="V465" i="5"/>
  <c r="U465" i="5"/>
  <c r="T465" i="5"/>
  <c r="S465" i="5"/>
  <c r="R465" i="5"/>
  <c r="Q465" i="5"/>
  <c r="P465" i="5"/>
  <c r="AI464" i="5"/>
  <c r="AH464" i="5"/>
  <c r="AF464" i="5"/>
  <c r="AE464" i="5"/>
  <c r="AD464" i="5"/>
  <c r="AC464" i="5"/>
  <c r="AB464" i="5"/>
  <c r="AA464" i="5"/>
  <c r="Z464" i="5"/>
  <c r="Y464" i="5"/>
  <c r="X464" i="5"/>
  <c r="V464" i="5"/>
  <c r="U464" i="5"/>
  <c r="T464" i="5"/>
  <c r="S464" i="5"/>
  <c r="R464" i="5"/>
  <c r="Q464" i="5"/>
  <c r="P464" i="5"/>
  <c r="AI463" i="5"/>
  <c r="AH463" i="5"/>
  <c r="AF463" i="5"/>
  <c r="AE463" i="5"/>
  <c r="AD463" i="5"/>
  <c r="AC463" i="5"/>
  <c r="AB463" i="5"/>
  <c r="AA463" i="5"/>
  <c r="Z463" i="5"/>
  <c r="Y463" i="5"/>
  <c r="X463" i="5"/>
  <c r="V463" i="5"/>
  <c r="U463" i="5"/>
  <c r="T463" i="5"/>
  <c r="S463" i="5"/>
  <c r="R463" i="5"/>
  <c r="Q463" i="5"/>
  <c r="P463" i="5"/>
  <c r="AI462" i="5"/>
  <c r="AH462" i="5"/>
  <c r="AF462" i="5"/>
  <c r="AE462" i="5"/>
  <c r="AD462" i="5"/>
  <c r="AC462" i="5"/>
  <c r="AB462" i="5"/>
  <c r="AA462" i="5"/>
  <c r="Z462" i="5"/>
  <c r="Y462" i="5"/>
  <c r="X462" i="5"/>
  <c r="V462" i="5"/>
  <c r="U462" i="5"/>
  <c r="T462" i="5"/>
  <c r="S462" i="5"/>
  <c r="R462" i="5"/>
  <c r="Q462" i="5"/>
  <c r="P462" i="5"/>
  <c r="AI461" i="5"/>
  <c r="AH461" i="5"/>
  <c r="AF461" i="5"/>
  <c r="AE461" i="5"/>
  <c r="AD461" i="5"/>
  <c r="AC461" i="5"/>
  <c r="AB461" i="5"/>
  <c r="AA461" i="5"/>
  <c r="Z461" i="5"/>
  <c r="Y461" i="5"/>
  <c r="X461" i="5"/>
  <c r="V461" i="5"/>
  <c r="U461" i="5"/>
  <c r="T461" i="5"/>
  <c r="S461" i="5"/>
  <c r="R461" i="5"/>
  <c r="Q461" i="5"/>
  <c r="P461" i="5"/>
  <c r="AI460" i="5"/>
  <c r="AH460" i="5"/>
  <c r="AF460" i="5"/>
  <c r="AE460" i="5"/>
  <c r="AD460" i="5"/>
  <c r="AC460" i="5"/>
  <c r="AB460" i="5"/>
  <c r="AA460" i="5"/>
  <c r="Z460" i="5"/>
  <c r="Y460" i="5"/>
  <c r="X460" i="5"/>
  <c r="V460" i="5"/>
  <c r="U460" i="5"/>
  <c r="T460" i="5"/>
  <c r="S460" i="5"/>
  <c r="R460" i="5"/>
  <c r="Q460" i="5"/>
  <c r="P460" i="5"/>
  <c r="AI459" i="5"/>
  <c r="AH459" i="5"/>
  <c r="AF459" i="5"/>
  <c r="AE459" i="5"/>
  <c r="AD459" i="5"/>
  <c r="AC459" i="5"/>
  <c r="AB459" i="5"/>
  <c r="AA459" i="5"/>
  <c r="Z459" i="5"/>
  <c r="Y459" i="5"/>
  <c r="X459" i="5"/>
  <c r="V459" i="5"/>
  <c r="U459" i="5"/>
  <c r="T459" i="5"/>
  <c r="S459" i="5"/>
  <c r="R459" i="5"/>
  <c r="Q459" i="5"/>
  <c r="P459" i="5"/>
  <c r="AI458" i="5"/>
  <c r="AH458" i="5"/>
  <c r="AF458" i="5"/>
  <c r="AE458" i="5"/>
  <c r="AD458" i="5"/>
  <c r="AC458" i="5"/>
  <c r="AB458" i="5"/>
  <c r="AA458" i="5"/>
  <c r="Z458" i="5"/>
  <c r="Y458" i="5"/>
  <c r="X458" i="5"/>
  <c r="V458" i="5"/>
  <c r="U458" i="5"/>
  <c r="T458" i="5"/>
  <c r="S458" i="5"/>
  <c r="R458" i="5"/>
  <c r="Q458" i="5"/>
  <c r="P458" i="5"/>
  <c r="AI457" i="5"/>
  <c r="AH457" i="5"/>
  <c r="AF457" i="5"/>
  <c r="AE457" i="5"/>
  <c r="AD457" i="5"/>
  <c r="AC457" i="5"/>
  <c r="AB457" i="5"/>
  <c r="AA457" i="5"/>
  <c r="Z457" i="5"/>
  <c r="Y457" i="5"/>
  <c r="X457" i="5"/>
  <c r="V457" i="5"/>
  <c r="U457" i="5"/>
  <c r="T457" i="5"/>
  <c r="S457" i="5"/>
  <c r="R457" i="5"/>
  <c r="Q457" i="5"/>
  <c r="P457" i="5"/>
  <c r="AI456" i="5"/>
  <c r="AH456" i="5"/>
  <c r="AF456" i="5"/>
  <c r="AE456" i="5"/>
  <c r="AD456" i="5"/>
  <c r="AC456" i="5"/>
  <c r="AB456" i="5"/>
  <c r="AA456" i="5"/>
  <c r="Z456" i="5"/>
  <c r="Y456" i="5"/>
  <c r="X456" i="5"/>
  <c r="V456" i="5"/>
  <c r="U456" i="5"/>
  <c r="T456" i="5"/>
  <c r="S456" i="5"/>
  <c r="R456" i="5"/>
  <c r="Q456" i="5"/>
  <c r="P456" i="5"/>
  <c r="AI455" i="5"/>
  <c r="AH455" i="5"/>
  <c r="AF455" i="5"/>
  <c r="AE455" i="5"/>
  <c r="AD455" i="5"/>
  <c r="AC455" i="5"/>
  <c r="AB455" i="5"/>
  <c r="AA455" i="5"/>
  <c r="Z455" i="5"/>
  <c r="Y455" i="5"/>
  <c r="X455" i="5"/>
  <c r="V455" i="5"/>
  <c r="U455" i="5"/>
  <c r="T455" i="5"/>
  <c r="S455" i="5"/>
  <c r="R455" i="5"/>
  <c r="Q455" i="5"/>
  <c r="P455" i="5"/>
  <c r="AI454" i="5"/>
  <c r="AH454" i="5"/>
  <c r="AF454" i="5"/>
  <c r="AE454" i="5"/>
  <c r="AD454" i="5"/>
  <c r="AC454" i="5"/>
  <c r="AB454" i="5"/>
  <c r="AA454" i="5"/>
  <c r="Z454" i="5"/>
  <c r="Y454" i="5"/>
  <c r="X454" i="5"/>
  <c r="V454" i="5"/>
  <c r="U454" i="5"/>
  <c r="T454" i="5"/>
  <c r="S454" i="5"/>
  <c r="R454" i="5"/>
  <c r="Q454" i="5"/>
  <c r="P454" i="5"/>
  <c r="AI453" i="5"/>
  <c r="AH453" i="5"/>
  <c r="AF453" i="5"/>
  <c r="AE453" i="5"/>
  <c r="AD453" i="5"/>
  <c r="AC453" i="5"/>
  <c r="AB453" i="5"/>
  <c r="AA453" i="5"/>
  <c r="Z453" i="5"/>
  <c r="Y453" i="5"/>
  <c r="X453" i="5"/>
  <c r="V453" i="5"/>
  <c r="U453" i="5"/>
  <c r="T453" i="5"/>
  <c r="S453" i="5"/>
  <c r="R453" i="5"/>
  <c r="Q453" i="5"/>
  <c r="P453" i="5"/>
  <c r="AI452" i="5"/>
  <c r="AH452" i="5"/>
  <c r="AF452" i="5"/>
  <c r="AE452" i="5"/>
  <c r="AD452" i="5"/>
  <c r="AC452" i="5"/>
  <c r="AB452" i="5"/>
  <c r="AA452" i="5"/>
  <c r="Z452" i="5"/>
  <c r="Y452" i="5"/>
  <c r="X452" i="5"/>
  <c r="V452" i="5"/>
  <c r="U452" i="5"/>
  <c r="T452" i="5"/>
  <c r="S452" i="5"/>
  <c r="R452" i="5"/>
  <c r="Q452" i="5"/>
  <c r="P452" i="5"/>
  <c r="AI451" i="5"/>
  <c r="AH451" i="5"/>
  <c r="AF451" i="5"/>
  <c r="AE451" i="5"/>
  <c r="AD451" i="5"/>
  <c r="AC451" i="5"/>
  <c r="AB451" i="5"/>
  <c r="AA451" i="5"/>
  <c r="Z451" i="5"/>
  <c r="Y451" i="5"/>
  <c r="X451" i="5"/>
  <c r="V451" i="5"/>
  <c r="U451" i="5"/>
  <c r="T451" i="5"/>
  <c r="S451" i="5"/>
  <c r="R451" i="5"/>
  <c r="Q451" i="5"/>
  <c r="P451" i="5"/>
  <c r="AI450" i="5"/>
  <c r="AH450" i="5"/>
  <c r="AF450" i="5"/>
  <c r="AE450" i="5"/>
  <c r="AD450" i="5"/>
  <c r="AC450" i="5"/>
  <c r="AB450" i="5"/>
  <c r="AA450" i="5"/>
  <c r="Z450" i="5"/>
  <c r="Y450" i="5"/>
  <c r="X450" i="5"/>
  <c r="V450" i="5"/>
  <c r="U450" i="5"/>
  <c r="T450" i="5"/>
  <c r="S450" i="5"/>
  <c r="R450" i="5"/>
  <c r="Q450" i="5"/>
  <c r="P450" i="5"/>
  <c r="AI449" i="5"/>
  <c r="AH449" i="5"/>
  <c r="AF449" i="5"/>
  <c r="AE449" i="5"/>
  <c r="AD449" i="5"/>
  <c r="AC449" i="5"/>
  <c r="AB449" i="5"/>
  <c r="AA449" i="5"/>
  <c r="Z449" i="5"/>
  <c r="Y449" i="5"/>
  <c r="X449" i="5"/>
  <c r="V449" i="5"/>
  <c r="U449" i="5"/>
  <c r="T449" i="5"/>
  <c r="S449" i="5"/>
  <c r="R449" i="5"/>
  <c r="Q449" i="5"/>
  <c r="P449" i="5"/>
  <c r="AI448" i="5"/>
  <c r="AH448" i="5"/>
  <c r="AF448" i="5"/>
  <c r="AE448" i="5"/>
  <c r="AD448" i="5"/>
  <c r="AC448" i="5"/>
  <c r="AB448" i="5"/>
  <c r="AA448" i="5"/>
  <c r="Z448" i="5"/>
  <c r="Y448" i="5"/>
  <c r="X448" i="5"/>
  <c r="V448" i="5"/>
  <c r="U448" i="5"/>
  <c r="T448" i="5"/>
  <c r="S448" i="5"/>
  <c r="R448" i="5"/>
  <c r="Q448" i="5"/>
  <c r="P448" i="5"/>
  <c r="AI447" i="5"/>
  <c r="AH447" i="5"/>
  <c r="AF447" i="5"/>
  <c r="AE447" i="5"/>
  <c r="AD447" i="5"/>
  <c r="AC447" i="5"/>
  <c r="AB447" i="5"/>
  <c r="AA447" i="5"/>
  <c r="Z447" i="5"/>
  <c r="Y447" i="5"/>
  <c r="X447" i="5"/>
  <c r="V447" i="5"/>
  <c r="U447" i="5"/>
  <c r="T447" i="5"/>
  <c r="S447" i="5"/>
  <c r="R447" i="5"/>
  <c r="Q447" i="5"/>
  <c r="P447" i="5"/>
  <c r="AI446" i="5"/>
  <c r="AH446" i="5"/>
  <c r="AF446" i="5"/>
  <c r="AE446" i="5"/>
  <c r="AD446" i="5"/>
  <c r="AC446" i="5"/>
  <c r="AB446" i="5"/>
  <c r="AA446" i="5"/>
  <c r="Z446" i="5"/>
  <c r="Y446" i="5"/>
  <c r="X446" i="5"/>
  <c r="V446" i="5"/>
  <c r="U446" i="5"/>
  <c r="T446" i="5"/>
  <c r="S446" i="5"/>
  <c r="R446" i="5"/>
  <c r="Q446" i="5"/>
  <c r="P446" i="5"/>
  <c r="AI445" i="5"/>
  <c r="AH445" i="5"/>
  <c r="AF445" i="5"/>
  <c r="AE445" i="5"/>
  <c r="AD445" i="5"/>
  <c r="AC445" i="5"/>
  <c r="AB445" i="5"/>
  <c r="AA445" i="5"/>
  <c r="Z445" i="5"/>
  <c r="Y445" i="5"/>
  <c r="X445" i="5"/>
  <c r="V445" i="5"/>
  <c r="U445" i="5"/>
  <c r="T445" i="5"/>
  <c r="S445" i="5"/>
  <c r="R445" i="5"/>
  <c r="Q445" i="5"/>
  <c r="P445" i="5"/>
  <c r="AI444" i="5"/>
  <c r="AH444" i="5"/>
  <c r="AF444" i="5"/>
  <c r="AE444" i="5"/>
  <c r="AD444" i="5"/>
  <c r="AC444" i="5"/>
  <c r="AB444" i="5"/>
  <c r="AA444" i="5"/>
  <c r="Z444" i="5"/>
  <c r="Y444" i="5"/>
  <c r="X444" i="5"/>
  <c r="V444" i="5"/>
  <c r="U444" i="5"/>
  <c r="T444" i="5"/>
  <c r="S444" i="5"/>
  <c r="R444" i="5"/>
  <c r="Q444" i="5"/>
  <c r="P444" i="5"/>
  <c r="AI443" i="5"/>
  <c r="AH443" i="5"/>
  <c r="AF443" i="5"/>
  <c r="AE443" i="5"/>
  <c r="AD443" i="5"/>
  <c r="AC443" i="5"/>
  <c r="AB443" i="5"/>
  <c r="AA443" i="5"/>
  <c r="Z443" i="5"/>
  <c r="Y443" i="5"/>
  <c r="X443" i="5"/>
  <c r="V443" i="5"/>
  <c r="U443" i="5"/>
  <c r="T443" i="5"/>
  <c r="S443" i="5"/>
  <c r="R443" i="5"/>
  <c r="Q443" i="5"/>
  <c r="P443" i="5"/>
  <c r="AI442" i="5"/>
  <c r="AH442" i="5"/>
  <c r="AF442" i="5"/>
  <c r="AE442" i="5"/>
  <c r="AD442" i="5"/>
  <c r="AC442" i="5"/>
  <c r="AB442" i="5"/>
  <c r="AA442" i="5"/>
  <c r="Z442" i="5"/>
  <c r="Y442" i="5"/>
  <c r="X442" i="5"/>
  <c r="V442" i="5"/>
  <c r="U442" i="5"/>
  <c r="T442" i="5"/>
  <c r="S442" i="5"/>
  <c r="R442" i="5"/>
  <c r="Q442" i="5"/>
  <c r="P442" i="5"/>
  <c r="AI441" i="5"/>
  <c r="AH441" i="5"/>
  <c r="AF441" i="5"/>
  <c r="AE441" i="5"/>
  <c r="AD441" i="5"/>
  <c r="AC441" i="5"/>
  <c r="AB441" i="5"/>
  <c r="AA441" i="5"/>
  <c r="Z441" i="5"/>
  <c r="Y441" i="5"/>
  <c r="X441" i="5"/>
  <c r="V441" i="5"/>
  <c r="U441" i="5"/>
  <c r="T441" i="5"/>
  <c r="S441" i="5"/>
  <c r="R441" i="5"/>
  <c r="Q441" i="5"/>
  <c r="P441" i="5"/>
  <c r="AI440" i="5"/>
  <c r="AH440" i="5"/>
  <c r="AF440" i="5"/>
  <c r="AE440" i="5"/>
  <c r="AD440" i="5"/>
  <c r="AC440" i="5"/>
  <c r="AB440" i="5"/>
  <c r="AA440" i="5"/>
  <c r="Z440" i="5"/>
  <c r="Y440" i="5"/>
  <c r="X440" i="5"/>
  <c r="V440" i="5"/>
  <c r="U440" i="5"/>
  <c r="T440" i="5"/>
  <c r="S440" i="5"/>
  <c r="R440" i="5"/>
  <c r="Q440" i="5"/>
  <c r="P440" i="5"/>
  <c r="AI439" i="5"/>
  <c r="AH439" i="5"/>
  <c r="AF439" i="5"/>
  <c r="AE439" i="5"/>
  <c r="AD439" i="5"/>
  <c r="AC439" i="5"/>
  <c r="AB439" i="5"/>
  <c r="AA439" i="5"/>
  <c r="Z439" i="5"/>
  <c r="Y439" i="5"/>
  <c r="X439" i="5"/>
  <c r="V439" i="5"/>
  <c r="U439" i="5"/>
  <c r="T439" i="5"/>
  <c r="S439" i="5"/>
  <c r="R439" i="5"/>
  <c r="Q439" i="5"/>
  <c r="P439" i="5"/>
  <c r="AI438" i="5"/>
  <c r="AH438" i="5"/>
  <c r="AF438" i="5"/>
  <c r="AE438" i="5"/>
  <c r="AD438" i="5"/>
  <c r="AC438" i="5"/>
  <c r="AB438" i="5"/>
  <c r="AA438" i="5"/>
  <c r="Z438" i="5"/>
  <c r="Y438" i="5"/>
  <c r="X438" i="5"/>
  <c r="V438" i="5"/>
  <c r="U438" i="5"/>
  <c r="T438" i="5"/>
  <c r="S438" i="5"/>
  <c r="R438" i="5"/>
  <c r="Q438" i="5"/>
  <c r="P438" i="5"/>
  <c r="AI437" i="5"/>
  <c r="AH437" i="5"/>
  <c r="AF437" i="5"/>
  <c r="AE437" i="5"/>
  <c r="AD437" i="5"/>
  <c r="AC437" i="5"/>
  <c r="AB437" i="5"/>
  <c r="AA437" i="5"/>
  <c r="Z437" i="5"/>
  <c r="Y437" i="5"/>
  <c r="X437" i="5"/>
  <c r="V437" i="5"/>
  <c r="U437" i="5"/>
  <c r="T437" i="5"/>
  <c r="S437" i="5"/>
  <c r="R437" i="5"/>
  <c r="Q437" i="5"/>
  <c r="P437" i="5"/>
  <c r="AI436" i="5"/>
  <c r="AH436" i="5"/>
  <c r="AF436" i="5"/>
  <c r="AE436" i="5"/>
  <c r="AD436" i="5"/>
  <c r="AC436" i="5"/>
  <c r="AB436" i="5"/>
  <c r="AA436" i="5"/>
  <c r="Z436" i="5"/>
  <c r="Y436" i="5"/>
  <c r="X436" i="5"/>
  <c r="V436" i="5"/>
  <c r="U436" i="5"/>
  <c r="T436" i="5"/>
  <c r="S436" i="5"/>
  <c r="R436" i="5"/>
  <c r="Q436" i="5"/>
  <c r="P436" i="5"/>
  <c r="AI435" i="5"/>
  <c r="AH435" i="5"/>
  <c r="AF435" i="5"/>
  <c r="AE435" i="5"/>
  <c r="AD435" i="5"/>
  <c r="AC435" i="5"/>
  <c r="AB435" i="5"/>
  <c r="AA435" i="5"/>
  <c r="Z435" i="5"/>
  <c r="Y435" i="5"/>
  <c r="X435" i="5"/>
  <c r="V435" i="5"/>
  <c r="U435" i="5"/>
  <c r="T435" i="5"/>
  <c r="S435" i="5"/>
  <c r="R435" i="5"/>
  <c r="Q435" i="5"/>
  <c r="P435" i="5"/>
  <c r="AI434" i="5"/>
  <c r="AH434" i="5"/>
  <c r="AF434" i="5"/>
  <c r="AE434" i="5"/>
  <c r="AD434" i="5"/>
  <c r="AC434" i="5"/>
  <c r="AB434" i="5"/>
  <c r="AA434" i="5"/>
  <c r="Z434" i="5"/>
  <c r="Y434" i="5"/>
  <c r="X434" i="5"/>
  <c r="V434" i="5"/>
  <c r="U434" i="5"/>
  <c r="T434" i="5"/>
  <c r="S434" i="5"/>
  <c r="R434" i="5"/>
  <c r="Q434" i="5"/>
  <c r="P434" i="5"/>
  <c r="AI433" i="5"/>
  <c r="AH433" i="5"/>
  <c r="AF433" i="5"/>
  <c r="AE433" i="5"/>
  <c r="AD433" i="5"/>
  <c r="AC433" i="5"/>
  <c r="AB433" i="5"/>
  <c r="AA433" i="5"/>
  <c r="Z433" i="5"/>
  <c r="Y433" i="5"/>
  <c r="X433" i="5"/>
  <c r="V433" i="5"/>
  <c r="U433" i="5"/>
  <c r="T433" i="5"/>
  <c r="S433" i="5"/>
  <c r="R433" i="5"/>
  <c r="Q433" i="5"/>
  <c r="P433" i="5"/>
  <c r="AI432" i="5"/>
  <c r="AH432" i="5"/>
  <c r="AF432" i="5"/>
  <c r="AE432" i="5"/>
  <c r="AD432" i="5"/>
  <c r="AC432" i="5"/>
  <c r="AB432" i="5"/>
  <c r="AA432" i="5"/>
  <c r="Z432" i="5"/>
  <c r="Y432" i="5"/>
  <c r="X432" i="5"/>
  <c r="V432" i="5"/>
  <c r="U432" i="5"/>
  <c r="T432" i="5"/>
  <c r="S432" i="5"/>
  <c r="R432" i="5"/>
  <c r="Q432" i="5"/>
  <c r="P432" i="5"/>
  <c r="AI431" i="5"/>
  <c r="AH431" i="5"/>
  <c r="AF431" i="5"/>
  <c r="AE431" i="5"/>
  <c r="AD431" i="5"/>
  <c r="AC431" i="5"/>
  <c r="AB431" i="5"/>
  <c r="AA431" i="5"/>
  <c r="Z431" i="5"/>
  <c r="Y431" i="5"/>
  <c r="X431" i="5"/>
  <c r="V431" i="5"/>
  <c r="U431" i="5"/>
  <c r="T431" i="5"/>
  <c r="S431" i="5"/>
  <c r="R431" i="5"/>
  <c r="Q431" i="5"/>
  <c r="P431" i="5"/>
  <c r="AI430" i="5"/>
  <c r="AH430" i="5"/>
  <c r="AF430" i="5"/>
  <c r="AE430" i="5"/>
  <c r="AD430" i="5"/>
  <c r="AC430" i="5"/>
  <c r="AB430" i="5"/>
  <c r="AA430" i="5"/>
  <c r="Z430" i="5"/>
  <c r="Y430" i="5"/>
  <c r="X430" i="5"/>
  <c r="V430" i="5"/>
  <c r="U430" i="5"/>
  <c r="T430" i="5"/>
  <c r="S430" i="5"/>
  <c r="R430" i="5"/>
  <c r="Q430" i="5"/>
  <c r="P430" i="5"/>
  <c r="AI429" i="5"/>
  <c r="AH429" i="5"/>
  <c r="AF429" i="5"/>
  <c r="AE429" i="5"/>
  <c r="AD429" i="5"/>
  <c r="AC429" i="5"/>
  <c r="AB429" i="5"/>
  <c r="AA429" i="5"/>
  <c r="Z429" i="5"/>
  <c r="Y429" i="5"/>
  <c r="X429" i="5"/>
  <c r="V429" i="5"/>
  <c r="U429" i="5"/>
  <c r="T429" i="5"/>
  <c r="S429" i="5"/>
  <c r="R429" i="5"/>
  <c r="Q429" i="5"/>
  <c r="P429" i="5"/>
  <c r="AI428" i="5"/>
  <c r="AH428" i="5"/>
  <c r="AF428" i="5"/>
  <c r="AE428" i="5"/>
  <c r="AD428" i="5"/>
  <c r="AC428" i="5"/>
  <c r="AB428" i="5"/>
  <c r="AA428" i="5"/>
  <c r="Z428" i="5"/>
  <c r="Y428" i="5"/>
  <c r="X428" i="5"/>
  <c r="V428" i="5"/>
  <c r="U428" i="5"/>
  <c r="T428" i="5"/>
  <c r="S428" i="5"/>
  <c r="R428" i="5"/>
  <c r="Q428" i="5"/>
  <c r="P428" i="5"/>
  <c r="AI427" i="5"/>
  <c r="AH427" i="5"/>
  <c r="AF427" i="5"/>
  <c r="AE427" i="5"/>
  <c r="AD427" i="5"/>
  <c r="AC427" i="5"/>
  <c r="AB427" i="5"/>
  <c r="AA427" i="5"/>
  <c r="Z427" i="5"/>
  <c r="Y427" i="5"/>
  <c r="X427" i="5"/>
  <c r="V427" i="5"/>
  <c r="U427" i="5"/>
  <c r="T427" i="5"/>
  <c r="S427" i="5"/>
  <c r="R427" i="5"/>
  <c r="Q427" i="5"/>
  <c r="P427" i="5"/>
  <c r="AI426" i="5"/>
  <c r="AH426" i="5"/>
  <c r="AF426" i="5"/>
  <c r="AE426" i="5"/>
  <c r="AD426" i="5"/>
  <c r="AC426" i="5"/>
  <c r="AB426" i="5"/>
  <c r="AA426" i="5"/>
  <c r="Z426" i="5"/>
  <c r="Y426" i="5"/>
  <c r="X426" i="5"/>
  <c r="V426" i="5"/>
  <c r="U426" i="5"/>
  <c r="T426" i="5"/>
  <c r="S426" i="5"/>
  <c r="R426" i="5"/>
  <c r="Q426" i="5"/>
  <c r="P426" i="5"/>
  <c r="AI425" i="5"/>
  <c r="AH425" i="5"/>
  <c r="AF425" i="5"/>
  <c r="AE425" i="5"/>
  <c r="AD425" i="5"/>
  <c r="AC425" i="5"/>
  <c r="AB425" i="5"/>
  <c r="AA425" i="5"/>
  <c r="Z425" i="5"/>
  <c r="Y425" i="5"/>
  <c r="X425" i="5"/>
  <c r="V425" i="5"/>
  <c r="U425" i="5"/>
  <c r="T425" i="5"/>
  <c r="S425" i="5"/>
  <c r="R425" i="5"/>
  <c r="Q425" i="5"/>
  <c r="P425" i="5"/>
  <c r="AI424" i="5"/>
  <c r="AH424" i="5"/>
  <c r="AF424" i="5"/>
  <c r="AE424" i="5"/>
  <c r="AD424" i="5"/>
  <c r="AC424" i="5"/>
  <c r="AB424" i="5"/>
  <c r="AA424" i="5"/>
  <c r="Z424" i="5"/>
  <c r="Y424" i="5"/>
  <c r="X424" i="5"/>
  <c r="V424" i="5"/>
  <c r="U424" i="5"/>
  <c r="T424" i="5"/>
  <c r="S424" i="5"/>
  <c r="R424" i="5"/>
  <c r="Q424" i="5"/>
  <c r="P424" i="5"/>
  <c r="AI423" i="5"/>
  <c r="AH423" i="5"/>
  <c r="AF423" i="5"/>
  <c r="AE423" i="5"/>
  <c r="AD423" i="5"/>
  <c r="AC423" i="5"/>
  <c r="AB423" i="5"/>
  <c r="AA423" i="5"/>
  <c r="Z423" i="5"/>
  <c r="Y423" i="5"/>
  <c r="X423" i="5"/>
  <c r="V423" i="5"/>
  <c r="U423" i="5"/>
  <c r="T423" i="5"/>
  <c r="S423" i="5"/>
  <c r="R423" i="5"/>
  <c r="Q423" i="5"/>
  <c r="P423" i="5"/>
  <c r="AI422" i="5"/>
  <c r="AH422" i="5"/>
  <c r="AF422" i="5"/>
  <c r="AE422" i="5"/>
  <c r="AD422" i="5"/>
  <c r="AC422" i="5"/>
  <c r="AB422" i="5"/>
  <c r="AA422" i="5"/>
  <c r="Z422" i="5"/>
  <c r="Y422" i="5"/>
  <c r="X422" i="5"/>
  <c r="V422" i="5"/>
  <c r="U422" i="5"/>
  <c r="T422" i="5"/>
  <c r="S422" i="5"/>
  <c r="R422" i="5"/>
  <c r="Q422" i="5"/>
  <c r="P422" i="5"/>
  <c r="AI421" i="5"/>
  <c r="AH421" i="5"/>
  <c r="AF421" i="5"/>
  <c r="AE421" i="5"/>
  <c r="AD421" i="5"/>
  <c r="AC421" i="5"/>
  <c r="AB421" i="5"/>
  <c r="AA421" i="5"/>
  <c r="Z421" i="5"/>
  <c r="Y421" i="5"/>
  <c r="X421" i="5"/>
  <c r="V421" i="5"/>
  <c r="U421" i="5"/>
  <c r="T421" i="5"/>
  <c r="S421" i="5"/>
  <c r="R421" i="5"/>
  <c r="Q421" i="5"/>
  <c r="P421" i="5"/>
  <c r="AI420" i="5"/>
  <c r="AH420" i="5"/>
  <c r="AF420" i="5"/>
  <c r="AE420" i="5"/>
  <c r="AD420" i="5"/>
  <c r="AC420" i="5"/>
  <c r="AB420" i="5"/>
  <c r="AA420" i="5"/>
  <c r="Z420" i="5"/>
  <c r="Y420" i="5"/>
  <c r="X420" i="5"/>
  <c r="V420" i="5"/>
  <c r="U420" i="5"/>
  <c r="T420" i="5"/>
  <c r="S420" i="5"/>
  <c r="R420" i="5"/>
  <c r="Q420" i="5"/>
  <c r="P420" i="5"/>
  <c r="AI419" i="5"/>
  <c r="AH419" i="5"/>
  <c r="AF419" i="5"/>
  <c r="AE419" i="5"/>
  <c r="AD419" i="5"/>
  <c r="AC419" i="5"/>
  <c r="AB419" i="5"/>
  <c r="AA419" i="5"/>
  <c r="Z419" i="5"/>
  <c r="Y419" i="5"/>
  <c r="X419" i="5"/>
  <c r="V419" i="5"/>
  <c r="U419" i="5"/>
  <c r="T419" i="5"/>
  <c r="S419" i="5"/>
  <c r="R419" i="5"/>
  <c r="Q419" i="5"/>
  <c r="P419" i="5"/>
  <c r="AI418" i="5"/>
  <c r="AH418" i="5"/>
  <c r="AF418" i="5"/>
  <c r="AE418" i="5"/>
  <c r="AD418" i="5"/>
  <c r="AC418" i="5"/>
  <c r="AB418" i="5"/>
  <c r="AA418" i="5"/>
  <c r="Z418" i="5"/>
  <c r="Y418" i="5"/>
  <c r="X418" i="5"/>
  <c r="V418" i="5"/>
  <c r="U418" i="5"/>
  <c r="T418" i="5"/>
  <c r="S418" i="5"/>
  <c r="R418" i="5"/>
  <c r="Q418" i="5"/>
  <c r="P418" i="5"/>
  <c r="AI417" i="5"/>
  <c r="AH417" i="5"/>
  <c r="AF417" i="5"/>
  <c r="AE417" i="5"/>
  <c r="AD417" i="5"/>
  <c r="AC417" i="5"/>
  <c r="AB417" i="5"/>
  <c r="AA417" i="5"/>
  <c r="Z417" i="5"/>
  <c r="Y417" i="5"/>
  <c r="X417" i="5"/>
  <c r="V417" i="5"/>
  <c r="U417" i="5"/>
  <c r="T417" i="5"/>
  <c r="S417" i="5"/>
  <c r="R417" i="5"/>
  <c r="Q417" i="5"/>
  <c r="P417" i="5"/>
  <c r="AI416" i="5"/>
  <c r="AH416" i="5"/>
  <c r="AF416" i="5"/>
  <c r="AE416" i="5"/>
  <c r="AD416" i="5"/>
  <c r="AC416" i="5"/>
  <c r="AB416" i="5"/>
  <c r="AA416" i="5"/>
  <c r="Z416" i="5"/>
  <c r="Y416" i="5"/>
  <c r="X416" i="5"/>
  <c r="V416" i="5"/>
  <c r="U416" i="5"/>
  <c r="T416" i="5"/>
  <c r="S416" i="5"/>
  <c r="R416" i="5"/>
  <c r="Q416" i="5"/>
  <c r="P416" i="5"/>
  <c r="AI415" i="5"/>
  <c r="AH415" i="5"/>
  <c r="AF415" i="5"/>
  <c r="AE415" i="5"/>
  <c r="AD415" i="5"/>
  <c r="AC415" i="5"/>
  <c r="AB415" i="5"/>
  <c r="AA415" i="5"/>
  <c r="Z415" i="5"/>
  <c r="Y415" i="5"/>
  <c r="X415" i="5"/>
  <c r="V415" i="5"/>
  <c r="U415" i="5"/>
  <c r="T415" i="5"/>
  <c r="S415" i="5"/>
  <c r="R415" i="5"/>
  <c r="Q415" i="5"/>
  <c r="P415" i="5"/>
  <c r="AI414" i="5"/>
  <c r="AH414" i="5"/>
  <c r="AF414" i="5"/>
  <c r="AE414" i="5"/>
  <c r="AD414" i="5"/>
  <c r="AC414" i="5"/>
  <c r="AB414" i="5"/>
  <c r="AA414" i="5"/>
  <c r="Z414" i="5"/>
  <c r="Y414" i="5"/>
  <c r="X414" i="5"/>
  <c r="V414" i="5"/>
  <c r="U414" i="5"/>
  <c r="T414" i="5"/>
  <c r="S414" i="5"/>
  <c r="R414" i="5"/>
  <c r="Q414" i="5"/>
  <c r="P414" i="5"/>
  <c r="AI413" i="5"/>
  <c r="AH413" i="5"/>
  <c r="AF413" i="5"/>
  <c r="AE413" i="5"/>
  <c r="AD413" i="5"/>
  <c r="AC413" i="5"/>
  <c r="AB413" i="5"/>
  <c r="AA413" i="5"/>
  <c r="Z413" i="5"/>
  <c r="Y413" i="5"/>
  <c r="X413" i="5"/>
  <c r="V413" i="5"/>
  <c r="U413" i="5"/>
  <c r="T413" i="5"/>
  <c r="S413" i="5"/>
  <c r="R413" i="5"/>
  <c r="Q413" i="5"/>
  <c r="P413" i="5"/>
  <c r="AI412" i="5"/>
  <c r="AH412" i="5"/>
  <c r="AF412" i="5"/>
  <c r="AE412" i="5"/>
  <c r="AD412" i="5"/>
  <c r="AC412" i="5"/>
  <c r="AB412" i="5"/>
  <c r="AA412" i="5"/>
  <c r="Z412" i="5"/>
  <c r="Y412" i="5"/>
  <c r="X412" i="5"/>
  <c r="V412" i="5"/>
  <c r="U412" i="5"/>
  <c r="T412" i="5"/>
  <c r="S412" i="5"/>
  <c r="R412" i="5"/>
  <c r="Q412" i="5"/>
  <c r="P412" i="5"/>
  <c r="AI411" i="5"/>
  <c r="AH411" i="5"/>
  <c r="AF411" i="5"/>
  <c r="AE411" i="5"/>
  <c r="AD411" i="5"/>
  <c r="AC411" i="5"/>
  <c r="AB411" i="5"/>
  <c r="AA411" i="5"/>
  <c r="Z411" i="5"/>
  <c r="Y411" i="5"/>
  <c r="X411" i="5"/>
  <c r="V411" i="5"/>
  <c r="U411" i="5"/>
  <c r="T411" i="5"/>
  <c r="S411" i="5"/>
  <c r="R411" i="5"/>
  <c r="Q411" i="5"/>
  <c r="P411" i="5"/>
  <c r="AI410" i="5"/>
  <c r="AH410" i="5"/>
  <c r="AF410" i="5"/>
  <c r="AE410" i="5"/>
  <c r="AD410" i="5"/>
  <c r="AC410" i="5"/>
  <c r="AB410" i="5"/>
  <c r="AA410" i="5"/>
  <c r="Z410" i="5"/>
  <c r="Y410" i="5"/>
  <c r="X410" i="5"/>
  <c r="V410" i="5"/>
  <c r="U410" i="5"/>
  <c r="T410" i="5"/>
  <c r="S410" i="5"/>
  <c r="R410" i="5"/>
  <c r="Q410" i="5"/>
  <c r="P410" i="5"/>
  <c r="AI409" i="5"/>
  <c r="AH409" i="5"/>
  <c r="AF409" i="5"/>
  <c r="AE409" i="5"/>
  <c r="AD409" i="5"/>
  <c r="AC409" i="5"/>
  <c r="AB409" i="5"/>
  <c r="AA409" i="5"/>
  <c r="Z409" i="5"/>
  <c r="Y409" i="5"/>
  <c r="X409" i="5"/>
  <c r="V409" i="5"/>
  <c r="U409" i="5"/>
  <c r="T409" i="5"/>
  <c r="S409" i="5"/>
  <c r="R409" i="5"/>
  <c r="Q409" i="5"/>
  <c r="P409" i="5"/>
  <c r="AI408" i="5"/>
  <c r="AH408" i="5"/>
  <c r="AF408" i="5"/>
  <c r="AE408" i="5"/>
  <c r="AD408" i="5"/>
  <c r="AC408" i="5"/>
  <c r="AB408" i="5"/>
  <c r="AA408" i="5"/>
  <c r="Z408" i="5"/>
  <c r="Y408" i="5"/>
  <c r="X408" i="5"/>
  <c r="V408" i="5"/>
  <c r="U408" i="5"/>
  <c r="T408" i="5"/>
  <c r="S408" i="5"/>
  <c r="R408" i="5"/>
  <c r="Q408" i="5"/>
  <c r="P408" i="5"/>
  <c r="AI407" i="5"/>
  <c r="AH407" i="5"/>
  <c r="AF407" i="5"/>
  <c r="AE407" i="5"/>
  <c r="AD407" i="5"/>
  <c r="AC407" i="5"/>
  <c r="AB407" i="5"/>
  <c r="AA407" i="5"/>
  <c r="Z407" i="5"/>
  <c r="Y407" i="5"/>
  <c r="X407" i="5"/>
  <c r="V407" i="5"/>
  <c r="U407" i="5"/>
  <c r="T407" i="5"/>
  <c r="S407" i="5"/>
  <c r="R407" i="5"/>
  <c r="Q407" i="5"/>
  <c r="P407" i="5"/>
  <c r="AI406" i="5"/>
  <c r="AH406" i="5"/>
  <c r="AF406" i="5"/>
  <c r="AE406" i="5"/>
  <c r="AD406" i="5"/>
  <c r="AC406" i="5"/>
  <c r="AB406" i="5"/>
  <c r="AA406" i="5"/>
  <c r="Z406" i="5"/>
  <c r="Y406" i="5"/>
  <c r="X406" i="5"/>
  <c r="V406" i="5"/>
  <c r="U406" i="5"/>
  <c r="T406" i="5"/>
  <c r="S406" i="5"/>
  <c r="R406" i="5"/>
  <c r="Q406" i="5"/>
  <c r="P406" i="5"/>
  <c r="AI405" i="5"/>
  <c r="AH405" i="5"/>
  <c r="AF405" i="5"/>
  <c r="AE405" i="5"/>
  <c r="AD405" i="5"/>
  <c r="AC405" i="5"/>
  <c r="AB405" i="5"/>
  <c r="AA405" i="5"/>
  <c r="Z405" i="5"/>
  <c r="Y405" i="5"/>
  <c r="X405" i="5"/>
  <c r="V405" i="5"/>
  <c r="U405" i="5"/>
  <c r="T405" i="5"/>
  <c r="S405" i="5"/>
  <c r="R405" i="5"/>
  <c r="Q405" i="5"/>
  <c r="P405" i="5"/>
  <c r="AI404" i="5"/>
  <c r="AH404" i="5"/>
  <c r="AF404" i="5"/>
  <c r="AE404" i="5"/>
  <c r="AD404" i="5"/>
  <c r="AC404" i="5"/>
  <c r="AB404" i="5"/>
  <c r="AA404" i="5"/>
  <c r="Z404" i="5"/>
  <c r="Y404" i="5"/>
  <c r="X404" i="5"/>
  <c r="V404" i="5"/>
  <c r="U404" i="5"/>
  <c r="T404" i="5"/>
  <c r="S404" i="5"/>
  <c r="R404" i="5"/>
  <c r="Q404" i="5"/>
  <c r="P404" i="5"/>
  <c r="AI403" i="5"/>
  <c r="AH403" i="5"/>
  <c r="AF403" i="5"/>
  <c r="AE403" i="5"/>
  <c r="AD403" i="5"/>
  <c r="AC403" i="5"/>
  <c r="AB403" i="5"/>
  <c r="AA403" i="5"/>
  <c r="Z403" i="5"/>
  <c r="Y403" i="5"/>
  <c r="X403" i="5"/>
  <c r="V403" i="5"/>
  <c r="U403" i="5"/>
  <c r="T403" i="5"/>
  <c r="S403" i="5"/>
  <c r="R403" i="5"/>
  <c r="Q403" i="5"/>
  <c r="P403" i="5"/>
  <c r="AI402" i="5"/>
  <c r="AH402" i="5"/>
  <c r="AF402" i="5"/>
  <c r="AE402" i="5"/>
  <c r="AD402" i="5"/>
  <c r="AC402" i="5"/>
  <c r="AB402" i="5"/>
  <c r="AA402" i="5"/>
  <c r="Z402" i="5"/>
  <c r="Y402" i="5"/>
  <c r="X402" i="5"/>
  <c r="V402" i="5"/>
  <c r="U402" i="5"/>
  <c r="T402" i="5"/>
  <c r="S402" i="5"/>
  <c r="R402" i="5"/>
  <c r="Q402" i="5"/>
  <c r="P402" i="5"/>
  <c r="AI401" i="5"/>
  <c r="AH401" i="5"/>
  <c r="AF401" i="5"/>
  <c r="AE401" i="5"/>
  <c r="AD401" i="5"/>
  <c r="AC401" i="5"/>
  <c r="AB401" i="5"/>
  <c r="AA401" i="5"/>
  <c r="Z401" i="5"/>
  <c r="Y401" i="5"/>
  <c r="X401" i="5"/>
  <c r="V401" i="5"/>
  <c r="U401" i="5"/>
  <c r="T401" i="5"/>
  <c r="S401" i="5"/>
  <c r="R401" i="5"/>
  <c r="Q401" i="5"/>
  <c r="P401" i="5"/>
  <c r="AI400" i="5"/>
  <c r="AH400" i="5"/>
  <c r="AF400" i="5"/>
  <c r="AE400" i="5"/>
  <c r="AD400" i="5"/>
  <c r="AC400" i="5"/>
  <c r="AB400" i="5"/>
  <c r="AA400" i="5"/>
  <c r="Z400" i="5"/>
  <c r="Y400" i="5"/>
  <c r="X400" i="5"/>
  <c r="V400" i="5"/>
  <c r="U400" i="5"/>
  <c r="T400" i="5"/>
  <c r="S400" i="5"/>
  <c r="R400" i="5"/>
  <c r="Q400" i="5"/>
  <c r="P400" i="5"/>
  <c r="AI399" i="5"/>
  <c r="AH399" i="5"/>
  <c r="AF399" i="5"/>
  <c r="AE399" i="5"/>
  <c r="AD399" i="5"/>
  <c r="AC399" i="5"/>
  <c r="AB399" i="5"/>
  <c r="AA399" i="5"/>
  <c r="Z399" i="5"/>
  <c r="Y399" i="5"/>
  <c r="X399" i="5"/>
  <c r="V399" i="5"/>
  <c r="U399" i="5"/>
  <c r="T399" i="5"/>
  <c r="S399" i="5"/>
  <c r="R399" i="5"/>
  <c r="Q399" i="5"/>
  <c r="P399" i="5"/>
  <c r="AI398" i="5"/>
  <c r="AH398" i="5"/>
  <c r="AF398" i="5"/>
  <c r="AE398" i="5"/>
  <c r="AD398" i="5"/>
  <c r="AC398" i="5"/>
  <c r="AB398" i="5"/>
  <c r="AA398" i="5"/>
  <c r="Z398" i="5"/>
  <c r="Y398" i="5"/>
  <c r="X398" i="5"/>
  <c r="V398" i="5"/>
  <c r="U398" i="5"/>
  <c r="T398" i="5"/>
  <c r="S398" i="5"/>
  <c r="R398" i="5"/>
  <c r="Q398" i="5"/>
  <c r="P398" i="5"/>
  <c r="AI397" i="5"/>
  <c r="AH397" i="5"/>
  <c r="AF397" i="5"/>
  <c r="AE397" i="5"/>
  <c r="AD397" i="5"/>
  <c r="AC397" i="5"/>
  <c r="AB397" i="5"/>
  <c r="AA397" i="5"/>
  <c r="Z397" i="5"/>
  <c r="Y397" i="5"/>
  <c r="X397" i="5"/>
  <c r="V397" i="5"/>
  <c r="U397" i="5"/>
  <c r="T397" i="5"/>
  <c r="S397" i="5"/>
  <c r="R397" i="5"/>
  <c r="Q397" i="5"/>
  <c r="P397" i="5"/>
  <c r="AI396" i="5"/>
  <c r="AH396" i="5"/>
  <c r="AF396" i="5"/>
  <c r="AE396" i="5"/>
  <c r="AD396" i="5"/>
  <c r="AC396" i="5"/>
  <c r="AB396" i="5"/>
  <c r="AA396" i="5"/>
  <c r="Z396" i="5"/>
  <c r="Y396" i="5"/>
  <c r="X396" i="5"/>
  <c r="V396" i="5"/>
  <c r="U396" i="5"/>
  <c r="T396" i="5"/>
  <c r="S396" i="5"/>
  <c r="R396" i="5"/>
  <c r="Q396" i="5"/>
  <c r="P396" i="5"/>
  <c r="AI395" i="5"/>
  <c r="AH395" i="5"/>
  <c r="AF395" i="5"/>
  <c r="AE395" i="5"/>
  <c r="AD395" i="5"/>
  <c r="AC395" i="5"/>
  <c r="AB395" i="5"/>
  <c r="AA395" i="5"/>
  <c r="Z395" i="5"/>
  <c r="Y395" i="5"/>
  <c r="X395" i="5"/>
  <c r="V395" i="5"/>
  <c r="U395" i="5"/>
  <c r="T395" i="5"/>
  <c r="S395" i="5"/>
  <c r="R395" i="5"/>
  <c r="Q395" i="5"/>
  <c r="P395" i="5"/>
  <c r="AI394" i="5"/>
  <c r="AH394" i="5"/>
  <c r="AF394" i="5"/>
  <c r="AE394" i="5"/>
  <c r="AD394" i="5"/>
  <c r="AC394" i="5"/>
  <c r="AB394" i="5"/>
  <c r="AA394" i="5"/>
  <c r="Z394" i="5"/>
  <c r="Y394" i="5"/>
  <c r="X394" i="5"/>
  <c r="V394" i="5"/>
  <c r="U394" i="5"/>
  <c r="T394" i="5"/>
  <c r="S394" i="5"/>
  <c r="R394" i="5"/>
  <c r="Q394" i="5"/>
  <c r="P394" i="5"/>
  <c r="AI393" i="5"/>
  <c r="AH393" i="5"/>
  <c r="AF393" i="5"/>
  <c r="AE393" i="5"/>
  <c r="AD393" i="5"/>
  <c r="AC393" i="5"/>
  <c r="AB393" i="5"/>
  <c r="AA393" i="5"/>
  <c r="Z393" i="5"/>
  <c r="Y393" i="5"/>
  <c r="X393" i="5"/>
  <c r="V393" i="5"/>
  <c r="U393" i="5"/>
  <c r="T393" i="5"/>
  <c r="S393" i="5"/>
  <c r="R393" i="5"/>
  <c r="Q393" i="5"/>
  <c r="P393" i="5"/>
  <c r="AI392" i="5"/>
  <c r="AH392" i="5"/>
  <c r="AF392" i="5"/>
  <c r="AE392" i="5"/>
  <c r="AD392" i="5"/>
  <c r="AC392" i="5"/>
  <c r="AB392" i="5"/>
  <c r="AA392" i="5"/>
  <c r="Z392" i="5"/>
  <c r="Y392" i="5"/>
  <c r="X392" i="5"/>
  <c r="V392" i="5"/>
  <c r="U392" i="5"/>
  <c r="T392" i="5"/>
  <c r="S392" i="5"/>
  <c r="R392" i="5"/>
  <c r="Q392" i="5"/>
  <c r="P392" i="5"/>
  <c r="AI391" i="5"/>
  <c r="AH391" i="5"/>
  <c r="AF391" i="5"/>
  <c r="AE391" i="5"/>
  <c r="AD391" i="5"/>
  <c r="AC391" i="5"/>
  <c r="AB391" i="5"/>
  <c r="AA391" i="5"/>
  <c r="Z391" i="5"/>
  <c r="Y391" i="5"/>
  <c r="X391" i="5"/>
  <c r="V391" i="5"/>
  <c r="U391" i="5"/>
  <c r="T391" i="5"/>
  <c r="S391" i="5"/>
  <c r="R391" i="5"/>
  <c r="Q391" i="5"/>
  <c r="P391" i="5"/>
  <c r="AI390" i="5"/>
  <c r="AH390" i="5"/>
  <c r="AF390" i="5"/>
  <c r="AE390" i="5"/>
  <c r="AD390" i="5"/>
  <c r="AC390" i="5"/>
  <c r="AB390" i="5"/>
  <c r="AA390" i="5"/>
  <c r="Z390" i="5"/>
  <c r="Y390" i="5"/>
  <c r="X390" i="5"/>
  <c r="V390" i="5"/>
  <c r="U390" i="5"/>
  <c r="T390" i="5"/>
  <c r="S390" i="5"/>
  <c r="R390" i="5"/>
  <c r="Q390" i="5"/>
  <c r="P390" i="5"/>
  <c r="AI389" i="5"/>
  <c r="AH389" i="5"/>
  <c r="AF389" i="5"/>
  <c r="AE389" i="5"/>
  <c r="AD389" i="5"/>
  <c r="AC389" i="5"/>
  <c r="AB389" i="5"/>
  <c r="AA389" i="5"/>
  <c r="Z389" i="5"/>
  <c r="Y389" i="5"/>
  <c r="X389" i="5"/>
  <c r="V389" i="5"/>
  <c r="U389" i="5"/>
  <c r="T389" i="5"/>
  <c r="S389" i="5"/>
  <c r="R389" i="5"/>
  <c r="Q389" i="5"/>
  <c r="P389" i="5"/>
  <c r="AI388" i="5"/>
  <c r="AH388" i="5"/>
  <c r="AF388" i="5"/>
  <c r="AE388" i="5"/>
  <c r="AD388" i="5"/>
  <c r="AC388" i="5"/>
  <c r="AB388" i="5"/>
  <c r="AA388" i="5"/>
  <c r="Z388" i="5"/>
  <c r="Y388" i="5"/>
  <c r="X388" i="5"/>
  <c r="V388" i="5"/>
  <c r="U388" i="5"/>
  <c r="T388" i="5"/>
  <c r="S388" i="5"/>
  <c r="R388" i="5"/>
  <c r="Q388" i="5"/>
  <c r="P388" i="5"/>
  <c r="AI387" i="5"/>
  <c r="AH387" i="5"/>
  <c r="AF387" i="5"/>
  <c r="AE387" i="5"/>
  <c r="AD387" i="5"/>
  <c r="AC387" i="5"/>
  <c r="AB387" i="5"/>
  <c r="AA387" i="5"/>
  <c r="Z387" i="5"/>
  <c r="Y387" i="5"/>
  <c r="X387" i="5"/>
  <c r="V387" i="5"/>
  <c r="U387" i="5"/>
  <c r="T387" i="5"/>
  <c r="S387" i="5"/>
  <c r="R387" i="5"/>
  <c r="Q387" i="5"/>
  <c r="P387" i="5"/>
  <c r="AI386" i="5"/>
  <c r="AH386" i="5"/>
  <c r="AF386" i="5"/>
  <c r="AE386" i="5"/>
  <c r="AD386" i="5"/>
  <c r="AC386" i="5"/>
  <c r="AB386" i="5"/>
  <c r="AA386" i="5"/>
  <c r="Z386" i="5"/>
  <c r="Y386" i="5"/>
  <c r="X386" i="5"/>
  <c r="V386" i="5"/>
  <c r="U386" i="5"/>
  <c r="T386" i="5"/>
  <c r="S386" i="5"/>
  <c r="R386" i="5"/>
  <c r="Q386" i="5"/>
  <c r="P386" i="5"/>
  <c r="AI385" i="5"/>
  <c r="AH385" i="5"/>
  <c r="AF385" i="5"/>
  <c r="AE385" i="5"/>
  <c r="AD385" i="5"/>
  <c r="AC385" i="5"/>
  <c r="AB385" i="5"/>
  <c r="AA385" i="5"/>
  <c r="Z385" i="5"/>
  <c r="Y385" i="5"/>
  <c r="X385" i="5"/>
  <c r="V385" i="5"/>
  <c r="U385" i="5"/>
  <c r="T385" i="5"/>
  <c r="S385" i="5"/>
  <c r="R385" i="5"/>
  <c r="Q385" i="5"/>
  <c r="P385" i="5"/>
  <c r="AI384" i="5"/>
  <c r="AH384" i="5"/>
  <c r="AF384" i="5"/>
  <c r="AE384" i="5"/>
  <c r="AD384" i="5"/>
  <c r="AC384" i="5"/>
  <c r="AB384" i="5"/>
  <c r="AA384" i="5"/>
  <c r="Z384" i="5"/>
  <c r="Y384" i="5"/>
  <c r="X384" i="5"/>
  <c r="V384" i="5"/>
  <c r="U384" i="5"/>
  <c r="T384" i="5"/>
  <c r="S384" i="5"/>
  <c r="R384" i="5"/>
  <c r="Q384" i="5"/>
  <c r="P384" i="5"/>
  <c r="AI383" i="5"/>
  <c r="AH383" i="5"/>
  <c r="AF383" i="5"/>
  <c r="AE383" i="5"/>
  <c r="AD383" i="5"/>
  <c r="AC383" i="5"/>
  <c r="AB383" i="5"/>
  <c r="AA383" i="5"/>
  <c r="Z383" i="5"/>
  <c r="Y383" i="5"/>
  <c r="X383" i="5"/>
  <c r="V383" i="5"/>
  <c r="U383" i="5"/>
  <c r="T383" i="5"/>
  <c r="S383" i="5"/>
  <c r="R383" i="5"/>
  <c r="Q383" i="5"/>
  <c r="P383" i="5"/>
  <c r="AI382" i="5"/>
  <c r="AH382" i="5"/>
  <c r="AF382" i="5"/>
  <c r="AE382" i="5"/>
  <c r="AD382" i="5"/>
  <c r="AC382" i="5"/>
  <c r="AB382" i="5"/>
  <c r="AA382" i="5"/>
  <c r="Z382" i="5"/>
  <c r="Y382" i="5"/>
  <c r="X382" i="5"/>
  <c r="V382" i="5"/>
  <c r="U382" i="5"/>
  <c r="T382" i="5"/>
  <c r="S382" i="5"/>
  <c r="R382" i="5"/>
  <c r="Q382" i="5"/>
  <c r="P382" i="5"/>
  <c r="AI381" i="5"/>
  <c r="AH381" i="5"/>
  <c r="AF381" i="5"/>
  <c r="AE381" i="5"/>
  <c r="AD381" i="5"/>
  <c r="AC381" i="5"/>
  <c r="AB381" i="5"/>
  <c r="AA381" i="5"/>
  <c r="Z381" i="5"/>
  <c r="Y381" i="5"/>
  <c r="X381" i="5"/>
  <c r="V381" i="5"/>
  <c r="U381" i="5"/>
  <c r="T381" i="5"/>
  <c r="S381" i="5"/>
  <c r="R381" i="5"/>
  <c r="Q381" i="5"/>
  <c r="P381" i="5"/>
  <c r="AI380" i="5"/>
  <c r="AH380" i="5"/>
  <c r="AF380" i="5"/>
  <c r="AE380" i="5"/>
  <c r="AD380" i="5"/>
  <c r="AC380" i="5"/>
  <c r="AB380" i="5"/>
  <c r="AA380" i="5"/>
  <c r="Z380" i="5"/>
  <c r="Y380" i="5"/>
  <c r="X380" i="5"/>
  <c r="V380" i="5"/>
  <c r="U380" i="5"/>
  <c r="T380" i="5"/>
  <c r="S380" i="5"/>
  <c r="R380" i="5"/>
  <c r="Q380" i="5"/>
  <c r="P380" i="5"/>
  <c r="AI379" i="5"/>
  <c r="AH379" i="5"/>
  <c r="AF379" i="5"/>
  <c r="AE379" i="5"/>
  <c r="AD379" i="5"/>
  <c r="AC379" i="5"/>
  <c r="AB379" i="5"/>
  <c r="AA379" i="5"/>
  <c r="Z379" i="5"/>
  <c r="Y379" i="5"/>
  <c r="X379" i="5"/>
  <c r="V379" i="5"/>
  <c r="U379" i="5"/>
  <c r="T379" i="5"/>
  <c r="S379" i="5"/>
  <c r="R379" i="5"/>
  <c r="Q379" i="5"/>
  <c r="P379" i="5"/>
  <c r="AI378" i="5"/>
  <c r="AH378" i="5"/>
  <c r="AF378" i="5"/>
  <c r="AE378" i="5"/>
  <c r="AD378" i="5"/>
  <c r="AC378" i="5"/>
  <c r="AB378" i="5"/>
  <c r="AA378" i="5"/>
  <c r="Z378" i="5"/>
  <c r="Y378" i="5"/>
  <c r="X378" i="5"/>
  <c r="V378" i="5"/>
  <c r="U378" i="5"/>
  <c r="T378" i="5"/>
  <c r="S378" i="5"/>
  <c r="R378" i="5"/>
  <c r="Q378" i="5"/>
  <c r="P378" i="5"/>
  <c r="AI377" i="5"/>
  <c r="AH377" i="5"/>
  <c r="AF377" i="5"/>
  <c r="AE377" i="5"/>
  <c r="AD377" i="5"/>
  <c r="AC377" i="5"/>
  <c r="AB377" i="5"/>
  <c r="AA377" i="5"/>
  <c r="Z377" i="5"/>
  <c r="Y377" i="5"/>
  <c r="X377" i="5"/>
  <c r="V377" i="5"/>
  <c r="U377" i="5"/>
  <c r="T377" i="5"/>
  <c r="S377" i="5"/>
  <c r="R377" i="5"/>
  <c r="Q377" i="5"/>
  <c r="P377" i="5"/>
  <c r="AI376" i="5"/>
  <c r="AH376" i="5"/>
  <c r="AF376" i="5"/>
  <c r="AE376" i="5"/>
  <c r="AD376" i="5"/>
  <c r="AC376" i="5"/>
  <c r="AB376" i="5"/>
  <c r="AA376" i="5"/>
  <c r="Z376" i="5"/>
  <c r="Y376" i="5"/>
  <c r="X376" i="5"/>
  <c r="V376" i="5"/>
  <c r="U376" i="5"/>
  <c r="T376" i="5"/>
  <c r="S376" i="5"/>
  <c r="R376" i="5"/>
  <c r="Q376" i="5"/>
  <c r="P376" i="5"/>
  <c r="AI375" i="5"/>
  <c r="AH375" i="5"/>
  <c r="AF375" i="5"/>
  <c r="AE375" i="5"/>
  <c r="AD375" i="5"/>
  <c r="AC375" i="5"/>
  <c r="AB375" i="5"/>
  <c r="AA375" i="5"/>
  <c r="Z375" i="5"/>
  <c r="Y375" i="5"/>
  <c r="X375" i="5"/>
  <c r="V375" i="5"/>
  <c r="U375" i="5"/>
  <c r="T375" i="5"/>
  <c r="S375" i="5"/>
  <c r="R375" i="5"/>
  <c r="Q375" i="5"/>
  <c r="P375" i="5"/>
  <c r="AI374" i="5"/>
  <c r="AH374" i="5"/>
  <c r="AF374" i="5"/>
  <c r="AE374" i="5"/>
  <c r="AD374" i="5"/>
  <c r="AC374" i="5"/>
  <c r="AB374" i="5"/>
  <c r="AA374" i="5"/>
  <c r="Z374" i="5"/>
  <c r="Y374" i="5"/>
  <c r="X374" i="5"/>
  <c r="V374" i="5"/>
  <c r="U374" i="5"/>
  <c r="T374" i="5"/>
  <c r="S374" i="5"/>
  <c r="R374" i="5"/>
  <c r="Q374" i="5"/>
  <c r="P374" i="5"/>
  <c r="AI373" i="5"/>
  <c r="AH373" i="5"/>
  <c r="AF373" i="5"/>
  <c r="AE373" i="5"/>
  <c r="AD373" i="5"/>
  <c r="AC373" i="5"/>
  <c r="AB373" i="5"/>
  <c r="AA373" i="5"/>
  <c r="Z373" i="5"/>
  <c r="Y373" i="5"/>
  <c r="X373" i="5"/>
  <c r="V373" i="5"/>
  <c r="U373" i="5"/>
  <c r="T373" i="5"/>
  <c r="S373" i="5"/>
  <c r="R373" i="5"/>
  <c r="Q373" i="5"/>
  <c r="P373" i="5"/>
  <c r="AI372" i="5"/>
  <c r="AH372" i="5"/>
  <c r="AF372" i="5"/>
  <c r="AE372" i="5"/>
  <c r="AD372" i="5"/>
  <c r="AC372" i="5"/>
  <c r="AB372" i="5"/>
  <c r="AA372" i="5"/>
  <c r="Z372" i="5"/>
  <c r="Y372" i="5"/>
  <c r="X372" i="5"/>
  <c r="V372" i="5"/>
  <c r="U372" i="5"/>
  <c r="T372" i="5"/>
  <c r="S372" i="5"/>
  <c r="R372" i="5"/>
  <c r="Q372" i="5"/>
  <c r="P372" i="5"/>
  <c r="AI371" i="5"/>
  <c r="AH371" i="5"/>
  <c r="AF371" i="5"/>
  <c r="AE371" i="5"/>
  <c r="AD371" i="5"/>
  <c r="AC371" i="5"/>
  <c r="AB371" i="5"/>
  <c r="AA371" i="5"/>
  <c r="Z371" i="5"/>
  <c r="Y371" i="5"/>
  <c r="X371" i="5"/>
  <c r="V371" i="5"/>
  <c r="U371" i="5"/>
  <c r="T371" i="5"/>
  <c r="S371" i="5"/>
  <c r="R371" i="5"/>
  <c r="Q371" i="5"/>
  <c r="P371" i="5"/>
  <c r="AI370" i="5"/>
  <c r="AH370" i="5"/>
  <c r="AF370" i="5"/>
  <c r="AE370" i="5"/>
  <c r="AD370" i="5"/>
  <c r="AC370" i="5"/>
  <c r="AB370" i="5"/>
  <c r="AA370" i="5"/>
  <c r="Z370" i="5"/>
  <c r="Y370" i="5"/>
  <c r="X370" i="5"/>
  <c r="V370" i="5"/>
  <c r="U370" i="5"/>
  <c r="T370" i="5"/>
  <c r="S370" i="5"/>
  <c r="R370" i="5"/>
  <c r="Q370" i="5"/>
  <c r="P370" i="5"/>
  <c r="AI369" i="5"/>
  <c r="AH369" i="5"/>
  <c r="AF369" i="5"/>
  <c r="AE369" i="5"/>
  <c r="AD369" i="5"/>
  <c r="AC369" i="5"/>
  <c r="AB369" i="5"/>
  <c r="AA369" i="5"/>
  <c r="Z369" i="5"/>
  <c r="Y369" i="5"/>
  <c r="X369" i="5"/>
  <c r="V369" i="5"/>
  <c r="U369" i="5"/>
  <c r="T369" i="5"/>
  <c r="S369" i="5"/>
  <c r="R369" i="5"/>
  <c r="Q369" i="5"/>
  <c r="P369" i="5"/>
  <c r="AI368" i="5"/>
  <c r="AH368" i="5"/>
  <c r="AF368" i="5"/>
  <c r="AE368" i="5"/>
  <c r="AD368" i="5"/>
  <c r="AC368" i="5"/>
  <c r="AB368" i="5"/>
  <c r="AA368" i="5"/>
  <c r="Z368" i="5"/>
  <c r="Y368" i="5"/>
  <c r="X368" i="5"/>
  <c r="V368" i="5"/>
  <c r="U368" i="5"/>
  <c r="T368" i="5"/>
  <c r="S368" i="5"/>
  <c r="R368" i="5"/>
  <c r="Q368" i="5"/>
  <c r="P368" i="5"/>
  <c r="AI367" i="5"/>
  <c r="AH367" i="5"/>
  <c r="AF367" i="5"/>
  <c r="AE367" i="5"/>
  <c r="AD367" i="5"/>
  <c r="AC367" i="5"/>
  <c r="AB367" i="5"/>
  <c r="AA367" i="5"/>
  <c r="Z367" i="5"/>
  <c r="Y367" i="5"/>
  <c r="X367" i="5"/>
  <c r="V367" i="5"/>
  <c r="U367" i="5"/>
  <c r="T367" i="5"/>
  <c r="S367" i="5"/>
  <c r="R367" i="5"/>
  <c r="Q367" i="5"/>
  <c r="P367" i="5"/>
  <c r="AI366" i="5"/>
  <c r="AH366" i="5"/>
  <c r="AF366" i="5"/>
  <c r="AE366" i="5"/>
  <c r="AD366" i="5"/>
  <c r="AC366" i="5"/>
  <c r="AB366" i="5"/>
  <c r="AA366" i="5"/>
  <c r="Z366" i="5"/>
  <c r="Y366" i="5"/>
  <c r="X366" i="5"/>
  <c r="V366" i="5"/>
  <c r="U366" i="5"/>
  <c r="T366" i="5"/>
  <c r="S366" i="5"/>
  <c r="R366" i="5"/>
  <c r="Q366" i="5"/>
  <c r="P366" i="5"/>
  <c r="AI365" i="5"/>
  <c r="AH365" i="5"/>
  <c r="AF365" i="5"/>
  <c r="AE365" i="5"/>
  <c r="AD365" i="5"/>
  <c r="AC365" i="5"/>
  <c r="AB365" i="5"/>
  <c r="AA365" i="5"/>
  <c r="Z365" i="5"/>
  <c r="Y365" i="5"/>
  <c r="X365" i="5"/>
  <c r="V365" i="5"/>
  <c r="U365" i="5"/>
  <c r="T365" i="5"/>
  <c r="S365" i="5"/>
  <c r="R365" i="5"/>
  <c r="Q365" i="5"/>
  <c r="P365" i="5"/>
  <c r="AI364" i="5"/>
  <c r="AH364" i="5"/>
  <c r="AF364" i="5"/>
  <c r="AE364" i="5"/>
  <c r="AD364" i="5"/>
  <c r="AC364" i="5"/>
  <c r="AB364" i="5"/>
  <c r="AA364" i="5"/>
  <c r="Z364" i="5"/>
  <c r="Y364" i="5"/>
  <c r="X364" i="5"/>
  <c r="V364" i="5"/>
  <c r="U364" i="5"/>
  <c r="T364" i="5"/>
  <c r="S364" i="5"/>
  <c r="R364" i="5"/>
  <c r="Q364" i="5"/>
  <c r="P364" i="5"/>
  <c r="AI363" i="5"/>
  <c r="AH363" i="5"/>
  <c r="AF363" i="5"/>
  <c r="AE363" i="5"/>
  <c r="AD363" i="5"/>
  <c r="AC363" i="5"/>
  <c r="AB363" i="5"/>
  <c r="AA363" i="5"/>
  <c r="Z363" i="5"/>
  <c r="Y363" i="5"/>
  <c r="X363" i="5"/>
  <c r="V363" i="5"/>
  <c r="U363" i="5"/>
  <c r="T363" i="5"/>
  <c r="S363" i="5"/>
  <c r="R363" i="5"/>
  <c r="Q363" i="5"/>
  <c r="P363" i="5"/>
  <c r="AI362" i="5"/>
  <c r="AH362" i="5"/>
  <c r="AF362" i="5"/>
  <c r="AE362" i="5"/>
  <c r="AD362" i="5"/>
  <c r="AC362" i="5"/>
  <c r="AB362" i="5"/>
  <c r="AA362" i="5"/>
  <c r="Z362" i="5"/>
  <c r="Y362" i="5"/>
  <c r="X362" i="5"/>
  <c r="V362" i="5"/>
  <c r="U362" i="5"/>
  <c r="T362" i="5"/>
  <c r="S362" i="5"/>
  <c r="R362" i="5"/>
  <c r="Q362" i="5"/>
  <c r="P362" i="5"/>
  <c r="AI361" i="5"/>
  <c r="AH361" i="5"/>
  <c r="AF361" i="5"/>
  <c r="AE361" i="5"/>
  <c r="AD361" i="5"/>
  <c r="AC361" i="5"/>
  <c r="AB361" i="5"/>
  <c r="AA361" i="5"/>
  <c r="Z361" i="5"/>
  <c r="Y361" i="5"/>
  <c r="X361" i="5"/>
  <c r="V361" i="5"/>
  <c r="U361" i="5"/>
  <c r="T361" i="5"/>
  <c r="S361" i="5"/>
  <c r="R361" i="5"/>
  <c r="Q361" i="5"/>
  <c r="P361" i="5"/>
  <c r="AI360" i="5"/>
  <c r="AH360" i="5"/>
  <c r="AF360" i="5"/>
  <c r="AE360" i="5"/>
  <c r="AD360" i="5"/>
  <c r="AC360" i="5"/>
  <c r="AB360" i="5"/>
  <c r="AA360" i="5"/>
  <c r="Z360" i="5"/>
  <c r="Y360" i="5"/>
  <c r="X360" i="5"/>
  <c r="V360" i="5"/>
  <c r="U360" i="5"/>
  <c r="T360" i="5"/>
  <c r="S360" i="5"/>
  <c r="R360" i="5"/>
  <c r="Q360" i="5"/>
  <c r="P360" i="5"/>
  <c r="AI359" i="5"/>
  <c r="AH359" i="5"/>
  <c r="AF359" i="5"/>
  <c r="AE359" i="5"/>
  <c r="AD359" i="5"/>
  <c r="AC359" i="5"/>
  <c r="AB359" i="5"/>
  <c r="AA359" i="5"/>
  <c r="Z359" i="5"/>
  <c r="Y359" i="5"/>
  <c r="X359" i="5"/>
  <c r="V359" i="5"/>
  <c r="U359" i="5"/>
  <c r="T359" i="5"/>
  <c r="S359" i="5"/>
  <c r="R359" i="5"/>
  <c r="Q359" i="5"/>
  <c r="P359" i="5"/>
  <c r="AI358" i="5"/>
  <c r="AH358" i="5"/>
  <c r="AF358" i="5"/>
  <c r="AE358" i="5"/>
  <c r="AD358" i="5"/>
  <c r="AC358" i="5"/>
  <c r="AB358" i="5"/>
  <c r="AA358" i="5"/>
  <c r="Z358" i="5"/>
  <c r="Y358" i="5"/>
  <c r="X358" i="5"/>
  <c r="V358" i="5"/>
  <c r="U358" i="5"/>
  <c r="T358" i="5"/>
  <c r="S358" i="5"/>
  <c r="R358" i="5"/>
  <c r="Q358" i="5"/>
  <c r="P358" i="5"/>
  <c r="AI357" i="5"/>
  <c r="AH357" i="5"/>
  <c r="AF357" i="5"/>
  <c r="AE357" i="5"/>
  <c r="AD357" i="5"/>
  <c r="AC357" i="5"/>
  <c r="AB357" i="5"/>
  <c r="AA357" i="5"/>
  <c r="Z357" i="5"/>
  <c r="Y357" i="5"/>
  <c r="X357" i="5"/>
  <c r="V357" i="5"/>
  <c r="U357" i="5"/>
  <c r="T357" i="5"/>
  <c r="S357" i="5"/>
  <c r="R357" i="5"/>
  <c r="Q357" i="5"/>
  <c r="P357" i="5"/>
  <c r="AI356" i="5"/>
  <c r="AH356" i="5"/>
  <c r="AF356" i="5"/>
  <c r="AE356" i="5"/>
  <c r="AD356" i="5"/>
  <c r="AC356" i="5"/>
  <c r="AB356" i="5"/>
  <c r="AA356" i="5"/>
  <c r="Z356" i="5"/>
  <c r="Y356" i="5"/>
  <c r="X356" i="5"/>
  <c r="V356" i="5"/>
  <c r="U356" i="5"/>
  <c r="T356" i="5"/>
  <c r="S356" i="5"/>
  <c r="R356" i="5"/>
  <c r="Q356" i="5"/>
  <c r="P356" i="5"/>
  <c r="AI355" i="5"/>
  <c r="AH355" i="5"/>
  <c r="AF355" i="5"/>
  <c r="AE355" i="5"/>
  <c r="AD355" i="5"/>
  <c r="AC355" i="5"/>
  <c r="AB355" i="5"/>
  <c r="AA355" i="5"/>
  <c r="Z355" i="5"/>
  <c r="Y355" i="5"/>
  <c r="X355" i="5"/>
  <c r="V355" i="5"/>
  <c r="U355" i="5"/>
  <c r="T355" i="5"/>
  <c r="S355" i="5"/>
  <c r="R355" i="5"/>
  <c r="Q355" i="5"/>
  <c r="P355" i="5"/>
  <c r="AI354" i="5"/>
  <c r="AH354" i="5"/>
  <c r="AF354" i="5"/>
  <c r="AE354" i="5"/>
  <c r="AD354" i="5"/>
  <c r="AC354" i="5"/>
  <c r="AB354" i="5"/>
  <c r="AA354" i="5"/>
  <c r="Z354" i="5"/>
  <c r="Y354" i="5"/>
  <c r="X354" i="5"/>
  <c r="V354" i="5"/>
  <c r="U354" i="5"/>
  <c r="T354" i="5"/>
  <c r="S354" i="5"/>
  <c r="R354" i="5"/>
  <c r="Q354" i="5"/>
  <c r="P354" i="5"/>
  <c r="AI353" i="5"/>
  <c r="AH353" i="5"/>
  <c r="AF353" i="5"/>
  <c r="AE353" i="5"/>
  <c r="AD353" i="5"/>
  <c r="AC353" i="5"/>
  <c r="AB353" i="5"/>
  <c r="AA353" i="5"/>
  <c r="Z353" i="5"/>
  <c r="Y353" i="5"/>
  <c r="X353" i="5"/>
  <c r="V353" i="5"/>
  <c r="U353" i="5"/>
  <c r="T353" i="5"/>
  <c r="S353" i="5"/>
  <c r="R353" i="5"/>
  <c r="Q353" i="5"/>
  <c r="P353" i="5"/>
  <c r="AI352" i="5"/>
  <c r="AH352" i="5"/>
  <c r="AF352" i="5"/>
  <c r="AE352" i="5"/>
  <c r="AD352" i="5"/>
  <c r="AC352" i="5"/>
  <c r="AB352" i="5"/>
  <c r="AA352" i="5"/>
  <c r="Z352" i="5"/>
  <c r="Y352" i="5"/>
  <c r="X352" i="5"/>
  <c r="V352" i="5"/>
  <c r="U352" i="5"/>
  <c r="T352" i="5"/>
  <c r="S352" i="5"/>
  <c r="R352" i="5"/>
  <c r="Q352" i="5"/>
  <c r="P352" i="5"/>
  <c r="AI351" i="5"/>
  <c r="AH351" i="5"/>
  <c r="AF351" i="5"/>
  <c r="AE351" i="5"/>
  <c r="AD351" i="5"/>
  <c r="AC351" i="5"/>
  <c r="AB351" i="5"/>
  <c r="AA351" i="5"/>
  <c r="Z351" i="5"/>
  <c r="Y351" i="5"/>
  <c r="X351" i="5"/>
  <c r="V351" i="5"/>
  <c r="U351" i="5"/>
  <c r="T351" i="5"/>
  <c r="S351" i="5"/>
  <c r="R351" i="5"/>
  <c r="Q351" i="5"/>
  <c r="P351" i="5"/>
  <c r="AI350" i="5"/>
  <c r="AH350" i="5"/>
  <c r="AF350" i="5"/>
  <c r="AE350" i="5"/>
  <c r="AD350" i="5"/>
  <c r="AC350" i="5"/>
  <c r="AB350" i="5"/>
  <c r="AA350" i="5"/>
  <c r="Z350" i="5"/>
  <c r="Y350" i="5"/>
  <c r="X350" i="5"/>
  <c r="V350" i="5"/>
  <c r="U350" i="5"/>
  <c r="T350" i="5"/>
  <c r="S350" i="5"/>
  <c r="R350" i="5"/>
  <c r="Q350" i="5"/>
  <c r="P350" i="5"/>
  <c r="AI349" i="5"/>
  <c r="AH349" i="5"/>
  <c r="AF349" i="5"/>
  <c r="AE349" i="5"/>
  <c r="AD349" i="5"/>
  <c r="AC349" i="5"/>
  <c r="AB349" i="5"/>
  <c r="AA349" i="5"/>
  <c r="Z349" i="5"/>
  <c r="Y349" i="5"/>
  <c r="X349" i="5"/>
  <c r="V349" i="5"/>
  <c r="U349" i="5"/>
  <c r="T349" i="5"/>
  <c r="S349" i="5"/>
  <c r="R349" i="5"/>
  <c r="Q349" i="5"/>
  <c r="P349" i="5"/>
  <c r="AI348" i="5"/>
  <c r="AH348" i="5"/>
  <c r="AF348" i="5"/>
  <c r="AE348" i="5"/>
  <c r="AD348" i="5"/>
  <c r="AC348" i="5"/>
  <c r="AB348" i="5"/>
  <c r="AA348" i="5"/>
  <c r="Z348" i="5"/>
  <c r="Y348" i="5"/>
  <c r="X348" i="5"/>
  <c r="V348" i="5"/>
  <c r="U348" i="5"/>
  <c r="T348" i="5"/>
  <c r="S348" i="5"/>
  <c r="R348" i="5"/>
  <c r="Q348" i="5"/>
  <c r="P348" i="5"/>
  <c r="AI347" i="5"/>
  <c r="AH347" i="5"/>
  <c r="AF347" i="5"/>
  <c r="AE347" i="5"/>
  <c r="AD347" i="5"/>
  <c r="AC347" i="5"/>
  <c r="AB347" i="5"/>
  <c r="AA347" i="5"/>
  <c r="Z347" i="5"/>
  <c r="Y347" i="5"/>
  <c r="X347" i="5"/>
  <c r="V347" i="5"/>
  <c r="U347" i="5"/>
  <c r="T347" i="5"/>
  <c r="S347" i="5"/>
  <c r="R347" i="5"/>
  <c r="Q347" i="5"/>
  <c r="P347" i="5"/>
  <c r="AI346" i="5"/>
  <c r="AH346" i="5"/>
  <c r="AF346" i="5"/>
  <c r="AE346" i="5"/>
  <c r="AD346" i="5"/>
  <c r="AC346" i="5"/>
  <c r="AB346" i="5"/>
  <c r="AA346" i="5"/>
  <c r="Z346" i="5"/>
  <c r="Y346" i="5"/>
  <c r="X346" i="5"/>
  <c r="V346" i="5"/>
  <c r="U346" i="5"/>
  <c r="T346" i="5"/>
  <c r="S346" i="5"/>
  <c r="R346" i="5"/>
  <c r="Q346" i="5"/>
  <c r="P346" i="5"/>
  <c r="AI345" i="5"/>
  <c r="AH345" i="5"/>
  <c r="AF345" i="5"/>
  <c r="AE345" i="5"/>
  <c r="AD345" i="5"/>
  <c r="AC345" i="5"/>
  <c r="AB345" i="5"/>
  <c r="AA345" i="5"/>
  <c r="Z345" i="5"/>
  <c r="Y345" i="5"/>
  <c r="X345" i="5"/>
  <c r="V345" i="5"/>
  <c r="U345" i="5"/>
  <c r="T345" i="5"/>
  <c r="S345" i="5"/>
  <c r="R345" i="5"/>
  <c r="Q345" i="5"/>
  <c r="P345" i="5"/>
  <c r="AI344" i="5"/>
  <c r="AH344" i="5"/>
  <c r="AF344" i="5"/>
  <c r="AE344" i="5"/>
  <c r="AD344" i="5"/>
  <c r="AC344" i="5"/>
  <c r="AB344" i="5"/>
  <c r="AA344" i="5"/>
  <c r="Z344" i="5"/>
  <c r="Y344" i="5"/>
  <c r="X344" i="5"/>
  <c r="V344" i="5"/>
  <c r="U344" i="5"/>
  <c r="T344" i="5"/>
  <c r="S344" i="5"/>
  <c r="R344" i="5"/>
  <c r="Q344" i="5"/>
  <c r="P344" i="5"/>
  <c r="AI343" i="5"/>
  <c r="AH343" i="5"/>
  <c r="AF343" i="5"/>
  <c r="AE343" i="5"/>
  <c r="AD343" i="5"/>
  <c r="AC343" i="5"/>
  <c r="AB343" i="5"/>
  <c r="AA343" i="5"/>
  <c r="Z343" i="5"/>
  <c r="Y343" i="5"/>
  <c r="X343" i="5"/>
  <c r="V343" i="5"/>
  <c r="U343" i="5"/>
  <c r="T343" i="5"/>
  <c r="S343" i="5"/>
  <c r="R343" i="5"/>
  <c r="Q343" i="5"/>
  <c r="P343" i="5"/>
  <c r="AI342" i="5"/>
  <c r="AH342" i="5"/>
  <c r="AF342" i="5"/>
  <c r="AE342" i="5"/>
  <c r="AD342" i="5"/>
  <c r="AC342" i="5"/>
  <c r="AB342" i="5"/>
  <c r="AA342" i="5"/>
  <c r="Z342" i="5"/>
  <c r="Y342" i="5"/>
  <c r="X342" i="5"/>
  <c r="V342" i="5"/>
  <c r="U342" i="5"/>
  <c r="T342" i="5"/>
  <c r="S342" i="5"/>
  <c r="R342" i="5"/>
  <c r="Q342" i="5"/>
  <c r="P342" i="5"/>
  <c r="AI341" i="5"/>
  <c r="AH341" i="5"/>
  <c r="AF341" i="5"/>
  <c r="AE341" i="5"/>
  <c r="AD341" i="5"/>
  <c r="AC341" i="5"/>
  <c r="AB341" i="5"/>
  <c r="AA341" i="5"/>
  <c r="Z341" i="5"/>
  <c r="Y341" i="5"/>
  <c r="X341" i="5"/>
  <c r="V341" i="5"/>
  <c r="U341" i="5"/>
  <c r="T341" i="5"/>
  <c r="S341" i="5"/>
  <c r="R341" i="5"/>
  <c r="Q341" i="5"/>
  <c r="P341" i="5"/>
  <c r="AI340" i="5"/>
  <c r="AH340" i="5"/>
  <c r="AF340" i="5"/>
  <c r="AE340" i="5"/>
  <c r="AD340" i="5"/>
  <c r="AC340" i="5"/>
  <c r="AB340" i="5"/>
  <c r="AA340" i="5"/>
  <c r="Z340" i="5"/>
  <c r="Y340" i="5"/>
  <c r="X340" i="5"/>
  <c r="V340" i="5"/>
  <c r="U340" i="5"/>
  <c r="T340" i="5"/>
  <c r="S340" i="5"/>
  <c r="R340" i="5"/>
  <c r="Q340" i="5"/>
  <c r="P340" i="5"/>
  <c r="AI339" i="5"/>
  <c r="AH339" i="5"/>
  <c r="AF339" i="5"/>
  <c r="AE339" i="5"/>
  <c r="AD339" i="5"/>
  <c r="AC339" i="5"/>
  <c r="AB339" i="5"/>
  <c r="AA339" i="5"/>
  <c r="Z339" i="5"/>
  <c r="Y339" i="5"/>
  <c r="X339" i="5"/>
  <c r="V339" i="5"/>
  <c r="U339" i="5"/>
  <c r="T339" i="5"/>
  <c r="S339" i="5"/>
  <c r="R339" i="5"/>
  <c r="Q339" i="5"/>
  <c r="P339" i="5"/>
  <c r="AI338" i="5"/>
  <c r="AH338" i="5"/>
  <c r="AF338" i="5"/>
  <c r="AE338" i="5"/>
  <c r="AD338" i="5"/>
  <c r="AC338" i="5"/>
  <c r="AB338" i="5"/>
  <c r="AA338" i="5"/>
  <c r="Z338" i="5"/>
  <c r="Y338" i="5"/>
  <c r="X338" i="5"/>
  <c r="V338" i="5"/>
  <c r="U338" i="5"/>
  <c r="T338" i="5"/>
  <c r="S338" i="5"/>
  <c r="R338" i="5"/>
  <c r="Q338" i="5"/>
  <c r="P338" i="5"/>
  <c r="AI337" i="5"/>
  <c r="AH337" i="5"/>
  <c r="AF337" i="5"/>
  <c r="AE337" i="5"/>
  <c r="AD337" i="5"/>
  <c r="AC337" i="5"/>
  <c r="AB337" i="5"/>
  <c r="AA337" i="5"/>
  <c r="Z337" i="5"/>
  <c r="Y337" i="5"/>
  <c r="X337" i="5"/>
  <c r="V337" i="5"/>
  <c r="U337" i="5"/>
  <c r="T337" i="5"/>
  <c r="S337" i="5"/>
  <c r="R337" i="5"/>
  <c r="Q337" i="5"/>
  <c r="P337" i="5"/>
  <c r="AI336" i="5"/>
  <c r="AH336" i="5"/>
  <c r="AF336" i="5"/>
  <c r="AE336" i="5"/>
  <c r="AD336" i="5"/>
  <c r="AC336" i="5"/>
  <c r="AB336" i="5"/>
  <c r="AA336" i="5"/>
  <c r="Z336" i="5"/>
  <c r="Y336" i="5"/>
  <c r="X336" i="5"/>
  <c r="V336" i="5"/>
  <c r="U336" i="5"/>
  <c r="T336" i="5"/>
  <c r="S336" i="5"/>
  <c r="R336" i="5"/>
  <c r="Q336" i="5"/>
  <c r="P336" i="5"/>
  <c r="AI335" i="5"/>
  <c r="AH335" i="5"/>
  <c r="AF335" i="5"/>
  <c r="AE335" i="5"/>
  <c r="AD335" i="5"/>
  <c r="AC335" i="5"/>
  <c r="AB335" i="5"/>
  <c r="AA335" i="5"/>
  <c r="Z335" i="5"/>
  <c r="Y335" i="5"/>
  <c r="X335" i="5"/>
  <c r="V335" i="5"/>
  <c r="U335" i="5"/>
  <c r="T335" i="5"/>
  <c r="S335" i="5"/>
  <c r="R335" i="5"/>
  <c r="Q335" i="5"/>
  <c r="P335" i="5"/>
  <c r="AI334" i="5"/>
  <c r="AH334" i="5"/>
  <c r="AF334" i="5"/>
  <c r="AE334" i="5"/>
  <c r="AD334" i="5"/>
  <c r="AC334" i="5"/>
  <c r="AB334" i="5"/>
  <c r="AA334" i="5"/>
  <c r="Z334" i="5"/>
  <c r="Y334" i="5"/>
  <c r="X334" i="5"/>
  <c r="V334" i="5"/>
  <c r="U334" i="5"/>
  <c r="T334" i="5"/>
  <c r="S334" i="5"/>
  <c r="R334" i="5"/>
  <c r="Q334" i="5"/>
  <c r="P334" i="5"/>
  <c r="AI333" i="5"/>
  <c r="AH333" i="5"/>
  <c r="AF333" i="5"/>
  <c r="AE333" i="5"/>
  <c r="AD333" i="5"/>
  <c r="AC333" i="5"/>
  <c r="AB333" i="5"/>
  <c r="AA333" i="5"/>
  <c r="Z333" i="5"/>
  <c r="Y333" i="5"/>
  <c r="X333" i="5"/>
  <c r="V333" i="5"/>
  <c r="U333" i="5"/>
  <c r="T333" i="5"/>
  <c r="S333" i="5"/>
  <c r="R333" i="5"/>
  <c r="Q333" i="5"/>
  <c r="P333" i="5"/>
  <c r="AI332" i="5"/>
  <c r="AH332" i="5"/>
  <c r="AF332" i="5"/>
  <c r="AE332" i="5"/>
  <c r="AD332" i="5"/>
  <c r="AC332" i="5"/>
  <c r="AB332" i="5"/>
  <c r="AA332" i="5"/>
  <c r="Z332" i="5"/>
  <c r="Y332" i="5"/>
  <c r="X332" i="5"/>
  <c r="V332" i="5"/>
  <c r="U332" i="5"/>
  <c r="T332" i="5"/>
  <c r="S332" i="5"/>
  <c r="R332" i="5"/>
  <c r="Q332" i="5"/>
  <c r="P332" i="5"/>
  <c r="AI331" i="5"/>
  <c r="AH331" i="5"/>
  <c r="AF331" i="5"/>
  <c r="AE331" i="5"/>
  <c r="AD331" i="5"/>
  <c r="AC331" i="5"/>
  <c r="AB331" i="5"/>
  <c r="AA331" i="5"/>
  <c r="Z331" i="5"/>
  <c r="Y331" i="5"/>
  <c r="X331" i="5"/>
  <c r="V331" i="5"/>
  <c r="U331" i="5"/>
  <c r="T331" i="5"/>
  <c r="S331" i="5"/>
  <c r="R331" i="5"/>
  <c r="Q331" i="5"/>
  <c r="P331" i="5"/>
  <c r="AI330" i="5"/>
  <c r="AH330" i="5"/>
  <c r="AF330" i="5"/>
  <c r="AE330" i="5"/>
  <c r="AD330" i="5"/>
  <c r="AC330" i="5"/>
  <c r="AB330" i="5"/>
  <c r="AA330" i="5"/>
  <c r="Z330" i="5"/>
  <c r="Y330" i="5"/>
  <c r="X330" i="5"/>
  <c r="V330" i="5"/>
  <c r="U330" i="5"/>
  <c r="T330" i="5"/>
  <c r="S330" i="5"/>
  <c r="R330" i="5"/>
  <c r="Q330" i="5"/>
  <c r="P330" i="5"/>
  <c r="AI329" i="5"/>
  <c r="AH329" i="5"/>
  <c r="AF329" i="5"/>
  <c r="AE329" i="5"/>
  <c r="AD329" i="5"/>
  <c r="AC329" i="5"/>
  <c r="AB329" i="5"/>
  <c r="AA329" i="5"/>
  <c r="Z329" i="5"/>
  <c r="Y329" i="5"/>
  <c r="X329" i="5"/>
  <c r="V329" i="5"/>
  <c r="U329" i="5"/>
  <c r="T329" i="5"/>
  <c r="S329" i="5"/>
  <c r="R329" i="5"/>
  <c r="Q329" i="5"/>
  <c r="P329" i="5"/>
  <c r="AI328" i="5"/>
  <c r="AH328" i="5"/>
  <c r="AF328" i="5"/>
  <c r="AE328" i="5"/>
  <c r="AD328" i="5"/>
  <c r="AC328" i="5"/>
  <c r="AB328" i="5"/>
  <c r="AA328" i="5"/>
  <c r="Z328" i="5"/>
  <c r="Y328" i="5"/>
  <c r="X328" i="5"/>
  <c r="V328" i="5"/>
  <c r="U328" i="5"/>
  <c r="T328" i="5"/>
  <c r="S328" i="5"/>
  <c r="R328" i="5"/>
  <c r="Q328" i="5"/>
  <c r="P328" i="5"/>
  <c r="AI327" i="5"/>
  <c r="AH327" i="5"/>
  <c r="AF327" i="5"/>
  <c r="AE327" i="5"/>
  <c r="AD327" i="5"/>
  <c r="AC327" i="5"/>
  <c r="AB327" i="5"/>
  <c r="AA327" i="5"/>
  <c r="Z327" i="5"/>
  <c r="Y327" i="5"/>
  <c r="X327" i="5"/>
  <c r="V327" i="5"/>
  <c r="U327" i="5"/>
  <c r="T327" i="5"/>
  <c r="S327" i="5"/>
  <c r="R327" i="5"/>
  <c r="Q327" i="5"/>
  <c r="P327" i="5"/>
  <c r="AI326" i="5"/>
  <c r="AH326" i="5"/>
  <c r="AF326" i="5"/>
  <c r="AE326" i="5"/>
  <c r="AD326" i="5"/>
  <c r="AC326" i="5"/>
  <c r="AB326" i="5"/>
  <c r="AA326" i="5"/>
  <c r="Z326" i="5"/>
  <c r="Y326" i="5"/>
  <c r="X326" i="5"/>
  <c r="V326" i="5"/>
  <c r="U326" i="5"/>
  <c r="T326" i="5"/>
  <c r="S326" i="5"/>
  <c r="R326" i="5"/>
  <c r="Q326" i="5"/>
  <c r="P326" i="5"/>
  <c r="AI325" i="5"/>
  <c r="AH325" i="5"/>
  <c r="AF325" i="5"/>
  <c r="AE325" i="5"/>
  <c r="AD325" i="5"/>
  <c r="AC325" i="5"/>
  <c r="AB325" i="5"/>
  <c r="AA325" i="5"/>
  <c r="Z325" i="5"/>
  <c r="Y325" i="5"/>
  <c r="X325" i="5"/>
  <c r="V325" i="5"/>
  <c r="U325" i="5"/>
  <c r="T325" i="5"/>
  <c r="S325" i="5"/>
  <c r="R325" i="5"/>
  <c r="Q325" i="5"/>
  <c r="P325" i="5"/>
  <c r="AI324" i="5"/>
  <c r="AH324" i="5"/>
  <c r="AF324" i="5"/>
  <c r="AE324" i="5"/>
  <c r="AD324" i="5"/>
  <c r="AC324" i="5"/>
  <c r="AB324" i="5"/>
  <c r="AA324" i="5"/>
  <c r="Z324" i="5"/>
  <c r="Y324" i="5"/>
  <c r="X324" i="5"/>
  <c r="V324" i="5"/>
  <c r="U324" i="5"/>
  <c r="T324" i="5"/>
  <c r="S324" i="5"/>
  <c r="R324" i="5"/>
  <c r="Q324" i="5"/>
  <c r="P324" i="5"/>
  <c r="AI323" i="5"/>
  <c r="AH323" i="5"/>
  <c r="AF323" i="5"/>
  <c r="AE323" i="5"/>
  <c r="AD323" i="5"/>
  <c r="AC323" i="5"/>
  <c r="AB323" i="5"/>
  <c r="AA323" i="5"/>
  <c r="Z323" i="5"/>
  <c r="Y323" i="5"/>
  <c r="X323" i="5"/>
  <c r="V323" i="5"/>
  <c r="U323" i="5"/>
  <c r="T323" i="5"/>
  <c r="S323" i="5"/>
  <c r="R323" i="5"/>
  <c r="Q323" i="5"/>
  <c r="P323" i="5"/>
  <c r="AI322" i="5"/>
  <c r="AH322" i="5"/>
  <c r="AF322" i="5"/>
  <c r="AE322" i="5"/>
  <c r="AD322" i="5"/>
  <c r="AC322" i="5"/>
  <c r="AB322" i="5"/>
  <c r="AA322" i="5"/>
  <c r="Z322" i="5"/>
  <c r="Y322" i="5"/>
  <c r="X322" i="5"/>
  <c r="V322" i="5"/>
  <c r="U322" i="5"/>
  <c r="T322" i="5"/>
  <c r="S322" i="5"/>
  <c r="R322" i="5"/>
  <c r="Q322" i="5"/>
  <c r="P322" i="5"/>
  <c r="AI321" i="5"/>
  <c r="AH321" i="5"/>
  <c r="AF321" i="5"/>
  <c r="AE321" i="5"/>
  <c r="AD321" i="5"/>
  <c r="AC321" i="5"/>
  <c r="AB321" i="5"/>
  <c r="AA321" i="5"/>
  <c r="Z321" i="5"/>
  <c r="Y321" i="5"/>
  <c r="X321" i="5"/>
  <c r="V321" i="5"/>
  <c r="U321" i="5"/>
  <c r="T321" i="5"/>
  <c r="S321" i="5"/>
  <c r="R321" i="5"/>
  <c r="Q321" i="5"/>
  <c r="P321" i="5"/>
  <c r="AI320" i="5"/>
  <c r="AH320" i="5"/>
  <c r="AF320" i="5"/>
  <c r="AE320" i="5"/>
  <c r="AD320" i="5"/>
  <c r="AC320" i="5"/>
  <c r="AB320" i="5"/>
  <c r="AA320" i="5"/>
  <c r="Z320" i="5"/>
  <c r="Y320" i="5"/>
  <c r="X320" i="5"/>
  <c r="V320" i="5"/>
  <c r="U320" i="5"/>
  <c r="T320" i="5"/>
  <c r="S320" i="5"/>
  <c r="R320" i="5"/>
  <c r="Q320" i="5"/>
  <c r="P320" i="5"/>
  <c r="AI319" i="5"/>
  <c r="AH319" i="5"/>
  <c r="AF319" i="5"/>
  <c r="AE319" i="5"/>
  <c r="AD319" i="5"/>
  <c r="AC319" i="5"/>
  <c r="AB319" i="5"/>
  <c r="AA319" i="5"/>
  <c r="Z319" i="5"/>
  <c r="Y319" i="5"/>
  <c r="X319" i="5"/>
  <c r="V319" i="5"/>
  <c r="U319" i="5"/>
  <c r="T319" i="5"/>
  <c r="S319" i="5"/>
  <c r="R319" i="5"/>
  <c r="Q319" i="5"/>
  <c r="P319" i="5"/>
  <c r="AI318" i="5"/>
  <c r="AH318" i="5"/>
  <c r="AF318" i="5"/>
  <c r="AE318" i="5"/>
  <c r="AD318" i="5"/>
  <c r="AC318" i="5"/>
  <c r="AB318" i="5"/>
  <c r="AA318" i="5"/>
  <c r="Z318" i="5"/>
  <c r="Y318" i="5"/>
  <c r="X318" i="5"/>
  <c r="V318" i="5"/>
  <c r="U318" i="5"/>
  <c r="T318" i="5"/>
  <c r="S318" i="5"/>
  <c r="R318" i="5"/>
  <c r="Q318" i="5"/>
  <c r="P318" i="5"/>
  <c r="AI317" i="5"/>
  <c r="AH317" i="5"/>
  <c r="AF317" i="5"/>
  <c r="AE317" i="5"/>
  <c r="AD317" i="5"/>
  <c r="AC317" i="5"/>
  <c r="AB317" i="5"/>
  <c r="AA317" i="5"/>
  <c r="Z317" i="5"/>
  <c r="Y317" i="5"/>
  <c r="X317" i="5"/>
  <c r="V317" i="5"/>
  <c r="U317" i="5"/>
  <c r="T317" i="5"/>
  <c r="S317" i="5"/>
  <c r="R317" i="5"/>
  <c r="Q317" i="5"/>
  <c r="P317" i="5"/>
  <c r="AI316" i="5"/>
  <c r="AH316" i="5"/>
  <c r="AF316" i="5"/>
  <c r="AE316" i="5"/>
  <c r="AD316" i="5"/>
  <c r="AC316" i="5"/>
  <c r="AB316" i="5"/>
  <c r="AA316" i="5"/>
  <c r="Z316" i="5"/>
  <c r="Y316" i="5"/>
  <c r="X316" i="5"/>
  <c r="V316" i="5"/>
  <c r="U316" i="5"/>
  <c r="T316" i="5"/>
  <c r="S316" i="5"/>
  <c r="R316" i="5"/>
  <c r="Q316" i="5"/>
  <c r="P316" i="5"/>
  <c r="AI315" i="5"/>
  <c r="AH315" i="5"/>
  <c r="AF315" i="5"/>
  <c r="AE315" i="5"/>
  <c r="AD315" i="5"/>
  <c r="AC315" i="5"/>
  <c r="AB315" i="5"/>
  <c r="AA315" i="5"/>
  <c r="Z315" i="5"/>
  <c r="Y315" i="5"/>
  <c r="X315" i="5"/>
  <c r="V315" i="5"/>
  <c r="U315" i="5"/>
  <c r="T315" i="5"/>
  <c r="S315" i="5"/>
  <c r="R315" i="5"/>
  <c r="Q315" i="5"/>
  <c r="P315" i="5"/>
  <c r="AI314" i="5"/>
  <c r="AH314" i="5"/>
  <c r="AF314" i="5"/>
  <c r="AE314" i="5"/>
  <c r="AD314" i="5"/>
  <c r="AC314" i="5"/>
  <c r="AB314" i="5"/>
  <c r="AA314" i="5"/>
  <c r="Z314" i="5"/>
  <c r="Y314" i="5"/>
  <c r="X314" i="5"/>
  <c r="V314" i="5"/>
  <c r="U314" i="5"/>
  <c r="T314" i="5"/>
  <c r="S314" i="5"/>
  <c r="R314" i="5"/>
  <c r="Q314" i="5"/>
  <c r="P314" i="5"/>
  <c r="AI313" i="5"/>
  <c r="AH313" i="5"/>
  <c r="AF313" i="5"/>
  <c r="AE313" i="5"/>
  <c r="AD313" i="5"/>
  <c r="AC313" i="5"/>
  <c r="AB313" i="5"/>
  <c r="AA313" i="5"/>
  <c r="Z313" i="5"/>
  <c r="Y313" i="5"/>
  <c r="X313" i="5"/>
  <c r="V313" i="5"/>
  <c r="U313" i="5"/>
  <c r="T313" i="5"/>
  <c r="S313" i="5"/>
  <c r="R313" i="5"/>
  <c r="Q313" i="5"/>
  <c r="P313" i="5"/>
  <c r="AI312" i="5"/>
  <c r="AH312" i="5"/>
  <c r="AF312" i="5"/>
  <c r="AE312" i="5"/>
  <c r="AD312" i="5"/>
  <c r="AC312" i="5"/>
  <c r="AB312" i="5"/>
  <c r="AA312" i="5"/>
  <c r="Z312" i="5"/>
  <c r="Y312" i="5"/>
  <c r="X312" i="5"/>
  <c r="V312" i="5"/>
  <c r="U312" i="5"/>
  <c r="T312" i="5"/>
  <c r="S312" i="5"/>
  <c r="R312" i="5"/>
  <c r="Q312" i="5"/>
  <c r="P312" i="5"/>
  <c r="AI311" i="5"/>
  <c r="AH311" i="5"/>
  <c r="AF311" i="5"/>
  <c r="AE311" i="5"/>
  <c r="AD311" i="5"/>
  <c r="AC311" i="5"/>
  <c r="AB311" i="5"/>
  <c r="AA311" i="5"/>
  <c r="Z311" i="5"/>
  <c r="Y311" i="5"/>
  <c r="X311" i="5"/>
  <c r="V311" i="5"/>
  <c r="U311" i="5"/>
  <c r="T311" i="5"/>
  <c r="S311" i="5"/>
  <c r="R311" i="5"/>
  <c r="Q311" i="5"/>
  <c r="P311" i="5"/>
  <c r="AI310" i="5"/>
  <c r="AH310" i="5"/>
  <c r="AF310" i="5"/>
  <c r="AE310" i="5"/>
  <c r="AD310" i="5"/>
  <c r="AC310" i="5"/>
  <c r="AB310" i="5"/>
  <c r="AA310" i="5"/>
  <c r="Z310" i="5"/>
  <c r="Y310" i="5"/>
  <c r="X310" i="5"/>
  <c r="V310" i="5"/>
  <c r="U310" i="5"/>
  <c r="T310" i="5"/>
  <c r="S310" i="5"/>
  <c r="R310" i="5"/>
  <c r="Q310" i="5"/>
  <c r="P310" i="5"/>
  <c r="AI309" i="5"/>
  <c r="AH309" i="5"/>
  <c r="AF309" i="5"/>
  <c r="AE309" i="5"/>
  <c r="AD309" i="5"/>
  <c r="AC309" i="5"/>
  <c r="AB309" i="5"/>
  <c r="AA309" i="5"/>
  <c r="Z309" i="5"/>
  <c r="Y309" i="5"/>
  <c r="X309" i="5"/>
  <c r="V309" i="5"/>
  <c r="U309" i="5"/>
  <c r="T309" i="5"/>
  <c r="S309" i="5"/>
  <c r="R309" i="5"/>
  <c r="Q309" i="5"/>
  <c r="P309" i="5"/>
  <c r="AI308" i="5"/>
  <c r="AH308" i="5"/>
  <c r="AF308" i="5"/>
  <c r="AE308" i="5"/>
  <c r="AD308" i="5"/>
  <c r="AC308" i="5"/>
  <c r="AB308" i="5"/>
  <c r="AA308" i="5"/>
  <c r="Z308" i="5"/>
  <c r="Y308" i="5"/>
  <c r="X308" i="5"/>
  <c r="V308" i="5"/>
  <c r="U308" i="5"/>
  <c r="T308" i="5"/>
  <c r="S308" i="5"/>
  <c r="R308" i="5"/>
  <c r="Q308" i="5"/>
  <c r="P308" i="5"/>
  <c r="AI307" i="5"/>
  <c r="AH307" i="5"/>
  <c r="AF307" i="5"/>
  <c r="AE307" i="5"/>
  <c r="AD307" i="5"/>
  <c r="AC307" i="5"/>
  <c r="AB307" i="5"/>
  <c r="AA307" i="5"/>
  <c r="Z307" i="5"/>
  <c r="Y307" i="5"/>
  <c r="X307" i="5"/>
  <c r="V307" i="5"/>
  <c r="U307" i="5"/>
  <c r="T307" i="5"/>
  <c r="S307" i="5"/>
  <c r="R307" i="5"/>
  <c r="Q307" i="5"/>
  <c r="P307" i="5"/>
  <c r="AI306" i="5"/>
  <c r="AH306" i="5"/>
  <c r="AF306" i="5"/>
  <c r="AE306" i="5"/>
  <c r="AD306" i="5"/>
  <c r="AC306" i="5"/>
  <c r="AB306" i="5"/>
  <c r="AA306" i="5"/>
  <c r="Z306" i="5"/>
  <c r="Y306" i="5"/>
  <c r="X306" i="5"/>
  <c r="V306" i="5"/>
  <c r="U306" i="5"/>
  <c r="T306" i="5"/>
  <c r="S306" i="5"/>
  <c r="R306" i="5"/>
  <c r="Q306" i="5"/>
  <c r="P306" i="5"/>
  <c r="AI305" i="5"/>
  <c r="AH305" i="5"/>
  <c r="AF305" i="5"/>
  <c r="AE305" i="5"/>
  <c r="AD305" i="5"/>
  <c r="AC305" i="5"/>
  <c r="AB305" i="5"/>
  <c r="AA305" i="5"/>
  <c r="Z305" i="5"/>
  <c r="Y305" i="5"/>
  <c r="X305" i="5"/>
  <c r="V305" i="5"/>
  <c r="U305" i="5"/>
  <c r="T305" i="5"/>
  <c r="S305" i="5"/>
  <c r="R305" i="5"/>
  <c r="Q305" i="5"/>
  <c r="P305" i="5"/>
  <c r="AI304" i="5"/>
  <c r="AH304" i="5"/>
  <c r="AF304" i="5"/>
  <c r="AE304" i="5"/>
  <c r="AD304" i="5"/>
  <c r="AC304" i="5"/>
  <c r="AB304" i="5"/>
  <c r="AA304" i="5"/>
  <c r="Z304" i="5"/>
  <c r="Y304" i="5"/>
  <c r="X304" i="5"/>
  <c r="V304" i="5"/>
  <c r="U304" i="5"/>
  <c r="T304" i="5"/>
  <c r="S304" i="5"/>
  <c r="R304" i="5"/>
  <c r="Q304" i="5"/>
  <c r="P304" i="5"/>
  <c r="AI303" i="5"/>
  <c r="AH303" i="5"/>
  <c r="AF303" i="5"/>
  <c r="AE303" i="5"/>
  <c r="AD303" i="5"/>
  <c r="AC303" i="5"/>
  <c r="AB303" i="5"/>
  <c r="AA303" i="5"/>
  <c r="Z303" i="5"/>
  <c r="Y303" i="5"/>
  <c r="X303" i="5"/>
  <c r="V303" i="5"/>
  <c r="U303" i="5"/>
  <c r="T303" i="5"/>
  <c r="S303" i="5"/>
  <c r="R303" i="5"/>
  <c r="Q303" i="5"/>
  <c r="P303" i="5"/>
  <c r="AI302" i="5"/>
  <c r="AH302" i="5"/>
  <c r="AF302" i="5"/>
  <c r="AE302" i="5"/>
  <c r="AD302" i="5"/>
  <c r="AC302" i="5"/>
  <c r="AB302" i="5"/>
  <c r="AA302" i="5"/>
  <c r="Z302" i="5"/>
  <c r="Y302" i="5"/>
  <c r="X302" i="5"/>
  <c r="V302" i="5"/>
  <c r="U302" i="5"/>
  <c r="T302" i="5"/>
  <c r="S302" i="5"/>
  <c r="R302" i="5"/>
  <c r="Q302" i="5"/>
  <c r="P302" i="5"/>
  <c r="AI301" i="5"/>
  <c r="AH301" i="5"/>
  <c r="AF301" i="5"/>
  <c r="AE301" i="5"/>
  <c r="AD301" i="5"/>
  <c r="AC301" i="5"/>
  <c r="AB301" i="5"/>
  <c r="AA301" i="5"/>
  <c r="Z301" i="5"/>
  <c r="Y301" i="5"/>
  <c r="X301" i="5"/>
  <c r="V301" i="5"/>
  <c r="U301" i="5"/>
  <c r="T301" i="5"/>
  <c r="S301" i="5"/>
  <c r="R301" i="5"/>
  <c r="Q301" i="5"/>
  <c r="P301" i="5"/>
  <c r="AI300" i="5"/>
  <c r="AH300" i="5"/>
  <c r="AF300" i="5"/>
  <c r="AE300" i="5"/>
  <c r="AD300" i="5"/>
  <c r="AC300" i="5"/>
  <c r="AB300" i="5"/>
  <c r="AA300" i="5"/>
  <c r="Z300" i="5"/>
  <c r="Y300" i="5"/>
  <c r="X300" i="5"/>
  <c r="V300" i="5"/>
  <c r="U300" i="5"/>
  <c r="T300" i="5"/>
  <c r="S300" i="5"/>
  <c r="R300" i="5"/>
  <c r="Q300" i="5"/>
  <c r="P300" i="5"/>
  <c r="AI299" i="5"/>
  <c r="AH299" i="5"/>
  <c r="AF299" i="5"/>
  <c r="AE299" i="5"/>
  <c r="AD299" i="5"/>
  <c r="AC299" i="5"/>
  <c r="AB299" i="5"/>
  <c r="AA299" i="5"/>
  <c r="Z299" i="5"/>
  <c r="Y299" i="5"/>
  <c r="X299" i="5"/>
  <c r="V299" i="5"/>
  <c r="U299" i="5"/>
  <c r="T299" i="5"/>
  <c r="S299" i="5"/>
  <c r="R299" i="5"/>
  <c r="Q299" i="5"/>
  <c r="P299" i="5"/>
  <c r="AI298" i="5"/>
  <c r="AH298" i="5"/>
  <c r="AF298" i="5"/>
  <c r="AE298" i="5"/>
  <c r="AD298" i="5"/>
  <c r="AC298" i="5"/>
  <c r="AB298" i="5"/>
  <c r="AA298" i="5"/>
  <c r="Z298" i="5"/>
  <c r="Y298" i="5"/>
  <c r="X298" i="5"/>
  <c r="V298" i="5"/>
  <c r="U298" i="5"/>
  <c r="T298" i="5"/>
  <c r="S298" i="5"/>
  <c r="R298" i="5"/>
  <c r="Q298" i="5"/>
  <c r="P298" i="5"/>
  <c r="AI297" i="5"/>
  <c r="AH297" i="5"/>
  <c r="AF297" i="5"/>
  <c r="AE297" i="5"/>
  <c r="AD297" i="5"/>
  <c r="AC297" i="5"/>
  <c r="AB297" i="5"/>
  <c r="AA297" i="5"/>
  <c r="Z297" i="5"/>
  <c r="Y297" i="5"/>
  <c r="X297" i="5"/>
  <c r="V297" i="5"/>
  <c r="U297" i="5"/>
  <c r="T297" i="5"/>
  <c r="S297" i="5"/>
  <c r="R297" i="5"/>
  <c r="Q297" i="5"/>
  <c r="P297" i="5"/>
  <c r="AI296" i="5"/>
  <c r="AH296" i="5"/>
  <c r="AF296" i="5"/>
  <c r="AE296" i="5"/>
  <c r="AD296" i="5"/>
  <c r="AC296" i="5"/>
  <c r="AB296" i="5"/>
  <c r="AA296" i="5"/>
  <c r="Z296" i="5"/>
  <c r="Y296" i="5"/>
  <c r="X296" i="5"/>
  <c r="V296" i="5"/>
  <c r="U296" i="5"/>
  <c r="T296" i="5"/>
  <c r="S296" i="5"/>
  <c r="R296" i="5"/>
  <c r="Q296" i="5"/>
  <c r="P296" i="5"/>
  <c r="AI295" i="5"/>
  <c r="AH295" i="5"/>
  <c r="AF295" i="5"/>
  <c r="AE295" i="5"/>
  <c r="AD295" i="5"/>
  <c r="AC295" i="5"/>
  <c r="AB295" i="5"/>
  <c r="AA295" i="5"/>
  <c r="Z295" i="5"/>
  <c r="Y295" i="5"/>
  <c r="X295" i="5"/>
  <c r="V295" i="5"/>
  <c r="U295" i="5"/>
  <c r="T295" i="5"/>
  <c r="S295" i="5"/>
  <c r="R295" i="5"/>
  <c r="Q295" i="5"/>
  <c r="P295" i="5"/>
  <c r="AI294" i="5"/>
  <c r="AH294" i="5"/>
  <c r="AF294" i="5"/>
  <c r="AE294" i="5"/>
  <c r="AD294" i="5"/>
  <c r="AC294" i="5"/>
  <c r="AB294" i="5"/>
  <c r="AA294" i="5"/>
  <c r="Z294" i="5"/>
  <c r="Y294" i="5"/>
  <c r="X294" i="5"/>
  <c r="V294" i="5"/>
  <c r="U294" i="5"/>
  <c r="T294" i="5"/>
  <c r="S294" i="5"/>
  <c r="R294" i="5"/>
  <c r="Q294" i="5"/>
  <c r="P294" i="5"/>
  <c r="AI293" i="5"/>
  <c r="AH293" i="5"/>
  <c r="AF293" i="5"/>
  <c r="AE293" i="5"/>
  <c r="AD293" i="5"/>
  <c r="AC293" i="5"/>
  <c r="AB293" i="5"/>
  <c r="AA293" i="5"/>
  <c r="Z293" i="5"/>
  <c r="Y293" i="5"/>
  <c r="X293" i="5"/>
  <c r="V293" i="5"/>
  <c r="U293" i="5"/>
  <c r="T293" i="5"/>
  <c r="S293" i="5"/>
  <c r="R293" i="5"/>
  <c r="Q293" i="5"/>
  <c r="P293" i="5"/>
  <c r="AI292" i="5"/>
  <c r="AH292" i="5"/>
  <c r="AF292" i="5"/>
  <c r="AE292" i="5"/>
  <c r="AD292" i="5"/>
  <c r="AC292" i="5"/>
  <c r="AB292" i="5"/>
  <c r="AA292" i="5"/>
  <c r="Z292" i="5"/>
  <c r="Y292" i="5"/>
  <c r="X292" i="5"/>
  <c r="V292" i="5"/>
  <c r="U292" i="5"/>
  <c r="T292" i="5"/>
  <c r="S292" i="5"/>
  <c r="R292" i="5"/>
  <c r="Q292" i="5"/>
  <c r="P292" i="5"/>
  <c r="AI291" i="5"/>
  <c r="AH291" i="5"/>
  <c r="AF291" i="5"/>
  <c r="AE291" i="5"/>
  <c r="AD291" i="5"/>
  <c r="AC291" i="5"/>
  <c r="AB291" i="5"/>
  <c r="AA291" i="5"/>
  <c r="Z291" i="5"/>
  <c r="Y291" i="5"/>
  <c r="X291" i="5"/>
  <c r="V291" i="5"/>
  <c r="U291" i="5"/>
  <c r="T291" i="5"/>
  <c r="S291" i="5"/>
  <c r="R291" i="5"/>
  <c r="Q291" i="5"/>
  <c r="P291" i="5"/>
  <c r="AI290" i="5"/>
  <c r="AH290" i="5"/>
  <c r="AF290" i="5"/>
  <c r="AE290" i="5"/>
  <c r="AD290" i="5"/>
  <c r="AC290" i="5"/>
  <c r="AB290" i="5"/>
  <c r="AA290" i="5"/>
  <c r="Z290" i="5"/>
  <c r="Y290" i="5"/>
  <c r="X290" i="5"/>
  <c r="V290" i="5"/>
  <c r="U290" i="5"/>
  <c r="T290" i="5"/>
  <c r="S290" i="5"/>
  <c r="R290" i="5"/>
  <c r="Q290" i="5"/>
  <c r="P290" i="5"/>
  <c r="AI289" i="5"/>
  <c r="AH289" i="5"/>
  <c r="AF289" i="5"/>
  <c r="AE289" i="5"/>
  <c r="AD289" i="5"/>
  <c r="AC289" i="5"/>
  <c r="AB289" i="5"/>
  <c r="AA289" i="5"/>
  <c r="Z289" i="5"/>
  <c r="Y289" i="5"/>
  <c r="X289" i="5"/>
  <c r="V289" i="5"/>
  <c r="U289" i="5"/>
  <c r="T289" i="5"/>
  <c r="S289" i="5"/>
  <c r="R289" i="5"/>
  <c r="Q289" i="5"/>
  <c r="P289" i="5"/>
  <c r="AI288" i="5"/>
  <c r="AH288" i="5"/>
  <c r="AF288" i="5"/>
  <c r="AE288" i="5"/>
  <c r="AD288" i="5"/>
  <c r="AC288" i="5"/>
  <c r="AB288" i="5"/>
  <c r="AA288" i="5"/>
  <c r="Z288" i="5"/>
  <c r="Y288" i="5"/>
  <c r="X288" i="5"/>
  <c r="V288" i="5"/>
  <c r="U288" i="5"/>
  <c r="T288" i="5"/>
  <c r="S288" i="5"/>
  <c r="R288" i="5"/>
  <c r="Q288" i="5"/>
  <c r="P288" i="5"/>
  <c r="AI287" i="5"/>
  <c r="AH287" i="5"/>
  <c r="AF287" i="5"/>
  <c r="AE287" i="5"/>
  <c r="AD287" i="5"/>
  <c r="AC287" i="5"/>
  <c r="AB287" i="5"/>
  <c r="AA287" i="5"/>
  <c r="Z287" i="5"/>
  <c r="Y287" i="5"/>
  <c r="X287" i="5"/>
  <c r="V287" i="5"/>
  <c r="U287" i="5"/>
  <c r="T287" i="5"/>
  <c r="S287" i="5"/>
  <c r="R287" i="5"/>
  <c r="Q287" i="5"/>
  <c r="P287" i="5"/>
  <c r="AI286" i="5"/>
  <c r="AH286" i="5"/>
  <c r="AF286" i="5"/>
  <c r="AE286" i="5"/>
  <c r="AD286" i="5"/>
  <c r="AC286" i="5"/>
  <c r="AB286" i="5"/>
  <c r="AA286" i="5"/>
  <c r="Z286" i="5"/>
  <c r="Y286" i="5"/>
  <c r="X286" i="5"/>
  <c r="V286" i="5"/>
  <c r="U286" i="5"/>
  <c r="T286" i="5"/>
  <c r="S286" i="5"/>
  <c r="R286" i="5"/>
  <c r="Q286" i="5"/>
  <c r="P286" i="5"/>
  <c r="AI285" i="5"/>
  <c r="AH285" i="5"/>
  <c r="AF285" i="5"/>
  <c r="AE285" i="5"/>
  <c r="AD285" i="5"/>
  <c r="AC285" i="5"/>
  <c r="AB285" i="5"/>
  <c r="AA285" i="5"/>
  <c r="Z285" i="5"/>
  <c r="Y285" i="5"/>
  <c r="X285" i="5"/>
  <c r="V285" i="5"/>
  <c r="U285" i="5"/>
  <c r="T285" i="5"/>
  <c r="S285" i="5"/>
  <c r="R285" i="5"/>
  <c r="Q285" i="5"/>
  <c r="P285" i="5"/>
  <c r="AI284" i="5"/>
  <c r="AH284" i="5"/>
  <c r="AF284" i="5"/>
  <c r="AE284" i="5"/>
  <c r="AD284" i="5"/>
  <c r="AC284" i="5"/>
  <c r="AB284" i="5"/>
  <c r="AA284" i="5"/>
  <c r="Z284" i="5"/>
  <c r="Y284" i="5"/>
  <c r="X284" i="5"/>
  <c r="V284" i="5"/>
  <c r="U284" i="5"/>
  <c r="T284" i="5"/>
  <c r="S284" i="5"/>
  <c r="R284" i="5"/>
  <c r="Q284" i="5"/>
  <c r="P284" i="5"/>
  <c r="AI283" i="5"/>
  <c r="AH283" i="5"/>
  <c r="AF283" i="5"/>
  <c r="AE283" i="5"/>
  <c r="AD283" i="5"/>
  <c r="AC283" i="5"/>
  <c r="AB283" i="5"/>
  <c r="AA283" i="5"/>
  <c r="Z283" i="5"/>
  <c r="Y283" i="5"/>
  <c r="X283" i="5"/>
  <c r="V283" i="5"/>
  <c r="U283" i="5"/>
  <c r="T283" i="5"/>
  <c r="S283" i="5"/>
  <c r="R283" i="5"/>
  <c r="Q283" i="5"/>
  <c r="P283" i="5"/>
  <c r="AI282" i="5"/>
  <c r="AH282" i="5"/>
  <c r="AF282" i="5"/>
  <c r="AE282" i="5"/>
  <c r="AD282" i="5"/>
  <c r="AC282" i="5"/>
  <c r="AB282" i="5"/>
  <c r="AA282" i="5"/>
  <c r="Z282" i="5"/>
  <c r="Y282" i="5"/>
  <c r="X282" i="5"/>
  <c r="V282" i="5"/>
  <c r="U282" i="5"/>
  <c r="T282" i="5"/>
  <c r="S282" i="5"/>
  <c r="R282" i="5"/>
  <c r="Q282" i="5"/>
  <c r="P282" i="5"/>
  <c r="AI281" i="5"/>
  <c r="AH281" i="5"/>
  <c r="AF281" i="5"/>
  <c r="AE281" i="5"/>
  <c r="AD281" i="5"/>
  <c r="AC281" i="5"/>
  <c r="AB281" i="5"/>
  <c r="AA281" i="5"/>
  <c r="Z281" i="5"/>
  <c r="Y281" i="5"/>
  <c r="X281" i="5"/>
  <c r="V281" i="5"/>
  <c r="U281" i="5"/>
  <c r="T281" i="5"/>
  <c r="S281" i="5"/>
  <c r="R281" i="5"/>
  <c r="Q281" i="5"/>
  <c r="P281" i="5"/>
  <c r="AI280" i="5"/>
  <c r="AH280" i="5"/>
  <c r="AF280" i="5"/>
  <c r="AE280" i="5"/>
  <c r="AD280" i="5"/>
  <c r="AC280" i="5"/>
  <c r="AB280" i="5"/>
  <c r="AA280" i="5"/>
  <c r="Z280" i="5"/>
  <c r="Y280" i="5"/>
  <c r="X280" i="5"/>
  <c r="V280" i="5"/>
  <c r="U280" i="5"/>
  <c r="T280" i="5"/>
  <c r="S280" i="5"/>
  <c r="R280" i="5"/>
  <c r="Q280" i="5"/>
  <c r="P280" i="5"/>
  <c r="AI279" i="5"/>
  <c r="AH279" i="5"/>
  <c r="AF279" i="5"/>
  <c r="AE279" i="5"/>
  <c r="AD279" i="5"/>
  <c r="AC279" i="5"/>
  <c r="AB279" i="5"/>
  <c r="AA279" i="5"/>
  <c r="Z279" i="5"/>
  <c r="Y279" i="5"/>
  <c r="X279" i="5"/>
  <c r="V279" i="5"/>
  <c r="U279" i="5"/>
  <c r="T279" i="5"/>
  <c r="S279" i="5"/>
  <c r="R279" i="5"/>
  <c r="Q279" i="5"/>
  <c r="P279" i="5"/>
  <c r="AI278" i="5"/>
  <c r="AH278" i="5"/>
  <c r="AF278" i="5"/>
  <c r="AE278" i="5"/>
  <c r="AD278" i="5"/>
  <c r="AC278" i="5"/>
  <c r="AB278" i="5"/>
  <c r="AA278" i="5"/>
  <c r="Z278" i="5"/>
  <c r="Y278" i="5"/>
  <c r="X278" i="5"/>
  <c r="V278" i="5"/>
  <c r="U278" i="5"/>
  <c r="T278" i="5"/>
  <c r="S278" i="5"/>
  <c r="R278" i="5"/>
  <c r="Q278" i="5"/>
  <c r="P278" i="5"/>
  <c r="AI277" i="5"/>
  <c r="AH277" i="5"/>
  <c r="AF277" i="5"/>
  <c r="AE277" i="5"/>
  <c r="AD277" i="5"/>
  <c r="AC277" i="5"/>
  <c r="AB277" i="5"/>
  <c r="AA277" i="5"/>
  <c r="Z277" i="5"/>
  <c r="Y277" i="5"/>
  <c r="X277" i="5"/>
  <c r="V277" i="5"/>
  <c r="U277" i="5"/>
  <c r="T277" i="5"/>
  <c r="S277" i="5"/>
  <c r="R277" i="5"/>
  <c r="Q277" i="5"/>
  <c r="P277" i="5"/>
  <c r="AI276" i="5"/>
  <c r="AH276" i="5"/>
  <c r="AF276" i="5"/>
  <c r="AE276" i="5"/>
  <c r="AD276" i="5"/>
  <c r="AC276" i="5"/>
  <c r="AB276" i="5"/>
  <c r="AA276" i="5"/>
  <c r="Z276" i="5"/>
  <c r="Y276" i="5"/>
  <c r="X276" i="5"/>
  <c r="V276" i="5"/>
  <c r="U276" i="5"/>
  <c r="T276" i="5"/>
  <c r="S276" i="5"/>
  <c r="R276" i="5"/>
  <c r="Q276" i="5"/>
  <c r="P276" i="5"/>
  <c r="AI275" i="5"/>
  <c r="AH275" i="5"/>
  <c r="AF275" i="5"/>
  <c r="AE275" i="5"/>
  <c r="AD275" i="5"/>
  <c r="AC275" i="5"/>
  <c r="AB275" i="5"/>
  <c r="AA275" i="5"/>
  <c r="Z275" i="5"/>
  <c r="Y275" i="5"/>
  <c r="X275" i="5"/>
  <c r="V275" i="5"/>
  <c r="U275" i="5"/>
  <c r="T275" i="5"/>
  <c r="S275" i="5"/>
  <c r="R275" i="5"/>
  <c r="Q275" i="5"/>
  <c r="P275" i="5"/>
  <c r="AI274" i="5"/>
  <c r="AH274" i="5"/>
  <c r="AF274" i="5"/>
  <c r="AE274" i="5"/>
  <c r="AD274" i="5"/>
  <c r="AC274" i="5"/>
  <c r="AB274" i="5"/>
  <c r="AA274" i="5"/>
  <c r="Z274" i="5"/>
  <c r="Y274" i="5"/>
  <c r="X274" i="5"/>
  <c r="V274" i="5"/>
  <c r="U274" i="5"/>
  <c r="T274" i="5"/>
  <c r="S274" i="5"/>
  <c r="R274" i="5"/>
  <c r="Q274" i="5"/>
  <c r="P274" i="5"/>
  <c r="AI273" i="5"/>
  <c r="AH273" i="5"/>
  <c r="AF273" i="5"/>
  <c r="AE273" i="5"/>
  <c r="AD273" i="5"/>
  <c r="AC273" i="5"/>
  <c r="AB273" i="5"/>
  <c r="AA273" i="5"/>
  <c r="Z273" i="5"/>
  <c r="Y273" i="5"/>
  <c r="X273" i="5"/>
  <c r="V273" i="5"/>
  <c r="U273" i="5"/>
  <c r="T273" i="5"/>
  <c r="S273" i="5"/>
  <c r="R273" i="5"/>
  <c r="Q273" i="5"/>
  <c r="P273" i="5"/>
  <c r="AI272" i="5"/>
  <c r="AH272" i="5"/>
  <c r="AF272" i="5"/>
  <c r="AE272" i="5"/>
  <c r="AD272" i="5"/>
  <c r="AC272" i="5"/>
  <c r="AB272" i="5"/>
  <c r="AA272" i="5"/>
  <c r="Z272" i="5"/>
  <c r="Y272" i="5"/>
  <c r="X272" i="5"/>
  <c r="V272" i="5"/>
  <c r="U272" i="5"/>
  <c r="T272" i="5"/>
  <c r="S272" i="5"/>
  <c r="R272" i="5"/>
  <c r="Q272" i="5"/>
  <c r="P272" i="5"/>
  <c r="AI271" i="5"/>
  <c r="AH271" i="5"/>
  <c r="AF271" i="5"/>
  <c r="AE271" i="5"/>
  <c r="AD271" i="5"/>
  <c r="AC271" i="5"/>
  <c r="AB271" i="5"/>
  <c r="AA271" i="5"/>
  <c r="Z271" i="5"/>
  <c r="Y271" i="5"/>
  <c r="X271" i="5"/>
  <c r="V271" i="5"/>
  <c r="U271" i="5"/>
  <c r="T271" i="5"/>
  <c r="S271" i="5"/>
  <c r="R271" i="5"/>
  <c r="Q271" i="5"/>
  <c r="P271" i="5"/>
  <c r="AI270" i="5"/>
  <c r="AH270" i="5"/>
  <c r="AF270" i="5"/>
  <c r="AE270" i="5"/>
  <c r="AD270" i="5"/>
  <c r="AC270" i="5"/>
  <c r="AB270" i="5"/>
  <c r="AA270" i="5"/>
  <c r="Z270" i="5"/>
  <c r="Y270" i="5"/>
  <c r="X270" i="5"/>
  <c r="V270" i="5"/>
  <c r="U270" i="5"/>
  <c r="T270" i="5"/>
  <c r="S270" i="5"/>
  <c r="R270" i="5"/>
  <c r="Q270" i="5"/>
  <c r="P270" i="5"/>
  <c r="AI269" i="5"/>
  <c r="AH269" i="5"/>
  <c r="AF269" i="5"/>
  <c r="AE269" i="5"/>
  <c r="AD269" i="5"/>
  <c r="AC269" i="5"/>
  <c r="AB269" i="5"/>
  <c r="AA269" i="5"/>
  <c r="Z269" i="5"/>
  <c r="Y269" i="5"/>
  <c r="X269" i="5"/>
  <c r="V269" i="5"/>
  <c r="U269" i="5"/>
  <c r="T269" i="5"/>
  <c r="S269" i="5"/>
  <c r="R269" i="5"/>
  <c r="Q269" i="5"/>
  <c r="P269" i="5"/>
  <c r="AI268" i="5"/>
  <c r="AH268" i="5"/>
  <c r="AF268" i="5"/>
  <c r="AE268" i="5"/>
  <c r="AD268" i="5"/>
  <c r="AC268" i="5"/>
  <c r="AB268" i="5"/>
  <c r="AA268" i="5"/>
  <c r="Z268" i="5"/>
  <c r="Y268" i="5"/>
  <c r="X268" i="5"/>
  <c r="V268" i="5"/>
  <c r="U268" i="5"/>
  <c r="T268" i="5"/>
  <c r="S268" i="5"/>
  <c r="R268" i="5"/>
  <c r="Q268" i="5"/>
  <c r="P268" i="5"/>
  <c r="AI267" i="5"/>
  <c r="AH267" i="5"/>
  <c r="AF267" i="5"/>
  <c r="AE267" i="5"/>
  <c r="AD267" i="5"/>
  <c r="AC267" i="5"/>
  <c r="AB267" i="5"/>
  <c r="AA267" i="5"/>
  <c r="Z267" i="5"/>
  <c r="Y267" i="5"/>
  <c r="X267" i="5"/>
  <c r="V267" i="5"/>
  <c r="U267" i="5"/>
  <c r="T267" i="5"/>
  <c r="S267" i="5"/>
  <c r="R267" i="5"/>
  <c r="Q267" i="5"/>
  <c r="P267" i="5"/>
  <c r="AI266" i="5"/>
  <c r="AH266" i="5"/>
  <c r="AF266" i="5"/>
  <c r="AE266" i="5"/>
  <c r="AD266" i="5"/>
  <c r="AC266" i="5"/>
  <c r="AB266" i="5"/>
  <c r="AA266" i="5"/>
  <c r="Z266" i="5"/>
  <c r="Y266" i="5"/>
  <c r="X266" i="5"/>
  <c r="V266" i="5"/>
  <c r="U266" i="5"/>
  <c r="T266" i="5"/>
  <c r="S266" i="5"/>
  <c r="R266" i="5"/>
  <c r="Q266" i="5"/>
  <c r="P266" i="5"/>
  <c r="AI265" i="5"/>
  <c r="AH265" i="5"/>
  <c r="AF265" i="5"/>
  <c r="AE265" i="5"/>
  <c r="AD265" i="5"/>
  <c r="AC265" i="5"/>
  <c r="AB265" i="5"/>
  <c r="AA265" i="5"/>
  <c r="Z265" i="5"/>
  <c r="Y265" i="5"/>
  <c r="X265" i="5"/>
  <c r="V265" i="5"/>
  <c r="U265" i="5"/>
  <c r="T265" i="5"/>
  <c r="S265" i="5"/>
  <c r="R265" i="5"/>
  <c r="Q265" i="5"/>
  <c r="P265" i="5"/>
  <c r="AI264" i="5"/>
  <c r="AH264" i="5"/>
  <c r="AF264" i="5"/>
  <c r="AE264" i="5"/>
  <c r="AD264" i="5"/>
  <c r="AC264" i="5"/>
  <c r="AB264" i="5"/>
  <c r="AA264" i="5"/>
  <c r="Z264" i="5"/>
  <c r="Y264" i="5"/>
  <c r="X264" i="5"/>
  <c r="V264" i="5"/>
  <c r="U264" i="5"/>
  <c r="T264" i="5"/>
  <c r="S264" i="5"/>
  <c r="R264" i="5"/>
  <c r="Q264" i="5"/>
  <c r="P264" i="5"/>
  <c r="AI263" i="5"/>
  <c r="AH263" i="5"/>
  <c r="AF263" i="5"/>
  <c r="AE263" i="5"/>
  <c r="AD263" i="5"/>
  <c r="AC263" i="5"/>
  <c r="AB263" i="5"/>
  <c r="AA263" i="5"/>
  <c r="Z263" i="5"/>
  <c r="Y263" i="5"/>
  <c r="X263" i="5"/>
  <c r="V263" i="5"/>
  <c r="U263" i="5"/>
  <c r="T263" i="5"/>
  <c r="S263" i="5"/>
  <c r="R263" i="5"/>
  <c r="Q263" i="5"/>
  <c r="P263" i="5"/>
  <c r="AI262" i="5"/>
  <c r="AH262" i="5"/>
  <c r="AF262" i="5"/>
  <c r="AE262" i="5"/>
  <c r="AD262" i="5"/>
  <c r="AC262" i="5"/>
  <c r="AB262" i="5"/>
  <c r="AA262" i="5"/>
  <c r="Z262" i="5"/>
  <c r="Y262" i="5"/>
  <c r="X262" i="5"/>
  <c r="V262" i="5"/>
  <c r="U262" i="5"/>
  <c r="T262" i="5"/>
  <c r="S262" i="5"/>
  <c r="R262" i="5"/>
  <c r="Q262" i="5"/>
  <c r="P262" i="5"/>
  <c r="AI261" i="5"/>
  <c r="AH261" i="5"/>
  <c r="AF261" i="5"/>
  <c r="AE261" i="5"/>
  <c r="AD261" i="5"/>
  <c r="AC261" i="5"/>
  <c r="AB261" i="5"/>
  <c r="AA261" i="5"/>
  <c r="Z261" i="5"/>
  <c r="Y261" i="5"/>
  <c r="X261" i="5"/>
  <c r="V261" i="5"/>
  <c r="U261" i="5"/>
  <c r="T261" i="5"/>
  <c r="S261" i="5"/>
  <c r="R261" i="5"/>
  <c r="Q261" i="5"/>
  <c r="P261" i="5"/>
  <c r="AI260" i="5"/>
  <c r="AH260" i="5"/>
  <c r="AF260" i="5"/>
  <c r="AE260" i="5"/>
  <c r="AD260" i="5"/>
  <c r="AC260" i="5"/>
  <c r="AB260" i="5"/>
  <c r="AA260" i="5"/>
  <c r="Z260" i="5"/>
  <c r="Y260" i="5"/>
  <c r="X260" i="5"/>
  <c r="V260" i="5"/>
  <c r="U260" i="5"/>
  <c r="T260" i="5"/>
  <c r="S260" i="5"/>
  <c r="R260" i="5"/>
  <c r="Q260" i="5"/>
  <c r="P260" i="5"/>
  <c r="AI259" i="5"/>
  <c r="AH259" i="5"/>
  <c r="AF259" i="5"/>
  <c r="AE259" i="5"/>
  <c r="AD259" i="5"/>
  <c r="AC259" i="5"/>
  <c r="AB259" i="5"/>
  <c r="AA259" i="5"/>
  <c r="Z259" i="5"/>
  <c r="Y259" i="5"/>
  <c r="X259" i="5"/>
  <c r="V259" i="5"/>
  <c r="U259" i="5"/>
  <c r="T259" i="5"/>
  <c r="S259" i="5"/>
  <c r="R259" i="5"/>
  <c r="Q259" i="5"/>
  <c r="P259" i="5"/>
  <c r="AI258" i="5"/>
  <c r="AH258" i="5"/>
  <c r="AF258" i="5"/>
  <c r="AE258" i="5"/>
  <c r="AD258" i="5"/>
  <c r="AC258" i="5"/>
  <c r="AB258" i="5"/>
  <c r="AA258" i="5"/>
  <c r="Z258" i="5"/>
  <c r="Y258" i="5"/>
  <c r="X258" i="5"/>
  <c r="V258" i="5"/>
  <c r="U258" i="5"/>
  <c r="T258" i="5"/>
  <c r="S258" i="5"/>
  <c r="R258" i="5"/>
  <c r="Q258" i="5"/>
  <c r="P258" i="5"/>
  <c r="AI257" i="5"/>
  <c r="AH257" i="5"/>
  <c r="AF257" i="5"/>
  <c r="AE257" i="5"/>
  <c r="AD257" i="5"/>
  <c r="AC257" i="5"/>
  <c r="AB257" i="5"/>
  <c r="AA257" i="5"/>
  <c r="Z257" i="5"/>
  <c r="Y257" i="5"/>
  <c r="X257" i="5"/>
  <c r="V257" i="5"/>
  <c r="U257" i="5"/>
  <c r="T257" i="5"/>
  <c r="S257" i="5"/>
  <c r="R257" i="5"/>
  <c r="Q257" i="5"/>
  <c r="P257" i="5"/>
  <c r="AI256" i="5"/>
  <c r="AH256" i="5"/>
  <c r="AF256" i="5"/>
  <c r="AE256" i="5"/>
  <c r="AD256" i="5"/>
  <c r="AC256" i="5"/>
  <c r="AB256" i="5"/>
  <c r="AA256" i="5"/>
  <c r="Z256" i="5"/>
  <c r="Y256" i="5"/>
  <c r="X256" i="5"/>
  <c r="V256" i="5"/>
  <c r="U256" i="5"/>
  <c r="T256" i="5"/>
  <c r="S256" i="5"/>
  <c r="R256" i="5"/>
  <c r="Q256" i="5"/>
  <c r="P256" i="5"/>
  <c r="AI255" i="5"/>
  <c r="AH255" i="5"/>
  <c r="AF255" i="5"/>
  <c r="AE255" i="5"/>
  <c r="AD255" i="5"/>
  <c r="AC255" i="5"/>
  <c r="AB255" i="5"/>
  <c r="AA255" i="5"/>
  <c r="Z255" i="5"/>
  <c r="Y255" i="5"/>
  <c r="X255" i="5"/>
  <c r="V255" i="5"/>
  <c r="U255" i="5"/>
  <c r="T255" i="5"/>
  <c r="S255" i="5"/>
  <c r="R255" i="5"/>
  <c r="Q255" i="5"/>
  <c r="P255" i="5"/>
  <c r="AI254" i="5"/>
  <c r="AH254" i="5"/>
  <c r="AF254" i="5"/>
  <c r="AE254" i="5"/>
  <c r="AD254" i="5"/>
  <c r="AC254" i="5"/>
  <c r="AB254" i="5"/>
  <c r="AA254" i="5"/>
  <c r="Z254" i="5"/>
  <c r="Y254" i="5"/>
  <c r="X254" i="5"/>
  <c r="V254" i="5"/>
  <c r="U254" i="5"/>
  <c r="T254" i="5"/>
  <c r="S254" i="5"/>
  <c r="R254" i="5"/>
  <c r="Q254" i="5"/>
  <c r="P254" i="5"/>
  <c r="AI253" i="5"/>
  <c r="AH253" i="5"/>
  <c r="AF253" i="5"/>
  <c r="AE253" i="5"/>
  <c r="AD253" i="5"/>
  <c r="AC253" i="5"/>
  <c r="AB253" i="5"/>
  <c r="AA253" i="5"/>
  <c r="Z253" i="5"/>
  <c r="Y253" i="5"/>
  <c r="X253" i="5"/>
  <c r="V253" i="5"/>
  <c r="U253" i="5"/>
  <c r="T253" i="5"/>
  <c r="S253" i="5"/>
  <c r="R253" i="5"/>
  <c r="Q253" i="5"/>
  <c r="P253" i="5"/>
  <c r="AI252" i="5"/>
  <c r="AH252" i="5"/>
  <c r="AF252" i="5"/>
  <c r="AE252" i="5"/>
  <c r="AD252" i="5"/>
  <c r="AC252" i="5"/>
  <c r="AB252" i="5"/>
  <c r="AA252" i="5"/>
  <c r="Z252" i="5"/>
  <c r="Y252" i="5"/>
  <c r="X252" i="5"/>
  <c r="V252" i="5"/>
  <c r="U252" i="5"/>
  <c r="T252" i="5"/>
  <c r="S252" i="5"/>
  <c r="R252" i="5"/>
  <c r="Q252" i="5"/>
  <c r="P252" i="5"/>
  <c r="AI251" i="5"/>
  <c r="AH251" i="5"/>
  <c r="AF251" i="5"/>
  <c r="AE251" i="5"/>
  <c r="AD251" i="5"/>
  <c r="AC251" i="5"/>
  <c r="AB251" i="5"/>
  <c r="AA251" i="5"/>
  <c r="Z251" i="5"/>
  <c r="Y251" i="5"/>
  <c r="X251" i="5"/>
  <c r="V251" i="5"/>
  <c r="U251" i="5"/>
  <c r="T251" i="5"/>
  <c r="S251" i="5"/>
  <c r="R251" i="5"/>
  <c r="Q251" i="5"/>
  <c r="P251" i="5"/>
  <c r="AI250" i="5"/>
  <c r="AH250" i="5"/>
  <c r="AF250" i="5"/>
  <c r="AE250" i="5"/>
  <c r="AD250" i="5"/>
  <c r="AC250" i="5"/>
  <c r="AB250" i="5"/>
  <c r="AA250" i="5"/>
  <c r="Z250" i="5"/>
  <c r="Y250" i="5"/>
  <c r="X250" i="5"/>
  <c r="V250" i="5"/>
  <c r="U250" i="5"/>
  <c r="T250" i="5"/>
  <c r="S250" i="5"/>
  <c r="R250" i="5"/>
  <c r="Q250" i="5"/>
  <c r="P250" i="5"/>
  <c r="AI249" i="5"/>
  <c r="AH249" i="5"/>
  <c r="AF249" i="5"/>
  <c r="AE249" i="5"/>
  <c r="AD249" i="5"/>
  <c r="AC249" i="5"/>
  <c r="AB249" i="5"/>
  <c r="AA249" i="5"/>
  <c r="Z249" i="5"/>
  <c r="Y249" i="5"/>
  <c r="X249" i="5"/>
  <c r="V249" i="5"/>
  <c r="U249" i="5"/>
  <c r="T249" i="5"/>
  <c r="S249" i="5"/>
  <c r="R249" i="5"/>
  <c r="Q249" i="5"/>
  <c r="P249" i="5"/>
  <c r="AI248" i="5"/>
  <c r="AH248" i="5"/>
  <c r="AF248" i="5"/>
  <c r="AE248" i="5"/>
  <c r="AD248" i="5"/>
  <c r="AC248" i="5"/>
  <c r="AB248" i="5"/>
  <c r="AA248" i="5"/>
  <c r="Z248" i="5"/>
  <c r="Y248" i="5"/>
  <c r="X248" i="5"/>
  <c r="V248" i="5"/>
  <c r="U248" i="5"/>
  <c r="T248" i="5"/>
  <c r="S248" i="5"/>
  <c r="R248" i="5"/>
  <c r="Q248" i="5"/>
  <c r="P248" i="5"/>
  <c r="AI247" i="5"/>
  <c r="AH247" i="5"/>
  <c r="AF247" i="5"/>
  <c r="AE247" i="5"/>
  <c r="AD247" i="5"/>
  <c r="AC247" i="5"/>
  <c r="AB247" i="5"/>
  <c r="AA247" i="5"/>
  <c r="Z247" i="5"/>
  <c r="Y247" i="5"/>
  <c r="X247" i="5"/>
  <c r="V247" i="5"/>
  <c r="U247" i="5"/>
  <c r="T247" i="5"/>
  <c r="S247" i="5"/>
  <c r="R247" i="5"/>
  <c r="Q247" i="5"/>
  <c r="P247" i="5"/>
  <c r="AI246" i="5"/>
  <c r="AH246" i="5"/>
  <c r="AF246" i="5"/>
  <c r="AE246" i="5"/>
  <c r="AD246" i="5"/>
  <c r="AC246" i="5"/>
  <c r="AB246" i="5"/>
  <c r="AA246" i="5"/>
  <c r="Z246" i="5"/>
  <c r="Y246" i="5"/>
  <c r="X246" i="5"/>
  <c r="V246" i="5"/>
  <c r="U246" i="5"/>
  <c r="T246" i="5"/>
  <c r="S246" i="5"/>
  <c r="R246" i="5"/>
  <c r="Q246" i="5"/>
  <c r="P246" i="5"/>
  <c r="AI245" i="5"/>
  <c r="AH245" i="5"/>
  <c r="AF245" i="5"/>
  <c r="AE245" i="5"/>
  <c r="AD245" i="5"/>
  <c r="AC245" i="5"/>
  <c r="AB245" i="5"/>
  <c r="AA245" i="5"/>
  <c r="Z245" i="5"/>
  <c r="Y245" i="5"/>
  <c r="X245" i="5"/>
  <c r="V245" i="5"/>
  <c r="U245" i="5"/>
  <c r="T245" i="5"/>
  <c r="S245" i="5"/>
  <c r="R245" i="5"/>
  <c r="Q245" i="5"/>
  <c r="P245" i="5"/>
  <c r="AI244" i="5"/>
  <c r="AH244" i="5"/>
  <c r="AF244" i="5"/>
  <c r="AE244" i="5"/>
  <c r="AD244" i="5"/>
  <c r="AC244" i="5"/>
  <c r="AB244" i="5"/>
  <c r="AA244" i="5"/>
  <c r="Z244" i="5"/>
  <c r="Y244" i="5"/>
  <c r="X244" i="5"/>
  <c r="V244" i="5"/>
  <c r="U244" i="5"/>
  <c r="T244" i="5"/>
  <c r="S244" i="5"/>
  <c r="R244" i="5"/>
  <c r="Q244" i="5"/>
  <c r="P244" i="5"/>
  <c r="AI243" i="5"/>
  <c r="AH243" i="5"/>
  <c r="AF243" i="5"/>
  <c r="AE243" i="5"/>
  <c r="AD243" i="5"/>
  <c r="AC243" i="5"/>
  <c r="AB243" i="5"/>
  <c r="AA243" i="5"/>
  <c r="Z243" i="5"/>
  <c r="Y243" i="5"/>
  <c r="X243" i="5"/>
  <c r="V243" i="5"/>
  <c r="U243" i="5"/>
  <c r="T243" i="5"/>
  <c r="S243" i="5"/>
  <c r="R243" i="5"/>
  <c r="Q243" i="5"/>
  <c r="P243" i="5"/>
  <c r="AI242" i="5"/>
  <c r="AH242" i="5"/>
  <c r="AF242" i="5"/>
  <c r="AE242" i="5"/>
  <c r="AD242" i="5"/>
  <c r="AC242" i="5"/>
  <c r="AB242" i="5"/>
  <c r="AA242" i="5"/>
  <c r="Z242" i="5"/>
  <c r="Y242" i="5"/>
  <c r="X242" i="5"/>
  <c r="V242" i="5"/>
  <c r="U242" i="5"/>
  <c r="T242" i="5"/>
  <c r="S242" i="5"/>
  <c r="R242" i="5"/>
  <c r="Q242" i="5"/>
  <c r="P242" i="5"/>
  <c r="AI241" i="5"/>
  <c r="AH241" i="5"/>
  <c r="AF241" i="5"/>
  <c r="AE241" i="5"/>
  <c r="AD241" i="5"/>
  <c r="AC241" i="5"/>
  <c r="AB241" i="5"/>
  <c r="AA241" i="5"/>
  <c r="Z241" i="5"/>
  <c r="Y241" i="5"/>
  <c r="X241" i="5"/>
  <c r="V241" i="5"/>
  <c r="U241" i="5"/>
  <c r="T241" i="5"/>
  <c r="S241" i="5"/>
  <c r="R241" i="5"/>
  <c r="Q241" i="5"/>
  <c r="P241" i="5"/>
  <c r="AI240" i="5"/>
  <c r="AH240" i="5"/>
  <c r="AF240" i="5"/>
  <c r="AE240" i="5"/>
  <c r="AD240" i="5"/>
  <c r="AC240" i="5"/>
  <c r="AB240" i="5"/>
  <c r="AA240" i="5"/>
  <c r="Z240" i="5"/>
  <c r="Y240" i="5"/>
  <c r="X240" i="5"/>
  <c r="V240" i="5"/>
  <c r="U240" i="5"/>
  <c r="T240" i="5"/>
  <c r="S240" i="5"/>
  <c r="R240" i="5"/>
  <c r="Q240" i="5"/>
  <c r="P240" i="5"/>
  <c r="AI239" i="5"/>
  <c r="AH239" i="5"/>
  <c r="AF239" i="5"/>
  <c r="AE239" i="5"/>
  <c r="AD239" i="5"/>
  <c r="AC239" i="5"/>
  <c r="AB239" i="5"/>
  <c r="AA239" i="5"/>
  <c r="Z239" i="5"/>
  <c r="Y239" i="5"/>
  <c r="X239" i="5"/>
  <c r="V239" i="5"/>
  <c r="U239" i="5"/>
  <c r="T239" i="5"/>
  <c r="S239" i="5"/>
  <c r="R239" i="5"/>
  <c r="Q239" i="5"/>
  <c r="P239" i="5"/>
  <c r="AI238" i="5"/>
  <c r="AH238" i="5"/>
  <c r="AF238" i="5"/>
  <c r="AE238" i="5"/>
  <c r="AD238" i="5"/>
  <c r="AC238" i="5"/>
  <c r="AB238" i="5"/>
  <c r="AA238" i="5"/>
  <c r="Z238" i="5"/>
  <c r="Y238" i="5"/>
  <c r="X238" i="5"/>
  <c r="V238" i="5"/>
  <c r="U238" i="5"/>
  <c r="T238" i="5"/>
  <c r="S238" i="5"/>
  <c r="R238" i="5"/>
  <c r="Q238" i="5"/>
  <c r="P238" i="5"/>
  <c r="AI237" i="5"/>
  <c r="AH237" i="5"/>
  <c r="AF237" i="5"/>
  <c r="AE237" i="5"/>
  <c r="AD237" i="5"/>
  <c r="AC237" i="5"/>
  <c r="AB237" i="5"/>
  <c r="AA237" i="5"/>
  <c r="Z237" i="5"/>
  <c r="Y237" i="5"/>
  <c r="X237" i="5"/>
  <c r="V237" i="5"/>
  <c r="U237" i="5"/>
  <c r="T237" i="5"/>
  <c r="S237" i="5"/>
  <c r="R237" i="5"/>
  <c r="Q237" i="5"/>
  <c r="P237" i="5"/>
  <c r="AI236" i="5"/>
  <c r="AH236" i="5"/>
  <c r="AF236" i="5"/>
  <c r="AE236" i="5"/>
  <c r="AD236" i="5"/>
  <c r="AC236" i="5"/>
  <c r="AB236" i="5"/>
  <c r="AA236" i="5"/>
  <c r="Z236" i="5"/>
  <c r="Y236" i="5"/>
  <c r="X236" i="5"/>
  <c r="V236" i="5"/>
  <c r="U236" i="5"/>
  <c r="T236" i="5"/>
  <c r="S236" i="5"/>
  <c r="R236" i="5"/>
  <c r="Q236" i="5"/>
  <c r="P236" i="5"/>
  <c r="AI235" i="5"/>
  <c r="AH235" i="5"/>
  <c r="AF235" i="5"/>
  <c r="AE235" i="5"/>
  <c r="AD235" i="5"/>
  <c r="AC235" i="5"/>
  <c r="AB235" i="5"/>
  <c r="AA235" i="5"/>
  <c r="Z235" i="5"/>
  <c r="Y235" i="5"/>
  <c r="X235" i="5"/>
  <c r="V235" i="5"/>
  <c r="U235" i="5"/>
  <c r="T235" i="5"/>
  <c r="S235" i="5"/>
  <c r="R235" i="5"/>
  <c r="Q235" i="5"/>
  <c r="P235" i="5"/>
  <c r="AI234" i="5"/>
  <c r="AH234" i="5"/>
  <c r="AF234" i="5"/>
  <c r="AE234" i="5"/>
  <c r="AD234" i="5"/>
  <c r="AC234" i="5"/>
  <c r="AB234" i="5"/>
  <c r="AA234" i="5"/>
  <c r="Z234" i="5"/>
  <c r="Y234" i="5"/>
  <c r="X234" i="5"/>
  <c r="V234" i="5"/>
  <c r="U234" i="5"/>
  <c r="T234" i="5"/>
  <c r="S234" i="5"/>
  <c r="R234" i="5"/>
  <c r="Q234" i="5"/>
  <c r="P234" i="5"/>
  <c r="AI233" i="5"/>
  <c r="AH233" i="5"/>
  <c r="AF233" i="5"/>
  <c r="AE233" i="5"/>
  <c r="AD233" i="5"/>
  <c r="AC233" i="5"/>
  <c r="AB233" i="5"/>
  <c r="AA233" i="5"/>
  <c r="Z233" i="5"/>
  <c r="Y233" i="5"/>
  <c r="X233" i="5"/>
  <c r="V233" i="5"/>
  <c r="U233" i="5"/>
  <c r="T233" i="5"/>
  <c r="S233" i="5"/>
  <c r="R233" i="5"/>
  <c r="Q233" i="5"/>
  <c r="P233" i="5"/>
  <c r="AI232" i="5"/>
  <c r="AH232" i="5"/>
  <c r="AF232" i="5"/>
  <c r="AE232" i="5"/>
  <c r="AD232" i="5"/>
  <c r="AC232" i="5"/>
  <c r="AB232" i="5"/>
  <c r="AA232" i="5"/>
  <c r="Z232" i="5"/>
  <c r="Y232" i="5"/>
  <c r="X232" i="5"/>
  <c r="V232" i="5"/>
  <c r="U232" i="5"/>
  <c r="T232" i="5"/>
  <c r="S232" i="5"/>
  <c r="R232" i="5"/>
  <c r="Q232" i="5"/>
  <c r="P232" i="5"/>
  <c r="AI231" i="5"/>
  <c r="AH231" i="5"/>
  <c r="AF231" i="5"/>
  <c r="AE231" i="5"/>
  <c r="AD231" i="5"/>
  <c r="AC231" i="5"/>
  <c r="AB231" i="5"/>
  <c r="AA231" i="5"/>
  <c r="Z231" i="5"/>
  <c r="Y231" i="5"/>
  <c r="X231" i="5"/>
  <c r="V231" i="5"/>
  <c r="U231" i="5"/>
  <c r="T231" i="5"/>
  <c r="S231" i="5"/>
  <c r="R231" i="5"/>
  <c r="Q231" i="5"/>
  <c r="P231" i="5"/>
  <c r="AI230" i="5"/>
  <c r="AH230" i="5"/>
  <c r="AF230" i="5"/>
  <c r="AE230" i="5"/>
  <c r="AD230" i="5"/>
  <c r="AC230" i="5"/>
  <c r="AB230" i="5"/>
  <c r="AA230" i="5"/>
  <c r="Z230" i="5"/>
  <c r="Y230" i="5"/>
  <c r="X230" i="5"/>
  <c r="V230" i="5"/>
  <c r="U230" i="5"/>
  <c r="T230" i="5"/>
  <c r="S230" i="5"/>
  <c r="R230" i="5"/>
  <c r="Q230" i="5"/>
  <c r="P230" i="5"/>
  <c r="AI229" i="5"/>
  <c r="AH229" i="5"/>
  <c r="AF229" i="5"/>
  <c r="AE229" i="5"/>
  <c r="AD229" i="5"/>
  <c r="AC229" i="5"/>
  <c r="AB229" i="5"/>
  <c r="AA229" i="5"/>
  <c r="Z229" i="5"/>
  <c r="Y229" i="5"/>
  <c r="X229" i="5"/>
  <c r="V229" i="5"/>
  <c r="U229" i="5"/>
  <c r="T229" i="5"/>
  <c r="S229" i="5"/>
  <c r="R229" i="5"/>
  <c r="Q229" i="5"/>
  <c r="P229" i="5"/>
  <c r="AI228" i="5"/>
  <c r="AH228" i="5"/>
  <c r="AF228" i="5"/>
  <c r="AE228" i="5"/>
  <c r="AD228" i="5"/>
  <c r="AC228" i="5"/>
  <c r="AB228" i="5"/>
  <c r="AA228" i="5"/>
  <c r="Z228" i="5"/>
  <c r="Y228" i="5"/>
  <c r="X228" i="5"/>
  <c r="V228" i="5"/>
  <c r="U228" i="5"/>
  <c r="T228" i="5"/>
  <c r="S228" i="5"/>
  <c r="R228" i="5"/>
  <c r="Q228" i="5"/>
  <c r="P228" i="5"/>
  <c r="AI227" i="5"/>
  <c r="AH227" i="5"/>
  <c r="AF227" i="5"/>
  <c r="AE227" i="5"/>
  <c r="AD227" i="5"/>
  <c r="AC227" i="5"/>
  <c r="AB227" i="5"/>
  <c r="AA227" i="5"/>
  <c r="Z227" i="5"/>
  <c r="Y227" i="5"/>
  <c r="X227" i="5"/>
  <c r="V227" i="5"/>
  <c r="U227" i="5"/>
  <c r="T227" i="5"/>
  <c r="S227" i="5"/>
  <c r="R227" i="5"/>
  <c r="Q227" i="5"/>
  <c r="P227" i="5"/>
  <c r="AI226" i="5"/>
  <c r="AH226" i="5"/>
  <c r="AF226" i="5"/>
  <c r="AE226" i="5"/>
  <c r="AD226" i="5"/>
  <c r="AC226" i="5"/>
  <c r="AB226" i="5"/>
  <c r="AA226" i="5"/>
  <c r="Z226" i="5"/>
  <c r="Y226" i="5"/>
  <c r="X226" i="5"/>
  <c r="V226" i="5"/>
  <c r="U226" i="5"/>
  <c r="T226" i="5"/>
  <c r="S226" i="5"/>
  <c r="R226" i="5"/>
  <c r="Q226" i="5"/>
  <c r="P226" i="5"/>
  <c r="AI225" i="5"/>
  <c r="AH225" i="5"/>
  <c r="AF225" i="5"/>
  <c r="AE225" i="5"/>
  <c r="AD225" i="5"/>
  <c r="AC225" i="5"/>
  <c r="AB225" i="5"/>
  <c r="AA225" i="5"/>
  <c r="Z225" i="5"/>
  <c r="Y225" i="5"/>
  <c r="X225" i="5"/>
  <c r="V225" i="5"/>
  <c r="U225" i="5"/>
  <c r="T225" i="5"/>
  <c r="S225" i="5"/>
  <c r="R225" i="5"/>
  <c r="Q225" i="5"/>
  <c r="P225" i="5"/>
  <c r="AI224" i="5"/>
  <c r="AH224" i="5"/>
  <c r="AF224" i="5"/>
  <c r="AE224" i="5"/>
  <c r="AD224" i="5"/>
  <c r="AC224" i="5"/>
  <c r="AB224" i="5"/>
  <c r="AA224" i="5"/>
  <c r="Z224" i="5"/>
  <c r="Y224" i="5"/>
  <c r="X224" i="5"/>
  <c r="V224" i="5"/>
  <c r="U224" i="5"/>
  <c r="T224" i="5"/>
  <c r="S224" i="5"/>
  <c r="R224" i="5"/>
  <c r="Q224" i="5"/>
  <c r="P224" i="5"/>
  <c r="AI223" i="5"/>
  <c r="AH223" i="5"/>
  <c r="AF223" i="5"/>
  <c r="AE223" i="5"/>
  <c r="AD223" i="5"/>
  <c r="AC223" i="5"/>
  <c r="AB223" i="5"/>
  <c r="AA223" i="5"/>
  <c r="Z223" i="5"/>
  <c r="Y223" i="5"/>
  <c r="X223" i="5"/>
  <c r="V223" i="5"/>
  <c r="U223" i="5"/>
  <c r="T223" i="5"/>
  <c r="S223" i="5"/>
  <c r="R223" i="5"/>
  <c r="Q223" i="5"/>
  <c r="P223" i="5"/>
  <c r="AI222" i="5"/>
  <c r="AH222" i="5"/>
  <c r="AF222" i="5"/>
  <c r="AE222" i="5"/>
  <c r="AD222" i="5"/>
  <c r="AC222" i="5"/>
  <c r="AB222" i="5"/>
  <c r="AA222" i="5"/>
  <c r="Z222" i="5"/>
  <c r="Y222" i="5"/>
  <c r="X222" i="5"/>
  <c r="V222" i="5"/>
  <c r="U222" i="5"/>
  <c r="T222" i="5"/>
  <c r="S222" i="5"/>
  <c r="R222" i="5"/>
  <c r="Q222" i="5"/>
  <c r="P222" i="5"/>
  <c r="AI221" i="5"/>
  <c r="AH221" i="5"/>
  <c r="AF221" i="5"/>
  <c r="AE221" i="5"/>
  <c r="AD221" i="5"/>
  <c r="AC221" i="5"/>
  <c r="AB221" i="5"/>
  <c r="AA221" i="5"/>
  <c r="Z221" i="5"/>
  <c r="Y221" i="5"/>
  <c r="X221" i="5"/>
  <c r="V221" i="5"/>
  <c r="U221" i="5"/>
  <c r="T221" i="5"/>
  <c r="S221" i="5"/>
  <c r="R221" i="5"/>
  <c r="Q221" i="5"/>
  <c r="P221" i="5"/>
  <c r="AI220" i="5"/>
  <c r="AH220" i="5"/>
  <c r="AF220" i="5"/>
  <c r="AE220" i="5"/>
  <c r="AD220" i="5"/>
  <c r="AC220" i="5"/>
  <c r="AB220" i="5"/>
  <c r="AA220" i="5"/>
  <c r="Z220" i="5"/>
  <c r="Y220" i="5"/>
  <c r="X220" i="5"/>
  <c r="V220" i="5"/>
  <c r="U220" i="5"/>
  <c r="T220" i="5"/>
  <c r="S220" i="5"/>
  <c r="R220" i="5"/>
  <c r="Q220" i="5"/>
  <c r="P220" i="5"/>
  <c r="AI219" i="5"/>
  <c r="AH219" i="5"/>
  <c r="AF219" i="5"/>
  <c r="AE219" i="5"/>
  <c r="AD219" i="5"/>
  <c r="AC219" i="5"/>
  <c r="AB219" i="5"/>
  <c r="AA219" i="5"/>
  <c r="Z219" i="5"/>
  <c r="Y219" i="5"/>
  <c r="X219" i="5"/>
  <c r="V219" i="5"/>
  <c r="U219" i="5"/>
  <c r="T219" i="5"/>
  <c r="S219" i="5"/>
  <c r="R219" i="5"/>
  <c r="Q219" i="5"/>
  <c r="P219" i="5"/>
  <c r="AI218" i="5"/>
  <c r="AH218" i="5"/>
  <c r="AF218" i="5"/>
  <c r="AE218" i="5"/>
  <c r="AD218" i="5"/>
  <c r="AC218" i="5"/>
  <c r="AB218" i="5"/>
  <c r="AA218" i="5"/>
  <c r="Z218" i="5"/>
  <c r="Y218" i="5"/>
  <c r="X218" i="5"/>
  <c r="V218" i="5"/>
  <c r="U218" i="5"/>
  <c r="T218" i="5"/>
  <c r="S218" i="5"/>
  <c r="R218" i="5"/>
  <c r="Q218" i="5"/>
  <c r="P218" i="5"/>
  <c r="AI217" i="5"/>
  <c r="AH217" i="5"/>
  <c r="AF217" i="5"/>
  <c r="AE217" i="5"/>
  <c r="AD217" i="5"/>
  <c r="AC217" i="5"/>
  <c r="AB217" i="5"/>
  <c r="AA217" i="5"/>
  <c r="Z217" i="5"/>
  <c r="Y217" i="5"/>
  <c r="X217" i="5"/>
  <c r="V217" i="5"/>
  <c r="U217" i="5"/>
  <c r="T217" i="5"/>
  <c r="S217" i="5"/>
  <c r="R217" i="5"/>
  <c r="Q217" i="5"/>
  <c r="P217" i="5"/>
  <c r="AI216" i="5"/>
  <c r="AH216" i="5"/>
  <c r="AF216" i="5"/>
  <c r="AE216" i="5"/>
  <c r="AD216" i="5"/>
  <c r="AC216" i="5"/>
  <c r="AB216" i="5"/>
  <c r="AA216" i="5"/>
  <c r="Z216" i="5"/>
  <c r="Y216" i="5"/>
  <c r="X216" i="5"/>
  <c r="V216" i="5"/>
  <c r="U216" i="5"/>
  <c r="T216" i="5"/>
  <c r="S216" i="5"/>
  <c r="R216" i="5"/>
  <c r="Q216" i="5"/>
  <c r="P216" i="5"/>
  <c r="AI215" i="5"/>
  <c r="AH215" i="5"/>
  <c r="AF215" i="5"/>
  <c r="AE215" i="5"/>
  <c r="AD215" i="5"/>
  <c r="AC215" i="5"/>
  <c r="AB215" i="5"/>
  <c r="AA215" i="5"/>
  <c r="Z215" i="5"/>
  <c r="Y215" i="5"/>
  <c r="X215" i="5"/>
  <c r="V215" i="5"/>
  <c r="U215" i="5"/>
  <c r="T215" i="5"/>
  <c r="S215" i="5"/>
  <c r="R215" i="5"/>
  <c r="Q215" i="5"/>
  <c r="P215" i="5"/>
  <c r="AI214" i="5"/>
  <c r="AH214" i="5"/>
  <c r="AF214" i="5"/>
  <c r="AE214" i="5"/>
  <c r="AD214" i="5"/>
  <c r="AC214" i="5"/>
  <c r="AB214" i="5"/>
  <c r="AA214" i="5"/>
  <c r="Z214" i="5"/>
  <c r="Y214" i="5"/>
  <c r="X214" i="5"/>
  <c r="V214" i="5"/>
  <c r="U214" i="5"/>
  <c r="T214" i="5"/>
  <c r="S214" i="5"/>
  <c r="R214" i="5"/>
  <c r="Q214" i="5"/>
  <c r="P214" i="5"/>
  <c r="AI213" i="5"/>
  <c r="AH213" i="5"/>
  <c r="AF213" i="5"/>
  <c r="AE213" i="5"/>
  <c r="AD213" i="5"/>
  <c r="AC213" i="5"/>
  <c r="AB213" i="5"/>
  <c r="AA213" i="5"/>
  <c r="Z213" i="5"/>
  <c r="Y213" i="5"/>
  <c r="X213" i="5"/>
  <c r="V213" i="5"/>
  <c r="U213" i="5"/>
  <c r="T213" i="5"/>
  <c r="S213" i="5"/>
  <c r="R213" i="5"/>
  <c r="Q213" i="5"/>
  <c r="P213" i="5"/>
  <c r="AI212" i="5"/>
  <c r="AH212" i="5"/>
  <c r="AF212" i="5"/>
  <c r="AE212" i="5"/>
  <c r="AD212" i="5"/>
  <c r="AC212" i="5"/>
  <c r="AB212" i="5"/>
  <c r="AA212" i="5"/>
  <c r="Z212" i="5"/>
  <c r="Y212" i="5"/>
  <c r="X212" i="5"/>
  <c r="V212" i="5"/>
  <c r="U212" i="5"/>
  <c r="T212" i="5"/>
  <c r="S212" i="5"/>
  <c r="R212" i="5"/>
  <c r="Q212" i="5"/>
  <c r="P212" i="5"/>
  <c r="AI211" i="5"/>
  <c r="AH211" i="5"/>
  <c r="AF211" i="5"/>
  <c r="AE211" i="5"/>
  <c r="AD211" i="5"/>
  <c r="AC211" i="5"/>
  <c r="AB211" i="5"/>
  <c r="AA211" i="5"/>
  <c r="Z211" i="5"/>
  <c r="Y211" i="5"/>
  <c r="X211" i="5"/>
  <c r="V211" i="5"/>
  <c r="U211" i="5"/>
  <c r="T211" i="5"/>
  <c r="S211" i="5"/>
  <c r="R211" i="5"/>
  <c r="Q211" i="5"/>
  <c r="P211" i="5"/>
  <c r="AI210" i="5"/>
  <c r="AH210" i="5"/>
  <c r="AF210" i="5"/>
  <c r="AE210" i="5"/>
  <c r="AD210" i="5"/>
  <c r="AC210" i="5"/>
  <c r="AB210" i="5"/>
  <c r="AA210" i="5"/>
  <c r="Z210" i="5"/>
  <c r="Y210" i="5"/>
  <c r="X210" i="5"/>
  <c r="V210" i="5"/>
  <c r="U210" i="5"/>
  <c r="T210" i="5"/>
  <c r="S210" i="5"/>
  <c r="R210" i="5"/>
  <c r="Q210" i="5"/>
  <c r="P210" i="5"/>
  <c r="AI209" i="5"/>
  <c r="AH209" i="5"/>
  <c r="AF209" i="5"/>
  <c r="AE209" i="5"/>
  <c r="AD209" i="5"/>
  <c r="AC209" i="5"/>
  <c r="AB209" i="5"/>
  <c r="AA209" i="5"/>
  <c r="Z209" i="5"/>
  <c r="Y209" i="5"/>
  <c r="X209" i="5"/>
  <c r="V209" i="5"/>
  <c r="U209" i="5"/>
  <c r="T209" i="5"/>
  <c r="S209" i="5"/>
  <c r="R209" i="5"/>
  <c r="Q209" i="5"/>
  <c r="P209" i="5"/>
  <c r="AI208" i="5"/>
  <c r="AH208" i="5"/>
  <c r="AF208" i="5"/>
  <c r="AE208" i="5"/>
  <c r="AD208" i="5"/>
  <c r="AC208" i="5"/>
  <c r="AB208" i="5"/>
  <c r="AA208" i="5"/>
  <c r="Z208" i="5"/>
  <c r="Y208" i="5"/>
  <c r="X208" i="5"/>
  <c r="V208" i="5"/>
  <c r="U208" i="5"/>
  <c r="T208" i="5"/>
  <c r="S208" i="5"/>
  <c r="R208" i="5"/>
  <c r="Q208" i="5"/>
  <c r="P208" i="5"/>
  <c r="AI207" i="5"/>
  <c r="AH207" i="5"/>
  <c r="AF207" i="5"/>
  <c r="AE207" i="5"/>
  <c r="AD207" i="5"/>
  <c r="AC207" i="5"/>
  <c r="AB207" i="5"/>
  <c r="AA207" i="5"/>
  <c r="Z207" i="5"/>
  <c r="Y207" i="5"/>
  <c r="X207" i="5"/>
  <c r="V207" i="5"/>
  <c r="U207" i="5"/>
  <c r="T207" i="5"/>
  <c r="S207" i="5"/>
  <c r="R207" i="5"/>
  <c r="Q207" i="5"/>
  <c r="P207" i="5"/>
  <c r="AI206" i="5"/>
  <c r="AH206" i="5"/>
  <c r="AF206" i="5"/>
  <c r="AE206" i="5"/>
  <c r="AD206" i="5"/>
  <c r="AC206" i="5"/>
  <c r="AB206" i="5"/>
  <c r="AA206" i="5"/>
  <c r="Z206" i="5"/>
  <c r="Y206" i="5"/>
  <c r="X206" i="5"/>
  <c r="V206" i="5"/>
  <c r="U206" i="5"/>
  <c r="T206" i="5"/>
  <c r="S206" i="5"/>
  <c r="R206" i="5"/>
  <c r="Q206" i="5"/>
  <c r="P206" i="5"/>
  <c r="AI205" i="5"/>
  <c r="AH205" i="5"/>
  <c r="AF205" i="5"/>
  <c r="AE205" i="5"/>
  <c r="AD205" i="5"/>
  <c r="AC205" i="5"/>
  <c r="AB205" i="5"/>
  <c r="AA205" i="5"/>
  <c r="Z205" i="5"/>
  <c r="Y205" i="5"/>
  <c r="X205" i="5"/>
  <c r="V205" i="5"/>
  <c r="U205" i="5"/>
  <c r="T205" i="5"/>
  <c r="S205" i="5"/>
  <c r="R205" i="5"/>
  <c r="Q205" i="5"/>
  <c r="P205" i="5"/>
  <c r="AI204" i="5"/>
  <c r="AH204" i="5"/>
  <c r="AF204" i="5"/>
  <c r="AE204" i="5"/>
  <c r="AD204" i="5"/>
  <c r="AC204" i="5"/>
  <c r="AB204" i="5"/>
  <c r="AA204" i="5"/>
  <c r="Z204" i="5"/>
  <c r="Y204" i="5"/>
  <c r="X204" i="5"/>
  <c r="V204" i="5"/>
  <c r="U204" i="5"/>
  <c r="T204" i="5"/>
  <c r="S204" i="5"/>
  <c r="R204" i="5"/>
  <c r="Q204" i="5"/>
  <c r="P204" i="5"/>
  <c r="AI203" i="5"/>
  <c r="AH203" i="5"/>
  <c r="AF203" i="5"/>
  <c r="AE203" i="5"/>
  <c r="AD203" i="5"/>
  <c r="AC203" i="5"/>
  <c r="AB203" i="5"/>
  <c r="AA203" i="5"/>
  <c r="Z203" i="5"/>
  <c r="Y203" i="5"/>
  <c r="X203" i="5"/>
  <c r="V203" i="5"/>
  <c r="U203" i="5"/>
  <c r="T203" i="5"/>
  <c r="S203" i="5"/>
  <c r="R203" i="5"/>
  <c r="Q203" i="5"/>
  <c r="P203" i="5"/>
  <c r="AI202" i="5"/>
  <c r="AH202" i="5"/>
  <c r="AF202" i="5"/>
  <c r="AE202" i="5"/>
  <c r="AD202" i="5"/>
  <c r="AC202" i="5"/>
  <c r="AB202" i="5"/>
  <c r="AA202" i="5"/>
  <c r="Z202" i="5"/>
  <c r="Y202" i="5"/>
  <c r="X202" i="5"/>
  <c r="V202" i="5"/>
  <c r="U202" i="5"/>
  <c r="T202" i="5"/>
  <c r="S202" i="5"/>
  <c r="R202" i="5"/>
  <c r="Q202" i="5"/>
  <c r="P202" i="5"/>
  <c r="AI201" i="5"/>
  <c r="AH201" i="5"/>
  <c r="AF201" i="5"/>
  <c r="AE201" i="5"/>
  <c r="AD201" i="5"/>
  <c r="AC201" i="5"/>
  <c r="AB201" i="5"/>
  <c r="AA201" i="5"/>
  <c r="Z201" i="5"/>
  <c r="Y201" i="5"/>
  <c r="X201" i="5"/>
  <c r="V201" i="5"/>
  <c r="U201" i="5"/>
  <c r="T201" i="5"/>
  <c r="S201" i="5"/>
  <c r="R201" i="5"/>
  <c r="Q201" i="5"/>
  <c r="P201" i="5"/>
  <c r="AI200" i="5"/>
  <c r="AH200" i="5"/>
  <c r="AF200" i="5"/>
  <c r="AE200" i="5"/>
  <c r="AD200" i="5"/>
  <c r="AC200" i="5"/>
  <c r="AB200" i="5"/>
  <c r="AA200" i="5"/>
  <c r="Z200" i="5"/>
  <c r="Y200" i="5"/>
  <c r="X200" i="5"/>
  <c r="V200" i="5"/>
  <c r="U200" i="5"/>
  <c r="T200" i="5"/>
  <c r="S200" i="5"/>
  <c r="R200" i="5"/>
  <c r="Q200" i="5"/>
  <c r="P200" i="5"/>
  <c r="AI199" i="5"/>
  <c r="AH199" i="5"/>
  <c r="AF199" i="5"/>
  <c r="AE199" i="5"/>
  <c r="AD199" i="5"/>
  <c r="AC199" i="5"/>
  <c r="AB199" i="5"/>
  <c r="AA199" i="5"/>
  <c r="Z199" i="5"/>
  <c r="Y199" i="5"/>
  <c r="X199" i="5"/>
  <c r="V199" i="5"/>
  <c r="U199" i="5"/>
  <c r="T199" i="5"/>
  <c r="S199" i="5"/>
  <c r="R199" i="5"/>
  <c r="Q199" i="5"/>
  <c r="P199" i="5"/>
  <c r="AI198" i="5"/>
  <c r="AH198" i="5"/>
  <c r="AF198" i="5"/>
  <c r="AE198" i="5"/>
  <c r="AD198" i="5"/>
  <c r="AC198" i="5"/>
  <c r="AB198" i="5"/>
  <c r="AA198" i="5"/>
  <c r="Z198" i="5"/>
  <c r="Y198" i="5"/>
  <c r="X198" i="5"/>
  <c r="V198" i="5"/>
  <c r="U198" i="5"/>
  <c r="T198" i="5"/>
  <c r="S198" i="5"/>
  <c r="R198" i="5"/>
  <c r="Q198" i="5"/>
  <c r="P198" i="5"/>
  <c r="AI197" i="5"/>
  <c r="AH197" i="5"/>
  <c r="AF197" i="5"/>
  <c r="AE197" i="5"/>
  <c r="AD197" i="5"/>
  <c r="AC197" i="5"/>
  <c r="AB197" i="5"/>
  <c r="AA197" i="5"/>
  <c r="Z197" i="5"/>
  <c r="Y197" i="5"/>
  <c r="X197" i="5"/>
  <c r="V197" i="5"/>
  <c r="U197" i="5"/>
  <c r="T197" i="5"/>
  <c r="S197" i="5"/>
  <c r="R197" i="5"/>
  <c r="Q197" i="5"/>
  <c r="P197" i="5"/>
  <c r="AI196" i="5"/>
  <c r="AH196" i="5"/>
  <c r="AF196" i="5"/>
  <c r="AE196" i="5"/>
  <c r="AD196" i="5"/>
  <c r="AC196" i="5"/>
  <c r="AB196" i="5"/>
  <c r="AA196" i="5"/>
  <c r="Z196" i="5"/>
  <c r="Y196" i="5"/>
  <c r="X196" i="5"/>
  <c r="V196" i="5"/>
  <c r="U196" i="5"/>
  <c r="T196" i="5"/>
  <c r="S196" i="5"/>
  <c r="R196" i="5"/>
  <c r="Q196" i="5"/>
  <c r="P196" i="5"/>
  <c r="AI195" i="5"/>
  <c r="AH195" i="5"/>
  <c r="AF195" i="5"/>
  <c r="AE195" i="5"/>
  <c r="AD195" i="5"/>
  <c r="AC195" i="5"/>
  <c r="AB195" i="5"/>
  <c r="AA195" i="5"/>
  <c r="Z195" i="5"/>
  <c r="Y195" i="5"/>
  <c r="X195" i="5"/>
  <c r="V195" i="5"/>
  <c r="U195" i="5"/>
  <c r="T195" i="5"/>
  <c r="S195" i="5"/>
  <c r="R195" i="5"/>
  <c r="Q195" i="5"/>
  <c r="P195" i="5"/>
  <c r="AI194" i="5"/>
  <c r="AH194" i="5"/>
  <c r="AF194" i="5"/>
  <c r="AE194" i="5"/>
  <c r="AD194" i="5"/>
  <c r="AC194" i="5"/>
  <c r="AB194" i="5"/>
  <c r="AA194" i="5"/>
  <c r="Z194" i="5"/>
  <c r="Y194" i="5"/>
  <c r="X194" i="5"/>
  <c r="V194" i="5"/>
  <c r="U194" i="5"/>
  <c r="T194" i="5"/>
  <c r="S194" i="5"/>
  <c r="R194" i="5"/>
  <c r="Q194" i="5"/>
  <c r="P194" i="5"/>
  <c r="AI193" i="5"/>
  <c r="AH193" i="5"/>
  <c r="AF193" i="5"/>
  <c r="AE193" i="5"/>
  <c r="AD193" i="5"/>
  <c r="AC193" i="5"/>
  <c r="AB193" i="5"/>
  <c r="AA193" i="5"/>
  <c r="Z193" i="5"/>
  <c r="Y193" i="5"/>
  <c r="X193" i="5"/>
  <c r="V193" i="5"/>
  <c r="U193" i="5"/>
  <c r="T193" i="5"/>
  <c r="S193" i="5"/>
  <c r="R193" i="5"/>
  <c r="Q193" i="5"/>
  <c r="P193" i="5"/>
  <c r="AI192" i="5"/>
  <c r="AH192" i="5"/>
  <c r="AF192" i="5"/>
  <c r="AE192" i="5"/>
  <c r="AD192" i="5"/>
  <c r="AC192" i="5"/>
  <c r="AB192" i="5"/>
  <c r="AA192" i="5"/>
  <c r="Z192" i="5"/>
  <c r="Y192" i="5"/>
  <c r="X192" i="5"/>
  <c r="V192" i="5"/>
  <c r="U192" i="5"/>
  <c r="T192" i="5"/>
  <c r="S192" i="5"/>
  <c r="R192" i="5"/>
  <c r="Q192" i="5"/>
  <c r="P192" i="5"/>
  <c r="AI191" i="5"/>
  <c r="AH191" i="5"/>
  <c r="AF191" i="5"/>
  <c r="AE191" i="5"/>
  <c r="AD191" i="5"/>
  <c r="AC191" i="5"/>
  <c r="AB191" i="5"/>
  <c r="AA191" i="5"/>
  <c r="Z191" i="5"/>
  <c r="Y191" i="5"/>
  <c r="X191" i="5"/>
  <c r="V191" i="5"/>
  <c r="U191" i="5"/>
  <c r="T191" i="5"/>
  <c r="S191" i="5"/>
  <c r="R191" i="5"/>
  <c r="Q191" i="5"/>
  <c r="P191" i="5"/>
  <c r="AI190" i="5"/>
  <c r="AH190" i="5"/>
  <c r="AF190" i="5"/>
  <c r="AE190" i="5"/>
  <c r="AD190" i="5"/>
  <c r="AC190" i="5"/>
  <c r="AB190" i="5"/>
  <c r="AA190" i="5"/>
  <c r="Z190" i="5"/>
  <c r="Y190" i="5"/>
  <c r="X190" i="5"/>
  <c r="V190" i="5"/>
  <c r="U190" i="5"/>
  <c r="T190" i="5"/>
  <c r="S190" i="5"/>
  <c r="R190" i="5"/>
  <c r="Q190" i="5"/>
  <c r="P190" i="5"/>
  <c r="AI189" i="5"/>
  <c r="AH189" i="5"/>
  <c r="AF189" i="5"/>
  <c r="AE189" i="5"/>
  <c r="AD189" i="5"/>
  <c r="AC189" i="5"/>
  <c r="AB189" i="5"/>
  <c r="AA189" i="5"/>
  <c r="Z189" i="5"/>
  <c r="Y189" i="5"/>
  <c r="X189" i="5"/>
  <c r="V189" i="5"/>
  <c r="U189" i="5"/>
  <c r="T189" i="5"/>
  <c r="S189" i="5"/>
  <c r="R189" i="5"/>
  <c r="Q189" i="5"/>
  <c r="P189" i="5"/>
  <c r="AI188" i="5"/>
  <c r="AH188" i="5"/>
  <c r="AF188" i="5"/>
  <c r="AE188" i="5"/>
  <c r="AD188" i="5"/>
  <c r="AC188" i="5"/>
  <c r="AB188" i="5"/>
  <c r="AA188" i="5"/>
  <c r="Z188" i="5"/>
  <c r="Y188" i="5"/>
  <c r="X188" i="5"/>
  <c r="V188" i="5"/>
  <c r="U188" i="5"/>
  <c r="T188" i="5"/>
  <c r="S188" i="5"/>
  <c r="R188" i="5"/>
  <c r="Q188" i="5"/>
  <c r="P188" i="5"/>
  <c r="AI187" i="5"/>
  <c r="AH187" i="5"/>
  <c r="AF187" i="5"/>
  <c r="AE187" i="5"/>
  <c r="AD187" i="5"/>
  <c r="AC187" i="5"/>
  <c r="AB187" i="5"/>
  <c r="AA187" i="5"/>
  <c r="Z187" i="5"/>
  <c r="Y187" i="5"/>
  <c r="X187" i="5"/>
  <c r="V187" i="5"/>
  <c r="U187" i="5"/>
  <c r="T187" i="5"/>
  <c r="S187" i="5"/>
  <c r="R187" i="5"/>
  <c r="Q187" i="5"/>
  <c r="P187" i="5"/>
  <c r="AI186" i="5"/>
  <c r="AH186" i="5"/>
  <c r="AF186" i="5"/>
  <c r="AE186" i="5"/>
  <c r="AD186" i="5"/>
  <c r="AC186" i="5"/>
  <c r="AB186" i="5"/>
  <c r="AA186" i="5"/>
  <c r="Z186" i="5"/>
  <c r="Y186" i="5"/>
  <c r="X186" i="5"/>
  <c r="V186" i="5"/>
  <c r="U186" i="5"/>
  <c r="T186" i="5"/>
  <c r="S186" i="5"/>
  <c r="R186" i="5"/>
  <c r="Q186" i="5"/>
  <c r="P186" i="5"/>
  <c r="AI185" i="5"/>
  <c r="AH185" i="5"/>
  <c r="AF185" i="5"/>
  <c r="AE185" i="5"/>
  <c r="AD185" i="5"/>
  <c r="AC185" i="5"/>
  <c r="AB185" i="5"/>
  <c r="AA185" i="5"/>
  <c r="Z185" i="5"/>
  <c r="Y185" i="5"/>
  <c r="X185" i="5"/>
  <c r="V185" i="5"/>
  <c r="U185" i="5"/>
  <c r="T185" i="5"/>
  <c r="S185" i="5"/>
  <c r="R185" i="5"/>
  <c r="Q185" i="5"/>
  <c r="P185" i="5"/>
  <c r="AI184" i="5"/>
  <c r="AH184" i="5"/>
  <c r="AF184" i="5"/>
  <c r="AE184" i="5"/>
  <c r="AD184" i="5"/>
  <c r="AC184" i="5"/>
  <c r="AB184" i="5"/>
  <c r="AA184" i="5"/>
  <c r="Z184" i="5"/>
  <c r="Y184" i="5"/>
  <c r="X184" i="5"/>
  <c r="V184" i="5"/>
  <c r="U184" i="5"/>
  <c r="T184" i="5"/>
  <c r="S184" i="5"/>
  <c r="R184" i="5"/>
  <c r="Q184" i="5"/>
  <c r="P184" i="5"/>
  <c r="AI183" i="5"/>
  <c r="AH183" i="5"/>
  <c r="AF183" i="5"/>
  <c r="AE183" i="5"/>
  <c r="AD183" i="5"/>
  <c r="AC183" i="5"/>
  <c r="AB183" i="5"/>
  <c r="AA183" i="5"/>
  <c r="Z183" i="5"/>
  <c r="Y183" i="5"/>
  <c r="X183" i="5"/>
  <c r="V183" i="5"/>
  <c r="U183" i="5"/>
  <c r="T183" i="5"/>
  <c r="S183" i="5"/>
  <c r="R183" i="5"/>
  <c r="Q183" i="5"/>
  <c r="P183" i="5"/>
  <c r="AI182" i="5"/>
  <c r="AH182" i="5"/>
  <c r="AF182" i="5"/>
  <c r="AE182" i="5"/>
  <c r="AD182" i="5"/>
  <c r="AC182" i="5"/>
  <c r="AB182" i="5"/>
  <c r="AA182" i="5"/>
  <c r="Z182" i="5"/>
  <c r="Y182" i="5"/>
  <c r="X182" i="5"/>
  <c r="V182" i="5"/>
  <c r="U182" i="5"/>
  <c r="T182" i="5"/>
  <c r="S182" i="5"/>
  <c r="R182" i="5"/>
  <c r="Q182" i="5"/>
  <c r="P182" i="5"/>
  <c r="AI181" i="5"/>
  <c r="AH181" i="5"/>
  <c r="AF181" i="5"/>
  <c r="AE181" i="5"/>
  <c r="AD181" i="5"/>
  <c r="AC181" i="5"/>
  <c r="AB181" i="5"/>
  <c r="AA181" i="5"/>
  <c r="Z181" i="5"/>
  <c r="Y181" i="5"/>
  <c r="X181" i="5"/>
  <c r="V181" i="5"/>
  <c r="U181" i="5"/>
  <c r="T181" i="5"/>
  <c r="S181" i="5"/>
  <c r="R181" i="5"/>
  <c r="Q181" i="5"/>
  <c r="P181" i="5"/>
  <c r="AI180" i="5"/>
  <c r="AH180" i="5"/>
  <c r="AF180" i="5"/>
  <c r="AE180" i="5"/>
  <c r="AD180" i="5"/>
  <c r="AC180" i="5"/>
  <c r="AB180" i="5"/>
  <c r="AA180" i="5"/>
  <c r="Z180" i="5"/>
  <c r="Y180" i="5"/>
  <c r="X180" i="5"/>
  <c r="V180" i="5"/>
  <c r="U180" i="5"/>
  <c r="T180" i="5"/>
  <c r="S180" i="5"/>
  <c r="R180" i="5"/>
  <c r="Q180" i="5"/>
  <c r="P180" i="5"/>
  <c r="AI179" i="5"/>
  <c r="AH179" i="5"/>
  <c r="AF179" i="5"/>
  <c r="AE179" i="5"/>
  <c r="AD179" i="5"/>
  <c r="AC179" i="5"/>
  <c r="AB179" i="5"/>
  <c r="AA179" i="5"/>
  <c r="Z179" i="5"/>
  <c r="Y179" i="5"/>
  <c r="X179" i="5"/>
  <c r="V179" i="5"/>
  <c r="U179" i="5"/>
  <c r="T179" i="5"/>
  <c r="S179" i="5"/>
  <c r="R179" i="5"/>
  <c r="Q179" i="5"/>
  <c r="P179" i="5"/>
  <c r="AI178" i="5"/>
  <c r="AH178" i="5"/>
  <c r="AF178" i="5"/>
  <c r="AE178" i="5"/>
  <c r="AD178" i="5"/>
  <c r="AC178" i="5"/>
  <c r="AB178" i="5"/>
  <c r="AA178" i="5"/>
  <c r="Z178" i="5"/>
  <c r="Y178" i="5"/>
  <c r="X178" i="5"/>
  <c r="V178" i="5"/>
  <c r="U178" i="5"/>
  <c r="T178" i="5"/>
  <c r="S178" i="5"/>
  <c r="R178" i="5"/>
  <c r="Q178" i="5"/>
  <c r="P178" i="5"/>
  <c r="AI177" i="5"/>
  <c r="AH177" i="5"/>
  <c r="AF177" i="5"/>
  <c r="AE177" i="5"/>
  <c r="AD177" i="5"/>
  <c r="AC177" i="5"/>
  <c r="AB177" i="5"/>
  <c r="AA177" i="5"/>
  <c r="Z177" i="5"/>
  <c r="Y177" i="5"/>
  <c r="X177" i="5"/>
  <c r="V177" i="5"/>
  <c r="U177" i="5"/>
  <c r="T177" i="5"/>
  <c r="S177" i="5"/>
  <c r="R177" i="5"/>
  <c r="Q177" i="5"/>
  <c r="P177" i="5"/>
  <c r="AI176" i="5"/>
  <c r="AH176" i="5"/>
  <c r="AF176" i="5"/>
  <c r="AE176" i="5"/>
  <c r="AD176" i="5"/>
  <c r="AC176" i="5"/>
  <c r="AB176" i="5"/>
  <c r="AA176" i="5"/>
  <c r="Z176" i="5"/>
  <c r="Y176" i="5"/>
  <c r="X176" i="5"/>
  <c r="V176" i="5"/>
  <c r="U176" i="5"/>
  <c r="T176" i="5"/>
  <c r="S176" i="5"/>
  <c r="R176" i="5"/>
  <c r="Q176" i="5"/>
  <c r="P176" i="5"/>
  <c r="AI175" i="5"/>
  <c r="AH175" i="5"/>
  <c r="AF175" i="5"/>
  <c r="AE175" i="5"/>
  <c r="AD175" i="5"/>
  <c r="AC175" i="5"/>
  <c r="AB175" i="5"/>
  <c r="AA175" i="5"/>
  <c r="Z175" i="5"/>
  <c r="Y175" i="5"/>
  <c r="X175" i="5"/>
  <c r="V175" i="5"/>
  <c r="U175" i="5"/>
  <c r="T175" i="5"/>
  <c r="S175" i="5"/>
  <c r="R175" i="5"/>
  <c r="Q175" i="5"/>
  <c r="P175" i="5"/>
  <c r="AI174" i="5"/>
  <c r="AH174" i="5"/>
  <c r="AF174" i="5"/>
  <c r="AE174" i="5"/>
  <c r="AD174" i="5"/>
  <c r="AC174" i="5"/>
  <c r="AB174" i="5"/>
  <c r="AA174" i="5"/>
  <c r="Z174" i="5"/>
  <c r="Y174" i="5"/>
  <c r="X174" i="5"/>
  <c r="V174" i="5"/>
  <c r="U174" i="5"/>
  <c r="T174" i="5"/>
  <c r="S174" i="5"/>
  <c r="R174" i="5"/>
  <c r="Q174" i="5"/>
  <c r="P174" i="5"/>
  <c r="AI173" i="5"/>
  <c r="AH173" i="5"/>
  <c r="AF173" i="5"/>
  <c r="AE173" i="5"/>
  <c r="AD173" i="5"/>
  <c r="AC173" i="5"/>
  <c r="AB173" i="5"/>
  <c r="AA173" i="5"/>
  <c r="Z173" i="5"/>
  <c r="Y173" i="5"/>
  <c r="X173" i="5"/>
  <c r="V173" i="5"/>
  <c r="U173" i="5"/>
  <c r="T173" i="5"/>
  <c r="S173" i="5"/>
  <c r="R173" i="5"/>
  <c r="Q173" i="5"/>
  <c r="P173" i="5"/>
  <c r="AI172" i="5"/>
  <c r="AH172" i="5"/>
  <c r="AF172" i="5"/>
  <c r="AE172" i="5"/>
  <c r="AD172" i="5"/>
  <c r="AC172" i="5"/>
  <c r="AB172" i="5"/>
  <c r="AA172" i="5"/>
  <c r="Z172" i="5"/>
  <c r="Y172" i="5"/>
  <c r="X172" i="5"/>
  <c r="V172" i="5"/>
  <c r="U172" i="5"/>
  <c r="T172" i="5"/>
  <c r="S172" i="5"/>
  <c r="R172" i="5"/>
  <c r="Q172" i="5"/>
  <c r="P172" i="5"/>
  <c r="AI171" i="5"/>
  <c r="AH171" i="5"/>
  <c r="AF171" i="5"/>
  <c r="AE171" i="5"/>
  <c r="AD171" i="5"/>
  <c r="AC171" i="5"/>
  <c r="AB171" i="5"/>
  <c r="AA171" i="5"/>
  <c r="Z171" i="5"/>
  <c r="Y171" i="5"/>
  <c r="X171" i="5"/>
  <c r="V171" i="5"/>
  <c r="U171" i="5"/>
  <c r="T171" i="5"/>
  <c r="S171" i="5"/>
  <c r="R171" i="5"/>
  <c r="Q171" i="5"/>
  <c r="P171" i="5"/>
  <c r="AI170" i="5"/>
  <c r="AH170" i="5"/>
  <c r="AF170" i="5"/>
  <c r="AE170" i="5"/>
  <c r="AD170" i="5"/>
  <c r="AC170" i="5"/>
  <c r="AB170" i="5"/>
  <c r="AA170" i="5"/>
  <c r="Z170" i="5"/>
  <c r="Y170" i="5"/>
  <c r="X170" i="5"/>
  <c r="V170" i="5"/>
  <c r="U170" i="5"/>
  <c r="T170" i="5"/>
  <c r="S170" i="5"/>
  <c r="R170" i="5"/>
  <c r="Q170" i="5"/>
  <c r="P170" i="5"/>
  <c r="AI169" i="5"/>
  <c r="AH169" i="5"/>
  <c r="AF169" i="5"/>
  <c r="AE169" i="5"/>
  <c r="AD169" i="5"/>
  <c r="AC169" i="5"/>
  <c r="AB169" i="5"/>
  <c r="AA169" i="5"/>
  <c r="Z169" i="5"/>
  <c r="Y169" i="5"/>
  <c r="X169" i="5"/>
  <c r="V169" i="5"/>
  <c r="U169" i="5"/>
  <c r="T169" i="5"/>
  <c r="S169" i="5"/>
  <c r="R169" i="5"/>
  <c r="Q169" i="5"/>
  <c r="P169" i="5"/>
  <c r="AI168" i="5"/>
  <c r="AH168" i="5"/>
  <c r="AF168" i="5"/>
  <c r="AE168" i="5"/>
  <c r="AD168" i="5"/>
  <c r="AC168" i="5"/>
  <c r="AB168" i="5"/>
  <c r="AA168" i="5"/>
  <c r="Z168" i="5"/>
  <c r="Y168" i="5"/>
  <c r="X168" i="5"/>
  <c r="V168" i="5"/>
  <c r="U168" i="5"/>
  <c r="T168" i="5"/>
  <c r="S168" i="5"/>
  <c r="R168" i="5"/>
  <c r="Q168" i="5"/>
  <c r="P168" i="5"/>
  <c r="AI167" i="5"/>
  <c r="AH167" i="5"/>
  <c r="AF167" i="5"/>
  <c r="AE167" i="5"/>
  <c r="AD167" i="5"/>
  <c r="AC167" i="5"/>
  <c r="AB167" i="5"/>
  <c r="AA167" i="5"/>
  <c r="Z167" i="5"/>
  <c r="Y167" i="5"/>
  <c r="X167" i="5"/>
  <c r="V167" i="5"/>
  <c r="U167" i="5"/>
  <c r="T167" i="5"/>
  <c r="S167" i="5"/>
  <c r="R167" i="5"/>
  <c r="Q167" i="5"/>
  <c r="P167" i="5"/>
  <c r="AI166" i="5"/>
  <c r="AH166" i="5"/>
  <c r="AF166" i="5"/>
  <c r="AE166" i="5"/>
  <c r="AD166" i="5"/>
  <c r="AC166" i="5"/>
  <c r="AB166" i="5"/>
  <c r="AA166" i="5"/>
  <c r="Z166" i="5"/>
  <c r="Y166" i="5"/>
  <c r="X166" i="5"/>
  <c r="V166" i="5"/>
  <c r="U166" i="5"/>
  <c r="T166" i="5"/>
  <c r="S166" i="5"/>
  <c r="R166" i="5"/>
  <c r="Q166" i="5"/>
  <c r="P166" i="5"/>
  <c r="AI165" i="5"/>
  <c r="AH165" i="5"/>
  <c r="AF165" i="5"/>
  <c r="AE165" i="5"/>
  <c r="AD165" i="5"/>
  <c r="AC165" i="5"/>
  <c r="AB165" i="5"/>
  <c r="AA165" i="5"/>
  <c r="Z165" i="5"/>
  <c r="Y165" i="5"/>
  <c r="X165" i="5"/>
  <c r="V165" i="5"/>
  <c r="U165" i="5"/>
  <c r="T165" i="5"/>
  <c r="S165" i="5"/>
  <c r="R165" i="5"/>
  <c r="Q165" i="5"/>
  <c r="P165" i="5"/>
  <c r="AI164" i="5"/>
  <c r="AH164" i="5"/>
  <c r="AF164" i="5"/>
  <c r="AE164" i="5"/>
  <c r="AD164" i="5"/>
  <c r="AC164" i="5"/>
  <c r="AB164" i="5"/>
  <c r="AA164" i="5"/>
  <c r="Z164" i="5"/>
  <c r="Y164" i="5"/>
  <c r="X164" i="5"/>
  <c r="V164" i="5"/>
  <c r="U164" i="5"/>
  <c r="T164" i="5"/>
  <c r="S164" i="5"/>
  <c r="R164" i="5"/>
  <c r="Q164" i="5"/>
  <c r="P164" i="5"/>
  <c r="AI163" i="5"/>
  <c r="AH163" i="5"/>
  <c r="AF163" i="5"/>
  <c r="AE163" i="5"/>
  <c r="AD163" i="5"/>
  <c r="AC163" i="5"/>
  <c r="AB163" i="5"/>
  <c r="AA163" i="5"/>
  <c r="Z163" i="5"/>
  <c r="Y163" i="5"/>
  <c r="X163" i="5"/>
  <c r="V163" i="5"/>
  <c r="U163" i="5"/>
  <c r="T163" i="5"/>
  <c r="S163" i="5"/>
  <c r="R163" i="5"/>
  <c r="Q163" i="5"/>
  <c r="P163" i="5"/>
  <c r="AI162" i="5"/>
  <c r="AH162" i="5"/>
  <c r="AF162" i="5"/>
  <c r="AE162" i="5"/>
  <c r="AD162" i="5"/>
  <c r="AC162" i="5"/>
  <c r="AB162" i="5"/>
  <c r="AA162" i="5"/>
  <c r="Z162" i="5"/>
  <c r="Y162" i="5"/>
  <c r="X162" i="5"/>
  <c r="V162" i="5"/>
  <c r="U162" i="5"/>
  <c r="T162" i="5"/>
  <c r="S162" i="5"/>
  <c r="R162" i="5"/>
  <c r="Q162" i="5"/>
  <c r="P162" i="5"/>
  <c r="AI161" i="5"/>
  <c r="AH161" i="5"/>
  <c r="AF161" i="5"/>
  <c r="AE161" i="5"/>
  <c r="AD161" i="5"/>
  <c r="AC161" i="5"/>
  <c r="AB161" i="5"/>
  <c r="AA161" i="5"/>
  <c r="Z161" i="5"/>
  <c r="Y161" i="5"/>
  <c r="X161" i="5"/>
  <c r="V161" i="5"/>
  <c r="U161" i="5"/>
  <c r="T161" i="5"/>
  <c r="S161" i="5"/>
  <c r="R161" i="5"/>
  <c r="Q161" i="5"/>
  <c r="P161" i="5"/>
  <c r="AI160" i="5"/>
  <c r="AH160" i="5"/>
  <c r="AF160" i="5"/>
  <c r="AE160" i="5"/>
  <c r="AD160" i="5"/>
  <c r="AC160" i="5"/>
  <c r="AB160" i="5"/>
  <c r="AA160" i="5"/>
  <c r="Z160" i="5"/>
  <c r="Y160" i="5"/>
  <c r="X160" i="5"/>
  <c r="V160" i="5"/>
  <c r="U160" i="5"/>
  <c r="T160" i="5"/>
  <c r="S160" i="5"/>
  <c r="R160" i="5"/>
  <c r="Q160" i="5"/>
  <c r="P160" i="5"/>
  <c r="AI159" i="5"/>
  <c r="AH159" i="5"/>
  <c r="AF159" i="5"/>
  <c r="AE159" i="5"/>
  <c r="AD159" i="5"/>
  <c r="AC159" i="5"/>
  <c r="AB159" i="5"/>
  <c r="AA159" i="5"/>
  <c r="Z159" i="5"/>
  <c r="Y159" i="5"/>
  <c r="X159" i="5"/>
  <c r="V159" i="5"/>
  <c r="U159" i="5"/>
  <c r="T159" i="5"/>
  <c r="S159" i="5"/>
  <c r="R159" i="5"/>
  <c r="Q159" i="5"/>
  <c r="P159" i="5"/>
  <c r="AI158" i="5"/>
  <c r="AH158" i="5"/>
  <c r="AF158" i="5"/>
  <c r="AE158" i="5"/>
  <c r="AD158" i="5"/>
  <c r="AC158" i="5"/>
  <c r="AB158" i="5"/>
  <c r="AA158" i="5"/>
  <c r="Z158" i="5"/>
  <c r="Y158" i="5"/>
  <c r="X158" i="5"/>
  <c r="V158" i="5"/>
  <c r="U158" i="5"/>
  <c r="T158" i="5"/>
  <c r="S158" i="5"/>
  <c r="R158" i="5"/>
  <c r="Q158" i="5"/>
  <c r="P158" i="5"/>
  <c r="AI157" i="5"/>
  <c r="AH157" i="5"/>
  <c r="AF157" i="5"/>
  <c r="AE157" i="5"/>
  <c r="AD157" i="5"/>
  <c r="AC157" i="5"/>
  <c r="AB157" i="5"/>
  <c r="AA157" i="5"/>
  <c r="Z157" i="5"/>
  <c r="Y157" i="5"/>
  <c r="X157" i="5"/>
  <c r="V157" i="5"/>
  <c r="U157" i="5"/>
  <c r="T157" i="5"/>
  <c r="S157" i="5"/>
  <c r="R157" i="5"/>
  <c r="Q157" i="5"/>
  <c r="P157" i="5"/>
  <c r="AI156" i="5"/>
  <c r="AH156" i="5"/>
  <c r="AF156" i="5"/>
  <c r="AE156" i="5"/>
  <c r="AD156" i="5"/>
  <c r="AC156" i="5"/>
  <c r="AB156" i="5"/>
  <c r="AA156" i="5"/>
  <c r="Z156" i="5"/>
  <c r="Y156" i="5"/>
  <c r="X156" i="5"/>
  <c r="V156" i="5"/>
  <c r="U156" i="5"/>
  <c r="T156" i="5"/>
  <c r="S156" i="5"/>
  <c r="R156" i="5"/>
  <c r="Q156" i="5"/>
  <c r="P156" i="5"/>
  <c r="AI155" i="5"/>
  <c r="AH155" i="5"/>
  <c r="AF155" i="5"/>
  <c r="AE155" i="5"/>
  <c r="AD155" i="5"/>
  <c r="AC155" i="5"/>
  <c r="AB155" i="5"/>
  <c r="AA155" i="5"/>
  <c r="Z155" i="5"/>
  <c r="Y155" i="5"/>
  <c r="X155" i="5"/>
  <c r="V155" i="5"/>
  <c r="U155" i="5"/>
  <c r="T155" i="5"/>
  <c r="S155" i="5"/>
  <c r="R155" i="5"/>
  <c r="Q155" i="5"/>
  <c r="P155" i="5"/>
  <c r="AI154" i="5"/>
  <c r="AH154" i="5"/>
  <c r="AF154" i="5"/>
  <c r="AE154" i="5"/>
  <c r="AD154" i="5"/>
  <c r="AC154" i="5"/>
  <c r="AB154" i="5"/>
  <c r="AA154" i="5"/>
  <c r="Z154" i="5"/>
  <c r="Y154" i="5"/>
  <c r="X154" i="5"/>
  <c r="V154" i="5"/>
  <c r="U154" i="5"/>
  <c r="T154" i="5"/>
  <c r="S154" i="5"/>
  <c r="R154" i="5"/>
  <c r="Q154" i="5"/>
  <c r="P154" i="5"/>
  <c r="AI153" i="5"/>
  <c r="AH153" i="5"/>
  <c r="AF153" i="5"/>
  <c r="AE153" i="5"/>
  <c r="AD153" i="5"/>
  <c r="AC153" i="5"/>
  <c r="AB153" i="5"/>
  <c r="AA153" i="5"/>
  <c r="Z153" i="5"/>
  <c r="Y153" i="5"/>
  <c r="X153" i="5"/>
  <c r="V153" i="5"/>
  <c r="U153" i="5"/>
  <c r="T153" i="5"/>
  <c r="S153" i="5"/>
  <c r="R153" i="5"/>
  <c r="Q153" i="5"/>
  <c r="P153" i="5"/>
  <c r="AI152" i="5"/>
  <c r="AH152" i="5"/>
  <c r="AF152" i="5"/>
  <c r="AE152" i="5"/>
  <c r="AD152" i="5"/>
  <c r="AC152" i="5"/>
  <c r="AB152" i="5"/>
  <c r="AA152" i="5"/>
  <c r="Z152" i="5"/>
  <c r="Y152" i="5"/>
  <c r="X152" i="5"/>
  <c r="V152" i="5"/>
  <c r="U152" i="5"/>
  <c r="T152" i="5"/>
  <c r="S152" i="5"/>
  <c r="R152" i="5"/>
  <c r="Q152" i="5"/>
  <c r="P152" i="5"/>
  <c r="AI151" i="5"/>
  <c r="AH151" i="5"/>
  <c r="AF151" i="5"/>
  <c r="AE151" i="5"/>
  <c r="AD151" i="5"/>
  <c r="AC151" i="5"/>
  <c r="AB151" i="5"/>
  <c r="AA151" i="5"/>
  <c r="Z151" i="5"/>
  <c r="Y151" i="5"/>
  <c r="X151" i="5"/>
  <c r="V151" i="5"/>
  <c r="U151" i="5"/>
  <c r="T151" i="5"/>
  <c r="S151" i="5"/>
  <c r="R151" i="5"/>
  <c r="Q151" i="5"/>
  <c r="P151" i="5"/>
  <c r="AI150" i="5"/>
  <c r="AH150" i="5"/>
  <c r="AF150" i="5"/>
  <c r="AE150" i="5"/>
  <c r="AD150" i="5"/>
  <c r="AC150" i="5"/>
  <c r="AB150" i="5"/>
  <c r="AA150" i="5"/>
  <c r="Z150" i="5"/>
  <c r="Y150" i="5"/>
  <c r="X150" i="5"/>
  <c r="V150" i="5"/>
  <c r="U150" i="5"/>
  <c r="T150" i="5"/>
  <c r="S150" i="5"/>
  <c r="R150" i="5"/>
  <c r="Q150" i="5"/>
  <c r="P150" i="5"/>
  <c r="AI149" i="5"/>
  <c r="AH149" i="5"/>
  <c r="AF149" i="5"/>
  <c r="AE149" i="5"/>
  <c r="AD149" i="5"/>
  <c r="AC149" i="5"/>
  <c r="AB149" i="5"/>
  <c r="AA149" i="5"/>
  <c r="Z149" i="5"/>
  <c r="Y149" i="5"/>
  <c r="X149" i="5"/>
  <c r="V149" i="5"/>
  <c r="U149" i="5"/>
  <c r="T149" i="5"/>
  <c r="S149" i="5"/>
  <c r="R149" i="5"/>
  <c r="Q149" i="5"/>
  <c r="P149" i="5"/>
  <c r="AI148" i="5"/>
  <c r="AH148" i="5"/>
  <c r="AF148" i="5"/>
  <c r="AE148" i="5"/>
  <c r="AD148" i="5"/>
  <c r="AC148" i="5"/>
  <c r="AB148" i="5"/>
  <c r="AA148" i="5"/>
  <c r="Z148" i="5"/>
  <c r="Y148" i="5"/>
  <c r="X148" i="5"/>
  <c r="V148" i="5"/>
  <c r="U148" i="5"/>
  <c r="T148" i="5"/>
  <c r="S148" i="5"/>
  <c r="R148" i="5"/>
  <c r="Q148" i="5"/>
  <c r="P148" i="5"/>
  <c r="AI147" i="5"/>
  <c r="AH147" i="5"/>
  <c r="AF147" i="5"/>
  <c r="AE147" i="5"/>
  <c r="AD147" i="5"/>
  <c r="AC147" i="5"/>
  <c r="AB147" i="5"/>
  <c r="AA147" i="5"/>
  <c r="Z147" i="5"/>
  <c r="Y147" i="5"/>
  <c r="X147" i="5"/>
  <c r="V147" i="5"/>
  <c r="U147" i="5"/>
  <c r="T147" i="5"/>
  <c r="S147" i="5"/>
  <c r="R147" i="5"/>
  <c r="Q147" i="5"/>
  <c r="P147" i="5"/>
  <c r="AI146" i="5"/>
  <c r="AH146" i="5"/>
  <c r="AF146" i="5"/>
  <c r="AE146" i="5"/>
  <c r="AD146" i="5"/>
  <c r="AC146" i="5"/>
  <c r="AB146" i="5"/>
  <c r="AA146" i="5"/>
  <c r="Z146" i="5"/>
  <c r="Y146" i="5"/>
  <c r="X146" i="5"/>
  <c r="V146" i="5"/>
  <c r="U146" i="5"/>
  <c r="T146" i="5"/>
  <c r="S146" i="5"/>
  <c r="R146" i="5"/>
  <c r="Q146" i="5"/>
  <c r="P146" i="5"/>
  <c r="AI145" i="5"/>
  <c r="AH145" i="5"/>
  <c r="AF145" i="5"/>
  <c r="AE145" i="5"/>
  <c r="AD145" i="5"/>
  <c r="AC145" i="5"/>
  <c r="AB145" i="5"/>
  <c r="AA145" i="5"/>
  <c r="Z145" i="5"/>
  <c r="Y145" i="5"/>
  <c r="X145" i="5"/>
  <c r="V145" i="5"/>
  <c r="U145" i="5"/>
  <c r="T145" i="5"/>
  <c r="S145" i="5"/>
  <c r="R145" i="5"/>
  <c r="Q145" i="5"/>
  <c r="P145" i="5"/>
  <c r="AI144" i="5"/>
  <c r="AH144" i="5"/>
  <c r="AF144" i="5"/>
  <c r="AE144" i="5"/>
  <c r="AD144" i="5"/>
  <c r="AC144" i="5"/>
  <c r="AB144" i="5"/>
  <c r="AA144" i="5"/>
  <c r="Z144" i="5"/>
  <c r="Y144" i="5"/>
  <c r="X144" i="5"/>
  <c r="V144" i="5"/>
  <c r="U144" i="5"/>
  <c r="T144" i="5"/>
  <c r="S144" i="5"/>
  <c r="R144" i="5"/>
  <c r="Q144" i="5"/>
  <c r="P144" i="5"/>
  <c r="AI143" i="5"/>
  <c r="AH143" i="5"/>
  <c r="AF143" i="5"/>
  <c r="AE143" i="5"/>
  <c r="AD143" i="5"/>
  <c r="AC143" i="5"/>
  <c r="AB143" i="5"/>
  <c r="AA143" i="5"/>
  <c r="Z143" i="5"/>
  <c r="Y143" i="5"/>
  <c r="X143" i="5"/>
  <c r="V143" i="5"/>
  <c r="U143" i="5"/>
  <c r="T143" i="5"/>
  <c r="S143" i="5"/>
  <c r="R143" i="5"/>
  <c r="Q143" i="5"/>
  <c r="P143" i="5"/>
  <c r="AI142" i="5"/>
  <c r="AH142" i="5"/>
  <c r="AF142" i="5"/>
  <c r="AE142" i="5"/>
  <c r="AD142" i="5"/>
  <c r="AC142" i="5"/>
  <c r="AB142" i="5"/>
  <c r="AA142" i="5"/>
  <c r="Z142" i="5"/>
  <c r="Y142" i="5"/>
  <c r="X142" i="5"/>
  <c r="V142" i="5"/>
  <c r="U142" i="5"/>
  <c r="T142" i="5"/>
  <c r="S142" i="5"/>
  <c r="R142" i="5"/>
  <c r="Q142" i="5"/>
  <c r="P142" i="5"/>
  <c r="AI141" i="5"/>
  <c r="AH141" i="5"/>
  <c r="AF141" i="5"/>
  <c r="AE141" i="5"/>
  <c r="AD141" i="5"/>
  <c r="AC141" i="5"/>
  <c r="AB141" i="5"/>
  <c r="AA141" i="5"/>
  <c r="Z141" i="5"/>
  <c r="Y141" i="5"/>
  <c r="X141" i="5"/>
  <c r="V141" i="5"/>
  <c r="U141" i="5"/>
  <c r="T141" i="5"/>
  <c r="S141" i="5"/>
  <c r="R141" i="5"/>
  <c r="Q141" i="5"/>
  <c r="P141" i="5"/>
  <c r="AI140" i="5"/>
  <c r="AH140" i="5"/>
  <c r="AF140" i="5"/>
  <c r="AE140" i="5"/>
  <c r="AD140" i="5"/>
  <c r="AC140" i="5"/>
  <c r="AB140" i="5"/>
  <c r="AA140" i="5"/>
  <c r="Z140" i="5"/>
  <c r="Y140" i="5"/>
  <c r="X140" i="5"/>
  <c r="V140" i="5"/>
  <c r="U140" i="5"/>
  <c r="T140" i="5"/>
  <c r="S140" i="5"/>
  <c r="R140" i="5"/>
  <c r="Q140" i="5"/>
  <c r="P140" i="5"/>
  <c r="AI139" i="5"/>
  <c r="AH139" i="5"/>
  <c r="AF139" i="5"/>
  <c r="AE139" i="5"/>
  <c r="AD139" i="5"/>
  <c r="AC139" i="5"/>
  <c r="AB139" i="5"/>
  <c r="AA139" i="5"/>
  <c r="Z139" i="5"/>
  <c r="Y139" i="5"/>
  <c r="X139" i="5"/>
  <c r="V139" i="5"/>
  <c r="U139" i="5"/>
  <c r="T139" i="5"/>
  <c r="S139" i="5"/>
  <c r="R139" i="5"/>
  <c r="Q139" i="5"/>
  <c r="P139" i="5"/>
  <c r="AI138" i="5"/>
  <c r="AH138" i="5"/>
  <c r="AF138" i="5"/>
  <c r="AE138" i="5"/>
  <c r="AD138" i="5"/>
  <c r="AC138" i="5"/>
  <c r="AB138" i="5"/>
  <c r="AA138" i="5"/>
  <c r="Z138" i="5"/>
  <c r="Y138" i="5"/>
  <c r="X138" i="5"/>
  <c r="V138" i="5"/>
  <c r="U138" i="5"/>
  <c r="T138" i="5"/>
  <c r="S138" i="5"/>
  <c r="R138" i="5"/>
  <c r="Q138" i="5"/>
  <c r="P138" i="5"/>
  <c r="AI137" i="5"/>
  <c r="AH137" i="5"/>
  <c r="AF137" i="5"/>
  <c r="AE137" i="5"/>
  <c r="AD137" i="5"/>
  <c r="AC137" i="5"/>
  <c r="AB137" i="5"/>
  <c r="AA137" i="5"/>
  <c r="Z137" i="5"/>
  <c r="Y137" i="5"/>
  <c r="X137" i="5"/>
  <c r="V137" i="5"/>
  <c r="U137" i="5"/>
  <c r="T137" i="5"/>
  <c r="S137" i="5"/>
  <c r="R137" i="5"/>
  <c r="Q137" i="5"/>
  <c r="P137" i="5"/>
  <c r="AI136" i="5"/>
  <c r="AH136" i="5"/>
  <c r="AF136" i="5"/>
  <c r="AE136" i="5"/>
  <c r="AD136" i="5"/>
  <c r="AC136" i="5"/>
  <c r="AB136" i="5"/>
  <c r="AA136" i="5"/>
  <c r="Z136" i="5"/>
  <c r="Y136" i="5"/>
  <c r="X136" i="5"/>
  <c r="V136" i="5"/>
  <c r="U136" i="5"/>
  <c r="T136" i="5"/>
  <c r="S136" i="5"/>
  <c r="R136" i="5"/>
  <c r="Q136" i="5"/>
  <c r="P136" i="5"/>
  <c r="AI135" i="5"/>
  <c r="AH135" i="5"/>
  <c r="AF135" i="5"/>
  <c r="AE135" i="5"/>
  <c r="AD135" i="5"/>
  <c r="AC135" i="5"/>
  <c r="AB135" i="5"/>
  <c r="AA135" i="5"/>
  <c r="Z135" i="5"/>
  <c r="Y135" i="5"/>
  <c r="X135" i="5"/>
  <c r="V135" i="5"/>
  <c r="U135" i="5"/>
  <c r="T135" i="5"/>
  <c r="S135" i="5"/>
  <c r="R135" i="5"/>
  <c r="Q135" i="5"/>
  <c r="P135" i="5"/>
  <c r="AI134" i="5"/>
  <c r="AH134" i="5"/>
  <c r="AF134" i="5"/>
  <c r="AE134" i="5"/>
  <c r="AD134" i="5"/>
  <c r="AC134" i="5"/>
  <c r="AB134" i="5"/>
  <c r="AA134" i="5"/>
  <c r="Z134" i="5"/>
  <c r="Y134" i="5"/>
  <c r="X134" i="5"/>
  <c r="V134" i="5"/>
  <c r="U134" i="5"/>
  <c r="T134" i="5"/>
  <c r="S134" i="5"/>
  <c r="R134" i="5"/>
  <c r="Q134" i="5"/>
  <c r="P134" i="5"/>
  <c r="AI133" i="5"/>
  <c r="AH133" i="5"/>
  <c r="AF133" i="5"/>
  <c r="AE133" i="5"/>
  <c r="AD133" i="5"/>
  <c r="AC133" i="5"/>
  <c r="AB133" i="5"/>
  <c r="AA133" i="5"/>
  <c r="Z133" i="5"/>
  <c r="Y133" i="5"/>
  <c r="X133" i="5"/>
  <c r="V133" i="5"/>
  <c r="U133" i="5"/>
  <c r="T133" i="5"/>
  <c r="S133" i="5"/>
  <c r="R133" i="5"/>
  <c r="Q133" i="5"/>
  <c r="P133" i="5"/>
  <c r="AI132" i="5"/>
  <c r="AH132" i="5"/>
  <c r="AF132" i="5"/>
  <c r="AE132" i="5"/>
  <c r="AD132" i="5"/>
  <c r="AC132" i="5"/>
  <c r="AB132" i="5"/>
  <c r="AA132" i="5"/>
  <c r="Z132" i="5"/>
  <c r="Y132" i="5"/>
  <c r="X132" i="5"/>
  <c r="V132" i="5"/>
  <c r="U132" i="5"/>
  <c r="T132" i="5"/>
  <c r="S132" i="5"/>
  <c r="R132" i="5"/>
  <c r="Q132" i="5"/>
  <c r="P132" i="5"/>
  <c r="AI131" i="5"/>
  <c r="AH131" i="5"/>
  <c r="AF131" i="5"/>
  <c r="AE131" i="5"/>
  <c r="AD131" i="5"/>
  <c r="AC131" i="5"/>
  <c r="AB131" i="5"/>
  <c r="AA131" i="5"/>
  <c r="Z131" i="5"/>
  <c r="Y131" i="5"/>
  <c r="X131" i="5"/>
  <c r="V131" i="5"/>
  <c r="U131" i="5"/>
  <c r="T131" i="5"/>
  <c r="S131" i="5"/>
  <c r="R131" i="5"/>
  <c r="Q131" i="5"/>
  <c r="P131" i="5"/>
  <c r="AI130" i="5"/>
  <c r="AH130" i="5"/>
  <c r="AF130" i="5"/>
  <c r="AE130" i="5"/>
  <c r="AD130" i="5"/>
  <c r="AC130" i="5"/>
  <c r="AB130" i="5"/>
  <c r="AA130" i="5"/>
  <c r="Z130" i="5"/>
  <c r="Y130" i="5"/>
  <c r="X130" i="5"/>
  <c r="V130" i="5"/>
  <c r="U130" i="5"/>
  <c r="T130" i="5"/>
  <c r="S130" i="5"/>
  <c r="R130" i="5"/>
  <c r="Q130" i="5"/>
  <c r="P130" i="5"/>
  <c r="AI129" i="5"/>
  <c r="AH129" i="5"/>
  <c r="AF129" i="5"/>
  <c r="AE129" i="5"/>
  <c r="AD129" i="5"/>
  <c r="AC129" i="5"/>
  <c r="AB129" i="5"/>
  <c r="AA129" i="5"/>
  <c r="Z129" i="5"/>
  <c r="Y129" i="5"/>
  <c r="X129" i="5"/>
  <c r="V129" i="5"/>
  <c r="U129" i="5"/>
  <c r="T129" i="5"/>
  <c r="S129" i="5"/>
  <c r="R129" i="5"/>
  <c r="Q129" i="5"/>
  <c r="P129" i="5"/>
  <c r="AI128" i="5"/>
  <c r="AH128" i="5"/>
  <c r="AF128" i="5"/>
  <c r="AE128" i="5"/>
  <c r="AD128" i="5"/>
  <c r="AC128" i="5"/>
  <c r="AB128" i="5"/>
  <c r="AA128" i="5"/>
  <c r="Z128" i="5"/>
  <c r="Y128" i="5"/>
  <c r="X128" i="5"/>
  <c r="V128" i="5"/>
  <c r="U128" i="5"/>
  <c r="T128" i="5"/>
  <c r="S128" i="5"/>
  <c r="R128" i="5"/>
  <c r="Q128" i="5"/>
  <c r="P128" i="5"/>
  <c r="AI127" i="5"/>
  <c r="AH127" i="5"/>
  <c r="AF127" i="5"/>
  <c r="AE127" i="5"/>
  <c r="AD127" i="5"/>
  <c r="AC127" i="5"/>
  <c r="AB127" i="5"/>
  <c r="AA127" i="5"/>
  <c r="Z127" i="5"/>
  <c r="Y127" i="5"/>
  <c r="X127" i="5"/>
  <c r="V127" i="5"/>
  <c r="U127" i="5"/>
  <c r="T127" i="5"/>
  <c r="S127" i="5"/>
  <c r="R127" i="5"/>
  <c r="Q127" i="5"/>
  <c r="P127" i="5"/>
  <c r="AI126" i="5"/>
  <c r="AH126" i="5"/>
  <c r="AF126" i="5"/>
  <c r="AE126" i="5"/>
  <c r="AD126" i="5"/>
  <c r="AC126" i="5"/>
  <c r="AB126" i="5"/>
  <c r="AA126" i="5"/>
  <c r="Z126" i="5"/>
  <c r="Y126" i="5"/>
  <c r="X126" i="5"/>
  <c r="V126" i="5"/>
  <c r="U126" i="5"/>
  <c r="T126" i="5"/>
  <c r="S126" i="5"/>
  <c r="R126" i="5"/>
  <c r="Q126" i="5"/>
  <c r="P126" i="5"/>
  <c r="AI125" i="5"/>
  <c r="AH125" i="5"/>
  <c r="AF125" i="5"/>
  <c r="AE125" i="5"/>
  <c r="AD125" i="5"/>
  <c r="AC125" i="5"/>
  <c r="AB125" i="5"/>
  <c r="AA125" i="5"/>
  <c r="Z125" i="5"/>
  <c r="Y125" i="5"/>
  <c r="X125" i="5"/>
  <c r="V125" i="5"/>
  <c r="U125" i="5"/>
  <c r="T125" i="5"/>
  <c r="S125" i="5"/>
  <c r="R125" i="5"/>
  <c r="Q125" i="5"/>
  <c r="P125" i="5"/>
  <c r="AI124" i="5"/>
  <c r="AH124" i="5"/>
  <c r="AF124" i="5"/>
  <c r="AE124" i="5"/>
  <c r="AD124" i="5"/>
  <c r="AC124" i="5"/>
  <c r="AB124" i="5"/>
  <c r="AA124" i="5"/>
  <c r="Z124" i="5"/>
  <c r="Y124" i="5"/>
  <c r="X124" i="5"/>
  <c r="V124" i="5"/>
  <c r="U124" i="5"/>
  <c r="T124" i="5"/>
  <c r="S124" i="5"/>
  <c r="R124" i="5"/>
  <c r="Q124" i="5"/>
  <c r="P124" i="5"/>
  <c r="AI123" i="5"/>
  <c r="AH123" i="5"/>
  <c r="AF123" i="5"/>
  <c r="AE123" i="5"/>
  <c r="AD123" i="5"/>
  <c r="AC123" i="5"/>
  <c r="AB123" i="5"/>
  <c r="AA123" i="5"/>
  <c r="Z123" i="5"/>
  <c r="Y123" i="5"/>
  <c r="X123" i="5"/>
  <c r="V123" i="5"/>
  <c r="U123" i="5"/>
  <c r="T123" i="5"/>
  <c r="S123" i="5"/>
  <c r="R123" i="5"/>
  <c r="Q123" i="5"/>
  <c r="P123" i="5"/>
  <c r="AI122" i="5"/>
  <c r="AH122" i="5"/>
  <c r="AF122" i="5"/>
  <c r="AE122" i="5"/>
  <c r="AD122" i="5"/>
  <c r="AC122" i="5"/>
  <c r="AB122" i="5"/>
  <c r="AA122" i="5"/>
  <c r="Z122" i="5"/>
  <c r="Y122" i="5"/>
  <c r="X122" i="5"/>
  <c r="V122" i="5"/>
  <c r="U122" i="5"/>
  <c r="T122" i="5"/>
  <c r="S122" i="5"/>
  <c r="R122" i="5"/>
  <c r="Q122" i="5"/>
  <c r="P122" i="5"/>
  <c r="AI121" i="5"/>
  <c r="AH121" i="5"/>
  <c r="AF121" i="5"/>
  <c r="AE121" i="5"/>
  <c r="AD121" i="5"/>
  <c r="AC121" i="5"/>
  <c r="AB121" i="5"/>
  <c r="AA121" i="5"/>
  <c r="Z121" i="5"/>
  <c r="Y121" i="5"/>
  <c r="X121" i="5"/>
  <c r="V121" i="5"/>
  <c r="U121" i="5"/>
  <c r="T121" i="5"/>
  <c r="S121" i="5"/>
  <c r="R121" i="5"/>
  <c r="Q121" i="5"/>
  <c r="P121" i="5"/>
  <c r="AI120" i="5"/>
  <c r="AH120" i="5"/>
  <c r="AF120" i="5"/>
  <c r="AE120" i="5"/>
  <c r="AD120" i="5"/>
  <c r="AC120" i="5"/>
  <c r="AB120" i="5"/>
  <c r="AA120" i="5"/>
  <c r="Z120" i="5"/>
  <c r="Y120" i="5"/>
  <c r="X120" i="5"/>
  <c r="V120" i="5"/>
  <c r="U120" i="5"/>
  <c r="T120" i="5"/>
  <c r="S120" i="5"/>
  <c r="R120" i="5"/>
  <c r="Q120" i="5"/>
  <c r="P120" i="5"/>
  <c r="AI119" i="5"/>
  <c r="AH119" i="5"/>
  <c r="AF119" i="5"/>
  <c r="AE119" i="5"/>
  <c r="AD119" i="5"/>
  <c r="AC119" i="5"/>
  <c r="AB119" i="5"/>
  <c r="AA119" i="5"/>
  <c r="Z119" i="5"/>
  <c r="Y119" i="5"/>
  <c r="X119" i="5"/>
  <c r="V119" i="5"/>
  <c r="U119" i="5"/>
  <c r="T119" i="5"/>
  <c r="S119" i="5"/>
  <c r="R119" i="5"/>
  <c r="Q119" i="5"/>
  <c r="P119" i="5"/>
  <c r="AI118" i="5"/>
  <c r="AH118" i="5"/>
  <c r="AF118" i="5"/>
  <c r="AE118" i="5"/>
  <c r="AD118" i="5"/>
  <c r="AC118" i="5"/>
  <c r="AB118" i="5"/>
  <c r="AA118" i="5"/>
  <c r="Z118" i="5"/>
  <c r="Y118" i="5"/>
  <c r="X118" i="5"/>
  <c r="V118" i="5"/>
  <c r="U118" i="5"/>
  <c r="T118" i="5"/>
  <c r="S118" i="5"/>
  <c r="R118" i="5"/>
  <c r="Q118" i="5"/>
  <c r="P118" i="5"/>
  <c r="AI117" i="5"/>
  <c r="AH117" i="5"/>
  <c r="AF117" i="5"/>
  <c r="AE117" i="5"/>
  <c r="AD117" i="5"/>
  <c r="AC117" i="5"/>
  <c r="AB117" i="5"/>
  <c r="AA117" i="5"/>
  <c r="Z117" i="5"/>
  <c r="Y117" i="5"/>
  <c r="X117" i="5"/>
  <c r="V117" i="5"/>
  <c r="U117" i="5"/>
  <c r="T117" i="5"/>
  <c r="S117" i="5"/>
  <c r="R117" i="5"/>
  <c r="Q117" i="5"/>
  <c r="P117" i="5"/>
  <c r="AI116" i="5"/>
  <c r="AH116" i="5"/>
  <c r="AF116" i="5"/>
  <c r="AE116" i="5"/>
  <c r="AD116" i="5"/>
  <c r="AC116" i="5"/>
  <c r="AB116" i="5"/>
  <c r="AA116" i="5"/>
  <c r="Z116" i="5"/>
  <c r="Y116" i="5"/>
  <c r="X116" i="5"/>
  <c r="V116" i="5"/>
  <c r="U116" i="5"/>
  <c r="T116" i="5"/>
  <c r="S116" i="5"/>
  <c r="R116" i="5"/>
  <c r="Q116" i="5"/>
  <c r="P116" i="5"/>
  <c r="AI115" i="5"/>
  <c r="AH115" i="5"/>
  <c r="AF115" i="5"/>
  <c r="AE115" i="5"/>
  <c r="AD115" i="5"/>
  <c r="AC115" i="5"/>
  <c r="AB115" i="5"/>
  <c r="AA115" i="5"/>
  <c r="Z115" i="5"/>
  <c r="Y115" i="5"/>
  <c r="X115" i="5"/>
  <c r="V115" i="5"/>
  <c r="U115" i="5"/>
  <c r="T115" i="5"/>
  <c r="S115" i="5"/>
  <c r="R115" i="5"/>
  <c r="Q115" i="5"/>
  <c r="P115" i="5"/>
  <c r="AI114" i="5"/>
  <c r="AH114" i="5"/>
  <c r="AF114" i="5"/>
  <c r="AE114" i="5"/>
  <c r="AD114" i="5"/>
  <c r="AC114" i="5"/>
  <c r="AB114" i="5"/>
  <c r="AA114" i="5"/>
  <c r="Z114" i="5"/>
  <c r="Y114" i="5"/>
  <c r="X114" i="5"/>
  <c r="V114" i="5"/>
  <c r="U114" i="5"/>
  <c r="T114" i="5"/>
  <c r="S114" i="5"/>
  <c r="R114" i="5"/>
  <c r="Q114" i="5"/>
  <c r="P114" i="5"/>
  <c r="AI113" i="5"/>
  <c r="AH113" i="5"/>
  <c r="AF113" i="5"/>
  <c r="AE113" i="5"/>
  <c r="AD113" i="5"/>
  <c r="AC113" i="5"/>
  <c r="AB113" i="5"/>
  <c r="AA113" i="5"/>
  <c r="Z113" i="5"/>
  <c r="Y113" i="5"/>
  <c r="X113" i="5"/>
  <c r="V113" i="5"/>
  <c r="U113" i="5"/>
  <c r="T113" i="5"/>
  <c r="S113" i="5"/>
  <c r="R113" i="5"/>
  <c r="Q113" i="5"/>
  <c r="P113" i="5"/>
  <c r="AI112" i="5"/>
  <c r="AH112" i="5"/>
  <c r="AF112" i="5"/>
  <c r="AE112" i="5"/>
  <c r="AD112" i="5"/>
  <c r="AC112" i="5"/>
  <c r="AB112" i="5"/>
  <c r="AA112" i="5"/>
  <c r="Z112" i="5"/>
  <c r="Y112" i="5"/>
  <c r="X112" i="5"/>
  <c r="V112" i="5"/>
  <c r="U112" i="5"/>
  <c r="T112" i="5"/>
  <c r="S112" i="5"/>
  <c r="R112" i="5"/>
  <c r="Q112" i="5"/>
  <c r="P112" i="5"/>
  <c r="AI111" i="5"/>
  <c r="AH111" i="5"/>
  <c r="AF111" i="5"/>
  <c r="AE111" i="5"/>
  <c r="AD111" i="5"/>
  <c r="AC111" i="5"/>
  <c r="AB111" i="5"/>
  <c r="AA111" i="5"/>
  <c r="Z111" i="5"/>
  <c r="Y111" i="5"/>
  <c r="X111" i="5"/>
  <c r="V111" i="5"/>
  <c r="U111" i="5"/>
  <c r="T111" i="5"/>
  <c r="S111" i="5"/>
  <c r="R111" i="5"/>
  <c r="Q111" i="5"/>
  <c r="P111" i="5"/>
  <c r="AI110" i="5"/>
  <c r="AH110" i="5"/>
  <c r="AF110" i="5"/>
  <c r="AE110" i="5"/>
  <c r="AD110" i="5"/>
  <c r="AC110" i="5"/>
  <c r="AB110" i="5"/>
  <c r="AA110" i="5"/>
  <c r="Z110" i="5"/>
  <c r="Y110" i="5"/>
  <c r="X110" i="5"/>
  <c r="V110" i="5"/>
  <c r="U110" i="5"/>
  <c r="T110" i="5"/>
  <c r="S110" i="5"/>
  <c r="R110" i="5"/>
  <c r="Q110" i="5"/>
  <c r="P110" i="5"/>
  <c r="AI109" i="5"/>
  <c r="AH109" i="5"/>
  <c r="AF109" i="5"/>
  <c r="AE109" i="5"/>
  <c r="AD109" i="5"/>
  <c r="AC109" i="5"/>
  <c r="AB109" i="5"/>
  <c r="AA109" i="5"/>
  <c r="Z109" i="5"/>
  <c r="Y109" i="5"/>
  <c r="X109" i="5"/>
  <c r="V109" i="5"/>
  <c r="U109" i="5"/>
  <c r="T109" i="5"/>
  <c r="S109" i="5"/>
  <c r="R109" i="5"/>
  <c r="Q109" i="5"/>
  <c r="P109" i="5"/>
  <c r="AI108" i="5"/>
  <c r="AH108" i="5"/>
  <c r="AF108" i="5"/>
  <c r="AE108" i="5"/>
  <c r="AD108" i="5"/>
  <c r="AC108" i="5"/>
  <c r="AB108" i="5"/>
  <c r="AA108" i="5"/>
  <c r="Z108" i="5"/>
  <c r="Y108" i="5"/>
  <c r="X108" i="5"/>
  <c r="V108" i="5"/>
  <c r="U108" i="5"/>
  <c r="T108" i="5"/>
  <c r="S108" i="5"/>
  <c r="R108" i="5"/>
  <c r="Q108" i="5"/>
  <c r="P108" i="5"/>
  <c r="AI107" i="5"/>
  <c r="AH107" i="5"/>
  <c r="AF107" i="5"/>
  <c r="AE107" i="5"/>
  <c r="AD107" i="5"/>
  <c r="AC107" i="5"/>
  <c r="AB107" i="5"/>
  <c r="AA107" i="5"/>
  <c r="Z107" i="5"/>
  <c r="Y107" i="5"/>
  <c r="X107" i="5"/>
  <c r="V107" i="5"/>
  <c r="U107" i="5"/>
  <c r="T107" i="5"/>
  <c r="S107" i="5"/>
  <c r="R107" i="5"/>
  <c r="Q107" i="5"/>
  <c r="P107" i="5"/>
  <c r="AI106" i="5"/>
  <c r="AH106" i="5"/>
  <c r="AF106" i="5"/>
  <c r="AE106" i="5"/>
  <c r="AD106" i="5"/>
  <c r="AC106" i="5"/>
  <c r="AB106" i="5"/>
  <c r="AA106" i="5"/>
  <c r="Z106" i="5"/>
  <c r="Y106" i="5"/>
  <c r="X106" i="5"/>
  <c r="V106" i="5"/>
  <c r="U106" i="5"/>
  <c r="T106" i="5"/>
  <c r="S106" i="5"/>
  <c r="R106" i="5"/>
  <c r="Q106" i="5"/>
  <c r="P106" i="5"/>
  <c r="AI105" i="5"/>
  <c r="AH105" i="5"/>
  <c r="AF105" i="5"/>
  <c r="AE105" i="5"/>
  <c r="AD105" i="5"/>
  <c r="AC105" i="5"/>
  <c r="AB105" i="5"/>
  <c r="AA105" i="5"/>
  <c r="Z105" i="5"/>
  <c r="Y105" i="5"/>
  <c r="X105" i="5"/>
  <c r="V105" i="5"/>
  <c r="U105" i="5"/>
  <c r="T105" i="5"/>
  <c r="S105" i="5"/>
  <c r="R105" i="5"/>
  <c r="Q105" i="5"/>
  <c r="P105" i="5"/>
  <c r="AI104" i="5"/>
  <c r="AH104" i="5"/>
  <c r="AF104" i="5"/>
  <c r="AE104" i="5"/>
  <c r="AD104" i="5"/>
  <c r="AC104" i="5"/>
  <c r="AB104" i="5"/>
  <c r="AA104" i="5"/>
  <c r="Z104" i="5"/>
  <c r="Y104" i="5"/>
  <c r="X104" i="5"/>
  <c r="V104" i="5"/>
  <c r="U104" i="5"/>
  <c r="T104" i="5"/>
  <c r="S104" i="5"/>
  <c r="R104" i="5"/>
  <c r="Q104" i="5"/>
  <c r="P104" i="5"/>
  <c r="AI103" i="5"/>
  <c r="AH103" i="5"/>
  <c r="AF103" i="5"/>
  <c r="AE103" i="5"/>
  <c r="AD103" i="5"/>
  <c r="AC103" i="5"/>
  <c r="AB103" i="5"/>
  <c r="AA103" i="5"/>
  <c r="Z103" i="5"/>
  <c r="Y103" i="5"/>
  <c r="X103" i="5"/>
  <c r="V103" i="5"/>
  <c r="U103" i="5"/>
  <c r="T103" i="5"/>
  <c r="S103" i="5"/>
  <c r="R103" i="5"/>
  <c r="Q103" i="5"/>
  <c r="P103" i="5"/>
  <c r="AI102" i="5"/>
  <c r="AH102" i="5"/>
  <c r="AF102" i="5"/>
  <c r="AE102" i="5"/>
  <c r="AD102" i="5"/>
  <c r="AC102" i="5"/>
  <c r="AB102" i="5"/>
  <c r="AA102" i="5"/>
  <c r="Z102" i="5"/>
  <c r="Y102" i="5"/>
  <c r="X102" i="5"/>
  <c r="V102" i="5"/>
  <c r="U102" i="5"/>
  <c r="T102" i="5"/>
  <c r="S102" i="5"/>
  <c r="R102" i="5"/>
  <c r="Q102" i="5"/>
  <c r="P102" i="5"/>
  <c r="AI101" i="5"/>
  <c r="AH101" i="5"/>
  <c r="AF101" i="5"/>
  <c r="AE101" i="5"/>
  <c r="AD101" i="5"/>
  <c r="AC101" i="5"/>
  <c r="AB101" i="5"/>
  <c r="AA101" i="5"/>
  <c r="Z101" i="5"/>
  <c r="Y101" i="5"/>
  <c r="X101" i="5"/>
  <c r="V101" i="5"/>
  <c r="U101" i="5"/>
  <c r="T101" i="5"/>
  <c r="S101" i="5"/>
  <c r="R101" i="5"/>
  <c r="Q101" i="5"/>
  <c r="P101" i="5"/>
  <c r="AI100" i="5"/>
  <c r="AH100" i="5"/>
  <c r="AF100" i="5"/>
  <c r="AE100" i="5"/>
  <c r="AD100" i="5"/>
  <c r="AC100" i="5"/>
  <c r="AB100" i="5"/>
  <c r="AA100" i="5"/>
  <c r="Z100" i="5"/>
  <c r="Y100" i="5"/>
  <c r="X100" i="5"/>
  <c r="V100" i="5"/>
  <c r="U100" i="5"/>
  <c r="T100" i="5"/>
  <c r="S100" i="5"/>
  <c r="R100" i="5"/>
  <c r="Q100" i="5"/>
  <c r="P100" i="5"/>
  <c r="AI99" i="5"/>
  <c r="AH99" i="5"/>
  <c r="AF99" i="5"/>
  <c r="AE99" i="5"/>
  <c r="AD99" i="5"/>
  <c r="AC99" i="5"/>
  <c r="AB99" i="5"/>
  <c r="AA99" i="5"/>
  <c r="Z99" i="5"/>
  <c r="Y99" i="5"/>
  <c r="X99" i="5"/>
  <c r="V99" i="5"/>
  <c r="U99" i="5"/>
  <c r="T99" i="5"/>
  <c r="S99" i="5"/>
  <c r="R99" i="5"/>
  <c r="Q99" i="5"/>
  <c r="P99" i="5"/>
  <c r="AI98" i="5"/>
  <c r="AH98" i="5"/>
  <c r="AF98" i="5"/>
  <c r="AE98" i="5"/>
  <c r="AD98" i="5"/>
  <c r="AC98" i="5"/>
  <c r="AB98" i="5"/>
  <c r="AA98" i="5"/>
  <c r="Z98" i="5"/>
  <c r="Y98" i="5"/>
  <c r="X98" i="5"/>
  <c r="V98" i="5"/>
  <c r="U98" i="5"/>
  <c r="T98" i="5"/>
  <c r="S98" i="5"/>
  <c r="R98" i="5"/>
  <c r="Q98" i="5"/>
  <c r="P98" i="5"/>
  <c r="AI97" i="5"/>
  <c r="AH97" i="5"/>
  <c r="AF97" i="5"/>
  <c r="AE97" i="5"/>
  <c r="AD97" i="5"/>
  <c r="AC97" i="5"/>
  <c r="AB97" i="5"/>
  <c r="AA97" i="5"/>
  <c r="Z97" i="5"/>
  <c r="Y97" i="5"/>
  <c r="X97" i="5"/>
  <c r="V97" i="5"/>
  <c r="U97" i="5"/>
  <c r="T97" i="5"/>
  <c r="S97" i="5"/>
  <c r="R97" i="5"/>
  <c r="Q97" i="5"/>
  <c r="P97" i="5"/>
  <c r="AI96" i="5"/>
  <c r="AH96" i="5"/>
  <c r="AF96" i="5"/>
  <c r="AE96" i="5"/>
  <c r="AD96" i="5"/>
  <c r="AC96" i="5"/>
  <c r="AB96" i="5"/>
  <c r="AA96" i="5"/>
  <c r="Z96" i="5"/>
  <c r="Y96" i="5"/>
  <c r="X96" i="5"/>
  <c r="V96" i="5"/>
  <c r="U96" i="5"/>
  <c r="T96" i="5"/>
  <c r="S96" i="5"/>
  <c r="R96" i="5"/>
  <c r="Q96" i="5"/>
  <c r="P96" i="5"/>
  <c r="AI95" i="5"/>
  <c r="AH95" i="5"/>
  <c r="AF95" i="5"/>
  <c r="AE95" i="5"/>
  <c r="AD95" i="5"/>
  <c r="AC95" i="5"/>
  <c r="AB95" i="5"/>
  <c r="AA95" i="5"/>
  <c r="Z95" i="5"/>
  <c r="Y95" i="5"/>
  <c r="X95" i="5"/>
  <c r="V95" i="5"/>
  <c r="U95" i="5"/>
  <c r="T95" i="5"/>
  <c r="S95" i="5"/>
  <c r="R95" i="5"/>
  <c r="Q95" i="5"/>
  <c r="P95" i="5"/>
  <c r="AI94" i="5"/>
  <c r="AH94" i="5"/>
  <c r="AF94" i="5"/>
  <c r="AE94" i="5"/>
  <c r="AD94" i="5"/>
  <c r="AC94" i="5"/>
  <c r="AB94" i="5"/>
  <c r="AA94" i="5"/>
  <c r="Z94" i="5"/>
  <c r="Y94" i="5"/>
  <c r="X94" i="5"/>
  <c r="V94" i="5"/>
  <c r="U94" i="5"/>
  <c r="T94" i="5"/>
  <c r="S94" i="5"/>
  <c r="R94" i="5"/>
  <c r="Q94" i="5"/>
  <c r="P94" i="5"/>
  <c r="AI93" i="5"/>
  <c r="AH93" i="5"/>
  <c r="AF93" i="5"/>
  <c r="AE93" i="5"/>
  <c r="AD93" i="5"/>
  <c r="AC93" i="5"/>
  <c r="AB93" i="5"/>
  <c r="AA93" i="5"/>
  <c r="Z93" i="5"/>
  <c r="Y93" i="5"/>
  <c r="X93" i="5"/>
  <c r="V93" i="5"/>
  <c r="U93" i="5"/>
  <c r="T93" i="5"/>
  <c r="S93" i="5"/>
  <c r="R93" i="5"/>
  <c r="Q93" i="5"/>
  <c r="P93" i="5"/>
  <c r="AI92" i="5"/>
  <c r="AH92" i="5"/>
  <c r="AF92" i="5"/>
  <c r="AE92" i="5"/>
  <c r="AD92" i="5"/>
  <c r="AC92" i="5"/>
  <c r="AB92" i="5"/>
  <c r="AA92" i="5"/>
  <c r="Z92" i="5"/>
  <c r="Y92" i="5"/>
  <c r="X92" i="5"/>
  <c r="V92" i="5"/>
  <c r="U92" i="5"/>
  <c r="T92" i="5"/>
  <c r="S92" i="5"/>
  <c r="R92" i="5"/>
  <c r="Q92" i="5"/>
  <c r="P92" i="5"/>
  <c r="AI91" i="5"/>
  <c r="AH91" i="5"/>
  <c r="AF91" i="5"/>
  <c r="AE91" i="5"/>
  <c r="AD91" i="5"/>
  <c r="AC91" i="5"/>
  <c r="AB91" i="5"/>
  <c r="AA91" i="5"/>
  <c r="Z91" i="5"/>
  <c r="Y91" i="5"/>
  <c r="X91" i="5"/>
  <c r="V91" i="5"/>
  <c r="U91" i="5"/>
  <c r="T91" i="5"/>
  <c r="S91" i="5"/>
  <c r="R91" i="5"/>
  <c r="Q91" i="5"/>
  <c r="P91" i="5"/>
  <c r="AI90" i="5"/>
  <c r="AH90" i="5"/>
  <c r="AF90" i="5"/>
  <c r="AE90" i="5"/>
  <c r="AD90" i="5"/>
  <c r="AC90" i="5"/>
  <c r="AB90" i="5"/>
  <c r="AA90" i="5"/>
  <c r="Z90" i="5"/>
  <c r="Y90" i="5"/>
  <c r="X90" i="5"/>
  <c r="V90" i="5"/>
  <c r="U90" i="5"/>
  <c r="T90" i="5"/>
  <c r="S90" i="5"/>
  <c r="R90" i="5"/>
  <c r="Q90" i="5"/>
  <c r="P90" i="5"/>
  <c r="AI89" i="5"/>
  <c r="AH89" i="5"/>
  <c r="AF89" i="5"/>
  <c r="AE89" i="5"/>
  <c r="AD89" i="5"/>
  <c r="AC89" i="5"/>
  <c r="AB89" i="5"/>
  <c r="AA89" i="5"/>
  <c r="Z89" i="5"/>
  <c r="Y89" i="5"/>
  <c r="X89" i="5"/>
  <c r="V89" i="5"/>
  <c r="U89" i="5"/>
  <c r="T89" i="5"/>
  <c r="S89" i="5"/>
  <c r="R89" i="5"/>
  <c r="Q89" i="5"/>
  <c r="P89" i="5"/>
  <c r="AI88" i="5"/>
  <c r="AH88" i="5"/>
  <c r="AF88" i="5"/>
  <c r="AE88" i="5"/>
  <c r="AD88" i="5"/>
  <c r="AC88" i="5"/>
  <c r="AB88" i="5"/>
  <c r="AA88" i="5"/>
  <c r="Z88" i="5"/>
  <c r="Y88" i="5"/>
  <c r="X88" i="5"/>
  <c r="V88" i="5"/>
  <c r="U88" i="5"/>
  <c r="T88" i="5"/>
  <c r="S88" i="5"/>
  <c r="R88" i="5"/>
  <c r="Q88" i="5"/>
  <c r="P88" i="5"/>
  <c r="AI87" i="5"/>
  <c r="AH87" i="5"/>
  <c r="AF87" i="5"/>
  <c r="AE87" i="5"/>
  <c r="AD87" i="5"/>
  <c r="AC87" i="5"/>
  <c r="AB87" i="5"/>
  <c r="AA87" i="5"/>
  <c r="Z87" i="5"/>
  <c r="Y87" i="5"/>
  <c r="X87" i="5"/>
  <c r="V87" i="5"/>
  <c r="U87" i="5"/>
  <c r="T87" i="5"/>
  <c r="S87" i="5"/>
  <c r="R87" i="5"/>
  <c r="Q87" i="5"/>
  <c r="P87" i="5"/>
  <c r="AI86" i="5"/>
  <c r="AH86" i="5"/>
  <c r="AF86" i="5"/>
  <c r="AE86" i="5"/>
  <c r="AD86" i="5"/>
  <c r="AC86" i="5"/>
  <c r="AB86" i="5"/>
  <c r="AA86" i="5"/>
  <c r="Z86" i="5"/>
  <c r="Y86" i="5"/>
  <c r="X86" i="5"/>
  <c r="V86" i="5"/>
  <c r="U86" i="5"/>
  <c r="T86" i="5"/>
  <c r="S86" i="5"/>
  <c r="R86" i="5"/>
  <c r="Q86" i="5"/>
  <c r="P86" i="5"/>
  <c r="AI85" i="5"/>
  <c r="AH85" i="5"/>
  <c r="AF85" i="5"/>
  <c r="AE85" i="5"/>
  <c r="AD85" i="5"/>
  <c r="AC85" i="5"/>
  <c r="AB85" i="5"/>
  <c r="AA85" i="5"/>
  <c r="Z85" i="5"/>
  <c r="Y85" i="5"/>
  <c r="X85" i="5"/>
  <c r="V85" i="5"/>
  <c r="U85" i="5"/>
  <c r="T85" i="5"/>
  <c r="S85" i="5"/>
  <c r="R85" i="5"/>
  <c r="Q85" i="5"/>
  <c r="P85" i="5"/>
  <c r="AI84" i="5"/>
  <c r="AH84" i="5"/>
  <c r="AF84" i="5"/>
  <c r="AE84" i="5"/>
  <c r="AD84" i="5"/>
  <c r="AC84" i="5"/>
  <c r="AB84" i="5"/>
  <c r="AA84" i="5"/>
  <c r="Z84" i="5"/>
  <c r="Y84" i="5"/>
  <c r="X84" i="5"/>
  <c r="V84" i="5"/>
  <c r="U84" i="5"/>
  <c r="T84" i="5"/>
  <c r="S84" i="5"/>
  <c r="R84" i="5"/>
  <c r="Q84" i="5"/>
  <c r="P84" i="5"/>
  <c r="AI83" i="5"/>
  <c r="AH83" i="5"/>
  <c r="AF83" i="5"/>
  <c r="AE83" i="5"/>
  <c r="AD83" i="5"/>
  <c r="AC83" i="5"/>
  <c r="AB83" i="5"/>
  <c r="AA83" i="5"/>
  <c r="Z83" i="5"/>
  <c r="Y83" i="5"/>
  <c r="X83" i="5"/>
  <c r="V83" i="5"/>
  <c r="U83" i="5"/>
  <c r="T83" i="5"/>
  <c r="S83" i="5"/>
  <c r="R83" i="5"/>
  <c r="Q83" i="5"/>
  <c r="P83" i="5"/>
  <c r="AI82" i="5"/>
  <c r="AH82" i="5"/>
  <c r="AF82" i="5"/>
  <c r="AE82" i="5"/>
  <c r="AD82" i="5"/>
  <c r="AC82" i="5"/>
  <c r="AB82" i="5"/>
  <c r="AA82" i="5"/>
  <c r="Z82" i="5"/>
  <c r="Y82" i="5"/>
  <c r="X82" i="5"/>
  <c r="V82" i="5"/>
  <c r="U82" i="5"/>
  <c r="T82" i="5"/>
  <c r="S82" i="5"/>
  <c r="R82" i="5"/>
  <c r="Q82" i="5"/>
  <c r="P82" i="5"/>
  <c r="AI81" i="5"/>
  <c r="AH81" i="5"/>
  <c r="AF81" i="5"/>
  <c r="AE81" i="5"/>
  <c r="AD81" i="5"/>
  <c r="AC81" i="5"/>
  <c r="AB81" i="5"/>
  <c r="AA81" i="5"/>
  <c r="Z81" i="5"/>
  <c r="Y81" i="5"/>
  <c r="X81" i="5"/>
  <c r="V81" i="5"/>
  <c r="U81" i="5"/>
  <c r="T81" i="5"/>
  <c r="S81" i="5"/>
  <c r="R81" i="5"/>
  <c r="Q81" i="5"/>
  <c r="P81" i="5"/>
  <c r="AI80" i="5"/>
  <c r="AH80" i="5"/>
  <c r="AF80" i="5"/>
  <c r="AE80" i="5"/>
  <c r="AD80" i="5"/>
  <c r="AC80" i="5"/>
  <c r="AB80" i="5"/>
  <c r="AA80" i="5"/>
  <c r="Z80" i="5"/>
  <c r="Y80" i="5"/>
  <c r="X80" i="5"/>
  <c r="V80" i="5"/>
  <c r="U80" i="5"/>
  <c r="T80" i="5"/>
  <c r="S80" i="5"/>
  <c r="R80" i="5"/>
  <c r="Q80" i="5"/>
  <c r="P80" i="5"/>
  <c r="AI79" i="5"/>
  <c r="AH79" i="5"/>
  <c r="AF79" i="5"/>
  <c r="AE79" i="5"/>
  <c r="AD79" i="5"/>
  <c r="AC79" i="5"/>
  <c r="AB79" i="5"/>
  <c r="AA79" i="5"/>
  <c r="Z79" i="5"/>
  <c r="Y79" i="5"/>
  <c r="X79" i="5"/>
  <c r="V79" i="5"/>
  <c r="U79" i="5"/>
  <c r="T79" i="5"/>
  <c r="S79" i="5"/>
  <c r="R79" i="5"/>
  <c r="Q79" i="5"/>
  <c r="P79" i="5"/>
  <c r="AI78" i="5"/>
  <c r="AH78" i="5"/>
  <c r="AF78" i="5"/>
  <c r="AE78" i="5"/>
  <c r="AD78" i="5"/>
  <c r="AC78" i="5"/>
  <c r="AB78" i="5"/>
  <c r="AA78" i="5"/>
  <c r="Z78" i="5"/>
  <c r="Y78" i="5"/>
  <c r="X78" i="5"/>
  <c r="V78" i="5"/>
  <c r="U78" i="5"/>
  <c r="T78" i="5"/>
  <c r="S78" i="5"/>
  <c r="R78" i="5"/>
  <c r="Q78" i="5"/>
  <c r="P78" i="5"/>
  <c r="AI77" i="5"/>
  <c r="AH77" i="5"/>
  <c r="AF77" i="5"/>
  <c r="AE77" i="5"/>
  <c r="AD77" i="5"/>
  <c r="AC77" i="5"/>
  <c r="AB77" i="5"/>
  <c r="AA77" i="5"/>
  <c r="Z77" i="5"/>
  <c r="Y77" i="5"/>
  <c r="X77" i="5"/>
  <c r="V77" i="5"/>
  <c r="U77" i="5"/>
  <c r="T77" i="5"/>
  <c r="S77" i="5"/>
  <c r="R77" i="5"/>
  <c r="Q77" i="5"/>
  <c r="P77" i="5"/>
  <c r="AI76" i="5"/>
  <c r="AH76" i="5"/>
  <c r="AF76" i="5"/>
  <c r="AE76" i="5"/>
  <c r="AD76" i="5"/>
  <c r="AC76" i="5"/>
  <c r="AB76" i="5"/>
  <c r="AA76" i="5"/>
  <c r="Z76" i="5"/>
  <c r="Y76" i="5"/>
  <c r="X76" i="5"/>
  <c r="V76" i="5"/>
  <c r="U76" i="5"/>
  <c r="T76" i="5"/>
  <c r="S76" i="5"/>
  <c r="R76" i="5"/>
  <c r="Q76" i="5"/>
  <c r="P76" i="5"/>
  <c r="AI75" i="5"/>
  <c r="AH75" i="5"/>
  <c r="AF75" i="5"/>
  <c r="AE75" i="5"/>
  <c r="AD75" i="5"/>
  <c r="AC75" i="5"/>
  <c r="AB75" i="5"/>
  <c r="AA75" i="5"/>
  <c r="Z75" i="5"/>
  <c r="Y75" i="5"/>
  <c r="X75" i="5"/>
  <c r="V75" i="5"/>
  <c r="U75" i="5"/>
  <c r="T75" i="5"/>
  <c r="S75" i="5"/>
  <c r="R75" i="5"/>
  <c r="Q75" i="5"/>
  <c r="P75" i="5"/>
  <c r="AI74" i="5"/>
  <c r="AH74" i="5"/>
  <c r="AF74" i="5"/>
  <c r="AE74" i="5"/>
  <c r="AD74" i="5"/>
  <c r="AC74" i="5"/>
  <c r="AB74" i="5"/>
  <c r="AA74" i="5"/>
  <c r="Z74" i="5"/>
  <c r="Y74" i="5"/>
  <c r="X74" i="5"/>
  <c r="V74" i="5"/>
  <c r="U74" i="5"/>
  <c r="T74" i="5"/>
  <c r="S74" i="5"/>
  <c r="R74" i="5"/>
  <c r="Q74" i="5"/>
  <c r="P74" i="5"/>
  <c r="AI73" i="5"/>
  <c r="AH73" i="5"/>
  <c r="AF73" i="5"/>
  <c r="AE73" i="5"/>
  <c r="AD73" i="5"/>
  <c r="AC73" i="5"/>
  <c r="AB73" i="5"/>
  <c r="AA73" i="5"/>
  <c r="Z73" i="5"/>
  <c r="Y73" i="5"/>
  <c r="X73" i="5"/>
  <c r="V73" i="5"/>
  <c r="U73" i="5"/>
  <c r="T73" i="5"/>
  <c r="S73" i="5"/>
  <c r="R73" i="5"/>
  <c r="Q73" i="5"/>
  <c r="P73" i="5"/>
  <c r="AI72" i="5"/>
  <c r="AH72" i="5"/>
  <c r="AF72" i="5"/>
  <c r="AE72" i="5"/>
  <c r="AD72" i="5"/>
  <c r="AC72" i="5"/>
  <c r="AB72" i="5"/>
  <c r="AA72" i="5"/>
  <c r="Z72" i="5"/>
  <c r="Y72" i="5"/>
  <c r="X72" i="5"/>
  <c r="V72" i="5"/>
  <c r="U72" i="5"/>
  <c r="T72" i="5"/>
  <c r="S72" i="5"/>
  <c r="R72" i="5"/>
  <c r="Q72" i="5"/>
  <c r="P72" i="5"/>
  <c r="AI71" i="5"/>
  <c r="AH71" i="5"/>
  <c r="AF71" i="5"/>
  <c r="AE71" i="5"/>
  <c r="AD71" i="5"/>
  <c r="AC71" i="5"/>
  <c r="AB71" i="5"/>
  <c r="AA71" i="5"/>
  <c r="Z71" i="5"/>
  <c r="Y71" i="5"/>
  <c r="X71" i="5"/>
  <c r="V71" i="5"/>
  <c r="U71" i="5"/>
  <c r="T71" i="5"/>
  <c r="S71" i="5"/>
  <c r="R71" i="5"/>
  <c r="Q71" i="5"/>
  <c r="P71" i="5"/>
  <c r="AI70" i="5"/>
  <c r="AH70" i="5"/>
  <c r="AF70" i="5"/>
  <c r="AE70" i="5"/>
  <c r="AD70" i="5"/>
  <c r="AC70" i="5"/>
  <c r="AB70" i="5"/>
  <c r="AA70" i="5"/>
  <c r="Z70" i="5"/>
  <c r="Y70" i="5"/>
  <c r="X70" i="5"/>
  <c r="V70" i="5"/>
  <c r="U70" i="5"/>
  <c r="T70" i="5"/>
  <c r="S70" i="5"/>
  <c r="R70" i="5"/>
  <c r="Q70" i="5"/>
  <c r="P70" i="5"/>
  <c r="AI69" i="5"/>
  <c r="AH69" i="5"/>
  <c r="AF69" i="5"/>
  <c r="AE69" i="5"/>
  <c r="AD69" i="5"/>
  <c r="AC69" i="5"/>
  <c r="AB69" i="5"/>
  <c r="AA69" i="5"/>
  <c r="Z69" i="5"/>
  <c r="Y69" i="5"/>
  <c r="X69" i="5"/>
  <c r="V69" i="5"/>
  <c r="U69" i="5"/>
  <c r="T69" i="5"/>
  <c r="S69" i="5"/>
  <c r="R69" i="5"/>
  <c r="Q69" i="5"/>
  <c r="P69" i="5"/>
  <c r="AI68" i="5"/>
  <c r="AH68" i="5"/>
  <c r="AF68" i="5"/>
  <c r="AE68" i="5"/>
  <c r="AD68" i="5"/>
  <c r="AC68" i="5"/>
  <c r="AB68" i="5"/>
  <c r="AA68" i="5"/>
  <c r="Z68" i="5"/>
  <c r="Y68" i="5"/>
  <c r="X68" i="5"/>
  <c r="V68" i="5"/>
  <c r="U68" i="5"/>
  <c r="T68" i="5"/>
  <c r="S68" i="5"/>
  <c r="R68" i="5"/>
  <c r="Q68" i="5"/>
  <c r="P68" i="5"/>
  <c r="AI67" i="5"/>
  <c r="AH67" i="5"/>
  <c r="AF67" i="5"/>
  <c r="AE67" i="5"/>
  <c r="AD67" i="5"/>
  <c r="AC67" i="5"/>
  <c r="AB67" i="5"/>
  <c r="AA67" i="5"/>
  <c r="Z67" i="5"/>
  <c r="Y67" i="5"/>
  <c r="X67" i="5"/>
  <c r="V67" i="5"/>
  <c r="U67" i="5"/>
  <c r="T67" i="5"/>
  <c r="S67" i="5"/>
  <c r="R67" i="5"/>
  <c r="Q67" i="5"/>
  <c r="P67" i="5"/>
  <c r="AI66" i="5"/>
  <c r="AH66" i="5"/>
  <c r="AF66" i="5"/>
  <c r="AE66" i="5"/>
  <c r="AD66" i="5"/>
  <c r="AC66" i="5"/>
  <c r="AB66" i="5"/>
  <c r="AA66" i="5"/>
  <c r="Z66" i="5"/>
  <c r="Y66" i="5"/>
  <c r="X66" i="5"/>
  <c r="V66" i="5"/>
  <c r="U66" i="5"/>
  <c r="T66" i="5"/>
  <c r="S66" i="5"/>
  <c r="R66" i="5"/>
  <c r="Q66" i="5"/>
  <c r="P66" i="5"/>
  <c r="AI65" i="5"/>
  <c r="AH65" i="5"/>
  <c r="AF65" i="5"/>
  <c r="AE65" i="5"/>
  <c r="AD65" i="5"/>
  <c r="AC65" i="5"/>
  <c r="AB65" i="5"/>
  <c r="AA65" i="5"/>
  <c r="Z65" i="5"/>
  <c r="Y65" i="5"/>
  <c r="X65" i="5"/>
  <c r="V65" i="5"/>
  <c r="U65" i="5"/>
  <c r="T65" i="5"/>
  <c r="S65" i="5"/>
  <c r="R65" i="5"/>
  <c r="Q65" i="5"/>
  <c r="P65" i="5"/>
  <c r="AI64" i="5"/>
  <c r="AH64" i="5"/>
  <c r="AF64" i="5"/>
  <c r="AE64" i="5"/>
  <c r="AD64" i="5"/>
  <c r="AC64" i="5"/>
  <c r="AB64" i="5"/>
  <c r="AA64" i="5"/>
  <c r="Z64" i="5"/>
  <c r="Y64" i="5"/>
  <c r="X64" i="5"/>
  <c r="V64" i="5"/>
  <c r="U64" i="5"/>
  <c r="T64" i="5"/>
  <c r="S64" i="5"/>
  <c r="R64" i="5"/>
  <c r="Q64" i="5"/>
  <c r="P64" i="5"/>
  <c r="AI63" i="5"/>
  <c r="AH63" i="5"/>
  <c r="AF63" i="5"/>
  <c r="AE63" i="5"/>
  <c r="AD63" i="5"/>
  <c r="AC63" i="5"/>
  <c r="AB63" i="5"/>
  <c r="AA63" i="5"/>
  <c r="Z63" i="5"/>
  <c r="Y63" i="5"/>
  <c r="X63" i="5"/>
  <c r="V63" i="5"/>
  <c r="U63" i="5"/>
  <c r="T63" i="5"/>
  <c r="S63" i="5"/>
  <c r="R63" i="5"/>
  <c r="Q63" i="5"/>
  <c r="P63" i="5"/>
  <c r="AI62" i="5"/>
  <c r="AH62" i="5"/>
  <c r="AF62" i="5"/>
  <c r="AE62" i="5"/>
  <c r="AD62" i="5"/>
  <c r="AC62" i="5"/>
  <c r="AB62" i="5"/>
  <c r="AA62" i="5"/>
  <c r="Z62" i="5"/>
  <c r="Y62" i="5"/>
  <c r="X62" i="5"/>
  <c r="V62" i="5"/>
  <c r="U62" i="5"/>
  <c r="T62" i="5"/>
  <c r="S62" i="5"/>
  <c r="R62" i="5"/>
  <c r="Q62" i="5"/>
  <c r="P62" i="5"/>
  <c r="AI61" i="5"/>
  <c r="AH61" i="5"/>
  <c r="AF61" i="5"/>
  <c r="AE61" i="5"/>
  <c r="AD61" i="5"/>
  <c r="AC61" i="5"/>
  <c r="AB61" i="5"/>
  <c r="AA61" i="5"/>
  <c r="Z61" i="5"/>
  <c r="Y61" i="5"/>
  <c r="X61" i="5"/>
  <c r="V61" i="5"/>
  <c r="U61" i="5"/>
  <c r="T61" i="5"/>
  <c r="S61" i="5"/>
  <c r="R61" i="5"/>
  <c r="Q61" i="5"/>
  <c r="P61" i="5"/>
  <c r="AI60" i="5"/>
  <c r="AH60" i="5"/>
  <c r="AF60" i="5"/>
  <c r="AE60" i="5"/>
  <c r="AD60" i="5"/>
  <c r="AC60" i="5"/>
  <c r="AB60" i="5"/>
  <c r="AA60" i="5"/>
  <c r="Z60" i="5"/>
  <c r="Y60" i="5"/>
  <c r="X60" i="5"/>
  <c r="V60" i="5"/>
  <c r="U60" i="5"/>
  <c r="T60" i="5"/>
  <c r="S60" i="5"/>
  <c r="R60" i="5"/>
  <c r="Q60" i="5"/>
  <c r="P60" i="5"/>
  <c r="AI59" i="5"/>
  <c r="AH59" i="5"/>
  <c r="AF59" i="5"/>
  <c r="AE59" i="5"/>
  <c r="AD59" i="5"/>
  <c r="AC59" i="5"/>
  <c r="AB59" i="5"/>
  <c r="AA59" i="5"/>
  <c r="Z59" i="5"/>
  <c r="Y59" i="5"/>
  <c r="X59" i="5"/>
  <c r="V59" i="5"/>
  <c r="U59" i="5"/>
  <c r="T59" i="5"/>
  <c r="S59" i="5"/>
  <c r="R59" i="5"/>
  <c r="Q59" i="5"/>
  <c r="P59" i="5"/>
  <c r="AI58" i="5"/>
  <c r="AH58" i="5"/>
  <c r="AF58" i="5"/>
  <c r="AE58" i="5"/>
  <c r="AD58" i="5"/>
  <c r="AC58" i="5"/>
  <c r="AB58" i="5"/>
  <c r="AA58" i="5"/>
  <c r="Z58" i="5"/>
  <c r="Y58" i="5"/>
  <c r="X58" i="5"/>
  <c r="V58" i="5"/>
  <c r="U58" i="5"/>
  <c r="T58" i="5"/>
  <c r="S58" i="5"/>
  <c r="R58" i="5"/>
  <c r="Q58" i="5"/>
  <c r="P58" i="5"/>
  <c r="AI57" i="5"/>
  <c r="AH57" i="5"/>
  <c r="AF57" i="5"/>
  <c r="AE57" i="5"/>
  <c r="AD57" i="5"/>
  <c r="AC57" i="5"/>
  <c r="AB57" i="5"/>
  <c r="AA57" i="5"/>
  <c r="Z57" i="5"/>
  <c r="Y57" i="5"/>
  <c r="X57" i="5"/>
  <c r="V57" i="5"/>
  <c r="U57" i="5"/>
  <c r="T57" i="5"/>
  <c r="S57" i="5"/>
  <c r="R57" i="5"/>
  <c r="Q57" i="5"/>
  <c r="P57" i="5"/>
  <c r="AI56" i="5"/>
  <c r="AH56" i="5"/>
  <c r="AF56" i="5"/>
  <c r="AE56" i="5"/>
  <c r="AD56" i="5"/>
  <c r="AC56" i="5"/>
  <c r="AB56" i="5"/>
  <c r="AA56" i="5"/>
  <c r="Z56" i="5"/>
  <c r="Y56" i="5"/>
  <c r="X56" i="5"/>
  <c r="V56" i="5"/>
  <c r="U56" i="5"/>
  <c r="T56" i="5"/>
  <c r="S56" i="5"/>
  <c r="R56" i="5"/>
  <c r="Q56" i="5"/>
  <c r="P56" i="5"/>
  <c r="AI55" i="5"/>
  <c r="AH55" i="5"/>
  <c r="AF55" i="5"/>
  <c r="AE55" i="5"/>
  <c r="AD55" i="5"/>
  <c r="AC55" i="5"/>
  <c r="AB55" i="5"/>
  <c r="AA55" i="5"/>
  <c r="Z55" i="5"/>
  <c r="Y55" i="5"/>
  <c r="X55" i="5"/>
  <c r="V55" i="5"/>
  <c r="U55" i="5"/>
  <c r="T55" i="5"/>
  <c r="S55" i="5"/>
  <c r="R55" i="5"/>
  <c r="Q55" i="5"/>
  <c r="P55" i="5"/>
  <c r="AI54" i="5"/>
  <c r="AH54" i="5"/>
  <c r="AF54" i="5"/>
  <c r="AE54" i="5"/>
  <c r="AD54" i="5"/>
  <c r="AC54" i="5"/>
  <c r="AB54" i="5"/>
  <c r="AA54" i="5"/>
  <c r="Z54" i="5"/>
  <c r="Y54" i="5"/>
  <c r="X54" i="5"/>
  <c r="V54" i="5"/>
  <c r="U54" i="5"/>
  <c r="T54" i="5"/>
  <c r="S54" i="5"/>
  <c r="R54" i="5"/>
  <c r="Q54" i="5"/>
  <c r="P54" i="5"/>
  <c r="AI53" i="5"/>
  <c r="AH53" i="5"/>
  <c r="AF53" i="5"/>
  <c r="AE53" i="5"/>
  <c r="AD53" i="5"/>
  <c r="AC53" i="5"/>
  <c r="AB53" i="5"/>
  <c r="AA53" i="5"/>
  <c r="Z53" i="5"/>
  <c r="Y53" i="5"/>
  <c r="X53" i="5"/>
  <c r="V53" i="5"/>
  <c r="U53" i="5"/>
  <c r="T53" i="5"/>
  <c r="S53" i="5"/>
  <c r="R53" i="5"/>
  <c r="Q53" i="5"/>
  <c r="P53" i="5"/>
  <c r="AI52" i="5"/>
  <c r="AH52" i="5"/>
  <c r="AF52" i="5"/>
  <c r="AE52" i="5"/>
  <c r="AD52" i="5"/>
  <c r="AC52" i="5"/>
  <c r="AB52" i="5"/>
  <c r="AA52" i="5"/>
  <c r="Z52" i="5"/>
  <c r="Y52" i="5"/>
  <c r="X52" i="5"/>
  <c r="V52" i="5"/>
  <c r="U52" i="5"/>
  <c r="T52" i="5"/>
  <c r="S52" i="5"/>
  <c r="R52" i="5"/>
  <c r="Q52" i="5"/>
  <c r="P52" i="5"/>
  <c r="AI51" i="5"/>
  <c r="AH51" i="5"/>
  <c r="AF51" i="5"/>
  <c r="AE51" i="5"/>
  <c r="AD51" i="5"/>
  <c r="AC51" i="5"/>
  <c r="AB51" i="5"/>
  <c r="AA51" i="5"/>
  <c r="Z51" i="5"/>
  <c r="Y51" i="5"/>
  <c r="X51" i="5"/>
  <c r="V51" i="5"/>
  <c r="U51" i="5"/>
  <c r="T51" i="5"/>
  <c r="S51" i="5"/>
  <c r="R51" i="5"/>
  <c r="Q51" i="5"/>
  <c r="P51" i="5"/>
  <c r="AI50" i="5"/>
  <c r="AH50" i="5"/>
  <c r="AF50" i="5"/>
  <c r="AE50" i="5"/>
  <c r="AD50" i="5"/>
  <c r="AC50" i="5"/>
  <c r="AB50" i="5"/>
  <c r="AA50" i="5"/>
  <c r="Z50" i="5"/>
  <c r="Y50" i="5"/>
  <c r="X50" i="5"/>
  <c r="V50" i="5"/>
  <c r="U50" i="5"/>
  <c r="T50" i="5"/>
  <c r="S50" i="5"/>
  <c r="R50" i="5"/>
  <c r="Q50" i="5"/>
  <c r="P50" i="5"/>
  <c r="AI49" i="5"/>
  <c r="AH49" i="5"/>
  <c r="AF49" i="5"/>
  <c r="AE49" i="5"/>
  <c r="AD49" i="5"/>
  <c r="AC49" i="5"/>
  <c r="AB49" i="5"/>
  <c r="AA49" i="5"/>
  <c r="Z49" i="5"/>
  <c r="Y49" i="5"/>
  <c r="X49" i="5"/>
  <c r="V49" i="5"/>
  <c r="U49" i="5"/>
  <c r="T49" i="5"/>
  <c r="S49" i="5"/>
  <c r="R49" i="5"/>
  <c r="Q49" i="5"/>
  <c r="P49" i="5"/>
  <c r="AI48" i="5"/>
  <c r="AH48" i="5"/>
  <c r="AF48" i="5"/>
  <c r="AE48" i="5"/>
  <c r="AD48" i="5"/>
  <c r="AC48" i="5"/>
  <c r="AB48" i="5"/>
  <c r="AA48" i="5"/>
  <c r="Z48" i="5"/>
  <c r="Y48" i="5"/>
  <c r="X48" i="5"/>
  <c r="V48" i="5"/>
  <c r="U48" i="5"/>
  <c r="T48" i="5"/>
  <c r="S48" i="5"/>
  <c r="R48" i="5"/>
  <c r="Q48" i="5"/>
  <c r="P48" i="5"/>
  <c r="AI47" i="5"/>
  <c r="AH47" i="5"/>
  <c r="AF47" i="5"/>
  <c r="AE47" i="5"/>
  <c r="AD47" i="5"/>
  <c r="AC47" i="5"/>
  <c r="AB47" i="5"/>
  <c r="AA47" i="5"/>
  <c r="Z47" i="5"/>
  <c r="Y47" i="5"/>
  <c r="X47" i="5"/>
  <c r="V47" i="5"/>
  <c r="U47" i="5"/>
  <c r="T47" i="5"/>
  <c r="S47" i="5"/>
  <c r="R47" i="5"/>
  <c r="Q47" i="5"/>
  <c r="P47" i="5"/>
  <c r="AI46" i="5"/>
  <c r="AH46" i="5"/>
  <c r="AF46" i="5"/>
  <c r="AE46" i="5"/>
  <c r="AD46" i="5"/>
  <c r="AC46" i="5"/>
  <c r="AB46" i="5"/>
  <c r="AA46" i="5"/>
  <c r="Z46" i="5"/>
  <c r="Y46" i="5"/>
  <c r="X46" i="5"/>
  <c r="V46" i="5"/>
  <c r="U46" i="5"/>
  <c r="T46" i="5"/>
  <c r="S46" i="5"/>
  <c r="R46" i="5"/>
  <c r="Q46" i="5"/>
  <c r="P46" i="5"/>
  <c r="AI45" i="5"/>
  <c r="AH45" i="5"/>
  <c r="AF45" i="5"/>
  <c r="AE45" i="5"/>
  <c r="AD45" i="5"/>
  <c r="AC45" i="5"/>
  <c r="AB45" i="5"/>
  <c r="AA45" i="5"/>
  <c r="Z45" i="5"/>
  <c r="Y45" i="5"/>
  <c r="X45" i="5"/>
  <c r="V45" i="5"/>
  <c r="U45" i="5"/>
  <c r="T45" i="5"/>
  <c r="S45" i="5"/>
  <c r="R45" i="5"/>
  <c r="Q45" i="5"/>
  <c r="P45" i="5"/>
  <c r="AI44" i="5"/>
  <c r="AH44" i="5"/>
  <c r="AF44" i="5"/>
  <c r="AE44" i="5"/>
  <c r="AD44" i="5"/>
  <c r="AC44" i="5"/>
  <c r="AB44" i="5"/>
  <c r="AA44" i="5"/>
  <c r="Z44" i="5"/>
  <c r="Y44" i="5"/>
  <c r="X44" i="5"/>
  <c r="V44" i="5"/>
  <c r="U44" i="5"/>
  <c r="T44" i="5"/>
  <c r="S44" i="5"/>
  <c r="R44" i="5"/>
  <c r="Q44" i="5"/>
  <c r="P44" i="5"/>
  <c r="AI43" i="5"/>
  <c r="AH43" i="5"/>
  <c r="AF43" i="5"/>
  <c r="AE43" i="5"/>
  <c r="AD43" i="5"/>
  <c r="AC43" i="5"/>
  <c r="AB43" i="5"/>
  <c r="AA43" i="5"/>
  <c r="Z43" i="5"/>
  <c r="Y43" i="5"/>
  <c r="X43" i="5"/>
  <c r="V43" i="5"/>
  <c r="U43" i="5"/>
  <c r="T43" i="5"/>
  <c r="S43" i="5"/>
  <c r="R43" i="5"/>
  <c r="Q43" i="5"/>
  <c r="P43" i="5"/>
  <c r="AI42" i="5"/>
  <c r="AH42" i="5"/>
  <c r="AF42" i="5"/>
  <c r="AE42" i="5"/>
  <c r="AD42" i="5"/>
  <c r="AC42" i="5"/>
  <c r="AB42" i="5"/>
  <c r="AA42" i="5"/>
  <c r="Z42" i="5"/>
  <c r="Y42" i="5"/>
  <c r="X42" i="5"/>
  <c r="V42" i="5"/>
  <c r="U42" i="5"/>
  <c r="T42" i="5"/>
  <c r="S42" i="5"/>
  <c r="R42" i="5"/>
  <c r="Q42" i="5"/>
  <c r="P42" i="5"/>
  <c r="AI41" i="5"/>
  <c r="AH41" i="5"/>
  <c r="AF41" i="5"/>
  <c r="AE41" i="5"/>
  <c r="AD41" i="5"/>
  <c r="AC41" i="5"/>
  <c r="AB41" i="5"/>
  <c r="AA41" i="5"/>
  <c r="Z41" i="5"/>
  <c r="Y41" i="5"/>
  <c r="X41" i="5"/>
  <c r="V41" i="5"/>
  <c r="U41" i="5"/>
  <c r="T41" i="5"/>
  <c r="S41" i="5"/>
  <c r="R41" i="5"/>
  <c r="Q41" i="5"/>
  <c r="P41" i="5"/>
  <c r="AI40" i="5"/>
  <c r="AH40" i="5"/>
  <c r="AF40" i="5"/>
  <c r="AE40" i="5"/>
  <c r="AD40" i="5"/>
  <c r="AC40" i="5"/>
  <c r="AB40" i="5"/>
  <c r="AA40" i="5"/>
  <c r="Z40" i="5"/>
  <c r="Y40" i="5"/>
  <c r="X40" i="5"/>
  <c r="V40" i="5"/>
  <c r="U40" i="5"/>
  <c r="T40" i="5"/>
  <c r="S40" i="5"/>
  <c r="R40" i="5"/>
  <c r="Q40" i="5"/>
  <c r="P40" i="5"/>
  <c r="AI39" i="5"/>
  <c r="AH39" i="5"/>
  <c r="AF39" i="5"/>
  <c r="AE39" i="5"/>
  <c r="AD39" i="5"/>
  <c r="AC39" i="5"/>
  <c r="AB39" i="5"/>
  <c r="AA39" i="5"/>
  <c r="Z39" i="5"/>
  <c r="Y39" i="5"/>
  <c r="X39" i="5"/>
  <c r="V39" i="5"/>
  <c r="U39" i="5"/>
  <c r="T39" i="5"/>
  <c r="S39" i="5"/>
  <c r="R39" i="5"/>
  <c r="Q39" i="5"/>
  <c r="P39" i="5"/>
  <c r="AI38" i="5"/>
  <c r="AH38" i="5"/>
  <c r="AF38" i="5"/>
  <c r="AE38" i="5"/>
  <c r="AD38" i="5"/>
  <c r="AC38" i="5"/>
  <c r="AB38" i="5"/>
  <c r="AA38" i="5"/>
  <c r="Z38" i="5"/>
  <c r="Y38" i="5"/>
  <c r="X38" i="5"/>
  <c r="V38" i="5"/>
  <c r="U38" i="5"/>
  <c r="T38" i="5"/>
  <c r="S38" i="5"/>
  <c r="R38" i="5"/>
  <c r="Q38" i="5"/>
  <c r="P38" i="5"/>
  <c r="AI37" i="5"/>
  <c r="AH37" i="5"/>
  <c r="AF37" i="5"/>
  <c r="AE37" i="5"/>
  <c r="AD37" i="5"/>
  <c r="AC37" i="5"/>
  <c r="AB37" i="5"/>
  <c r="AA37" i="5"/>
  <c r="Z37" i="5"/>
  <c r="Y37" i="5"/>
  <c r="X37" i="5"/>
  <c r="V37" i="5"/>
  <c r="U37" i="5"/>
  <c r="T37" i="5"/>
  <c r="S37" i="5"/>
  <c r="R37" i="5"/>
  <c r="Q37" i="5"/>
  <c r="P37" i="5"/>
  <c r="AI36" i="5"/>
  <c r="AH36" i="5"/>
  <c r="AF36" i="5"/>
  <c r="AE36" i="5"/>
  <c r="AD36" i="5"/>
  <c r="AC36" i="5"/>
  <c r="AB36" i="5"/>
  <c r="AA36" i="5"/>
  <c r="Z36" i="5"/>
  <c r="Y36" i="5"/>
  <c r="X36" i="5"/>
  <c r="V36" i="5"/>
  <c r="U36" i="5"/>
  <c r="T36" i="5"/>
  <c r="S36" i="5"/>
  <c r="R36" i="5"/>
  <c r="Q36" i="5"/>
  <c r="P36" i="5"/>
  <c r="AI35" i="5"/>
  <c r="AH35" i="5"/>
  <c r="AF35" i="5"/>
  <c r="AE35" i="5"/>
  <c r="AD35" i="5"/>
  <c r="AC35" i="5"/>
  <c r="AB35" i="5"/>
  <c r="AA35" i="5"/>
  <c r="Z35" i="5"/>
  <c r="Y35" i="5"/>
  <c r="X35" i="5"/>
  <c r="V35" i="5"/>
  <c r="U35" i="5"/>
  <c r="T35" i="5"/>
  <c r="S35" i="5"/>
  <c r="R35" i="5"/>
  <c r="Q35" i="5"/>
  <c r="P35" i="5"/>
  <c r="AI34" i="5"/>
  <c r="AH34" i="5"/>
  <c r="AF34" i="5"/>
  <c r="AE34" i="5"/>
  <c r="AD34" i="5"/>
  <c r="AC34" i="5"/>
  <c r="AB34" i="5"/>
  <c r="AA34" i="5"/>
  <c r="Z34" i="5"/>
  <c r="Y34" i="5"/>
  <c r="X34" i="5"/>
  <c r="V34" i="5"/>
  <c r="U34" i="5"/>
  <c r="T34" i="5"/>
  <c r="S34" i="5"/>
  <c r="R34" i="5"/>
  <c r="Q34" i="5"/>
  <c r="P34" i="5"/>
  <c r="AI33" i="5"/>
  <c r="AH33" i="5"/>
  <c r="AF33" i="5"/>
  <c r="AE33" i="5"/>
  <c r="AD33" i="5"/>
  <c r="AC33" i="5"/>
  <c r="AB33" i="5"/>
  <c r="AA33" i="5"/>
  <c r="Z33" i="5"/>
  <c r="Y33" i="5"/>
  <c r="X33" i="5"/>
  <c r="V33" i="5"/>
  <c r="U33" i="5"/>
  <c r="T33" i="5"/>
  <c r="S33" i="5"/>
  <c r="R33" i="5"/>
  <c r="Q33" i="5"/>
  <c r="P33" i="5"/>
  <c r="AI32" i="5"/>
  <c r="AH32" i="5"/>
  <c r="AF32" i="5"/>
  <c r="AE32" i="5"/>
  <c r="AD32" i="5"/>
  <c r="AC32" i="5"/>
  <c r="AB32" i="5"/>
  <c r="AA32" i="5"/>
  <c r="Z32" i="5"/>
  <c r="Y32" i="5"/>
  <c r="X32" i="5"/>
  <c r="V32" i="5"/>
  <c r="U32" i="5"/>
  <c r="T32" i="5"/>
  <c r="S32" i="5"/>
  <c r="R32" i="5"/>
  <c r="Q32" i="5"/>
  <c r="P32" i="5"/>
  <c r="AI31" i="5"/>
  <c r="AH31" i="5"/>
  <c r="AF31" i="5"/>
  <c r="AE31" i="5"/>
  <c r="AD31" i="5"/>
  <c r="AC31" i="5"/>
  <c r="AB31" i="5"/>
  <c r="AA31" i="5"/>
  <c r="Z31" i="5"/>
  <c r="Y31" i="5"/>
  <c r="X31" i="5"/>
  <c r="V31" i="5"/>
  <c r="U31" i="5"/>
  <c r="T31" i="5"/>
  <c r="S31" i="5"/>
  <c r="R31" i="5"/>
  <c r="Q31" i="5"/>
  <c r="P31" i="5"/>
  <c r="AI30" i="5"/>
  <c r="AH30" i="5"/>
  <c r="AF30" i="5"/>
  <c r="AE30" i="5"/>
  <c r="AD30" i="5"/>
  <c r="AC30" i="5"/>
  <c r="AB30" i="5"/>
  <c r="AA30" i="5"/>
  <c r="Z30" i="5"/>
  <c r="Y30" i="5"/>
  <c r="X30" i="5"/>
  <c r="V30" i="5"/>
  <c r="U30" i="5"/>
  <c r="T30" i="5"/>
  <c r="S30" i="5"/>
  <c r="R30" i="5"/>
  <c r="Q30" i="5"/>
  <c r="P30" i="5"/>
  <c r="AI29" i="5"/>
  <c r="AH29" i="5"/>
  <c r="AF29" i="5"/>
  <c r="AE29" i="5"/>
  <c r="AD29" i="5"/>
  <c r="AC29" i="5"/>
  <c r="AB29" i="5"/>
  <c r="AA29" i="5"/>
  <c r="Z29" i="5"/>
  <c r="Y29" i="5"/>
  <c r="X29" i="5"/>
  <c r="V29" i="5"/>
  <c r="U29" i="5"/>
  <c r="T29" i="5"/>
  <c r="S29" i="5"/>
  <c r="R29" i="5"/>
  <c r="Q29" i="5"/>
  <c r="P29" i="5"/>
  <c r="AI28" i="5"/>
  <c r="AH28" i="5"/>
  <c r="AF28" i="5"/>
  <c r="AE28" i="5"/>
  <c r="AD28" i="5"/>
  <c r="AC28" i="5"/>
  <c r="AB28" i="5"/>
  <c r="AA28" i="5"/>
  <c r="Z28" i="5"/>
  <c r="Y28" i="5"/>
  <c r="X28" i="5"/>
  <c r="V28" i="5"/>
  <c r="U28" i="5"/>
  <c r="T28" i="5"/>
  <c r="S28" i="5"/>
  <c r="R28" i="5"/>
  <c r="Q28" i="5"/>
  <c r="P28" i="5"/>
  <c r="AI27" i="5"/>
  <c r="AH27" i="5"/>
  <c r="AF27" i="5"/>
  <c r="AE27" i="5"/>
  <c r="AD27" i="5"/>
  <c r="AC27" i="5"/>
  <c r="AB27" i="5"/>
  <c r="AA27" i="5"/>
  <c r="Z27" i="5"/>
  <c r="Y27" i="5"/>
  <c r="X27" i="5"/>
  <c r="V27" i="5"/>
  <c r="U27" i="5"/>
  <c r="T27" i="5"/>
  <c r="S27" i="5"/>
  <c r="R27" i="5"/>
  <c r="Q27" i="5"/>
  <c r="P27" i="5"/>
  <c r="AI26" i="5"/>
  <c r="AH26" i="5"/>
  <c r="AF26" i="5"/>
  <c r="AE26" i="5"/>
  <c r="AD26" i="5"/>
  <c r="AC26" i="5"/>
  <c r="AB26" i="5"/>
  <c r="AA26" i="5"/>
  <c r="Z26" i="5"/>
  <c r="Y26" i="5"/>
  <c r="X26" i="5"/>
  <c r="V26" i="5"/>
  <c r="U26" i="5"/>
  <c r="T26" i="5"/>
  <c r="S26" i="5"/>
  <c r="R26" i="5"/>
  <c r="Q26" i="5"/>
  <c r="P26" i="5"/>
  <c r="AI25" i="5"/>
  <c r="AH25" i="5"/>
  <c r="AF25" i="5"/>
  <c r="AE25" i="5"/>
  <c r="AD25" i="5"/>
  <c r="AC25" i="5"/>
  <c r="AB25" i="5"/>
  <c r="AA25" i="5"/>
  <c r="Z25" i="5"/>
  <c r="Y25" i="5"/>
  <c r="X25" i="5"/>
  <c r="V25" i="5"/>
  <c r="U25" i="5"/>
  <c r="T25" i="5"/>
  <c r="S25" i="5"/>
  <c r="R25" i="5"/>
  <c r="Q25" i="5"/>
  <c r="P25" i="5"/>
  <c r="AI24" i="5"/>
  <c r="AH24" i="5"/>
  <c r="AF24" i="5"/>
  <c r="AE24" i="5"/>
  <c r="AD24" i="5"/>
  <c r="AC24" i="5"/>
  <c r="AB24" i="5"/>
  <c r="AA24" i="5"/>
  <c r="Z24" i="5"/>
  <c r="Y24" i="5"/>
  <c r="X24" i="5"/>
  <c r="V24" i="5"/>
  <c r="U24" i="5"/>
  <c r="T24" i="5"/>
  <c r="S24" i="5"/>
  <c r="R24" i="5"/>
  <c r="Q24" i="5"/>
  <c r="P24" i="5"/>
  <c r="AI23" i="5"/>
  <c r="AH23" i="5"/>
  <c r="AF23" i="5"/>
  <c r="AE23" i="5"/>
  <c r="AD23" i="5"/>
  <c r="AC23" i="5"/>
  <c r="AB23" i="5"/>
  <c r="AA23" i="5"/>
  <c r="Z23" i="5"/>
  <c r="Y23" i="5"/>
  <c r="X23" i="5"/>
  <c r="V23" i="5"/>
  <c r="U23" i="5"/>
  <c r="T23" i="5"/>
  <c r="S23" i="5"/>
  <c r="R23" i="5"/>
  <c r="Q23" i="5"/>
  <c r="P23" i="5"/>
  <c r="AI22" i="5"/>
  <c r="AH22" i="5"/>
  <c r="AF22" i="5"/>
  <c r="AE22" i="5"/>
  <c r="AD22" i="5"/>
  <c r="AC22" i="5"/>
  <c r="AB22" i="5"/>
  <c r="AA22" i="5"/>
  <c r="Z22" i="5"/>
  <c r="Y22" i="5"/>
  <c r="X22" i="5"/>
  <c r="V22" i="5"/>
  <c r="U22" i="5"/>
  <c r="T22" i="5"/>
  <c r="S22" i="5"/>
  <c r="R22" i="5"/>
  <c r="Q22" i="5"/>
  <c r="P22" i="5"/>
  <c r="AI21" i="5"/>
  <c r="AH21" i="5"/>
  <c r="AF21" i="5"/>
  <c r="AE21" i="5"/>
  <c r="AD21" i="5"/>
  <c r="AC21" i="5"/>
  <c r="AB21" i="5"/>
  <c r="AA21" i="5"/>
  <c r="Z21" i="5"/>
  <c r="Y21" i="5"/>
  <c r="X21" i="5"/>
  <c r="V21" i="5"/>
  <c r="U21" i="5"/>
  <c r="T21" i="5"/>
  <c r="S21" i="5"/>
  <c r="R21" i="5"/>
  <c r="Q21" i="5"/>
  <c r="P21" i="5"/>
  <c r="AI20" i="5"/>
  <c r="AH20" i="5"/>
  <c r="AF20" i="5"/>
  <c r="AE20" i="5"/>
  <c r="AD20" i="5"/>
  <c r="AC20" i="5"/>
  <c r="AB20" i="5"/>
  <c r="AA20" i="5"/>
  <c r="Z20" i="5"/>
  <c r="Y20" i="5"/>
  <c r="X20" i="5"/>
  <c r="V20" i="5"/>
  <c r="U20" i="5"/>
  <c r="T20" i="5"/>
  <c r="S20" i="5"/>
  <c r="R20" i="5"/>
  <c r="Q20" i="5"/>
  <c r="P20" i="5"/>
  <c r="AI19" i="5"/>
  <c r="AH19" i="5"/>
  <c r="AF19" i="5"/>
  <c r="AE19" i="5"/>
  <c r="AD19" i="5"/>
  <c r="AC19" i="5"/>
  <c r="AB19" i="5"/>
  <c r="AA19" i="5"/>
  <c r="Z19" i="5"/>
  <c r="Y19" i="5"/>
  <c r="X19" i="5"/>
  <c r="V19" i="5"/>
  <c r="U19" i="5"/>
  <c r="T19" i="5"/>
  <c r="S19" i="5"/>
  <c r="R19" i="5"/>
  <c r="Q19" i="5"/>
  <c r="P19" i="5"/>
  <c r="AI18" i="5"/>
  <c r="AH18" i="5"/>
  <c r="AF18" i="5"/>
  <c r="AE18" i="5"/>
  <c r="AD18" i="5"/>
  <c r="AC18" i="5"/>
  <c r="AB18" i="5"/>
  <c r="AA18" i="5"/>
  <c r="Z18" i="5"/>
  <c r="Y18" i="5"/>
  <c r="X18" i="5"/>
  <c r="V18" i="5"/>
  <c r="U18" i="5"/>
  <c r="T18" i="5"/>
  <c r="S18" i="5"/>
  <c r="R18" i="5"/>
  <c r="Q18" i="5"/>
  <c r="P18" i="5"/>
  <c r="AI17" i="5"/>
  <c r="AH17" i="5"/>
  <c r="AF17" i="5"/>
  <c r="AE17" i="5"/>
  <c r="AD17" i="5"/>
  <c r="AC17" i="5"/>
  <c r="AB17" i="5"/>
  <c r="AA17" i="5"/>
  <c r="Z17" i="5"/>
  <c r="Y17" i="5"/>
  <c r="X17" i="5"/>
  <c r="V17" i="5"/>
  <c r="U17" i="5"/>
  <c r="T17" i="5"/>
  <c r="S17" i="5"/>
  <c r="R17" i="5"/>
  <c r="Q17" i="5"/>
  <c r="P17" i="5"/>
  <c r="AI16" i="5"/>
  <c r="AH16" i="5"/>
  <c r="AF16" i="5"/>
  <c r="AE16" i="5"/>
  <c r="AD16" i="5"/>
  <c r="AC16" i="5"/>
  <c r="AB16" i="5"/>
  <c r="AA16" i="5"/>
  <c r="Z16" i="5"/>
  <c r="Y16" i="5"/>
  <c r="X16" i="5"/>
  <c r="V16" i="5"/>
  <c r="U16" i="5"/>
  <c r="T16" i="5"/>
  <c r="S16" i="5"/>
  <c r="R16" i="5"/>
  <c r="Q16" i="5"/>
  <c r="P16" i="5"/>
  <c r="AI15" i="5"/>
  <c r="AH15" i="5"/>
  <c r="AF15" i="5"/>
  <c r="AE15" i="5"/>
  <c r="AD15" i="5"/>
  <c r="AC15" i="5"/>
  <c r="AB15" i="5"/>
  <c r="AA15" i="5"/>
  <c r="Z15" i="5"/>
  <c r="Y15" i="5"/>
  <c r="X15" i="5"/>
  <c r="V15" i="5"/>
  <c r="U15" i="5"/>
  <c r="T15" i="5"/>
  <c r="S15" i="5"/>
  <c r="R15" i="5"/>
  <c r="Q15" i="5"/>
  <c r="P15" i="5"/>
  <c r="AI14" i="5"/>
  <c r="AH14" i="5"/>
  <c r="AF14" i="5"/>
  <c r="AE14" i="5"/>
  <c r="AD14" i="5"/>
  <c r="AC14" i="5"/>
  <c r="AB14" i="5"/>
  <c r="AA14" i="5"/>
  <c r="Z14" i="5"/>
  <c r="Y14" i="5"/>
  <c r="X14" i="5"/>
  <c r="V14" i="5"/>
  <c r="U14" i="5"/>
  <c r="T14" i="5"/>
  <c r="S14" i="5"/>
  <c r="R14" i="5"/>
  <c r="Q14" i="5"/>
  <c r="P14" i="5"/>
  <c r="AI13" i="5"/>
  <c r="AH13" i="5"/>
  <c r="AF13" i="5"/>
  <c r="AE13" i="5"/>
  <c r="AD13" i="5"/>
  <c r="AC13" i="5"/>
  <c r="AB13" i="5"/>
  <c r="AA13" i="5"/>
  <c r="Z13" i="5"/>
  <c r="Y13" i="5"/>
  <c r="X13" i="5"/>
  <c r="V13" i="5"/>
  <c r="U13" i="5"/>
  <c r="T13" i="5"/>
  <c r="S13" i="5"/>
  <c r="R13" i="5"/>
  <c r="Q13" i="5"/>
  <c r="P13" i="5"/>
  <c r="AI12" i="5"/>
  <c r="AH12" i="5"/>
  <c r="AF12" i="5"/>
  <c r="AE12" i="5"/>
  <c r="AD12" i="5"/>
  <c r="AC12" i="5"/>
  <c r="AB12" i="5"/>
  <c r="AA12" i="5"/>
  <c r="Z12" i="5"/>
  <c r="Y12" i="5"/>
  <c r="X12" i="5"/>
  <c r="V12" i="5"/>
  <c r="U12" i="5"/>
  <c r="T12" i="5"/>
  <c r="S12" i="5"/>
  <c r="R12" i="5"/>
  <c r="Q12" i="5"/>
  <c r="P12" i="5"/>
  <c r="AI11" i="5"/>
  <c r="AH11" i="5"/>
  <c r="AF11" i="5"/>
  <c r="AE11" i="5"/>
  <c r="AD11" i="5"/>
  <c r="AC11" i="5"/>
  <c r="AB11" i="5"/>
  <c r="AA11" i="5"/>
  <c r="Z11" i="5"/>
  <c r="Y11" i="5"/>
  <c r="X11" i="5"/>
  <c r="V11" i="5"/>
  <c r="U11" i="5"/>
  <c r="T11" i="5"/>
  <c r="S11" i="5"/>
  <c r="R11" i="5"/>
  <c r="Q11" i="5"/>
  <c r="P11" i="5"/>
  <c r="AI10" i="5"/>
  <c r="AH10" i="5"/>
  <c r="AF10" i="5"/>
  <c r="AE10" i="5"/>
  <c r="AD10" i="5"/>
  <c r="AC10" i="5"/>
  <c r="AB10" i="5"/>
  <c r="AA10" i="5"/>
  <c r="Z10" i="5"/>
  <c r="Y10" i="5"/>
  <c r="X10" i="5"/>
  <c r="V10" i="5"/>
  <c r="U10" i="5"/>
  <c r="T10" i="5"/>
  <c r="S10" i="5"/>
  <c r="R10" i="5"/>
  <c r="Q10" i="5"/>
  <c r="P10" i="5"/>
  <c r="AI9" i="5"/>
  <c r="AH9" i="5"/>
  <c r="AF9" i="5"/>
  <c r="AE9" i="5"/>
  <c r="AD9" i="5"/>
  <c r="AC9" i="5"/>
  <c r="AB9" i="5"/>
  <c r="AA9" i="5"/>
  <c r="Z9" i="5"/>
  <c r="Y9" i="5"/>
  <c r="X9" i="5"/>
  <c r="V9" i="5"/>
  <c r="U9" i="5"/>
  <c r="T9" i="5"/>
  <c r="S9" i="5"/>
  <c r="R9" i="5"/>
  <c r="Q9" i="5"/>
  <c r="P9" i="5"/>
  <c r="AI8" i="5"/>
  <c r="AH8" i="5"/>
  <c r="AF8" i="5"/>
  <c r="AE8" i="5"/>
  <c r="AD8" i="5"/>
  <c r="AC8" i="5"/>
  <c r="AB8" i="5"/>
  <c r="AA8" i="5"/>
  <c r="Z8" i="5"/>
  <c r="Y8" i="5"/>
  <c r="X8" i="5"/>
  <c r="V8" i="5"/>
  <c r="U8" i="5"/>
  <c r="T8" i="5"/>
  <c r="S8" i="5"/>
  <c r="R8" i="5"/>
  <c r="Q8" i="5"/>
  <c r="P8" i="5"/>
  <c r="AI7" i="5"/>
  <c r="AH7" i="5"/>
  <c r="AF7" i="5"/>
  <c r="AE7" i="5"/>
  <c r="AD7" i="5"/>
  <c r="AC7" i="5"/>
  <c r="AB7" i="5"/>
  <c r="AA7" i="5"/>
  <c r="Z7" i="5"/>
  <c r="Y7" i="5"/>
  <c r="X7" i="5"/>
  <c r="V7" i="5"/>
  <c r="U7" i="5"/>
  <c r="T7" i="5"/>
  <c r="S7" i="5"/>
  <c r="R7" i="5"/>
  <c r="Q7" i="5"/>
  <c r="P7" i="5"/>
  <c r="AI6" i="5"/>
  <c r="AH6" i="5"/>
  <c r="AF6" i="5"/>
  <c r="AE6" i="5"/>
  <c r="AD6" i="5"/>
  <c r="AC6" i="5"/>
  <c r="AB6" i="5"/>
  <c r="AA6" i="5"/>
  <c r="Z6" i="5"/>
  <c r="Y6" i="5"/>
  <c r="X6" i="5"/>
  <c r="V6" i="5"/>
  <c r="U6" i="5"/>
  <c r="T6" i="5"/>
  <c r="S6" i="5"/>
  <c r="R6" i="5"/>
  <c r="Q6" i="5"/>
  <c r="P6" i="5"/>
  <c r="AI5" i="5"/>
  <c r="AH5" i="5"/>
  <c r="AF5" i="5"/>
  <c r="AE5" i="5"/>
  <c r="AD5" i="5"/>
  <c r="AC5" i="5"/>
  <c r="AB5" i="5"/>
  <c r="AA5" i="5"/>
  <c r="Z5" i="5"/>
  <c r="Y5" i="5"/>
  <c r="X5" i="5"/>
  <c r="V5" i="5"/>
  <c r="U5" i="5"/>
  <c r="T5" i="5"/>
  <c r="S5" i="5"/>
  <c r="R5" i="5"/>
  <c r="Q5" i="5"/>
  <c r="P5" i="5"/>
  <c r="AI4" i="5"/>
  <c r="AH4" i="5"/>
  <c r="AF4" i="5"/>
  <c r="AE4" i="5"/>
  <c r="AD4" i="5"/>
  <c r="AC4" i="5"/>
  <c r="AB4" i="5"/>
  <c r="AA4" i="5"/>
  <c r="Z4" i="5"/>
  <c r="Y4" i="5"/>
  <c r="X4" i="5"/>
  <c r="V4" i="5"/>
  <c r="U4" i="5"/>
  <c r="T4" i="5"/>
  <c r="S4" i="5"/>
  <c r="R4" i="5"/>
  <c r="Q4" i="5"/>
  <c r="P4" i="5"/>
  <c r="AI3" i="5"/>
  <c r="AH3" i="5"/>
  <c r="AF3" i="5"/>
  <c r="AE3" i="5"/>
  <c r="AD3" i="5"/>
  <c r="AC3" i="5"/>
  <c r="AB3" i="5"/>
  <c r="AA3" i="5"/>
  <c r="Z3" i="5"/>
  <c r="Y3" i="5"/>
  <c r="X3" i="5"/>
  <c r="V3" i="5"/>
  <c r="U3" i="5"/>
  <c r="T3" i="5"/>
  <c r="S3" i="5"/>
  <c r="R3" i="5"/>
  <c r="Q3" i="5"/>
  <c r="P3" i="5"/>
  <c r="M950" i="4"/>
  <c r="K950" i="4"/>
  <c r="I950" i="4"/>
  <c r="G950" i="4"/>
  <c r="E950" i="4"/>
  <c r="M949" i="4"/>
  <c r="K949" i="4"/>
  <c r="I949" i="4"/>
  <c r="G949" i="4"/>
  <c r="E949" i="4"/>
  <c r="M948" i="4"/>
  <c r="K948" i="4"/>
  <c r="I948" i="4"/>
  <c r="G948" i="4"/>
  <c r="E948" i="4"/>
  <c r="N945" i="4"/>
  <c r="M945" i="4"/>
  <c r="L945" i="4"/>
  <c r="K945" i="4"/>
  <c r="J945" i="4"/>
  <c r="I945" i="4"/>
  <c r="H945" i="4"/>
  <c r="G945" i="4"/>
  <c r="F945" i="4"/>
  <c r="E945" i="4"/>
  <c r="N944" i="4"/>
  <c r="M944" i="4"/>
  <c r="L944" i="4"/>
  <c r="K944" i="4"/>
  <c r="J944" i="4"/>
  <c r="I944" i="4"/>
  <c r="H944" i="4"/>
  <c r="G944" i="4"/>
  <c r="F944" i="4"/>
  <c r="E944" i="4"/>
  <c r="N943" i="4"/>
  <c r="M943" i="4"/>
  <c r="L943" i="4"/>
  <c r="K943" i="4"/>
  <c r="J943" i="4"/>
  <c r="I943" i="4"/>
  <c r="H943" i="4"/>
  <c r="G943" i="4"/>
  <c r="F943" i="4"/>
  <c r="E943" i="4"/>
  <c r="M942" i="4"/>
  <c r="L942" i="4"/>
  <c r="K942" i="4"/>
  <c r="J942" i="4"/>
  <c r="I942" i="4"/>
  <c r="H942" i="4"/>
  <c r="G942" i="4"/>
  <c r="F942" i="4"/>
  <c r="E942" i="4"/>
  <c r="Q937" i="4"/>
  <c r="N937" i="4"/>
  <c r="N950" i="4" s="1"/>
  <c r="M937" i="4"/>
  <c r="L937" i="4"/>
  <c r="L950" i="4" s="1"/>
  <c r="K937" i="4"/>
  <c r="J937" i="4"/>
  <c r="J950" i="4" s="1"/>
  <c r="I937" i="4"/>
  <c r="H937" i="4"/>
  <c r="H950" i="4" s="1"/>
  <c r="G937" i="4"/>
  <c r="F937" i="4"/>
  <c r="F950" i="4" s="1"/>
  <c r="E937" i="4"/>
  <c r="N936" i="4"/>
  <c r="M936" i="4"/>
  <c r="L936" i="4"/>
  <c r="K936" i="4"/>
  <c r="J936" i="4"/>
  <c r="I936" i="4"/>
  <c r="H936" i="4"/>
  <c r="G936" i="4"/>
  <c r="F936" i="4"/>
  <c r="E936" i="4"/>
  <c r="N932" i="4"/>
  <c r="N949" i="4" s="1"/>
  <c r="M932" i="4"/>
  <c r="L932" i="4"/>
  <c r="L949" i="4" s="1"/>
  <c r="K932" i="4"/>
  <c r="J932" i="4"/>
  <c r="J949" i="4" s="1"/>
  <c r="I932" i="4"/>
  <c r="H932" i="4"/>
  <c r="H949" i="4" s="1"/>
  <c r="G932" i="4"/>
  <c r="F932" i="4"/>
  <c r="F949" i="4" s="1"/>
  <c r="E932" i="4"/>
  <c r="N931" i="4"/>
  <c r="M931" i="4"/>
  <c r="L931" i="4"/>
  <c r="K931" i="4"/>
  <c r="J931" i="4"/>
  <c r="I931" i="4"/>
  <c r="H931" i="4"/>
  <c r="G931" i="4"/>
  <c r="F931" i="4"/>
  <c r="E931" i="4"/>
  <c r="N927" i="4"/>
  <c r="N948" i="4" s="1"/>
  <c r="M927" i="4"/>
  <c r="L927" i="4"/>
  <c r="L948" i="4" s="1"/>
  <c r="K927" i="4"/>
  <c r="J927" i="4"/>
  <c r="J948" i="4" s="1"/>
  <c r="I927" i="4"/>
  <c r="H927" i="4"/>
  <c r="H948" i="4" s="1"/>
  <c r="G927" i="4"/>
  <c r="F927" i="4"/>
  <c r="F948" i="4" s="1"/>
  <c r="E927" i="4"/>
  <c r="N926" i="4"/>
  <c r="M926" i="4"/>
  <c r="L926" i="4"/>
  <c r="K926" i="4"/>
  <c r="J926" i="4"/>
  <c r="I926" i="4"/>
  <c r="H926" i="4"/>
  <c r="G926" i="4"/>
  <c r="F926" i="4"/>
  <c r="E926" i="4"/>
  <c r="N924" i="4"/>
  <c r="N947" i="4" s="1"/>
  <c r="N922" i="4"/>
  <c r="M922" i="4"/>
  <c r="M947" i="4" s="1"/>
  <c r="L922" i="4"/>
  <c r="L947" i="4" s="1"/>
  <c r="K922" i="4"/>
  <c r="K947" i="4" s="1"/>
  <c r="J922" i="4"/>
  <c r="J947" i="4" s="1"/>
  <c r="I922" i="4"/>
  <c r="I947" i="4" s="1"/>
  <c r="H922" i="4"/>
  <c r="H947" i="4" s="1"/>
  <c r="G922" i="4"/>
  <c r="G947" i="4" s="1"/>
  <c r="F922" i="4"/>
  <c r="F947" i="4" s="1"/>
  <c r="E922" i="4"/>
  <c r="E947" i="4" s="1"/>
  <c r="N921" i="4"/>
  <c r="M921" i="4"/>
  <c r="L921" i="4"/>
  <c r="K921" i="4"/>
  <c r="J921" i="4"/>
  <c r="I921" i="4"/>
  <c r="H921" i="4"/>
  <c r="G921" i="4"/>
  <c r="F921" i="4"/>
  <c r="E921" i="4"/>
  <c r="AI891" i="4"/>
  <c r="AH891" i="4"/>
  <c r="AF891" i="4"/>
  <c r="AE891" i="4"/>
  <c r="AD891" i="4"/>
  <c r="AC891" i="4"/>
  <c r="AB891" i="4"/>
  <c r="AA891" i="4"/>
  <c r="Z891" i="4"/>
  <c r="Y891" i="4"/>
  <c r="X891" i="4"/>
  <c r="V891" i="4"/>
  <c r="U891" i="4"/>
  <c r="T891" i="4"/>
  <c r="S891" i="4"/>
  <c r="R891" i="4"/>
  <c r="Q891" i="4"/>
  <c r="P891" i="4"/>
  <c r="AI890" i="4"/>
  <c r="AH890" i="4"/>
  <c r="AF890" i="4"/>
  <c r="AE890" i="4"/>
  <c r="AD890" i="4"/>
  <c r="AC890" i="4"/>
  <c r="AB890" i="4"/>
  <c r="AA890" i="4"/>
  <c r="Z890" i="4"/>
  <c r="Y890" i="4"/>
  <c r="X890" i="4"/>
  <c r="V890" i="4"/>
  <c r="U890" i="4"/>
  <c r="T890" i="4"/>
  <c r="S890" i="4"/>
  <c r="R890" i="4"/>
  <c r="Q890" i="4"/>
  <c r="P890" i="4"/>
  <c r="AI889" i="4"/>
  <c r="AH889" i="4"/>
  <c r="AF889" i="4"/>
  <c r="AE889" i="4"/>
  <c r="AD889" i="4"/>
  <c r="AC889" i="4"/>
  <c r="AB889" i="4"/>
  <c r="AA889" i="4"/>
  <c r="Z889" i="4"/>
  <c r="Y889" i="4"/>
  <c r="X889" i="4"/>
  <c r="V889" i="4"/>
  <c r="U889" i="4"/>
  <c r="T889" i="4"/>
  <c r="S889" i="4"/>
  <c r="R889" i="4"/>
  <c r="Q889" i="4"/>
  <c r="P889" i="4"/>
  <c r="AI888" i="4"/>
  <c r="AH888" i="4"/>
  <c r="AF888" i="4"/>
  <c r="AE888" i="4"/>
  <c r="AD888" i="4"/>
  <c r="AC888" i="4"/>
  <c r="AB888" i="4"/>
  <c r="AA888" i="4"/>
  <c r="Z888" i="4"/>
  <c r="Y888" i="4"/>
  <c r="X888" i="4"/>
  <c r="V888" i="4"/>
  <c r="U888" i="4"/>
  <c r="T888" i="4"/>
  <c r="S888" i="4"/>
  <c r="R888" i="4"/>
  <c r="Q888" i="4"/>
  <c r="P888" i="4"/>
  <c r="AI887" i="4"/>
  <c r="AH887" i="4"/>
  <c r="AF887" i="4"/>
  <c r="AE887" i="4"/>
  <c r="AD887" i="4"/>
  <c r="AC887" i="4"/>
  <c r="AB887" i="4"/>
  <c r="AA887" i="4"/>
  <c r="Z887" i="4"/>
  <c r="Y887" i="4"/>
  <c r="X887" i="4"/>
  <c r="V887" i="4"/>
  <c r="U887" i="4"/>
  <c r="T887" i="4"/>
  <c r="S887" i="4"/>
  <c r="R887" i="4"/>
  <c r="Q887" i="4"/>
  <c r="P887" i="4"/>
  <c r="AI886" i="4"/>
  <c r="AH886" i="4"/>
  <c r="AF886" i="4"/>
  <c r="AE886" i="4"/>
  <c r="AD886" i="4"/>
  <c r="AC886" i="4"/>
  <c r="AB886" i="4"/>
  <c r="AA886" i="4"/>
  <c r="Z886" i="4"/>
  <c r="Y886" i="4"/>
  <c r="X886" i="4"/>
  <c r="V886" i="4"/>
  <c r="U886" i="4"/>
  <c r="T886" i="4"/>
  <c r="S886" i="4"/>
  <c r="R886" i="4"/>
  <c r="Q886" i="4"/>
  <c r="P886" i="4"/>
  <c r="AI885" i="4"/>
  <c r="AH885" i="4"/>
  <c r="AF885" i="4"/>
  <c r="AE885" i="4"/>
  <c r="AD885" i="4"/>
  <c r="AC885" i="4"/>
  <c r="AB885" i="4"/>
  <c r="AA885" i="4"/>
  <c r="Z885" i="4"/>
  <c r="Y885" i="4"/>
  <c r="X885" i="4"/>
  <c r="V885" i="4"/>
  <c r="U885" i="4"/>
  <c r="T885" i="4"/>
  <c r="S885" i="4"/>
  <c r="R885" i="4"/>
  <c r="Q885" i="4"/>
  <c r="P885" i="4"/>
  <c r="AI884" i="4"/>
  <c r="AH884" i="4"/>
  <c r="AF884" i="4"/>
  <c r="AE884" i="4"/>
  <c r="AD884" i="4"/>
  <c r="AC884" i="4"/>
  <c r="AB884" i="4"/>
  <c r="AA884" i="4"/>
  <c r="Z884" i="4"/>
  <c r="Y884" i="4"/>
  <c r="X884" i="4"/>
  <c r="V884" i="4"/>
  <c r="U884" i="4"/>
  <c r="T884" i="4"/>
  <c r="S884" i="4"/>
  <c r="R884" i="4"/>
  <c r="Q884" i="4"/>
  <c r="P884" i="4"/>
  <c r="AI883" i="4"/>
  <c r="AH883" i="4"/>
  <c r="AF883" i="4"/>
  <c r="AE883" i="4"/>
  <c r="AD883" i="4"/>
  <c r="AC883" i="4"/>
  <c r="AB883" i="4"/>
  <c r="AA883" i="4"/>
  <c r="Z883" i="4"/>
  <c r="Y883" i="4"/>
  <c r="X883" i="4"/>
  <c r="V883" i="4"/>
  <c r="U883" i="4"/>
  <c r="T883" i="4"/>
  <c r="S883" i="4"/>
  <c r="R883" i="4"/>
  <c r="Q883" i="4"/>
  <c r="P883" i="4"/>
  <c r="AI882" i="4"/>
  <c r="AH882" i="4"/>
  <c r="AF882" i="4"/>
  <c r="AE882" i="4"/>
  <c r="AD882" i="4"/>
  <c r="AC882" i="4"/>
  <c r="AB882" i="4"/>
  <c r="AA882" i="4"/>
  <c r="Z882" i="4"/>
  <c r="Y882" i="4"/>
  <c r="X882" i="4"/>
  <c r="V882" i="4"/>
  <c r="U882" i="4"/>
  <c r="T882" i="4"/>
  <c r="S882" i="4"/>
  <c r="R882" i="4"/>
  <c r="Q882" i="4"/>
  <c r="P882" i="4"/>
  <c r="AI881" i="4"/>
  <c r="AH881" i="4"/>
  <c r="AF881" i="4"/>
  <c r="AE881" i="4"/>
  <c r="AD881" i="4"/>
  <c r="AC881" i="4"/>
  <c r="AB881" i="4"/>
  <c r="AA881" i="4"/>
  <c r="Z881" i="4"/>
  <c r="Y881" i="4"/>
  <c r="X881" i="4"/>
  <c r="V881" i="4"/>
  <c r="U881" i="4"/>
  <c r="T881" i="4"/>
  <c r="S881" i="4"/>
  <c r="R881" i="4"/>
  <c r="Q881" i="4"/>
  <c r="P881" i="4"/>
  <c r="AI880" i="4"/>
  <c r="AH880" i="4"/>
  <c r="AF880" i="4"/>
  <c r="AE880" i="4"/>
  <c r="AD880" i="4"/>
  <c r="AC880" i="4"/>
  <c r="AB880" i="4"/>
  <c r="AA880" i="4"/>
  <c r="Z880" i="4"/>
  <c r="Y880" i="4"/>
  <c r="X880" i="4"/>
  <c r="V880" i="4"/>
  <c r="U880" i="4"/>
  <c r="T880" i="4"/>
  <c r="S880" i="4"/>
  <c r="R880" i="4"/>
  <c r="Q880" i="4"/>
  <c r="P880" i="4"/>
  <c r="AI879" i="4"/>
  <c r="AH879" i="4"/>
  <c r="AF879" i="4"/>
  <c r="AE879" i="4"/>
  <c r="AD879" i="4"/>
  <c r="AC879" i="4"/>
  <c r="AB879" i="4"/>
  <c r="AA879" i="4"/>
  <c r="Z879" i="4"/>
  <c r="Y879" i="4"/>
  <c r="X879" i="4"/>
  <c r="V879" i="4"/>
  <c r="U879" i="4"/>
  <c r="T879" i="4"/>
  <c r="S879" i="4"/>
  <c r="R879" i="4"/>
  <c r="Q879" i="4"/>
  <c r="P879" i="4"/>
  <c r="AI878" i="4"/>
  <c r="AH878" i="4"/>
  <c r="AF878" i="4"/>
  <c r="AE878" i="4"/>
  <c r="AD878" i="4"/>
  <c r="AC878" i="4"/>
  <c r="AB878" i="4"/>
  <c r="AA878" i="4"/>
  <c r="Z878" i="4"/>
  <c r="Y878" i="4"/>
  <c r="X878" i="4"/>
  <c r="V878" i="4"/>
  <c r="U878" i="4"/>
  <c r="T878" i="4"/>
  <c r="S878" i="4"/>
  <c r="R878" i="4"/>
  <c r="Q878" i="4"/>
  <c r="P878" i="4"/>
  <c r="AI877" i="4"/>
  <c r="AH877" i="4"/>
  <c r="AF877" i="4"/>
  <c r="AE877" i="4"/>
  <c r="AD877" i="4"/>
  <c r="AC877" i="4"/>
  <c r="AB877" i="4"/>
  <c r="AA877" i="4"/>
  <c r="Z877" i="4"/>
  <c r="Y877" i="4"/>
  <c r="X877" i="4"/>
  <c r="V877" i="4"/>
  <c r="U877" i="4"/>
  <c r="T877" i="4"/>
  <c r="S877" i="4"/>
  <c r="R877" i="4"/>
  <c r="Q877" i="4"/>
  <c r="P877" i="4"/>
  <c r="AI876" i="4"/>
  <c r="AH876" i="4"/>
  <c r="AF876" i="4"/>
  <c r="AE876" i="4"/>
  <c r="AD876" i="4"/>
  <c r="AC876" i="4"/>
  <c r="AB876" i="4"/>
  <c r="AA876" i="4"/>
  <c r="Z876" i="4"/>
  <c r="Y876" i="4"/>
  <c r="X876" i="4"/>
  <c r="V876" i="4"/>
  <c r="U876" i="4"/>
  <c r="T876" i="4"/>
  <c r="S876" i="4"/>
  <c r="R876" i="4"/>
  <c r="Q876" i="4"/>
  <c r="P876" i="4"/>
  <c r="AI875" i="4"/>
  <c r="AH875" i="4"/>
  <c r="AF875" i="4"/>
  <c r="AE875" i="4"/>
  <c r="AD875" i="4"/>
  <c r="AC875" i="4"/>
  <c r="AB875" i="4"/>
  <c r="AA875" i="4"/>
  <c r="Z875" i="4"/>
  <c r="Y875" i="4"/>
  <c r="X875" i="4"/>
  <c r="V875" i="4"/>
  <c r="U875" i="4"/>
  <c r="T875" i="4"/>
  <c r="S875" i="4"/>
  <c r="R875" i="4"/>
  <c r="Q875" i="4"/>
  <c r="P875" i="4"/>
  <c r="AI874" i="4"/>
  <c r="AH874" i="4"/>
  <c r="AF874" i="4"/>
  <c r="AE874" i="4"/>
  <c r="AD874" i="4"/>
  <c r="AC874" i="4"/>
  <c r="AB874" i="4"/>
  <c r="AA874" i="4"/>
  <c r="Z874" i="4"/>
  <c r="Y874" i="4"/>
  <c r="X874" i="4"/>
  <c r="V874" i="4"/>
  <c r="U874" i="4"/>
  <c r="T874" i="4"/>
  <c r="S874" i="4"/>
  <c r="R874" i="4"/>
  <c r="Q874" i="4"/>
  <c r="P874" i="4"/>
  <c r="AI873" i="4"/>
  <c r="AH873" i="4"/>
  <c r="AF873" i="4"/>
  <c r="AE873" i="4"/>
  <c r="AD873" i="4"/>
  <c r="AC873" i="4"/>
  <c r="AB873" i="4"/>
  <c r="AA873" i="4"/>
  <c r="Z873" i="4"/>
  <c r="Y873" i="4"/>
  <c r="X873" i="4"/>
  <c r="V873" i="4"/>
  <c r="U873" i="4"/>
  <c r="T873" i="4"/>
  <c r="S873" i="4"/>
  <c r="R873" i="4"/>
  <c r="Q873" i="4"/>
  <c r="P873" i="4"/>
  <c r="AI872" i="4"/>
  <c r="AH872" i="4"/>
  <c r="AF872" i="4"/>
  <c r="AE872" i="4"/>
  <c r="AD872" i="4"/>
  <c r="AC872" i="4"/>
  <c r="AB872" i="4"/>
  <c r="AA872" i="4"/>
  <c r="Z872" i="4"/>
  <c r="Y872" i="4"/>
  <c r="X872" i="4"/>
  <c r="V872" i="4"/>
  <c r="U872" i="4"/>
  <c r="T872" i="4"/>
  <c r="S872" i="4"/>
  <c r="R872" i="4"/>
  <c r="Q872" i="4"/>
  <c r="P872" i="4"/>
  <c r="AI871" i="4"/>
  <c r="AH871" i="4"/>
  <c r="AF871" i="4"/>
  <c r="AE871" i="4"/>
  <c r="AD871" i="4"/>
  <c r="AC871" i="4"/>
  <c r="AB871" i="4"/>
  <c r="AA871" i="4"/>
  <c r="Z871" i="4"/>
  <c r="Y871" i="4"/>
  <c r="X871" i="4"/>
  <c r="V871" i="4"/>
  <c r="U871" i="4"/>
  <c r="T871" i="4"/>
  <c r="S871" i="4"/>
  <c r="R871" i="4"/>
  <c r="Q871" i="4"/>
  <c r="P871" i="4"/>
  <c r="AI870" i="4"/>
  <c r="AH870" i="4"/>
  <c r="AF870" i="4"/>
  <c r="AE870" i="4"/>
  <c r="AD870" i="4"/>
  <c r="AC870" i="4"/>
  <c r="AB870" i="4"/>
  <c r="AA870" i="4"/>
  <c r="Z870" i="4"/>
  <c r="Y870" i="4"/>
  <c r="X870" i="4"/>
  <c r="V870" i="4"/>
  <c r="U870" i="4"/>
  <c r="T870" i="4"/>
  <c r="S870" i="4"/>
  <c r="R870" i="4"/>
  <c r="Q870" i="4"/>
  <c r="P870" i="4"/>
  <c r="AI869" i="4"/>
  <c r="AH869" i="4"/>
  <c r="AF869" i="4"/>
  <c r="AE869" i="4"/>
  <c r="AD869" i="4"/>
  <c r="AC869" i="4"/>
  <c r="AB869" i="4"/>
  <c r="AA869" i="4"/>
  <c r="Z869" i="4"/>
  <c r="Y869" i="4"/>
  <c r="X869" i="4"/>
  <c r="V869" i="4"/>
  <c r="U869" i="4"/>
  <c r="T869" i="4"/>
  <c r="S869" i="4"/>
  <c r="R869" i="4"/>
  <c r="Q869" i="4"/>
  <c r="P869" i="4"/>
  <c r="AI868" i="4"/>
  <c r="AH868" i="4"/>
  <c r="AF868" i="4"/>
  <c r="AE868" i="4"/>
  <c r="AD868" i="4"/>
  <c r="AC868" i="4"/>
  <c r="AB868" i="4"/>
  <c r="AA868" i="4"/>
  <c r="Z868" i="4"/>
  <c r="Y868" i="4"/>
  <c r="X868" i="4"/>
  <c r="V868" i="4"/>
  <c r="U868" i="4"/>
  <c r="T868" i="4"/>
  <c r="S868" i="4"/>
  <c r="R868" i="4"/>
  <c r="Q868" i="4"/>
  <c r="P868" i="4"/>
  <c r="AI867" i="4"/>
  <c r="AH867" i="4"/>
  <c r="AF867" i="4"/>
  <c r="AE867" i="4"/>
  <c r="AD867" i="4"/>
  <c r="AC867" i="4"/>
  <c r="AB867" i="4"/>
  <c r="AA867" i="4"/>
  <c r="Z867" i="4"/>
  <c r="Y867" i="4"/>
  <c r="X867" i="4"/>
  <c r="V867" i="4"/>
  <c r="U867" i="4"/>
  <c r="T867" i="4"/>
  <c r="S867" i="4"/>
  <c r="R867" i="4"/>
  <c r="Q867" i="4"/>
  <c r="P867" i="4"/>
  <c r="AI866" i="4"/>
  <c r="AH866" i="4"/>
  <c r="AF866" i="4"/>
  <c r="AE866" i="4"/>
  <c r="AD866" i="4"/>
  <c r="AC866" i="4"/>
  <c r="AB866" i="4"/>
  <c r="AA866" i="4"/>
  <c r="Z866" i="4"/>
  <c r="Y866" i="4"/>
  <c r="X866" i="4"/>
  <c r="V866" i="4"/>
  <c r="U866" i="4"/>
  <c r="T866" i="4"/>
  <c r="S866" i="4"/>
  <c r="R866" i="4"/>
  <c r="Q866" i="4"/>
  <c r="P866" i="4"/>
  <c r="AI865" i="4"/>
  <c r="AH865" i="4"/>
  <c r="AF865" i="4"/>
  <c r="AE865" i="4"/>
  <c r="AD865" i="4"/>
  <c r="AC865" i="4"/>
  <c r="AB865" i="4"/>
  <c r="AA865" i="4"/>
  <c r="Z865" i="4"/>
  <c r="Y865" i="4"/>
  <c r="X865" i="4"/>
  <c r="V865" i="4"/>
  <c r="U865" i="4"/>
  <c r="T865" i="4"/>
  <c r="S865" i="4"/>
  <c r="R865" i="4"/>
  <c r="Q865" i="4"/>
  <c r="P865" i="4"/>
  <c r="AI864" i="4"/>
  <c r="AH864" i="4"/>
  <c r="AF864" i="4"/>
  <c r="AE864" i="4"/>
  <c r="AD864" i="4"/>
  <c r="AC864" i="4"/>
  <c r="AB864" i="4"/>
  <c r="AA864" i="4"/>
  <c r="Z864" i="4"/>
  <c r="Y864" i="4"/>
  <c r="X864" i="4"/>
  <c r="V864" i="4"/>
  <c r="U864" i="4"/>
  <c r="T864" i="4"/>
  <c r="S864" i="4"/>
  <c r="R864" i="4"/>
  <c r="Q864" i="4"/>
  <c r="P864" i="4"/>
  <c r="AI863" i="4"/>
  <c r="AH863" i="4"/>
  <c r="AF863" i="4"/>
  <c r="AE863" i="4"/>
  <c r="AD863" i="4"/>
  <c r="AC863" i="4"/>
  <c r="AB863" i="4"/>
  <c r="AA863" i="4"/>
  <c r="Z863" i="4"/>
  <c r="Y863" i="4"/>
  <c r="X863" i="4"/>
  <c r="V863" i="4"/>
  <c r="U863" i="4"/>
  <c r="T863" i="4"/>
  <c r="S863" i="4"/>
  <c r="R863" i="4"/>
  <c r="Q863" i="4"/>
  <c r="P863" i="4"/>
  <c r="AI862" i="4"/>
  <c r="AH862" i="4"/>
  <c r="AF862" i="4"/>
  <c r="AE862" i="4"/>
  <c r="AD862" i="4"/>
  <c r="AC862" i="4"/>
  <c r="AB862" i="4"/>
  <c r="AA862" i="4"/>
  <c r="Z862" i="4"/>
  <c r="Y862" i="4"/>
  <c r="X862" i="4"/>
  <c r="V862" i="4"/>
  <c r="U862" i="4"/>
  <c r="T862" i="4"/>
  <c r="S862" i="4"/>
  <c r="R862" i="4"/>
  <c r="Q862" i="4"/>
  <c r="P862" i="4"/>
  <c r="AI861" i="4"/>
  <c r="AH861" i="4"/>
  <c r="AF861" i="4"/>
  <c r="AE861" i="4"/>
  <c r="AD861" i="4"/>
  <c r="AC861" i="4"/>
  <c r="AB861" i="4"/>
  <c r="AA861" i="4"/>
  <c r="Z861" i="4"/>
  <c r="Y861" i="4"/>
  <c r="X861" i="4"/>
  <c r="V861" i="4"/>
  <c r="U861" i="4"/>
  <c r="T861" i="4"/>
  <c r="S861" i="4"/>
  <c r="R861" i="4"/>
  <c r="Q861" i="4"/>
  <c r="P861" i="4"/>
  <c r="AI860" i="4"/>
  <c r="AH860" i="4"/>
  <c r="AF860" i="4"/>
  <c r="AE860" i="4"/>
  <c r="AD860" i="4"/>
  <c r="AC860" i="4"/>
  <c r="AB860" i="4"/>
  <c r="AA860" i="4"/>
  <c r="Z860" i="4"/>
  <c r="Y860" i="4"/>
  <c r="X860" i="4"/>
  <c r="V860" i="4"/>
  <c r="U860" i="4"/>
  <c r="T860" i="4"/>
  <c r="S860" i="4"/>
  <c r="R860" i="4"/>
  <c r="Q860" i="4"/>
  <c r="P860" i="4"/>
  <c r="AI859" i="4"/>
  <c r="AH859" i="4"/>
  <c r="AF859" i="4"/>
  <c r="AE859" i="4"/>
  <c r="AD859" i="4"/>
  <c r="AC859" i="4"/>
  <c r="AB859" i="4"/>
  <c r="AA859" i="4"/>
  <c r="Z859" i="4"/>
  <c r="Y859" i="4"/>
  <c r="X859" i="4"/>
  <c r="V859" i="4"/>
  <c r="U859" i="4"/>
  <c r="T859" i="4"/>
  <c r="S859" i="4"/>
  <c r="R859" i="4"/>
  <c r="Q859" i="4"/>
  <c r="P859" i="4"/>
  <c r="AI858" i="4"/>
  <c r="AH858" i="4"/>
  <c r="AF858" i="4"/>
  <c r="AE858" i="4"/>
  <c r="AD858" i="4"/>
  <c r="AC858" i="4"/>
  <c r="AB858" i="4"/>
  <c r="AA858" i="4"/>
  <c r="Z858" i="4"/>
  <c r="Y858" i="4"/>
  <c r="X858" i="4"/>
  <c r="V858" i="4"/>
  <c r="U858" i="4"/>
  <c r="T858" i="4"/>
  <c r="S858" i="4"/>
  <c r="R858" i="4"/>
  <c r="Q858" i="4"/>
  <c r="P858" i="4"/>
  <c r="AI857" i="4"/>
  <c r="AH857" i="4"/>
  <c r="AF857" i="4"/>
  <c r="AE857" i="4"/>
  <c r="AD857" i="4"/>
  <c r="AC857" i="4"/>
  <c r="AB857" i="4"/>
  <c r="AA857" i="4"/>
  <c r="Z857" i="4"/>
  <c r="Y857" i="4"/>
  <c r="X857" i="4"/>
  <c r="V857" i="4"/>
  <c r="U857" i="4"/>
  <c r="T857" i="4"/>
  <c r="S857" i="4"/>
  <c r="R857" i="4"/>
  <c r="Q857" i="4"/>
  <c r="P857" i="4"/>
  <c r="AI856" i="4"/>
  <c r="AH856" i="4"/>
  <c r="AF856" i="4"/>
  <c r="AE856" i="4"/>
  <c r="AD856" i="4"/>
  <c r="AC856" i="4"/>
  <c r="AB856" i="4"/>
  <c r="AA856" i="4"/>
  <c r="Z856" i="4"/>
  <c r="Y856" i="4"/>
  <c r="X856" i="4"/>
  <c r="V856" i="4"/>
  <c r="U856" i="4"/>
  <c r="T856" i="4"/>
  <c r="S856" i="4"/>
  <c r="R856" i="4"/>
  <c r="Q856" i="4"/>
  <c r="P856" i="4"/>
  <c r="AI855" i="4"/>
  <c r="AH855" i="4"/>
  <c r="AF855" i="4"/>
  <c r="AE855" i="4"/>
  <c r="AD855" i="4"/>
  <c r="AC855" i="4"/>
  <c r="AB855" i="4"/>
  <c r="AA855" i="4"/>
  <c r="Z855" i="4"/>
  <c r="Y855" i="4"/>
  <c r="X855" i="4"/>
  <c r="V855" i="4"/>
  <c r="U855" i="4"/>
  <c r="T855" i="4"/>
  <c r="S855" i="4"/>
  <c r="R855" i="4"/>
  <c r="Q855" i="4"/>
  <c r="P855" i="4"/>
  <c r="AI854" i="4"/>
  <c r="AH854" i="4"/>
  <c r="AF854" i="4"/>
  <c r="AE854" i="4"/>
  <c r="AD854" i="4"/>
  <c r="AC854" i="4"/>
  <c r="AB854" i="4"/>
  <c r="AA854" i="4"/>
  <c r="Z854" i="4"/>
  <c r="Y854" i="4"/>
  <c r="X854" i="4"/>
  <c r="V854" i="4"/>
  <c r="U854" i="4"/>
  <c r="T854" i="4"/>
  <c r="S854" i="4"/>
  <c r="R854" i="4"/>
  <c r="Q854" i="4"/>
  <c r="P854" i="4"/>
  <c r="AI853" i="4"/>
  <c r="AH853" i="4"/>
  <c r="AF853" i="4"/>
  <c r="AE853" i="4"/>
  <c r="AD853" i="4"/>
  <c r="AC853" i="4"/>
  <c r="AB853" i="4"/>
  <c r="AA853" i="4"/>
  <c r="Z853" i="4"/>
  <c r="Y853" i="4"/>
  <c r="X853" i="4"/>
  <c r="V853" i="4"/>
  <c r="U853" i="4"/>
  <c r="T853" i="4"/>
  <c r="S853" i="4"/>
  <c r="R853" i="4"/>
  <c r="Q853" i="4"/>
  <c r="P853" i="4"/>
  <c r="AI852" i="4"/>
  <c r="AH852" i="4"/>
  <c r="AF852" i="4"/>
  <c r="AE852" i="4"/>
  <c r="AD852" i="4"/>
  <c r="AC852" i="4"/>
  <c r="AB852" i="4"/>
  <c r="AA852" i="4"/>
  <c r="Z852" i="4"/>
  <c r="Y852" i="4"/>
  <c r="X852" i="4"/>
  <c r="V852" i="4"/>
  <c r="U852" i="4"/>
  <c r="T852" i="4"/>
  <c r="S852" i="4"/>
  <c r="R852" i="4"/>
  <c r="Q852" i="4"/>
  <c r="P852" i="4"/>
  <c r="AI851" i="4"/>
  <c r="AH851" i="4"/>
  <c r="AF851" i="4"/>
  <c r="AE851" i="4"/>
  <c r="AD851" i="4"/>
  <c r="AC851" i="4"/>
  <c r="AB851" i="4"/>
  <c r="AA851" i="4"/>
  <c r="Z851" i="4"/>
  <c r="Y851" i="4"/>
  <c r="X851" i="4"/>
  <c r="V851" i="4"/>
  <c r="U851" i="4"/>
  <c r="T851" i="4"/>
  <c r="S851" i="4"/>
  <c r="R851" i="4"/>
  <c r="Q851" i="4"/>
  <c r="P851" i="4"/>
  <c r="AI850" i="4"/>
  <c r="AH850" i="4"/>
  <c r="AF850" i="4"/>
  <c r="AE850" i="4"/>
  <c r="AD850" i="4"/>
  <c r="AC850" i="4"/>
  <c r="AB850" i="4"/>
  <c r="AA850" i="4"/>
  <c r="Z850" i="4"/>
  <c r="Y850" i="4"/>
  <c r="X850" i="4"/>
  <c r="V850" i="4"/>
  <c r="U850" i="4"/>
  <c r="T850" i="4"/>
  <c r="S850" i="4"/>
  <c r="R850" i="4"/>
  <c r="Q850" i="4"/>
  <c r="P850" i="4"/>
  <c r="AI849" i="4"/>
  <c r="AH849" i="4"/>
  <c r="AF849" i="4"/>
  <c r="AE849" i="4"/>
  <c r="AD849" i="4"/>
  <c r="AC849" i="4"/>
  <c r="AB849" i="4"/>
  <c r="AA849" i="4"/>
  <c r="Z849" i="4"/>
  <c r="Y849" i="4"/>
  <c r="X849" i="4"/>
  <c r="V849" i="4"/>
  <c r="U849" i="4"/>
  <c r="T849" i="4"/>
  <c r="S849" i="4"/>
  <c r="R849" i="4"/>
  <c r="Q849" i="4"/>
  <c r="P849" i="4"/>
  <c r="AI848" i="4"/>
  <c r="AH848" i="4"/>
  <c r="AF848" i="4"/>
  <c r="AE848" i="4"/>
  <c r="AD848" i="4"/>
  <c r="AC848" i="4"/>
  <c r="AB848" i="4"/>
  <c r="AA848" i="4"/>
  <c r="Z848" i="4"/>
  <c r="Y848" i="4"/>
  <c r="X848" i="4"/>
  <c r="V848" i="4"/>
  <c r="U848" i="4"/>
  <c r="T848" i="4"/>
  <c r="S848" i="4"/>
  <c r="R848" i="4"/>
  <c r="Q848" i="4"/>
  <c r="P848" i="4"/>
  <c r="AI847" i="4"/>
  <c r="AH847" i="4"/>
  <c r="AF847" i="4"/>
  <c r="AE847" i="4"/>
  <c r="AD847" i="4"/>
  <c r="AC847" i="4"/>
  <c r="AB847" i="4"/>
  <c r="AA847" i="4"/>
  <c r="Z847" i="4"/>
  <c r="Y847" i="4"/>
  <c r="X847" i="4"/>
  <c r="V847" i="4"/>
  <c r="U847" i="4"/>
  <c r="T847" i="4"/>
  <c r="S847" i="4"/>
  <c r="R847" i="4"/>
  <c r="Q847" i="4"/>
  <c r="P847" i="4"/>
  <c r="AI846" i="4"/>
  <c r="AH846" i="4"/>
  <c r="AF846" i="4"/>
  <c r="AE846" i="4"/>
  <c r="AD846" i="4"/>
  <c r="AC846" i="4"/>
  <c r="AB846" i="4"/>
  <c r="AA846" i="4"/>
  <c r="Z846" i="4"/>
  <c r="Y846" i="4"/>
  <c r="X846" i="4"/>
  <c r="V846" i="4"/>
  <c r="U846" i="4"/>
  <c r="T846" i="4"/>
  <c r="S846" i="4"/>
  <c r="R846" i="4"/>
  <c r="Q846" i="4"/>
  <c r="P846" i="4"/>
  <c r="AI845" i="4"/>
  <c r="AH845" i="4"/>
  <c r="AF845" i="4"/>
  <c r="AE845" i="4"/>
  <c r="AD845" i="4"/>
  <c r="AC845" i="4"/>
  <c r="AB845" i="4"/>
  <c r="AA845" i="4"/>
  <c r="Z845" i="4"/>
  <c r="Y845" i="4"/>
  <c r="X845" i="4"/>
  <c r="V845" i="4"/>
  <c r="U845" i="4"/>
  <c r="T845" i="4"/>
  <c r="S845" i="4"/>
  <c r="R845" i="4"/>
  <c r="Q845" i="4"/>
  <c r="P845" i="4"/>
  <c r="AI844" i="4"/>
  <c r="AH844" i="4"/>
  <c r="AF844" i="4"/>
  <c r="AE844" i="4"/>
  <c r="AD844" i="4"/>
  <c r="AC844" i="4"/>
  <c r="AB844" i="4"/>
  <c r="AA844" i="4"/>
  <c r="Z844" i="4"/>
  <c r="Y844" i="4"/>
  <c r="X844" i="4"/>
  <c r="V844" i="4"/>
  <c r="U844" i="4"/>
  <c r="T844" i="4"/>
  <c r="S844" i="4"/>
  <c r="R844" i="4"/>
  <c r="Q844" i="4"/>
  <c r="P844" i="4"/>
  <c r="AI843" i="4"/>
  <c r="AH843" i="4"/>
  <c r="AF843" i="4"/>
  <c r="AE843" i="4"/>
  <c r="AD843" i="4"/>
  <c r="AC843" i="4"/>
  <c r="AB843" i="4"/>
  <c r="AA843" i="4"/>
  <c r="Z843" i="4"/>
  <c r="Y843" i="4"/>
  <c r="X843" i="4"/>
  <c r="V843" i="4"/>
  <c r="U843" i="4"/>
  <c r="T843" i="4"/>
  <c r="S843" i="4"/>
  <c r="R843" i="4"/>
  <c r="Q843" i="4"/>
  <c r="P843" i="4"/>
  <c r="AI842" i="4"/>
  <c r="AH842" i="4"/>
  <c r="AF842" i="4"/>
  <c r="AE842" i="4"/>
  <c r="AD842" i="4"/>
  <c r="AC842" i="4"/>
  <c r="AB842" i="4"/>
  <c r="AA842" i="4"/>
  <c r="Z842" i="4"/>
  <c r="Y842" i="4"/>
  <c r="X842" i="4"/>
  <c r="V842" i="4"/>
  <c r="U842" i="4"/>
  <c r="T842" i="4"/>
  <c r="S842" i="4"/>
  <c r="R842" i="4"/>
  <c r="Q842" i="4"/>
  <c r="P842" i="4"/>
  <c r="AI841" i="4"/>
  <c r="AH841" i="4"/>
  <c r="AF841" i="4"/>
  <c r="AE841" i="4"/>
  <c r="AD841" i="4"/>
  <c r="AC841" i="4"/>
  <c r="AB841" i="4"/>
  <c r="AA841" i="4"/>
  <c r="Z841" i="4"/>
  <c r="Y841" i="4"/>
  <c r="X841" i="4"/>
  <c r="V841" i="4"/>
  <c r="U841" i="4"/>
  <c r="T841" i="4"/>
  <c r="S841" i="4"/>
  <c r="R841" i="4"/>
  <c r="Q841" i="4"/>
  <c r="P841" i="4"/>
  <c r="AI840" i="4"/>
  <c r="AH840" i="4"/>
  <c r="AF840" i="4"/>
  <c r="AE840" i="4"/>
  <c r="AD840" i="4"/>
  <c r="AC840" i="4"/>
  <c r="AB840" i="4"/>
  <c r="AA840" i="4"/>
  <c r="Z840" i="4"/>
  <c r="Y840" i="4"/>
  <c r="X840" i="4"/>
  <c r="V840" i="4"/>
  <c r="U840" i="4"/>
  <c r="T840" i="4"/>
  <c r="S840" i="4"/>
  <c r="R840" i="4"/>
  <c r="Q840" i="4"/>
  <c r="P840" i="4"/>
  <c r="AI839" i="4"/>
  <c r="AH839" i="4"/>
  <c r="AF839" i="4"/>
  <c r="AE839" i="4"/>
  <c r="AD839" i="4"/>
  <c r="AC839" i="4"/>
  <c r="AB839" i="4"/>
  <c r="AA839" i="4"/>
  <c r="Z839" i="4"/>
  <c r="Y839" i="4"/>
  <c r="X839" i="4"/>
  <c r="V839" i="4"/>
  <c r="U839" i="4"/>
  <c r="T839" i="4"/>
  <c r="S839" i="4"/>
  <c r="R839" i="4"/>
  <c r="Q839" i="4"/>
  <c r="P839" i="4"/>
  <c r="AI838" i="4"/>
  <c r="AH838" i="4"/>
  <c r="AF838" i="4"/>
  <c r="AE838" i="4"/>
  <c r="AD838" i="4"/>
  <c r="AC838" i="4"/>
  <c r="AB838" i="4"/>
  <c r="AA838" i="4"/>
  <c r="Z838" i="4"/>
  <c r="Y838" i="4"/>
  <c r="X838" i="4"/>
  <c r="V838" i="4"/>
  <c r="U838" i="4"/>
  <c r="T838" i="4"/>
  <c r="S838" i="4"/>
  <c r="R838" i="4"/>
  <c r="Q838" i="4"/>
  <c r="P838" i="4"/>
  <c r="AI837" i="4"/>
  <c r="AH837" i="4"/>
  <c r="AF837" i="4"/>
  <c r="AE837" i="4"/>
  <c r="AD837" i="4"/>
  <c r="AC837" i="4"/>
  <c r="AB837" i="4"/>
  <c r="AA837" i="4"/>
  <c r="Z837" i="4"/>
  <c r="Y837" i="4"/>
  <c r="X837" i="4"/>
  <c r="V837" i="4"/>
  <c r="U837" i="4"/>
  <c r="T837" i="4"/>
  <c r="S837" i="4"/>
  <c r="R837" i="4"/>
  <c r="Q837" i="4"/>
  <c r="P837" i="4"/>
  <c r="AI836" i="4"/>
  <c r="AH836" i="4"/>
  <c r="AF836" i="4"/>
  <c r="AE836" i="4"/>
  <c r="AD836" i="4"/>
  <c r="AC836" i="4"/>
  <c r="AB836" i="4"/>
  <c r="AA836" i="4"/>
  <c r="Z836" i="4"/>
  <c r="Y836" i="4"/>
  <c r="X836" i="4"/>
  <c r="V836" i="4"/>
  <c r="U836" i="4"/>
  <c r="T836" i="4"/>
  <c r="S836" i="4"/>
  <c r="R836" i="4"/>
  <c r="Q836" i="4"/>
  <c r="P836" i="4"/>
  <c r="AI835" i="4"/>
  <c r="AH835" i="4"/>
  <c r="AF835" i="4"/>
  <c r="AE835" i="4"/>
  <c r="AD835" i="4"/>
  <c r="AC835" i="4"/>
  <c r="AB835" i="4"/>
  <c r="AA835" i="4"/>
  <c r="Z835" i="4"/>
  <c r="Y835" i="4"/>
  <c r="X835" i="4"/>
  <c r="V835" i="4"/>
  <c r="U835" i="4"/>
  <c r="T835" i="4"/>
  <c r="S835" i="4"/>
  <c r="R835" i="4"/>
  <c r="Q835" i="4"/>
  <c r="P835" i="4"/>
  <c r="AI834" i="4"/>
  <c r="AH834" i="4"/>
  <c r="AF834" i="4"/>
  <c r="AE834" i="4"/>
  <c r="AD834" i="4"/>
  <c r="AC834" i="4"/>
  <c r="AB834" i="4"/>
  <c r="AA834" i="4"/>
  <c r="Z834" i="4"/>
  <c r="Y834" i="4"/>
  <c r="X834" i="4"/>
  <c r="V834" i="4"/>
  <c r="U834" i="4"/>
  <c r="T834" i="4"/>
  <c r="S834" i="4"/>
  <c r="R834" i="4"/>
  <c r="Q834" i="4"/>
  <c r="P834" i="4"/>
  <c r="AI833" i="4"/>
  <c r="AH833" i="4"/>
  <c r="AF833" i="4"/>
  <c r="AE833" i="4"/>
  <c r="AD833" i="4"/>
  <c r="AC833" i="4"/>
  <c r="AB833" i="4"/>
  <c r="AA833" i="4"/>
  <c r="Z833" i="4"/>
  <c r="Y833" i="4"/>
  <c r="X833" i="4"/>
  <c r="V833" i="4"/>
  <c r="U833" i="4"/>
  <c r="T833" i="4"/>
  <c r="S833" i="4"/>
  <c r="R833" i="4"/>
  <c r="Q833" i="4"/>
  <c r="P833" i="4"/>
  <c r="AI832" i="4"/>
  <c r="AH832" i="4"/>
  <c r="AF832" i="4"/>
  <c r="AE832" i="4"/>
  <c r="AD832" i="4"/>
  <c r="AC832" i="4"/>
  <c r="AB832" i="4"/>
  <c r="AA832" i="4"/>
  <c r="Z832" i="4"/>
  <c r="Y832" i="4"/>
  <c r="X832" i="4"/>
  <c r="V832" i="4"/>
  <c r="U832" i="4"/>
  <c r="T832" i="4"/>
  <c r="S832" i="4"/>
  <c r="R832" i="4"/>
  <c r="Q832" i="4"/>
  <c r="P832" i="4"/>
  <c r="AI831" i="4"/>
  <c r="AH831" i="4"/>
  <c r="AF831" i="4"/>
  <c r="AE831" i="4"/>
  <c r="AD831" i="4"/>
  <c r="AC831" i="4"/>
  <c r="AB831" i="4"/>
  <c r="AA831" i="4"/>
  <c r="Z831" i="4"/>
  <c r="Y831" i="4"/>
  <c r="X831" i="4"/>
  <c r="V831" i="4"/>
  <c r="U831" i="4"/>
  <c r="T831" i="4"/>
  <c r="S831" i="4"/>
  <c r="R831" i="4"/>
  <c r="Q831" i="4"/>
  <c r="P831" i="4"/>
  <c r="AI830" i="4"/>
  <c r="AH830" i="4"/>
  <c r="AF830" i="4"/>
  <c r="AE830" i="4"/>
  <c r="AD830" i="4"/>
  <c r="AC830" i="4"/>
  <c r="AB830" i="4"/>
  <c r="AA830" i="4"/>
  <c r="Z830" i="4"/>
  <c r="Y830" i="4"/>
  <c r="X830" i="4"/>
  <c r="V830" i="4"/>
  <c r="U830" i="4"/>
  <c r="T830" i="4"/>
  <c r="S830" i="4"/>
  <c r="R830" i="4"/>
  <c r="Q830" i="4"/>
  <c r="P830" i="4"/>
  <c r="AI829" i="4"/>
  <c r="AH829" i="4"/>
  <c r="AF829" i="4"/>
  <c r="AE829" i="4"/>
  <c r="AD829" i="4"/>
  <c r="AC829" i="4"/>
  <c r="AB829" i="4"/>
  <c r="AA829" i="4"/>
  <c r="Z829" i="4"/>
  <c r="Y829" i="4"/>
  <c r="X829" i="4"/>
  <c r="V829" i="4"/>
  <c r="U829" i="4"/>
  <c r="T829" i="4"/>
  <c r="S829" i="4"/>
  <c r="R829" i="4"/>
  <c r="Q829" i="4"/>
  <c r="P829" i="4"/>
  <c r="AI828" i="4"/>
  <c r="AH828" i="4"/>
  <c r="AF828" i="4"/>
  <c r="AE828" i="4"/>
  <c r="AD828" i="4"/>
  <c r="AC828" i="4"/>
  <c r="AB828" i="4"/>
  <c r="AA828" i="4"/>
  <c r="Z828" i="4"/>
  <c r="Y828" i="4"/>
  <c r="X828" i="4"/>
  <c r="V828" i="4"/>
  <c r="U828" i="4"/>
  <c r="T828" i="4"/>
  <c r="S828" i="4"/>
  <c r="R828" i="4"/>
  <c r="Q828" i="4"/>
  <c r="P828" i="4"/>
  <c r="AI827" i="4"/>
  <c r="AH827" i="4"/>
  <c r="AF827" i="4"/>
  <c r="AE827" i="4"/>
  <c r="AD827" i="4"/>
  <c r="AC827" i="4"/>
  <c r="AB827" i="4"/>
  <c r="AA827" i="4"/>
  <c r="Z827" i="4"/>
  <c r="Y827" i="4"/>
  <c r="X827" i="4"/>
  <c r="V827" i="4"/>
  <c r="U827" i="4"/>
  <c r="T827" i="4"/>
  <c r="S827" i="4"/>
  <c r="R827" i="4"/>
  <c r="Q827" i="4"/>
  <c r="P827" i="4"/>
  <c r="AI826" i="4"/>
  <c r="AH826" i="4"/>
  <c r="AF826" i="4"/>
  <c r="AE826" i="4"/>
  <c r="AD826" i="4"/>
  <c r="AC826" i="4"/>
  <c r="AB826" i="4"/>
  <c r="AA826" i="4"/>
  <c r="Z826" i="4"/>
  <c r="Y826" i="4"/>
  <c r="X826" i="4"/>
  <c r="V826" i="4"/>
  <c r="U826" i="4"/>
  <c r="T826" i="4"/>
  <c r="S826" i="4"/>
  <c r="R826" i="4"/>
  <c r="Q826" i="4"/>
  <c r="P826" i="4"/>
  <c r="AI825" i="4"/>
  <c r="AH825" i="4"/>
  <c r="AF825" i="4"/>
  <c r="AE825" i="4"/>
  <c r="AD825" i="4"/>
  <c r="AC825" i="4"/>
  <c r="AB825" i="4"/>
  <c r="AA825" i="4"/>
  <c r="Z825" i="4"/>
  <c r="Y825" i="4"/>
  <c r="X825" i="4"/>
  <c r="V825" i="4"/>
  <c r="U825" i="4"/>
  <c r="T825" i="4"/>
  <c r="S825" i="4"/>
  <c r="R825" i="4"/>
  <c r="Q825" i="4"/>
  <c r="P825" i="4"/>
  <c r="AI824" i="4"/>
  <c r="AH824" i="4"/>
  <c r="AF824" i="4"/>
  <c r="AE824" i="4"/>
  <c r="AD824" i="4"/>
  <c r="AC824" i="4"/>
  <c r="AB824" i="4"/>
  <c r="AA824" i="4"/>
  <c r="Z824" i="4"/>
  <c r="Y824" i="4"/>
  <c r="X824" i="4"/>
  <c r="V824" i="4"/>
  <c r="U824" i="4"/>
  <c r="T824" i="4"/>
  <c r="S824" i="4"/>
  <c r="R824" i="4"/>
  <c r="Q824" i="4"/>
  <c r="P824" i="4"/>
  <c r="AI823" i="4"/>
  <c r="AH823" i="4"/>
  <c r="AF823" i="4"/>
  <c r="AE823" i="4"/>
  <c r="AD823" i="4"/>
  <c r="AC823" i="4"/>
  <c r="AB823" i="4"/>
  <c r="AA823" i="4"/>
  <c r="Z823" i="4"/>
  <c r="Y823" i="4"/>
  <c r="X823" i="4"/>
  <c r="V823" i="4"/>
  <c r="U823" i="4"/>
  <c r="T823" i="4"/>
  <c r="S823" i="4"/>
  <c r="R823" i="4"/>
  <c r="Q823" i="4"/>
  <c r="P823" i="4"/>
  <c r="AI822" i="4"/>
  <c r="AH822" i="4"/>
  <c r="AF822" i="4"/>
  <c r="AE822" i="4"/>
  <c r="AD822" i="4"/>
  <c r="AC822" i="4"/>
  <c r="AB822" i="4"/>
  <c r="AA822" i="4"/>
  <c r="Z822" i="4"/>
  <c r="Y822" i="4"/>
  <c r="X822" i="4"/>
  <c r="V822" i="4"/>
  <c r="U822" i="4"/>
  <c r="T822" i="4"/>
  <c r="S822" i="4"/>
  <c r="R822" i="4"/>
  <c r="Q822" i="4"/>
  <c r="P822" i="4"/>
  <c r="AI821" i="4"/>
  <c r="AH821" i="4"/>
  <c r="AF821" i="4"/>
  <c r="AE821" i="4"/>
  <c r="AD821" i="4"/>
  <c r="AC821" i="4"/>
  <c r="AB821" i="4"/>
  <c r="AA821" i="4"/>
  <c r="Z821" i="4"/>
  <c r="Y821" i="4"/>
  <c r="X821" i="4"/>
  <c r="V821" i="4"/>
  <c r="U821" i="4"/>
  <c r="T821" i="4"/>
  <c r="S821" i="4"/>
  <c r="R821" i="4"/>
  <c r="Q821" i="4"/>
  <c r="P821" i="4"/>
  <c r="AI820" i="4"/>
  <c r="AH820" i="4"/>
  <c r="AF820" i="4"/>
  <c r="AE820" i="4"/>
  <c r="AD820" i="4"/>
  <c r="AC820" i="4"/>
  <c r="AB820" i="4"/>
  <c r="AA820" i="4"/>
  <c r="Z820" i="4"/>
  <c r="Y820" i="4"/>
  <c r="X820" i="4"/>
  <c r="V820" i="4"/>
  <c r="U820" i="4"/>
  <c r="T820" i="4"/>
  <c r="S820" i="4"/>
  <c r="R820" i="4"/>
  <c r="Q820" i="4"/>
  <c r="P820" i="4"/>
  <c r="AI819" i="4"/>
  <c r="AH819" i="4"/>
  <c r="AF819" i="4"/>
  <c r="AE819" i="4"/>
  <c r="AD819" i="4"/>
  <c r="AC819" i="4"/>
  <c r="AB819" i="4"/>
  <c r="AA819" i="4"/>
  <c r="Z819" i="4"/>
  <c r="Y819" i="4"/>
  <c r="X819" i="4"/>
  <c r="V819" i="4"/>
  <c r="U819" i="4"/>
  <c r="T819" i="4"/>
  <c r="S819" i="4"/>
  <c r="R819" i="4"/>
  <c r="Q819" i="4"/>
  <c r="P819" i="4"/>
  <c r="AI818" i="4"/>
  <c r="AH818" i="4"/>
  <c r="AF818" i="4"/>
  <c r="AE818" i="4"/>
  <c r="AD818" i="4"/>
  <c r="AC818" i="4"/>
  <c r="AB818" i="4"/>
  <c r="AA818" i="4"/>
  <c r="Z818" i="4"/>
  <c r="Y818" i="4"/>
  <c r="X818" i="4"/>
  <c r="V818" i="4"/>
  <c r="U818" i="4"/>
  <c r="T818" i="4"/>
  <c r="S818" i="4"/>
  <c r="R818" i="4"/>
  <c r="Q818" i="4"/>
  <c r="P818" i="4"/>
  <c r="AI817" i="4"/>
  <c r="AH817" i="4"/>
  <c r="AF817" i="4"/>
  <c r="AE817" i="4"/>
  <c r="AD817" i="4"/>
  <c r="AC817" i="4"/>
  <c r="AB817" i="4"/>
  <c r="AA817" i="4"/>
  <c r="Z817" i="4"/>
  <c r="Y817" i="4"/>
  <c r="X817" i="4"/>
  <c r="V817" i="4"/>
  <c r="U817" i="4"/>
  <c r="T817" i="4"/>
  <c r="S817" i="4"/>
  <c r="R817" i="4"/>
  <c r="Q817" i="4"/>
  <c r="P817" i="4"/>
  <c r="AI816" i="4"/>
  <c r="AH816" i="4"/>
  <c r="AF816" i="4"/>
  <c r="AE816" i="4"/>
  <c r="AD816" i="4"/>
  <c r="AC816" i="4"/>
  <c r="AB816" i="4"/>
  <c r="AA816" i="4"/>
  <c r="Z816" i="4"/>
  <c r="Y816" i="4"/>
  <c r="X816" i="4"/>
  <c r="V816" i="4"/>
  <c r="U816" i="4"/>
  <c r="T816" i="4"/>
  <c r="S816" i="4"/>
  <c r="R816" i="4"/>
  <c r="Q816" i="4"/>
  <c r="P816" i="4"/>
  <c r="AI815" i="4"/>
  <c r="AH815" i="4"/>
  <c r="AF815" i="4"/>
  <c r="AE815" i="4"/>
  <c r="AD815" i="4"/>
  <c r="AC815" i="4"/>
  <c r="AB815" i="4"/>
  <c r="AA815" i="4"/>
  <c r="Z815" i="4"/>
  <c r="Y815" i="4"/>
  <c r="X815" i="4"/>
  <c r="V815" i="4"/>
  <c r="U815" i="4"/>
  <c r="T815" i="4"/>
  <c r="S815" i="4"/>
  <c r="R815" i="4"/>
  <c r="Q815" i="4"/>
  <c r="P815" i="4"/>
  <c r="AI814" i="4"/>
  <c r="AH814" i="4"/>
  <c r="AF814" i="4"/>
  <c r="AE814" i="4"/>
  <c r="AD814" i="4"/>
  <c r="AC814" i="4"/>
  <c r="AB814" i="4"/>
  <c r="AA814" i="4"/>
  <c r="Z814" i="4"/>
  <c r="Y814" i="4"/>
  <c r="X814" i="4"/>
  <c r="V814" i="4"/>
  <c r="U814" i="4"/>
  <c r="T814" i="4"/>
  <c r="S814" i="4"/>
  <c r="R814" i="4"/>
  <c r="Q814" i="4"/>
  <c r="P814" i="4"/>
  <c r="AI813" i="4"/>
  <c r="AH813" i="4"/>
  <c r="AF813" i="4"/>
  <c r="AE813" i="4"/>
  <c r="AD813" i="4"/>
  <c r="AC813" i="4"/>
  <c r="AB813" i="4"/>
  <c r="AA813" i="4"/>
  <c r="Z813" i="4"/>
  <c r="Y813" i="4"/>
  <c r="X813" i="4"/>
  <c r="V813" i="4"/>
  <c r="U813" i="4"/>
  <c r="T813" i="4"/>
  <c r="S813" i="4"/>
  <c r="R813" i="4"/>
  <c r="Q813" i="4"/>
  <c r="P813" i="4"/>
  <c r="AI812" i="4"/>
  <c r="AH812" i="4"/>
  <c r="AF812" i="4"/>
  <c r="AE812" i="4"/>
  <c r="AD812" i="4"/>
  <c r="AC812" i="4"/>
  <c r="AB812" i="4"/>
  <c r="AA812" i="4"/>
  <c r="Z812" i="4"/>
  <c r="Y812" i="4"/>
  <c r="X812" i="4"/>
  <c r="V812" i="4"/>
  <c r="U812" i="4"/>
  <c r="T812" i="4"/>
  <c r="S812" i="4"/>
  <c r="R812" i="4"/>
  <c r="Q812" i="4"/>
  <c r="P812" i="4"/>
  <c r="AI811" i="4"/>
  <c r="AH811" i="4"/>
  <c r="AF811" i="4"/>
  <c r="AE811" i="4"/>
  <c r="AD811" i="4"/>
  <c r="AC811" i="4"/>
  <c r="AB811" i="4"/>
  <c r="AA811" i="4"/>
  <c r="Z811" i="4"/>
  <c r="Y811" i="4"/>
  <c r="X811" i="4"/>
  <c r="V811" i="4"/>
  <c r="U811" i="4"/>
  <c r="T811" i="4"/>
  <c r="S811" i="4"/>
  <c r="R811" i="4"/>
  <c r="Q811" i="4"/>
  <c r="P811" i="4"/>
  <c r="AI810" i="4"/>
  <c r="AH810" i="4"/>
  <c r="AF810" i="4"/>
  <c r="AE810" i="4"/>
  <c r="AD810" i="4"/>
  <c r="AC810" i="4"/>
  <c r="AB810" i="4"/>
  <c r="AA810" i="4"/>
  <c r="Z810" i="4"/>
  <c r="Y810" i="4"/>
  <c r="X810" i="4"/>
  <c r="V810" i="4"/>
  <c r="U810" i="4"/>
  <c r="T810" i="4"/>
  <c r="S810" i="4"/>
  <c r="R810" i="4"/>
  <c r="Q810" i="4"/>
  <c r="P810" i="4"/>
  <c r="AI809" i="4"/>
  <c r="AH809" i="4"/>
  <c r="AF809" i="4"/>
  <c r="AE809" i="4"/>
  <c r="AD809" i="4"/>
  <c r="AC809" i="4"/>
  <c r="AB809" i="4"/>
  <c r="AA809" i="4"/>
  <c r="Z809" i="4"/>
  <c r="Y809" i="4"/>
  <c r="X809" i="4"/>
  <c r="V809" i="4"/>
  <c r="U809" i="4"/>
  <c r="T809" i="4"/>
  <c r="S809" i="4"/>
  <c r="R809" i="4"/>
  <c r="Q809" i="4"/>
  <c r="P809" i="4"/>
  <c r="AI808" i="4"/>
  <c r="AH808" i="4"/>
  <c r="AF808" i="4"/>
  <c r="AE808" i="4"/>
  <c r="AD808" i="4"/>
  <c r="AC808" i="4"/>
  <c r="AB808" i="4"/>
  <c r="AA808" i="4"/>
  <c r="Z808" i="4"/>
  <c r="Y808" i="4"/>
  <c r="X808" i="4"/>
  <c r="V808" i="4"/>
  <c r="U808" i="4"/>
  <c r="T808" i="4"/>
  <c r="S808" i="4"/>
  <c r="R808" i="4"/>
  <c r="Q808" i="4"/>
  <c r="P808" i="4"/>
  <c r="AI807" i="4"/>
  <c r="AH807" i="4"/>
  <c r="AF807" i="4"/>
  <c r="AE807" i="4"/>
  <c r="AD807" i="4"/>
  <c r="AC807" i="4"/>
  <c r="AB807" i="4"/>
  <c r="AA807" i="4"/>
  <c r="Z807" i="4"/>
  <c r="Y807" i="4"/>
  <c r="X807" i="4"/>
  <c r="V807" i="4"/>
  <c r="U807" i="4"/>
  <c r="T807" i="4"/>
  <c r="S807" i="4"/>
  <c r="R807" i="4"/>
  <c r="Q807" i="4"/>
  <c r="P807" i="4"/>
  <c r="AI806" i="4"/>
  <c r="AH806" i="4"/>
  <c r="AF806" i="4"/>
  <c r="AE806" i="4"/>
  <c r="AD806" i="4"/>
  <c r="AC806" i="4"/>
  <c r="AB806" i="4"/>
  <c r="AA806" i="4"/>
  <c r="Z806" i="4"/>
  <c r="Y806" i="4"/>
  <c r="X806" i="4"/>
  <c r="V806" i="4"/>
  <c r="U806" i="4"/>
  <c r="T806" i="4"/>
  <c r="S806" i="4"/>
  <c r="R806" i="4"/>
  <c r="Q806" i="4"/>
  <c r="P806" i="4"/>
  <c r="AI805" i="4"/>
  <c r="AH805" i="4"/>
  <c r="AF805" i="4"/>
  <c r="AE805" i="4"/>
  <c r="AD805" i="4"/>
  <c r="AC805" i="4"/>
  <c r="AB805" i="4"/>
  <c r="AA805" i="4"/>
  <c r="Z805" i="4"/>
  <c r="Y805" i="4"/>
  <c r="X805" i="4"/>
  <c r="V805" i="4"/>
  <c r="U805" i="4"/>
  <c r="T805" i="4"/>
  <c r="S805" i="4"/>
  <c r="R805" i="4"/>
  <c r="Q805" i="4"/>
  <c r="P805" i="4"/>
  <c r="AI804" i="4"/>
  <c r="AH804" i="4"/>
  <c r="AF804" i="4"/>
  <c r="AE804" i="4"/>
  <c r="AD804" i="4"/>
  <c r="AC804" i="4"/>
  <c r="AB804" i="4"/>
  <c r="AA804" i="4"/>
  <c r="Z804" i="4"/>
  <c r="Y804" i="4"/>
  <c r="X804" i="4"/>
  <c r="V804" i="4"/>
  <c r="U804" i="4"/>
  <c r="T804" i="4"/>
  <c r="S804" i="4"/>
  <c r="R804" i="4"/>
  <c r="Q804" i="4"/>
  <c r="P804" i="4"/>
  <c r="AI803" i="4"/>
  <c r="AH803" i="4"/>
  <c r="AF803" i="4"/>
  <c r="AE803" i="4"/>
  <c r="AD803" i="4"/>
  <c r="AC803" i="4"/>
  <c r="AB803" i="4"/>
  <c r="AA803" i="4"/>
  <c r="Z803" i="4"/>
  <c r="Y803" i="4"/>
  <c r="X803" i="4"/>
  <c r="V803" i="4"/>
  <c r="U803" i="4"/>
  <c r="T803" i="4"/>
  <c r="S803" i="4"/>
  <c r="R803" i="4"/>
  <c r="Q803" i="4"/>
  <c r="P803" i="4"/>
  <c r="AI802" i="4"/>
  <c r="AH802" i="4"/>
  <c r="AF802" i="4"/>
  <c r="AE802" i="4"/>
  <c r="AD802" i="4"/>
  <c r="AC802" i="4"/>
  <c r="AB802" i="4"/>
  <c r="AA802" i="4"/>
  <c r="Z802" i="4"/>
  <c r="Y802" i="4"/>
  <c r="X802" i="4"/>
  <c r="V802" i="4"/>
  <c r="U802" i="4"/>
  <c r="T802" i="4"/>
  <c r="S802" i="4"/>
  <c r="R802" i="4"/>
  <c r="Q802" i="4"/>
  <c r="P802" i="4"/>
  <c r="AI801" i="4"/>
  <c r="AH801" i="4"/>
  <c r="AF801" i="4"/>
  <c r="AE801" i="4"/>
  <c r="AD801" i="4"/>
  <c r="AC801" i="4"/>
  <c r="AB801" i="4"/>
  <c r="AA801" i="4"/>
  <c r="Z801" i="4"/>
  <c r="Y801" i="4"/>
  <c r="X801" i="4"/>
  <c r="V801" i="4"/>
  <c r="U801" i="4"/>
  <c r="T801" i="4"/>
  <c r="S801" i="4"/>
  <c r="R801" i="4"/>
  <c r="Q801" i="4"/>
  <c r="P801" i="4"/>
  <c r="AI800" i="4"/>
  <c r="AH800" i="4"/>
  <c r="AF800" i="4"/>
  <c r="AE800" i="4"/>
  <c r="AD800" i="4"/>
  <c r="AC800" i="4"/>
  <c r="AB800" i="4"/>
  <c r="AA800" i="4"/>
  <c r="Z800" i="4"/>
  <c r="Y800" i="4"/>
  <c r="X800" i="4"/>
  <c r="V800" i="4"/>
  <c r="U800" i="4"/>
  <c r="T800" i="4"/>
  <c r="S800" i="4"/>
  <c r="R800" i="4"/>
  <c r="Q800" i="4"/>
  <c r="P800" i="4"/>
  <c r="AI799" i="4"/>
  <c r="AH799" i="4"/>
  <c r="AF799" i="4"/>
  <c r="AE799" i="4"/>
  <c r="AD799" i="4"/>
  <c r="AC799" i="4"/>
  <c r="AB799" i="4"/>
  <c r="AA799" i="4"/>
  <c r="Z799" i="4"/>
  <c r="Y799" i="4"/>
  <c r="X799" i="4"/>
  <c r="V799" i="4"/>
  <c r="U799" i="4"/>
  <c r="T799" i="4"/>
  <c r="S799" i="4"/>
  <c r="R799" i="4"/>
  <c r="Q799" i="4"/>
  <c r="P799" i="4"/>
  <c r="AI798" i="4"/>
  <c r="AH798" i="4"/>
  <c r="AF798" i="4"/>
  <c r="AE798" i="4"/>
  <c r="AD798" i="4"/>
  <c r="AC798" i="4"/>
  <c r="AB798" i="4"/>
  <c r="AA798" i="4"/>
  <c r="Z798" i="4"/>
  <c r="Y798" i="4"/>
  <c r="X798" i="4"/>
  <c r="V798" i="4"/>
  <c r="U798" i="4"/>
  <c r="T798" i="4"/>
  <c r="S798" i="4"/>
  <c r="R798" i="4"/>
  <c r="Q798" i="4"/>
  <c r="P798" i="4"/>
  <c r="AI797" i="4"/>
  <c r="AH797" i="4"/>
  <c r="AF797" i="4"/>
  <c r="AE797" i="4"/>
  <c r="AD797" i="4"/>
  <c r="AC797" i="4"/>
  <c r="AB797" i="4"/>
  <c r="AA797" i="4"/>
  <c r="Z797" i="4"/>
  <c r="Y797" i="4"/>
  <c r="X797" i="4"/>
  <c r="V797" i="4"/>
  <c r="U797" i="4"/>
  <c r="T797" i="4"/>
  <c r="S797" i="4"/>
  <c r="R797" i="4"/>
  <c r="Q797" i="4"/>
  <c r="P797" i="4"/>
  <c r="AI796" i="4"/>
  <c r="AH796" i="4"/>
  <c r="AF796" i="4"/>
  <c r="AE796" i="4"/>
  <c r="AD796" i="4"/>
  <c r="AC796" i="4"/>
  <c r="AB796" i="4"/>
  <c r="AA796" i="4"/>
  <c r="Z796" i="4"/>
  <c r="Y796" i="4"/>
  <c r="X796" i="4"/>
  <c r="V796" i="4"/>
  <c r="U796" i="4"/>
  <c r="T796" i="4"/>
  <c r="S796" i="4"/>
  <c r="R796" i="4"/>
  <c r="Q796" i="4"/>
  <c r="P796" i="4"/>
  <c r="AI795" i="4"/>
  <c r="AH795" i="4"/>
  <c r="AF795" i="4"/>
  <c r="AE795" i="4"/>
  <c r="AD795" i="4"/>
  <c r="AC795" i="4"/>
  <c r="AB795" i="4"/>
  <c r="AA795" i="4"/>
  <c r="Z795" i="4"/>
  <c r="Y795" i="4"/>
  <c r="X795" i="4"/>
  <c r="V795" i="4"/>
  <c r="U795" i="4"/>
  <c r="T795" i="4"/>
  <c r="S795" i="4"/>
  <c r="R795" i="4"/>
  <c r="Q795" i="4"/>
  <c r="P795" i="4"/>
  <c r="AI794" i="4"/>
  <c r="AH794" i="4"/>
  <c r="AF794" i="4"/>
  <c r="AE794" i="4"/>
  <c r="AD794" i="4"/>
  <c r="AC794" i="4"/>
  <c r="AB794" i="4"/>
  <c r="AA794" i="4"/>
  <c r="Z794" i="4"/>
  <c r="Y794" i="4"/>
  <c r="X794" i="4"/>
  <c r="V794" i="4"/>
  <c r="U794" i="4"/>
  <c r="T794" i="4"/>
  <c r="S794" i="4"/>
  <c r="R794" i="4"/>
  <c r="Q794" i="4"/>
  <c r="P794" i="4"/>
  <c r="AI793" i="4"/>
  <c r="AH793" i="4"/>
  <c r="AF793" i="4"/>
  <c r="AE793" i="4"/>
  <c r="AD793" i="4"/>
  <c r="AC793" i="4"/>
  <c r="AB793" i="4"/>
  <c r="AA793" i="4"/>
  <c r="Z793" i="4"/>
  <c r="Y793" i="4"/>
  <c r="X793" i="4"/>
  <c r="V793" i="4"/>
  <c r="U793" i="4"/>
  <c r="T793" i="4"/>
  <c r="S793" i="4"/>
  <c r="R793" i="4"/>
  <c r="Q793" i="4"/>
  <c r="P793" i="4"/>
  <c r="AI792" i="4"/>
  <c r="AH792" i="4"/>
  <c r="AF792" i="4"/>
  <c r="AE792" i="4"/>
  <c r="AD792" i="4"/>
  <c r="AC792" i="4"/>
  <c r="AB792" i="4"/>
  <c r="AA792" i="4"/>
  <c r="Z792" i="4"/>
  <c r="Y792" i="4"/>
  <c r="X792" i="4"/>
  <c r="V792" i="4"/>
  <c r="U792" i="4"/>
  <c r="T792" i="4"/>
  <c r="S792" i="4"/>
  <c r="R792" i="4"/>
  <c r="Q792" i="4"/>
  <c r="P792" i="4"/>
  <c r="AI791" i="4"/>
  <c r="AH791" i="4"/>
  <c r="AF791" i="4"/>
  <c r="AE791" i="4"/>
  <c r="AD791" i="4"/>
  <c r="AC791" i="4"/>
  <c r="AB791" i="4"/>
  <c r="AA791" i="4"/>
  <c r="Z791" i="4"/>
  <c r="Y791" i="4"/>
  <c r="X791" i="4"/>
  <c r="V791" i="4"/>
  <c r="U791" i="4"/>
  <c r="T791" i="4"/>
  <c r="S791" i="4"/>
  <c r="R791" i="4"/>
  <c r="Q791" i="4"/>
  <c r="P791" i="4"/>
  <c r="AI790" i="4"/>
  <c r="AH790" i="4"/>
  <c r="AF790" i="4"/>
  <c r="AE790" i="4"/>
  <c r="AD790" i="4"/>
  <c r="AC790" i="4"/>
  <c r="AB790" i="4"/>
  <c r="AA790" i="4"/>
  <c r="Z790" i="4"/>
  <c r="Y790" i="4"/>
  <c r="X790" i="4"/>
  <c r="V790" i="4"/>
  <c r="U790" i="4"/>
  <c r="T790" i="4"/>
  <c r="S790" i="4"/>
  <c r="R790" i="4"/>
  <c r="Q790" i="4"/>
  <c r="P790" i="4"/>
  <c r="AI789" i="4"/>
  <c r="AH789" i="4"/>
  <c r="AF789" i="4"/>
  <c r="AE789" i="4"/>
  <c r="AD789" i="4"/>
  <c r="AC789" i="4"/>
  <c r="AB789" i="4"/>
  <c r="AA789" i="4"/>
  <c r="Z789" i="4"/>
  <c r="Y789" i="4"/>
  <c r="X789" i="4"/>
  <c r="V789" i="4"/>
  <c r="U789" i="4"/>
  <c r="T789" i="4"/>
  <c r="S789" i="4"/>
  <c r="R789" i="4"/>
  <c r="Q789" i="4"/>
  <c r="P789" i="4"/>
  <c r="AI788" i="4"/>
  <c r="AH788" i="4"/>
  <c r="AF788" i="4"/>
  <c r="AE788" i="4"/>
  <c r="AD788" i="4"/>
  <c r="AC788" i="4"/>
  <c r="AB788" i="4"/>
  <c r="AA788" i="4"/>
  <c r="Z788" i="4"/>
  <c r="Y788" i="4"/>
  <c r="X788" i="4"/>
  <c r="V788" i="4"/>
  <c r="U788" i="4"/>
  <c r="T788" i="4"/>
  <c r="S788" i="4"/>
  <c r="R788" i="4"/>
  <c r="Q788" i="4"/>
  <c r="P788" i="4"/>
  <c r="AI787" i="4"/>
  <c r="AH787" i="4"/>
  <c r="AF787" i="4"/>
  <c r="AE787" i="4"/>
  <c r="AD787" i="4"/>
  <c r="AC787" i="4"/>
  <c r="AB787" i="4"/>
  <c r="AA787" i="4"/>
  <c r="Z787" i="4"/>
  <c r="Y787" i="4"/>
  <c r="X787" i="4"/>
  <c r="V787" i="4"/>
  <c r="U787" i="4"/>
  <c r="T787" i="4"/>
  <c r="S787" i="4"/>
  <c r="R787" i="4"/>
  <c r="Q787" i="4"/>
  <c r="P787" i="4"/>
  <c r="AI786" i="4"/>
  <c r="AH786" i="4"/>
  <c r="AF786" i="4"/>
  <c r="AE786" i="4"/>
  <c r="AD786" i="4"/>
  <c r="AC786" i="4"/>
  <c r="AB786" i="4"/>
  <c r="AA786" i="4"/>
  <c r="Z786" i="4"/>
  <c r="Y786" i="4"/>
  <c r="X786" i="4"/>
  <c r="V786" i="4"/>
  <c r="U786" i="4"/>
  <c r="T786" i="4"/>
  <c r="S786" i="4"/>
  <c r="R786" i="4"/>
  <c r="Q786" i="4"/>
  <c r="P786" i="4"/>
  <c r="AI785" i="4"/>
  <c r="AH785" i="4"/>
  <c r="AF785" i="4"/>
  <c r="AE785" i="4"/>
  <c r="AD785" i="4"/>
  <c r="AC785" i="4"/>
  <c r="AB785" i="4"/>
  <c r="AA785" i="4"/>
  <c r="Z785" i="4"/>
  <c r="Y785" i="4"/>
  <c r="X785" i="4"/>
  <c r="V785" i="4"/>
  <c r="U785" i="4"/>
  <c r="T785" i="4"/>
  <c r="S785" i="4"/>
  <c r="R785" i="4"/>
  <c r="Q785" i="4"/>
  <c r="P785" i="4"/>
  <c r="AI784" i="4"/>
  <c r="AH784" i="4"/>
  <c r="AF784" i="4"/>
  <c r="AE784" i="4"/>
  <c r="AD784" i="4"/>
  <c r="AC784" i="4"/>
  <c r="AB784" i="4"/>
  <c r="AA784" i="4"/>
  <c r="Z784" i="4"/>
  <c r="Y784" i="4"/>
  <c r="X784" i="4"/>
  <c r="V784" i="4"/>
  <c r="U784" i="4"/>
  <c r="T784" i="4"/>
  <c r="S784" i="4"/>
  <c r="R784" i="4"/>
  <c r="Q784" i="4"/>
  <c r="P784" i="4"/>
  <c r="AI783" i="4"/>
  <c r="AH783" i="4"/>
  <c r="AF783" i="4"/>
  <c r="AE783" i="4"/>
  <c r="AD783" i="4"/>
  <c r="AC783" i="4"/>
  <c r="AB783" i="4"/>
  <c r="AA783" i="4"/>
  <c r="Z783" i="4"/>
  <c r="Y783" i="4"/>
  <c r="X783" i="4"/>
  <c r="V783" i="4"/>
  <c r="U783" i="4"/>
  <c r="T783" i="4"/>
  <c r="S783" i="4"/>
  <c r="R783" i="4"/>
  <c r="Q783" i="4"/>
  <c r="P783" i="4"/>
  <c r="AI782" i="4"/>
  <c r="AH782" i="4"/>
  <c r="AF782" i="4"/>
  <c r="AE782" i="4"/>
  <c r="AD782" i="4"/>
  <c r="AC782" i="4"/>
  <c r="AB782" i="4"/>
  <c r="AA782" i="4"/>
  <c r="Z782" i="4"/>
  <c r="Y782" i="4"/>
  <c r="X782" i="4"/>
  <c r="V782" i="4"/>
  <c r="U782" i="4"/>
  <c r="T782" i="4"/>
  <c r="S782" i="4"/>
  <c r="R782" i="4"/>
  <c r="Q782" i="4"/>
  <c r="P782" i="4"/>
  <c r="AI781" i="4"/>
  <c r="AH781" i="4"/>
  <c r="AF781" i="4"/>
  <c r="AE781" i="4"/>
  <c r="AD781" i="4"/>
  <c r="AC781" i="4"/>
  <c r="AB781" i="4"/>
  <c r="AA781" i="4"/>
  <c r="Y781" i="4"/>
  <c r="X781" i="4"/>
  <c r="V781" i="4"/>
  <c r="U781" i="4"/>
  <c r="T781" i="4"/>
  <c r="S781" i="4"/>
  <c r="R781" i="4"/>
  <c r="Q781" i="4"/>
  <c r="AI780" i="4"/>
  <c r="AH780" i="4"/>
  <c r="AF780" i="4"/>
  <c r="AE780" i="4"/>
  <c r="AD780" i="4"/>
  <c r="AC780" i="4"/>
  <c r="AB780" i="4"/>
  <c r="AA780" i="4"/>
  <c r="Z780" i="4"/>
  <c r="Y780" i="4"/>
  <c r="X780" i="4"/>
  <c r="V780" i="4"/>
  <c r="U780" i="4"/>
  <c r="T780" i="4"/>
  <c r="S780" i="4"/>
  <c r="R780" i="4"/>
  <c r="Q780" i="4"/>
  <c r="P780" i="4"/>
  <c r="AI779" i="4"/>
  <c r="AH779" i="4"/>
  <c r="AF779" i="4"/>
  <c r="AE779" i="4"/>
  <c r="AD779" i="4"/>
  <c r="AC779" i="4"/>
  <c r="AB779" i="4"/>
  <c r="AA779" i="4"/>
  <c r="Z779" i="4"/>
  <c r="Y779" i="4"/>
  <c r="X779" i="4"/>
  <c r="V779" i="4"/>
  <c r="U779" i="4"/>
  <c r="T779" i="4"/>
  <c r="S779" i="4"/>
  <c r="R779" i="4"/>
  <c r="Q779" i="4"/>
  <c r="P779" i="4"/>
  <c r="AI778" i="4"/>
  <c r="AH778" i="4"/>
  <c r="AF778" i="4"/>
  <c r="AE778" i="4"/>
  <c r="AD778" i="4"/>
  <c r="AC778" i="4"/>
  <c r="AB778" i="4"/>
  <c r="AA778" i="4"/>
  <c r="Z778" i="4"/>
  <c r="Y778" i="4"/>
  <c r="X778" i="4"/>
  <c r="V778" i="4"/>
  <c r="U778" i="4"/>
  <c r="T778" i="4"/>
  <c r="S778" i="4"/>
  <c r="R778" i="4"/>
  <c r="Q778" i="4"/>
  <c r="P778" i="4"/>
  <c r="AI777" i="4"/>
  <c r="AH777" i="4"/>
  <c r="AF777" i="4"/>
  <c r="AE777" i="4"/>
  <c r="AD777" i="4"/>
  <c r="AC777" i="4"/>
  <c r="AB777" i="4"/>
  <c r="AA777" i="4"/>
  <c r="Z777" i="4"/>
  <c r="Y777" i="4"/>
  <c r="X777" i="4"/>
  <c r="V777" i="4"/>
  <c r="U777" i="4"/>
  <c r="T777" i="4"/>
  <c r="S777" i="4"/>
  <c r="R777" i="4"/>
  <c r="Q777" i="4"/>
  <c r="P777" i="4"/>
  <c r="AI776" i="4"/>
  <c r="AH776" i="4"/>
  <c r="AF776" i="4"/>
  <c r="AE776" i="4"/>
  <c r="AD776" i="4"/>
  <c r="AC776" i="4"/>
  <c r="AB776" i="4"/>
  <c r="AA776" i="4"/>
  <c r="Z776" i="4"/>
  <c r="Y776" i="4"/>
  <c r="X776" i="4"/>
  <c r="V776" i="4"/>
  <c r="U776" i="4"/>
  <c r="T776" i="4"/>
  <c r="S776" i="4"/>
  <c r="R776" i="4"/>
  <c r="Q776" i="4"/>
  <c r="P776" i="4"/>
  <c r="AI775" i="4"/>
  <c r="AH775" i="4"/>
  <c r="AF775" i="4"/>
  <c r="AE775" i="4"/>
  <c r="AD775" i="4"/>
  <c r="AC775" i="4"/>
  <c r="AB775" i="4"/>
  <c r="AA775" i="4"/>
  <c r="Z775" i="4"/>
  <c r="Y775" i="4"/>
  <c r="X775" i="4"/>
  <c r="V775" i="4"/>
  <c r="U775" i="4"/>
  <c r="T775" i="4"/>
  <c r="S775" i="4"/>
  <c r="R775" i="4"/>
  <c r="Q775" i="4"/>
  <c r="P775" i="4"/>
  <c r="AI774" i="4"/>
  <c r="AH774" i="4"/>
  <c r="AF774" i="4"/>
  <c r="AE774" i="4"/>
  <c r="AD774" i="4"/>
  <c r="AC774" i="4"/>
  <c r="AB774" i="4"/>
  <c r="AA774" i="4"/>
  <c r="Z774" i="4"/>
  <c r="Y774" i="4"/>
  <c r="X774" i="4"/>
  <c r="V774" i="4"/>
  <c r="U774" i="4"/>
  <c r="T774" i="4"/>
  <c r="S774" i="4"/>
  <c r="R774" i="4"/>
  <c r="Q774" i="4"/>
  <c r="P774" i="4"/>
  <c r="AI773" i="4"/>
  <c r="AH773" i="4"/>
  <c r="AF773" i="4"/>
  <c r="AE773" i="4"/>
  <c r="AD773" i="4"/>
  <c r="AC773" i="4"/>
  <c r="AB773" i="4"/>
  <c r="AA773" i="4"/>
  <c r="Z773" i="4"/>
  <c r="Y773" i="4"/>
  <c r="X773" i="4"/>
  <c r="V773" i="4"/>
  <c r="U773" i="4"/>
  <c r="T773" i="4"/>
  <c r="S773" i="4"/>
  <c r="R773" i="4"/>
  <c r="Q773" i="4"/>
  <c r="P773" i="4"/>
  <c r="AI772" i="4"/>
  <c r="AH772" i="4"/>
  <c r="AF772" i="4"/>
  <c r="AE772" i="4"/>
  <c r="AD772" i="4"/>
  <c r="AC772" i="4"/>
  <c r="AB772" i="4"/>
  <c r="AA772" i="4"/>
  <c r="Z772" i="4"/>
  <c r="Y772" i="4"/>
  <c r="X772" i="4"/>
  <c r="V772" i="4"/>
  <c r="U772" i="4"/>
  <c r="T772" i="4"/>
  <c r="S772" i="4"/>
  <c r="R772" i="4"/>
  <c r="Q772" i="4"/>
  <c r="P772" i="4"/>
  <c r="AI771" i="4"/>
  <c r="AH771" i="4"/>
  <c r="AF771" i="4"/>
  <c r="AE771" i="4"/>
  <c r="AD771" i="4"/>
  <c r="AC771" i="4"/>
  <c r="AB771" i="4"/>
  <c r="AA771" i="4"/>
  <c r="Z771" i="4"/>
  <c r="Y771" i="4"/>
  <c r="X771" i="4"/>
  <c r="V771" i="4"/>
  <c r="U771" i="4"/>
  <c r="T771" i="4"/>
  <c r="S771" i="4"/>
  <c r="R771" i="4"/>
  <c r="Q771" i="4"/>
  <c r="P771" i="4"/>
  <c r="AI770" i="4"/>
  <c r="AH770" i="4"/>
  <c r="AF770" i="4"/>
  <c r="AE770" i="4"/>
  <c r="AD770" i="4"/>
  <c r="AC770" i="4"/>
  <c r="AB770" i="4"/>
  <c r="AA770" i="4"/>
  <c r="Z770" i="4"/>
  <c r="Y770" i="4"/>
  <c r="X770" i="4"/>
  <c r="V770" i="4"/>
  <c r="U770" i="4"/>
  <c r="T770" i="4"/>
  <c r="S770" i="4"/>
  <c r="R770" i="4"/>
  <c r="Q770" i="4"/>
  <c r="P770" i="4"/>
  <c r="AI769" i="4"/>
  <c r="AH769" i="4"/>
  <c r="AF769" i="4"/>
  <c r="AE769" i="4"/>
  <c r="AD769" i="4"/>
  <c r="AC769" i="4"/>
  <c r="AB769" i="4"/>
  <c r="AA769" i="4"/>
  <c r="Y769" i="4"/>
  <c r="X769" i="4"/>
  <c r="V769" i="4"/>
  <c r="U769" i="4"/>
  <c r="T769" i="4"/>
  <c r="S769" i="4"/>
  <c r="R769" i="4"/>
  <c r="Q769" i="4"/>
  <c r="AI768" i="4"/>
  <c r="AH768" i="4"/>
  <c r="AF768" i="4"/>
  <c r="AE768" i="4"/>
  <c r="AD768" i="4"/>
  <c r="AC768" i="4"/>
  <c r="AB768" i="4"/>
  <c r="AA768" i="4"/>
  <c r="Y768" i="4"/>
  <c r="X768" i="4"/>
  <c r="V768" i="4"/>
  <c r="U768" i="4"/>
  <c r="T768" i="4"/>
  <c r="S768" i="4"/>
  <c r="R768" i="4"/>
  <c r="Q768" i="4"/>
  <c r="AI767" i="4"/>
  <c r="AH767" i="4"/>
  <c r="AF767" i="4"/>
  <c r="AE767" i="4"/>
  <c r="AD767" i="4"/>
  <c r="AC767" i="4"/>
  <c r="AB767" i="4"/>
  <c r="AA767" i="4"/>
  <c r="Z767" i="4"/>
  <c r="Y767" i="4"/>
  <c r="X767" i="4"/>
  <c r="V767" i="4"/>
  <c r="U767" i="4"/>
  <c r="T767" i="4"/>
  <c r="S767" i="4"/>
  <c r="R767" i="4"/>
  <c r="Q767" i="4"/>
  <c r="P767" i="4"/>
  <c r="AI766" i="4"/>
  <c r="AH766" i="4"/>
  <c r="AF766" i="4"/>
  <c r="AE766" i="4"/>
  <c r="AD766" i="4"/>
  <c r="AC766" i="4"/>
  <c r="AB766" i="4"/>
  <c r="AA766" i="4"/>
  <c r="Z766" i="4"/>
  <c r="Y766" i="4"/>
  <c r="X766" i="4"/>
  <c r="V766" i="4"/>
  <c r="U766" i="4"/>
  <c r="T766" i="4"/>
  <c r="S766" i="4"/>
  <c r="R766" i="4"/>
  <c r="Q766" i="4"/>
  <c r="P766" i="4"/>
  <c r="AI765" i="4"/>
  <c r="AH765" i="4"/>
  <c r="AF765" i="4"/>
  <c r="AE765" i="4"/>
  <c r="AD765" i="4"/>
  <c r="AC765" i="4"/>
  <c r="AB765" i="4"/>
  <c r="AA765" i="4"/>
  <c r="Z765" i="4"/>
  <c r="Y765" i="4"/>
  <c r="X765" i="4"/>
  <c r="V765" i="4"/>
  <c r="U765" i="4"/>
  <c r="T765" i="4"/>
  <c r="S765" i="4"/>
  <c r="R765" i="4"/>
  <c r="Q765" i="4"/>
  <c r="P765" i="4"/>
  <c r="AI764" i="4"/>
  <c r="AH764" i="4"/>
  <c r="AF764" i="4"/>
  <c r="AE764" i="4"/>
  <c r="AD764" i="4"/>
  <c r="AC764" i="4"/>
  <c r="AB764" i="4"/>
  <c r="AA764" i="4"/>
  <c r="Z764" i="4"/>
  <c r="Y764" i="4"/>
  <c r="X764" i="4"/>
  <c r="V764" i="4"/>
  <c r="U764" i="4"/>
  <c r="T764" i="4"/>
  <c r="S764" i="4"/>
  <c r="R764" i="4"/>
  <c r="Q764" i="4"/>
  <c r="P764" i="4"/>
  <c r="AI763" i="4"/>
  <c r="AH763" i="4"/>
  <c r="AF763" i="4"/>
  <c r="AE763" i="4"/>
  <c r="AD763" i="4"/>
  <c r="AC763" i="4"/>
  <c r="AB763" i="4"/>
  <c r="AA763" i="4"/>
  <c r="Y763" i="4"/>
  <c r="X763" i="4"/>
  <c r="V763" i="4"/>
  <c r="U763" i="4"/>
  <c r="T763" i="4"/>
  <c r="S763" i="4"/>
  <c r="R763" i="4"/>
  <c r="Q763" i="4"/>
  <c r="AI762" i="4"/>
  <c r="AH762" i="4"/>
  <c r="AF762" i="4"/>
  <c r="AE762" i="4"/>
  <c r="AD762" i="4"/>
  <c r="AC762" i="4"/>
  <c r="AB762" i="4"/>
  <c r="AA762" i="4"/>
  <c r="Y762" i="4"/>
  <c r="X762" i="4"/>
  <c r="V762" i="4"/>
  <c r="U762" i="4"/>
  <c r="T762" i="4"/>
  <c r="S762" i="4"/>
  <c r="R762" i="4"/>
  <c r="Q762" i="4"/>
  <c r="AI761" i="4"/>
  <c r="AH761" i="4"/>
  <c r="AF761" i="4"/>
  <c r="AE761" i="4"/>
  <c r="AD761" i="4"/>
  <c r="AC761" i="4"/>
  <c r="AB761" i="4"/>
  <c r="AA761" i="4"/>
  <c r="Y761" i="4"/>
  <c r="X761" i="4"/>
  <c r="V761" i="4"/>
  <c r="U761" i="4"/>
  <c r="T761" i="4"/>
  <c r="S761" i="4"/>
  <c r="R761" i="4"/>
  <c r="Q761" i="4"/>
  <c r="AI760" i="4"/>
  <c r="AH760" i="4"/>
  <c r="AF760" i="4"/>
  <c r="AE760" i="4"/>
  <c r="AD760" i="4"/>
  <c r="AC760" i="4"/>
  <c r="AB760" i="4"/>
  <c r="AA760" i="4"/>
  <c r="Y760" i="4"/>
  <c r="X760" i="4"/>
  <c r="V760" i="4"/>
  <c r="U760" i="4"/>
  <c r="T760" i="4"/>
  <c r="S760" i="4"/>
  <c r="R760" i="4"/>
  <c r="Q760" i="4"/>
  <c r="AI759" i="4"/>
  <c r="AH759" i="4"/>
  <c r="AF759" i="4"/>
  <c r="AE759" i="4"/>
  <c r="AD759" i="4"/>
  <c r="AC759" i="4"/>
  <c r="AB759" i="4"/>
  <c r="AA759" i="4"/>
  <c r="Z759" i="4"/>
  <c r="Y759" i="4"/>
  <c r="X759" i="4"/>
  <c r="V759" i="4"/>
  <c r="U759" i="4"/>
  <c r="T759" i="4"/>
  <c r="S759" i="4"/>
  <c r="R759" i="4"/>
  <c r="Q759" i="4"/>
  <c r="P759" i="4"/>
  <c r="AI758" i="4"/>
  <c r="AH758" i="4"/>
  <c r="AF758" i="4"/>
  <c r="AE758" i="4"/>
  <c r="AD758" i="4"/>
  <c r="AC758" i="4"/>
  <c r="AB758" i="4"/>
  <c r="AA758" i="4"/>
  <c r="Z758" i="4"/>
  <c r="Y758" i="4"/>
  <c r="X758" i="4"/>
  <c r="V758" i="4"/>
  <c r="U758" i="4"/>
  <c r="T758" i="4"/>
  <c r="S758" i="4"/>
  <c r="R758" i="4"/>
  <c r="Q758" i="4"/>
  <c r="P758" i="4"/>
  <c r="AI757" i="4"/>
  <c r="AH757" i="4"/>
  <c r="AF757" i="4"/>
  <c r="AE757" i="4"/>
  <c r="AD757" i="4"/>
  <c r="AC757" i="4"/>
  <c r="AB757" i="4"/>
  <c r="AA757" i="4"/>
  <c r="Z757" i="4"/>
  <c r="Y757" i="4"/>
  <c r="X757" i="4"/>
  <c r="V757" i="4"/>
  <c r="U757" i="4"/>
  <c r="T757" i="4"/>
  <c r="S757" i="4"/>
  <c r="R757" i="4"/>
  <c r="Q757" i="4"/>
  <c r="P757" i="4"/>
  <c r="AI756" i="4"/>
  <c r="AH756" i="4"/>
  <c r="AF756" i="4"/>
  <c r="AE756" i="4"/>
  <c r="AD756" i="4"/>
  <c r="AC756" i="4"/>
  <c r="AB756" i="4"/>
  <c r="AA756" i="4"/>
  <c r="Z756" i="4"/>
  <c r="Y756" i="4"/>
  <c r="X756" i="4"/>
  <c r="V756" i="4"/>
  <c r="U756" i="4"/>
  <c r="T756" i="4"/>
  <c r="S756" i="4"/>
  <c r="R756" i="4"/>
  <c r="Q756" i="4"/>
  <c r="P756" i="4"/>
  <c r="AI755" i="4"/>
  <c r="AH755" i="4"/>
  <c r="AF755" i="4"/>
  <c r="AE755" i="4"/>
  <c r="AD755" i="4"/>
  <c r="AC755" i="4"/>
  <c r="AB755" i="4"/>
  <c r="AA755" i="4"/>
  <c r="Y755" i="4"/>
  <c r="X755" i="4"/>
  <c r="V755" i="4"/>
  <c r="U755" i="4"/>
  <c r="T755" i="4"/>
  <c r="S755" i="4"/>
  <c r="R755" i="4"/>
  <c r="Q755" i="4"/>
  <c r="AI754" i="4"/>
  <c r="AH754" i="4"/>
  <c r="AF754" i="4"/>
  <c r="AE754" i="4"/>
  <c r="AD754" i="4"/>
  <c r="AC754" i="4"/>
  <c r="AB754" i="4"/>
  <c r="AA754" i="4"/>
  <c r="Y754" i="4"/>
  <c r="X754" i="4"/>
  <c r="V754" i="4"/>
  <c r="U754" i="4"/>
  <c r="T754" i="4"/>
  <c r="S754" i="4"/>
  <c r="R754" i="4"/>
  <c r="Q754" i="4"/>
  <c r="AI753" i="4"/>
  <c r="AH753" i="4"/>
  <c r="AF753" i="4"/>
  <c r="AE753" i="4"/>
  <c r="AD753" i="4"/>
  <c r="AC753" i="4"/>
  <c r="AB753" i="4"/>
  <c r="AA753" i="4"/>
  <c r="Y753" i="4"/>
  <c r="X753" i="4"/>
  <c r="V753" i="4"/>
  <c r="U753" i="4"/>
  <c r="T753" i="4"/>
  <c r="S753" i="4"/>
  <c r="R753" i="4"/>
  <c r="Q753" i="4"/>
  <c r="AI752" i="4"/>
  <c r="AH752" i="4"/>
  <c r="AF752" i="4"/>
  <c r="AE752" i="4"/>
  <c r="AD752" i="4"/>
  <c r="AC752" i="4"/>
  <c r="AB752" i="4"/>
  <c r="AA752" i="4"/>
  <c r="Y752" i="4"/>
  <c r="X752" i="4"/>
  <c r="V752" i="4"/>
  <c r="U752" i="4"/>
  <c r="T752" i="4"/>
  <c r="S752" i="4"/>
  <c r="R752" i="4"/>
  <c r="Q752" i="4"/>
  <c r="AI751" i="4"/>
  <c r="AH751" i="4"/>
  <c r="AF751" i="4"/>
  <c r="AE751" i="4"/>
  <c r="AD751" i="4"/>
  <c r="AC751" i="4"/>
  <c r="AB751" i="4"/>
  <c r="AA751" i="4"/>
  <c r="Z751" i="4"/>
  <c r="Y751" i="4"/>
  <c r="X751" i="4"/>
  <c r="V751" i="4"/>
  <c r="U751" i="4"/>
  <c r="T751" i="4"/>
  <c r="S751" i="4"/>
  <c r="R751" i="4"/>
  <c r="Q751" i="4"/>
  <c r="P751" i="4"/>
  <c r="AI750" i="4"/>
  <c r="AH750" i="4"/>
  <c r="AF750" i="4"/>
  <c r="AE750" i="4"/>
  <c r="AD750" i="4"/>
  <c r="AC750" i="4"/>
  <c r="AB750" i="4"/>
  <c r="AA750" i="4"/>
  <c r="Y750" i="4"/>
  <c r="X750" i="4"/>
  <c r="V750" i="4"/>
  <c r="U750" i="4"/>
  <c r="T750" i="4"/>
  <c r="S750" i="4"/>
  <c r="R750" i="4"/>
  <c r="Q750" i="4"/>
  <c r="AI749" i="4"/>
  <c r="AH749" i="4"/>
  <c r="AF749" i="4"/>
  <c r="AE749" i="4"/>
  <c r="AD749" i="4"/>
  <c r="AC749" i="4"/>
  <c r="AB749" i="4"/>
  <c r="AA749" i="4"/>
  <c r="Y749" i="4"/>
  <c r="X749" i="4"/>
  <c r="V749" i="4"/>
  <c r="U749" i="4"/>
  <c r="T749" i="4"/>
  <c r="S749" i="4"/>
  <c r="R749" i="4"/>
  <c r="Q749" i="4"/>
  <c r="AI748" i="4"/>
  <c r="AH748" i="4"/>
  <c r="AF748" i="4"/>
  <c r="AE748" i="4"/>
  <c r="AD748" i="4"/>
  <c r="AC748" i="4"/>
  <c r="AB748" i="4"/>
  <c r="AA748" i="4"/>
  <c r="Z748" i="4"/>
  <c r="Y748" i="4"/>
  <c r="X748" i="4"/>
  <c r="V748" i="4"/>
  <c r="U748" i="4"/>
  <c r="T748" i="4"/>
  <c r="S748" i="4"/>
  <c r="R748" i="4"/>
  <c r="Q748" i="4"/>
  <c r="P748" i="4"/>
  <c r="AI747" i="4"/>
  <c r="AH747" i="4"/>
  <c r="AF747" i="4"/>
  <c r="AE747" i="4"/>
  <c r="AD747" i="4"/>
  <c r="AC747" i="4"/>
  <c r="AB747" i="4"/>
  <c r="AA747" i="4"/>
  <c r="Y747" i="4"/>
  <c r="X747" i="4"/>
  <c r="V747" i="4"/>
  <c r="U747" i="4"/>
  <c r="T747" i="4"/>
  <c r="S747" i="4"/>
  <c r="R747" i="4"/>
  <c r="Q747" i="4"/>
  <c r="AI746" i="4"/>
  <c r="AH746" i="4"/>
  <c r="AF746" i="4"/>
  <c r="AE746" i="4"/>
  <c r="AD746" i="4"/>
  <c r="AC746" i="4"/>
  <c r="AB746" i="4"/>
  <c r="AA746" i="4"/>
  <c r="Z746" i="4"/>
  <c r="Y746" i="4"/>
  <c r="X746" i="4"/>
  <c r="V746" i="4"/>
  <c r="U746" i="4"/>
  <c r="T746" i="4"/>
  <c r="S746" i="4"/>
  <c r="R746" i="4"/>
  <c r="Q746" i="4"/>
  <c r="P746" i="4"/>
  <c r="AI745" i="4"/>
  <c r="AH745" i="4"/>
  <c r="AF745" i="4"/>
  <c r="AE745" i="4"/>
  <c r="AD745" i="4"/>
  <c r="AC745" i="4"/>
  <c r="AB745" i="4"/>
  <c r="AA745" i="4"/>
  <c r="Z745" i="4"/>
  <c r="Y745" i="4"/>
  <c r="X745" i="4"/>
  <c r="V745" i="4"/>
  <c r="U745" i="4"/>
  <c r="T745" i="4"/>
  <c r="S745" i="4"/>
  <c r="R745" i="4"/>
  <c r="Q745" i="4"/>
  <c r="P745" i="4"/>
  <c r="AI744" i="4"/>
  <c r="AH744" i="4"/>
  <c r="AF744" i="4"/>
  <c r="AE744" i="4"/>
  <c r="AD744" i="4"/>
  <c r="AC744" i="4"/>
  <c r="AB744" i="4"/>
  <c r="AA744" i="4"/>
  <c r="Z744" i="4"/>
  <c r="Y744" i="4"/>
  <c r="X744" i="4"/>
  <c r="V744" i="4"/>
  <c r="U744" i="4"/>
  <c r="T744" i="4"/>
  <c r="S744" i="4"/>
  <c r="R744" i="4"/>
  <c r="Q744" i="4"/>
  <c r="P744" i="4"/>
  <c r="AI743" i="4"/>
  <c r="AH743" i="4"/>
  <c r="AF743" i="4"/>
  <c r="AE743" i="4"/>
  <c r="AD743" i="4"/>
  <c r="AC743" i="4"/>
  <c r="AB743" i="4"/>
  <c r="AA743" i="4"/>
  <c r="Z743" i="4"/>
  <c r="Y743" i="4"/>
  <c r="X743" i="4"/>
  <c r="V743" i="4"/>
  <c r="U743" i="4"/>
  <c r="T743" i="4"/>
  <c r="S743" i="4"/>
  <c r="R743" i="4"/>
  <c r="Q743" i="4"/>
  <c r="P743" i="4"/>
  <c r="AI742" i="4"/>
  <c r="AH742" i="4"/>
  <c r="AF742" i="4"/>
  <c r="AE742" i="4"/>
  <c r="AD742" i="4"/>
  <c r="AC742" i="4"/>
  <c r="AB742" i="4"/>
  <c r="AA742" i="4"/>
  <c r="Z742" i="4"/>
  <c r="Y742" i="4"/>
  <c r="X742" i="4"/>
  <c r="V742" i="4"/>
  <c r="U742" i="4"/>
  <c r="T742" i="4"/>
  <c r="S742" i="4"/>
  <c r="R742" i="4"/>
  <c r="Q742" i="4"/>
  <c r="P742" i="4"/>
  <c r="AI741" i="4"/>
  <c r="AH741" i="4"/>
  <c r="AF741" i="4"/>
  <c r="AE741" i="4"/>
  <c r="AD741" i="4"/>
  <c r="AC741" i="4"/>
  <c r="AB741" i="4"/>
  <c r="AA741" i="4"/>
  <c r="Z741" i="4"/>
  <c r="Y741" i="4"/>
  <c r="X741" i="4"/>
  <c r="V741" i="4"/>
  <c r="U741" i="4"/>
  <c r="T741" i="4"/>
  <c r="S741" i="4"/>
  <c r="R741" i="4"/>
  <c r="Q741" i="4"/>
  <c r="P741" i="4"/>
  <c r="AI740" i="4"/>
  <c r="AH740" i="4"/>
  <c r="AF740" i="4"/>
  <c r="AE740" i="4"/>
  <c r="AD740" i="4"/>
  <c r="AC740" i="4"/>
  <c r="AB740" i="4"/>
  <c r="AA740" i="4"/>
  <c r="Z740" i="4"/>
  <c r="Y740" i="4"/>
  <c r="X740" i="4"/>
  <c r="V740" i="4"/>
  <c r="U740" i="4"/>
  <c r="T740" i="4"/>
  <c r="S740" i="4"/>
  <c r="R740" i="4"/>
  <c r="Q740" i="4"/>
  <c r="P740" i="4"/>
  <c r="AI739" i="4"/>
  <c r="AH739" i="4"/>
  <c r="AF739" i="4"/>
  <c r="AE739" i="4"/>
  <c r="AD739" i="4"/>
  <c r="AC739" i="4"/>
  <c r="AB739" i="4"/>
  <c r="AA739" i="4"/>
  <c r="Z739" i="4"/>
  <c r="Y739" i="4"/>
  <c r="X739" i="4"/>
  <c r="V739" i="4"/>
  <c r="U739" i="4"/>
  <c r="T739" i="4"/>
  <c r="S739" i="4"/>
  <c r="R739" i="4"/>
  <c r="Q739" i="4"/>
  <c r="P739" i="4"/>
  <c r="AI738" i="4"/>
  <c r="AH738" i="4"/>
  <c r="AF738" i="4"/>
  <c r="AE738" i="4"/>
  <c r="AD738" i="4"/>
  <c r="AC738" i="4"/>
  <c r="AB738" i="4"/>
  <c r="AA738" i="4"/>
  <c r="Z738" i="4"/>
  <c r="Y738" i="4"/>
  <c r="X738" i="4"/>
  <c r="V738" i="4"/>
  <c r="U738" i="4"/>
  <c r="T738" i="4"/>
  <c r="S738" i="4"/>
  <c r="R738" i="4"/>
  <c r="Q738" i="4"/>
  <c r="P738" i="4"/>
  <c r="AI737" i="4"/>
  <c r="AH737" i="4"/>
  <c r="AF737" i="4"/>
  <c r="AE737" i="4"/>
  <c r="AD737" i="4"/>
  <c r="AC737" i="4"/>
  <c r="AB737" i="4"/>
  <c r="AA737" i="4"/>
  <c r="Z737" i="4"/>
  <c r="Y737" i="4"/>
  <c r="X737" i="4"/>
  <c r="V737" i="4"/>
  <c r="U737" i="4"/>
  <c r="T737" i="4"/>
  <c r="S737" i="4"/>
  <c r="R737" i="4"/>
  <c r="Q737" i="4"/>
  <c r="P737" i="4"/>
  <c r="AI736" i="4"/>
  <c r="AH736" i="4"/>
  <c r="AF736" i="4"/>
  <c r="AE736" i="4"/>
  <c r="AD736" i="4"/>
  <c r="AC736" i="4"/>
  <c r="AB736" i="4"/>
  <c r="AA736" i="4"/>
  <c r="Z736" i="4"/>
  <c r="Y736" i="4"/>
  <c r="X736" i="4"/>
  <c r="V736" i="4"/>
  <c r="U736" i="4"/>
  <c r="T736" i="4"/>
  <c r="S736" i="4"/>
  <c r="R736" i="4"/>
  <c r="Q736" i="4"/>
  <c r="P736" i="4"/>
  <c r="AI735" i="4"/>
  <c r="AH735" i="4"/>
  <c r="AF735" i="4"/>
  <c r="AE735" i="4"/>
  <c r="AD735" i="4"/>
  <c r="AC735" i="4"/>
  <c r="AB735" i="4"/>
  <c r="AA735" i="4"/>
  <c r="Z735" i="4"/>
  <c r="Y735" i="4"/>
  <c r="X735" i="4"/>
  <c r="V735" i="4"/>
  <c r="U735" i="4"/>
  <c r="T735" i="4"/>
  <c r="S735" i="4"/>
  <c r="R735" i="4"/>
  <c r="Q735" i="4"/>
  <c r="P735" i="4"/>
  <c r="AI734" i="4"/>
  <c r="AH734" i="4"/>
  <c r="AF734" i="4"/>
  <c r="AE734" i="4"/>
  <c r="AD734" i="4"/>
  <c r="AC734" i="4"/>
  <c r="AB734" i="4"/>
  <c r="AA734" i="4"/>
  <c r="Z734" i="4"/>
  <c r="Y734" i="4"/>
  <c r="X734" i="4"/>
  <c r="V734" i="4"/>
  <c r="U734" i="4"/>
  <c r="T734" i="4"/>
  <c r="S734" i="4"/>
  <c r="R734" i="4"/>
  <c r="Q734" i="4"/>
  <c r="P734" i="4"/>
  <c r="AI733" i="4"/>
  <c r="AH733" i="4"/>
  <c r="AF733" i="4"/>
  <c r="AE733" i="4"/>
  <c r="AD733" i="4"/>
  <c r="AC733" i="4"/>
  <c r="AB733" i="4"/>
  <c r="AA733" i="4"/>
  <c r="Z733" i="4"/>
  <c r="Y733" i="4"/>
  <c r="X733" i="4"/>
  <c r="V733" i="4"/>
  <c r="U733" i="4"/>
  <c r="T733" i="4"/>
  <c r="S733" i="4"/>
  <c r="R733" i="4"/>
  <c r="Q733" i="4"/>
  <c r="P733" i="4"/>
  <c r="AI732" i="4"/>
  <c r="AH732" i="4"/>
  <c r="AF732" i="4"/>
  <c r="AE732" i="4"/>
  <c r="AD732" i="4"/>
  <c r="AC732" i="4"/>
  <c r="AB732" i="4"/>
  <c r="AA732" i="4"/>
  <c r="Z732" i="4"/>
  <c r="Y732" i="4"/>
  <c r="X732" i="4"/>
  <c r="V732" i="4"/>
  <c r="U732" i="4"/>
  <c r="T732" i="4"/>
  <c r="S732" i="4"/>
  <c r="R732" i="4"/>
  <c r="Q732" i="4"/>
  <c r="P732" i="4"/>
  <c r="AI731" i="4"/>
  <c r="AH731" i="4"/>
  <c r="AF731" i="4"/>
  <c r="AE731" i="4"/>
  <c r="AD731" i="4"/>
  <c r="AC731" i="4"/>
  <c r="AB731" i="4"/>
  <c r="AA731" i="4"/>
  <c r="Z731" i="4"/>
  <c r="Y731" i="4"/>
  <c r="X731" i="4"/>
  <c r="V731" i="4"/>
  <c r="U731" i="4"/>
  <c r="T731" i="4"/>
  <c r="S731" i="4"/>
  <c r="R731" i="4"/>
  <c r="Q731" i="4"/>
  <c r="P731" i="4"/>
  <c r="AI730" i="4"/>
  <c r="AH730" i="4"/>
  <c r="AF730" i="4"/>
  <c r="AE730" i="4"/>
  <c r="AD730" i="4"/>
  <c r="AC730" i="4"/>
  <c r="AB730" i="4"/>
  <c r="AA730" i="4"/>
  <c r="Z730" i="4"/>
  <c r="Y730" i="4"/>
  <c r="X730" i="4"/>
  <c r="V730" i="4"/>
  <c r="U730" i="4"/>
  <c r="T730" i="4"/>
  <c r="S730" i="4"/>
  <c r="R730" i="4"/>
  <c r="Q730" i="4"/>
  <c r="P730" i="4"/>
  <c r="AI729" i="4"/>
  <c r="AH729" i="4"/>
  <c r="AF729" i="4"/>
  <c r="AE729" i="4"/>
  <c r="AD729" i="4"/>
  <c r="AC729" i="4"/>
  <c r="AB729" i="4"/>
  <c r="AA729" i="4"/>
  <c r="Z729" i="4"/>
  <c r="Y729" i="4"/>
  <c r="X729" i="4"/>
  <c r="V729" i="4"/>
  <c r="U729" i="4"/>
  <c r="T729" i="4"/>
  <c r="S729" i="4"/>
  <c r="R729" i="4"/>
  <c r="Q729" i="4"/>
  <c r="P729" i="4"/>
  <c r="AI728" i="4"/>
  <c r="AH728" i="4"/>
  <c r="AF728" i="4"/>
  <c r="AE728" i="4"/>
  <c r="AD728" i="4"/>
  <c r="AC728" i="4"/>
  <c r="AB728" i="4"/>
  <c r="AA728" i="4"/>
  <c r="Z728" i="4"/>
  <c r="Y728" i="4"/>
  <c r="X728" i="4"/>
  <c r="V728" i="4"/>
  <c r="U728" i="4"/>
  <c r="T728" i="4"/>
  <c r="S728" i="4"/>
  <c r="R728" i="4"/>
  <c r="Q728" i="4"/>
  <c r="P728" i="4"/>
  <c r="AI727" i="4"/>
  <c r="AH727" i="4"/>
  <c r="AF727" i="4"/>
  <c r="AE727" i="4"/>
  <c r="AD727" i="4"/>
  <c r="AC727" i="4"/>
  <c r="AB727" i="4"/>
  <c r="AA727" i="4"/>
  <c r="Z727" i="4"/>
  <c r="Y727" i="4"/>
  <c r="X727" i="4"/>
  <c r="V727" i="4"/>
  <c r="U727" i="4"/>
  <c r="T727" i="4"/>
  <c r="S727" i="4"/>
  <c r="R727" i="4"/>
  <c r="Q727" i="4"/>
  <c r="P727" i="4"/>
  <c r="AI726" i="4"/>
  <c r="AH726" i="4"/>
  <c r="AF726" i="4"/>
  <c r="AE726" i="4"/>
  <c r="AD726" i="4"/>
  <c r="AC726" i="4"/>
  <c r="AB726" i="4"/>
  <c r="AA726" i="4"/>
  <c r="Z726" i="4"/>
  <c r="Y726" i="4"/>
  <c r="X726" i="4"/>
  <c r="V726" i="4"/>
  <c r="U726" i="4"/>
  <c r="T726" i="4"/>
  <c r="S726" i="4"/>
  <c r="R726" i="4"/>
  <c r="Q726" i="4"/>
  <c r="P726" i="4"/>
  <c r="AI725" i="4"/>
  <c r="AH725" i="4"/>
  <c r="AF725" i="4"/>
  <c r="AE725" i="4"/>
  <c r="AD725" i="4"/>
  <c r="AC725" i="4"/>
  <c r="AB725" i="4"/>
  <c r="AA725" i="4"/>
  <c r="Z725" i="4"/>
  <c r="Y725" i="4"/>
  <c r="X725" i="4"/>
  <c r="V725" i="4"/>
  <c r="U725" i="4"/>
  <c r="T725" i="4"/>
  <c r="S725" i="4"/>
  <c r="R725" i="4"/>
  <c r="Q725" i="4"/>
  <c r="P725" i="4"/>
  <c r="AI724" i="4"/>
  <c r="AH724" i="4"/>
  <c r="AF724" i="4"/>
  <c r="AE724" i="4"/>
  <c r="AD724" i="4"/>
  <c r="AC724" i="4"/>
  <c r="AB724" i="4"/>
  <c r="AA724" i="4"/>
  <c r="Z724" i="4"/>
  <c r="Y724" i="4"/>
  <c r="X724" i="4"/>
  <c r="V724" i="4"/>
  <c r="U724" i="4"/>
  <c r="T724" i="4"/>
  <c r="S724" i="4"/>
  <c r="R724" i="4"/>
  <c r="Q724" i="4"/>
  <c r="P724" i="4"/>
  <c r="AI723" i="4"/>
  <c r="AH723" i="4"/>
  <c r="AF723" i="4"/>
  <c r="AE723" i="4"/>
  <c r="AD723" i="4"/>
  <c r="AC723" i="4"/>
  <c r="AB723" i="4"/>
  <c r="AA723" i="4"/>
  <c r="Z723" i="4"/>
  <c r="Y723" i="4"/>
  <c r="X723" i="4"/>
  <c r="V723" i="4"/>
  <c r="U723" i="4"/>
  <c r="T723" i="4"/>
  <c r="S723" i="4"/>
  <c r="R723" i="4"/>
  <c r="Q723" i="4"/>
  <c r="P723" i="4"/>
  <c r="AI722" i="4"/>
  <c r="AH722" i="4"/>
  <c r="AF722" i="4"/>
  <c r="AE722" i="4"/>
  <c r="AD722" i="4"/>
  <c r="AC722" i="4"/>
  <c r="AB722" i="4"/>
  <c r="AA722" i="4"/>
  <c r="Z722" i="4"/>
  <c r="Y722" i="4"/>
  <c r="X722" i="4"/>
  <c r="V722" i="4"/>
  <c r="U722" i="4"/>
  <c r="T722" i="4"/>
  <c r="S722" i="4"/>
  <c r="R722" i="4"/>
  <c r="Q722" i="4"/>
  <c r="P722" i="4"/>
  <c r="AI721" i="4"/>
  <c r="AH721" i="4"/>
  <c r="AF721" i="4"/>
  <c r="AE721" i="4"/>
  <c r="AD721" i="4"/>
  <c r="AC721" i="4"/>
  <c r="AB721" i="4"/>
  <c r="AA721" i="4"/>
  <c r="Z721" i="4"/>
  <c r="Y721" i="4"/>
  <c r="X721" i="4"/>
  <c r="V721" i="4"/>
  <c r="U721" i="4"/>
  <c r="T721" i="4"/>
  <c r="S721" i="4"/>
  <c r="R721" i="4"/>
  <c r="Q721" i="4"/>
  <c r="P721" i="4"/>
  <c r="AI720" i="4"/>
  <c r="AH720" i="4"/>
  <c r="AF720" i="4"/>
  <c r="AE720" i="4"/>
  <c r="AD720" i="4"/>
  <c r="AC720" i="4"/>
  <c r="AB720" i="4"/>
  <c r="AA720" i="4"/>
  <c r="Z720" i="4"/>
  <c r="Y720" i="4"/>
  <c r="X720" i="4"/>
  <c r="V720" i="4"/>
  <c r="U720" i="4"/>
  <c r="T720" i="4"/>
  <c r="S720" i="4"/>
  <c r="R720" i="4"/>
  <c r="Q720" i="4"/>
  <c r="P720" i="4"/>
  <c r="AI719" i="4"/>
  <c r="AH719" i="4"/>
  <c r="AF719" i="4"/>
  <c r="AE719" i="4"/>
  <c r="AD719" i="4"/>
  <c r="AC719" i="4"/>
  <c r="AB719" i="4"/>
  <c r="AA719" i="4"/>
  <c r="Z719" i="4"/>
  <c r="Y719" i="4"/>
  <c r="X719" i="4"/>
  <c r="V719" i="4"/>
  <c r="U719" i="4"/>
  <c r="T719" i="4"/>
  <c r="S719" i="4"/>
  <c r="R719" i="4"/>
  <c r="Q719" i="4"/>
  <c r="P719" i="4"/>
  <c r="AI718" i="4"/>
  <c r="AH718" i="4"/>
  <c r="AF718" i="4"/>
  <c r="AE718" i="4"/>
  <c r="AD718" i="4"/>
  <c r="AC718" i="4"/>
  <c r="AB718" i="4"/>
  <c r="AA718" i="4"/>
  <c r="Z718" i="4"/>
  <c r="Y718" i="4"/>
  <c r="X718" i="4"/>
  <c r="V718" i="4"/>
  <c r="U718" i="4"/>
  <c r="T718" i="4"/>
  <c r="S718" i="4"/>
  <c r="R718" i="4"/>
  <c r="Q718" i="4"/>
  <c r="P718" i="4"/>
  <c r="AI717" i="4"/>
  <c r="AH717" i="4"/>
  <c r="AF717" i="4"/>
  <c r="AE717" i="4"/>
  <c r="AD717" i="4"/>
  <c r="AC717" i="4"/>
  <c r="AB717" i="4"/>
  <c r="AA717" i="4"/>
  <c r="Z717" i="4"/>
  <c r="Y717" i="4"/>
  <c r="X717" i="4"/>
  <c r="V717" i="4"/>
  <c r="U717" i="4"/>
  <c r="T717" i="4"/>
  <c r="S717" i="4"/>
  <c r="R717" i="4"/>
  <c r="Q717" i="4"/>
  <c r="P717" i="4"/>
  <c r="AI716" i="4"/>
  <c r="AH716" i="4"/>
  <c r="AF716" i="4"/>
  <c r="AE716" i="4"/>
  <c r="AD716" i="4"/>
  <c r="AC716" i="4"/>
  <c r="AB716" i="4"/>
  <c r="AA716" i="4"/>
  <c r="Z716" i="4"/>
  <c r="Y716" i="4"/>
  <c r="X716" i="4"/>
  <c r="V716" i="4"/>
  <c r="U716" i="4"/>
  <c r="T716" i="4"/>
  <c r="S716" i="4"/>
  <c r="R716" i="4"/>
  <c r="Q716" i="4"/>
  <c r="P716" i="4"/>
  <c r="AI715" i="4"/>
  <c r="AH715" i="4"/>
  <c r="AF715" i="4"/>
  <c r="AE715" i="4"/>
  <c r="AD715" i="4"/>
  <c r="AC715" i="4"/>
  <c r="AB715" i="4"/>
  <c r="AA715" i="4"/>
  <c r="Z715" i="4"/>
  <c r="Y715" i="4"/>
  <c r="X715" i="4"/>
  <c r="V715" i="4"/>
  <c r="U715" i="4"/>
  <c r="T715" i="4"/>
  <c r="S715" i="4"/>
  <c r="R715" i="4"/>
  <c r="Q715" i="4"/>
  <c r="P715" i="4"/>
  <c r="AI714" i="4"/>
  <c r="AH714" i="4"/>
  <c r="AF714" i="4"/>
  <c r="AE714" i="4"/>
  <c r="AD714" i="4"/>
  <c r="AC714" i="4"/>
  <c r="AB714" i="4"/>
  <c r="AA714" i="4"/>
  <c r="Z714" i="4"/>
  <c r="Y714" i="4"/>
  <c r="X714" i="4"/>
  <c r="V714" i="4"/>
  <c r="U714" i="4"/>
  <c r="T714" i="4"/>
  <c r="S714" i="4"/>
  <c r="R714" i="4"/>
  <c r="Q714" i="4"/>
  <c r="P714" i="4"/>
  <c r="AI713" i="4"/>
  <c r="AH713" i="4"/>
  <c r="AF713" i="4"/>
  <c r="AE713" i="4"/>
  <c r="AD713" i="4"/>
  <c r="AC713" i="4"/>
  <c r="AB713" i="4"/>
  <c r="AA713" i="4"/>
  <c r="Z713" i="4"/>
  <c r="Y713" i="4"/>
  <c r="X713" i="4"/>
  <c r="V713" i="4"/>
  <c r="U713" i="4"/>
  <c r="T713" i="4"/>
  <c r="S713" i="4"/>
  <c r="R713" i="4"/>
  <c r="Q713" i="4"/>
  <c r="P713" i="4"/>
  <c r="AI712" i="4"/>
  <c r="AH712" i="4"/>
  <c r="AF712" i="4"/>
  <c r="AE712" i="4"/>
  <c r="AD712" i="4"/>
  <c r="AC712" i="4"/>
  <c r="AB712" i="4"/>
  <c r="AA712" i="4"/>
  <c r="Z712" i="4"/>
  <c r="Y712" i="4"/>
  <c r="X712" i="4"/>
  <c r="V712" i="4"/>
  <c r="U712" i="4"/>
  <c r="T712" i="4"/>
  <c r="S712" i="4"/>
  <c r="R712" i="4"/>
  <c r="Q712" i="4"/>
  <c r="P712" i="4"/>
  <c r="AI711" i="4"/>
  <c r="AH711" i="4"/>
  <c r="AF711" i="4"/>
  <c r="AE711" i="4"/>
  <c r="AD711" i="4"/>
  <c r="AC711" i="4"/>
  <c r="AB711" i="4"/>
  <c r="AA711" i="4"/>
  <c r="Z711" i="4"/>
  <c r="Y711" i="4"/>
  <c r="X711" i="4"/>
  <c r="V711" i="4"/>
  <c r="U711" i="4"/>
  <c r="T711" i="4"/>
  <c r="S711" i="4"/>
  <c r="R711" i="4"/>
  <c r="Q711" i="4"/>
  <c r="P711" i="4"/>
  <c r="AI710" i="4"/>
  <c r="AH710" i="4"/>
  <c r="AF710" i="4"/>
  <c r="AE710" i="4"/>
  <c r="AD710" i="4"/>
  <c r="AC710" i="4"/>
  <c r="AB710" i="4"/>
  <c r="AA710" i="4"/>
  <c r="Z710" i="4"/>
  <c r="Y710" i="4"/>
  <c r="X710" i="4"/>
  <c r="V710" i="4"/>
  <c r="U710" i="4"/>
  <c r="T710" i="4"/>
  <c r="S710" i="4"/>
  <c r="R710" i="4"/>
  <c r="Q710" i="4"/>
  <c r="P710" i="4"/>
  <c r="AI709" i="4"/>
  <c r="AH709" i="4"/>
  <c r="AF709" i="4"/>
  <c r="AE709" i="4"/>
  <c r="AD709" i="4"/>
  <c r="AC709" i="4"/>
  <c r="AB709" i="4"/>
  <c r="AA709" i="4"/>
  <c r="Z709" i="4"/>
  <c r="Y709" i="4"/>
  <c r="X709" i="4"/>
  <c r="V709" i="4"/>
  <c r="U709" i="4"/>
  <c r="T709" i="4"/>
  <c r="S709" i="4"/>
  <c r="R709" i="4"/>
  <c r="Q709" i="4"/>
  <c r="P709" i="4"/>
  <c r="AI708" i="4"/>
  <c r="AH708" i="4"/>
  <c r="AF708" i="4"/>
  <c r="AE708" i="4"/>
  <c r="AD708" i="4"/>
  <c r="AC708" i="4"/>
  <c r="AB708" i="4"/>
  <c r="AA708" i="4"/>
  <c r="Z708" i="4"/>
  <c r="Y708" i="4"/>
  <c r="X708" i="4"/>
  <c r="V708" i="4"/>
  <c r="U708" i="4"/>
  <c r="T708" i="4"/>
  <c r="S708" i="4"/>
  <c r="R708" i="4"/>
  <c r="Q708" i="4"/>
  <c r="P708" i="4"/>
  <c r="AI707" i="4"/>
  <c r="AH707" i="4"/>
  <c r="AF707" i="4"/>
  <c r="AE707" i="4"/>
  <c r="AD707" i="4"/>
  <c r="AC707" i="4"/>
  <c r="AB707" i="4"/>
  <c r="AA707" i="4"/>
  <c r="Z707" i="4"/>
  <c r="Y707" i="4"/>
  <c r="X707" i="4"/>
  <c r="V707" i="4"/>
  <c r="U707" i="4"/>
  <c r="T707" i="4"/>
  <c r="S707" i="4"/>
  <c r="R707" i="4"/>
  <c r="Q707" i="4"/>
  <c r="P707" i="4"/>
  <c r="AI706" i="4"/>
  <c r="AH706" i="4"/>
  <c r="AF706" i="4"/>
  <c r="AE706" i="4"/>
  <c r="AD706" i="4"/>
  <c r="AC706" i="4"/>
  <c r="AB706" i="4"/>
  <c r="AA706" i="4"/>
  <c r="Z706" i="4"/>
  <c r="Y706" i="4"/>
  <c r="X706" i="4"/>
  <c r="V706" i="4"/>
  <c r="U706" i="4"/>
  <c r="T706" i="4"/>
  <c r="S706" i="4"/>
  <c r="R706" i="4"/>
  <c r="Q706" i="4"/>
  <c r="P706" i="4"/>
  <c r="AI705" i="4"/>
  <c r="AH705" i="4"/>
  <c r="AF705" i="4"/>
  <c r="AE705" i="4"/>
  <c r="AD705" i="4"/>
  <c r="AC705" i="4"/>
  <c r="AB705" i="4"/>
  <c r="AA705" i="4"/>
  <c r="Z705" i="4"/>
  <c r="Y705" i="4"/>
  <c r="X705" i="4"/>
  <c r="V705" i="4"/>
  <c r="U705" i="4"/>
  <c r="T705" i="4"/>
  <c r="S705" i="4"/>
  <c r="R705" i="4"/>
  <c r="Q705" i="4"/>
  <c r="P705" i="4"/>
  <c r="AI704" i="4"/>
  <c r="AH704" i="4"/>
  <c r="AF704" i="4"/>
  <c r="AE704" i="4"/>
  <c r="AD704" i="4"/>
  <c r="AC704" i="4"/>
  <c r="AB704" i="4"/>
  <c r="AA704" i="4"/>
  <c r="Z704" i="4"/>
  <c r="Y704" i="4"/>
  <c r="X704" i="4"/>
  <c r="V704" i="4"/>
  <c r="U704" i="4"/>
  <c r="T704" i="4"/>
  <c r="S704" i="4"/>
  <c r="R704" i="4"/>
  <c r="Q704" i="4"/>
  <c r="P704" i="4"/>
  <c r="AI703" i="4"/>
  <c r="AH703" i="4"/>
  <c r="AF703" i="4"/>
  <c r="AE703" i="4"/>
  <c r="AD703" i="4"/>
  <c r="AC703" i="4"/>
  <c r="AB703" i="4"/>
  <c r="AA703" i="4"/>
  <c r="Z703" i="4"/>
  <c r="Y703" i="4"/>
  <c r="X703" i="4"/>
  <c r="V703" i="4"/>
  <c r="U703" i="4"/>
  <c r="T703" i="4"/>
  <c r="S703" i="4"/>
  <c r="R703" i="4"/>
  <c r="Q703" i="4"/>
  <c r="P703" i="4"/>
  <c r="AI702" i="4"/>
  <c r="AH702" i="4"/>
  <c r="AF702" i="4"/>
  <c r="AE702" i="4"/>
  <c r="AD702" i="4"/>
  <c r="AC702" i="4"/>
  <c r="AB702" i="4"/>
  <c r="AA702" i="4"/>
  <c r="Z702" i="4"/>
  <c r="Y702" i="4"/>
  <c r="X702" i="4"/>
  <c r="V702" i="4"/>
  <c r="U702" i="4"/>
  <c r="T702" i="4"/>
  <c r="S702" i="4"/>
  <c r="R702" i="4"/>
  <c r="Q702" i="4"/>
  <c r="P702" i="4"/>
  <c r="AI701" i="4"/>
  <c r="AH701" i="4"/>
  <c r="AF701" i="4"/>
  <c r="AE701" i="4"/>
  <c r="AD701" i="4"/>
  <c r="AC701" i="4"/>
  <c r="AB701" i="4"/>
  <c r="AA701" i="4"/>
  <c r="Z701" i="4"/>
  <c r="Y701" i="4"/>
  <c r="X701" i="4"/>
  <c r="V701" i="4"/>
  <c r="U701" i="4"/>
  <c r="T701" i="4"/>
  <c r="S701" i="4"/>
  <c r="R701" i="4"/>
  <c r="Q701" i="4"/>
  <c r="P701" i="4"/>
  <c r="AI700" i="4"/>
  <c r="AH700" i="4"/>
  <c r="AF700" i="4"/>
  <c r="AE700" i="4"/>
  <c r="AD700" i="4"/>
  <c r="AC700" i="4"/>
  <c r="AB700" i="4"/>
  <c r="AA700" i="4"/>
  <c r="Z700" i="4"/>
  <c r="Y700" i="4"/>
  <c r="X700" i="4"/>
  <c r="V700" i="4"/>
  <c r="U700" i="4"/>
  <c r="T700" i="4"/>
  <c r="S700" i="4"/>
  <c r="R700" i="4"/>
  <c r="Q700" i="4"/>
  <c r="P700" i="4"/>
  <c r="AI699" i="4"/>
  <c r="AH699" i="4"/>
  <c r="AF699" i="4"/>
  <c r="AE699" i="4"/>
  <c r="AD699" i="4"/>
  <c r="AC699" i="4"/>
  <c r="AB699" i="4"/>
  <c r="AA699" i="4"/>
  <c r="Z699" i="4"/>
  <c r="Y699" i="4"/>
  <c r="X699" i="4"/>
  <c r="V699" i="4"/>
  <c r="U699" i="4"/>
  <c r="T699" i="4"/>
  <c r="S699" i="4"/>
  <c r="R699" i="4"/>
  <c r="Q699" i="4"/>
  <c r="P699" i="4"/>
  <c r="AI698" i="4"/>
  <c r="AH698" i="4"/>
  <c r="AF698" i="4"/>
  <c r="AE698" i="4"/>
  <c r="AD698" i="4"/>
  <c r="AC698" i="4"/>
  <c r="AB698" i="4"/>
  <c r="AA698" i="4"/>
  <c r="Z698" i="4"/>
  <c r="Y698" i="4"/>
  <c r="X698" i="4"/>
  <c r="V698" i="4"/>
  <c r="U698" i="4"/>
  <c r="T698" i="4"/>
  <c r="S698" i="4"/>
  <c r="R698" i="4"/>
  <c r="Q698" i="4"/>
  <c r="P698" i="4"/>
  <c r="AI697" i="4"/>
  <c r="AH697" i="4"/>
  <c r="AF697" i="4"/>
  <c r="AE697" i="4"/>
  <c r="AD697" i="4"/>
  <c r="AC697" i="4"/>
  <c r="AB697" i="4"/>
  <c r="AA697" i="4"/>
  <c r="Z697" i="4"/>
  <c r="Y697" i="4"/>
  <c r="X697" i="4"/>
  <c r="V697" i="4"/>
  <c r="U697" i="4"/>
  <c r="T697" i="4"/>
  <c r="S697" i="4"/>
  <c r="R697" i="4"/>
  <c r="Q697" i="4"/>
  <c r="P697" i="4"/>
  <c r="AI696" i="4"/>
  <c r="AH696" i="4"/>
  <c r="AF696" i="4"/>
  <c r="AE696" i="4"/>
  <c r="AD696" i="4"/>
  <c r="AC696" i="4"/>
  <c r="AB696" i="4"/>
  <c r="AA696" i="4"/>
  <c r="Z696" i="4"/>
  <c r="Y696" i="4"/>
  <c r="X696" i="4"/>
  <c r="V696" i="4"/>
  <c r="U696" i="4"/>
  <c r="T696" i="4"/>
  <c r="S696" i="4"/>
  <c r="R696" i="4"/>
  <c r="Q696" i="4"/>
  <c r="P696" i="4"/>
  <c r="AI695" i="4"/>
  <c r="AH695" i="4"/>
  <c r="AF695" i="4"/>
  <c r="AE695" i="4"/>
  <c r="AD695" i="4"/>
  <c r="AC695" i="4"/>
  <c r="AB695" i="4"/>
  <c r="AA695" i="4"/>
  <c r="Z695" i="4"/>
  <c r="Y695" i="4"/>
  <c r="X695" i="4"/>
  <c r="V695" i="4"/>
  <c r="U695" i="4"/>
  <c r="T695" i="4"/>
  <c r="S695" i="4"/>
  <c r="R695" i="4"/>
  <c r="Q695" i="4"/>
  <c r="P695" i="4"/>
  <c r="AI694" i="4"/>
  <c r="AH694" i="4"/>
  <c r="AF694" i="4"/>
  <c r="AE694" i="4"/>
  <c r="AD694" i="4"/>
  <c r="AC694" i="4"/>
  <c r="AB694" i="4"/>
  <c r="AA694" i="4"/>
  <c r="Z694" i="4"/>
  <c r="Y694" i="4"/>
  <c r="X694" i="4"/>
  <c r="V694" i="4"/>
  <c r="U694" i="4"/>
  <c r="T694" i="4"/>
  <c r="S694" i="4"/>
  <c r="R694" i="4"/>
  <c r="Q694" i="4"/>
  <c r="P694" i="4"/>
  <c r="AI693" i="4"/>
  <c r="AH693" i="4"/>
  <c r="AF693" i="4"/>
  <c r="AE693" i="4"/>
  <c r="AD693" i="4"/>
  <c r="AC693" i="4"/>
  <c r="AB693" i="4"/>
  <c r="AA693" i="4"/>
  <c r="Z693" i="4"/>
  <c r="Y693" i="4"/>
  <c r="X693" i="4"/>
  <c r="V693" i="4"/>
  <c r="U693" i="4"/>
  <c r="T693" i="4"/>
  <c r="S693" i="4"/>
  <c r="R693" i="4"/>
  <c r="Q693" i="4"/>
  <c r="P693" i="4"/>
  <c r="AI692" i="4"/>
  <c r="AH692" i="4"/>
  <c r="AF692" i="4"/>
  <c r="AE692" i="4"/>
  <c r="AD692" i="4"/>
  <c r="AC692" i="4"/>
  <c r="AB692" i="4"/>
  <c r="AA692" i="4"/>
  <c r="Z692" i="4"/>
  <c r="Y692" i="4"/>
  <c r="X692" i="4"/>
  <c r="V692" i="4"/>
  <c r="U692" i="4"/>
  <c r="T692" i="4"/>
  <c r="S692" i="4"/>
  <c r="R692" i="4"/>
  <c r="Q692" i="4"/>
  <c r="P692" i="4"/>
  <c r="AI691" i="4"/>
  <c r="AH691" i="4"/>
  <c r="AF691" i="4"/>
  <c r="AE691" i="4"/>
  <c r="AD691" i="4"/>
  <c r="AC691" i="4"/>
  <c r="AB691" i="4"/>
  <c r="AA691" i="4"/>
  <c r="Z691" i="4"/>
  <c r="Y691" i="4"/>
  <c r="X691" i="4"/>
  <c r="V691" i="4"/>
  <c r="U691" i="4"/>
  <c r="T691" i="4"/>
  <c r="S691" i="4"/>
  <c r="R691" i="4"/>
  <c r="Q691" i="4"/>
  <c r="P691" i="4"/>
  <c r="AI690" i="4"/>
  <c r="AH690" i="4"/>
  <c r="AF690" i="4"/>
  <c r="AE690" i="4"/>
  <c r="AD690" i="4"/>
  <c r="AC690" i="4"/>
  <c r="AB690" i="4"/>
  <c r="AA690" i="4"/>
  <c r="Z690" i="4"/>
  <c r="Y690" i="4"/>
  <c r="X690" i="4"/>
  <c r="V690" i="4"/>
  <c r="U690" i="4"/>
  <c r="T690" i="4"/>
  <c r="S690" i="4"/>
  <c r="R690" i="4"/>
  <c r="Q690" i="4"/>
  <c r="P690" i="4"/>
  <c r="AI689" i="4"/>
  <c r="AH689" i="4"/>
  <c r="AF689" i="4"/>
  <c r="AE689" i="4"/>
  <c r="AD689" i="4"/>
  <c r="AC689" i="4"/>
  <c r="AB689" i="4"/>
  <c r="AA689" i="4"/>
  <c r="Z689" i="4"/>
  <c r="Y689" i="4"/>
  <c r="X689" i="4"/>
  <c r="V689" i="4"/>
  <c r="U689" i="4"/>
  <c r="T689" i="4"/>
  <c r="S689" i="4"/>
  <c r="R689" i="4"/>
  <c r="Q689" i="4"/>
  <c r="P689" i="4"/>
  <c r="AI688" i="4"/>
  <c r="AH688" i="4"/>
  <c r="AF688" i="4"/>
  <c r="AE688" i="4"/>
  <c r="AD688" i="4"/>
  <c r="AC688" i="4"/>
  <c r="AB688" i="4"/>
  <c r="AA688" i="4"/>
  <c r="Z688" i="4"/>
  <c r="Y688" i="4"/>
  <c r="X688" i="4"/>
  <c r="V688" i="4"/>
  <c r="U688" i="4"/>
  <c r="T688" i="4"/>
  <c r="S688" i="4"/>
  <c r="R688" i="4"/>
  <c r="Q688" i="4"/>
  <c r="P688" i="4"/>
  <c r="AI687" i="4"/>
  <c r="AH687" i="4"/>
  <c r="AF687" i="4"/>
  <c r="AE687" i="4"/>
  <c r="AD687" i="4"/>
  <c r="AC687" i="4"/>
  <c r="AB687" i="4"/>
  <c r="AA687" i="4"/>
  <c r="Z687" i="4"/>
  <c r="Y687" i="4"/>
  <c r="X687" i="4"/>
  <c r="V687" i="4"/>
  <c r="U687" i="4"/>
  <c r="T687" i="4"/>
  <c r="S687" i="4"/>
  <c r="R687" i="4"/>
  <c r="Q687" i="4"/>
  <c r="P687" i="4"/>
  <c r="AI686" i="4"/>
  <c r="AH686" i="4"/>
  <c r="AF686" i="4"/>
  <c r="AE686" i="4"/>
  <c r="AD686" i="4"/>
  <c r="AC686" i="4"/>
  <c r="AB686" i="4"/>
  <c r="AA686" i="4"/>
  <c r="Z686" i="4"/>
  <c r="Y686" i="4"/>
  <c r="X686" i="4"/>
  <c r="V686" i="4"/>
  <c r="U686" i="4"/>
  <c r="T686" i="4"/>
  <c r="S686" i="4"/>
  <c r="R686" i="4"/>
  <c r="Q686" i="4"/>
  <c r="P686" i="4"/>
  <c r="AI685" i="4"/>
  <c r="AH685" i="4"/>
  <c r="AF685" i="4"/>
  <c r="AE685" i="4"/>
  <c r="AD685" i="4"/>
  <c r="AC685" i="4"/>
  <c r="AB685" i="4"/>
  <c r="AA685" i="4"/>
  <c r="Z685" i="4"/>
  <c r="Y685" i="4"/>
  <c r="X685" i="4"/>
  <c r="V685" i="4"/>
  <c r="U685" i="4"/>
  <c r="T685" i="4"/>
  <c r="S685" i="4"/>
  <c r="R685" i="4"/>
  <c r="Q685" i="4"/>
  <c r="P685" i="4"/>
  <c r="AI684" i="4"/>
  <c r="AH684" i="4"/>
  <c r="AF684" i="4"/>
  <c r="AE684" i="4"/>
  <c r="AD684" i="4"/>
  <c r="AC684" i="4"/>
  <c r="AB684" i="4"/>
  <c r="AA684" i="4"/>
  <c r="Z684" i="4"/>
  <c r="Y684" i="4"/>
  <c r="X684" i="4"/>
  <c r="V684" i="4"/>
  <c r="U684" i="4"/>
  <c r="T684" i="4"/>
  <c r="S684" i="4"/>
  <c r="R684" i="4"/>
  <c r="Q684" i="4"/>
  <c r="P684" i="4"/>
  <c r="AI683" i="4"/>
  <c r="AH683" i="4"/>
  <c r="AF683" i="4"/>
  <c r="AE683" i="4"/>
  <c r="AD683" i="4"/>
  <c r="AC683" i="4"/>
  <c r="AB683" i="4"/>
  <c r="AA683" i="4"/>
  <c r="Z683" i="4"/>
  <c r="Y683" i="4"/>
  <c r="X683" i="4"/>
  <c r="V683" i="4"/>
  <c r="U683" i="4"/>
  <c r="T683" i="4"/>
  <c r="S683" i="4"/>
  <c r="R683" i="4"/>
  <c r="Q683" i="4"/>
  <c r="P683" i="4"/>
  <c r="AI682" i="4"/>
  <c r="AH682" i="4"/>
  <c r="AF682" i="4"/>
  <c r="AE682" i="4"/>
  <c r="AD682" i="4"/>
  <c r="AC682" i="4"/>
  <c r="AB682" i="4"/>
  <c r="AA682" i="4"/>
  <c r="Z682" i="4"/>
  <c r="Y682" i="4"/>
  <c r="X682" i="4"/>
  <c r="V682" i="4"/>
  <c r="U682" i="4"/>
  <c r="T682" i="4"/>
  <c r="S682" i="4"/>
  <c r="R682" i="4"/>
  <c r="Q682" i="4"/>
  <c r="P682" i="4"/>
  <c r="AI681" i="4"/>
  <c r="AH681" i="4"/>
  <c r="AF681" i="4"/>
  <c r="AE681" i="4"/>
  <c r="AD681" i="4"/>
  <c r="AC681" i="4"/>
  <c r="AB681" i="4"/>
  <c r="AA681" i="4"/>
  <c r="Z681" i="4"/>
  <c r="Y681" i="4"/>
  <c r="X681" i="4"/>
  <c r="V681" i="4"/>
  <c r="U681" i="4"/>
  <c r="T681" i="4"/>
  <c r="S681" i="4"/>
  <c r="R681" i="4"/>
  <c r="Q681" i="4"/>
  <c r="P681" i="4"/>
  <c r="AI680" i="4"/>
  <c r="AH680" i="4"/>
  <c r="AF680" i="4"/>
  <c r="AE680" i="4"/>
  <c r="AD680" i="4"/>
  <c r="AC680" i="4"/>
  <c r="AB680" i="4"/>
  <c r="AA680" i="4"/>
  <c r="Z680" i="4"/>
  <c r="Y680" i="4"/>
  <c r="X680" i="4"/>
  <c r="V680" i="4"/>
  <c r="U680" i="4"/>
  <c r="T680" i="4"/>
  <c r="S680" i="4"/>
  <c r="R680" i="4"/>
  <c r="Q680" i="4"/>
  <c r="P680" i="4"/>
  <c r="AI679" i="4"/>
  <c r="AH679" i="4"/>
  <c r="AF679" i="4"/>
  <c r="AE679" i="4"/>
  <c r="AD679" i="4"/>
  <c r="AC679" i="4"/>
  <c r="AB679" i="4"/>
  <c r="AA679" i="4"/>
  <c r="Z679" i="4"/>
  <c r="Y679" i="4"/>
  <c r="X679" i="4"/>
  <c r="V679" i="4"/>
  <c r="U679" i="4"/>
  <c r="T679" i="4"/>
  <c r="S679" i="4"/>
  <c r="R679" i="4"/>
  <c r="Q679" i="4"/>
  <c r="P679" i="4"/>
  <c r="AI678" i="4"/>
  <c r="AH678" i="4"/>
  <c r="AF678" i="4"/>
  <c r="AE678" i="4"/>
  <c r="AD678" i="4"/>
  <c r="AC678" i="4"/>
  <c r="AB678" i="4"/>
  <c r="AA678" i="4"/>
  <c r="Z678" i="4"/>
  <c r="Y678" i="4"/>
  <c r="X678" i="4"/>
  <c r="V678" i="4"/>
  <c r="U678" i="4"/>
  <c r="T678" i="4"/>
  <c r="S678" i="4"/>
  <c r="R678" i="4"/>
  <c r="Q678" i="4"/>
  <c r="P678" i="4"/>
  <c r="AI677" i="4"/>
  <c r="AH677" i="4"/>
  <c r="AF677" i="4"/>
  <c r="AE677" i="4"/>
  <c r="AD677" i="4"/>
  <c r="AC677" i="4"/>
  <c r="AB677" i="4"/>
  <c r="AA677" i="4"/>
  <c r="Z677" i="4"/>
  <c r="Y677" i="4"/>
  <c r="X677" i="4"/>
  <c r="V677" i="4"/>
  <c r="U677" i="4"/>
  <c r="T677" i="4"/>
  <c r="S677" i="4"/>
  <c r="R677" i="4"/>
  <c r="Q677" i="4"/>
  <c r="P677" i="4"/>
  <c r="AI676" i="4"/>
  <c r="AH676" i="4"/>
  <c r="AF676" i="4"/>
  <c r="AE676" i="4"/>
  <c r="AD676" i="4"/>
  <c r="AC676" i="4"/>
  <c r="AB676" i="4"/>
  <c r="AA676" i="4"/>
  <c r="Z676" i="4"/>
  <c r="Y676" i="4"/>
  <c r="X676" i="4"/>
  <c r="V676" i="4"/>
  <c r="U676" i="4"/>
  <c r="T676" i="4"/>
  <c r="S676" i="4"/>
  <c r="R676" i="4"/>
  <c r="Q676" i="4"/>
  <c r="P676" i="4"/>
  <c r="AI675" i="4"/>
  <c r="AH675" i="4"/>
  <c r="AF675" i="4"/>
  <c r="AE675" i="4"/>
  <c r="AD675" i="4"/>
  <c r="AC675" i="4"/>
  <c r="AB675" i="4"/>
  <c r="AA675" i="4"/>
  <c r="Z675" i="4"/>
  <c r="Y675" i="4"/>
  <c r="X675" i="4"/>
  <c r="V675" i="4"/>
  <c r="U675" i="4"/>
  <c r="T675" i="4"/>
  <c r="S675" i="4"/>
  <c r="R675" i="4"/>
  <c r="Q675" i="4"/>
  <c r="P675" i="4"/>
  <c r="AI674" i="4"/>
  <c r="AH674" i="4"/>
  <c r="AF674" i="4"/>
  <c r="AE674" i="4"/>
  <c r="AD674" i="4"/>
  <c r="AC674" i="4"/>
  <c r="AB674" i="4"/>
  <c r="AA674" i="4"/>
  <c r="Z674" i="4"/>
  <c r="Y674" i="4"/>
  <c r="X674" i="4"/>
  <c r="V674" i="4"/>
  <c r="U674" i="4"/>
  <c r="T674" i="4"/>
  <c r="S674" i="4"/>
  <c r="R674" i="4"/>
  <c r="Q674" i="4"/>
  <c r="P674" i="4"/>
  <c r="AI673" i="4"/>
  <c r="AH673" i="4"/>
  <c r="AF673" i="4"/>
  <c r="AE673" i="4"/>
  <c r="AD673" i="4"/>
  <c r="AC673" i="4"/>
  <c r="AB673" i="4"/>
  <c r="AA673" i="4"/>
  <c r="Z673" i="4"/>
  <c r="Y673" i="4"/>
  <c r="X673" i="4"/>
  <c r="V673" i="4"/>
  <c r="U673" i="4"/>
  <c r="T673" i="4"/>
  <c r="S673" i="4"/>
  <c r="R673" i="4"/>
  <c r="Q673" i="4"/>
  <c r="P673" i="4"/>
  <c r="AI672" i="4"/>
  <c r="AH672" i="4"/>
  <c r="AF672" i="4"/>
  <c r="AE672" i="4"/>
  <c r="AD672" i="4"/>
  <c r="AC672" i="4"/>
  <c r="AB672" i="4"/>
  <c r="AA672" i="4"/>
  <c r="Z672" i="4"/>
  <c r="Y672" i="4"/>
  <c r="X672" i="4"/>
  <c r="V672" i="4"/>
  <c r="U672" i="4"/>
  <c r="T672" i="4"/>
  <c r="S672" i="4"/>
  <c r="R672" i="4"/>
  <c r="Q672" i="4"/>
  <c r="P672" i="4"/>
  <c r="AI671" i="4"/>
  <c r="AH671" i="4"/>
  <c r="AF671" i="4"/>
  <c r="AE671" i="4"/>
  <c r="AD671" i="4"/>
  <c r="AC671" i="4"/>
  <c r="AB671" i="4"/>
  <c r="AA671" i="4"/>
  <c r="Z671" i="4"/>
  <c r="Y671" i="4"/>
  <c r="X671" i="4"/>
  <c r="V671" i="4"/>
  <c r="U671" i="4"/>
  <c r="T671" i="4"/>
  <c r="S671" i="4"/>
  <c r="R671" i="4"/>
  <c r="Q671" i="4"/>
  <c r="P671" i="4"/>
  <c r="AI670" i="4"/>
  <c r="AH670" i="4"/>
  <c r="AF670" i="4"/>
  <c r="AE670" i="4"/>
  <c r="AD670" i="4"/>
  <c r="AC670" i="4"/>
  <c r="AB670" i="4"/>
  <c r="AA670" i="4"/>
  <c r="Z670" i="4"/>
  <c r="Y670" i="4"/>
  <c r="X670" i="4"/>
  <c r="V670" i="4"/>
  <c r="U670" i="4"/>
  <c r="T670" i="4"/>
  <c r="S670" i="4"/>
  <c r="R670" i="4"/>
  <c r="Q670" i="4"/>
  <c r="P670" i="4"/>
  <c r="AI669" i="4"/>
  <c r="AH669" i="4"/>
  <c r="AF669" i="4"/>
  <c r="AE669" i="4"/>
  <c r="AD669" i="4"/>
  <c r="AC669" i="4"/>
  <c r="AB669" i="4"/>
  <c r="AA669" i="4"/>
  <c r="Z669" i="4"/>
  <c r="Y669" i="4"/>
  <c r="X669" i="4"/>
  <c r="V669" i="4"/>
  <c r="U669" i="4"/>
  <c r="T669" i="4"/>
  <c r="S669" i="4"/>
  <c r="R669" i="4"/>
  <c r="Q669" i="4"/>
  <c r="P669" i="4"/>
  <c r="AI668" i="4"/>
  <c r="AH668" i="4"/>
  <c r="AF668" i="4"/>
  <c r="AE668" i="4"/>
  <c r="AD668" i="4"/>
  <c r="AC668" i="4"/>
  <c r="AB668" i="4"/>
  <c r="AA668" i="4"/>
  <c r="Z668" i="4"/>
  <c r="Y668" i="4"/>
  <c r="X668" i="4"/>
  <c r="V668" i="4"/>
  <c r="U668" i="4"/>
  <c r="T668" i="4"/>
  <c r="S668" i="4"/>
  <c r="R668" i="4"/>
  <c r="Q668" i="4"/>
  <c r="P668" i="4"/>
  <c r="AI667" i="4"/>
  <c r="AH667" i="4"/>
  <c r="AF667" i="4"/>
  <c r="AE667" i="4"/>
  <c r="AD667" i="4"/>
  <c r="AC667" i="4"/>
  <c r="AB667" i="4"/>
  <c r="AA667" i="4"/>
  <c r="Z667" i="4"/>
  <c r="Y667" i="4"/>
  <c r="X667" i="4"/>
  <c r="V667" i="4"/>
  <c r="U667" i="4"/>
  <c r="T667" i="4"/>
  <c r="S667" i="4"/>
  <c r="R667" i="4"/>
  <c r="Q667" i="4"/>
  <c r="P667" i="4"/>
  <c r="AI666" i="4"/>
  <c r="AH666" i="4"/>
  <c r="AF666" i="4"/>
  <c r="AE666" i="4"/>
  <c r="AD666" i="4"/>
  <c r="AC666" i="4"/>
  <c r="AB666" i="4"/>
  <c r="AA666" i="4"/>
  <c r="Z666" i="4"/>
  <c r="Y666" i="4"/>
  <c r="X666" i="4"/>
  <c r="V666" i="4"/>
  <c r="U666" i="4"/>
  <c r="T666" i="4"/>
  <c r="S666" i="4"/>
  <c r="R666" i="4"/>
  <c r="Q666" i="4"/>
  <c r="P666" i="4"/>
  <c r="AI665" i="4"/>
  <c r="AH665" i="4"/>
  <c r="AF665" i="4"/>
  <c r="AE665" i="4"/>
  <c r="AD665" i="4"/>
  <c r="AC665" i="4"/>
  <c r="AB665" i="4"/>
  <c r="AA665" i="4"/>
  <c r="Z665" i="4"/>
  <c r="Y665" i="4"/>
  <c r="X665" i="4"/>
  <c r="V665" i="4"/>
  <c r="U665" i="4"/>
  <c r="T665" i="4"/>
  <c r="S665" i="4"/>
  <c r="R665" i="4"/>
  <c r="Q665" i="4"/>
  <c r="P665" i="4"/>
  <c r="AI664" i="4"/>
  <c r="AH664" i="4"/>
  <c r="AF664" i="4"/>
  <c r="AE664" i="4"/>
  <c r="AD664" i="4"/>
  <c r="AC664" i="4"/>
  <c r="AB664" i="4"/>
  <c r="AA664" i="4"/>
  <c r="Z664" i="4"/>
  <c r="Y664" i="4"/>
  <c r="X664" i="4"/>
  <c r="V664" i="4"/>
  <c r="U664" i="4"/>
  <c r="T664" i="4"/>
  <c r="S664" i="4"/>
  <c r="R664" i="4"/>
  <c r="Q664" i="4"/>
  <c r="P664" i="4"/>
  <c r="AI663" i="4"/>
  <c r="AH663" i="4"/>
  <c r="AF663" i="4"/>
  <c r="AE663" i="4"/>
  <c r="AD663" i="4"/>
  <c r="AC663" i="4"/>
  <c r="AB663" i="4"/>
  <c r="AA663" i="4"/>
  <c r="Z663" i="4"/>
  <c r="Y663" i="4"/>
  <c r="X663" i="4"/>
  <c r="V663" i="4"/>
  <c r="U663" i="4"/>
  <c r="T663" i="4"/>
  <c r="S663" i="4"/>
  <c r="R663" i="4"/>
  <c r="Q663" i="4"/>
  <c r="P663" i="4"/>
  <c r="AI662" i="4"/>
  <c r="AH662" i="4"/>
  <c r="AF662" i="4"/>
  <c r="AE662" i="4"/>
  <c r="AD662" i="4"/>
  <c r="AC662" i="4"/>
  <c r="AB662" i="4"/>
  <c r="AA662" i="4"/>
  <c r="Z662" i="4"/>
  <c r="Y662" i="4"/>
  <c r="X662" i="4"/>
  <c r="V662" i="4"/>
  <c r="U662" i="4"/>
  <c r="T662" i="4"/>
  <c r="S662" i="4"/>
  <c r="R662" i="4"/>
  <c r="Q662" i="4"/>
  <c r="P662" i="4"/>
  <c r="AI661" i="4"/>
  <c r="AH661" i="4"/>
  <c r="AF661" i="4"/>
  <c r="AE661" i="4"/>
  <c r="AD661" i="4"/>
  <c r="AC661" i="4"/>
  <c r="AB661" i="4"/>
  <c r="AA661" i="4"/>
  <c r="Z661" i="4"/>
  <c r="Y661" i="4"/>
  <c r="X661" i="4"/>
  <c r="V661" i="4"/>
  <c r="U661" i="4"/>
  <c r="T661" i="4"/>
  <c r="S661" i="4"/>
  <c r="R661" i="4"/>
  <c r="Q661" i="4"/>
  <c r="P661" i="4"/>
  <c r="AI660" i="4"/>
  <c r="AH660" i="4"/>
  <c r="AF660" i="4"/>
  <c r="AE660" i="4"/>
  <c r="AD660" i="4"/>
  <c r="AC660" i="4"/>
  <c r="AB660" i="4"/>
  <c r="AA660" i="4"/>
  <c r="Z660" i="4"/>
  <c r="Y660" i="4"/>
  <c r="X660" i="4"/>
  <c r="V660" i="4"/>
  <c r="U660" i="4"/>
  <c r="T660" i="4"/>
  <c r="S660" i="4"/>
  <c r="R660" i="4"/>
  <c r="Q660" i="4"/>
  <c r="P660" i="4"/>
  <c r="AI659" i="4"/>
  <c r="AH659" i="4"/>
  <c r="AF659" i="4"/>
  <c r="AE659" i="4"/>
  <c r="AD659" i="4"/>
  <c r="AC659" i="4"/>
  <c r="AB659" i="4"/>
  <c r="AA659" i="4"/>
  <c r="Z659" i="4"/>
  <c r="Y659" i="4"/>
  <c r="X659" i="4"/>
  <c r="V659" i="4"/>
  <c r="U659" i="4"/>
  <c r="T659" i="4"/>
  <c r="S659" i="4"/>
  <c r="R659" i="4"/>
  <c r="Q659" i="4"/>
  <c r="P659" i="4"/>
  <c r="AI658" i="4"/>
  <c r="AH658" i="4"/>
  <c r="AF658" i="4"/>
  <c r="AE658" i="4"/>
  <c r="AD658" i="4"/>
  <c r="AC658" i="4"/>
  <c r="AB658" i="4"/>
  <c r="AA658" i="4"/>
  <c r="Z658" i="4"/>
  <c r="Y658" i="4"/>
  <c r="X658" i="4"/>
  <c r="V658" i="4"/>
  <c r="U658" i="4"/>
  <c r="T658" i="4"/>
  <c r="S658" i="4"/>
  <c r="R658" i="4"/>
  <c r="Q658" i="4"/>
  <c r="P658" i="4"/>
  <c r="AI657" i="4"/>
  <c r="AH657" i="4"/>
  <c r="AF657" i="4"/>
  <c r="AE657" i="4"/>
  <c r="AD657" i="4"/>
  <c r="AC657" i="4"/>
  <c r="AB657" i="4"/>
  <c r="AA657" i="4"/>
  <c r="Z657" i="4"/>
  <c r="Y657" i="4"/>
  <c r="X657" i="4"/>
  <c r="V657" i="4"/>
  <c r="U657" i="4"/>
  <c r="T657" i="4"/>
  <c r="S657" i="4"/>
  <c r="R657" i="4"/>
  <c r="Q657" i="4"/>
  <c r="P657" i="4"/>
  <c r="AI656" i="4"/>
  <c r="AH656" i="4"/>
  <c r="AF656" i="4"/>
  <c r="AE656" i="4"/>
  <c r="AD656" i="4"/>
  <c r="AC656" i="4"/>
  <c r="AB656" i="4"/>
  <c r="AA656" i="4"/>
  <c r="Z656" i="4"/>
  <c r="Y656" i="4"/>
  <c r="X656" i="4"/>
  <c r="V656" i="4"/>
  <c r="U656" i="4"/>
  <c r="T656" i="4"/>
  <c r="S656" i="4"/>
  <c r="R656" i="4"/>
  <c r="Q656" i="4"/>
  <c r="P656" i="4"/>
  <c r="AI655" i="4"/>
  <c r="AH655" i="4"/>
  <c r="AF655" i="4"/>
  <c r="AE655" i="4"/>
  <c r="AD655" i="4"/>
  <c r="AC655" i="4"/>
  <c r="AB655" i="4"/>
  <c r="AA655" i="4"/>
  <c r="Z655" i="4"/>
  <c r="Y655" i="4"/>
  <c r="X655" i="4"/>
  <c r="V655" i="4"/>
  <c r="U655" i="4"/>
  <c r="T655" i="4"/>
  <c r="S655" i="4"/>
  <c r="R655" i="4"/>
  <c r="Q655" i="4"/>
  <c r="P655" i="4"/>
  <c r="AI654" i="4"/>
  <c r="AH654" i="4"/>
  <c r="AF654" i="4"/>
  <c r="AE654" i="4"/>
  <c r="AD654" i="4"/>
  <c r="AC654" i="4"/>
  <c r="AB654" i="4"/>
  <c r="AA654" i="4"/>
  <c r="Z654" i="4"/>
  <c r="Y654" i="4"/>
  <c r="X654" i="4"/>
  <c r="V654" i="4"/>
  <c r="U654" i="4"/>
  <c r="T654" i="4"/>
  <c r="S654" i="4"/>
  <c r="R654" i="4"/>
  <c r="Q654" i="4"/>
  <c r="P654" i="4"/>
  <c r="AI653" i="4"/>
  <c r="AH653" i="4"/>
  <c r="AF653" i="4"/>
  <c r="AE653" i="4"/>
  <c r="AD653" i="4"/>
  <c r="AC653" i="4"/>
  <c r="AB653" i="4"/>
  <c r="AA653" i="4"/>
  <c r="Z653" i="4"/>
  <c r="Y653" i="4"/>
  <c r="X653" i="4"/>
  <c r="V653" i="4"/>
  <c r="U653" i="4"/>
  <c r="T653" i="4"/>
  <c r="S653" i="4"/>
  <c r="R653" i="4"/>
  <c r="Q653" i="4"/>
  <c r="P653" i="4"/>
  <c r="AI652" i="4"/>
  <c r="AH652" i="4"/>
  <c r="AF652" i="4"/>
  <c r="AE652" i="4"/>
  <c r="AD652" i="4"/>
  <c r="AC652" i="4"/>
  <c r="AB652" i="4"/>
  <c r="AA652" i="4"/>
  <c r="Z652" i="4"/>
  <c r="Y652" i="4"/>
  <c r="X652" i="4"/>
  <c r="V652" i="4"/>
  <c r="U652" i="4"/>
  <c r="T652" i="4"/>
  <c r="S652" i="4"/>
  <c r="R652" i="4"/>
  <c r="Q652" i="4"/>
  <c r="P652" i="4"/>
  <c r="AI651" i="4"/>
  <c r="AH651" i="4"/>
  <c r="AF651" i="4"/>
  <c r="AE651" i="4"/>
  <c r="AD651" i="4"/>
  <c r="AC651" i="4"/>
  <c r="AB651" i="4"/>
  <c r="AA651" i="4"/>
  <c r="Z651" i="4"/>
  <c r="Y651" i="4"/>
  <c r="X651" i="4"/>
  <c r="V651" i="4"/>
  <c r="U651" i="4"/>
  <c r="T651" i="4"/>
  <c r="S651" i="4"/>
  <c r="R651" i="4"/>
  <c r="Q651" i="4"/>
  <c r="P651" i="4"/>
  <c r="AI650" i="4"/>
  <c r="AH650" i="4"/>
  <c r="AF650" i="4"/>
  <c r="AE650" i="4"/>
  <c r="AD650" i="4"/>
  <c r="AC650" i="4"/>
  <c r="AB650" i="4"/>
  <c r="AA650" i="4"/>
  <c r="Z650" i="4"/>
  <c r="Y650" i="4"/>
  <c r="X650" i="4"/>
  <c r="V650" i="4"/>
  <c r="U650" i="4"/>
  <c r="T650" i="4"/>
  <c r="S650" i="4"/>
  <c r="R650" i="4"/>
  <c r="Q650" i="4"/>
  <c r="P650" i="4"/>
  <c r="AI649" i="4"/>
  <c r="AH649" i="4"/>
  <c r="AF649" i="4"/>
  <c r="AE649" i="4"/>
  <c r="AD649" i="4"/>
  <c r="AC649" i="4"/>
  <c r="AB649" i="4"/>
  <c r="AA649" i="4"/>
  <c r="Z649" i="4"/>
  <c r="Y649" i="4"/>
  <c r="X649" i="4"/>
  <c r="V649" i="4"/>
  <c r="U649" i="4"/>
  <c r="T649" i="4"/>
  <c r="S649" i="4"/>
  <c r="R649" i="4"/>
  <c r="Q649" i="4"/>
  <c r="P649" i="4"/>
  <c r="AI648" i="4"/>
  <c r="AH648" i="4"/>
  <c r="AF648" i="4"/>
  <c r="AE648" i="4"/>
  <c r="AD648" i="4"/>
  <c r="AC648" i="4"/>
  <c r="AB648" i="4"/>
  <c r="AA648" i="4"/>
  <c r="Z648" i="4"/>
  <c r="Y648" i="4"/>
  <c r="X648" i="4"/>
  <c r="V648" i="4"/>
  <c r="U648" i="4"/>
  <c r="T648" i="4"/>
  <c r="S648" i="4"/>
  <c r="R648" i="4"/>
  <c r="Q648" i="4"/>
  <c r="P648" i="4"/>
  <c r="AI647" i="4"/>
  <c r="AH647" i="4"/>
  <c r="AF647" i="4"/>
  <c r="AE647" i="4"/>
  <c r="AD647" i="4"/>
  <c r="AC647" i="4"/>
  <c r="AB647" i="4"/>
  <c r="AA647" i="4"/>
  <c r="Z647" i="4"/>
  <c r="Y647" i="4"/>
  <c r="X647" i="4"/>
  <c r="V647" i="4"/>
  <c r="U647" i="4"/>
  <c r="T647" i="4"/>
  <c r="S647" i="4"/>
  <c r="R647" i="4"/>
  <c r="Q647" i="4"/>
  <c r="P647" i="4"/>
  <c r="AI646" i="4"/>
  <c r="AH646" i="4"/>
  <c r="AF646" i="4"/>
  <c r="AE646" i="4"/>
  <c r="AD646" i="4"/>
  <c r="AC646" i="4"/>
  <c r="AB646" i="4"/>
  <c r="AA646" i="4"/>
  <c r="Z646" i="4"/>
  <c r="Y646" i="4"/>
  <c r="X646" i="4"/>
  <c r="V646" i="4"/>
  <c r="U646" i="4"/>
  <c r="T646" i="4"/>
  <c r="S646" i="4"/>
  <c r="R646" i="4"/>
  <c r="Q646" i="4"/>
  <c r="P646" i="4"/>
  <c r="AI645" i="4"/>
  <c r="AH645" i="4"/>
  <c r="AF645" i="4"/>
  <c r="AE645" i="4"/>
  <c r="AD645" i="4"/>
  <c r="AC645" i="4"/>
  <c r="AB645" i="4"/>
  <c r="AA645" i="4"/>
  <c r="Z645" i="4"/>
  <c r="Y645" i="4"/>
  <c r="X645" i="4"/>
  <c r="V645" i="4"/>
  <c r="U645" i="4"/>
  <c r="T645" i="4"/>
  <c r="S645" i="4"/>
  <c r="R645" i="4"/>
  <c r="Q645" i="4"/>
  <c r="P645" i="4"/>
  <c r="AI644" i="4"/>
  <c r="AH644" i="4"/>
  <c r="AF644" i="4"/>
  <c r="AE644" i="4"/>
  <c r="AD644" i="4"/>
  <c r="AC644" i="4"/>
  <c r="AB644" i="4"/>
  <c r="AA644" i="4"/>
  <c r="Z644" i="4"/>
  <c r="Y644" i="4"/>
  <c r="X644" i="4"/>
  <c r="V644" i="4"/>
  <c r="U644" i="4"/>
  <c r="T644" i="4"/>
  <c r="S644" i="4"/>
  <c r="R644" i="4"/>
  <c r="Q644" i="4"/>
  <c r="P644" i="4"/>
  <c r="AI643" i="4"/>
  <c r="AH643" i="4"/>
  <c r="AF643" i="4"/>
  <c r="AE643" i="4"/>
  <c r="AD643" i="4"/>
  <c r="AC643" i="4"/>
  <c r="AB643" i="4"/>
  <c r="AA643" i="4"/>
  <c r="Z643" i="4"/>
  <c r="Y643" i="4"/>
  <c r="X643" i="4"/>
  <c r="V643" i="4"/>
  <c r="U643" i="4"/>
  <c r="T643" i="4"/>
  <c r="S643" i="4"/>
  <c r="R643" i="4"/>
  <c r="Q643" i="4"/>
  <c r="P643" i="4"/>
  <c r="AI642" i="4"/>
  <c r="AH642" i="4"/>
  <c r="AF642" i="4"/>
  <c r="AE642" i="4"/>
  <c r="AD642" i="4"/>
  <c r="AC642" i="4"/>
  <c r="AB642" i="4"/>
  <c r="AA642" i="4"/>
  <c r="Z642" i="4"/>
  <c r="Y642" i="4"/>
  <c r="X642" i="4"/>
  <c r="V642" i="4"/>
  <c r="U642" i="4"/>
  <c r="T642" i="4"/>
  <c r="S642" i="4"/>
  <c r="R642" i="4"/>
  <c r="Q642" i="4"/>
  <c r="P642" i="4"/>
  <c r="AI641" i="4"/>
  <c r="AH641" i="4"/>
  <c r="AF641" i="4"/>
  <c r="AE641" i="4"/>
  <c r="AD641" i="4"/>
  <c r="AC641" i="4"/>
  <c r="AB641" i="4"/>
  <c r="AA641" i="4"/>
  <c r="Z641" i="4"/>
  <c r="Y641" i="4"/>
  <c r="X641" i="4"/>
  <c r="V641" i="4"/>
  <c r="U641" i="4"/>
  <c r="T641" i="4"/>
  <c r="S641" i="4"/>
  <c r="R641" i="4"/>
  <c r="Q641" i="4"/>
  <c r="P641" i="4"/>
  <c r="AI640" i="4"/>
  <c r="AH640" i="4"/>
  <c r="AF640" i="4"/>
  <c r="AE640" i="4"/>
  <c r="AD640" i="4"/>
  <c r="AC640" i="4"/>
  <c r="AB640" i="4"/>
  <c r="AA640" i="4"/>
  <c r="Z640" i="4"/>
  <c r="Y640" i="4"/>
  <c r="X640" i="4"/>
  <c r="V640" i="4"/>
  <c r="U640" i="4"/>
  <c r="T640" i="4"/>
  <c r="S640" i="4"/>
  <c r="R640" i="4"/>
  <c r="Q640" i="4"/>
  <c r="P640" i="4"/>
  <c r="AI639" i="4"/>
  <c r="AH639" i="4"/>
  <c r="AF639" i="4"/>
  <c r="AE639" i="4"/>
  <c r="AD639" i="4"/>
  <c r="AC639" i="4"/>
  <c r="AB639" i="4"/>
  <c r="AA639" i="4"/>
  <c r="Z639" i="4"/>
  <c r="Y639" i="4"/>
  <c r="X639" i="4"/>
  <c r="V639" i="4"/>
  <c r="U639" i="4"/>
  <c r="T639" i="4"/>
  <c r="S639" i="4"/>
  <c r="R639" i="4"/>
  <c r="Q639" i="4"/>
  <c r="P639" i="4"/>
  <c r="AI638" i="4"/>
  <c r="AH638" i="4"/>
  <c r="AF638" i="4"/>
  <c r="AE638" i="4"/>
  <c r="AD638" i="4"/>
  <c r="AC638" i="4"/>
  <c r="AB638" i="4"/>
  <c r="AA638" i="4"/>
  <c r="Z638" i="4"/>
  <c r="Y638" i="4"/>
  <c r="X638" i="4"/>
  <c r="V638" i="4"/>
  <c r="U638" i="4"/>
  <c r="T638" i="4"/>
  <c r="S638" i="4"/>
  <c r="R638" i="4"/>
  <c r="Q638" i="4"/>
  <c r="P638" i="4"/>
  <c r="AI637" i="4"/>
  <c r="AH637" i="4"/>
  <c r="AF637" i="4"/>
  <c r="AE637" i="4"/>
  <c r="AD637" i="4"/>
  <c r="AC637" i="4"/>
  <c r="AB637" i="4"/>
  <c r="AA637" i="4"/>
  <c r="Z637" i="4"/>
  <c r="Y637" i="4"/>
  <c r="X637" i="4"/>
  <c r="V637" i="4"/>
  <c r="U637" i="4"/>
  <c r="T637" i="4"/>
  <c r="S637" i="4"/>
  <c r="R637" i="4"/>
  <c r="Q637" i="4"/>
  <c r="P637" i="4"/>
  <c r="AI636" i="4"/>
  <c r="AH636" i="4"/>
  <c r="AF636" i="4"/>
  <c r="AE636" i="4"/>
  <c r="AD636" i="4"/>
  <c r="AC636" i="4"/>
  <c r="AB636" i="4"/>
  <c r="AA636" i="4"/>
  <c r="Z636" i="4"/>
  <c r="Y636" i="4"/>
  <c r="X636" i="4"/>
  <c r="V636" i="4"/>
  <c r="U636" i="4"/>
  <c r="T636" i="4"/>
  <c r="S636" i="4"/>
  <c r="R636" i="4"/>
  <c r="Q636" i="4"/>
  <c r="P636" i="4"/>
  <c r="AI635" i="4"/>
  <c r="AH635" i="4"/>
  <c r="AF635" i="4"/>
  <c r="AE635" i="4"/>
  <c r="AD635" i="4"/>
  <c r="AC635" i="4"/>
  <c r="AB635" i="4"/>
  <c r="AA635" i="4"/>
  <c r="Z635" i="4"/>
  <c r="Y635" i="4"/>
  <c r="X635" i="4"/>
  <c r="V635" i="4"/>
  <c r="U635" i="4"/>
  <c r="T635" i="4"/>
  <c r="S635" i="4"/>
  <c r="R635" i="4"/>
  <c r="Q635" i="4"/>
  <c r="P635" i="4"/>
  <c r="AI634" i="4"/>
  <c r="AH634" i="4"/>
  <c r="AF634" i="4"/>
  <c r="AE634" i="4"/>
  <c r="AD634" i="4"/>
  <c r="AC634" i="4"/>
  <c r="AB634" i="4"/>
  <c r="AA634" i="4"/>
  <c r="Z634" i="4"/>
  <c r="Y634" i="4"/>
  <c r="X634" i="4"/>
  <c r="V634" i="4"/>
  <c r="U634" i="4"/>
  <c r="T634" i="4"/>
  <c r="S634" i="4"/>
  <c r="R634" i="4"/>
  <c r="Q634" i="4"/>
  <c r="P634" i="4"/>
  <c r="AI633" i="4"/>
  <c r="AH633" i="4"/>
  <c r="AF633" i="4"/>
  <c r="AE633" i="4"/>
  <c r="AD633" i="4"/>
  <c r="AC633" i="4"/>
  <c r="AB633" i="4"/>
  <c r="AA633" i="4"/>
  <c r="Z633" i="4"/>
  <c r="Y633" i="4"/>
  <c r="X633" i="4"/>
  <c r="V633" i="4"/>
  <c r="U633" i="4"/>
  <c r="T633" i="4"/>
  <c r="S633" i="4"/>
  <c r="R633" i="4"/>
  <c r="Q633" i="4"/>
  <c r="P633" i="4"/>
  <c r="AI632" i="4"/>
  <c r="AH632" i="4"/>
  <c r="AF632" i="4"/>
  <c r="AE632" i="4"/>
  <c r="AD632" i="4"/>
  <c r="AC632" i="4"/>
  <c r="AB632" i="4"/>
  <c r="AA632" i="4"/>
  <c r="Z632" i="4"/>
  <c r="Y632" i="4"/>
  <c r="X632" i="4"/>
  <c r="V632" i="4"/>
  <c r="U632" i="4"/>
  <c r="T632" i="4"/>
  <c r="S632" i="4"/>
  <c r="R632" i="4"/>
  <c r="Q632" i="4"/>
  <c r="P632" i="4"/>
  <c r="AI631" i="4"/>
  <c r="AH631" i="4"/>
  <c r="AF631" i="4"/>
  <c r="AE631" i="4"/>
  <c r="AD631" i="4"/>
  <c r="AC631" i="4"/>
  <c r="AB631" i="4"/>
  <c r="AA631" i="4"/>
  <c r="Z631" i="4"/>
  <c r="Y631" i="4"/>
  <c r="X631" i="4"/>
  <c r="V631" i="4"/>
  <c r="U631" i="4"/>
  <c r="T631" i="4"/>
  <c r="S631" i="4"/>
  <c r="R631" i="4"/>
  <c r="Q631" i="4"/>
  <c r="P631" i="4"/>
  <c r="AI630" i="4"/>
  <c r="AH630" i="4"/>
  <c r="AF630" i="4"/>
  <c r="AE630" i="4"/>
  <c r="AD630" i="4"/>
  <c r="AC630" i="4"/>
  <c r="AB630" i="4"/>
  <c r="AA630" i="4"/>
  <c r="Z630" i="4"/>
  <c r="Y630" i="4"/>
  <c r="X630" i="4"/>
  <c r="V630" i="4"/>
  <c r="U630" i="4"/>
  <c r="T630" i="4"/>
  <c r="S630" i="4"/>
  <c r="R630" i="4"/>
  <c r="Q630" i="4"/>
  <c r="P630" i="4"/>
  <c r="AI629" i="4"/>
  <c r="AH629" i="4"/>
  <c r="AF629" i="4"/>
  <c r="AE629" i="4"/>
  <c r="AD629" i="4"/>
  <c r="AC629" i="4"/>
  <c r="AB629" i="4"/>
  <c r="AA629" i="4"/>
  <c r="Z629" i="4"/>
  <c r="Y629" i="4"/>
  <c r="X629" i="4"/>
  <c r="V629" i="4"/>
  <c r="U629" i="4"/>
  <c r="T629" i="4"/>
  <c r="S629" i="4"/>
  <c r="R629" i="4"/>
  <c r="Q629" i="4"/>
  <c r="P629" i="4"/>
  <c r="AI628" i="4"/>
  <c r="AH628" i="4"/>
  <c r="AF628" i="4"/>
  <c r="AE628" i="4"/>
  <c r="AD628" i="4"/>
  <c r="AC628" i="4"/>
  <c r="AB628" i="4"/>
  <c r="AA628" i="4"/>
  <c r="Z628" i="4"/>
  <c r="Y628" i="4"/>
  <c r="X628" i="4"/>
  <c r="V628" i="4"/>
  <c r="U628" i="4"/>
  <c r="T628" i="4"/>
  <c r="S628" i="4"/>
  <c r="R628" i="4"/>
  <c r="Q628" i="4"/>
  <c r="P628" i="4"/>
  <c r="AI627" i="4"/>
  <c r="AH627" i="4"/>
  <c r="AF627" i="4"/>
  <c r="AE627" i="4"/>
  <c r="AD627" i="4"/>
  <c r="AC627" i="4"/>
  <c r="AB627" i="4"/>
  <c r="AA627" i="4"/>
  <c r="Z627" i="4"/>
  <c r="Y627" i="4"/>
  <c r="X627" i="4"/>
  <c r="V627" i="4"/>
  <c r="U627" i="4"/>
  <c r="T627" i="4"/>
  <c r="S627" i="4"/>
  <c r="R627" i="4"/>
  <c r="Q627" i="4"/>
  <c r="P627" i="4"/>
  <c r="AI626" i="4"/>
  <c r="AH626" i="4"/>
  <c r="AF626" i="4"/>
  <c r="AE626" i="4"/>
  <c r="AD626" i="4"/>
  <c r="AC626" i="4"/>
  <c r="AB626" i="4"/>
  <c r="AA626" i="4"/>
  <c r="Z626" i="4"/>
  <c r="Y626" i="4"/>
  <c r="X626" i="4"/>
  <c r="V626" i="4"/>
  <c r="U626" i="4"/>
  <c r="T626" i="4"/>
  <c r="S626" i="4"/>
  <c r="R626" i="4"/>
  <c r="Q626" i="4"/>
  <c r="P626" i="4"/>
  <c r="AI625" i="4"/>
  <c r="AH625" i="4"/>
  <c r="AF625" i="4"/>
  <c r="AE625" i="4"/>
  <c r="AD625" i="4"/>
  <c r="AC625" i="4"/>
  <c r="AB625" i="4"/>
  <c r="AA625" i="4"/>
  <c r="Z625" i="4"/>
  <c r="Y625" i="4"/>
  <c r="X625" i="4"/>
  <c r="V625" i="4"/>
  <c r="U625" i="4"/>
  <c r="T625" i="4"/>
  <c r="S625" i="4"/>
  <c r="R625" i="4"/>
  <c r="Q625" i="4"/>
  <c r="P625" i="4"/>
  <c r="AI624" i="4"/>
  <c r="AH624" i="4"/>
  <c r="AF624" i="4"/>
  <c r="AE624" i="4"/>
  <c r="AD624" i="4"/>
  <c r="AC624" i="4"/>
  <c r="AB624" i="4"/>
  <c r="AA624" i="4"/>
  <c r="Z624" i="4"/>
  <c r="Y624" i="4"/>
  <c r="X624" i="4"/>
  <c r="V624" i="4"/>
  <c r="U624" i="4"/>
  <c r="T624" i="4"/>
  <c r="S624" i="4"/>
  <c r="R624" i="4"/>
  <c r="Q624" i="4"/>
  <c r="P624" i="4"/>
  <c r="AI623" i="4"/>
  <c r="AH623" i="4"/>
  <c r="AF623" i="4"/>
  <c r="AE623" i="4"/>
  <c r="AD623" i="4"/>
  <c r="AC623" i="4"/>
  <c r="AB623" i="4"/>
  <c r="AA623" i="4"/>
  <c r="Z623" i="4"/>
  <c r="Y623" i="4"/>
  <c r="X623" i="4"/>
  <c r="V623" i="4"/>
  <c r="U623" i="4"/>
  <c r="T623" i="4"/>
  <c r="S623" i="4"/>
  <c r="R623" i="4"/>
  <c r="Q623" i="4"/>
  <c r="P623" i="4"/>
  <c r="AI622" i="4"/>
  <c r="AH622" i="4"/>
  <c r="AF622" i="4"/>
  <c r="AE622" i="4"/>
  <c r="AD622" i="4"/>
  <c r="AC622" i="4"/>
  <c r="AB622" i="4"/>
  <c r="AA622" i="4"/>
  <c r="Z622" i="4"/>
  <c r="Y622" i="4"/>
  <c r="X622" i="4"/>
  <c r="V622" i="4"/>
  <c r="U622" i="4"/>
  <c r="T622" i="4"/>
  <c r="S622" i="4"/>
  <c r="R622" i="4"/>
  <c r="Q622" i="4"/>
  <c r="P622" i="4"/>
  <c r="AI621" i="4"/>
  <c r="AH621" i="4"/>
  <c r="AF621" i="4"/>
  <c r="AE621" i="4"/>
  <c r="AD621" i="4"/>
  <c r="AC621" i="4"/>
  <c r="AB621" i="4"/>
  <c r="AA621" i="4"/>
  <c r="Z621" i="4"/>
  <c r="Y621" i="4"/>
  <c r="X621" i="4"/>
  <c r="V621" i="4"/>
  <c r="U621" i="4"/>
  <c r="T621" i="4"/>
  <c r="S621" i="4"/>
  <c r="R621" i="4"/>
  <c r="Q621" i="4"/>
  <c r="P621" i="4"/>
  <c r="AI620" i="4"/>
  <c r="AH620" i="4"/>
  <c r="AF620" i="4"/>
  <c r="AE620" i="4"/>
  <c r="AD620" i="4"/>
  <c r="AC620" i="4"/>
  <c r="AB620" i="4"/>
  <c r="AA620" i="4"/>
  <c r="Z620" i="4"/>
  <c r="Y620" i="4"/>
  <c r="X620" i="4"/>
  <c r="V620" i="4"/>
  <c r="U620" i="4"/>
  <c r="T620" i="4"/>
  <c r="S620" i="4"/>
  <c r="R620" i="4"/>
  <c r="Q620" i="4"/>
  <c r="P620" i="4"/>
  <c r="AI619" i="4"/>
  <c r="AH619" i="4"/>
  <c r="AF619" i="4"/>
  <c r="AE619" i="4"/>
  <c r="AD619" i="4"/>
  <c r="AC619" i="4"/>
  <c r="AB619" i="4"/>
  <c r="AA619" i="4"/>
  <c r="Z619" i="4"/>
  <c r="Y619" i="4"/>
  <c r="X619" i="4"/>
  <c r="V619" i="4"/>
  <c r="U619" i="4"/>
  <c r="T619" i="4"/>
  <c r="S619" i="4"/>
  <c r="R619" i="4"/>
  <c r="Q619" i="4"/>
  <c r="P619" i="4"/>
  <c r="AI618" i="4"/>
  <c r="AH618" i="4"/>
  <c r="AF618" i="4"/>
  <c r="AE618" i="4"/>
  <c r="AD618" i="4"/>
  <c r="AC618" i="4"/>
  <c r="AB618" i="4"/>
  <c r="AA618" i="4"/>
  <c r="Z618" i="4"/>
  <c r="Y618" i="4"/>
  <c r="X618" i="4"/>
  <c r="V618" i="4"/>
  <c r="U618" i="4"/>
  <c r="T618" i="4"/>
  <c r="S618" i="4"/>
  <c r="R618" i="4"/>
  <c r="Q618" i="4"/>
  <c r="P618" i="4"/>
  <c r="AI617" i="4"/>
  <c r="AH617" i="4"/>
  <c r="AF617" i="4"/>
  <c r="AE617" i="4"/>
  <c r="AD617" i="4"/>
  <c r="AC617" i="4"/>
  <c r="AB617" i="4"/>
  <c r="AA617" i="4"/>
  <c r="Z617" i="4"/>
  <c r="Y617" i="4"/>
  <c r="X617" i="4"/>
  <c r="V617" i="4"/>
  <c r="U617" i="4"/>
  <c r="T617" i="4"/>
  <c r="S617" i="4"/>
  <c r="R617" i="4"/>
  <c r="Q617" i="4"/>
  <c r="P617" i="4"/>
  <c r="AI616" i="4"/>
  <c r="AH616" i="4"/>
  <c r="AF616" i="4"/>
  <c r="AE616" i="4"/>
  <c r="AD616" i="4"/>
  <c r="AC616" i="4"/>
  <c r="AB616" i="4"/>
  <c r="AA616" i="4"/>
  <c r="Z616" i="4"/>
  <c r="Y616" i="4"/>
  <c r="X616" i="4"/>
  <c r="V616" i="4"/>
  <c r="U616" i="4"/>
  <c r="T616" i="4"/>
  <c r="S616" i="4"/>
  <c r="R616" i="4"/>
  <c r="Q616" i="4"/>
  <c r="P616" i="4"/>
  <c r="AI615" i="4"/>
  <c r="AH615" i="4"/>
  <c r="AF615" i="4"/>
  <c r="AE615" i="4"/>
  <c r="AD615" i="4"/>
  <c r="AC615" i="4"/>
  <c r="AB615" i="4"/>
  <c r="AA615" i="4"/>
  <c r="Z615" i="4"/>
  <c r="Y615" i="4"/>
  <c r="X615" i="4"/>
  <c r="V615" i="4"/>
  <c r="U615" i="4"/>
  <c r="T615" i="4"/>
  <c r="S615" i="4"/>
  <c r="R615" i="4"/>
  <c r="Q615" i="4"/>
  <c r="P615" i="4"/>
  <c r="AI614" i="4"/>
  <c r="AH614" i="4"/>
  <c r="AF614" i="4"/>
  <c r="AE614" i="4"/>
  <c r="AD614" i="4"/>
  <c r="AC614" i="4"/>
  <c r="AB614" i="4"/>
  <c r="AA614" i="4"/>
  <c r="Z614" i="4"/>
  <c r="Y614" i="4"/>
  <c r="X614" i="4"/>
  <c r="V614" i="4"/>
  <c r="U614" i="4"/>
  <c r="T614" i="4"/>
  <c r="S614" i="4"/>
  <c r="R614" i="4"/>
  <c r="Q614" i="4"/>
  <c r="P614" i="4"/>
  <c r="AI613" i="4"/>
  <c r="AH613" i="4"/>
  <c r="AF613" i="4"/>
  <c r="AE613" i="4"/>
  <c r="AD613" i="4"/>
  <c r="AC613" i="4"/>
  <c r="AB613" i="4"/>
  <c r="AA613" i="4"/>
  <c r="Z613" i="4"/>
  <c r="Y613" i="4"/>
  <c r="X613" i="4"/>
  <c r="V613" i="4"/>
  <c r="U613" i="4"/>
  <c r="T613" i="4"/>
  <c r="S613" i="4"/>
  <c r="R613" i="4"/>
  <c r="Q613" i="4"/>
  <c r="P613" i="4"/>
  <c r="AI612" i="4"/>
  <c r="AH612" i="4"/>
  <c r="AF612" i="4"/>
  <c r="AE612" i="4"/>
  <c r="AD612" i="4"/>
  <c r="AC612" i="4"/>
  <c r="AB612" i="4"/>
  <c r="AA612" i="4"/>
  <c r="Z612" i="4"/>
  <c r="Y612" i="4"/>
  <c r="X612" i="4"/>
  <c r="V612" i="4"/>
  <c r="U612" i="4"/>
  <c r="T612" i="4"/>
  <c r="S612" i="4"/>
  <c r="R612" i="4"/>
  <c r="Q612" i="4"/>
  <c r="P612" i="4"/>
  <c r="AI611" i="4"/>
  <c r="AH611" i="4"/>
  <c r="AF611" i="4"/>
  <c r="AE611" i="4"/>
  <c r="AD611" i="4"/>
  <c r="AC611" i="4"/>
  <c r="AB611" i="4"/>
  <c r="AA611" i="4"/>
  <c r="Z611" i="4"/>
  <c r="Y611" i="4"/>
  <c r="X611" i="4"/>
  <c r="V611" i="4"/>
  <c r="U611" i="4"/>
  <c r="T611" i="4"/>
  <c r="S611" i="4"/>
  <c r="R611" i="4"/>
  <c r="Q611" i="4"/>
  <c r="P611" i="4"/>
  <c r="AI610" i="4"/>
  <c r="AH610" i="4"/>
  <c r="AF610" i="4"/>
  <c r="AE610" i="4"/>
  <c r="AD610" i="4"/>
  <c r="AC610" i="4"/>
  <c r="AB610" i="4"/>
  <c r="AA610" i="4"/>
  <c r="Z610" i="4"/>
  <c r="Y610" i="4"/>
  <c r="X610" i="4"/>
  <c r="V610" i="4"/>
  <c r="U610" i="4"/>
  <c r="T610" i="4"/>
  <c r="S610" i="4"/>
  <c r="R610" i="4"/>
  <c r="Q610" i="4"/>
  <c r="P610" i="4"/>
  <c r="AI609" i="4"/>
  <c r="AH609" i="4"/>
  <c r="AF609" i="4"/>
  <c r="AE609" i="4"/>
  <c r="AD609" i="4"/>
  <c r="AC609" i="4"/>
  <c r="AB609" i="4"/>
  <c r="AA609" i="4"/>
  <c r="Z609" i="4"/>
  <c r="Y609" i="4"/>
  <c r="X609" i="4"/>
  <c r="V609" i="4"/>
  <c r="U609" i="4"/>
  <c r="T609" i="4"/>
  <c r="S609" i="4"/>
  <c r="R609" i="4"/>
  <c r="Q609" i="4"/>
  <c r="P609" i="4"/>
  <c r="AI608" i="4"/>
  <c r="AH608" i="4"/>
  <c r="AF608" i="4"/>
  <c r="AE608" i="4"/>
  <c r="AD608" i="4"/>
  <c r="AC608" i="4"/>
  <c r="AB608" i="4"/>
  <c r="AA608" i="4"/>
  <c r="Z608" i="4"/>
  <c r="Y608" i="4"/>
  <c r="X608" i="4"/>
  <c r="V608" i="4"/>
  <c r="U608" i="4"/>
  <c r="T608" i="4"/>
  <c r="S608" i="4"/>
  <c r="R608" i="4"/>
  <c r="Q608" i="4"/>
  <c r="P608" i="4"/>
  <c r="AI607" i="4"/>
  <c r="AH607" i="4"/>
  <c r="AF607" i="4"/>
  <c r="AE607" i="4"/>
  <c r="AD607" i="4"/>
  <c r="AC607" i="4"/>
  <c r="AB607" i="4"/>
  <c r="AA607" i="4"/>
  <c r="Z607" i="4"/>
  <c r="Y607" i="4"/>
  <c r="X607" i="4"/>
  <c r="V607" i="4"/>
  <c r="U607" i="4"/>
  <c r="T607" i="4"/>
  <c r="S607" i="4"/>
  <c r="R607" i="4"/>
  <c r="Q607" i="4"/>
  <c r="P607" i="4"/>
  <c r="AI606" i="4"/>
  <c r="AH606" i="4"/>
  <c r="AF606" i="4"/>
  <c r="AE606" i="4"/>
  <c r="AD606" i="4"/>
  <c r="AC606" i="4"/>
  <c r="AB606" i="4"/>
  <c r="AA606" i="4"/>
  <c r="Z606" i="4"/>
  <c r="Y606" i="4"/>
  <c r="X606" i="4"/>
  <c r="V606" i="4"/>
  <c r="U606" i="4"/>
  <c r="T606" i="4"/>
  <c r="S606" i="4"/>
  <c r="R606" i="4"/>
  <c r="Q606" i="4"/>
  <c r="P606" i="4"/>
  <c r="AI605" i="4"/>
  <c r="AH605" i="4"/>
  <c r="AF605" i="4"/>
  <c r="AE605" i="4"/>
  <c r="AD605" i="4"/>
  <c r="AC605" i="4"/>
  <c r="AB605" i="4"/>
  <c r="AA605" i="4"/>
  <c r="Z605" i="4"/>
  <c r="Y605" i="4"/>
  <c r="X605" i="4"/>
  <c r="V605" i="4"/>
  <c r="U605" i="4"/>
  <c r="T605" i="4"/>
  <c r="S605" i="4"/>
  <c r="R605" i="4"/>
  <c r="Q605" i="4"/>
  <c r="P605" i="4"/>
  <c r="AI604" i="4"/>
  <c r="AH604" i="4"/>
  <c r="AF604" i="4"/>
  <c r="AE604" i="4"/>
  <c r="AD604" i="4"/>
  <c r="AC604" i="4"/>
  <c r="AB604" i="4"/>
  <c r="AA604" i="4"/>
  <c r="Z604" i="4"/>
  <c r="Y604" i="4"/>
  <c r="X604" i="4"/>
  <c r="V604" i="4"/>
  <c r="U604" i="4"/>
  <c r="T604" i="4"/>
  <c r="S604" i="4"/>
  <c r="R604" i="4"/>
  <c r="Q604" i="4"/>
  <c r="P604" i="4"/>
  <c r="AI603" i="4"/>
  <c r="AH603" i="4"/>
  <c r="AF603" i="4"/>
  <c r="AE603" i="4"/>
  <c r="AD603" i="4"/>
  <c r="AC603" i="4"/>
  <c r="AB603" i="4"/>
  <c r="AA603" i="4"/>
  <c r="Z603" i="4"/>
  <c r="Y603" i="4"/>
  <c r="X603" i="4"/>
  <c r="V603" i="4"/>
  <c r="U603" i="4"/>
  <c r="T603" i="4"/>
  <c r="S603" i="4"/>
  <c r="R603" i="4"/>
  <c r="Q603" i="4"/>
  <c r="P603" i="4"/>
  <c r="AI602" i="4"/>
  <c r="AH602" i="4"/>
  <c r="AF602" i="4"/>
  <c r="AE602" i="4"/>
  <c r="AD602" i="4"/>
  <c r="AC602" i="4"/>
  <c r="AB602" i="4"/>
  <c r="AA602" i="4"/>
  <c r="Z602" i="4"/>
  <c r="Y602" i="4"/>
  <c r="X602" i="4"/>
  <c r="V602" i="4"/>
  <c r="U602" i="4"/>
  <c r="T602" i="4"/>
  <c r="S602" i="4"/>
  <c r="R602" i="4"/>
  <c r="Q602" i="4"/>
  <c r="P602" i="4"/>
  <c r="AI601" i="4"/>
  <c r="AH601" i="4"/>
  <c r="AF601" i="4"/>
  <c r="AE601" i="4"/>
  <c r="AD601" i="4"/>
  <c r="AC601" i="4"/>
  <c r="AB601" i="4"/>
  <c r="AA601" i="4"/>
  <c r="Z601" i="4"/>
  <c r="Y601" i="4"/>
  <c r="X601" i="4"/>
  <c r="V601" i="4"/>
  <c r="U601" i="4"/>
  <c r="T601" i="4"/>
  <c r="S601" i="4"/>
  <c r="R601" i="4"/>
  <c r="Q601" i="4"/>
  <c r="P601" i="4"/>
  <c r="AI600" i="4"/>
  <c r="AH600" i="4"/>
  <c r="AF600" i="4"/>
  <c r="AE600" i="4"/>
  <c r="AD600" i="4"/>
  <c r="AC600" i="4"/>
  <c r="AB600" i="4"/>
  <c r="AA600" i="4"/>
  <c r="Z600" i="4"/>
  <c r="Y600" i="4"/>
  <c r="X600" i="4"/>
  <c r="V600" i="4"/>
  <c r="U600" i="4"/>
  <c r="T600" i="4"/>
  <c r="S600" i="4"/>
  <c r="R600" i="4"/>
  <c r="Q600" i="4"/>
  <c r="P600" i="4"/>
  <c r="AI599" i="4"/>
  <c r="AH599" i="4"/>
  <c r="AF599" i="4"/>
  <c r="AE599" i="4"/>
  <c r="AD599" i="4"/>
  <c r="AC599" i="4"/>
  <c r="AB599" i="4"/>
  <c r="AA599" i="4"/>
  <c r="Z599" i="4"/>
  <c r="Y599" i="4"/>
  <c r="X599" i="4"/>
  <c r="V599" i="4"/>
  <c r="U599" i="4"/>
  <c r="T599" i="4"/>
  <c r="S599" i="4"/>
  <c r="R599" i="4"/>
  <c r="Q599" i="4"/>
  <c r="P599" i="4"/>
  <c r="AI598" i="4"/>
  <c r="AH598" i="4"/>
  <c r="AF598" i="4"/>
  <c r="AE598" i="4"/>
  <c r="AD598" i="4"/>
  <c r="AC598" i="4"/>
  <c r="AB598" i="4"/>
  <c r="AA598" i="4"/>
  <c r="Z598" i="4"/>
  <c r="Y598" i="4"/>
  <c r="X598" i="4"/>
  <c r="V598" i="4"/>
  <c r="U598" i="4"/>
  <c r="T598" i="4"/>
  <c r="S598" i="4"/>
  <c r="R598" i="4"/>
  <c r="Q598" i="4"/>
  <c r="P598" i="4"/>
  <c r="AI597" i="4"/>
  <c r="AH597" i="4"/>
  <c r="AF597" i="4"/>
  <c r="AE597" i="4"/>
  <c r="AD597" i="4"/>
  <c r="AC597" i="4"/>
  <c r="AB597" i="4"/>
  <c r="AA597" i="4"/>
  <c r="Z597" i="4"/>
  <c r="Y597" i="4"/>
  <c r="X597" i="4"/>
  <c r="V597" i="4"/>
  <c r="U597" i="4"/>
  <c r="T597" i="4"/>
  <c r="S597" i="4"/>
  <c r="R597" i="4"/>
  <c r="Q597" i="4"/>
  <c r="P597" i="4"/>
  <c r="AI596" i="4"/>
  <c r="AH596" i="4"/>
  <c r="AF596" i="4"/>
  <c r="AE596" i="4"/>
  <c r="AD596" i="4"/>
  <c r="AC596" i="4"/>
  <c r="AB596" i="4"/>
  <c r="AA596" i="4"/>
  <c r="Z596" i="4"/>
  <c r="Y596" i="4"/>
  <c r="X596" i="4"/>
  <c r="V596" i="4"/>
  <c r="U596" i="4"/>
  <c r="T596" i="4"/>
  <c r="S596" i="4"/>
  <c r="R596" i="4"/>
  <c r="Q596" i="4"/>
  <c r="P596" i="4"/>
  <c r="AI595" i="4"/>
  <c r="AH595" i="4"/>
  <c r="AF595" i="4"/>
  <c r="AE595" i="4"/>
  <c r="AD595" i="4"/>
  <c r="AC595" i="4"/>
  <c r="AB595" i="4"/>
  <c r="AA595" i="4"/>
  <c r="Z595" i="4"/>
  <c r="Y595" i="4"/>
  <c r="X595" i="4"/>
  <c r="V595" i="4"/>
  <c r="U595" i="4"/>
  <c r="T595" i="4"/>
  <c r="S595" i="4"/>
  <c r="R595" i="4"/>
  <c r="Q595" i="4"/>
  <c r="P595" i="4"/>
  <c r="AI594" i="4"/>
  <c r="AH594" i="4"/>
  <c r="AF594" i="4"/>
  <c r="AE594" i="4"/>
  <c r="AD594" i="4"/>
  <c r="AC594" i="4"/>
  <c r="AB594" i="4"/>
  <c r="AA594" i="4"/>
  <c r="Z594" i="4"/>
  <c r="Y594" i="4"/>
  <c r="X594" i="4"/>
  <c r="V594" i="4"/>
  <c r="U594" i="4"/>
  <c r="T594" i="4"/>
  <c r="S594" i="4"/>
  <c r="R594" i="4"/>
  <c r="Q594" i="4"/>
  <c r="P594" i="4"/>
  <c r="AI593" i="4"/>
  <c r="AH593" i="4"/>
  <c r="AF593" i="4"/>
  <c r="AE593" i="4"/>
  <c r="AD593" i="4"/>
  <c r="AC593" i="4"/>
  <c r="AB593" i="4"/>
  <c r="AA593" i="4"/>
  <c r="Z593" i="4"/>
  <c r="Y593" i="4"/>
  <c r="X593" i="4"/>
  <c r="V593" i="4"/>
  <c r="U593" i="4"/>
  <c r="T593" i="4"/>
  <c r="S593" i="4"/>
  <c r="R593" i="4"/>
  <c r="Q593" i="4"/>
  <c r="P593" i="4"/>
  <c r="AI592" i="4"/>
  <c r="AH592" i="4"/>
  <c r="AF592" i="4"/>
  <c r="AE592" i="4"/>
  <c r="AD592" i="4"/>
  <c r="AC592" i="4"/>
  <c r="AB592" i="4"/>
  <c r="AA592" i="4"/>
  <c r="Z592" i="4"/>
  <c r="Y592" i="4"/>
  <c r="X592" i="4"/>
  <c r="V592" i="4"/>
  <c r="U592" i="4"/>
  <c r="T592" i="4"/>
  <c r="S592" i="4"/>
  <c r="R592" i="4"/>
  <c r="Q592" i="4"/>
  <c r="P592" i="4"/>
  <c r="AI591" i="4"/>
  <c r="AH591" i="4"/>
  <c r="AF591" i="4"/>
  <c r="AE591" i="4"/>
  <c r="AD591" i="4"/>
  <c r="AC591" i="4"/>
  <c r="AB591" i="4"/>
  <c r="AA591" i="4"/>
  <c r="Z591" i="4"/>
  <c r="Y591" i="4"/>
  <c r="X591" i="4"/>
  <c r="V591" i="4"/>
  <c r="U591" i="4"/>
  <c r="T591" i="4"/>
  <c r="S591" i="4"/>
  <c r="R591" i="4"/>
  <c r="Q591" i="4"/>
  <c r="P591" i="4"/>
  <c r="AI590" i="4"/>
  <c r="AH590" i="4"/>
  <c r="AF590" i="4"/>
  <c r="AE590" i="4"/>
  <c r="AD590" i="4"/>
  <c r="AC590" i="4"/>
  <c r="AB590" i="4"/>
  <c r="AA590" i="4"/>
  <c r="Z590" i="4"/>
  <c r="Y590" i="4"/>
  <c r="X590" i="4"/>
  <c r="V590" i="4"/>
  <c r="U590" i="4"/>
  <c r="T590" i="4"/>
  <c r="S590" i="4"/>
  <c r="R590" i="4"/>
  <c r="Q590" i="4"/>
  <c r="P590" i="4"/>
  <c r="AI589" i="4"/>
  <c r="AH589" i="4"/>
  <c r="AF589" i="4"/>
  <c r="AE589" i="4"/>
  <c r="AD589" i="4"/>
  <c r="AC589" i="4"/>
  <c r="AB589" i="4"/>
  <c r="AA589" i="4"/>
  <c r="Z589" i="4"/>
  <c r="Y589" i="4"/>
  <c r="X589" i="4"/>
  <c r="V589" i="4"/>
  <c r="U589" i="4"/>
  <c r="T589" i="4"/>
  <c r="S589" i="4"/>
  <c r="R589" i="4"/>
  <c r="Q589" i="4"/>
  <c r="P589" i="4"/>
  <c r="AI588" i="4"/>
  <c r="AH588" i="4"/>
  <c r="AF588" i="4"/>
  <c r="AE588" i="4"/>
  <c r="AD588" i="4"/>
  <c r="AC588" i="4"/>
  <c r="AB588" i="4"/>
  <c r="AA588" i="4"/>
  <c r="Z588" i="4"/>
  <c r="Y588" i="4"/>
  <c r="X588" i="4"/>
  <c r="V588" i="4"/>
  <c r="U588" i="4"/>
  <c r="T588" i="4"/>
  <c r="S588" i="4"/>
  <c r="R588" i="4"/>
  <c r="Q588" i="4"/>
  <c r="P588" i="4"/>
  <c r="AI587" i="4"/>
  <c r="AH587" i="4"/>
  <c r="AF587" i="4"/>
  <c r="AE587" i="4"/>
  <c r="AD587" i="4"/>
  <c r="AC587" i="4"/>
  <c r="AB587" i="4"/>
  <c r="AA587" i="4"/>
  <c r="Z587" i="4"/>
  <c r="Y587" i="4"/>
  <c r="X587" i="4"/>
  <c r="V587" i="4"/>
  <c r="U587" i="4"/>
  <c r="T587" i="4"/>
  <c r="S587" i="4"/>
  <c r="R587" i="4"/>
  <c r="Q587" i="4"/>
  <c r="P587" i="4"/>
  <c r="AI586" i="4"/>
  <c r="AH586" i="4"/>
  <c r="AF586" i="4"/>
  <c r="AE586" i="4"/>
  <c r="AD586" i="4"/>
  <c r="AC586" i="4"/>
  <c r="AB586" i="4"/>
  <c r="AA586" i="4"/>
  <c r="Z586" i="4"/>
  <c r="Y586" i="4"/>
  <c r="X586" i="4"/>
  <c r="V586" i="4"/>
  <c r="U586" i="4"/>
  <c r="T586" i="4"/>
  <c r="S586" i="4"/>
  <c r="R586" i="4"/>
  <c r="Q586" i="4"/>
  <c r="P586" i="4"/>
  <c r="AI585" i="4"/>
  <c r="AH585" i="4"/>
  <c r="AF585" i="4"/>
  <c r="AE585" i="4"/>
  <c r="AD585" i="4"/>
  <c r="AC585" i="4"/>
  <c r="AB585" i="4"/>
  <c r="AA585" i="4"/>
  <c r="Z585" i="4"/>
  <c r="Y585" i="4"/>
  <c r="X585" i="4"/>
  <c r="V585" i="4"/>
  <c r="U585" i="4"/>
  <c r="T585" i="4"/>
  <c r="S585" i="4"/>
  <c r="R585" i="4"/>
  <c r="Q585" i="4"/>
  <c r="P585" i="4"/>
  <c r="AI584" i="4"/>
  <c r="AH584" i="4"/>
  <c r="AF584" i="4"/>
  <c r="AE584" i="4"/>
  <c r="AD584" i="4"/>
  <c r="AC584" i="4"/>
  <c r="AB584" i="4"/>
  <c r="AA584" i="4"/>
  <c r="Z584" i="4"/>
  <c r="Y584" i="4"/>
  <c r="X584" i="4"/>
  <c r="V584" i="4"/>
  <c r="U584" i="4"/>
  <c r="T584" i="4"/>
  <c r="S584" i="4"/>
  <c r="R584" i="4"/>
  <c r="Q584" i="4"/>
  <c r="P584" i="4"/>
  <c r="AI583" i="4"/>
  <c r="AH583" i="4"/>
  <c r="AF583" i="4"/>
  <c r="AE583" i="4"/>
  <c r="AD583" i="4"/>
  <c r="AC583" i="4"/>
  <c r="AB583" i="4"/>
  <c r="AA583" i="4"/>
  <c r="Z583" i="4"/>
  <c r="Y583" i="4"/>
  <c r="X583" i="4"/>
  <c r="V583" i="4"/>
  <c r="U583" i="4"/>
  <c r="T583" i="4"/>
  <c r="S583" i="4"/>
  <c r="R583" i="4"/>
  <c r="Q583" i="4"/>
  <c r="P583" i="4"/>
  <c r="AI582" i="4"/>
  <c r="AH582" i="4"/>
  <c r="AF582" i="4"/>
  <c r="AE582" i="4"/>
  <c r="AD582" i="4"/>
  <c r="AC582" i="4"/>
  <c r="AB582" i="4"/>
  <c r="AA582" i="4"/>
  <c r="Z582" i="4"/>
  <c r="Y582" i="4"/>
  <c r="X582" i="4"/>
  <c r="V582" i="4"/>
  <c r="U582" i="4"/>
  <c r="T582" i="4"/>
  <c r="S582" i="4"/>
  <c r="R582" i="4"/>
  <c r="Q582" i="4"/>
  <c r="P582" i="4"/>
  <c r="AI581" i="4"/>
  <c r="AH581" i="4"/>
  <c r="AF581" i="4"/>
  <c r="AE581" i="4"/>
  <c r="AD581" i="4"/>
  <c r="AC581" i="4"/>
  <c r="AB581" i="4"/>
  <c r="AA581" i="4"/>
  <c r="Z581" i="4"/>
  <c r="Y581" i="4"/>
  <c r="X581" i="4"/>
  <c r="V581" i="4"/>
  <c r="U581" i="4"/>
  <c r="T581" i="4"/>
  <c r="S581" i="4"/>
  <c r="R581" i="4"/>
  <c r="Q581" i="4"/>
  <c r="P581" i="4"/>
  <c r="AI580" i="4"/>
  <c r="AH580" i="4"/>
  <c r="AF580" i="4"/>
  <c r="AE580" i="4"/>
  <c r="AD580" i="4"/>
  <c r="AC580" i="4"/>
  <c r="AB580" i="4"/>
  <c r="AA580" i="4"/>
  <c r="Z580" i="4"/>
  <c r="Y580" i="4"/>
  <c r="X580" i="4"/>
  <c r="V580" i="4"/>
  <c r="U580" i="4"/>
  <c r="T580" i="4"/>
  <c r="S580" i="4"/>
  <c r="R580" i="4"/>
  <c r="Q580" i="4"/>
  <c r="P580" i="4"/>
  <c r="AI579" i="4"/>
  <c r="AH579" i="4"/>
  <c r="AF579" i="4"/>
  <c r="AE579" i="4"/>
  <c r="AD579" i="4"/>
  <c r="AC579" i="4"/>
  <c r="AB579" i="4"/>
  <c r="AA579" i="4"/>
  <c r="Z579" i="4"/>
  <c r="Y579" i="4"/>
  <c r="X579" i="4"/>
  <c r="V579" i="4"/>
  <c r="U579" i="4"/>
  <c r="T579" i="4"/>
  <c r="S579" i="4"/>
  <c r="R579" i="4"/>
  <c r="Q579" i="4"/>
  <c r="P579" i="4"/>
  <c r="AI578" i="4"/>
  <c r="AH578" i="4"/>
  <c r="AF578" i="4"/>
  <c r="AE578" i="4"/>
  <c r="AD578" i="4"/>
  <c r="AC578" i="4"/>
  <c r="AB578" i="4"/>
  <c r="AA578" i="4"/>
  <c r="Z578" i="4"/>
  <c r="Y578" i="4"/>
  <c r="X578" i="4"/>
  <c r="V578" i="4"/>
  <c r="U578" i="4"/>
  <c r="T578" i="4"/>
  <c r="S578" i="4"/>
  <c r="R578" i="4"/>
  <c r="Q578" i="4"/>
  <c r="P578" i="4"/>
  <c r="AI577" i="4"/>
  <c r="AH577" i="4"/>
  <c r="AF577" i="4"/>
  <c r="AE577" i="4"/>
  <c r="AD577" i="4"/>
  <c r="AC577" i="4"/>
  <c r="AB577" i="4"/>
  <c r="AA577" i="4"/>
  <c r="Z577" i="4"/>
  <c r="Y577" i="4"/>
  <c r="X577" i="4"/>
  <c r="V577" i="4"/>
  <c r="U577" i="4"/>
  <c r="T577" i="4"/>
  <c r="S577" i="4"/>
  <c r="R577" i="4"/>
  <c r="Q577" i="4"/>
  <c r="P577" i="4"/>
  <c r="AI576" i="4"/>
  <c r="AH576" i="4"/>
  <c r="AF576" i="4"/>
  <c r="AE576" i="4"/>
  <c r="AD576" i="4"/>
  <c r="AC576" i="4"/>
  <c r="AB576" i="4"/>
  <c r="AA576" i="4"/>
  <c r="Z576" i="4"/>
  <c r="Y576" i="4"/>
  <c r="X576" i="4"/>
  <c r="V576" i="4"/>
  <c r="U576" i="4"/>
  <c r="T576" i="4"/>
  <c r="S576" i="4"/>
  <c r="R576" i="4"/>
  <c r="Q576" i="4"/>
  <c r="P576" i="4"/>
  <c r="AI575" i="4"/>
  <c r="AH575" i="4"/>
  <c r="AF575" i="4"/>
  <c r="AE575" i="4"/>
  <c r="AD575" i="4"/>
  <c r="AC575" i="4"/>
  <c r="AB575" i="4"/>
  <c r="AA575" i="4"/>
  <c r="Z575" i="4"/>
  <c r="Y575" i="4"/>
  <c r="X575" i="4"/>
  <c r="V575" i="4"/>
  <c r="U575" i="4"/>
  <c r="T575" i="4"/>
  <c r="S575" i="4"/>
  <c r="R575" i="4"/>
  <c r="Q575" i="4"/>
  <c r="P575" i="4"/>
  <c r="AI574" i="4"/>
  <c r="AH574" i="4"/>
  <c r="AF574" i="4"/>
  <c r="AE574" i="4"/>
  <c r="AD574" i="4"/>
  <c r="AC574" i="4"/>
  <c r="AB574" i="4"/>
  <c r="AA574" i="4"/>
  <c r="Z574" i="4"/>
  <c r="Y574" i="4"/>
  <c r="X574" i="4"/>
  <c r="V574" i="4"/>
  <c r="U574" i="4"/>
  <c r="T574" i="4"/>
  <c r="S574" i="4"/>
  <c r="R574" i="4"/>
  <c r="Q574" i="4"/>
  <c r="P574" i="4"/>
  <c r="AI573" i="4"/>
  <c r="AH573" i="4"/>
  <c r="AF573" i="4"/>
  <c r="AE573" i="4"/>
  <c r="AD573" i="4"/>
  <c r="AC573" i="4"/>
  <c r="AB573" i="4"/>
  <c r="AA573" i="4"/>
  <c r="Z573" i="4"/>
  <c r="Y573" i="4"/>
  <c r="X573" i="4"/>
  <c r="V573" i="4"/>
  <c r="U573" i="4"/>
  <c r="T573" i="4"/>
  <c r="S573" i="4"/>
  <c r="R573" i="4"/>
  <c r="Q573" i="4"/>
  <c r="P573" i="4"/>
  <c r="AI572" i="4"/>
  <c r="AH572" i="4"/>
  <c r="AF572" i="4"/>
  <c r="AE572" i="4"/>
  <c r="AD572" i="4"/>
  <c r="AC572" i="4"/>
  <c r="AB572" i="4"/>
  <c r="AA572" i="4"/>
  <c r="Z572" i="4"/>
  <c r="Y572" i="4"/>
  <c r="X572" i="4"/>
  <c r="V572" i="4"/>
  <c r="U572" i="4"/>
  <c r="T572" i="4"/>
  <c r="S572" i="4"/>
  <c r="R572" i="4"/>
  <c r="Q572" i="4"/>
  <c r="P572" i="4"/>
  <c r="AI571" i="4"/>
  <c r="AH571" i="4"/>
  <c r="AF571" i="4"/>
  <c r="AE571" i="4"/>
  <c r="AD571" i="4"/>
  <c r="AC571" i="4"/>
  <c r="AB571" i="4"/>
  <c r="AA571" i="4"/>
  <c r="Z571" i="4"/>
  <c r="Y571" i="4"/>
  <c r="X571" i="4"/>
  <c r="V571" i="4"/>
  <c r="U571" i="4"/>
  <c r="T571" i="4"/>
  <c r="S571" i="4"/>
  <c r="R571" i="4"/>
  <c r="Q571" i="4"/>
  <c r="P571" i="4"/>
  <c r="AI570" i="4"/>
  <c r="AH570" i="4"/>
  <c r="AF570" i="4"/>
  <c r="AE570" i="4"/>
  <c r="AD570" i="4"/>
  <c r="AC570" i="4"/>
  <c r="AB570" i="4"/>
  <c r="AA570" i="4"/>
  <c r="Z570" i="4"/>
  <c r="Y570" i="4"/>
  <c r="X570" i="4"/>
  <c r="V570" i="4"/>
  <c r="U570" i="4"/>
  <c r="T570" i="4"/>
  <c r="S570" i="4"/>
  <c r="R570" i="4"/>
  <c r="Q570" i="4"/>
  <c r="P570" i="4"/>
  <c r="AI569" i="4"/>
  <c r="AH569" i="4"/>
  <c r="AF569" i="4"/>
  <c r="AE569" i="4"/>
  <c r="AD569" i="4"/>
  <c r="AC569" i="4"/>
  <c r="AB569" i="4"/>
  <c r="AA569" i="4"/>
  <c r="Z569" i="4"/>
  <c r="Y569" i="4"/>
  <c r="X569" i="4"/>
  <c r="V569" i="4"/>
  <c r="U569" i="4"/>
  <c r="T569" i="4"/>
  <c r="S569" i="4"/>
  <c r="R569" i="4"/>
  <c r="Q569" i="4"/>
  <c r="P569" i="4"/>
  <c r="AI568" i="4"/>
  <c r="AH568" i="4"/>
  <c r="AF568" i="4"/>
  <c r="AE568" i="4"/>
  <c r="AD568" i="4"/>
  <c r="AC568" i="4"/>
  <c r="AB568" i="4"/>
  <c r="AA568" i="4"/>
  <c r="Z568" i="4"/>
  <c r="Y568" i="4"/>
  <c r="X568" i="4"/>
  <c r="V568" i="4"/>
  <c r="U568" i="4"/>
  <c r="T568" i="4"/>
  <c r="S568" i="4"/>
  <c r="R568" i="4"/>
  <c r="Q568" i="4"/>
  <c r="P568" i="4"/>
  <c r="AI567" i="4"/>
  <c r="AH567" i="4"/>
  <c r="AF567" i="4"/>
  <c r="AE567" i="4"/>
  <c r="AD567" i="4"/>
  <c r="AC567" i="4"/>
  <c r="AB567" i="4"/>
  <c r="AA567" i="4"/>
  <c r="Z567" i="4"/>
  <c r="Y567" i="4"/>
  <c r="X567" i="4"/>
  <c r="V567" i="4"/>
  <c r="U567" i="4"/>
  <c r="T567" i="4"/>
  <c r="S567" i="4"/>
  <c r="R567" i="4"/>
  <c r="Q567" i="4"/>
  <c r="P567" i="4"/>
  <c r="AI566" i="4"/>
  <c r="AH566" i="4"/>
  <c r="AF566" i="4"/>
  <c r="AE566" i="4"/>
  <c r="AD566" i="4"/>
  <c r="AC566" i="4"/>
  <c r="AB566" i="4"/>
  <c r="AA566" i="4"/>
  <c r="Z566" i="4"/>
  <c r="Y566" i="4"/>
  <c r="X566" i="4"/>
  <c r="V566" i="4"/>
  <c r="U566" i="4"/>
  <c r="T566" i="4"/>
  <c r="S566" i="4"/>
  <c r="R566" i="4"/>
  <c r="Q566" i="4"/>
  <c r="P566" i="4"/>
  <c r="AI565" i="4"/>
  <c r="AH565" i="4"/>
  <c r="AF565" i="4"/>
  <c r="AE565" i="4"/>
  <c r="AD565" i="4"/>
  <c r="AC565" i="4"/>
  <c r="AB565" i="4"/>
  <c r="AA565" i="4"/>
  <c r="Z565" i="4"/>
  <c r="Y565" i="4"/>
  <c r="X565" i="4"/>
  <c r="V565" i="4"/>
  <c r="U565" i="4"/>
  <c r="T565" i="4"/>
  <c r="S565" i="4"/>
  <c r="R565" i="4"/>
  <c r="Q565" i="4"/>
  <c r="P565" i="4"/>
  <c r="AI564" i="4"/>
  <c r="AH564" i="4"/>
  <c r="AF564" i="4"/>
  <c r="AE564" i="4"/>
  <c r="AD564" i="4"/>
  <c r="AC564" i="4"/>
  <c r="AB564" i="4"/>
  <c r="AA564" i="4"/>
  <c r="Z564" i="4"/>
  <c r="Y564" i="4"/>
  <c r="X564" i="4"/>
  <c r="V564" i="4"/>
  <c r="U564" i="4"/>
  <c r="T564" i="4"/>
  <c r="S564" i="4"/>
  <c r="R564" i="4"/>
  <c r="Q564" i="4"/>
  <c r="P564" i="4"/>
  <c r="AI563" i="4"/>
  <c r="AH563" i="4"/>
  <c r="AF563" i="4"/>
  <c r="AE563" i="4"/>
  <c r="AD563" i="4"/>
  <c r="AC563" i="4"/>
  <c r="AB563" i="4"/>
  <c r="AA563" i="4"/>
  <c r="Z563" i="4"/>
  <c r="Y563" i="4"/>
  <c r="X563" i="4"/>
  <c r="V563" i="4"/>
  <c r="U563" i="4"/>
  <c r="T563" i="4"/>
  <c r="S563" i="4"/>
  <c r="R563" i="4"/>
  <c r="Q563" i="4"/>
  <c r="P563" i="4"/>
  <c r="AI562" i="4"/>
  <c r="AH562" i="4"/>
  <c r="AF562" i="4"/>
  <c r="AE562" i="4"/>
  <c r="AD562" i="4"/>
  <c r="AC562" i="4"/>
  <c r="AB562" i="4"/>
  <c r="AA562" i="4"/>
  <c r="Z562" i="4"/>
  <c r="Y562" i="4"/>
  <c r="X562" i="4"/>
  <c r="V562" i="4"/>
  <c r="U562" i="4"/>
  <c r="T562" i="4"/>
  <c r="S562" i="4"/>
  <c r="R562" i="4"/>
  <c r="Q562" i="4"/>
  <c r="P562" i="4"/>
  <c r="AI561" i="4"/>
  <c r="AH561" i="4"/>
  <c r="AF561" i="4"/>
  <c r="AE561" i="4"/>
  <c r="AD561" i="4"/>
  <c r="AC561" i="4"/>
  <c r="AB561" i="4"/>
  <c r="AA561" i="4"/>
  <c r="Z561" i="4"/>
  <c r="Y561" i="4"/>
  <c r="X561" i="4"/>
  <c r="V561" i="4"/>
  <c r="U561" i="4"/>
  <c r="T561" i="4"/>
  <c r="S561" i="4"/>
  <c r="R561" i="4"/>
  <c r="Q561" i="4"/>
  <c r="P561" i="4"/>
  <c r="AI560" i="4"/>
  <c r="AH560" i="4"/>
  <c r="AF560" i="4"/>
  <c r="AE560" i="4"/>
  <c r="AD560" i="4"/>
  <c r="AC560" i="4"/>
  <c r="AB560" i="4"/>
  <c r="AA560" i="4"/>
  <c r="Z560" i="4"/>
  <c r="Y560" i="4"/>
  <c r="X560" i="4"/>
  <c r="V560" i="4"/>
  <c r="U560" i="4"/>
  <c r="T560" i="4"/>
  <c r="S560" i="4"/>
  <c r="R560" i="4"/>
  <c r="Q560" i="4"/>
  <c r="P560" i="4"/>
  <c r="AI559" i="4"/>
  <c r="AH559" i="4"/>
  <c r="AF559" i="4"/>
  <c r="AE559" i="4"/>
  <c r="AD559" i="4"/>
  <c r="AC559" i="4"/>
  <c r="AB559" i="4"/>
  <c r="AA559" i="4"/>
  <c r="Z559" i="4"/>
  <c r="Y559" i="4"/>
  <c r="X559" i="4"/>
  <c r="V559" i="4"/>
  <c r="U559" i="4"/>
  <c r="T559" i="4"/>
  <c r="S559" i="4"/>
  <c r="R559" i="4"/>
  <c r="Q559" i="4"/>
  <c r="P559" i="4"/>
  <c r="AI558" i="4"/>
  <c r="AH558" i="4"/>
  <c r="AF558" i="4"/>
  <c r="AE558" i="4"/>
  <c r="AD558" i="4"/>
  <c r="AC558" i="4"/>
  <c r="AB558" i="4"/>
  <c r="AA558" i="4"/>
  <c r="Z558" i="4"/>
  <c r="Y558" i="4"/>
  <c r="X558" i="4"/>
  <c r="V558" i="4"/>
  <c r="U558" i="4"/>
  <c r="T558" i="4"/>
  <c r="S558" i="4"/>
  <c r="R558" i="4"/>
  <c r="Q558" i="4"/>
  <c r="P558" i="4"/>
  <c r="AI557" i="4"/>
  <c r="AH557" i="4"/>
  <c r="AF557" i="4"/>
  <c r="AE557" i="4"/>
  <c r="AD557" i="4"/>
  <c r="AC557" i="4"/>
  <c r="AB557" i="4"/>
  <c r="AA557" i="4"/>
  <c r="Z557" i="4"/>
  <c r="Y557" i="4"/>
  <c r="X557" i="4"/>
  <c r="V557" i="4"/>
  <c r="U557" i="4"/>
  <c r="T557" i="4"/>
  <c r="S557" i="4"/>
  <c r="R557" i="4"/>
  <c r="Q557" i="4"/>
  <c r="P557" i="4"/>
  <c r="AI556" i="4"/>
  <c r="AH556" i="4"/>
  <c r="AF556" i="4"/>
  <c r="AE556" i="4"/>
  <c r="AD556" i="4"/>
  <c r="AC556" i="4"/>
  <c r="AB556" i="4"/>
  <c r="AA556" i="4"/>
  <c r="Z556" i="4"/>
  <c r="Y556" i="4"/>
  <c r="X556" i="4"/>
  <c r="V556" i="4"/>
  <c r="U556" i="4"/>
  <c r="T556" i="4"/>
  <c r="S556" i="4"/>
  <c r="R556" i="4"/>
  <c r="Q556" i="4"/>
  <c r="P556" i="4"/>
  <c r="AI555" i="4"/>
  <c r="AH555" i="4"/>
  <c r="AF555" i="4"/>
  <c r="AE555" i="4"/>
  <c r="AD555" i="4"/>
  <c r="AC555" i="4"/>
  <c r="AB555" i="4"/>
  <c r="AA555" i="4"/>
  <c r="Z555" i="4"/>
  <c r="Y555" i="4"/>
  <c r="X555" i="4"/>
  <c r="V555" i="4"/>
  <c r="U555" i="4"/>
  <c r="T555" i="4"/>
  <c r="S555" i="4"/>
  <c r="R555" i="4"/>
  <c r="Q555" i="4"/>
  <c r="P555" i="4"/>
  <c r="AI554" i="4"/>
  <c r="AH554" i="4"/>
  <c r="AF554" i="4"/>
  <c r="AE554" i="4"/>
  <c r="AD554" i="4"/>
  <c r="AC554" i="4"/>
  <c r="AB554" i="4"/>
  <c r="AA554" i="4"/>
  <c r="Z554" i="4"/>
  <c r="Y554" i="4"/>
  <c r="X554" i="4"/>
  <c r="V554" i="4"/>
  <c r="U554" i="4"/>
  <c r="T554" i="4"/>
  <c r="S554" i="4"/>
  <c r="R554" i="4"/>
  <c r="Q554" i="4"/>
  <c r="P554" i="4"/>
  <c r="AI553" i="4"/>
  <c r="AH553" i="4"/>
  <c r="AF553" i="4"/>
  <c r="AE553" i="4"/>
  <c r="AD553" i="4"/>
  <c r="AC553" i="4"/>
  <c r="AB553" i="4"/>
  <c r="AA553" i="4"/>
  <c r="Z553" i="4"/>
  <c r="Y553" i="4"/>
  <c r="X553" i="4"/>
  <c r="V553" i="4"/>
  <c r="U553" i="4"/>
  <c r="T553" i="4"/>
  <c r="S553" i="4"/>
  <c r="R553" i="4"/>
  <c r="Q553" i="4"/>
  <c r="P553" i="4"/>
  <c r="AI552" i="4"/>
  <c r="AH552" i="4"/>
  <c r="AF552" i="4"/>
  <c r="AE552" i="4"/>
  <c r="AD552" i="4"/>
  <c r="AC552" i="4"/>
  <c r="AB552" i="4"/>
  <c r="AA552" i="4"/>
  <c r="Z552" i="4"/>
  <c r="Y552" i="4"/>
  <c r="X552" i="4"/>
  <c r="V552" i="4"/>
  <c r="U552" i="4"/>
  <c r="T552" i="4"/>
  <c r="S552" i="4"/>
  <c r="R552" i="4"/>
  <c r="Q552" i="4"/>
  <c r="P552" i="4"/>
  <c r="AI551" i="4"/>
  <c r="AH551" i="4"/>
  <c r="AF551" i="4"/>
  <c r="AE551" i="4"/>
  <c r="AD551" i="4"/>
  <c r="AC551" i="4"/>
  <c r="AB551" i="4"/>
  <c r="AA551" i="4"/>
  <c r="Z551" i="4"/>
  <c r="Y551" i="4"/>
  <c r="X551" i="4"/>
  <c r="V551" i="4"/>
  <c r="U551" i="4"/>
  <c r="T551" i="4"/>
  <c r="S551" i="4"/>
  <c r="R551" i="4"/>
  <c r="Q551" i="4"/>
  <c r="P551" i="4"/>
  <c r="AI550" i="4"/>
  <c r="AH550" i="4"/>
  <c r="AF550" i="4"/>
  <c r="AE550" i="4"/>
  <c r="AD550" i="4"/>
  <c r="AC550" i="4"/>
  <c r="AB550" i="4"/>
  <c r="AA550" i="4"/>
  <c r="Z550" i="4"/>
  <c r="Y550" i="4"/>
  <c r="X550" i="4"/>
  <c r="V550" i="4"/>
  <c r="U550" i="4"/>
  <c r="T550" i="4"/>
  <c r="S550" i="4"/>
  <c r="R550" i="4"/>
  <c r="Q550" i="4"/>
  <c r="P550" i="4"/>
  <c r="AI549" i="4"/>
  <c r="AH549" i="4"/>
  <c r="AF549" i="4"/>
  <c r="AE549" i="4"/>
  <c r="AD549" i="4"/>
  <c r="AC549" i="4"/>
  <c r="AB549" i="4"/>
  <c r="AA549" i="4"/>
  <c r="Z549" i="4"/>
  <c r="Y549" i="4"/>
  <c r="X549" i="4"/>
  <c r="V549" i="4"/>
  <c r="U549" i="4"/>
  <c r="T549" i="4"/>
  <c r="S549" i="4"/>
  <c r="R549" i="4"/>
  <c r="Q549" i="4"/>
  <c r="P549" i="4"/>
  <c r="AI548" i="4"/>
  <c r="AH548" i="4"/>
  <c r="AF548" i="4"/>
  <c r="AE548" i="4"/>
  <c r="AD548" i="4"/>
  <c r="AC548" i="4"/>
  <c r="AB548" i="4"/>
  <c r="AA548" i="4"/>
  <c r="Z548" i="4"/>
  <c r="Y548" i="4"/>
  <c r="X548" i="4"/>
  <c r="V548" i="4"/>
  <c r="U548" i="4"/>
  <c r="T548" i="4"/>
  <c r="S548" i="4"/>
  <c r="R548" i="4"/>
  <c r="Q548" i="4"/>
  <c r="P548" i="4"/>
  <c r="AI547" i="4"/>
  <c r="AH547" i="4"/>
  <c r="AF547" i="4"/>
  <c r="AE547" i="4"/>
  <c r="AD547" i="4"/>
  <c r="AC547" i="4"/>
  <c r="AB547" i="4"/>
  <c r="AA547" i="4"/>
  <c r="Z547" i="4"/>
  <c r="Y547" i="4"/>
  <c r="X547" i="4"/>
  <c r="V547" i="4"/>
  <c r="U547" i="4"/>
  <c r="T547" i="4"/>
  <c r="S547" i="4"/>
  <c r="R547" i="4"/>
  <c r="Q547" i="4"/>
  <c r="P547" i="4"/>
  <c r="AI546" i="4"/>
  <c r="AH546" i="4"/>
  <c r="AF546" i="4"/>
  <c r="AE546" i="4"/>
  <c r="AD546" i="4"/>
  <c r="AC546" i="4"/>
  <c r="AB546" i="4"/>
  <c r="AA546" i="4"/>
  <c r="Z546" i="4"/>
  <c r="Y546" i="4"/>
  <c r="X546" i="4"/>
  <c r="V546" i="4"/>
  <c r="U546" i="4"/>
  <c r="T546" i="4"/>
  <c r="S546" i="4"/>
  <c r="R546" i="4"/>
  <c r="Q546" i="4"/>
  <c r="P546" i="4"/>
  <c r="AI545" i="4"/>
  <c r="AH545" i="4"/>
  <c r="AF545" i="4"/>
  <c r="AE545" i="4"/>
  <c r="AD545" i="4"/>
  <c r="AC545" i="4"/>
  <c r="AB545" i="4"/>
  <c r="AA545" i="4"/>
  <c r="Z545" i="4"/>
  <c r="Y545" i="4"/>
  <c r="X545" i="4"/>
  <c r="V545" i="4"/>
  <c r="U545" i="4"/>
  <c r="T545" i="4"/>
  <c r="S545" i="4"/>
  <c r="R545" i="4"/>
  <c r="Q545" i="4"/>
  <c r="P545" i="4"/>
  <c r="AI544" i="4"/>
  <c r="AH544" i="4"/>
  <c r="AF544" i="4"/>
  <c r="AE544" i="4"/>
  <c r="AD544" i="4"/>
  <c r="AC544" i="4"/>
  <c r="AB544" i="4"/>
  <c r="AA544" i="4"/>
  <c r="Z544" i="4"/>
  <c r="Y544" i="4"/>
  <c r="X544" i="4"/>
  <c r="V544" i="4"/>
  <c r="U544" i="4"/>
  <c r="T544" i="4"/>
  <c r="S544" i="4"/>
  <c r="R544" i="4"/>
  <c r="Q544" i="4"/>
  <c r="P544" i="4"/>
  <c r="AI543" i="4"/>
  <c r="AH543" i="4"/>
  <c r="AF543" i="4"/>
  <c r="AE543" i="4"/>
  <c r="AD543" i="4"/>
  <c r="AC543" i="4"/>
  <c r="AB543" i="4"/>
  <c r="AA543" i="4"/>
  <c r="Z543" i="4"/>
  <c r="Y543" i="4"/>
  <c r="X543" i="4"/>
  <c r="V543" i="4"/>
  <c r="U543" i="4"/>
  <c r="T543" i="4"/>
  <c r="S543" i="4"/>
  <c r="R543" i="4"/>
  <c r="Q543" i="4"/>
  <c r="P543" i="4"/>
  <c r="AI542" i="4"/>
  <c r="AH542" i="4"/>
  <c r="AF542" i="4"/>
  <c r="AE542" i="4"/>
  <c r="AD542" i="4"/>
  <c r="AC542" i="4"/>
  <c r="AB542" i="4"/>
  <c r="AA542" i="4"/>
  <c r="Z542" i="4"/>
  <c r="Y542" i="4"/>
  <c r="X542" i="4"/>
  <c r="V542" i="4"/>
  <c r="U542" i="4"/>
  <c r="T542" i="4"/>
  <c r="S542" i="4"/>
  <c r="R542" i="4"/>
  <c r="Q542" i="4"/>
  <c r="P542" i="4"/>
  <c r="AI541" i="4"/>
  <c r="AH541" i="4"/>
  <c r="AF541" i="4"/>
  <c r="AE541" i="4"/>
  <c r="AD541" i="4"/>
  <c r="AC541" i="4"/>
  <c r="AB541" i="4"/>
  <c r="AA541" i="4"/>
  <c r="Z541" i="4"/>
  <c r="Y541" i="4"/>
  <c r="X541" i="4"/>
  <c r="V541" i="4"/>
  <c r="U541" i="4"/>
  <c r="T541" i="4"/>
  <c r="S541" i="4"/>
  <c r="R541" i="4"/>
  <c r="Q541" i="4"/>
  <c r="P541" i="4"/>
  <c r="AI540" i="4"/>
  <c r="AH540" i="4"/>
  <c r="AF540" i="4"/>
  <c r="AE540" i="4"/>
  <c r="AD540" i="4"/>
  <c r="AC540" i="4"/>
  <c r="AB540" i="4"/>
  <c r="AA540" i="4"/>
  <c r="Z540" i="4"/>
  <c r="Y540" i="4"/>
  <c r="X540" i="4"/>
  <c r="V540" i="4"/>
  <c r="U540" i="4"/>
  <c r="T540" i="4"/>
  <c r="S540" i="4"/>
  <c r="R540" i="4"/>
  <c r="Q540" i="4"/>
  <c r="P540" i="4"/>
  <c r="AI539" i="4"/>
  <c r="AH539" i="4"/>
  <c r="AF539" i="4"/>
  <c r="AE539" i="4"/>
  <c r="AD539" i="4"/>
  <c r="AC539" i="4"/>
  <c r="AB539" i="4"/>
  <c r="AA539" i="4"/>
  <c r="Z539" i="4"/>
  <c r="Y539" i="4"/>
  <c r="X539" i="4"/>
  <c r="V539" i="4"/>
  <c r="U539" i="4"/>
  <c r="T539" i="4"/>
  <c r="S539" i="4"/>
  <c r="R539" i="4"/>
  <c r="Q539" i="4"/>
  <c r="P539" i="4"/>
  <c r="AI538" i="4"/>
  <c r="AH538" i="4"/>
  <c r="AF538" i="4"/>
  <c r="AE538" i="4"/>
  <c r="AD538" i="4"/>
  <c r="AC538" i="4"/>
  <c r="AB538" i="4"/>
  <c r="AA538" i="4"/>
  <c r="Z538" i="4"/>
  <c r="Y538" i="4"/>
  <c r="X538" i="4"/>
  <c r="V538" i="4"/>
  <c r="U538" i="4"/>
  <c r="T538" i="4"/>
  <c r="S538" i="4"/>
  <c r="R538" i="4"/>
  <c r="Q538" i="4"/>
  <c r="P538" i="4"/>
  <c r="AI537" i="4"/>
  <c r="AH537" i="4"/>
  <c r="AF537" i="4"/>
  <c r="AE537" i="4"/>
  <c r="AD537" i="4"/>
  <c r="AC537" i="4"/>
  <c r="AB537" i="4"/>
  <c r="AA537" i="4"/>
  <c r="Z537" i="4"/>
  <c r="Y537" i="4"/>
  <c r="X537" i="4"/>
  <c r="V537" i="4"/>
  <c r="U537" i="4"/>
  <c r="T537" i="4"/>
  <c r="S537" i="4"/>
  <c r="R537" i="4"/>
  <c r="Q537" i="4"/>
  <c r="P537" i="4"/>
  <c r="AI536" i="4"/>
  <c r="AH536" i="4"/>
  <c r="AF536" i="4"/>
  <c r="AE536" i="4"/>
  <c r="AD536" i="4"/>
  <c r="AC536" i="4"/>
  <c r="AB536" i="4"/>
  <c r="AA536" i="4"/>
  <c r="Z536" i="4"/>
  <c r="Y536" i="4"/>
  <c r="X536" i="4"/>
  <c r="V536" i="4"/>
  <c r="U536" i="4"/>
  <c r="T536" i="4"/>
  <c r="S536" i="4"/>
  <c r="R536" i="4"/>
  <c r="Q536" i="4"/>
  <c r="P536" i="4"/>
  <c r="AI535" i="4"/>
  <c r="AH535" i="4"/>
  <c r="AF535" i="4"/>
  <c r="AE535" i="4"/>
  <c r="AD535" i="4"/>
  <c r="AC535" i="4"/>
  <c r="AB535" i="4"/>
  <c r="AA535" i="4"/>
  <c r="Z535" i="4"/>
  <c r="Y535" i="4"/>
  <c r="X535" i="4"/>
  <c r="V535" i="4"/>
  <c r="U535" i="4"/>
  <c r="T535" i="4"/>
  <c r="S535" i="4"/>
  <c r="R535" i="4"/>
  <c r="Q535" i="4"/>
  <c r="P535" i="4"/>
  <c r="AI534" i="4"/>
  <c r="AH534" i="4"/>
  <c r="AF534" i="4"/>
  <c r="AE534" i="4"/>
  <c r="AD534" i="4"/>
  <c r="AC534" i="4"/>
  <c r="AB534" i="4"/>
  <c r="AA534" i="4"/>
  <c r="Z534" i="4"/>
  <c r="Y534" i="4"/>
  <c r="X534" i="4"/>
  <c r="V534" i="4"/>
  <c r="U534" i="4"/>
  <c r="T534" i="4"/>
  <c r="S534" i="4"/>
  <c r="R534" i="4"/>
  <c r="Q534" i="4"/>
  <c r="P534" i="4"/>
  <c r="AI533" i="4"/>
  <c r="AH533" i="4"/>
  <c r="AF533" i="4"/>
  <c r="AE533" i="4"/>
  <c r="AD533" i="4"/>
  <c r="AC533" i="4"/>
  <c r="AB533" i="4"/>
  <c r="AA533" i="4"/>
  <c r="Z533" i="4"/>
  <c r="Y533" i="4"/>
  <c r="X533" i="4"/>
  <c r="V533" i="4"/>
  <c r="U533" i="4"/>
  <c r="T533" i="4"/>
  <c r="S533" i="4"/>
  <c r="R533" i="4"/>
  <c r="Q533" i="4"/>
  <c r="P533" i="4"/>
  <c r="AI532" i="4"/>
  <c r="AH532" i="4"/>
  <c r="AF532" i="4"/>
  <c r="AE532" i="4"/>
  <c r="AD532" i="4"/>
  <c r="AC532" i="4"/>
  <c r="AB532" i="4"/>
  <c r="AA532" i="4"/>
  <c r="Z532" i="4"/>
  <c r="Y532" i="4"/>
  <c r="X532" i="4"/>
  <c r="V532" i="4"/>
  <c r="U532" i="4"/>
  <c r="T532" i="4"/>
  <c r="S532" i="4"/>
  <c r="R532" i="4"/>
  <c r="Q532" i="4"/>
  <c r="P532" i="4"/>
  <c r="AI531" i="4"/>
  <c r="AH531" i="4"/>
  <c r="AF531" i="4"/>
  <c r="AE531" i="4"/>
  <c r="AD531" i="4"/>
  <c r="AC531" i="4"/>
  <c r="AB531" i="4"/>
  <c r="AA531" i="4"/>
  <c r="Z531" i="4"/>
  <c r="Y531" i="4"/>
  <c r="X531" i="4"/>
  <c r="V531" i="4"/>
  <c r="U531" i="4"/>
  <c r="T531" i="4"/>
  <c r="S531" i="4"/>
  <c r="R531" i="4"/>
  <c r="Q531" i="4"/>
  <c r="P531" i="4"/>
  <c r="AI530" i="4"/>
  <c r="AH530" i="4"/>
  <c r="AF530" i="4"/>
  <c r="AE530" i="4"/>
  <c r="AD530" i="4"/>
  <c r="AC530" i="4"/>
  <c r="AB530" i="4"/>
  <c r="AA530" i="4"/>
  <c r="Z530" i="4"/>
  <c r="Y530" i="4"/>
  <c r="X530" i="4"/>
  <c r="V530" i="4"/>
  <c r="U530" i="4"/>
  <c r="T530" i="4"/>
  <c r="S530" i="4"/>
  <c r="R530" i="4"/>
  <c r="Q530" i="4"/>
  <c r="P530" i="4"/>
  <c r="AI529" i="4"/>
  <c r="AH529" i="4"/>
  <c r="AF529" i="4"/>
  <c r="AE529" i="4"/>
  <c r="AD529" i="4"/>
  <c r="AC529" i="4"/>
  <c r="AB529" i="4"/>
  <c r="AA529" i="4"/>
  <c r="Z529" i="4"/>
  <c r="Y529" i="4"/>
  <c r="X529" i="4"/>
  <c r="V529" i="4"/>
  <c r="U529" i="4"/>
  <c r="T529" i="4"/>
  <c r="S529" i="4"/>
  <c r="R529" i="4"/>
  <c r="Q529" i="4"/>
  <c r="P529" i="4"/>
  <c r="AI528" i="4"/>
  <c r="AH528" i="4"/>
  <c r="AF528" i="4"/>
  <c r="AE528" i="4"/>
  <c r="AD528" i="4"/>
  <c r="AC528" i="4"/>
  <c r="AB528" i="4"/>
  <c r="AA528" i="4"/>
  <c r="Z528" i="4"/>
  <c r="Y528" i="4"/>
  <c r="X528" i="4"/>
  <c r="V528" i="4"/>
  <c r="U528" i="4"/>
  <c r="T528" i="4"/>
  <c r="S528" i="4"/>
  <c r="R528" i="4"/>
  <c r="Q528" i="4"/>
  <c r="P528" i="4"/>
  <c r="AI527" i="4"/>
  <c r="AH527" i="4"/>
  <c r="AF527" i="4"/>
  <c r="AE527" i="4"/>
  <c r="AD527" i="4"/>
  <c r="AC527" i="4"/>
  <c r="AB527" i="4"/>
  <c r="AA527" i="4"/>
  <c r="Z527" i="4"/>
  <c r="Y527" i="4"/>
  <c r="X527" i="4"/>
  <c r="V527" i="4"/>
  <c r="U527" i="4"/>
  <c r="T527" i="4"/>
  <c r="S527" i="4"/>
  <c r="R527" i="4"/>
  <c r="Q527" i="4"/>
  <c r="P527" i="4"/>
  <c r="AI526" i="4"/>
  <c r="AH526" i="4"/>
  <c r="AF526" i="4"/>
  <c r="AE526" i="4"/>
  <c r="AD526" i="4"/>
  <c r="AC526" i="4"/>
  <c r="AB526" i="4"/>
  <c r="AA526" i="4"/>
  <c r="Z526" i="4"/>
  <c r="Y526" i="4"/>
  <c r="X526" i="4"/>
  <c r="V526" i="4"/>
  <c r="U526" i="4"/>
  <c r="T526" i="4"/>
  <c r="S526" i="4"/>
  <c r="R526" i="4"/>
  <c r="Q526" i="4"/>
  <c r="P526" i="4"/>
  <c r="AI525" i="4"/>
  <c r="AH525" i="4"/>
  <c r="AF525" i="4"/>
  <c r="AE525" i="4"/>
  <c r="AD525" i="4"/>
  <c r="AC525" i="4"/>
  <c r="AB525" i="4"/>
  <c r="AA525" i="4"/>
  <c r="Z525" i="4"/>
  <c r="Y525" i="4"/>
  <c r="X525" i="4"/>
  <c r="V525" i="4"/>
  <c r="U525" i="4"/>
  <c r="T525" i="4"/>
  <c r="S525" i="4"/>
  <c r="R525" i="4"/>
  <c r="Q525" i="4"/>
  <c r="P525" i="4"/>
  <c r="AI524" i="4"/>
  <c r="AH524" i="4"/>
  <c r="AF524" i="4"/>
  <c r="AE524" i="4"/>
  <c r="AD524" i="4"/>
  <c r="AC524" i="4"/>
  <c r="AB524" i="4"/>
  <c r="AA524" i="4"/>
  <c r="Z524" i="4"/>
  <c r="Y524" i="4"/>
  <c r="X524" i="4"/>
  <c r="V524" i="4"/>
  <c r="U524" i="4"/>
  <c r="T524" i="4"/>
  <c r="S524" i="4"/>
  <c r="R524" i="4"/>
  <c r="Q524" i="4"/>
  <c r="P524" i="4"/>
  <c r="AI523" i="4"/>
  <c r="AH523" i="4"/>
  <c r="AF523" i="4"/>
  <c r="AE523" i="4"/>
  <c r="AD523" i="4"/>
  <c r="AC523" i="4"/>
  <c r="AB523" i="4"/>
  <c r="AA523" i="4"/>
  <c r="Z523" i="4"/>
  <c r="Y523" i="4"/>
  <c r="X523" i="4"/>
  <c r="V523" i="4"/>
  <c r="U523" i="4"/>
  <c r="T523" i="4"/>
  <c r="S523" i="4"/>
  <c r="R523" i="4"/>
  <c r="Q523" i="4"/>
  <c r="P523" i="4"/>
  <c r="AI522" i="4"/>
  <c r="AH522" i="4"/>
  <c r="AF522" i="4"/>
  <c r="AE522" i="4"/>
  <c r="AD522" i="4"/>
  <c r="AC522" i="4"/>
  <c r="AB522" i="4"/>
  <c r="AA522" i="4"/>
  <c r="Z522" i="4"/>
  <c r="Y522" i="4"/>
  <c r="X522" i="4"/>
  <c r="V522" i="4"/>
  <c r="U522" i="4"/>
  <c r="T522" i="4"/>
  <c r="S522" i="4"/>
  <c r="R522" i="4"/>
  <c r="Q522" i="4"/>
  <c r="P522" i="4"/>
  <c r="AI521" i="4"/>
  <c r="AH521" i="4"/>
  <c r="AF521" i="4"/>
  <c r="AE521" i="4"/>
  <c r="AD521" i="4"/>
  <c r="AC521" i="4"/>
  <c r="AB521" i="4"/>
  <c r="AA521" i="4"/>
  <c r="Z521" i="4"/>
  <c r="Y521" i="4"/>
  <c r="X521" i="4"/>
  <c r="V521" i="4"/>
  <c r="U521" i="4"/>
  <c r="T521" i="4"/>
  <c r="S521" i="4"/>
  <c r="R521" i="4"/>
  <c r="Q521" i="4"/>
  <c r="P521" i="4"/>
  <c r="AI520" i="4"/>
  <c r="AH520" i="4"/>
  <c r="AF520" i="4"/>
  <c r="AE520" i="4"/>
  <c r="AD520" i="4"/>
  <c r="AC520" i="4"/>
  <c r="AB520" i="4"/>
  <c r="AA520" i="4"/>
  <c r="Z520" i="4"/>
  <c r="Y520" i="4"/>
  <c r="X520" i="4"/>
  <c r="V520" i="4"/>
  <c r="U520" i="4"/>
  <c r="T520" i="4"/>
  <c r="S520" i="4"/>
  <c r="R520" i="4"/>
  <c r="Q520" i="4"/>
  <c r="P520" i="4"/>
  <c r="AI519" i="4"/>
  <c r="AH519" i="4"/>
  <c r="AF519" i="4"/>
  <c r="AE519" i="4"/>
  <c r="AD519" i="4"/>
  <c r="AC519" i="4"/>
  <c r="AB519" i="4"/>
  <c r="AA519" i="4"/>
  <c r="Z519" i="4"/>
  <c r="Y519" i="4"/>
  <c r="X519" i="4"/>
  <c r="V519" i="4"/>
  <c r="U519" i="4"/>
  <c r="T519" i="4"/>
  <c r="S519" i="4"/>
  <c r="R519" i="4"/>
  <c r="Q519" i="4"/>
  <c r="P519" i="4"/>
  <c r="AI518" i="4"/>
  <c r="AH518" i="4"/>
  <c r="AF518" i="4"/>
  <c r="AE518" i="4"/>
  <c r="AD518" i="4"/>
  <c r="AC518" i="4"/>
  <c r="AB518" i="4"/>
  <c r="AA518" i="4"/>
  <c r="Z518" i="4"/>
  <c r="Y518" i="4"/>
  <c r="X518" i="4"/>
  <c r="V518" i="4"/>
  <c r="U518" i="4"/>
  <c r="T518" i="4"/>
  <c r="S518" i="4"/>
  <c r="R518" i="4"/>
  <c r="Q518" i="4"/>
  <c r="P518" i="4"/>
  <c r="AI517" i="4"/>
  <c r="AH517" i="4"/>
  <c r="AF517" i="4"/>
  <c r="AE517" i="4"/>
  <c r="AD517" i="4"/>
  <c r="AC517" i="4"/>
  <c r="AB517" i="4"/>
  <c r="AA517" i="4"/>
  <c r="Z517" i="4"/>
  <c r="Y517" i="4"/>
  <c r="X517" i="4"/>
  <c r="V517" i="4"/>
  <c r="U517" i="4"/>
  <c r="T517" i="4"/>
  <c r="S517" i="4"/>
  <c r="R517" i="4"/>
  <c r="Q517" i="4"/>
  <c r="P517" i="4"/>
  <c r="AI516" i="4"/>
  <c r="AH516" i="4"/>
  <c r="AF516" i="4"/>
  <c r="AE516" i="4"/>
  <c r="AD516" i="4"/>
  <c r="AC516" i="4"/>
  <c r="AB516" i="4"/>
  <c r="AA516" i="4"/>
  <c r="Z516" i="4"/>
  <c r="Y516" i="4"/>
  <c r="X516" i="4"/>
  <c r="V516" i="4"/>
  <c r="U516" i="4"/>
  <c r="T516" i="4"/>
  <c r="S516" i="4"/>
  <c r="R516" i="4"/>
  <c r="Q516" i="4"/>
  <c r="P516" i="4"/>
  <c r="AI515" i="4"/>
  <c r="AH515" i="4"/>
  <c r="AF515" i="4"/>
  <c r="AE515" i="4"/>
  <c r="AD515" i="4"/>
  <c r="AC515" i="4"/>
  <c r="AB515" i="4"/>
  <c r="AA515" i="4"/>
  <c r="Z515" i="4"/>
  <c r="Y515" i="4"/>
  <c r="X515" i="4"/>
  <c r="V515" i="4"/>
  <c r="U515" i="4"/>
  <c r="T515" i="4"/>
  <c r="S515" i="4"/>
  <c r="R515" i="4"/>
  <c r="Q515" i="4"/>
  <c r="P515" i="4"/>
  <c r="AI514" i="4"/>
  <c r="AH514" i="4"/>
  <c r="AF514" i="4"/>
  <c r="AE514" i="4"/>
  <c r="AD514" i="4"/>
  <c r="AC514" i="4"/>
  <c r="AB514" i="4"/>
  <c r="AA514" i="4"/>
  <c r="Z514" i="4"/>
  <c r="Y514" i="4"/>
  <c r="X514" i="4"/>
  <c r="V514" i="4"/>
  <c r="U514" i="4"/>
  <c r="T514" i="4"/>
  <c r="S514" i="4"/>
  <c r="R514" i="4"/>
  <c r="Q514" i="4"/>
  <c r="P514" i="4"/>
  <c r="AI513" i="4"/>
  <c r="AH513" i="4"/>
  <c r="AF513" i="4"/>
  <c r="AE513" i="4"/>
  <c r="AD513" i="4"/>
  <c r="AC513" i="4"/>
  <c r="AB513" i="4"/>
  <c r="AA513" i="4"/>
  <c r="Z513" i="4"/>
  <c r="Y513" i="4"/>
  <c r="X513" i="4"/>
  <c r="V513" i="4"/>
  <c r="U513" i="4"/>
  <c r="T513" i="4"/>
  <c r="S513" i="4"/>
  <c r="R513" i="4"/>
  <c r="Q513" i="4"/>
  <c r="P513" i="4"/>
  <c r="AI512" i="4"/>
  <c r="AH512" i="4"/>
  <c r="AF512" i="4"/>
  <c r="AE512" i="4"/>
  <c r="AD512" i="4"/>
  <c r="AC512" i="4"/>
  <c r="AB512" i="4"/>
  <c r="AA512" i="4"/>
  <c r="Z512" i="4"/>
  <c r="Y512" i="4"/>
  <c r="X512" i="4"/>
  <c r="V512" i="4"/>
  <c r="U512" i="4"/>
  <c r="T512" i="4"/>
  <c r="S512" i="4"/>
  <c r="R512" i="4"/>
  <c r="Q512" i="4"/>
  <c r="P512" i="4"/>
  <c r="AI511" i="4"/>
  <c r="AH511" i="4"/>
  <c r="AF511" i="4"/>
  <c r="AE511" i="4"/>
  <c r="AD511" i="4"/>
  <c r="AC511" i="4"/>
  <c r="AB511" i="4"/>
  <c r="AA511" i="4"/>
  <c r="Z511" i="4"/>
  <c r="Y511" i="4"/>
  <c r="X511" i="4"/>
  <c r="V511" i="4"/>
  <c r="U511" i="4"/>
  <c r="T511" i="4"/>
  <c r="S511" i="4"/>
  <c r="R511" i="4"/>
  <c r="Q511" i="4"/>
  <c r="P511" i="4"/>
  <c r="AI510" i="4"/>
  <c r="AH510" i="4"/>
  <c r="AF510" i="4"/>
  <c r="AE510" i="4"/>
  <c r="AD510" i="4"/>
  <c r="AC510" i="4"/>
  <c r="AB510" i="4"/>
  <c r="AA510" i="4"/>
  <c r="Z510" i="4"/>
  <c r="Y510" i="4"/>
  <c r="X510" i="4"/>
  <c r="V510" i="4"/>
  <c r="U510" i="4"/>
  <c r="T510" i="4"/>
  <c r="S510" i="4"/>
  <c r="R510" i="4"/>
  <c r="Q510" i="4"/>
  <c r="P510" i="4"/>
  <c r="AI509" i="4"/>
  <c r="AH509" i="4"/>
  <c r="AF509" i="4"/>
  <c r="AE509" i="4"/>
  <c r="AD509" i="4"/>
  <c r="AC509" i="4"/>
  <c r="AB509" i="4"/>
  <c r="AA509" i="4"/>
  <c r="Z509" i="4"/>
  <c r="Y509" i="4"/>
  <c r="X509" i="4"/>
  <c r="V509" i="4"/>
  <c r="U509" i="4"/>
  <c r="T509" i="4"/>
  <c r="S509" i="4"/>
  <c r="R509" i="4"/>
  <c r="Q509" i="4"/>
  <c r="P509" i="4"/>
  <c r="AI508" i="4"/>
  <c r="AH508" i="4"/>
  <c r="AF508" i="4"/>
  <c r="AE508" i="4"/>
  <c r="AD508" i="4"/>
  <c r="AC508" i="4"/>
  <c r="AB508" i="4"/>
  <c r="AA508" i="4"/>
  <c r="Z508" i="4"/>
  <c r="Y508" i="4"/>
  <c r="X508" i="4"/>
  <c r="V508" i="4"/>
  <c r="U508" i="4"/>
  <c r="T508" i="4"/>
  <c r="S508" i="4"/>
  <c r="R508" i="4"/>
  <c r="Q508" i="4"/>
  <c r="P508" i="4"/>
  <c r="AI507" i="4"/>
  <c r="AH507" i="4"/>
  <c r="AF507" i="4"/>
  <c r="AE507" i="4"/>
  <c r="AD507" i="4"/>
  <c r="AC507" i="4"/>
  <c r="AB507" i="4"/>
  <c r="AA507" i="4"/>
  <c r="Z507" i="4"/>
  <c r="Y507" i="4"/>
  <c r="X507" i="4"/>
  <c r="V507" i="4"/>
  <c r="U507" i="4"/>
  <c r="T507" i="4"/>
  <c r="S507" i="4"/>
  <c r="R507" i="4"/>
  <c r="Q507" i="4"/>
  <c r="P507" i="4"/>
  <c r="AI506" i="4"/>
  <c r="AH506" i="4"/>
  <c r="AF506" i="4"/>
  <c r="AE506" i="4"/>
  <c r="AD506" i="4"/>
  <c r="AC506" i="4"/>
  <c r="AB506" i="4"/>
  <c r="AA506" i="4"/>
  <c r="Z506" i="4"/>
  <c r="Y506" i="4"/>
  <c r="X506" i="4"/>
  <c r="V506" i="4"/>
  <c r="U506" i="4"/>
  <c r="T506" i="4"/>
  <c r="S506" i="4"/>
  <c r="R506" i="4"/>
  <c r="Q506" i="4"/>
  <c r="P506" i="4"/>
  <c r="AI505" i="4"/>
  <c r="AH505" i="4"/>
  <c r="AF505" i="4"/>
  <c r="AE505" i="4"/>
  <c r="AD505" i="4"/>
  <c r="AC505" i="4"/>
  <c r="AB505" i="4"/>
  <c r="AA505" i="4"/>
  <c r="Z505" i="4"/>
  <c r="Y505" i="4"/>
  <c r="X505" i="4"/>
  <c r="V505" i="4"/>
  <c r="U505" i="4"/>
  <c r="T505" i="4"/>
  <c r="S505" i="4"/>
  <c r="R505" i="4"/>
  <c r="Q505" i="4"/>
  <c r="P505" i="4"/>
  <c r="AI504" i="4"/>
  <c r="AH504" i="4"/>
  <c r="AF504" i="4"/>
  <c r="AE504" i="4"/>
  <c r="AD504" i="4"/>
  <c r="AC504" i="4"/>
  <c r="AB504" i="4"/>
  <c r="AA504" i="4"/>
  <c r="Z504" i="4"/>
  <c r="Y504" i="4"/>
  <c r="X504" i="4"/>
  <c r="V504" i="4"/>
  <c r="U504" i="4"/>
  <c r="T504" i="4"/>
  <c r="S504" i="4"/>
  <c r="R504" i="4"/>
  <c r="Q504" i="4"/>
  <c r="P504" i="4"/>
  <c r="AI503" i="4"/>
  <c r="AH503" i="4"/>
  <c r="AF503" i="4"/>
  <c r="AE503" i="4"/>
  <c r="AD503" i="4"/>
  <c r="AC503" i="4"/>
  <c r="AB503" i="4"/>
  <c r="AA503" i="4"/>
  <c r="Z503" i="4"/>
  <c r="Y503" i="4"/>
  <c r="X503" i="4"/>
  <c r="V503" i="4"/>
  <c r="U503" i="4"/>
  <c r="T503" i="4"/>
  <c r="S503" i="4"/>
  <c r="R503" i="4"/>
  <c r="Q503" i="4"/>
  <c r="P503" i="4"/>
  <c r="AI502" i="4"/>
  <c r="AH502" i="4"/>
  <c r="AF502" i="4"/>
  <c r="AE502" i="4"/>
  <c r="AD502" i="4"/>
  <c r="AC502" i="4"/>
  <c r="AB502" i="4"/>
  <c r="AA502" i="4"/>
  <c r="Z502" i="4"/>
  <c r="Y502" i="4"/>
  <c r="X502" i="4"/>
  <c r="V502" i="4"/>
  <c r="U502" i="4"/>
  <c r="T502" i="4"/>
  <c r="S502" i="4"/>
  <c r="R502" i="4"/>
  <c r="Q502" i="4"/>
  <c r="P502" i="4"/>
  <c r="AI501" i="4"/>
  <c r="AH501" i="4"/>
  <c r="AF501" i="4"/>
  <c r="AE501" i="4"/>
  <c r="AD501" i="4"/>
  <c r="AC501" i="4"/>
  <c r="AB501" i="4"/>
  <c r="AA501" i="4"/>
  <c r="Z501" i="4"/>
  <c r="Y501" i="4"/>
  <c r="X501" i="4"/>
  <c r="V501" i="4"/>
  <c r="U501" i="4"/>
  <c r="T501" i="4"/>
  <c r="S501" i="4"/>
  <c r="R501" i="4"/>
  <c r="Q501" i="4"/>
  <c r="P501" i="4"/>
  <c r="AI500" i="4"/>
  <c r="AH500" i="4"/>
  <c r="AF500" i="4"/>
  <c r="AE500" i="4"/>
  <c r="AD500" i="4"/>
  <c r="AC500" i="4"/>
  <c r="AB500" i="4"/>
  <c r="AA500" i="4"/>
  <c r="Z500" i="4"/>
  <c r="Y500" i="4"/>
  <c r="X500" i="4"/>
  <c r="V500" i="4"/>
  <c r="U500" i="4"/>
  <c r="T500" i="4"/>
  <c r="S500" i="4"/>
  <c r="R500" i="4"/>
  <c r="Q500" i="4"/>
  <c r="P500" i="4"/>
  <c r="AI499" i="4"/>
  <c r="AH499" i="4"/>
  <c r="AF499" i="4"/>
  <c r="AE499" i="4"/>
  <c r="AD499" i="4"/>
  <c r="AC499" i="4"/>
  <c r="AB499" i="4"/>
  <c r="AA499" i="4"/>
  <c r="Z499" i="4"/>
  <c r="Y499" i="4"/>
  <c r="X499" i="4"/>
  <c r="V499" i="4"/>
  <c r="U499" i="4"/>
  <c r="T499" i="4"/>
  <c r="S499" i="4"/>
  <c r="R499" i="4"/>
  <c r="Q499" i="4"/>
  <c r="P499" i="4"/>
  <c r="AI498" i="4"/>
  <c r="AH498" i="4"/>
  <c r="AF498" i="4"/>
  <c r="AE498" i="4"/>
  <c r="AD498" i="4"/>
  <c r="AC498" i="4"/>
  <c r="AB498" i="4"/>
  <c r="AA498" i="4"/>
  <c r="Z498" i="4"/>
  <c r="Y498" i="4"/>
  <c r="X498" i="4"/>
  <c r="V498" i="4"/>
  <c r="U498" i="4"/>
  <c r="T498" i="4"/>
  <c r="S498" i="4"/>
  <c r="R498" i="4"/>
  <c r="Q498" i="4"/>
  <c r="P498" i="4"/>
  <c r="AI497" i="4"/>
  <c r="AH497" i="4"/>
  <c r="AF497" i="4"/>
  <c r="AE497" i="4"/>
  <c r="AD497" i="4"/>
  <c r="AC497" i="4"/>
  <c r="AB497" i="4"/>
  <c r="AA497" i="4"/>
  <c r="Z497" i="4"/>
  <c r="Y497" i="4"/>
  <c r="X497" i="4"/>
  <c r="V497" i="4"/>
  <c r="U497" i="4"/>
  <c r="T497" i="4"/>
  <c r="S497" i="4"/>
  <c r="R497" i="4"/>
  <c r="Q497" i="4"/>
  <c r="P497" i="4"/>
  <c r="AI496" i="4"/>
  <c r="AH496" i="4"/>
  <c r="AF496" i="4"/>
  <c r="AE496" i="4"/>
  <c r="AD496" i="4"/>
  <c r="AC496" i="4"/>
  <c r="AB496" i="4"/>
  <c r="AA496" i="4"/>
  <c r="Z496" i="4"/>
  <c r="Y496" i="4"/>
  <c r="X496" i="4"/>
  <c r="V496" i="4"/>
  <c r="U496" i="4"/>
  <c r="T496" i="4"/>
  <c r="S496" i="4"/>
  <c r="R496" i="4"/>
  <c r="Q496" i="4"/>
  <c r="P496" i="4"/>
  <c r="AI495" i="4"/>
  <c r="AH495" i="4"/>
  <c r="AF495" i="4"/>
  <c r="AE495" i="4"/>
  <c r="AD495" i="4"/>
  <c r="AC495" i="4"/>
  <c r="AB495" i="4"/>
  <c r="AA495" i="4"/>
  <c r="Z495" i="4"/>
  <c r="Y495" i="4"/>
  <c r="X495" i="4"/>
  <c r="V495" i="4"/>
  <c r="U495" i="4"/>
  <c r="T495" i="4"/>
  <c r="S495" i="4"/>
  <c r="R495" i="4"/>
  <c r="Q495" i="4"/>
  <c r="P495" i="4"/>
  <c r="AI494" i="4"/>
  <c r="AH494" i="4"/>
  <c r="AF494" i="4"/>
  <c r="AE494" i="4"/>
  <c r="AD494" i="4"/>
  <c r="AC494" i="4"/>
  <c r="AB494" i="4"/>
  <c r="AA494" i="4"/>
  <c r="Z494" i="4"/>
  <c r="Y494" i="4"/>
  <c r="X494" i="4"/>
  <c r="V494" i="4"/>
  <c r="U494" i="4"/>
  <c r="T494" i="4"/>
  <c r="S494" i="4"/>
  <c r="R494" i="4"/>
  <c r="Q494" i="4"/>
  <c r="P494" i="4"/>
  <c r="AI493" i="4"/>
  <c r="AH493" i="4"/>
  <c r="AF493" i="4"/>
  <c r="AE493" i="4"/>
  <c r="AD493" i="4"/>
  <c r="AC493" i="4"/>
  <c r="AB493" i="4"/>
  <c r="AA493" i="4"/>
  <c r="Z493" i="4"/>
  <c r="Y493" i="4"/>
  <c r="X493" i="4"/>
  <c r="V493" i="4"/>
  <c r="U493" i="4"/>
  <c r="T493" i="4"/>
  <c r="S493" i="4"/>
  <c r="R493" i="4"/>
  <c r="Q493" i="4"/>
  <c r="P493" i="4"/>
  <c r="AI492" i="4"/>
  <c r="AH492" i="4"/>
  <c r="AF492" i="4"/>
  <c r="AE492" i="4"/>
  <c r="AD492" i="4"/>
  <c r="AC492" i="4"/>
  <c r="AB492" i="4"/>
  <c r="AA492" i="4"/>
  <c r="Z492" i="4"/>
  <c r="Y492" i="4"/>
  <c r="X492" i="4"/>
  <c r="V492" i="4"/>
  <c r="U492" i="4"/>
  <c r="T492" i="4"/>
  <c r="S492" i="4"/>
  <c r="R492" i="4"/>
  <c r="Q492" i="4"/>
  <c r="P492" i="4"/>
  <c r="AI491" i="4"/>
  <c r="AH491" i="4"/>
  <c r="AF491" i="4"/>
  <c r="AE491" i="4"/>
  <c r="AD491" i="4"/>
  <c r="AC491" i="4"/>
  <c r="AB491" i="4"/>
  <c r="AA491" i="4"/>
  <c r="Z491" i="4"/>
  <c r="Y491" i="4"/>
  <c r="X491" i="4"/>
  <c r="V491" i="4"/>
  <c r="U491" i="4"/>
  <c r="T491" i="4"/>
  <c r="S491" i="4"/>
  <c r="R491" i="4"/>
  <c r="Q491" i="4"/>
  <c r="P491" i="4"/>
  <c r="AI490" i="4"/>
  <c r="AH490" i="4"/>
  <c r="AF490" i="4"/>
  <c r="AE490" i="4"/>
  <c r="AD490" i="4"/>
  <c r="AC490" i="4"/>
  <c r="AB490" i="4"/>
  <c r="AA490" i="4"/>
  <c r="Z490" i="4"/>
  <c r="Y490" i="4"/>
  <c r="X490" i="4"/>
  <c r="V490" i="4"/>
  <c r="U490" i="4"/>
  <c r="T490" i="4"/>
  <c r="S490" i="4"/>
  <c r="R490" i="4"/>
  <c r="Q490" i="4"/>
  <c r="P490" i="4"/>
  <c r="AI489" i="4"/>
  <c r="AH489" i="4"/>
  <c r="AF489" i="4"/>
  <c r="AE489" i="4"/>
  <c r="AD489" i="4"/>
  <c r="AC489" i="4"/>
  <c r="AB489" i="4"/>
  <c r="AA489" i="4"/>
  <c r="Z489" i="4"/>
  <c r="Y489" i="4"/>
  <c r="X489" i="4"/>
  <c r="V489" i="4"/>
  <c r="U489" i="4"/>
  <c r="T489" i="4"/>
  <c r="S489" i="4"/>
  <c r="R489" i="4"/>
  <c r="Q489" i="4"/>
  <c r="P489" i="4"/>
  <c r="AI488" i="4"/>
  <c r="AH488" i="4"/>
  <c r="AF488" i="4"/>
  <c r="AE488" i="4"/>
  <c r="AD488" i="4"/>
  <c r="AC488" i="4"/>
  <c r="AB488" i="4"/>
  <c r="AA488" i="4"/>
  <c r="Z488" i="4"/>
  <c r="Y488" i="4"/>
  <c r="X488" i="4"/>
  <c r="V488" i="4"/>
  <c r="U488" i="4"/>
  <c r="T488" i="4"/>
  <c r="S488" i="4"/>
  <c r="R488" i="4"/>
  <c r="Q488" i="4"/>
  <c r="P488" i="4"/>
  <c r="AI487" i="4"/>
  <c r="AH487" i="4"/>
  <c r="AF487" i="4"/>
  <c r="AE487" i="4"/>
  <c r="AD487" i="4"/>
  <c r="AC487" i="4"/>
  <c r="AB487" i="4"/>
  <c r="AA487" i="4"/>
  <c r="Z487" i="4"/>
  <c r="Y487" i="4"/>
  <c r="X487" i="4"/>
  <c r="V487" i="4"/>
  <c r="U487" i="4"/>
  <c r="T487" i="4"/>
  <c r="S487" i="4"/>
  <c r="R487" i="4"/>
  <c r="Q487" i="4"/>
  <c r="P487" i="4"/>
  <c r="AI486" i="4"/>
  <c r="AH486" i="4"/>
  <c r="AF486" i="4"/>
  <c r="AE486" i="4"/>
  <c r="AD486" i="4"/>
  <c r="AC486" i="4"/>
  <c r="AB486" i="4"/>
  <c r="AA486" i="4"/>
  <c r="Z486" i="4"/>
  <c r="Y486" i="4"/>
  <c r="X486" i="4"/>
  <c r="V486" i="4"/>
  <c r="U486" i="4"/>
  <c r="T486" i="4"/>
  <c r="S486" i="4"/>
  <c r="R486" i="4"/>
  <c r="Q486" i="4"/>
  <c r="P486" i="4"/>
  <c r="AI485" i="4"/>
  <c r="AH485" i="4"/>
  <c r="AF485" i="4"/>
  <c r="AE485" i="4"/>
  <c r="AD485" i="4"/>
  <c r="AC485" i="4"/>
  <c r="AB485" i="4"/>
  <c r="AA485" i="4"/>
  <c r="Z485" i="4"/>
  <c r="Y485" i="4"/>
  <c r="X485" i="4"/>
  <c r="V485" i="4"/>
  <c r="U485" i="4"/>
  <c r="T485" i="4"/>
  <c r="S485" i="4"/>
  <c r="R485" i="4"/>
  <c r="Q485" i="4"/>
  <c r="P485" i="4"/>
  <c r="AI484" i="4"/>
  <c r="AH484" i="4"/>
  <c r="AF484" i="4"/>
  <c r="AE484" i="4"/>
  <c r="AD484" i="4"/>
  <c r="AC484" i="4"/>
  <c r="AB484" i="4"/>
  <c r="AA484" i="4"/>
  <c r="Z484" i="4"/>
  <c r="Y484" i="4"/>
  <c r="X484" i="4"/>
  <c r="V484" i="4"/>
  <c r="U484" i="4"/>
  <c r="T484" i="4"/>
  <c r="S484" i="4"/>
  <c r="R484" i="4"/>
  <c r="Q484" i="4"/>
  <c r="P484" i="4"/>
  <c r="AI483" i="4"/>
  <c r="AH483" i="4"/>
  <c r="AF483" i="4"/>
  <c r="AE483" i="4"/>
  <c r="AD483" i="4"/>
  <c r="AC483" i="4"/>
  <c r="AB483" i="4"/>
  <c r="AA483" i="4"/>
  <c r="Z483" i="4"/>
  <c r="Y483" i="4"/>
  <c r="X483" i="4"/>
  <c r="V483" i="4"/>
  <c r="U483" i="4"/>
  <c r="T483" i="4"/>
  <c r="S483" i="4"/>
  <c r="R483" i="4"/>
  <c r="Q483" i="4"/>
  <c r="P483" i="4"/>
  <c r="AI482" i="4"/>
  <c r="AH482" i="4"/>
  <c r="AF482" i="4"/>
  <c r="AE482" i="4"/>
  <c r="AD482" i="4"/>
  <c r="AC482" i="4"/>
  <c r="AB482" i="4"/>
  <c r="AA482" i="4"/>
  <c r="Z482" i="4"/>
  <c r="Y482" i="4"/>
  <c r="X482" i="4"/>
  <c r="V482" i="4"/>
  <c r="U482" i="4"/>
  <c r="T482" i="4"/>
  <c r="S482" i="4"/>
  <c r="R482" i="4"/>
  <c r="Q482" i="4"/>
  <c r="P482" i="4"/>
  <c r="AI481" i="4"/>
  <c r="AH481" i="4"/>
  <c r="AF481" i="4"/>
  <c r="AE481" i="4"/>
  <c r="AD481" i="4"/>
  <c r="AC481" i="4"/>
  <c r="AB481" i="4"/>
  <c r="AA481" i="4"/>
  <c r="Z481" i="4"/>
  <c r="Y481" i="4"/>
  <c r="X481" i="4"/>
  <c r="V481" i="4"/>
  <c r="U481" i="4"/>
  <c r="T481" i="4"/>
  <c r="S481" i="4"/>
  <c r="R481" i="4"/>
  <c r="Q481" i="4"/>
  <c r="P481" i="4"/>
  <c r="AI480" i="4"/>
  <c r="AH480" i="4"/>
  <c r="AF480" i="4"/>
  <c r="AE480" i="4"/>
  <c r="AD480" i="4"/>
  <c r="AC480" i="4"/>
  <c r="AB480" i="4"/>
  <c r="AA480" i="4"/>
  <c r="Z480" i="4"/>
  <c r="Y480" i="4"/>
  <c r="X480" i="4"/>
  <c r="V480" i="4"/>
  <c r="U480" i="4"/>
  <c r="T480" i="4"/>
  <c r="S480" i="4"/>
  <c r="R480" i="4"/>
  <c r="Q480" i="4"/>
  <c r="P480" i="4"/>
  <c r="AI479" i="4"/>
  <c r="AH479" i="4"/>
  <c r="AF479" i="4"/>
  <c r="AE479" i="4"/>
  <c r="AD479" i="4"/>
  <c r="AC479" i="4"/>
  <c r="AB479" i="4"/>
  <c r="AA479" i="4"/>
  <c r="Z479" i="4"/>
  <c r="Y479" i="4"/>
  <c r="X479" i="4"/>
  <c r="V479" i="4"/>
  <c r="U479" i="4"/>
  <c r="T479" i="4"/>
  <c r="S479" i="4"/>
  <c r="R479" i="4"/>
  <c r="Q479" i="4"/>
  <c r="P479" i="4"/>
  <c r="AI478" i="4"/>
  <c r="AH478" i="4"/>
  <c r="AF478" i="4"/>
  <c r="AE478" i="4"/>
  <c r="AD478" i="4"/>
  <c r="AC478" i="4"/>
  <c r="AB478" i="4"/>
  <c r="AA478" i="4"/>
  <c r="Z478" i="4"/>
  <c r="Y478" i="4"/>
  <c r="X478" i="4"/>
  <c r="V478" i="4"/>
  <c r="U478" i="4"/>
  <c r="T478" i="4"/>
  <c r="S478" i="4"/>
  <c r="R478" i="4"/>
  <c r="Q478" i="4"/>
  <c r="P478" i="4"/>
  <c r="AI477" i="4"/>
  <c r="AH477" i="4"/>
  <c r="AF477" i="4"/>
  <c r="AE477" i="4"/>
  <c r="AD477" i="4"/>
  <c r="AC477" i="4"/>
  <c r="AB477" i="4"/>
  <c r="AA477" i="4"/>
  <c r="Z477" i="4"/>
  <c r="Y477" i="4"/>
  <c r="X477" i="4"/>
  <c r="V477" i="4"/>
  <c r="U477" i="4"/>
  <c r="T477" i="4"/>
  <c r="S477" i="4"/>
  <c r="R477" i="4"/>
  <c r="Q477" i="4"/>
  <c r="P477" i="4"/>
  <c r="AI476" i="4"/>
  <c r="AH476" i="4"/>
  <c r="AF476" i="4"/>
  <c r="AE476" i="4"/>
  <c r="AD476" i="4"/>
  <c r="AC476" i="4"/>
  <c r="AB476" i="4"/>
  <c r="AA476" i="4"/>
  <c r="Z476" i="4"/>
  <c r="Y476" i="4"/>
  <c r="X476" i="4"/>
  <c r="V476" i="4"/>
  <c r="U476" i="4"/>
  <c r="T476" i="4"/>
  <c r="S476" i="4"/>
  <c r="R476" i="4"/>
  <c r="Q476" i="4"/>
  <c r="P476" i="4"/>
  <c r="AI475" i="4"/>
  <c r="AH475" i="4"/>
  <c r="AF475" i="4"/>
  <c r="AE475" i="4"/>
  <c r="AD475" i="4"/>
  <c r="AC475" i="4"/>
  <c r="AB475" i="4"/>
  <c r="AA475" i="4"/>
  <c r="Z475" i="4"/>
  <c r="Y475" i="4"/>
  <c r="X475" i="4"/>
  <c r="V475" i="4"/>
  <c r="U475" i="4"/>
  <c r="T475" i="4"/>
  <c r="S475" i="4"/>
  <c r="R475" i="4"/>
  <c r="Q475" i="4"/>
  <c r="P475" i="4"/>
  <c r="AI474" i="4"/>
  <c r="AH474" i="4"/>
  <c r="AF474" i="4"/>
  <c r="AE474" i="4"/>
  <c r="AD474" i="4"/>
  <c r="AC474" i="4"/>
  <c r="AB474" i="4"/>
  <c r="AA474" i="4"/>
  <c r="Y474" i="4"/>
  <c r="X474" i="4"/>
  <c r="V474" i="4"/>
  <c r="U474" i="4"/>
  <c r="T474" i="4"/>
  <c r="S474" i="4"/>
  <c r="R474" i="4"/>
  <c r="Q474" i="4"/>
  <c r="AI473" i="4"/>
  <c r="AH473" i="4"/>
  <c r="AF473" i="4"/>
  <c r="AE473" i="4"/>
  <c r="AD473" i="4"/>
  <c r="AC473" i="4"/>
  <c r="AB473" i="4"/>
  <c r="AA473" i="4"/>
  <c r="Y473" i="4"/>
  <c r="X473" i="4"/>
  <c r="V473" i="4"/>
  <c r="U473" i="4"/>
  <c r="T473" i="4"/>
  <c r="S473" i="4"/>
  <c r="R473" i="4"/>
  <c r="Q473" i="4"/>
  <c r="AI472" i="4"/>
  <c r="AH472" i="4"/>
  <c r="AF472" i="4"/>
  <c r="AE472" i="4"/>
  <c r="AD472" i="4"/>
  <c r="AC472" i="4"/>
  <c r="AB472" i="4"/>
  <c r="AA472" i="4"/>
  <c r="Y472" i="4"/>
  <c r="X472" i="4"/>
  <c r="V472" i="4"/>
  <c r="U472" i="4"/>
  <c r="T472" i="4"/>
  <c r="S472" i="4"/>
  <c r="R472" i="4"/>
  <c r="Q472" i="4"/>
  <c r="AI471" i="4"/>
  <c r="AH471" i="4"/>
  <c r="AF471" i="4"/>
  <c r="AE471" i="4"/>
  <c r="AD471" i="4"/>
  <c r="AC471" i="4"/>
  <c r="AB471" i="4"/>
  <c r="AA471" i="4"/>
  <c r="Z471" i="4"/>
  <c r="Y471" i="4"/>
  <c r="X471" i="4"/>
  <c r="V471" i="4"/>
  <c r="U471" i="4"/>
  <c r="T471" i="4"/>
  <c r="S471" i="4"/>
  <c r="R471" i="4"/>
  <c r="Q471" i="4"/>
  <c r="P471" i="4"/>
  <c r="AI470" i="4"/>
  <c r="AH470" i="4"/>
  <c r="AF470" i="4"/>
  <c r="AE470" i="4"/>
  <c r="AD470" i="4"/>
  <c r="AC470" i="4"/>
  <c r="AB470" i="4"/>
  <c r="AA470" i="4"/>
  <c r="Z470" i="4"/>
  <c r="Y470" i="4"/>
  <c r="X470" i="4"/>
  <c r="V470" i="4"/>
  <c r="U470" i="4"/>
  <c r="T470" i="4"/>
  <c r="S470" i="4"/>
  <c r="R470" i="4"/>
  <c r="Q470" i="4"/>
  <c r="P470" i="4"/>
  <c r="AI469" i="4"/>
  <c r="AH469" i="4"/>
  <c r="AF469" i="4"/>
  <c r="AE469" i="4"/>
  <c r="AD469" i="4"/>
  <c r="AC469" i="4"/>
  <c r="AB469" i="4"/>
  <c r="AA469" i="4"/>
  <c r="Z469" i="4"/>
  <c r="Y469" i="4"/>
  <c r="X469" i="4"/>
  <c r="V469" i="4"/>
  <c r="U469" i="4"/>
  <c r="T469" i="4"/>
  <c r="S469" i="4"/>
  <c r="R469" i="4"/>
  <c r="Q469" i="4"/>
  <c r="P469" i="4"/>
  <c r="AI468" i="4"/>
  <c r="AH468" i="4"/>
  <c r="AF468" i="4"/>
  <c r="AE468" i="4"/>
  <c r="AD468" i="4"/>
  <c r="AC468" i="4"/>
  <c r="AB468" i="4"/>
  <c r="AA468" i="4"/>
  <c r="Z468" i="4"/>
  <c r="Y468" i="4"/>
  <c r="X468" i="4"/>
  <c r="V468" i="4"/>
  <c r="U468" i="4"/>
  <c r="T468" i="4"/>
  <c r="S468" i="4"/>
  <c r="R468" i="4"/>
  <c r="Q468" i="4"/>
  <c r="P468" i="4"/>
  <c r="AI467" i="4"/>
  <c r="AH467" i="4"/>
  <c r="AF467" i="4"/>
  <c r="AE467" i="4"/>
  <c r="AD467" i="4"/>
  <c r="AC467" i="4"/>
  <c r="AB467" i="4"/>
  <c r="AA467" i="4"/>
  <c r="Z467" i="4"/>
  <c r="Y467" i="4"/>
  <c r="X467" i="4"/>
  <c r="V467" i="4"/>
  <c r="U467" i="4"/>
  <c r="T467" i="4"/>
  <c r="S467" i="4"/>
  <c r="R467" i="4"/>
  <c r="Q467" i="4"/>
  <c r="P467" i="4"/>
  <c r="AI466" i="4"/>
  <c r="AH466" i="4"/>
  <c r="AF466" i="4"/>
  <c r="AE466" i="4"/>
  <c r="AD466" i="4"/>
  <c r="AC466" i="4"/>
  <c r="AB466" i="4"/>
  <c r="AA466" i="4"/>
  <c r="Y466" i="4"/>
  <c r="X466" i="4"/>
  <c r="V466" i="4"/>
  <c r="U466" i="4"/>
  <c r="T466" i="4"/>
  <c r="S466" i="4"/>
  <c r="R466" i="4"/>
  <c r="Q466" i="4"/>
  <c r="AI465" i="4"/>
  <c r="AH465" i="4"/>
  <c r="AF465" i="4"/>
  <c r="AE465" i="4"/>
  <c r="AD465" i="4"/>
  <c r="AC465" i="4"/>
  <c r="AB465" i="4"/>
  <c r="AA465" i="4"/>
  <c r="Z465" i="4"/>
  <c r="Y465" i="4"/>
  <c r="X465" i="4"/>
  <c r="V465" i="4"/>
  <c r="U465" i="4"/>
  <c r="T465" i="4"/>
  <c r="S465" i="4"/>
  <c r="R465" i="4"/>
  <c r="Q465" i="4"/>
  <c r="P465" i="4"/>
  <c r="AI464" i="4"/>
  <c r="AH464" i="4"/>
  <c r="AF464" i="4"/>
  <c r="AE464" i="4"/>
  <c r="AD464" i="4"/>
  <c r="AC464" i="4"/>
  <c r="AB464" i="4"/>
  <c r="AA464" i="4"/>
  <c r="Y464" i="4"/>
  <c r="X464" i="4"/>
  <c r="V464" i="4"/>
  <c r="U464" i="4"/>
  <c r="T464" i="4"/>
  <c r="S464" i="4"/>
  <c r="R464" i="4"/>
  <c r="Q464" i="4"/>
  <c r="AI463" i="4"/>
  <c r="AH463" i="4"/>
  <c r="AF463" i="4"/>
  <c r="AE463" i="4"/>
  <c r="AD463" i="4"/>
  <c r="AC463" i="4"/>
  <c r="AB463" i="4"/>
  <c r="AA463" i="4"/>
  <c r="Z463" i="4"/>
  <c r="Y463" i="4"/>
  <c r="X463" i="4"/>
  <c r="V463" i="4"/>
  <c r="U463" i="4"/>
  <c r="T463" i="4"/>
  <c r="S463" i="4"/>
  <c r="R463" i="4"/>
  <c r="Q463" i="4"/>
  <c r="P463" i="4"/>
  <c r="AI462" i="4"/>
  <c r="AH462" i="4"/>
  <c r="AF462" i="4"/>
  <c r="AE462" i="4"/>
  <c r="AD462" i="4"/>
  <c r="AC462" i="4"/>
  <c r="AB462" i="4"/>
  <c r="AA462" i="4"/>
  <c r="Z462" i="4"/>
  <c r="Y462" i="4"/>
  <c r="X462" i="4"/>
  <c r="V462" i="4"/>
  <c r="U462" i="4"/>
  <c r="T462" i="4"/>
  <c r="S462" i="4"/>
  <c r="R462" i="4"/>
  <c r="Q462" i="4"/>
  <c r="P462" i="4"/>
  <c r="AI461" i="4"/>
  <c r="AH461" i="4"/>
  <c r="AF461" i="4"/>
  <c r="AE461" i="4"/>
  <c r="AD461" i="4"/>
  <c r="AC461" i="4"/>
  <c r="AB461" i="4"/>
  <c r="AA461" i="4"/>
  <c r="Z461" i="4"/>
  <c r="Y461" i="4"/>
  <c r="X461" i="4"/>
  <c r="V461" i="4"/>
  <c r="U461" i="4"/>
  <c r="T461" i="4"/>
  <c r="S461" i="4"/>
  <c r="R461" i="4"/>
  <c r="Q461" i="4"/>
  <c r="P461" i="4"/>
  <c r="AI460" i="4"/>
  <c r="AH460" i="4"/>
  <c r="AF460" i="4"/>
  <c r="AE460" i="4"/>
  <c r="AD460" i="4"/>
  <c r="AC460" i="4"/>
  <c r="AB460" i="4"/>
  <c r="AA460" i="4"/>
  <c r="Z460" i="4"/>
  <c r="Y460" i="4"/>
  <c r="X460" i="4"/>
  <c r="V460" i="4"/>
  <c r="U460" i="4"/>
  <c r="T460" i="4"/>
  <c r="S460" i="4"/>
  <c r="R460" i="4"/>
  <c r="Q460" i="4"/>
  <c r="P460" i="4"/>
  <c r="AI459" i="4"/>
  <c r="AH459" i="4"/>
  <c r="AF459" i="4"/>
  <c r="AE459" i="4"/>
  <c r="AD459" i="4"/>
  <c r="AC459" i="4"/>
  <c r="AB459" i="4"/>
  <c r="AA459" i="4"/>
  <c r="Z459" i="4"/>
  <c r="Y459" i="4"/>
  <c r="X459" i="4"/>
  <c r="V459" i="4"/>
  <c r="U459" i="4"/>
  <c r="T459" i="4"/>
  <c r="S459" i="4"/>
  <c r="R459" i="4"/>
  <c r="Q459" i="4"/>
  <c r="P459" i="4"/>
  <c r="AI458" i="4"/>
  <c r="AH458" i="4"/>
  <c r="AF458" i="4"/>
  <c r="AE458" i="4"/>
  <c r="AD458" i="4"/>
  <c r="AC458" i="4"/>
  <c r="AB458" i="4"/>
  <c r="AA458" i="4"/>
  <c r="Z458" i="4"/>
  <c r="Y458" i="4"/>
  <c r="X458" i="4"/>
  <c r="V458" i="4"/>
  <c r="U458" i="4"/>
  <c r="T458" i="4"/>
  <c r="S458" i="4"/>
  <c r="R458" i="4"/>
  <c r="Q458" i="4"/>
  <c r="P458" i="4"/>
  <c r="AI457" i="4"/>
  <c r="AH457" i="4"/>
  <c r="AF457" i="4"/>
  <c r="AE457" i="4"/>
  <c r="AD457" i="4"/>
  <c r="AC457" i="4"/>
  <c r="AB457" i="4"/>
  <c r="AA457" i="4"/>
  <c r="Z457" i="4"/>
  <c r="Y457" i="4"/>
  <c r="X457" i="4"/>
  <c r="V457" i="4"/>
  <c r="U457" i="4"/>
  <c r="T457" i="4"/>
  <c r="S457" i="4"/>
  <c r="R457" i="4"/>
  <c r="Q457" i="4"/>
  <c r="P457" i="4"/>
  <c r="AI456" i="4"/>
  <c r="AH456" i="4"/>
  <c r="AF456" i="4"/>
  <c r="AE456" i="4"/>
  <c r="AD456" i="4"/>
  <c r="AC456" i="4"/>
  <c r="AB456" i="4"/>
  <c r="AA456" i="4"/>
  <c r="Z456" i="4"/>
  <c r="Y456" i="4"/>
  <c r="X456" i="4"/>
  <c r="V456" i="4"/>
  <c r="U456" i="4"/>
  <c r="T456" i="4"/>
  <c r="S456" i="4"/>
  <c r="R456" i="4"/>
  <c r="Q456" i="4"/>
  <c r="P456" i="4"/>
  <c r="AI455" i="4"/>
  <c r="AH455" i="4"/>
  <c r="AF455" i="4"/>
  <c r="AE455" i="4"/>
  <c r="AD455" i="4"/>
  <c r="AC455" i="4"/>
  <c r="AB455" i="4"/>
  <c r="AA455" i="4"/>
  <c r="Z455" i="4"/>
  <c r="Y455" i="4"/>
  <c r="X455" i="4"/>
  <c r="V455" i="4"/>
  <c r="U455" i="4"/>
  <c r="T455" i="4"/>
  <c r="S455" i="4"/>
  <c r="R455" i="4"/>
  <c r="Q455" i="4"/>
  <c r="P455" i="4"/>
  <c r="AI454" i="4"/>
  <c r="AH454" i="4"/>
  <c r="AF454" i="4"/>
  <c r="AE454" i="4"/>
  <c r="AD454" i="4"/>
  <c r="AC454" i="4"/>
  <c r="AB454" i="4"/>
  <c r="AA454" i="4"/>
  <c r="Z454" i="4"/>
  <c r="Y454" i="4"/>
  <c r="X454" i="4"/>
  <c r="V454" i="4"/>
  <c r="U454" i="4"/>
  <c r="T454" i="4"/>
  <c r="S454" i="4"/>
  <c r="R454" i="4"/>
  <c r="Q454" i="4"/>
  <c r="P454" i="4"/>
  <c r="AI453" i="4"/>
  <c r="AH453" i="4"/>
  <c r="AF453" i="4"/>
  <c r="AE453" i="4"/>
  <c r="AD453" i="4"/>
  <c r="AC453" i="4"/>
  <c r="AB453" i="4"/>
  <c r="AA453" i="4"/>
  <c r="Z453" i="4"/>
  <c r="Y453" i="4"/>
  <c r="X453" i="4"/>
  <c r="V453" i="4"/>
  <c r="U453" i="4"/>
  <c r="T453" i="4"/>
  <c r="S453" i="4"/>
  <c r="R453" i="4"/>
  <c r="Q453" i="4"/>
  <c r="P453" i="4"/>
  <c r="AI452" i="4"/>
  <c r="AH452" i="4"/>
  <c r="AF452" i="4"/>
  <c r="AE452" i="4"/>
  <c r="AD452" i="4"/>
  <c r="AC452" i="4"/>
  <c r="AB452" i="4"/>
  <c r="AA452" i="4"/>
  <c r="Z452" i="4"/>
  <c r="Y452" i="4"/>
  <c r="X452" i="4"/>
  <c r="V452" i="4"/>
  <c r="U452" i="4"/>
  <c r="T452" i="4"/>
  <c r="S452" i="4"/>
  <c r="R452" i="4"/>
  <c r="Q452" i="4"/>
  <c r="P452" i="4"/>
  <c r="AI451" i="4"/>
  <c r="AH451" i="4"/>
  <c r="AF451" i="4"/>
  <c r="AE451" i="4"/>
  <c r="AD451" i="4"/>
  <c r="AC451" i="4"/>
  <c r="AB451" i="4"/>
  <c r="AA451" i="4"/>
  <c r="Z451" i="4"/>
  <c r="Y451" i="4"/>
  <c r="X451" i="4"/>
  <c r="V451" i="4"/>
  <c r="U451" i="4"/>
  <c r="T451" i="4"/>
  <c r="S451" i="4"/>
  <c r="R451" i="4"/>
  <c r="Q451" i="4"/>
  <c r="P451" i="4"/>
  <c r="AI450" i="4"/>
  <c r="AH450" i="4"/>
  <c r="AF450" i="4"/>
  <c r="AE450" i="4"/>
  <c r="AD450" i="4"/>
  <c r="AC450" i="4"/>
  <c r="AB450" i="4"/>
  <c r="AA450" i="4"/>
  <c r="Z450" i="4"/>
  <c r="Y450" i="4"/>
  <c r="X450" i="4"/>
  <c r="V450" i="4"/>
  <c r="U450" i="4"/>
  <c r="T450" i="4"/>
  <c r="S450" i="4"/>
  <c r="R450" i="4"/>
  <c r="Q450" i="4"/>
  <c r="P450" i="4"/>
  <c r="AI449" i="4"/>
  <c r="AH449" i="4"/>
  <c r="AF449" i="4"/>
  <c r="AE449" i="4"/>
  <c r="AD449" i="4"/>
  <c r="AC449" i="4"/>
  <c r="AB449" i="4"/>
  <c r="AA449" i="4"/>
  <c r="Z449" i="4"/>
  <c r="Y449" i="4"/>
  <c r="X449" i="4"/>
  <c r="V449" i="4"/>
  <c r="U449" i="4"/>
  <c r="T449" i="4"/>
  <c r="S449" i="4"/>
  <c r="R449" i="4"/>
  <c r="Q449" i="4"/>
  <c r="P449" i="4"/>
  <c r="AI448" i="4"/>
  <c r="AH448" i="4"/>
  <c r="AF448" i="4"/>
  <c r="AE448" i="4"/>
  <c r="AD448" i="4"/>
  <c r="AC448" i="4"/>
  <c r="AB448" i="4"/>
  <c r="AA448" i="4"/>
  <c r="Z448" i="4"/>
  <c r="Y448" i="4"/>
  <c r="X448" i="4"/>
  <c r="V448" i="4"/>
  <c r="U448" i="4"/>
  <c r="T448" i="4"/>
  <c r="S448" i="4"/>
  <c r="R448" i="4"/>
  <c r="Q448" i="4"/>
  <c r="P448" i="4"/>
  <c r="AI447" i="4"/>
  <c r="AH447" i="4"/>
  <c r="AF447" i="4"/>
  <c r="AE447" i="4"/>
  <c r="AD447" i="4"/>
  <c r="AC447" i="4"/>
  <c r="AB447" i="4"/>
  <c r="AA447" i="4"/>
  <c r="Z447" i="4"/>
  <c r="Y447" i="4"/>
  <c r="X447" i="4"/>
  <c r="V447" i="4"/>
  <c r="U447" i="4"/>
  <c r="T447" i="4"/>
  <c r="S447" i="4"/>
  <c r="R447" i="4"/>
  <c r="Q447" i="4"/>
  <c r="P447" i="4"/>
  <c r="AI446" i="4"/>
  <c r="AH446" i="4"/>
  <c r="AF446" i="4"/>
  <c r="AE446" i="4"/>
  <c r="AD446" i="4"/>
  <c r="AC446" i="4"/>
  <c r="AB446" i="4"/>
  <c r="AA446" i="4"/>
  <c r="Z446" i="4"/>
  <c r="Y446" i="4"/>
  <c r="X446" i="4"/>
  <c r="V446" i="4"/>
  <c r="U446" i="4"/>
  <c r="T446" i="4"/>
  <c r="S446" i="4"/>
  <c r="R446" i="4"/>
  <c r="Q446" i="4"/>
  <c r="P446" i="4"/>
  <c r="AI445" i="4"/>
  <c r="AH445" i="4"/>
  <c r="AF445" i="4"/>
  <c r="AE445" i="4"/>
  <c r="AD445" i="4"/>
  <c r="AC445" i="4"/>
  <c r="AB445" i="4"/>
  <c r="AA445" i="4"/>
  <c r="Z445" i="4"/>
  <c r="Y445" i="4"/>
  <c r="X445" i="4"/>
  <c r="V445" i="4"/>
  <c r="U445" i="4"/>
  <c r="T445" i="4"/>
  <c r="S445" i="4"/>
  <c r="R445" i="4"/>
  <c r="Q445" i="4"/>
  <c r="P445" i="4"/>
  <c r="AI444" i="4"/>
  <c r="AH444" i="4"/>
  <c r="AF444" i="4"/>
  <c r="AE444" i="4"/>
  <c r="AD444" i="4"/>
  <c r="AC444" i="4"/>
  <c r="AB444" i="4"/>
  <c r="AA444" i="4"/>
  <c r="Z444" i="4"/>
  <c r="Y444" i="4"/>
  <c r="X444" i="4"/>
  <c r="V444" i="4"/>
  <c r="U444" i="4"/>
  <c r="T444" i="4"/>
  <c r="S444" i="4"/>
  <c r="R444" i="4"/>
  <c r="Q444" i="4"/>
  <c r="P444" i="4"/>
  <c r="AI443" i="4"/>
  <c r="AH443" i="4"/>
  <c r="AF443" i="4"/>
  <c r="AE443" i="4"/>
  <c r="AD443" i="4"/>
  <c r="AC443" i="4"/>
  <c r="AB443" i="4"/>
  <c r="AA443" i="4"/>
  <c r="Z443" i="4"/>
  <c r="Y443" i="4"/>
  <c r="X443" i="4"/>
  <c r="V443" i="4"/>
  <c r="U443" i="4"/>
  <c r="T443" i="4"/>
  <c r="S443" i="4"/>
  <c r="R443" i="4"/>
  <c r="Q443" i="4"/>
  <c r="P443" i="4"/>
  <c r="AI442" i="4"/>
  <c r="AH442" i="4"/>
  <c r="AF442" i="4"/>
  <c r="AE442" i="4"/>
  <c r="AD442" i="4"/>
  <c r="AC442" i="4"/>
  <c r="AB442" i="4"/>
  <c r="AA442" i="4"/>
  <c r="Z442" i="4"/>
  <c r="Y442" i="4"/>
  <c r="X442" i="4"/>
  <c r="V442" i="4"/>
  <c r="U442" i="4"/>
  <c r="T442" i="4"/>
  <c r="S442" i="4"/>
  <c r="R442" i="4"/>
  <c r="Q442" i="4"/>
  <c r="P442" i="4"/>
  <c r="AI441" i="4"/>
  <c r="AH441" i="4"/>
  <c r="AF441" i="4"/>
  <c r="AE441" i="4"/>
  <c r="AD441" i="4"/>
  <c r="AC441" i="4"/>
  <c r="AB441" i="4"/>
  <c r="AA441" i="4"/>
  <c r="Z441" i="4"/>
  <c r="Y441" i="4"/>
  <c r="X441" i="4"/>
  <c r="V441" i="4"/>
  <c r="U441" i="4"/>
  <c r="T441" i="4"/>
  <c r="S441" i="4"/>
  <c r="R441" i="4"/>
  <c r="Q441" i="4"/>
  <c r="P441" i="4"/>
  <c r="AI440" i="4"/>
  <c r="AH440" i="4"/>
  <c r="AF440" i="4"/>
  <c r="AE440" i="4"/>
  <c r="AD440" i="4"/>
  <c r="AC440" i="4"/>
  <c r="AB440" i="4"/>
  <c r="AA440" i="4"/>
  <c r="Z440" i="4"/>
  <c r="Y440" i="4"/>
  <c r="X440" i="4"/>
  <c r="V440" i="4"/>
  <c r="U440" i="4"/>
  <c r="T440" i="4"/>
  <c r="S440" i="4"/>
  <c r="R440" i="4"/>
  <c r="Q440" i="4"/>
  <c r="P440" i="4"/>
  <c r="AI439" i="4"/>
  <c r="AH439" i="4"/>
  <c r="AF439" i="4"/>
  <c r="AE439" i="4"/>
  <c r="AD439" i="4"/>
  <c r="AC439" i="4"/>
  <c r="AB439" i="4"/>
  <c r="AA439" i="4"/>
  <c r="Z439" i="4"/>
  <c r="Y439" i="4"/>
  <c r="X439" i="4"/>
  <c r="V439" i="4"/>
  <c r="U439" i="4"/>
  <c r="T439" i="4"/>
  <c r="S439" i="4"/>
  <c r="R439" i="4"/>
  <c r="Q439" i="4"/>
  <c r="P439" i="4"/>
  <c r="AI438" i="4"/>
  <c r="AH438" i="4"/>
  <c r="AF438" i="4"/>
  <c r="AE438" i="4"/>
  <c r="AD438" i="4"/>
  <c r="AC438" i="4"/>
  <c r="AB438" i="4"/>
  <c r="AA438" i="4"/>
  <c r="Z438" i="4"/>
  <c r="Y438" i="4"/>
  <c r="X438" i="4"/>
  <c r="V438" i="4"/>
  <c r="U438" i="4"/>
  <c r="T438" i="4"/>
  <c r="S438" i="4"/>
  <c r="R438" i="4"/>
  <c r="Q438" i="4"/>
  <c r="P438" i="4"/>
  <c r="AI437" i="4"/>
  <c r="AH437" i="4"/>
  <c r="AF437" i="4"/>
  <c r="AE437" i="4"/>
  <c r="AD437" i="4"/>
  <c r="AC437" i="4"/>
  <c r="AB437" i="4"/>
  <c r="AA437" i="4"/>
  <c r="Z437" i="4"/>
  <c r="Y437" i="4"/>
  <c r="X437" i="4"/>
  <c r="V437" i="4"/>
  <c r="U437" i="4"/>
  <c r="T437" i="4"/>
  <c r="S437" i="4"/>
  <c r="R437" i="4"/>
  <c r="Q437" i="4"/>
  <c r="P437" i="4"/>
  <c r="AI436" i="4"/>
  <c r="AH436" i="4"/>
  <c r="AF436" i="4"/>
  <c r="AE436" i="4"/>
  <c r="AD436" i="4"/>
  <c r="AC436" i="4"/>
  <c r="AB436" i="4"/>
  <c r="AA436" i="4"/>
  <c r="Z436" i="4"/>
  <c r="Y436" i="4"/>
  <c r="X436" i="4"/>
  <c r="V436" i="4"/>
  <c r="U436" i="4"/>
  <c r="T436" i="4"/>
  <c r="S436" i="4"/>
  <c r="R436" i="4"/>
  <c r="Q436" i="4"/>
  <c r="P436" i="4"/>
  <c r="AI435" i="4"/>
  <c r="AH435" i="4"/>
  <c r="AF435" i="4"/>
  <c r="AE435" i="4"/>
  <c r="AD435" i="4"/>
  <c r="AC435" i="4"/>
  <c r="AB435" i="4"/>
  <c r="AA435" i="4"/>
  <c r="Z435" i="4"/>
  <c r="Y435" i="4"/>
  <c r="X435" i="4"/>
  <c r="V435" i="4"/>
  <c r="U435" i="4"/>
  <c r="T435" i="4"/>
  <c r="S435" i="4"/>
  <c r="R435" i="4"/>
  <c r="Q435" i="4"/>
  <c r="P435" i="4"/>
  <c r="AI434" i="4"/>
  <c r="AH434" i="4"/>
  <c r="AF434" i="4"/>
  <c r="AE434" i="4"/>
  <c r="AD434" i="4"/>
  <c r="AC434" i="4"/>
  <c r="AB434" i="4"/>
  <c r="AA434" i="4"/>
  <c r="Z434" i="4"/>
  <c r="Y434" i="4"/>
  <c r="X434" i="4"/>
  <c r="V434" i="4"/>
  <c r="U434" i="4"/>
  <c r="T434" i="4"/>
  <c r="S434" i="4"/>
  <c r="R434" i="4"/>
  <c r="Q434" i="4"/>
  <c r="P434" i="4"/>
  <c r="AI433" i="4"/>
  <c r="AH433" i="4"/>
  <c r="AF433" i="4"/>
  <c r="AE433" i="4"/>
  <c r="AD433" i="4"/>
  <c r="AC433" i="4"/>
  <c r="AB433" i="4"/>
  <c r="AA433" i="4"/>
  <c r="Z433" i="4"/>
  <c r="Y433" i="4"/>
  <c r="X433" i="4"/>
  <c r="V433" i="4"/>
  <c r="U433" i="4"/>
  <c r="T433" i="4"/>
  <c r="S433" i="4"/>
  <c r="R433" i="4"/>
  <c r="Q433" i="4"/>
  <c r="P433" i="4"/>
  <c r="AI432" i="4"/>
  <c r="AH432" i="4"/>
  <c r="AF432" i="4"/>
  <c r="AE432" i="4"/>
  <c r="AD432" i="4"/>
  <c r="AC432" i="4"/>
  <c r="AB432" i="4"/>
  <c r="AA432" i="4"/>
  <c r="Z432" i="4"/>
  <c r="Y432" i="4"/>
  <c r="X432" i="4"/>
  <c r="V432" i="4"/>
  <c r="U432" i="4"/>
  <c r="T432" i="4"/>
  <c r="S432" i="4"/>
  <c r="R432" i="4"/>
  <c r="Q432" i="4"/>
  <c r="P432" i="4"/>
  <c r="AI431" i="4"/>
  <c r="AH431" i="4"/>
  <c r="AF431" i="4"/>
  <c r="AE431" i="4"/>
  <c r="AD431" i="4"/>
  <c r="AC431" i="4"/>
  <c r="AB431" i="4"/>
  <c r="AA431" i="4"/>
  <c r="Z431" i="4"/>
  <c r="Y431" i="4"/>
  <c r="X431" i="4"/>
  <c r="V431" i="4"/>
  <c r="U431" i="4"/>
  <c r="T431" i="4"/>
  <c r="S431" i="4"/>
  <c r="R431" i="4"/>
  <c r="Q431" i="4"/>
  <c r="P431" i="4"/>
  <c r="AI430" i="4"/>
  <c r="AH430" i="4"/>
  <c r="AF430" i="4"/>
  <c r="AE430" i="4"/>
  <c r="AD430" i="4"/>
  <c r="AC430" i="4"/>
  <c r="AB430" i="4"/>
  <c r="AA430" i="4"/>
  <c r="Z430" i="4"/>
  <c r="Y430" i="4"/>
  <c r="X430" i="4"/>
  <c r="V430" i="4"/>
  <c r="U430" i="4"/>
  <c r="T430" i="4"/>
  <c r="S430" i="4"/>
  <c r="R430" i="4"/>
  <c r="Q430" i="4"/>
  <c r="P430" i="4"/>
  <c r="AI429" i="4"/>
  <c r="AH429" i="4"/>
  <c r="AF429" i="4"/>
  <c r="AE429" i="4"/>
  <c r="AD429" i="4"/>
  <c r="AC429" i="4"/>
  <c r="AB429" i="4"/>
  <c r="AA429" i="4"/>
  <c r="Z429" i="4"/>
  <c r="Y429" i="4"/>
  <c r="X429" i="4"/>
  <c r="V429" i="4"/>
  <c r="U429" i="4"/>
  <c r="T429" i="4"/>
  <c r="S429" i="4"/>
  <c r="R429" i="4"/>
  <c r="Q429" i="4"/>
  <c r="P429" i="4"/>
  <c r="AI428" i="4"/>
  <c r="AH428" i="4"/>
  <c r="AF428" i="4"/>
  <c r="AE428" i="4"/>
  <c r="AD428" i="4"/>
  <c r="AC428" i="4"/>
  <c r="AB428" i="4"/>
  <c r="AA428" i="4"/>
  <c r="Z428" i="4"/>
  <c r="Y428" i="4"/>
  <c r="X428" i="4"/>
  <c r="V428" i="4"/>
  <c r="U428" i="4"/>
  <c r="T428" i="4"/>
  <c r="S428" i="4"/>
  <c r="R428" i="4"/>
  <c r="Q428" i="4"/>
  <c r="P428" i="4"/>
  <c r="AI427" i="4"/>
  <c r="AH427" i="4"/>
  <c r="AF427" i="4"/>
  <c r="AE427" i="4"/>
  <c r="AD427" i="4"/>
  <c r="AC427" i="4"/>
  <c r="AB427" i="4"/>
  <c r="AA427" i="4"/>
  <c r="Z427" i="4"/>
  <c r="Y427" i="4"/>
  <c r="X427" i="4"/>
  <c r="V427" i="4"/>
  <c r="U427" i="4"/>
  <c r="T427" i="4"/>
  <c r="S427" i="4"/>
  <c r="R427" i="4"/>
  <c r="Q427" i="4"/>
  <c r="P427" i="4"/>
  <c r="AI426" i="4"/>
  <c r="AH426" i="4"/>
  <c r="AF426" i="4"/>
  <c r="AE426" i="4"/>
  <c r="AD426" i="4"/>
  <c r="AC426" i="4"/>
  <c r="AB426" i="4"/>
  <c r="AA426" i="4"/>
  <c r="Z426" i="4"/>
  <c r="Y426" i="4"/>
  <c r="X426" i="4"/>
  <c r="V426" i="4"/>
  <c r="U426" i="4"/>
  <c r="T426" i="4"/>
  <c r="S426" i="4"/>
  <c r="R426" i="4"/>
  <c r="Q426" i="4"/>
  <c r="P426" i="4"/>
  <c r="AI425" i="4"/>
  <c r="AH425" i="4"/>
  <c r="AF425" i="4"/>
  <c r="AE425" i="4"/>
  <c r="AD425" i="4"/>
  <c r="AC425" i="4"/>
  <c r="AB425" i="4"/>
  <c r="AA425" i="4"/>
  <c r="Z425" i="4"/>
  <c r="Y425" i="4"/>
  <c r="X425" i="4"/>
  <c r="V425" i="4"/>
  <c r="U425" i="4"/>
  <c r="T425" i="4"/>
  <c r="S425" i="4"/>
  <c r="R425" i="4"/>
  <c r="Q425" i="4"/>
  <c r="P425" i="4"/>
  <c r="AI424" i="4"/>
  <c r="AH424" i="4"/>
  <c r="AF424" i="4"/>
  <c r="AE424" i="4"/>
  <c r="AD424" i="4"/>
  <c r="AC424" i="4"/>
  <c r="AB424" i="4"/>
  <c r="AA424" i="4"/>
  <c r="Z424" i="4"/>
  <c r="Y424" i="4"/>
  <c r="X424" i="4"/>
  <c r="V424" i="4"/>
  <c r="U424" i="4"/>
  <c r="T424" i="4"/>
  <c r="S424" i="4"/>
  <c r="R424" i="4"/>
  <c r="Q424" i="4"/>
  <c r="P424" i="4"/>
  <c r="AI423" i="4"/>
  <c r="AH423" i="4"/>
  <c r="AF423" i="4"/>
  <c r="AE423" i="4"/>
  <c r="AD423" i="4"/>
  <c r="AC423" i="4"/>
  <c r="AB423" i="4"/>
  <c r="AA423" i="4"/>
  <c r="Z423" i="4"/>
  <c r="Y423" i="4"/>
  <c r="X423" i="4"/>
  <c r="V423" i="4"/>
  <c r="U423" i="4"/>
  <c r="T423" i="4"/>
  <c r="S423" i="4"/>
  <c r="R423" i="4"/>
  <c r="Q423" i="4"/>
  <c r="P423" i="4"/>
  <c r="AI422" i="4"/>
  <c r="AH422" i="4"/>
  <c r="AF422" i="4"/>
  <c r="AE422" i="4"/>
  <c r="AD422" i="4"/>
  <c r="AC422" i="4"/>
  <c r="AB422" i="4"/>
  <c r="AA422" i="4"/>
  <c r="Z422" i="4"/>
  <c r="Y422" i="4"/>
  <c r="X422" i="4"/>
  <c r="V422" i="4"/>
  <c r="U422" i="4"/>
  <c r="T422" i="4"/>
  <c r="S422" i="4"/>
  <c r="R422" i="4"/>
  <c r="Q422" i="4"/>
  <c r="P422" i="4"/>
  <c r="AI421" i="4"/>
  <c r="AH421" i="4"/>
  <c r="AF421" i="4"/>
  <c r="AE421" i="4"/>
  <c r="AD421" i="4"/>
  <c r="AC421" i="4"/>
  <c r="AB421" i="4"/>
  <c r="AA421" i="4"/>
  <c r="Z421" i="4"/>
  <c r="Y421" i="4"/>
  <c r="X421" i="4"/>
  <c r="V421" i="4"/>
  <c r="U421" i="4"/>
  <c r="T421" i="4"/>
  <c r="S421" i="4"/>
  <c r="R421" i="4"/>
  <c r="Q421" i="4"/>
  <c r="P421" i="4"/>
  <c r="AI420" i="4"/>
  <c r="AH420" i="4"/>
  <c r="AF420" i="4"/>
  <c r="AE420" i="4"/>
  <c r="AD420" i="4"/>
  <c r="AC420" i="4"/>
  <c r="AB420" i="4"/>
  <c r="AA420" i="4"/>
  <c r="Z420" i="4"/>
  <c r="Y420" i="4"/>
  <c r="X420" i="4"/>
  <c r="V420" i="4"/>
  <c r="U420" i="4"/>
  <c r="T420" i="4"/>
  <c r="S420" i="4"/>
  <c r="R420" i="4"/>
  <c r="Q420" i="4"/>
  <c r="P420" i="4"/>
  <c r="AI419" i="4"/>
  <c r="AH419" i="4"/>
  <c r="AF419" i="4"/>
  <c r="AE419" i="4"/>
  <c r="AD419" i="4"/>
  <c r="AC419" i="4"/>
  <c r="AB419" i="4"/>
  <c r="AA419" i="4"/>
  <c r="Z419" i="4"/>
  <c r="Y419" i="4"/>
  <c r="X419" i="4"/>
  <c r="V419" i="4"/>
  <c r="U419" i="4"/>
  <c r="T419" i="4"/>
  <c r="S419" i="4"/>
  <c r="R419" i="4"/>
  <c r="Q419" i="4"/>
  <c r="P419" i="4"/>
  <c r="AI418" i="4"/>
  <c r="AH418" i="4"/>
  <c r="AF418" i="4"/>
  <c r="AE418" i="4"/>
  <c r="AD418" i="4"/>
  <c r="AC418" i="4"/>
  <c r="AB418" i="4"/>
  <c r="AA418" i="4"/>
  <c r="Z418" i="4"/>
  <c r="Y418" i="4"/>
  <c r="X418" i="4"/>
  <c r="V418" i="4"/>
  <c r="U418" i="4"/>
  <c r="T418" i="4"/>
  <c r="S418" i="4"/>
  <c r="R418" i="4"/>
  <c r="Q418" i="4"/>
  <c r="P418" i="4"/>
  <c r="AI417" i="4"/>
  <c r="AH417" i="4"/>
  <c r="AF417" i="4"/>
  <c r="AE417" i="4"/>
  <c r="AD417" i="4"/>
  <c r="AC417" i="4"/>
  <c r="AB417" i="4"/>
  <c r="AA417" i="4"/>
  <c r="Z417" i="4"/>
  <c r="Y417" i="4"/>
  <c r="X417" i="4"/>
  <c r="V417" i="4"/>
  <c r="U417" i="4"/>
  <c r="T417" i="4"/>
  <c r="S417" i="4"/>
  <c r="R417" i="4"/>
  <c r="Q417" i="4"/>
  <c r="P417" i="4"/>
  <c r="AI416" i="4"/>
  <c r="AH416" i="4"/>
  <c r="AF416" i="4"/>
  <c r="AE416" i="4"/>
  <c r="AD416" i="4"/>
  <c r="AC416" i="4"/>
  <c r="AB416" i="4"/>
  <c r="AA416" i="4"/>
  <c r="Z416" i="4"/>
  <c r="Y416" i="4"/>
  <c r="X416" i="4"/>
  <c r="V416" i="4"/>
  <c r="U416" i="4"/>
  <c r="T416" i="4"/>
  <c r="S416" i="4"/>
  <c r="R416" i="4"/>
  <c r="Q416" i="4"/>
  <c r="P416" i="4"/>
  <c r="AI415" i="4"/>
  <c r="AH415" i="4"/>
  <c r="AF415" i="4"/>
  <c r="AE415" i="4"/>
  <c r="AD415" i="4"/>
  <c r="AC415" i="4"/>
  <c r="AB415" i="4"/>
  <c r="AA415" i="4"/>
  <c r="Z415" i="4"/>
  <c r="Y415" i="4"/>
  <c r="X415" i="4"/>
  <c r="V415" i="4"/>
  <c r="U415" i="4"/>
  <c r="T415" i="4"/>
  <c r="S415" i="4"/>
  <c r="R415" i="4"/>
  <c r="Q415" i="4"/>
  <c r="P415" i="4"/>
  <c r="AI414" i="4"/>
  <c r="AH414" i="4"/>
  <c r="AF414" i="4"/>
  <c r="AE414" i="4"/>
  <c r="AD414" i="4"/>
  <c r="AC414" i="4"/>
  <c r="AB414" i="4"/>
  <c r="AA414" i="4"/>
  <c r="Z414" i="4"/>
  <c r="Y414" i="4"/>
  <c r="X414" i="4"/>
  <c r="V414" i="4"/>
  <c r="U414" i="4"/>
  <c r="T414" i="4"/>
  <c r="S414" i="4"/>
  <c r="R414" i="4"/>
  <c r="Q414" i="4"/>
  <c r="P414" i="4"/>
  <c r="AI413" i="4"/>
  <c r="AH413" i="4"/>
  <c r="AF413" i="4"/>
  <c r="AE413" i="4"/>
  <c r="AD413" i="4"/>
  <c r="AC413" i="4"/>
  <c r="AB413" i="4"/>
  <c r="AA413" i="4"/>
  <c r="Z413" i="4"/>
  <c r="Y413" i="4"/>
  <c r="X413" i="4"/>
  <c r="V413" i="4"/>
  <c r="U413" i="4"/>
  <c r="T413" i="4"/>
  <c r="S413" i="4"/>
  <c r="R413" i="4"/>
  <c r="Q413" i="4"/>
  <c r="P413" i="4"/>
  <c r="AI412" i="4"/>
  <c r="AH412" i="4"/>
  <c r="AF412" i="4"/>
  <c r="AE412" i="4"/>
  <c r="AD412" i="4"/>
  <c r="AC412" i="4"/>
  <c r="AB412" i="4"/>
  <c r="AA412" i="4"/>
  <c r="Z412" i="4"/>
  <c r="Y412" i="4"/>
  <c r="X412" i="4"/>
  <c r="V412" i="4"/>
  <c r="U412" i="4"/>
  <c r="T412" i="4"/>
  <c r="S412" i="4"/>
  <c r="R412" i="4"/>
  <c r="Q412" i="4"/>
  <c r="P412" i="4"/>
  <c r="AI411" i="4"/>
  <c r="AH411" i="4"/>
  <c r="AF411" i="4"/>
  <c r="AE411" i="4"/>
  <c r="AD411" i="4"/>
  <c r="AC411" i="4"/>
  <c r="AB411" i="4"/>
  <c r="AA411" i="4"/>
  <c r="Z411" i="4"/>
  <c r="Y411" i="4"/>
  <c r="X411" i="4"/>
  <c r="V411" i="4"/>
  <c r="U411" i="4"/>
  <c r="T411" i="4"/>
  <c r="S411" i="4"/>
  <c r="R411" i="4"/>
  <c r="Q411" i="4"/>
  <c r="P411" i="4"/>
  <c r="AI410" i="4"/>
  <c r="AH410" i="4"/>
  <c r="AF410" i="4"/>
  <c r="AE410" i="4"/>
  <c r="AD410" i="4"/>
  <c r="AC410" i="4"/>
  <c r="AB410" i="4"/>
  <c r="AA410" i="4"/>
  <c r="Z410" i="4"/>
  <c r="Y410" i="4"/>
  <c r="X410" i="4"/>
  <c r="V410" i="4"/>
  <c r="U410" i="4"/>
  <c r="T410" i="4"/>
  <c r="S410" i="4"/>
  <c r="R410" i="4"/>
  <c r="Q410" i="4"/>
  <c r="P410" i="4"/>
  <c r="AI409" i="4"/>
  <c r="AH409" i="4"/>
  <c r="AF409" i="4"/>
  <c r="AE409" i="4"/>
  <c r="AD409" i="4"/>
  <c r="AC409" i="4"/>
  <c r="AB409" i="4"/>
  <c r="AA409" i="4"/>
  <c r="Z409" i="4"/>
  <c r="Y409" i="4"/>
  <c r="X409" i="4"/>
  <c r="V409" i="4"/>
  <c r="U409" i="4"/>
  <c r="T409" i="4"/>
  <c r="S409" i="4"/>
  <c r="R409" i="4"/>
  <c r="Q409" i="4"/>
  <c r="P409" i="4"/>
  <c r="AI408" i="4"/>
  <c r="AH408" i="4"/>
  <c r="AF408" i="4"/>
  <c r="AE408" i="4"/>
  <c r="AD408" i="4"/>
  <c r="AC408" i="4"/>
  <c r="AB408" i="4"/>
  <c r="AA408" i="4"/>
  <c r="Z408" i="4"/>
  <c r="Y408" i="4"/>
  <c r="X408" i="4"/>
  <c r="V408" i="4"/>
  <c r="U408" i="4"/>
  <c r="T408" i="4"/>
  <c r="S408" i="4"/>
  <c r="R408" i="4"/>
  <c r="Q408" i="4"/>
  <c r="P408" i="4"/>
  <c r="AI407" i="4"/>
  <c r="AH407" i="4"/>
  <c r="AF407" i="4"/>
  <c r="AE407" i="4"/>
  <c r="AD407" i="4"/>
  <c r="AC407" i="4"/>
  <c r="AB407" i="4"/>
  <c r="AA407" i="4"/>
  <c r="Z407" i="4"/>
  <c r="Y407" i="4"/>
  <c r="X407" i="4"/>
  <c r="V407" i="4"/>
  <c r="U407" i="4"/>
  <c r="T407" i="4"/>
  <c r="S407" i="4"/>
  <c r="R407" i="4"/>
  <c r="Q407" i="4"/>
  <c r="P407" i="4"/>
  <c r="AI406" i="4"/>
  <c r="AH406" i="4"/>
  <c r="AF406" i="4"/>
  <c r="AE406" i="4"/>
  <c r="AD406" i="4"/>
  <c r="AC406" i="4"/>
  <c r="AB406" i="4"/>
  <c r="AA406" i="4"/>
  <c r="Z406" i="4"/>
  <c r="Y406" i="4"/>
  <c r="X406" i="4"/>
  <c r="V406" i="4"/>
  <c r="U406" i="4"/>
  <c r="T406" i="4"/>
  <c r="S406" i="4"/>
  <c r="R406" i="4"/>
  <c r="Q406" i="4"/>
  <c r="P406" i="4"/>
  <c r="AI405" i="4"/>
  <c r="AH405" i="4"/>
  <c r="AF405" i="4"/>
  <c r="AE405" i="4"/>
  <c r="AD405" i="4"/>
  <c r="AC405" i="4"/>
  <c r="AB405" i="4"/>
  <c r="AA405" i="4"/>
  <c r="Z405" i="4"/>
  <c r="Y405" i="4"/>
  <c r="X405" i="4"/>
  <c r="V405" i="4"/>
  <c r="U405" i="4"/>
  <c r="T405" i="4"/>
  <c r="S405" i="4"/>
  <c r="R405" i="4"/>
  <c r="Q405" i="4"/>
  <c r="P405" i="4"/>
  <c r="AI404" i="4"/>
  <c r="AH404" i="4"/>
  <c r="AF404" i="4"/>
  <c r="AE404" i="4"/>
  <c r="AD404" i="4"/>
  <c r="AC404" i="4"/>
  <c r="AB404" i="4"/>
  <c r="AA404" i="4"/>
  <c r="Z404" i="4"/>
  <c r="Y404" i="4"/>
  <c r="X404" i="4"/>
  <c r="V404" i="4"/>
  <c r="U404" i="4"/>
  <c r="T404" i="4"/>
  <c r="S404" i="4"/>
  <c r="R404" i="4"/>
  <c r="Q404" i="4"/>
  <c r="P404" i="4"/>
  <c r="AI403" i="4"/>
  <c r="AH403" i="4"/>
  <c r="AF403" i="4"/>
  <c r="AE403" i="4"/>
  <c r="AD403" i="4"/>
  <c r="AC403" i="4"/>
  <c r="AB403" i="4"/>
  <c r="AA403" i="4"/>
  <c r="Z403" i="4"/>
  <c r="Y403" i="4"/>
  <c r="X403" i="4"/>
  <c r="V403" i="4"/>
  <c r="U403" i="4"/>
  <c r="T403" i="4"/>
  <c r="S403" i="4"/>
  <c r="R403" i="4"/>
  <c r="Q403" i="4"/>
  <c r="P403" i="4"/>
  <c r="AI402" i="4"/>
  <c r="AH402" i="4"/>
  <c r="AF402" i="4"/>
  <c r="AE402" i="4"/>
  <c r="AD402" i="4"/>
  <c r="AC402" i="4"/>
  <c r="AB402" i="4"/>
  <c r="AA402" i="4"/>
  <c r="Z402" i="4"/>
  <c r="Y402" i="4"/>
  <c r="X402" i="4"/>
  <c r="V402" i="4"/>
  <c r="U402" i="4"/>
  <c r="T402" i="4"/>
  <c r="S402" i="4"/>
  <c r="R402" i="4"/>
  <c r="Q402" i="4"/>
  <c r="P402" i="4"/>
  <c r="AI401" i="4"/>
  <c r="AH401" i="4"/>
  <c r="AF401" i="4"/>
  <c r="AE401" i="4"/>
  <c r="AD401" i="4"/>
  <c r="AC401" i="4"/>
  <c r="AB401" i="4"/>
  <c r="AA401" i="4"/>
  <c r="Z401" i="4"/>
  <c r="Y401" i="4"/>
  <c r="X401" i="4"/>
  <c r="V401" i="4"/>
  <c r="U401" i="4"/>
  <c r="T401" i="4"/>
  <c r="S401" i="4"/>
  <c r="R401" i="4"/>
  <c r="Q401" i="4"/>
  <c r="P401" i="4"/>
  <c r="AI400" i="4"/>
  <c r="AH400" i="4"/>
  <c r="AF400" i="4"/>
  <c r="AE400" i="4"/>
  <c r="AD400" i="4"/>
  <c r="AC400" i="4"/>
  <c r="AB400" i="4"/>
  <c r="AA400" i="4"/>
  <c r="Z400" i="4"/>
  <c r="Y400" i="4"/>
  <c r="X400" i="4"/>
  <c r="V400" i="4"/>
  <c r="U400" i="4"/>
  <c r="T400" i="4"/>
  <c r="S400" i="4"/>
  <c r="R400" i="4"/>
  <c r="Q400" i="4"/>
  <c r="P400" i="4"/>
  <c r="AI399" i="4"/>
  <c r="AH399" i="4"/>
  <c r="AF399" i="4"/>
  <c r="AE399" i="4"/>
  <c r="AD399" i="4"/>
  <c r="AC399" i="4"/>
  <c r="AB399" i="4"/>
  <c r="AA399" i="4"/>
  <c r="Z399" i="4"/>
  <c r="Y399" i="4"/>
  <c r="X399" i="4"/>
  <c r="V399" i="4"/>
  <c r="U399" i="4"/>
  <c r="T399" i="4"/>
  <c r="S399" i="4"/>
  <c r="R399" i="4"/>
  <c r="Q399" i="4"/>
  <c r="P399" i="4"/>
  <c r="AI398" i="4"/>
  <c r="AH398" i="4"/>
  <c r="AF398" i="4"/>
  <c r="AE398" i="4"/>
  <c r="AD398" i="4"/>
  <c r="AC398" i="4"/>
  <c r="AB398" i="4"/>
  <c r="AA398" i="4"/>
  <c r="Z398" i="4"/>
  <c r="Y398" i="4"/>
  <c r="X398" i="4"/>
  <c r="V398" i="4"/>
  <c r="U398" i="4"/>
  <c r="T398" i="4"/>
  <c r="S398" i="4"/>
  <c r="R398" i="4"/>
  <c r="Q398" i="4"/>
  <c r="P398" i="4"/>
  <c r="AI397" i="4"/>
  <c r="AH397" i="4"/>
  <c r="AF397" i="4"/>
  <c r="AE397" i="4"/>
  <c r="AD397" i="4"/>
  <c r="AC397" i="4"/>
  <c r="AB397" i="4"/>
  <c r="AA397" i="4"/>
  <c r="Z397" i="4"/>
  <c r="Y397" i="4"/>
  <c r="X397" i="4"/>
  <c r="V397" i="4"/>
  <c r="U397" i="4"/>
  <c r="T397" i="4"/>
  <c r="S397" i="4"/>
  <c r="R397" i="4"/>
  <c r="Q397" i="4"/>
  <c r="P397" i="4"/>
  <c r="AI396" i="4"/>
  <c r="AH396" i="4"/>
  <c r="AF396" i="4"/>
  <c r="AE396" i="4"/>
  <c r="AD396" i="4"/>
  <c r="AC396" i="4"/>
  <c r="AB396" i="4"/>
  <c r="AA396" i="4"/>
  <c r="Z396" i="4"/>
  <c r="Y396" i="4"/>
  <c r="X396" i="4"/>
  <c r="V396" i="4"/>
  <c r="U396" i="4"/>
  <c r="T396" i="4"/>
  <c r="S396" i="4"/>
  <c r="R396" i="4"/>
  <c r="Q396" i="4"/>
  <c r="P396" i="4"/>
  <c r="AI395" i="4"/>
  <c r="AH395" i="4"/>
  <c r="AF395" i="4"/>
  <c r="AE395" i="4"/>
  <c r="AD395" i="4"/>
  <c r="AC395" i="4"/>
  <c r="AB395" i="4"/>
  <c r="AA395" i="4"/>
  <c r="Z395" i="4"/>
  <c r="Y395" i="4"/>
  <c r="X395" i="4"/>
  <c r="V395" i="4"/>
  <c r="U395" i="4"/>
  <c r="T395" i="4"/>
  <c r="S395" i="4"/>
  <c r="R395" i="4"/>
  <c r="Q395" i="4"/>
  <c r="P395" i="4"/>
  <c r="AI394" i="4"/>
  <c r="AH394" i="4"/>
  <c r="AF394" i="4"/>
  <c r="AE394" i="4"/>
  <c r="AD394" i="4"/>
  <c r="AC394" i="4"/>
  <c r="AB394" i="4"/>
  <c r="AA394" i="4"/>
  <c r="Z394" i="4"/>
  <c r="Y394" i="4"/>
  <c r="X394" i="4"/>
  <c r="V394" i="4"/>
  <c r="U394" i="4"/>
  <c r="T394" i="4"/>
  <c r="S394" i="4"/>
  <c r="R394" i="4"/>
  <c r="Q394" i="4"/>
  <c r="P394" i="4"/>
  <c r="AI393" i="4"/>
  <c r="AH393" i="4"/>
  <c r="AF393" i="4"/>
  <c r="AE393" i="4"/>
  <c r="AD393" i="4"/>
  <c r="AC393" i="4"/>
  <c r="AB393" i="4"/>
  <c r="AA393" i="4"/>
  <c r="Z393" i="4"/>
  <c r="Y393" i="4"/>
  <c r="X393" i="4"/>
  <c r="V393" i="4"/>
  <c r="U393" i="4"/>
  <c r="T393" i="4"/>
  <c r="S393" i="4"/>
  <c r="R393" i="4"/>
  <c r="Q393" i="4"/>
  <c r="P393" i="4"/>
  <c r="AI392" i="4"/>
  <c r="AH392" i="4"/>
  <c r="AF392" i="4"/>
  <c r="AE392" i="4"/>
  <c r="AD392" i="4"/>
  <c r="AC392" i="4"/>
  <c r="AB392" i="4"/>
  <c r="AA392" i="4"/>
  <c r="Z392" i="4"/>
  <c r="Y392" i="4"/>
  <c r="X392" i="4"/>
  <c r="V392" i="4"/>
  <c r="U392" i="4"/>
  <c r="T392" i="4"/>
  <c r="S392" i="4"/>
  <c r="R392" i="4"/>
  <c r="Q392" i="4"/>
  <c r="P392" i="4"/>
  <c r="AI391" i="4"/>
  <c r="AH391" i="4"/>
  <c r="AF391" i="4"/>
  <c r="AE391" i="4"/>
  <c r="AD391" i="4"/>
  <c r="AC391" i="4"/>
  <c r="AB391" i="4"/>
  <c r="AA391" i="4"/>
  <c r="Z391" i="4"/>
  <c r="Y391" i="4"/>
  <c r="X391" i="4"/>
  <c r="V391" i="4"/>
  <c r="U391" i="4"/>
  <c r="T391" i="4"/>
  <c r="S391" i="4"/>
  <c r="R391" i="4"/>
  <c r="Q391" i="4"/>
  <c r="P391" i="4"/>
  <c r="AI390" i="4"/>
  <c r="AH390" i="4"/>
  <c r="AF390" i="4"/>
  <c r="AE390" i="4"/>
  <c r="AD390" i="4"/>
  <c r="AC390" i="4"/>
  <c r="AB390" i="4"/>
  <c r="AA390" i="4"/>
  <c r="Z390" i="4"/>
  <c r="Y390" i="4"/>
  <c r="X390" i="4"/>
  <c r="V390" i="4"/>
  <c r="U390" i="4"/>
  <c r="T390" i="4"/>
  <c r="S390" i="4"/>
  <c r="R390" i="4"/>
  <c r="Q390" i="4"/>
  <c r="P390" i="4"/>
  <c r="AI389" i="4"/>
  <c r="AH389" i="4"/>
  <c r="AF389" i="4"/>
  <c r="AE389" i="4"/>
  <c r="AD389" i="4"/>
  <c r="AC389" i="4"/>
  <c r="AB389" i="4"/>
  <c r="AA389" i="4"/>
  <c r="Z389" i="4"/>
  <c r="Y389" i="4"/>
  <c r="X389" i="4"/>
  <c r="V389" i="4"/>
  <c r="U389" i="4"/>
  <c r="T389" i="4"/>
  <c r="S389" i="4"/>
  <c r="R389" i="4"/>
  <c r="Q389" i="4"/>
  <c r="P389" i="4"/>
  <c r="AI388" i="4"/>
  <c r="AH388" i="4"/>
  <c r="AF388" i="4"/>
  <c r="AE388" i="4"/>
  <c r="AD388" i="4"/>
  <c r="AC388" i="4"/>
  <c r="AB388" i="4"/>
  <c r="AA388" i="4"/>
  <c r="Z388" i="4"/>
  <c r="Y388" i="4"/>
  <c r="X388" i="4"/>
  <c r="V388" i="4"/>
  <c r="U388" i="4"/>
  <c r="T388" i="4"/>
  <c r="S388" i="4"/>
  <c r="R388" i="4"/>
  <c r="Q388" i="4"/>
  <c r="P388" i="4"/>
  <c r="AI387" i="4"/>
  <c r="AH387" i="4"/>
  <c r="AF387" i="4"/>
  <c r="AE387" i="4"/>
  <c r="AD387" i="4"/>
  <c r="AC387" i="4"/>
  <c r="AB387" i="4"/>
  <c r="AA387" i="4"/>
  <c r="Z387" i="4"/>
  <c r="Y387" i="4"/>
  <c r="X387" i="4"/>
  <c r="V387" i="4"/>
  <c r="U387" i="4"/>
  <c r="T387" i="4"/>
  <c r="S387" i="4"/>
  <c r="R387" i="4"/>
  <c r="Q387" i="4"/>
  <c r="P387" i="4"/>
  <c r="AI386" i="4"/>
  <c r="AH386" i="4"/>
  <c r="AF386" i="4"/>
  <c r="AE386" i="4"/>
  <c r="AD386" i="4"/>
  <c r="AC386" i="4"/>
  <c r="AB386" i="4"/>
  <c r="AA386" i="4"/>
  <c r="Z386" i="4"/>
  <c r="Y386" i="4"/>
  <c r="X386" i="4"/>
  <c r="V386" i="4"/>
  <c r="U386" i="4"/>
  <c r="T386" i="4"/>
  <c r="S386" i="4"/>
  <c r="R386" i="4"/>
  <c r="Q386" i="4"/>
  <c r="P386" i="4"/>
  <c r="AI385" i="4"/>
  <c r="AH385" i="4"/>
  <c r="AF385" i="4"/>
  <c r="AE385" i="4"/>
  <c r="AD385" i="4"/>
  <c r="AC385" i="4"/>
  <c r="AB385" i="4"/>
  <c r="AA385" i="4"/>
  <c r="Z385" i="4"/>
  <c r="Y385" i="4"/>
  <c r="X385" i="4"/>
  <c r="V385" i="4"/>
  <c r="U385" i="4"/>
  <c r="T385" i="4"/>
  <c r="S385" i="4"/>
  <c r="R385" i="4"/>
  <c r="Q385" i="4"/>
  <c r="P385" i="4"/>
  <c r="AI384" i="4"/>
  <c r="AH384" i="4"/>
  <c r="AF384" i="4"/>
  <c r="AE384" i="4"/>
  <c r="AD384" i="4"/>
  <c r="AC384" i="4"/>
  <c r="AB384" i="4"/>
  <c r="AA384" i="4"/>
  <c r="Z384" i="4"/>
  <c r="Y384" i="4"/>
  <c r="X384" i="4"/>
  <c r="V384" i="4"/>
  <c r="U384" i="4"/>
  <c r="T384" i="4"/>
  <c r="S384" i="4"/>
  <c r="R384" i="4"/>
  <c r="Q384" i="4"/>
  <c r="P384" i="4"/>
  <c r="AI383" i="4"/>
  <c r="AH383" i="4"/>
  <c r="AF383" i="4"/>
  <c r="AE383" i="4"/>
  <c r="AD383" i="4"/>
  <c r="AC383" i="4"/>
  <c r="AB383" i="4"/>
  <c r="AA383" i="4"/>
  <c r="Z383" i="4"/>
  <c r="Y383" i="4"/>
  <c r="X383" i="4"/>
  <c r="V383" i="4"/>
  <c r="U383" i="4"/>
  <c r="T383" i="4"/>
  <c r="S383" i="4"/>
  <c r="R383" i="4"/>
  <c r="Q383" i="4"/>
  <c r="P383" i="4"/>
  <c r="AI382" i="4"/>
  <c r="AH382" i="4"/>
  <c r="AF382" i="4"/>
  <c r="AE382" i="4"/>
  <c r="AD382" i="4"/>
  <c r="AC382" i="4"/>
  <c r="AB382" i="4"/>
  <c r="AA382" i="4"/>
  <c r="Z382" i="4"/>
  <c r="Y382" i="4"/>
  <c r="X382" i="4"/>
  <c r="V382" i="4"/>
  <c r="U382" i="4"/>
  <c r="T382" i="4"/>
  <c r="S382" i="4"/>
  <c r="R382" i="4"/>
  <c r="Q382" i="4"/>
  <c r="P382" i="4"/>
  <c r="AI381" i="4"/>
  <c r="AH381" i="4"/>
  <c r="AF381" i="4"/>
  <c r="AE381" i="4"/>
  <c r="AD381" i="4"/>
  <c r="AC381" i="4"/>
  <c r="AB381" i="4"/>
  <c r="AA381" i="4"/>
  <c r="Z381" i="4"/>
  <c r="Y381" i="4"/>
  <c r="X381" i="4"/>
  <c r="V381" i="4"/>
  <c r="U381" i="4"/>
  <c r="T381" i="4"/>
  <c r="S381" i="4"/>
  <c r="R381" i="4"/>
  <c r="Q381" i="4"/>
  <c r="P381" i="4"/>
  <c r="AI380" i="4"/>
  <c r="AH380" i="4"/>
  <c r="AF380" i="4"/>
  <c r="AE380" i="4"/>
  <c r="AD380" i="4"/>
  <c r="AC380" i="4"/>
  <c r="AB380" i="4"/>
  <c r="AA380" i="4"/>
  <c r="Z380" i="4"/>
  <c r="Y380" i="4"/>
  <c r="X380" i="4"/>
  <c r="V380" i="4"/>
  <c r="U380" i="4"/>
  <c r="T380" i="4"/>
  <c r="S380" i="4"/>
  <c r="R380" i="4"/>
  <c r="Q380" i="4"/>
  <c r="P380" i="4"/>
  <c r="AI379" i="4"/>
  <c r="AH379" i="4"/>
  <c r="AF379" i="4"/>
  <c r="AE379" i="4"/>
  <c r="AD379" i="4"/>
  <c r="AC379" i="4"/>
  <c r="AB379" i="4"/>
  <c r="AA379" i="4"/>
  <c r="Z379" i="4"/>
  <c r="Y379" i="4"/>
  <c r="X379" i="4"/>
  <c r="V379" i="4"/>
  <c r="U379" i="4"/>
  <c r="T379" i="4"/>
  <c r="S379" i="4"/>
  <c r="R379" i="4"/>
  <c r="Q379" i="4"/>
  <c r="P379" i="4"/>
  <c r="AI378" i="4"/>
  <c r="AH378" i="4"/>
  <c r="AF378" i="4"/>
  <c r="AE378" i="4"/>
  <c r="AD378" i="4"/>
  <c r="AC378" i="4"/>
  <c r="AB378" i="4"/>
  <c r="AA378" i="4"/>
  <c r="Z378" i="4"/>
  <c r="Y378" i="4"/>
  <c r="X378" i="4"/>
  <c r="V378" i="4"/>
  <c r="U378" i="4"/>
  <c r="T378" i="4"/>
  <c r="S378" i="4"/>
  <c r="R378" i="4"/>
  <c r="Q378" i="4"/>
  <c r="P378" i="4"/>
  <c r="AI377" i="4"/>
  <c r="AH377" i="4"/>
  <c r="AF377" i="4"/>
  <c r="AE377" i="4"/>
  <c r="AD377" i="4"/>
  <c r="AC377" i="4"/>
  <c r="AB377" i="4"/>
  <c r="AA377" i="4"/>
  <c r="Z377" i="4"/>
  <c r="Y377" i="4"/>
  <c r="X377" i="4"/>
  <c r="V377" i="4"/>
  <c r="U377" i="4"/>
  <c r="T377" i="4"/>
  <c r="S377" i="4"/>
  <c r="R377" i="4"/>
  <c r="Q377" i="4"/>
  <c r="P377" i="4"/>
  <c r="AI376" i="4"/>
  <c r="AH376" i="4"/>
  <c r="AF376" i="4"/>
  <c r="AE376" i="4"/>
  <c r="AD376" i="4"/>
  <c r="AC376" i="4"/>
  <c r="AB376" i="4"/>
  <c r="AA376" i="4"/>
  <c r="Z376" i="4"/>
  <c r="Y376" i="4"/>
  <c r="X376" i="4"/>
  <c r="V376" i="4"/>
  <c r="U376" i="4"/>
  <c r="T376" i="4"/>
  <c r="S376" i="4"/>
  <c r="R376" i="4"/>
  <c r="Q376" i="4"/>
  <c r="P376" i="4"/>
  <c r="AI375" i="4"/>
  <c r="AH375" i="4"/>
  <c r="AF375" i="4"/>
  <c r="AE375" i="4"/>
  <c r="AD375" i="4"/>
  <c r="AC375" i="4"/>
  <c r="AB375" i="4"/>
  <c r="AA375" i="4"/>
  <c r="Z375" i="4"/>
  <c r="Y375" i="4"/>
  <c r="X375" i="4"/>
  <c r="V375" i="4"/>
  <c r="U375" i="4"/>
  <c r="T375" i="4"/>
  <c r="S375" i="4"/>
  <c r="R375" i="4"/>
  <c r="Q375" i="4"/>
  <c r="P375" i="4"/>
  <c r="AI374" i="4"/>
  <c r="AH374" i="4"/>
  <c r="AF374" i="4"/>
  <c r="AE374" i="4"/>
  <c r="AD374" i="4"/>
  <c r="AC374" i="4"/>
  <c r="AB374" i="4"/>
  <c r="AA374" i="4"/>
  <c r="Z374" i="4"/>
  <c r="Y374" i="4"/>
  <c r="X374" i="4"/>
  <c r="V374" i="4"/>
  <c r="U374" i="4"/>
  <c r="T374" i="4"/>
  <c r="S374" i="4"/>
  <c r="R374" i="4"/>
  <c r="Q374" i="4"/>
  <c r="P374" i="4"/>
  <c r="AI373" i="4"/>
  <c r="AH373" i="4"/>
  <c r="AF373" i="4"/>
  <c r="AE373" i="4"/>
  <c r="AD373" i="4"/>
  <c r="AC373" i="4"/>
  <c r="AB373" i="4"/>
  <c r="AA373" i="4"/>
  <c r="Z373" i="4"/>
  <c r="Y373" i="4"/>
  <c r="X373" i="4"/>
  <c r="V373" i="4"/>
  <c r="U373" i="4"/>
  <c r="T373" i="4"/>
  <c r="S373" i="4"/>
  <c r="R373" i="4"/>
  <c r="Q373" i="4"/>
  <c r="P373" i="4"/>
  <c r="AI372" i="4"/>
  <c r="AH372" i="4"/>
  <c r="AF372" i="4"/>
  <c r="AE372" i="4"/>
  <c r="AD372" i="4"/>
  <c r="AC372" i="4"/>
  <c r="AB372" i="4"/>
  <c r="AA372" i="4"/>
  <c r="Z372" i="4"/>
  <c r="Y372" i="4"/>
  <c r="X372" i="4"/>
  <c r="V372" i="4"/>
  <c r="U372" i="4"/>
  <c r="T372" i="4"/>
  <c r="S372" i="4"/>
  <c r="R372" i="4"/>
  <c r="Q372" i="4"/>
  <c r="P372" i="4"/>
  <c r="AI371" i="4"/>
  <c r="AH371" i="4"/>
  <c r="AF371" i="4"/>
  <c r="AE371" i="4"/>
  <c r="AD371" i="4"/>
  <c r="AC371" i="4"/>
  <c r="AB371" i="4"/>
  <c r="AA371" i="4"/>
  <c r="Z371" i="4"/>
  <c r="Y371" i="4"/>
  <c r="X371" i="4"/>
  <c r="V371" i="4"/>
  <c r="U371" i="4"/>
  <c r="T371" i="4"/>
  <c r="S371" i="4"/>
  <c r="R371" i="4"/>
  <c r="Q371" i="4"/>
  <c r="P371" i="4"/>
  <c r="AI370" i="4"/>
  <c r="AH370" i="4"/>
  <c r="AF370" i="4"/>
  <c r="AE370" i="4"/>
  <c r="AD370" i="4"/>
  <c r="AC370" i="4"/>
  <c r="AB370" i="4"/>
  <c r="AA370" i="4"/>
  <c r="Z370" i="4"/>
  <c r="Y370" i="4"/>
  <c r="X370" i="4"/>
  <c r="V370" i="4"/>
  <c r="U370" i="4"/>
  <c r="T370" i="4"/>
  <c r="S370" i="4"/>
  <c r="R370" i="4"/>
  <c r="Q370" i="4"/>
  <c r="P370" i="4"/>
  <c r="AI369" i="4"/>
  <c r="AH369" i="4"/>
  <c r="AF369" i="4"/>
  <c r="AE369" i="4"/>
  <c r="AD369" i="4"/>
  <c r="AC369" i="4"/>
  <c r="AB369" i="4"/>
  <c r="AA369" i="4"/>
  <c r="Z369" i="4"/>
  <c r="Y369" i="4"/>
  <c r="X369" i="4"/>
  <c r="V369" i="4"/>
  <c r="U369" i="4"/>
  <c r="T369" i="4"/>
  <c r="S369" i="4"/>
  <c r="R369" i="4"/>
  <c r="Q369" i="4"/>
  <c r="P369" i="4"/>
  <c r="AI368" i="4"/>
  <c r="AH368" i="4"/>
  <c r="AF368" i="4"/>
  <c r="AE368" i="4"/>
  <c r="AD368" i="4"/>
  <c r="AC368" i="4"/>
  <c r="AB368" i="4"/>
  <c r="AA368" i="4"/>
  <c r="Z368" i="4"/>
  <c r="Y368" i="4"/>
  <c r="X368" i="4"/>
  <c r="V368" i="4"/>
  <c r="U368" i="4"/>
  <c r="T368" i="4"/>
  <c r="S368" i="4"/>
  <c r="R368" i="4"/>
  <c r="Q368" i="4"/>
  <c r="P368" i="4"/>
  <c r="AI367" i="4"/>
  <c r="AH367" i="4"/>
  <c r="AF367" i="4"/>
  <c r="AE367" i="4"/>
  <c r="AD367" i="4"/>
  <c r="AC367" i="4"/>
  <c r="AB367" i="4"/>
  <c r="AA367" i="4"/>
  <c r="Z367" i="4"/>
  <c r="Y367" i="4"/>
  <c r="X367" i="4"/>
  <c r="V367" i="4"/>
  <c r="U367" i="4"/>
  <c r="T367" i="4"/>
  <c r="S367" i="4"/>
  <c r="R367" i="4"/>
  <c r="Q367" i="4"/>
  <c r="P367" i="4"/>
  <c r="AI366" i="4"/>
  <c r="AH366" i="4"/>
  <c r="AF366" i="4"/>
  <c r="AE366" i="4"/>
  <c r="AD366" i="4"/>
  <c r="AC366" i="4"/>
  <c r="AB366" i="4"/>
  <c r="AA366" i="4"/>
  <c r="Z366" i="4"/>
  <c r="Y366" i="4"/>
  <c r="X366" i="4"/>
  <c r="V366" i="4"/>
  <c r="U366" i="4"/>
  <c r="T366" i="4"/>
  <c r="S366" i="4"/>
  <c r="R366" i="4"/>
  <c r="Q366" i="4"/>
  <c r="P366" i="4"/>
  <c r="AI365" i="4"/>
  <c r="AH365" i="4"/>
  <c r="AF365" i="4"/>
  <c r="AE365" i="4"/>
  <c r="AD365" i="4"/>
  <c r="AC365" i="4"/>
  <c r="AB365" i="4"/>
  <c r="AA365" i="4"/>
  <c r="Z365" i="4"/>
  <c r="Y365" i="4"/>
  <c r="X365" i="4"/>
  <c r="V365" i="4"/>
  <c r="U365" i="4"/>
  <c r="T365" i="4"/>
  <c r="S365" i="4"/>
  <c r="R365" i="4"/>
  <c r="Q365" i="4"/>
  <c r="P365" i="4"/>
  <c r="AI364" i="4"/>
  <c r="AH364" i="4"/>
  <c r="AF364" i="4"/>
  <c r="AE364" i="4"/>
  <c r="AD364" i="4"/>
  <c r="AC364" i="4"/>
  <c r="AB364" i="4"/>
  <c r="AA364" i="4"/>
  <c r="Z364" i="4"/>
  <c r="Y364" i="4"/>
  <c r="X364" i="4"/>
  <c r="V364" i="4"/>
  <c r="U364" i="4"/>
  <c r="T364" i="4"/>
  <c r="S364" i="4"/>
  <c r="R364" i="4"/>
  <c r="Q364" i="4"/>
  <c r="P364" i="4"/>
  <c r="AI363" i="4"/>
  <c r="AH363" i="4"/>
  <c r="AF363" i="4"/>
  <c r="AE363" i="4"/>
  <c r="AD363" i="4"/>
  <c r="AC363" i="4"/>
  <c r="AB363" i="4"/>
  <c r="AA363" i="4"/>
  <c r="Z363" i="4"/>
  <c r="Y363" i="4"/>
  <c r="X363" i="4"/>
  <c r="V363" i="4"/>
  <c r="U363" i="4"/>
  <c r="T363" i="4"/>
  <c r="S363" i="4"/>
  <c r="R363" i="4"/>
  <c r="Q363" i="4"/>
  <c r="P363" i="4"/>
  <c r="AI362" i="4"/>
  <c r="AH362" i="4"/>
  <c r="AF362" i="4"/>
  <c r="AE362" i="4"/>
  <c r="AD362" i="4"/>
  <c r="AC362" i="4"/>
  <c r="AB362" i="4"/>
  <c r="AA362" i="4"/>
  <c r="Z362" i="4"/>
  <c r="Y362" i="4"/>
  <c r="X362" i="4"/>
  <c r="V362" i="4"/>
  <c r="U362" i="4"/>
  <c r="T362" i="4"/>
  <c r="S362" i="4"/>
  <c r="R362" i="4"/>
  <c r="Q362" i="4"/>
  <c r="P362" i="4"/>
  <c r="AI361" i="4"/>
  <c r="AH361" i="4"/>
  <c r="AF361" i="4"/>
  <c r="AE361" i="4"/>
  <c r="AD361" i="4"/>
  <c r="AC361" i="4"/>
  <c r="AB361" i="4"/>
  <c r="AA361" i="4"/>
  <c r="Z361" i="4"/>
  <c r="Y361" i="4"/>
  <c r="X361" i="4"/>
  <c r="V361" i="4"/>
  <c r="U361" i="4"/>
  <c r="T361" i="4"/>
  <c r="S361" i="4"/>
  <c r="R361" i="4"/>
  <c r="Q361" i="4"/>
  <c r="P361" i="4"/>
  <c r="AI360" i="4"/>
  <c r="AH360" i="4"/>
  <c r="AF360" i="4"/>
  <c r="AE360" i="4"/>
  <c r="AD360" i="4"/>
  <c r="AC360" i="4"/>
  <c r="AB360" i="4"/>
  <c r="AA360" i="4"/>
  <c r="Z360" i="4"/>
  <c r="Y360" i="4"/>
  <c r="X360" i="4"/>
  <c r="V360" i="4"/>
  <c r="U360" i="4"/>
  <c r="T360" i="4"/>
  <c r="S360" i="4"/>
  <c r="R360" i="4"/>
  <c r="Q360" i="4"/>
  <c r="P360" i="4"/>
  <c r="AI359" i="4"/>
  <c r="AH359" i="4"/>
  <c r="AF359" i="4"/>
  <c r="AE359" i="4"/>
  <c r="AD359" i="4"/>
  <c r="AC359" i="4"/>
  <c r="AB359" i="4"/>
  <c r="AA359" i="4"/>
  <c r="Z359" i="4"/>
  <c r="Y359" i="4"/>
  <c r="X359" i="4"/>
  <c r="V359" i="4"/>
  <c r="U359" i="4"/>
  <c r="T359" i="4"/>
  <c r="S359" i="4"/>
  <c r="R359" i="4"/>
  <c r="Q359" i="4"/>
  <c r="P359" i="4"/>
  <c r="AI358" i="4"/>
  <c r="AH358" i="4"/>
  <c r="AF358" i="4"/>
  <c r="AE358" i="4"/>
  <c r="AD358" i="4"/>
  <c r="AC358" i="4"/>
  <c r="AB358" i="4"/>
  <c r="AA358" i="4"/>
  <c r="Z358" i="4"/>
  <c r="Y358" i="4"/>
  <c r="X358" i="4"/>
  <c r="V358" i="4"/>
  <c r="U358" i="4"/>
  <c r="T358" i="4"/>
  <c r="S358" i="4"/>
  <c r="R358" i="4"/>
  <c r="Q358" i="4"/>
  <c r="P358" i="4"/>
  <c r="AI357" i="4"/>
  <c r="AH357" i="4"/>
  <c r="AF357" i="4"/>
  <c r="AE357" i="4"/>
  <c r="AD357" i="4"/>
  <c r="AC357" i="4"/>
  <c r="AB357" i="4"/>
  <c r="AA357" i="4"/>
  <c r="Z357" i="4"/>
  <c r="Y357" i="4"/>
  <c r="X357" i="4"/>
  <c r="V357" i="4"/>
  <c r="U357" i="4"/>
  <c r="T357" i="4"/>
  <c r="S357" i="4"/>
  <c r="R357" i="4"/>
  <c r="Q357" i="4"/>
  <c r="P357" i="4"/>
  <c r="AI356" i="4"/>
  <c r="AH356" i="4"/>
  <c r="AF356" i="4"/>
  <c r="AE356" i="4"/>
  <c r="AD356" i="4"/>
  <c r="AC356" i="4"/>
  <c r="AB356" i="4"/>
  <c r="AA356" i="4"/>
  <c r="Z356" i="4"/>
  <c r="Y356" i="4"/>
  <c r="X356" i="4"/>
  <c r="V356" i="4"/>
  <c r="U356" i="4"/>
  <c r="T356" i="4"/>
  <c r="S356" i="4"/>
  <c r="R356" i="4"/>
  <c r="Q356" i="4"/>
  <c r="P356" i="4"/>
  <c r="AI355" i="4"/>
  <c r="AH355" i="4"/>
  <c r="AF355" i="4"/>
  <c r="AE355" i="4"/>
  <c r="AD355" i="4"/>
  <c r="AC355" i="4"/>
  <c r="AB355" i="4"/>
  <c r="AA355" i="4"/>
  <c r="Z355" i="4"/>
  <c r="Y355" i="4"/>
  <c r="X355" i="4"/>
  <c r="V355" i="4"/>
  <c r="U355" i="4"/>
  <c r="T355" i="4"/>
  <c r="S355" i="4"/>
  <c r="R355" i="4"/>
  <c r="Q355" i="4"/>
  <c r="P355" i="4"/>
  <c r="AI354" i="4"/>
  <c r="AH354" i="4"/>
  <c r="AF354" i="4"/>
  <c r="AE354" i="4"/>
  <c r="AD354" i="4"/>
  <c r="AC354" i="4"/>
  <c r="AB354" i="4"/>
  <c r="AA354" i="4"/>
  <c r="Z354" i="4"/>
  <c r="Y354" i="4"/>
  <c r="X354" i="4"/>
  <c r="V354" i="4"/>
  <c r="U354" i="4"/>
  <c r="T354" i="4"/>
  <c r="S354" i="4"/>
  <c r="R354" i="4"/>
  <c r="Q354" i="4"/>
  <c r="P354" i="4"/>
  <c r="AI353" i="4"/>
  <c r="AH353" i="4"/>
  <c r="AF353" i="4"/>
  <c r="AE353" i="4"/>
  <c r="AD353" i="4"/>
  <c r="AC353" i="4"/>
  <c r="AB353" i="4"/>
  <c r="AA353" i="4"/>
  <c r="Z353" i="4"/>
  <c r="Y353" i="4"/>
  <c r="X353" i="4"/>
  <c r="V353" i="4"/>
  <c r="U353" i="4"/>
  <c r="T353" i="4"/>
  <c r="S353" i="4"/>
  <c r="R353" i="4"/>
  <c r="Q353" i="4"/>
  <c r="P353" i="4"/>
  <c r="AI352" i="4"/>
  <c r="AH352" i="4"/>
  <c r="AF352" i="4"/>
  <c r="AE352" i="4"/>
  <c r="AD352" i="4"/>
  <c r="AC352" i="4"/>
  <c r="AB352" i="4"/>
  <c r="AA352" i="4"/>
  <c r="Z352" i="4"/>
  <c r="Y352" i="4"/>
  <c r="X352" i="4"/>
  <c r="V352" i="4"/>
  <c r="U352" i="4"/>
  <c r="T352" i="4"/>
  <c r="S352" i="4"/>
  <c r="R352" i="4"/>
  <c r="Q352" i="4"/>
  <c r="P352" i="4"/>
  <c r="AI351" i="4"/>
  <c r="AH351" i="4"/>
  <c r="AF351" i="4"/>
  <c r="AE351" i="4"/>
  <c r="AD351" i="4"/>
  <c r="AC351" i="4"/>
  <c r="AB351" i="4"/>
  <c r="AA351" i="4"/>
  <c r="Z351" i="4"/>
  <c r="Y351" i="4"/>
  <c r="X351" i="4"/>
  <c r="V351" i="4"/>
  <c r="U351" i="4"/>
  <c r="T351" i="4"/>
  <c r="S351" i="4"/>
  <c r="R351" i="4"/>
  <c r="Q351" i="4"/>
  <c r="P351" i="4"/>
  <c r="AI350" i="4"/>
  <c r="AH350" i="4"/>
  <c r="AF350" i="4"/>
  <c r="AE350" i="4"/>
  <c r="AD350" i="4"/>
  <c r="AC350" i="4"/>
  <c r="AB350" i="4"/>
  <c r="AA350" i="4"/>
  <c r="Z350" i="4"/>
  <c r="Y350" i="4"/>
  <c r="X350" i="4"/>
  <c r="V350" i="4"/>
  <c r="U350" i="4"/>
  <c r="T350" i="4"/>
  <c r="S350" i="4"/>
  <c r="R350" i="4"/>
  <c r="Q350" i="4"/>
  <c r="P350" i="4"/>
  <c r="AI349" i="4"/>
  <c r="AH349" i="4"/>
  <c r="AF349" i="4"/>
  <c r="AE349" i="4"/>
  <c r="AD349" i="4"/>
  <c r="AC349" i="4"/>
  <c r="AB349" i="4"/>
  <c r="AA349" i="4"/>
  <c r="Z349" i="4"/>
  <c r="Y349" i="4"/>
  <c r="X349" i="4"/>
  <c r="V349" i="4"/>
  <c r="U349" i="4"/>
  <c r="T349" i="4"/>
  <c r="S349" i="4"/>
  <c r="R349" i="4"/>
  <c r="Q349" i="4"/>
  <c r="P349" i="4"/>
  <c r="AI348" i="4"/>
  <c r="AH348" i="4"/>
  <c r="AF348" i="4"/>
  <c r="AE348" i="4"/>
  <c r="AD348" i="4"/>
  <c r="AC348" i="4"/>
  <c r="AB348" i="4"/>
  <c r="AA348" i="4"/>
  <c r="Z348" i="4"/>
  <c r="Y348" i="4"/>
  <c r="X348" i="4"/>
  <c r="V348" i="4"/>
  <c r="U348" i="4"/>
  <c r="T348" i="4"/>
  <c r="S348" i="4"/>
  <c r="R348" i="4"/>
  <c r="Q348" i="4"/>
  <c r="P348" i="4"/>
  <c r="AI347" i="4"/>
  <c r="AH347" i="4"/>
  <c r="AF347" i="4"/>
  <c r="AE347" i="4"/>
  <c r="AD347" i="4"/>
  <c r="AC347" i="4"/>
  <c r="AB347" i="4"/>
  <c r="AA347" i="4"/>
  <c r="Z347" i="4"/>
  <c r="Y347" i="4"/>
  <c r="X347" i="4"/>
  <c r="V347" i="4"/>
  <c r="U347" i="4"/>
  <c r="T347" i="4"/>
  <c r="S347" i="4"/>
  <c r="R347" i="4"/>
  <c r="Q347" i="4"/>
  <c r="P347" i="4"/>
  <c r="AI346" i="4"/>
  <c r="AH346" i="4"/>
  <c r="AF346" i="4"/>
  <c r="AE346" i="4"/>
  <c r="AD346" i="4"/>
  <c r="AC346" i="4"/>
  <c r="AB346" i="4"/>
  <c r="AA346" i="4"/>
  <c r="Z346" i="4"/>
  <c r="Y346" i="4"/>
  <c r="X346" i="4"/>
  <c r="V346" i="4"/>
  <c r="U346" i="4"/>
  <c r="T346" i="4"/>
  <c r="S346" i="4"/>
  <c r="R346" i="4"/>
  <c r="Q346" i="4"/>
  <c r="P346" i="4"/>
  <c r="AI345" i="4"/>
  <c r="AH345" i="4"/>
  <c r="AF345" i="4"/>
  <c r="AE345" i="4"/>
  <c r="AD345" i="4"/>
  <c r="AC345" i="4"/>
  <c r="AB345" i="4"/>
  <c r="AA345" i="4"/>
  <c r="Z345" i="4"/>
  <c r="Y345" i="4"/>
  <c r="X345" i="4"/>
  <c r="V345" i="4"/>
  <c r="U345" i="4"/>
  <c r="T345" i="4"/>
  <c r="S345" i="4"/>
  <c r="R345" i="4"/>
  <c r="Q345" i="4"/>
  <c r="P345" i="4"/>
  <c r="AI344" i="4"/>
  <c r="AH344" i="4"/>
  <c r="AF344" i="4"/>
  <c r="AE344" i="4"/>
  <c r="AD344" i="4"/>
  <c r="AC344" i="4"/>
  <c r="AB344" i="4"/>
  <c r="AA344" i="4"/>
  <c r="Z344" i="4"/>
  <c r="Y344" i="4"/>
  <c r="X344" i="4"/>
  <c r="V344" i="4"/>
  <c r="U344" i="4"/>
  <c r="T344" i="4"/>
  <c r="S344" i="4"/>
  <c r="R344" i="4"/>
  <c r="Q344" i="4"/>
  <c r="P344" i="4"/>
  <c r="AI343" i="4"/>
  <c r="AH343" i="4"/>
  <c r="AF343" i="4"/>
  <c r="AE343" i="4"/>
  <c r="AD343" i="4"/>
  <c r="AC343" i="4"/>
  <c r="AB343" i="4"/>
  <c r="AA343" i="4"/>
  <c r="Z343" i="4"/>
  <c r="Y343" i="4"/>
  <c r="X343" i="4"/>
  <c r="V343" i="4"/>
  <c r="U343" i="4"/>
  <c r="T343" i="4"/>
  <c r="S343" i="4"/>
  <c r="R343" i="4"/>
  <c r="Q343" i="4"/>
  <c r="P343" i="4"/>
  <c r="AI342" i="4"/>
  <c r="AH342" i="4"/>
  <c r="AF342" i="4"/>
  <c r="AE342" i="4"/>
  <c r="AD342" i="4"/>
  <c r="AC342" i="4"/>
  <c r="AB342" i="4"/>
  <c r="AA342" i="4"/>
  <c r="Z342" i="4"/>
  <c r="Y342" i="4"/>
  <c r="X342" i="4"/>
  <c r="V342" i="4"/>
  <c r="U342" i="4"/>
  <c r="T342" i="4"/>
  <c r="S342" i="4"/>
  <c r="R342" i="4"/>
  <c r="Q342" i="4"/>
  <c r="P342" i="4"/>
  <c r="AI341" i="4"/>
  <c r="AH341" i="4"/>
  <c r="AF341" i="4"/>
  <c r="AE341" i="4"/>
  <c r="AD341" i="4"/>
  <c r="AC341" i="4"/>
  <c r="AB341" i="4"/>
  <c r="AA341" i="4"/>
  <c r="Z341" i="4"/>
  <c r="Y341" i="4"/>
  <c r="X341" i="4"/>
  <c r="V341" i="4"/>
  <c r="U341" i="4"/>
  <c r="T341" i="4"/>
  <c r="S341" i="4"/>
  <c r="R341" i="4"/>
  <c r="Q341" i="4"/>
  <c r="P341" i="4"/>
  <c r="AI340" i="4"/>
  <c r="AH340" i="4"/>
  <c r="AF340" i="4"/>
  <c r="AE340" i="4"/>
  <c r="AD340" i="4"/>
  <c r="AC340" i="4"/>
  <c r="AB340" i="4"/>
  <c r="AA340" i="4"/>
  <c r="Z340" i="4"/>
  <c r="Y340" i="4"/>
  <c r="X340" i="4"/>
  <c r="V340" i="4"/>
  <c r="U340" i="4"/>
  <c r="T340" i="4"/>
  <c r="S340" i="4"/>
  <c r="R340" i="4"/>
  <c r="Q340" i="4"/>
  <c r="P340" i="4"/>
  <c r="AI339" i="4"/>
  <c r="AH339" i="4"/>
  <c r="AF339" i="4"/>
  <c r="AE339" i="4"/>
  <c r="AD339" i="4"/>
  <c r="AC339" i="4"/>
  <c r="AB339" i="4"/>
  <c r="AA339" i="4"/>
  <c r="Z339" i="4"/>
  <c r="Y339" i="4"/>
  <c r="X339" i="4"/>
  <c r="V339" i="4"/>
  <c r="U339" i="4"/>
  <c r="T339" i="4"/>
  <c r="S339" i="4"/>
  <c r="R339" i="4"/>
  <c r="Q339" i="4"/>
  <c r="P339" i="4"/>
  <c r="AI338" i="4"/>
  <c r="AH338" i="4"/>
  <c r="AF338" i="4"/>
  <c r="AE338" i="4"/>
  <c r="AD338" i="4"/>
  <c r="AC338" i="4"/>
  <c r="AB338" i="4"/>
  <c r="AA338" i="4"/>
  <c r="Z338" i="4"/>
  <c r="Y338" i="4"/>
  <c r="X338" i="4"/>
  <c r="V338" i="4"/>
  <c r="U338" i="4"/>
  <c r="T338" i="4"/>
  <c r="S338" i="4"/>
  <c r="R338" i="4"/>
  <c r="Q338" i="4"/>
  <c r="P338" i="4"/>
  <c r="AI337" i="4"/>
  <c r="AH337" i="4"/>
  <c r="AF337" i="4"/>
  <c r="AE337" i="4"/>
  <c r="AD337" i="4"/>
  <c r="AC337" i="4"/>
  <c r="AB337" i="4"/>
  <c r="AA337" i="4"/>
  <c r="Z337" i="4"/>
  <c r="Y337" i="4"/>
  <c r="X337" i="4"/>
  <c r="V337" i="4"/>
  <c r="U337" i="4"/>
  <c r="T337" i="4"/>
  <c r="S337" i="4"/>
  <c r="R337" i="4"/>
  <c r="Q337" i="4"/>
  <c r="P337" i="4"/>
  <c r="AI336" i="4"/>
  <c r="AH336" i="4"/>
  <c r="AF336" i="4"/>
  <c r="AE336" i="4"/>
  <c r="AD336" i="4"/>
  <c r="AC336" i="4"/>
  <c r="AB336" i="4"/>
  <c r="AA336" i="4"/>
  <c r="Z336" i="4"/>
  <c r="Y336" i="4"/>
  <c r="X336" i="4"/>
  <c r="V336" i="4"/>
  <c r="U336" i="4"/>
  <c r="T336" i="4"/>
  <c r="S336" i="4"/>
  <c r="R336" i="4"/>
  <c r="Q336" i="4"/>
  <c r="P336" i="4"/>
  <c r="AI335" i="4"/>
  <c r="AH335" i="4"/>
  <c r="AF335" i="4"/>
  <c r="AE335" i="4"/>
  <c r="AD335" i="4"/>
  <c r="AC335" i="4"/>
  <c r="AB335" i="4"/>
  <c r="AA335" i="4"/>
  <c r="Z335" i="4"/>
  <c r="Y335" i="4"/>
  <c r="X335" i="4"/>
  <c r="V335" i="4"/>
  <c r="U335" i="4"/>
  <c r="T335" i="4"/>
  <c r="S335" i="4"/>
  <c r="R335" i="4"/>
  <c r="Q335" i="4"/>
  <c r="P335" i="4"/>
  <c r="AI334" i="4"/>
  <c r="AH334" i="4"/>
  <c r="AF334" i="4"/>
  <c r="AE334" i="4"/>
  <c r="AD334" i="4"/>
  <c r="AC334" i="4"/>
  <c r="AB334" i="4"/>
  <c r="AA334" i="4"/>
  <c r="Z334" i="4"/>
  <c r="Y334" i="4"/>
  <c r="X334" i="4"/>
  <c r="V334" i="4"/>
  <c r="U334" i="4"/>
  <c r="T334" i="4"/>
  <c r="S334" i="4"/>
  <c r="R334" i="4"/>
  <c r="Q334" i="4"/>
  <c r="P334" i="4"/>
  <c r="AI333" i="4"/>
  <c r="AH333" i="4"/>
  <c r="AF333" i="4"/>
  <c r="AE333" i="4"/>
  <c r="AD333" i="4"/>
  <c r="AC333" i="4"/>
  <c r="AB333" i="4"/>
  <c r="AA333" i="4"/>
  <c r="Z333" i="4"/>
  <c r="Y333" i="4"/>
  <c r="X333" i="4"/>
  <c r="V333" i="4"/>
  <c r="U333" i="4"/>
  <c r="T333" i="4"/>
  <c r="S333" i="4"/>
  <c r="R333" i="4"/>
  <c r="Q333" i="4"/>
  <c r="P333" i="4"/>
  <c r="AI332" i="4"/>
  <c r="AH332" i="4"/>
  <c r="AF332" i="4"/>
  <c r="AE332" i="4"/>
  <c r="AD332" i="4"/>
  <c r="AC332" i="4"/>
  <c r="AB332" i="4"/>
  <c r="AA332" i="4"/>
  <c r="Z332" i="4"/>
  <c r="Y332" i="4"/>
  <c r="X332" i="4"/>
  <c r="V332" i="4"/>
  <c r="U332" i="4"/>
  <c r="T332" i="4"/>
  <c r="S332" i="4"/>
  <c r="R332" i="4"/>
  <c r="Q332" i="4"/>
  <c r="P332" i="4"/>
  <c r="AI331" i="4"/>
  <c r="AH331" i="4"/>
  <c r="AF331" i="4"/>
  <c r="AE331" i="4"/>
  <c r="AD331" i="4"/>
  <c r="AC331" i="4"/>
  <c r="AB331" i="4"/>
  <c r="AA331" i="4"/>
  <c r="Z331" i="4"/>
  <c r="Y331" i="4"/>
  <c r="X331" i="4"/>
  <c r="V331" i="4"/>
  <c r="U331" i="4"/>
  <c r="T331" i="4"/>
  <c r="S331" i="4"/>
  <c r="R331" i="4"/>
  <c r="Q331" i="4"/>
  <c r="P331" i="4"/>
  <c r="AI330" i="4"/>
  <c r="AH330" i="4"/>
  <c r="AF330" i="4"/>
  <c r="AE330" i="4"/>
  <c r="AD330" i="4"/>
  <c r="AC330" i="4"/>
  <c r="AB330" i="4"/>
  <c r="AA330" i="4"/>
  <c r="Z330" i="4"/>
  <c r="Y330" i="4"/>
  <c r="X330" i="4"/>
  <c r="V330" i="4"/>
  <c r="U330" i="4"/>
  <c r="T330" i="4"/>
  <c r="S330" i="4"/>
  <c r="R330" i="4"/>
  <c r="Q330" i="4"/>
  <c r="P330" i="4"/>
  <c r="AI329" i="4"/>
  <c r="AH329" i="4"/>
  <c r="AF329" i="4"/>
  <c r="AE329" i="4"/>
  <c r="AD329" i="4"/>
  <c r="AC329" i="4"/>
  <c r="AB329" i="4"/>
  <c r="AA329" i="4"/>
  <c r="Z329" i="4"/>
  <c r="Y329" i="4"/>
  <c r="X329" i="4"/>
  <c r="V329" i="4"/>
  <c r="U329" i="4"/>
  <c r="T329" i="4"/>
  <c r="S329" i="4"/>
  <c r="R329" i="4"/>
  <c r="Q329" i="4"/>
  <c r="P329" i="4"/>
  <c r="AI328" i="4"/>
  <c r="AH328" i="4"/>
  <c r="AF328" i="4"/>
  <c r="AE328" i="4"/>
  <c r="AD328" i="4"/>
  <c r="AC328" i="4"/>
  <c r="AB328" i="4"/>
  <c r="AA328" i="4"/>
  <c r="Z328" i="4"/>
  <c r="Y328" i="4"/>
  <c r="X328" i="4"/>
  <c r="V328" i="4"/>
  <c r="U328" i="4"/>
  <c r="T328" i="4"/>
  <c r="S328" i="4"/>
  <c r="R328" i="4"/>
  <c r="Q328" i="4"/>
  <c r="P328" i="4"/>
  <c r="AI327" i="4"/>
  <c r="AH327" i="4"/>
  <c r="AF327" i="4"/>
  <c r="AE327" i="4"/>
  <c r="AD327" i="4"/>
  <c r="AC327" i="4"/>
  <c r="AB327" i="4"/>
  <c r="AA327" i="4"/>
  <c r="Z327" i="4"/>
  <c r="Y327" i="4"/>
  <c r="X327" i="4"/>
  <c r="V327" i="4"/>
  <c r="U327" i="4"/>
  <c r="T327" i="4"/>
  <c r="S327" i="4"/>
  <c r="R327" i="4"/>
  <c r="Q327" i="4"/>
  <c r="P327" i="4"/>
  <c r="AI326" i="4"/>
  <c r="AH326" i="4"/>
  <c r="AF326" i="4"/>
  <c r="AE326" i="4"/>
  <c r="AD326" i="4"/>
  <c r="AC326" i="4"/>
  <c r="AB326" i="4"/>
  <c r="AA326" i="4"/>
  <c r="Z326" i="4"/>
  <c r="Y326" i="4"/>
  <c r="X326" i="4"/>
  <c r="V326" i="4"/>
  <c r="U326" i="4"/>
  <c r="T326" i="4"/>
  <c r="S326" i="4"/>
  <c r="R326" i="4"/>
  <c r="Q326" i="4"/>
  <c r="P326" i="4"/>
  <c r="AI325" i="4"/>
  <c r="AH325" i="4"/>
  <c r="AF325" i="4"/>
  <c r="AE325" i="4"/>
  <c r="AD325" i="4"/>
  <c r="AC325" i="4"/>
  <c r="AB325" i="4"/>
  <c r="AA325" i="4"/>
  <c r="Z325" i="4"/>
  <c r="Y325" i="4"/>
  <c r="X325" i="4"/>
  <c r="V325" i="4"/>
  <c r="U325" i="4"/>
  <c r="T325" i="4"/>
  <c r="S325" i="4"/>
  <c r="R325" i="4"/>
  <c r="Q325" i="4"/>
  <c r="P325" i="4"/>
  <c r="AI324" i="4"/>
  <c r="AH324" i="4"/>
  <c r="AF324" i="4"/>
  <c r="AE324" i="4"/>
  <c r="AD324" i="4"/>
  <c r="AC324" i="4"/>
  <c r="AB324" i="4"/>
  <c r="AA324" i="4"/>
  <c r="Z324" i="4"/>
  <c r="Y324" i="4"/>
  <c r="X324" i="4"/>
  <c r="V324" i="4"/>
  <c r="U324" i="4"/>
  <c r="T324" i="4"/>
  <c r="S324" i="4"/>
  <c r="R324" i="4"/>
  <c r="Q324" i="4"/>
  <c r="P324" i="4"/>
  <c r="AI323" i="4"/>
  <c r="AH323" i="4"/>
  <c r="AF323" i="4"/>
  <c r="AE323" i="4"/>
  <c r="AD323" i="4"/>
  <c r="AC323" i="4"/>
  <c r="AB323" i="4"/>
  <c r="AA323" i="4"/>
  <c r="Z323" i="4"/>
  <c r="Y323" i="4"/>
  <c r="X323" i="4"/>
  <c r="V323" i="4"/>
  <c r="U323" i="4"/>
  <c r="T323" i="4"/>
  <c r="S323" i="4"/>
  <c r="R323" i="4"/>
  <c r="Q323" i="4"/>
  <c r="P323" i="4"/>
  <c r="AI322" i="4"/>
  <c r="AH322" i="4"/>
  <c r="AF322" i="4"/>
  <c r="AE322" i="4"/>
  <c r="AD322" i="4"/>
  <c r="AC322" i="4"/>
  <c r="AB322" i="4"/>
  <c r="AA322" i="4"/>
  <c r="Z322" i="4"/>
  <c r="Y322" i="4"/>
  <c r="X322" i="4"/>
  <c r="V322" i="4"/>
  <c r="U322" i="4"/>
  <c r="T322" i="4"/>
  <c r="S322" i="4"/>
  <c r="R322" i="4"/>
  <c r="Q322" i="4"/>
  <c r="P322" i="4"/>
  <c r="AI321" i="4"/>
  <c r="AH321" i="4"/>
  <c r="AF321" i="4"/>
  <c r="AE321" i="4"/>
  <c r="AD321" i="4"/>
  <c r="AC321" i="4"/>
  <c r="AB321" i="4"/>
  <c r="AA321" i="4"/>
  <c r="Z321" i="4"/>
  <c r="Y321" i="4"/>
  <c r="X321" i="4"/>
  <c r="V321" i="4"/>
  <c r="U321" i="4"/>
  <c r="T321" i="4"/>
  <c r="S321" i="4"/>
  <c r="R321" i="4"/>
  <c r="Q321" i="4"/>
  <c r="P321" i="4"/>
  <c r="AI320" i="4"/>
  <c r="AH320" i="4"/>
  <c r="AF320" i="4"/>
  <c r="AE320" i="4"/>
  <c r="AD320" i="4"/>
  <c r="AC320" i="4"/>
  <c r="AB320" i="4"/>
  <c r="AA320" i="4"/>
  <c r="Z320" i="4"/>
  <c r="Y320" i="4"/>
  <c r="X320" i="4"/>
  <c r="V320" i="4"/>
  <c r="U320" i="4"/>
  <c r="T320" i="4"/>
  <c r="S320" i="4"/>
  <c r="R320" i="4"/>
  <c r="Q320" i="4"/>
  <c r="P320" i="4"/>
  <c r="AI319" i="4"/>
  <c r="AH319" i="4"/>
  <c r="AF319" i="4"/>
  <c r="AE319" i="4"/>
  <c r="AD319" i="4"/>
  <c r="AC319" i="4"/>
  <c r="AB319" i="4"/>
  <c r="AA319" i="4"/>
  <c r="Z319" i="4"/>
  <c r="Y319" i="4"/>
  <c r="X319" i="4"/>
  <c r="V319" i="4"/>
  <c r="U319" i="4"/>
  <c r="T319" i="4"/>
  <c r="S319" i="4"/>
  <c r="R319" i="4"/>
  <c r="Q319" i="4"/>
  <c r="P319" i="4"/>
  <c r="AI318" i="4"/>
  <c r="AH318" i="4"/>
  <c r="AF318" i="4"/>
  <c r="AE318" i="4"/>
  <c r="AD318" i="4"/>
  <c r="AC318" i="4"/>
  <c r="AB318" i="4"/>
  <c r="AA318" i="4"/>
  <c r="Z318" i="4"/>
  <c r="Y318" i="4"/>
  <c r="X318" i="4"/>
  <c r="V318" i="4"/>
  <c r="U318" i="4"/>
  <c r="T318" i="4"/>
  <c r="S318" i="4"/>
  <c r="R318" i="4"/>
  <c r="Q318" i="4"/>
  <c r="P318" i="4"/>
  <c r="AI317" i="4"/>
  <c r="AH317" i="4"/>
  <c r="AF317" i="4"/>
  <c r="AE317" i="4"/>
  <c r="AD317" i="4"/>
  <c r="AC317" i="4"/>
  <c r="AB317" i="4"/>
  <c r="AA317" i="4"/>
  <c r="Z317" i="4"/>
  <c r="Y317" i="4"/>
  <c r="X317" i="4"/>
  <c r="V317" i="4"/>
  <c r="U317" i="4"/>
  <c r="T317" i="4"/>
  <c r="S317" i="4"/>
  <c r="R317" i="4"/>
  <c r="Q317" i="4"/>
  <c r="P317" i="4"/>
  <c r="AI316" i="4"/>
  <c r="AH316" i="4"/>
  <c r="AF316" i="4"/>
  <c r="AE316" i="4"/>
  <c r="AD316" i="4"/>
  <c r="AC316" i="4"/>
  <c r="AB316" i="4"/>
  <c r="AA316" i="4"/>
  <c r="Z316" i="4"/>
  <c r="Y316" i="4"/>
  <c r="X316" i="4"/>
  <c r="V316" i="4"/>
  <c r="U316" i="4"/>
  <c r="T316" i="4"/>
  <c r="S316" i="4"/>
  <c r="R316" i="4"/>
  <c r="Q316" i="4"/>
  <c r="P316" i="4"/>
  <c r="AI315" i="4"/>
  <c r="AH315" i="4"/>
  <c r="AF315" i="4"/>
  <c r="AE315" i="4"/>
  <c r="AD315" i="4"/>
  <c r="AC315" i="4"/>
  <c r="AB315" i="4"/>
  <c r="AA315" i="4"/>
  <c r="Z315" i="4"/>
  <c r="Y315" i="4"/>
  <c r="X315" i="4"/>
  <c r="V315" i="4"/>
  <c r="U315" i="4"/>
  <c r="T315" i="4"/>
  <c r="S315" i="4"/>
  <c r="R315" i="4"/>
  <c r="Q315" i="4"/>
  <c r="P315" i="4"/>
  <c r="AI314" i="4"/>
  <c r="AH314" i="4"/>
  <c r="AF314" i="4"/>
  <c r="AE314" i="4"/>
  <c r="AD314" i="4"/>
  <c r="AC314" i="4"/>
  <c r="AB314" i="4"/>
  <c r="AA314" i="4"/>
  <c r="Z314" i="4"/>
  <c r="Y314" i="4"/>
  <c r="X314" i="4"/>
  <c r="V314" i="4"/>
  <c r="U314" i="4"/>
  <c r="T314" i="4"/>
  <c r="S314" i="4"/>
  <c r="R314" i="4"/>
  <c r="Q314" i="4"/>
  <c r="P314" i="4"/>
  <c r="AI313" i="4"/>
  <c r="AH313" i="4"/>
  <c r="AF313" i="4"/>
  <c r="AE313" i="4"/>
  <c r="AD313" i="4"/>
  <c r="AC313" i="4"/>
  <c r="AB313" i="4"/>
  <c r="AA313" i="4"/>
  <c r="Z313" i="4"/>
  <c r="Y313" i="4"/>
  <c r="X313" i="4"/>
  <c r="V313" i="4"/>
  <c r="U313" i="4"/>
  <c r="T313" i="4"/>
  <c r="S313" i="4"/>
  <c r="R313" i="4"/>
  <c r="Q313" i="4"/>
  <c r="P313" i="4"/>
  <c r="AI312" i="4"/>
  <c r="AH312" i="4"/>
  <c r="AF312" i="4"/>
  <c r="AE312" i="4"/>
  <c r="AD312" i="4"/>
  <c r="AC312" i="4"/>
  <c r="AB312" i="4"/>
  <c r="AA312" i="4"/>
  <c r="Z312" i="4"/>
  <c r="Y312" i="4"/>
  <c r="X312" i="4"/>
  <c r="V312" i="4"/>
  <c r="U312" i="4"/>
  <c r="T312" i="4"/>
  <c r="S312" i="4"/>
  <c r="R312" i="4"/>
  <c r="Q312" i="4"/>
  <c r="P312" i="4"/>
  <c r="AI311" i="4"/>
  <c r="AH311" i="4"/>
  <c r="AF311" i="4"/>
  <c r="AE311" i="4"/>
  <c r="AD311" i="4"/>
  <c r="AC311" i="4"/>
  <c r="AB311" i="4"/>
  <c r="AA311" i="4"/>
  <c r="Z311" i="4"/>
  <c r="Y311" i="4"/>
  <c r="X311" i="4"/>
  <c r="V311" i="4"/>
  <c r="U311" i="4"/>
  <c r="T311" i="4"/>
  <c r="S311" i="4"/>
  <c r="R311" i="4"/>
  <c r="Q311" i="4"/>
  <c r="P311" i="4"/>
  <c r="AI310" i="4"/>
  <c r="AH310" i="4"/>
  <c r="AF310" i="4"/>
  <c r="AE310" i="4"/>
  <c r="AD310" i="4"/>
  <c r="AC310" i="4"/>
  <c r="AB310" i="4"/>
  <c r="AA310" i="4"/>
  <c r="Z310" i="4"/>
  <c r="Y310" i="4"/>
  <c r="X310" i="4"/>
  <c r="V310" i="4"/>
  <c r="U310" i="4"/>
  <c r="T310" i="4"/>
  <c r="S310" i="4"/>
  <c r="R310" i="4"/>
  <c r="Q310" i="4"/>
  <c r="P310" i="4"/>
  <c r="AI309" i="4"/>
  <c r="AH309" i="4"/>
  <c r="AF309" i="4"/>
  <c r="AE309" i="4"/>
  <c r="AD309" i="4"/>
  <c r="AC309" i="4"/>
  <c r="AB309" i="4"/>
  <c r="AA309" i="4"/>
  <c r="Z309" i="4"/>
  <c r="Y309" i="4"/>
  <c r="X309" i="4"/>
  <c r="V309" i="4"/>
  <c r="U309" i="4"/>
  <c r="T309" i="4"/>
  <c r="S309" i="4"/>
  <c r="R309" i="4"/>
  <c r="Q309" i="4"/>
  <c r="P309" i="4"/>
  <c r="AI308" i="4"/>
  <c r="AH308" i="4"/>
  <c r="AF308" i="4"/>
  <c r="AE308" i="4"/>
  <c r="AD308" i="4"/>
  <c r="AC308" i="4"/>
  <c r="AB308" i="4"/>
  <c r="AA308" i="4"/>
  <c r="Z308" i="4"/>
  <c r="Y308" i="4"/>
  <c r="X308" i="4"/>
  <c r="V308" i="4"/>
  <c r="U308" i="4"/>
  <c r="T308" i="4"/>
  <c r="S308" i="4"/>
  <c r="R308" i="4"/>
  <c r="Q308" i="4"/>
  <c r="P308" i="4"/>
  <c r="AI307" i="4"/>
  <c r="AH307" i="4"/>
  <c r="AF307" i="4"/>
  <c r="AE307" i="4"/>
  <c r="AD307" i="4"/>
  <c r="AC307" i="4"/>
  <c r="AB307" i="4"/>
  <c r="AA307" i="4"/>
  <c r="Z307" i="4"/>
  <c r="Y307" i="4"/>
  <c r="X307" i="4"/>
  <c r="V307" i="4"/>
  <c r="U307" i="4"/>
  <c r="T307" i="4"/>
  <c r="S307" i="4"/>
  <c r="R307" i="4"/>
  <c r="Q307" i="4"/>
  <c r="P307" i="4"/>
  <c r="AI306" i="4"/>
  <c r="AH306" i="4"/>
  <c r="AF306" i="4"/>
  <c r="AE306" i="4"/>
  <c r="AD306" i="4"/>
  <c r="AC306" i="4"/>
  <c r="AB306" i="4"/>
  <c r="AA306" i="4"/>
  <c r="Z306" i="4"/>
  <c r="Y306" i="4"/>
  <c r="X306" i="4"/>
  <c r="V306" i="4"/>
  <c r="U306" i="4"/>
  <c r="T306" i="4"/>
  <c r="S306" i="4"/>
  <c r="R306" i="4"/>
  <c r="Q306" i="4"/>
  <c r="P306" i="4"/>
  <c r="AI305" i="4"/>
  <c r="AH305" i="4"/>
  <c r="AF305" i="4"/>
  <c r="AE305" i="4"/>
  <c r="AD305" i="4"/>
  <c r="AC305" i="4"/>
  <c r="AB305" i="4"/>
  <c r="AA305" i="4"/>
  <c r="Z305" i="4"/>
  <c r="Y305" i="4"/>
  <c r="X305" i="4"/>
  <c r="V305" i="4"/>
  <c r="U305" i="4"/>
  <c r="T305" i="4"/>
  <c r="S305" i="4"/>
  <c r="R305" i="4"/>
  <c r="Q305" i="4"/>
  <c r="P305" i="4"/>
  <c r="AI304" i="4"/>
  <c r="AH304" i="4"/>
  <c r="AF304" i="4"/>
  <c r="AE304" i="4"/>
  <c r="AD304" i="4"/>
  <c r="AC304" i="4"/>
  <c r="AB304" i="4"/>
  <c r="AA304" i="4"/>
  <c r="Z304" i="4"/>
  <c r="Y304" i="4"/>
  <c r="X304" i="4"/>
  <c r="V304" i="4"/>
  <c r="U304" i="4"/>
  <c r="T304" i="4"/>
  <c r="S304" i="4"/>
  <c r="R304" i="4"/>
  <c r="Q304" i="4"/>
  <c r="P304" i="4"/>
  <c r="AI303" i="4"/>
  <c r="AH303" i="4"/>
  <c r="AF303" i="4"/>
  <c r="AE303" i="4"/>
  <c r="AD303" i="4"/>
  <c r="AC303" i="4"/>
  <c r="AB303" i="4"/>
  <c r="AA303" i="4"/>
  <c r="Z303" i="4"/>
  <c r="Y303" i="4"/>
  <c r="X303" i="4"/>
  <c r="V303" i="4"/>
  <c r="U303" i="4"/>
  <c r="T303" i="4"/>
  <c r="S303" i="4"/>
  <c r="R303" i="4"/>
  <c r="Q303" i="4"/>
  <c r="P303" i="4"/>
  <c r="AI302" i="4"/>
  <c r="AH302" i="4"/>
  <c r="AF302" i="4"/>
  <c r="AE302" i="4"/>
  <c r="AD302" i="4"/>
  <c r="AC302" i="4"/>
  <c r="AB302" i="4"/>
  <c r="AA302" i="4"/>
  <c r="Z302" i="4"/>
  <c r="Y302" i="4"/>
  <c r="X302" i="4"/>
  <c r="V302" i="4"/>
  <c r="U302" i="4"/>
  <c r="T302" i="4"/>
  <c r="S302" i="4"/>
  <c r="R302" i="4"/>
  <c r="Q302" i="4"/>
  <c r="P302" i="4"/>
  <c r="AI301" i="4"/>
  <c r="AH301" i="4"/>
  <c r="AF301" i="4"/>
  <c r="AE301" i="4"/>
  <c r="AD301" i="4"/>
  <c r="AC301" i="4"/>
  <c r="AB301" i="4"/>
  <c r="AA301" i="4"/>
  <c r="Z301" i="4"/>
  <c r="Y301" i="4"/>
  <c r="X301" i="4"/>
  <c r="V301" i="4"/>
  <c r="U301" i="4"/>
  <c r="T301" i="4"/>
  <c r="S301" i="4"/>
  <c r="R301" i="4"/>
  <c r="Q301" i="4"/>
  <c r="P301" i="4"/>
  <c r="AI300" i="4"/>
  <c r="AH300" i="4"/>
  <c r="AF300" i="4"/>
  <c r="AE300" i="4"/>
  <c r="AD300" i="4"/>
  <c r="AC300" i="4"/>
  <c r="AB300" i="4"/>
  <c r="AA300" i="4"/>
  <c r="Z300" i="4"/>
  <c r="Y300" i="4"/>
  <c r="X300" i="4"/>
  <c r="V300" i="4"/>
  <c r="U300" i="4"/>
  <c r="T300" i="4"/>
  <c r="S300" i="4"/>
  <c r="R300" i="4"/>
  <c r="Q300" i="4"/>
  <c r="P300" i="4"/>
  <c r="AI299" i="4"/>
  <c r="AH299" i="4"/>
  <c r="AF299" i="4"/>
  <c r="AE299" i="4"/>
  <c r="AD299" i="4"/>
  <c r="AC299" i="4"/>
  <c r="AB299" i="4"/>
  <c r="AA299" i="4"/>
  <c r="Z299" i="4"/>
  <c r="Y299" i="4"/>
  <c r="X299" i="4"/>
  <c r="V299" i="4"/>
  <c r="U299" i="4"/>
  <c r="T299" i="4"/>
  <c r="S299" i="4"/>
  <c r="R299" i="4"/>
  <c r="Q299" i="4"/>
  <c r="P299" i="4"/>
  <c r="AI298" i="4"/>
  <c r="AH298" i="4"/>
  <c r="AF298" i="4"/>
  <c r="AE298" i="4"/>
  <c r="AD298" i="4"/>
  <c r="AC298" i="4"/>
  <c r="AB298" i="4"/>
  <c r="AA298" i="4"/>
  <c r="Z298" i="4"/>
  <c r="Y298" i="4"/>
  <c r="X298" i="4"/>
  <c r="V298" i="4"/>
  <c r="U298" i="4"/>
  <c r="T298" i="4"/>
  <c r="S298" i="4"/>
  <c r="R298" i="4"/>
  <c r="Q298" i="4"/>
  <c r="P298" i="4"/>
  <c r="AI297" i="4"/>
  <c r="AH297" i="4"/>
  <c r="AF297" i="4"/>
  <c r="AE297" i="4"/>
  <c r="AD297" i="4"/>
  <c r="AC297" i="4"/>
  <c r="AB297" i="4"/>
  <c r="AA297" i="4"/>
  <c r="Z297" i="4"/>
  <c r="Y297" i="4"/>
  <c r="X297" i="4"/>
  <c r="V297" i="4"/>
  <c r="U297" i="4"/>
  <c r="T297" i="4"/>
  <c r="S297" i="4"/>
  <c r="R297" i="4"/>
  <c r="Q297" i="4"/>
  <c r="P297" i="4"/>
  <c r="AI296" i="4"/>
  <c r="AH296" i="4"/>
  <c r="AF296" i="4"/>
  <c r="AE296" i="4"/>
  <c r="AD296" i="4"/>
  <c r="AC296" i="4"/>
  <c r="AB296" i="4"/>
  <c r="AA296" i="4"/>
  <c r="Z296" i="4"/>
  <c r="Y296" i="4"/>
  <c r="X296" i="4"/>
  <c r="V296" i="4"/>
  <c r="U296" i="4"/>
  <c r="T296" i="4"/>
  <c r="S296" i="4"/>
  <c r="R296" i="4"/>
  <c r="Q296" i="4"/>
  <c r="P296" i="4"/>
  <c r="AI295" i="4"/>
  <c r="AH295" i="4"/>
  <c r="AF295" i="4"/>
  <c r="AE295" i="4"/>
  <c r="AD295" i="4"/>
  <c r="AC295" i="4"/>
  <c r="AB295" i="4"/>
  <c r="AA295" i="4"/>
  <c r="Z295" i="4"/>
  <c r="Y295" i="4"/>
  <c r="X295" i="4"/>
  <c r="V295" i="4"/>
  <c r="U295" i="4"/>
  <c r="T295" i="4"/>
  <c r="S295" i="4"/>
  <c r="R295" i="4"/>
  <c r="Q295" i="4"/>
  <c r="P295" i="4"/>
  <c r="AI294" i="4"/>
  <c r="AH294" i="4"/>
  <c r="AF294" i="4"/>
  <c r="AE294" i="4"/>
  <c r="AD294" i="4"/>
  <c r="AC294" i="4"/>
  <c r="AB294" i="4"/>
  <c r="AA294" i="4"/>
  <c r="Z294" i="4"/>
  <c r="Y294" i="4"/>
  <c r="X294" i="4"/>
  <c r="V294" i="4"/>
  <c r="U294" i="4"/>
  <c r="T294" i="4"/>
  <c r="S294" i="4"/>
  <c r="R294" i="4"/>
  <c r="Q294" i="4"/>
  <c r="P294" i="4"/>
  <c r="AI293" i="4"/>
  <c r="AH293" i="4"/>
  <c r="AF293" i="4"/>
  <c r="AE293" i="4"/>
  <c r="AD293" i="4"/>
  <c r="AC293" i="4"/>
  <c r="AB293" i="4"/>
  <c r="AA293" i="4"/>
  <c r="Z293" i="4"/>
  <c r="Y293" i="4"/>
  <c r="X293" i="4"/>
  <c r="V293" i="4"/>
  <c r="U293" i="4"/>
  <c r="T293" i="4"/>
  <c r="S293" i="4"/>
  <c r="R293" i="4"/>
  <c r="Q293" i="4"/>
  <c r="P293" i="4"/>
  <c r="AI292" i="4"/>
  <c r="AH292" i="4"/>
  <c r="AF292" i="4"/>
  <c r="AE292" i="4"/>
  <c r="AD292" i="4"/>
  <c r="AC292" i="4"/>
  <c r="AB292" i="4"/>
  <c r="AA292" i="4"/>
  <c r="Z292" i="4"/>
  <c r="Y292" i="4"/>
  <c r="X292" i="4"/>
  <c r="V292" i="4"/>
  <c r="U292" i="4"/>
  <c r="T292" i="4"/>
  <c r="S292" i="4"/>
  <c r="R292" i="4"/>
  <c r="Q292" i="4"/>
  <c r="P292" i="4"/>
  <c r="AI291" i="4"/>
  <c r="AH291" i="4"/>
  <c r="AF291" i="4"/>
  <c r="AE291" i="4"/>
  <c r="AD291" i="4"/>
  <c r="AC291" i="4"/>
  <c r="AB291" i="4"/>
  <c r="AA291" i="4"/>
  <c r="Z291" i="4"/>
  <c r="Y291" i="4"/>
  <c r="X291" i="4"/>
  <c r="V291" i="4"/>
  <c r="U291" i="4"/>
  <c r="T291" i="4"/>
  <c r="S291" i="4"/>
  <c r="R291" i="4"/>
  <c r="Q291" i="4"/>
  <c r="P291" i="4"/>
  <c r="AI290" i="4"/>
  <c r="AH290" i="4"/>
  <c r="AF290" i="4"/>
  <c r="AE290" i="4"/>
  <c r="AD290" i="4"/>
  <c r="AC290" i="4"/>
  <c r="AB290" i="4"/>
  <c r="AA290" i="4"/>
  <c r="Z290" i="4"/>
  <c r="Y290" i="4"/>
  <c r="X290" i="4"/>
  <c r="V290" i="4"/>
  <c r="U290" i="4"/>
  <c r="T290" i="4"/>
  <c r="S290" i="4"/>
  <c r="R290" i="4"/>
  <c r="Q290" i="4"/>
  <c r="P290" i="4"/>
  <c r="AI289" i="4"/>
  <c r="AH289" i="4"/>
  <c r="AF289" i="4"/>
  <c r="AE289" i="4"/>
  <c r="AD289" i="4"/>
  <c r="AC289" i="4"/>
  <c r="AB289" i="4"/>
  <c r="AA289" i="4"/>
  <c r="Z289" i="4"/>
  <c r="Y289" i="4"/>
  <c r="X289" i="4"/>
  <c r="V289" i="4"/>
  <c r="U289" i="4"/>
  <c r="T289" i="4"/>
  <c r="S289" i="4"/>
  <c r="R289" i="4"/>
  <c r="Q289" i="4"/>
  <c r="P289" i="4"/>
  <c r="AI288" i="4"/>
  <c r="AH288" i="4"/>
  <c r="AF288" i="4"/>
  <c r="AE288" i="4"/>
  <c r="AD288" i="4"/>
  <c r="AC288" i="4"/>
  <c r="AB288" i="4"/>
  <c r="AA288" i="4"/>
  <c r="Z288" i="4"/>
  <c r="Y288" i="4"/>
  <c r="X288" i="4"/>
  <c r="V288" i="4"/>
  <c r="U288" i="4"/>
  <c r="T288" i="4"/>
  <c r="S288" i="4"/>
  <c r="R288" i="4"/>
  <c r="Q288" i="4"/>
  <c r="P288" i="4"/>
  <c r="AI287" i="4"/>
  <c r="AH287" i="4"/>
  <c r="AF287" i="4"/>
  <c r="AE287" i="4"/>
  <c r="AD287" i="4"/>
  <c r="AC287" i="4"/>
  <c r="AB287" i="4"/>
  <c r="AA287" i="4"/>
  <c r="Z287" i="4"/>
  <c r="Y287" i="4"/>
  <c r="X287" i="4"/>
  <c r="V287" i="4"/>
  <c r="U287" i="4"/>
  <c r="T287" i="4"/>
  <c r="S287" i="4"/>
  <c r="R287" i="4"/>
  <c r="Q287" i="4"/>
  <c r="P287" i="4"/>
  <c r="AI286" i="4"/>
  <c r="AH286" i="4"/>
  <c r="AF286" i="4"/>
  <c r="AE286" i="4"/>
  <c r="AD286" i="4"/>
  <c r="AC286" i="4"/>
  <c r="AB286" i="4"/>
  <c r="AA286" i="4"/>
  <c r="Z286" i="4"/>
  <c r="Y286" i="4"/>
  <c r="X286" i="4"/>
  <c r="V286" i="4"/>
  <c r="U286" i="4"/>
  <c r="T286" i="4"/>
  <c r="S286" i="4"/>
  <c r="R286" i="4"/>
  <c r="Q286" i="4"/>
  <c r="P286" i="4"/>
  <c r="AI285" i="4"/>
  <c r="AH285" i="4"/>
  <c r="AF285" i="4"/>
  <c r="AE285" i="4"/>
  <c r="AD285" i="4"/>
  <c r="AC285" i="4"/>
  <c r="AB285" i="4"/>
  <c r="AA285" i="4"/>
  <c r="Z285" i="4"/>
  <c r="Y285" i="4"/>
  <c r="X285" i="4"/>
  <c r="V285" i="4"/>
  <c r="U285" i="4"/>
  <c r="T285" i="4"/>
  <c r="S285" i="4"/>
  <c r="R285" i="4"/>
  <c r="Q285" i="4"/>
  <c r="P285" i="4"/>
  <c r="AI284" i="4"/>
  <c r="AH284" i="4"/>
  <c r="AF284" i="4"/>
  <c r="AE284" i="4"/>
  <c r="AD284" i="4"/>
  <c r="AC284" i="4"/>
  <c r="AB284" i="4"/>
  <c r="AA284" i="4"/>
  <c r="Z284" i="4"/>
  <c r="Y284" i="4"/>
  <c r="X284" i="4"/>
  <c r="V284" i="4"/>
  <c r="U284" i="4"/>
  <c r="T284" i="4"/>
  <c r="S284" i="4"/>
  <c r="R284" i="4"/>
  <c r="Q284" i="4"/>
  <c r="P284" i="4"/>
  <c r="AI283" i="4"/>
  <c r="AH283" i="4"/>
  <c r="AF283" i="4"/>
  <c r="AE283" i="4"/>
  <c r="AD283" i="4"/>
  <c r="AC283" i="4"/>
  <c r="AB283" i="4"/>
  <c r="AA283" i="4"/>
  <c r="Z283" i="4"/>
  <c r="Y283" i="4"/>
  <c r="X283" i="4"/>
  <c r="V283" i="4"/>
  <c r="U283" i="4"/>
  <c r="T283" i="4"/>
  <c r="S283" i="4"/>
  <c r="R283" i="4"/>
  <c r="Q283" i="4"/>
  <c r="P283" i="4"/>
  <c r="AI282" i="4"/>
  <c r="AH282" i="4"/>
  <c r="AF282" i="4"/>
  <c r="AE282" i="4"/>
  <c r="AD282" i="4"/>
  <c r="AC282" i="4"/>
  <c r="AB282" i="4"/>
  <c r="AA282" i="4"/>
  <c r="Z282" i="4"/>
  <c r="Y282" i="4"/>
  <c r="X282" i="4"/>
  <c r="V282" i="4"/>
  <c r="U282" i="4"/>
  <c r="T282" i="4"/>
  <c r="S282" i="4"/>
  <c r="R282" i="4"/>
  <c r="Q282" i="4"/>
  <c r="P282" i="4"/>
  <c r="AI281" i="4"/>
  <c r="AH281" i="4"/>
  <c r="AF281" i="4"/>
  <c r="AE281" i="4"/>
  <c r="AD281" i="4"/>
  <c r="AC281" i="4"/>
  <c r="AB281" i="4"/>
  <c r="AA281" i="4"/>
  <c r="Z281" i="4"/>
  <c r="Y281" i="4"/>
  <c r="X281" i="4"/>
  <c r="V281" i="4"/>
  <c r="U281" i="4"/>
  <c r="T281" i="4"/>
  <c r="S281" i="4"/>
  <c r="R281" i="4"/>
  <c r="Q281" i="4"/>
  <c r="P281" i="4"/>
  <c r="AI280" i="4"/>
  <c r="AH280" i="4"/>
  <c r="AF280" i="4"/>
  <c r="AE280" i="4"/>
  <c r="AD280" i="4"/>
  <c r="AC280" i="4"/>
  <c r="AB280" i="4"/>
  <c r="AA280" i="4"/>
  <c r="Z280" i="4"/>
  <c r="Y280" i="4"/>
  <c r="X280" i="4"/>
  <c r="V280" i="4"/>
  <c r="U280" i="4"/>
  <c r="T280" i="4"/>
  <c r="S280" i="4"/>
  <c r="R280" i="4"/>
  <c r="Q280" i="4"/>
  <c r="P280" i="4"/>
  <c r="AI279" i="4"/>
  <c r="AH279" i="4"/>
  <c r="AF279" i="4"/>
  <c r="AE279" i="4"/>
  <c r="AD279" i="4"/>
  <c r="AC279" i="4"/>
  <c r="AB279" i="4"/>
  <c r="AA279" i="4"/>
  <c r="Z279" i="4"/>
  <c r="Y279" i="4"/>
  <c r="X279" i="4"/>
  <c r="V279" i="4"/>
  <c r="U279" i="4"/>
  <c r="T279" i="4"/>
  <c r="S279" i="4"/>
  <c r="R279" i="4"/>
  <c r="Q279" i="4"/>
  <c r="P279" i="4"/>
  <c r="AI278" i="4"/>
  <c r="AH278" i="4"/>
  <c r="AF278" i="4"/>
  <c r="AE278" i="4"/>
  <c r="AD278" i="4"/>
  <c r="AC278" i="4"/>
  <c r="AB278" i="4"/>
  <c r="AA278" i="4"/>
  <c r="Z278" i="4"/>
  <c r="Y278" i="4"/>
  <c r="X278" i="4"/>
  <c r="V278" i="4"/>
  <c r="U278" i="4"/>
  <c r="T278" i="4"/>
  <c r="S278" i="4"/>
  <c r="R278" i="4"/>
  <c r="Q278" i="4"/>
  <c r="P278" i="4"/>
  <c r="AI277" i="4"/>
  <c r="AH277" i="4"/>
  <c r="AF277" i="4"/>
  <c r="AE277" i="4"/>
  <c r="AD277" i="4"/>
  <c r="AC277" i="4"/>
  <c r="AB277" i="4"/>
  <c r="AA277" i="4"/>
  <c r="Z277" i="4"/>
  <c r="Y277" i="4"/>
  <c r="X277" i="4"/>
  <c r="V277" i="4"/>
  <c r="U277" i="4"/>
  <c r="T277" i="4"/>
  <c r="S277" i="4"/>
  <c r="R277" i="4"/>
  <c r="Q277" i="4"/>
  <c r="P277" i="4"/>
  <c r="AI276" i="4"/>
  <c r="AH276" i="4"/>
  <c r="AF276" i="4"/>
  <c r="AE276" i="4"/>
  <c r="AD276" i="4"/>
  <c r="AC276" i="4"/>
  <c r="AB276" i="4"/>
  <c r="AA276" i="4"/>
  <c r="Z276" i="4"/>
  <c r="Y276" i="4"/>
  <c r="X276" i="4"/>
  <c r="V276" i="4"/>
  <c r="U276" i="4"/>
  <c r="T276" i="4"/>
  <c r="S276" i="4"/>
  <c r="R276" i="4"/>
  <c r="Q276" i="4"/>
  <c r="P276" i="4"/>
  <c r="AI275" i="4"/>
  <c r="AH275" i="4"/>
  <c r="AF275" i="4"/>
  <c r="AE275" i="4"/>
  <c r="AD275" i="4"/>
  <c r="AC275" i="4"/>
  <c r="AB275" i="4"/>
  <c r="AA275" i="4"/>
  <c r="Z275" i="4"/>
  <c r="Y275" i="4"/>
  <c r="X275" i="4"/>
  <c r="V275" i="4"/>
  <c r="U275" i="4"/>
  <c r="T275" i="4"/>
  <c r="S275" i="4"/>
  <c r="R275" i="4"/>
  <c r="Q275" i="4"/>
  <c r="P275" i="4"/>
  <c r="AI274" i="4"/>
  <c r="AH274" i="4"/>
  <c r="AF274" i="4"/>
  <c r="AE274" i="4"/>
  <c r="AD274" i="4"/>
  <c r="AC274" i="4"/>
  <c r="AB274" i="4"/>
  <c r="AA274" i="4"/>
  <c r="Z274" i="4"/>
  <c r="Y274" i="4"/>
  <c r="X274" i="4"/>
  <c r="V274" i="4"/>
  <c r="U274" i="4"/>
  <c r="T274" i="4"/>
  <c r="S274" i="4"/>
  <c r="R274" i="4"/>
  <c r="Q274" i="4"/>
  <c r="P274" i="4"/>
  <c r="AI273" i="4"/>
  <c r="AH273" i="4"/>
  <c r="AF273" i="4"/>
  <c r="AE273" i="4"/>
  <c r="AD273" i="4"/>
  <c r="AC273" i="4"/>
  <c r="AB273" i="4"/>
  <c r="AA273" i="4"/>
  <c r="Z273" i="4"/>
  <c r="Y273" i="4"/>
  <c r="X273" i="4"/>
  <c r="V273" i="4"/>
  <c r="U273" i="4"/>
  <c r="T273" i="4"/>
  <c r="S273" i="4"/>
  <c r="R273" i="4"/>
  <c r="Q273" i="4"/>
  <c r="P273" i="4"/>
  <c r="AI272" i="4"/>
  <c r="AH272" i="4"/>
  <c r="AF272" i="4"/>
  <c r="AE272" i="4"/>
  <c r="AD272" i="4"/>
  <c r="AC272" i="4"/>
  <c r="AB272" i="4"/>
  <c r="AA272" i="4"/>
  <c r="Z272" i="4"/>
  <c r="Y272" i="4"/>
  <c r="X272" i="4"/>
  <c r="V272" i="4"/>
  <c r="U272" i="4"/>
  <c r="T272" i="4"/>
  <c r="S272" i="4"/>
  <c r="R272" i="4"/>
  <c r="Q272" i="4"/>
  <c r="P272" i="4"/>
  <c r="AI271" i="4"/>
  <c r="AH271" i="4"/>
  <c r="AF271" i="4"/>
  <c r="AE271" i="4"/>
  <c r="AD271" i="4"/>
  <c r="AC271" i="4"/>
  <c r="AB271" i="4"/>
  <c r="AA271" i="4"/>
  <c r="Z271" i="4"/>
  <c r="Y271" i="4"/>
  <c r="X271" i="4"/>
  <c r="V271" i="4"/>
  <c r="U271" i="4"/>
  <c r="T271" i="4"/>
  <c r="S271" i="4"/>
  <c r="R271" i="4"/>
  <c r="Q271" i="4"/>
  <c r="P271" i="4"/>
  <c r="AI270" i="4"/>
  <c r="AH270" i="4"/>
  <c r="AF270" i="4"/>
  <c r="AE270" i="4"/>
  <c r="AD270" i="4"/>
  <c r="AC270" i="4"/>
  <c r="AB270" i="4"/>
  <c r="AA270" i="4"/>
  <c r="Z270" i="4"/>
  <c r="Y270" i="4"/>
  <c r="X270" i="4"/>
  <c r="V270" i="4"/>
  <c r="U270" i="4"/>
  <c r="T270" i="4"/>
  <c r="S270" i="4"/>
  <c r="R270" i="4"/>
  <c r="Q270" i="4"/>
  <c r="P270" i="4"/>
  <c r="AI269" i="4"/>
  <c r="AH269" i="4"/>
  <c r="AF269" i="4"/>
  <c r="AE269" i="4"/>
  <c r="AD269" i="4"/>
  <c r="AC269" i="4"/>
  <c r="AB269" i="4"/>
  <c r="AA269" i="4"/>
  <c r="Z269" i="4"/>
  <c r="Y269" i="4"/>
  <c r="X269" i="4"/>
  <c r="V269" i="4"/>
  <c r="U269" i="4"/>
  <c r="T269" i="4"/>
  <c r="S269" i="4"/>
  <c r="R269" i="4"/>
  <c r="Q269" i="4"/>
  <c r="P269" i="4"/>
  <c r="AI268" i="4"/>
  <c r="AH268" i="4"/>
  <c r="AF268" i="4"/>
  <c r="AE268" i="4"/>
  <c r="AD268" i="4"/>
  <c r="AC268" i="4"/>
  <c r="AB268" i="4"/>
  <c r="AA268" i="4"/>
  <c r="Z268" i="4"/>
  <c r="Y268" i="4"/>
  <c r="X268" i="4"/>
  <c r="V268" i="4"/>
  <c r="U268" i="4"/>
  <c r="T268" i="4"/>
  <c r="S268" i="4"/>
  <c r="R268" i="4"/>
  <c r="Q268" i="4"/>
  <c r="P268" i="4"/>
  <c r="AI267" i="4"/>
  <c r="AH267" i="4"/>
  <c r="AF267" i="4"/>
  <c r="AE267" i="4"/>
  <c r="AD267" i="4"/>
  <c r="AC267" i="4"/>
  <c r="AB267" i="4"/>
  <c r="AA267" i="4"/>
  <c r="Z267" i="4"/>
  <c r="Y267" i="4"/>
  <c r="X267" i="4"/>
  <c r="V267" i="4"/>
  <c r="U267" i="4"/>
  <c r="T267" i="4"/>
  <c r="S267" i="4"/>
  <c r="R267" i="4"/>
  <c r="Q267" i="4"/>
  <c r="P267" i="4"/>
  <c r="AI266" i="4"/>
  <c r="AH266" i="4"/>
  <c r="AF266" i="4"/>
  <c r="AE266" i="4"/>
  <c r="AD266" i="4"/>
  <c r="AC266" i="4"/>
  <c r="AB266" i="4"/>
  <c r="AA266" i="4"/>
  <c r="Z266" i="4"/>
  <c r="Y266" i="4"/>
  <c r="X266" i="4"/>
  <c r="V266" i="4"/>
  <c r="U266" i="4"/>
  <c r="T266" i="4"/>
  <c r="S266" i="4"/>
  <c r="R266" i="4"/>
  <c r="Q266" i="4"/>
  <c r="P266" i="4"/>
  <c r="AI265" i="4"/>
  <c r="AH265" i="4"/>
  <c r="AF265" i="4"/>
  <c r="AE265" i="4"/>
  <c r="AD265" i="4"/>
  <c r="AC265" i="4"/>
  <c r="AB265" i="4"/>
  <c r="AA265" i="4"/>
  <c r="Z265" i="4"/>
  <c r="Y265" i="4"/>
  <c r="X265" i="4"/>
  <c r="V265" i="4"/>
  <c r="U265" i="4"/>
  <c r="T265" i="4"/>
  <c r="S265" i="4"/>
  <c r="R265" i="4"/>
  <c r="Q265" i="4"/>
  <c r="P265" i="4"/>
  <c r="AI264" i="4"/>
  <c r="AH264" i="4"/>
  <c r="AF264" i="4"/>
  <c r="AE264" i="4"/>
  <c r="AD264" i="4"/>
  <c r="AC264" i="4"/>
  <c r="AB264" i="4"/>
  <c r="AA264" i="4"/>
  <c r="Z264" i="4"/>
  <c r="Y264" i="4"/>
  <c r="X264" i="4"/>
  <c r="V264" i="4"/>
  <c r="U264" i="4"/>
  <c r="T264" i="4"/>
  <c r="S264" i="4"/>
  <c r="R264" i="4"/>
  <c r="Q264" i="4"/>
  <c r="P264" i="4"/>
  <c r="AI263" i="4"/>
  <c r="AH263" i="4"/>
  <c r="AF263" i="4"/>
  <c r="AE263" i="4"/>
  <c r="AD263" i="4"/>
  <c r="AC263" i="4"/>
  <c r="AB263" i="4"/>
  <c r="AA263" i="4"/>
  <c r="Z263" i="4"/>
  <c r="Y263" i="4"/>
  <c r="X263" i="4"/>
  <c r="V263" i="4"/>
  <c r="U263" i="4"/>
  <c r="T263" i="4"/>
  <c r="S263" i="4"/>
  <c r="R263" i="4"/>
  <c r="Q263" i="4"/>
  <c r="P263" i="4"/>
  <c r="AI262" i="4"/>
  <c r="AH262" i="4"/>
  <c r="AF262" i="4"/>
  <c r="AE262" i="4"/>
  <c r="AD262" i="4"/>
  <c r="AC262" i="4"/>
  <c r="AB262" i="4"/>
  <c r="AA262" i="4"/>
  <c r="Z262" i="4"/>
  <c r="Y262" i="4"/>
  <c r="X262" i="4"/>
  <c r="V262" i="4"/>
  <c r="U262" i="4"/>
  <c r="T262" i="4"/>
  <c r="S262" i="4"/>
  <c r="R262" i="4"/>
  <c r="Q262" i="4"/>
  <c r="P262" i="4"/>
  <c r="AI261" i="4"/>
  <c r="AH261" i="4"/>
  <c r="AF261" i="4"/>
  <c r="AE261" i="4"/>
  <c r="AD261" i="4"/>
  <c r="AC261" i="4"/>
  <c r="AB261" i="4"/>
  <c r="AA261" i="4"/>
  <c r="Z261" i="4"/>
  <c r="Y261" i="4"/>
  <c r="X261" i="4"/>
  <c r="V261" i="4"/>
  <c r="U261" i="4"/>
  <c r="T261" i="4"/>
  <c r="S261" i="4"/>
  <c r="R261" i="4"/>
  <c r="Q261" i="4"/>
  <c r="P261" i="4"/>
  <c r="AI260" i="4"/>
  <c r="AH260" i="4"/>
  <c r="AF260" i="4"/>
  <c r="AE260" i="4"/>
  <c r="AD260" i="4"/>
  <c r="AC260" i="4"/>
  <c r="AB260" i="4"/>
  <c r="AA260" i="4"/>
  <c r="Z260" i="4"/>
  <c r="Y260" i="4"/>
  <c r="X260" i="4"/>
  <c r="V260" i="4"/>
  <c r="U260" i="4"/>
  <c r="T260" i="4"/>
  <c r="S260" i="4"/>
  <c r="R260" i="4"/>
  <c r="Q260" i="4"/>
  <c r="P260" i="4"/>
  <c r="AI259" i="4"/>
  <c r="AH259" i="4"/>
  <c r="AF259" i="4"/>
  <c r="AE259" i="4"/>
  <c r="AD259" i="4"/>
  <c r="AC259" i="4"/>
  <c r="AB259" i="4"/>
  <c r="AA259" i="4"/>
  <c r="Z259" i="4"/>
  <c r="Y259" i="4"/>
  <c r="X259" i="4"/>
  <c r="V259" i="4"/>
  <c r="U259" i="4"/>
  <c r="T259" i="4"/>
  <c r="S259" i="4"/>
  <c r="R259" i="4"/>
  <c r="Q259" i="4"/>
  <c r="P259" i="4"/>
  <c r="AI258" i="4"/>
  <c r="AH258" i="4"/>
  <c r="AF258" i="4"/>
  <c r="AE258" i="4"/>
  <c r="AD258" i="4"/>
  <c r="AC258" i="4"/>
  <c r="AB258" i="4"/>
  <c r="AA258" i="4"/>
  <c r="Z258" i="4"/>
  <c r="Y258" i="4"/>
  <c r="X258" i="4"/>
  <c r="V258" i="4"/>
  <c r="U258" i="4"/>
  <c r="T258" i="4"/>
  <c r="S258" i="4"/>
  <c r="R258" i="4"/>
  <c r="Q258" i="4"/>
  <c r="P258" i="4"/>
  <c r="AI257" i="4"/>
  <c r="AH257" i="4"/>
  <c r="AF257" i="4"/>
  <c r="AE257" i="4"/>
  <c r="AD257" i="4"/>
  <c r="AC257" i="4"/>
  <c r="AB257" i="4"/>
  <c r="AA257" i="4"/>
  <c r="Z257" i="4"/>
  <c r="Y257" i="4"/>
  <c r="X257" i="4"/>
  <c r="V257" i="4"/>
  <c r="U257" i="4"/>
  <c r="T257" i="4"/>
  <c r="S257" i="4"/>
  <c r="R257" i="4"/>
  <c r="Q257" i="4"/>
  <c r="P257" i="4"/>
  <c r="AI256" i="4"/>
  <c r="AH256" i="4"/>
  <c r="AF256" i="4"/>
  <c r="AE256" i="4"/>
  <c r="AD256" i="4"/>
  <c r="AC256" i="4"/>
  <c r="AB256" i="4"/>
  <c r="AA256" i="4"/>
  <c r="Z256" i="4"/>
  <c r="Y256" i="4"/>
  <c r="X256" i="4"/>
  <c r="V256" i="4"/>
  <c r="U256" i="4"/>
  <c r="T256" i="4"/>
  <c r="S256" i="4"/>
  <c r="R256" i="4"/>
  <c r="Q256" i="4"/>
  <c r="P256" i="4"/>
  <c r="AI255" i="4"/>
  <c r="AH255" i="4"/>
  <c r="AF255" i="4"/>
  <c r="AE255" i="4"/>
  <c r="AD255" i="4"/>
  <c r="AC255" i="4"/>
  <c r="AB255" i="4"/>
  <c r="AA255" i="4"/>
  <c r="Z255" i="4"/>
  <c r="Y255" i="4"/>
  <c r="X255" i="4"/>
  <c r="V255" i="4"/>
  <c r="U255" i="4"/>
  <c r="T255" i="4"/>
  <c r="S255" i="4"/>
  <c r="R255" i="4"/>
  <c r="Q255" i="4"/>
  <c r="P255" i="4"/>
  <c r="AI254" i="4"/>
  <c r="AH254" i="4"/>
  <c r="AF254" i="4"/>
  <c r="AE254" i="4"/>
  <c r="AD254" i="4"/>
  <c r="AC254" i="4"/>
  <c r="AB254" i="4"/>
  <c r="AA254" i="4"/>
  <c r="Z254" i="4"/>
  <c r="Y254" i="4"/>
  <c r="X254" i="4"/>
  <c r="V254" i="4"/>
  <c r="U254" i="4"/>
  <c r="T254" i="4"/>
  <c r="S254" i="4"/>
  <c r="R254" i="4"/>
  <c r="Q254" i="4"/>
  <c r="P254" i="4"/>
  <c r="AI253" i="4"/>
  <c r="AH253" i="4"/>
  <c r="AF253" i="4"/>
  <c r="AE253" i="4"/>
  <c r="AD253" i="4"/>
  <c r="AC253" i="4"/>
  <c r="AB253" i="4"/>
  <c r="AA253" i="4"/>
  <c r="Z253" i="4"/>
  <c r="Y253" i="4"/>
  <c r="X253" i="4"/>
  <c r="V253" i="4"/>
  <c r="U253" i="4"/>
  <c r="T253" i="4"/>
  <c r="S253" i="4"/>
  <c r="R253" i="4"/>
  <c r="Q253" i="4"/>
  <c r="P253" i="4"/>
  <c r="AI252" i="4"/>
  <c r="AH252" i="4"/>
  <c r="AF252" i="4"/>
  <c r="AE252" i="4"/>
  <c r="AD252" i="4"/>
  <c r="AC252" i="4"/>
  <c r="AB252" i="4"/>
  <c r="AA252" i="4"/>
  <c r="Z252" i="4"/>
  <c r="Y252" i="4"/>
  <c r="X252" i="4"/>
  <c r="V252" i="4"/>
  <c r="U252" i="4"/>
  <c r="T252" i="4"/>
  <c r="S252" i="4"/>
  <c r="R252" i="4"/>
  <c r="Q252" i="4"/>
  <c r="P252" i="4"/>
  <c r="AI251" i="4"/>
  <c r="AH251" i="4"/>
  <c r="AF251" i="4"/>
  <c r="AE251" i="4"/>
  <c r="AD251" i="4"/>
  <c r="AC251" i="4"/>
  <c r="AB251" i="4"/>
  <c r="AA251" i="4"/>
  <c r="Z251" i="4"/>
  <c r="Y251" i="4"/>
  <c r="X251" i="4"/>
  <c r="V251" i="4"/>
  <c r="U251" i="4"/>
  <c r="T251" i="4"/>
  <c r="S251" i="4"/>
  <c r="R251" i="4"/>
  <c r="Q251" i="4"/>
  <c r="P251" i="4"/>
  <c r="AI250" i="4"/>
  <c r="AH250" i="4"/>
  <c r="AF250" i="4"/>
  <c r="AE250" i="4"/>
  <c r="AD250" i="4"/>
  <c r="AC250" i="4"/>
  <c r="AB250" i="4"/>
  <c r="AA250" i="4"/>
  <c r="Z250" i="4"/>
  <c r="Y250" i="4"/>
  <c r="X250" i="4"/>
  <c r="V250" i="4"/>
  <c r="U250" i="4"/>
  <c r="T250" i="4"/>
  <c r="S250" i="4"/>
  <c r="R250" i="4"/>
  <c r="Q250" i="4"/>
  <c r="P250" i="4"/>
  <c r="AI249" i="4"/>
  <c r="AH249" i="4"/>
  <c r="AF249" i="4"/>
  <c r="AE249" i="4"/>
  <c r="AD249" i="4"/>
  <c r="AC249" i="4"/>
  <c r="AB249" i="4"/>
  <c r="AA249" i="4"/>
  <c r="Z249" i="4"/>
  <c r="Y249" i="4"/>
  <c r="X249" i="4"/>
  <c r="V249" i="4"/>
  <c r="U249" i="4"/>
  <c r="T249" i="4"/>
  <c r="S249" i="4"/>
  <c r="R249" i="4"/>
  <c r="Q249" i="4"/>
  <c r="P249" i="4"/>
  <c r="AI248" i="4"/>
  <c r="AH248" i="4"/>
  <c r="AF248" i="4"/>
  <c r="AE248" i="4"/>
  <c r="AD248" i="4"/>
  <c r="AC248" i="4"/>
  <c r="AB248" i="4"/>
  <c r="AA248" i="4"/>
  <c r="Z248" i="4"/>
  <c r="Y248" i="4"/>
  <c r="X248" i="4"/>
  <c r="V248" i="4"/>
  <c r="U248" i="4"/>
  <c r="T248" i="4"/>
  <c r="S248" i="4"/>
  <c r="R248" i="4"/>
  <c r="Q248" i="4"/>
  <c r="P248" i="4"/>
  <c r="AI247" i="4"/>
  <c r="AH247" i="4"/>
  <c r="AF247" i="4"/>
  <c r="AE247" i="4"/>
  <c r="AD247" i="4"/>
  <c r="AC247" i="4"/>
  <c r="AB247" i="4"/>
  <c r="AA247" i="4"/>
  <c r="Z247" i="4"/>
  <c r="Y247" i="4"/>
  <c r="X247" i="4"/>
  <c r="V247" i="4"/>
  <c r="U247" i="4"/>
  <c r="T247" i="4"/>
  <c r="S247" i="4"/>
  <c r="R247" i="4"/>
  <c r="Q247" i="4"/>
  <c r="P247" i="4"/>
  <c r="AI246" i="4"/>
  <c r="AH246" i="4"/>
  <c r="AF246" i="4"/>
  <c r="AE246" i="4"/>
  <c r="AD246" i="4"/>
  <c r="AC246" i="4"/>
  <c r="AB246" i="4"/>
  <c r="AA246" i="4"/>
  <c r="Y246" i="4"/>
  <c r="X246" i="4"/>
  <c r="V246" i="4"/>
  <c r="U246" i="4"/>
  <c r="T246" i="4"/>
  <c r="S246" i="4"/>
  <c r="R246" i="4"/>
  <c r="Q246" i="4"/>
  <c r="AI245" i="4"/>
  <c r="AH245" i="4"/>
  <c r="AF245" i="4"/>
  <c r="AE245" i="4"/>
  <c r="AD245" i="4"/>
  <c r="AC245" i="4"/>
  <c r="AB245" i="4"/>
  <c r="AA245" i="4"/>
  <c r="Z245" i="4"/>
  <c r="Y245" i="4"/>
  <c r="X245" i="4"/>
  <c r="V245" i="4"/>
  <c r="U245" i="4"/>
  <c r="T245" i="4"/>
  <c r="S245" i="4"/>
  <c r="R245" i="4"/>
  <c r="Q245" i="4"/>
  <c r="P245" i="4"/>
  <c r="AI244" i="4"/>
  <c r="AH244" i="4"/>
  <c r="AF244" i="4"/>
  <c r="AE244" i="4"/>
  <c r="AD244" i="4"/>
  <c r="AC244" i="4"/>
  <c r="AB244" i="4"/>
  <c r="AA244" i="4"/>
  <c r="Z244" i="4"/>
  <c r="Y244" i="4"/>
  <c r="X244" i="4"/>
  <c r="V244" i="4"/>
  <c r="U244" i="4"/>
  <c r="T244" i="4"/>
  <c r="S244" i="4"/>
  <c r="R244" i="4"/>
  <c r="Q244" i="4"/>
  <c r="P244" i="4"/>
  <c r="AI243" i="4"/>
  <c r="AH243" i="4"/>
  <c r="AF243" i="4"/>
  <c r="AE243" i="4"/>
  <c r="AD243" i="4"/>
  <c r="AC243" i="4"/>
  <c r="AB243" i="4"/>
  <c r="AA243" i="4"/>
  <c r="Z243" i="4"/>
  <c r="Y243" i="4"/>
  <c r="X243" i="4"/>
  <c r="V243" i="4"/>
  <c r="U243" i="4"/>
  <c r="T243" i="4"/>
  <c r="S243" i="4"/>
  <c r="R243" i="4"/>
  <c r="Q243" i="4"/>
  <c r="P243" i="4"/>
  <c r="AI242" i="4"/>
  <c r="AH242" i="4"/>
  <c r="AF242" i="4"/>
  <c r="AE242" i="4"/>
  <c r="AD242" i="4"/>
  <c r="AC242" i="4"/>
  <c r="AB242" i="4"/>
  <c r="AA242" i="4"/>
  <c r="Z242" i="4"/>
  <c r="Y242" i="4"/>
  <c r="X242" i="4"/>
  <c r="V242" i="4"/>
  <c r="U242" i="4"/>
  <c r="T242" i="4"/>
  <c r="S242" i="4"/>
  <c r="R242" i="4"/>
  <c r="Q242" i="4"/>
  <c r="P242" i="4"/>
  <c r="AI241" i="4"/>
  <c r="AH241" i="4"/>
  <c r="AF241" i="4"/>
  <c r="AE241" i="4"/>
  <c r="AD241" i="4"/>
  <c r="AC241" i="4"/>
  <c r="AB241" i="4"/>
  <c r="AA241" i="4"/>
  <c r="Z241" i="4"/>
  <c r="Y241" i="4"/>
  <c r="X241" i="4"/>
  <c r="V241" i="4"/>
  <c r="U241" i="4"/>
  <c r="T241" i="4"/>
  <c r="S241" i="4"/>
  <c r="R241" i="4"/>
  <c r="Q241" i="4"/>
  <c r="P241" i="4"/>
  <c r="AI240" i="4"/>
  <c r="AH240" i="4"/>
  <c r="AF240" i="4"/>
  <c r="AE240" i="4"/>
  <c r="AD240" i="4"/>
  <c r="AC240" i="4"/>
  <c r="AB240" i="4"/>
  <c r="AA240" i="4"/>
  <c r="Z240" i="4"/>
  <c r="Y240" i="4"/>
  <c r="X240" i="4"/>
  <c r="V240" i="4"/>
  <c r="U240" i="4"/>
  <c r="T240" i="4"/>
  <c r="S240" i="4"/>
  <c r="R240" i="4"/>
  <c r="Q240" i="4"/>
  <c r="P240" i="4"/>
  <c r="AI239" i="4"/>
  <c r="AH239" i="4"/>
  <c r="AF239" i="4"/>
  <c r="AE239" i="4"/>
  <c r="AD239" i="4"/>
  <c r="AC239" i="4"/>
  <c r="AB239" i="4"/>
  <c r="AA239" i="4"/>
  <c r="Z239" i="4"/>
  <c r="Y239" i="4"/>
  <c r="X239" i="4"/>
  <c r="V239" i="4"/>
  <c r="U239" i="4"/>
  <c r="T239" i="4"/>
  <c r="S239" i="4"/>
  <c r="R239" i="4"/>
  <c r="Q239" i="4"/>
  <c r="P239" i="4"/>
  <c r="AI238" i="4"/>
  <c r="AH238" i="4"/>
  <c r="AF238" i="4"/>
  <c r="AE238" i="4"/>
  <c r="AD238" i="4"/>
  <c r="AC238" i="4"/>
  <c r="AB238" i="4"/>
  <c r="AA238" i="4"/>
  <c r="Z238" i="4"/>
  <c r="Y238" i="4"/>
  <c r="X238" i="4"/>
  <c r="V238" i="4"/>
  <c r="U238" i="4"/>
  <c r="T238" i="4"/>
  <c r="S238" i="4"/>
  <c r="R238" i="4"/>
  <c r="Q238" i="4"/>
  <c r="P238" i="4"/>
  <c r="AI237" i="4"/>
  <c r="AH237" i="4"/>
  <c r="AF237" i="4"/>
  <c r="AE237" i="4"/>
  <c r="AD237" i="4"/>
  <c r="AC237" i="4"/>
  <c r="AB237" i="4"/>
  <c r="AA237" i="4"/>
  <c r="Z237" i="4"/>
  <c r="Y237" i="4"/>
  <c r="X237" i="4"/>
  <c r="V237" i="4"/>
  <c r="U237" i="4"/>
  <c r="T237" i="4"/>
  <c r="S237" i="4"/>
  <c r="R237" i="4"/>
  <c r="Q237" i="4"/>
  <c r="P237" i="4"/>
  <c r="AI236" i="4"/>
  <c r="AH236" i="4"/>
  <c r="AF236" i="4"/>
  <c r="AE236" i="4"/>
  <c r="AD236" i="4"/>
  <c r="AC236" i="4"/>
  <c r="AB236" i="4"/>
  <c r="AA236" i="4"/>
  <c r="Z236" i="4"/>
  <c r="Y236" i="4"/>
  <c r="X236" i="4"/>
  <c r="V236" i="4"/>
  <c r="U236" i="4"/>
  <c r="T236" i="4"/>
  <c r="S236" i="4"/>
  <c r="R236" i="4"/>
  <c r="Q236" i="4"/>
  <c r="P236" i="4"/>
  <c r="AI235" i="4"/>
  <c r="AH235" i="4"/>
  <c r="AF235" i="4"/>
  <c r="AE235" i="4"/>
  <c r="AD235" i="4"/>
  <c r="AC235" i="4"/>
  <c r="AB235" i="4"/>
  <c r="AA235" i="4"/>
  <c r="Z235" i="4"/>
  <c r="Y235" i="4"/>
  <c r="X235" i="4"/>
  <c r="V235" i="4"/>
  <c r="U235" i="4"/>
  <c r="T235" i="4"/>
  <c r="S235" i="4"/>
  <c r="R235" i="4"/>
  <c r="Q235" i="4"/>
  <c r="P235" i="4"/>
  <c r="AI234" i="4"/>
  <c r="AH234" i="4"/>
  <c r="AF234" i="4"/>
  <c r="AE234" i="4"/>
  <c r="AD234" i="4"/>
  <c r="AC234" i="4"/>
  <c r="AB234" i="4"/>
  <c r="AA234" i="4"/>
  <c r="Z234" i="4"/>
  <c r="Y234" i="4"/>
  <c r="X234" i="4"/>
  <c r="V234" i="4"/>
  <c r="U234" i="4"/>
  <c r="T234" i="4"/>
  <c r="S234" i="4"/>
  <c r="R234" i="4"/>
  <c r="Q234" i="4"/>
  <c r="P234" i="4"/>
  <c r="AI233" i="4"/>
  <c r="AH233" i="4"/>
  <c r="AF233" i="4"/>
  <c r="AE233" i="4"/>
  <c r="AD233" i="4"/>
  <c r="AC233" i="4"/>
  <c r="AB233" i="4"/>
  <c r="AA233" i="4"/>
  <c r="Z233" i="4"/>
  <c r="Y233" i="4"/>
  <c r="X233" i="4"/>
  <c r="V233" i="4"/>
  <c r="U233" i="4"/>
  <c r="T233" i="4"/>
  <c r="S233" i="4"/>
  <c r="R233" i="4"/>
  <c r="Q233" i="4"/>
  <c r="P233" i="4"/>
  <c r="AI232" i="4"/>
  <c r="AH232" i="4"/>
  <c r="AF232" i="4"/>
  <c r="AE232" i="4"/>
  <c r="AD232" i="4"/>
  <c r="AC232" i="4"/>
  <c r="AB232" i="4"/>
  <c r="AA232" i="4"/>
  <c r="Z232" i="4"/>
  <c r="Y232" i="4"/>
  <c r="X232" i="4"/>
  <c r="V232" i="4"/>
  <c r="U232" i="4"/>
  <c r="T232" i="4"/>
  <c r="S232" i="4"/>
  <c r="R232" i="4"/>
  <c r="Q232" i="4"/>
  <c r="P232" i="4"/>
  <c r="AI231" i="4"/>
  <c r="AH231" i="4"/>
  <c r="AF231" i="4"/>
  <c r="AE231" i="4"/>
  <c r="AD231" i="4"/>
  <c r="AC231" i="4"/>
  <c r="AB231" i="4"/>
  <c r="AA231" i="4"/>
  <c r="Z231" i="4"/>
  <c r="Y231" i="4"/>
  <c r="X231" i="4"/>
  <c r="V231" i="4"/>
  <c r="U231" i="4"/>
  <c r="T231" i="4"/>
  <c r="S231" i="4"/>
  <c r="R231" i="4"/>
  <c r="Q231" i="4"/>
  <c r="P231" i="4"/>
  <c r="AI230" i="4"/>
  <c r="AH230" i="4"/>
  <c r="AF230" i="4"/>
  <c r="AE230" i="4"/>
  <c r="AD230" i="4"/>
  <c r="AC230" i="4"/>
  <c r="AB230" i="4"/>
  <c r="AA230" i="4"/>
  <c r="Z230" i="4"/>
  <c r="Y230" i="4"/>
  <c r="X230" i="4"/>
  <c r="V230" i="4"/>
  <c r="U230" i="4"/>
  <c r="T230" i="4"/>
  <c r="S230" i="4"/>
  <c r="R230" i="4"/>
  <c r="Q230" i="4"/>
  <c r="P230" i="4"/>
  <c r="AI229" i="4"/>
  <c r="AH229" i="4"/>
  <c r="AF229" i="4"/>
  <c r="AE229" i="4"/>
  <c r="AD229" i="4"/>
  <c r="AC229" i="4"/>
  <c r="AB229" i="4"/>
  <c r="AA229" i="4"/>
  <c r="Z229" i="4"/>
  <c r="Y229" i="4"/>
  <c r="X229" i="4"/>
  <c r="V229" i="4"/>
  <c r="U229" i="4"/>
  <c r="T229" i="4"/>
  <c r="S229" i="4"/>
  <c r="R229" i="4"/>
  <c r="Q229" i="4"/>
  <c r="P229" i="4"/>
  <c r="AI228" i="4"/>
  <c r="AH228" i="4"/>
  <c r="AF228" i="4"/>
  <c r="AE228" i="4"/>
  <c r="AD228" i="4"/>
  <c r="AC228" i="4"/>
  <c r="AB228" i="4"/>
  <c r="AA228" i="4"/>
  <c r="Z228" i="4"/>
  <c r="Y228" i="4"/>
  <c r="X228" i="4"/>
  <c r="V228" i="4"/>
  <c r="U228" i="4"/>
  <c r="T228" i="4"/>
  <c r="S228" i="4"/>
  <c r="R228" i="4"/>
  <c r="Q228" i="4"/>
  <c r="P228" i="4"/>
  <c r="AI227" i="4"/>
  <c r="AH227" i="4"/>
  <c r="AF227" i="4"/>
  <c r="AE227" i="4"/>
  <c r="AD227" i="4"/>
  <c r="AC227" i="4"/>
  <c r="AB227" i="4"/>
  <c r="AA227" i="4"/>
  <c r="Z227" i="4"/>
  <c r="Y227" i="4"/>
  <c r="X227" i="4"/>
  <c r="V227" i="4"/>
  <c r="U227" i="4"/>
  <c r="T227" i="4"/>
  <c r="S227" i="4"/>
  <c r="R227" i="4"/>
  <c r="Q227" i="4"/>
  <c r="P227" i="4"/>
  <c r="AI226" i="4"/>
  <c r="AH226" i="4"/>
  <c r="AF226" i="4"/>
  <c r="AE226" i="4"/>
  <c r="AD226" i="4"/>
  <c r="AC226" i="4"/>
  <c r="AB226" i="4"/>
  <c r="AA226" i="4"/>
  <c r="Z226" i="4"/>
  <c r="Y226" i="4"/>
  <c r="X226" i="4"/>
  <c r="V226" i="4"/>
  <c r="U226" i="4"/>
  <c r="T226" i="4"/>
  <c r="S226" i="4"/>
  <c r="R226" i="4"/>
  <c r="Q226" i="4"/>
  <c r="P226" i="4"/>
  <c r="AI225" i="4"/>
  <c r="AH225" i="4"/>
  <c r="AF225" i="4"/>
  <c r="AE225" i="4"/>
  <c r="AD225" i="4"/>
  <c r="AC225" i="4"/>
  <c r="AB225" i="4"/>
  <c r="AA225" i="4"/>
  <c r="Z225" i="4"/>
  <c r="Y225" i="4"/>
  <c r="X225" i="4"/>
  <c r="V225" i="4"/>
  <c r="U225" i="4"/>
  <c r="T225" i="4"/>
  <c r="S225" i="4"/>
  <c r="R225" i="4"/>
  <c r="Q225" i="4"/>
  <c r="P225" i="4"/>
  <c r="AI224" i="4"/>
  <c r="AH224" i="4"/>
  <c r="AF224" i="4"/>
  <c r="AE224" i="4"/>
  <c r="AD224" i="4"/>
  <c r="AC224" i="4"/>
  <c r="AB224" i="4"/>
  <c r="AA224" i="4"/>
  <c r="Z224" i="4"/>
  <c r="Y224" i="4"/>
  <c r="X224" i="4"/>
  <c r="V224" i="4"/>
  <c r="U224" i="4"/>
  <c r="T224" i="4"/>
  <c r="S224" i="4"/>
  <c r="R224" i="4"/>
  <c r="Q224" i="4"/>
  <c r="P224" i="4"/>
  <c r="AI223" i="4"/>
  <c r="AH223" i="4"/>
  <c r="AF223" i="4"/>
  <c r="AE223" i="4"/>
  <c r="AD223" i="4"/>
  <c r="AC223" i="4"/>
  <c r="AB223" i="4"/>
  <c r="AA223" i="4"/>
  <c r="Z223" i="4"/>
  <c r="Y223" i="4"/>
  <c r="X223" i="4"/>
  <c r="V223" i="4"/>
  <c r="U223" i="4"/>
  <c r="T223" i="4"/>
  <c r="S223" i="4"/>
  <c r="R223" i="4"/>
  <c r="Q223" i="4"/>
  <c r="P223" i="4"/>
  <c r="AI222" i="4"/>
  <c r="AH222" i="4"/>
  <c r="AF222" i="4"/>
  <c r="AE222" i="4"/>
  <c r="AD222" i="4"/>
  <c r="AC222" i="4"/>
  <c r="AB222" i="4"/>
  <c r="AA222" i="4"/>
  <c r="Z222" i="4"/>
  <c r="Y222" i="4"/>
  <c r="X222" i="4"/>
  <c r="V222" i="4"/>
  <c r="U222" i="4"/>
  <c r="T222" i="4"/>
  <c r="S222" i="4"/>
  <c r="R222" i="4"/>
  <c r="Q222" i="4"/>
  <c r="P222" i="4"/>
  <c r="AI221" i="4"/>
  <c r="AH221" i="4"/>
  <c r="AF221" i="4"/>
  <c r="AE221" i="4"/>
  <c r="AD221" i="4"/>
  <c r="AC221" i="4"/>
  <c r="AB221" i="4"/>
  <c r="AA221" i="4"/>
  <c r="Z221" i="4"/>
  <c r="Y221" i="4"/>
  <c r="X221" i="4"/>
  <c r="V221" i="4"/>
  <c r="U221" i="4"/>
  <c r="T221" i="4"/>
  <c r="S221" i="4"/>
  <c r="R221" i="4"/>
  <c r="Q221" i="4"/>
  <c r="P221" i="4"/>
  <c r="AI220" i="4"/>
  <c r="AH220" i="4"/>
  <c r="AF220" i="4"/>
  <c r="AE220" i="4"/>
  <c r="AD220" i="4"/>
  <c r="AC220" i="4"/>
  <c r="AB220" i="4"/>
  <c r="AA220" i="4"/>
  <c r="Z220" i="4"/>
  <c r="Y220" i="4"/>
  <c r="X220" i="4"/>
  <c r="V220" i="4"/>
  <c r="U220" i="4"/>
  <c r="T220" i="4"/>
  <c r="S220" i="4"/>
  <c r="R220" i="4"/>
  <c r="Q220" i="4"/>
  <c r="P220" i="4"/>
  <c r="AI219" i="4"/>
  <c r="AH219" i="4"/>
  <c r="AF219" i="4"/>
  <c r="AE219" i="4"/>
  <c r="AD219" i="4"/>
  <c r="AC219" i="4"/>
  <c r="AB219" i="4"/>
  <c r="AA219" i="4"/>
  <c r="Z219" i="4"/>
  <c r="Y219" i="4"/>
  <c r="X219" i="4"/>
  <c r="V219" i="4"/>
  <c r="U219" i="4"/>
  <c r="T219" i="4"/>
  <c r="S219" i="4"/>
  <c r="R219" i="4"/>
  <c r="Q219" i="4"/>
  <c r="P219" i="4"/>
  <c r="AI218" i="4"/>
  <c r="AH218" i="4"/>
  <c r="AF218" i="4"/>
  <c r="AE218" i="4"/>
  <c r="AD218" i="4"/>
  <c r="AC218" i="4"/>
  <c r="AB218" i="4"/>
  <c r="AA218" i="4"/>
  <c r="Z218" i="4"/>
  <c r="Y218" i="4"/>
  <c r="X218" i="4"/>
  <c r="V218" i="4"/>
  <c r="U218" i="4"/>
  <c r="T218" i="4"/>
  <c r="S218" i="4"/>
  <c r="R218" i="4"/>
  <c r="Q218" i="4"/>
  <c r="P218" i="4"/>
  <c r="AI217" i="4"/>
  <c r="AH217" i="4"/>
  <c r="AF217" i="4"/>
  <c r="AE217" i="4"/>
  <c r="AD217" i="4"/>
  <c r="AC217" i="4"/>
  <c r="AB217" i="4"/>
  <c r="AA217" i="4"/>
  <c r="Z217" i="4"/>
  <c r="Y217" i="4"/>
  <c r="X217" i="4"/>
  <c r="V217" i="4"/>
  <c r="U217" i="4"/>
  <c r="T217" i="4"/>
  <c r="S217" i="4"/>
  <c r="R217" i="4"/>
  <c r="Q217" i="4"/>
  <c r="P217" i="4"/>
  <c r="AI216" i="4"/>
  <c r="AH216" i="4"/>
  <c r="AF216" i="4"/>
  <c r="AE216" i="4"/>
  <c r="AD216" i="4"/>
  <c r="AC216" i="4"/>
  <c r="AB216" i="4"/>
  <c r="AA216" i="4"/>
  <c r="Z216" i="4"/>
  <c r="Y216" i="4"/>
  <c r="X216" i="4"/>
  <c r="V216" i="4"/>
  <c r="U216" i="4"/>
  <c r="T216" i="4"/>
  <c r="S216" i="4"/>
  <c r="R216" i="4"/>
  <c r="Q216" i="4"/>
  <c r="P216" i="4"/>
  <c r="AI215" i="4"/>
  <c r="AH215" i="4"/>
  <c r="AF215" i="4"/>
  <c r="AE215" i="4"/>
  <c r="AD215" i="4"/>
  <c r="AC215" i="4"/>
  <c r="AB215" i="4"/>
  <c r="AA215" i="4"/>
  <c r="Z215" i="4"/>
  <c r="Y215" i="4"/>
  <c r="X215" i="4"/>
  <c r="V215" i="4"/>
  <c r="U215" i="4"/>
  <c r="T215" i="4"/>
  <c r="S215" i="4"/>
  <c r="R215" i="4"/>
  <c r="Q215" i="4"/>
  <c r="P215" i="4"/>
  <c r="AI214" i="4"/>
  <c r="AH214" i="4"/>
  <c r="AF214" i="4"/>
  <c r="AE214" i="4"/>
  <c r="AD214" i="4"/>
  <c r="AC214" i="4"/>
  <c r="AB214" i="4"/>
  <c r="AA214" i="4"/>
  <c r="Z214" i="4"/>
  <c r="Y214" i="4"/>
  <c r="X214" i="4"/>
  <c r="V214" i="4"/>
  <c r="U214" i="4"/>
  <c r="T214" i="4"/>
  <c r="S214" i="4"/>
  <c r="R214" i="4"/>
  <c r="Q214" i="4"/>
  <c r="P214" i="4"/>
  <c r="AI213" i="4"/>
  <c r="AH213" i="4"/>
  <c r="AF213" i="4"/>
  <c r="AE213" i="4"/>
  <c r="AD213" i="4"/>
  <c r="AC213" i="4"/>
  <c r="AB213" i="4"/>
  <c r="AA213" i="4"/>
  <c r="Z213" i="4"/>
  <c r="Y213" i="4"/>
  <c r="X213" i="4"/>
  <c r="V213" i="4"/>
  <c r="U213" i="4"/>
  <c r="T213" i="4"/>
  <c r="S213" i="4"/>
  <c r="R213" i="4"/>
  <c r="Q213" i="4"/>
  <c r="P213" i="4"/>
  <c r="AI212" i="4"/>
  <c r="AH212" i="4"/>
  <c r="AF212" i="4"/>
  <c r="AE212" i="4"/>
  <c r="AD212" i="4"/>
  <c r="AC212" i="4"/>
  <c r="AB212" i="4"/>
  <c r="AA212" i="4"/>
  <c r="Z212" i="4"/>
  <c r="Y212" i="4"/>
  <c r="X212" i="4"/>
  <c r="V212" i="4"/>
  <c r="U212" i="4"/>
  <c r="T212" i="4"/>
  <c r="S212" i="4"/>
  <c r="R212" i="4"/>
  <c r="Q212" i="4"/>
  <c r="P212" i="4"/>
  <c r="AI211" i="4"/>
  <c r="AH211" i="4"/>
  <c r="AF211" i="4"/>
  <c r="AE211" i="4"/>
  <c r="AD211" i="4"/>
  <c r="AC211" i="4"/>
  <c r="AB211" i="4"/>
  <c r="AA211" i="4"/>
  <c r="Z211" i="4"/>
  <c r="Y211" i="4"/>
  <c r="X211" i="4"/>
  <c r="V211" i="4"/>
  <c r="U211" i="4"/>
  <c r="T211" i="4"/>
  <c r="S211" i="4"/>
  <c r="R211" i="4"/>
  <c r="Q211" i="4"/>
  <c r="P211" i="4"/>
  <c r="AI210" i="4"/>
  <c r="AH210" i="4"/>
  <c r="AF210" i="4"/>
  <c r="AE210" i="4"/>
  <c r="AD210" i="4"/>
  <c r="AC210" i="4"/>
  <c r="AB210" i="4"/>
  <c r="AA210" i="4"/>
  <c r="Z210" i="4"/>
  <c r="Y210" i="4"/>
  <c r="X210" i="4"/>
  <c r="V210" i="4"/>
  <c r="U210" i="4"/>
  <c r="T210" i="4"/>
  <c r="S210" i="4"/>
  <c r="R210" i="4"/>
  <c r="Q210" i="4"/>
  <c r="P210" i="4"/>
  <c r="AI209" i="4"/>
  <c r="AH209" i="4"/>
  <c r="AF209" i="4"/>
  <c r="AE209" i="4"/>
  <c r="AD209" i="4"/>
  <c r="AC209" i="4"/>
  <c r="AB209" i="4"/>
  <c r="AA209" i="4"/>
  <c r="Z209" i="4"/>
  <c r="Y209" i="4"/>
  <c r="X209" i="4"/>
  <c r="V209" i="4"/>
  <c r="U209" i="4"/>
  <c r="T209" i="4"/>
  <c r="S209" i="4"/>
  <c r="R209" i="4"/>
  <c r="Q209" i="4"/>
  <c r="P209" i="4"/>
  <c r="AI208" i="4"/>
  <c r="AH208" i="4"/>
  <c r="AF208" i="4"/>
  <c r="AE208" i="4"/>
  <c r="AD208" i="4"/>
  <c r="AC208" i="4"/>
  <c r="AB208" i="4"/>
  <c r="AA208" i="4"/>
  <c r="Z208" i="4"/>
  <c r="Y208" i="4"/>
  <c r="X208" i="4"/>
  <c r="V208" i="4"/>
  <c r="U208" i="4"/>
  <c r="T208" i="4"/>
  <c r="S208" i="4"/>
  <c r="R208" i="4"/>
  <c r="Q208" i="4"/>
  <c r="P208" i="4"/>
  <c r="AI207" i="4"/>
  <c r="AH207" i="4"/>
  <c r="AF207" i="4"/>
  <c r="AE207" i="4"/>
  <c r="AD207" i="4"/>
  <c r="AC207" i="4"/>
  <c r="AB207" i="4"/>
  <c r="AA207" i="4"/>
  <c r="Z207" i="4"/>
  <c r="Y207" i="4"/>
  <c r="X207" i="4"/>
  <c r="V207" i="4"/>
  <c r="U207" i="4"/>
  <c r="T207" i="4"/>
  <c r="S207" i="4"/>
  <c r="R207" i="4"/>
  <c r="Q207" i="4"/>
  <c r="P207" i="4"/>
  <c r="AI206" i="4"/>
  <c r="AH206" i="4"/>
  <c r="AF206" i="4"/>
  <c r="AE206" i="4"/>
  <c r="AD206" i="4"/>
  <c r="AC206" i="4"/>
  <c r="AB206" i="4"/>
  <c r="AA206" i="4"/>
  <c r="Z206" i="4"/>
  <c r="Y206" i="4"/>
  <c r="X206" i="4"/>
  <c r="V206" i="4"/>
  <c r="U206" i="4"/>
  <c r="T206" i="4"/>
  <c r="S206" i="4"/>
  <c r="R206" i="4"/>
  <c r="Q206" i="4"/>
  <c r="P206" i="4"/>
  <c r="AI205" i="4"/>
  <c r="AH205" i="4"/>
  <c r="AF205" i="4"/>
  <c r="AE205" i="4"/>
  <c r="AD205" i="4"/>
  <c r="AC205" i="4"/>
  <c r="AB205" i="4"/>
  <c r="AA205" i="4"/>
  <c r="Z205" i="4"/>
  <c r="Y205" i="4"/>
  <c r="X205" i="4"/>
  <c r="V205" i="4"/>
  <c r="U205" i="4"/>
  <c r="T205" i="4"/>
  <c r="S205" i="4"/>
  <c r="R205" i="4"/>
  <c r="Q205" i="4"/>
  <c r="P205" i="4"/>
  <c r="AI204" i="4"/>
  <c r="AH204" i="4"/>
  <c r="AF204" i="4"/>
  <c r="AE204" i="4"/>
  <c r="AD204" i="4"/>
  <c r="AC204" i="4"/>
  <c r="AB204" i="4"/>
  <c r="AA204" i="4"/>
  <c r="Z204" i="4"/>
  <c r="Y204" i="4"/>
  <c r="X204" i="4"/>
  <c r="V204" i="4"/>
  <c r="U204" i="4"/>
  <c r="T204" i="4"/>
  <c r="S204" i="4"/>
  <c r="R204" i="4"/>
  <c r="Q204" i="4"/>
  <c r="P204" i="4"/>
  <c r="AI203" i="4"/>
  <c r="AH203" i="4"/>
  <c r="AF203" i="4"/>
  <c r="AE203" i="4"/>
  <c r="AD203" i="4"/>
  <c r="AC203" i="4"/>
  <c r="AB203" i="4"/>
  <c r="AA203" i="4"/>
  <c r="Z203" i="4"/>
  <c r="Y203" i="4"/>
  <c r="X203" i="4"/>
  <c r="V203" i="4"/>
  <c r="U203" i="4"/>
  <c r="T203" i="4"/>
  <c r="S203" i="4"/>
  <c r="R203" i="4"/>
  <c r="Q203" i="4"/>
  <c r="P203" i="4"/>
  <c r="AI202" i="4"/>
  <c r="AH202" i="4"/>
  <c r="AF202" i="4"/>
  <c r="AE202" i="4"/>
  <c r="AD202" i="4"/>
  <c r="AC202" i="4"/>
  <c r="AB202" i="4"/>
  <c r="AA202" i="4"/>
  <c r="Z202" i="4"/>
  <c r="Y202" i="4"/>
  <c r="X202" i="4"/>
  <c r="V202" i="4"/>
  <c r="U202" i="4"/>
  <c r="T202" i="4"/>
  <c r="S202" i="4"/>
  <c r="R202" i="4"/>
  <c r="Q202" i="4"/>
  <c r="P202" i="4"/>
  <c r="AI201" i="4"/>
  <c r="AH201" i="4"/>
  <c r="AF201" i="4"/>
  <c r="AE201" i="4"/>
  <c r="AD201" i="4"/>
  <c r="AC201" i="4"/>
  <c r="AB201" i="4"/>
  <c r="AA201" i="4"/>
  <c r="Z201" i="4"/>
  <c r="Y201" i="4"/>
  <c r="X201" i="4"/>
  <c r="V201" i="4"/>
  <c r="U201" i="4"/>
  <c r="T201" i="4"/>
  <c r="S201" i="4"/>
  <c r="R201" i="4"/>
  <c r="Q201" i="4"/>
  <c r="P201" i="4"/>
  <c r="AI200" i="4"/>
  <c r="AH200" i="4"/>
  <c r="AF200" i="4"/>
  <c r="AE200" i="4"/>
  <c r="AD200" i="4"/>
  <c r="AC200" i="4"/>
  <c r="AB200" i="4"/>
  <c r="AA200" i="4"/>
  <c r="Z200" i="4"/>
  <c r="Y200" i="4"/>
  <c r="X200" i="4"/>
  <c r="V200" i="4"/>
  <c r="U200" i="4"/>
  <c r="T200" i="4"/>
  <c r="S200" i="4"/>
  <c r="R200" i="4"/>
  <c r="Q200" i="4"/>
  <c r="P200" i="4"/>
  <c r="AI199" i="4"/>
  <c r="AH199" i="4"/>
  <c r="AF199" i="4"/>
  <c r="AE199" i="4"/>
  <c r="AD199" i="4"/>
  <c r="AC199" i="4"/>
  <c r="AB199" i="4"/>
  <c r="AA199" i="4"/>
  <c r="Z199" i="4"/>
  <c r="Y199" i="4"/>
  <c r="X199" i="4"/>
  <c r="V199" i="4"/>
  <c r="U199" i="4"/>
  <c r="T199" i="4"/>
  <c r="S199" i="4"/>
  <c r="R199" i="4"/>
  <c r="Q199" i="4"/>
  <c r="P199" i="4"/>
  <c r="AI198" i="4"/>
  <c r="AH198" i="4"/>
  <c r="AF198" i="4"/>
  <c r="AE198" i="4"/>
  <c r="AD198" i="4"/>
  <c r="AC198" i="4"/>
  <c r="AB198" i="4"/>
  <c r="AA198" i="4"/>
  <c r="Z198" i="4"/>
  <c r="Y198" i="4"/>
  <c r="X198" i="4"/>
  <c r="V198" i="4"/>
  <c r="U198" i="4"/>
  <c r="T198" i="4"/>
  <c r="S198" i="4"/>
  <c r="R198" i="4"/>
  <c r="Q198" i="4"/>
  <c r="P198" i="4"/>
  <c r="AI197" i="4"/>
  <c r="AH197" i="4"/>
  <c r="AF197" i="4"/>
  <c r="AE197" i="4"/>
  <c r="AD197" i="4"/>
  <c r="AC197" i="4"/>
  <c r="AB197" i="4"/>
  <c r="AA197" i="4"/>
  <c r="Z197" i="4"/>
  <c r="Y197" i="4"/>
  <c r="X197" i="4"/>
  <c r="V197" i="4"/>
  <c r="U197" i="4"/>
  <c r="T197" i="4"/>
  <c r="S197" i="4"/>
  <c r="R197" i="4"/>
  <c r="Q197" i="4"/>
  <c r="P197" i="4"/>
  <c r="AI196" i="4"/>
  <c r="AH196" i="4"/>
  <c r="AF196" i="4"/>
  <c r="AE196" i="4"/>
  <c r="AD196" i="4"/>
  <c r="AC196" i="4"/>
  <c r="AB196" i="4"/>
  <c r="AA196" i="4"/>
  <c r="Z196" i="4"/>
  <c r="Y196" i="4"/>
  <c r="X196" i="4"/>
  <c r="V196" i="4"/>
  <c r="U196" i="4"/>
  <c r="T196" i="4"/>
  <c r="S196" i="4"/>
  <c r="R196" i="4"/>
  <c r="Q196" i="4"/>
  <c r="P196" i="4"/>
  <c r="AI195" i="4"/>
  <c r="AH195" i="4"/>
  <c r="AF195" i="4"/>
  <c r="AE195" i="4"/>
  <c r="AD195" i="4"/>
  <c r="AC195" i="4"/>
  <c r="AB195" i="4"/>
  <c r="AA195" i="4"/>
  <c r="Z195" i="4"/>
  <c r="Y195" i="4"/>
  <c r="X195" i="4"/>
  <c r="V195" i="4"/>
  <c r="U195" i="4"/>
  <c r="T195" i="4"/>
  <c r="S195" i="4"/>
  <c r="R195" i="4"/>
  <c r="Q195" i="4"/>
  <c r="P195" i="4"/>
  <c r="AI194" i="4"/>
  <c r="AH194" i="4"/>
  <c r="AF194" i="4"/>
  <c r="AE194" i="4"/>
  <c r="AD194" i="4"/>
  <c r="AC194" i="4"/>
  <c r="AB194" i="4"/>
  <c r="AA194" i="4"/>
  <c r="Z194" i="4"/>
  <c r="Y194" i="4"/>
  <c r="X194" i="4"/>
  <c r="V194" i="4"/>
  <c r="U194" i="4"/>
  <c r="T194" i="4"/>
  <c r="S194" i="4"/>
  <c r="R194" i="4"/>
  <c r="Q194" i="4"/>
  <c r="P194" i="4"/>
  <c r="AI193" i="4"/>
  <c r="AH193" i="4"/>
  <c r="AF193" i="4"/>
  <c r="AE193" i="4"/>
  <c r="AD193" i="4"/>
  <c r="AC193" i="4"/>
  <c r="AB193" i="4"/>
  <c r="AA193" i="4"/>
  <c r="Z193" i="4"/>
  <c r="Y193" i="4"/>
  <c r="X193" i="4"/>
  <c r="V193" i="4"/>
  <c r="U193" i="4"/>
  <c r="T193" i="4"/>
  <c r="S193" i="4"/>
  <c r="R193" i="4"/>
  <c r="Q193" i="4"/>
  <c r="P193" i="4"/>
  <c r="AI192" i="4"/>
  <c r="AH192" i="4"/>
  <c r="AF192" i="4"/>
  <c r="AE192" i="4"/>
  <c r="AD192" i="4"/>
  <c r="AC192" i="4"/>
  <c r="AB192" i="4"/>
  <c r="AA192" i="4"/>
  <c r="Z192" i="4"/>
  <c r="Y192" i="4"/>
  <c r="X192" i="4"/>
  <c r="V192" i="4"/>
  <c r="U192" i="4"/>
  <c r="T192" i="4"/>
  <c r="S192" i="4"/>
  <c r="R192" i="4"/>
  <c r="Q192" i="4"/>
  <c r="P192" i="4"/>
  <c r="AI191" i="4"/>
  <c r="AH191" i="4"/>
  <c r="AF191" i="4"/>
  <c r="AE191" i="4"/>
  <c r="AD191" i="4"/>
  <c r="AC191" i="4"/>
  <c r="AB191" i="4"/>
  <c r="AA191" i="4"/>
  <c r="Z191" i="4"/>
  <c r="Y191" i="4"/>
  <c r="X191" i="4"/>
  <c r="V191" i="4"/>
  <c r="U191" i="4"/>
  <c r="T191" i="4"/>
  <c r="S191" i="4"/>
  <c r="R191" i="4"/>
  <c r="Q191" i="4"/>
  <c r="P191" i="4"/>
  <c r="AI190" i="4"/>
  <c r="AH190" i="4"/>
  <c r="AF190" i="4"/>
  <c r="AE190" i="4"/>
  <c r="AD190" i="4"/>
  <c r="AC190" i="4"/>
  <c r="AB190" i="4"/>
  <c r="AA190" i="4"/>
  <c r="Z190" i="4"/>
  <c r="Y190" i="4"/>
  <c r="X190" i="4"/>
  <c r="V190" i="4"/>
  <c r="U190" i="4"/>
  <c r="T190" i="4"/>
  <c r="S190" i="4"/>
  <c r="R190" i="4"/>
  <c r="Q190" i="4"/>
  <c r="P190" i="4"/>
  <c r="AI189" i="4"/>
  <c r="AH189" i="4"/>
  <c r="AF189" i="4"/>
  <c r="AE189" i="4"/>
  <c r="AD189" i="4"/>
  <c r="AC189" i="4"/>
  <c r="AB189" i="4"/>
  <c r="AA189" i="4"/>
  <c r="Z189" i="4"/>
  <c r="Y189" i="4"/>
  <c r="X189" i="4"/>
  <c r="V189" i="4"/>
  <c r="U189" i="4"/>
  <c r="T189" i="4"/>
  <c r="S189" i="4"/>
  <c r="R189" i="4"/>
  <c r="Q189" i="4"/>
  <c r="P189" i="4"/>
  <c r="AI188" i="4"/>
  <c r="AH188" i="4"/>
  <c r="AF188" i="4"/>
  <c r="AE188" i="4"/>
  <c r="AD188" i="4"/>
  <c r="AC188" i="4"/>
  <c r="AB188" i="4"/>
  <c r="AA188" i="4"/>
  <c r="Z188" i="4"/>
  <c r="Y188" i="4"/>
  <c r="X188" i="4"/>
  <c r="V188" i="4"/>
  <c r="U188" i="4"/>
  <c r="T188" i="4"/>
  <c r="S188" i="4"/>
  <c r="R188" i="4"/>
  <c r="Q188" i="4"/>
  <c r="P188" i="4"/>
  <c r="AI187" i="4"/>
  <c r="AH187" i="4"/>
  <c r="AF187" i="4"/>
  <c r="AE187" i="4"/>
  <c r="AD187" i="4"/>
  <c r="AC187" i="4"/>
  <c r="AB187" i="4"/>
  <c r="AA187" i="4"/>
  <c r="Z187" i="4"/>
  <c r="Y187" i="4"/>
  <c r="X187" i="4"/>
  <c r="V187" i="4"/>
  <c r="U187" i="4"/>
  <c r="T187" i="4"/>
  <c r="S187" i="4"/>
  <c r="R187" i="4"/>
  <c r="Q187" i="4"/>
  <c r="P187" i="4"/>
  <c r="AI186" i="4"/>
  <c r="AH186" i="4"/>
  <c r="AF186" i="4"/>
  <c r="AE186" i="4"/>
  <c r="AD186" i="4"/>
  <c r="AC186" i="4"/>
  <c r="AB186" i="4"/>
  <c r="AA186" i="4"/>
  <c r="Z186" i="4"/>
  <c r="Y186" i="4"/>
  <c r="X186" i="4"/>
  <c r="V186" i="4"/>
  <c r="U186" i="4"/>
  <c r="T186" i="4"/>
  <c r="S186" i="4"/>
  <c r="R186" i="4"/>
  <c r="Q186" i="4"/>
  <c r="P186" i="4"/>
  <c r="AI185" i="4"/>
  <c r="AH185" i="4"/>
  <c r="AF185" i="4"/>
  <c r="AE185" i="4"/>
  <c r="AD185" i="4"/>
  <c r="AC185" i="4"/>
  <c r="AB185" i="4"/>
  <c r="AA185" i="4"/>
  <c r="Z185" i="4"/>
  <c r="Y185" i="4"/>
  <c r="X185" i="4"/>
  <c r="V185" i="4"/>
  <c r="U185" i="4"/>
  <c r="T185" i="4"/>
  <c r="S185" i="4"/>
  <c r="R185" i="4"/>
  <c r="Q185" i="4"/>
  <c r="P185" i="4"/>
  <c r="AI184" i="4"/>
  <c r="AH184" i="4"/>
  <c r="AF184" i="4"/>
  <c r="AE184" i="4"/>
  <c r="AD184" i="4"/>
  <c r="AC184" i="4"/>
  <c r="AB184" i="4"/>
  <c r="AA184" i="4"/>
  <c r="Z184" i="4"/>
  <c r="Y184" i="4"/>
  <c r="X184" i="4"/>
  <c r="V184" i="4"/>
  <c r="U184" i="4"/>
  <c r="T184" i="4"/>
  <c r="S184" i="4"/>
  <c r="R184" i="4"/>
  <c r="Q184" i="4"/>
  <c r="P184" i="4"/>
  <c r="AI183" i="4"/>
  <c r="AH183" i="4"/>
  <c r="AF183" i="4"/>
  <c r="AE183" i="4"/>
  <c r="AD183" i="4"/>
  <c r="AC183" i="4"/>
  <c r="AB183" i="4"/>
  <c r="AA183" i="4"/>
  <c r="Z183" i="4"/>
  <c r="Y183" i="4"/>
  <c r="X183" i="4"/>
  <c r="V183" i="4"/>
  <c r="U183" i="4"/>
  <c r="T183" i="4"/>
  <c r="S183" i="4"/>
  <c r="R183" i="4"/>
  <c r="Q183" i="4"/>
  <c r="P183" i="4"/>
  <c r="AI182" i="4"/>
  <c r="AH182" i="4"/>
  <c r="AF182" i="4"/>
  <c r="AE182" i="4"/>
  <c r="AD182" i="4"/>
  <c r="AC182" i="4"/>
  <c r="AB182" i="4"/>
  <c r="AA182" i="4"/>
  <c r="Z182" i="4"/>
  <c r="Y182" i="4"/>
  <c r="X182" i="4"/>
  <c r="V182" i="4"/>
  <c r="U182" i="4"/>
  <c r="T182" i="4"/>
  <c r="S182" i="4"/>
  <c r="R182" i="4"/>
  <c r="Q182" i="4"/>
  <c r="P182" i="4"/>
  <c r="AI181" i="4"/>
  <c r="AH181" i="4"/>
  <c r="AF181" i="4"/>
  <c r="AE181" i="4"/>
  <c r="AD181" i="4"/>
  <c r="AC181" i="4"/>
  <c r="AB181" i="4"/>
  <c r="AA181" i="4"/>
  <c r="Z181" i="4"/>
  <c r="Y181" i="4"/>
  <c r="X181" i="4"/>
  <c r="V181" i="4"/>
  <c r="U181" i="4"/>
  <c r="T181" i="4"/>
  <c r="S181" i="4"/>
  <c r="R181" i="4"/>
  <c r="Q181" i="4"/>
  <c r="P181" i="4"/>
  <c r="AI180" i="4"/>
  <c r="AH180" i="4"/>
  <c r="AF180" i="4"/>
  <c r="AE180" i="4"/>
  <c r="AD180" i="4"/>
  <c r="AC180" i="4"/>
  <c r="AB180" i="4"/>
  <c r="AA180" i="4"/>
  <c r="Z180" i="4"/>
  <c r="Y180" i="4"/>
  <c r="X180" i="4"/>
  <c r="V180" i="4"/>
  <c r="U180" i="4"/>
  <c r="T180" i="4"/>
  <c r="S180" i="4"/>
  <c r="R180" i="4"/>
  <c r="Q180" i="4"/>
  <c r="P180" i="4"/>
  <c r="AI179" i="4"/>
  <c r="AH179" i="4"/>
  <c r="AF179" i="4"/>
  <c r="AE179" i="4"/>
  <c r="AD179" i="4"/>
  <c r="AC179" i="4"/>
  <c r="AB179" i="4"/>
  <c r="AA179" i="4"/>
  <c r="Z179" i="4"/>
  <c r="Y179" i="4"/>
  <c r="X179" i="4"/>
  <c r="V179" i="4"/>
  <c r="U179" i="4"/>
  <c r="T179" i="4"/>
  <c r="S179" i="4"/>
  <c r="R179" i="4"/>
  <c r="Q179" i="4"/>
  <c r="P179" i="4"/>
  <c r="AI178" i="4"/>
  <c r="AH178" i="4"/>
  <c r="AF178" i="4"/>
  <c r="AE178" i="4"/>
  <c r="AD178" i="4"/>
  <c r="AC178" i="4"/>
  <c r="AB178" i="4"/>
  <c r="AA178" i="4"/>
  <c r="Z178" i="4"/>
  <c r="Y178" i="4"/>
  <c r="X178" i="4"/>
  <c r="V178" i="4"/>
  <c r="U178" i="4"/>
  <c r="T178" i="4"/>
  <c r="S178" i="4"/>
  <c r="R178" i="4"/>
  <c r="Q178" i="4"/>
  <c r="P178" i="4"/>
  <c r="AI177" i="4"/>
  <c r="AH177" i="4"/>
  <c r="AF177" i="4"/>
  <c r="AE177" i="4"/>
  <c r="AD177" i="4"/>
  <c r="AC177" i="4"/>
  <c r="AB177" i="4"/>
  <c r="AA177" i="4"/>
  <c r="Z177" i="4"/>
  <c r="Y177" i="4"/>
  <c r="X177" i="4"/>
  <c r="V177" i="4"/>
  <c r="U177" i="4"/>
  <c r="T177" i="4"/>
  <c r="S177" i="4"/>
  <c r="R177" i="4"/>
  <c r="Q177" i="4"/>
  <c r="P177" i="4"/>
  <c r="AI176" i="4"/>
  <c r="AH176" i="4"/>
  <c r="AF176" i="4"/>
  <c r="AE176" i="4"/>
  <c r="AD176" i="4"/>
  <c r="AC176" i="4"/>
  <c r="AB176" i="4"/>
  <c r="AA176" i="4"/>
  <c r="Z176" i="4"/>
  <c r="Y176" i="4"/>
  <c r="X176" i="4"/>
  <c r="V176" i="4"/>
  <c r="U176" i="4"/>
  <c r="T176" i="4"/>
  <c r="S176" i="4"/>
  <c r="R176" i="4"/>
  <c r="Q176" i="4"/>
  <c r="P176" i="4"/>
  <c r="AI175" i="4"/>
  <c r="AH175" i="4"/>
  <c r="AF175" i="4"/>
  <c r="AE175" i="4"/>
  <c r="AD175" i="4"/>
  <c r="AC175" i="4"/>
  <c r="AB175" i="4"/>
  <c r="AA175" i="4"/>
  <c r="Z175" i="4"/>
  <c r="Y175" i="4"/>
  <c r="X175" i="4"/>
  <c r="V175" i="4"/>
  <c r="U175" i="4"/>
  <c r="T175" i="4"/>
  <c r="S175" i="4"/>
  <c r="R175" i="4"/>
  <c r="Q175" i="4"/>
  <c r="P175" i="4"/>
  <c r="AI174" i="4"/>
  <c r="AH174" i="4"/>
  <c r="AF174" i="4"/>
  <c r="AE174" i="4"/>
  <c r="AD174" i="4"/>
  <c r="AC174" i="4"/>
  <c r="AB174" i="4"/>
  <c r="AA174" i="4"/>
  <c r="Z174" i="4"/>
  <c r="Y174" i="4"/>
  <c r="X174" i="4"/>
  <c r="V174" i="4"/>
  <c r="U174" i="4"/>
  <c r="T174" i="4"/>
  <c r="S174" i="4"/>
  <c r="R174" i="4"/>
  <c r="Q174" i="4"/>
  <c r="P174" i="4"/>
  <c r="AI173" i="4"/>
  <c r="AH173" i="4"/>
  <c r="AF173" i="4"/>
  <c r="AE173" i="4"/>
  <c r="AD173" i="4"/>
  <c r="AC173" i="4"/>
  <c r="AB173" i="4"/>
  <c r="AA173" i="4"/>
  <c r="Z173" i="4"/>
  <c r="Y173" i="4"/>
  <c r="X173" i="4"/>
  <c r="V173" i="4"/>
  <c r="U173" i="4"/>
  <c r="T173" i="4"/>
  <c r="S173" i="4"/>
  <c r="R173" i="4"/>
  <c r="Q173" i="4"/>
  <c r="P173" i="4"/>
  <c r="AI172" i="4"/>
  <c r="AH172" i="4"/>
  <c r="AF172" i="4"/>
  <c r="AE172" i="4"/>
  <c r="AD172" i="4"/>
  <c r="AC172" i="4"/>
  <c r="AB172" i="4"/>
  <c r="AA172" i="4"/>
  <c r="Z172" i="4"/>
  <c r="Y172" i="4"/>
  <c r="X172" i="4"/>
  <c r="V172" i="4"/>
  <c r="U172" i="4"/>
  <c r="T172" i="4"/>
  <c r="S172" i="4"/>
  <c r="R172" i="4"/>
  <c r="Q172" i="4"/>
  <c r="P172" i="4"/>
  <c r="AI171" i="4"/>
  <c r="AH171" i="4"/>
  <c r="AF171" i="4"/>
  <c r="AE171" i="4"/>
  <c r="AD171" i="4"/>
  <c r="AC171" i="4"/>
  <c r="AB171" i="4"/>
  <c r="AA171" i="4"/>
  <c r="Z171" i="4"/>
  <c r="Y171" i="4"/>
  <c r="X171" i="4"/>
  <c r="V171" i="4"/>
  <c r="U171" i="4"/>
  <c r="T171" i="4"/>
  <c r="S171" i="4"/>
  <c r="R171" i="4"/>
  <c r="Q171" i="4"/>
  <c r="P171" i="4"/>
  <c r="AI170" i="4"/>
  <c r="AH170" i="4"/>
  <c r="AF170" i="4"/>
  <c r="AE170" i="4"/>
  <c r="AD170" i="4"/>
  <c r="AC170" i="4"/>
  <c r="AB170" i="4"/>
  <c r="AA170" i="4"/>
  <c r="Z170" i="4"/>
  <c r="Y170" i="4"/>
  <c r="X170" i="4"/>
  <c r="V170" i="4"/>
  <c r="U170" i="4"/>
  <c r="T170" i="4"/>
  <c r="S170" i="4"/>
  <c r="R170" i="4"/>
  <c r="Q170" i="4"/>
  <c r="P170" i="4"/>
  <c r="AI169" i="4"/>
  <c r="AH169" i="4"/>
  <c r="AF169" i="4"/>
  <c r="AE169" i="4"/>
  <c r="AD169" i="4"/>
  <c r="AC169" i="4"/>
  <c r="AB169" i="4"/>
  <c r="AA169" i="4"/>
  <c r="Z169" i="4"/>
  <c r="Y169" i="4"/>
  <c r="X169" i="4"/>
  <c r="V169" i="4"/>
  <c r="U169" i="4"/>
  <c r="T169" i="4"/>
  <c r="S169" i="4"/>
  <c r="R169" i="4"/>
  <c r="Q169" i="4"/>
  <c r="P169" i="4"/>
  <c r="AI168" i="4"/>
  <c r="AH168" i="4"/>
  <c r="AF168" i="4"/>
  <c r="AE168" i="4"/>
  <c r="AD168" i="4"/>
  <c r="AC168" i="4"/>
  <c r="AB168" i="4"/>
  <c r="AA168" i="4"/>
  <c r="Z168" i="4"/>
  <c r="Y168" i="4"/>
  <c r="X168" i="4"/>
  <c r="V168" i="4"/>
  <c r="U168" i="4"/>
  <c r="T168" i="4"/>
  <c r="S168" i="4"/>
  <c r="R168" i="4"/>
  <c r="Q168" i="4"/>
  <c r="P168" i="4"/>
  <c r="AI167" i="4"/>
  <c r="AH167" i="4"/>
  <c r="AF167" i="4"/>
  <c r="AE167" i="4"/>
  <c r="AD167" i="4"/>
  <c r="AC167" i="4"/>
  <c r="AB167" i="4"/>
  <c r="AA167" i="4"/>
  <c r="Z167" i="4"/>
  <c r="Y167" i="4"/>
  <c r="X167" i="4"/>
  <c r="V167" i="4"/>
  <c r="U167" i="4"/>
  <c r="T167" i="4"/>
  <c r="S167" i="4"/>
  <c r="R167" i="4"/>
  <c r="Q167" i="4"/>
  <c r="P167" i="4"/>
  <c r="AI166" i="4"/>
  <c r="AH166" i="4"/>
  <c r="AF166" i="4"/>
  <c r="AE166" i="4"/>
  <c r="AD166" i="4"/>
  <c r="AC166" i="4"/>
  <c r="AB166" i="4"/>
  <c r="AA166" i="4"/>
  <c r="Z166" i="4"/>
  <c r="Y166" i="4"/>
  <c r="X166" i="4"/>
  <c r="V166" i="4"/>
  <c r="U166" i="4"/>
  <c r="T166" i="4"/>
  <c r="S166" i="4"/>
  <c r="R166" i="4"/>
  <c r="Q166" i="4"/>
  <c r="P166" i="4"/>
  <c r="AI165" i="4"/>
  <c r="AH165" i="4"/>
  <c r="AF165" i="4"/>
  <c r="AE165" i="4"/>
  <c r="AD165" i="4"/>
  <c r="AC165" i="4"/>
  <c r="AB165" i="4"/>
  <c r="AA165" i="4"/>
  <c r="Z165" i="4"/>
  <c r="Y165" i="4"/>
  <c r="X165" i="4"/>
  <c r="V165" i="4"/>
  <c r="U165" i="4"/>
  <c r="T165" i="4"/>
  <c r="S165" i="4"/>
  <c r="R165" i="4"/>
  <c r="Q165" i="4"/>
  <c r="P165" i="4"/>
  <c r="AI164" i="4"/>
  <c r="AH164" i="4"/>
  <c r="AF164" i="4"/>
  <c r="AE164" i="4"/>
  <c r="AD164" i="4"/>
  <c r="AC164" i="4"/>
  <c r="AB164" i="4"/>
  <c r="AA164" i="4"/>
  <c r="Z164" i="4"/>
  <c r="Y164" i="4"/>
  <c r="X164" i="4"/>
  <c r="V164" i="4"/>
  <c r="U164" i="4"/>
  <c r="T164" i="4"/>
  <c r="S164" i="4"/>
  <c r="R164" i="4"/>
  <c r="Q164" i="4"/>
  <c r="P164" i="4"/>
  <c r="AI163" i="4"/>
  <c r="AH163" i="4"/>
  <c r="AF163" i="4"/>
  <c r="AE163" i="4"/>
  <c r="AD163" i="4"/>
  <c r="AC163" i="4"/>
  <c r="AB163" i="4"/>
  <c r="AA163" i="4"/>
  <c r="Z163" i="4"/>
  <c r="Y163" i="4"/>
  <c r="X163" i="4"/>
  <c r="V163" i="4"/>
  <c r="U163" i="4"/>
  <c r="T163" i="4"/>
  <c r="S163" i="4"/>
  <c r="R163" i="4"/>
  <c r="Q163" i="4"/>
  <c r="P163" i="4"/>
  <c r="AI162" i="4"/>
  <c r="AH162" i="4"/>
  <c r="AF162" i="4"/>
  <c r="AE162" i="4"/>
  <c r="AD162" i="4"/>
  <c r="AC162" i="4"/>
  <c r="AB162" i="4"/>
  <c r="AA162" i="4"/>
  <c r="Z162" i="4"/>
  <c r="Y162" i="4"/>
  <c r="X162" i="4"/>
  <c r="V162" i="4"/>
  <c r="U162" i="4"/>
  <c r="T162" i="4"/>
  <c r="S162" i="4"/>
  <c r="R162" i="4"/>
  <c r="Q162" i="4"/>
  <c r="P162" i="4"/>
  <c r="AI161" i="4"/>
  <c r="AH161" i="4"/>
  <c r="AF161" i="4"/>
  <c r="AE161" i="4"/>
  <c r="AD161" i="4"/>
  <c r="AC161" i="4"/>
  <c r="AB161" i="4"/>
  <c r="AA161" i="4"/>
  <c r="Z161" i="4"/>
  <c r="Y161" i="4"/>
  <c r="X161" i="4"/>
  <c r="V161" i="4"/>
  <c r="U161" i="4"/>
  <c r="T161" i="4"/>
  <c r="S161" i="4"/>
  <c r="R161" i="4"/>
  <c r="Q161" i="4"/>
  <c r="P161" i="4"/>
  <c r="AI160" i="4"/>
  <c r="AH160" i="4"/>
  <c r="AF160" i="4"/>
  <c r="AE160" i="4"/>
  <c r="AD160" i="4"/>
  <c r="AC160" i="4"/>
  <c r="AB160" i="4"/>
  <c r="AA160" i="4"/>
  <c r="Z160" i="4"/>
  <c r="Y160" i="4"/>
  <c r="X160" i="4"/>
  <c r="V160" i="4"/>
  <c r="U160" i="4"/>
  <c r="T160" i="4"/>
  <c r="S160" i="4"/>
  <c r="R160" i="4"/>
  <c r="Q160" i="4"/>
  <c r="P160" i="4"/>
  <c r="AI159" i="4"/>
  <c r="AH159" i="4"/>
  <c r="AF159" i="4"/>
  <c r="AE159" i="4"/>
  <c r="AD159" i="4"/>
  <c r="AC159" i="4"/>
  <c r="AB159" i="4"/>
  <c r="AA159" i="4"/>
  <c r="Z159" i="4"/>
  <c r="Y159" i="4"/>
  <c r="X159" i="4"/>
  <c r="V159" i="4"/>
  <c r="U159" i="4"/>
  <c r="T159" i="4"/>
  <c r="S159" i="4"/>
  <c r="R159" i="4"/>
  <c r="Q159" i="4"/>
  <c r="P159" i="4"/>
  <c r="AI158" i="4"/>
  <c r="AH158" i="4"/>
  <c r="AF158" i="4"/>
  <c r="AE158" i="4"/>
  <c r="AD158" i="4"/>
  <c r="AC158" i="4"/>
  <c r="AB158" i="4"/>
  <c r="AA158" i="4"/>
  <c r="Z158" i="4"/>
  <c r="Y158" i="4"/>
  <c r="X158" i="4"/>
  <c r="V158" i="4"/>
  <c r="U158" i="4"/>
  <c r="T158" i="4"/>
  <c r="S158" i="4"/>
  <c r="R158" i="4"/>
  <c r="Q158" i="4"/>
  <c r="P158" i="4"/>
  <c r="AI157" i="4"/>
  <c r="AH157" i="4"/>
  <c r="AF157" i="4"/>
  <c r="AE157" i="4"/>
  <c r="AD157" i="4"/>
  <c r="AC157" i="4"/>
  <c r="AB157" i="4"/>
  <c r="AA157" i="4"/>
  <c r="Z157" i="4"/>
  <c r="Y157" i="4"/>
  <c r="X157" i="4"/>
  <c r="V157" i="4"/>
  <c r="U157" i="4"/>
  <c r="T157" i="4"/>
  <c r="S157" i="4"/>
  <c r="R157" i="4"/>
  <c r="Q157" i="4"/>
  <c r="P157" i="4"/>
  <c r="AI156" i="4"/>
  <c r="AH156" i="4"/>
  <c r="AF156" i="4"/>
  <c r="AE156" i="4"/>
  <c r="AD156" i="4"/>
  <c r="AC156" i="4"/>
  <c r="AB156" i="4"/>
  <c r="AA156" i="4"/>
  <c r="Z156" i="4"/>
  <c r="Y156" i="4"/>
  <c r="X156" i="4"/>
  <c r="V156" i="4"/>
  <c r="U156" i="4"/>
  <c r="T156" i="4"/>
  <c r="S156" i="4"/>
  <c r="R156" i="4"/>
  <c r="Q156" i="4"/>
  <c r="P156" i="4"/>
  <c r="AI155" i="4"/>
  <c r="AH155" i="4"/>
  <c r="AF155" i="4"/>
  <c r="AE155" i="4"/>
  <c r="AD155" i="4"/>
  <c r="AC155" i="4"/>
  <c r="AB155" i="4"/>
  <c r="AA155" i="4"/>
  <c r="Z155" i="4"/>
  <c r="Y155" i="4"/>
  <c r="X155" i="4"/>
  <c r="V155" i="4"/>
  <c r="U155" i="4"/>
  <c r="T155" i="4"/>
  <c r="S155" i="4"/>
  <c r="R155" i="4"/>
  <c r="Q155" i="4"/>
  <c r="P155" i="4"/>
  <c r="AI154" i="4"/>
  <c r="AH154" i="4"/>
  <c r="AF154" i="4"/>
  <c r="AE154" i="4"/>
  <c r="AD154" i="4"/>
  <c r="AC154" i="4"/>
  <c r="AB154" i="4"/>
  <c r="AA154" i="4"/>
  <c r="Z154" i="4"/>
  <c r="Y154" i="4"/>
  <c r="X154" i="4"/>
  <c r="V154" i="4"/>
  <c r="U154" i="4"/>
  <c r="T154" i="4"/>
  <c r="S154" i="4"/>
  <c r="R154" i="4"/>
  <c r="Q154" i="4"/>
  <c r="P154" i="4"/>
  <c r="AI153" i="4"/>
  <c r="AH153" i="4"/>
  <c r="AF153" i="4"/>
  <c r="AE153" i="4"/>
  <c r="AD153" i="4"/>
  <c r="AC153" i="4"/>
  <c r="AB153" i="4"/>
  <c r="AA153" i="4"/>
  <c r="Z153" i="4"/>
  <c r="Y153" i="4"/>
  <c r="X153" i="4"/>
  <c r="V153" i="4"/>
  <c r="U153" i="4"/>
  <c r="T153" i="4"/>
  <c r="S153" i="4"/>
  <c r="R153" i="4"/>
  <c r="Q153" i="4"/>
  <c r="P153" i="4"/>
  <c r="AI152" i="4"/>
  <c r="AH152" i="4"/>
  <c r="AF152" i="4"/>
  <c r="AE152" i="4"/>
  <c r="AD152" i="4"/>
  <c r="AC152" i="4"/>
  <c r="AB152" i="4"/>
  <c r="AA152" i="4"/>
  <c r="Z152" i="4"/>
  <c r="Y152" i="4"/>
  <c r="X152" i="4"/>
  <c r="V152" i="4"/>
  <c r="U152" i="4"/>
  <c r="T152" i="4"/>
  <c r="S152" i="4"/>
  <c r="R152" i="4"/>
  <c r="Q152" i="4"/>
  <c r="P152" i="4"/>
  <c r="AI151" i="4"/>
  <c r="AH151" i="4"/>
  <c r="AF151" i="4"/>
  <c r="AE151" i="4"/>
  <c r="AD151" i="4"/>
  <c r="AC151" i="4"/>
  <c r="AB151" i="4"/>
  <c r="AA151" i="4"/>
  <c r="Z151" i="4"/>
  <c r="Y151" i="4"/>
  <c r="X151" i="4"/>
  <c r="V151" i="4"/>
  <c r="U151" i="4"/>
  <c r="T151" i="4"/>
  <c r="S151" i="4"/>
  <c r="R151" i="4"/>
  <c r="Q151" i="4"/>
  <c r="P151" i="4"/>
  <c r="AI150" i="4"/>
  <c r="AH150" i="4"/>
  <c r="AF150" i="4"/>
  <c r="AE150" i="4"/>
  <c r="AD150" i="4"/>
  <c r="AC150" i="4"/>
  <c r="AB150" i="4"/>
  <c r="AA150" i="4"/>
  <c r="Z150" i="4"/>
  <c r="Y150" i="4"/>
  <c r="X150" i="4"/>
  <c r="V150" i="4"/>
  <c r="U150" i="4"/>
  <c r="T150" i="4"/>
  <c r="S150" i="4"/>
  <c r="R150" i="4"/>
  <c r="Q150" i="4"/>
  <c r="P150" i="4"/>
  <c r="AI149" i="4"/>
  <c r="AH149" i="4"/>
  <c r="AF149" i="4"/>
  <c r="AE149" i="4"/>
  <c r="AD149" i="4"/>
  <c r="AC149" i="4"/>
  <c r="AB149" i="4"/>
  <c r="AA149" i="4"/>
  <c r="Z149" i="4"/>
  <c r="Y149" i="4"/>
  <c r="X149" i="4"/>
  <c r="V149" i="4"/>
  <c r="U149" i="4"/>
  <c r="T149" i="4"/>
  <c r="S149" i="4"/>
  <c r="R149" i="4"/>
  <c r="Q149" i="4"/>
  <c r="P149" i="4"/>
  <c r="AI148" i="4"/>
  <c r="AH148" i="4"/>
  <c r="AF148" i="4"/>
  <c r="AE148" i="4"/>
  <c r="AD148" i="4"/>
  <c r="AC148" i="4"/>
  <c r="AB148" i="4"/>
  <c r="AA148" i="4"/>
  <c r="Z148" i="4"/>
  <c r="Y148" i="4"/>
  <c r="X148" i="4"/>
  <c r="V148" i="4"/>
  <c r="U148" i="4"/>
  <c r="T148" i="4"/>
  <c r="S148" i="4"/>
  <c r="R148" i="4"/>
  <c r="Q148" i="4"/>
  <c r="P148" i="4"/>
  <c r="AI147" i="4"/>
  <c r="AH147" i="4"/>
  <c r="AF147" i="4"/>
  <c r="AE147" i="4"/>
  <c r="AD147" i="4"/>
  <c r="AC147" i="4"/>
  <c r="AB147" i="4"/>
  <c r="AA147" i="4"/>
  <c r="Z147" i="4"/>
  <c r="Y147" i="4"/>
  <c r="X147" i="4"/>
  <c r="V147" i="4"/>
  <c r="U147" i="4"/>
  <c r="T147" i="4"/>
  <c r="S147" i="4"/>
  <c r="R147" i="4"/>
  <c r="Q147" i="4"/>
  <c r="P147" i="4"/>
  <c r="AI146" i="4"/>
  <c r="AH146" i="4"/>
  <c r="AF146" i="4"/>
  <c r="AE146" i="4"/>
  <c r="AD146" i="4"/>
  <c r="AC146" i="4"/>
  <c r="AB146" i="4"/>
  <c r="AA146" i="4"/>
  <c r="Z146" i="4"/>
  <c r="Y146" i="4"/>
  <c r="X146" i="4"/>
  <c r="V146" i="4"/>
  <c r="U146" i="4"/>
  <c r="T146" i="4"/>
  <c r="S146" i="4"/>
  <c r="R146" i="4"/>
  <c r="Q146" i="4"/>
  <c r="P146" i="4"/>
  <c r="AI145" i="4"/>
  <c r="AH145" i="4"/>
  <c r="AF145" i="4"/>
  <c r="AE145" i="4"/>
  <c r="AD145" i="4"/>
  <c r="AC145" i="4"/>
  <c r="AB145" i="4"/>
  <c r="AA145" i="4"/>
  <c r="Z145" i="4"/>
  <c r="Y145" i="4"/>
  <c r="X145" i="4"/>
  <c r="V145" i="4"/>
  <c r="U145" i="4"/>
  <c r="T145" i="4"/>
  <c r="S145" i="4"/>
  <c r="R145" i="4"/>
  <c r="Q145" i="4"/>
  <c r="P145" i="4"/>
  <c r="AI144" i="4"/>
  <c r="AH144" i="4"/>
  <c r="AF144" i="4"/>
  <c r="AE144" i="4"/>
  <c r="AD144" i="4"/>
  <c r="AC144" i="4"/>
  <c r="AB144" i="4"/>
  <c r="AA144" i="4"/>
  <c r="Z144" i="4"/>
  <c r="Y144" i="4"/>
  <c r="X144" i="4"/>
  <c r="V144" i="4"/>
  <c r="U144" i="4"/>
  <c r="T144" i="4"/>
  <c r="S144" i="4"/>
  <c r="R144" i="4"/>
  <c r="Q144" i="4"/>
  <c r="P144" i="4"/>
  <c r="AI143" i="4"/>
  <c r="AH143" i="4"/>
  <c r="AF143" i="4"/>
  <c r="AE143" i="4"/>
  <c r="AD143" i="4"/>
  <c r="AC143" i="4"/>
  <c r="AB143" i="4"/>
  <c r="AA143" i="4"/>
  <c r="Z143" i="4"/>
  <c r="Y143" i="4"/>
  <c r="X143" i="4"/>
  <c r="V143" i="4"/>
  <c r="U143" i="4"/>
  <c r="T143" i="4"/>
  <c r="S143" i="4"/>
  <c r="R143" i="4"/>
  <c r="Q143" i="4"/>
  <c r="P143" i="4"/>
  <c r="AI142" i="4"/>
  <c r="AH142" i="4"/>
  <c r="AF142" i="4"/>
  <c r="AE142" i="4"/>
  <c r="AD142" i="4"/>
  <c r="AC142" i="4"/>
  <c r="AB142" i="4"/>
  <c r="AA142" i="4"/>
  <c r="Z142" i="4"/>
  <c r="Y142" i="4"/>
  <c r="X142" i="4"/>
  <c r="V142" i="4"/>
  <c r="U142" i="4"/>
  <c r="T142" i="4"/>
  <c r="S142" i="4"/>
  <c r="R142" i="4"/>
  <c r="Q142" i="4"/>
  <c r="P142" i="4"/>
  <c r="AI141" i="4"/>
  <c r="AH141" i="4"/>
  <c r="AF141" i="4"/>
  <c r="AE141" i="4"/>
  <c r="AD141" i="4"/>
  <c r="AC141" i="4"/>
  <c r="AB141" i="4"/>
  <c r="AA141" i="4"/>
  <c r="Z141" i="4"/>
  <c r="Y141" i="4"/>
  <c r="X141" i="4"/>
  <c r="V141" i="4"/>
  <c r="U141" i="4"/>
  <c r="T141" i="4"/>
  <c r="S141" i="4"/>
  <c r="R141" i="4"/>
  <c r="Q141" i="4"/>
  <c r="P141" i="4"/>
  <c r="AI140" i="4"/>
  <c r="AH140" i="4"/>
  <c r="AF140" i="4"/>
  <c r="AE140" i="4"/>
  <c r="AD140" i="4"/>
  <c r="AC140" i="4"/>
  <c r="AB140" i="4"/>
  <c r="AA140" i="4"/>
  <c r="Z140" i="4"/>
  <c r="Y140" i="4"/>
  <c r="X140" i="4"/>
  <c r="V140" i="4"/>
  <c r="U140" i="4"/>
  <c r="T140" i="4"/>
  <c r="S140" i="4"/>
  <c r="R140" i="4"/>
  <c r="Q140" i="4"/>
  <c r="P140" i="4"/>
  <c r="AI139" i="4"/>
  <c r="AH139" i="4"/>
  <c r="AF139" i="4"/>
  <c r="AE139" i="4"/>
  <c r="AD139" i="4"/>
  <c r="AC139" i="4"/>
  <c r="AB139" i="4"/>
  <c r="AA139" i="4"/>
  <c r="Z139" i="4"/>
  <c r="Y139" i="4"/>
  <c r="X139" i="4"/>
  <c r="V139" i="4"/>
  <c r="U139" i="4"/>
  <c r="T139" i="4"/>
  <c r="S139" i="4"/>
  <c r="R139" i="4"/>
  <c r="Q139" i="4"/>
  <c r="P139" i="4"/>
  <c r="AI138" i="4"/>
  <c r="AH138" i="4"/>
  <c r="AF138" i="4"/>
  <c r="AE138" i="4"/>
  <c r="AD138" i="4"/>
  <c r="AC138" i="4"/>
  <c r="AB138" i="4"/>
  <c r="AA138" i="4"/>
  <c r="Z138" i="4"/>
  <c r="Y138" i="4"/>
  <c r="X138" i="4"/>
  <c r="V138" i="4"/>
  <c r="U138" i="4"/>
  <c r="T138" i="4"/>
  <c r="S138" i="4"/>
  <c r="R138" i="4"/>
  <c r="Q138" i="4"/>
  <c r="P138" i="4"/>
  <c r="AI137" i="4"/>
  <c r="AH137" i="4"/>
  <c r="AF137" i="4"/>
  <c r="AE137" i="4"/>
  <c r="AD137" i="4"/>
  <c r="AC137" i="4"/>
  <c r="AB137" i="4"/>
  <c r="AA137" i="4"/>
  <c r="Z137" i="4"/>
  <c r="Y137" i="4"/>
  <c r="X137" i="4"/>
  <c r="V137" i="4"/>
  <c r="U137" i="4"/>
  <c r="T137" i="4"/>
  <c r="S137" i="4"/>
  <c r="R137" i="4"/>
  <c r="Q137" i="4"/>
  <c r="P137" i="4"/>
  <c r="AI136" i="4"/>
  <c r="AH136" i="4"/>
  <c r="AF136" i="4"/>
  <c r="AE136" i="4"/>
  <c r="AD136" i="4"/>
  <c r="AC136" i="4"/>
  <c r="AB136" i="4"/>
  <c r="AA136" i="4"/>
  <c r="Z136" i="4"/>
  <c r="Y136" i="4"/>
  <c r="X136" i="4"/>
  <c r="V136" i="4"/>
  <c r="U136" i="4"/>
  <c r="T136" i="4"/>
  <c r="S136" i="4"/>
  <c r="R136" i="4"/>
  <c r="Q136" i="4"/>
  <c r="P136" i="4"/>
  <c r="AI135" i="4"/>
  <c r="AH135" i="4"/>
  <c r="AF135" i="4"/>
  <c r="AE135" i="4"/>
  <c r="AD135" i="4"/>
  <c r="AC135" i="4"/>
  <c r="AB135" i="4"/>
  <c r="AA135" i="4"/>
  <c r="Z135" i="4"/>
  <c r="Y135" i="4"/>
  <c r="X135" i="4"/>
  <c r="V135" i="4"/>
  <c r="U135" i="4"/>
  <c r="T135" i="4"/>
  <c r="S135" i="4"/>
  <c r="R135" i="4"/>
  <c r="Q135" i="4"/>
  <c r="P135" i="4"/>
  <c r="AI134" i="4"/>
  <c r="AH134" i="4"/>
  <c r="AF134" i="4"/>
  <c r="AE134" i="4"/>
  <c r="AD134" i="4"/>
  <c r="AC134" i="4"/>
  <c r="AB134" i="4"/>
  <c r="AA134" i="4"/>
  <c r="Z134" i="4"/>
  <c r="Y134" i="4"/>
  <c r="X134" i="4"/>
  <c r="V134" i="4"/>
  <c r="U134" i="4"/>
  <c r="T134" i="4"/>
  <c r="S134" i="4"/>
  <c r="R134" i="4"/>
  <c r="Q134" i="4"/>
  <c r="P134" i="4"/>
  <c r="AI133" i="4"/>
  <c r="AH133" i="4"/>
  <c r="AF133" i="4"/>
  <c r="AE133" i="4"/>
  <c r="AD133" i="4"/>
  <c r="AC133" i="4"/>
  <c r="AB133" i="4"/>
  <c r="AA133" i="4"/>
  <c r="Z133" i="4"/>
  <c r="Y133" i="4"/>
  <c r="X133" i="4"/>
  <c r="V133" i="4"/>
  <c r="U133" i="4"/>
  <c r="T133" i="4"/>
  <c r="S133" i="4"/>
  <c r="R133" i="4"/>
  <c r="Q133" i="4"/>
  <c r="P133" i="4"/>
  <c r="AI132" i="4"/>
  <c r="AH132" i="4"/>
  <c r="AF132" i="4"/>
  <c r="AE132" i="4"/>
  <c r="AD132" i="4"/>
  <c r="AC132" i="4"/>
  <c r="AB132" i="4"/>
  <c r="AA132" i="4"/>
  <c r="Z132" i="4"/>
  <c r="Y132" i="4"/>
  <c r="X132" i="4"/>
  <c r="V132" i="4"/>
  <c r="U132" i="4"/>
  <c r="T132" i="4"/>
  <c r="S132" i="4"/>
  <c r="R132" i="4"/>
  <c r="Q132" i="4"/>
  <c r="P132" i="4"/>
  <c r="AI131" i="4"/>
  <c r="AH131" i="4"/>
  <c r="AF131" i="4"/>
  <c r="AE131" i="4"/>
  <c r="AD131" i="4"/>
  <c r="AC131" i="4"/>
  <c r="AB131" i="4"/>
  <c r="AA131" i="4"/>
  <c r="Z131" i="4"/>
  <c r="Y131" i="4"/>
  <c r="X131" i="4"/>
  <c r="V131" i="4"/>
  <c r="U131" i="4"/>
  <c r="T131" i="4"/>
  <c r="S131" i="4"/>
  <c r="R131" i="4"/>
  <c r="Q131" i="4"/>
  <c r="P131" i="4"/>
  <c r="AI130" i="4"/>
  <c r="AH130" i="4"/>
  <c r="AF130" i="4"/>
  <c r="AE130" i="4"/>
  <c r="AD130" i="4"/>
  <c r="AC130" i="4"/>
  <c r="AB130" i="4"/>
  <c r="AA130" i="4"/>
  <c r="Z130" i="4"/>
  <c r="Y130" i="4"/>
  <c r="X130" i="4"/>
  <c r="V130" i="4"/>
  <c r="U130" i="4"/>
  <c r="T130" i="4"/>
  <c r="S130" i="4"/>
  <c r="R130" i="4"/>
  <c r="Q130" i="4"/>
  <c r="P130" i="4"/>
  <c r="AI129" i="4"/>
  <c r="AH129" i="4"/>
  <c r="AF129" i="4"/>
  <c r="AE129" i="4"/>
  <c r="AD129" i="4"/>
  <c r="AC129" i="4"/>
  <c r="AB129" i="4"/>
  <c r="AA129" i="4"/>
  <c r="Z129" i="4"/>
  <c r="Y129" i="4"/>
  <c r="X129" i="4"/>
  <c r="V129" i="4"/>
  <c r="U129" i="4"/>
  <c r="T129" i="4"/>
  <c r="S129" i="4"/>
  <c r="R129" i="4"/>
  <c r="Q129" i="4"/>
  <c r="P129" i="4"/>
  <c r="AI128" i="4"/>
  <c r="AH128" i="4"/>
  <c r="AF128" i="4"/>
  <c r="AE128" i="4"/>
  <c r="AD128" i="4"/>
  <c r="AC128" i="4"/>
  <c r="AB128" i="4"/>
  <c r="AA128" i="4"/>
  <c r="Z128" i="4"/>
  <c r="Y128" i="4"/>
  <c r="X128" i="4"/>
  <c r="V128" i="4"/>
  <c r="U128" i="4"/>
  <c r="T128" i="4"/>
  <c r="S128" i="4"/>
  <c r="R128" i="4"/>
  <c r="Q128" i="4"/>
  <c r="P128" i="4"/>
  <c r="AI127" i="4"/>
  <c r="AH127" i="4"/>
  <c r="AF127" i="4"/>
  <c r="AE127" i="4"/>
  <c r="AD127" i="4"/>
  <c r="AC127" i="4"/>
  <c r="AB127" i="4"/>
  <c r="AA127" i="4"/>
  <c r="Z127" i="4"/>
  <c r="Y127" i="4"/>
  <c r="X127" i="4"/>
  <c r="V127" i="4"/>
  <c r="U127" i="4"/>
  <c r="T127" i="4"/>
  <c r="S127" i="4"/>
  <c r="R127" i="4"/>
  <c r="Q127" i="4"/>
  <c r="P127" i="4"/>
  <c r="AI126" i="4"/>
  <c r="AH126" i="4"/>
  <c r="AF126" i="4"/>
  <c r="AE126" i="4"/>
  <c r="AD126" i="4"/>
  <c r="AC126" i="4"/>
  <c r="AB126" i="4"/>
  <c r="AA126" i="4"/>
  <c r="Z126" i="4"/>
  <c r="Y126" i="4"/>
  <c r="X126" i="4"/>
  <c r="V126" i="4"/>
  <c r="U126" i="4"/>
  <c r="T126" i="4"/>
  <c r="S126" i="4"/>
  <c r="R126" i="4"/>
  <c r="Q126" i="4"/>
  <c r="P126" i="4"/>
  <c r="AI125" i="4"/>
  <c r="AH125" i="4"/>
  <c r="AF125" i="4"/>
  <c r="AE125" i="4"/>
  <c r="AD125" i="4"/>
  <c r="AC125" i="4"/>
  <c r="AB125" i="4"/>
  <c r="AA125" i="4"/>
  <c r="Z125" i="4"/>
  <c r="Y125" i="4"/>
  <c r="X125" i="4"/>
  <c r="V125" i="4"/>
  <c r="U125" i="4"/>
  <c r="T125" i="4"/>
  <c r="S125" i="4"/>
  <c r="R125" i="4"/>
  <c r="Q125" i="4"/>
  <c r="P125" i="4"/>
  <c r="AI124" i="4"/>
  <c r="AH124" i="4"/>
  <c r="AF124" i="4"/>
  <c r="AE124" i="4"/>
  <c r="AD124" i="4"/>
  <c r="AC124" i="4"/>
  <c r="AB124" i="4"/>
  <c r="AA124" i="4"/>
  <c r="Z124" i="4"/>
  <c r="Y124" i="4"/>
  <c r="X124" i="4"/>
  <c r="V124" i="4"/>
  <c r="U124" i="4"/>
  <c r="T124" i="4"/>
  <c r="S124" i="4"/>
  <c r="R124" i="4"/>
  <c r="Q124" i="4"/>
  <c r="P124" i="4"/>
  <c r="AI123" i="4"/>
  <c r="AH123" i="4"/>
  <c r="AF123" i="4"/>
  <c r="AE123" i="4"/>
  <c r="AD123" i="4"/>
  <c r="AC123" i="4"/>
  <c r="AB123" i="4"/>
  <c r="AA123" i="4"/>
  <c r="Z123" i="4"/>
  <c r="Y123" i="4"/>
  <c r="X123" i="4"/>
  <c r="V123" i="4"/>
  <c r="U123" i="4"/>
  <c r="T123" i="4"/>
  <c r="S123" i="4"/>
  <c r="R123" i="4"/>
  <c r="Q123" i="4"/>
  <c r="P123" i="4"/>
  <c r="AI122" i="4"/>
  <c r="AH122" i="4"/>
  <c r="AF122" i="4"/>
  <c r="AE122" i="4"/>
  <c r="AD122" i="4"/>
  <c r="AC122" i="4"/>
  <c r="AB122" i="4"/>
  <c r="AA122" i="4"/>
  <c r="Z122" i="4"/>
  <c r="Y122" i="4"/>
  <c r="X122" i="4"/>
  <c r="V122" i="4"/>
  <c r="U122" i="4"/>
  <c r="T122" i="4"/>
  <c r="S122" i="4"/>
  <c r="R122" i="4"/>
  <c r="Q122" i="4"/>
  <c r="P122" i="4"/>
  <c r="AI121" i="4"/>
  <c r="AH121" i="4"/>
  <c r="AF121" i="4"/>
  <c r="AE121" i="4"/>
  <c r="AD121" i="4"/>
  <c r="AC121" i="4"/>
  <c r="AB121" i="4"/>
  <c r="AA121" i="4"/>
  <c r="Z121" i="4"/>
  <c r="Y121" i="4"/>
  <c r="X121" i="4"/>
  <c r="V121" i="4"/>
  <c r="U121" i="4"/>
  <c r="T121" i="4"/>
  <c r="S121" i="4"/>
  <c r="R121" i="4"/>
  <c r="Q121" i="4"/>
  <c r="P121" i="4"/>
  <c r="AI120" i="4"/>
  <c r="AH120" i="4"/>
  <c r="AF120" i="4"/>
  <c r="AE120" i="4"/>
  <c r="AD120" i="4"/>
  <c r="AC120" i="4"/>
  <c r="AB120" i="4"/>
  <c r="AA120" i="4"/>
  <c r="Z120" i="4"/>
  <c r="Y120" i="4"/>
  <c r="X120" i="4"/>
  <c r="V120" i="4"/>
  <c r="U120" i="4"/>
  <c r="T120" i="4"/>
  <c r="S120" i="4"/>
  <c r="R120" i="4"/>
  <c r="Q120" i="4"/>
  <c r="P120" i="4"/>
  <c r="AI119" i="4"/>
  <c r="AH119" i="4"/>
  <c r="AF119" i="4"/>
  <c r="AE119" i="4"/>
  <c r="AD119" i="4"/>
  <c r="AC119" i="4"/>
  <c r="AB119" i="4"/>
  <c r="AA119" i="4"/>
  <c r="Z119" i="4"/>
  <c r="Y119" i="4"/>
  <c r="X119" i="4"/>
  <c r="V119" i="4"/>
  <c r="U119" i="4"/>
  <c r="T119" i="4"/>
  <c r="S119" i="4"/>
  <c r="R119" i="4"/>
  <c r="Q119" i="4"/>
  <c r="P119" i="4"/>
  <c r="AI118" i="4"/>
  <c r="AH118" i="4"/>
  <c r="AF118" i="4"/>
  <c r="AE118" i="4"/>
  <c r="AD118" i="4"/>
  <c r="AC118" i="4"/>
  <c r="AB118" i="4"/>
  <c r="AA118" i="4"/>
  <c r="Z118" i="4"/>
  <c r="Y118" i="4"/>
  <c r="X118" i="4"/>
  <c r="V118" i="4"/>
  <c r="U118" i="4"/>
  <c r="T118" i="4"/>
  <c r="S118" i="4"/>
  <c r="R118" i="4"/>
  <c r="Q118" i="4"/>
  <c r="P118" i="4"/>
  <c r="AI117" i="4"/>
  <c r="AH117" i="4"/>
  <c r="AF117" i="4"/>
  <c r="AE117" i="4"/>
  <c r="AD117" i="4"/>
  <c r="AC117" i="4"/>
  <c r="AB117" i="4"/>
  <c r="AA117" i="4"/>
  <c r="Z117" i="4"/>
  <c r="Y117" i="4"/>
  <c r="X117" i="4"/>
  <c r="V117" i="4"/>
  <c r="U117" i="4"/>
  <c r="T117" i="4"/>
  <c r="S117" i="4"/>
  <c r="R117" i="4"/>
  <c r="Q117" i="4"/>
  <c r="P117" i="4"/>
  <c r="AI116" i="4"/>
  <c r="AH116" i="4"/>
  <c r="AF116" i="4"/>
  <c r="AE116" i="4"/>
  <c r="AD116" i="4"/>
  <c r="AC116" i="4"/>
  <c r="AB116" i="4"/>
  <c r="AA116" i="4"/>
  <c r="Z116" i="4"/>
  <c r="Y116" i="4"/>
  <c r="X116" i="4"/>
  <c r="V116" i="4"/>
  <c r="U116" i="4"/>
  <c r="T116" i="4"/>
  <c r="S116" i="4"/>
  <c r="R116" i="4"/>
  <c r="Q116" i="4"/>
  <c r="P116" i="4"/>
  <c r="AI115" i="4"/>
  <c r="AH115" i="4"/>
  <c r="AF115" i="4"/>
  <c r="AE115" i="4"/>
  <c r="AD115" i="4"/>
  <c r="AC115" i="4"/>
  <c r="AB115" i="4"/>
  <c r="AA115" i="4"/>
  <c r="Z115" i="4"/>
  <c r="Y115" i="4"/>
  <c r="X115" i="4"/>
  <c r="V115" i="4"/>
  <c r="U115" i="4"/>
  <c r="T115" i="4"/>
  <c r="S115" i="4"/>
  <c r="R115" i="4"/>
  <c r="Q115" i="4"/>
  <c r="P115" i="4"/>
  <c r="AI114" i="4"/>
  <c r="AH114" i="4"/>
  <c r="AF114" i="4"/>
  <c r="AE114" i="4"/>
  <c r="AD114" i="4"/>
  <c r="AC114" i="4"/>
  <c r="AB114" i="4"/>
  <c r="AA114" i="4"/>
  <c r="Z114" i="4"/>
  <c r="Y114" i="4"/>
  <c r="X114" i="4"/>
  <c r="V114" i="4"/>
  <c r="U114" i="4"/>
  <c r="T114" i="4"/>
  <c r="S114" i="4"/>
  <c r="R114" i="4"/>
  <c r="Q114" i="4"/>
  <c r="P114" i="4"/>
  <c r="AI113" i="4"/>
  <c r="AH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AI112" i="4"/>
  <c r="AH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AI111" i="4"/>
  <c r="AH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AI110" i="4"/>
  <c r="AH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AI109" i="4"/>
  <c r="AH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AI108" i="4"/>
  <c r="AH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AI107" i="4"/>
  <c r="AH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AI106" i="4"/>
  <c r="AH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AI105" i="4"/>
  <c r="AH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AI104" i="4"/>
  <c r="AH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AI103" i="4"/>
  <c r="AH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AI102" i="4"/>
  <c r="AH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AI101" i="4"/>
  <c r="AH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AI100" i="4"/>
  <c r="AH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AI99" i="4"/>
  <c r="AH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AI98" i="4"/>
  <c r="AH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AI97" i="4"/>
  <c r="AH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AI96" i="4"/>
  <c r="AH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AI95" i="4"/>
  <c r="AH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AI94" i="4"/>
  <c r="AH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AI93" i="4"/>
  <c r="AH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AI92" i="4"/>
  <c r="AH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AI91" i="4"/>
  <c r="AH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AI90" i="4"/>
  <c r="AH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AI89" i="4"/>
  <c r="AH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AI88" i="4"/>
  <c r="AH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AI87" i="4"/>
  <c r="AH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AI86" i="4"/>
  <c r="AH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AI85" i="4"/>
  <c r="AH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AI84" i="4"/>
  <c r="AH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AI83" i="4"/>
  <c r="AH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AI82" i="4"/>
  <c r="AH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AI81" i="4"/>
  <c r="AH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AI80" i="4"/>
  <c r="AH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AI79" i="4"/>
  <c r="AH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AI78" i="4"/>
  <c r="AH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AI77" i="4"/>
  <c r="AH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AI76" i="4"/>
  <c r="AH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AI75" i="4"/>
  <c r="AH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AI74" i="4"/>
  <c r="AH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AI73" i="4"/>
  <c r="AH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AI72" i="4"/>
  <c r="AH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AI71" i="4"/>
  <c r="AH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AI70" i="4"/>
  <c r="AH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AI69" i="4"/>
  <c r="AH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AI68" i="4"/>
  <c r="AH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AI67" i="4"/>
  <c r="AH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AI66" i="4"/>
  <c r="AH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AI65" i="4"/>
  <c r="AH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AI64" i="4"/>
  <c r="AH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AI63" i="4"/>
  <c r="AH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AI62" i="4"/>
  <c r="AH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AI61" i="4"/>
  <c r="AH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AI60" i="4"/>
  <c r="AH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AI59" i="4"/>
  <c r="AH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AI58" i="4"/>
  <c r="AH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AI57" i="4"/>
  <c r="AH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AI56" i="4"/>
  <c r="AH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AI55" i="4"/>
  <c r="AH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AI54" i="4"/>
  <c r="AH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AI53" i="4"/>
  <c r="AH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AI52" i="4"/>
  <c r="AH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AI51" i="4"/>
  <c r="AH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AI50" i="4"/>
  <c r="AH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AI49" i="4"/>
  <c r="AH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AI48" i="4"/>
  <c r="AH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AI47" i="4"/>
  <c r="AH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AI46" i="4"/>
  <c r="AH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AI45" i="4"/>
  <c r="AH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AI44" i="4"/>
  <c r="AH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AI43" i="4"/>
  <c r="AH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AI42" i="4"/>
  <c r="AH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AI41" i="4"/>
  <c r="AH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AI40" i="4"/>
  <c r="AH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AI39" i="4"/>
  <c r="AH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AI38" i="4"/>
  <c r="AH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AI37" i="4"/>
  <c r="AH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AI36" i="4"/>
  <c r="AH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AI35" i="4"/>
  <c r="AH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AI34" i="4"/>
  <c r="AH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AI33" i="4"/>
  <c r="AH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AI32" i="4"/>
  <c r="AH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AI31" i="4"/>
  <c r="AH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AI30" i="4"/>
  <c r="AH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AI29" i="4"/>
  <c r="AH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AI28" i="4"/>
  <c r="AH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AI27" i="4"/>
  <c r="AH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AI26" i="4"/>
  <c r="AH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AI25" i="4"/>
  <c r="AH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AI24" i="4"/>
  <c r="AH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AI23" i="4"/>
  <c r="AH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AI22" i="4"/>
  <c r="AH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AI21" i="4"/>
  <c r="AH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AI20" i="4"/>
  <c r="AH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AI19" i="4"/>
  <c r="AH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AI18" i="4"/>
  <c r="AH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AI17" i="4"/>
  <c r="AH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AI16" i="4"/>
  <c r="AH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AI15" i="4"/>
  <c r="AH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AI14" i="4"/>
  <c r="AH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AI13" i="4"/>
  <c r="AH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AI12" i="4"/>
  <c r="AH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AI11" i="4"/>
  <c r="AH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AI10" i="4"/>
  <c r="AH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AI9" i="4"/>
  <c r="AH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AI8" i="4"/>
  <c r="AH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AI7" i="4"/>
  <c r="AH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AI6" i="4"/>
  <c r="AH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AI5" i="4"/>
  <c r="AH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AI4" i="4"/>
  <c r="AH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AI3" i="4"/>
  <c r="AH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N988" i="3"/>
  <c r="M988" i="3"/>
  <c r="J988" i="3"/>
  <c r="I988" i="3"/>
  <c r="F988" i="3"/>
  <c r="E988" i="3"/>
  <c r="N986" i="3"/>
  <c r="M986" i="3"/>
  <c r="J986" i="3"/>
  <c r="I986" i="3"/>
  <c r="F986" i="3"/>
  <c r="E986" i="3"/>
  <c r="N984" i="3"/>
  <c r="M984" i="3"/>
  <c r="L984" i="3"/>
  <c r="K984" i="3"/>
  <c r="J984" i="3"/>
  <c r="I984" i="3"/>
  <c r="H984" i="3"/>
  <c r="G984" i="3"/>
  <c r="F984" i="3"/>
  <c r="E984" i="3"/>
  <c r="N983" i="3"/>
  <c r="M983" i="3"/>
  <c r="L983" i="3"/>
  <c r="K983" i="3"/>
  <c r="J983" i="3"/>
  <c r="I983" i="3"/>
  <c r="H983" i="3"/>
  <c r="G983" i="3"/>
  <c r="F983" i="3"/>
  <c r="E983" i="3"/>
  <c r="N982" i="3"/>
  <c r="M982" i="3"/>
  <c r="L982" i="3"/>
  <c r="K982" i="3"/>
  <c r="J982" i="3"/>
  <c r="I982" i="3"/>
  <c r="H982" i="3"/>
  <c r="G982" i="3"/>
  <c r="F982" i="3"/>
  <c r="E982" i="3"/>
  <c r="N981" i="3"/>
  <c r="M981" i="3"/>
  <c r="L981" i="3"/>
  <c r="K981" i="3"/>
  <c r="J981" i="3"/>
  <c r="I981" i="3"/>
  <c r="H981" i="3"/>
  <c r="G981" i="3"/>
  <c r="F981" i="3"/>
  <c r="E981" i="3"/>
  <c r="N976" i="3"/>
  <c r="N989" i="3" s="1"/>
  <c r="M976" i="3"/>
  <c r="M989" i="3" s="1"/>
  <c r="L976" i="3"/>
  <c r="L989" i="3" s="1"/>
  <c r="K976" i="3"/>
  <c r="K989" i="3" s="1"/>
  <c r="J976" i="3"/>
  <c r="J989" i="3" s="1"/>
  <c r="I976" i="3"/>
  <c r="I989" i="3" s="1"/>
  <c r="H976" i="3"/>
  <c r="H989" i="3" s="1"/>
  <c r="G976" i="3"/>
  <c r="G989" i="3" s="1"/>
  <c r="F976" i="3"/>
  <c r="F989" i="3" s="1"/>
  <c r="E976" i="3"/>
  <c r="E989" i="3" s="1"/>
  <c r="N975" i="3"/>
  <c r="M975" i="3"/>
  <c r="L975" i="3"/>
  <c r="K975" i="3"/>
  <c r="J975" i="3"/>
  <c r="I975" i="3"/>
  <c r="H975" i="3"/>
  <c r="G975" i="3"/>
  <c r="F975" i="3"/>
  <c r="E975" i="3"/>
  <c r="N971" i="3"/>
  <c r="M971" i="3"/>
  <c r="L971" i="3"/>
  <c r="L988" i="3" s="1"/>
  <c r="K971" i="3"/>
  <c r="K988" i="3" s="1"/>
  <c r="J971" i="3"/>
  <c r="I971" i="3"/>
  <c r="H971" i="3"/>
  <c r="H988" i="3" s="1"/>
  <c r="G971" i="3"/>
  <c r="G988" i="3" s="1"/>
  <c r="F971" i="3"/>
  <c r="E971" i="3"/>
  <c r="N970" i="3"/>
  <c r="M970" i="3"/>
  <c r="L970" i="3"/>
  <c r="K970" i="3"/>
  <c r="J970" i="3"/>
  <c r="I970" i="3"/>
  <c r="H970" i="3"/>
  <c r="G970" i="3"/>
  <c r="F970" i="3"/>
  <c r="E970" i="3"/>
  <c r="N966" i="3"/>
  <c r="N987" i="3" s="1"/>
  <c r="M966" i="3"/>
  <c r="M987" i="3" s="1"/>
  <c r="L966" i="3"/>
  <c r="L987" i="3" s="1"/>
  <c r="K966" i="3"/>
  <c r="K987" i="3" s="1"/>
  <c r="J966" i="3"/>
  <c r="J987" i="3" s="1"/>
  <c r="I966" i="3"/>
  <c r="I987" i="3" s="1"/>
  <c r="H966" i="3"/>
  <c r="H987" i="3" s="1"/>
  <c r="G966" i="3"/>
  <c r="G987" i="3" s="1"/>
  <c r="F966" i="3"/>
  <c r="F987" i="3" s="1"/>
  <c r="E966" i="3"/>
  <c r="E987" i="3" s="1"/>
  <c r="N965" i="3"/>
  <c r="M965" i="3"/>
  <c r="L965" i="3"/>
  <c r="K965" i="3"/>
  <c r="J965" i="3"/>
  <c r="I965" i="3"/>
  <c r="H965" i="3"/>
  <c r="G965" i="3"/>
  <c r="F965" i="3"/>
  <c r="E965" i="3"/>
  <c r="N961" i="3"/>
  <c r="M961" i="3"/>
  <c r="L961" i="3"/>
  <c r="L986" i="3" s="1"/>
  <c r="K961" i="3"/>
  <c r="K986" i="3" s="1"/>
  <c r="J961" i="3"/>
  <c r="I961" i="3"/>
  <c r="H961" i="3"/>
  <c r="H986" i="3" s="1"/>
  <c r="G961" i="3"/>
  <c r="G986" i="3" s="1"/>
  <c r="F961" i="3"/>
  <c r="E961" i="3"/>
  <c r="N960" i="3"/>
  <c r="M960" i="3"/>
  <c r="L960" i="3"/>
  <c r="K960" i="3"/>
  <c r="J960" i="3"/>
  <c r="I960" i="3"/>
  <c r="H960" i="3"/>
  <c r="G960" i="3"/>
  <c r="F960" i="3"/>
  <c r="E960" i="3"/>
  <c r="AF953" i="3"/>
  <c r="AB953" i="3"/>
  <c r="X953" i="3"/>
  <c r="T953" i="3"/>
  <c r="P953" i="3"/>
  <c r="AF952" i="3"/>
  <c r="S50" i="13" s="1"/>
  <c r="S158" i="13" s="1"/>
  <c r="K215" i="13" s="1"/>
  <c r="M215" i="13" s="1"/>
  <c r="AB952" i="3"/>
  <c r="O50" i="13" s="1"/>
  <c r="O158" i="13" s="1"/>
  <c r="K203" i="13" s="1"/>
  <c r="M203" i="13" s="1"/>
  <c r="X952" i="3"/>
  <c r="K50" i="13" s="1"/>
  <c r="K158" i="13" s="1"/>
  <c r="J221" i="13" s="1"/>
  <c r="L221" i="13" s="1"/>
  <c r="T952" i="3"/>
  <c r="G50" i="13" s="1"/>
  <c r="G158" i="13" s="1"/>
  <c r="J209" i="13" s="1"/>
  <c r="L209" i="13" s="1"/>
  <c r="P952" i="3"/>
  <c r="C50" i="13" s="1"/>
  <c r="C158" i="13" s="1"/>
  <c r="J197" i="13" s="1"/>
  <c r="L197" i="13" s="1"/>
  <c r="AF951" i="3"/>
  <c r="AB951" i="3"/>
  <c r="X951" i="3"/>
  <c r="T951" i="3"/>
  <c r="P951" i="3"/>
  <c r="AF950" i="3"/>
  <c r="S46" i="13" s="1"/>
  <c r="AB950" i="3"/>
  <c r="O46" i="13" s="1"/>
  <c r="X950" i="3"/>
  <c r="K46" i="13" s="1"/>
  <c r="T950" i="3"/>
  <c r="G46" i="13" s="1"/>
  <c r="P950" i="3"/>
  <c r="C46" i="13" s="1"/>
  <c r="AI930" i="3"/>
  <c r="AH930" i="3"/>
  <c r="AF930" i="3"/>
  <c r="AE930" i="3"/>
  <c r="AD930" i="3"/>
  <c r="AC930" i="3"/>
  <c r="AB930" i="3"/>
  <c r="AA930" i="3"/>
  <c r="Z930" i="3"/>
  <c r="Y930" i="3"/>
  <c r="X930" i="3"/>
  <c r="V930" i="3"/>
  <c r="U930" i="3"/>
  <c r="T930" i="3"/>
  <c r="S930" i="3"/>
  <c r="R930" i="3"/>
  <c r="Q930" i="3"/>
  <c r="P930" i="3"/>
  <c r="AI929" i="3"/>
  <c r="AH929" i="3"/>
  <c r="AF929" i="3"/>
  <c r="AE929" i="3"/>
  <c r="AD929" i="3"/>
  <c r="AC929" i="3"/>
  <c r="AB929" i="3"/>
  <c r="AA929" i="3"/>
  <c r="Z929" i="3"/>
  <c r="Y929" i="3"/>
  <c r="X929" i="3"/>
  <c r="V929" i="3"/>
  <c r="U929" i="3"/>
  <c r="T929" i="3"/>
  <c r="S929" i="3"/>
  <c r="R929" i="3"/>
  <c r="Q929" i="3"/>
  <c r="P929" i="3"/>
  <c r="AI928" i="3"/>
  <c r="AH928" i="3"/>
  <c r="AF928" i="3"/>
  <c r="AE928" i="3"/>
  <c r="AD928" i="3"/>
  <c r="AC928" i="3"/>
  <c r="AB928" i="3"/>
  <c r="AA928" i="3"/>
  <c r="Z928" i="3"/>
  <c r="Y928" i="3"/>
  <c r="X928" i="3"/>
  <c r="V928" i="3"/>
  <c r="U928" i="3"/>
  <c r="T928" i="3"/>
  <c r="S928" i="3"/>
  <c r="R928" i="3"/>
  <c r="Q928" i="3"/>
  <c r="P928" i="3"/>
  <c r="AI927" i="3"/>
  <c r="AH927" i="3"/>
  <c r="AF927" i="3"/>
  <c r="AE927" i="3"/>
  <c r="AD927" i="3"/>
  <c r="AC927" i="3"/>
  <c r="AB927" i="3"/>
  <c r="AA927" i="3"/>
  <c r="Z927" i="3"/>
  <c r="Y927" i="3"/>
  <c r="X927" i="3"/>
  <c r="V927" i="3"/>
  <c r="U927" i="3"/>
  <c r="T927" i="3"/>
  <c r="S927" i="3"/>
  <c r="R927" i="3"/>
  <c r="Q927" i="3"/>
  <c r="P927" i="3"/>
  <c r="AI926" i="3"/>
  <c r="AH926" i="3"/>
  <c r="AF926" i="3"/>
  <c r="AE926" i="3"/>
  <c r="AD926" i="3"/>
  <c r="AC926" i="3"/>
  <c r="AB926" i="3"/>
  <c r="AA926" i="3"/>
  <c r="Z926" i="3"/>
  <c r="Y926" i="3"/>
  <c r="X926" i="3"/>
  <c r="V926" i="3"/>
  <c r="U926" i="3"/>
  <c r="T926" i="3"/>
  <c r="S926" i="3"/>
  <c r="R926" i="3"/>
  <c r="Q926" i="3"/>
  <c r="P926" i="3"/>
  <c r="AI925" i="3"/>
  <c r="AH925" i="3"/>
  <c r="AF925" i="3"/>
  <c r="AE925" i="3"/>
  <c r="AD925" i="3"/>
  <c r="AC925" i="3"/>
  <c r="AB925" i="3"/>
  <c r="AA925" i="3"/>
  <c r="Z925" i="3"/>
  <c r="Y925" i="3"/>
  <c r="X925" i="3"/>
  <c r="V925" i="3"/>
  <c r="U925" i="3"/>
  <c r="T925" i="3"/>
  <c r="S925" i="3"/>
  <c r="R925" i="3"/>
  <c r="Q925" i="3"/>
  <c r="P925" i="3"/>
  <c r="AI924" i="3"/>
  <c r="AH924" i="3"/>
  <c r="AF924" i="3"/>
  <c r="AE924" i="3"/>
  <c r="AD924" i="3"/>
  <c r="AC924" i="3"/>
  <c r="AB924" i="3"/>
  <c r="AA924" i="3"/>
  <c r="Z924" i="3"/>
  <c r="Y924" i="3"/>
  <c r="X924" i="3"/>
  <c r="V924" i="3"/>
  <c r="U924" i="3"/>
  <c r="T924" i="3"/>
  <c r="S924" i="3"/>
  <c r="R924" i="3"/>
  <c r="Q924" i="3"/>
  <c r="P924" i="3"/>
  <c r="AI923" i="3"/>
  <c r="AH923" i="3"/>
  <c r="AF923" i="3"/>
  <c r="AE923" i="3"/>
  <c r="AD923" i="3"/>
  <c r="AC923" i="3"/>
  <c r="AB923" i="3"/>
  <c r="AA923" i="3"/>
  <c r="Z923" i="3"/>
  <c r="Y923" i="3"/>
  <c r="X923" i="3"/>
  <c r="V923" i="3"/>
  <c r="U923" i="3"/>
  <c r="T923" i="3"/>
  <c r="S923" i="3"/>
  <c r="R923" i="3"/>
  <c r="Q923" i="3"/>
  <c r="P923" i="3"/>
  <c r="AI922" i="3"/>
  <c r="AH922" i="3"/>
  <c r="AF922" i="3"/>
  <c r="AE922" i="3"/>
  <c r="AD922" i="3"/>
  <c r="AC922" i="3"/>
  <c r="AB922" i="3"/>
  <c r="AA922" i="3"/>
  <c r="Z922" i="3"/>
  <c r="Y922" i="3"/>
  <c r="X922" i="3"/>
  <c r="V922" i="3"/>
  <c r="U922" i="3"/>
  <c r="T922" i="3"/>
  <c r="S922" i="3"/>
  <c r="R922" i="3"/>
  <c r="Q922" i="3"/>
  <c r="P922" i="3"/>
  <c r="AI921" i="3"/>
  <c r="AH921" i="3"/>
  <c r="AF921" i="3"/>
  <c r="AE921" i="3"/>
  <c r="AD921" i="3"/>
  <c r="AC921" i="3"/>
  <c r="AB921" i="3"/>
  <c r="AA921" i="3"/>
  <c r="Z921" i="3"/>
  <c r="Y921" i="3"/>
  <c r="X921" i="3"/>
  <c r="V921" i="3"/>
  <c r="U921" i="3"/>
  <c r="T921" i="3"/>
  <c r="S921" i="3"/>
  <c r="R921" i="3"/>
  <c r="Q921" i="3"/>
  <c r="P921" i="3"/>
  <c r="AI920" i="3"/>
  <c r="AH920" i="3"/>
  <c r="AF920" i="3"/>
  <c r="AE920" i="3"/>
  <c r="AD920" i="3"/>
  <c r="AC920" i="3"/>
  <c r="AB920" i="3"/>
  <c r="AA920" i="3"/>
  <c r="Z920" i="3"/>
  <c r="Y920" i="3"/>
  <c r="X920" i="3"/>
  <c r="V920" i="3"/>
  <c r="U920" i="3"/>
  <c r="T920" i="3"/>
  <c r="S920" i="3"/>
  <c r="R920" i="3"/>
  <c r="Q920" i="3"/>
  <c r="P920" i="3"/>
  <c r="AI919" i="3"/>
  <c r="AH919" i="3"/>
  <c r="AF919" i="3"/>
  <c r="AE919" i="3"/>
  <c r="AD919" i="3"/>
  <c r="AC919" i="3"/>
  <c r="AB919" i="3"/>
  <c r="AA919" i="3"/>
  <c r="Z919" i="3"/>
  <c r="Y919" i="3"/>
  <c r="X919" i="3"/>
  <c r="V919" i="3"/>
  <c r="U919" i="3"/>
  <c r="T919" i="3"/>
  <c r="S919" i="3"/>
  <c r="R919" i="3"/>
  <c r="Q919" i="3"/>
  <c r="P919" i="3"/>
  <c r="AI918" i="3"/>
  <c r="AH918" i="3"/>
  <c r="AF918" i="3"/>
  <c r="AE918" i="3"/>
  <c r="AD918" i="3"/>
  <c r="AC918" i="3"/>
  <c r="AB918" i="3"/>
  <c r="AA918" i="3"/>
  <c r="Z918" i="3"/>
  <c r="Y918" i="3"/>
  <c r="X918" i="3"/>
  <c r="V918" i="3"/>
  <c r="U918" i="3"/>
  <c r="T918" i="3"/>
  <c r="S918" i="3"/>
  <c r="R918" i="3"/>
  <c r="Q918" i="3"/>
  <c r="P918" i="3"/>
  <c r="AI917" i="3"/>
  <c r="AH917" i="3"/>
  <c r="AF917" i="3"/>
  <c r="AE917" i="3"/>
  <c r="AD917" i="3"/>
  <c r="AC917" i="3"/>
  <c r="AB917" i="3"/>
  <c r="AA917" i="3"/>
  <c r="Z917" i="3"/>
  <c r="Y917" i="3"/>
  <c r="X917" i="3"/>
  <c r="V917" i="3"/>
  <c r="U917" i="3"/>
  <c r="T917" i="3"/>
  <c r="S917" i="3"/>
  <c r="R917" i="3"/>
  <c r="Q917" i="3"/>
  <c r="P917" i="3"/>
  <c r="AI916" i="3"/>
  <c r="AH916" i="3"/>
  <c r="AF916" i="3"/>
  <c r="AE916" i="3"/>
  <c r="AD916" i="3"/>
  <c r="AC916" i="3"/>
  <c r="AB916" i="3"/>
  <c r="AA916" i="3"/>
  <c r="Z916" i="3"/>
  <c r="Y916" i="3"/>
  <c r="X916" i="3"/>
  <c r="V916" i="3"/>
  <c r="U916" i="3"/>
  <c r="T916" i="3"/>
  <c r="S916" i="3"/>
  <c r="R916" i="3"/>
  <c r="Q916" i="3"/>
  <c r="P916" i="3"/>
  <c r="AI915" i="3"/>
  <c r="AH915" i="3"/>
  <c r="AF915" i="3"/>
  <c r="AE915" i="3"/>
  <c r="AD915" i="3"/>
  <c r="AC915" i="3"/>
  <c r="AB915" i="3"/>
  <c r="AA915" i="3"/>
  <c r="Z915" i="3"/>
  <c r="Y915" i="3"/>
  <c r="X915" i="3"/>
  <c r="V915" i="3"/>
  <c r="U915" i="3"/>
  <c r="T915" i="3"/>
  <c r="S915" i="3"/>
  <c r="R915" i="3"/>
  <c r="Q915" i="3"/>
  <c r="P915" i="3"/>
  <c r="AI914" i="3"/>
  <c r="AH914" i="3"/>
  <c r="AF914" i="3"/>
  <c r="AE914" i="3"/>
  <c r="AD914" i="3"/>
  <c r="AC914" i="3"/>
  <c r="AB914" i="3"/>
  <c r="AA914" i="3"/>
  <c r="Z914" i="3"/>
  <c r="Y914" i="3"/>
  <c r="X914" i="3"/>
  <c r="V914" i="3"/>
  <c r="U914" i="3"/>
  <c r="T914" i="3"/>
  <c r="S914" i="3"/>
  <c r="R914" i="3"/>
  <c r="Q914" i="3"/>
  <c r="P914" i="3"/>
  <c r="AI913" i="3"/>
  <c r="AH913" i="3"/>
  <c r="AF913" i="3"/>
  <c r="AE913" i="3"/>
  <c r="AD913" i="3"/>
  <c r="AC913" i="3"/>
  <c r="AB913" i="3"/>
  <c r="AA913" i="3"/>
  <c r="Z913" i="3"/>
  <c r="Y913" i="3"/>
  <c r="X913" i="3"/>
  <c r="V913" i="3"/>
  <c r="U913" i="3"/>
  <c r="T913" i="3"/>
  <c r="S913" i="3"/>
  <c r="R913" i="3"/>
  <c r="Q913" i="3"/>
  <c r="P913" i="3"/>
  <c r="AI912" i="3"/>
  <c r="AH912" i="3"/>
  <c r="AF912" i="3"/>
  <c r="AE912" i="3"/>
  <c r="AD912" i="3"/>
  <c r="AC912" i="3"/>
  <c r="AB912" i="3"/>
  <c r="AA912" i="3"/>
  <c r="Z912" i="3"/>
  <c r="Y912" i="3"/>
  <c r="X912" i="3"/>
  <c r="V912" i="3"/>
  <c r="U912" i="3"/>
  <c r="T912" i="3"/>
  <c r="S912" i="3"/>
  <c r="R912" i="3"/>
  <c r="Q912" i="3"/>
  <c r="P912" i="3"/>
  <c r="AI911" i="3"/>
  <c r="AH911" i="3"/>
  <c r="AF911" i="3"/>
  <c r="AE911" i="3"/>
  <c r="AD911" i="3"/>
  <c r="AC911" i="3"/>
  <c r="AB911" i="3"/>
  <c r="AA911" i="3"/>
  <c r="Z911" i="3"/>
  <c r="Y911" i="3"/>
  <c r="X911" i="3"/>
  <c r="V911" i="3"/>
  <c r="U911" i="3"/>
  <c r="T911" i="3"/>
  <c r="S911" i="3"/>
  <c r="R911" i="3"/>
  <c r="Q911" i="3"/>
  <c r="P911" i="3"/>
  <c r="AI910" i="3"/>
  <c r="AH910" i="3"/>
  <c r="AF910" i="3"/>
  <c r="AE910" i="3"/>
  <c r="AD910" i="3"/>
  <c r="AC910" i="3"/>
  <c r="AB910" i="3"/>
  <c r="AA910" i="3"/>
  <c r="Z910" i="3"/>
  <c r="Y910" i="3"/>
  <c r="X910" i="3"/>
  <c r="V910" i="3"/>
  <c r="U910" i="3"/>
  <c r="T910" i="3"/>
  <c r="S910" i="3"/>
  <c r="R910" i="3"/>
  <c r="Q910" i="3"/>
  <c r="P910" i="3"/>
  <c r="AI909" i="3"/>
  <c r="AH909" i="3"/>
  <c r="AF909" i="3"/>
  <c r="AE909" i="3"/>
  <c r="AD909" i="3"/>
  <c r="AC909" i="3"/>
  <c r="AB909" i="3"/>
  <c r="AA909" i="3"/>
  <c r="Z909" i="3"/>
  <c r="Y909" i="3"/>
  <c r="X909" i="3"/>
  <c r="V909" i="3"/>
  <c r="U909" i="3"/>
  <c r="T909" i="3"/>
  <c r="S909" i="3"/>
  <c r="R909" i="3"/>
  <c r="Q909" i="3"/>
  <c r="P909" i="3"/>
  <c r="AI908" i="3"/>
  <c r="AH908" i="3"/>
  <c r="AF908" i="3"/>
  <c r="AE908" i="3"/>
  <c r="AD908" i="3"/>
  <c r="AC908" i="3"/>
  <c r="AB908" i="3"/>
  <c r="AA908" i="3"/>
  <c r="Z908" i="3"/>
  <c r="Y908" i="3"/>
  <c r="X908" i="3"/>
  <c r="V908" i="3"/>
  <c r="U908" i="3"/>
  <c r="T908" i="3"/>
  <c r="S908" i="3"/>
  <c r="R908" i="3"/>
  <c r="Q908" i="3"/>
  <c r="P908" i="3"/>
  <c r="AI907" i="3"/>
  <c r="AH907" i="3"/>
  <c r="AF907" i="3"/>
  <c r="AE907" i="3"/>
  <c r="AD907" i="3"/>
  <c r="AC907" i="3"/>
  <c r="AB907" i="3"/>
  <c r="AA907" i="3"/>
  <c r="Z907" i="3"/>
  <c r="Y907" i="3"/>
  <c r="X907" i="3"/>
  <c r="V907" i="3"/>
  <c r="U907" i="3"/>
  <c r="T907" i="3"/>
  <c r="S907" i="3"/>
  <c r="R907" i="3"/>
  <c r="Q907" i="3"/>
  <c r="P907" i="3"/>
  <c r="AI906" i="3"/>
  <c r="AH906" i="3"/>
  <c r="AF906" i="3"/>
  <c r="AE906" i="3"/>
  <c r="AD906" i="3"/>
  <c r="AC906" i="3"/>
  <c r="AB906" i="3"/>
  <c r="AA906" i="3"/>
  <c r="Z906" i="3"/>
  <c r="Y906" i="3"/>
  <c r="X906" i="3"/>
  <c r="V906" i="3"/>
  <c r="U906" i="3"/>
  <c r="T906" i="3"/>
  <c r="S906" i="3"/>
  <c r="R906" i="3"/>
  <c r="Q906" i="3"/>
  <c r="P906" i="3"/>
  <c r="AI905" i="3"/>
  <c r="AH905" i="3"/>
  <c r="AF905" i="3"/>
  <c r="AE905" i="3"/>
  <c r="AD905" i="3"/>
  <c r="AC905" i="3"/>
  <c r="AB905" i="3"/>
  <c r="AA905" i="3"/>
  <c r="Z905" i="3"/>
  <c r="Y905" i="3"/>
  <c r="X905" i="3"/>
  <c r="V905" i="3"/>
  <c r="U905" i="3"/>
  <c r="T905" i="3"/>
  <c r="S905" i="3"/>
  <c r="R905" i="3"/>
  <c r="Q905" i="3"/>
  <c r="P905" i="3"/>
  <c r="AI904" i="3"/>
  <c r="AH904" i="3"/>
  <c r="AF904" i="3"/>
  <c r="AE904" i="3"/>
  <c r="AD904" i="3"/>
  <c r="AC904" i="3"/>
  <c r="AB904" i="3"/>
  <c r="AA904" i="3"/>
  <c r="Z904" i="3"/>
  <c r="Y904" i="3"/>
  <c r="X904" i="3"/>
  <c r="V904" i="3"/>
  <c r="U904" i="3"/>
  <c r="T904" i="3"/>
  <c r="S904" i="3"/>
  <c r="R904" i="3"/>
  <c r="Q904" i="3"/>
  <c r="P904" i="3"/>
  <c r="AI903" i="3"/>
  <c r="AH903" i="3"/>
  <c r="AF903" i="3"/>
  <c r="AE903" i="3"/>
  <c r="AD903" i="3"/>
  <c r="AC903" i="3"/>
  <c r="AB903" i="3"/>
  <c r="AA903" i="3"/>
  <c r="Z903" i="3"/>
  <c r="Y903" i="3"/>
  <c r="X903" i="3"/>
  <c r="V903" i="3"/>
  <c r="U903" i="3"/>
  <c r="T903" i="3"/>
  <c r="S903" i="3"/>
  <c r="R903" i="3"/>
  <c r="Q903" i="3"/>
  <c r="P903" i="3"/>
  <c r="AI902" i="3"/>
  <c r="AH902" i="3"/>
  <c r="AF902" i="3"/>
  <c r="AE902" i="3"/>
  <c r="AD902" i="3"/>
  <c r="AC902" i="3"/>
  <c r="AB902" i="3"/>
  <c r="AA902" i="3"/>
  <c r="Z902" i="3"/>
  <c r="Y902" i="3"/>
  <c r="X902" i="3"/>
  <c r="V902" i="3"/>
  <c r="U902" i="3"/>
  <c r="T902" i="3"/>
  <c r="S902" i="3"/>
  <c r="R902" i="3"/>
  <c r="Q902" i="3"/>
  <c r="P902" i="3"/>
  <c r="AI901" i="3"/>
  <c r="AH901" i="3"/>
  <c r="AF901" i="3"/>
  <c r="AE901" i="3"/>
  <c r="AD901" i="3"/>
  <c r="AC901" i="3"/>
  <c r="AB901" i="3"/>
  <c r="AA901" i="3"/>
  <c r="Z901" i="3"/>
  <c r="Y901" i="3"/>
  <c r="X901" i="3"/>
  <c r="V901" i="3"/>
  <c r="U901" i="3"/>
  <c r="T901" i="3"/>
  <c r="S901" i="3"/>
  <c r="R901" i="3"/>
  <c r="Q901" i="3"/>
  <c r="P901" i="3"/>
  <c r="AI900" i="3"/>
  <c r="AH900" i="3"/>
  <c r="AF900" i="3"/>
  <c r="AE900" i="3"/>
  <c r="AD900" i="3"/>
  <c r="AC900" i="3"/>
  <c r="AB900" i="3"/>
  <c r="AA900" i="3"/>
  <c r="Z900" i="3"/>
  <c r="Y900" i="3"/>
  <c r="X900" i="3"/>
  <c r="V900" i="3"/>
  <c r="U900" i="3"/>
  <c r="T900" i="3"/>
  <c r="S900" i="3"/>
  <c r="R900" i="3"/>
  <c r="Q900" i="3"/>
  <c r="P900" i="3"/>
  <c r="AI899" i="3"/>
  <c r="AH899" i="3"/>
  <c r="AF899" i="3"/>
  <c r="AE899" i="3"/>
  <c r="AD899" i="3"/>
  <c r="AC899" i="3"/>
  <c r="AB899" i="3"/>
  <c r="AA899" i="3"/>
  <c r="Z899" i="3"/>
  <c r="Y899" i="3"/>
  <c r="X899" i="3"/>
  <c r="V899" i="3"/>
  <c r="U899" i="3"/>
  <c r="T899" i="3"/>
  <c r="S899" i="3"/>
  <c r="R899" i="3"/>
  <c r="Q899" i="3"/>
  <c r="P899" i="3"/>
  <c r="AI898" i="3"/>
  <c r="AH898" i="3"/>
  <c r="AF898" i="3"/>
  <c r="AE898" i="3"/>
  <c r="AD898" i="3"/>
  <c r="AC898" i="3"/>
  <c r="AB898" i="3"/>
  <c r="AA898" i="3"/>
  <c r="Z898" i="3"/>
  <c r="Y898" i="3"/>
  <c r="X898" i="3"/>
  <c r="V898" i="3"/>
  <c r="U898" i="3"/>
  <c r="T898" i="3"/>
  <c r="S898" i="3"/>
  <c r="R898" i="3"/>
  <c r="Q898" i="3"/>
  <c r="P898" i="3"/>
  <c r="AI897" i="3"/>
  <c r="AH897" i="3"/>
  <c r="AF897" i="3"/>
  <c r="AE897" i="3"/>
  <c r="AD897" i="3"/>
  <c r="AC897" i="3"/>
  <c r="AB897" i="3"/>
  <c r="AA897" i="3"/>
  <c r="Z897" i="3"/>
  <c r="Y897" i="3"/>
  <c r="X897" i="3"/>
  <c r="V897" i="3"/>
  <c r="U897" i="3"/>
  <c r="T897" i="3"/>
  <c r="S897" i="3"/>
  <c r="R897" i="3"/>
  <c r="Q897" i="3"/>
  <c r="P897" i="3"/>
  <c r="AI896" i="3"/>
  <c r="AH896" i="3"/>
  <c r="AF896" i="3"/>
  <c r="AE896" i="3"/>
  <c r="AD896" i="3"/>
  <c r="AC896" i="3"/>
  <c r="AB896" i="3"/>
  <c r="AA896" i="3"/>
  <c r="Z896" i="3"/>
  <c r="Y896" i="3"/>
  <c r="X896" i="3"/>
  <c r="V896" i="3"/>
  <c r="U896" i="3"/>
  <c r="T896" i="3"/>
  <c r="S896" i="3"/>
  <c r="R896" i="3"/>
  <c r="Q896" i="3"/>
  <c r="P896" i="3"/>
  <c r="AI895" i="3"/>
  <c r="AH895" i="3"/>
  <c r="AF895" i="3"/>
  <c r="AE895" i="3"/>
  <c r="AD895" i="3"/>
  <c r="AC895" i="3"/>
  <c r="AB895" i="3"/>
  <c r="AA895" i="3"/>
  <c r="Z895" i="3"/>
  <c r="Y895" i="3"/>
  <c r="X895" i="3"/>
  <c r="V895" i="3"/>
  <c r="U895" i="3"/>
  <c r="T895" i="3"/>
  <c r="S895" i="3"/>
  <c r="R895" i="3"/>
  <c r="Q895" i="3"/>
  <c r="P895" i="3"/>
  <c r="AI894" i="3"/>
  <c r="AH894" i="3"/>
  <c r="AF894" i="3"/>
  <c r="AE894" i="3"/>
  <c r="AD894" i="3"/>
  <c r="AC894" i="3"/>
  <c r="AB894" i="3"/>
  <c r="AA894" i="3"/>
  <c r="Z894" i="3"/>
  <c r="Y894" i="3"/>
  <c r="X894" i="3"/>
  <c r="V894" i="3"/>
  <c r="U894" i="3"/>
  <c r="T894" i="3"/>
  <c r="S894" i="3"/>
  <c r="R894" i="3"/>
  <c r="Q894" i="3"/>
  <c r="P894" i="3"/>
  <c r="AI893" i="3"/>
  <c r="AH893" i="3"/>
  <c r="AF893" i="3"/>
  <c r="AE893" i="3"/>
  <c r="AD893" i="3"/>
  <c r="AC893" i="3"/>
  <c r="AB893" i="3"/>
  <c r="AA893" i="3"/>
  <c r="Z893" i="3"/>
  <c r="Y893" i="3"/>
  <c r="X893" i="3"/>
  <c r="V893" i="3"/>
  <c r="U893" i="3"/>
  <c r="T893" i="3"/>
  <c r="S893" i="3"/>
  <c r="R893" i="3"/>
  <c r="Q893" i="3"/>
  <c r="P893" i="3"/>
  <c r="AI892" i="3"/>
  <c r="AH892" i="3"/>
  <c r="AF892" i="3"/>
  <c r="AE892" i="3"/>
  <c r="AD892" i="3"/>
  <c r="AC892" i="3"/>
  <c r="AB892" i="3"/>
  <c r="AA892" i="3"/>
  <c r="Z892" i="3"/>
  <c r="Y892" i="3"/>
  <c r="X892" i="3"/>
  <c r="V892" i="3"/>
  <c r="U892" i="3"/>
  <c r="T892" i="3"/>
  <c r="S892" i="3"/>
  <c r="R892" i="3"/>
  <c r="Q892" i="3"/>
  <c r="P892" i="3"/>
  <c r="AI891" i="3"/>
  <c r="AH891" i="3"/>
  <c r="AF891" i="3"/>
  <c r="AE891" i="3"/>
  <c r="AD891" i="3"/>
  <c r="AC891" i="3"/>
  <c r="AB891" i="3"/>
  <c r="AA891" i="3"/>
  <c r="Z891" i="3"/>
  <c r="Y891" i="3"/>
  <c r="X891" i="3"/>
  <c r="V891" i="3"/>
  <c r="U891" i="3"/>
  <c r="T891" i="3"/>
  <c r="S891" i="3"/>
  <c r="R891" i="3"/>
  <c r="Q891" i="3"/>
  <c r="P891" i="3"/>
  <c r="AI890" i="3"/>
  <c r="AH890" i="3"/>
  <c r="AF890" i="3"/>
  <c r="AE890" i="3"/>
  <c r="AD890" i="3"/>
  <c r="AC890" i="3"/>
  <c r="AB890" i="3"/>
  <c r="AA890" i="3"/>
  <c r="Z890" i="3"/>
  <c r="Y890" i="3"/>
  <c r="X890" i="3"/>
  <c r="V890" i="3"/>
  <c r="U890" i="3"/>
  <c r="T890" i="3"/>
  <c r="S890" i="3"/>
  <c r="R890" i="3"/>
  <c r="Q890" i="3"/>
  <c r="P890" i="3"/>
  <c r="AI889" i="3"/>
  <c r="AH889" i="3"/>
  <c r="AF889" i="3"/>
  <c r="AE889" i="3"/>
  <c r="AD889" i="3"/>
  <c r="AC889" i="3"/>
  <c r="AB889" i="3"/>
  <c r="AA889" i="3"/>
  <c r="Z889" i="3"/>
  <c r="Y889" i="3"/>
  <c r="X889" i="3"/>
  <c r="V889" i="3"/>
  <c r="U889" i="3"/>
  <c r="T889" i="3"/>
  <c r="S889" i="3"/>
  <c r="R889" i="3"/>
  <c r="Q889" i="3"/>
  <c r="P889" i="3"/>
  <c r="AI888" i="3"/>
  <c r="AH888" i="3"/>
  <c r="AF888" i="3"/>
  <c r="AE888" i="3"/>
  <c r="AD888" i="3"/>
  <c r="AC888" i="3"/>
  <c r="AB888" i="3"/>
  <c r="AA888" i="3"/>
  <c r="Z888" i="3"/>
  <c r="Y888" i="3"/>
  <c r="X888" i="3"/>
  <c r="V888" i="3"/>
  <c r="U888" i="3"/>
  <c r="T888" i="3"/>
  <c r="S888" i="3"/>
  <c r="R888" i="3"/>
  <c r="Q888" i="3"/>
  <c r="P888" i="3"/>
  <c r="AI887" i="3"/>
  <c r="AH887" i="3"/>
  <c r="AF887" i="3"/>
  <c r="AE887" i="3"/>
  <c r="AD887" i="3"/>
  <c r="AC887" i="3"/>
  <c r="AB887" i="3"/>
  <c r="AA887" i="3"/>
  <c r="Z887" i="3"/>
  <c r="Y887" i="3"/>
  <c r="X887" i="3"/>
  <c r="V887" i="3"/>
  <c r="U887" i="3"/>
  <c r="T887" i="3"/>
  <c r="S887" i="3"/>
  <c r="R887" i="3"/>
  <c r="Q887" i="3"/>
  <c r="P887" i="3"/>
  <c r="AI886" i="3"/>
  <c r="AH886" i="3"/>
  <c r="AF886" i="3"/>
  <c r="AE886" i="3"/>
  <c r="AD886" i="3"/>
  <c r="AC886" i="3"/>
  <c r="AB886" i="3"/>
  <c r="AA886" i="3"/>
  <c r="Z886" i="3"/>
  <c r="Y886" i="3"/>
  <c r="X886" i="3"/>
  <c r="V886" i="3"/>
  <c r="U886" i="3"/>
  <c r="T886" i="3"/>
  <c r="S886" i="3"/>
  <c r="R886" i="3"/>
  <c r="Q886" i="3"/>
  <c r="P886" i="3"/>
  <c r="AI885" i="3"/>
  <c r="AH885" i="3"/>
  <c r="AF885" i="3"/>
  <c r="AE885" i="3"/>
  <c r="AD885" i="3"/>
  <c r="AC885" i="3"/>
  <c r="AB885" i="3"/>
  <c r="AA885" i="3"/>
  <c r="Z885" i="3"/>
  <c r="Y885" i="3"/>
  <c r="X885" i="3"/>
  <c r="V885" i="3"/>
  <c r="U885" i="3"/>
  <c r="T885" i="3"/>
  <c r="S885" i="3"/>
  <c r="R885" i="3"/>
  <c r="Q885" i="3"/>
  <c r="P885" i="3"/>
  <c r="AI884" i="3"/>
  <c r="AH884" i="3"/>
  <c r="AF884" i="3"/>
  <c r="AE884" i="3"/>
  <c r="AD884" i="3"/>
  <c r="AC884" i="3"/>
  <c r="AB884" i="3"/>
  <c r="AA884" i="3"/>
  <c r="Z884" i="3"/>
  <c r="Y884" i="3"/>
  <c r="X884" i="3"/>
  <c r="V884" i="3"/>
  <c r="U884" i="3"/>
  <c r="T884" i="3"/>
  <c r="S884" i="3"/>
  <c r="R884" i="3"/>
  <c r="Q884" i="3"/>
  <c r="P884" i="3"/>
  <c r="AI883" i="3"/>
  <c r="AH883" i="3"/>
  <c r="AF883" i="3"/>
  <c r="AE883" i="3"/>
  <c r="AD883" i="3"/>
  <c r="AC883" i="3"/>
  <c r="AB883" i="3"/>
  <c r="AA883" i="3"/>
  <c r="Z883" i="3"/>
  <c r="Y883" i="3"/>
  <c r="X883" i="3"/>
  <c r="V883" i="3"/>
  <c r="U883" i="3"/>
  <c r="T883" i="3"/>
  <c r="S883" i="3"/>
  <c r="R883" i="3"/>
  <c r="Q883" i="3"/>
  <c r="P883" i="3"/>
  <c r="AI882" i="3"/>
  <c r="AH882" i="3"/>
  <c r="AF882" i="3"/>
  <c r="AE882" i="3"/>
  <c r="AD882" i="3"/>
  <c r="AC882" i="3"/>
  <c r="AB882" i="3"/>
  <c r="AA882" i="3"/>
  <c r="Z882" i="3"/>
  <c r="Y882" i="3"/>
  <c r="X882" i="3"/>
  <c r="V882" i="3"/>
  <c r="U882" i="3"/>
  <c r="T882" i="3"/>
  <c r="S882" i="3"/>
  <c r="R882" i="3"/>
  <c r="Q882" i="3"/>
  <c r="P882" i="3"/>
  <c r="AI881" i="3"/>
  <c r="AH881" i="3"/>
  <c r="AF881" i="3"/>
  <c r="AE881" i="3"/>
  <c r="AD881" i="3"/>
  <c r="AC881" i="3"/>
  <c r="AB881" i="3"/>
  <c r="AA881" i="3"/>
  <c r="Z881" i="3"/>
  <c r="Y881" i="3"/>
  <c r="X881" i="3"/>
  <c r="V881" i="3"/>
  <c r="U881" i="3"/>
  <c r="T881" i="3"/>
  <c r="S881" i="3"/>
  <c r="R881" i="3"/>
  <c r="Q881" i="3"/>
  <c r="P881" i="3"/>
  <c r="AI880" i="3"/>
  <c r="AH880" i="3"/>
  <c r="AF880" i="3"/>
  <c r="AE880" i="3"/>
  <c r="AD880" i="3"/>
  <c r="AC880" i="3"/>
  <c r="AB880" i="3"/>
  <c r="AA880" i="3"/>
  <c r="Z880" i="3"/>
  <c r="Y880" i="3"/>
  <c r="X880" i="3"/>
  <c r="V880" i="3"/>
  <c r="U880" i="3"/>
  <c r="T880" i="3"/>
  <c r="S880" i="3"/>
  <c r="R880" i="3"/>
  <c r="Q880" i="3"/>
  <c r="P880" i="3"/>
  <c r="AI879" i="3"/>
  <c r="AH879" i="3"/>
  <c r="AF879" i="3"/>
  <c r="AE879" i="3"/>
  <c r="AD879" i="3"/>
  <c r="AC879" i="3"/>
  <c r="AB879" i="3"/>
  <c r="AA879" i="3"/>
  <c r="Z879" i="3"/>
  <c r="Y879" i="3"/>
  <c r="X879" i="3"/>
  <c r="V879" i="3"/>
  <c r="U879" i="3"/>
  <c r="T879" i="3"/>
  <c r="S879" i="3"/>
  <c r="R879" i="3"/>
  <c r="Q879" i="3"/>
  <c r="P879" i="3"/>
  <c r="AI878" i="3"/>
  <c r="AH878" i="3"/>
  <c r="AF878" i="3"/>
  <c r="AE878" i="3"/>
  <c r="AD878" i="3"/>
  <c r="AC878" i="3"/>
  <c r="AB878" i="3"/>
  <c r="AA878" i="3"/>
  <c r="Z878" i="3"/>
  <c r="Y878" i="3"/>
  <c r="X878" i="3"/>
  <c r="V878" i="3"/>
  <c r="U878" i="3"/>
  <c r="T878" i="3"/>
  <c r="S878" i="3"/>
  <c r="R878" i="3"/>
  <c r="Q878" i="3"/>
  <c r="P878" i="3"/>
  <c r="AI877" i="3"/>
  <c r="AH877" i="3"/>
  <c r="AF877" i="3"/>
  <c r="AE877" i="3"/>
  <c r="AD877" i="3"/>
  <c r="AC877" i="3"/>
  <c r="AB877" i="3"/>
  <c r="AA877" i="3"/>
  <c r="Z877" i="3"/>
  <c r="Y877" i="3"/>
  <c r="X877" i="3"/>
  <c r="V877" i="3"/>
  <c r="U877" i="3"/>
  <c r="T877" i="3"/>
  <c r="S877" i="3"/>
  <c r="R877" i="3"/>
  <c r="Q877" i="3"/>
  <c r="P877" i="3"/>
  <c r="AI876" i="3"/>
  <c r="AH876" i="3"/>
  <c r="AF876" i="3"/>
  <c r="AE876" i="3"/>
  <c r="AD876" i="3"/>
  <c r="AC876" i="3"/>
  <c r="AB876" i="3"/>
  <c r="AA876" i="3"/>
  <c r="Z876" i="3"/>
  <c r="Y876" i="3"/>
  <c r="X876" i="3"/>
  <c r="V876" i="3"/>
  <c r="U876" i="3"/>
  <c r="T876" i="3"/>
  <c r="S876" i="3"/>
  <c r="R876" i="3"/>
  <c r="Q876" i="3"/>
  <c r="P876" i="3"/>
  <c r="AI875" i="3"/>
  <c r="AH875" i="3"/>
  <c r="AF875" i="3"/>
  <c r="AE875" i="3"/>
  <c r="AD875" i="3"/>
  <c r="AC875" i="3"/>
  <c r="AB875" i="3"/>
  <c r="AA875" i="3"/>
  <c r="Z875" i="3"/>
  <c r="Y875" i="3"/>
  <c r="X875" i="3"/>
  <c r="V875" i="3"/>
  <c r="U875" i="3"/>
  <c r="T875" i="3"/>
  <c r="S875" i="3"/>
  <c r="R875" i="3"/>
  <c r="Q875" i="3"/>
  <c r="P875" i="3"/>
  <c r="AI874" i="3"/>
  <c r="AH874" i="3"/>
  <c r="AF874" i="3"/>
  <c r="AE874" i="3"/>
  <c r="AD874" i="3"/>
  <c r="AC874" i="3"/>
  <c r="AB874" i="3"/>
  <c r="AA874" i="3"/>
  <c r="Z874" i="3"/>
  <c r="Y874" i="3"/>
  <c r="X874" i="3"/>
  <c r="V874" i="3"/>
  <c r="U874" i="3"/>
  <c r="T874" i="3"/>
  <c r="S874" i="3"/>
  <c r="R874" i="3"/>
  <c r="Q874" i="3"/>
  <c r="P874" i="3"/>
  <c r="AI873" i="3"/>
  <c r="AH873" i="3"/>
  <c r="AF873" i="3"/>
  <c r="AE873" i="3"/>
  <c r="AD873" i="3"/>
  <c r="AC873" i="3"/>
  <c r="AB873" i="3"/>
  <c r="AA873" i="3"/>
  <c r="Z873" i="3"/>
  <c r="Y873" i="3"/>
  <c r="X873" i="3"/>
  <c r="V873" i="3"/>
  <c r="U873" i="3"/>
  <c r="T873" i="3"/>
  <c r="S873" i="3"/>
  <c r="R873" i="3"/>
  <c r="Q873" i="3"/>
  <c r="P873" i="3"/>
  <c r="AI872" i="3"/>
  <c r="AH872" i="3"/>
  <c r="AF872" i="3"/>
  <c r="AE872" i="3"/>
  <c r="AD872" i="3"/>
  <c r="AC872" i="3"/>
  <c r="AB872" i="3"/>
  <c r="AA872" i="3"/>
  <c r="Z872" i="3"/>
  <c r="Y872" i="3"/>
  <c r="X872" i="3"/>
  <c r="V872" i="3"/>
  <c r="U872" i="3"/>
  <c r="T872" i="3"/>
  <c r="S872" i="3"/>
  <c r="R872" i="3"/>
  <c r="Q872" i="3"/>
  <c r="P872" i="3"/>
  <c r="AI871" i="3"/>
  <c r="AH871" i="3"/>
  <c r="AF871" i="3"/>
  <c r="AE871" i="3"/>
  <c r="AD871" i="3"/>
  <c r="AC871" i="3"/>
  <c r="AB871" i="3"/>
  <c r="AA871" i="3"/>
  <c r="Z871" i="3"/>
  <c r="Y871" i="3"/>
  <c r="X871" i="3"/>
  <c r="V871" i="3"/>
  <c r="U871" i="3"/>
  <c r="T871" i="3"/>
  <c r="S871" i="3"/>
  <c r="R871" i="3"/>
  <c r="Q871" i="3"/>
  <c r="P871" i="3"/>
  <c r="AI870" i="3"/>
  <c r="AH870" i="3"/>
  <c r="AF870" i="3"/>
  <c r="AE870" i="3"/>
  <c r="AD870" i="3"/>
  <c r="AC870" i="3"/>
  <c r="AB870" i="3"/>
  <c r="AA870" i="3"/>
  <c r="Z870" i="3"/>
  <c r="Y870" i="3"/>
  <c r="X870" i="3"/>
  <c r="V870" i="3"/>
  <c r="U870" i="3"/>
  <c r="T870" i="3"/>
  <c r="S870" i="3"/>
  <c r="R870" i="3"/>
  <c r="Q870" i="3"/>
  <c r="P870" i="3"/>
  <c r="AI869" i="3"/>
  <c r="AH869" i="3"/>
  <c r="AF869" i="3"/>
  <c r="AE869" i="3"/>
  <c r="AD869" i="3"/>
  <c r="AC869" i="3"/>
  <c r="AB869" i="3"/>
  <c r="AA869" i="3"/>
  <c r="Z869" i="3"/>
  <c r="Y869" i="3"/>
  <c r="X869" i="3"/>
  <c r="V869" i="3"/>
  <c r="U869" i="3"/>
  <c r="T869" i="3"/>
  <c r="S869" i="3"/>
  <c r="R869" i="3"/>
  <c r="Q869" i="3"/>
  <c r="P869" i="3"/>
  <c r="AI868" i="3"/>
  <c r="AH868" i="3"/>
  <c r="AF868" i="3"/>
  <c r="AE868" i="3"/>
  <c r="AD868" i="3"/>
  <c r="AC868" i="3"/>
  <c r="AB868" i="3"/>
  <c r="AA868" i="3"/>
  <c r="Z868" i="3"/>
  <c r="Y868" i="3"/>
  <c r="X868" i="3"/>
  <c r="V868" i="3"/>
  <c r="U868" i="3"/>
  <c r="T868" i="3"/>
  <c r="S868" i="3"/>
  <c r="R868" i="3"/>
  <c r="Q868" i="3"/>
  <c r="P868" i="3"/>
  <c r="AI867" i="3"/>
  <c r="AH867" i="3"/>
  <c r="AF867" i="3"/>
  <c r="AE867" i="3"/>
  <c r="AD867" i="3"/>
  <c r="AC867" i="3"/>
  <c r="AB867" i="3"/>
  <c r="AA867" i="3"/>
  <c r="Z867" i="3"/>
  <c r="Y867" i="3"/>
  <c r="X867" i="3"/>
  <c r="V867" i="3"/>
  <c r="U867" i="3"/>
  <c r="T867" i="3"/>
  <c r="S867" i="3"/>
  <c r="R867" i="3"/>
  <c r="Q867" i="3"/>
  <c r="P867" i="3"/>
  <c r="AI866" i="3"/>
  <c r="AH866" i="3"/>
  <c r="AF866" i="3"/>
  <c r="AE866" i="3"/>
  <c r="AD866" i="3"/>
  <c r="AC866" i="3"/>
  <c r="AB866" i="3"/>
  <c r="AA866" i="3"/>
  <c r="Z866" i="3"/>
  <c r="Y866" i="3"/>
  <c r="X866" i="3"/>
  <c r="V866" i="3"/>
  <c r="U866" i="3"/>
  <c r="T866" i="3"/>
  <c r="S866" i="3"/>
  <c r="R866" i="3"/>
  <c r="Q866" i="3"/>
  <c r="P866" i="3"/>
  <c r="AI865" i="3"/>
  <c r="AH865" i="3"/>
  <c r="AF865" i="3"/>
  <c r="AE865" i="3"/>
  <c r="AD865" i="3"/>
  <c r="AC865" i="3"/>
  <c r="AB865" i="3"/>
  <c r="AA865" i="3"/>
  <c r="Z865" i="3"/>
  <c r="Y865" i="3"/>
  <c r="X865" i="3"/>
  <c r="V865" i="3"/>
  <c r="U865" i="3"/>
  <c r="T865" i="3"/>
  <c r="S865" i="3"/>
  <c r="R865" i="3"/>
  <c r="Q865" i="3"/>
  <c r="P865" i="3"/>
  <c r="AI864" i="3"/>
  <c r="AH864" i="3"/>
  <c r="AF864" i="3"/>
  <c r="AE864" i="3"/>
  <c r="AD864" i="3"/>
  <c r="AC864" i="3"/>
  <c r="AB864" i="3"/>
  <c r="AA864" i="3"/>
  <c r="Z864" i="3"/>
  <c r="Y864" i="3"/>
  <c r="X864" i="3"/>
  <c r="V864" i="3"/>
  <c r="U864" i="3"/>
  <c r="T864" i="3"/>
  <c r="S864" i="3"/>
  <c r="R864" i="3"/>
  <c r="Q864" i="3"/>
  <c r="P864" i="3"/>
  <c r="AI863" i="3"/>
  <c r="AH863" i="3"/>
  <c r="AF863" i="3"/>
  <c r="AE863" i="3"/>
  <c r="AD863" i="3"/>
  <c r="AC863" i="3"/>
  <c r="AB863" i="3"/>
  <c r="AA863" i="3"/>
  <c r="Z863" i="3"/>
  <c r="Y863" i="3"/>
  <c r="X863" i="3"/>
  <c r="V863" i="3"/>
  <c r="U863" i="3"/>
  <c r="T863" i="3"/>
  <c r="S863" i="3"/>
  <c r="R863" i="3"/>
  <c r="Q863" i="3"/>
  <c r="P863" i="3"/>
  <c r="AI862" i="3"/>
  <c r="AH862" i="3"/>
  <c r="AF862" i="3"/>
  <c r="AE862" i="3"/>
  <c r="AD862" i="3"/>
  <c r="AC862" i="3"/>
  <c r="AB862" i="3"/>
  <c r="AA862" i="3"/>
  <c r="Z862" i="3"/>
  <c r="Y862" i="3"/>
  <c r="X862" i="3"/>
  <c r="V862" i="3"/>
  <c r="U862" i="3"/>
  <c r="T862" i="3"/>
  <c r="S862" i="3"/>
  <c r="R862" i="3"/>
  <c r="Q862" i="3"/>
  <c r="P862" i="3"/>
  <c r="AI861" i="3"/>
  <c r="AH861" i="3"/>
  <c r="AF861" i="3"/>
  <c r="AE861" i="3"/>
  <c r="AD861" i="3"/>
  <c r="AC861" i="3"/>
  <c r="AB861" i="3"/>
  <c r="AA861" i="3"/>
  <c r="Z861" i="3"/>
  <c r="Y861" i="3"/>
  <c r="X861" i="3"/>
  <c r="V861" i="3"/>
  <c r="U861" i="3"/>
  <c r="T861" i="3"/>
  <c r="S861" i="3"/>
  <c r="R861" i="3"/>
  <c r="Q861" i="3"/>
  <c r="P861" i="3"/>
  <c r="AI860" i="3"/>
  <c r="AH860" i="3"/>
  <c r="AF860" i="3"/>
  <c r="AE860" i="3"/>
  <c r="AD860" i="3"/>
  <c r="AC860" i="3"/>
  <c r="AB860" i="3"/>
  <c r="AA860" i="3"/>
  <c r="Z860" i="3"/>
  <c r="Y860" i="3"/>
  <c r="X860" i="3"/>
  <c r="V860" i="3"/>
  <c r="U860" i="3"/>
  <c r="T860" i="3"/>
  <c r="S860" i="3"/>
  <c r="R860" i="3"/>
  <c r="Q860" i="3"/>
  <c r="P860" i="3"/>
  <c r="AI859" i="3"/>
  <c r="AH859" i="3"/>
  <c r="AF859" i="3"/>
  <c r="AE859" i="3"/>
  <c r="AD859" i="3"/>
  <c r="AC859" i="3"/>
  <c r="AB859" i="3"/>
  <c r="AA859" i="3"/>
  <c r="Z859" i="3"/>
  <c r="Y859" i="3"/>
  <c r="X859" i="3"/>
  <c r="V859" i="3"/>
  <c r="U859" i="3"/>
  <c r="T859" i="3"/>
  <c r="S859" i="3"/>
  <c r="R859" i="3"/>
  <c r="Q859" i="3"/>
  <c r="P859" i="3"/>
  <c r="AI858" i="3"/>
  <c r="AH858" i="3"/>
  <c r="AF858" i="3"/>
  <c r="AE858" i="3"/>
  <c r="AD858" i="3"/>
  <c r="AC858" i="3"/>
  <c r="AB858" i="3"/>
  <c r="AA858" i="3"/>
  <c r="Z858" i="3"/>
  <c r="Y858" i="3"/>
  <c r="X858" i="3"/>
  <c r="V858" i="3"/>
  <c r="U858" i="3"/>
  <c r="T858" i="3"/>
  <c r="S858" i="3"/>
  <c r="R858" i="3"/>
  <c r="Q858" i="3"/>
  <c r="P858" i="3"/>
  <c r="AI857" i="3"/>
  <c r="AH857" i="3"/>
  <c r="AF857" i="3"/>
  <c r="AE857" i="3"/>
  <c r="AD857" i="3"/>
  <c r="AC857" i="3"/>
  <c r="AB857" i="3"/>
  <c r="AA857" i="3"/>
  <c r="Z857" i="3"/>
  <c r="Y857" i="3"/>
  <c r="X857" i="3"/>
  <c r="V857" i="3"/>
  <c r="U857" i="3"/>
  <c r="T857" i="3"/>
  <c r="S857" i="3"/>
  <c r="R857" i="3"/>
  <c r="Q857" i="3"/>
  <c r="P857" i="3"/>
  <c r="AI856" i="3"/>
  <c r="AH856" i="3"/>
  <c r="AF856" i="3"/>
  <c r="AE856" i="3"/>
  <c r="AD856" i="3"/>
  <c r="AC856" i="3"/>
  <c r="AB856" i="3"/>
  <c r="AA856" i="3"/>
  <c r="Z856" i="3"/>
  <c r="Y856" i="3"/>
  <c r="X856" i="3"/>
  <c r="V856" i="3"/>
  <c r="U856" i="3"/>
  <c r="T856" i="3"/>
  <c r="S856" i="3"/>
  <c r="R856" i="3"/>
  <c r="Q856" i="3"/>
  <c r="P856" i="3"/>
  <c r="AI855" i="3"/>
  <c r="AH855" i="3"/>
  <c r="AF855" i="3"/>
  <c r="AE855" i="3"/>
  <c r="AD855" i="3"/>
  <c r="AC855" i="3"/>
  <c r="AB855" i="3"/>
  <c r="AA855" i="3"/>
  <c r="Z855" i="3"/>
  <c r="Y855" i="3"/>
  <c r="X855" i="3"/>
  <c r="V855" i="3"/>
  <c r="U855" i="3"/>
  <c r="T855" i="3"/>
  <c r="S855" i="3"/>
  <c r="R855" i="3"/>
  <c r="Q855" i="3"/>
  <c r="P855" i="3"/>
  <c r="AI854" i="3"/>
  <c r="AH854" i="3"/>
  <c r="AF854" i="3"/>
  <c r="AE854" i="3"/>
  <c r="AD854" i="3"/>
  <c r="AC854" i="3"/>
  <c r="AB854" i="3"/>
  <c r="AA854" i="3"/>
  <c r="Z854" i="3"/>
  <c r="Y854" i="3"/>
  <c r="X854" i="3"/>
  <c r="V854" i="3"/>
  <c r="U854" i="3"/>
  <c r="T854" i="3"/>
  <c r="S854" i="3"/>
  <c r="R854" i="3"/>
  <c r="Q854" i="3"/>
  <c r="P854" i="3"/>
  <c r="AI853" i="3"/>
  <c r="AH853" i="3"/>
  <c r="AF853" i="3"/>
  <c r="AE853" i="3"/>
  <c r="AD853" i="3"/>
  <c r="AC853" i="3"/>
  <c r="AB853" i="3"/>
  <c r="AA853" i="3"/>
  <c r="Z853" i="3"/>
  <c r="Y853" i="3"/>
  <c r="X853" i="3"/>
  <c r="V853" i="3"/>
  <c r="U853" i="3"/>
  <c r="T853" i="3"/>
  <c r="S853" i="3"/>
  <c r="R853" i="3"/>
  <c r="Q853" i="3"/>
  <c r="P853" i="3"/>
  <c r="AI852" i="3"/>
  <c r="AH852" i="3"/>
  <c r="AF852" i="3"/>
  <c r="AE852" i="3"/>
  <c r="AD852" i="3"/>
  <c r="AC852" i="3"/>
  <c r="AB852" i="3"/>
  <c r="AA852" i="3"/>
  <c r="Z852" i="3"/>
  <c r="Y852" i="3"/>
  <c r="X852" i="3"/>
  <c r="V852" i="3"/>
  <c r="U852" i="3"/>
  <c r="T852" i="3"/>
  <c r="S852" i="3"/>
  <c r="R852" i="3"/>
  <c r="Q852" i="3"/>
  <c r="P852" i="3"/>
  <c r="AI851" i="3"/>
  <c r="AH851" i="3"/>
  <c r="AF851" i="3"/>
  <c r="AE851" i="3"/>
  <c r="AD851" i="3"/>
  <c r="AC851" i="3"/>
  <c r="AB851" i="3"/>
  <c r="AA851" i="3"/>
  <c r="Z851" i="3"/>
  <c r="Y851" i="3"/>
  <c r="X851" i="3"/>
  <c r="V851" i="3"/>
  <c r="U851" i="3"/>
  <c r="T851" i="3"/>
  <c r="S851" i="3"/>
  <c r="R851" i="3"/>
  <c r="Q851" i="3"/>
  <c r="P851" i="3"/>
  <c r="AI850" i="3"/>
  <c r="AH850" i="3"/>
  <c r="AF850" i="3"/>
  <c r="AE850" i="3"/>
  <c r="AD850" i="3"/>
  <c r="AC850" i="3"/>
  <c r="AB850" i="3"/>
  <c r="AA850" i="3"/>
  <c r="Z850" i="3"/>
  <c r="Y850" i="3"/>
  <c r="X850" i="3"/>
  <c r="V850" i="3"/>
  <c r="U850" i="3"/>
  <c r="T850" i="3"/>
  <c r="S850" i="3"/>
  <c r="R850" i="3"/>
  <c r="Q850" i="3"/>
  <c r="P850" i="3"/>
  <c r="AI849" i="3"/>
  <c r="AH849" i="3"/>
  <c r="AF849" i="3"/>
  <c r="AE849" i="3"/>
  <c r="AD849" i="3"/>
  <c r="AC849" i="3"/>
  <c r="AB849" i="3"/>
  <c r="AA849" i="3"/>
  <c r="Z849" i="3"/>
  <c r="Y849" i="3"/>
  <c r="X849" i="3"/>
  <c r="V849" i="3"/>
  <c r="U849" i="3"/>
  <c r="T849" i="3"/>
  <c r="S849" i="3"/>
  <c r="R849" i="3"/>
  <c r="Q849" i="3"/>
  <c r="P849" i="3"/>
  <c r="AI848" i="3"/>
  <c r="AH848" i="3"/>
  <c r="AF848" i="3"/>
  <c r="AE848" i="3"/>
  <c r="AD848" i="3"/>
  <c r="AC848" i="3"/>
  <c r="AB848" i="3"/>
  <c r="AA848" i="3"/>
  <c r="Z848" i="3"/>
  <c r="Y848" i="3"/>
  <c r="X848" i="3"/>
  <c r="V848" i="3"/>
  <c r="U848" i="3"/>
  <c r="T848" i="3"/>
  <c r="S848" i="3"/>
  <c r="R848" i="3"/>
  <c r="Q848" i="3"/>
  <c r="P848" i="3"/>
  <c r="AI847" i="3"/>
  <c r="AH847" i="3"/>
  <c r="AF847" i="3"/>
  <c r="AE847" i="3"/>
  <c r="AD847" i="3"/>
  <c r="AC847" i="3"/>
  <c r="AB847" i="3"/>
  <c r="AA847" i="3"/>
  <c r="Z847" i="3"/>
  <c r="Y847" i="3"/>
  <c r="X847" i="3"/>
  <c r="V847" i="3"/>
  <c r="U847" i="3"/>
  <c r="T847" i="3"/>
  <c r="S847" i="3"/>
  <c r="R847" i="3"/>
  <c r="Q847" i="3"/>
  <c r="P847" i="3"/>
  <c r="AI846" i="3"/>
  <c r="AH846" i="3"/>
  <c r="AF846" i="3"/>
  <c r="AE846" i="3"/>
  <c r="AD846" i="3"/>
  <c r="AC846" i="3"/>
  <c r="AB846" i="3"/>
  <c r="AA846" i="3"/>
  <c r="Z846" i="3"/>
  <c r="Y846" i="3"/>
  <c r="X846" i="3"/>
  <c r="V846" i="3"/>
  <c r="U846" i="3"/>
  <c r="T846" i="3"/>
  <c r="S846" i="3"/>
  <c r="R846" i="3"/>
  <c r="Q846" i="3"/>
  <c r="P846" i="3"/>
  <c r="AI845" i="3"/>
  <c r="AH845" i="3"/>
  <c r="AF845" i="3"/>
  <c r="AE845" i="3"/>
  <c r="AD845" i="3"/>
  <c r="AC845" i="3"/>
  <c r="AB845" i="3"/>
  <c r="AA845" i="3"/>
  <c r="Z845" i="3"/>
  <c r="Y845" i="3"/>
  <c r="X845" i="3"/>
  <c r="V845" i="3"/>
  <c r="U845" i="3"/>
  <c r="T845" i="3"/>
  <c r="S845" i="3"/>
  <c r="R845" i="3"/>
  <c r="Q845" i="3"/>
  <c r="P845" i="3"/>
  <c r="AI844" i="3"/>
  <c r="AH844" i="3"/>
  <c r="AF844" i="3"/>
  <c r="AE844" i="3"/>
  <c r="AD844" i="3"/>
  <c r="AC844" i="3"/>
  <c r="AB844" i="3"/>
  <c r="AA844" i="3"/>
  <c r="Z844" i="3"/>
  <c r="Y844" i="3"/>
  <c r="X844" i="3"/>
  <c r="V844" i="3"/>
  <c r="U844" i="3"/>
  <c r="T844" i="3"/>
  <c r="S844" i="3"/>
  <c r="R844" i="3"/>
  <c r="Q844" i="3"/>
  <c r="P844" i="3"/>
  <c r="AI843" i="3"/>
  <c r="AH843" i="3"/>
  <c r="AF843" i="3"/>
  <c r="AE843" i="3"/>
  <c r="AD843" i="3"/>
  <c r="AC843" i="3"/>
  <c r="AB843" i="3"/>
  <c r="AA843" i="3"/>
  <c r="Z843" i="3"/>
  <c r="Y843" i="3"/>
  <c r="X843" i="3"/>
  <c r="V843" i="3"/>
  <c r="U843" i="3"/>
  <c r="T843" i="3"/>
  <c r="S843" i="3"/>
  <c r="R843" i="3"/>
  <c r="Q843" i="3"/>
  <c r="P843" i="3"/>
  <c r="AI842" i="3"/>
  <c r="AH842" i="3"/>
  <c r="AF842" i="3"/>
  <c r="AE842" i="3"/>
  <c r="AD842" i="3"/>
  <c r="AC842" i="3"/>
  <c r="AB842" i="3"/>
  <c r="AA842" i="3"/>
  <c r="Z842" i="3"/>
  <c r="Y842" i="3"/>
  <c r="X842" i="3"/>
  <c r="V842" i="3"/>
  <c r="U842" i="3"/>
  <c r="T842" i="3"/>
  <c r="S842" i="3"/>
  <c r="R842" i="3"/>
  <c r="Q842" i="3"/>
  <c r="P842" i="3"/>
  <c r="AI841" i="3"/>
  <c r="AH841" i="3"/>
  <c r="AF841" i="3"/>
  <c r="AE841" i="3"/>
  <c r="AD841" i="3"/>
  <c r="AC841" i="3"/>
  <c r="AB841" i="3"/>
  <c r="AA841" i="3"/>
  <c r="Z841" i="3"/>
  <c r="Y841" i="3"/>
  <c r="X841" i="3"/>
  <c r="V841" i="3"/>
  <c r="U841" i="3"/>
  <c r="T841" i="3"/>
  <c r="S841" i="3"/>
  <c r="R841" i="3"/>
  <c r="Q841" i="3"/>
  <c r="P841" i="3"/>
  <c r="AI840" i="3"/>
  <c r="AH840" i="3"/>
  <c r="AF840" i="3"/>
  <c r="AE840" i="3"/>
  <c r="AD840" i="3"/>
  <c r="AC840" i="3"/>
  <c r="AB840" i="3"/>
  <c r="AA840" i="3"/>
  <c r="Z840" i="3"/>
  <c r="Y840" i="3"/>
  <c r="X840" i="3"/>
  <c r="V840" i="3"/>
  <c r="U840" i="3"/>
  <c r="T840" i="3"/>
  <c r="S840" i="3"/>
  <c r="R840" i="3"/>
  <c r="Q840" i="3"/>
  <c r="P840" i="3"/>
  <c r="AI839" i="3"/>
  <c r="AH839" i="3"/>
  <c r="AF839" i="3"/>
  <c r="AE839" i="3"/>
  <c r="AD839" i="3"/>
  <c r="AC839" i="3"/>
  <c r="AB839" i="3"/>
  <c r="AA839" i="3"/>
  <c r="Z839" i="3"/>
  <c r="Y839" i="3"/>
  <c r="X839" i="3"/>
  <c r="V839" i="3"/>
  <c r="U839" i="3"/>
  <c r="T839" i="3"/>
  <c r="S839" i="3"/>
  <c r="R839" i="3"/>
  <c r="Q839" i="3"/>
  <c r="P839" i="3"/>
  <c r="AI838" i="3"/>
  <c r="AH838" i="3"/>
  <c r="AF838" i="3"/>
  <c r="AE838" i="3"/>
  <c r="AD838" i="3"/>
  <c r="AC838" i="3"/>
  <c r="AB838" i="3"/>
  <c r="AA838" i="3"/>
  <c r="Z838" i="3"/>
  <c r="Y838" i="3"/>
  <c r="X838" i="3"/>
  <c r="V838" i="3"/>
  <c r="U838" i="3"/>
  <c r="T838" i="3"/>
  <c r="S838" i="3"/>
  <c r="R838" i="3"/>
  <c r="Q838" i="3"/>
  <c r="P838" i="3"/>
  <c r="AI837" i="3"/>
  <c r="AH837" i="3"/>
  <c r="AF837" i="3"/>
  <c r="AE837" i="3"/>
  <c r="AD837" i="3"/>
  <c r="AC837" i="3"/>
  <c r="AB837" i="3"/>
  <c r="AA837" i="3"/>
  <c r="Z837" i="3"/>
  <c r="Y837" i="3"/>
  <c r="X837" i="3"/>
  <c r="V837" i="3"/>
  <c r="U837" i="3"/>
  <c r="T837" i="3"/>
  <c r="S837" i="3"/>
  <c r="R837" i="3"/>
  <c r="Q837" i="3"/>
  <c r="P837" i="3"/>
  <c r="AI836" i="3"/>
  <c r="AH836" i="3"/>
  <c r="AF836" i="3"/>
  <c r="AE836" i="3"/>
  <c r="AD836" i="3"/>
  <c r="AC836" i="3"/>
  <c r="AB836" i="3"/>
  <c r="AA836" i="3"/>
  <c r="Z836" i="3"/>
  <c r="Y836" i="3"/>
  <c r="X836" i="3"/>
  <c r="V836" i="3"/>
  <c r="U836" i="3"/>
  <c r="T836" i="3"/>
  <c r="S836" i="3"/>
  <c r="R836" i="3"/>
  <c r="Q836" i="3"/>
  <c r="P836" i="3"/>
  <c r="AI835" i="3"/>
  <c r="AH835" i="3"/>
  <c r="AF835" i="3"/>
  <c r="AE835" i="3"/>
  <c r="AD835" i="3"/>
  <c r="AC835" i="3"/>
  <c r="AB835" i="3"/>
  <c r="AA835" i="3"/>
  <c r="Z835" i="3"/>
  <c r="Y835" i="3"/>
  <c r="X835" i="3"/>
  <c r="V835" i="3"/>
  <c r="U835" i="3"/>
  <c r="T835" i="3"/>
  <c r="S835" i="3"/>
  <c r="R835" i="3"/>
  <c r="Q835" i="3"/>
  <c r="P835" i="3"/>
  <c r="AI834" i="3"/>
  <c r="AH834" i="3"/>
  <c r="AF834" i="3"/>
  <c r="AE834" i="3"/>
  <c r="AD834" i="3"/>
  <c r="AC834" i="3"/>
  <c r="AB834" i="3"/>
  <c r="AA834" i="3"/>
  <c r="Z834" i="3"/>
  <c r="Y834" i="3"/>
  <c r="X834" i="3"/>
  <c r="V834" i="3"/>
  <c r="U834" i="3"/>
  <c r="T834" i="3"/>
  <c r="S834" i="3"/>
  <c r="R834" i="3"/>
  <c r="Q834" i="3"/>
  <c r="P834" i="3"/>
  <c r="AI833" i="3"/>
  <c r="AH833" i="3"/>
  <c r="AF833" i="3"/>
  <c r="AE833" i="3"/>
  <c r="AD833" i="3"/>
  <c r="AC833" i="3"/>
  <c r="AB833" i="3"/>
  <c r="AA833" i="3"/>
  <c r="Z833" i="3"/>
  <c r="Y833" i="3"/>
  <c r="X833" i="3"/>
  <c r="V833" i="3"/>
  <c r="U833" i="3"/>
  <c r="T833" i="3"/>
  <c r="S833" i="3"/>
  <c r="R833" i="3"/>
  <c r="Q833" i="3"/>
  <c r="P833" i="3"/>
  <c r="AI832" i="3"/>
  <c r="AH832" i="3"/>
  <c r="AF832" i="3"/>
  <c r="AE832" i="3"/>
  <c r="AD832" i="3"/>
  <c r="AC832" i="3"/>
  <c r="AB832" i="3"/>
  <c r="AA832" i="3"/>
  <c r="Z832" i="3"/>
  <c r="Y832" i="3"/>
  <c r="X832" i="3"/>
  <c r="V832" i="3"/>
  <c r="U832" i="3"/>
  <c r="T832" i="3"/>
  <c r="S832" i="3"/>
  <c r="R832" i="3"/>
  <c r="Q832" i="3"/>
  <c r="P832" i="3"/>
  <c r="AI831" i="3"/>
  <c r="AH831" i="3"/>
  <c r="AF831" i="3"/>
  <c r="AE831" i="3"/>
  <c r="AD831" i="3"/>
  <c r="AC831" i="3"/>
  <c r="AB831" i="3"/>
  <c r="AA831" i="3"/>
  <c r="Z831" i="3"/>
  <c r="Y831" i="3"/>
  <c r="X831" i="3"/>
  <c r="V831" i="3"/>
  <c r="U831" i="3"/>
  <c r="T831" i="3"/>
  <c r="S831" i="3"/>
  <c r="R831" i="3"/>
  <c r="Q831" i="3"/>
  <c r="P831" i="3"/>
  <c r="AI830" i="3"/>
  <c r="AH830" i="3"/>
  <c r="AF830" i="3"/>
  <c r="AE830" i="3"/>
  <c r="AD830" i="3"/>
  <c r="AC830" i="3"/>
  <c r="AB830" i="3"/>
  <c r="AA830" i="3"/>
  <c r="Z830" i="3"/>
  <c r="Y830" i="3"/>
  <c r="X830" i="3"/>
  <c r="V830" i="3"/>
  <c r="U830" i="3"/>
  <c r="T830" i="3"/>
  <c r="S830" i="3"/>
  <c r="R830" i="3"/>
  <c r="Q830" i="3"/>
  <c r="P830" i="3"/>
  <c r="AI829" i="3"/>
  <c r="AH829" i="3"/>
  <c r="AF829" i="3"/>
  <c r="AE829" i="3"/>
  <c r="AD829" i="3"/>
  <c r="AC829" i="3"/>
  <c r="AB829" i="3"/>
  <c r="AA829" i="3"/>
  <c r="Z829" i="3"/>
  <c r="Y829" i="3"/>
  <c r="X829" i="3"/>
  <c r="V829" i="3"/>
  <c r="U829" i="3"/>
  <c r="T829" i="3"/>
  <c r="S829" i="3"/>
  <c r="R829" i="3"/>
  <c r="Q829" i="3"/>
  <c r="P829" i="3"/>
  <c r="AI828" i="3"/>
  <c r="AH828" i="3"/>
  <c r="AF828" i="3"/>
  <c r="AE828" i="3"/>
  <c r="AD828" i="3"/>
  <c r="AC828" i="3"/>
  <c r="AB828" i="3"/>
  <c r="AA828" i="3"/>
  <c r="Z828" i="3"/>
  <c r="Y828" i="3"/>
  <c r="X828" i="3"/>
  <c r="V828" i="3"/>
  <c r="U828" i="3"/>
  <c r="T828" i="3"/>
  <c r="S828" i="3"/>
  <c r="R828" i="3"/>
  <c r="Q828" i="3"/>
  <c r="P828" i="3"/>
  <c r="AI827" i="3"/>
  <c r="AH827" i="3"/>
  <c r="AF827" i="3"/>
  <c r="AE827" i="3"/>
  <c r="AD827" i="3"/>
  <c r="AC827" i="3"/>
  <c r="AB827" i="3"/>
  <c r="AA827" i="3"/>
  <c r="Z827" i="3"/>
  <c r="Y827" i="3"/>
  <c r="X827" i="3"/>
  <c r="V827" i="3"/>
  <c r="U827" i="3"/>
  <c r="T827" i="3"/>
  <c r="S827" i="3"/>
  <c r="R827" i="3"/>
  <c r="Q827" i="3"/>
  <c r="P827" i="3"/>
  <c r="AI826" i="3"/>
  <c r="AH826" i="3"/>
  <c r="AF826" i="3"/>
  <c r="AE826" i="3"/>
  <c r="AD826" i="3"/>
  <c r="AC826" i="3"/>
  <c r="AB826" i="3"/>
  <c r="AA826" i="3"/>
  <c r="Z826" i="3"/>
  <c r="Y826" i="3"/>
  <c r="X826" i="3"/>
  <c r="V826" i="3"/>
  <c r="U826" i="3"/>
  <c r="T826" i="3"/>
  <c r="S826" i="3"/>
  <c r="R826" i="3"/>
  <c r="Q826" i="3"/>
  <c r="P826" i="3"/>
  <c r="AI825" i="3"/>
  <c r="AH825" i="3"/>
  <c r="AF825" i="3"/>
  <c r="AE825" i="3"/>
  <c r="AD825" i="3"/>
  <c r="AC825" i="3"/>
  <c r="AB825" i="3"/>
  <c r="AA825" i="3"/>
  <c r="Z825" i="3"/>
  <c r="Y825" i="3"/>
  <c r="X825" i="3"/>
  <c r="V825" i="3"/>
  <c r="U825" i="3"/>
  <c r="T825" i="3"/>
  <c r="S825" i="3"/>
  <c r="R825" i="3"/>
  <c r="Q825" i="3"/>
  <c r="P825" i="3"/>
  <c r="AI824" i="3"/>
  <c r="AH824" i="3"/>
  <c r="AF824" i="3"/>
  <c r="AE824" i="3"/>
  <c r="AD824" i="3"/>
  <c r="AC824" i="3"/>
  <c r="AB824" i="3"/>
  <c r="AA824" i="3"/>
  <c r="Z824" i="3"/>
  <c r="Y824" i="3"/>
  <c r="X824" i="3"/>
  <c r="V824" i="3"/>
  <c r="U824" i="3"/>
  <c r="T824" i="3"/>
  <c r="S824" i="3"/>
  <c r="R824" i="3"/>
  <c r="Q824" i="3"/>
  <c r="P824" i="3"/>
  <c r="AI823" i="3"/>
  <c r="AH823" i="3"/>
  <c r="AF823" i="3"/>
  <c r="AE823" i="3"/>
  <c r="AD823" i="3"/>
  <c r="AC823" i="3"/>
  <c r="AB823" i="3"/>
  <c r="AA823" i="3"/>
  <c r="Z823" i="3"/>
  <c r="Y823" i="3"/>
  <c r="X823" i="3"/>
  <c r="V823" i="3"/>
  <c r="U823" i="3"/>
  <c r="T823" i="3"/>
  <c r="S823" i="3"/>
  <c r="R823" i="3"/>
  <c r="Q823" i="3"/>
  <c r="P823" i="3"/>
  <c r="AI822" i="3"/>
  <c r="AH822" i="3"/>
  <c r="AF822" i="3"/>
  <c r="AE822" i="3"/>
  <c r="AD822" i="3"/>
  <c r="AC822" i="3"/>
  <c r="AB822" i="3"/>
  <c r="AA822" i="3"/>
  <c r="Z822" i="3"/>
  <c r="Y822" i="3"/>
  <c r="X822" i="3"/>
  <c r="V822" i="3"/>
  <c r="U822" i="3"/>
  <c r="T822" i="3"/>
  <c r="S822" i="3"/>
  <c r="R822" i="3"/>
  <c r="Q822" i="3"/>
  <c r="P822" i="3"/>
  <c r="AI821" i="3"/>
  <c r="AH821" i="3"/>
  <c r="AF821" i="3"/>
  <c r="AE821" i="3"/>
  <c r="AD821" i="3"/>
  <c r="AC821" i="3"/>
  <c r="AB821" i="3"/>
  <c r="AA821" i="3"/>
  <c r="Z821" i="3"/>
  <c r="Y821" i="3"/>
  <c r="X821" i="3"/>
  <c r="V821" i="3"/>
  <c r="U821" i="3"/>
  <c r="T821" i="3"/>
  <c r="S821" i="3"/>
  <c r="R821" i="3"/>
  <c r="Q821" i="3"/>
  <c r="P821" i="3"/>
  <c r="AI820" i="3"/>
  <c r="AH820" i="3"/>
  <c r="AF820" i="3"/>
  <c r="AE820" i="3"/>
  <c r="AD820" i="3"/>
  <c r="AC820" i="3"/>
  <c r="AB820" i="3"/>
  <c r="AA820" i="3"/>
  <c r="Z820" i="3"/>
  <c r="Y820" i="3"/>
  <c r="X820" i="3"/>
  <c r="V820" i="3"/>
  <c r="U820" i="3"/>
  <c r="T820" i="3"/>
  <c r="S820" i="3"/>
  <c r="R820" i="3"/>
  <c r="Q820" i="3"/>
  <c r="P820" i="3"/>
  <c r="AI819" i="3"/>
  <c r="AH819" i="3"/>
  <c r="AF819" i="3"/>
  <c r="AE819" i="3"/>
  <c r="AD819" i="3"/>
  <c r="AC819" i="3"/>
  <c r="AB819" i="3"/>
  <c r="AA819" i="3"/>
  <c r="Z819" i="3"/>
  <c r="Y819" i="3"/>
  <c r="X819" i="3"/>
  <c r="V819" i="3"/>
  <c r="U819" i="3"/>
  <c r="T819" i="3"/>
  <c r="S819" i="3"/>
  <c r="R819" i="3"/>
  <c r="Q819" i="3"/>
  <c r="P819" i="3"/>
  <c r="AI818" i="3"/>
  <c r="AH818" i="3"/>
  <c r="AF818" i="3"/>
  <c r="AE818" i="3"/>
  <c r="AD818" i="3"/>
  <c r="AC818" i="3"/>
  <c r="AB818" i="3"/>
  <c r="AA818" i="3"/>
  <c r="Z818" i="3"/>
  <c r="Y818" i="3"/>
  <c r="X818" i="3"/>
  <c r="V818" i="3"/>
  <c r="U818" i="3"/>
  <c r="T818" i="3"/>
  <c r="S818" i="3"/>
  <c r="R818" i="3"/>
  <c r="Q818" i="3"/>
  <c r="P818" i="3"/>
  <c r="AI817" i="3"/>
  <c r="AH817" i="3"/>
  <c r="AF817" i="3"/>
  <c r="AE817" i="3"/>
  <c r="AD817" i="3"/>
  <c r="AC817" i="3"/>
  <c r="AB817" i="3"/>
  <c r="AA817" i="3"/>
  <c r="Z817" i="3"/>
  <c r="Y817" i="3"/>
  <c r="X817" i="3"/>
  <c r="V817" i="3"/>
  <c r="U817" i="3"/>
  <c r="T817" i="3"/>
  <c r="S817" i="3"/>
  <c r="R817" i="3"/>
  <c r="Q817" i="3"/>
  <c r="P817" i="3"/>
  <c r="AI816" i="3"/>
  <c r="AH816" i="3"/>
  <c r="AF816" i="3"/>
  <c r="AE816" i="3"/>
  <c r="AD816" i="3"/>
  <c r="AC816" i="3"/>
  <c r="AB816" i="3"/>
  <c r="AA816" i="3"/>
  <c r="Z816" i="3"/>
  <c r="Y816" i="3"/>
  <c r="X816" i="3"/>
  <c r="V816" i="3"/>
  <c r="U816" i="3"/>
  <c r="T816" i="3"/>
  <c r="S816" i="3"/>
  <c r="R816" i="3"/>
  <c r="Q816" i="3"/>
  <c r="P816" i="3"/>
  <c r="AI815" i="3"/>
  <c r="AH815" i="3"/>
  <c r="AF815" i="3"/>
  <c r="AE815" i="3"/>
  <c r="AD815" i="3"/>
  <c r="AC815" i="3"/>
  <c r="AB815" i="3"/>
  <c r="AA815" i="3"/>
  <c r="Z815" i="3"/>
  <c r="Y815" i="3"/>
  <c r="X815" i="3"/>
  <c r="V815" i="3"/>
  <c r="U815" i="3"/>
  <c r="T815" i="3"/>
  <c r="S815" i="3"/>
  <c r="R815" i="3"/>
  <c r="Q815" i="3"/>
  <c r="P815" i="3"/>
  <c r="AI814" i="3"/>
  <c r="AH814" i="3"/>
  <c r="AF814" i="3"/>
  <c r="AE814" i="3"/>
  <c r="AD814" i="3"/>
  <c r="AC814" i="3"/>
  <c r="AB814" i="3"/>
  <c r="AA814" i="3"/>
  <c r="Z814" i="3"/>
  <c r="Y814" i="3"/>
  <c r="X814" i="3"/>
  <c r="V814" i="3"/>
  <c r="U814" i="3"/>
  <c r="T814" i="3"/>
  <c r="S814" i="3"/>
  <c r="R814" i="3"/>
  <c r="Q814" i="3"/>
  <c r="P814" i="3"/>
  <c r="AI813" i="3"/>
  <c r="AH813" i="3"/>
  <c r="AF813" i="3"/>
  <c r="AE813" i="3"/>
  <c r="AD813" i="3"/>
  <c r="AC813" i="3"/>
  <c r="AB813" i="3"/>
  <c r="AA813" i="3"/>
  <c r="Z813" i="3"/>
  <c r="Y813" i="3"/>
  <c r="X813" i="3"/>
  <c r="V813" i="3"/>
  <c r="U813" i="3"/>
  <c r="T813" i="3"/>
  <c r="S813" i="3"/>
  <c r="R813" i="3"/>
  <c r="Q813" i="3"/>
  <c r="P813" i="3"/>
  <c r="AI812" i="3"/>
  <c r="AH812" i="3"/>
  <c r="AF812" i="3"/>
  <c r="AE812" i="3"/>
  <c r="AD812" i="3"/>
  <c r="AC812" i="3"/>
  <c r="AB812" i="3"/>
  <c r="AA812" i="3"/>
  <c r="Z812" i="3"/>
  <c r="Y812" i="3"/>
  <c r="X812" i="3"/>
  <c r="V812" i="3"/>
  <c r="U812" i="3"/>
  <c r="T812" i="3"/>
  <c r="S812" i="3"/>
  <c r="R812" i="3"/>
  <c r="Q812" i="3"/>
  <c r="P812" i="3"/>
  <c r="AI811" i="3"/>
  <c r="AH811" i="3"/>
  <c r="AF811" i="3"/>
  <c r="AE811" i="3"/>
  <c r="AD811" i="3"/>
  <c r="AC811" i="3"/>
  <c r="AB811" i="3"/>
  <c r="AA811" i="3"/>
  <c r="Z811" i="3"/>
  <c r="Y811" i="3"/>
  <c r="X811" i="3"/>
  <c r="V811" i="3"/>
  <c r="U811" i="3"/>
  <c r="T811" i="3"/>
  <c r="S811" i="3"/>
  <c r="R811" i="3"/>
  <c r="Q811" i="3"/>
  <c r="P811" i="3"/>
  <c r="AI810" i="3"/>
  <c r="AH810" i="3"/>
  <c r="AF810" i="3"/>
  <c r="AE810" i="3"/>
  <c r="AD810" i="3"/>
  <c r="AC810" i="3"/>
  <c r="AB810" i="3"/>
  <c r="AA810" i="3"/>
  <c r="Z810" i="3"/>
  <c r="Y810" i="3"/>
  <c r="X810" i="3"/>
  <c r="V810" i="3"/>
  <c r="U810" i="3"/>
  <c r="T810" i="3"/>
  <c r="S810" i="3"/>
  <c r="R810" i="3"/>
  <c r="Q810" i="3"/>
  <c r="P810" i="3"/>
  <c r="AI809" i="3"/>
  <c r="AH809" i="3"/>
  <c r="AF809" i="3"/>
  <c r="AE809" i="3"/>
  <c r="AD809" i="3"/>
  <c r="AC809" i="3"/>
  <c r="AB809" i="3"/>
  <c r="AA809" i="3"/>
  <c r="Z809" i="3"/>
  <c r="Y809" i="3"/>
  <c r="X809" i="3"/>
  <c r="V809" i="3"/>
  <c r="U809" i="3"/>
  <c r="T809" i="3"/>
  <c r="S809" i="3"/>
  <c r="R809" i="3"/>
  <c r="Q809" i="3"/>
  <c r="P809" i="3"/>
  <c r="AI808" i="3"/>
  <c r="AH808" i="3"/>
  <c r="AF808" i="3"/>
  <c r="AE808" i="3"/>
  <c r="AD808" i="3"/>
  <c r="AC808" i="3"/>
  <c r="AB808" i="3"/>
  <c r="AA808" i="3"/>
  <c r="Z808" i="3"/>
  <c r="Y808" i="3"/>
  <c r="X808" i="3"/>
  <c r="V808" i="3"/>
  <c r="U808" i="3"/>
  <c r="T808" i="3"/>
  <c r="S808" i="3"/>
  <c r="R808" i="3"/>
  <c r="Q808" i="3"/>
  <c r="P808" i="3"/>
  <c r="AI807" i="3"/>
  <c r="AH807" i="3"/>
  <c r="AF807" i="3"/>
  <c r="AE807" i="3"/>
  <c r="AD807" i="3"/>
  <c r="AC807" i="3"/>
  <c r="AB807" i="3"/>
  <c r="AA807" i="3"/>
  <c r="Z807" i="3"/>
  <c r="Y807" i="3"/>
  <c r="X807" i="3"/>
  <c r="V807" i="3"/>
  <c r="U807" i="3"/>
  <c r="T807" i="3"/>
  <c r="S807" i="3"/>
  <c r="R807" i="3"/>
  <c r="Q807" i="3"/>
  <c r="P807" i="3"/>
  <c r="AI806" i="3"/>
  <c r="AH806" i="3"/>
  <c r="AF806" i="3"/>
  <c r="AE806" i="3"/>
  <c r="AD806" i="3"/>
  <c r="AC806" i="3"/>
  <c r="AB806" i="3"/>
  <c r="AA806" i="3"/>
  <c r="Z806" i="3"/>
  <c r="Y806" i="3"/>
  <c r="X806" i="3"/>
  <c r="V806" i="3"/>
  <c r="U806" i="3"/>
  <c r="T806" i="3"/>
  <c r="S806" i="3"/>
  <c r="R806" i="3"/>
  <c r="Q806" i="3"/>
  <c r="P806" i="3"/>
  <c r="AI805" i="3"/>
  <c r="AH805" i="3"/>
  <c r="AF805" i="3"/>
  <c r="AE805" i="3"/>
  <c r="AD805" i="3"/>
  <c r="AC805" i="3"/>
  <c r="AB805" i="3"/>
  <c r="AA805" i="3"/>
  <c r="Z805" i="3"/>
  <c r="Y805" i="3"/>
  <c r="X805" i="3"/>
  <c r="V805" i="3"/>
  <c r="U805" i="3"/>
  <c r="T805" i="3"/>
  <c r="S805" i="3"/>
  <c r="R805" i="3"/>
  <c r="Q805" i="3"/>
  <c r="P805" i="3"/>
  <c r="AI804" i="3"/>
  <c r="AH804" i="3"/>
  <c r="AF804" i="3"/>
  <c r="AE804" i="3"/>
  <c r="AD804" i="3"/>
  <c r="AC804" i="3"/>
  <c r="AB804" i="3"/>
  <c r="AA804" i="3"/>
  <c r="Z804" i="3"/>
  <c r="Y804" i="3"/>
  <c r="X804" i="3"/>
  <c r="V804" i="3"/>
  <c r="U804" i="3"/>
  <c r="T804" i="3"/>
  <c r="S804" i="3"/>
  <c r="R804" i="3"/>
  <c r="Q804" i="3"/>
  <c r="P804" i="3"/>
  <c r="AI803" i="3"/>
  <c r="AH803" i="3"/>
  <c r="AF803" i="3"/>
  <c r="AE803" i="3"/>
  <c r="AD803" i="3"/>
  <c r="AC803" i="3"/>
  <c r="AB803" i="3"/>
  <c r="AA803" i="3"/>
  <c r="Z803" i="3"/>
  <c r="Y803" i="3"/>
  <c r="X803" i="3"/>
  <c r="V803" i="3"/>
  <c r="U803" i="3"/>
  <c r="T803" i="3"/>
  <c r="S803" i="3"/>
  <c r="R803" i="3"/>
  <c r="Q803" i="3"/>
  <c r="P803" i="3"/>
  <c r="AI802" i="3"/>
  <c r="AH802" i="3"/>
  <c r="AF802" i="3"/>
  <c r="AE802" i="3"/>
  <c r="AD802" i="3"/>
  <c r="AC802" i="3"/>
  <c r="AB802" i="3"/>
  <c r="AA802" i="3"/>
  <c r="Z802" i="3"/>
  <c r="Y802" i="3"/>
  <c r="X802" i="3"/>
  <c r="V802" i="3"/>
  <c r="U802" i="3"/>
  <c r="T802" i="3"/>
  <c r="S802" i="3"/>
  <c r="R802" i="3"/>
  <c r="Q802" i="3"/>
  <c r="AI801" i="3"/>
  <c r="AH801" i="3"/>
  <c r="AF801" i="3"/>
  <c r="AE801" i="3"/>
  <c r="AD801" i="3"/>
  <c r="AC801" i="3"/>
  <c r="AB801" i="3"/>
  <c r="AA801" i="3"/>
  <c r="Z801" i="3"/>
  <c r="Y801" i="3"/>
  <c r="X801" i="3"/>
  <c r="V801" i="3"/>
  <c r="U801" i="3"/>
  <c r="T801" i="3"/>
  <c r="S801" i="3"/>
  <c r="R801" i="3"/>
  <c r="Q801" i="3"/>
  <c r="P801" i="3"/>
  <c r="AI800" i="3"/>
  <c r="AH800" i="3"/>
  <c r="AF800" i="3"/>
  <c r="AE800" i="3"/>
  <c r="AD800" i="3"/>
  <c r="AC800" i="3"/>
  <c r="AB800" i="3"/>
  <c r="AA800" i="3"/>
  <c r="Z800" i="3"/>
  <c r="Y800" i="3"/>
  <c r="X800" i="3"/>
  <c r="V800" i="3"/>
  <c r="U800" i="3"/>
  <c r="T800" i="3"/>
  <c r="S800" i="3"/>
  <c r="R800" i="3"/>
  <c r="Q800" i="3"/>
  <c r="P800" i="3"/>
  <c r="AI799" i="3"/>
  <c r="AH799" i="3"/>
  <c r="AF799" i="3"/>
  <c r="AE799" i="3"/>
  <c r="AD799" i="3"/>
  <c r="AC799" i="3"/>
  <c r="AB799" i="3"/>
  <c r="AA799" i="3"/>
  <c r="Z799" i="3"/>
  <c r="Y799" i="3"/>
  <c r="X799" i="3"/>
  <c r="V799" i="3"/>
  <c r="U799" i="3"/>
  <c r="T799" i="3"/>
  <c r="S799" i="3"/>
  <c r="R799" i="3"/>
  <c r="Q799" i="3"/>
  <c r="P799" i="3"/>
  <c r="AI798" i="3"/>
  <c r="AH798" i="3"/>
  <c r="AF798" i="3"/>
  <c r="AE798" i="3"/>
  <c r="AD798" i="3"/>
  <c r="AC798" i="3"/>
  <c r="AB798" i="3"/>
  <c r="AA798" i="3"/>
  <c r="Z798" i="3"/>
  <c r="Y798" i="3"/>
  <c r="X798" i="3"/>
  <c r="V798" i="3"/>
  <c r="U798" i="3"/>
  <c r="T798" i="3"/>
  <c r="S798" i="3"/>
  <c r="R798" i="3"/>
  <c r="Q798" i="3"/>
  <c r="P798" i="3"/>
  <c r="AI797" i="3"/>
  <c r="AH797" i="3"/>
  <c r="AF797" i="3"/>
  <c r="AE797" i="3"/>
  <c r="AD797" i="3"/>
  <c r="AC797" i="3"/>
  <c r="AB797" i="3"/>
  <c r="AA797" i="3"/>
  <c r="Z797" i="3"/>
  <c r="Y797" i="3"/>
  <c r="X797" i="3"/>
  <c r="V797" i="3"/>
  <c r="U797" i="3"/>
  <c r="T797" i="3"/>
  <c r="S797" i="3"/>
  <c r="R797" i="3"/>
  <c r="Q797" i="3"/>
  <c r="P797" i="3"/>
  <c r="AI796" i="3"/>
  <c r="AH796" i="3"/>
  <c r="AF796" i="3"/>
  <c r="AE796" i="3"/>
  <c r="AD796" i="3"/>
  <c r="AC796" i="3"/>
  <c r="AB796" i="3"/>
  <c r="AA796" i="3"/>
  <c r="Z796" i="3"/>
  <c r="Y796" i="3"/>
  <c r="X796" i="3"/>
  <c r="V796" i="3"/>
  <c r="U796" i="3"/>
  <c r="T796" i="3"/>
  <c r="S796" i="3"/>
  <c r="R796" i="3"/>
  <c r="Q796" i="3"/>
  <c r="P796" i="3"/>
  <c r="AI795" i="3"/>
  <c r="AH795" i="3"/>
  <c r="AF795" i="3"/>
  <c r="AE795" i="3"/>
  <c r="AD795" i="3"/>
  <c r="AC795" i="3"/>
  <c r="AB795" i="3"/>
  <c r="AA795" i="3"/>
  <c r="Z795" i="3"/>
  <c r="Y795" i="3"/>
  <c r="X795" i="3"/>
  <c r="V795" i="3"/>
  <c r="U795" i="3"/>
  <c r="T795" i="3"/>
  <c r="S795" i="3"/>
  <c r="R795" i="3"/>
  <c r="Q795" i="3"/>
  <c r="AI794" i="3"/>
  <c r="AH794" i="3"/>
  <c r="AF794" i="3"/>
  <c r="AE794" i="3"/>
  <c r="AD794" i="3"/>
  <c r="AC794" i="3"/>
  <c r="AB794" i="3"/>
  <c r="AA794" i="3"/>
  <c r="Z794" i="3"/>
  <c r="Y794" i="3"/>
  <c r="X794" i="3"/>
  <c r="V794" i="3"/>
  <c r="U794" i="3"/>
  <c r="T794" i="3"/>
  <c r="S794" i="3"/>
  <c r="R794" i="3"/>
  <c r="Q794" i="3"/>
  <c r="P794" i="3"/>
  <c r="AI793" i="3"/>
  <c r="AH793" i="3"/>
  <c r="AF793" i="3"/>
  <c r="AE793" i="3"/>
  <c r="AD793" i="3"/>
  <c r="AC793" i="3"/>
  <c r="AB793" i="3"/>
  <c r="AA793" i="3"/>
  <c r="Z793" i="3"/>
  <c r="Y793" i="3"/>
  <c r="X793" i="3"/>
  <c r="V793" i="3"/>
  <c r="U793" i="3"/>
  <c r="T793" i="3"/>
  <c r="S793" i="3"/>
  <c r="R793" i="3"/>
  <c r="Q793" i="3"/>
  <c r="P793" i="3"/>
  <c r="AI792" i="3"/>
  <c r="AH792" i="3"/>
  <c r="AF792" i="3"/>
  <c r="AE792" i="3"/>
  <c r="AD792" i="3"/>
  <c r="AC792" i="3"/>
  <c r="AB792" i="3"/>
  <c r="AA792" i="3"/>
  <c r="Z792" i="3"/>
  <c r="Y792" i="3"/>
  <c r="X792" i="3"/>
  <c r="V792" i="3"/>
  <c r="U792" i="3"/>
  <c r="T792" i="3"/>
  <c r="S792" i="3"/>
  <c r="R792" i="3"/>
  <c r="Q792" i="3"/>
  <c r="P792" i="3"/>
  <c r="AI791" i="3"/>
  <c r="AH791" i="3"/>
  <c r="AF791" i="3"/>
  <c r="AE791" i="3"/>
  <c r="AD791" i="3"/>
  <c r="AC791" i="3"/>
  <c r="AB791" i="3"/>
  <c r="AA791" i="3"/>
  <c r="Z791" i="3"/>
  <c r="Y791" i="3"/>
  <c r="X791" i="3"/>
  <c r="V791" i="3"/>
  <c r="U791" i="3"/>
  <c r="T791" i="3"/>
  <c r="S791" i="3"/>
  <c r="R791" i="3"/>
  <c r="Q791" i="3"/>
  <c r="P791" i="3"/>
  <c r="AI790" i="3"/>
  <c r="AH790" i="3"/>
  <c r="AF790" i="3"/>
  <c r="AE790" i="3"/>
  <c r="AD790" i="3"/>
  <c r="AC790" i="3"/>
  <c r="AB790" i="3"/>
  <c r="AA790" i="3"/>
  <c r="Z790" i="3"/>
  <c r="Y790" i="3"/>
  <c r="X790" i="3"/>
  <c r="V790" i="3"/>
  <c r="U790" i="3"/>
  <c r="T790" i="3"/>
  <c r="S790" i="3"/>
  <c r="R790" i="3"/>
  <c r="Q790" i="3"/>
  <c r="P790" i="3"/>
  <c r="AI789" i="3"/>
  <c r="AH789" i="3"/>
  <c r="AF789" i="3"/>
  <c r="AE789" i="3"/>
  <c r="AD789" i="3"/>
  <c r="AC789" i="3"/>
  <c r="AB789" i="3"/>
  <c r="AA789" i="3"/>
  <c r="Z789" i="3"/>
  <c r="Y789" i="3"/>
  <c r="X789" i="3"/>
  <c r="V789" i="3"/>
  <c r="U789" i="3"/>
  <c r="T789" i="3"/>
  <c r="S789" i="3"/>
  <c r="R789" i="3"/>
  <c r="Q789" i="3"/>
  <c r="P789" i="3"/>
  <c r="AI788" i="3"/>
  <c r="AH788" i="3"/>
  <c r="AF788" i="3"/>
  <c r="AE788" i="3"/>
  <c r="AD788" i="3"/>
  <c r="AC788" i="3"/>
  <c r="AB788" i="3"/>
  <c r="AA788" i="3"/>
  <c r="Z788" i="3"/>
  <c r="Y788" i="3"/>
  <c r="X788" i="3"/>
  <c r="V788" i="3"/>
  <c r="U788" i="3"/>
  <c r="T788" i="3"/>
  <c r="S788" i="3"/>
  <c r="R788" i="3"/>
  <c r="Q788" i="3"/>
  <c r="P788" i="3"/>
  <c r="AI787" i="3"/>
  <c r="AH787" i="3"/>
  <c r="AF787" i="3"/>
  <c r="AE787" i="3"/>
  <c r="AD787" i="3"/>
  <c r="AC787" i="3"/>
  <c r="AB787" i="3"/>
  <c r="AA787" i="3"/>
  <c r="Z787" i="3"/>
  <c r="Y787" i="3"/>
  <c r="X787" i="3"/>
  <c r="V787" i="3"/>
  <c r="U787" i="3"/>
  <c r="T787" i="3"/>
  <c r="S787" i="3"/>
  <c r="R787" i="3"/>
  <c r="Q787" i="3"/>
  <c r="P787" i="3"/>
  <c r="AI786" i="3"/>
  <c r="AH786" i="3"/>
  <c r="AF786" i="3"/>
  <c r="AE786" i="3"/>
  <c r="AD786" i="3"/>
  <c r="AC786" i="3"/>
  <c r="AB786" i="3"/>
  <c r="AA786" i="3"/>
  <c r="Z786" i="3"/>
  <c r="Y786" i="3"/>
  <c r="X786" i="3"/>
  <c r="V786" i="3"/>
  <c r="U786" i="3"/>
  <c r="T786" i="3"/>
  <c r="S786" i="3"/>
  <c r="R786" i="3"/>
  <c r="Q786" i="3"/>
  <c r="AI785" i="3"/>
  <c r="AH785" i="3"/>
  <c r="AF785" i="3"/>
  <c r="AE785" i="3"/>
  <c r="AD785" i="3"/>
  <c r="AC785" i="3"/>
  <c r="AB785" i="3"/>
  <c r="AA785" i="3"/>
  <c r="Z785" i="3"/>
  <c r="Y785" i="3"/>
  <c r="X785" i="3"/>
  <c r="V785" i="3"/>
  <c r="U785" i="3"/>
  <c r="T785" i="3"/>
  <c r="S785" i="3"/>
  <c r="R785" i="3"/>
  <c r="Q785" i="3"/>
  <c r="AI784" i="3"/>
  <c r="AH784" i="3"/>
  <c r="AF784" i="3"/>
  <c r="AE784" i="3"/>
  <c r="AD784" i="3"/>
  <c r="AC784" i="3"/>
  <c r="AB784" i="3"/>
  <c r="AA784" i="3"/>
  <c r="Z784" i="3"/>
  <c r="Y784" i="3"/>
  <c r="X784" i="3"/>
  <c r="V784" i="3"/>
  <c r="U784" i="3"/>
  <c r="T784" i="3"/>
  <c r="S784" i="3"/>
  <c r="R784" i="3"/>
  <c r="Q784" i="3"/>
  <c r="P784" i="3"/>
  <c r="AI783" i="3"/>
  <c r="AH783" i="3"/>
  <c r="AF783" i="3"/>
  <c r="AE783" i="3"/>
  <c r="AD783" i="3"/>
  <c r="AC783" i="3"/>
  <c r="AB783" i="3"/>
  <c r="AA783" i="3"/>
  <c r="Z783" i="3"/>
  <c r="Y783" i="3"/>
  <c r="X783" i="3"/>
  <c r="V783" i="3"/>
  <c r="U783" i="3"/>
  <c r="T783" i="3"/>
  <c r="S783" i="3"/>
  <c r="R783" i="3"/>
  <c r="Q783" i="3"/>
  <c r="P783" i="3"/>
  <c r="AI782" i="3"/>
  <c r="AH782" i="3"/>
  <c r="AF782" i="3"/>
  <c r="AE782" i="3"/>
  <c r="AD782" i="3"/>
  <c r="AC782" i="3"/>
  <c r="AB782" i="3"/>
  <c r="AA782" i="3"/>
  <c r="Z782" i="3"/>
  <c r="Y782" i="3"/>
  <c r="X782" i="3"/>
  <c r="V782" i="3"/>
  <c r="U782" i="3"/>
  <c r="T782" i="3"/>
  <c r="S782" i="3"/>
  <c r="R782" i="3"/>
  <c r="Q782" i="3"/>
  <c r="P782" i="3"/>
  <c r="AI781" i="3"/>
  <c r="AH781" i="3"/>
  <c r="AF781" i="3"/>
  <c r="AE781" i="3"/>
  <c r="AD781" i="3"/>
  <c r="AC781" i="3"/>
  <c r="AB781" i="3"/>
  <c r="AA781" i="3"/>
  <c r="Z781" i="3"/>
  <c r="Y781" i="3"/>
  <c r="X781" i="3"/>
  <c r="V781" i="3"/>
  <c r="U781" i="3"/>
  <c r="T781" i="3"/>
  <c r="S781" i="3"/>
  <c r="R781" i="3"/>
  <c r="Q781" i="3"/>
  <c r="AI780" i="3"/>
  <c r="AH780" i="3"/>
  <c r="AF780" i="3"/>
  <c r="AE780" i="3"/>
  <c r="AD780" i="3"/>
  <c r="AC780" i="3"/>
  <c r="AB780" i="3"/>
  <c r="AA780" i="3"/>
  <c r="Z780" i="3"/>
  <c r="Y780" i="3"/>
  <c r="X780" i="3"/>
  <c r="V780" i="3"/>
  <c r="U780" i="3"/>
  <c r="T780" i="3"/>
  <c r="S780" i="3"/>
  <c r="R780" i="3"/>
  <c r="Q780" i="3"/>
  <c r="AI779" i="3"/>
  <c r="AH779" i="3"/>
  <c r="AF779" i="3"/>
  <c r="AE779" i="3"/>
  <c r="AD779" i="3"/>
  <c r="AC779" i="3"/>
  <c r="AB779" i="3"/>
  <c r="AA779" i="3"/>
  <c r="Z779" i="3"/>
  <c r="Y779" i="3"/>
  <c r="X779" i="3"/>
  <c r="V779" i="3"/>
  <c r="U779" i="3"/>
  <c r="T779" i="3"/>
  <c r="S779" i="3"/>
  <c r="R779" i="3"/>
  <c r="Q779" i="3"/>
  <c r="AI778" i="3"/>
  <c r="AH778" i="3"/>
  <c r="AF778" i="3"/>
  <c r="AE778" i="3"/>
  <c r="AD778" i="3"/>
  <c r="AC778" i="3"/>
  <c r="AB778" i="3"/>
  <c r="AA778" i="3"/>
  <c r="Z778" i="3"/>
  <c r="Y778" i="3"/>
  <c r="X778" i="3"/>
  <c r="V778" i="3"/>
  <c r="U778" i="3"/>
  <c r="T778" i="3"/>
  <c r="S778" i="3"/>
  <c r="R778" i="3"/>
  <c r="Q778" i="3"/>
  <c r="AI777" i="3"/>
  <c r="AH777" i="3"/>
  <c r="AF777" i="3"/>
  <c r="AE777" i="3"/>
  <c r="AD777" i="3"/>
  <c r="AC777" i="3"/>
  <c r="AB777" i="3"/>
  <c r="AA777" i="3"/>
  <c r="Z777" i="3"/>
  <c r="Y777" i="3"/>
  <c r="X777" i="3"/>
  <c r="V777" i="3"/>
  <c r="U777" i="3"/>
  <c r="T777" i="3"/>
  <c r="S777" i="3"/>
  <c r="R777" i="3"/>
  <c r="Q777" i="3"/>
  <c r="AI776" i="3"/>
  <c r="AH776" i="3"/>
  <c r="AF776" i="3"/>
  <c r="AE776" i="3"/>
  <c r="AD776" i="3"/>
  <c r="AC776" i="3"/>
  <c r="AB776" i="3"/>
  <c r="AA776" i="3"/>
  <c r="Z776" i="3"/>
  <c r="Y776" i="3"/>
  <c r="X776" i="3"/>
  <c r="V776" i="3"/>
  <c r="U776" i="3"/>
  <c r="T776" i="3"/>
  <c r="S776" i="3"/>
  <c r="R776" i="3"/>
  <c r="Q776" i="3"/>
  <c r="P776" i="3"/>
  <c r="AI775" i="3"/>
  <c r="AH775" i="3"/>
  <c r="AF775" i="3"/>
  <c r="AE775" i="3"/>
  <c r="AD775" i="3"/>
  <c r="AC775" i="3"/>
  <c r="AB775" i="3"/>
  <c r="AA775" i="3"/>
  <c r="Z775" i="3"/>
  <c r="Y775" i="3"/>
  <c r="X775" i="3"/>
  <c r="V775" i="3"/>
  <c r="U775" i="3"/>
  <c r="T775" i="3"/>
  <c r="S775" i="3"/>
  <c r="R775" i="3"/>
  <c r="Q775" i="3"/>
  <c r="P775" i="3"/>
  <c r="AI774" i="3"/>
  <c r="AH774" i="3"/>
  <c r="AF774" i="3"/>
  <c r="AE774" i="3"/>
  <c r="AD774" i="3"/>
  <c r="AC774" i="3"/>
  <c r="AB774" i="3"/>
  <c r="AA774" i="3"/>
  <c r="Z774" i="3"/>
  <c r="Y774" i="3"/>
  <c r="X774" i="3"/>
  <c r="V774" i="3"/>
  <c r="U774" i="3"/>
  <c r="T774" i="3"/>
  <c r="S774" i="3"/>
  <c r="R774" i="3"/>
  <c r="Q774" i="3"/>
  <c r="P774" i="3"/>
  <c r="AI773" i="3"/>
  <c r="AH773" i="3"/>
  <c r="AF773" i="3"/>
  <c r="AE773" i="3"/>
  <c r="AD773" i="3"/>
  <c r="AC773" i="3"/>
  <c r="AB773" i="3"/>
  <c r="AA773" i="3"/>
  <c r="Z773" i="3"/>
  <c r="Y773" i="3"/>
  <c r="X773" i="3"/>
  <c r="V773" i="3"/>
  <c r="U773" i="3"/>
  <c r="T773" i="3"/>
  <c r="S773" i="3"/>
  <c r="R773" i="3"/>
  <c r="Q773" i="3"/>
  <c r="P773" i="3"/>
  <c r="AI772" i="3"/>
  <c r="AH772" i="3"/>
  <c r="AF772" i="3"/>
  <c r="AE772" i="3"/>
  <c r="AD772" i="3"/>
  <c r="AC772" i="3"/>
  <c r="AB772" i="3"/>
  <c r="AA772" i="3"/>
  <c r="Z772" i="3"/>
  <c r="Y772" i="3"/>
  <c r="X772" i="3"/>
  <c r="V772" i="3"/>
  <c r="U772" i="3"/>
  <c r="T772" i="3"/>
  <c r="S772" i="3"/>
  <c r="R772" i="3"/>
  <c r="Q772" i="3"/>
  <c r="P772" i="3"/>
  <c r="AI771" i="3"/>
  <c r="AH771" i="3"/>
  <c r="AF771" i="3"/>
  <c r="AE771" i="3"/>
  <c r="AD771" i="3"/>
  <c r="AC771" i="3"/>
  <c r="AB771" i="3"/>
  <c r="AA771" i="3"/>
  <c r="Z771" i="3"/>
  <c r="Y771" i="3"/>
  <c r="X771" i="3"/>
  <c r="V771" i="3"/>
  <c r="U771" i="3"/>
  <c r="T771" i="3"/>
  <c r="S771" i="3"/>
  <c r="R771" i="3"/>
  <c r="Q771" i="3"/>
  <c r="P771" i="3"/>
  <c r="AI770" i="3"/>
  <c r="AH770" i="3"/>
  <c r="AF770" i="3"/>
  <c r="AE770" i="3"/>
  <c r="AD770" i="3"/>
  <c r="AC770" i="3"/>
  <c r="AB770" i="3"/>
  <c r="AA770" i="3"/>
  <c r="Z770" i="3"/>
  <c r="Y770" i="3"/>
  <c r="X770" i="3"/>
  <c r="V770" i="3"/>
  <c r="U770" i="3"/>
  <c r="T770" i="3"/>
  <c r="S770" i="3"/>
  <c r="R770" i="3"/>
  <c r="Q770" i="3"/>
  <c r="P770" i="3"/>
  <c r="AI769" i="3"/>
  <c r="AH769" i="3"/>
  <c r="AF769" i="3"/>
  <c r="AE769" i="3"/>
  <c r="AD769" i="3"/>
  <c r="AC769" i="3"/>
  <c r="AB769" i="3"/>
  <c r="AA769" i="3"/>
  <c r="Z769" i="3"/>
  <c r="Y769" i="3"/>
  <c r="X769" i="3"/>
  <c r="V769" i="3"/>
  <c r="U769" i="3"/>
  <c r="T769" i="3"/>
  <c r="S769" i="3"/>
  <c r="R769" i="3"/>
  <c r="Q769" i="3"/>
  <c r="P769" i="3"/>
  <c r="AI768" i="3"/>
  <c r="AH768" i="3"/>
  <c r="AF768" i="3"/>
  <c r="AE768" i="3"/>
  <c r="AD768" i="3"/>
  <c r="AC768" i="3"/>
  <c r="AB768" i="3"/>
  <c r="AA768" i="3"/>
  <c r="Z768" i="3"/>
  <c r="Y768" i="3"/>
  <c r="X768" i="3"/>
  <c r="V768" i="3"/>
  <c r="U768" i="3"/>
  <c r="T768" i="3"/>
  <c r="S768" i="3"/>
  <c r="R768" i="3"/>
  <c r="Q768" i="3"/>
  <c r="P768" i="3"/>
  <c r="AI767" i="3"/>
  <c r="AH767" i="3"/>
  <c r="AF767" i="3"/>
  <c r="AE767" i="3"/>
  <c r="AD767" i="3"/>
  <c r="AC767" i="3"/>
  <c r="AB767" i="3"/>
  <c r="AA767" i="3"/>
  <c r="Z767" i="3"/>
  <c r="Y767" i="3"/>
  <c r="X767" i="3"/>
  <c r="V767" i="3"/>
  <c r="U767" i="3"/>
  <c r="T767" i="3"/>
  <c r="S767" i="3"/>
  <c r="R767" i="3"/>
  <c r="Q767" i="3"/>
  <c r="P767" i="3"/>
  <c r="AI766" i="3"/>
  <c r="AH766" i="3"/>
  <c r="AF766" i="3"/>
  <c r="AE766" i="3"/>
  <c r="AD766" i="3"/>
  <c r="AC766" i="3"/>
  <c r="AB766" i="3"/>
  <c r="AA766" i="3"/>
  <c r="Z766" i="3"/>
  <c r="Y766" i="3"/>
  <c r="X766" i="3"/>
  <c r="V766" i="3"/>
  <c r="U766" i="3"/>
  <c r="T766" i="3"/>
  <c r="S766" i="3"/>
  <c r="R766" i="3"/>
  <c r="Q766" i="3"/>
  <c r="P766" i="3"/>
  <c r="AI765" i="3"/>
  <c r="AH765" i="3"/>
  <c r="AF765" i="3"/>
  <c r="AE765" i="3"/>
  <c r="AD765" i="3"/>
  <c r="AC765" i="3"/>
  <c r="AB765" i="3"/>
  <c r="AA765" i="3"/>
  <c r="Z765" i="3"/>
  <c r="Y765" i="3"/>
  <c r="X765" i="3"/>
  <c r="V765" i="3"/>
  <c r="U765" i="3"/>
  <c r="T765" i="3"/>
  <c r="S765" i="3"/>
  <c r="R765" i="3"/>
  <c r="Q765" i="3"/>
  <c r="P765" i="3"/>
  <c r="AI764" i="3"/>
  <c r="AH764" i="3"/>
  <c r="AF764" i="3"/>
  <c r="AE764" i="3"/>
  <c r="AD764" i="3"/>
  <c r="AC764" i="3"/>
  <c r="AB764" i="3"/>
  <c r="AA764" i="3"/>
  <c r="Z764" i="3"/>
  <c r="Y764" i="3"/>
  <c r="X764" i="3"/>
  <c r="V764" i="3"/>
  <c r="U764" i="3"/>
  <c r="T764" i="3"/>
  <c r="S764" i="3"/>
  <c r="R764" i="3"/>
  <c r="Q764" i="3"/>
  <c r="P764" i="3"/>
  <c r="AI763" i="3"/>
  <c r="AH763" i="3"/>
  <c r="AF763" i="3"/>
  <c r="AE763" i="3"/>
  <c r="AD763" i="3"/>
  <c r="AC763" i="3"/>
  <c r="AB763" i="3"/>
  <c r="AA763" i="3"/>
  <c r="Z763" i="3"/>
  <c r="Y763" i="3"/>
  <c r="X763" i="3"/>
  <c r="V763" i="3"/>
  <c r="U763" i="3"/>
  <c r="T763" i="3"/>
  <c r="S763" i="3"/>
  <c r="R763" i="3"/>
  <c r="Q763" i="3"/>
  <c r="P763" i="3"/>
  <c r="AI762" i="3"/>
  <c r="AH762" i="3"/>
  <c r="AF762" i="3"/>
  <c r="AE762" i="3"/>
  <c r="AD762" i="3"/>
  <c r="AC762" i="3"/>
  <c r="AB762" i="3"/>
  <c r="AA762" i="3"/>
  <c r="Z762" i="3"/>
  <c r="Y762" i="3"/>
  <c r="X762" i="3"/>
  <c r="V762" i="3"/>
  <c r="U762" i="3"/>
  <c r="T762" i="3"/>
  <c r="S762" i="3"/>
  <c r="R762" i="3"/>
  <c r="Q762" i="3"/>
  <c r="P762" i="3"/>
  <c r="AI761" i="3"/>
  <c r="AH761" i="3"/>
  <c r="AF761" i="3"/>
  <c r="AE761" i="3"/>
  <c r="AD761" i="3"/>
  <c r="AC761" i="3"/>
  <c r="AB761" i="3"/>
  <c r="AA761" i="3"/>
  <c r="Z761" i="3"/>
  <c r="Y761" i="3"/>
  <c r="X761" i="3"/>
  <c r="V761" i="3"/>
  <c r="U761" i="3"/>
  <c r="T761" i="3"/>
  <c r="S761" i="3"/>
  <c r="R761" i="3"/>
  <c r="Q761" i="3"/>
  <c r="P761" i="3"/>
  <c r="AI760" i="3"/>
  <c r="AH760" i="3"/>
  <c r="AF760" i="3"/>
  <c r="AE760" i="3"/>
  <c r="AD760" i="3"/>
  <c r="AC760" i="3"/>
  <c r="AB760" i="3"/>
  <c r="AA760" i="3"/>
  <c r="Z760" i="3"/>
  <c r="Y760" i="3"/>
  <c r="X760" i="3"/>
  <c r="V760" i="3"/>
  <c r="U760" i="3"/>
  <c r="T760" i="3"/>
  <c r="S760" i="3"/>
  <c r="R760" i="3"/>
  <c r="Q760" i="3"/>
  <c r="P760" i="3"/>
  <c r="AI759" i="3"/>
  <c r="AH759" i="3"/>
  <c r="AF759" i="3"/>
  <c r="AE759" i="3"/>
  <c r="AD759" i="3"/>
  <c r="AC759" i="3"/>
  <c r="AB759" i="3"/>
  <c r="AA759" i="3"/>
  <c r="Z759" i="3"/>
  <c r="Y759" i="3"/>
  <c r="X759" i="3"/>
  <c r="V759" i="3"/>
  <c r="U759" i="3"/>
  <c r="T759" i="3"/>
  <c r="S759" i="3"/>
  <c r="R759" i="3"/>
  <c r="Q759" i="3"/>
  <c r="P759" i="3"/>
  <c r="AI758" i="3"/>
  <c r="AH758" i="3"/>
  <c r="AF758" i="3"/>
  <c r="AE758" i="3"/>
  <c r="AD758" i="3"/>
  <c r="AC758" i="3"/>
  <c r="AB758" i="3"/>
  <c r="AA758" i="3"/>
  <c r="Z758" i="3"/>
  <c r="Y758" i="3"/>
  <c r="X758" i="3"/>
  <c r="V758" i="3"/>
  <c r="U758" i="3"/>
  <c r="T758" i="3"/>
  <c r="S758" i="3"/>
  <c r="R758" i="3"/>
  <c r="Q758" i="3"/>
  <c r="P758" i="3"/>
  <c r="AI757" i="3"/>
  <c r="AH757" i="3"/>
  <c r="AF757" i="3"/>
  <c r="AE757" i="3"/>
  <c r="AD757" i="3"/>
  <c r="AC757" i="3"/>
  <c r="AB757" i="3"/>
  <c r="AA757" i="3"/>
  <c r="Z757" i="3"/>
  <c r="Y757" i="3"/>
  <c r="X757" i="3"/>
  <c r="V757" i="3"/>
  <c r="U757" i="3"/>
  <c r="T757" i="3"/>
  <c r="S757" i="3"/>
  <c r="R757" i="3"/>
  <c r="Q757" i="3"/>
  <c r="P757" i="3"/>
  <c r="AI756" i="3"/>
  <c r="AH756" i="3"/>
  <c r="AF756" i="3"/>
  <c r="AE756" i="3"/>
  <c r="AD756" i="3"/>
  <c r="AC756" i="3"/>
  <c r="AB756" i="3"/>
  <c r="AA756" i="3"/>
  <c r="Z756" i="3"/>
  <c r="Y756" i="3"/>
  <c r="X756" i="3"/>
  <c r="V756" i="3"/>
  <c r="U756" i="3"/>
  <c r="T756" i="3"/>
  <c r="S756" i="3"/>
  <c r="R756" i="3"/>
  <c r="Q756" i="3"/>
  <c r="P756" i="3"/>
  <c r="AI755" i="3"/>
  <c r="AH755" i="3"/>
  <c r="AF755" i="3"/>
  <c r="AE755" i="3"/>
  <c r="AD755" i="3"/>
  <c r="AC755" i="3"/>
  <c r="AB755" i="3"/>
  <c r="AA755" i="3"/>
  <c r="Z755" i="3"/>
  <c r="Y755" i="3"/>
  <c r="X755" i="3"/>
  <c r="V755" i="3"/>
  <c r="U755" i="3"/>
  <c r="T755" i="3"/>
  <c r="S755" i="3"/>
  <c r="R755" i="3"/>
  <c r="Q755" i="3"/>
  <c r="P755" i="3"/>
  <c r="AI754" i="3"/>
  <c r="AH754" i="3"/>
  <c r="AF754" i="3"/>
  <c r="AE754" i="3"/>
  <c r="AD754" i="3"/>
  <c r="AC754" i="3"/>
  <c r="AB754" i="3"/>
  <c r="AA754" i="3"/>
  <c r="Z754" i="3"/>
  <c r="Y754" i="3"/>
  <c r="X754" i="3"/>
  <c r="V754" i="3"/>
  <c r="U754" i="3"/>
  <c r="T754" i="3"/>
  <c r="S754" i="3"/>
  <c r="R754" i="3"/>
  <c r="Q754" i="3"/>
  <c r="P754" i="3"/>
  <c r="AI753" i="3"/>
  <c r="AH753" i="3"/>
  <c r="AF753" i="3"/>
  <c r="AE753" i="3"/>
  <c r="AD753" i="3"/>
  <c r="AC753" i="3"/>
  <c r="AB753" i="3"/>
  <c r="AA753" i="3"/>
  <c r="Z753" i="3"/>
  <c r="Y753" i="3"/>
  <c r="X753" i="3"/>
  <c r="V753" i="3"/>
  <c r="U753" i="3"/>
  <c r="T753" i="3"/>
  <c r="S753" i="3"/>
  <c r="R753" i="3"/>
  <c r="Q753" i="3"/>
  <c r="P753" i="3"/>
  <c r="AI752" i="3"/>
  <c r="AH752" i="3"/>
  <c r="AF752" i="3"/>
  <c r="AE752" i="3"/>
  <c r="AD752" i="3"/>
  <c r="AC752" i="3"/>
  <c r="AB752" i="3"/>
  <c r="AA752" i="3"/>
  <c r="Z752" i="3"/>
  <c r="Y752" i="3"/>
  <c r="X752" i="3"/>
  <c r="V752" i="3"/>
  <c r="U752" i="3"/>
  <c r="T752" i="3"/>
  <c r="S752" i="3"/>
  <c r="R752" i="3"/>
  <c r="Q752" i="3"/>
  <c r="P752" i="3"/>
  <c r="AI751" i="3"/>
  <c r="AH751" i="3"/>
  <c r="AF751" i="3"/>
  <c r="AE751" i="3"/>
  <c r="AD751" i="3"/>
  <c r="AC751" i="3"/>
  <c r="AB751" i="3"/>
  <c r="AA751" i="3"/>
  <c r="Z751" i="3"/>
  <c r="Y751" i="3"/>
  <c r="X751" i="3"/>
  <c r="V751" i="3"/>
  <c r="U751" i="3"/>
  <c r="T751" i="3"/>
  <c r="S751" i="3"/>
  <c r="R751" i="3"/>
  <c r="Q751" i="3"/>
  <c r="P751" i="3"/>
  <c r="AI750" i="3"/>
  <c r="AH750" i="3"/>
  <c r="AF750" i="3"/>
  <c r="AE750" i="3"/>
  <c r="AD750" i="3"/>
  <c r="AC750" i="3"/>
  <c r="AB750" i="3"/>
  <c r="AA750" i="3"/>
  <c r="Z750" i="3"/>
  <c r="Y750" i="3"/>
  <c r="X750" i="3"/>
  <c r="V750" i="3"/>
  <c r="U750" i="3"/>
  <c r="T750" i="3"/>
  <c r="S750" i="3"/>
  <c r="R750" i="3"/>
  <c r="Q750" i="3"/>
  <c r="P750" i="3"/>
  <c r="AI749" i="3"/>
  <c r="AH749" i="3"/>
  <c r="AF749" i="3"/>
  <c r="AE749" i="3"/>
  <c r="AD749" i="3"/>
  <c r="AC749" i="3"/>
  <c r="AB749" i="3"/>
  <c r="AA749" i="3"/>
  <c r="Z749" i="3"/>
  <c r="Y749" i="3"/>
  <c r="X749" i="3"/>
  <c r="V749" i="3"/>
  <c r="U749" i="3"/>
  <c r="T749" i="3"/>
  <c r="S749" i="3"/>
  <c r="R749" i="3"/>
  <c r="Q749" i="3"/>
  <c r="P749" i="3"/>
  <c r="AI748" i="3"/>
  <c r="AH748" i="3"/>
  <c r="AF748" i="3"/>
  <c r="AE748" i="3"/>
  <c r="AD748" i="3"/>
  <c r="AC748" i="3"/>
  <c r="AB748" i="3"/>
  <c r="AA748" i="3"/>
  <c r="Z748" i="3"/>
  <c r="Y748" i="3"/>
  <c r="X748" i="3"/>
  <c r="V748" i="3"/>
  <c r="U748" i="3"/>
  <c r="T748" i="3"/>
  <c r="S748" i="3"/>
  <c r="R748" i="3"/>
  <c r="Q748" i="3"/>
  <c r="P748" i="3"/>
  <c r="AI747" i="3"/>
  <c r="AH747" i="3"/>
  <c r="AF747" i="3"/>
  <c r="AE747" i="3"/>
  <c r="AD747" i="3"/>
  <c r="AC747" i="3"/>
  <c r="AB747" i="3"/>
  <c r="AA747" i="3"/>
  <c r="Z747" i="3"/>
  <c r="Y747" i="3"/>
  <c r="X747" i="3"/>
  <c r="V747" i="3"/>
  <c r="U747" i="3"/>
  <c r="T747" i="3"/>
  <c r="S747" i="3"/>
  <c r="R747" i="3"/>
  <c r="Q747" i="3"/>
  <c r="P747" i="3"/>
  <c r="AI746" i="3"/>
  <c r="AH746" i="3"/>
  <c r="AF746" i="3"/>
  <c r="AE746" i="3"/>
  <c r="AD746" i="3"/>
  <c r="AC746" i="3"/>
  <c r="AB746" i="3"/>
  <c r="AA746" i="3"/>
  <c r="Z746" i="3"/>
  <c r="Y746" i="3"/>
  <c r="X746" i="3"/>
  <c r="V746" i="3"/>
  <c r="U746" i="3"/>
  <c r="T746" i="3"/>
  <c r="S746" i="3"/>
  <c r="R746" i="3"/>
  <c r="Q746" i="3"/>
  <c r="P746" i="3"/>
  <c r="AI745" i="3"/>
  <c r="AH745" i="3"/>
  <c r="AF745" i="3"/>
  <c r="AE745" i="3"/>
  <c r="AD745" i="3"/>
  <c r="AC745" i="3"/>
  <c r="AB745" i="3"/>
  <c r="AA745" i="3"/>
  <c r="Z745" i="3"/>
  <c r="Y745" i="3"/>
  <c r="X745" i="3"/>
  <c r="V745" i="3"/>
  <c r="U745" i="3"/>
  <c r="T745" i="3"/>
  <c r="S745" i="3"/>
  <c r="R745" i="3"/>
  <c r="Q745" i="3"/>
  <c r="P745" i="3"/>
  <c r="AI744" i="3"/>
  <c r="AH744" i="3"/>
  <c r="AF744" i="3"/>
  <c r="AE744" i="3"/>
  <c r="AD744" i="3"/>
  <c r="AC744" i="3"/>
  <c r="AB744" i="3"/>
  <c r="AA744" i="3"/>
  <c r="Z744" i="3"/>
  <c r="Y744" i="3"/>
  <c r="X744" i="3"/>
  <c r="V744" i="3"/>
  <c r="U744" i="3"/>
  <c r="T744" i="3"/>
  <c r="S744" i="3"/>
  <c r="R744" i="3"/>
  <c r="Q744" i="3"/>
  <c r="P744" i="3"/>
  <c r="AI743" i="3"/>
  <c r="AH743" i="3"/>
  <c r="AF743" i="3"/>
  <c r="AE743" i="3"/>
  <c r="AD743" i="3"/>
  <c r="AC743" i="3"/>
  <c r="AB743" i="3"/>
  <c r="AA743" i="3"/>
  <c r="Z743" i="3"/>
  <c r="Y743" i="3"/>
  <c r="X743" i="3"/>
  <c r="V743" i="3"/>
  <c r="U743" i="3"/>
  <c r="T743" i="3"/>
  <c r="S743" i="3"/>
  <c r="R743" i="3"/>
  <c r="Q743" i="3"/>
  <c r="P743" i="3"/>
  <c r="AI742" i="3"/>
  <c r="AH742" i="3"/>
  <c r="AF742" i="3"/>
  <c r="AE742" i="3"/>
  <c r="AD742" i="3"/>
  <c r="AC742" i="3"/>
  <c r="AB742" i="3"/>
  <c r="AA742" i="3"/>
  <c r="Z742" i="3"/>
  <c r="Y742" i="3"/>
  <c r="X742" i="3"/>
  <c r="V742" i="3"/>
  <c r="U742" i="3"/>
  <c r="T742" i="3"/>
  <c r="S742" i="3"/>
  <c r="R742" i="3"/>
  <c r="Q742" i="3"/>
  <c r="P742" i="3"/>
  <c r="AI741" i="3"/>
  <c r="AH741" i="3"/>
  <c r="AF741" i="3"/>
  <c r="AE741" i="3"/>
  <c r="AD741" i="3"/>
  <c r="AC741" i="3"/>
  <c r="AB741" i="3"/>
  <c r="AA741" i="3"/>
  <c r="Z741" i="3"/>
  <c r="Y741" i="3"/>
  <c r="X741" i="3"/>
  <c r="V741" i="3"/>
  <c r="U741" i="3"/>
  <c r="T741" i="3"/>
  <c r="S741" i="3"/>
  <c r="R741" i="3"/>
  <c r="Q741" i="3"/>
  <c r="P741" i="3"/>
  <c r="AI740" i="3"/>
  <c r="AH740" i="3"/>
  <c r="AF740" i="3"/>
  <c r="AE740" i="3"/>
  <c r="AD740" i="3"/>
  <c r="AC740" i="3"/>
  <c r="AB740" i="3"/>
  <c r="AA740" i="3"/>
  <c r="Z740" i="3"/>
  <c r="Y740" i="3"/>
  <c r="X740" i="3"/>
  <c r="V740" i="3"/>
  <c r="U740" i="3"/>
  <c r="T740" i="3"/>
  <c r="S740" i="3"/>
  <c r="R740" i="3"/>
  <c r="Q740" i="3"/>
  <c r="P740" i="3"/>
  <c r="AI739" i="3"/>
  <c r="AH739" i="3"/>
  <c r="AF739" i="3"/>
  <c r="AE739" i="3"/>
  <c r="AD739" i="3"/>
  <c r="AC739" i="3"/>
  <c r="AB739" i="3"/>
  <c r="AA739" i="3"/>
  <c r="Z739" i="3"/>
  <c r="Y739" i="3"/>
  <c r="X739" i="3"/>
  <c r="V739" i="3"/>
  <c r="U739" i="3"/>
  <c r="T739" i="3"/>
  <c r="S739" i="3"/>
  <c r="R739" i="3"/>
  <c r="Q739" i="3"/>
  <c r="P739" i="3"/>
  <c r="AI738" i="3"/>
  <c r="AH738" i="3"/>
  <c r="AF738" i="3"/>
  <c r="AE738" i="3"/>
  <c r="AD738" i="3"/>
  <c r="AC738" i="3"/>
  <c r="AB738" i="3"/>
  <c r="AA738" i="3"/>
  <c r="Z738" i="3"/>
  <c r="Y738" i="3"/>
  <c r="X738" i="3"/>
  <c r="V738" i="3"/>
  <c r="U738" i="3"/>
  <c r="T738" i="3"/>
  <c r="S738" i="3"/>
  <c r="R738" i="3"/>
  <c r="Q738" i="3"/>
  <c r="P738" i="3"/>
  <c r="AI737" i="3"/>
  <c r="AH737" i="3"/>
  <c r="AF737" i="3"/>
  <c r="AE737" i="3"/>
  <c r="AD737" i="3"/>
  <c r="AC737" i="3"/>
  <c r="AB737" i="3"/>
  <c r="AA737" i="3"/>
  <c r="Z737" i="3"/>
  <c r="Y737" i="3"/>
  <c r="X737" i="3"/>
  <c r="V737" i="3"/>
  <c r="U737" i="3"/>
  <c r="T737" i="3"/>
  <c r="S737" i="3"/>
  <c r="R737" i="3"/>
  <c r="Q737" i="3"/>
  <c r="P737" i="3"/>
  <c r="AI736" i="3"/>
  <c r="AH736" i="3"/>
  <c r="AF736" i="3"/>
  <c r="AE736" i="3"/>
  <c r="AD736" i="3"/>
  <c r="AC736" i="3"/>
  <c r="AB736" i="3"/>
  <c r="AA736" i="3"/>
  <c r="Z736" i="3"/>
  <c r="Y736" i="3"/>
  <c r="X736" i="3"/>
  <c r="V736" i="3"/>
  <c r="U736" i="3"/>
  <c r="T736" i="3"/>
  <c r="S736" i="3"/>
  <c r="R736" i="3"/>
  <c r="Q736" i="3"/>
  <c r="P736" i="3"/>
  <c r="AI735" i="3"/>
  <c r="AH735" i="3"/>
  <c r="AF735" i="3"/>
  <c r="AE735" i="3"/>
  <c r="AD735" i="3"/>
  <c r="AC735" i="3"/>
  <c r="AB735" i="3"/>
  <c r="AA735" i="3"/>
  <c r="Z735" i="3"/>
  <c r="Y735" i="3"/>
  <c r="X735" i="3"/>
  <c r="V735" i="3"/>
  <c r="U735" i="3"/>
  <c r="T735" i="3"/>
  <c r="S735" i="3"/>
  <c r="R735" i="3"/>
  <c r="Q735" i="3"/>
  <c r="P735" i="3"/>
  <c r="AI734" i="3"/>
  <c r="AH734" i="3"/>
  <c r="AF734" i="3"/>
  <c r="AE734" i="3"/>
  <c r="AD734" i="3"/>
  <c r="AC734" i="3"/>
  <c r="AB734" i="3"/>
  <c r="AA734" i="3"/>
  <c r="Z734" i="3"/>
  <c r="Y734" i="3"/>
  <c r="X734" i="3"/>
  <c r="V734" i="3"/>
  <c r="U734" i="3"/>
  <c r="T734" i="3"/>
  <c r="S734" i="3"/>
  <c r="R734" i="3"/>
  <c r="Q734" i="3"/>
  <c r="P734" i="3"/>
  <c r="AI733" i="3"/>
  <c r="AH733" i="3"/>
  <c r="AF733" i="3"/>
  <c r="AE733" i="3"/>
  <c r="AD733" i="3"/>
  <c r="AC733" i="3"/>
  <c r="AB733" i="3"/>
  <c r="AA733" i="3"/>
  <c r="Z733" i="3"/>
  <c r="Y733" i="3"/>
  <c r="X733" i="3"/>
  <c r="V733" i="3"/>
  <c r="U733" i="3"/>
  <c r="T733" i="3"/>
  <c r="S733" i="3"/>
  <c r="R733" i="3"/>
  <c r="Q733" i="3"/>
  <c r="P733" i="3"/>
  <c r="AI732" i="3"/>
  <c r="AH732" i="3"/>
  <c r="AF732" i="3"/>
  <c r="AE732" i="3"/>
  <c r="AD732" i="3"/>
  <c r="AC732" i="3"/>
  <c r="AB732" i="3"/>
  <c r="AA732" i="3"/>
  <c r="Z732" i="3"/>
  <c r="Y732" i="3"/>
  <c r="X732" i="3"/>
  <c r="V732" i="3"/>
  <c r="U732" i="3"/>
  <c r="T732" i="3"/>
  <c r="S732" i="3"/>
  <c r="R732" i="3"/>
  <c r="Q732" i="3"/>
  <c r="P732" i="3"/>
  <c r="AI731" i="3"/>
  <c r="AH731" i="3"/>
  <c r="AF731" i="3"/>
  <c r="AE731" i="3"/>
  <c r="AD731" i="3"/>
  <c r="AC731" i="3"/>
  <c r="AB731" i="3"/>
  <c r="AA731" i="3"/>
  <c r="Z731" i="3"/>
  <c r="Y731" i="3"/>
  <c r="X731" i="3"/>
  <c r="V731" i="3"/>
  <c r="U731" i="3"/>
  <c r="T731" i="3"/>
  <c r="S731" i="3"/>
  <c r="R731" i="3"/>
  <c r="Q731" i="3"/>
  <c r="P731" i="3"/>
  <c r="AI730" i="3"/>
  <c r="AH730" i="3"/>
  <c r="AF730" i="3"/>
  <c r="AE730" i="3"/>
  <c r="AD730" i="3"/>
  <c r="AC730" i="3"/>
  <c r="AB730" i="3"/>
  <c r="AA730" i="3"/>
  <c r="Z730" i="3"/>
  <c r="Y730" i="3"/>
  <c r="X730" i="3"/>
  <c r="V730" i="3"/>
  <c r="U730" i="3"/>
  <c r="T730" i="3"/>
  <c r="S730" i="3"/>
  <c r="R730" i="3"/>
  <c r="Q730" i="3"/>
  <c r="P730" i="3"/>
  <c r="AI729" i="3"/>
  <c r="AH729" i="3"/>
  <c r="AF729" i="3"/>
  <c r="AE729" i="3"/>
  <c r="AD729" i="3"/>
  <c r="AC729" i="3"/>
  <c r="AB729" i="3"/>
  <c r="AA729" i="3"/>
  <c r="Z729" i="3"/>
  <c r="Y729" i="3"/>
  <c r="X729" i="3"/>
  <c r="V729" i="3"/>
  <c r="U729" i="3"/>
  <c r="T729" i="3"/>
  <c r="S729" i="3"/>
  <c r="R729" i="3"/>
  <c r="Q729" i="3"/>
  <c r="P729" i="3"/>
  <c r="AI728" i="3"/>
  <c r="AH728" i="3"/>
  <c r="AF728" i="3"/>
  <c r="AE728" i="3"/>
  <c r="AD728" i="3"/>
  <c r="AC728" i="3"/>
  <c r="AB728" i="3"/>
  <c r="AA728" i="3"/>
  <c r="Z728" i="3"/>
  <c r="Y728" i="3"/>
  <c r="X728" i="3"/>
  <c r="V728" i="3"/>
  <c r="U728" i="3"/>
  <c r="T728" i="3"/>
  <c r="S728" i="3"/>
  <c r="R728" i="3"/>
  <c r="Q728" i="3"/>
  <c r="P728" i="3"/>
  <c r="AI727" i="3"/>
  <c r="AH727" i="3"/>
  <c r="AF727" i="3"/>
  <c r="AE727" i="3"/>
  <c r="AD727" i="3"/>
  <c r="AC727" i="3"/>
  <c r="AB727" i="3"/>
  <c r="AA727" i="3"/>
  <c r="Z727" i="3"/>
  <c r="Y727" i="3"/>
  <c r="X727" i="3"/>
  <c r="V727" i="3"/>
  <c r="U727" i="3"/>
  <c r="T727" i="3"/>
  <c r="S727" i="3"/>
  <c r="R727" i="3"/>
  <c r="Q727" i="3"/>
  <c r="P727" i="3"/>
  <c r="AI726" i="3"/>
  <c r="AH726" i="3"/>
  <c r="AF726" i="3"/>
  <c r="AE726" i="3"/>
  <c r="AD726" i="3"/>
  <c r="AC726" i="3"/>
  <c r="AB726" i="3"/>
  <c r="AA726" i="3"/>
  <c r="Z726" i="3"/>
  <c r="Y726" i="3"/>
  <c r="X726" i="3"/>
  <c r="V726" i="3"/>
  <c r="U726" i="3"/>
  <c r="T726" i="3"/>
  <c r="S726" i="3"/>
  <c r="R726" i="3"/>
  <c r="Q726" i="3"/>
  <c r="P726" i="3"/>
  <c r="AI725" i="3"/>
  <c r="AH725" i="3"/>
  <c r="AF725" i="3"/>
  <c r="AE725" i="3"/>
  <c r="AD725" i="3"/>
  <c r="AC725" i="3"/>
  <c r="AB725" i="3"/>
  <c r="AA725" i="3"/>
  <c r="Z725" i="3"/>
  <c r="Y725" i="3"/>
  <c r="X725" i="3"/>
  <c r="V725" i="3"/>
  <c r="U725" i="3"/>
  <c r="T725" i="3"/>
  <c r="S725" i="3"/>
  <c r="R725" i="3"/>
  <c r="Q725" i="3"/>
  <c r="P725" i="3"/>
  <c r="AI724" i="3"/>
  <c r="AH724" i="3"/>
  <c r="AF724" i="3"/>
  <c r="AE724" i="3"/>
  <c r="AD724" i="3"/>
  <c r="AC724" i="3"/>
  <c r="AB724" i="3"/>
  <c r="AA724" i="3"/>
  <c r="Z724" i="3"/>
  <c r="Y724" i="3"/>
  <c r="X724" i="3"/>
  <c r="V724" i="3"/>
  <c r="U724" i="3"/>
  <c r="T724" i="3"/>
  <c r="S724" i="3"/>
  <c r="R724" i="3"/>
  <c r="Q724" i="3"/>
  <c r="P724" i="3"/>
  <c r="AI723" i="3"/>
  <c r="AH723" i="3"/>
  <c r="AF723" i="3"/>
  <c r="AE723" i="3"/>
  <c r="AD723" i="3"/>
  <c r="AC723" i="3"/>
  <c r="AB723" i="3"/>
  <c r="AA723" i="3"/>
  <c r="Z723" i="3"/>
  <c r="Y723" i="3"/>
  <c r="X723" i="3"/>
  <c r="V723" i="3"/>
  <c r="U723" i="3"/>
  <c r="T723" i="3"/>
  <c r="S723" i="3"/>
  <c r="R723" i="3"/>
  <c r="Q723" i="3"/>
  <c r="P723" i="3"/>
  <c r="AI722" i="3"/>
  <c r="AH722" i="3"/>
  <c r="AF722" i="3"/>
  <c r="AE722" i="3"/>
  <c r="AD722" i="3"/>
  <c r="AC722" i="3"/>
  <c r="AB722" i="3"/>
  <c r="AA722" i="3"/>
  <c r="Z722" i="3"/>
  <c r="Y722" i="3"/>
  <c r="X722" i="3"/>
  <c r="V722" i="3"/>
  <c r="U722" i="3"/>
  <c r="T722" i="3"/>
  <c r="S722" i="3"/>
  <c r="R722" i="3"/>
  <c r="Q722" i="3"/>
  <c r="P722" i="3"/>
  <c r="AI721" i="3"/>
  <c r="AH721" i="3"/>
  <c r="AF721" i="3"/>
  <c r="AE721" i="3"/>
  <c r="AD721" i="3"/>
  <c r="AC721" i="3"/>
  <c r="AB721" i="3"/>
  <c r="AA721" i="3"/>
  <c r="Z721" i="3"/>
  <c r="Y721" i="3"/>
  <c r="X721" i="3"/>
  <c r="V721" i="3"/>
  <c r="U721" i="3"/>
  <c r="T721" i="3"/>
  <c r="S721" i="3"/>
  <c r="R721" i="3"/>
  <c r="Q721" i="3"/>
  <c r="P721" i="3"/>
  <c r="AI720" i="3"/>
  <c r="AH720" i="3"/>
  <c r="AF720" i="3"/>
  <c r="AE720" i="3"/>
  <c r="AD720" i="3"/>
  <c r="AC720" i="3"/>
  <c r="AB720" i="3"/>
  <c r="AA720" i="3"/>
  <c r="Z720" i="3"/>
  <c r="Y720" i="3"/>
  <c r="X720" i="3"/>
  <c r="V720" i="3"/>
  <c r="U720" i="3"/>
  <c r="T720" i="3"/>
  <c r="S720" i="3"/>
  <c r="R720" i="3"/>
  <c r="Q720" i="3"/>
  <c r="P720" i="3"/>
  <c r="AI719" i="3"/>
  <c r="AH719" i="3"/>
  <c r="AF719" i="3"/>
  <c r="AE719" i="3"/>
  <c r="AD719" i="3"/>
  <c r="AC719" i="3"/>
  <c r="AB719" i="3"/>
  <c r="AA719" i="3"/>
  <c r="Z719" i="3"/>
  <c r="Y719" i="3"/>
  <c r="X719" i="3"/>
  <c r="V719" i="3"/>
  <c r="U719" i="3"/>
  <c r="T719" i="3"/>
  <c r="S719" i="3"/>
  <c r="R719" i="3"/>
  <c r="Q719" i="3"/>
  <c r="P719" i="3"/>
  <c r="AI718" i="3"/>
  <c r="AH718" i="3"/>
  <c r="AF718" i="3"/>
  <c r="AE718" i="3"/>
  <c r="AD718" i="3"/>
  <c r="AC718" i="3"/>
  <c r="AB718" i="3"/>
  <c r="AA718" i="3"/>
  <c r="Z718" i="3"/>
  <c r="Y718" i="3"/>
  <c r="X718" i="3"/>
  <c r="V718" i="3"/>
  <c r="U718" i="3"/>
  <c r="T718" i="3"/>
  <c r="S718" i="3"/>
  <c r="R718" i="3"/>
  <c r="Q718" i="3"/>
  <c r="P718" i="3"/>
  <c r="AI717" i="3"/>
  <c r="AH717" i="3"/>
  <c r="AF717" i="3"/>
  <c r="AE717" i="3"/>
  <c r="AD717" i="3"/>
  <c r="AC717" i="3"/>
  <c r="AB717" i="3"/>
  <c r="AA717" i="3"/>
  <c r="Z717" i="3"/>
  <c r="Y717" i="3"/>
  <c r="X717" i="3"/>
  <c r="V717" i="3"/>
  <c r="U717" i="3"/>
  <c r="T717" i="3"/>
  <c r="S717" i="3"/>
  <c r="R717" i="3"/>
  <c r="Q717" i="3"/>
  <c r="P717" i="3"/>
  <c r="AI716" i="3"/>
  <c r="AH716" i="3"/>
  <c r="AF716" i="3"/>
  <c r="AE716" i="3"/>
  <c r="AD716" i="3"/>
  <c r="AC716" i="3"/>
  <c r="AB716" i="3"/>
  <c r="AA716" i="3"/>
  <c r="Z716" i="3"/>
  <c r="Y716" i="3"/>
  <c r="X716" i="3"/>
  <c r="V716" i="3"/>
  <c r="U716" i="3"/>
  <c r="T716" i="3"/>
  <c r="S716" i="3"/>
  <c r="R716" i="3"/>
  <c r="Q716" i="3"/>
  <c r="P716" i="3"/>
  <c r="AI715" i="3"/>
  <c r="AH715" i="3"/>
  <c r="AF715" i="3"/>
  <c r="AE715" i="3"/>
  <c r="AD715" i="3"/>
  <c r="AC715" i="3"/>
  <c r="AB715" i="3"/>
  <c r="AA715" i="3"/>
  <c r="Z715" i="3"/>
  <c r="Y715" i="3"/>
  <c r="X715" i="3"/>
  <c r="V715" i="3"/>
  <c r="U715" i="3"/>
  <c r="T715" i="3"/>
  <c r="S715" i="3"/>
  <c r="R715" i="3"/>
  <c r="Q715" i="3"/>
  <c r="P715" i="3"/>
  <c r="AI714" i="3"/>
  <c r="AH714" i="3"/>
  <c r="AF714" i="3"/>
  <c r="AE714" i="3"/>
  <c r="AD714" i="3"/>
  <c r="AC714" i="3"/>
  <c r="AB714" i="3"/>
  <c r="AA714" i="3"/>
  <c r="Z714" i="3"/>
  <c r="Y714" i="3"/>
  <c r="X714" i="3"/>
  <c r="V714" i="3"/>
  <c r="U714" i="3"/>
  <c r="T714" i="3"/>
  <c r="S714" i="3"/>
  <c r="R714" i="3"/>
  <c r="Q714" i="3"/>
  <c r="P714" i="3"/>
  <c r="AI713" i="3"/>
  <c r="AH713" i="3"/>
  <c r="AF713" i="3"/>
  <c r="AE713" i="3"/>
  <c r="AD713" i="3"/>
  <c r="AC713" i="3"/>
  <c r="AB713" i="3"/>
  <c r="AA713" i="3"/>
  <c r="Z713" i="3"/>
  <c r="Y713" i="3"/>
  <c r="X713" i="3"/>
  <c r="V713" i="3"/>
  <c r="U713" i="3"/>
  <c r="T713" i="3"/>
  <c r="S713" i="3"/>
  <c r="R713" i="3"/>
  <c r="Q713" i="3"/>
  <c r="P713" i="3"/>
  <c r="AI712" i="3"/>
  <c r="AH712" i="3"/>
  <c r="AF712" i="3"/>
  <c r="AE712" i="3"/>
  <c r="AD712" i="3"/>
  <c r="AC712" i="3"/>
  <c r="AB712" i="3"/>
  <c r="AA712" i="3"/>
  <c r="Z712" i="3"/>
  <c r="Y712" i="3"/>
  <c r="X712" i="3"/>
  <c r="V712" i="3"/>
  <c r="U712" i="3"/>
  <c r="T712" i="3"/>
  <c r="S712" i="3"/>
  <c r="R712" i="3"/>
  <c r="Q712" i="3"/>
  <c r="P712" i="3"/>
  <c r="AI711" i="3"/>
  <c r="AH711" i="3"/>
  <c r="AF711" i="3"/>
  <c r="AE711" i="3"/>
  <c r="AD711" i="3"/>
  <c r="AC711" i="3"/>
  <c r="AB711" i="3"/>
  <c r="AA711" i="3"/>
  <c r="Z711" i="3"/>
  <c r="Y711" i="3"/>
  <c r="X711" i="3"/>
  <c r="V711" i="3"/>
  <c r="U711" i="3"/>
  <c r="T711" i="3"/>
  <c r="S711" i="3"/>
  <c r="R711" i="3"/>
  <c r="Q711" i="3"/>
  <c r="P711" i="3"/>
  <c r="AI710" i="3"/>
  <c r="AH710" i="3"/>
  <c r="AF710" i="3"/>
  <c r="AE710" i="3"/>
  <c r="AD710" i="3"/>
  <c r="AC710" i="3"/>
  <c r="AB710" i="3"/>
  <c r="AA710" i="3"/>
  <c r="Z710" i="3"/>
  <c r="Y710" i="3"/>
  <c r="X710" i="3"/>
  <c r="V710" i="3"/>
  <c r="U710" i="3"/>
  <c r="T710" i="3"/>
  <c r="S710" i="3"/>
  <c r="R710" i="3"/>
  <c r="Q710" i="3"/>
  <c r="P710" i="3"/>
  <c r="AI709" i="3"/>
  <c r="AH709" i="3"/>
  <c r="AF709" i="3"/>
  <c r="AE709" i="3"/>
  <c r="AD709" i="3"/>
  <c r="AC709" i="3"/>
  <c r="AB709" i="3"/>
  <c r="AA709" i="3"/>
  <c r="Z709" i="3"/>
  <c r="Y709" i="3"/>
  <c r="X709" i="3"/>
  <c r="V709" i="3"/>
  <c r="U709" i="3"/>
  <c r="T709" i="3"/>
  <c r="S709" i="3"/>
  <c r="R709" i="3"/>
  <c r="Q709" i="3"/>
  <c r="P709" i="3"/>
  <c r="AI708" i="3"/>
  <c r="AH708" i="3"/>
  <c r="AF708" i="3"/>
  <c r="AE708" i="3"/>
  <c r="AD708" i="3"/>
  <c r="AC708" i="3"/>
  <c r="AB708" i="3"/>
  <c r="AA708" i="3"/>
  <c r="Z708" i="3"/>
  <c r="Y708" i="3"/>
  <c r="X708" i="3"/>
  <c r="V708" i="3"/>
  <c r="U708" i="3"/>
  <c r="T708" i="3"/>
  <c r="S708" i="3"/>
  <c r="R708" i="3"/>
  <c r="Q708" i="3"/>
  <c r="P708" i="3"/>
  <c r="AI707" i="3"/>
  <c r="AH707" i="3"/>
  <c r="AF707" i="3"/>
  <c r="AE707" i="3"/>
  <c r="AD707" i="3"/>
  <c r="AC707" i="3"/>
  <c r="AB707" i="3"/>
  <c r="AA707" i="3"/>
  <c r="Z707" i="3"/>
  <c r="Y707" i="3"/>
  <c r="X707" i="3"/>
  <c r="V707" i="3"/>
  <c r="U707" i="3"/>
  <c r="T707" i="3"/>
  <c r="S707" i="3"/>
  <c r="R707" i="3"/>
  <c r="Q707" i="3"/>
  <c r="P707" i="3"/>
  <c r="AI706" i="3"/>
  <c r="AH706" i="3"/>
  <c r="AF706" i="3"/>
  <c r="AE706" i="3"/>
  <c r="AD706" i="3"/>
  <c r="AC706" i="3"/>
  <c r="AB706" i="3"/>
  <c r="AA706" i="3"/>
  <c r="Z706" i="3"/>
  <c r="Y706" i="3"/>
  <c r="X706" i="3"/>
  <c r="V706" i="3"/>
  <c r="U706" i="3"/>
  <c r="T706" i="3"/>
  <c r="S706" i="3"/>
  <c r="R706" i="3"/>
  <c r="Q706" i="3"/>
  <c r="P706" i="3"/>
  <c r="AI705" i="3"/>
  <c r="AH705" i="3"/>
  <c r="AF705" i="3"/>
  <c r="AE705" i="3"/>
  <c r="AD705" i="3"/>
  <c r="AC705" i="3"/>
  <c r="AB705" i="3"/>
  <c r="AA705" i="3"/>
  <c r="Z705" i="3"/>
  <c r="Y705" i="3"/>
  <c r="X705" i="3"/>
  <c r="V705" i="3"/>
  <c r="U705" i="3"/>
  <c r="T705" i="3"/>
  <c r="S705" i="3"/>
  <c r="R705" i="3"/>
  <c r="Q705" i="3"/>
  <c r="P705" i="3"/>
  <c r="AI704" i="3"/>
  <c r="AH704" i="3"/>
  <c r="AF704" i="3"/>
  <c r="AE704" i="3"/>
  <c r="AD704" i="3"/>
  <c r="AC704" i="3"/>
  <c r="AB704" i="3"/>
  <c r="AA704" i="3"/>
  <c r="Z704" i="3"/>
  <c r="Y704" i="3"/>
  <c r="X704" i="3"/>
  <c r="V704" i="3"/>
  <c r="U704" i="3"/>
  <c r="T704" i="3"/>
  <c r="S704" i="3"/>
  <c r="R704" i="3"/>
  <c r="Q704" i="3"/>
  <c r="P704" i="3"/>
  <c r="AI703" i="3"/>
  <c r="AH703" i="3"/>
  <c r="AF703" i="3"/>
  <c r="AE703" i="3"/>
  <c r="AD703" i="3"/>
  <c r="AC703" i="3"/>
  <c r="AB703" i="3"/>
  <c r="AA703" i="3"/>
  <c r="Z703" i="3"/>
  <c r="Y703" i="3"/>
  <c r="X703" i="3"/>
  <c r="V703" i="3"/>
  <c r="U703" i="3"/>
  <c r="T703" i="3"/>
  <c r="S703" i="3"/>
  <c r="R703" i="3"/>
  <c r="Q703" i="3"/>
  <c r="P703" i="3"/>
  <c r="AI702" i="3"/>
  <c r="AH702" i="3"/>
  <c r="AF702" i="3"/>
  <c r="AE702" i="3"/>
  <c r="AD702" i="3"/>
  <c r="AC702" i="3"/>
  <c r="AB702" i="3"/>
  <c r="AA702" i="3"/>
  <c r="Z702" i="3"/>
  <c r="Y702" i="3"/>
  <c r="X702" i="3"/>
  <c r="V702" i="3"/>
  <c r="U702" i="3"/>
  <c r="T702" i="3"/>
  <c r="S702" i="3"/>
  <c r="R702" i="3"/>
  <c r="Q702" i="3"/>
  <c r="P702" i="3"/>
  <c r="AI701" i="3"/>
  <c r="AH701" i="3"/>
  <c r="AF701" i="3"/>
  <c r="AE701" i="3"/>
  <c r="AD701" i="3"/>
  <c r="AC701" i="3"/>
  <c r="AB701" i="3"/>
  <c r="AA701" i="3"/>
  <c r="Z701" i="3"/>
  <c r="Y701" i="3"/>
  <c r="X701" i="3"/>
  <c r="V701" i="3"/>
  <c r="U701" i="3"/>
  <c r="T701" i="3"/>
  <c r="S701" i="3"/>
  <c r="R701" i="3"/>
  <c r="Q701" i="3"/>
  <c r="P701" i="3"/>
  <c r="AI700" i="3"/>
  <c r="AH700" i="3"/>
  <c r="AF700" i="3"/>
  <c r="AE700" i="3"/>
  <c r="AD700" i="3"/>
  <c r="AC700" i="3"/>
  <c r="AB700" i="3"/>
  <c r="AA700" i="3"/>
  <c r="Z700" i="3"/>
  <c r="Y700" i="3"/>
  <c r="X700" i="3"/>
  <c r="V700" i="3"/>
  <c r="U700" i="3"/>
  <c r="T700" i="3"/>
  <c r="S700" i="3"/>
  <c r="R700" i="3"/>
  <c r="Q700" i="3"/>
  <c r="P700" i="3"/>
  <c r="AI699" i="3"/>
  <c r="AH699" i="3"/>
  <c r="AF699" i="3"/>
  <c r="AE699" i="3"/>
  <c r="AD699" i="3"/>
  <c r="AC699" i="3"/>
  <c r="AB699" i="3"/>
  <c r="AA699" i="3"/>
  <c r="Z699" i="3"/>
  <c r="Y699" i="3"/>
  <c r="X699" i="3"/>
  <c r="V699" i="3"/>
  <c r="U699" i="3"/>
  <c r="T699" i="3"/>
  <c r="S699" i="3"/>
  <c r="R699" i="3"/>
  <c r="Q699" i="3"/>
  <c r="P699" i="3"/>
  <c r="AI698" i="3"/>
  <c r="AH698" i="3"/>
  <c r="AF698" i="3"/>
  <c r="AE698" i="3"/>
  <c r="AD698" i="3"/>
  <c r="AC698" i="3"/>
  <c r="AB698" i="3"/>
  <c r="AA698" i="3"/>
  <c r="Z698" i="3"/>
  <c r="Y698" i="3"/>
  <c r="X698" i="3"/>
  <c r="V698" i="3"/>
  <c r="U698" i="3"/>
  <c r="T698" i="3"/>
  <c r="S698" i="3"/>
  <c r="R698" i="3"/>
  <c r="Q698" i="3"/>
  <c r="P698" i="3"/>
  <c r="AI697" i="3"/>
  <c r="AH697" i="3"/>
  <c r="AF697" i="3"/>
  <c r="AE697" i="3"/>
  <c r="AD697" i="3"/>
  <c r="AC697" i="3"/>
  <c r="AB697" i="3"/>
  <c r="AA697" i="3"/>
  <c r="Z697" i="3"/>
  <c r="Y697" i="3"/>
  <c r="X697" i="3"/>
  <c r="V697" i="3"/>
  <c r="U697" i="3"/>
  <c r="T697" i="3"/>
  <c r="S697" i="3"/>
  <c r="R697" i="3"/>
  <c r="Q697" i="3"/>
  <c r="P697" i="3"/>
  <c r="AI696" i="3"/>
  <c r="AH696" i="3"/>
  <c r="AF696" i="3"/>
  <c r="AE696" i="3"/>
  <c r="AD696" i="3"/>
  <c r="AC696" i="3"/>
  <c r="AB696" i="3"/>
  <c r="AA696" i="3"/>
  <c r="Z696" i="3"/>
  <c r="Y696" i="3"/>
  <c r="X696" i="3"/>
  <c r="V696" i="3"/>
  <c r="U696" i="3"/>
  <c r="T696" i="3"/>
  <c r="S696" i="3"/>
  <c r="R696" i="3"/>
  <c r="Q696" i="3"/>
  <c r="P696" i="3"/>
  <c r="AI695" i="3"/>
  <c r="AH695" i="3"/>
  <c r="AF695" i="3"/>
  <c r="AE695" i="3"/>
  <c r="AD695" i="3"/>
  <c r="AC695" i="3"/>
  <c r="AB695" i="3"/>
  <c r="AA695" i="3"/>
  <c r="Z695" i="3"/>
  <c r="Y695" i="3"/>
  <c r="X695" i="3"/>
  <c r="V695" i="3"/>
  <c r="U695" i="3"/>
  <c r="T695" i="3"/>
  <c r="S695" i="3"/>
  <c r="R695" i="3"/>
  <c r="Q695" i="3"/>
  <c r="P695" i="3"/>
  <c r="AI694" i="3"/>
  <c r="AH694" i="3"/>
  <c r="AF694" i="3"/>
  <c r="AE694" i="3"/>
  <c r="AD694" i="3"/>
  <c r="AC694" i="3"/>
  <c r="AB694" i="3"/>
  <c r="AA694" i="3"/>
  <c r="Z694" i="3"/>
  <c r="Y694" i="3"/>
  <c r="X694" i="3"/>
  <c r="V694" i="3"/>
  <c r="U694" i="3"/>
  <c r="T694" i="3"/>
  <c r="S694" i="3"/>
  <c r="R694" i="3"/>
  <c r="Q694" i="3"/>
  <c r="P694" i="3"/>
  <c r="AI693" i="3"/>
  <c r="AH693" i="3"/>
  <c r="AF693" i="3"/>
  <c r="AE693" i="3"/>
  <c r="AD693" i="3"/>
  <c r="AC693" i="3"/>
  <c r="AB693" i="3"/>
  <c r="AA693" i="3"/>
  <c r="Z693" i="3"/>
  <c r="Y693" i="3"/>
  <c r="X693" i="3"/>
  <c r="V693" i="3"/>
  <c r="U693" i="3"/>
  <c r="T693" i="3"/>
  <c r="S693" i="3"/>
  <c r="R693" i="3"/>
  <c r="Q693" i="3"/>
  <c r="P693" i="3"/>
  <c r="AI692" i="3"/>
  <c r="AH692" i="3"/>
  <c r="AF692" i="3"/>
  <c r="AE692" i="3"/>
  <c r="AD692" i="3"/>
  <c r="AC692" i="3"/>
  <c r="AB692" i="3"/>
  <c r="AA692" i="3"/>
  <c r="Z692" i="3"/>
  <c r="Y692" i="3"/>
  <c r="X692" i="3"/>
  <c r="V692" i="3"/>
  <c r="U692" i="3"/>
  <c r="T692" i="3"/>
  <c r="S692" i="3"/>
  <c r="R692" i="3"/>
  <c r="Q692" i="3"/>
  <c r="P692" i="3"/>
  <c r="AI691" i="3"/>
  <c r="AH691" i="3"/>
  <c r="AF691" i="3"/>
  <c r="AE691" i="3"/>
  <c r="AD691" i="3"/>
  <c r="AC691" i="3"/>
  <c r="AB691" i="3"/>
  <c r="AA691" i="3"/>
  <c r="Z691" i="3"/>
  <c r="Y691" i="3"/>
  <c r="X691" i="3"/>
  <c r="V691" i="3"/>
  <c r="U691" i="3"/>
  <c r="T691" i="3"/>
  <c r="S691" i="3"/>
  <c r="R691" i="3"/>
  <c r="Q691" i="3"/>
  <c r="P691" i="3"/>
  <c r="AI690" i="3"/>
  <c r="AH690" i="3"/>
  <c r="AF690" i="3"/>
  <c r="AE690" i="3"/>
  <c r="AD690" i="3"/>
  <c r="AC690" i="3"/>
  <c r="AB690" i="3"/>
  <c r="AA690" i="3"/>
  <c r="Z690" i="3"/>
  <c r="Y690" i="3"/>
  <c r="X690" i="3"/>
  <c r="V690" i="3"/>
  <c r="U690" i="3"/>
  <c r="T690" i="3"/>
  <c r="S690" i="3"/>
  <c r="R690" i="3"/>
  <c r="Q690" i="3"/>
  <c r="P690" i="3"/>
  <c r="AI689" i="3"/>
  <c r="AH689" i="3"/>
  <c r="AF689" i="3"/>
  <c r="AE689" i="3"/>
  <c r="AD689" i="3"/>
  <c r="AC689" i="3"/>
  <c r="AB689" i="3"/>
  <c r="AA689" i="3"/>
  <c r="Z689" i="3"/>
  <c r="Y689" i="3"/>
  <c r="X689" i="3"/>
  <c r="V689" i="3"/>
  <c r="U689" i="3"/>
  <c r="T689" i="3"/>
  <c r="S689" i="3"/>
  <c r="R689" i="3"/>
  <c r="Q689" i="3"/>
  <c r="P689" i="3"/>
  <c r="AI688" i="3"/>
  <c r="AH688" i="3"/>
  <c r="AF688" i="3"/>
  <c r="AE688" i="3"/>
  <c r="AD688" i="3"/>
  <c r="AC688" i="3"/>
  <c r="AB688" i="3"/>
  <c r="AA688" i="3"/>
  <c r="Z688" i="3"/>
  <c r="Y688" i="3"/>
  <c r="X688" i="3"/>
  <c r="V688" i="3"/>
  <c r="U688" i="3"/>
  <c r="T688" i="3"/>
  <c r="S688" i="3"/>
  <c r="R688" i="3"/>
  <c r="Q688" i="3"/>
  <c r="P688" i="3"/>
  <c r="AI687" i="3"/>
  <c r="AH687" i="3"/>
  <c r="AF687" i="3"/>
  <c r="AE687" i="3"/>
  <c r="AD687" i="3"/>
  <c r="AC687" i="3"/>
  <c r="AB687" i="3"/>
  <c r="AA687" i="3"/>
  <c r="Z687" i="3"/>
  <c r="Y687" i="3"/>
  <c r="X687" i="3"/>
  <c r="V687" i="3"/>
  <c r="U687" i="3"/>
  <c r="T687" i="3"/>
  <c r="S687" i="3"/>
  <c r="R687" i="3"/>
  <c r="Q687" i="3"/>
  <c r="P687" i="3"/>
  <c r="AI686" i="3"/>
  <c r="AH686" i="3"/>
  <c r="AF686" i="3"/>
  <c r="AE686" i="3"/>
  <c r="AD686" i="3"/>
  <c r="AC686" i="3"/>
  <c r="AB686" i="3"/>
  <c r="AA686" i="3"/>
  <c r="Z686" i="3"/>
  <c r="Y686" i="3"/>
  <c r="X686" i="3"/>
  <c r="V686" i="3"/>
  <c r="U686" i="3"/>
  <c r="T686" i="3"/>
  <c r="S686" i="3"/>
  <c r="R686" i="3"/>
  <c r="Q686" i="3"/>
  <c r="P686" i="3"/>
  <c r="AI685" i="3"/>
  <c r="AH685" i="3"/>
  <c r="AF685" i="3"/>
  <c r="AE685" i="3"/>
  <c r="AD685" i="3"/>
  <c r="AC685" i="3"/>
  <c r="AB685" i="3"/>
  <c r="AA685" i="3"/>
  <c r="Z685" i="3"/>
  <c r="Y685" i="3"/>
  <c r="X685" i="3"/>
  <c r="V685" i="3"/>
  <c r="U685" i="3"/>
  <c r="T685" i="3"/>
  <c r="S685" i="3"/>
  <c r="R685" i="3"/>
  <c r="Q685" i="3"/>
  <c r="P685" i="3"/>
  <c r="AI684" i="3"/>
  <c r="AH684" i="3"/>
  <c r="AF684" i="3"/>
  <c r="AE684" i="3"/>
  <c r="AD684" i="3"/>
  <c r="AC684" i="3"/>
  <c r="AB684" i="3"/>
  <c r="AA684" i="3"/>
  <c r="Z684" i="3"/>
  <c r="Y684" i="3"/>
  <c r="X684" i="3"/>
  <c r="V684" i="3"/>
  <c r="U684" i="3"/>
  <c r="T684" i="3"/>
  <c r="S684" i="3"/>
  <c r="R684" i="3"/>
  <c r="Q684" i="3"/>
  <c r="P684" i="3"/>
  <c r="AI683" i="3"/>
  <c r="AH683" i="3"/>
  <c r="AF683" i="3"/>
  <c r="AE683" i="3"/>
  <c r="AD683" i="3"/>
  <c r="AC683" i="3"/>
  <c r="AB683" i="3"/>
  <c r="AA683" i="3"/>
  <c r="Z683" i="3"/>
  <c r="Y683" i="3"/>
  <c r="X683" i="3"/>
  <c r="V683" i="3"/>
  <c r="U683" i="3"/>
  <c r="T683" i="3"/>
  <c r="S683" i="3"/>
  <c r="R683" i="3"/>
  <c r="Q683" i="3"/>
  <c r="P683" i="3"/>
  <c r="AI682" i="3"/>
  <c r="AH682" i="3"/>
  <c r="AF682" i="3"/>
  <c r="AE682" i="3"/>
  <c r="AD682" i="3"/>
  <c r="AC682" i="3"/>
  <c r="AB682" i="3"/>
  <c r="AA682" i="3"/>
  <c r="Z682" i="3"/>
  <c r="Y682" i="3"/>
  <c r="X682" i="3"/>
  <c r="V682" i="3"/>
  <c r="U682" i="3"/>
  <c r="T682" i="3"/>
  <c r="S682" i="3"/>
  <c r="R682" i="3"/>
  <c r="Q682" i="3"/>
  <c r="P682" i="3"/>
  <c r="AI681" i="3"/>
  <c r="AH681" i="3"/>
  <c r="AF681" i="3"/>
  <c r="AE681" i="3"/>
  <c r="AD681" i="3"/>
  <c r="AC681" i="3"/>
  <c r="AB681" i="3"/>
  <c r="AA681" i="3"/>
  <c r="Z681" i="3"/>
  <c r="Y681" i="3"/>
  <c r="X681" i="3"/>
  <c r="V681" i="3"/>
  <c r="U681" i="3"/>
  <c r="T681" i="3"/>
  <c r="S681" i="3"/>
  <c r="R681" i="3"/>
  <c r="Q681" i="3"/>
  <c r="P681" i="3"/>
  <c r="AI680" i="3"/>
  <c r="AH680" i="3"/>
  <c r="AF680" i="3"/>
  <c r="AE680" i="3"/>
  <c r="AD680" i="3"/>
  <c r="AC680" i="3"/>
  <c r="AB680" i="3"/>
  <c r="AA680" i="3"/>
  <c r="Z680" i="3"/>
  <c r="Y680" i="3"/>
  <c r="X680" i="3"/>
  <c r="V680" i="3"/>
  <c r="U680" i="3"/>
  <c r="T680" i="3"/>
  <c r="S680" i="3"/>
  <c r="R680" i="3"/>
  <c r="Q680" i="3"/>
  <c r="P680" i="3"/>
  <c r="AI679" i="3"/>
  <c r="AH679" i="3"/>
  <c r="AF679" i="3"/>
  <c r="AE679" i="3"/>
  <c r="AD679" i="3"/>
  <c r="AC679" i="3"/>
  <c r="AB679" i="3"/>
  <c r="AA679" i="3"/>
  <c r="Z679" i="3"/>
  <c r="Y679" i="3"/>
  <c r="X679" i="3"/>
  <c r="V679" i="3"/>
  <c r="U679" i="3"/>
  <c r="T679" i="3"/>
  <c r="S679" i="3"/>
  <c r="R679" i="3"/>
  <c r="Q679" i="3"/>
  <c r="P679" i="3"/>
  <c r="AI678" i="3"/>
  <c r="AH678" i="3"/>
  <c r="AF678" i="3"/>
  <c r="AE678" i="3"/>
  <c r="AD678" i="3"/>
  <c r="AC678" i="3"/>
  <c r="AB678" i="3"/>
  <c r="AA678" i="3"/>
  <c r="Z678" i="3"/>
  <c r="Y678" i="3"/>
  <c r="X678" i="3"/>
  <c r="V678" i="3"/>
  <c r="U678" i="3"/>
  <c r="T678" i="3"/>
  <c r="S678" i="3"/>
  <c r="R678" i="3"/>
  <c r="Q678" i="3"/>
  <c r="P678" i="3"/>
  <c r="AI677" i="3"/>
  <c r="AH677" i="3"/>
  <c r="AF677" i="3"/>
  <c r="AE677" i="3"/>
  <c r="AD677" i="3"/>
  <c r="AC677" i="3"/>
  <c r="AB677" i="3"/>
  <c r="AA677" i="3"/>
  <c r="Z677" i="3"/>
  <c r="Y677" i="3"/>
  <c r="X677" i="3"/>
  <c r="V677" i="3"/>
  <c r="U677" i="3"/>
  <c r="T677" i="3"/>
  <c r="S677" i="3"/>
  <c r="R677" i="3"/>
  <c r="Q677" i="3"/>
  <c r="P677" i="3"/>
  <c r="AI676" i="3"/>
  <c r="AH676" i="3"/>
  <c r="AF676" i="3"/>
  <c r="AE676" i="3"/>
  <c r="AD676" i="3"/>
  <c r="AC676" i="3"/>
  <c r="AB676" i="3"/>
  <c r="AA676" i="3"/>
  <c r="Z676" i="3"/>
  <c r="Y676" i="3"/>
  <c r="X676" i="3"/>
  <c r="V676" i="3"/>
  <c r="U676" i="3"/>
  <c r="T676" i="3"/>
  <c r="S676" i="3"/>
  <c r="R676" i="3"/>
  <c r="Q676" i="3"/>
  <c r="P676" i="3"/>
  <c r="AI675" i="3"/>
  <c r="AH675" i="3"/>
  <c r="AF675" i="3"/>
  <c r="AE675" i="3"/>
  <c r="AD675" i="3"/>
  <c r="AC675" i="3"/>
  <c r="AB675" i="3"/>
  <c r="AA675" i="3"/>
  <c r="Z675" i="3"/>
  <c r="Y675" i="3"/>
  <c r="X675" i="3"/>
  <c r="V675" i="3"/>
  <c r="U675" i="3"/>
  <c r="T675" i="3"/>
  <c r="S675" i="3"/>
  <c r="R675" i="3"/>
  <c r="Q675" i="3"/>
  <c r="P675" i="3"/>
  <c r="AI674" i="3"/>
  <c r="AH674" i="3"/>
  <c r="AF674" i="3"/>
  <c r="AE674" i="3"/>
  <c r="AD674" i="3"/>
  <c r="AC674" i="3"/>
  <c r="AB674" i="3"/>
  <c r="AA674" i="3"/>
  <c r="Z674" i="3"/>
  <c r="Y674" i="3"/>
  <c r="X674" i="3"/>
  <c r="V674" i="3"/>
  <c r="U674" i="3"/>
  <c r="T674" i="3"/>
  <c r="S674" i="3"/>
  <c r="R674" i="3"/>
  <c r="Q674" i="3"/>
  <c r="P674" i="3"/>
  <c r="AI673" i="3"/>
  <c r="AH673" i="3"/>
  <c r="AF673" i="3"/>
  <c r="AE673" i="3"/>
  <c r="AD673" i="3"/>
  <c r="AC673" i="3"/>
  <c r="AB673" i="3"/>
  <c r="AA673" i="3"/>
  <c r="Z673" i="3"/>
  <c r="Y673" i="3"/>
  <c r="X673" i="3"/>
  <c r="V673" i="3"/>
  <c r="U673" i="3"/>
  <c r="T673" i="3"/>
  <c r="S673" i="3"/>
  <c r="R673" i="3"/>
  <c r="Q673" i="3"/>
  <c r="P673" i="3"/>
  <c r="AI672" i="3"/>
  <c r="AH672" i="3"/>
  <c r="AF672" i="3"/>
  <c r="AE672" i="3"/>
  <c r="AD672" i="3"/>
  <c r="AC672" i="3"/>
  <c r="AB672" i="3"/>
  <c r="AA672" i="3"/>
  <c r="Z672" i="3"/>
  <c r="Y672" i="3"/>
  <c r="X672" i="3"/>
  <c r="V672" i="3"/>
  <c r="U672" i="3"/>
  <c r="T672" i="3"/>
  <c r="S672" i="3"/>
  <c r="R672" i="3"/>
  <c r="Q672" i="3"/>
  <c r="P672" i="3"/>
  <c r="AI671" i="3"/>
  <c r="AH671" i="3"/>
  <c r="AF671" i="3"/>
  <c r="AE671" i="3"/>
  <c r="AD671" i="3"/>
  <c r="AC671" i="3"/>
  <c r="AB671" i="3"/>
  <c r="AA671" i="3"/>
  <c r="Z671" i="3"/>
  <c r="Y671" i="3"/>
  <c r="X671" i="3"/>
  <c r="V671" i="3"/>
  <c r="U671" i="3"/>
  <c r="T671" i="3"/>
  <c r="S671" i="3"/>
  <c r="R671" i="3"/>
  <c r="Q671" i="3"/>
  <c r="P671" i="3"/>
  <c r="AI670" i="3"/>
  <c r="AH670" i="3"/>
  <c r="AF670" i="3"/>
  <c r="AE670" i="3"/>
  <c r="AD670" i="3"/>
  <c r="AC670" i="3"/>
  <c r="AB670" i="3"/>
  <c r="AA670" i="3"/>
  <c r="Z670" i="3"/>
  <c r="Y670" i="3"/>
  <c r="X670" i="3"/>
  <c r="V670" i="3"/>
  <c r="U670" i="3"/>
  <c r="T670" i="3"/>
  <c r="S670" i="3"/>
  <c r="R670" i="3"/>
  <c r="Q670" i="3"/>
  <c r="P670" i="3"/>
  <c r="AI669" i="3"/>
  <c r="AH669" i="3"/>
  <c r="AF669" i="3"/>
  <c r="AE669" i="3"/>
  <c r="AD669" i="3"/>
  <c r="AC669" i="3"/>
  <c r="AB669" i="3"/>
  <c r="AA669" i="3"/>
  <c r="Z669" i="3"/>
  <c r="Y669" i="3"/>
  <c r="X669" i="3"/>
  <c r="V669" i="3"/>
  <c r="U669" i="3"/>
  <c r="T669" i="3"/>
  <c r="S669" i="3"/>
  <c r="R669" i="3"/>
  <c r="Q669" i="3"/>
  <c r="P669" i="3"/>
  <c r="AI668" i="3"/>
  <c r="AH668" i="3"/>
  <c r="AF668" i="3"/>
  <c r="AE668" i="3"/>
  <c r="AD668" i="3"/>
  <c r="AC668" i="3"/>
  <c r="AB668" i="3"/>
  <c r="AA668" i="3"/>
  <c r="Z668" i="3"/>
  <c r="Y668" i="3"/>
  <c r="X668" i="3"/>
  <c r="V668" i="3"/>
  <c r="U668" i="3"/>
  <c r="T668" i="3"/>
  <c r="S668" i="3"/>
  <c r="R668" i="3"/>
  <c r="Q668" i="3"/>
  <c r="P668" i="3"/>
  <c r="AI667" i="3"/>
  <c r="AH667" i="3"/>
  <c r="AF667" i="3"/>
  <c r="AE667" i="3"/>
  <c r="AD667" i="3"/>
  <c r="AC667" i="3"/>
  <c r="AB667" i="3"/>
  <c r="AA667" i="3"/>
  <c r="Z667" i="3"/>
  <c r="Y667" i="3"/>
  <c r="X667" i="3"/>
  <c r="V667" i="3"/>
  <c r="U667" i="3"/>
  <c r="T667" i="3"/>
  <c r="S667" i="3"/>
  <c r="R667" i="3"/>
  <c r="Q667" i="3"/>
  <c r="P667" i="3"/>
  <c r="AI666" i="3"/>
  <c r="AH666" i="3"/>
  <c r="AF666" i="3"/>
  <c r="AE666" i="3"/>
  <c r="AD666" i="3"/>
  <c r="AC666" i="3"/>
  <c r="AB666" i="3"/>
  <c r="AA666" i="3"/>
  <c r="Z666" i="3"/>
  <c r="Y666" i="3"/>
  <c r="X666" i="3"/>
  <c r="V666" i="3"/>
  <c r="U666" i="3"/>
  <c r="T666" i="3"/>
  <c r="S666" i="3"/>
  <c r="R666" i="3"/>
  <c r="Q666" i="3"/>
  <c r="P666" i="3"/>
  <c r="AI665" i="3"/>
  <c r="AH665" i="3"/>
  <c r="AF665" i="3"/>
  <c r="AE665" i="3"/>
  <c r="AD665" i="3"/>
  <c r="AC665" i="3"/>
  <c r="AB665" i="3"/>
  <c r="AA665" i="3"/>
  <c r="Z665" i="3"/>
  <c r="Y665" i="3"/>
  <c r="X665" i="3"/>
  <c r="V665" i="3"/>
  <c r="U665" i="3"/>
  <c r="T665" i="3"/>
  <c r="S665" i="3"/>
  <c r="R665" i="3"/>
  <c r="Q665" i="3"/>
  <c r="P665" i="3"/>
  <c r="AI664" i="3"/>
  <c r="AH664" i="3"/>
  <c r="AF664" i="3"/>
  <c r="AE664" i="3"/>
  <c r="AD664" i="3"/>
  <c r="AC664" i="3"/>
  <c r="AB664" i="3"/>
  <c r="AA664" i="3"/>
  <c r="Z664" i="3"/>
  <c r="Y664" i="3"/>
  <c r="X664" i="3"/>
  <c r="V664" i="3"/>
  <c r="U664" i="3"/>
  <c r="T664" i="3"/>
  <c r="S664" i="3"/>
  <c r="R664" i="3"/>
  <c r="Q664" i="3"/>
  <c r="P664" i="3"/>
  <c r="AI663" i="3"/>
  <c r="AH663" i="3"/>
  <c r="AF663" i="3"/>
  <c r="AE663" i="3"/>
  <c r="AD663" i="3"/>
  <c r="AC663" i="3"/>
  <c r="AB663" i="3"/>
  <c r="AA663" i="3"/>
  <c r="Z663" i="3"/>
  <c r="Y663" i="3"/>
  <c r="X663" i="3"/>
  <c r="V663" i="3"/>
  <c r="U663" i="3"/>
  <c r="T663" i="3"/>
  <c r="S663" i="3"/>
  <c r="R663" i="3"/>
  <c r="Q663" i="3"/>
  <c r="P663" i="3"/>
  <c r="AI662" i="3"/>
  <c r="AH662" i="3"/>
  <c r="AF662" i="3"/>
  <c r="AE662" i="3"/>
  <c r="AD662" i="3"/>
  <c r="AC662" i="3"/>
  <c r="AB662" i="3"/>
  <c r="AA662" i="3"/>
  <c r="Z662" i="3"/>
  <c r="Y662" i="3"/>
  <c r="X662" i="3"/>
  <c r="V662" i="3"/>
  <c r="U662" i="3"/>
  <c r="T662" i="3"/>
  <c r="S662" i="3"/>
  <c r="R662" i="3"/>
  <c r="Q662" i="3"/>
  <c r="P662" i="3"/>
  <c r="AI661" i="3"/>
  <c r="AH661" i="3"/>
  <c r="AF661" i="3"/>
  <c r="AE661" i="3"/>
  <c r="AD661" i="3"/>
  <c r="AC661" i="3"/>
  <c r="AB661" i="3"/>
  <c r="AA661" i="3"/>
  <c r="Z661" i="3"/>
  <c r="Y661" i="3"/>
  <c r="X661" i="3"/>
  <c r="V661" i="3"/>
  <c r="U661" i="3"/>
  <c r="T661" i="3"/>
  <c r="S661" i="3"/>
  <c r="R661" i="3"/>
  <c r="Q661" i="3"/>
  <c r="P661" i="3"/>
  <c r="AI660" i="3"/>
  <c r="AH660" i="3"/>
  <c r="AF660" i="3"/>
  <c r="AE660" i="3"/>
  <c r="AD660" i="3"/>
  <c r="AC660" i="3"/>
  <c r="AB660" i="3"/>
  <c r="AA660" i="3"/>
  <c r="Z660" i="3"/>
  <c r="Y660" i="3"/>
  <c r="X660" i="3"/>
  <c r="V660" i="3"/>
  <c r="U660" i="3"/>
  <c r="T660" i="3"/>
  <c r="S660" i="3"/>
  <c r="R660" i="3"/>
  <c r="Q660" i="3"/>
  <c r="P660" i="3"/>
  <c r="AI659" i="3"/>
  <c r="AH659" i="3"/>
  <c r="AF659" i="3"/>
  <c r="AE659" i="3"/>
  <c r="AD659" i="3"/>
  <c r="AC659" i="3"/>
  <c r="AB659" i="3"/>
  <c r="AA659" i="3"/>
  <c r="Z659" i="3"/>
  <c r="Y659" i="3"/>
  <c r="X659" i="3"/>
  <c r="V659" i="3"/>
  <c r="U659" i="3"/>
  <c r="T659" i="3"/>
  <c r="S659" i="3"/>
  <c r="R659" i="3"/>
  <c r="Q659" i="3"/>
  <c r="P659" i="3"/>
  <c r="AI658" i="3"/>
  <c r="AH658" i="3"/>
  <c r="AF658" i="3"/>
  <c r="AE658" i="3"/>
  <c r="AD658" i="3"/>
  <c r="AC658" i="3"/>
  <c r="AB658" i="3"/>
  <c r="AA658" i="3"/>
  <c r="Z658" i="3"/>
  <c r="Y658" i="3"/>
  <c r="X658" i="3"/>
  <c r="V658" i="3"/>
  <c r="U658" i="3"/>
  <c r="T658" i="3"/>
  <c r="S658" i="3"/>
  <c r="R658" i="3"/>
  <c r="Q658" i="3"/>
  <c r="P658" i="3"/>
  <c r="AI657" i="3"/>
  <c r="AH657" i="3"/>
  <c r="AF657" i="3"/>
  <c r="AE657" i="3"/>
  <c r="AD657" i="3"/>
  <c r="AC657" i="3"/>
  <c r="AB657" i="3"/>
  <c r="AA657" i="3"/>
  <c r="Z657" i="3"/>
  <c r="Y657" i="3"/>
  <c r="X657" i="3"/>
  <c r="V657" i="3"/>
  <c r="U657" i="3"/>
  <c r="T657" i="3"/>
  <c r="S657" i="3"/>
  <c r="R657" i="3"/>
  <c r="Q657" i="3"/>
  <c r="P657" i="3"/>
  <c r="AI656" i="3"/>
  <c r="AH656" i="3"/>
  <c r="AF656" i="3"/>
  <c r="AE656" i="3"/>
  <c r="AD656" i="3"/>
  <c r="AC656" i="3"/>
  <c r="AB656" i="3"/>
  <c r="AA656" i="3"/>
  <c r="Z656" i="3"/>
  <c r="Y656" i="3"/>
  <c r="X656" i="3"/>
  <c r="V656" i="3"/>
  <c r="U656" i="3"/>
  <c r="T656" i="3"/>
  <c r="S656" i="3"/>
  <c r="R656" i="3"/>
  <c r="Q656" i="3"/>
  <c r="P656" i="3"/>
  <c r="AI655" i="3"/>
  <c r="AH655" i="3"/>
  <c r="AF655" i="3"/>
  <c r="AE655" i="3"/>
  <c r="AD655" i="3"/>
  <c r="AC655" i="3"/>
  <c r="AB655" i="3"/>
  <c r="AA655" i="3"/>
  <c r="Z655" i="3"/>
  <c r="Y655" i="3"/>
  <c r="X655" i="3"/>
  <c r="V655" i="3"/>
  <c r="U655" i="3"/>
  <c r="T655" i="3"/>
  <c r="S655" i="3"/>
  <c r="R655" i="3"/>
  <c r="Q655" i="3"/>
  <c r="P655" i="3"/>
  <c r="AI654" i="3"/>
  <c r="AH654" i="3"/>
  <c r="AF654" i="3"/>
  <c r="AE654" i="3"/>
  <c r="AD654" i="3"/>
  <c r="AC654" i="3"/>
  <c r="AB654" i="3"/>
  <c r="AA654" i="3"/>
  <c r="Z654" i="3"/>
  <c r="Y654" i="3"/>
  <c r="X654" i="3"/>
  <c r="V654" i="3"/>
  <c r="U654" i="3"/>
  <c r="T654" i="3"/>
  <c r="S654" i="3"/>
  <c r="R654" i="3"/>
  <c r="Q654" i="3"/>
  <c r="P654" i="3"/>
  <c r="AI653" i="3"/>
  <c r="AH653" i="3"/>
  <c r="AF653" i="3"/>
  <c r="AE653" i="3"/>
  <c r="AD653" i="3"/>
  <c r="AC653" i="3"/>
  <c r="AB653" i="3"/>
  <c r="AA653" i="3"/>
  <c r="Z653" i="3"/>
  <c r="Y653" i="3"/>
  <c r="X653" i="3"/>
  <c r="V653" i="3"/>
  <c r="U653" i="3"/>
  <c r="T653" i="3"/>
  <c r="S653" i="3"/>
  <c r="R653" i="3"/>
  <c r="Q653" i="3"/>
  <c r="P653" i="3"/>
  <c r="AI652" i="3"/>
  <c r="AH652" i="3"/>
  <c r="AF652" i="3"/>
  <c r="AE652" i="3"/>
  <c r="AD652" i="3"/>
  <c r="AC652" i="3"/>
  <c r="AB652" i="3"/>
  <c r="AA652" i="3"/>
  <c r="Z652" i="3"/>
  <c r="Y652" i="3"/>
  <c r="X652" i="3"/>
  <c r="V652" i="3"/>
  <c r="U652" i="3"/>
  <c r="T652" i="3"/>
  <c r="S652" i="3"/>
  <c r="R652" i="3"/>
  <c r="Q652" i="3"/>
  <c r="P652" i="3"/>
  <c r="AI651" i="3"/>
  <c r="AH651" i="3"/>
  <c r="AF651" i="3"/>
  <c r="AE651" i="3"/>
  <c r="AD651" i="3"/>
  <c r="AC651" i="3"/>
  <c r="AB651" i="3"/>
  <c r="AA651" i="3"/>
  <c r="Z651" i="3"/>
  <c r="Y651" i="3"/>
  <c r="X651" i="3"/>
  <c r="V651" i="3"/>
  <c r="U651" i="3"/>
  <c r="T651" i="3"/>
  <c r="S651" i="3"/>
  <c r="R651" i="3"/>
  <c r="Q651" i="3"/>
  <c r="P651" i="3"/>
  <c r="AI650" i="3"/>
  <c r="AH650" i="3"/>
  <c r="AF650" i="3"/>
  <c r="AE650" i="3"/>
  <c r="AD650" i="3"/>
  <c r="AC650" i="3"/>
  <c r="AB650" i="3"/>
  <c r="AA650" i="3"/>
  <c r="Z650" i="3"/>
  <c r="Y650" i="3"/>
  <c r="X650" i="3"/>
  <c r="V650" i="3"/>
  <c r="U650" i="3"/>
  <c r="T650" i="3"/>
  <c r="S650" i="3"/>
  <c r="R650" i="3"/>
  <c r="Q650" i="3"/>
  <c r="P650" i="3"/>
  <c r="AI649" i="3"/>
  <c r="AH649" i="3"/>
  <c r="AF649" i="3"/>
  <c r="AE649" i="3"/>
  <c r="AD649" i="3"/>
  <c r="AC649" i="3"/>
  <c r="AB649" i="3"/>
  <c r="AA649" i="3"/>
  <c r="Z649" i="3"/>
  <c r="Y649" i="3"/>
  <c r="X649" i="3"/>
  <c r="V649" i="3"/>
  <c r="U649" i="3"/>
  <c r="T649" i="3"/>
  <c r="S649" i="3"/>
  <c r="R649" i="3"/>
  <c r="Q649" i="3"/>
  <c r="P649" i="3"/>
  <c r="AI648" i="3"/>
  <c r="AH648" i="3"/>
  <c r="AF648" i="3"/>
  <c r="AE648" i="3"/>
  <c r="AD648" i="3"/>
  <c r="AC648" i="3"/>
  <c r="AB648" i="3"/>
  <c r="AA648" i="3"/>
  <c r="Z648" i="3"/>
  <c r="Y648" i="3"/>
  <c r="X648" i="3"/>
  <c r="V648" i="3"/>
  <c r="U648" i="3"/>
  <c r="T648" i="3"/>
  <c r="S648" i="3"/>
  <c r="R648" i="3"/>
  <c r="Q648" i="3"/>
  <c r="P648" i="3"/>
  <c r="AI647" i="3"/>
  <c r="AH647" i="3"/>
  <c r="AF647" i="3"/>
  <c r="AE647" i="3"/>
  <c r="AD647" i="3"/>
  <c r="AC647" i="3"/>
  <c r="AB647" i="3"/>
  <c r="AA647" i="3"/>
  <c r="Z647" i="3"/>
  <c r="Y647" i="3"/>
  <c r="X647" i="3"/>
  <c r="V647" i="3"/>
  <c r="U647" i="3"/>
  <c r="T647" i="3"/>
  <c r="S647" i="3"/>
  <c r="R647" i="3"/>
  <c r="Q647" i="3"/>
  <c r="P647" i="3"/>
  <c r="AI646" i="3"/>
  <c r="AH646" i="3"/>
  <c r="AF646" i="3"/>
  <c r="AE646" i="3"/>
  <c r="AD646" i="3"/>
  <c r="AC646" i="3"/>
  <c r="AB646" i="3"/>
  <c r="AA646" i="3"/>
  <c r="Z646" i="3"/>
  <c r="Y646" i="3"/>
  <c r="X646" i="3"/>
  <c r="V646" i="3"/>
  <c r="U646" i="3"/>
  <c r="T646" i="3"/>
  <c r="S646" i="3"/>
  <c r="R646" i="3"/>
  <c r="Q646" i="3"/>
  <c r="P646" i="3"/>
  <c r="AI645" i="3"/>
  <c r="AH645" i="3"/>
  <c r="AF645" i="3"/>
  <c r="AE645" i="3"/>
  <c r="AD645" i="3"/>
  <c r="AC645" i="3"/>
  <c r="AB645" i="3"/>
  <c r="AA645" i="3"/>
  <c r="Z645" i="3"/>
  <c r="Y645" i="3"/>
  <c r="X645" i="3"/>
  <c r="V645" i="3"/>
  <c r="U645" i="3"/>
  <c r="T645" i="3"/>
  <c r="S645" i="3"/>
  <c r="R645" i="3"/>
  <c r="Q645" i="3"/>
  <c r="P645" i="3"/>
  <c r="AI644" i="3"/>
  <c r="AH644" i="3"/>
  <c r="AF644" i="3"/>
  <c r="AE644" i="3"/>
  <c r="AD644" i="3"/>
  <c r="AC644" i="3"/>
  <c r="AB644" i="3"/>
  <c r="AA644" i="3"/>
  <c r="Z644" i="3"/>
  <c r="Y644" i="3"/>
  <c r="X644" i="3"/>
  <c r="V644" i="3"/>
  <c r="U644" i="3"/>
  <c r="T644" i="3"/>
  <c r="S644" i="3"/>
  <c r="R644" i="3"/>
  <c r="Q644" i="3"/>
  <c r="P644" i="3"/>
  <c r="AI643" i="3"/>
  <c r="AH643" i="3"/>
  <c r="AF643" i="3"/>
  <c r="AE643" i="3"/>
  <c r="AD643" i="3"/>
  <c r="AC643" i="3"/>
  <c r="AB643" i="3"/>
  <c r="AA643" i="3"/>
  <c r="Z643" i="3"/>
  <c r="Y643" i="3"/>
  <c r="X643" i="3"/>
  <c r="V643" i="3"/>
  <c r="U643" i="3"/>
  <c r="T643" i="3"/>
  <c r="S643" i="3"/>
  <c r="R643" i="3"/>
  <c r="Q643" i="3"/>
  <c r="P643" i="3"/>
  <c r="AI642" i="3"/>
  <c r="AH642" i="3"/>
  <c r="AF642" i="3"/>
  <c r="AE642" i="3"/>
  <c r="AD642" i="3"/>
  <c r="AC642" i="3"/>
  <c r="AB642" i="3"/>
  <c r="AA642" i="3"/>
  <c r="Z642" i="3"/>
  <c r="Y642" i="3"/>
  <c r="X642" i="3"/>
  <c r="V642" i="3"/>
  <c r="U642" i="3"/>
  <c r="T642" i="3"/>
  <c r="S642" i="3"/>
  <c r="R642" i="3"/>
  <c r="Q642" i="3"/>
  <c r="P642" i="3"/>
  <c r="AI641" i="3"/>
  <c r="AH641" i="3"/>
  <c r="AF641" i="3"/>
  <c r="AE641" i="3"/>
  <c r="AD641" i="3"/>
  <c r="AC641" i="3"/>
  <c r="AB641" i="3"/>
  <c r="AA641" i="3"/>
  <c r="Z641" i="3"/>
  <c r="Y641" i="3"/>
  <c r="X641" i="3"/>
  <c r="V641" i="3"/>
  <c r="U641" i="3"/>
  <c r="T641" i="3"/>
  <c r="S641" i="3"/>
  <c r="R641" i="3"/>
  <c r="Q641" i="3"/>
  <c r="P641" i="3"/>
  <c r="AI640" i="3"/>
  <c r="AH640" i="3"/>
  <c r="AF640" i="3"/>
  <c r="AE640" i="3"/>
  <c r="AD640" i="3"/>
  <c r="AC640" i="3"/>
  <c r="AB640" i="3"/>
  <c r="AA640" i="3"/>
  <c r="Z640" i="3"/>
  <c r="Y640" i="3"/>
  <c r="X640" i="3"/>
  <c r="V640" i="3"/>
  <c r="U640" i="3"/>
  <c r="T640" i="3"/>
  <c r="S640" i="3"/>
  <c r="R640" i="3"/>
  <c r="Q640" i="3"/>
  <c r="P640" i="3"/>
  <c r="AI639" i="3"/>
  <c r="AH639" i="3"/>
  <c r="AF639" i="3"/>
  <c r="AE639" i="3"/>
  <c r="AD639" i="3"/>
  <c r="AC639" i="3"/>
  <c r="AB639" i="3"/>
  <c r="AA639" i="3"/>
  <c r="Z639" i="3"/>
  <c r="Y639" i="3"/>
  <c r="X639" i="3"/>
  <c r="V639" i="3"/>
  <c r="U639" i="3"/>
  <c r="T639" i="3"/>
  <c r="S639" i="3"/>
  <c r="R639" i="3"/>
  <c r="Q639" i="3"/>
  <c r="P639" i="3"/>
  <c r="AI638" i="3"/>
  <c r="AH638" i="3"/>
  <c r="AF638" i="3"/>
  <c r="AE638" i="3"/>
  <c r="AD638" i="3"/>
  <c r="AC638" i="3"/>
  <c r="AB638" i="3"/>
  <c r="AA638" i="3"/>
  <c r="Z638" i="3"/>
  <c r="Y638" i="3"/>
  <c r="X638" i="3"/>
  <c r="V638" i="3"/>
  <c r="U638" i="3"/>
  <c r="T638" i="3"/>
  <c r="S638" i="3"/>
  <c r="R638" i="3"/>
  <c r="Q638" i="3"/>
  <c r="P638" i="3"/>
  <c r="AI637" i="3"/>
  <c r="AH637" i="3"/>
  <c r="AF637" i="3"/>
  <c r="AE637" i="3"/>
  <c r="AD637" i="3"/>
  <c r="AC637" i="3"/>
  <c r="AB637" i="3"/>
  <c r="AA637" i="3"/>
  <c r="Z637" i="3"/>
  <c r="Y637" i="3"/>
  <c r="X637" i="3"/>
  <c r="V637" i="3"/>
  <c r="U637" i="3"/>
  <c r="T637" i="3"/>
  <c r="S637" i="3"/>
  <c r="R637" i="3"/>
  <c r="Q637" i="3"/>
  <c r="P637" i="3"/>
  <c r="AI636" i="3"/>
  <c r="AH636" i="3"/>
  <c r="AF636" i="3"/>
  <c r="AE636" i="3"/>
  <c r="AD636" i="3"/>
  <c r="AC636" i="3"/>
  <c r="AB636" i="3"/>
  <c r="AA636" i="3"/>
  <c r="Z636" i="3"/>
  <c r="Y636" i="3"/>
  <c r="X636" i="3"/>
  <c r="V636" i="3"/>
  <c r="U636" i="3"/>
  <c r="T636" i="3"/>
  <c r="S636" i="3"/>
  <c r="R636" i="3"/>
  <c r="Q636" i="3"/>
  <c r="P636" i="3"/>
  <c r="AI635" i="3"/>
  <c r="AH635" i="3"/>
  <c r="AF635" i="3"/>
  <c r="AE635" i="3"/>
  <c r="AD635" i="3"/>
  <c r="AC635" i="3"/>
  <c r="AB635" i="3"/>
  <c r="AA635" i="3"/>
  <c r="Z635" i="3"/>
  <c r="Y635" i="3"/>
  <c r="X635" i="3"/>
  <c r="V635" i="3"/>
  <c r="U635" i="3"/>
  <c r="T635" i="3"/>
  <c r="S635" i="3"/>
  <c r="R635" i="3"/>
  <c r="Q635" i="3"/>
  <c r="P635" i="3"/>
  <c r="AI634" i="3"/>
  <c r="AH634" i="3"/>
  <c r="AF634" i="3"/>
  <c r="AE634" i="3"/>
  <c r="AD634" i="3"/>
  <c r="AC634" i="3"/>
  <c r="AB634" i="3"/>
  <c r="AA634" i="3"/>
  <c r="Z634" i="3"/>
  <c r="Y634" i="3"/>
  <c r="X634" i="3"/>
  <c r="V634" i="3"/>
  <c r="U634" i="3"/>
  <c r="T634" i="3"/>
  <c r="S634" i="3"/>
  <c r="R634" i="3"/>
  <c r="Q634" i="3"/>
  <c r="P634" i="3"/>
  <c r="AI633" i="3"/>
  <c r="AH633" i="3"/>
  <c r="AF633" i="3"/>
  <c r="AE633" i="3"/>
  <c r="AD633" i="3"/>
  <c r="AC633" i="3"/>
  <c r="AB633" i="3"/>
  <c r="AA633" i="3"/>
  <c r="Z633" i="3"/>
  <c r="Y633" i="3"/>
  <c r="X633" i="3"/>
  <c r="V633" i="3"/>
  <c r="U633" i="3"/>
  <c r="T633" i="3"/>
  <c r="S633" i="3"/>
  <c r="R633" i="3"/>
  <c r="Q633" i="3"/>
  <c r="P633" i="3"/>
  <c r="AI632" i="3"/>
  <c r="AH632" i="3"/>
  <c r="AF632" i="3"/>
  <c r="AE632" i="3"/>
  <c r="AD632" i="3"/>
  <c r="AC632" i="3"/>
  <c r="AB632" i="3"/>
  <c r="AA632" i="3"/>
  <c r="Z632" i="3"/>
  <c r="Y632" i="3"/>
  <c r="X632" i="3"/>
  <c r="V632" i="3"/>
  <c r="U632" i="3"/>
  <c r="T632" i="3"/>
  <c r="S632" i="3"/>
  <c r="R632" i="3"/>
  <c r="Q632" i="3"/>
  <c r="P632" i="3"/>
  <c r="AI631" i="3"/>
  <c r="AH631" i="3"/>
  <c r="AF631" i="3"/>
  <c r="AE631" i="3"/>
  <c r="AD631" i="3"/>
  <c r="AC631" i="3"/>
  <c r="AB631" i="3"/>
  <c r="AA631" i="3"/>
  <c r="Z631" i="3"/>
  <c r="Y631" i="3"/>
  <c r="X631" i="3"/>
  <c r="V631" i="3"/>
  <c r="U631" i="3"/>
  <c r="T631" i="3"/>
  <c r="S631" i="3"/>
  <c r="R631" i="3"/>
  <c r="Q631" i="3"/>
  <c r="P631" i="3"/>
  <c r="AI630" i="3"/>
  <c r="AH630" i="3"/>
  <c r="AF630" i="3"/>
  <c r="AE630" i="3"/>
  <c r="AD630" i="3"/>
  <c r="AC630" i="3"/>
  <c r="AB630" i="3"/>
  <c r="AA630" i="3"/>
  <c r="Z630" i="3"/>
  <c r="Y630" i="3"/>
  <c r="X630" i="3"/>
  <c r="V630" i="3"/>
  <c r="U630" i="3"/>
  <c r="T630" i="3"/>
  <c r="S630" i="3"/>
  <c r="R630" i="3"/>
  <c r="Q630" i="3"/>
  <c r="P630" i="3"/>
  <c r="AI629" i="3"/>
  <c r="AH629" i="3"/>
  <c r="AF629" i="3"/>
  <c r="AE629" i="3"/>
  <c r="AD629" i="3"/>
  <c r="AC629" i="3"/>
  <c r="AB629" i="3"/>
  <c r="AA629" i="3"/>
  <c r="Z629" i="3"/>
  <c r="Y629" i="3"/>
  <c r="X629" i="3"/>
  <c r="V629" i="3"/>
  <c r="U629" i="3"/>
  <c r="T629" i="3"/>
  <c r="S629" i="3"/>
  <c r="R629" i="3"/>
  <c r="Q629" i="3"/>
  <c r="P629" i="3"/>
  <c r="AI628" i="3"/>
  <c r="AH628" i="3"/>
  <c r="AF628" i="3"/>
  <c r="AE628" i="3"/>
  <c r="AD628" i="3"/>
  <c r="AC628" i="3"/>
  <c r="AB628" i="3"/>
  <c r="AA628" i="3"/>
  <c r="Z628" i="3"/>
  <c r="Y628" i="3"/>
  <c r="X628" i="3"/>
  <c r="V628" i="3"/>
  <c r="U628" i="3"/>
  <c r="T628" i="3"/>
  <c r="S628" i="3"/>
  <c r="R628" i="3"/>
  <c r="Q628" i="3"/>
  <c r="P628" i="3"/>
  <c r="AI627" i="3"/>
  <c r="AH627" i="3"/>
  <c r="AF627" i="3"/>
  <c r="AE627" i="3"/>
  <c r="AD627" i="3"/>
  <c r="AC627" i="3"/>
  <c r="AB627" i="3"/>
  <c r="AA627" i="3"/>
  <c r="Z627" i="3"/>
  <c r="Y627" i="3"/>
  <c r="X627" i="3"/>
  <c r="V627" i="3"/>
  <c r="U627" i="3"/>
  <c r="T627" i="3"/>
  <c r="S627" i="3"/>
  <c r="R627" i="3"/>
  <c r="Q627" i="3"/>
  <c r="P627" i="3"/>
  <c r="AI626" i="3"/>
  <c r="AH626" i="3"/>
  <c r="AF626" i="3"/>
  <c r="AE626" i="3"/>
  <c r="AD626" i="3"/>
  <c r="AC626" i="3"/>
  <c r="AB626" i="3"/>
  <c r="AA626" i="3"/>
  <c r="Z626" i="3"/>
  <c r="Y626" i="3"/>
  <c r="X626" i="3"/>
  <c r="V626" i="3"/>
  <c r="U626" i="3"/>
  <c r="T626" i="3"/>
  <c r="S626" i="3"/>
  <c r="R626" i="3"/>
  <c r="Q626" i="3"/>
  <c r="P626" i="3"/>
  <c r="AI625" i="3"/>
  <c r="AH625" i="3"/>
  <c r="AF625" i="3"/>
  <c r="AE625" i="3"/>
  <c r="AD625" i="3"/>
  <c r="AC625" i="3"/>
  <c r="AB625" i="3"/>
  <c r="AA625" i="3"/>
  <c r="Z625" i="3"/>
  <c r="Y625" i="3"/>
  <c r="X625" i="3"/>
  <c r="V625" i="3"/>
  <c r="U625" i="3"/>
  <c r="T625" i="3"/>
  <c r="S625" i="3"/>
  <c r="R625" i="3"/>
  <c r="Q625" i="3"/>
  <c r="P625" i="3"/>
  <c r="AI624" i="3"/>
  <c r="AH624" i="3"/>
  <c r="AF624" i="3"/>
  <c r="AE624" i="3"/>
  <c r="AD624" i="3"/>
  <c r="AC624" i="3"/>
  <c r="AB624" i="3"/>
  <c r="AA624" i="3"/>
  <c r="Z624" i="3"/>
  <c r="Y624" i="3"/>
  <c r="X624" i="3"/>
  <c r="V624" i="3"/>
  <c r="U624" i="3"/>
  <c r="T624" i="3"/>
  <c r="S624" i="3"/>
  <c r="R624" i="3"/>
  <c r="Q624" i="3"/>
  <c r="P624" i="3"/>
  <c r="AI623" i="3"/>
  <c r="AH623" i="3"/>
  <c r="AF623" i="3"/>
  <c r="AE623" i="3"/>
  <c r="AD623" i="3"/>
  <c r="AC623" i="3"/>
  <c r="AB623" i="3"/>
  <c r="AA623" i="3"/>
  <c r="Z623" i="3"/>
  <c r="Y623" i="3"/>
  <c r="X623" i="3"/>
  <c r="V623" i="3"/>
  <c r="U623" i="3"/>
  <c r="T623" i="3"/>
  <c r="S623" i="3"/>
  <c r="R623" i="3"/>
  <c r="Q623" i="3"/>
  <c r="P623" i="3"/>
  <c r="AI622" i="3"/>
  <c r="AH622" i="3"/>
  <c r="AF622" i="3"/>
  <c r="AE622" i="3"/>
  <c r="AD622" i="3"/>
  <c r="AC622" i="3"/>
  <c r="AB622" i="3"/>
  <c r="AA622" i="3"/>
  <c r="Z622" i="3"/>
  <c r="Y622" i="3"/>
  <c r="X622" i="3"/>
  <c r="V622" i="3"/>
  <c r="U622" i="3"/>
  <c r="T622" i="3"/>
  <c r="S622" i="3"/>
  <c r="R622" i="3"/>
  <c r="Q622" i="3"/>
  <c r="P622" i="3"/>
  <c r="AI621" i="3"/>
  <c r="AH621" i="3"/>
  <c r="AF621" i="3"/>
  <c r="AE621" i="3"/>
  <c r="AD621" i="3"/>
  <c r="AC621" i="3"/>
  <c r="AB621" i="3"/>
  <c r="AA621" i="3"/>
  <c r="Z621" i="3"/>
  <c r="Y621" i="3"/>
  <c r="X621" i="3"/>
  <c r="V621" i="3"/>
  <c r="U621" i="3"/>
  <c r="T621" i="3"/>
  <c r="S621" i="3"/>
  <c r="R621" i="3"/>
  <c r="Q621" i="3"/>
  <c r="P621" i="3"/>
  <c r="AI620" i="3"/>
  <c r="AH620" i="3"/>
  <c r="AF620" i="3"/>
  <c r="AE620" i="3"/>
  <c r="AD620" i="3"/>
  <c r="AC620" i="3"/>
  <c r="AB620" i="3"/>
  <c r="AA620" i="3"/>
  <c r="Z620" i="3"/>
  <c r="Y620" i="3"/>
  <c r="X620" i="3"/>
  <c r="V620" i="3"/>
  <c r="U620" i="3"/>
  <c r="T620" i="3"/>
  <c r="S620" i="3"/>
  <c r="R620" i="3"/>
  <c r="Q620" i="3"/>
  <c r="P620" i="3"/>
  <c r="AI619" i="3"/>
  <c r="AH619" i="3"/>
  <c r="AF619" i="3"/>
  <c r="AE619" i="3"/>
  <c r="AD619" i="3"/>
  <c r="AC619" i="3"/>
  <c r="AB619" i="3"/>
  <c r="AA619" i="3"/>
  <c r="Z619" i="3"/>
  <c r="Y619" i="3"/>
  <c r="X619" i="3"/>
  <c r="V619" i="3"/>
  <c r="U619" i="3"/>
  <c r="T619" i="3"/>
  <c r="S619" i="3"/>
  <c r="R619" i="3"/>
  <c r="Q619" i="3"/>
  <c r="P619" i="3"/>
  <c r="AI618" i="3"/>
  <c r="AH618" i="3"/>
  <c r="AF618" i="3"/>
  <c r="AE618" i="3"/>
  <c r="AD618" i="3"/>
  <c r="AC618" i="3"/>
  <c r="AB618" i="3"/>
  <c r="AA618" i="3"/>
  <c r="Z618" i="3"/>
  <c r="Y618" i="3"/>
  <c r="X618" i="3"/>
  <c r="V618" i="3"/>
  <c r="U618" i="3"/>
  <c r="T618" i="3"/>
  <c r="S618" i="3"/>
  <c r="R618" i="3"/>
  <c r="Q618" i="3"/>
  <c r="P618" i="3"/>
  <c r="AI617" i="3"/>
  <c r="AH617" i="3"/>
  <c r="AF617" i="3"/>
  <c r="AE617" i="3"/>
  <c r="AD617" i="3"/>
  <c r="AC617" i="3"/>
  <c r="AB617" i="3"/>
  <c r="AA617" i="3"/>
  <c r="Z617" i="3"/>
  <c r="Y617" i="3"/>
  <c r="X617" i="3"/>
  <c r="V617" i="3"/>
  <c r="U617" i="3"/>
  <c r="T617" i="3"/>
  <c r="S617" i="3"/>
  <c r="R617" i="3"/>
  <c r="Q617" i="3"/>
  <c r="P617" i="3"/>
  <c r="AI616" i="3"/>
  <c r="AH616" i="3"/>
  <c r="AF616" i="3"/>
  <c r="AE616" i="3"/>
  <c r="AD616" i="3"/>
  <c r="AC616" i="3"/>
  <c r="AB616" i="3"/>
  <c r="AA616" i="3"/>
  <c r="Z616" i="3"/>
  <c r="Y616" i="3"/>
  <c r="X616" i="3"/>
  <c r="V616" i="3"/>
  <c r="U616" i="3"/>
  <c r="T616" i="3"/>
  <c r="S616" i="3"/>
  <c r="R616" i="3"/>
  <c r="Q616" i="3"/>
  <c r="P616" i="3"/>
  <c r="AI615" i="3"/>
  <c r="AH615" i="3"/>
  <c r="AF615" i="3"/>
  <c r="AE615" i="3"/>
  <c r="AD615" i="3"/>
  <c r="AC615" i="3"/>
  <c r="AB615" i="3"/>
  <c r="AA615" i="3"/>
  <c r="Z615" i="3"/>
  <c r="Y615" i="3"/>
  <c r="X615" i="3"/>
  <c r="V615" i="3"/>
  <c r="U615" i="3"/>
  <c r="T615" i="3"/>
  <c r="S615" i="3"/>
  <c r="R615" i="3"/>
  <c r="Q615" i="3"/>
  <c r="P615" i="3"/>
  <c r="AI614" i="3"/>
  <c r="AH614" i="3"/>
  <c r="AF614" i="3"/>
  <c r="AE614" i="3"/>
  <c r="AD614" i="3"/>
  <c r="AC614" i="3"/>
  <c r="AB614" i="3"/>
  <c r="AA614" i="3"/>
  <c r="Z614" i="3"/>
  <c r="Y614" i="3"/>
  <c r="X614" i="3"/>
  <c r="V614" i="3"/>
  <c r="U614" i="3"/>
  <c r="T614" i="3"/>
  <c r="S614" i="3"/>
  <c r="R614" i="3"/>
  <c r="Q614" i="3"/>
  <c r="P614" i="3"/>
  <c r="AI613" i="3"/>
  <c r="AH613" i="3"/>
  <c r="AF613" i="3"/>
  <c r="AE613" i="3"/>
  <c r="AD613" i="3"/>
  <c r="AC613" i="3"/>
  <c r="AB613" i="3"/>
  <c r="AA613" i="3"/>
  <c r="Z613" i="3"/>
  <c r="Y613" i="3"/>
  <c r="X613" i="3"/>
  <c r="V613" i="3"/>
  <c r="U613" i="3"/>
  <c r="T613" i="3"/>
  <c r="S613" i="3"/>
  <c r="R613" i="3"/>
  <c r="Q613" i="3"/>
  <c r="P613" i="3"/>
  <c r="AI612" i="3"/>
  <c r="AH612" i="3"/>
  <c r="AF612" i="3"/>
  <c r="AE612" i="3"/>
  <c r="AD612" i="3"/>
  <c r="AC612" i="3"/>
  <c r="AB612" i="3"/>
  <c r="AA612" i="3"/>
  <c r="Z612" i="3"/>
  <c r="Y612" i="3"/>
  <c r="X612" i="3"/>
  <c r="V612" i="3"/>
  <c r="U612" i="3"/>
  <c r="T612" i="3"/>
  <c r="S612" i="3"/>
  <c r="R612" i="3"/>
  <c r="Q612" i="3"/>
  <c r="P612" i="3"/>
  <c r="AI611" i="3"/>
  <c r="AH611" i="3"/>
  <c r="AF611" i="3"/>
  <c r="AE611" i="3"/>
  <c r="AD611" i="3"/>
  <c r="AC611" i="3"/>
  <c r="AB611" i="3"/>
  <c r="AA611" i="3"/>
  <c r="Z611" i="3"/>
  <c r="Y611" i="3"/>
  <c r="X611" i="3"/>
  <c r="V611" i="3"/>
  <c r="U611" i="3"/>
  <c r="T611" i="3"/>
  <c r="S611" i="3"/>
  <c r="R611" i="3"/>
  <c r="Q611" i="3"/>
  <c r="P611" i="3"/>
  <c r="AI610" i="3"/>
  <c r="AH610" i="3"/>
  <c r="AF610" i="3"/>
  <c r="AE610" i="3"/>
  <c r="AD610" i="3"/>
  <c r="AC610" i="3"/>
  <c r="AB610" i="3"/>
  <c r="AA610" i="3"/>
  <c r="Z610" i="3"/>
  <c r="Y610" i="3"/>
  <c r="X610" i="3"/>
  <c r="V610" i="3"/>
  <c r="U610" i="3"/>
  <c r="T610" i="3"/>
  <c r="S610" i="3"/>
  <c r="R610" i="3"/>
  <c r="Q610" i="3"/>
  <c r="P610" i="3"/>
  <c r="AI609" i="3"/>
  <c r="AH609" i="3"/>
  <c r="AF609" i="3"/>
  <c r="AE609" i="3"/>
  <c r="AD609" i="3"/>
  <c r="AC609" i="3"/>
  <c r="AB609" i="3"/>
  <c r="AA609" i="3"/>
  <c r="Z609" i="3"/>
  <c r="Y609" i="3"/>
  <c r="X609" i="3"/>
  <c r="V609" i="3"/>
  <c r="U609" i="3"/>
  <c r="T609" i="3"/>
  <c r="S609" i="3"/>
  <c r="R609" i="3"/>
  <c r="Q609" i="3"/>
  <c r="P609" i="3"/>
  <c r="AI608" i="3"/>
  <c r="AH608" i="3"/>
  <c r="AF608" i="3"/>
  <c r="AE608" i="3"/>
  <c r="AD608" i="3"/>
  <c r="AC608" i="3"/>
  <c r="AB608" i="3"/>
  <c r="AA608" i="3"/>
  <c r="Z608" i="3"/>
  <c r="Y608" i="3"/>
  <c r="X608" i="3"/>
  <c r="V608" i="3"/>
  <c r="U608" i="3"/>
  <c r="T608" i="3"/>
  <c r="S608" i="3"/>
  <c r="R608" i="3"/>
  <c r="Q608" i="3"/>
  <c r="P608" i="3"/>
  <c r="AI607" i="3"/>
  <c r="AH607" i="3"/>
  <c r="AF607" i="3"/>
  <c r="AE607" i="3"/>
  <c r="AD607" i="3"/>
  <c r="AC607" i="3"/>
  <c r="AB607" i="3"/>
  <c r="AA607" i="3"/>
  <c r="Z607" i="3"/>
  <c r="Y607" i="3"/>
  <c r="X607" i="3"/>
  <c r="V607" i="3"/>
  <c r="U607" i="3"/>
  <c r="T607" i="3"/>
  <c r="S607" i="3"/>
  <c r="R607" i="3"/>
  <c r="Q607" i="3"/>
  <c r="P607" i="3"/>
  <c r="AI606" i="3"/>
  <c r="AH606" i="3"/>
  <c r="AF606" i="3"/>
  <c r="AE606" i="3"/>
  <c r="AD606" i="3"/>
  <c r="AC606" i="3"/>
  <c r="AB606" i="3"/>
  <c r="AA606" i="3"/>
  <c r="Z606" i="3"/>
  <c r="Y606" i="3"/>
  <c r="X606" i="3"/>
  <c r="V606" i="3"/>
  <c r="U606" i="3"/>
  <c r="T606" i="3"/>
  <c r="S606" i="3"/>
  <c r="R606" i="3"/>
  <c r="Q606" i="3"/>
  <c r="P606" i="3"/>
  <c r="AI605" i="3"/>
  <c r="AH605" i="3"/>
  <c r="AF605" i="3"/>
  <c r="AE605" i="3"/>
  <c r="AD605" i="3"/>
  <c r="AC605" i="3"/>
  <c r="AB605" i="3"/>
  <c r="AA605" i="3"/>
  <c r="Z605" i="3"/>
  <c r="Y605" i="3"/>
  <c r="X605" i="3"/>
  <c r="V605" i="3"/>
  <c r="U605" i="3"/>
  <c r="T605" i="3"/>
  <c r="S605" i="3"/>
  <c r="R605" i="3"/>
  <c r="Q605" i="3"/>
  <c r="P605" i="3"/>
  <c r="AI604" i="3"/>
  <c r="AH604" i="3"/>
  <c r="AF604" i="3"/>
  <c r="AE604" i="3"/>
  <c r="AD604" i="3"/>
  <c r="AC604" i="3"/>
  <c r="AB604" i="3"/>
  <c r="AA604" i="3"/>
  <c r="Z604" i="3"/>
  <c r="Y604" i="3"/>
  <c r="X604" i="3"/>
  <c r="V604" i="3"/>
  <c r="U604" i="3"/>
  <c r="T604" i="3"/>
  <c r="S604" i="3"/>
  <c r="R604" i="3"/>
  <c r="Q604" i="3"/>
  <c r="P604" i="3"/>
  <c r="AI603" i="3"/>
  <c r="AH603" i="3"/>
  <c r="AF603" i="3"/>
  <c r="AE603" i="3"/>
  <c r="AD603" i="3"/>
  <c r="AC603" i="3"/>
  <c r="AB603" i="3"/>
  <c r="AA603" i="3"/>
  <c r="Z603" i="3"/>
  <c r="Y603" i="3"/>
  <c r="X603" i="3"/>
  <c r="V603" i="3"/>
  <c r="U603" i="3"/>
  <c r="T603" i="3"/>
  <c r="S603" i="3"/>
  <c r="R603" i="3"/>
  <c r="Q603" i="3"/>
  <c r="P603" i="3"/>
  <c r="AI602" i="3"/>
  <c r="AH602" i="3"/>
  <c r="AF602" i="3"/>
  <c r="AE602" i="3"/>
  <c r="AD602" i="3"/>
  <c r="AC602" i="3"/>
  <c r="AB602" i="3"/>
  <c r="AA602" i="3"/>
  <c r="Z602" i="3"/>
  <c r="Y602" i="3"/>
  <c r="X602" i="3"/>
  <c r="V602" i="3"/>
  <c r="U602" i="3"/>
  <c r="T602" i="3"/>
  <c r="S602" i="3"/>
  <c r="R602" i="3"/>
  <c r="Q602" i="3"/>
  <c r="P602" i="3"/>
  <c r="AI601" i="3"/>
  <c r="AH601" i="3"/>
  <c r="AF601" i="3"/>
  <c r="AE601" i="3"/>
  <c r="AD601" i="3"/>
  <c r="AC601" i="3"/>
  <c r="AB601" i="3"/>
  <c r="AA601" i="3"/>
  <c r="Z601" i="3"/>
  <c r="Y601" i="3"/>
  <c r="X601" i="3"/>
  <c r="V601" i="3"/>
  <c r="U601" i="3"/>
  <c r="T601" i="3"/>
  <c r="S601" i="3"/>
  <c r="R601" i="3"/>
  <c r="Q601" i="3"/>
  <c r="P601" i="3"/>
  <c r="AI600" i="3"/>
  <c r="AH600" i="3"/>
  <c r="AF600" i="3"/>
  <c r="AE600" i="3"/>
  <c r="AD600" i="3"/>
  <c r="AC600" i="3"/>
  <c r="AB600" i="3"/>
  <c r="AA600" i="3"/>
  <c r="Z600" i="3"/>
  <c r="Y600" i="3"/>
  <c r="X600" i="3"/>
  <c r="V600" i="3"/>
  <c r="U600" i="3"/>
  <c r="T600" i="3"/>
  <c r="S600" i="3"/>
  <c r="R600" i="3"/>
  <c r="Q600" i="3"/>
  <c r="P600" i="3"/>
  <c r="AI599" i="3"/>
  <c r="AH599" i="3"/>
  <c r="AF599" i="3"/>
  <c r="AE599" i="3"/>
  <c r="AD599" i="3"/>
  <c r="AC599" i="3"/>
  <c r="AB599" i="3"/>
  <c r="AA599" i="3"/>
  <c r="Z599" i="3"/>
  <c r="Y599" i="3"/>
  <c r="X599" i="3"/>
  <c r="V599" i="3"/>
  <c r="U599" i="3"/>
  <c r="T599" i="3"/>
  <c r="S599" i="3"/>
  <c r="R599" i="3"/>
  <c r="Q599" i="3"/>
  <c r="P599" i="3"/>
  <c r="AI598" i="3"/>
  <c r="AH598" i="3"/>
  <c r="AF598" i="3"/>
  <c r="AE598" i="3"/>
  <c r="AD598" i="3"/>
  <c r="AC598" i="3"/>
  <c r="AB598" i="3"/>
  <c r="AA598" i="3"/>
  <c r="Z598" i="3"/>
  <c r="Y598" i="3"/>
  <c r="X598" i="3"/>
  <c r="V598" i="3"/>
  <c r="U598" i="3"/>
  <c r="T598" i="3"/>
  <c r="S598" i="3"/>
  <c r="R598" i="3"/>
  <c r="Q598" i="3"/>
  <c r="P598" i="3"/>
  <c r="AI597" i="3"/>
  <c r="AH597" i="3"/>
  <c r="AF597" i="3"/>
  <c r="AE597" i="3"/>
  <c r="AD597" i="3"/>
  <c r="AC597" i="3"/>
  <c r="AB597" i="3"/>
  <c r="AA597" i="3"/>
  <c r="Z597" i="3"/>
  <c r="Y597" i="3"/>
  <c r="X597" i="3"/>
  <c r="V597" i="3"/>
  <c r="U597" i="3"/>
  <c r="T597" i="3"/>
  <c r="S597" i="3"/>
  <c r="R597" i="3"/>
  <c r="Q597" i="3"/>
  <c r="P597" i="3"/>
  <c r="AI596" i="3"/>
  <c r="AH596" i="3"/>
  <c r="AF596" i="3"/>
  <c r="AE596" i="3"/>
  <c r="AD596" i="3"/>
  <c r="AC596" i="3"/>
  <c r="AB596" i="3"/>
  <c r="AA596" i="3"/>
  <c r="Z596" i="3"/>
  <c r="Y596" i="3"/>
  <c r="X596" i="3"/>
  <c r="V596" i="3"/>
  <c r="U596" i="3"/>
  <c r="T596" i="3"/>
  <c r="S596" i="3"/>
  <c r="R596" i="3"/>
  <c r="Q596" i="3"/>
  <c r="P596" i="3"/>
  <c r="AI595" i="3"/>
  <c r="AH595" i="3"/>
  <c r="AF595" i="3"/>
  <c r="AE595" i="3"/>
  <c r="AD595" i="3"/>
  <c r="AC595" i="3"/>
  <c r="AB595" i="3"/>
  <c r="AA595" i="3"/>
  <c r="Z595" i="3"/>
  <c r="Y595" i="3"/>
  <c r="X595" i="3"/>
  <c r="V595" i="3"/>
  <c r="U595" i="3"/>
  <c r="T595" i="3"/>
  <c r="S595" i="3"/>
  <c r="R595" i="3"/>
  <c r="Q595" i="3"/>
  <c r="P595" i="3"/>
  <c r="AI594" i="3"/>
  <c r="AH594" i="3"/>
  <c r="AF594" i="3"/>
  <c r="AE594" i="3"/>
  <c r="AD594" i="3"/>
  <c r="AC594" i="3"/>
  <c r="AB594" i="3"/>
  <c r="AA594" i="3"/>
  <c r="Z594" i="3"/>
  <c r="Y594" i="3"/>
  <c r="X594" i="3"/>
  <c r="V594" i="3"/>
  <c r="U594" i="3"/>
  <c r="T594" i="3"/>
  <c r="S594" i="3"/>
  <c r="R594" i="3"/>
  <c r="Q594" i="3"/>
  <c r="P594" i="3"/>
  <c r="AI593" i="3"/>
  <c r="AH593" i="3"/>
  <c r="AF593" i="3"/>
  <c r="AE593" i="3"/>
  <c r="AD593" i="3"/>
  <c r="AC593" i="3"/>
  <c r="AB593" i="3"/>
  <c r="AA593" i="3"/>
  <c r="Z593" i="3"/>
  <c r="Y593" i="3"/>
  <c r="X593" i="3"/>
  <c r="V593" i="3"/>
  <c r="U593" i="3"/>
  <c r="T593" i="3"/>
  <c r="S593" i="3"/>
  <c r="R593" i="3"/>
  <c r="Q593" i="3"/>
  <c r="P593" i="3"/>
  <c r="AI592" i="3"/>
  <c r="AH592" i="3"/>
  <c r="AF592" i="3"/>
  <c r="AE592" i="3"/>
  <c r="AD592" i="3"/>
  <c r="AC592" i="3"/>
  <c r="AB592" i="3"/>
  <c r="AA592" i="3"/>
  <c r="Z592" i="3"/>
  <c r="Y592" i="3"/>
  <c r="X592" i="3"/>
  <c r="V592" i="3"/>
  <c r="U592" i="3"/>
  <c r="T592" i="3"/>
  <c r="S592" i="3"/>
  <c r="R592" i="3"/>
  <c r="Q592" i="3"/>
  <c r="P592" i="3"/>
  <c r="AI591" i="3"/>
  <c r="AH591" i="3"/>
  <c r="AF591" i="3"/>
  <c r="AE591" i="3"/>
  <c r="AD591" i="3"/>
  <c r="AC591" i="3"/>
  <c r="AB591" i="3"/>
  <c r="AA591" i="3"/>
  <c r="Z591" i="3"/>
  <c r="Y591" i="3"/>
  <c r="X591" i="3"/>
  <c r="V591" i="3"/>
  <c r="U591" i="3"/>
  <c r="T591" i="3"/>
  <c r="S591" i="3"/>
  <c r="R591" i="3"/>
  <c r="Q591" i="3"/>
  <c r="P591" i="3"/>
  <c r="AI590" i="3"/>
  <c r="AH590" i="3"/>
  <c r="AF590" i="3"/>
  <c r="AE590" i="3"/>
  <c r="AD590" i="3"/>
  <c r="AC590" i="3"/>
  <c r="AB590" i="3"/>
  <c r="AA590" i="3"/>
  <c r="Z590" i="3"/>
  <c r="Y590" i="3"/>
  <c r="X590" i="3"/>
  <c r="V590" i="3"/>
  <c r="U590" i="3"/>
  <c r="T590" i="3"/>
  <c r="S590" i="3"/>
  <c r="R590" i="3"/>
  <c r="Q590" i="3"/>
  <c r="P590" i="3"/>
  <c r="AI589" i="3"/>
  <c r="AH589" i="3"/>
  <c r="AF589" i="3"/>
  <c r="AE589" i="3"/>
  <c r="AD589" i="3"/>
  <c r="AC589" i="3"/>
  <c r="AB589" i="3"/>
  <c r="AA589" i="3"/>
  <c r="Z589" i="3"/>
  <c r="Y589" i="3"/>
  <c r="X589" i="3"/>
  <c r="V589" i="3"/>
  <c r="U589" i="3"/>
  <c r="T589" i="3"/>
  <c r="S589" i="3"/>
  <c r="R589" i="3"/>
  <c r="Q589" i="3"/>
  <c r="P589" i="3"/>
  <c r="AI588" i="3"/>
  <c r="AH588" i="3"/>
  <c r="AF588" i="3"/>
  <c r="AE588" i="3"/>
  <c r="AD588" i="3"/>
  <c r="AC588" i="3"/>
  <c r="AB588" i="3"/>
  <c r="AA588" i="3"/>
  <c r="Z588" i="3"/>
  <c r="Y588" i="3"/>
  <c r="X588" i="3"/>
  <c r="V588" i="3"/>
  <c r="U588" i="3"/>
  <c r="T588" i="3"/>
  <c r="S588" i="3"/>
  <c r="R588" i="3"/>
  <c r="Q588" i="3"/>
  <c r="P588" i="3"/>
  <c r="AI587" i="3"/>
  <c r="AH587" i="3"/>
  <c r="AF587" i="3"/>
  <c r="AE587" i="3"/>
  <c r="AD587" i="3"/>
  <c r="AC587" i="3"/>
  <c r="AB587" i="3"/>
  <c r="AA587" i="3"/>
  <c r="Z587" i="3"/>
  <c r="Y587" i="3"/>
  <c r="X587" i="3"/>
  <c r="V587" i="3"/>
  <c r="U587" i="3"/>
  <c r="T587" i="3"/>
  <c r="S587" i="3"/>
  <c r="R587" i="3"/>
  <c r="Q587" i="3"/>
  <c r="P587" i="3"/>
  <c r="AI586" i="3"/>
  <c r="AH586" i="3"/>
  <c r="AF586" i="3"/>
  <c r="AE586" i="3"/>
  <c r="AD586" i="3"/>
  <c r="AC586" i="3"/>
  <c r="AB586" i="3"/>
  <c r="AA586" i="3"/>
  <c r="Z586" i="3"/>
  <c r="Y586" i="3"/>
  <c r="X586" i="3"/>
  <c r="V586" i="3"/>
  <c r="U586" i="3"/>
  <c r="T586" i="3"/>
  <c r="S586" i="3"/>
  <c r="R586" i="3"/>
  <c r="Q586" i="3"/>
  <c r="P586" i="3"/>
  <c r="AI585" i="3"/>
  <c r="AH585" i="3"/>
  <c r="AF585" i="3"/>
  <c r="AE585" i="3"/>
  <c r="AD585" i="3"/>
  <c r="AC585" i="3"/>
  <c r="AB585" i="3"/>
  <c r="AA585" i="3"/>
  <c r="Z585" i="3"/>
  <c r="Y585" i="3"/>
  <c r="X585" i="3"/>
  <c r="V585" i="3"/>
  <c r="U585" i="3"/>
  <c r="T585" i="3"/>
  <c r="S585" i="3"/>
  <c r="R585" i="3"/>
  <c r="Q585" i="3"/>
  <c r="P585" i="3"/>
  <c r="AI584" i="3"/>
  <c r="AH584" i="3"/>
  <c r="AF584" i="3"/>
  <c r="AE584" i="3"/>
  <c r="AD584" i="3"/>
  <c r="AC584" i="3"/>
  <c r="AB584" i="3"/>
  <c r="AA584" i="3"/>
  <c r="Z584" i="3"/>
  <c r="Y584" i="3"/>
  <c r="X584" i="3"/>
  <c r="V584" i="3"/>
  <c r="U584" i="3"/>
  <c r="T584" i="3"/>
  <c r="S584" i="3"/>
  <c r="R584" i="3"/>
  <c r="Q584" i="3"/>
  <c r="P584" i="3"/>
  <c r="AI583" i="3"/>
  <c r="AH583" i="3"/>
  <c r="AF583" i="3"/>
  <c r="AE583" i="3"/>
  <c r="AD583" i="3"/>
  <c r="AC583" i="3"/>
  <c r="AB583" i="3"/>
  <c r="AA583" i="3"/>
  <c r="Z583" i="3"/>
  <c r="Y583" i="3"/>
  <c r="X583" i="3"/>
  <c r="V583" i="3"/>
  <c r="U583" i="3"/>
  <c r="T583" i="3"/>
  <c r="S583" i="3"/>
  <c r="R583" i="3"/>
  <c r="Q583" i="3"/>
  <c r="P583" i="3"/>
  <c r="AI582" i="3"/>
  <c r="AH582" i="3"/>
  <c r="AF582" i="3"/>
  <c r="AE582" i="3"/>
  <c r="AD582" i="3"/>
  <c r="AC582" i="3"/>
  <c r="AB582" i="3"/>
  <c r="AA582" i="3"/>
  <c r="Z582" i="3"/>
  <c r="Y582" i="3"/>
  <c r="X582" i="3"/>
  <c r="V582" i="3"/>
  <c r="U582" i="3"/>
  <c r="T582" i="3"/>
  <c r="S582" i="3"/>
  <c r="R582" i="3"/>
  <c r="Q582" i="3"/>
  <c r="P582" i="3"/>
  <c r="AI581" i="3"/>
  <c r="AH581" i="3"/>
  <c r="AF581" i="3"/>
  <c r="AE581" i="3"/>
  <c r="AD581" i="3"/>
  <c r="AC581" i="3"/>
  <c r="AB581" i="3"/>
  <c r="AA581" i="3"/>
  <c r="Z581" i="3"/>
  <c r="Y581" i="3"/>
  <c r="X581" i="3"/>
  <c r="V581" i="3"/>
  <c r="U581" i="3"/>
  <c r="T581" i="3"/>
  <c r="S581" i="3"/>
  <c r="R581" i="3"/>
  <c r="Q581" i="3"/>
  <c r="P581" i="3"/>
  <c r="AI580" i="3"/>
  <c r="AH580" i="3"/>
  <c r="AF580" i="3"/>
  <c r="AE580" i="3"/>
  <c r="AD580" i="3"/>
  <c r="AC580" i="3"/>
  <c r="AB580" i="3"/>
  <c r="AA580" i="3"/>
  <c r="Z580" i="3"/>
  <c r="Y580" i="3"/>
  <c r="X580" i="3"/>
  <c r="V580" i="3"/>
  <c r="U580" i="3"/>
  <c r="T580" i="3"/>
  <c r="S580" i="3"/>
  <c r="R580" i="3"/>
  <c r="Q580" i="3"/>
  <c r="P580" i="3"/>
  <c r="AI579" i="3"/>
  <c r="AH579" i="3"/>
  <c r="AF579" i="3"/>
  <c r="AE579" i="3"/>
  <c r="AD579" i="3"/>
  <c r="AC579" i="3"/>
  <c r="AB579" i="3"/>
  <c r="AA579" i="3"/>
  <c r="Z579" i="3"/>
  <c r="Y579" i="3"/>
  <c r="X579" i="3"/>
  <c r="V579" i="3"/>
  <c r="U579" i="3"/>
  <c r="T579" i="3"/>
  <c r="S579" i="3"/>
  <c r="R579" i="3"/>
  <c r="Q579" i="3"/>
  <c r="P579" i="3"/>
  <c r="AI578" i="3"/>
  <c r="AH578" i="3"/>
  <c r="AF578" i="3"/>
  <c r="AE578" i="3"/>
  <c r="AD578" i="3"/>
  <c r="AC578" i="3"/>
  <c r="AB578" i="3"/>
  <c r="AA578" i="3"/>
  <c r="Z578" i="3"/>
  <c r="Y578" i="3"/>
  <c r="X578" i="3"/>
  <c r="V578" i="3"/>
  <c r="U578" i="3"/>
  <c r="T578" i="3"/>
  <c r="S578" i="3"/>
  <c r="R578" i="3"/>
  <c r="Q578" i="3"/>
  <c r="P578" i="3"/>
  <c r="AI577" i="3"/>
  <c r="AH577" i="3"/>
  <c r="AF577" i="3"/>
  <c r="AE577" i="3"/>
  <c r="AD577" i="3"/>
  <c r="AC577" i="3"/>
  <c r="AB577" i="3"/>
  <c r="AA577" i="3"/>
  <c r="Z577" i="3"/>
  <c r="Y577" i="3"/>
  <c r="X577" i="3"/>
  <c r="V577" i="3"/>
  <c r="U577" i="3"/>
  <c r="T577" i="3"/>
  <c r="S577" i="3"/>
  <c r="R577" i="3"/>
  <c r="Q577" i="3"/>
  <c r="P577" i="3"/>
  <c r="AI576" i="3"/>
  <c r="AH576" i="3"/>
  <c r="AF576" i="3"/>
  <c r="AE576" i="3"/>
  <c r="AD576" i="3"/>
  <c r="AC576" i="3"/>
  <c r="AB576" i="3"/>
  <c r="AA576" i="3"/>
  <c r="Z576" i="3"/>
  <c r="Y576" i="3"/>
  <c r="X576" i="3"/>
  <c r="V576" i="3"/>
  <c r="U576" i="3"/>
  <c r="T576" i="3"/>
  <c r="S576" i="3"/>
  <c r="R576" i="3"/>
  <c r="Q576" i="3"/>
  <c r="P576" i="3"/>
  <c r="AI575" i="3"/>
  <c r="AH575" i="3"/>
  <c r="AF575" i="3"/>
  <c r="AE575" i="3"/>
  <c r="AD575" i="3"/>
  <c r="AC575" i="3"/>
  <c r="AB575" i="3"/>
  <c r="AA575" i="3"/>
  <c r="Z575" i="3"/>
  <c r="Y575" i="3"/>
  <c r="X575" i="3"/>
  <c r="V575" i="3"/>
  <c r="U575" i="3"/>
  <c r="T575" i="3"/>
  <c r="S575" i="3"/>
  <c r="R575" i="3"/>
  <c r="Q575" i="3"/>
  <c r="P575" i="3"/>
  <c r="AI574" i="3"/>
  <c r="AH574" i="3"/>
  <c r="AF574" i="3"/>
  <c r="AE574" i="3"/>
  <c r="AD574" i="3"/>
  <c r="AC574" i="3"/>
  <c r="AB574" i="3"/>
  <c r="AA574" i="3"/>
  <c r="Z574" i="3"/>
  <c r="Y574" i="3"/>
  <c r="X574" i="3"/>
  <c r="V574" i="3"/>
  <c r="U574" i="3"/>
  <c r="T574" i="3"/>
  <c r="S574" i="3"/>
  <c r="R574" i="3"/>
  <c r="Q574" i="3"/>
  <c r="P574" i="3"/>
  <c r="AI573" i="3"/>
  <c r="AH573" i="3"/>
  <c r="AF573" i="3"/>
  <c r="AE573" i="3"/>
  <c r="AD573" i="3"/>
  <c r="AC573" i="3"/>
  <c r="AB573" i="3"/>
  <c r="AA573" i="3"/>
  <c r="Z573" i="3"/>
  <c r="Y573" i="3"/>
  <c r="X573" i="3"/>
  <c r="V573" i="3"/>
  <c r="U573" i="3"/>
  <c r="T573" i="3"/>
  <c r="S573" i="3"/>
  <c r="R573" i="3"/>
  <c r="Q573" i="3"/>
  <c r="P573" i="3"/>
  <c r="AI572" i="3"/>
  <c r="AH572" i="3"/>
  <c r="AF572" i="3"/>
  <c r="AE572" i="3"/>
  <c r="AD572" i="3"/>
  <c r="AC572" i="3"/>
  <c r="AB572" i="3"/>
  <c r="AA572" i="3"/>
  <c r="Z572" i="3"/>
  <c r="Y572" i="3"/>
  <c r="X572" i="3"/>
  <c r="V572" i="3"/>
  <c r="U572" i="3"/>
  <c r="T572" i="3"/>
  <c r="S572" i="3"/>
  <c r="R572" i="3"/>
  <c r="Q572" i="3"/>
  <c r="P572" i="3"/>
  <c r="AI571" i="3"/>
  <c r="AH571" i="3"/>
  <c r="AF571" i="3"/>
  <c r="AE571" i="3"/>
  <c r="AD571" i="3"/>
  <c r="AC571" i="3"/>
  <c r="AB571" i="3"/>
  <c r="AA571" i="3"/>
  <c r="Z571" i="3"/>
  <c r="Y571" i="3"/>
  <c r="X571" i="3"/>
  <c r="V571" i="3"/>
  <c r="U571" i="3"/>
  <c r="T571" i="3"/>
  <c r="S571" i="3"/>
  <c r="R571" i="3"/>
  <c r="Q571" i="3"/>
  <c r="P571" i="3"/>
  <c r="AI570" i="3"/>
  <c r="AH570" i="3"/>
  <c r="AF570" i="3"/>
  <c r="AE570" i="3"/>
  <c r="AD570" i="3"/>
  <c r="AC570" i="3"/>
  <c r="AB570" i="3"/>
  <c r="AA570" i="3"/>
  <c r="Z570" i="3"/>
  <c r="Y570" i="3"/>
  <c r="X570" i="3"/>
  <c r="V570" i="3"/>
  <c r="U570" i="3"/>
  <c r="T570" i="3"/>
  <c r="S570" i="3"/>
  <c r="R570" i="3"/>
  <c r="Q570" i="3"/>
  <c r="P570" i="3"/>
  <c r="AI569" i="3"/>
  <c r="AH569" i="3"/>
  <c r="AF569" i="3"/>
  <c r="AE569" i="3"/>
  <c r="AD569" i="3"/>
  <c r="AC569" i="3"/>
  <c r="AB569" i="3"/>
  <c r="AA569" i="3"/>
  <c r="Z569" i="3"/>
  <c r="Y569" i="3"/>
  <c r="X569" i="3"/>
  <c r="V569" i="3"/>
  <c r="U569" i="3"/>
  <c r="T569" i="3"/>
  <c r="S569" i="3"/>
  <c r="R569" i="3"/>
  <c r="Q569" i="3"/>
  <c r="P569" i="3"/>
  <c r="AI568" i="3"/>
  <c r="AH568" i="3"/>
  <c r="AF568" i="3"/>
  <c r="AE568" i="3"/>
  <c r="AD568" i="3"/>
  <c r="AC568" i="3"/>
  <c r="AB568" i="3"/>
  <c r="AA568" i="3"/>
  <c r="Z568" i="3"/>
  <c r="Y568" i="3"/>
  <c r="X568" i="3"/>
  <c r="V568" i="3"/>
  <c r="U568" i="3"/>
  <c r="T568" i="3"/>
  <c r="S568" i="3"/>
  <c r="R568" i="3"/>
  <c r="Q568" i="3"/>
  <c r="P568" i="3"/>
  <c r="AI567" i="3"/>
  <c r="AH567" i="3"/>
  <c r="AF567" i="3"/>
  <c r="AE567" i="3"/>
  <c r="AD567" i="3"/>
  <c r="AC567" i="3"/>
  <c r="AB567" i="3"/>
  <c r="AA567" i="3"/>
  <c r="Z567" i="3"/>
  <c r="Y567" i="3"/>
  <c r="X567" i="3"/>
  <c r="V567" i="3"/>
  <c r="U567" i="3"/>
  <c r="T567" i="3"/>
  <c r="S567" i="3"/>
  <c r="R567" i="3"/>
  <c r="Q567" i="3"/>
  <c r="P567" i="3"/>
  <c r="AI566" i="3"/>
  <c r="AH566" i="3"/>
  <c r="AF566" i="3"/>
  <c r="AE566" i="3"/>
  <c r="AD566" i="3"/>
  <c r="AC566" i="3"/>
  <c r="AB566" i="3"/>
  <c r="AA566" i="3"/>
  <c r="Z566" i="3"/>
  <c r="Y566" i="3"/>
  <c r="X566" i="3"/>
  <c r="V566" i="3"/>
  <c r="U566" i="3"/>
  <c r="T566" i="3"/>
  <c r="S566" i="3"/>
  <c r="R566" i="3"/>
  <c r="Q566" i="3"/>
  <c r="P566" i="3"/>
  <c r="AI565" i="3"/>
  <c r="AH565" i="3"/>
  <c r="AF565" i="3"/>
  <c r="AE565" i="3"/>
  <c r="AD565" i="3"/>
  <c r="AC565" i="3"/>
  <c r="AB565" i="3"/>
  <c r="AA565" i="3"/>
  <c r="Z565" i="3"/>
  <c r="Y565" i="3"/>
  <c r="X565" i="3"/>
  <c r="V565" i="3"/>
  <c r="U565" i="3"/>
  <c r="T565" i="3"/>
  <c r="S565" i="3"/>
  <c r="R565" i="3"/>
  <c r="Q565" i="3"/>
  <c r="P565" i="3"/>
  <c r="AI564" i="3"/>
  <c r="AH564" i="3"/>
  <c r="AF564" i="3"/>
  <c r="AE564" i="3"/>
  <c r="AD564" i="3"/>
  <c r="AC564" i="3"/>
  <c r="AB564" i="3"/>
  <c r="AA564" i="3"/>
  <c r="Z564" i="3"/>
  <c r="Y564" i="3"/>
  <c r="X564" i="3"/>
  <c r="V564" i="3"/>
  <c r="U564" i="3"/>
  <c r="T564" i="3"/>
  <c r="S564" i="3"/>
  <c r="R564" i="3"/>
  <c r="Q564" i="3"/>
  <c r="P564" i="3"/>
  <c r="AI563" i="3"/>
  <c r="AH563" i="3"/>
  <c r="AF563" i="3"/>
  <c r="AE563" i="3"/>
  <c r="AD563" i="3"/>
  <c r="AC563" i="3"/>
  <c r="AB563" i="3"/>
  <c r="AA563" i="3"/>
  <c r="Z563" i="3"/>
  <c r="Y563" i="3"/>
  <c r="X563" i="3"/>
  <c r="V563" i="3"/>
  <c r="U563" i="3"/>
  <c r="T563" i="3"/>
  <c r="S563" i="3"/>
  <c r="R563" i="3"/>
  <c r="Q563" i="3"/>
  <c r="P563" i="3"/>
  <c r="AI562" i="3"/>
  <c r="AH562" i="3"/>
  <c r="AF562" i="3"/>
  <c r="AE562" i="3"/>
  <c r="AD562" i="3"/>
  <c r="AC562" i="3"/>
  <c r="AB562" i="3"/>
  <c r="AA562" i="3"/>
  <c r="Z562" i="3"/>
  <c r="Y562" i="3"/>
  <c r="X562" i="3"/>
  <c r="V562" i="3"/>
  <c r="U562" i="3"/>
  <c r="T562" i="3"/>
  <c r="S562" i="3"/>
  <c r="R562" i="3"/>
  <c r="Q562" i="3"/>
  <c r="P562" i="3"/>
  <c r="AI561" i="3"/>
  <c r="AH561" i="3"/>
  <c r="AF561" i="3"/>
  <c r="AE561" i="3"/>
  <c r="AD561" i="3"/>
  <c r="AC561" i="3"/>
  <c r="AB561" i="3"/>
  <c r="AA561" i="3"/>
  <c r="Z561" i="3"/>
  <c r="Y561" i="3"/>
  <c r="X561" i="3"/>
  <c r="V561" i="3"/>
  <c r="U561" i="3"/>
  <c r="T561" i="3"/>
  <c r="S561" i="3"/>
  <c r="R561" i="3"/>
  <c r="Q561" i="3"/>
  <c r="P561" i="3"/>
  <c r="AI560" i="3"/>
  <c r="AH560" i="3"/>
  <c r="AF560" i="3"/>
  <c r="AE560" i="3"/>
  <c r="AD560" i="3"/>
  <c r="AC560" i="3"/>
  <c r="AB560" i="3"/>
  <c r="AA560" i="3"/>
  <c r="Z560" i="3"/>
  <c r="Y560" i="3"/>
  <c r="X560" i="3"/>
  <c r="V560" i="3"/>
  <c r="U560" i="3"/>
  <c r="T560" i="3"/>
  <c r="S560" i="3"/>
  <c r="R560" i="3"/>
  <c r="Q560" i="3"/>
  <c r="P560" i="3"/>
  <c r="AI559" i="3"/>
  <c r="AH559" i="3"/>
  <c r="AF559" i="3"/>
  <c r="AE559" i="3"/>
  <c r="AD559" i="3"/>
  <c r="AC559" i="3"/>
  <c r="AB559" i="3"/>
  <c r="AA559" i="3"/>
  <c r="Z559" i="3"/>
  <c r="Y559" i="3"/>
  <c r="X559" i="3"/>
  <c r="V559" i="3"/>
  <c r="U559" i="3"/>
  <c r="T559" i="3"/>
  <c r="S559" i="3"/>
  <c r="R559" i="3"/>
  <c r="Q559" i="3"/>
  <c r="P559" i="3"/>
  <c r="AI558" i="3"/>
  <c r="AH558" i="3"/>
  <c r="AF558" i="3"/>
  <c r="AE558" i="3"/>
  <c r="AD558" i="3"/>
  <c r="AC558" i="3"/>
  <c r="AB558" i="3"/>
  <c r="AA558" i="3"/>
  <c r="Z558" i="3"/>
  <c r="Y558" i="3"/>
  <c r="X558" i="3"/>
  <c r="V558" i="3"/>
  <c r="U558" i="3"/>
  <c r="T558" i="3"/>
  <c r="S558" i="3"/>
  <c r="R558" i="3"/>
  <c r="Q558" i="3"/>
  <c r="P558" i="3"/>
  <c r="AI557" i="3"/>
  <c r="AH557" i="3"/>
  <c r="AF557" i="3"/>
  <c r="AE557" i="3"/>
  <c r="AD557" i="3"/>
  <c r="AC557" i="3"/>
  <c r="AB557" i="3"/>
  <c r="AA557" i="3"/>
  <c r="Z557" i="3"/>
  <c r="Y557" i="3"/>
  <c r="X557" i="3"/>
  <c r="V557" i="3"/>
  <c r="U557" i="3"/>
  <c r="T557" i="3"/>
  <c r="S557" i="3"/>
  <c r="R557" i="3"/>
  <c r="Q557" i="3"/>
  <c r="P557" i="3"/>
  <c r="AI556" i="3"/>
  <c r="AH556" i="3"/>
  <c r="AF556" i="3"/>
  <c r="AE556" i="3"/>
  <c r="AD556" i="3"/>
  <c r="AC556" i="3"/>
  <c r="AB556" i="3"/>
  <c r="AA556" i="3"/>
  <c r="Z556" i="3"/>
  <c r="Y556" i="3"/>
  <c r="X556" i="3"/>
  <c r="V556" i="3"/>
  <c r="U556" i="3"/>
  <c r="T556" i="3"/>
  <c r="S556" i="3"/>
  <c r="R556" i="3"/>
  <c r="Q556" i="3"/>
  <c r="P556" i="3"/>
  <c r="AI555" i="3"/>
  <c r="AH555" i="3"/>
  <c r="AF555" i="3"/>
  <c r="AE555" i="3"/>
  <c r="AD555" i="3"/>
  <c r="AC555" i="3"/>
  <c r="AB555" i="3"/>
  <c r="AA555" i="3"/>
  <c r="Z555" i="3"/>
  <c r="Y555" i="3"/>
  <c r="X555" i="3"/>
  <c r="V555" i="3"/>
  <c r="U555" i="3"/>
  <c r="T555" i="3"/>
  <c r="S555" i="3"/>
  <c r="R555" i="3"/>
  <c r="Q555" i="3"/>
  <c r="P555" i="3"/>
  <c r="AI554" i="3"/>
  <c r="AH554" i="3"/>
  <c r="AF554" i="3"/>
  <c r="AE554" i="3"/>
  <c r="AD554" i="3"/>
  <c r="AC554" i="3"/>
  <c r="AB554" i="3"/>
  <c r="AA554" i="3"/>
  <c r="Z554" i="3"/>
  <c r="Y554" i="3"/>
  <c r="X554" i="3"/>
  <c r="V554" i="3"/>
  <c r="U554" i="3"/>
  <c r="T554" i="3"/>
  <c r="S554" i="3"/>
  <c r="R554" i="3"/>
  <c r="Q554" i="3"/>
  <c r="P554" i="3"/>
  <c r="AI553" i="3"/>
  <c r="AH553" i="3"/>
  <c r="AF553" i="3"/>
  <c r="AE553" i="3"/>
  <c r="AD553" i="3"/>
  <c r="AC553" i="3"/>
  <c r="AB553" i="3"/>
  <c r="AA553" i="3"/>
  <c r="Z553" i="3"/>
  <c r="Y553" i="3"/>
  <c r="X553" i="3"/>
  <c r="V553" i="3"/>
  <c r="U553" i="3"/>
  <c r="T553" i="3"/>
  <c r="S553" i="3"/>
  <c r="R553" i="3"/>
  <c r="Q553" i="3"/>
  <c r="P553" i="3"/>
  <c r="AI552" i="3"/>
  <c r="AH552" i="3"/>
  <c r="AF552" i="3"/>
  <c r="AE552" i="3"/>
  <c r="AD552" i="3"/>
  <c r="AC552" i="3"/>
  <c r="AB552" i="3"/>
  <c r="AA552" i="3"/>
  <c r="Z552" i="3"/>
  <c r="Y552" i="3"/>
  <c r="X552" i="3"/>
  <c r="V552" i="3"/>
  <c r="U552" i="3"/>
  <c r="T552" i="3"/>
  <c r="S552" i="3"/>
  <c r="R552" i="3"/>
  <c r="Q552" i="3"/>
  <c r="P552" i="3"/>
  <c r="AI551" i="3"/>
  <c r="AH551" i="3"/>
  <c r="AF551" i="3"/>
  <c r="AE551" i="3"/>
  <c r="AD551" i="3"/>
  <c r="AC551" i="3"/>
  <c r="AB551" i="3"/>
  <c r="AA551" i="3"/>
  <c r="Z551" i="3"/>
  <c r="Y551" i="3"/>
  <c r="X551" i="3"/>
  <c r="V551" i="3"/>
  <c r="U551" i="3"/>
  <c r="T551" i="3"/>
  <c r="S551" i="3"/>
  <c r="R551" i="3"/>
  <c r="Q551" i="3"/>
  <c r="P551" i="3"/>
  <c r="AI550" i="3"/>
  <c r="AH550" i="3"/>
  <c r="AF550" i="3"/>
  <c r="AE550" i="3"/>
  <c r="AD550" i="3"/>
  <c r="AC550" i="3"/>
  <c r="AB550" i="3"/>
  <c r="AA550" i="3"/>
  <c r="Z550" i="3"/>
  <c r="Y550" i="3"/>
  <c r="X550" i="3"/>
  <c r="V550" i="3"/>
  <c r="U550" i="3"/>
  <c r="T550" i="3"/>
  <c r="S550" i="3"/>
  <c r="R550" i="3"/>
  <c r="Q550" i="3"/>
  <c r="P550" i="3"/>
  <c r="AI549" i="3"/>
  <c r="AH549" i="3"/>
  <c r="AF549" i="3"/>
  <c r="AE549" i="3"/>
  <c r="AD549" i="3"/>
  <c r="AC549" i="3"/>
  <c r="AB549" i="3"/>
  <c r="AA549" i="3"/>
  <c r="Z549" i="3"/>
  <c r="Y549" i="3"/>
  <c r="X549" i="3"/>
  <c r="V549" i="3"/>
  <c r="U549" i="3"/>
  <c r="T549" i="3"/>
  <c r="S549" i="3"/>
  <c r="R549" i="3"/>
  <c r="Q549" i="3"/>
  <c r="P549" i="3"/>
  <c r="AI548" i="3"/>
  <c r="AH548" i="3"/>
  <c r="AF548" i="3"/>
  <c r="AE548" i="3"/>
  <c r="AD548" i="3"/>
  <c r="AC548" i="3"/>
  <c r="AB548" i="3"/>
  <c r="AA548" i="3"/>
  <c r="Z548" i="3"/>
  <c r="Y548" i="3"/>
  <c r="X548" i="3"/>
  <c r="V548" i="3"/>
  <c r="U548" i="3"/>
  <c r="T548" i="3"/>
  <c r="S548" i="3"/>
  <c r="R548" i="3"/>
  <c r="Q548" i="3"/>
  <c r="P548" i="3"/>
  <c r="AI547" i="3"/>
  <c r="AH547" i="3"/>
  <c r="AF547" i="3"/>
  <c r="AE547" i="3"/>
  <c r="AD547" i="3"/>
  <c r="AC547" i="3"/>
  <c r="AB547" i="3"/>
  <c r="AA547" i="3"/>
  <c r="Z547" i="3"/>
  <c r="Y547" i="3"/>
  <c r="X547" i="3"/>
  <c r="V547" i="3"/>
  <c r="U547" i="3"/>
  <c r="T547" i="3"/>
  <c r="S547" i="3"/>
  <c r="R547" i="3"/>
  <c r="Q547" i="3"/>
  <c r="P547" i="3"/>
  <c r="AI546" i="3"/>
  <c r="AH546" i="3"/>
  <c r="AF546" i="3"/>
  <c r="AE546" i="3"/>
  <c r="AD546" i="3"/>
  <c r="AC546" i="3"/>
  <c r="AB546" i="3"/>
  <c r="AA546" i="3"/>
  <c r="Z546" i="3"/>
  <c r="Y546" i="3"/>
  <c r="X546" i="3"/>
  <c r="V546" i="3"/>
  <c r="U546" i="3"/>
  <c r="T546" i="3"/>
  <c r="S546" i="3"/>
  <c r="R546" i="3"/>
  <c r="Q546" i="3"/>
  <c r="P546" i="3"/>
  <c r="AI545" i="3"/>
  <c r="AH545" i="3"/>
  <c r="AF545" i="3"/>
  <c r="AE545" i="3"/>
  <c r="AD545" i="3"/>
  <c r="AC545" i="3"/>
  <c r="AB545" i="3"/>
  <c r="AA545" i="3"/>
  <c r="Z545" i="3"/>
  <c r="Y545" i="3"/>
  <c r="X545" i="3"/>
  <c r="V545" i="3"/>
  <c r="U545" i="3"/>
  <c r="T545" i="3"/>
  <c r="S545" i="3"/>
  <c r="R545" i="3"/>
  <c r="Q545" i="3"/>
  <c r="P545" i="3"/>
  <c r="AI544" i="3"/>
  <c r="AH544" i="3"/>
  <c r="AF544" i="3"/>
  <c r="AE544" i="3"/>
  <c r="AD544" i="3"/>
  <c r="AC544" i="3"/>
  <c r="AB544" i="3"/>
  <c r="AA544" i="3"/>
  <c r="Z544" i="3"/>
  <c r="Y544" i="3"/>
  <c r="X544" i="3"/>
  <c r="V544" i="3"/>
  <c r="U544" i="3"/>
  <c r="T544" i="3"/>
  <c r="S544" i="3"/>
  <c r="R544" i="3"/>
  <c r="Q544" i="3"/>
  <c r="P544" i="3"/>
  <c r="AI543" i="3"/>
  <c r="AH543" i="3"/>
  <c r="AF543" i="3"/>
  <c r="AE543" i="3"/>
  <c r="AD543" i="3"/>
  <c r="AC543" i="3"/>
  <c r="AB543" i="3"/>
  <c r="AA543" i="3"/>
  <c r="Z543" i="3"/>
  <c r="Y543" i="3"/>
  <c r="X543" i="3"/>
  <c r="V543" i="3"/>
  <c r="U543" i="3"/>
  <c r="T543" i="3"/>
  <c r="S543" i="3"/>
  <c r="R543" i="3"/>
  <c r="Q543" i="3"/>
  <c r="P543" i="3"/>
  <c r="AI542" i="3"/>
  <c r="AH542" i="3"/>
  <c r="AF542" i="3"/>
  <c r="AE542" i="3"/>
  <c r="AD542" i="3"/>
  <c r="AC542" i="3"/>
  <c r="AB542" i="3"/>
  <c r="AA542" i="3"/>
  <c r="Z542" i="3"/>
  <c r="Y542" i="3"/>
  <c r="X542" i="3"/>
  <c r="V542" i="3"/>
  <c r="U542" i="3"/>
  <c r="T542" i="3"/>
  <c r="S542" i="3"/>
  <c r="R542" i="3"/>
  <c r="Q542" i="3"/>
  <c r="P542" i="3"/>
  <c r="AI541" i="3"/>
  <c r="AH541" i="3"/>
  <c r="AF541" i="3"/>
  <c r="AE541" i="3"/>
  <c r="AD541" i="3"/>
  <c r="AC541" i="3"/>
  <c r="AB541" i="3"/>
  <c r="AA541" i="3"/>
  <c r="Z541" i="3"/>
  <c r="Y541" i="3"/>
  <c r="X541" i="3"/>
  <c r="V541" i="3"/>
  <c r="U541" i="3"/>
  <c r="T541" i="3"/>
  <c r="S541" i="3"/>
  <c r="R541" i="3"/>
  <c r="Q541" i="3"/>
  <c r="P541" i="3"/>
  <c r="AI540" i="3"/>
  <c r="AH540" i="3"/>
  <c r="AF540" i="3"/>
  <c r="AE540" i="3"/>
  <c r="AD540" i="3"/>
  <c r="AC540" i="3"/>
  <c r="AB540" i="3"/>
  <c r="AA540" i="3"/>
  <c r="Z540" i="3"/>
  <c r="Y540" i="3"/>
  <c r="X540" i="3"/>
  <c r="V540" i="3"/>
  <c r="U540" i="3"/>
  <c r="T540" i="3"/>
  <c r="S540" i="3"/>
  <c r="R540" i="3"/>
  <c r="Q540" i="3"/>
  <c r="P540" i="3"/>
  <c r="AI539" i="3"/>
  <c r="AH539" i="3"/>
  <c r="AF539" i="3"/>
  <c r="AE539" i="3"/>
  <c r="AD539" i="3"/>
  <c r="AC539" i="3"/>
  <c r="AB539" i="3"/>
  <c r="AA539" i="3"/>
  <c r="Z539" i="3"/>
  <c r="Y539" i="3"/>
  <c r="X539" i="3"/>
  <c r="V539" i="3"/>
  <c r="U539" i="3"/>
  <c r="T539" i="3"/>
  <c r="S539" i="3"/>
  <c r="R539" i="3"/>
  <c r="Q539" i="3"/>
  <c r="P539" i="3"/>
  <c r="AI538" i="3"/>
  <c r="AH538" i="3"/>
  <c r="AF538" i="3"/>
  <c r="AE538" i="3"/>
  <c r="AD538" i="3"/>
  <c r="AC538" i="3"/>
  <c r="AB538" i="3"/>
  <c r="AA538" i="3"/>
  <c r="Z538" i="3"/>
  <c r="Y538" i="3"/>
  <c r="X538" i="3"/>
  <c r="V538" i="3"/>
  <c r="U538" i="3"/>
  <c r="T538" i="3"/>
  <c r="S538" i="3"/>
  <c r="R538" i="3"/>
  <c r="Q538" i="3"/>
  <c r="P538" i="3"/>
  <c r="AI537" i="3"/>
  <c r="AH537" i="3"/>
  <c r="AF537" i="3"/>
  <c r="AE537" i="3"/>
  <c r="AD537" i="3"/>
  <c r="AC537" i="3"/>
  <c r="AB537" i="3"/>
  <c r="AA537" i="3"/>
  <c r="Z537" i="3"/>
  <c r="Y537" i="3"/>
  <c r="X537" i="3"/>
  <c r="V537" i="3"/>
  <c r="U537" i="3"/>
  <c r="T537" i="3"/>
  <c r="S537" i="3"/>
  <c r="R537" i="3"/>
  <c r="Q537" i="3"/>
  <c r="P537" i="3"/>
  <c r="AI536" i="3"/>
  <c r="AH536" i="3"/>
  <c r="AF536" i="3"/>
  <c r="AE536" i="3"/>
  <c r="AD536" i="3"/>
  <c r="AC536" i="3"/>
  <c r="AB536" i="3"/>
  <c r="AA536" i="3"/>
  <c r="Z536" i="3"/>
  <c r="Y536" i="3"/>
  <c r="X536" i="3"/>
  <c r="V536" i="3"/>
  <c r="U536" i="3"/>
  <c r="T536" i="3"/>
  <c r="S536" i="3"/>
  <c r="R536" i="3"/>
  <c r="Q536" i="3"/>
  <c r="P536" i="3"/>
  <c r="AI535" i="3"/>
  <c r="AH535" i="3"/>
  <c r="AF535" i="3"/>
  <c r="AE535" i="3"/>
  <c r="AD535" i="3"/>
  <c r="AC535" i="3"/>
  <c r="AB535" i="3"/>
  <c r="AA535" i="3"/>
  <c r="Z535" i="3"/>
  <c r="Y535" i="3"/>
  <c r="X535" i="3"/>
  <c r="V535" i="3"/>
  <c r="U535" i="3"/>
  <c r="T535" i="3"/>
  <c r="S535" i="3"/>
  <c r="R535" i="3"/>
  <c r="Q535" i="3"/>
  <c r="P535" i="3"/>
  <c r="AI534" i="3"/>
  <c r="AH534" i="3"/>
  <c r="AF534" i="3"/>
  <c r="AE534" i="3"/>
  <c r="AD534" i="3"/>
  <c r="AC534" i="3"/>
  <c r="AB534" i="3"/>
  <c r="AA534" i="3"/>
  <c r="Z534" i="3"/>
  <c r="Y534" i="3"/>
  <c r="X534" i="3"/>
  <c r="V534" i="3"/>
  <c r="U534" i="3"/>
  <c r="T534" i="3"/>
  <c r="S534" i="3"/>
  <c r="R534" i="3"/>
  <c r="Q534" i="3"/>
  <c r="P534" i="3"/>
  <c r="AI533" i="3"/>
  <c r="AH533" i="3"/>
  <c r="AF533" i="3"/>
  <c r="AE533" i="3"/>
  <c r="AD533" i="3"/>
  <c r="AC533" i="3"/>
  <c r="AB533" i="3"/>
  <c r="AA533" i="3"/>
  <c r="Z533" i="3"/>
  <c r="Y533" i="3"/>
  <c r="X533" i="3"/>
  <c r="V533" i="3"/>
  <c r="U533" i="3"/>
  <c r="T533" i="3"/>
  <c r="S533" i="3"/>
  <c r="R533" i="3"/>
  <c r="Q533" i="3"/>
  <c r="P533" i="3"/>
  <c r="AI532" i="3"/>
  <c r="AH532" i="3"/>
  <c r="AF532" i="3"/>
  <c r="AE532" i="3"/>
  <c r="AD532" i="3"/>
  <c r="AC532" i="3"/>
  <c r="AB532" i="3"/>
  <c r="AA532" i="3"/>
  <c r="Z532" i="3"/>
  <c r="Y532" i="3"/>
  <c r="X532" i="3"/>
  <c r="V532" i="3"/>
  <c r="U532" i="3"/>
  <c r="T532" i="3"/>
  <c r="S532" i="3"/>
  <c r="R532" i="3"/>
  <c r="Q532" i="3"/>
  <c r="P532" i="3"/>
  <c r="AI531" i="3"/>
  <c r="AH531" i="3"/>
  <c r="AF531" i="3"/>
  <c r="AE531" i="3"/>
  <c r="AD531" i="3"/>
  <c r="AC531" i="3"/>
  <c r="AB531" i="3"/>
  <c r="AA531" i="3"/>
  <c r="Z531" i="3"/>
  <c r="Y531" i="3"/>
  <c r="X531" i="3"/>
  <c r="V531" i="3"/>
  <c r="U531" i="3"/>
  <c r="T531" i="3"/>
  <c r="S531" i="3"/>
  <c r="R531" i="3"/>
  <c r="Q531" i="3"/>
  <c r="P531" i="3"/>
  <c r="AI530" i="3"/>
  <c r="AH530" i="3"/>
  <c r="AF530" i="3"/>
  <c r="AE530" i="3"/>
  <c r="AD530" i="3"/>
  <c r="AC530" i="3"/>
  <c r="AB530" i="3"/>
  <c r="AA530" i="3"/>
  <c r="Z530" i="3"/>
  <c r="Y530" i="3"/>
  <c r="X530" i="3"/>
  <c r="V530" i="3"/>
  <c r="U530" i="3"/>
  <c r="T530" i="3"/>
  <c r="S530" i="3"/>
  <c r="R530" i="3"/>
  <c r="Q530" i="3"/>
  <c r="P530" i="3"/>
  <c r="AI529" i="3"/>
  <c r="AH529" i="3"/>
  <c r="AF529" i="3"/>
  <c r="AE529" i="3"/>
  <c r="AD529" i="3"/>
  <c r="AC529" i="3"/>
  <c r="AB529" i="3"/>
  <c r="AA529" i="3"/>
  <c r="Z529" i="3"/>
  <c r="Y529" i="3"/>
  <c r="X529" i="3"/>
  <c r="V529" i="3"/>
  <c r="U529" i="3"/>
  <c r="T529" i="3"/>
  <c r="S529" i="3"/>
  <c r="R529" i="3"/>
  <c r="Q529" i="3"/>
  <c r="P529" i="3"/>
  <c r="AI528" i="3"/>
  <c r="AH528" i="3"/>
  <c r="AF528" i="3"/>
  <c r="AE528" i="3"/>
  <c r="AD528" i="3"/>
  <c r="AC528" i="3"/>
  <c r="AB528" i="3"/>
  <c r="AA528" i="3"/>
  <c r="Z528" i="3"/>
  <c r="Y528" i="3"/>
  <c r="X528" i="3"/>
  <c r="V528" i="3"/>
  <c r="U528" i="3"/>
  <c r="T528" i="3"/>
  <c r="S528" i="3"/>
  <c r="R528" i="3"/>
  <c r="Q528" i="3"/>
  <c r="P528" i="3"/>
  <c r="AI527" i="3"/>
  <c r="AH527" i="3"/>
  <c r="AF527" i="3"/>
  <c r="AE527" i="3"/>
  <c r="AD527" i="3"/>
  <c r="AC527" i="3"/>
  <c r="AB527" i="3"/>
  <c r="AA527" i="3"/>
  <c r="Z527" i="3"/>
  <c r="Y527" i="3"/>
  <c r="X527" i="3"/>
  <c r="V527" i="3"/>
  <c r="U527" i="3"/>
  <c r="T527" i="3"/>
  <c r="S527" i="3"/>
  <c r="R527" i="3"/>
  <c r="Q527" i="3"/>
  <c r="P527" i="3"/>
  <c r="AI526" i="3"/>
  <c r="AH526" i="3"/>
  <c r="AF526" i="3"/>
  <c r="AE526" i="3"/>
  <c r="AD526" i="3"/>
  <c r="AC526" i="3"/>
  <c r="AB526" i="3"/>
  <c r="AA526" i="3"/>
  <c r="Z526" i="3"/>
  <c r="Y526" i="3"/>
  <c r="X526" i="3"/>
  <c r="V526" i="3"/>
  <c r="U526" i="3"/>
  <c r="T526" i="3"/>
  <c r="S526" i="3"/>
  <c r="R526" i="3"/>
  <c r="Q526" i="3"/>
  <c r="P526" i="3"/>
  <c r="AI525" i="3"/>
  <c r="AH525" i="3"/>
  <c r="AF525" i="3"/>
  <c r="AE525" i="3"/>
  <c r="AD525" i="3"/>
  <c r="AC525" i="3"/>
  <c r="AB525" i="3"/>
  <c r="AA525" i="3"/>
  <c r="Z525" i="3"/>
  <c r="Y525" i="3"/>
  <c r="X525" i="3"/>
  <c r="V525" i="3"/>
  <c r="U525" i="3"/>
  <c r="T525" i="3"/>
  <c r="S525" i="3"/>
  <c r="R525" i="3"/>
  <c r="Q525" i="3"/>
  <c r="P525" i="3"/>
  <c r="AI524" i="3"/>
  <c r="AH524" i="3"/>
  <c r="AF524" i="3"/>
  <c r="AE524" i="3"/>
  <c r="AD524" i="3"/>
  <c r="AC524" i="3"/>
  <c r="AB524" i="3"/>
  <c r="AA524" i="3"/>
  <c r="Z524" i="3"/>
  <c r="Y524" i="3"/>
  <c r="X524" i="3"/>
  <c r="V524" i="3"/>
  <c r="U524" i="3"/>
  <c r="T524" i="3"/>
  <c r="S524" i="3"/>
  <c r="R524" i="3"/>
  <c r="Q524" i="3"/>
  <c r="P524" i="3"/>
  <c r="AI523" i="3"/>
  <c r="AH523" i="3"/>
  <c r="AF523" i="3"/>
  <c r="AE523" i="3"/>
  <c r="AD523" i="3"/>
  <c r="AC523" i="3"/>
  <c r="AB523" i="3"/>
  <c r="AA523" i="3"/>
  <c r="Z523" i="3"/>
  <c r="Y523" i="3"/>
  <c r="X523" i="3"/>
  <c r="V523" i="3"/>
  <c r="U523" i="3"/>
  <c r="T523" i="3"/>
  <c r="S523" i="3"/>
  <c r="R523" i="3"/>
  <c r="Q523" i="3"/>
  <c r="P523" i="3"/>
  <c r="AI522" i="3"/>
  <c r="AH522" i="3"/>
  <c r="AF522" i="3"/>
  <c r="AE522" i="3"/>
  <c r="AD522" i="3"/>
  <c r="AC522" i="3"/>
  <c r="AB522" i="3"/>
  <c r="AA522" i="3"/>
  <c r="Z522" i="3"/>
  <c r="Y522" i="3"/>
  <c r="X522" i="3"/>
  <c r="V522" i="3"/>
  <c r="U522" i="3"/>
  <c r="T522" i="3"/>
  <c r="S522" i="3"/>
  <c r="R522" i="3"/>
  <c r="Q522" i="3"/>
  <c r="P522" i="3"/>
  <c r="AI521" i="3"/>
  <c r="AH521" i="3"/>
  <c r="AF521" i="3"/>
  <c r="AE521" i="3"/>
  <c r="AD521" i="3"/>
  <c r="AC521" i="3"/>
  <c r="AB521" i="3"/>
  <c r="AA521" i="3"/>
  <c r="Z521" i="3"/>
  <c r="Y521" i="3"/>
  <c r="X521" i="3"/>
  <c r="V521" i="3"/>
  <c r="U521" i="3"/>
  <c r="T521" i="3"/>
  <c r="S521" i="3"/>
  <c r="R521" i="3"/>
  <c r="Q521" i="3"/>
  <c r="P521" i="3"/>
  <c r="AI520" i="3"/>
  <c r="AH520" i="3"/>
  <c r="AF520" i="3"/>
  <c r="AE520" i="3"/>
  <c r="AD520" i="3"/>
  <c r="AC520" i="3"/>
  <c r="AB520" i="3"/>
  <c r="AA520" i="3"/>
  <c r="Z520" i="3"/>
  <c r="Y520" i="3"/>
  <c r="X520" i="3"/>
  <c r="V520" i="3"/>
  <c r="U520" i="3"/>
  <c r="T520" i="3"/>
  <c r="S520" i="3"/>
  <c r="R520" i="3"/>
  <c r="Q520" i="3"/>
  <c r="P520" i="3"/>
  <c r="AI519" i="3"/>
  <c r="AH519" i="3"/>
  <c r="AF519" i="3"/>
  <c r="AE519" i="3"/>
  <c r="AD519" i="3"/>
  <c r="AC519" i="3"/>
  <c r="AB519" i="3"/>
  <c r="AA519" i="3"/>
  <c r="Z519" i="3"/>
  <c r="Y519" i="3"/>
  <c r="X519" i="3"/>
  <c r="V519" i="3"/>
  <c r="U519" i="3"/>
  <c r="T519" i="3"/>
  <c r="S519" i="3"/>
  <c r="R519" i="3"/>
  <c r="Q519" i="3"/>
  <c r="P519" i="3"/>
  <c r="AI518" i="3"/>
  <c r="AH518" i="3"/>
  <c r="AF518" i="3"/>
  <c r="AE518" i="3"/>
  <c r="AD518" i="3"/>
  <c r="AC518" i="3"/>
  <c r="AB518" i="3"/>
  <c r="AA518" i="3"/>
  <c r="Z518" i="3"/>
  <c r="Y518" i="3"/>
  <c r="X518" i="3"/>
  <c r="V518" i="3"/>
  <c r="U518" i="3"/>
  <c r="T518" i="3"/>
  <c r="S518" i="3"/>
  <c r="R518" i="3"/>
  <c r="Q518" i="3"/>
  <c r="P518" i="3"/>
  <c r="AI517" i="3"/>
  <c r="AH517" i="3"/>
  <c r="AF517" i="3"/>
  <c r="AE517" i="3"/>
  <c r="AD517" i="3"/>
  <c r="AC517" i="3"/>
  <c r="AB517" i="3"/>
  <c r="AA517" i="3"/>
  <c r="Z517" i="3"/>
  <c r="Y517" i="3"/>
  <c r="X517" i="3"/>
  <c r="V517" i="3"/>
  <c r="U517" i="3"/>
  <c r="T517" i="3"/>
  <c r="S517" i="3"/>
  <c r="R517" i="3"/>
  <c r="Q517" i="3"/>
  <c r="P517" i="3"/>
  <c r="AI516" i="3"/>
  <c r="AH516" i="3"/>
  <c r="AF516" i="3"/>
  <c r="AE516" i="3"/>
  <c r="AD516" i="3"/>
  <c r="AC516" i="3"/>
  <c r="AB516" i="3"/>
  <c r="AA516" i="3"/>
  <c r="Z516" i="3"/>
  <c r="Y516" i="3"/>
  <c r="X516" i="3"/>
  <c r="V516" i="3"/>
  <c r="U516" i="3"/>
  <c r="T516" i="3"/>
  <c r="S516" i="3"/>
  <c r="R516" i="3"/>
  <c r="Q516" i="3"/>
  <c r="P516" i="3"/>
  <c r="AI515" i="3"/>
  <c r="AH515" i="3"/>
  <c r="AF515" i="3"/>
  <c r="AE515" i="3"/>
  <c r="AD515" i="3"/>
  <c r="AC515" i="3"/>
  <c r="AB515" i="3"/>
  <c r="AA515" i="3"/>
  <c r="Z515" i="3"/>
  <c r="Y515" i="3"/>
  <c r="X515" i="3"/>
  <c r="V515" i="3"/>
  <c r="U515" i="3"/>
  <c r="T515" i="3"/>
  <c r="S515" i="3"/>
  <c r="R515" i="3"/>
  <c r="Q515" i="3"/>
  <c r="P515" i="3"/>
  <c r="AI514" i="3"/>
  <c r="AH514" i="3"/>
  <c r="AF514" i="3"/>
  <c r="AE514" i="3"/>
  <c r="AD514" i="3"/>
  <c r="AC514" i="3"/>
  <c r="AB514" i="3"/>
  <c r="AA514" i="3"/>
  <c r="Z514" i="3"/>
  <c r="Y514" i="3"/>
  <c r="X514" i="3"/>
  <c r="V514" i="3"/>
  <c r="U514" i="3"/>
  <c r="T514" i="3"/>
  <c r="S514" i="3"/>
  <c r="R514" i="3"/>
  <c r="Q514" i="3"/>
  <c r="P514" i="3"/>
  <c r="AI513" i="3"/>
  <c r="AH513" i="3"/>
  <c r="AF513" i="3"/>
  <c r="AE513" i="3"/>
  <c r="AD513" i="3"/>
  <c r="AC513" i="3"/>
  <c r="AB513" i="3"/>
  <c r="AA513" i="3"/>
  <c r="Z513" i="3"/>
  <c r="Y513" i="3"/>
  <c r="X513" i="3"/>
  <c r="V513" i="3"/>
  <c r="U513" i="3"/>
  <c r="T513" i="3"/>
  <c r="S513" i="3"/>
  <c r="R513" i="3"/>
  <c r="Q513" i="3"/>
  <c r="P513" i="3"/>
  <c r="AI512" i="3"/>
  <c r="AH512" i="3"/>
  <c r="AF512" i="3"/>
  <c r="AE512" i="3"/>
  <c r="AD512" i="3"/>
  <c r="AC512" i="3"/>
  <c r="AB512" i="3"/>
  <c r="AA512" i="3"/>
  <c r="Z512" i="3"/>
  <c r="Y512" i="3"/>
  <c r="X512" i="3"/>
  <c r="V512" i="3"/>
  <c r="U512" i="3"/>
  <c r="T512" i="3"/>
  <c r="S512" i="3"/>
  <c r="R512" i="3"/>
  <c r="Q512" i="3"/>
  <c r="P512" i="3"/>
  <c r="AI511" i="3"/>
  <c r="AH511" i="3"/>
  <c r="AF511" i="3"/>
  <c r="AE511" i="3"/>
  <c r="AD511" i="3"/>
  <c r="AC511" i="3"/>
  <c r="AB511" i="3"/>
  <c r="AA511" i="3"/>
  <c r="Z511" i="3"/>
  <c r="Y511" i="3"/>
  <c r="X511" i="3"/>
  <c r="V511" i="3"/>
  <c r="U511" i="3"/>
  <c r="T511" i="3"/>
  <c r="S511" i="3"/>
  <c r="R511" i="3"/>
  <c r="Q511" i="3"/>
  <c r="P511" i="3"/>
  <c r="AI510" i="3"/>
  <c r="AH510" i="3"/>
  <c r="AF510" i="3"/>
  <c r="AE510" i="3"/>
  <c r="AD510" i="3"/>
  <c r="AC510" i="3"/>
  <c r="AB510" i="3"/>
  <c r="AA510" i="3"/>
  <c r="Z510" i="3"/>
  <c r="Y510" i="3"/>
  <c r="X510" i="3"/>
  <c r="V510" i="3"/>
  <c r="U510" i="3"/>
  <c r="T510" i="3"/>
  <c r="S510" i="3"/>
  <c r="R510" i="3"/>
  <c r="Q510" i="3"/>
  <c r="P510" i="3"/>
  <c r="AI509" i="3"/>
  <c r="AH509" i="3"/>
  <c r="AF509" i="3"/>
  <c r="AE509" i="3"/>
  <c r="AD509" i="3"/>
  <c r="AC509" i="3"/>
  <c r="AB509" i="3"/>
  <c r="AA509" i="3"/>
  <c r="Z509" i="3"/>
  <c r="Y509" i="3"/>
  <c r="X509" i="3"/>
  <c r="V509" i="3"/>
  <c r="U509" i="3"/>
  <c r="T509" i="3"/>
  <c r="S509" i="3"/>
  <c r="R509" i="3"/>
  <c r="Q509" i="3"/>
  <c r="P509" i="3"/>
  <c r="AI508" i="3"/>
  <c r="AH508" i="3"/>
  <c r="AF508" i="3"/>
  <c r="AE508" i="3"/>
  <c r="AD508" i="3"/>
  <c r="AC508" i="3"/>
  <c r="AB508" i="3"/>
  <c r="AA508" i="3"/>
  <c r="Z508" i="3"/>
  <c r="Y508" i="3"/>
  <c r="X508" i="3"/>
  <c r="V508" i="3"/>
  <c r="U508" i="3"/>
  <c r="T508" i="3"/>
  <c r="S508" i="3"/>
  <c r="R508" i="3"/>
  <c r="Q508" i="3"/>
  <c r="P508" i="3"/>
  <c r="AI507" i="3"/>
  <c r="AH507" i="3"/>
  <c r="AF507" i="3"/>
  <c r="AE507" i="3"/>
  <c r="AD507" i="3"/>
  <c r="AC507" i="3"/>
  <c r="AB507" i="3"/>
  <c r="AA507" i="3"/>
  <c r="Z507" i="3"/>
  <c r="Y507" i="3"/>
  <c r="X507" i="3"/>
  <c r="V507" i="3"/>
  <c r="U507" i="3"/>
  <c r="T507" i="3"/>
  <c r="S507" i="3"/>
  <c r="R507" i="3"/>
  <c r="Q507" i="3"/>
  <c r="P507" i="3"/>
  <c r="AI506" i="3"/>
  <c r="AH506" i="3"/>
  <c r="AF506" i="3"/>
  <c r="AE506" i="3"/>
  <c r="AD506" i="3"/>
  <c r="AC506" i="3"/>
  <c r="AB506" i="3"/>
  <c r="AA506" i="3"/>
  <c r="Z506" i="3"/>
  <c r="Y506" i="3"/>
  <c r="X506" i="3"/>
  <c r="V506" i="3"/>
  <c r="U506" i="3"/>
  <c r="T506" i="3"/>
  <c r="S506" i="3"/>
  <c r="R506" i="3"/>
  <c r="Q506" i="3"/>
  <c r="P506" i="3"/>
  <c r="AI505" i="3"/>
  <c r="AH505" i="3"/>
  <c r="AF505" i="3"/>
  <c r="AE505" i="3"/>
  <c r="AD505" i="3"/>
  <c r="AC505" i="3"/>
  <c r="AB505" i="3"/>
  <c r="AA505" i="3"/>
  <c r="Z505" i="3"/>
  <c r="Y505" i="3"/>
  <c r="X505" i="3"/>
  <c r="V505" i="3"/>
  <c r="U505" i="3"/>
  <c r="T505" i="3"/>
  <c r="S505" i="3"/>
  <c r="R505" i="3"/>
  <c r="Q505" i="3"/>
  <c r="P505" i="3"/>
  <c r="AI504" i="3"/>
  <c r="AH504" i="3"/>
  <c r="AF504" i="3"/>
  <c r="AE504" i="3"/>
  <c r="AD504" i="3"/>
  <c r="AC504" i="3"/>
  <c r="AB504" i="3"/>
  <c r="AA504" i="3"/>
  <c r="Z504" i="3"/>
  <c r="Y504" i="3"/>
  <c r="X504" i="3"/>
  <c r="V504" i="3"/>
  <c r="U504" i="3"/>
  <c r="T504" i="3"/>
  <c r="S504" i="3"/>
  <c r="R504" i="3"/>
  <c r="Q504" i="3"/>
  <c r="P504" i="3"/>
  <c r="AI503" i="3"/>
  <c r="AH503" i="3"/>
  <c r="AF503" i="3"/>
  <c r="AE503" i="3"/>
  <c r="AD503" i="3"/>
  <c r="AC503" i="3"/>
  <c r="AB503" i="3"/>
  <c r="AA503" i="3"/>
  <c r="Z503" i="3"/>
  <c r="Y503" i="3"/>
  <c r="X503" i="3"/>
  <c r="V503" i="3"/>
  <c r="U503" i="3"/>
  <c r="T503" i="3"/>
  <c r="S503" i="3"/>
  <c r="R503" i="3"/>
  <c r="Q503" i="3"/>
  <c r="P503" i="3"/>
  <c r="AI502" i="3"/>
  <c r="AH502" i="3"/>
  <c r="AF502" i="3"/>
  <c r="AE502" i="3"/>
  <c r="AD502" i="3"/>
  <c r="AC502" i="3"/>
  <c r="AB502" i="3"/>
  <c r="AA502" i="3"/>
  <c r="Z502" i="3"/>
  <c r="Y502" i="3"/>
  <c r="X502" i="3"/>
  <c r="V502" i="3"/>
  <c r="U502" i="3"/>
  <c r="T502" i="3"/>
  <c r="S502" i="3"/>
  <c r="R502" i="3"/>
  <c r="Q502" i="3"/>
  <c r="P502" i="3"/>
  <c r="AI501" i="3"/>
  <c r="AH501" i="3"/>
  <c r="AF501" i="3"/>
  <c r="AE501" i="3"/>
  <c r="AD501" i="3"/>
  <c r="AC501" i="3"/>
  <c r="AB501" i="3"/>
  <c r="AA501" i="3"/>
  <c r="Z501" i="3"/>
  <c r="Y501" i="3"/>
  <c r="X501" i="3"/>
  <c r="V501" i="3"/>
  <c r="U501" i="3"/>
  <c r="T501" i="3"/>
  <c r="S501" i="3"/>
  <c r="R501" i="3"/>
  <c r="Q501" i="3"/>
  <c r="P501" i="3"/>
  <c r="AI500" i="3"/>
  <c r="AH500" i="3"/>
  <c r="AF500" i="3"/>
  <c r="AE500" i="3"/>
  <c r="AD500" i="3"/>
  <c r="AC500" i="3"/>
  <c r="AB500" i="3"/>
  <c r="AA500" i="3"/>
  <c r="Z500" i="3"/>
  <c r="Y500" i="3"/>
  <c r="X500" i="3"/>
  <c r="V500" i="3"/>
  <c r="U500" i="3"/>
  <c r="T500" i="3"/>
  <c r="S500" i="3"/>
  <c r="R500" i="3"/>
  <c r="Q500" i="3"/>
  <c r="P500" i="3"/>
  <c r="AI499" i="3"/>
  <c r="AH499" i="3"/>
  <c r="AF499" i="3"/>
  <c r="AE499" i="3"/>
  <c r="AD499" i="3"/>
  <c r="AC499" i="3"/>
  <c r="AB499" i="3"/>
  <c r="AA499" i="3"/>
  <c r="Z499" i="3"/>
  <c r="Y499" i="3"/>
  <c r="X499" i="3"/>
  <c r="V499" i="3"/>
  <c r="U499" i="3"/>
  <c r="T499" i="3"/>
  <c r="S499" i="3"/>
  <c r="R499" i="3"/>
  <c r="Q499" i="3"/>
  <c r="P499" i="3"/>
  <c r="AI498" i="3"/>
  <c r="AH498" i="3"/>
  <c r="AF498" i="3"/>
  <c r="AE498" i="3"/>
  <c r="AD498" i="3"/>
  <c r="AC498" i="3"/>
  <c r="AB498" i="3"/>
  <c r="AA498" i="3"/>
  <c r="Z498" i="3"/>
  <c r="Y498" i="3"/>
  <c r="X498" i="3"/>
  <c r="V498" i="3"/>
  <c r="U498" i="3"/>
  <c r="T498" i="3"/>
  <c r="S498" i="3"/>
  <c r="R498" i="3"/>
  <c r="Q498" i="3"/>
  <c r="P498" i="3"/>
  <c r="AI497" i="3"/>
  <c r="AH497" i="3"/>
  <c r="AF497" i="3"/>
  <c r="AE497" i="3"/>
  <c r="AD497" i="3"/>
  <c r="AC497" i="3"/>
  <c r="AB497" i="3"/>
  <c r="AA497" i="3"/>
  <c r="Z497" i="3"/>
  <c r="Y497" i="3"/>
  <c r="X497" i="3"/>
  <c r="V497" i="3"/>
  <c r="U497" i="3"/>
  <c r="T497" i="3"/>
  <c r="S497" i="3"/>
  <c r="R497" i="3"/>
  <c r="Q497" i="3"/>
  <c r="P497" i="3"/>
  <c r="AI496" i="3"/>
  <c r="AH496" i="3"/>
  <c r="AF496" i="3"/>
  <c r="AE496" i="3"/>
  <c r="AD496" i="3"/>
  <c r="AC496" i="3"/>
  <c r="AB496" i="3"/>
  <c r="AA496" i="3"/>
  <c r="Z496" i="3"/>
  <c r="Y496" i="3"/>
  <c r="X496" i="3"/>
  <c r="V496" i="3"/>
  <c r="U496" i="3"/>
  <c r="T496" i="3"/>
  <c r="S496" i="3"/>
  <c r="R496" i="3"/>
  <c r="Q496" i="3"/>
  <c r="P496" i="3"/>
  <c r="AI495" i="3"/>
  <c r="AH495" i="3"/>
  <c r="AF495" i="3"/>
  <c r="AE495" i="3"/>
  <c r="AD495" i="3"/>
  <c r="AC495" i="3"/>
  <c r="AB495" i="3"/>
  <c r="AA495" i="3"/>
  <c r="Z495" i="3"/>
  <c r="Y495" i="3"/>
  <c r="X495" i="3"/>
  <c r="V495" i="3"/>
  <c r="U495" i="3"/>
  <c r="T495" i="3"/>
  <c r="S495" i="3"/>
  <c r="R495" i="3"/>
  <c r="Q495" i="3"/>
  <c r="P495" i="3"/>
  <c r="AI494" i="3"/>
  <c r="AH494" i="3"/>
  <c r="AF494" i="3"/>
  <c r="AE494" i="3"/>
  <c r="AD494" i="3"/>
  <c r="AC494" i="3"/>
  <c r="AB494" i="3"/>
  <c r="AA494" i="3"/>
  <c r="Z494" i="3"/>
  <c r="Y494" i="3"/>
  <c r="X494" i="3"/>
  <c r="V494" i="3"/>
  <c r="U494" i="3"/>
  <c r="T494" i="3"/>
  <c r="S494" i="3"/>
  <c r="R494" i="3"/>
  <c r="Q494" i="3"/>
  <c r="P494" i="3"/>
  <c r="AI493" i="3"/>
  <c r="AH493" i="3"/>
  <c r="AF493" i="3"/>
  <c r="AE493" i="3"/>
  <c r="AD493" i="3"/>
  <c r="AC493" i="3"/>
  <c r="AB493" i="3"/>
  <c r="AA493" i="3"/>
  <c r="Z493" i="3"/>
  <c r="Y493" i="3"/>
  <c r="X493" i="3"/>
  <c r="V493" i="3"/>
  <c r="U493" i="3"/>
  <c r="T493" i="3"/>
  <c r="S493" i="3"/>
  <c r="R493" i="3"/>
  <c r="Q493" i="3"/>
  <c r="P493" i="3"/>
  <c r="AI492" i="3"/>
  <c r="AH492" i="3"/>
  <c r="AF492" i="3"/>
  <c r="AE492" i="3"/>
  <c r="AD492" i="3"/>
  <c r="AC492" i="3"/>
  <c r="AB492" i="3"/>
  <c r="AA492" i="3"/>
  <c r="Z492" i="3"/>
  <c r="Y492" i="3"/>
  <c r="X492" i="3"/>
  <c r="V492" i="3"/>
  <c r="U492" i="3"/>
  <c r="T492" i="3"/>
  <c r="S492" i="3"/>
  <c r="R492" i="3"/>
  <c r="Q492" i="3"/>
  <c r="P492" i="3"/>
  <c r="AI491" i="3"/>
  <c r="AH491" i="3"/>
  <c r="AF491" i="3"/>
  <c r="AE491" i="3"/>
  <c r="AD491" i="3"/>
  <c r="AC491" i="3"/>
  <c r="AB491" i="3"/>
  <c r="AA491" i="3"/>
  <c r="Z491" i="3"/>
  <c r="Y491" i="3"/>
  <c r="X491" i="3"/>
  <c r="V491" i="3"/>
  <c r="U491" i="3"/>
  <c r="T491" i="3"/>
  <c r="S491" i="3"/>
  <c r="R491" i="3"/>
  <c r="Q491" i="3"/>
  <c r="P491" i="3"/>
  <c r="AI490" i="3"/>
  <c r="AH490" i="3"/>
  <c r="AF490" i="3"/>
  <c r="AE490" i="3"/>
  <c r="AD490" i="3"/>
  <c r="AC490" i="3"/>
  <c r="AB490" i="3"/>
  <c r="AA490" i="3"/>
  <c r="Z490" i="3"/>
  <c r="Y490" i="3"/>
  <c r="X490" i="3"/>
  <c r="V490" i="3"/>
  <c r="U490" i="3"/>
  <c r="T490" i="3"/>
  <c r="S490" i="3"/>
  <c r="R490" i="3"/>
  <c r="Q490" i="3"/>
  <c r="P490" i="3"/>
  <c r="AI489" i="3"/>
  <c r="AH489" i="3"/>
  <c r="AF489" i="3"/>
  <c r="AE489" i="3"/>
  <c r="AD489" i="3"/>
  <c r="AC489" i="3"/>
  <c r="AB489" i="3"/>
  <c r="AA489" i="3"/>
  <c r="Z489" i="3"/>
  <c r="Y489" i="3"/>
  <c r="X489" i="3"/>
  <c r="V489" i="3"/>
  <c r="U489" i="3"/>
  <c r="T489" i="3"/>
  <c r="S489" i="3"/>
  <c r="R489" i="3"/>
  <c r="Q489" i="3"/>
  <c r="P489" i="3"/>
  <c r="AI488" i="3"/>
  <c r="AH488" i="3"/>
  <c r="AF488" i="3"/>
  <c r="AE488" i="3"/>
  <c r="AD488" i="3"/>
  <c r="AC488" i="3"/>
  <c r="AB488" i="3"/>
  <c r="AA488" i="3"/>
  <c r="Z488" i="3"/>
  <c r="Y488" i="3"/>
  <c r="X488" i="3"/>
  <c r="V488" i="3"/>
  <c r="U488" i="3"/>
  <c r="T488" i="3"/>
  <c r="S488" i="3"/>
  <c r="R488" i="3"/>
  <c r="Q488" i="3"/>
  <c r="P488" i="3"/>
  <c r="AI487" i="3"/>
  <c r="AH487" i="3"/>
  <c r="AF487" i="3"/>
  <c r="AE487" i="3"/>
  <c r="AD487" i="3"/>
  <c r="AC487" i="3"/>
  <c r="AB487" i="3"/>
  <c r="AA487" i="3"/>
  <c r="Z487" i="3"/>
  <c r="Y487" i="3"/>
  <c r="X487" i="3"/>
  <c r="V487" i="3"/>
  <c r="U487" i="3"/>
  <c r="T487" i="3"/>
  <c r="S487" i="3"/>
  <c r="R487" i="3"/>
  <c r="Q487" i="3"/>
  <c r="P487" i="3"/>
  <c r="AI486" i="3"/>
  <c r="AH486" i="3"/>
  <c r="AF486" i="3"/>
  <c r="AE486" i="3"/>
  <c r="AD486" i="3"/>
  <c r="AC486" i="3"/>
  <c r="AB486" i="3"/>
  <c r="AA486" i="3"/>
  <c r="Y486" i="3"/>
  <c r="X486" i="3"/>
  <c r="V486" i="3"/>
  <c r="U486" i="3"/>
  <c r="T486" i="3"/>
  <c r="S486" i="3"/>
  <c r="R486" i="3"/>
  <c r="Q486" i="3"/>
  <c r="AI485" i="3"/>
  <c r="AH485" i="3"/>
  <c r="AF485" i="3"/>
  <c r="AE485" i="3"/>
  <c r="AD485" i="3"/>
  <c r="AC485" i="3"/>
  <c r="AB485" i="3"/>
  <c r="AA485" i="3"/>
  <c r="Z485" i="3"/>
  <c r="Y485" i="3"/>
  <c r="X485" i="3"/>
  <c r="V485" i="3"/>
  <c r="U485" i="3"/>
  <c r="T485" i="3"/>
  <c r="S485" i="3"/>
  <c r="R485" i="3"/>
  <c r="Q485" i="3"/>
  <c r="P485" i="3"/>
  <c r="AI484" i="3"/>
  <c r="AH484" i="3"/>
  <c r="AF484" i="3"/>
  <c r="AE484" i="3"/>
  <c r="AD484" i="3"/>
  <c r="AC484" i="3"/>
  <c r="AB484" i="3"/>
  <c r="AA484" i="3"/>
  <c r="Z484" i="3"/>
  <c r="Y484" i="3"/>
  <c r="X484" i="3"/>
  <c r="V484" i="3"/>
  <c r="U484" i="3"/>
  <c r="T484" i="3"/>
  <c r="S484" i="3"/>
  <c r="R484" i="3"/>
  <c r="Q484" i="3"/>
  <c r="P484" i="3"/>
  <c r="AI483" i="3"/>
  <c r="AH483" i="3"/>
  <c r="AF483" i="3"/>
  <c r="AE483" i="3"/>
  <c r="AD483" i="3"/>
  <c r="AC483" i="3"/>
  <c r="AB483" i="3"/>
  <c r="AA483" i="3"/>
  <c r="Z483" i="3"/>
  <c r="Y483" i="3"/>
  <c r="X483" i="3"/>
  <c r="V483" i="3"/>
  <c r="U483" i="3"/>
  <c r="T483" i="3"/>
  <c r="S483" i="3"/>
  <c r="R483" i="3"/>
  <c r="Q483" i="3"/>
  <c r="P483" i="3"/>
  <c r="AI482" i="3"/>
  <c r="AH482" i="3"/>
  <c r="AF482" i="3"/>
  <c r="AE482" i="3"/>
  <c r="AD482" i="3"/>
  <c r="AC482" i="3"/>
  <c r="AB482" i="3"/>
  <c r="AA482" i="3"/>
  <c r="Z482" i="3"/>
  <c r="Y482" i="3"/>
  <c r="X482" i="3"/>
  <c r="V482" i="3"/>
  <c r="U482" i="3"/>
  <c r="T482" i="3"/>
  <c r="S482" i="3"/>
  <c r="R482" i="3"/>
  <c r="Q482" i="3"/>
  <c r="P482" i="3"/>
  <c r="AI481" i="3"/>
  <c r="AH481" i="3"/>
  <c r="AF481" i="3"/>
  <c r="AE481" i="3"/>
  <c r="AD481" i="3"/>
  <c r="AC481" i="3"/>
  <c r="AB481" i="3"/>
  <c r="AA481" i="3"/>
  <c r="Y481" i="3"/>
  <c r="X481" i="3"/>
  <c r="V481" i="3"/>
  <c r="U481" i="3"/>
  <c r="T481" i="3"/>
  <c r="S481" i="3"/>
  <c r="R481" i="3"/>
  <c r="Q481" i="3"/>
  <c r="AI480" i="3"/>
  <c r="AH480" i="3"/>
  <c r="AF480" i="3"/>
  <c r="AE480" i="3"/>
  <c r="AD480" i="3"/>
  <c r="AC480" i="3"/>
  <c r="AB480" i="3"/>
  <c r="AA480" i="3"/>
  <c r="Z480" i="3"/>
  <c r="Y480" i="3"/>
  <c r="X480" i="3"/>
  <c r="V480" i="3"/>
  <c r="U480" i="3"/>
  <c r="T480" i="3"/>
  <c r="S480" i="3"/>
  <c r="R480" i="3"/>
  <c r="Q480" i="3"/>
  <c r="P480" i="3"/>
  <c r="AI479" i="3"/>
  <c r="AH479" i="3"/>
  <c r="AF479" i="3"/>
  <c r="AE479" i="3"/>
  <c r="AD479" i="3"/>
  <c r="AC479" i="3"/>
  <c r="AB479" i="3"/>
  <c r="AA479" i="3"/>
  <c r="Y479" i="3"/>
  <c r="X479" i="3"/>
  <c r="V479" i="3"/>
  <c r="U479" i="3"/>
  <c r="T479" i="3"/>
  <c r="S479" i="3"/>
  <c r="R479" i="3"/>
  <c r="Q479" i="3"/>
  <c r="AI478" i="3"/>
  <c r="AH478" i="3"/>
  <c r="AF478" i="3"/>
  <c r="AE478" i="3"/>
  <c r="AD478" i="3"/>
  <c r="AC478" i="3"/>
  <c r="AB478" i="3"/>
  <c r="AA478" i="3"/>
  <c r="Z478" i="3"/>
  <c r="Y478" i="3"/>
  <c r="X478" i="3"/>
  <c r="V478" i="3"/>
  <c r="U478" i="3"/>
  <c r="T478" i="3"/>
  <c r="S478" i="3"/>
  <c r="R478" i="3"/>
  <c r="Q478" i="3"/>
  <c r="P478" i="3"/>
  <c r="AI477" i="3"/>
  <c r="AH477" i="3"/>
  <c r="AF477" i="3"/>
  <c r="AE477" i="3"/>
  <c r="AD477" i="3"/>
  <c r="AC477" i="3"/>
  <c r="AB477" i="3"/>
  <c r="AA477" i="3"/>
  <c r="Z477" i="3"/>
  <c r="Y477" i="3"/>
  <c r="X477" i="3"/>
  <c r="V477" i="3"/>
  <c r="U477" i="3"/>
  <c r="T477" i="3"/>
  <c r="S477" i="3"/>
  <c r="R477" i="3"/>
  <c r="Q477" i="3"/>
  <c r="P477" i="3"/>
  <c r="AI476" i="3"/>
  <c r="AH476" i="3"/>
  <c r="AF476" i="3"/>
  <c r="AE476" i="3"/>
  <c r="AD476" i="3"/>
  <c r="AC476" i="3"/>
  <c r="AB476" i="3"/>
  <c r="AA476" i="3"/>
  <c r="Z476" i="3"/>
  <c r="Y476" i="3"/>
  <c r="X476" i="3"/>
  <c r="V476" i="3"/>
  <c r="U476" i="3"/>
  <c r="T476" i="3"/>
  <c r="S476" i="3"/>
  <c r="R476" i="3"/>
  <c r="Q476" i="3"/>
  <c r="P476" i="3"/>
  <c r="AI475" i="3"/>
  <c r="AH475" i="3"/>
  <c r="AF475" i="3"/>
  <c r="AE475" i="3"/>
  <c r="AD475" i="3"/>
  <c r="AC475" i="3"/>
  <c r="AB475" i="3"/>
  <c r="AA475" i="3"/>
  <c r="Z475" i="3"/>
  <c r="Y475" i="3"/>
  <c r="X475" i="3"/>
  <c r="V475" i="3"/>
  <c r="U475" i="3"/>
  <c r="T475" i="3"/>
  <c r="S475" i="3"/>
  <c r="R475" i="3"/>
  <c r="Q475" i="3"/>
  <c r="P475" i="3"/>
  <c r="AI474" i="3"/>
  <c r="AH474" i="3"/>
  <c r="AF474" i="3"/>
  <c r="AE474" i="3"/>
  <c r="AD474" i="3"/>
  <c r="AC474" i="3"/>
  <c r="AB474" i="3"/>
  <c r="AA474" i="3"/>
  <c r="Z474" i="3"/>
  <c r="Y474" i="3"/>
  <c r="X474" i="3"/>
  <c r="V474" i="3"/>
  <c r="U474" i="3"/>
  <c r="T474" i="3"/>
  <c r="S474" i="3"/>
  <c r="R474" i="3"/>
  <c r="Q474" i="3"/>
  <c r="P474" i="3"/>
  <c r="AI473" i="3"/>
  <c r="AH473" i="3"/>
  <c r="AF473" i="3"/>
  <c r="AE473" i="3"/>
  <c r="AD473" i="3"/>
  <c r="AC473" i="3"/>
  <c r="AB473" i="3"/>
  <c r="AA473" i="3"/>
  <c r="Z473" i="3"/>
  <c r="Y473" i="3"/>
  <c r="X473" i="3"/>
  <c r="V473" i="3"/>
  <c r="U473" i="3"/>
  <c r="T473" i="3"/>
  <c r="S473" i="3"/>
  <c r="R473" i="3"/>
  <c r="Q473" i="3"/>
  <c r="P473" i="3"/>
  <c r="AI472" i="3"/>
  <c r="AH472" i="3"/>
  <c r="AF472" i="3"/>
  <c r="AE472" i="3"/>
  <c r="AD472" i="3"/>
  <c r="AC472" i="3"/>
  <c r="AB472" i="3"/>
  <c r="AA472" i="3"/>
  <c r="Z472" i="3"/>
  <c r="Y472" i="3"/>
  <c r="X472" i="3"/>
  <c r="V472" i="3"/>
  <c r="U472" i="3"/>
  <c r="T472" i="3"/>
  <c r="S472" i="3"/>
  <c r="R472" i="3"/>
  <c r="Q472" i="3"/>
  <c r="P472" i="3"/>
  <c r="AI471" i="3"/>
  <c r="AH471" i="3"/>
  <c r="AF471" i="3"/>
  <c r="AE471" i="3"/>
  <c r="AD471" i="3"/>
  <c r="AC471" i="3"/>
  <c r="AB471" i="3"/>
  <c r="AA471" i="3"/>
  <c r="Z471" i="3"/>
  <c r="Y471" i="3"/>
  <c r="X471" i="3"/>
  <c r="V471" i="3"/>
  <c r="U471" i="3"/>
  <c r="T471" i="3"/>
  <c r="S471" i="3"/>
  <c r="R471" i="3"/>
  <c r="Q471" i="3"/>
  <c r="P471" i="3"/>
  <c r="AI470" i="3"/>
  <c r="AH470" i="3"/>
  <c r="AF470" i="3"/>
  <c r="AE470" i="3"/>
  <c r="AD470" i="3"/>
  <c r="AC470" i="3"/>
  <c r="AB470" i="3"/>
  <c r="AA470" i="3"/>
  <c r="Z470" i="3"/>
  <c r="Y470" i="3"/>
  <c r="X470" i="3"/>
  <c r="V470" i="3"/>
  <c r="U470" i="3"/>
  <c r="T470" i="3"/>
  <c r="S470" i="3"/>
  <c r="R470" i="3"/>
  <c r="Q470" i="3"/>
  <c r="P470" i="3"/>
  <c r="AI469" i="3"/>
  <c r="AH469" i="3"/>
  <c r="AF469" i="3"/>
  <c r="AE469" i="3"/>
  <c r="AD469" i="3"/>
  <c r="AC469" i="3"/>
  <c r="AB469" i="3"/>
  <c r="AA469" i="3"/>
  <c r="Z469" i="3"/>
  <c r="Y469" i="3"/>
  <c r="X469" i="3"/>
  <c r="V469" i="3"/>
  <c r="U469" i="3"/>
  <c r="T469" i="3"/>
  <c r="S469" i="3"/>
  <c r="R469" i="3"/>
  <c r="Q469" i="3"/>
  <c r="P469" i="3"/>
  <c r="AI468" i="3"/>
  <c r="AH468" i="3"/>
  <c r="AF468" i="3"/>
  <c r="AE468" i="3"/>
  <c r="AD468" i="3"/>
  <c r="AC468" i="3"/>
  <c r="AB468" i="3"/>
  <c r="AA468" i="3"/>
  <c r="Z468" i="3"/>
  <c r="Y468" i="3"/>
  <c r="X468" i="3"/>
  <c r="V468" i="3"/>
  <c r="U468" i="3"/>
  <c r="T468" i="3"/>
  <c r="S468" i="3"/>
  <c r="R468" i="3"/>
  <c r="Q468" i="3"/>
  <c r="P468" i="3"/>
  <c r="AI467" i="3"/>
  <c r="AH467" i="3"/>
  <c r="AF467" i="3"/>
  <c r="AE467" i="3"/>
  <c r="AD467" i="3"/>
  <c r="AC467" i="3"/>
  <c r="AB467" i="3"/>
  <c r="AA467" i="3"/>
  <c r="Z467" i="3"/>
  <c r="Y467" i="3"/>
  <c r="X467" i="3"/>
  <c r="V467" i="3"/>
  <c r="U467" i="3"/>
  <c r="T467" i="3"/>
  <c r="S467" i="3"/>
  <c r="R467" i="3"/>
  <c r="Q467" i="3"/>
  <c r="P467" i="3"/>
  <c r="AI466" i="3"/>
  <c r="AH466" i="3"/>
  <c r="AF466" i="3"/>
  <c r="AE466" i="3"/>
  <c r="AD466" i="3"/>
  <c r="AC466" i="3"/>
  <c r="AB466" i="3"/>
  <c r="AA466" i="3"/>
  <c r="Z466" i="3"/>
  <c r="Y466" i="3"/>
  <c r="X466" i="3"/>
  <c r="V466" i="3"/>
  <c r="U466" i="3"/>
  <c r="T466" i="3"/>
  <c r="S466" i="3"/>
  <c r="R466" i="3"/>
  <c r="Q466" i="3"/>
  <c r="P466" i="3"/>
  <c r="AI465" i="3"/>
  <c r="AH465" i="3"/>
  <c r="AF465" i="3"/>
  <c r="AE465" i="3"/>
  <c r="AD465" i="3"/>
  <c r="AC465" i="3"/>
  <c r="AB465" i="3"/>
  <c r="AA465" i="3"/>
  <c r="Z465" i="3"/>
  <c r="Y465" i="3"/>
  <c r="X465" i="3"/>
  <c r="V465" i="3"/>
  <c r="U465" i="3"/>
  <c r="T465" i="3"/>
  <c r="S465" i="3"/>
  <c r="R465" i="3"/>
  <c r="Q465" i="3"/>
  <c r="P465" i="3"/>
  <c r="AI464" i="3"/>
  <c r="AH464" i="3"/>
  <c r="AF464" i="3"/>
  <c r="AE464" i="3"/>
  <c r="AD464" i="3"/>
  <c r="AC464" i="3"/>
  <c r="AB464" i="3"/>
  <c r="AA464" i="3"/>
  <c r="Z464" i="3"/>
  <c r="Y464" i="3"/>
  <c r="X464" i="3"/>
  <c r="V464" i="3"/>
  <c r="U464" i="3"/>
  <c r="T464" i="3"/>
  <c r="S464" i="3"/>
  <c r="R464" i="3"/>
  <c r="Q464" i="3"/>
  <c r="P464" i="3"/>
  <c r="AI463" i="3"/>
  <c r="AH463" i="3"/>
  <c r="AF463" i="3"/>
  <c r="AE463" i="3"/>
  <c r="AD463" i="3"/>
  <c r="AC463" i="3"/>
  <c r="AB463" i="3"/>
  <c r="AA463" i="3"/>
  <c r="Z463" i="3"/>
  <c r="Y463" i="3"/>
  <c r="X463" i="3"/>
  <c r="V463" i="3"/>
  <c r="U463" i="3"/>
  <c r="T463" i="3"/>
  <c r="S463" i="3"/>
  <c r="R463" i="3"/>
  <c r="Q463" i="3"/>
  <c r="P463" i="3"/>
  <c r="AI462" i="3"/>
  <c r="AH462" i="3"/>
  <c r="AF462" i="3"/>
  <c r="AE462" i="3"/>
  <c r="AD462" i="3"/>
  <c r="AC462" i="3"/>
  <c r="AB462" i="3"/>
  <c r="AA462" i="3"/>
  <c r="Z462" i="3"/>
  <c r="Y462" i="3"/>
  <c r="X462" i="3"/>
  <c r="V462" i="3"/>
  <c r="U462" i="3"/>
  <c r="T462" i="3"/>
  <c r="S462" i="3"/>
  <c r="R462" i="3"/>
  <c r="Q462" i="3"/>
  <c r="P462" i="3"/>
  <c r="AI461" i="3"/>
  <c r="AH461" i="3"/>
  <c r="AF461" i="3"/>
  <c r="AE461" i="3"/>
  <c r="AD461" i="3"/>
  <c r="AC461" i="3"/>
  <c r="AB461" i="3"/>
  <c r="AA461" i="3"/>
  <c r="Z461" i="3"/>
  <c r="Y461" i="3"/>
  <c r="X461" i="3"/>
  <c r="V461" i="3"/>
  <c r="U461" i="3"/>
  <c r="T461" i="3"/>
  <c r="S461" i="3"/>
  <c r="R461" i="3"/>
  <c r="Q461" i="3"/>
  <c r="P461" i="3"/>
  <c r="AI460" i="3"/>
  <c r="AH460" i="3"/>
  <c r="AF460" i="3"/>
  <c r="AE460" i="3"/>
  <c r="AD460" i="3"/>
  <c r="AC460" i="3"/>
  <c r="AB460" i="3"/>
  <c r="AA460" i="3"/>
  <c r="Z460" i="3"/>
  <c r="Y460" i="3"/>
  <c r="X460" i="3"/>
  <c r="V460" i="3"/>
  <c r="U460" i="3"/>
  <c r="T460" i="3"/>
  <c r="S460" i="3"/>
  <c r="R460" i="3"/>
  <c r="Q460" i="3"/>
  <c r="P460" i="3"/>
  <c r="AI459" i="3"/>
  <c r="AH459" i="3"/>
  <c r="AF459" i="3"/>
  <c r="AE459" i="3"/>
  <c r="AD459" i="3"/>
  <c r="AC459" i="3"/>
  <c r="AB459" i="3"/>
  <c r="AA459" i="3"/>
  <c r="Z459" i="3"/>
  <c r="Y459" i="3"/>
  <c r="X459" i="3"/>
  <c r="V459" i="3"/>
  <c r="U459" i="3"/>
  <c r="T459" i="3"/>
  <c r="S459" i="3"/>
  <c r="R459" i="3"/>
  <c r="Q459" i="3"/>
  <c r="P459" i="3"/>
  <c r="AI458" i="3"/>
  <c r="AH458" i="3"/>
  <c r="AF458" i="3"/>
  <c r="AE458" i="3"/>
  <c r="AD458" i="3"/>
  <c r="AC458" i="3"/>
  <c r="AB458" i="3"/>
  <c r="AA458" i="3"/>
  <c r="Z458" i="3"/>
  <c r="Y458" i="3"/>
  <c r="X458" i="3"/>
  <c r="V458" i="3"/>
  <c r="U458" i="3"/>
  <c r="T458" i="3"/>
  <c r="S458" i="3"/>
  <c r="R458" i="3"/>
  <c r="Q458" i="3"/>
  <c r="P458" i="3"/>
  <c r="AI457" i="3"/>
  <c r="AH457" i="3"/>
  <c r="AF457" i="3"/>
  <c r="AE457" i="3"/>
  <c r="AD457" i="3"/>
  <c r="AC457" i="3"/>
  <c r="AB457" i="3"/>
  <c r="AA457" i="3"/>
  <c r="Z457" i="3"/>
  <c r="Y457" i="3"/>
  <c r="X457" i="3"/>
  <c r="V457" i="3"/>
  <c r="U457" i="3"/>
  <c r="T457" i="3"/>
  <c r="S457" i="3"/>
  <c r="R457" i="3"/>
  <c r="Q457" i="3"/>
  <c r="P457" i="3"/>
  <c r="AI456" i="3"/>
  <c r="AH456" i="3"/>
  <c r="AF456" i="3"/>
  <c r="AE456" i="3"/>
  <c r="AD456" i="3"/>
  <c r="AC456" i="3"/>
  <c r="AB456" i="3"/>
  <c r="AA456" i="3"/>
  <c r="Z456" i="3"/>
  <c r="Y456" i="3"/>
  <c r="X456" i="3"/>
  <c r="V456" i="3"/>
  <c r="U456" i="3"/>
  <c r="T456" i="3"/>
  <c r="S456" i="3"/>
  <c r="R456" i="3"/>
  <c r="Q456" i="3"/>
  <c r="P456" i="3"/>
  <c r="AI455" i="3"/>
  <c r="AH455" i="3"/>
  <c r="AF455" i="3"/>
  <c r="AE455" i="3"/>
  <c r="AD455" i="3"/>
  <c r="AC455" i="3"/>
  <c r="AB455" i="3"/>
  <c r="AA455" i="3"/>
  <c r="Z455" i="3"/>
  <c r="Y455" i="3"/>
  <c r="X455" i="3"/>
  <c r="V455" i="3"/>
  <c r="U455" i="3"/>
  <c r="T455" i="3"/>
  <c r="S455" i="3"/>
  <c r="R455" i="3"/>
  <c r="Q455" i="3"/>
  <c r="P455" i="3"/>
  <c r="AI454" i="3"/>
  <c r="AH454" i="3"/>
  <c r="AF454" i="3"/>
  <c r="AE454" i="3"/>
  <c r="AD454" i="3"/>
  <c r="AC454" i="3"/>
  <c r="AB454" i="3"/>
  <c r="AA454" i="3"/>
  <c r="Z454" i="3"/>
  <c r="Y454" i="3"/>
  <c r="X454" i="3"/>
  <c r="V454" i="3"/>
  <c r="U454" i="3"/>
  <c r="T454" i="3"/>
  <c r="S454" i="3"/>
  <c r="R454" i="3"/>
  <c r="Q454" i="3"/>
  <c r="P454" i="3"/>
  <c r="AI453" i="3"/>
  <c r="AH453" i="3"/>
  <c r="AF453" i="3"/>
  <c r="AE453" i="3"/>
  <c r="AD453" i="3"/>
  <c r="AC453" i="3"/>
  <c r="AB453" i="3"/>
  <c r="AA453" i="3"/>
  <c r="Z453" i="3"/>
  <c r="Y453" i="3"/>
  <c r="X453" i="3"/>
  <c r="V453" i="3"/>
  <c r="U453" i="3"/>
  <c r="T453" i="3"/>
  <c r="S453" i="3"/>
  <c r="R453" i="3"/>
  <c r="Q453" i="3"/>
  <c r="P453" i="3"/>
  <c r="AI452" i="3"/>
  <c r="AH452" i="3"/>
  <c r="AF452" i="3"/>
  <c r="AE452" i="3"/>
  <c r="AD452" i="3"/>
  <c r="AC452" i="3"/>
  <c r="AB452" i="3"/>
  <c r="AA452" i="3"/>
  <c r="Z452" i="3"/>
  <c r="Y452" i="3"/>
  <c r="X452" i="3"/>
  <c r="V452" i="3"/>
  <c r="U452" i="3"/>
  <c r="T452" i="3"/>
  <c r="S452" i="3"/>
  <c r="R452" i="3"/>
  <c r="Q452" i="3"/>
  <c r="P452" i="3"/>
  <c r="AI451" i="3"/>
  <c r="AH451" i="3"/>
  <c r="AF451" i="3"/>
  <c r="AE451" i="3"/>
  <c r="AD451" i="3"/>
  <c r="AC451" i="3"/>
  <c r="AB451" i="3"/>
  <c r="AA451" i="3"/>
  <c r="Z451" i="3"/>
  <c r="Y451" i="3"/>
  <c r="X451" i="3"/>
  <c r="V451" i="3"/>
  <c r="U451" i="3"/>
  <c r="T451" i="3"/>
  <c r="S451" i="3"/>
  <c r="R451" i="3"/>
  <c r="Q451" i="3"/>
  <c r="P451" i="3"/>
  <c r="AI450" i="3"/>
  <c r="AH450" i="3"/>
  <c r="AF450" i="3"/>
  <c r="AE450" i="3"/>
  <c r="AD450" i="3"/>
  <c r="AC450" i="3"/>
  <c r="AB450" i="3"/>
  <c r="AA450" i="3"/>
  <c r="Z450" i="3"/>
  <c r="Y450" i="3"/>
  <c r="X450" i="3"/>
  <c r="V450" i="3"/>
  <c r="U450" i="3"/>
  <c r="T450" i="3"/>
  <c r="S450" i="3"/>
  <c r="R450" i="3"/>
  <c r="Q450" i="3"/>
  <c r="P450" i="3"/>
  <c r="AI449" i="3"/>
  <c r="AH449" i="3"/>
  <c r="AF449" i="3"/>
  <c r="AE449" i="3"/>
  <c r="AD449" i="3"/>
  <c r="AC449" i="3"/>
  <c r="AB449" i="3"/>
  <c r="AA449" i="3"/>
  <c r="Z449" i="3"/>
  <c r="Y449" i="3"/>
  <c r="X449" i="3"/>
  <c r="V449" i="3"/>
  <c r="U449" i="3"/>
  <c r="T449" i="3"/>
  <c r="S449" i="3"/>
  <c r="R449" i="3"/>
  <c r="Q449" i="3"/>
  <c r="P449" i="3"/>
  <c r="AI448" i="3"/>
  <c r="AH448" i="3"/>
  <c r="AF448" i="3"/>
  <c r="AE448" i="3"/>
  <c r="AD448" i="3"/>
  <c r="AC448" i="3"/>
  <c r="AB448" i="3"/>
  <c r="AA448" i="3"/>
  <c r="Z448" i="3"/>
  <c r="Y448" i="3"/>
  <c r="X448" i="3"/>
  <c r="V448" i="3"/>
  <c r="U448" i="3"/>
  <c r="T448" i="3"/>
  <c r="S448" i="3"/>
  <c r="R448" i="3"/>
  <c r="Q448" i="3"/>
  <c r="P448" i="3"/>
  <c r="AI447" i="3"/>
  <c r="AH447" i="3"/>
  <c r="AF447" i="3"/>
  <c r="AE447" i="3"/>
  <c r="AD447" i="3"/>
  <c r="AC447" i="3"/>
  <c r="AB447" i="3"/>
  <c r="AA447" i="3"/>
  <c r="Z447" i="3"/>
  <c r="Y447" i="3"/>
  <c r="X447" i="3"/>
  <c r="V447" i="3"/>
  <c r="U447" i="3"/>
  <c r="T447" i="3"/>
  <c r="S447" i="3"/>
  <c r="R447" i="3"/>
  <c r="Q447" i="3"/>
  <c r="P447" i="3"/>
  <c r="AI446" i="3"/>
  <c r="AH446" i="3"/>
  <c r="AF446" i="3"/>
  <c r="AE446" i="3"/>
  <c r="AD446" i="3"/>
  <c r="AC446" i="3"/>
  <c r="AB446" i="3"/>
  <c r="AA446" i="3"/>
  <c r="Z446" i="3"/>
  <c r="Y446" i="3"/>
  <c r="X446" i="3"/>
  <c r="V446" i="3"/>
  <c r="U446" i="3"/>
  <c r="T446" i="3"/>
  <c r="S446" i="3"/>
  <c r="R446" i="3"/>
  <c r="Q446" i="3"/>
  <c r="P446" i="3"/>
  <c r="AI445" i="3"/>
  <c r="AH445" i="3"/>
  <c r="AF445" i="3"/>
  <c r="AE445" i="3"/>
  <c r="AD445" i="3"/>
  <c r="AC445" i="3"/>
  <c r="AB445" i="3"/>
  <c r="AA445" i="3"/>
  <c r="Z445" i="3"/>
  <c r="Y445" i="3"/>
  <c r="X445" i="3"/>
  <c r="V445" i="3"/>
  <c r="U445" i="3"/>
  <c r="T445" i="3"/>
  <c r="S445" i="3"/>
  <c r="R445" i="3"/>
  <c r="Q445" i="3"/>
  <c r="P445" i="3"/>
  <c r="AI444" i="3"/>
  <c r="AH444" i="3"/>
  <c r="AF444" i="3"/>
  <c r="AE444" i="3"/>
  <c r="AD444" i="3"/>
  <c r="AC444" i="3"/>
  <c r="AB444" i="3"/>
  <c r="AA444" i="3"/>
  <c r="Z444" i="3"/>
  <c r="Y444" i="3"/>
  <c r="X444" i="3"/>
  <c r="V444" i="3"/>
  <c r="U444" i="3"/>
  <c r="T444" i="3"/>
  <c r="S444" i="3"/>
  <c r="R444" i="3"/>
  <c r="Q444" i="3"/>
  <c r="P444" i="3"/>
  <c r="AI443" i="3"/>
  <c r="AH443" i="3"/>
  <c r="AF443" i="3"/>
  <c r="AE443" i="3"/>
  <c r="AD443" i="3"/>
  <c r="AC443" i="3"/>
  <c r="AB443" i="3"/>
  <c r="AA443" i="3"/>
  <c r="Z443" i="3"/>
  <c r="Y443" i="3"/>
  <c r="X443" i="3"/>
  <c r="V443" i="3"/>
  <c r="U443" i="3"/>
  <c r="T443" i="3"/>
  <c r="S443" i="3"/>
  <c r="R443" i="3"/>
  <c r="Q443" i="3"/>
  <c r="P443" i="3"/>
  <c r="AI442" i="3"/>
  <c r="AH442" i="3"/>
  <c r="AF442" i="3"/>
  <c r="AE442" i="3"/>
  <c r="AD442" i="3"/>
  <c r="AC442" i="3"/>
  <c r="AB442" i="3"/>
  <c r="AA442" i="3"/>
  <c r="Z442" i="3"/>
  <c r="Y442" i="3"/>
  <c r="X442" i="3"/>
  <c r="V442" i="3"/>
  <c r="U442" i="3"/>
  <c r="T442" i="3"/>
  <c r="S442" i="3"/>
  <c r="R442" i="3"/>
  <c r="Q442" i="3"/>
  <c r="P442" i="3"/>
  <c r="AI441" i="3"/>
  <c r="AH441" i="3"/>
  <c r="AF441" i="3"/>
  <c r="AE441" i="3"/>
  <c r="AD441" i="3"/>
  <c r="AC441" i="3"/>
  <c r="AB441" i="3"/>
  <c r="AA441" i="3"/>
  <c r="Z441" i="3"/>
  <c r="Y441" i="3"/>
  <c r="X441" i="3"/>
  <c r="V441" i="3"/>
  <c r="U441" i="3"/>
  <c r="T441" i="3"/>
  <c r="S441" i="3"/>
  <c r="R441" i="3"/>
  <c r="Q441" i="3"/>
  <c r="P441" i="3"/>
  <c r="AI440" i="3"/>
  <c r="AH440" i="3"/>
  <c r="AF440" i="3"/>
  <c r="AE440" i="3"/>
  <c r="AD440" i="3"/>
  <c r="AC440" i="3"/>
  <c r="AB440" i="3"/>
  <c r="AA440" i="3"/>
  <c r="Z440" i="3"/>
  <c r="Y440" i="3"/>
  <c r="X440" i="3"/>
  <c r="V440" i="3"/>
  <c r="U440" i="3"/>
  <c r="T440" i="3"/>
  <c r="S440" i="3"/>
  <c r="R440" i="3"/>
  <c r="Q440" i="3"/>
  <c r="P440" i="3"/>
  <c r="AI439" i="3"/>
  <c r="AH439" i="3"/>
  <c r="AF439" i="3"/>
  <c r="AE439" i="3"/>
  <c r="AD439" i="3"/>
  <c r="AC439" i="3"/>
  <c r="AB439" i="3"/>
  <c r="AA439" i="3"/>
  <c r="Z439" i="3"/>
  <c r="Y439" i="3"/>
  <c r="X439" i="3"/>
  <c r="V439" i="3"/>
  <c r="U439" i="3"/>
  <c r="T439" i="3"/>
  <c r="S439" i="3"/>
  <c r="R439" i="3"/>
  <c r="Q439" i="3"/>
  <c r="P439" i="3"/>
  <c r="AI438" i="3"/>
  <c r="AH438" i="3"/>
  <c r="AF438" i="3"/>
  <c r="AE438" i="3"/>
  <c r="AD438" i="3"/>
  <c r="AC438" i="3"/>
  <c r="AB438" i="3"/>
  <c r="AA438" i="3"/>
  <c r="Z438" i="3"/>
  <c r="Y438" i="3"/>
  <c r="X438" i="3"/>
  <c r="V438" i="3"/>
  <c r="U438" i="3"/>
  <c r="T438" i="3"/>
  <c r="S438" i="3"/>
  <c r="R438" i="3"/>
  <c r="Q438" i="3"/>
  <c r="P438" i="3"/>
  <c r="AI437" i="3"/>
  <c r="AH437" i="3"/>
  <c r="AF437" i="3"/>
  <c r="AE437" i="3"/>
  <c r="AD437" i="3"/>
  <c r="AC437" i="3"/>
  <c r="AB437" i="3"/>
  <c r="AA437" i="3"/>
  <c r="Z437" i="3"/>
  <c r="Y437" i="3"/>
  <c r="X437" i="3"/>
  <c r="V437" i="3"/>
  <c r="U437" i="3"/>
  <c r="T437" i="3"/>
  <c r="S437" i="3"/>
  <c r="R437" i="3"/>
  <c r="Q437" i="3"/>
  <c r="P437" i="3"/>
  <c r="AI436" i="3"/>
  <c r="AH436" i="3"/>
  <c r="AF436" i="3"/>
  <c r="AE436" i="3"/>
  <c r="AD436" i="3"/>
  <c r="AC436" i="3"/>
  <c r="AB436" i="3"/>
  <c r="AA436" i="3"/>
  <c r="Z436" i="3"/>
  <c r="Y436" i="3"/>
  <c r="X436" i="3"/>
  <c r="V436" i="3"/>
  <c r="U436" i="3"/>
  <c r="T436" i="3"/>
  <c r="S436" i="3"/>
  <c r="R436" i="3"/>
  <c r="Q436" i="3"/>
  <c r="P436" i="3"/>
  <c r="AI435" i="3"/>
  <c r="AH435" i="3"/>
  <c r="AF435" i="3"/>
  <c r="AE435" i="3"/>
  <c r="AD435" i="3"/>
  <c r="AC435" i="3"/>
  <c r="AB435" i="3"/>
  <c r="AA435" i="3"/>
  <c r="Z435" i="3"/>
  <c r="Y435" i="3"/>
  <c r="X435" i="3"/>
  <c r="V435" i="3"/>
  <c r="U435" i="3"/>
  <c r="T435" i="3"/>
  <c r="S435" i="3"/>
  <c r="R435" i="3"/>
  <c r="Q435" i="3"/>
  <c r="P435" i="3"/>
  <c r="AI434" i="3"/>
  <c r="AH434" i="3"/>
  <c r="AF434" i="3"/>
  <c r="AE434" i="3"/>
  <c r="AD434" i="3"/>
  <c r="AC434" i="3"/>
  <c r="AB434" i="3"/>
  <c r="AA434" i="3"/>
  <c r="Z434" i="3"/>
  <c r="Y434" i="3"/>
  <c r="X434" i="3"/>
  <c r="V434" i="3"/>
  <c r="U434" i="3"/>
  <c r="T434" i="3"/>
  <c r="S434" i="3"/>
  <c r="R434" i="3"/>
  <c r="Q434" i="3"/>
  <c r="P434" i="3"/>
  <c r="AI433" i="3"/>
  <c r="AH433" i="3"/>
  <c r="AF433" i="3"/>
  <c r="AE433" i="3"/>
  <c r="AD433" i="3"/>
  <c r="AC433" i="3"/>
  <c r="AB433" i="3"/>
  <c r="AA433" i="3"/>
  <c r="Z433" i="3"/>
  <c r="Y433" i="3"/>
  <c r="X433" i="3"/>
  <c r="V433" i="3"/>
  <c r="U433" i="3"/>
  <c r="T433" i="3"/>
  <c r="S433" i="3"/>
  <c r="R433" i="3"/>
  <c r="Q433" i="3"/>
  <c r="P433" i="3"/>
  <c r="AI432" i="3"/>
  <c r="AH432" i="3"/>
  <c r="AF432" i="3"/>
  <c r="AE432" i="3"/>
  <c r="AD432" i="3"/>
  <c r="AC432" i="3"/>
  <c r="AB432" i="3"/>
  <c r="AA432" i="3"/>
  <c r="Z432" i="3"/>
  <c r="Y432" i="3"/>
  <c r="X432" i="3"/>
  <c r="V432" i="3"/>
  <c r="U432" i="3"/>
  <c r="T432" i="3"/>
  <c r="S432" i="3"/>
  <c r="R432" i="3"/>
  <c r="Q432" i="3"/>
  <c r="P432" i="3"/>
  <c r="AI431" i="3"/>
  <c r="AH431" i="3"/>
  <c r="AF431" i="3"/>
  <c r="AE431" i="3"/>
  <c r="AD431" i="3"/>
  <c r="AC431" i="3"/>
  <c r="AB431" i="3"/>
  <c r="AA431" i="3"/>
  <c r="Z431" i="3"/>
  <c r="Y431" i="3"/>
  <c r="X431" i="3"/>
  <c r="V431" i="3"/>
  <c r="U431" i="3"/>
  <c r="T431" i="3"/>
  <c r="S431" i="3"/>
  <c r="R431" i="3"/>
  <c r="Q431" i="3"/>
  <c r="P431" i="3"/>
  <c r="AI430" i="3"/>
  <c r="AH430" i="3"/>
  <c r="AF430" i="3"/>
  <c r="AE430" i="3"/>
  <c r="AD430" i="3"/>
  <c r="AC430" i="3"/>
  <c r="AB430" i="3"/>
  <c r="AA430" i="3"/>
  <c r="Z430" i="3"/>
  <c r="Y430" i="3"/>
  <c r="X430" i="3"/>
  <c r="V430" i="3"/>
  <c r="U430" i="3"/>
  <c r="T430" i="3"/>
  <c r="S430" i="3"/>
  <c r="R430" i="3"/>
  <c r="Q430" i="3"/>
  <c r="P430" i="3"/>
  <c r="AI429" i="3"/>
  <c r="AH429" i="3"/>
  <c r="AF429" i="3"/>
  <c r="AE429" i="3"/>
  <c r="AD429" i="3"/>
  <c r="AC429" i="3"/>
  <c r="AB429" i="3"/>
  <c r="AA429" i="3"/>
  <c r="Z429" i="3"/>
  <c r="Y429" i="3"/>
  <c r="X429" i="3"/>
  <c r="V429" i="3"/>
  <c r="U429" i="3"/>
  <c r="T429" i="3"/>
  <c r="S429" i="3"/>
  <c r="R429" i="3"/>
  <c r="Q429" i="3"/>
  <c r="P429" i="3"/>
  <c r="AI428" i="3"/>
  <c r="AH428" i="3"/>
  <c r="AF428" i="3"/>
  <c r="AE428" i="3"/>
  <c r="AD428" i="3"/>
  <c r="AC428" i="3"/>
  <c r="AB428" i="3"/>
  <c r="AA428" i="3"/>
  <c r="Z428" i="3"/>
  <c r="Y428" i="3"/>
  <c r="X428" i="3"/>
  <c r="V428" i="3"/>
  <c r="U428" i="3"/>
  <c r="T428" i="3"/>
  <c r="S428" i="3"/>
  <c r="R428" i="3"/>
  <c r="Q428" i="3"/>
  <c r="P428" i="3"/>
  <c r="AI427" i="3"/>
  <c r="AH427" i="3"/>
  <c r="AF427" i="3"/>
  <c r="AE427" i="3"/>
  <c r="AD427" i="3"/>
  <c r="AC427" i="3"/>
  <c r="AB427" i="3"/>
  <c r="AA427" i="3"/>
  <c r="Z427" i="3"/>
  <c r="Y427" i="3"/>
  <c r="X427" i="3"/>
  <c r="V427" i="3"/>
  <c r="U427" i="3"/>
  <c r="T427" i="3"/>
  <c r="S427" i="3"/>
  <c r="R427" i="3"/>
  <c r="Q427" i="3"/>
  <c r="P427" i="3"/>
  <c r="AI426" i="3"/>
  <c r="AH426" i="3"/>
  <c r="AF426" i="3"/>
  <c r="AE426" i="3"/>
  <c r="AD426" i="3"/>
  <c r="AC426" i="3"/>
  <c r="AB426" i="3"/>
  <c r="AA426" i="3"/>
  <c r="Z426" i="3"/>
  <c r="Y426" i="3"/>
  <c r="X426" i="3"/>
  <c r="V426" i="3"/>
  <c r="U426" i="3"/>
  <c r="T426" i="3"/>
  <c r="S426" i="3"/>
  <c r="R426" i="3"/>
  <c r="Q426" i="3"/>
  <c r="P426" i="3"/>
  <c r="AI425" i="3"/>
  <c r="AH425" i="3"/>
  <c r="AF425" i="3"/>
  <c r="AE425" i="3"/>
  <c r="AD425" i="3"/>
  <c r="AC425" i="3"/>
  <c r="AB425" i="3"/>
  <c r="AA425" i="3"/>
  <c r="Z425" i="3"/>
  <c r="Y425" i="3"/>
  <c r="X425" i="3"/>
  <c r="V425" i="3"/>
  <c r="U425" i="3"/>
  <c r="T425" i="3"/>
  <c r="S425" i="3"/>
  <c r="R425" i="3"/>
  <c r="Q425" i="3"/>
  <c r="P425" i="3"/>
  <c r="AI424" i="3"/>
  <c r="AH424" i="3"/>
  <c r="AF424" i="3"/>
  <c r="AE424" i="3"/>
  <c r="AD424" i="3"/>
  <c r="AC424" i="3"/>
  <c r="AB424" i="3"/>
  <c r="AA424" i="3"/>
  <c r="Z424" i="3"/>
  <c r="Y424" i="3"/>
  <c r="X424" i="3"/>
  <c r="V424" i="3"/>
  <c r="U424" i="3"/>
  <c r="T424" i="3"/>
  <c r="S424" i="3"/>
  <c r="R424" i="3"/>
  <c r="Q424" i="3"/>
  <c r="P424" i="3"/>
  <c r="AI423" i="3"/>
  <c r="AH423" i="3"/>
  <c r="AF423" i="3"/>
  <c r="AE423" i="3"/>
  <c r="AD423" i="3"/>
  <c r="AC423" i="3"/>
  <c r="AB423" i="3"/>
  <c r="AA423" i="3"/>
  <c r="Z423" i="3"/>
  <c r="Y423" i="3"/>
  <c r="X423" i="3"/>
  <c r="V423" i="3"/>
  <c r="U423" i="3"/>
  <c r="T423" i="3"/>
  <c r="S423" i="3"/>
  <c r="R423" i="3"/>
  <c r="Q423" i="3"/>
  <c r="P423" i="3"/>
  <c r="AI422" i="3"/>
  <c r="AH422" i="3"/>
  <c r="AF422" i="3"/>
  <c r="AE422" i="3"/>
  <c r="AD422" i="3"/>
  <c r="AC422" i="3"/>
  <c r="AB422" i="3"/>
  <c r="AA422" i="3"/>
  <c r="Z422" i="3"/>
  <c r="Y422" i="3"/>
  <c r="X422" i="3"/>
  <c r="V422" i="3"/>
  <c r="U422" i="3"/>
  <c r="T422" i="3"/>
  <c r="S422" i="3"/>
  <c r="R422" i="3"/>
  <c r="Q422" i="3"/>
  <c r="P422" i="3"/>
  <c r="AI421" i="3"/>
  <c r="AH421" i="3"/>
  <c r="AF421" i="3"/>
  <c r="AE421" i="3"/>
  <c r="AD421" i="3"/>
  <c r="AC421" i="3"/>
  <c r="AB421" i="3"/>
  <c r="AA421" i="3"/>
  <c r="Z421" i="3"/>
  <c r="Y421" i="3"/>
  <c r="X421" i="3"/>
  <c r="V421" i="3"/>
  <c r="U421" i="3"/>
  <c r="T421" i="3"/>
  <c r="S421" i="3"/>
  <c r="R421" i="3"/>
  <c r="Q421" i="3"/>
  <c r="P421" i="3"/>
  <c r="AI420" i="3"/>
  <c r="AH420" i="3"/>
  <c r="AF420" i="3"/>
  <c r="AE420" i="3"/>
  <c r="AD420" i="3"/>
  <c r="AC420" i="3"/>
  <c r="AB420" i="3"/>
  <c r="AA420" i="3"/>
  <c r="Z420" i="3"/>
  <c r="Y420" i="3"/>
  <c r="X420" i="3"/>
  <c r="V420" i="3"/>
  <c r="U420" i="3"/>
  <c r="T420" i="3"/>
  <c r="S420" i="3"/>
  <c r="R420" i="3"/>
  <c r="Q420" i="3"/>
  <c r="P420" i="3"/>
  <c r="AI419" i="3"/>
  <c r="AH419" i="3"/>
  <c r="AF419" i="3"/>
  <c r="AE419" i="3"/>
  <c r="AD419" i="3"/>
  <c r="AC419" i="3"/>
  <c r="AB419" i="3"/>
  <c r="AA419" i="3"/>
  <c r="Z419" i="3"/>
  <c r="Y419" i="3"/>
  <c r="X419" i="3"/>
  <c r="V419" i="3"/>
  <c r="U419" i="3"/>
  <c r="T419" i="3"/>
  <c r="S419" i="3"/>
  <c r="R419" i="3"/>
  <c r="Q419" i="3"/>
  <c r="P419" i="3"/>
  <c r="AI418" i="3"/>
  <c r="AH418" i="3"/>
  <c r="AF418" i="3"/>
  <c r="AE418" i="3"/>
  <c r="AD418" i="3"/>
  <c r="AC418" i="3"/>
  <c r="AB418" i="3"/>
  <c r="AA418" i="3"/>
  <c r="Z418" i="3"/>
  <c r="Y418" i="3"/>
  <c r="X418" i="3"/>
  <c r="V418" i="3"/>
  <c r="U418" i="3"/>
  <c r="T418" i="3"/>
  <c r="S418" i="3"/>
  <c r="R418" i="3"/>
  <c r="Q418" i="3"/>
  <c r="P418" i="3"/>
  <c r="AI417" i="3"/>
  <c r="AH417" i="3"/>
  <c r="AF417" i="3"/>
  <c r="AE417" i="3"/>
  <c r="AD417" i="3"/>
  <c r="AC417" i="3"/>
  <c r="AB417" i="3"/>
  <c r="AA417" i="3"/>
  <c r="Z417" i="3"/>
  <c r="Y417" i="3"/>
  <c r="X417" i="3"/>
  <c r="V417" i="3"/>
  <c r="U417" i="3"/>
  <c r="T417" i="3"/>
  <c r="S417" i="3"/>
  <c r="R417" i="3"/>
  <c r="Q417" i="3"/>
  <c r="P417" i="3"/>
  <c r="AI416" i="3"/>
  <c r="AH416" i="3"/>
  <c r="AF416" i="3"/>
  <c r="AE416" i="3"/>
  <c r="AD416" i="3"/>
  <c r="AC416" i="3"/>
  <c r="AB416" i="3"/>
  <c r="AA416" i="3"/>
  <c r="Z416" i="3"/>
  <c r="Y416" i="3"/>
  <c r="X416" i="3"/>
  <c r="V416" i="3"/>
  <c r="U416" i="3"/>
  <c r="T416" i="3"/>
  <c r="S416" i="3"/>
  <c r="R416" i="3"/>
  <c r="Q416" i="3"/>
  <c r="P416" i="3"/>
  <c r="AI415" i="3"/>
  <c r="AH415" i="3"/>
  <c r="AF415" i="3"/>
  <c r="AE415" i="3"/>
  <c r="AD415" i="3"/>
  <c r="AC415" i="3"/>
  <c r="AB415" i="3"/>
  <c r="AA415" i="3"/>
  <c r="Z415" i="3"/>
  <c r="Y415" i="3"/>
  <c r="X415" i="3"/>
  <c r="V415" i="3"/>
  <c r="U415" i="3"/>
  <c r="T415" i="3"/>
  <c r="S415" i="3"/>
  <c r="R415" i="3"/>
  <c r="Q415" i="3"/>
  <c r="P415" i="3"/>
  <c r="AI414" i="3"/>
  <c r="AH414" i="3"/>
  <c r="AF414" i="3"/>
  <c r="AE414" i="3"/>
  <c r="AD414" i="3"/>
  <c r="AC414" i="3"/>
  <c r="AB414" i="3"/>
  <c r="AA414" i="3"/>
  <c r="Z414" i="3"/>
  <c r="Y414" i="3"/>
  <c r="X414" i="3"/>
  <c r="V414" i="3"/>
  <c r="U414" i="3"/>
  <c r="T414" i="3"/>
  <c r="S414" i="3"/>
  <c r="R414" i="3"/>
  <c r="Q414" i="3"/>
  <c r="P414" i="3"/>
  <c r="AI413" i="3"/>
  <c r="AH413" i="3"/>
  <c r="AF413" i="3"/>
  <c r="AE413" i="3"/>
  <c r="AD413" i="3"/>
  <c r="AC413" i="3"/>
  <c r="AB413" i="3"/>
  <c r="AA413" i="3"/>
  <c r="Z413" i="3"/>
  <c r="Y413" i="3"/>
  <c r="X413" i="3"/>
  <c r="V413" i="3"/>
  <c r="U413" i="3"/>
  <c r="T413" i="3"/>
  <c r="S413" i="3"/>
  <c r="R413" i="3"/>
  <c r="Q413" i="3"/>
  <c r="P413" i="3"/>
  <c r="AI412" i="3"/>
  <c r="AH412" i="3"/>
  <c r="AF412" i="3"/>
  <c r="AE412" i="3"/>
  <c r="AD412" i="3"/>
  <c r="AC412" i="3"/>
  <c r="AB412" i="3"/>
  <c r="AA412" i="3"/>
  <c r="Z412" i="3"/>
  <c r="Y412" i="3"/>
  <c r="X412" i="3"/>
  <c r="V412" i="3"/>
  <c r="U412" i="3"/>
  <c r="T412" i="3"/>
  <c r="S412" i="3"/>
  <c r="R412" i="3"/>
  <c r="Q412" i="3"/>
  <c r="P412" i="3"/>
  <c r="AI411" i="3"/>
  <c r="AH411" i="3"/>
  <c r="AF411" i="3"/>
  <c r="AE411" i="3"/>
  <c r="AD411" i="3"/>
  <c r="AC411" i="3"/>
  <c r="AB411" i="3"/>
  <c r="AA411" i="3"/>
  <c r="Z411" i="3"/>
  <c r="Y411" i="3"/>
  <c r="X411" i="3"/>
  <c r="V411" i="3"/>
  <c r="U411" i="3"/>
  <c r="T411" i="3"/>
  <c r="S411" i="3"/>
  <c r="R411" i="3"/>
  <c r="Q411" i="3"/>
  <c r="P411" i="3"/>
  <c r="AI410" i="3"/>
  <c r="AH410" i="3"/>
  <c r="AF410" i="3"/>
  <c r="AE410" i="3"/>
  <c r="AD410" i="3"/>
  <c r="AC410" i="3"/>
  <c r="AB410" i="3"/>
  <c r="AA410" i="3"/>
  <c r="Z410" i="3"/>
  <c r="Y410" i="3"/>
  <c r="X410" i="3"/>
  <c r="V410" i="3"/>
  <c r="U410" i="3"/>
  <c r="T410" i="3"/>
  <c r="S410" i="3"/>
  <c r="R410" i="3"/>
  <c r="Q410" i="3"/>
  <c r="P410" i="3"/>
  <c r="AI409" i="3"/>
  <c r="AH409" i="3"/>
  <c r="AF409" i="3"/>
  <c r="AE409" i="3"/>
  <c r="AD409" i="3"/>
  <c r="AC409" i="3"/>
  <c r="AB409" i="3"/>
  <c r="AA409" i="3"/>
  <c r="Z409" i="3"/>
  <c r="Y409" i="3"/>
  <c r="X409" i="3"/>
  <c r="V409" i="3"/>
  <c r="U409" i="3"/>
  <c r="T409" i="3"/>
  <c r="S409" i="3"/>
  <c r="R409" i="3"/>
  <c r="Q409" i="3"/>
  <c r="P409" i="3"/>
  <c r="AI408" i="3"/>
  <c r="AH408" i="3"/>
  <c r="AF408" i="3"/>
  <c r="AE408" i="3"/>
  <c r="AD408" i="3"/>
  <c r="AC408" i="3"/>
  <c r="AB408" i="3"/>
  <c r="AA408" i="3"/>
  <c r="Z408" i="3"/>
  <c r="Y408" i="3"/>
  <c r="X408" i="3"/>
  <c r="V408" i="3"/>
  <c r="U408" i="3"/>
  <c r="T408" i="3"/>
  <c r="S408" i="3"/>
  <c r="R408" i="3"/>
  <c r="Q408" i="3"/>
  <c r="P408" i="3"/>
  <c r="AI407" i="3"/>
  <c r="AH407" i="3"/>
  <c r="AF407" i="3"/>
  <c r="AE407" i="3"/>
  <c r="AD407" i="3"/>
  <c r="AC407" i="3"/>
  <c r="AB407" i="3"/>
  <c r="AA407" i="3"/>
  <c r="Z407" i="3"/>
  <c r="Y407" i="3"/>
  <c r="X407" i="3"/>
  <c r="V407" i="3"/>
  <c r="U407" i="3"/>
  <c r="T407" i="3"/>
  <c r="S407" i="3"/>
  <c r="R407" i="3"/>
  <c r="Q407" i="3"/>
  <c r="P407" i="3"/>
  <c r="AI406" i="3"/>
  <c r="AH406" i="3"/>
  <c r="AF406" i="3"/>
  <c r="AE406" i="3"/>
  <c r="AD406" i="3"/>
  <c r="AC406" i="3"/>
  <c r="AB406" i="3"/>
  <c r="AA406" i="3"/>
  <c r="Z406" i="3"/>
  <c r="Y406" i="3"/>
  <c r="X406" i="3"/>
  <c r="V406" i="3"/>
  <c r="U406" i="3"/>
  <c r="T406" i="3"/>
  <c r="S406" i="3"/>
  <c r="R406" i="3"/>
  <c r="Q406" i="3"/>
  <c r="P406" i="3"/>
  <c r="AI405" i="3"/>
  <c r="AH405" i="3"/>
  <c r="AF405" i="3"/>
  <c r="AE405" i="3"/>
  <c r="AD405" i="3"/>
  <c r="AC405" i="3"/>
  <c r="AB405" i="3"/>
  <c r="AA405" i="3"/>
  <c r="Z405" i="3"/>
  <c r="Y405" i="3"/>
  <c r="X405" i="3"/>
  <c r="V405" i="3"/>
  <c r="U405" i="3"/>
  <c r="T405" i="3"/>
  <c r="S405" i="3"/>
  <c r="R405" i="3"/>
  <c r="Q405" i="3"/>
  <c r="P405" i="3"/>
  <c r="AI404" i="3"/>
  <c r="AH404" i="3"/>
  <c r="AF404" i="3"/>
  <c r="AE404" i="3"/>
  <c r="AD404" i="3"/>
  <c r="AC404" i="3"/>
  <c r="AB404" i="3"/>
  <c r="AA404" i="3"/>
  <c r="Z404" i="3"/>
  <c r="Y404" i="3"/>
  <c r="X404" i="3"/>
  <c r="V404" i="3"/>
  <c r="U404" i="3"/>
  <c r="T404" i="3"/>
  <c r="S404" i="3"/>
  <c r="R404" i="3"/>
  <c r="Q404" i="3"/>
  <c r="P404" i="3"/>
  <c r="AI403" i="3"/>
  <c r="AH403" i="3"/>
  <c r="AF403" i="3"/>
  <c r="AE403" i="3"/>
  <c r="AD403" i="3"/>
  <c r="AC403" i="3"/>
  <c r="AB403" i="3"/>
  <c r="AA403" i="3"/>
  <c r="Z403" i="3"/>
  <c r="Y403" i="3"/>
  <c r="X403" i="3"/>
  <c r="V403" i="3"/>
  <c r="U403" i="3"/>
  <c r="T403" i="3"/>
  <c r="S403" i="3"/>
  <c r="R403" i="3"/>
  <c r="Q403" i="3"/>
  <c r="P403" i="3"/>
  <c r="AI402" i="3"/>
  <c r="AH402" i="3"/>
  <c r="AF402" i="3"/>
  <c r="AE402" i="3"/>
  <c r="AD402" i="3"/>
  <c r="AC402" i="3"/>
  <c r="AB402" i="3"/>
  <c r="AA402" i="3"/>
  <c r="Z402" i="3"/>
  <c r="Y402" i="3"/>
  <c r="X402" i="3"/>
  <c r="V402" i="3"/>
  <c r="U402" i="3"/>
  <c r="T402" i="3"/>
  <c r="S402" i="3"/>
  <c r="R402" i="3"/>
  <c r="Q402" i="3"/>
  <c r="P402" i="3"/>
  <c r="AI401" i="3"/>
  <c r="AH401" i="3"/>
  <c r="AF401" i="3"/>
  <c r="AE401" i="3"/>
  <c r="AD401" i="3"/>
  <c r="AC401" i="3"/>
  <c r="AB401" i="3"/>
  <c r="AA401" i="3"/>
  <c r="Z401" i="3"/>
  <c r="Y401" i="3"/>
  <c r="X401" i="3"/>
  <c r="V401" i="3"/>
  <c r="U401" i="3"/>
  <c r="T401" i="3"/>
  <c r="S401" i="3"/>
  <c r="R401" i="3"/>
  <c r="Q401" i="3"/>
  <c r="P401" i="3"/>
  <c r="AI400" i="3"/>
  <c r="AH400" i="3"/>
  <c r="AF400" i="3"/>
  <c r="AE400" i="3"/>
  <c r="AD400" i="3"/>
  <c r="AC400" i="3"/>
  <c r="AB400" i="3"/>
  <c r="AA400" i="3"/>
  <c r="Z400" i="3"/>
  <c r="Y400" i="3"/>
  <c r="X400" i="3"/>
  <c r="V400" i="3"/>
  <c r="U400" i="3"/>
  <c r="T400" i="3"/>
  <c r="S400" i="3"/>
  <c r="R400" i="3"/>
  <c r="Q400" i="3"/>
  <c r="P400" i="3"/>
  <c r="AI399" i="3"/>
  <c r="AH399" i="3"/>
  <c r="AF399" i="3"/>
  <c r="AE399" i="3"/>
  <c r="AD399" i="3"/>
  <c r="AC399" i="3"/>
  <c r="AB399" i="3"/>
  <c r="AA399" i="3"/>
  <c r="Z399" i="3"/>
  <c r="Y399" i="3"/>
  <c r="X399" i="3"/>
  <c r="V399" i="3"/>
  <c r="U399" i="3"/>
  <c r="T399" i="3"/>
  <c r="S399" i="3"/>
  <c r="R399" i="3"/>
  <c r="Q399" i="3"/>
  <c r="P399" i="3"/>
  <c r="AI398" i="3"/>
  <c r="AH398" i="3"/>
  <c r="AF398" i="3"/>
  <c r="AE398" i="3"/>
  <c r="AD398" i="3"/>
  <c r="AC398" i="3"/>
  <c r="AB398" i="3"/>
  <c r="AA398" i="3"/>
  <c r="Z398" i="3"/>
  <c r="Y398" i="3"/>
  <c r="X398" i="3"/>
  <c r="V398" i="3"/>
  <c r="U398" i="3"/>
  <c r="T398" i="3"/>
  <c r="S398" i="3"/>
  <c r="R398" i="3"/>
  <c r="Q398" i="3"/>
  <c r="P398" i="3"/>
  <c r="AI397" i="3"/>
  <c r="AH397" i="3"/>
  <c r="AF397" i="3"/>
  <c r="AE397" i="3"/>
  <c r="AD397" i="3"/>
  <c r="AC397" i="3"/>
  <c r="AB397" i="3"/>
  <c r="AA397" i="3"/>
  <c r="Z397" i="3"/>
  <c r="Y397" i="3"/>
  <c r="X397" i="3"/>
  <c r="V397" i="3"/>
  <c r="U397" i="3"/>
  <c r="T397" i="3"/>
  <c r="S397" i="3"/>
  <c r="R397" i="3"/>
  <c r="Q397" i="3"/>
  <c r="P397" i="3"/>
  <c r="AI396" i="3"/>
  <c r="AH396" i="3"/>
  <c r="AF396" i="3"/>
  <c r="AE396" i="3"/>
  <c r="AD396" i="3"/>
  <c r="AC396" i="3"/>
  <c r="AB396" i="3"/>
  <c r="AA396" i="3"/>
  <c r="Z396" i="3"/>
  <c r="Y396" i="3"/>
  <c r="X396" i="3"/>
  <c r="V396" i="3"/>
  <c r="U396" i="3"/>
  <c r="T396" i="3"/>
  <c r="S396" i="3"/>
  <c r="R396" i="3"/>
  <c r="Q396" i="3"/>
  <c r="P396" i="3"/>
  <c r="AI395" i="3"/>
  <c r="AH395" i="3"/>
  <c r="AF395" i="3"/>
  <c r="AE395" i="3"/>
  <c r="AD395" i="3"/>
  <c r="AC395" i="3"/>
  <c r="AB395" i="3"/>
  <c r="AA395" i="3"/>
  <c r="Z395" i="3"/>
  <c r="Y395" i="3"/>
  <c r="X395" i="3"/>
  <c r="V395" i="3"/>
  <c r="U395" i="3"/>
  <c r="T395" i="3"/>
  <c r="S395" i="3"/>
  <c r="R395" i="3"/>
  <c r="Q395" i="3"/>
  <c r="P395" i="3"/>
  <c r="AI394" i="3"/>
  <c r="AH394" i="3"/>
  <c r="AF394" i="3"/>
  <c r="AE394" i="3"/>
  <c r="AD394" i="3"/>
  <c r="AC394" i="3"/>
  <c r="AB394" i="3"/>
  <c r="AA394" i="3"/>
  <c r="Z394" i="3"/>
  <c r="Y394" i="3"/>
  <c r="X394" i="3"/>
  <c r="V394" i="3"/>
  <c r="U394" i="3"/>
  <c r="T394" i="3"/>
  <c r="S394" i="3"/>
  <c r="R394" i="3"/>
  <c r="Q394" i="3"/>
  <c r="P394" i="3"/>
  <c r="AI393" i="3"/>
  <c r="AH393" i="3"/>
  <c r="AF393" i="3"/>
  <c r="AE393" i="3"/>
  <c r="AD393" i="3"/>
  <c r="AC393" i="3"/>
  <c r="AB393" i="3"/>
  <c r="AA393" i="3"/>
  <c r="Z393" i="3"/>
  <c r="Y393" i="3"/>
  <c r="X393" i="3"/>
  <c r="V393" i="3"/>
  <c r="U393" i="3"/>
  <c r="T393" i="3"/>
  <c r="S393" i="3"/>
  <c r="R393" i="3"/>
  <c r="Q393" i="3"/>
  <c r="P393" i="3"/>
  <c r="AI392" i="3"/>
  <c r="AH392" i="3"/>
  <c r="AF392" i="3"/>
  <c r="AE392" i="3"/>
  <c r="AD392" i="3"/>
  <c r="AC392" i="3"/>
  <c r="AB392" i="3"/>
  <c r="AA392" i="3"/>
  <c r="Z392" i="3"/>
  <c r="Y392" i="3"/>
  <c r="X392" i="3"/>
  <c r="V392" i="3"/>
  <c r="U392" i="3"/>
  <c r="T392" i="3"/>
  <c r="S392" i="3"/>
  <c r="R392" i="3"/>
  <c r="Q392" i="3"/>
  <c r="P392" i="3"/>
  <c r="AI391" i="3"/>
  <c r="AH391" i="3"/>
  <c r="AF391" i="3"/>
  <c r="AE391" i="3"/>
  <c r="AD391" i="3"/>
  <c r="AC391" i="3"/>
  <c r="AB391" i="3"/>
  <c r="AA391" i="3"/>
  <c r="Z391" i="3"/>
  <c r="Y391" i="3"/>
  <c r="X391" i="3"/>
  <c r="V391" i="3"/>
  <c r="U391" i="3"/>
  <c r="T391" i="3"/>
  <c r="S391" i="3"/>
  <c r="R391" i="3"/>
  <c r="Q391" i="3"/>
  <c r="P391" i="3"/>
  <c r="AI390" i="3"/>
  <c r="AH390" i="3"/>
  <c r="AF390" i="3"/>
  <c r="AE390" i="3"/>
  <c r="AD390" i="3"/>
  <c r="AC390" i="3"/>
  <c r="AB390" i="3"/>
  <c r="AA390" i="3"/>
  <c r="Z390" i="3"/>
  <c r="Y390" i="3"/>
  <c r="X390" i="3"/>
  <c r="V390" i="3"/>
  <c r="U390" i="3"/>
  <c r="T390" i="3"/>
  <c r="S390" i="3"/>
  <c r="R390" i="3"/>
  <c r="Q390" i="3"/>
  <c r="P390" i="3"/>
  <c r="AI389" i="3"/>
  <c r="AH389" i="3"/>
  <c r="AF389" i="3"/>
  <c r="AE389" i="3"/>
  <c r="AD389" i="3"/>
  <c r="AC389" i="3"/>
  <c r="AB389" i="3"/>
  <c r="AA389" i="3"/>
  <c r="Z389" i="3"/>
  <c r="Y389" i="3"/>
  <c r="X389" i="3"/>
  <c r="V389" i="3"/>
  <c r="U389" i="3"/>
  <c r="T389" i="3"/>
  <c r="S389" i="3"/>
  <c r="R389" i="3"/>
  <c r="Q389" i="3"/>
  <c r="P389" i="3"/>
  <c r="AI388" i="3"/>
  <c r="AH388" i="3"/>
  <c r="AF388" i="3"/>
  <c r="AE388" i="3"/>
  <c r="AD388" i="3"/>
  <c r="AC388" i="3"/>
  <c r="AB388" i="3"/>
  <c r="AA388" i="3"/>
  <c r="Z388" i="3"/>
  <c r="Y388" i="3"/>
  <c r="X388" i="3"/>
  <c r="V388" i="3"/>
  <c r="U388" i="3"/>
  <c r="T388" i="3"/>
  <c r="S388" i="3"/>
  <c r="R388" i="3"/>
  <c r="Q388" i="3"/>
  <c r="P388" i="3"/>
  <c r="AI387" i="3"/>
  <c r="AH387" i="3"/>
  <c r="AF387" i="3"/>
  <c r="AE387" i="3"/>
  <c r="AD387" i="3"/>
  <c r="AC387" i="3"/>
  <c r="AB387" i="3"/>
  <c r="AA387" i="3"/>
  <c r="Z387" i="3"/>
  <c r="Y387" i="3"/>
  <c r="X387" i="3"/>
  <c r="V387" i="3"/>
  <c r="U387" i="3"/>
  <c r="T387" i="3"/>
  <c r="S387" i="3"/>
  <c r="R387" i="3"/>
  <c r="Q387" i="3"/>
  <c r="P387" i="3"/>
  <c r="AI386" i="3"/>
  <c r="AH386" i="3"/>
  <c r="AF386" i="3"/>
  <c r="AE386" i="3"/>
  <c r="AD386" i="3"/>
  <c r="AC386" i="3"/>
  <c r="AB386" i="3"/>
  <c r="AA386" i="3"/>
  <c r="Z386" i="3"/>
  <c r="Y386" i="3"/>
  <c r="X386" i="3"/>
  <c r="V386" i="3"/>
  <c r="U386" i="3"/>
  <c r="T386" i="3"/>
  <c r="S386" i="3"/>
  <c r="R386" i="3"/>
  <c r="Q386" i="3"/>
  <c r="P386" i="3"/>
  <c r="AI385" i="3"/>
  <c r="AH385" i="3"/>
  <c r="AF385" i="3"/>
  <c r="AE385" i="3"/>
  <c r="AD385" i="3"/>
  <c r="AC385" i="3"/>
  <c r="AB385" i="3"/>
  <c r="AA385" i="3"/>
  <c r="Z385" i="3"/>
  <c r="Y385" i="3"/>
  <c r="X385" i="3"/>
  <c r="V385" i="3"/>
  <c r="U385" i="3"/>
  <c r="T385" i="3"/>
  <c r="S385" i="3"/>
  <c r="R385" i="3"/>
  <c r="Q385" i="3"/>
  <c r="P385" i="3"/>
  <c r="AI384" i="3"/>
  <c r="AH384" i="3"/>
  <c r="AF384" i="3"/>
  <c r="AE384" i="3"/>
  <c r="AD384" i="3"/>
  <c r="AC384" i="3"/>
  <c r="AB384" i="3"/>
  <c r="AA384" i="3"/>
  <c r="Z384" i="3"/>
  <c r="Y384" i="3"/>
  <c r="X384" i="3"/>
  <c r="V384" i="3"/>
  <c r="U384" i="3"/>
  <c r="T384" i="3"/>
  <c r="S384" i="3"/>
  <c r="R384" i="3"/>
  <c r="Q384" i="3"/>
  <c r="P384" i="3"/>
  <c r="AI383" i="3"/>
  <c r="AH383" i="3"/>
  <c r="AF383" i="3"/>
  <c r="AE383" i="3"/>
  <c r="AD383" i="3"/>
  <c r="AC383" i="3"/>
  <c r="AB383" i="3"/>
  <c r="AA383" i="3"/>
  <c r="Z383" i="3"/>
  <c r="Y383" i="3"/>
  <c r="X383" i="3"/>
  <c r="V383" i="3"/>
  <c r="U383" i="3"/>
  <c r="T383" i="3"/>
  <c r="S383" i="3"/>
  <c r="R383" i="3"/>
  <c r="Q383" i="3"/>
  <c r="P383" i="3"/>
  <c r="AI382" i="3"/>
  <c r="AH382" i="3"/>
  <c r="AF382" i="3"/>
  <c r="AE382" i="3"/>
  <c r="AD382" i="3"/>
  <c r="AC382" i="3"/>
  <c r="AB382" i="3"/>
  <c r="AA382" i="3"/>
  <c r="Z382" i="3"/>
  <c r="Y382" i="3"/>
  <c r="X382" i="3"/>
  <c r="V382" i="3"/>
  <c r="U382" i="3"/>
  <c r="T382" i="3"/>
  <c r="S382" i="3"/>
  <c r="R382" i="3"/>
  <c r="Q382" i="3"/>
  <c r="P382" i="3"/>
  <c r="AI381" i="3"/>
  <c r="AH381" i="3"/>
  <c r="AF381" i="3"/>
  <c r="AE381" i="3"/>
  <c r="AD381" i="3"/>
  <c r="AC381" i="3"/>
  <c r="AB381" i="3"/>
  <c r="AA381" i="3"/>
  <c r="Z381" i="3"/>
  <c r="Y381" i="3"/>
  <c r="X381" i="3"/>
  <c r="V381" i="3"/>
  <c r="U381" i="3"/>
  <c r="T381" i="3"/>
  <c r="S381" i="3"/>
  <c r="R381" i="3"/>
  <c r="Q381" i="3"/>
  <c r="P381" i="3"/>
  <c r="AI380" i="3"/>
  <c r="AH380" i="3"/>
  <c r="AF380" i="3"/>
  <c r="AE380" i="3"/>
  <c r="AD380" i="3"/>
  <c r="AC380" i="3"/>
  <c r="AB380" i="3"/>
  <c r="AA380" i="3"/>
  <c r="Z380" i="3"/>
  <c r="Y380" i="3"/>
  <c r="X380" i="3"/>
  <c r="V380" i="3"/>
  <c r="U380" i="3"/>
  <c r="T380" i="3"/>
  <c r="S380" i="3"/>
  <c r="R380" i="3"/>
  <c r="Q380" i="3"/>
  <c r="P380" i="3"/>
  <c r="AI379" i="3"/>
  <c r="AH379" i="3"/>
  <c r="AF379" i="3"/>
  <c r="AE379" i="3"/>
  <c r="AD379" i="3"/>
  <c r="AC379" i="3"/>
  <c r="AB379" i="3"/>
  <c r="AA379" i="3"/>
  <c r="Z379" i="3"/>
  <c r="Y379" i="3"/>
  <c r="X379" i="3"/>
  <c r="V379" i="3"/>
  <c r="U379" i="3"/>
  <c r="T379" i="3"/>
  <c r="S379" i="3"/>
  <c r="R379" i="3"/>
  <c r="Q379" i="3"/>
  <c r="P379" i="3"/>
  <c r="AI378" i="3"/>
  <c r="AH378" i="3"/>
  <c r="AF378" i="3"/>
  <c r="AE378" i="3"/>
  <c r="AD378" i="3"/>
  <c r="AC378" i="3"/>
  <c r="AB378" i="3"/>
  <c r="AA378" i="3"/>
  <c r="Z378" i="3"/>
  <c r="Y378" i="3"/>
  <c r="X378" i="3"/>
  <c r="V378" i="3"/>
  <c r="U378" i="3"/>
  <c r="T378" i="3"/>
  <c r="S378" i="3"/>
  <c r="R378" i="3"/>
  <c r="Q378" i="3"/>
  <c r="P378" i="3"/>
  <c r="AI377" i="3"/>
  <c r="AH377" i="3"/>
  <c r="AF377" i="3"/>
  <c r="AE377" i="3"/>
  <c r="AD377" i="3"/>
  <c r="AC377" i="3"/>
  <c r="AB377" i="3"/>
  <c r="AA377" i="3"/>
  <c r="Z377" i="3"/>
  <c r="Y377" i="3"/>
  <c r="X377" i="3"/>
  <c r="V377" i="3"/>
  <c r="U377" i="3"/>
  <c r="T377" i="3"/>
  <c r="S377" i="3"/>
  <c r="R377" i="3"/>
  <c r="Q377" i="3"/>
  <c r="P377" i="3"/>
  <c r="AI376" i="3"/>
  <c r="AH376" i="3"/>
  <c r="AF376" i="3"/>
  <c r="AE376" i="3"/>
  <c r="AD376" i="3"/>
  <c r="AC376" i="3"/>
  <c r="AB376" i="3"/>
  <c r="AA376" i="3"/>
  <c r="Z376" i="3"/>
  <c r="Y376" i="3"/>
  <c r="X376" i="3"/>
  <c r="V376" i="3"/>
  <c r="U376" i="3"/>
  <c r="T376" i="3"/>
  <c r="S376" i="3"/>
  <c r="R376" i="3"/>
  <c r="Q376" i="3"/>
  <c r="P376" i="3"/>
  <c r="AI375" i="3"/>
  <c r="AH375" i="3"/>
  <c r="AF375" i="3"/>
  <c r="AE375" i="3"/>
  <c r="AD375" i="3"/>
  <c r="AC375" i="3"/>
  <c r="AB375" i="3"/>
  <c r="AA375" i="3"/>
  <c r="Z375" i="3"/>
  <c r="Y375" i="3"/>
  <c r="X375" i="3"/>
  <c r="V375" i="3"/>
  <c r="U375" i="3"/>
  <c r="T375" i="3"/>
  <c r="S375" i="3"/>
  <c r="R375" i="3"/>
  <c r="Q375" i="3"/>
  <c r="P375" i="3"/>
  <c r="AI374" i="3"/>
  <c r="AH374" i="3"/>
  <c r="AF374" i="3"/>
  <c r="AE374" i="3"/>
  <c r="AD374" i="3"/>
  <c r="AC374" i="3"/>
  <c r="AB374" i="3"/>
  <c r="AA374" i="3"/>
  <c r="Z374" i="3"/>
  <c r="Y374" i="3"/>
  <c r="X374" i="3"/>
  <c r="V374" i="3"/>
  <c r="U374" i="3"/>
  <c r="T374" i="3"/>
  <c r="S374" i="3"/>
  <c r="R374" i="3"/>
  <c r="Q374" i="3"/>
  <c r="P374" i="3"/>
  <c r="AI373" i="3"/>
  <c r="AH373" i="3"/>
  <c r="AF373" i="3"/>
  <c r="AE373" i="3"/>
  <c r="AD373" i="3"/>
  <c r="AC373" i="3"/>
  <c r="AB373" i="3"/>
  <c r="AA373" i="3"/>
  <c r="Z373" i="3"/>
  <c r="Y373" i="3"/>
  <c r="X373" i="3"/>
  <c r="V373" i="3"/>
  <c r="U373" i="3"/>
  <c r="T373" i="3"/>
  <c r="S373" i="3"/>
  <c r="R373" i="3"/>
  <c r="Q373" i="3"/>
  <c r="P373" i="3"/>
  <c r="AI372" i="3"/>
  <c r="AH372" i="3"/>
  <c r="AF372" i="3"/>
  <c r="AE372" i="3"/>
  <c r="AD372" i="3"/>
  <c r="AC372" i="3"/>
  <c r="AB372" i="3"/>
  <c r="AA372" i="3"/>
  <c r="Z372" i="3"/>
  <c r="Y372" i="3"/>
  <c r="X372" i="3"/>
  <c r="V372" i="3"/>
  <c r="U372" i="3"/>
  <c r="T372" i="3"/>
  <c r="S372" i="3"/>
  <c r="R372" i="3"/>
  <c r="Q372" i="3"/>
  <c r="P372" i="3"/>
  <c r="AI371" i="3"/>
  <c r="AH371" i="3"/>
  <c r="AF371" i="3"/>
  <c r="AE371" i="3"/>
  <c r="AD371" i="3"/>
  <c r="AC371" i="3"/>
  <c r="AB371" i="3"/>
  <c r="AA371" i="3"/>
  <c r="Z371" i="3"/>
  <c r="Y371" i="3"/>
  <c r="X371" i="3"/>
  <c r="V371" i="3"/>
  <c r="U371" i="3"/>
  <c r="T371" i="3"/>
  <c r="S371" i="3"/>
  <c r="R371" i="3"/>
  <c r="Q371" i="3"/>
  <c r="P371" i="3"/>
  <c r="AI370" i="3"/>
  <c r="AH370" i="3"/>
  <c r="AF370" i="3"/>
  <c r="AE370" i="3"/>
  <c r="AD370" i="3"/>
  <c r="AC370" i="3"/>
  <c r="AB370" i="3"/>
  <c r="AA370" i="3"/>
  <c r="Z370" i="3"/>
  <c r="Y370" i="3"/>
  <c r="X370" i="3"/>
  <c r="V370" i="3"/>
  <c r="U370" i="3"/>
  <c r="T370" i="3"/>
  <c r="S370" i="3"/>
  <c r="R370" i="3"/>
  <c r="Q370" i="3"/>
  <c r="P370" i="3"/>
  <c r="AI369" i="3"/>
  <c r="AH369" i="3"/>
  <c r="AF369" i="3"/>
  <c r="AE369" i="3"/>
  <c r="AD369" i="3"/>
  <c r="AC369" i="3"/>
  <c r="AB369" i="3"/>
  <c r="AA369" i="3"/>
  <c r="Z369" i="3"/>
  <c r="Y369" i="3"/>
  <c r="X369" i="3"/>
  <c r="V369" i="3"/>
  <c r="U369" i="3"/>
  <c r="T369" i="3"/>
  <c r="S369" i="3"/>
  <c r="R369" i="3"/>
  <c r="Q369" i="3"/>
  <c r="P369" i="3"/>
  <c r="AI368" i="3"/>
  <c r="AH368" i="3"/>
  <c r="AF368" i="3"/>
  <c r="AE368" i="3"/>
  <c r="AD368" i="3"/>
  <c r="AC368" i="3"/>
  <c r="AB368" i="3"/>
  <c r="AA368" i="3"/>
  <c r="Z368" i="3"/>
  <c r="Y368" i="3"/>
  <c r="X368" i="3"/>
  <c r="V368" i="3"/>
  <c r="U368" i="3"/>
  <c r="T368" i="3"/>
  <c r="S368" i="3"/>
  <c r="R368" i="3"/>
  <c r="Q368" i="3"/>
  <c r="P368" i="3"/>
  <c r="AI367" i="3"/>
  <c r="AH367" i="3"/>
  <c r="AF367" i="3"/>
  <c r="AE367" i="3"/>
  <c r="AD367" i="3"/>
  <c r="AC367" i="3"/>
  <c r="AB367" i="3"/>
  <c r="AA367" i="3"/>
  <c r="Z367" i="3"/>
  <c r="Y367" i="3"/>
  <c r="X367" i="3"/>
  <c r="V367" i="3"/>
  <c r="U367" i="3"/>
  <c r="T367" i="3"/>
  <c r="S367" i="3"/>
  <c r="R367" i="3"/>
  <c r="Q367" i="3"/>
  <c r="P367" i="3"/>
  <c r="AI366" i="3"/>
  <c r="AH366" i="3"/>
  <c r="AF366" i="3"/>
  <c r="AE366" i="3"/>
  <c r="AD366" i="3"/>
  <c r="AC366" i="3"/>
  <c r="AB366" i="3"/>
  <c r="AA366" i="3"/>
  <c r="Z366" i="3"/>
  <c r="Y366" i="3"/>
  <c r="X366" i="3"/>
  <c r="V366" i="3"/>
  <c r="U366" i="3"/>
  <c r="T366" i="3"/>
  <c r="S366" i="3"/>
  <c r="R366" i="3"/>
  <c r="Q366" i="3"/>
  <c r="P366" i="3"/>
  <c r="AI365" i="3"/>
  <c r="AH365" i="3"/>
  <c r="AF365" i="3"/>
  <c r="AE365" i="3"/>
  <c r="AD365" i="3"/>
  <c r="AC365" i="3"/>
  <c r="AB365" i="3"/>
  <c r="AA365" i="3"/>
  <c r="Z365" i="3"/>
  <c r="Y365" i="3"/>
  <c r="X365" i="3"/>
  <c r="V365" i="3"/>
  <c r="U365" i="3"/>
  <c r="T365" i="3"/>
  <c r="S365" i="3"/>
  <c r="R365" i="3"/>
  <c r="Q365" i="3"/>
  <c r="P365" i="3"/>
  <c r="AI364" i="3"/>
  <c r="AH364" i="3"/>
  <c r="AF364" i="3"/>
  <c r="AE364" i="3"/>
  <c r="AD364" i="3"/>
  <c r="AC364" i="3"/>
  <c r="AB364" i="3"/>
  <c r="AA364" i="3"/>
  <c r="Z364" i="3"/>
  <c r="Y364" i="3"/>
  <c r="X364" i="3"/>
  <c r="V364" i="3"/>
  <c r="U364" i="3"/>
  <c r="T364" i="3"/>
  <c r="S364" i="3"/>
  <c r="R364" i="3"/>
  <c r="Q364" i="3"/>
  <c r="P364" i="3"/>
  <c r="AI363" i="3"/>
  <c r="AH363" i="3"/>
  <c r="AF363" i="3"/>
  <c r="AE363" i="3"/>
  <c r="AD363" i="3"/>
  <c r="AC363" i="3"/>
  <c r="AB363" i="3"/>
  <c r="AA363" i="3"/>
  <c r="Z363" i="3"/>
  <c r="Y363" i="3"/>
  <c r="X363" i="3"/>
  <c r="V363" i="3"/>
  <c r="U363" i="3"/>
  <c r="T363" i="3"/>
  <c r="S363" i="3"/>
  <c r="R363" i="3"/>
  <c r="Q363" i="3"/>
  <c r="P363" i="3"/>
  <c r="AI362" i="3"/>
  <c r="AH362" i="3"/>
  <c r="AF362" i="3"/>
  <c r="AE362" i="3"/>
  <c r="AD362" i="3"/>
  <c r="AC362" i="3"/>
  <c r="AB362" i="3"/>
  <c r="AA362" i="3"/>
  <c r="Z362" i="3"/>
  <c r="Y362" i="3"/>
  <c r="X362" i="3"/>
  <c r="V362" i="3"/>
  <c r="U362" i="3"/>
  <c r="T362" i="3"/>
  <c r="S362" i="3"/>
  <c r="R362" i="3"/>
  <c r="Q362" i="3"/>
  <c r="P362" i="3"/>
  <c r="AI361" i="3"/>
  <c r="AH361" i="3"/>
  <c r="AF361" i="3"/>
  <c r="AE361" i="3"/>
  <c r="AD361" i="3"/>
  <c r="AC361" i="3"/>
  <c r="AB361" i="3"/>
  <c r="AA361" i="3"/>
  <c r="Z361" i="3"/>
  <c r="Y361" i="3"/>
  <c r="X361" i="3"/>
  <c r="V361" i="3"/>
  <c r="U361" i="3"/>
  <c r="T361" i="3"/>
  <c r="S361" i="3"/>
  <c r="R361" i="3"/>
  <c r="Q361" i="3"/>
  <c r="P361" i="3"/>
  <c r="AI360" i="3"/>
  <c r="AH360" i="3"/>
  <c r="AF360" i="3"/>
  <c r="AE360" i="3"/>
  <c r="AD360" i="3"/>
  <c r="AC360" i="3"/>
  <c r="AB360" i="3"/>
  <c r="AA360" i="3"/>
  <c r="Z360" i="3"/>
  <c r="Y360" i="3"/>
  <c r="X360" i="3"/>
  <c r="V360" i="3"/>
  <c r="U360" i="3"/>
  <c r="T360" i="3"/>
  <c r="S360" i="3"/>
  <c r="R360" i="3"/>
  <c r="Q360" i="3"/>
  <c r="P360" i="3"/>
  <c r="AI359" i="3"/>
  <c r="AH359" i="3"/>
  <c r="AF359" i="3"/>
  <c r="AE359" i="3"/>
  <c r="AD359" i="3"/>
  <c r="AC359" i="3"/>
  <c r="AB359" i="3"/>
  <c r="AA359" i="3"/>
  <c r="Z359" i="3"/>
  <c r="Y359" i="3"/>
  <c r="X359" i="3"/>
  <c r="V359" i="3"/>
  <c r="U359" i="3"/>
  <c r="T359" i="3"/>
  <c r="S359" i="3"/>
  <c r="R359" i="3"/>
  <c r="Q359" i="3"/>
  <c r="P359" i="3"/>
  <c r="AI358" i="3"/>
  <c r="AH358" i="3"/>
  <c r="AF358" i="3"/>
  <c r="AE358" i="3"/>
  <c r="AD358" i="3"/>
  <c r="AC358" i="3"/>
  <c r="AB358" i="3"/>
  <c r="AA358" i="3"/>
  <c r="Z358" i="3"/>
  <c r="Y358" i="3"/>
  <c r="X358" i="3"/>
  <c r="V358" i="3"/>
  <c r="U358" i="3"/>
  <c r="T358" i="3"/>
  <c r="S358" i="3"/>
  <c r="R358" i="3"/>
  <c r="Q358" i="3"/>
  <c r="P358" i="3"/>
  <c r="AI357" i="3"/>
  <c r="AH357" i="3"/>
  <c r="AF357" i="3"/>
  <c r="AE357" i="3"/>
  <c r="AD357" i="3"/>
  <c r="AC357" i="3"/>
  <c r="AB357" i="3"/>
  <c r="AA357" i="3"/>
  <c r="Z357" i="3"/>
  <c r="Y357" i="3"/>
  <c r="X357" i="3"/>
  <c r="V357" i="3"/>
  <c r="U357" i="3"/>
  <c r="T357" i="3"/>
  <c r="S357" i="3"/>
  <c r="R357" i="3"/>
  <c r="Q357" i="3"/>
  <c r="P357" i="3"/>
  <c r="AI356" i="3"/>
  <c r="AH356" i="3"/>
  <c r="AF356" i="3"/>
  <c r="AE356" i="3"/>
  <c r="AD356" i="3"/>
  <c r="AC356" i="3"/>
  <c r="AB356" i="3"/>
  <c r="AA356" i="3"/>
  <c r="Z356" i="3"/>
  <c r="Y356" i="3"/>
  <c r="X356" i="3"/>
  <c r="V356" i="3"/>
  <c r="U356" i="3"/>
  <c r="T356" i="3"/>
  <c r="S356" i="3"/>
  <c r="R356" i="3"/>
  <c r="Q356" i="3"/>
  <c r="P356" i="3"/>
  <c r="AI355" i="3"/>
  <c r="AH355" i="3"/>
  <c r="AF355" i="3"/>
  <c r="AE355" i="3"/>
  <c r="AD355" i="3"/>
  <c r="AC355" i="3"/>
  <c r="AB355" i="3"/>
  <c r="AA355" i="3"/>
  <c r="Z355" i="3"/>
  <c r="Y355" i="3"/>
  <c r="X355" i="3"/>
  <c r="V355" i="3"/>
  <c r="U355" i="3"/>
  <c r="T355" i="3"/>
  <c r="S355" i="3"/>
  <c r="R355" i="3"/>
  <c r="Q355" i="3"/>
  <c r="P355" i="3"/>
  <c r="AI354" i="3"/>
  <c r="AH354" i="3"/>
  <c r="AF354" i="3"/>
  <c r="AE354" i="3"/>
  <c r="AD354" i="3"/>
  <c r="AC354" i="3"/>
  <c r="AB354" i="3"/>
  <c r="AA354" i="3"/>
  <c r="Z354" i="3"/>
  <c r="Y354" i="3"/>
  <c r="X354" i="3"/>
  <c r="V354" i="3"/>
  <c r="U354" i="3"/>
  <c r="T354" i="3"/>
  <c r="S354" i="3"/>
  <c r="R354" i="3"/>
  <c r="Q354" i="3"/>
  <c r="P354" i="3"/>
  <c r="AI353" i="3"/>
  <c r="AH353" i="3"/>
  <c r="AF353" i="3"/>
  <c r="AE353" i="3"/>
  <c r="AD353" i="3"/>
  <c r="AC353" i="3"/>
  <c r="AB353" i="3"/>
  <c r="AA353" i="3"/>
  <c r="Z353" i="3"/>
  <c r="Y353" i="3"/>
  <c r="X353" i="3"/>
  <c r="V353" i="3"/>
  <c r="U353" i="3"/>
  <c r="T353" i="3"/>
  <c r="S353" i="3"/>
  <c r="R353" i="3"/>
  <c r="Q353" i="3"/>
  <c r="P353" i="3"/>
  <c r="AI352" i="3"/>
  <c r="AH352" i="3"/>
  <c r="AF352" i="3"/>
  <c r="AE352" i="3"/>
  <c r="AD352" i="3"/>
  <c r="AC352" i="3"/>
  <c r="AB352" i="3"/>
  <c r="AA352" i="3"/>
  <c r="Z352" i="3"/>
  <c r="Y352" i="3"/>
  <c r="X352" i="3"/>
  <c r="V352" i="3"/>
  <c r="U352" i="3"/>
  <c r="T352" i="3"/>
  <c r="S352" i="3"/>
  <c r="R352" i="3"/>
  <c r="Q352" i="3"/>
  <c r="P352" i="3"/>
  <c r="AI351" i="3"/>
  <c r="AH351" i="3"/>
  <c r="AF351" i="3"/>
  <c r="AE351" i="3"/>
  <c r="AD351" i="3"/>
  <c r="AC351" i="3"/>
  <c r="AB351" i="3"/>
  <c r="AA351" i="3"/>
  <c r="Z351" i="3"/>
  <c r="Y351" i="3"/>
  <c r="X351" i="3"/>
  <c r="V351" i="3"/>
  <c r="U351" i="3"/>
  <c r="T351" i="3"/>
  <c r="S351" i="3"/>
  <c r="R351" i="3"/>
  <c r="Q351" i="3"/>
  <c r="P351" i="3"/>
  <c r="AI350" i="3"/>
  <c r="AH350" i="3"/>
  <c r="AF350" i="3"/>
  <c r="AE350" i="3"/>
  <c r="AD350" i="3"/>
  <c r="AC350" i="3"/>
  <c r="AB350" i="3"/>
  <c r="AA350" i="3"/>
  <c r="Z350" i="3"/>
  <c r="Y350" i="3"/>
  <c r="X350" i="3"/>
  <c r="V350" i="3"/>
  <c r="U350" i="3"/>
  <c r="T350" i="3"/>
  <c r="S350" i="3"/>
  <c r="R350" i="3"/>
  <c r="Q350" i="3"/>
  <c r="P350" i="3"/>
  <c r="AI349" i="3"/>
  <c r="AH349" i="3"/>
  <c r="AF349" i="3"/>
  <c r="AE349" i="3"/>
  <c r="AD349" i="3"/>
  <c r="AC349" i="3"/>
  <c r="AB349" i="3"/>
  <c r="AA349" i="3"/>
  <c r="Z349" i="3"/>
  <c r="Y349" i="3"/>
  <c r="X349" i="3"/>
  <c r="V349" i="3"/>
  <c r="U349" i="3"/>
  <c r="T349" i="3"/>
  <c r="S349" i="3"/>
  <c r="R349" i="3"/>
  <c r="Q349" i="3"/>
  <c r="P349" i="3"/>
  <c r="AI348" i="3"/>
  <c r="AH348" i="3"/>
  <c r="AF348" i="3"/>
  <c r="AE348" i="3"/>
  <c r="AD348" i="3"/>
  <c r="AC348" i="3"/>
  <c r="AB348" i="3"/>
  <c r="AA348" i="3"/>
  <c r="Z348" i="3"/>
  <c r="Y348" i="3"/>
  <c r="X348" i="3"/>
  <c r="V348" i="3"/>
  <c r="U348" i="3"/>
  <c r="T348" i="3"/>
  <c r="S348" i="3"/>
  <c r="R348" i="3"/>
  <c r="Q348" i="3"/>
  <c r="P348" i="3"/>
  <c r="AI347" i="3"/>
  <c r="AH347" i="3"/>
  <c r="AF347" i="3"/>
  <c r="AE347" i="3"/>
  <c r="AD347" i="3"/>
  <c r="AC347" i="3"/>
  <c r="AB347" i="3"/>
  <c r="AA347" i="3"/>
  <c r="Z347" i="3"/>
  <c r="Y347" i="3"/>
  <c r="X347" i="3"/>
  <c r="V347" i="3"/>
  <c r="U347" i="3"/>
  <c r="T347" i="3"/>
  <c r="S347" i="3"/>
  <c r="R347" i="3"/>
  <c r="Q347" i="3"/>
  <c r="P347" i="3"/>
  <c r="AI346" i="3"/>
  <c r="AH346" i="3"/>
  <c r="AF346" i="3"/>
  <c r="AE346" i="3"/>
  <c r="AD346" i="3"/>
  <c r="AC346" i="3"/>
  <c r="AB346" i="3"/>
  <c r="AA346" i="3"/>
  <c r="Z346" i="3"/>
  <c r="Y346" i="3"/>
  <c r="X346" i="3"/>
  <c r="V346" i="3"/>
  <c r="U346" i="3"/>
  <c r="T346" i="3"/>
  <c r="S346" i="3"/>
  <c r="R346" i="3"/>
  <c r="Q346" i="3"/>
  <c r="P346" i="3"/>
  <c r="AI345" i="3"/>
  <c r="AH345" i="3"/>
  <c r="AF345" i="3"/>
  <c r="AE345" i="3"/>
  <c r="AD345" i="3"/>
  <c r="AC345" i="3"/>
  <c r="AB345" i="3"/>
  <c r="AA345" i="3"/>
  <c r="Z345" i="3"/>
  <c r="Y345" i="3"/>
  <c r="X345" i="3"/>
  <c r="V345" i="3"/>
  <c r="U345" i="3"/>
  <c r="T345" i="3"/>
  <c r="S345" i="3"/>
  <c r="R345" i="3"/>
  <c r="Q345" i="3"/>
  <c r="P345" i="3"/>
  <c r="AI344" i="3"/>
  <c r="AH344" i="3"/>
  <c r="AF344" i="3"/>
  <c r="AE344" i="3"/>
  <c r="AD344" i="3"/>
  <c r="AC344" i="3"/>
  <c r="AB344" i="3"/>
  <c r="AA344" i="3"/>
  <c r="Z344" i="3"/>
  <c r="Y344" i="3"/>
  <c r="X344" i="3"/>
  <c r="V344" i="3"/>
  <c r="U344" i="3"/>
  <c r="T344" i="3"/>
  <c r="S344" i="3"/>
  <c r="R344" i="3"/>
  <c r="Q344" i="3"/>
  <c r="P344" i="3"/>
  <c r="AI343" i="3"/>
  <c r="AH343" i="3"/>
  <c r="AF343" i="3"/>
  <c r="AE343" i="3"/>
  <c r="AD343" i="3"/>
  <c r="AC343" i="3"/>
  <c r="AB343" i="3"/>
  <c r="AA343" i="3"/>
  <c r="Z343" i="3"/>
  <c r="Y343" i="3"/>
  <c r="X343" i="3"/>
  <c r="V343" i="3"/>
  <c r="U343" i="3"/>
  <c r="T343" i="3"/>
  <c r="S343" i="3"/>
  <c r="R343" i="3"/>
  <c r="Q343" i="3"/>
  <c r="P343" i="3"/>
  <c r="AI342" i="3"/>
  <c r="AH342" i="3"/>
  <c r="AF342" i="3"/>
  <c r="AE342" i="3"/>
  <c r="AD342" i="3"/>
  <c r="AC342" i="3"/>
  <c r="AB342" i="3"/>
  <c r="AA342" i="3"/>
  <c r="Z342" i="3"/>
  <c r="Y342" i="3"/>
  <c r="X342" i="3"/>
  <c r="V342" i="3"/>
  <c r="U342" i="3"/>
  <c r="T342" i="3"/>
  <c r="S342" i="3"/>
  <c r="R342" i="3"/>
  <c r="Q342" i="3"/>
  <c r="P342" i="3"/>
  <c r="AI341" i="3"/>
  <c r="AH341" i="3"/>
  <c r="AF341" i="3"/>
  <c r="AE341" i="3"/>
  <c r="AD341" i="3"/>
  <c r="AC341" i="3"/>
  <c r="AB341" i="3"/>
  <c r="AA341" i="3"/>
  <c r="Z341" i="3"/>
  <c r="Y341" i="3"/>
  <c r="X341" i="3"/>
  <c r="V341" i="3"/>
  <c r="U341" i="3"/>
  <c r="T341" i="3"/>
  <c r="S341" i="3"/>
  <c r="R341" i="3"/>
  <c r="Q341" i="3"/>
  <c r="P341" i="3"/>
  <c r="AI340" i="3"/>
  <c r="AH340" i="3"/>
  <c r="AF340" i="3"/>
  <c r="AE340" i="3"/>
  <c r="AD340" i="3"/>
  <c r="AC340" i="3"/>
  <c r="AB340" i="3"/>
  <c r="AA340" i="3"/>
  <c r="Z340" i="3"/>
  <c r="Y340" i="3"/>
  <c r="X340" i="3"/>
  <c r="V340" i="3"/>
  <c r="U340" i="3"/>
  <c r="T340" i="3"/>
  <c r="S340" i="3"/>
  <c r="R340" i="3"/>
  <c r="Q340" i="3"/>
  <c r="P340" i="3"/>
  <c r="AI339" i="3"/>
  <c r="AH339" i="3"/>
  <c r="AF339" i="3"/>
  <c r="AE339" i="3"/>
  <c r="AD339" i="3"/>
  <c r="AC339" i="3"/>
  <c r="AB339" i="3"/>
  <c r="AA339" i="3"/>
  <c r="Z339" i="3"/>
  <c r="Y339" i="3"/>
  <c r="X339" i="3"/>
  <c r="V339" i="3"/>
  <c r="U339" i="3"/>
  <c r="T339" i="3"/>
  <c r="S339" i="3"/>
  <c r="R339" i="3"/>
  <c r="Q339" i="3"/>
  <c r="P339" i="3"/>
  <c r="AI338" i="3"/>
  <c r="AH338" i="3"/>
  <c r="AF338" i="3"/>
  <c r="AE338" i="3"/>
  <c r="AD338" i="3"/>
  <c r="AC338" i="3"/>
  <c r="AB338" i="3"/>
  <c r="AA338" i="3"/>
  <c r="Z338" i="3"/>
  <c r="Y338" i="3"/>
  <c r="X338" i="3"/>
  <c r="V338" i="3"/>
  <c r="U338" i="3"/>
  <c r="T338" i="3"/>
  <c r="S338" i="3"/>
  <c r="R338" i="3"/>
  <c r="Q338" i="3"/>
  <c r="P338" i="3"/>
  <c r="AI337" i="3"/>
  <c r="AH337" i="3"/>
  <c r="AF337" i="3"/>
  <c r="AE337" i="3"/>
  <c r="AD337" i="3"/>
  <c r="AC337" i="3"/>
  <c r="AB337" i="3"/>
  <c r="AA337" i="3"/>
  <c r="Z337" i="3"/>
  <c r="Y337" i="3"/>
  <c r="X337" i="3"/>
  <c r="V337" i="3"/>
  <c r="U337" i="3"/>
  <c r="T337" i="3"/>
  <c r="S337" i="3"/>
  <c r="R337" i="3"/>
  <c r="Q337" i="3"/>
  <c r="P337" i="3"/>
  <c r="AI336" i="3"/>
  <c r="AH336" i="3"/>
  <c r="AF336" i="3"/>
  <c r="AE336" i="3"/>
  <c r="AD336" i="3"/>
  <c r="AC336" i="3"/>
  <c r="AB336" i="3"/>
  <c r="AA336" i="3"/>
  <c r="Z336" i="3"/>
  <c r="Y336" i="3"/>
  <c r="X336" i="3"/>
  <c r="V336" i="3"/>
  <c r="U336" i="3"/>
  <c r="T336" i="3"/>
  <c r="S336" i="3"/>
  <c r="R336" i="3"/>
  <c r="Q336" i="3"/>
  <c r="P336" i="3"/>
  <c r="AI335" i="3"/>
  <c r="AH335" i="3"/>
  <c r="AF335" i="3"/>
  <c r="AE335" i="3"/>
  <c r="AD335" i="3"/>
  <c r="AC335" i="3"/>
  <c r="AB335" i="3"/>
  <c r="AA335" i="3"/>
  <c r="Z335" i="3"/>
  <c r="Y335" i="3"/>
  <c r="X335" i="3"/>
  <c r="V335" i="3"/>
  <c r="U335" i="3"/>
  <c r="T335" i="3"/>
  <c r="S335" i="3"/>
  <c r="R335" i="3"/>
  <c r="Q335" i="3"/>
  <c r="P335" i="3"/>
  <c r="AI334" i="3"/>
  <c r="AH334" i="3"/>
  <c r="AF334" i="3"/>
  <c r="AE334" i="3"/>
  <c r="AD334" i="3"/>
  <c r="AC334" i="3"/>
  <c r="AB334" i="3"/>
  <c r="AA334" i="3"/>
  <c r="Z334" i="3"/>
  <c r="Y334" i="3"/>
  <c r="X334" i="3"/>
  <c r="V334" i="3"/>
  <c r="U334" i="3"/>
  <c r="T334" i="3"/>
  <c r="S334" i="3"/>
  <c r="R334" i="3"/>
  <c r="Q334" i="3"/>
  <c r="P334" i="3"/>
  <c r="AI333" i="3"/>
  <c r="AH333" i="3"/>
  <c r="AF333" i="3"/>
  <c r="AE333" i="3"/>
  <c r="AD333" i="3"/>
  <c r="AC333" i="3"/>
  <c r="AB333" i="3"/>
  <c r="AA333" i="3"/>
  <c r="Z333" i="3"/>
  <c r="Y333" i="3"/>
  <c r="X333" i="3"/>
  <c r="V333" i="3"/>
  <c r="U333" i="3"/>
  <c r="T333" i="3"/>
  <c r="S333" i="3"/>
  <c r="R333" i="3"/>
  <c r="Q333" i="3"/>
  <c r="P333" i="3"/>
  <c r="AI332" i="3"/>
  <c r="AH332" i="3"/>
  <c r="AF332" i="3"/>
  <c r="AE332" i="3"/>
  <c r="AD332" i="3"/>
  <c r="AC332" i="3"/>
  <c r="AB332" i="3"/>
  <c r="AA332" i="3"/>
  <c r="Z332" i="3"/>
  <c r="Y332" i="3"/>
  <c r="X332" i="3"/>
  <c r="V332" i="3"/>
  <c r="U332" i="3"/>
  <c r="T332" i="3"/>
  <c r="S332" i="3"/>
  <c r="R332" i="3"/>
  <c r="Q332" i="3"/>
  <c r="P332" i="3"/>
  <c r="AI331" i="3"/>
  <c r="AH331" i="3"/>
  <c r="AF331" i="3"/>
  <c r="AE331" i="3"/>
  <c r="AD331" i="3"/>
  <c r="AC331" i="3"/>
  <c r="AB331" i="3"/>
  <c r="AA331" i="3"/>
  <c r="Z331" i="3"/>
  <c r="Y331" i="3"/>
  <c r="X331" i="3"/>
  <c r="V331" i="3"/>
  <c r="U331" i="3"/>
  <c r="T331" i="3"/>
  <c r="S331" i="3"/>
  <c r="R331" i="3"/>
  <c r="Q331" i="3"/>
  <c r="P331" i="3"/>
  <c r="AI330" i="3"/>
  <c r="AH330" i="3"/>
  <c r="AF330" i="3"/>
  <c r="AE330" i="3"/>
  <c r="AD330" i="3"/>
  <c r="AC330" i="3"/>
  <c r="AB330" i="3"/>
  <c r="AA330" i="3"/>
  <c r="Z330" i="3"/>
  <c r="Y330" i="3"/>
  <c r="X330" i="3"/>
  <c r="V330" i="3"/>
  <c r="U330" i="3"/>
  <c r="T330" i="3"/>
  <c r="S330" i="3"/>
  <c r="R330" i="3"/>
  <c r="Q330" i="3"/>
  <c r="P330" i="3"/>
  <c r="AI329" i="3"/>
  <c r="AH329" i="3"/>
  <c r="AF329" i="3"/>
  <c r="AE329" i="3"/>
  <c r="AD329" i="3"/>
  <c r="AC329" i="3"/>
  <c r="AB329" i="3"/>
  <c r="AA329" i="3"/>
  <c r="Z329" i="3"/>
  <c r="Y329" i="3"/>
  <c r="X329" i="3"/>
  <c r="V329" i="3"/>
  <c r="U329" i="3"/>
  <c r="T329" i="3"/>
  <c r="S329" i="3"/>
  <c r="R329" i="3"/>
  <c r="Q329" i="3"/>
  <c r="P329" i="3"/>
  <c r="AI328" i="3"/>
  <c r="AH328" i="3"/>
  <c r="AF328" i="3"/>
  <c r="AE328" i="3"/>
  <c r="AD328" i="3"/>
  <c r="AC328" i="3"/>
  <c r="AB328" i="3"/>
  <c r="AA328" i="3"/>
  <c r="Z328" i="3"/>
  <c r="Y328" i="3"/>
  <c r="X328" i="3"/>
  <c r="V328" i="3"/>
  <c r="U328" i="3"/>
  <c r="T328" i="3"/>
  <c r="S328" i="3"/>
  <c r="R328" i="3"/>
  <c r="Q328" i="3"/>
  <c r="P328" i="3"/>
  <c r="AI327" i="3"/>
  <c r="AH327" i="3"/>
  <c r="AF327" i="3"/>
  <c r="AE327" i="3"/>
  <c r="AD327" i="3"/>
  <c r="AC327" i="3"/>
  <c r="AB327" i="3"/>
  <c r="AA327" i="3"/>
  <c r="Z327" i="3"/>
  <c r="Y327" i="3"/>
  <c r="X327" i="3"/>
  <c r="V327" i="3"/>
  <c r="U327" i="3"/>
  <c r="T327" i="3"/>
  <c r="S327" i="3"/>
  <c r="R327" i="3"/>
  <c r="Q327" i="3"/>
  <c r="P327" i="3"/>
  <c r="AI326" i="3"/>
  <c r="AH326" i="3"/>
  <c r="AF326" i="3"/>
  <c r="AE326" i="3"/>
  <c r="AD326" i="3"/>
  <c r="AC326" i="3"/>
  <c r="AB326" i="3"/>
  <c r="AA326" i="3"/>
  <c r="Z326" i="3"/>
  <c r="Y326" i="3"/>
  <c r="X326" i="3"/>
  <c r="V326" i="3"/>
  <c r="U326" i="3"/>
  <c r="T326" i="3"/>
  <c r="S326" i="3"/>
  <c r="R326" i="3"/>
  <c r="Q326" i="3"/>
  <c r="P326" i="3"/>
  <c r="AI325" i="3"/>
  <c r="AH325" i="3"/>
  <c r="AF325" i="3"/>
  <c r="AE325" i="3"/>
  <c r="AD325" i="3"/>
  <c r="AC325" i="3"/>
  <c r="AB325" i="3"/>
  <c r="AA325" i="3"/>
  <c r="Z325" i="3"/>
  <c r="Y325" i="3"/>
  <c r="X325" i="3"/>
  <c r="V325" i="3"/>
  <c r="U325" i="3"/>
  <c r="T325" i="3"/>
  <c r="S325" i="3"/>
  <c r="R325" i="3"/>
  <c r="Q325" i="3"/>
  <c r="P325" i="3"/>
  <c r="AI324" i="3"/>
  <c r="AH324" i="3"/>
  <c r="AF324" i="3"/>
  <c r="AE324" i="3"/>
  <c r="AD324" i="3"/>
  <c r="AC324" i="3"/>
  <c r="AB324" i="3"/>
  <c r="AA324" i="3"/>
  <c r="Z324" i="3"/>
  <c r="Y324" i="3"/>
  <c r="X324" i="3"/>
  <c r="V324" i="3"/>
  <c r="U324" i="3"/>
  <c r="T324" i="3"/>
  <c r="S324" i="3"/>
  <c r="R324" i="3"/>
  <c r="Q324" i="3"/>
  <c r="P324" i="3"/>
  <c r="AI323" i="3"/>
  <c r="AH323" i="3"/>
  <c r="AF323" i="3"/>
  <c r="AE323" i="3"/>
  <c r="AD323" i="3"/>
  <c r="AC323" i="3"/>
  <c r="AB323" i="3"/>
  <c r="AA323" i="3"/>
  <c r="Z323" i="3"/>
  <c r="Y323" i="3"/>
  <c r="X323" i="3"/>
  <c r="V323" i="3"/>
  <c r="U323" i="3"/>
  <c r="T323" i="3"/>
  <c r="S323" i="3"/>
  <c r="R323" i="3"/>
  <c r="Q323" i="3"/>
  <c r="P323" i="3"/>
  <c r="AI322" i="3"/>
  <c r="AH322" i="3"/>
  <c r="AF322" i="3"/>
  <c r="AE322" i="3"/>
  <c r="AD322" i="3"/>
  <c r="AC322" i="3"/>
  <c r="AB322" i="3"/>
  <c r="AA322" i="3"/>
  <c r="Z322" i="3"/>
  <c r="Y322" i="3"/>
  <c r="X322" i="3"/>
  <c r="V322" i="3"/>
  <c r="U322" i="3"/>
  <c r="T322" i="3"/>
  <c r="S322" i="3"/>
  <c r="R322" i="3"/>
  <c r="Q322" i="3"/>
  <c r="P322" i="3"/>
  <c r="AI321" i="3"/>
  <c r="AH321" i="3"/>
  <c r="AF321" i="3"/>
  <c r="AE321" i="3"/>
  <c r="AD321" i="3"/>
  <c r="AC321" i="3"/>
  <c r="AB321" i="3"/>
  <c r="AA321" i="3"/>
  <c r="Z321" i="3"/>
  <c r="Y321" i="3"/>
  <c r="X321" i="3"/>
  <c r="V321" i="3"/>
  <c r="U321" i="3"/>
  <c r="T321" i="3"/>
  <c r="S321" i="3"/>
  <c r="R321" i="3"/>
  <c r="Q321" i="3"/>
  <c r="P321" i="3"/>
  <c r="AI320" i="3"/>
  <c r="AH320" i="3"/>
  <c r="AF320" i="3"/>
  <c r="AE320" i="3"/>
  <c r="AD320" i="3"/>
  <c r="AC320" i="3"/>
  <c r="AB320" i="3"/>
  <c r="AA320" i="3"/>
  <c r="Z320" i="3"/>
  <c r="Y320" i="3"/>
  <c r="X320" i="3"/>
  <c r="V320" i="3"/>
  <c r="U320" i="3"/>
  <c r="T320" i="3"/>
  <c r="S320" i="3"/>
  <c r="R320" i="3"/>
  <c r="Q320" i="3"/>
  <c r="P320" i="3"/>
  <c r="AI319" i="3"/>
  <c r="AH319" i="3"/>
  <c r="AF319" i="3"/>
  <c r="AE319" i="3"/>
  <c r="AD319" i="3"/>
  <c r="AC319" i="3"/>
  <c r="AB319" i="3"/>
  <c r="AA319" i="3"/>
  <c r="Z319" i="3"/>
  <c r="Y319" i="3"/>
  <c r="X319" i="3"/>
  <c r="V319" i="3"/>
  <c r="U319" i="3"/>
  <c r="T319" i="3"/>
  <c r="S319" i="3"/>
  <c r="R319" i="3"/>
  <c r="Q319" i="3"/>
  <c r="P319" i="3"/>
  <c r="AI318" i="3"/>
  <c r="AH318" i="3"/>
  <c r="AF318" i="3"/>
  <c r="AE318" i="3"/>
  <c r="AD318" i="3"/>
  <c r="AC318" i="3"/>
  <c r="AB318" i="3"/>
  <c r="AA318" i="3"/>
  <c r="Z318" i="3"/>
  <c r="Y318" i="3"/>
  <c r="X318" i="3"/>
  <c r="V318" i="3"/>
  <c r="U318" i="3"/>
  <c r="T318" i="3"/>
  <c r="S318" i="3"/>
  <c r="R318" i="3"/>
  <c r="Q318" i="3"/>
  <c r="P318" i="3"/>
  <c r="AI317" i="3"/>
  <c r="AH317" i="3"/>
  <c r="AF317" i="3"/>
  <c r="AE317" i="3"/>
  <c r="AD317" i="3"/>
  <c r="AC317" i="3"/>
  <c r="AB317" i="3"/>
  <c r="AA317" i="3"/>
  <c r="Z317" i="3"/>
  <c r="Y317" i="3"/>
  <c r="X317" i="3"/>
  <c r="V317" i="3"/>
  <c r="U317" i="3"/>
  <c r="T317" i="3"/>
  <c r="S317" i="3"/>
  <c r="R317" i="3"/>
  <c r="Q317" i="3"/>
  <c r="P317" i="3"/>
  <c r="AI316" i="3"/>
  <c r="AH316" i="3"/>
  <c r="AF316" i="3"/>
  <c r="AE316" i="3"/>
  <c r="AD316" i="3"/>
  <c r="AC316" i="3"/>
  <c r="AB316" i="3"/>
  <c r="AA316" i="3"/>
  <c r="Z316" i="3"/>
  <c r="Y316" i="3"/>
  <c r="X316" i="3"/>
  <c r="V316" i="3"/>
  <c r="U316" i="3"/>
  <c r="T316" i="3"/>
  <c r="S316" i="3"/>
  <c r="R316" i="3"/>
  <c r="Q316" i="3"/>
  <c r="P316" i="3"/>
  <c r="AI315" i="3"/>
  <c r="AH315" i="3"/>
  <c r="AF315" i="3"/>
  <c r="AE315" i="3"/>
  <c r="AD315" i="3"/>
  <c r="AC315" i="3"/>
  <c r="AB315" i="3"/>
  <c r="AA315" i="3"/>
  <c r="Z315" i="3"/>
  <c r="Y315" i="3"/>
  <c r="X315" i="3"/>
  <c r="V315" i="3"/>
  <c r="U315" i="3"/>
  <c r="T315" i="3"/>
  <c r="S315" i="3"/>
  <c r="R315" i="3"/>
  <c r="Q315" i="3"/>
  <c r="P315" i="3"/>
  <c r="AI314" i="3"/>
  <c r="AH314" i="3"/>
  <c r="AF314" i="3"/>
  <c r="AE314" i="3"/>
  <c r="AD314" i="3"/>
  <c r="AC314" i="3"/>
  <c r="AB314" i="3"/>
  <c r="AA314" i="3"/>
  <c r="Z314" i="3"/>
  <c r="Y314" i="3"/>
  <c r="X314" i="3"/>
  <c r="V314" i="3"/>
  <c r="U314" i="3"/>
  <c r="T314" i="3"/>
  <c r="S314" i="3"/>
  <c r="R314" i="3"/>
  <c r="Q314" i="3"/>
  <c r="P314" i="3"/>
  <c r="AI313" i="3"/>
  <c r="AH313" i="3"/>
  <c r="AF313" i="3"/>
  <c r="AE313" i="3"/>
  <c r="AD313" i="3"/>
  <c r="AC313" i="3"/>
  <c r="AB313" i="3"/>
  <c r="AA313" i="3"/>
  <c r="Z313" i="3"/>
  <c r="Y313" i="3"/>
  <c r="X313" i="3"/>
  <c r="V313" i="3"/>
  <c r="U313" i="3"/>
  <c r="T313" i="3"/>
  <c r="S313" i="3"/>
  <c r="R313" i="3"/>
  <c r="Q313" i="3"/>
  <c r="P313" i="3"/>
  <c r="AI312" i="3"/>
  <c r="AH312" i="3"/>
  <c r="AF312" i="3"/>
  <c r="AE312" i="3"/>
  <c r="AD312" i="3"/>
  <c r="AC312" i="3"/>
  <c r="AB312" i="3"/>
  <c r="AA312" i="3"/>
  <c r="Z312" i="3"/>
  <c r="Y312" i="3"/>
  <c r="X312" i="3"/>
  <c r="V312" i="3"/>
  <c r="U312" i="3"/>
  <c r="T312" i="3"/>
  <c r="S312" i="3"/>
  <c r="R312" i="3"/>
  <c r="Q312" i="3"/>
  <c r="P312" i="3"/>
  <c r="AI311" i="3"/>
  <c r="AH311" i="3"/>
  <c r="AF311" i="3"/>
  <c r="AE311" i="3"/>
  <c r="AD311" i="3"/>
  <c r="AC311" i="3"/>
  <c r="AB311" i="3"/>
  <c r="AA311" i="3"/>
  <c r="Z311" i="3"/>
  <c r="Y311" i="3"/>
  <c r="X311" i="3"/>
  <c r="V311" i="3"/>
  <c r="U311" i="3"/>
  <c r="T311" i="3"/>
  <c r="S311" i="3"/>
  <c r="R311" i="3"/>
  <c r="Q311" i="3"/>
  <c r="P311" i="3"/>
  <c r="AI310" i="3"/>
  <c r="AH310" i="3"/>
  <c r="AF310" i="3"/>
  <c r="AE310" i="3"/>
  <c r="AD310" i="3"/>
  <c r="AC310" i="3"/>
  <c r="AB310" i="3"/>
  <c r="AA310" i="3"/>
  <c r="Z310" i="3"/>
  <c r="Y310" i="3"/>
  <c r="X310" i="3"/>
  <c r="V310" i="3"/>
  <c r="U310" i="3"/>
  <c r="T310" i="3"/>
  <c r="S310" i="3"/>
  <c r="R310" i="3"/>
  <c r="Q310" i="3"/>
  <c r="P310" i="3"/>
  <c r="AI309" i="3"/>
  <c r="AH309" i="3"/>
  <c r="AF309" i="3"/>
  <c r="AE309" i="3"/>
  <c r="AD309" i="3"/>
  <c r="AC309" i="3"/>
  <c r="AB309" i="3"/>
  <c r="AA309" i="3"/>
  <c r="Z309" i="3"/>
  <c r="Y309" i="3"/>
  <c r="X309" i="3"/>
  <c r="V309" i="3"/>
  <c r="U309" i="3"/>
  <c r="T309" i="3"/>
  <c r="S309" i="3"/>
  <c r="R309" i="3"/>
  <c r="Q309" i="3"/>
  <c r="P309" i="3"/>
  <c r="AI308" i="3"/>
  <c r="AH308" i="3"/>
  <c r="AF308" i="3"/>
  <c r="AE308" i="3"/>
  <c r="AD308" i="3"/>
  <c r="AC308" i="3"/>
  <c r="AB308" i="3"/>
  <c r="AA308" i="3"/>
  <c r="Z308" i="3"/>
  <c r="Y308" i="3"/>
  <c r="X308" i="3"/>
  <c r="V308" i="3"/>
  <c r="U308" i="3"/>
  <c r="T308" i="3"/>
  <c r="S308" i="3"/>
  <c r="R308" i="3"/>
  <c r="Q308" i="3"/>
  <c r="P308" i="3"/>
  <c r="AI307" i="3"/>
  <c r="AH307" i="3"/>
  <c r="AF307" i="3"/>
  <c r="AE307" i="3"/>
  <c r="AD307" i="3"/>
  <c r="AC307" i="3"/>
  <c r="AB307" i="3"/>
  <c r="AA307" i="3"/>
  <c r="Z307" i="3"/>
  <c r="Y307" i="3"/>
  <c r="X307" i="3"/>
  <c r="V307" i="3"/>
  <c r="U307" i="3"/>
  <c r="T307" i="3"/>
  <c r="S307" i="3"/>
  <c r="R307" i="3"/>
  <c r="Q307" i="3"/>
  <c r="P307" i="3"/>
  <c r="AI306" i="3"/>
  <c r="AH306" i="3"/>
  <c r="AF306" i="3"/>
  <c r="AE306" i="3"/>
  <c r="AD306" i="3"/>
  <c r="AC306" i="3"/>
  <c r="AB306" i="3"/>
  <c r="AA306" i="3"/>
  <c r="Z306" i="3"/>
  <c r="Y306" i="3"/>
  <c r="X306" i="3"/>
  <c r="V306" i="3"/>
  <c r="U306" i="3"/>
  <c r="T306" i="3"/>
  <c r="S306" i="3"/>
  <c r="R306" i="3"/>
  <c r="Q306" i="3"/>
  <c r="P306" i="3"/>
  <c r="AI305" i="3"/>
  <c r="AH305" i="3"/>
  <c r="AF305" i="3"/>
  <c r="AE305" i="3"/>
  <c r="AD305" i="3"/>
  <c r="AC305" i="3"/>
  <c r="AB305" i="3"/>
  <c r="AA305" i="3"/>
  <c r="Z305" i="3"/>
  <c r="Y305" i="3"/>
  <c r="X305" i="3"/>
  <c r="V305" i="3"/>
  <c r="U305" i="3"/>
  <c r="T305" i="3"/>
  <c r="S305" i="3"/>
  <c r="R305" i="3"/>
  <c r="Q305" i="3"/>
  <c r="P305" i="3"/>
  <c r="AI304" i="3"/>
  <c r="AH304" i="3"/>
  <c r="AF304" i="3"/>
  <c r="AE304" i="3"/>
  <c r="AD304" i="3"/>
  <c r="AC304" i="3"/>
  <c r="AB304" i="3"/>
  <c r="AA304" i="3"/>
  <c r="Z304" i="3"/>
  <c r="Y304" i="3"/>
  <c r="X304" i="3"/>
  <c r="V304" i="3"/>
  <c r="U304" i="3"/>
  <c r="T304" i="3"/>
  <c r="S304" i="3"/>
  <c r="R304" i="3"/>
  <c r="Q304" i="3"/>
  <c r="P304" i="3"/>
  <c r="AI303" i="3"/>
  <c r="AH303" i="3"/>
  <c r="AF303" i="3"/>
  <c r="AE303" i="3"/>
  <c r="AD303" i="3"/>
  <c r="AC303" i="3"/>
  <c r="AB303" i="3"/>
  <c r="AA303" i="3"/>
  <c r="Z303" i="3"/>
  <c r="Y303" i="3"/>
  <c r="X303" i="3"/>
  <c r="V303" i="3"/>
  <c r="U303" i="3"/>
  <c r="T303" i="3"/>
  <c r="S303" i="3"/>
  <c r="R303" i="3"/>
  <c r="Q303" i="3"/>
  <c r="P303" i="3"/>
  <c r="AI302" i="3"/>
  <c r="AH302" i="3"/>
  <c r="AF302" i="3"/>
  <c r="AE302" i="3"/>
  <c r="AD302" i="3"/>
  <c r="AC302" i="3"/>
  <c r="AB302" i="3"/>
  <c r="AA302" i="3"/>
  <c r="Z302" i="3"/>
  <c r="Y302" i="3"/>
  <c r="X302" i="3"/>
  <c r="V302" i="3"/>
  <c r="U302" i="3"/>
  <c r="T302" i="3"/>
  <c r="S302" i="3"/>
  <c r="R302" i="3"/>
  <c r="Q302" i="3"/>
  <c r="P302" i="3"/>
  <c r="AI301" i="3"/>
  <c r="AH301" i="3"/>
  <c r="AF301" i="3"/>
  <c r="AE301" i="3"/>
  <c r="AD301" i="3"/>
  <c r="AC301" i="3"/>
  <c r="AB301" i="3"/>
  <c r="AA301" i="3"/>
  <c r="Z301" i="3"/>
  <c r="Y301" i="3"/>
  <c r="X301" i="3"/>
  <c r="V301" i="3"/>
  <c r="U301" i="3"/>
  <c r="T301" i="3"/>
  <c r="S301" i="3"/>
  <c r="R301" i="3"/>
  <c r="Q301" i="3"/>
  <c r="P301" i="3"/>
  <c r="AI300" i="3"/>
  <c r="AH300" i="3"/>
  <c r="AF300" i="3"/>
  <c r="AE300" i="3"/>
  <c r="AD300" i="3"/>
  <c r="AC300" i="3"/>
  <c r="AB300" i="3"/>
  <c r="AA300" i="3"/>
  <c r="Z300" i="3"/>
  <c r="Y300" i="3"/>
  <c r="X300" i="3"/>
  <c r="V300" i="3"/>
  <c r="U300" i="3"/>
  <c r="T300" i="3"/>
  <c r="S300" i="3"/>
  <c r="R300" i="3"/>
  <c r="Q300" i="3"/>
  <c r="P300" i="3"/>
  <c r="AI299" i="3"/>
  <c r="AH299" i="3"/>
  <c r="AF299" i="3"/>
  <c r="AE299" i="3"/>
  <c r="AD299" i="3"/>
  <c r="AC299" i="3"/>
  <c r="AB299" i="3"/>
  <c r="AA299" i="3"/>
  <c r="Z299" i="3"/>
  <c r="Y299" i="3"/>
  <c r="X299" i="3"/>
  <c r="V299" i="3"/>
  <c r="U299" i="3"/>
  <c r="T299" i="3"/>
  <c r="S299" i="3"/>
  <c r="R299" i="3"/>
  <c r="Q299" i="3"/>
  <c r="P299" i="3"/>
  <c r="AI298" i="3"/>
  <c r="AH298" i="3"/>
  <c r="AF298" i="3"/>
  <c r="AE298" i="3"/>
  <c r="AD298" i="3"/>
  <c r="AC298" i="3"/>
  <c r="AB298" i="3"/>
  <c r="AA298" i="3"/>
  <c r="Z298" i="3"/>
  <c r="Y298" i="3"/>
  <c r="X298" i="3"/>
  <c r="V298" i="3"/>
  <c r="U298" i="3"/>
  <c r="T298" i="3"/>
  <c r="S298" i="3"/>
  <c r="R298" i="3"/>
  <c r="Q298" i="3"/>
  <c r="P298" i="3"/>
  <c r="AI297" i="3"/>
  <c r="AH297" i="3"/>
  <c r="AF297" i="3"/>
  <c r="AE297" i="3"/>
  <c r="AD297" i="3"/>
  <c r="AC297" i="3"/>
  <c r="AB297" i="3"/>
  <c r="AA297" i="3"/>
  <c r="Z297" i="3"/>
  <c r="Y297" i="3"/>
  <c r="X297" i="3"/>
  <c r="V297" i="3"/>
  <c r="U297" i="3"/>
  <c r="T297" i="3"/>
  <c r="S297" i="3"/>
  <c r="R297" i="3"/>
  <c r="Q297" i="3"/>
  <c r="P297" i="3"/>
  <c r="AI296" i="3"/>
  <c r="AH296" i="3"/>
  <c r="AF296" i="3"/>
  <c r="AE296" i="3"/>
  <c r="AD296" i="3"/>
  <c r="AC296" i="3"/>
  <c r="AB296" i="3"/>
  <c r="AA296" i="3"/>
  <c r="Z296" i="3"/>
  <c r="Y296" i="3"/>
  <c r="X296" i="3"/>
  <c r="V296" i="3"/>
  <c r="U296" i="3"/>
  <c r="T296" i="3"/>
  <c r="S296" i="3"/>
  <c r="R296" i="3"/>
  <c r="Q296" i="3"/>
  <c r="P296" i="3"/>
  <c r="AI295" i="3"/>
  <c r="AH295" i="3"/>
  <c r="AF295" i="3"/>
  <c r="AE295" i="3"/>
  <c r="AD295" i="3"/>
  <c r="AC295" i="3"/>
  <c r="AB295" i="3"/>
  <c r="AA295" i="3"/>
  <c r="Z295" i="3"/>
  <c r="Y295" i="3"/>
  <c r="X295" i="3"/>
  <c r="V295" i="3"/>
  <c r="U295" i="3"/>
  <c r="T295" i="3"/>
  <c r="S295" i="3"/>
  <c r="R295" i="3"/>
  <c r="Q295" i="3"/>
  <c r="P295" i="3"/>
  <c r="AI294" i="3"/>
  <c r="AH294" i="3"/>
  <c r="AF294" i="3"/>
  <c r="AE294" i="3"/>
  <c r="AD294" i="3"/>
  <c r="AC294" i="3"/>
  <c r="AB294" i="3"/>
  <c r="AA294" i="3"/>
  <c r="Z294" i="3"/>
  <c r="Y294" i="3"/>
  <c r="X294" i="3"/>
  <c r="V294" i="3"/>
  <c r="U294" i="3"/>
  <c r="T294" i="3"/>
  <c r="S294" i="3"/>
  <c r="R294" i="3"/>
  <c r="Q294" i="3"/>
  <c r="P294" i="3"/>
  <c r="AI293" i="3"/>
  <c r="AH293" i="3"/>
  <c r="AF293" i="3"/>
  <c r="AE293" i="3"/>
  <c r="AD293" i="3"/>
  <c r="AC293" i="3"/>
  <c r="AB293" i="3"/>
  <c r="AA293" i="3"/>
  <c r="Z293" i="3"/>
  <c r="Y293" i="3"/>
  <c r="X293" i="3"/>
  <c r="V293" i="3"/>
  <c r="U293" i="3"/>
  <c r="T293" i="3"/>
  <c r="S293" i="3"/>
  <c r="R293" i="3"/>
  <c r="Q293" i="3"/>
  <c r="P293" i="3"/>
  <c r="AI292" i="3"/>
  <c r="AH292" i="3"/>
  <c r="AF292" i="3"/>
  <c r="AE292" i="3"/>
  <c r="AD292" i="3"/>
  <c r="AC292" i="3"/>
  <c r="AB292" i="3"/>
  <c r="AA292" i="3"/>
  <c r="Z292" i="3"/>
  <c r="Y292" i="3"/>
  <c r="X292" i="3"/>
  <c r="V292" i="3"/>
  <c r="U292" i="3"/>
  <c r="T292" i="3"/>
  <c r="S292" i="3"/>
  <c r="R292" i="3"/>
  <c r="Q292" i="3"/>
  <c r="P292" i="3"/>
  <c r="AI291" i="3"/>
  <c r="AH291" i="3"/>
  <c r="AF291" i="3"/>
  <c r="AE291" i="3"/>
  <c r="AD291" i="3"/>
  <c r="AC291" i="3"/>
  <c r="AB291" i="3"/>
  <c r="AA291" i="3"/>
  <c r="Z291" i="3"/>
  <c r="Y291" i="3"/>
  <c r="X291" i="3"/>
  <c r="V291" i="3"/>
  <c r="U291" i="3"/>
  <c r="T291" i="3"/>
  <c r="S291" i="3"/>
  <c r="R291" i="3"/>
  <c r="Q291" i="3"/>
  <c r="P291" i="3"/>
  <c r="AI290" i="3"/>
  <c r="AH290" i="3"/>
  <c r="AF290" i="3"/>
  <c r="AE290" i="3"/>
  <c r="AD290" i="3"/>
  <c r="AC290" i="3"/>
  <c r="AB290" i="3"/>
  <c r="AA290" i="3"/>
  <c r="Z290" i="3"/>
  <c r="Y290" i="3"/>
  <c r="X290" i="3"/>
  <c r="V290" i="3"/>
  <c r="U290" i="3"/>
  <c r="T290" i="3"/>
  <c r="S290" i="3"/>
  <c r="R290" i="3"/>
  <c r="Q290" i="3"/>
  <c r="P290" i="3"/>
  <c r="AI289" i="3"/>
  <c r="AH289" i="3"/>
  <c r="AF289" i="3"/>
  <c r="AE289" i="3"/>
  <c r="AD289" i="3"/>
  <c r="AC289" i="3"/>
  <c r="AB289" i="3"/>
  <c r="AA289" i="3"/>
  <c r="Z289" i="3"/>
  <c r="Y289" i="3"/>
  <c r="X289" i="3"/>
  <c r="V289" i="3"/>
  <c r="U289" i="3"/>
  <c r="T289" i="3"/>
  <c r="S289" i="3"/>
  <c r="R289" i="3"/>
  <c r="Q289" i="3"/>
  <c r="P289" i="3"/>
  <c r="AI288" i="3"/>
  <c r="AH288" i="3"/>
  <c r="AF288" i="3"/>
  <c r="AE288" i="3"/>
  <c r="AD288" i="3"/>
  <c r="AC288" i="3"/>
  <c r="AB288" i="3"/>
  <c r="AA288" i="3"/>
  <c r="Z288" i="3"/>
  <c r="Y288" i="3"/>
  <c r="X288" i="3"/>
  <c r="V288" i="3"/>
  <c r="U288" i="3"/>
  <c r="T288" i="3"/>
  <c r="S288" i="3"/>
  <c r="R288" i="3"/>
  <c r="Q288" i="3"/>
  <c r="P288" i="3"/>
  <c r="AI287" i="3"/>
  <c r="AH287" i="3"/>
  <c r="AF287" i="3"/>
  <c r="AE287" i="3"/>
  <c r="AD287" i="3"/>
  <c r="AC287" i="3"/>
  <c r="AB287" i="3"/>
  <c r="AA287" i="3"/>
  <c r="Z287" i="3"/>
  <c r="Y287" i="3"/>
  <c r="X287" i="3"/>
  <c r="V287" i="3"/>
  <c r="U287" i="3"/>
  <c r="T287" i="3"/>
  <c r="S287" i="3"/>
  <c r="R287" i="3"/>
  <c r="Q287" i="3"/>
  <c r="P287" i="3"/>
  <c r="AI286" i="3"/>
  <c r="AH286" i="3"/>
  <c r="AF286" i="3"/>
  <c r="AE286" i="3"/>
  <c r="AD286" i="3"/>
  <c r="AC286" i="3"/>
  <c r="AB286" i="3"/>
  <c r="AA286" i="3"/>
  <c r="Z286" i="3"/>
  <c r="Y286" i="3"/>
  <c r="X286" i="3"/>
  <c r="V286" i="3"/>
  <c r="U286" i="3"/>
  <c r="T286" i="3"/>
  <c r="S286" i="3"/>
  <c r="R286" i="3"/>
  <c r="Q286" i="3"/>
  <c r="P286" i="3"/>
  <c r="AI285" i="3"/>
  <c r="AH285" i="3"/>
  <c r="AF285" i="3"/>
  <c r="AE285" i="3"/>
  <c r="AD285" i="3"/>
  <c r="AC285" i="3"/>
  <c r="AB285" i="3"/>
  <c r="AA285" i="3"/>
  <c r="Z285" i="3"/>
  <c r="Y285" i="3"/>
  <c r="X285" i="3"/>
  <c r="V285" i="3"/>
  <c r="U285" i="3"/>
  <c r="T285" i="3"/>
  <c r="S285" i="3"/>
  <c r="R285" i="3"/>
  <c r="Q285" i="3"/>
  <c r="P285" i="3"/>
  <c r="AI284" i="3"/>
  <c r="AH284" i="3"/>
  <c r="AF284" i="3"/>
  <c r="AE284" i="3"/>
  <c r="AD284" i="3"/>
  <c r="AC284" i="3"/>
  <c r="AB284" i="3"/>
  <c r="AA284" i="3"/>
  <c r="Z284" i="3"/>
  <c r="Y284" i="3"/>
  <c r="X284" i="3"/>
  <c r="V284" i="3"/>
  <c r="U284" i="3"/>
  <c r="T284" i="3"/>
  <c r="S284" i="3"/>
  <c r="R284" i="3"/>
  <c r="Q284" i="3"/>
  <c r="P284" i="3"/>
  <c r="AI283" i="3"/>
  <c r="AH283" i="3"/>
  <c r="AF283" i="3"/>
  <c r="AE283" i="3"/>
  <c r="AD283" i="3"/>
  <c r="AC283" i="3"/>
  <c r="AB283" i="3"/>
  <c r="AA283" i="3"/>
  <c r="Z283" i="3"/>
  <c r="Y283" i="3"/>
  <c r="X283" i="3"/>
  <c r="V283" i="3"/>
  <c r="U283" i="3"/>
  <c r="T283" i="3"/>
  <c r="S283" i="3"/>
  <c r="R283" i="3"/>
  <c r="Q283" i="3"/>
  <c r="P283" i="3"/>
  <c r="AI282" i="3"/>
  <c r="AH282" i="3"/>
  <c r="AF282" i="3"/>
  <c r="AE282" i="3"/>
  <c r="AD282" i="3"/>
  <c r="AC282" i="3"/>
  <c r="AB282" i="3"/>
  <c r="AA282" i="3"/>
  <c r="Z282" i="3"/>
  <c r="Y282" i="3"/>
  <c r="X282" i="3"/>
  <c r="V282" i="3"/>
  <c r="U282" i="3"/>
  <c r="T282" i="3"/>
  <c r="S282" i="3"/>
  <c r="R282" i="3"/>
  <c r="Q282" i="3"/>
  <c r="P282" i="3"/>
  <c r="AI281" i="3"/>
  <c r="AH281" i="3"/>
  <c r="AF281" i="3"/>
  <c r="AE281" i="3"/>
  <c r="AD281" i="3"/>
  <c r="AC281" i="3"/>
  <c r="AB281" i="3"/>
  <c r="AA281" i="3"/>
  <c r="Z281" i="3"/>
  <c r="Y281" i="3"/>
  <c r="X281" i="3"/>
  <c r="V281" i="3"/>
  <c r="U281" i="3"/>
  <c r="T281" i="3"/>
  <c r="S281" i="3"/>
  <c r="R281" i="3"/>
  <c r="Q281" i="3"/>
  <c r="P281" i="3"/>
  <c r="AI280" i="3"/>
  <c r="AH280" i="3"/>
  <c r="AF280" i="3"/>
  <c r="AE280" i="3"/>
  <c r="AD280" i="3"/>
  <c r="AC280" i="3"/>
  <c r="AB280" i="3"/>
  <c r="AA280" i="3"/>
  <c r="Z280" i="3"/>
  <c r="Y280" i="3"/>
  <c r="X280" i="3"/>
  <c r="V280" i="3"/>
  <c r="U280" i="3"/>
  <c r="T280" i="3"/>
  <c r="S280" i="3"/>
  <c r="R280" i="3"/>
  <c r="Q280" i="3"/>
  <c r="P280" i="3"/>
  <c r="AI279" i="3"/>
  <c r="AH279" i="3"/>
  <c r="AF279" i="3"/>
  <c r="AE279" i="3"/>
  <c r="AD279" i="3"/>
  <c r="AC279" i="3"/>
  <c r="AB279" i="3"/>
  <c r="AA279" i="3"/>
  <c r="Z279" i="3"/>
  <c r="Y279" i="3"/>
  <c r="X279" i="3"/>
  <c r="V279" i="3"/>
  <c r="U279" i="3"/>
  <c r="T279" i="3"/>
  <c r="S279" i="3"/>
  <c r="R279" i="3"/>
  <c r="Q279" i="3"/>
  <c r="P279" i="3"/>
  <c r="AI278" i="3"/>
  <c r="AH278" i="3"/>
  <c r="AF278" i="3"/>
  <c r="AE278" i="3"/>
  <c r="AD278" i="3"/>
  <c r="AC278" i="3"/>
  <c r="AB278" i="3"/>
  <c r="AA278" i="3"/>
  <c r="Z278" i="3"/>
  <c r="Y278" i="3"/>
  <c r="X278" i="3"/>
  <c r="V278" i="3"/>
  <c r="U278" i="3"/>
  <c r="T278" i="3"/>
  <c r="S278" i="3"/>
  <c r="R278" i="3"/>
  <c r="Q278" i="3"/>
  <c r="P278" i="3"/>
  <c r="AI277" i="3"/>
  <c r="AH277" i="3"/>
  <c r="AF277" i="3"/>
  <c r="AE277" i="3"/>
  <c r="AD277" i="3"/>
  <c r="AC277" i="3"/>
  <c r="AB277" i="3"/>
  <c r="AA277" i="3"/>
  <c r="Z277" i="3"/>
  <c r="Y277" i="3"/>
  <c r="X277" i="3"/>
  <c r="V277" i="3"/>
  <c r="U277" i="3"/>
  <c r="T277" i="3"/>
  <c r="S277" i="3"/>
  <c r="R277" i="3"/>
  <c r="Q277" i="3"/>
  <c r="P277" i="3"/>
  <c r="AI276" i="3"/>
  <c r="AH276" i="3"/>
  <c r="AF276" i="3"/>
  <c r="AE276" i="3"/>
  <c r="AD276" i="3"/>
  <c r="AC276" i="3"/>
  <c r="AB276" i="3"/>
  <c r="AA276" i="3"/>
  <c r="Z276" i="3"/>
  <c r="Y276" i="3"/>
  <c r="X276" i="3"/>
  <c r="V276" i="3"/>
  <c r="U276" i="3"/>
  <c r="T276" i="3"/>
  <c r="S276" i="3"/>
  <c r="R276" i="3"/>
  <c r="Q276" i="3"/>
  <c r="P276" i="3"/>
  <c r="AI275" i="3"/>
  <c r="AH275" i="3"/>
  <c r="AF275" i="3"/>
  <c r="AE275" i="3"/>
  <c r="AD275" i="3"/>
  <c r="AC275" i="3"/>
  <c r="AB275" i="3"/>
  <c r="AA275" i="3"/>
  <c r="Z275" i="3"/>
  <c r="Y275" i="3"/>
  <c r="X275" i="3"/>
  <c r="V275" i="3"/>
  <c r="U275" i="3"/>
  <c r="T275" i="3"/>
  <c r="S275" i="3"/>
  <c r="R275" i="3"/>
  <c r="Q275" i="3"/>
  <c r="P275" i="3"/>
  <c r="AI274" i="3"/>
  <c r="AH274" i="3"/>
  <c r="AF274" i="3"/>
  <c r="AE274" i="3"/>
  <c r="AD274" i="3"/>
  <c r="AC274" i="3"/>
  <c r="AB274" i="3"/>
  <c r="AA274" i="3"/>
  <c r="Z274" i="3"/>
  <c r="Y274" i="3"/>
  <c r="X274" i="3"/>
  <c r="V274" i="3"/>
  <c r="U274" i="3"/>
  <c r="T274" i="3"/>
  <c r="S274" i="3"/>
  <c r="R274" i="3"/>
  <c r="Q274" i="3"/>
  <c r="P274" i="3"/>
  <c r="AI273" i="3"/>
  <c r="AH273" i="3"/>
  <c r="AF273" i="3"/>
  <c r="AE273" i="3"/>
  <c r="AD273" i="3"/>
  <c r="AC273" i="3"/>
  <c r="AB273" i="3"/>
  <c r="AA273" i="3"/>
  <c r="Z273" i="3"/>
  <c r="Y273" i="3"/>
  <c r="X273" i="3"/>
  <c r="V273" i="3"/>
  <c r="U273" i="3"/>
  <c r="T273" i="3"/>
  <c r="S273" i="3"/>
  <c r="R273" i="3"/>
  <c r="Q273" i="3"/>
  <c r="P273" i="3"/>
  <c r="AI272" i="3"/>
  <c r="AH272" i="3"/>
  <c r="AF272" i="3"/>
  <c r="AE272" i="3"/>
  <c r="AD272" i="3"/>
  <c r="AC272" i="3"/>
  <c r="AB272" i="3"/>
  <c r="AA272" i="3"/>
  <c r="Z272" i="3"/>
  <c r="Y272" i="3"/>
  <c r="X272" i="3"/>
  <c r="V272" i="3"/>
  <c r="U272" i="3"/>
  <c r="T272" i="3"/>
  <c r="S272" i="3"/>
  <c r="R272" i="3"/>
  <c r="Q272" i="3"/>
  <c r="P272" i="3"/>
  <c r="AI271" i="3"/>
  <c r="AH271" i="3"/>
  <c r="AF271" i="3"/>
  <c r="AE271" i="3"/>
  <c r="AD271" i="3"/>
  <c r="AC271" i="3"/>
  <c r="AB271" i="3"/>
  <c r="AA271" i="3"/>
  <c r="Z271" i="3"/>
  <c r="Y271" i="3"/>
  <c r="X271" i="3"/>
  <c r="V271" i="3"/>
  <c r="U271" i="3"/>
  <c r="T271" i="3"/>
  <c r="S271" i="3"/>
  <c r="R271" i="3"/>
  <c r="Q271" i="3"/>
  <c r="P271" i="3"/>
  <c r="AI270" i="3"/>
  <c r="AH270" i="3"/>
  <c r="AF270" i="3"/>
  <c r="AE270" i="3"/>
  <c r="AD270" i="3"/>
  <c r="AC270" i="3"/>
  <c r="AB270" i="3"/>
  <c r="AA270" i="3"/>
  <c r="Z270" i="3"/>
  <c r="Y270" i="3"/>
  <c r="X270" i="3"/>
  <c r="V270" i="3"/>
  <c r="U270" i="3"/>
  <c r="T270" i="3"/>
  <c r="S270" i="3"/>
  <c r="R270" i="3"/>
  <c r="Q270" i="3"/>
  <c r="P270" i="3"/>
  <c r="AI269" i="3"/>
  <c r="AH269" i="3"/>
  <c r="AF269" i="3"/>
  <c r="AE269" i="3"/>
  <c r="AD269" i="3"/>
  <c r="AC269" i="3"/>
  <c r="AB269" i="3"/>
  <c r="AA269" i="3"/>
  <c r="Z269" i="3"/>
  <c r="Y269" i="3"/>
  <c r="X269" i="3"/>
  <c r="V269" i="3"/>
  <c r="U269" i="3"/>
  <c r="T269" i="3"/>
  <c r="S269" i="3"/>
  <c r="R269" i="3"/>
  <c r="Q269" i="3"/>
  <c r="P269" i="3"/>
  <c r="AI268" i="3"/>
  <c r="AH268" i="3"/>
  <c r="AF268" i="3"/>
  <c r="AE268" i="3"/>
  <c r="AD268" i="3"/>
  <c r="AC268" i="3"/>
  <c r="AB268" i="3"/>
  <c r="AA268" i="3"/>
  <c r="Z268" i="3"/>
  <c r="Y268" i="3"/>
  <c r="X268" i="3"/>
  <c r="V268" i="3"/>
  <c r="U268" i="3"/>
  <c r="T268" i="3"/>
  <c r="S268" i="3"/>
  <c r="R268" i="3"/>
  <c r="Q268" i="3"/>
  <c r="P268" i="3"/>
  <c r="AI267" i="3"/>
  <c r="AH267" i="3"/>
  <c r="AF267" i="3"/>
  <c r="AE267" i="3"/>
  <c r="AD267" i="3"/>
  <c r="AC267" i="3"/>
  <c r="AB267" i="3"/>
  <c r="AA267" i="3"/>
  <c r="Z267" i="3"/>
  <c r="Y267" i="3"/>
  <c r="X267" i="3"/>
  <c r="V267" i="3"/>
  <c r="U267" i="3"/>
  <c r="T267" i="3"/>
  <c r="S267" i="3"/>
  <c r="R267" i="3"/>
  <c r="Q267" i="3"/>
  <c r="P267" i="3"/>
  <c r="AI266" i="3"/>
  <c r="AH266" i="3"/>
  <c r="AF266" i="3"/>
  <c r="AE266" i="3"/>
  <c r="AD266" i="3"/>
  <c r="AC266" i="3"/>
  <c r="AB266" i="3"/>
  <c r="AA266" i="3"/>
  <c r="Z266" i="3"/>
  <c r="Y266" i="3"/>
  <c r="X266" i="3"/>
  <c r="V266" i="3"/>
  <c r="U266" i="3"/>
  <c r="T266" i="3"/>
  <c r="S266" i="3"/>
  <c r="R266" i="3"/>
  <c r="Q266" i="3"/>
  <c r="P266" i="3"/>
  <c r="AI265" i="3"/>
  <c r="AH265" i="3"/>
  <c r="AF265" i="3"/>
  <c r="AE265" i="3"/>
  <c r="AD265" i="3"/>
  <c r="AC265" i="3"/>
  <c r="AB265" i="3"/>
  <c r="AA265" i="3"/>
  <c r="Z265" i="3"/>
  <c r="Y265" i="3"/>
  <c r="X265" i="3"/>
  <c r="V265" i="3"/>
  <c r="U265" i="3"/>
  <c r="T265" i="3"/>
  <c r="S265" i="3"/>
  <c r="R265" i="3"/>
  <c r="Q265" i="3"/>
  <c r="P265" i="3"/>
  <c r="AI264" i="3"/>
  <c r="AH264" i="3"/>
  <c r="AF264" i="3"/>
  <c r="AE264" i="3"/>
  <c r="AD264" i="3"/>
  <c r="AC264" i="3"/>
  <c r="AB264" i="3"/>
  <c r="AA264" i="3"/>
  <c r="Z264" i="3"/>
  <c r="Y264" i="3"/>
  <c r="X264" i="3"/>
  <c r="V264" i="3"/>
  <c r="U264" i="3"/>
  <c r="T264" i="3"/>
  <c r="S264" i="3"/>
  <c r="R264" i="3"/>
  <c r="Q264" i="3"/>
  <c r="P264" i="3"/>
  <c r="AI263" i="3"/>
  <c r="AH263" i="3"/>
  <c r="AF263" i="3"/>
  <c r="AE263" i="3"/>
  <c r="AD263" i="3"/>
  <c r="AC263" i="3"/>
  <c r="AB263" i="3"/>
  <c r="AA263" i="3"/>
  <c r="Z263" i="3"/>
  <c r="Y263" i="3"/>
  <c r="X263" i="3"/>
  <c r="V263" i="3"/>
  <c r="U263" i="3"/>
  <c r="T263" i="3"/>
  <c r="S263" i="3"/>
  <c r="R263" i="3"/>
  <c r="Q263" i="3"/>
  <c r="P263" i="3"/>
  <c r="AI262" i="3"/>
  <c r="AH262" i="3"/>
  <c r="AF262" i="3"/>
  <c r="AE262" i="3"/>
  <c r="AD262" i="3"/>
  <c r="AC262" i="3"/>
  <c r="AB262" i="3"/>
  <c r="AA262" i="3"/>
  <c r="Z262" i="3"/>
  <c r="Y262" i="3"/>
  <c r="X262" i="3"/>
  <c r="V262" i="3"/>
  <c r="U262" i="3"/>
  <c r="T262" i="3"/>
  <c r="S262" i="3"/>
  <c r="R262" i="3"/>
  <c r="Q262" i="3"/>
  <c r="P262" i="3"/>
  <c r="AI261" i="3"/>
  <c r="AH261" i="3"/>
  <c r="AF261" i="3"/>
  <c r="AE261" i="3"/>
  <c r="AD261" i="3"/>
  <c r="AC261" i="3"/>
  <c r="AB261" i="3"/>
  <c r="AA261" i="3"/>
  <c r="Z261" i="3"/>
  <c r="Y261" i="3"/>
  <c r="X261" i="3"/>
  <c r="V261" i="3"/>
  <c r="U261" i="3"/>
  <c r="T261" i="3"/>
  <c r="S261" i="3"/>
  <c r="R261" i="3"/>
  <c r="Q261" i="3"/>
  <c r="P261" i="3"/>
  <c r="AI260" i="3"/>
  <c r="AH260" i="3"/>
  <c r="AF260" i="3"/>
  <c r="AE260" i="3"/>
  <c r="AD260" i="3"/>
  <c r="AC260" i="3"/>
  <c r="AB260" i="3"/>
  <c r="AA260" i="3"/>
  <c r="Z260" i="3"/>
  <c r="Y260" i="3"/>
  <c r="X260" i="3"/>
  <c r="V260" i="3"/>
  <c r="U260" i="3"/>
  <c r="T260" i="3"/>
  <c r="S260" i="3"/>
  <c r="R260" i="3"/>
  <c r="Q260" i="3"/>
  <c r="P260" i="3"/>
  <c r="AI259" i="3"/>
  <c r="AH259" i="3"/>
  <c r="AF259" i="3"/>
  <c r="AE259" i="3"/>
  <c r="AD259" i="3"/>
  <c r="AC259" i="3"/>
  <c r="AB259" i="3"/>
  <c r="AA259" i="3"/>
  <c r="Z259" i="3"/>
  <c r="Y259" i="3"/>
  <c r="X259" i="3"/>
  <c r="V259" i="3"/>
  <c r="U259" i="3"/>
  <c r="T259" i="3"/>
  <c r="S259" i="3"/>
  <c r="R259" i="3"/>
  <c r="Q259" i="3"/>
  <c r="P259" i="3"/>
  <c r="AI258" i="3"/>
  <c r="AH258" i="3"/>
  <c r="AF258" i="3"/>
  <c r="AE258" i="3"/>
  <c r="AD258" i="3"/>
  <c r="AC258" i="3"/>
  <c r="AB258" i="3"/>
  <c r="AA258" i="3"/>
  <c r="Z258" i="3"/>
  <c r="Y258" i="3"/>
  <c r="X258" i="3"/>
  <c r="V258" i="3"/>
  <c r="U258" i="3"/>
  <c r="T258" i="3"/>
  <c r="S258" i="3"/>
  <c r="R258" i="3"/>
  <c r="Q258" i="3"/>
  <c r="P258" i="3"/>
  <c r="AI257" i="3"/>
  <c r="AH257" i="3"/>
  <c r="AF257" i="3"/>
  <c r="AE257" i="3"/>
  <c r="AD257" i="3"/>
  <c r="AC257" i="3"/>
  <c r="AB257" i="3"/>
  <c r="AA257" i="3"/>
  <c r="Z257" i="3"/>
  <c r="Y257" i="3"/>
  <c r="X257" i="3"/>
  <c r="V257" i="3"/>
  <c r="U257" i="3"/>
  <c r="T257" i="3"/>
  <c r="S257" i="3"/>
  <c r="R257" i="3"/>
  <c r="Q257" i="3"/>
  <c r="P257" i="3"/>
  <c r="AI256" i="3"/>
  <c r="AH256" i="3"/>
  <c r="AF256" i="3"/>
  <c r="AE256" i="3"/>
  <c r="AD256" i="3"/>
  <c r="AC256" i="3"/>
  <c r="AB256" i="3"/>
  <c r="AA256" i="3"/>
  <c r="Z256" i="3"/>
  <c r="Y256" i="3"/>
  <c r="X256" i="3"/>
  <c r="V256" i="3"/>
  <c r="U256" i="3"/>
  <c r="T256" i="3"/>
  <c r="S256" i="3"/>
  <c r="R256" i="3"/>
  <c r="Q256" i="3"/>
  <c r="P256" i="3"/>
  <c r="AI255" i="3"/>
  <c r="AH255" i="3"/>
  <c r="AF255" i="3"/>
  <c r="AE255" i="3"/>
  <c r="AD255" i="3"/>
  <c r="AC255" i="3"/>
  <c r="AB255" i="3"/>
  <c r="AA255" i="3"/>
  <c r="Z255" i="3"/>
  <c r="Y255" i="3"/>
  <c r="X255" i="3"/>
  <c r="V255" i="3"/>
  <c r="U255" i="3"/>
  <c r="T255" i="3"/>
  <c r="S255" i="3"/>
  <c r="R255" i="3"/>
  <c r="Q255" i="3"/>
  <c r="P255" i="3"/>
  <c r="AI254" i="3"/>
  <c r="AH254" i="3"/>
  <c r="AF254" i="3"/>
  <c r="AE254" i="3"/>
  <c r="AD254" i="3"/>
  <c r="AC254" i="3"/>
  <c r="AB254" i="3"/>
  <c r="AA254" i="3"/>
  <c r="Z254" i="3"/>
  <c r="Y254" i="3"/>
  <c r="X254" i="3"/>
  <c r="V254" i="3"/>
  <c r="U254" i="3"/>
  <c r="T254" i="3"/>
  <c r="S254" i="3"/>
  <c r="R254" i="3"/>
  <c r="Q254" i="3"/>
  <c r="P254" i="3"/>
  <c r="AI253" i="3"/>
  <c r="AH253" i="3"/>
  <c r="AF253" i="3"/>
  <c r="AE253" i="3"/>
  <c r="AD253" i="3"/>
  <c r="AC253" i="3"/>
  <c r="AB253" i="3"/>
  <c r="AA253" i="3"/>
  <c r="Z253" i="3"/>
  <c r="Y253" i="3"/>
  <c r="X253" i="3"/>
  <c r="V253" i="3"/>
  <c r="U253" i="3"/>
  <c r="T253" i="3"/>
  <c r="S253" i="3"/>
  <c r="R253" i="3"/>
  <c r="Q253" i="3"/>
  <c r="P253" i="3"/>
  <c r="AI252" i="3"/>
  <c r="AH252" i="3"/>
  <c r="AF252" i="3"/>
  <c r="AE252" i="3"/>
  <c r="AD252" i="3"/>
  <c r="AC252" i="3"/>
  <c r="AB252" i="3"/>
  <c r="AA252" i="3"/>
  <c r="Z252" i="3"/>
  <c r="Y252" i="3"/>
  <c r="X252" i="3"/>
  <c r="V252" i="3"/>
  <c r="U252" i="3"/>
  <c r="T252" i="3"/>
  <c r="S252" i="3"/>
  <c r="R252" i="3"/>
  <c r="Q252" i="3"/>
  <c r="P252" i="3"/>
  <c r="AI251" i="3"/>
  <c r="AH251" i="3"/>
  <c r="AF251" i="3"/>
  <c r="AE251" i="3"/>
  <c r="AD251" i="3"/>
  <c r="AC251" i="3"/>
  <c r="AB251" i="3"/>
  <c r="AA251" i="3"/>
  <c r="Z251" i="3"/>
  <c r="Y251" i="3"/>
  <c r="X251" i="3"/>
  <c r="V251" i="3"/>
  <c r="U251" i="3"/>
  <c r="T251" i="3"/>
  <c r="S251" i="3"/>
  <c r="R251" i="3"/>
  <c r="Q251" i="3"/>
  <c r="P251" i="3"/>
  <c r="AI250" i="3"/>
  <c r="AH250" i="3"/>
  <c r="AF250" i="3"/>
  <c r="AE250" i="3"/>
  <c r="AD250" i="3"/>
  <c r="AC250" i="3"/>
  <c r="AB250" i="3"/>
  <c r="AA250" i="3"/>
  <c r="Z250" i="3"/>
  <c r="Y250" i="3"/>
  <c r="X250" i="3"/>
  <c r="V250" i="3"/>
  <c r="U250" i="3"/>
  <c r="T250" i="3"/>
  <c r="S250" i="3"/>
  <c r="R250" i="3"/>
  <c r="Q250" i="3"/>
  <c r="P250" i="3"/>
  <c r="AI249" i="3"/>
  <c r="AH249" i="3"/>
  <c r="AF249" i="3"/>
  <c r="AE249" i="3"/>
  <c r="AD249" i="3"/>
  <c r="AC249" i="3"/>
  <c r="AB249" i="3"/>
  <c r="AA249" i="3"/>
  <c r="Z249" i="3"/>
  <c r="Y249" i="3"/>
  <c r="X249" i="3"/>
  <c r="V249" i="3"/>
  <c r="U249" i="3"/>
  <c r="T249" i="3"/>
  <c r="S249" i="3"/>
  <c r="R249" i="3"/>
  <c r="Q249" i="3"/>
  <c r="P249" i="3"/>
  <c r="AI248" i="3"/>
  <c r="AH248" i="3"/>
  <c r="AF248" i="3"/>
  <c r="AE248" i="3"/>
  <c r="AD248" i="3"/>
  <c r="AC248" i="3"/>
  <c r="AB248" i="3"/>
  <c r="AA248" i="3"/>
  <c r="Z248" i="3"/>
  <c r="Y248" i="3"/>
  <c r="X248" i="3"/>
  <c r="V248" i="3"/>
  <c r="U248" i="3"/>
  <c r="T248" i="3"/>
  <c r="S248" i="3"/>
  <c r="R248" i="3"/>
  <c r="Q248" i="3"/>
  <c r="P248" i="3"/>
  <c r="AI247" i="3"/>
  <c r="AH247" i="3"/>
  <c r="AF247" i="3"/>
  <c r="AE247" i="3"/>
  <c r="AD247" i="3"/>
  <c r="AC247" i="3"/>
  <c r="AB247" i="3"/>
  <c r="AA247" i="3"/>
  <c r="Z247" i="3"/>
  <c r="Y247" i="3"/>
  <c r="X247" i="3"/>
  <c r="V247" i="3"/>
  <c r="U247" i="3"/>
  <c r="T247" i="3"/>
  <c r="S247" i="3"/>
  <c r="R247" i="3"/>
  <c r="Q247" i="3"/>
  <c r="P247" i="3"/>
  <c r="AI246" i="3"/>
  <c r="AH246" i="3"/>
  <c r="AF246" i="3"/>
  <c r="AE246" i="3"/>
  <c r="AD246" i="3"/>
  <c r="AC246" i="3"/>
  <c r="AB246" i="3"/>
  <c r="AA246" i="3"/>
  <c r="Z246" i="3"/>
  <c r="Y246" i="3"/>
  <c r="X246" i="3"/>
  <c r="V246" i="3"/>
  <c r="U246" i="3"/>
  <c r="T246" i="3"/>
  <c r="S246" i="3"/>
  <c r="R246" i="3"/>
  <c r="Q246" i="3"/>
  <c r="P246" i="3"/>
  <c r="AI245" i="3"/>
  <c r="AH245" i="3"/>
  <c r="AF245" i="3"/>
  <c r="AE245" i="3"/>
  <c r="AD245" i="3"/>
  <c r="AC245" i="3"/>
  <c r="AB245" i="3"/>
  <c r="AA245" i="3"/>
  <c r="Z245" i="3"/>
  <c r="Y245" i="3"/>
  <c r="X245" i="3"/>
  <c r="V245" i="3"/>
  <c r="U245" i="3"/>
  <c r="T245" i="3"/>
  <c r="S245" i="3"/>
  <c r="R245" i="3"/>
  <c r="Q245" i="3"/>
  <c r="P245" i="3"/>
  <c r="AI244" i="3"/>
  <c r="AH244" i="3"/>
  <c r="AF244" i="3"/>
  <c r="AE244" i="3"/>
  <c r="AD244" i="3"/>
  <c r="AC244" i="3"/>
  <c r="AB244" i="3"/>
  <c r="AA244" i="3"/>
  <c r="Z244" i="3"/>
  <c r="Y244" i="3"/>
  <c r="X244" i="3"/>
  <c r="V244" i="3"/>
  <c r="U244" i="3"/>
  <c r="T244" i="3"/>
  <c r="S244" i="3"/>
  <c r="R244" i="3"/>
  <c r="Q244" i="3"/>
  <c r="P244" i="3"/>
  <c r="AI243" i="3"/>
  <c r="AH243" i="3"/>
  <c r="AF243" i="3"/>
  <c r="AE243" i="3"/>
  <c r="AD243" i="3"/>
  <c r="AC243" i="3"/>
  <c r="AB243" i="3"/>
  <c r="AA243" i="3"/>
  <c r="Z243" i="3"/>
  <c r="Y243" i="3"/>
  <c r="X243" i="3"/>
  <c r="V243" i="3"/>
  <c r="U243" i="3"/>
  <c r="T243" i="3"/>
  <c r="S243" i="3"/>
  <c r="R243" i="3"/>
  <c r="Q243" i="3"/>
  <c r="P243" i="3"/>
  <c r="AI242" i="3"/>
  <c r="AH242" i="3"/>
  <c r="AF242" i="3"/>
  <c r="AE242" i="3"/>
  <c r="AD242" i="3"/>
  <c r="AC242" i="3"/>
  <c r="AB242" i="3"/>
  <c r="AA242" i="3"/>
  <c r="Z242" i="3"/>
  <c r="Y242" i="3"/>
  <c r="X242" i="3"/>
  <c r="V242" i="3"/>
  <c r="U242" i="3"/>
  <c r="T242" i="3"/>
  <c r="S242" i="3"/>
  <c r="R242" i="3"/>
  <c r="Q242" i="3"/>
  <c r="P242" i="3"/>
  <c r="AI241" i="3"/>
  <c r="AH241" i="3"/>
  <c r="AF241" i="3"/>
  <c r="AE241" i="3"/>
  <c r="AD241" i="3"/>
  <c r="AC241" i="3"/>
  <c r="AB241" i="3"/>
  <c r="AA241" i="3"/>
  <c r="Z241" i="3"/>
  <c r="Y241" i="3"/>
  <c r="X241" i="3"/>
  <c r="V241" i="3"/>
  <c r="U241" i="3"/>
  <c r="T241" i="3"/>
  <c r="S241" i="3"/>
  <c r="R241" i="3"/>
  <c r="Q241" i="3"/>
  <c r="P241" i="3"/>
  <c r="AI240" i="3"/>
  <c r="AH240" i="3"/>
  <c r="AF240" i="3"/>
  <c r="AE240" i="3"/>
  <c r="AD240" i="3"/>
  <c r="AC240" i="3"/>
  <c r="AB240" i="3"/>
  <c r="AA240" i="3"/>
  <c r="Z240" i="3"/>
  <c r="Y240" i="3"/>
  <c r="X240" i="3"/>
  <c r="V240" i="3"/>
  <c r="U240" i="3"/>
  <c r="T240" i="3"/>
  <c r="S240" i="3"/>
  <c r="R240" i="3"/>
  <c r="Q240" i="3"/>
  <c r="P240" i="3"/>
  <c r="AI239" i="3"/>
  <c r="AH239" i="3"/>
  <c r="AF239" i="3"/>
  <c r="AE239" i="3"/>
  <c r="AD239" i="3"/>
  <c r="AC239" i="3"/>
  <c r="AB239" i="3"/>
  <c r="AA239" i="3"/>
  <c r="Z239" i="3"/>
  <c r="Y239" i="3"/>
  <c r="X239" i="3"/>
  <c r="V239" i="3"/>
  <c r="U239" i="3"/>
  <c r="T239" i="3"/>
  <c r="S239" i="3"/>
  <c r="R239" i="3"/>
  <c r="Q239" i="3"/>
  <c r="P239" i="3"/>
  <c r="AI238" i="3"/>
  <c r="AH238" i="3"/>
  <c r="AF238" i="3"/>
  <c r="AE238" i="3"/>
  <c r="AD238" i="3"/>
  <c r="AC238" i="3"/>
  <c r="AB238" i="3"/>
  <c r="AA238" i="3"/>
  <c r="Z238" i="3"/>
  <c r="Y238" i="3"/>
  <c r="X238" i="3"/>
  <c r="V238" i="3"/>
  <c r="U238" i="3"/>
  <c r="T238" i="3"/>
  <c r="S238" i="3"/>
  <c r="R238" i="3"/>
  <c r="Q238" i="3"/>
  <c r="P238" i="3"/>
  <c r="AI237" i="3"/>
  <c r="AH237" i="3"/>
  <c r="AF237" i="3"/>
  <c r="AE237" i="3"/>
  <c r="AD237" i="3"/>
  <c r="AC237" i="3"/>
  <c r="AB237" i="3"/>
  <c r="AA237" i="3"/>
  <c r="Z237" i="3"/>
  <c r="Y237" i="3"/>
  <c r="X237" i="3"/>
  <c r="V237" i="3"/>
  <c r="U237" i="3"/>
  <c r="T237" i="3"/>
  <c r="S237" i="3"/>
  <c r="R237" i="3"/>
  <c r="Q237" i="3"/>
  <c r="P237" i="3"/>
  <c r="AI236" i="3"/>
  <c r="AH236" i="3"/>
  <c r="AF236" i="3"/>
  <c r="AE236" i="3"/>
  <c r="AD236" i="3"/>
  <c r="AC236" i="3"/>
  <c r="AB236" i="3"/>
  <c r="AA236" i="3"/>
  <c r="Z236" i="3"/>
  <c r="Y236" i="3"/>
  <c r="X236" i="3"/>
  <c r="V236" i="3"/>
  <c r="U236" i="3"/>
  <c r="T236" i="3"/>
  <c r="S236" i="3"/>
  <c r="R236" i="3"/>
  <c r="Q236" i="3"/>
  <c r="P236" i="3"/>
  <c r="AI235" i="3"/>
  <c r="AH235" i="3"/>
  <c r="AF235" i="3"/>
  <c r="AE235" i="3"/>
  <c r="AD235" i="3"/>
  <c r="AC235" i="3"/>
  <c r="AB235" i="3"/>
  <c r="AA235" i="3"/>
  <c r="Z235" i="3"/>
  <c r="Y235" i="3"/>
  <c r="X235" i="3"/>
  <c r="V235" i="3"/>
  <c r="U235" i="3"/>
  <c r="T235" i="3"/>
  <c r="S235" i="3"/>
  <c r="R235" i="3"/>
  <c r="Q235" i="3"/>
  <c r="P235" i="3"/>
  <c r="AI234" i="3"/>
  <c r="AH234" i="3"/>
  <c r="AF234" i="3"/>
  <c r="AE234" i="3"/>
  <c r="AD234" i="3"/>
  <c r="AC234" i="3"/>
  <c r="AB234" i="3"/>
  <c r="AA234" i="3"/>
  <c r="Z234" i="3"/>
  <c r="Y234" i="3"/>
  <c r="X234" i="3"/>
  <c r="V234" i="3"/>
  <c r="U234" i="3"/>
  <c r="T234" i="3"/>
  <c r="S234" i="3"/>
  <c r="R234" i="3"/>
  <c r="Q234" i="3"/>
  <c r="P234" i="3"/>
  <c r="AI233" i="3"/>
  <c r="AH233" i="3"/>
  <c r="AF233" i="3"/>
  <c r="AE233" i="3"/>
  <c r="AD233" i="3"/>
  <c r="AC233" i="3"/>
  <c r="AB233" i="3"/>
  <c r="AA233" i="3"/>
  <c r="Z233" i="3"/>
  <c r="Y233" i="3"/>
  <c r="X233" i="3"/>
  <c r="V233" i="3"/>
  <c r="U233" i="3"/>
  <c r="T233" i="3"/>
  <c r="S233" i="3"/>
  <c r="R233" i="3"/>
  <c r="Q233" i="3"/>
  <c r="P233" i="3"/>
  <c r="AI232" i="3"/>
  <c r="AH232" i="3"/>
  <c r="AF232" i="3"/>
  <c r="AE232" i="3"/>
  <c r="AD232" i="3"/>
  <c r="AC232" i="3"/>
  <c r="AB232" i="3"/>
  <c r="AA232" i="3"/>
  <c r="Z232" i="3"/>
  <c r="Y232" i="3"/>
  <c r="X232" i="3"/>
  <c r="V232" i="3"/>
  <c r="U232" i="3"/>
  <c r="T232" i="3"/>
  <c r="S232" i="3"/>
  <c r="R232" i="3"/>
  <c r="Q232" i="3"/>
  <c r="P232" i="3"/>
  <c r="AI231" i="3"/>
  <c r="AH231" i="3"/>
  <c r="AF231" i="3"/>
  <c r="AE231" i="3"/>
  <c r="AD231" i="3"/>
  <c r="AC231" i="3"/>
  <c r="AB231" i="3"/>
  <c r="AA231" i="3"/>
  <c r="Z231" i="3"/>
  <c r="Y231" i="3"/>
  <c r="X231" i="3"/>
  <c r="V231" i="3"/>
  <c r="U231" i="3"/>
  <c r="T231" i="3"/>
  <c r="S231" i="3"/>
  <c r="R231" i="3"/>
  <c r="Q231" i="3"/>
  <c r="P231" i="3"/>
  <c r="AI230" i="3"/>
  <c r="AH230" i="3"/>
  <c r="AF230" i="3"/>
  <c r="AE230" i="3"/>
  <c r="AD230" i="3"/>
  <c r="AC230" i="3"/>
  <c r="AB230" i="3"/>
  <c r="AA230" i="3"/>
  <c r="Z230" i="3"/>
  <c r="Y230" i="3"/>
  <c r="X230" i="3"/>
  <c r="V230" i="3"/>
  <c r="U230" i="3"/>
  <c r="T230" i="3"/>
  <c r="S230" i="3"/>
  <c r="R230" i="3"/>
  <c r="Q230" i="3"/>
  <c r="P230" i="3"/>
  <c r="AI229" i="3"/>
  <c r="AH229" i="3"/>
  <c r="AF229" i="3"/>
  <c r="AE229" i="3"/>
  <c r="AD229" i="3"/>
  <c r="AC229" i="3"/>
  <c r="AB229" i="3"/>
  <c r="AA229" i="3"/>
  <c r="Z229" i="3"/>
  <c r="Y229" i="3"/>
  <c r="X229" i="3"/>
  <c r="V229" i="3"/>
  <c r="U229" i="3"/>
  <c r="T229" i="3"/>
  <c r="S229" i="3"/>
  <c r="R229" i="3"/>
  <c r="Q229" i="3"/>
  <c r="P229" i="3"/>
  <c r="AI228" i="3"/>
  <c r="AH228" i="3"/>
  <c r="AF228" i="3"/>
  <c r="AE228" i="3"/>
  <c r="AD228" i="3"/>
  <c r="AC228" i="3"/>
  <c r="AB228" i="3"/>
  <c r="AA228" i="3"/>
  <c r="Z228" i="3"/>
  <c r="Y228" i="3"/>
  <c r="X228" i="3"/>
  <c r="V228" i="3"/>
  <c r="U228" i="3"/>
  <c r="T228" i="3"/>
  <c r="S228" i="3"/>
  <c r="R228" i="3"/>
  <c r="Q228" i="3"/>
  <c r="P228" i="3"/>
  <c r="AI227" i="3"/>
  <c r="AH227" i="3"/>
  <c r="AF227" i="3"/>
  <c r="AE227" i="3"/>
  <c r="AD227" i="3"/>
  <c r="AC227" i="3"/>
  <c r="AB227" i="3"/>
  <c r="AA227" i="3"/>
  <c r="Z227" i="3"/>
  <c r="Y227" i="3"/>
  <c r="X227" i="3"/>
  <c r="V227" i="3"/>
  <c r="U227" i="3"/>
  <c r="T227" i="3"/>
  <c r="S227" i="3"/>
  <c r="R227" i="3"/>
  <c r="Q227" i="3"/>
  <c r="P227" i="3"/>
  <c r="AI226" i="3"/>
  <c r="AH226" i="3"/>
  <c r="AF226" i="3"/>
  <c r="AE226" i="3"/>
  <c r="AD226" i="3"/>
  <c r="AC226" i="3"/>
  <c r="AB226" i="3"/>
  <c r="AA226" i="3"/>
  <c r="Z226" i="3"/>
  <c r="Y226" i="3"/>
  <c r="X226" i="3"/>
  <c r="V226" i="3"/>
  <c r="U226" i="3"/>
  <c r="T226" i="3"/>
  <c r="S226" i="3"/>
  <c r="R226" i="3"/>
  <c r="Q226" i="3"/>
  <c r="P226" i="3"/>
  <c r="AI225" i="3"/>
  <c r="AH225" i="3"/>
  <c r="AF225" i="3"/>
  <c r="AE225" i="3"/>
  <c r="AD225" i="3"/>
  <c r="AC225" i="3"/>
  <c r="AB225" i="3"/>
  <c r="AA225" i="3"/>
  <c r="Z225" i="3"/>
  <c r="Y225" i="3"/>
  <c r="X225" i="3"/>
  <c r="V225" i="3"/>
  <c r="U225" i="3"/>
  <c r="T225" i="3"/>
  <c r="S225" i="3"/>
  <c r="R225" i="3"/>
  <c r="Q225" i="3"/>
  <c r="P225" i="3"/>
  <c r="AI224" i="3"/>
  <c r="AH224" i="3"/>
  <c r="AF224" i="3"/>
  <c r="AE224" i="3"/>
  <c r="AD224" i="3"/>
  <c r="AC224" i="3"/>
  <c r="AB224" i="3"/>
  <c r="AA224" i="3"/>
  <c r="Z224" i="3"/>
  <c r="Y224" i="3"/>
  <c r="X224" i="3"/>
  <c r="V224" i="3"/>
  <c r="U224" i="3"/>
  <c r="T224" i="3"/>
  <c r="S224" i="3"/>
  <c r="R224" i="3"/>
  <c r="Q224" i="3"/>
  <c r="P224" i="3"/>
  <c r="AI223" i="3"/>
  <c r="AH223" i="3"/>
  <c r="AF223" i="3"/>
  <c r="AE223" i="3"/>
  <c r="AD223" i="3"/>
  <c r="AC223" i="3"/>
  <c r="AB223" i="3"/>
  <c r="AA223" i="3"/>
  <c r="Z223" i="3"/>
  <c r="Y223" i="3"/>
  <c r="X223" i="3"/>
  <c r="V223" i="3"/>
  <c r="U223" i="3"/>
  <c r="T223" i="3"/>
  <c r="S223" i="3"/>
  <c r="R223" i="3"/>
  <c r="Q223" i="3"/>
  <c r="P223" i="3"/>
  <c r="AI222" i="3"/>
  <c r="AH222" i="3"/>
  <c r="AF222" i="3"/>
  <c r="AE222" i="3"/>
  <c r="AD222" i="3"/>
  <c r="AC222" i="3"/>
  <c r="AB222" i="3"/>
  <c r="AA222" i="3"/>
  <c r="Z222" i="3"/>
  <c r="Y222" i="3"/>
  <c r="X222" i="3"/>
  <c r="V222" i="3"/>
  <c r="U222" i="3"/>
  <c r="T222" i="3"/>
  <c r="S222" i="3"/>
  <c r="R222" i="3"/>
  <c r="Q222" i="3"/>
  <c r="P222" i="3"/>
  <c r="AI221" i="3"/>
  <c r="AH221" i="3"/>
  <c r="AF221" i="3"/>
  <c r="AE221" i="3"/>
  <c r="AD221" i="3"/>
  <c r="AC221" i="3"/>
  <c r="AB221" i="3"/>
  <c r="AA221" i="3"/>
  <c r="Z221" i="3"/>
  <c r="Y221" i="3"/>
  <c r="X221" i="3"/>
  <c r="V221" i="3"/>
  <c r="U221" i="3"/>
  <c r="T221" i="3"/>
  <c r="S221" i="3"/>
  <c r="R221" i="3"/>
  <c r="Q221" i="3"/>
  <c r="P221" i="3"/>
  <c r="AI220" i="3"/>
  <c r="AH220" i="3"/>
  <c r="AF220" i="3"/>
  <c r="AE220" i="3"/>
  <c r="AD220" i="3"/>
  <c r="AC220" i="3"/>
  <c r="AB220" i="3"/>
  <c r="AA220" i="3"/>
  <c r="Z220" i="3"/>
  <c r="Y220" i="3"/>
  <c r="X220" i="3"/>
  <c r="V220" i="3"/>
  <c r="U220" i="3"/>
  <c r="T220" i="3"/>
  <c r="S220" i="3"/>
  <c r="R220" i="3"/>
  <c r="Q220" i="3"/>
  <c r="P220" i="3"/>
  <c r="AI219" i="3"/>
  <c r="AH219" i="3"/>
  <c r="AF219" i="3"/>
  <c r="AE219" i="3"/>
  <c r="AD219" i="3"/>
  <c r="AC219" i="3"/>
  <c r="AB219" i="3"/>
  <c r="AA219" i="3"/>
  <c r="Z219" i="3"/>
  <c r="Y219" i="3"/>
  <c r="X219" i="3"/>
  <c r="V219" i="3"/>
  <c r="U219" i="3"/>
  <c r="T219" i="3"/>
  <c r="S219" i="3"/>
  <c r="R219" i="3"/>
  <c r="Q219" i="3"/>
  <c r="P219" i="3"/>
  <c r="AI218" i="3"/>
  <c r="AH218" i="3"/>
  <c r="AF218" i="3"/>
  <c r="AE218" i="3"/>
  <c r="AD218" i="3"/>
  <c r="AC218" i="3"/>
  <c r="AB218" i="3"/>
  <c r="AA218" i="3"/>
  <c r="Z218" i="3"/>
  <c r="Y218" i="3"/>
  <c r="X218" i="3"/>
  <c r="V218" i="3"/>
  <c r="U218" i="3"/>
  <c r="T218" i="3"/>
  <c r="S218" i="3"/>
  <c r="R218" i="3"/>
  <c r="Q218" i="3"/>
  <c r="P218" i="3"/>
  <c r="AI217" i="3"/>
  <c r="AH217" i="3"/>
  <c r="AF217" i="3"/>
  <c r="AE217" i="3"/>
  <c r="AD217" i="3"/>
  <c r="AC217" i="3"/>
  <c r="AB217" i="3"/>
  <c r="AA217" i="3"/>
  <c r="Z217" i="3"/>
  <c r="Y217" i="3"/>
  <c r="X217" i="3"/>
  <c r="V217" i="3"/>
  <c r="U217" i="3"/>
  <c r="T217" i="3"/>
  <c r="S217" i="3"/>
  <c r="R217" i="3"/>
  <c r="Q217" i="3"/>
  <c r="P217" i="3"/>
  <c r="AI216" i="3"/>
  <c r="AH216" i="3"/>
  <c r="AF216" i="3"/>
  <c r="AE216" i="3"/>
  <c r="AD216" i="3"/>
  <c r="AC216" i="3"/>
  <c r="AB216" i="3"/>
  <c r="AA216" i="3"/>
  <c r="Z216" i="3"/>
  <c r="Y216" i="3"/>
  <c r="X216" i="3"/>
  <c r="V216" i="3"/>
  <c r="U216" i="3"/>
  <c r="T216" i="3"/>
  <c r="S216" i="3"/>
  <c r="R216" i="3"/>
  <c r="Q216" i="3"/>
  <c r="P216" i="3"/>
  <c r="AI215" i="3"/>
  <c r="AH215" i="3"/>
  <c r="AF215" i="3"/>
  <c r="AE215" i="3"/>
  <c r="AD215" i="3"/>
  <c r="AC215" i="3"/>
  <c r="AB215" i="3"/>
  <c r="AA215" i="3"/>
  <c r="Z215" i="3"/>
  <c r="Y215" i="3"/>
  <c r="X215" i="3"/>
  <c r="V215" i="3"/>
  <c r="U215" i="3"/>
  <c r="T215" i="3"/>
  <c r="S215" i="3"/>
  <c r="R215" i="3"/>
  <c r="Q215" i="3"/>
  <c r="P215" i="3"/>
  <c r="AI214" i="3"/>
  <c r="AH214" i="3"/>
  <c r="AF214" i="3"/>
  <c r="AE214" i="3"/>
  <c r="AD214" i="3"/>
  <c r="AC214" i="3"/>
  <c r="AB214" i="3"/>
  <c r="AA214" i="3"/>
  <c r="Z214" i="3"/>
  <c r="Y214" i="3"/>
  <c r="X214" i="3"/>
  <c r="V214" i="3"/>
  <c r="U214" i="3"/>
  <c r="T214" i="3"/>
  <c r="S214" i="3"/>
  <c r="R214" i="3"/>
  <c r="Q214" i="3"/>
  <c r="P214" i="3"/>
  <c r="AI213" i="3"/>
  <c r="AH213" i="3"/>
  <c r="AF213" i="3"/>
  <c r="AE213" i="3"/>
  <c r="AD213" i="3"/>
  <c r="AC213" i="3"/>
  <c r="AB213" i="3"/>
  <c r="AA213" i="3"/>
  <c r="Z213" i="3"/>
  <c r="Y213" i="3"/>
  <c r="X213" i="3"/>
  <c r="V213" i="3"/>
  <c r="U213" i="3"/>
  <c r="T213" i="3"/>
  <c r="S213" i="3"/>
  <c r="R213" i="3"/>
  <c r="Q213" i="3"/>
  <c r="P213" i="3"/>
  <c r="AI212" i="3"/>
  <c r="AH212" i="3"/>
  <c r="AF212" i="3"/>
  <c r="AE212" i="3"/>
  <c r="AD212" i="3"/>
  <c r="AC212" i="3"/>
  <c r="AB212" i="3"/>
  <c r="AA212" i="3"/>
  <c r="Z212" i="3"/>
  <c r="Y212" i="3"/>
  <c r="X212" i="3"/>
  <c r="V212" i="3"/>
  <c r="U212" i="3"/>
  <c r="T212" i="3"/>
  <c r="S212" i="3"/>
  <c r="R212" i="3"/>
  <c r="Q212" i="3"/>
  <c r="P212" i="3"/>
  <c r="AI211" i="3"/>
  <c r="AH211" i="3"/>
  <c r="AF211" i="3"/>
  <c r="AE211" i="3"/>
  <c r="AD211" i="3"/>
  <c r="AC211" i="3"/>
  <c r="AB211" i="3"/>
  <c r="AA211" i="3"/>
  <c r="Z211" i="3"/>
  <c r="Y211" i="3"/>
  <c r="X211" i="3"/>
  <c r="V211" i="3"/>
  <c r="U211" i="3"/>
  <c r="T211" i="3"/>
  <c r="S211" i="3"/>
  <c r="R211" i="3"/>
  <c r="Q211" i="3"/>
  <c r="P211" i="3"/>
  <c r="AI210" i="3"/>
  <c r="AH210" i="3"/>
  <c r="AF210" i="3"/>
  <c r="AE210" i="3"/>
  <c r="AD210" i="3"/>
  <c r="AC210" i="3"/>
  <c r="AB210" i="3"/>
  <c r="AA210" i="3"/>
  <c r="Z210" i="3"/>
  <c r="Y210" i="3"/>
  <c r="X210" i="3"/>
  <c r="V210" i="3"/>
  <c r="U210" i="3"/>
  <c r="T210" i="3"/>
  <c r="S210" i="3"/>
  <c r="R210" i="3"/>
  <c r="Q210" i="3"/>
  <c r="P210" i="3"/>
  <c r="AI209" i="3"/>
  <c r="AH209" i="3"/>
  <c r="AF209" i="3"/>
  <c r="AE209" i="3"/>
  <c r="AD209" i="3"/>
  <c r="AC209" i="3"/>
  <c r="AB209" i="3"/>
  <c r="AA209" i="3"/>
  <c r="Z209" i="3"/>
  <c r="Y209" i="3"/>
  <c r="X209" i="3"/>
  <c r="V209" i="3"/>
  <c r="U209" i="3"/>
  <c r="T209" i="3"/>
  <c r="S209" i="3"/>
  <c r="R209" i="3"/>
  <c r="Q209" i="3"/>
  <c r="P209" i="3"/>
  <c r="AI208" i="3"/>
  <c r="AH208" i="3"/>
  <c r="AF208" i="3"/>
  <c r="AE208" i="3"/>
  <c r="AD208" i="3"/>
  <c r="AC208" i="3"/>
  <c r="AB208" i="3"/>
  <c r="AA208" i="3"/>
  <c r="Z208" i="3"/>
  <c r="Y208" i="3"/>
  <c r="X208" i="3"/>
  <c r="V208" i="3"/>
  <c r="U208" i="3"/>
  <c r="T208" i="3"/>
  <c r="S208" i="3"/>
  <c r="R208" i="3"/>
  <c r="Q208" i="3"/>
  <c r="P208" i="3"/>
  <c r="AI207" i="3"/>
  <c r="AH207" i="3"/>
  <c r="AF207" i="3"/>
  <c r="AE207" i="3"/>
  <c r="AD207" i="3"/>
  <c r="AC207" i="3"/>
  <c r="AB207" i="3"/>
  <c r="AA207" i="3"/>
  <c r="Z207" i="3"/>
  <c r="Y207" i="3"/>
  <c r="X207" i="3"/>
  <c r="V207" i="3"/>
  <c r="U207" i="3"/>
  <c r="T207" i="3"/>
  <c r="S207" i="3"/>
  <c r="R207" i="3"/>
  <c r="Q207" i="3"/>
  <c r="P207" i="3"/>
  <c r="AI206" i="3"/>
  <c r="AH206" i="3"/>
  <c r="AF206" i="3"/>
  <c r="AE206" i="3"/>
  <c r="AD206" i="3"/>
  <c r="AC206" i="3"/>
  <c r="AB206" i="3"/>
  <c r="AA206" i="3"/>
  <c r="Z206" i="3"/>
  <c r="Y206" i="3"/>
  <c r="X206" i="3"/>
  <c r="V206" i="3"/>
  <c r="U206" i="3"/>
  <c r="T206" i="3"/>
  <c r="S206" i="3"/>
  <c r="R206" i="3"/>
  <c r="Q206" i="3"/>
  <c r="P206" i="3"/>
  <c r="AI205" i="3"/>
  <c r="AH205" i="3"/>
  <c r="AF205" i="3"/>
  <c r="AE205" i="3"/>
  <c r="AD205" i="3"/>
  <c r="AC205" i="3"/>
  <c r="AB205" i="3"/>
  <c r="AA205" i="3"/>
  <c r="Z205" i="3"/>
  <c r="Y205" i="3"/>
  <c r="X205" i="3"/>
  <c r="V205" i="3"/>
  <c r="U205" i="3"/>
  <c r="T205" i="3"/>
  <c r="S205" i="3"/>
  <c r="R205" i="3"/>
  <c r="Q205" i="3"/>
  <c r="P205" i="3"/>
  <c r="AI204" i="3"/>
  <c r="AH204" i="3"/>
  <c r="AF204" i="3"/>
  <c r="AE204" i="3"/>
  <c r="AD204" i="3"/>
  <c r="AC204" i="3"/>
  <c r="AB204" i="3"/>
  <c r="AA204" i="3"/>
  <c r="Z204" i="3"/>
  <c r="Y204" i="3"/>
  <c r="X204" i="3"/>
  <c r="V204" i="3"/>
  <c r="U204" i="3"/>
  <c r="T204" i="3"/>
  <c r="S204" i="3"/>
  <c r="R204" i="3"/>
  <c r="Q204" i="3"/>
  <c r="P204" i="3"/>
  <c r="AI203" i="3"/>
  <c r="AH203" i="3"/>
  <c r="AF203" i="3"/>
  <c r="AE203" i="3"/>
  <c r="AD203" i="3"/>
  <c r="AC203" i="3"/>
  <c r="AB203" i="3"/>
  <c r="AA203" i="3"/>
  <c r="Z203" i="3"/>
  <c r="Y203" i="3"/>
  <c r="X203" i="3"/>
  <c r="V203" i="3"/>
  <c r="U203" i="3"/>
  <c r="T203" i="3"/>
  <c r="S203" i="3"/>
  <c r="R203" i="3"/>
  <c r="Q203" i="3"/>
  <c r="P203" i="3"/>
  <c r="AI202" i="3"/>
  <c r="AH202" i="3"/>
  <c r="AF202" i="3"/>
  <c r="AE202" i="3"/>
  <c r="AD202" i="3"/>
  <c r="AC202" i="3"/>
  <c r="AB202" i="3"/>
  <c r="AA202" i="3"/>
  <c r="Z202" i="3"/>
  <c r="Y202" i="3"/>
  <c r="X202" i="3"/>
  <c r="V202" i="3"/>
  <c r="U202" i="3"/>
  <c r="T202" i="3"/>
  <c r="S202" i="3"/>
  <c r="R202" i="3"/>
  <c r="Q202" i="3"/>
  <c r="P202" i="3"/>
  <c r="AI201" i="3"/>
  <c r="AH201" i="3"/>
  <c r="AF201" i="3"/>
  <c r="AE201" i="3"/>
  <c r="AD201" i="3"/>
  <c r="AC201" i="3"/>
  <c r="AB201" i="3"/>
  <c r="AA201" i="3"/>
  <c r="Z201" i="3"/>
  <c r="Y201" i="3"/>
  <c r="X201" i="3"/>
  <c r="V201" i="3"/>
  <c r="U201" i="3"/>
  <c r="T201" i="3"/>
  <c r="S201" i="3"/>
  <c r="R201" i="3"/>
  <c r="Q201" i="3"/>
  <c r="P201" i="3"/>
  <c r="AI200" i="3"/>
  <c r="AH200" i="3"/>
  <c r="AF200" i="3"/>
  <c r="AE200" i="3"/>
  <c r="AD200" i="3"/>
  <c r="AC200" i="3"/>
  <c r="AB200" i="3"/>
  <c r="AA200" i="3"/>
  <c r="Z200" i="3"/>
  <c r="Y200" i="3"/>
  <c r="X200" i="3"/>
  <c r="V200" i="3"/>
  <c r="U200" i="3"/>
  <c r="T200" i="3"/>
  <c r="S200" i="3"/>
  <c r="R200" i="3"/>
  <c r="Q200" i="3"/>
  <c r="P200" i="3"/>
  <c r="AI199" i="3"/>
  <c r="AH199" i="3"/>
  <c r="AF199" i="3"/>
  <c r="AE199" i="3"/>
  <c r="AD199" i="3"/>
  <c r="AC199" i="3"/>
  <c r="AB199" i="3"/>
  <c r="AA199" i="3"/>
  <c r="Z199" i="3"/>
  <c r="Y199" i="3"/>
  <c r="X199" i="3"/>
  <c r="V199" i="3"/>
  <c r="U199" i="3"/>
  <c r="T199" i="3"/>
  <c r="S199" i="3"/>
  <c r="R199" i="3"/>
  <c r="Q199" i="3"/>
  <c r="P199" i="3"/>
  <c r="AI198" i="3"/>
  <c r="AH198" i="3"/>
  <c r="AF198" i="3"/>
  <c r="AE198" i="3"/>
  <c r="AD198" i="3"/>
  <c r="AC198" i="3"/>
  <c r="AB198" i="3"/>
  <c r="AA198" i="3"/>
  <c r="Z198" i="3"/>
  <c r="Y198" i="3"/>
  <c r="X198" i="3"/>
  <c r="V198" i="3"/>
  <c r="U198" i="3"/>
  <c r="T198" i="3"/>
  <c r="S198" i="3"/>
  <c r="R198" i="3"/>
  <c r="Q198" i="3"/>
  <c r="P198" i="3"/>
  <c r="AI197" i="3"/>
  <c r="AH197" i="3"/>
  <c r="AF197" i="3"/>
  <c r="AE197" i="3"/>
  <c r="AD197" i="3"/>
  <c r="AC197" i="3"/>
  <c r="AB197" i="3"/>
  <c r="AA197" i="3"/>
  <c r="Z197" i="3"/>
  <c r="Y197" i="3"/>
  <c r="X197" i="3"/>
  <c r="V197" i="3"/>
  <c r="U197" i="3"/>
  <c r="T197" i="3"/>
  <c r="S197" i="3"/>
  <c r="R197" i="3"/>
  <c r="Q197" i="3"/>
  <c r="P197" i="3"/>
  <c r="AI196" i="3"/>
  <c r="AH196" i="3"/>
  <c r="AF196" i="3"/>
  <c r="AE196" i="3"/>
  <c r="AD196" i="3"/>
  <c r="AC196" i="3"/>
  <c r="AB196" i="3"/>
  <c r="AA196" i="3"/>
  <c r="Z196" i="3"/>
  <c r="Y196" i="3"/>
  <c r="X196" i="3"/>
  <c r="V196" i="3"/>
  <c r="U196" i="3"/>
  <c r="T196" i="3"/>
  <c r="S196" i="3"/>
  <c r="R196" i="3"/>
  <c r="Q196" i="3"/>
  <c r="P196" i="3"/>
  <c r="AI195" i="3"/>
  <c r="AH195" i="3"/>
  <c r="AF195" i="3"/>
  <c r="AE195" i="3"/>
  <c r="AD195" i="3"/>
  <c r="AC195" i="3"/>
  <c r="AB195" i="3"/>
  <c r="AA195" i="3"/>
  <c r="Z195" i="3"/>
  <c r="Y195" i="3"/>
  <c r="X195" i="3"/>
  <c r="V195" i="3"/>
  <c r="U195" i="3"/>
  <c r="T195" i="3"/>
  <c r="S195" i="3"/>
  <c r="R195" i="3"/>
  <c r="Q195" i="3"/>
  <c r="P195" i="3"/>
  <c r="AI194" i="3"/>
  <c r="AH194" i="3"/>
  <c r="AF194" i="3"/>
  <c r="AE194" i="3"/>
  <c r="AD194" i="3"/>
  <c r="AC194" i="3"/>
  <c r="AB194" i="3"/>
  <c r="AA194" i="3"/>
  <c r="Z194" i="3"/>
  <c r="Y194" i="3"/>
  <c r="X194" i="3"/>
  <c r="V194" i="3"/>
  <c r="U194" i="3"/>
  <c r="T194" i="3"/>
  <c r="S194" i="3"/>
  <c r="R194" i="3"/>
  <c r="Q194" i="3"/>
  <c r="P194" i="3"/>
  <c r="AI193" i="3"/>
  <c r="AH193" i="3"/>
  <c r="AF193" i="3"/>
  <c r="AE193" i="3"/>
  <c r="AD193" i="3"/>
  <c r="AC193" i="3"/>
  <c r="AB193" i="3"/>
  <c r="AA193" i="3"/>
  <c r="Z193" i="3"/>
  <c r="Y193" i="3"/>
  <c r="X193" i="3"/>
  <c r="V193" i="3"/>
  <c r="U193" i="3"/>
  <c r="T193" i="3"/>
  <c r="S193" i="3"/>
  <c r="R193" i="3"/>
  <c r="Q193" i="3"/>
  <c r="P193" i="3"/>
  <c r="AI192" i="3"/>
  <c r="AH192" i="3"/>
  <c r="AF192" i="3"/>
  <c r="AE192" i="3"/>
  <c r="AD192" i="3"/>
  <c r="AC192" i="3"/>
  <c r="AB192" i="3"/>
  <c r="AA192" i="3"/>
  <c r="Z192" i="3"/>
  <c r="Y192" i="3"/>
  <c r="X192" i="3"/>
  <c r="V192" i="3"/>
  <c r="U192" i="3"/>
  <c r="T192" i="3"/>
  <c r="S192" i="3"/>
  <c r="R192" i="3"/>
  <c r="Q192" i="3"/>
  <c r="P192" i="3"/>
  <c r="AI191" i="3"/>
  <c r="AH191" i="3"/>
  <c r="AF191" i="3"/>
  <c r="AE191" i="3"/>
  <c r="AD191" i="3"/>
  <c r="AC191" i="3"/>
  <c r="AB191" i="3"/>
  <c r="AA191" i="3"/>
  <c r="Z191" i="3"/>
  <c r="Y191" i="3"/>
  <c r="X191" i="3"/>
  <c r="V191" i="3"/>
  <c r="U191" i="3"/>
  <c r="T191" i="3"/>
  <c r="S191" i="3"/>
  <c r="R191" i="3"/>
  <c r="Q191" i="3"/>
  <c r="P191" i="3"/>
  <c r="AI190" i="3"/>
  <c r="AH190" i="3"/>
  <c r="AF190" i="3"/>
  <c r="AE190" i="3"/>
  <c r="AD190" i="3"/>
  <c r="AC190" i="3"/>
  <c r="AB190" i="3"/>
  <c r="AA190" i="3"/>
  <c r="Z190" i="3"/>
  <c r="Y190" i="3"/>
  <c r="X190" i="3"/>
  <c r="V190" i="3"/>
  <c r="U190" i="3"/>
  <c r="T190" i="3"/>
  <c r="S190" i="3"/>
  <c r="R190" i="3"/>
  <c r="Q190" i="3"/>
  <c r="P190" i="3"/>
  <c r="AI189" i="3"/>
  <c r="AH189" i="3"/>
  <c r="AF189" i="3"/>
  <c r="AE189" i="3"/>
  <c r="AD189" i="3"/>
  <c r="AC189" i="3"/>
  <c r="AB189" i="3"/>
  <c r="AA189" i="3"/>
  <c r="Z189" i="3"/>
  <c r="Y189" i="3"/>
  <c r="X189" i="3"/>
  <c r="V189" i="3"/>
  <c r="U189" i="3"/>
  <c r="T189" i="3"/>
  <c r="S189" i="3"/>
  <c r="R189" i="3"/>
  <c r="Q189" i="3"/>
  <c r="P189" i="3"/>
  <c r="AI188" i="3"/>
  <c r="AH188" i="3"/>
  <c r="AF188" i="3"/>
  <c r="AE188" i="3"/>
  <c r="AD188" i="3"/>
  <c r="AC188" i="3"/>
  <c r="AB188" i="3"/>
  <c r="AA188" i="3"/>
  <c r="Z188" i="3"/>
  <c r="Y188" i="3"/>
  <c r="X188" i="3"/>
  <c r="V188" i="3"/>
  <c r="U188" i="3"/>
  <c r="T188" i="3"/>
  <c r="S188" i="3"/>
  <c r="R188" i="3"/>
  <c r="Q188" i="3"/>
  <c r="P188" i="3"/>
  <c r="AI187" i="3"/>
  <c r="AH187" i="3"/>
  <c r="AF187" i="3"/>
  <c r="AE187" i="3"/>
  <c r="AD187" i="3"/>
  <c r="AC187" i="3"/>
  <c r="AB187" i="3"/>
  <c r="AA187" i="3"/>
  <c r="Z187" i="3"/>
  <c r="Y187" i="3"/>
  <c r="X187" i="3"/>
  <c r="V187" i="3"/>
  <c r="U187" i="3"/>
  <c r="T187" i="3"/>
  <c r="S187" i="3"/>
  <c r="R187" i="3"/>
  <c r="Q187" i="3"/>
  <c r="P187" i="3"/>
  <c r="AI186" i="3"/>
  <c r="AH186" i="3"/>
  <c r="AF186" i="3"/>
  <c r="AE186" i="3"/>
  <c r="AD186" i="3"/>
  <c r="AC186" i="3"/>
  <c r="AB186" i="3"/>
  <c r="AA186" i="3"/>
  <c r="Z186" i="3"/>
  <c r="Y186" i="3"/>
  <c r="X186" i="3"/>
  <c r="V186" i="3"/>
  <c r="U186" i="3"/>
  <c r="T186" i="3"/>
  <c r="S186" i="3"/>
  <c r="R186" i="3"/>
  <c r="Q186" i="3"/>
  <c r="P186" i="3"/>
  <c r="AI185" i="3"/>
  <c r="AH185" i="3"/>
  <c r="AF185" i="3"/>
  <c r="AE185" i="3"/>
  <c r="AD185" i="3"/>
  <c r="AC185" i="3"/>
  <c r="AB185" i="3"/>
  <c r="AA185" i="3"/>
  <c r="Z185" i="3"/>
  <c r="Y185" i="3"/>
  <c r="X185" i="3"/>
  <c r="V185" i="3"/>
  <c r="U185" i="3"/>
  <c r="T185" i="3"/>
  <c r="S185" i="3"/>
  <c r="R185" i="3"/>
  <c r="Q185" i="3"/>
  <c r="P185" i="3"/>
  <c r="AI184" i="3"/>
  <c r="AH184" i="3"/>
  <c r="AF184" i="3"/>
  <c r="AE184" i="3"/>
  <c r="AD184" i="3"/>
  <c r="AC184" i="3"/>
  <c r="AB184" i="3"/>
  <c r="AA184" i="3"/>
  <c r="Z184" i="3"/>
  <c r="Y184" i="3"/>
  <c r="X184" i="3"/>
  <c r="V184" i="3"/>
  <c r="U184" i="3"/>
  <c r="T184" i="3"/>
  <c r="S184" i="3"/>
  <c r="R184" i="3"/>
  <c r="Q184" i="3"/>
  <c r="P184" i="3"/>
  <c r="AI183" i="3"/>
  <c r="AH183" i="3"/>
  <c r="AF183" i="3"/>
  <c r="AE183" i="3"/>
  <c r="AD183" i="3"/>
  <c r="AC183" i="3"/>
  <c r="AB183" i="3"/>
  <c r="AA183" i="3"/>
  <c r="Z183" i="3"/>
  <c r="Y183" i="3"/>
  <c r="X183" i="3"/>
  <c r="V183" i="3"/>
  <c r="U183" i="3"/>
  <c r="T183" i="3"/>
  <c r="S183" i="3"/>
  <c r="R183" i="3"/>
  <c r="Q183" i="3"/>
  <c r="P183" i="3"/>
  <c r="AI182" i="3"/>
  <c r="AH182" i="3"/>
  <c r="AF182" i="3"/>
  <c r="AE182" i="3"/>
  <c r="AD182" i="3"/>
  <c r="AC182" i="3"/>
  <c r="AB182" i="3"/>
  <c r="AA182" i="3"/>
  <c r="Z182" i="3"/>
  <c r="Y182" i="3"/>
  <c r="X182" i="3"/>
  <c r="V182" i="3"/>
  <c r="U182" i="3"/>
  <c r="T182" i="3"/>
  <c r="S182" i="3"/>
  <c r="R182" i="3"/>
  <c r="Q182" i="3"/>
  <c r="P182" i="3"/>
  <c r="AI181" i="3"/>
  <c r="AH181" i="3"/>
  <c r="AF181" i="3"/>
  <c r="AE181" i="3"/>
  <c r="AD181" i="3"/>
  <c r="AC181" i="3"/>
  <c r="AB181" i="3"/>
  <c r="AA181" i="3"/>
  <c r="Z181" i="3"/>
  <c r="Y181" i="3"/>
  <c r="X181" i="3"/>
  <c r="V181" i="3"/>
  <c r="U181" i="3"/>
  <c r="T181" i="3"/>
  <c r="S181" i="3"/>
  <c r="R181" i="3"/>
  <c r="Q181" i="3"/>
  <c r="P181" i="3"/>
  <c r="AI180" i="3"/>
  <c r="AH180" i="3"/>
  <c r="AF180" i="3"/>
  <c r="AE180" i="3"/>
  <c r="AD180" i="3"/>
  <c r="AC180" i="3"/>
  <c r="AB180" i="3"/>
  <c r="AA180" i="3"/>
  <c r="Z180" i="3"/>
  <c r="Y180" i="3"/>
  <c r="X180" i="3"/>
  <c r="V180" i="3"/>
  <c r="U180" i="3"/>
  <c r="T180" i="3"/>
  <c r="S180" i="3"/>
  <c r="R180" i="3"/>
  <c r="Q180" i="3"/>
  <c r="P180" i="3"/>
  <c r="AI179" i="3"/>
  <c r="AH179" i="3"/>
  <c r="AF179" i="3"/>
  <c r="AE179" i="3"/>
  <c r="AD179" i="3"/>
  <c r="AC179" i="3"/>
  <c r="AB179" i="3"/>
  <c r="AA179" i="3"/>
  <c r="Z179" i="3"/>
  <c r="Y179" i="3"/>
  <c r="X179" i="3"/>
  <c r="V179" i="3"/>
  <c r="U179" i="3"/>
  <c r="T179" i="3"/>
  <c r="S179" i="3"/>
  <c r="R179" i="3"/>
  <c r="Q179" i="3"/>
  <c r="P179" i="3"/>
  <c r="AI178" i="3"/>
  <c r="AH178" i="3"/>
  <c r="AF178" i="3"/>
  <c r="AE178" i="3"/>
  <c r="AD178" i="3"/>
  <c r="AC178" i="3"/>
  <c r="AB178" i="3"/>
  <c r="AA178" i="3"/>
  <c r="Z178" i="3"/>
  <c r="Y178" i="3"/>
  <c r="X178" i="3"/>
  <c r="V178" i="3"/>
  <c r="U178" i="3"/>
  <c r="T178" i="3"/>
  <c r="S178" i="3"/>
  <c r="R178" i="3"/>
  <c r="Q178" i="3"/>
  <c r="P178" i="3"/>
  <c r="AI177" i="3"/>
  <c r="AH177" i="3"/>
  <c r="AF177" i="3"/>
  <c r="AE177" i="3"/>
  <c r="AD177" i="3"/>
  <c r="AC177" i="3"/>
  <c r="AB177" i="3"/>
  <c r="AA177" i="3"/>
  <c r="Z177" i="3"/>
  <c r="Y177" i="3"/>
  <c r="X177" i="3"/>
  <c r="V177" i="3"/>
  <c r="U177" i="3"/>
  <c r="T177" i="3"/>
  <c r="S177" i="3"/>
  <c r="R177" i="3"/>
  <c r="Q177" i="3"/>
  <c r="P177" i="3"/>
  <c r="AI176" i="3"/>
  <c r="AH176" i="3"/>
  <c r="AF176" i="3"/>
  <c r="AE176" i="3"/>
  <c r="AD176" i="3"/>
  <c r="AC176" i="3"/>
  <c r="AB176" i="3"/>
  <c r="AA176" i="3"/>
  <c r="Z176" i="3"/>
  <c r="Y176" i="3"/>
  <c r="X176" i="3"/>
  <c r="V176" i="3"/>
  <c r="U176" i="3"/>
  <c r="T176" i="3"/>
  <c r="S176" i="3"/>
  <c r="R176" i="3"/>
  <c r="Q176" i="3"/>
  <c r="P176" i="3"/>
  <c r="AI175" i="3"/>
  <c r="AH175" i="3"/>
  <c r="AF175" i="3"/>
  <c r="AE175" i="3"/>
  <c r="AD175" i="3"/>
  <c r="AC175" i="3"/>
  <c r="AB175" i="3"/>
  <c r="AA175" i="3"/>
  <c r="Z175" i="3"/>
  <c r="Y175" i="3"/>
  <c r="X175" i="3"/>
  <c r="V175" i="3"/>
  <c r="U175" i="3"/>
  <c r="T175" i="3"/>
  <c r="S175" i="3"/>
  <c r="R175" i="3"/>
  <c r="Q175" i="3"/>
  <c r="P175" i="3"/>
  <c r="AI174" i="3"/>
  <c r="AH174" i="3"/>
  <c r="AF174" i="3"/>
  <c r="AE174" i="3"/>
  <c r="AD174" i="3"/>
  <c r="AC174" i="3"/>
  <c r="AB174" i="3"/>
  <c r="AA174" i="3"/>
  <c r="Z174" i="3"/>
  <c r="Y174" i="3"/>
  <c r="X174" i="3"/>
  <c r="V174" i="3"/>
  <c r="U174" i="3"/>
  <c r="T174" i="3"/>
  <c r="S174" i="3"/>
  <c r="R174" i="3"/>
  <c r="Q174" i="3"/>
  <c r="P174" i="3"/>
  <c r="AI173" i="3"/>
  <c r="AH173" i="3"/>
  <c r="AF173" i="3"/>
  <c r="AE173" i="3"/>
  <c r="AD173" i="3"/>
  <c r="AC173" i="3"/>
  <c r="AB173" i="3"/>
  <c r="AA173" i="3"/>
  <c r="Z173" i="3"/>
  <c r="Y173" i="3"/>
  <c r="X173" i="3"/>
  <c r="V173" i="3"/>
  <c r="U173" i="3"/>
  <c r="T173" i="3"/>
  <c r="S173" i="3"/>
  <c r="R173" i="3"/>
  <c r="Q173" i="3"/>
  <c r="P173" i="3"/>
  <c r="AI172" i="3"/>
  <c r="AH172" i="3"/>
  <c r="AF172" i="3"/>
  <c r="AE172" i="3"/>
  <c r="AD172" i="3"/>
  <c r="AC172" i="3"/>
  <c r="AB172" i="3"/>
  <c r="AA172" i="3"/>
  <c r="Z172" i="3"/>
  <c r="Y172" i="3"/>
  <c r="X172" i="3"/>
  <c r="V172" i="3"/>
  <c r="U172" i="3"/>
  <c r="T172" i="3"/>
  <c r="S172" i="3"/>
  <c r="R172" i="3"/>
  <c r="Q172" i="3"/>
  <c r="P172" i="3"/>
  <c r="AI171" i="3"/>
  <c r="AH171" i="3"/>
  <c r="AF171" i="3"/>
  <c r="AE171" i="3"/>
  <c r="AD171" i="3"/>
  <c r="AC171" i="3"/>
  <c r="AB171" i="3"/>
  <c r="AA171" i="3"/>
  <c r="Z171" i="3"/>
  <c r="Y171" i="3"/>
  <c r="X171" i="3"/>
  <c r="V171" i="3"/>
  <c r="U171" i="3"/>
  <c r="T171" i="3"/>
  <c r="S171" i="3"/>
  <c r="R171" i="3"/>
  <c r="Q171" i="3"/>
  <c r="P171" i="3"/>
  <c r="AI170" i="3"/>
  <c r="AH170" i="3"/>
  <c r="AF170" i="3"/>
  <c r="AE170" i="3"/>
  <c r="AD170" i="3"/>
  <c r="AC170" i="3"/>
  <c r="AB170" i="3"/>
  <c r="AA170" i="3"/>
  <c r="Z170" i="3"/>
  <c r="Y170" i="3"/>
  <c r="X170" i="3"/>
  <c r="V170" i="3"/>
  <c r="U170" i="3"/>
  <c r="T170" i="3"/>
  <c r="S170" i="3"/>
  <c r="R170" i="3"/>
  <c r="Q170" i="3"/>
  <c r="P170" i="3"/>
  <c r="AI169" i="3"/>
  <c r="AH169" i="3"/>
  <c r="AF169" i="3"/>
  <c r="AE169" i="3"/>
  <c r="AD169" i="3"/>
  <c r="AC169" i="3"/>
  <c r="AB169" i="3"/>
  <c r="AA169" i="3"/>
  <c r="Z169" i="3"/>
  <c r="Y169" i="3"/>
  <c r="X169" i="3"/>
  <c r="V169" i="3"/>
  <c r="U169" i="3"/>
  <c r="T169" i="3"/>
  <c r="S169" i="3"/>
  <c r="R169" i="3"/>
  <c r="Q169" i="3"/>
  <c r="P169" i="3"/>
  <c r="AI168" i="3"/>
  <c r="AH168" i="3"/>
  <c r="AF168" i="3"/>
  <c r="AE168" i="3"/>
  <c r="AD168" i="3"/>
  <c r="AC168" i="3"/>
  <c r="AB168" i="3"/>
  <c r="AA168" i="3"/>
  <c r="Z168" i="3"/>
  <c r="Y168" i="3"/>
  <c r="X168" i="3"/>
  <c r="V168" i="3"/>
  <c r="U168" i="3"/>
  <c r="T168" i="3"/>
  <c r="S168" i="3"/>
  <c r="R168" i="3"/>
  <c r="Q168" i="3"/>
  <c r="P168" i="3"/>
  <c r="AI167" i="3"/>
  <c r="AH167" i="3"/>
  <c r="AF167" i="3"/>
  <c r="AE167" i="3"/>
  <c r="AD167" i="3"/>
  <c r="AC167" i="3"/>
  <c r="AB167" i="3"/>
  <c r="AA167" i="3"/>
  <c r="Z167" i="3"/>
  <c r="Y167" i="3"/>
  <c r="X167" i="3"/>
  <c r="V167" i="3"/>
  <c r="U167" i="3"/>
  <c r="T167" i="3"/>
  <c r="S167" i="3"/>
  <c r="R167" i="3"/>
  <c r="Q167" i="3"/>
  <c r="P167" i="3"/>
  <c r="AI166" i="3"/>
  <c r="AH166" i="3"/>
  <c r="AF166" i="3"/>
  <c r="AE166" i="3"/>
  <c r="AD166" i="3"/>
  <c r="AC166" i="3"/>
  <c r="AB166" i="3"/>
  <c r="AA166" i="3"/>
  <c r="Z166" i="3"/>
  <c r="Y166" i="3"/>
  <c r="X166" i="3"/>
  <c r="V166" i="3"/>
  <c r="U166" i="3"/>
  <c r="T166" i="3"/>
  <c r="S166" i="3"/>
  <c r="R166" i="3"/>
  <c r="Q166" i="3"/>
  <c r="P166" i="3"/>
  <c r="AI165" i="3"/>
  <c r="AH165" i="3"/>
  <c r="AF165" i="3"/>
  <c r="AE165" i="3"/>
  <c r="AD165" i="3"/>
  <c r="AC165" i="3"/>
  <c r="AB165" i="3"/>
  <c r="AA165" i="3"/>
  <c r="Z165" i="3"/>
  <c r="Y165" i="3"/>
  <c r="X165" i="3"/>
  <c r="V165" i="3"/>
  <c r="U165" i="3"/>
  <c r="T165" i="3"/>
  <c r="S165" i="3"/>
  <c r="R165" i="3"/>
  <c r="Q165" i="3"/>
  <c r="P165" i="3"/>
  <c r="AI164" i="3"/>
  <c r="AH164" i="3"/>
  <c r="AF164" i="3"/>
  <c r="AE164" i="3"/>
  <c r="AD164" i="3"/>
  <c r="AC164" i="3"/>
  <c r="AB164" i="3"/>
  <c r="AA164" i="3"/>
  <c r="Z164" i="3"/>
  <c r="Y164" i="3"/>
  <c r="X164" i="3"/>
  <c r="V164" i="3"/>
  <c r="U164" i="3"/>
  <c r="T164" i="3"/>
  <c r="S164" i="3"/>
  <c r="R164" i="3"/>
  <c r="Q164" i="3"/>
  <c r="P164" i="3"/>
  <c r="AI163" i="3"/>
  <c r="AH163" i="3"/>
  <c r="AF163" i="3"/>
  <c r="AE163" i="3"/>
  <c r="AD163" i="3"/>
  <c r="AC163" i="3"/>
  <c r="AB163" i="3"/>
  <c r="AA163" i="3"/>
  <c r="Z163" i="3"/>
  <c r="Y163" i="3"/>
  <c r="X163" i="3"/>
  <c r="V163" i="3"/>
  <c r="U163" i="3"/>
  <c r="T163" i="3"/>
  <c r="S163" i="3"/>
  <c r="R163" i="3"/>
  <c r="Q163" i="3"/>
  <c r="P163" i="3"/>
  <c r="AI162" i="3"/>
  <c r="AH162" i="3"/>
  <c r="AF162" i="3"/>
  <c r="AE162" i="3"/>
  <c r="AD162" i="3"/>
  <c r="AC162" i="3"/>
  <c r="AB162" i="3"/>
  <c r="AA162" i="3"/>
  <c r="Z162" i="3"/>
  <c r="Y162" i="3"/>
  <c r="X162" i="3"/>
  <c r="V162" i="3"/>
  <c r="U162" i="3"/>
  <c r="T162" i="3"/>
  <c r="S162" i="3"/>
  <c r="R162" i="3"/>
  <c r="Q162" i="3"/>
  <c r="P162" i="3"/>
  <c r="AI161" i="3"/>
  <c r="AH161" i="3"/>
  <c r="AF161" i="3"/>
  <c r="AE161" i="3"/>
  <c r="AD161" i="3"/>
  <c r="AC161" i="3"/>
  <c r="AB161" i="3"/>
  <c r="AA161" i="3"/>
  <c r="Z161" i="3"/>
  <c r="Y161" i="3"/>
  <c r="X161" i="3"/>
  <c r="V161" i="3"/>
  <c r="U161" i="3"/>
  <c r="T161" i="3"/>
  <c r="S161" i="3"/>
  <c r="R161" i="3"/>
  <c r="Q161" i="3"/>
  <c r="P161" i="3"/>
  <c r="AI160" i="3"/>
  <c r="AH160" i="3"/>
  <c r="AF160" i="3"/>
  <c r="AE160" i="3"/>
  <c r="AD160" i="3"/>
  <c r="AC160" i="3"/>
  <c r="AB160" i="3"/>
  <c r="AA160" i="3"/>
  <c r="Z160" i="3"/>
  <c r="Y160" i="3"/>
  <c r="X160" i="3"/>
  <c r="V160" i="3"/>
  <c r="U160" i="3"/>
  <c r="T160" i="3"/>
  <c r="S160" i="3"/>
  <c r="R160" i="3"/>
  <c r="Q160" i="3"/>
  <c r="P160" i="3"/>
  <c r="AI159" i="3"/>
  <c r="AH159" i="3"/>
  <c r="AF159" i="3"/>
  <c r="AE159" i="3"/>
  <c r="AD159" i="3"/>
  <c r="AC159" i="3"/>
  <c r="AB159" i="3"/>
  <c r="AA159" i="3"/>
  <c r="Z159" i="3"/>
  <c r="Y159" i="3"/>
  <c r="X159" i="3"/>
  <c r="V159" i="3"/>
  <c r="U159" i="3"/>
  <c r="T159" i="3"/>
  <c r="S159" i="3"/>
  <c r="R159" i="3"/>
  <c r="Q159" i="3"/>
  <c r="P159" i="3"/>
  <c r="AI158" i="3"/>
  <c r="AH158" i="3"/>
  <c r="AF158" i="3"/>
  <c r="AE158" i="3"/>
  <c r="AD158" i="3"/>
  <c r="AC158" i="3"/>
  <c r="AB158" i="3"/>
  <c r="AA158" i="3"/>
  <c r="Z158" i="3"/>
  <c r="Y158" i="3"/>
  <c r="X158" i="3"/>
  <c r="V158" i="3"/>
  <c r="U158" i="3"/>
  <c r="T158" i="3"/>
  <c r="S158" i="3"/>
  <c r="R158" i="3"/>
  <c r="Q158" i="3"/>
  <c r="P158" i="3"/>
  <c r="AI157" i="3"/>
  <c r="AH157" i="3"/>
  <c r="AF157" i="3"/>
  <c r="AE157" i="3"/>
  <c r="AD157" i="3"/>
  <c r="AC157" i="3"/>
  <c r="AB157" i="3"/>
  <c r="AA157" i="3"/>
  <c r="Z157" i="3"/>
  <c r="Y157" i="3"/>
  <c r="X157" i="3"/>
  <c r="V157" i="3"/>
  <c r="U157" i="3"/>
  <c r="T157" i="3"/>
  <c r="S157" i="3"/>
  <c r="R157" i="3"/>
  <c r="Q157" i="3"/>
  <c r="P157" i="3"/>
  <c r="AI156" i="3"/>
  <c r="AH156" i="3"/>
  <c r="AF156" i="3"/>
  <c r="AE156" i="3"/>
  <c r="AD156" i="3"/>
  <c r="AC156" i="3"/>
  <c r="AB156" i="3"/>
  <c r="AA156" i="3"/>
  <c r="Z156" i="3"/>
  <c r="Y156" i="3"/>
  <c r="X156" i="3"/>
  <c r="V156" i="3"/>
  <c r="U156" i="3"/>
  <c r="T156" i="3"/>
  <c r="S156" i="3"/>
  <c r="R156" i="3"/>
  <c r="Q156" i="3"/>
  <c r="P156" i="3"/>
  <c r="AI155" i="3"/>
  <c r="AH155" i="3"/>
  <c r="AF155" i="3"/>
  <c r="AE155" i="3"/>
  <c r="AD155" i="3"/>
  <c r="AC155" i="3"/>
  <c r="AB155" i="3"/>
  <c r="AA155" i="3"/>
  <c r="Z155" i="3"/>
  <c r="Y155" i="3"/>
  <c r="X155" i="3"/>
  <c r="V155" i="3"/>
  <c r="U155" i="3"/>
  <c r="T155" i="3"/>
  <c r="S155" i="3"/>
  <c r="R155" i="3"/>
  <c r="Q155" i="3"/>
  <c r="P155" i="3"/>
  <c r="AI154" i="3"/>
  <c r="AH154" i="3"/>
  <c r="AF154" i="3"/>
  <c r="AE154" i="3"/>
  <c r="AD154" i="3"/>
  <c r="AC154" i="3"/>
  <c r="AB154" i="3"/>
  <c r="AA154" i="3"/>
  <c r="Z154" i="3"/>
  <c r="Y154" i="3"/>
  <c r="X154" i="3"/>
  <c r="V154" i="3"/>
  <c r="U154" i="3"/>
  <c r="T154" i="3"/>
  <c r="S154" i="3"/>
  <c r="R154" i="3"/>
  <c r="Q154" i="3"/>
  <c r="P154" i="3"/>
  <c r="AI153" i="3"/>
  <c r="AH153" i="3"/>
  <c r="AF153" i="3"/>
  <c r="AE153" i="3"/>
  <c r="AD153" i="3"/>
  <c r="AC153" i="3"/>
  <c r="AB153" i="3"/>
  <c r="AA153" i="3"/>
  <c r="Z153" i="3"/>
  <c r="Y153" i="3"/>
  <c r="X153" i="3"/>
  <c r="V153" i="3"/>
  <c r="U153" i="3"/>
  <c r="T153" i="3"/>
  <c r="S153" i="3"/>
  <c r="R153" i="3"/>
  <c r="Q153" i="3"/>
  <c r="P153" i="3"/>
  <c r="AI152" i="3"/>
  <c r="AH152" i="3"/>
  <c r="AF152" i="3"/>
  <c r="AE152" i="3"/>
  <c r="AD152" i="3"/>
  <c r="AC152" i="3"/>
  <c r="AB152" i="3"/>
  <c r="AA152" i="3"/>
  <c r="Z152" i="3"/>
  <c r="Y152" i="3"/>
  <c r="X152" i="3"/>
  <c r="V152" i="3"/>
  <c r="U152" i="3"/>
  <c r="T152" i="3"/>
  <c r="S152" i="3"/>
  <c r="R152" i="3"/>
  <c r="Q152" i="3"/>
  <c r="P152" i="3"/>
  <c r="AI151" i="3"/>
  <c r="AH151" i="3"/>
  <c r="AF151" i="3"/>
  <c r="AE151" i="3"/>
  <c r="AD151" i="3"/>
  <c r="AC151" i="3"/>
  <c r="AB151" i="3"/>
  <c r="AA151" i="3"/>
  <c r="Z151" i="3"/>
  <c r="Y151" i="3"/>
  <c r="X151" i="3"/>
  <c r="V151" i="3"/>
  <c r="U151" i="3"/>
  <c r="T151" i="3"/>
  <c r="S151" i="3"/>
  <c r="R151" i="3"/>
  <c r="Q151" i="3"/>
  <c r="P151" i="3"/>
  <c r="AI150" i="3"/>
  <c r="AH150" i="3"/>
  <c r="AF150" i="3"/>
  <c r="AE150" i="3"/>
  <c r="AD150" i="3"/>
  <c r="AC150" i="3"/>
  <c r="AB150" i="3"/>
  <c r="AA150" i="3"/>
  <c r="Z150" i="3"/>
  <c r="Y150" i="3"/>
  <c r="X150" i="3"/>
  <c r="V150" i="3"/>
  <c r="U150" i="3"/>
  <c r="T150" i="3"/>
  <c r="S150" i="3"/>
  <c r="R150" i="3"/>
  <c r="Q150" i="3"/>
  <c r="P150" i="3"/>
  <c r="AI149" i="3"/>
  <c r="AH149" i="3"/>
  <c r="AF149" i="3"/>
  <c r="AE149" i="3"/>
  <c r="AD149" i="3"/>
  <c r="AC149" i="3"/>
  <c r="AB149" i="3"/>
  <c r="AA149" i="3"/>
  <c r="Z149" i="3"/>
  <c r="Y149" i="3"/>
  <c r="X149" i="3"/>
  <c r="V149" i="3"/>
  <c r="U149" i="3"/>
  <c r="T149" i="3"/>
  <c r="S149" i="3"/>
  <c r="R149" i="3"/>
  <c r="Q149" i="3"/>
  <c r="P149" i="3"/>
  <c r="AI148" i="3"/>
  <c r="AH148" i="3"/>
  <c r="AF148" i="3"/>
  <c r="AE148" i="3"/>
  <c r="AD148" i="3"/>
  <c r="AC148" i="3"/>
  <c r="AB148" i="3"/>
  <c r="AA148" i="3"/>
  <c r="Z148" i="3"/>
  <c r="Y148" i="3"/>
  <c r="X148" i="3"/>
  <c r="V148" i="3"/>
  <c r="U148" i="3"/>
  <c r="T148" i="3"/>
  <c r="S148" i="3"/>
  <c r="R148" i="3"/>
  <c r="Q148" i="3"/>
  <c r="P148" i="3"/>
  <c r="AI147" i="3"/>
  <c r="AH147" i="3"/>
  <c r="AF147" i="3"/>
  <c r="AE147" i="3"/>
  <c r="AD147" i="3"/>
  <c r="AC147" i="3"/>
  <c r="AB147" i="3"/>
  <c r="AA147" i="3"/>
  <c r="Z147" i="3"/>
  <c r="Y147" i="3"/>
  <c r="X147" i="3"/>
  <c r="V147" i="3"/>
  <c r="U147" i="3"/>
  <c r="T147" i="3"/>
  <c r="S147" i="3"/>
  <c r="R147" i="3"/>
  <c r="Q147" i="3"/>
  <c r="P147" i="3"/>
  <c r="AI146" i="3"/>
  <c r="AH146" i="3"/>
  <c r="AF146" i="3"/>
  <c r="AE146" i="3"/>
  <c r="AD146" i="3"/>
  <c r="AC146" i="3"/>
  <c r="AB146" i="3"/>
  <c r="AA146" i="3"/>
  <c r="Z146" i="3"/>
  <c r="Y146" i="3"/>
  <c r="X146" i="3"/>
  <c r="V146" i="3"/>
  <c r="U146" i="3"/>
  <c r="T146" i="3"/>
  <c r="S146" i="3"/>
  <c r="R146" i="3"/>
  <c r="Q146" i="3"/>
  <c r="P146" i="3"/>
  <c r="AI145" i="3"/>
  <c r="AH145" i="3"/>
  <c r="AF145" i="3"/>
  <c r="AE145" i="3"/>
  <c r="AD145" i="3"/>
  <c r="AC145" i="3"/>
  <c r="AB145" i="3"/>
  <c r="AA145" i="3"/>
  <c r="Z145" i="3"/>
  <c r="Y145" i="3"/>
  <c r="X145" i="3"/>
  <c r="V145" i="3"/>
  <c r="U145" i="3"/>
  <c r="T145" i="3"/>
  <c r="S145" i="3"/>
  <c r="R145" i="3"/>
  <c r="Q145" i="3"/>
  <c r="P145" i="3"/>
  <c r="AI144" i="3"/>
  <c r="AH144" i="3"/>
  <c r="AF144" i="3"/>
  <c r="AE144" i="3"/>
  <c r="AD144" i="3"/>
  <c r="AC144" i="3"/>
  <c r="AB144" i="3"/>
  <c r="AA144" i="3"/>
  <c r="Z144" i="3"/>
  <c r="Y144" i="3"/>
  <c r="X144" i="3"/>
  <c r="V144" i="3"/>
  <c r="U144" i="3"/>
  <c r="T144" i="3"/>
  <c r="S144" i="3"/>
  <c r="R144" i="3"/>
  <c r="Q144" i="3"/>
  <c r="P144" i="3"/>
  <c r="AI143" i="3"/>
  <c r="AH143" i="3"/>
  <c r="AF143" i="3"/>
  <c r="AE143" i="3"/>
  <c r="AD143" i="3"/>
  <c r="AC143" i="3"/>
  <c r="AB143" i="3"/>
  <c r="AA143" i="3"/>
  <c r="Z143" i="3"/>
  <c r="Y143" i="3"/>
  <c r="X143" i="3"/>
  <c r="V143" i="3"/>
  <c r="U143" i="3"/>
  <c r="T143" i="3"/>
  <c r="S143" i="3"/>
  <c r="R143" i="3"/>
  <c r="Q143" i="3"/>
  <c r="P143" i="3"/>
  <c r="AI142" i="3"/>
  <c r="AH142" i="3"/>
  <c r="AF142" i="3"/>
  <c r="AE142" i="3"/>
  <c r="AD142" i="3"/>
  <c r="AC142" i="3"/>
  <c r="AB142" i="3"/>
  <c r="AA142" i="3"/>
  <c r="Z142" i="3"/>
  <c r="Y142" i="3"/>
  <c r="X142" i="3"/>
  <c r="V142" i="3"/>
  <c r="U142" i="3"/>
  <c r="T142" i="3"/>
  <c r="S142" i="3"/>
  <c r="R142" i="3"/>
  <c r="Q142" i="3"/>
  <c r="P142" i="3"/>
  <c r="AI141" i="3"/>
  <c r="AH141" i="3"/>
  <c r="AF141" i="3"/>
  <c r="AE141" i="3"/>
  <c r="AD141" i="3"/>
  <c r="AC141" i="3"/>
  <c r="AB141" i="3"/>
  <c r="AA141" i="3"/>
  <c r="Z141" i="3"/>
  <c r="Y141" i="3"/>
  <c r="X141" i="3"/>
  <c r="V141" i="3"/>
  <c r="U141" i="3"/>
  <c r="T141" i="3"/>
  <c r="S141" i="3"/>
  <c r="R141" i="3"/>
  <c r="Q141" i="3"/>
  <c r="P141" i="3"/>
  <c r="AI140" i="3"/>
  <c r="AH140" i="3"/>
  <c r="AF140" i="3"/>
  <c r="AE140" i="3"/>
  <c r="AD140" i="3"/>
  <c r="AC140" i="3"/>
  <c r="AB140" i="3"/>
  <c r="AA140" i="3"/>
  <c r="Z140" i="3"/>
  <c r="Y140" i="3"/>
  <c r="X140" i="3"/>
  <c r="V140" i="3"/>
  <c r="U140" i="3"/>
  <c r="T140" i="3"/>
  <c r="S140" i="3"/>
  <c r="R140" i="3"/>
  <c r="Q140" i="3"/>
  <c r="P140" i="3"/>
  <c r="AI139" i="3"/>
  <c r="AH139" i="3"/>
  <c r="AF139" i="3"/>
  <c r="AE139" i="3"/>
  <c r="AD139" i="3"/>
  <c r="AC139" i="3"/>
  <c r="AB139" i="3"/>
  <c r="AA139" i="3"/>
  <c r="Z139" i="3"/>
  <c r="Y139" i="3"/>
  <c r="X139" i="3"/>
  <c r="V139" i="3"/>
  <c r="U139" i="3"/>
  <c r="T139" i="3"/>
  <c r="S139" i="3"/>
  <c r="R139" i="3"/>
  <c r="Q139" i="3"/>
  <c r="P139" i="3"/>
  <c r="AI138" i="3"/>
  <c r="AH138" i="3"/>
  <c r="AF138" i="3"/>
  <c r="AE138" i="3"/>
  <c r="AD138" i="3"/>
  <c r="AC138" i="3"/>
  <c r="AB138" i="3"/>
  <c r="AA138" i="3"/>
  <c r="Z138" i="3"/>
  <c r="Y138" i="3"/>
  <c r="X138" i="3"/>
  <c r="V138" i="3"/>
  <c r="U138" i="3"/>
  <c r="T138" i="3"/>
  <c r="S138" i="3"/>
  <c r="R138" i="3"/>
  <c r="Q138" i="3"/>
  <c r="P138" i="3"/>
  <c r="AI137" i="3"/>
  <c r="AH137" i="3"/>
  <c r="AF137" i="3"/>
  <c r="AE137" i="3"/>
  <c r="AD137" i="3"/>
  <c r="AC137" i="3"/>
  <c r="AB137" i="3"/>
  <c r="AA137" i="3"/>
  <c r="Z137" i="3"/>
  <c r="Y137" i="3"/>
  <c r="X137" i="3"/>
  <c r="V137" i="3"/>
  <c r="U137" i="3"/>
  <c r="T137" i="3"/>
  <c r="S137" i="3"/>
  <c r="R137" i="3"/>
  <c r="Q137" i="3"/>
  <c r="P137" i="3"/>
  <c r="AI136" i="3"/>
  <c r="AH136" i="3"/>
  <c r="AF136" i="3"/>
  <c r="AE136" i="3"/>
  <c r="AD136" i="3"/>
  <c r="AC136" i="3"/>
  <c r="AB136" i="3"/>
  <c r="AA136" i="3"/>
  <c r="Z136" i="3"/>
  <c r="Y136" i="3"/>
  <c r="X136" i="3"/>
  <c r="V136" i="3"/>
  <c r="U136" i="3"/>
  <c r="T136" i="3"/>
  <c r="S136" i="3"/>
  <c r="R136" i="3"/>
  <c r="Q136" i="3"/>
  <c r="P136" i="3"/>
  <c r="AI135" i="3"/>
  <c r="AH135" i="3"/>
  <c r="AF135" i="3"/>
  <c r="AE135" i="3"/>
  <c r="AD135" i="3"/>
  <c r="AC135" i="3"/>
  <c r="AB135" i="3"/>
  <c r="AA135" i="3"/>
  <c r="Z135" i="3"/>
  <c r="Y135" i="3"/>
  <c r="X135" i="3"/>
  <c r="V135" i="3"/>
  <c r="U135" i="3"/>
  <c r="T135" i="3"/>
  <c r="S135" i="3"/>
  <c r="R135" i="3"/>
  <c r="Q135" i="3"/>
  <c r="P135" i="3"/>
  <c r="AI134" i="3"/>
  <c r="AH134" i="3"/>
  <c r="AF134" i="3"/>
  <c r="AE134" i="3"/>
  <c r="AD134" i="3"/>
  <c r="AC134" i="3"/>
  <c r="AB134" i="3"/>
  <c r="AA134" i="3"/>
  <c r="Z134" i="3"/>
  <c r="Y134" i="3"/>
  <c r="X134" i="3"/>
  <c r="V134" i="3"/>
  <c r="U134" i="3"/>
  <c r="T134" i="3"/>
  <c r="S134" i="3"/>
  <c r="R134" i="3"/>
  <c r="Q134" i="3"/>
  <c r="P134" i="3"/>
  <c r="AI133" i="3"/>
  <c r="AH133" i="3"/>
  <c r="AF133" i="3"/>
  <c r="AE133" i="3"/>
  <c r="AD133" i="3"/>
  <c r="AC133" i="3"/>
  <c r="AB133" i="3"/>
  <c r="AA133" i="3"/>
  <c r="Z133" i="3"/>
  <c r="Y133" i="3"/>
  <c r="X133" i="3"/>
  <c r="V133" i="3"/>
  <c r="U133" i="3"/>
  <c r="T133" i="3"/>
  <c r="S133" i="3"/>
  <c r="R133" i="3"/>
  <c r="Q133" i="3"/>
  <c r="P133" i="3"/>
  <c r="AI132" i="3"/>
  <c r="AH132" i="3"/>
  <c r="AF132" i="3"/>
  <c r="AE132" i="3"/>
  <c r="AD132" i="3"/>
  <c r="AC132" i="3"/>
  <c r="AB132" i="3"/>
  <c r="AA132" i="3"/>
  <c r="Z132" i="3"/>
  <c r="Y132" i="3"/>
  <c r="X132" i="3"/>
  <c r="V132" i="3"/>
  <c r="U132" i="3"/>
  <c r="T132" i="3"/>
  <c r="S132" i="3"/>
  <c r="R132" i="3"/>
  <c r="Q132" i="3"/>
  <c r="P132" i="3"/>
  <c r="AI131" i="3"/>
  <c r="AH131" i="3"/>
  <c r="AF131" i="3"/>
  <c r="AE131" i="3"/>
  <c r="AD131" i="3"/>
  <c r="AC131" i="3"/>
  <c r="AB131" i="3"/>
  <c r="AA131" i="3"/>
  <c r="Z131" i="3"/>
  <c r="Y131" i="3"/>
  <c r="X131" i="3"/>
  <c r="V131" i="3"/>
  <c r="U131" i="3"/>
  <c r="T131" i="3"/>
  <c r="S131" i="3"/>
  <c r="R131" i="3"/>
  <c r="Q131" i="3"/>
  <c r="P131" i="3"/>
  <c r="AI130" i="3"/>
  <c r="AH130" i="3"/>
  <c r="AF130" i="3"/>
  <c r="AE130" i="3"/>
  <c r="AD130" i="3"/>
  <c r="AC130" i="3"/>
  <c r="AB130" i="3"/>
  <c r="AA130" i="3"/>
  <c r="Z130" i="3"/>
  <c r="Y130" i="3"/>
  <c r="X130" i="3"/>
  <c r="V130" i="3"/>
  <c r="U130" i="3"/>
  <c r="T130" i="3"/>
  <c r="S130" i="3"/>
  <c r="R130" i="3"/>
  <c r="Q130" i="3"/>
  <c r="P130" i="3"/>
  <c r="AI129" i="3"/>
  <c r="AH129" i="3"/>
  <c r="AF129" i="3"/>
  <c r="AE129" i="3"/>
  <c r="AD129" i="3"/>
  <c r="AC129" i="3"/>
  <c r="AB129" i="3"/>
  <c r="AA129" i="3"/>
  <c r="Z129" i="3"/>
  <c r="Y129" i="3"/>
  <c r="X129" i="3"/>
  <c r="V129" i="3"/>
  <c r="U129" i="3"/>
  <c r="T129" i="3"/>
  <c r="S129" i="3"/>
  <c r="R129" i="3"/>
  <c r="Q129" i="3"/>
  <c r="P129" i="3"/>
  <c r="AI128" i="3"/>
  <c r="AH128" i="3"/>
  <c r="AF128" i="3"/>
  <c r="AE128" i="3"/>
  <c r="AD128" i="3"/>
  <c r="AC128" i="3"/>
  <c r="AB128" i="3"/>
  <c r="AA128" i="3"/>
  <c r="Z128" i="3"/>
  <c r="Y128" i="3"/>
  <c r="X128" i="3"/>
  <c r="V128" i="3"/>
  <c r="U128" i="3"/>
  <c r="T128" i="3"/>
  <c r="S128" i="3"/>
  <c r="R128" i="3"/>
  <c r="Q128" i="3"/>
  <c r="P128" i="3"/>
  <c r="AI127" i="3"/>
  <c r="AH127" i="3"/>
  <c r="AF127" i="3"/>
  <c r="AE127" i="3"/>
  <c r="AD127" i="3"/>
  <c r="AC127" i="3"/>
  <c r="AB127" i="3"/>
  <c r="AA127" i="3"/>
  <c r="Z127" i="3"/>
  <c r="Y127" i="3"/>
  <c r="X127" i="3"/>
  <c r="V127" i="3"/>
  <c r="U127" i="3"/>
  <c r="T127" i="3"/>
  <c r="S127" i="3"/>
  <c r="R127" i="3"/>
  <c r="Q127" i="3"/>
  <c r="P127" i="3"/>
  <c r="AI126" i="3"/>
  <c r="AH126" i="3"/>
  <c r="AF126" i="3"/>
  <c r="AE126" i="3"/>
  <c r="AD126" i="3"/>
  <c r="AC126" i="3"/>
  <c r="AB126" i="3"/>
  <c r="AA126" i="3"/>
  <c r="Z126" i="3"/>
  <c r="Y126" i="3"/>
  <c r="X126" i="3"/>
  <c r="V126" i="3"/>
  <c r="U126" i="3"/>
  <c r="T126" i="3"/>
  <c r="S126" i="3"/>
  <c r="R126" i="3"/>
  <c r="Q126" i="3"/>
  <c r="P126" i="3"/>
  <c r="AI125" i="3"/>
  <c r="AH125" i="3"/>
  <c r="AF125" i="3"/>
  <c r="AE125" i="3"/>
  <c r="AD125" i="3"/>
  <c r="AC125" i="3"/>
  <c r="AB125" i="3"/>
  <c r="AA125" i="3"/>
  <c r="Z125" i="3"/>
  <c r="Y125" i="3"/>
  <c r="X125" i="3"/>
  <c r="V125" i="3"/>
  <c r="U125" i="3"/>
  <c r="T125" i="3"/>
  <c r="S125" i="3"/>
  <c r="R125" i="3"/>
  <c r="Q125" i="3"/>
  <c r="P125" i="3"/>
  <c r="AI124" i="3"/>
  <c r="AH124" i="3"/>
  <c r="AF124" i="3"/>
  <c r="AE124" i="3"/>
  <c r="AD124" i="3"/>
  <c r="AC124" i="3"/>
  <c r="AB124" i="3"/>
  <c r="AA124" i="3"/>
  <c r="Z124" i="3"/>
  <c r="Y124" i="3"/>
  <c r="X124" i="3"/>
  <c r="V124" i="3"/>
  <c r="U124" i="3"/>
  <c r="T124" i="3"/>
  <c r="S124" i="3"/>
  <c r="R124" i="3"/>
  <c r="Q124" i="3"/>
  <c r="P124" i="3"/>
  <c r="AI123" i="3"/>
  <c r="AH123" i="3"/>
  <c r="AF123" i="3"/>
  <c r="AE123" i="3"/>
  <c r="AD123" i="3"/>
  <c r="AC123" i="3"/>
  <c r="AB123" i="3"/>
  <c r="AA123" i="3"/>
  <c r="Z123" i="3"/>
  <c r="Y123" i="3"/>
  <c r="X123" i="3"/>
  <c r="V123" i="3"/>
  <c r="U123" i="3"/>
  <c r="T123" i="3"/>
  <c r="S123" i="3"/>
  <c r="R123" i="3"/>
  <c r="Q123" i="3"/>
  <c r="P123" i="3"/>
  <c r="AI122" i="3"/>
  <c r="AH122" i="3"/>
  <c r="AF122" i="3"/>
  <c r="AE122" i="3"/>
  <c r="AD122" i="3"/>
  <c r="AC122" i="3"/>
  <c r="AB122" i="3"/>
  <c r="AA122" i="3"/>
  <c r="Z122" i="3"/>
  <c r="Y122" i="3"/>
  <c r="X122" i="3"/>
  <c r="V122" i="3"/>
  <c r="U122" i="3"/>
  <c r="T122" i="3"/>
  <c r="S122" i="3"/>
  <c r="R122" i="3"/>
  <c r="Q122" i="3"/>
  <c r="P122" i="3"/>
  <c r="AI121" i="3"/>
  <c r="AH121" i="3"/>
  <c r="AF121" i="3"/>
  <c r="AE121" i="3"/>
  <c r="AD121" i="3"/>
  <c r="AC121" i="3"/>
  <c r="AB121" i="3"/>
  <c r="AA121" i="3"/>
  <c r="Z121" i="3"/>
  <c r="Y121" i="3"/>
  <c r="X121" i="3"/>
  <c r="V121" i="3"/>
  <c r="U121" i="3"/>
  <c r="T121" i="3"/>
  <c r="S121" i="3"/>
  <c r="R121" i="3"/>
  <c r="Q121" i="3"/>
  <c r="P121" i="3"/>
  <c r="AI120" i="3"/>
  <c r="AH120" i="3"/>
  <c r="AF120" i="3"/>
  <c r="AE120" i="3"/>
  <c r="AD120" i="3"/>
  <c r="AC120" i="3"/>
  <c r="AB120" i="3"/>
  <c r="AA120" i="3"/>
  <c r="Z120" i="3"/>
  <c r="Y120" i="3"/>
  <c r="X120" i="3"/>
  <c r="V120" i="3"/>
  <c r="U120" i="3"/>
  <c r="T120" i="3"/>
  <c r="S120" i="3"/>
  <c r="R120" i="3"/>
  <c r="Q120" i="3"/>
  <c r="P120" i="3"/>
  <c r="AI119" i="3"/>
  <c r="AH119" i="3"/>
  <c r="AF119" i="3"/>
  <c r="AE119" i="3"/>
  <c r="AD119" i="3"/>
  <c r="AC119" i="3"/>
  <c r="AB119" i="3"/>
  <c r="AA119" i="3"/>
  <c r="Z119" i="3"/>
  <c r="Y119" i="3"/>
  <c r="X119" i="3"/>
  <c r="V119" i="3"/>
  <c r="U119" i="3"/>
  <c r="T119" i="3"/>
  <c r="S119" i="3"/>
  <c r="R119" i="3"/>
  <c r="Q119" i="3"/>
  <c r="P119" i="3"/>
  <c r="AI118" i="3"/>
  <c r="AH118" i="3"/>
  <c r="AF118" i="3"/>
  <c r="AE118" i="3"/>
  <c r="AD118" i="3"/>
  <c r="AC118" i="3"/>
  <c r="AB118" i="3"/>
  <c r="AA118" i="3"/>
  <c r="Z118" i="3"/>
  <c r="Y118" i="3"/>
  <c r="X118" i="3"/>
  <c r="V118" i="3"/>
  <c r="U118" i="3"/>
  <c r="T118" i="3"/>
  <c r="S118" i="3"/>
  <c r="R118" i="3"/>
  <c r="Q118" i="3"/>
  <c r="P118" i="3"/>
  <c r="AI117" i="3"/>
  <c r="AH117" i="3"/>
  <c r="AF117" i="3"/>
  <c r="AE117" i="3"/>
  <c r="AD117" i="3"/>
  <c r="AC117" i="3"/>
  <c r="AB117" i="3"/>
  <c r="AA117" i="3"/>
  <c r="Z117" i="3"/>
  <c r="Y117" i="3"/>
  <c r="X117" i="3"/>
  <c r="V117" i="3"/>
  <c r="U117" i="3"/>
  <c r="T117" i="3"/>
  <c r="S117" i="3"/>
  <c r="R117" i="3"/>
  <c r="Q117" i="3"/>
  <c r="P117" i="3"/>
  <c r="AI116" i="3"/>
  <c r="AH116" i="3"/>
  <c r="AF116" i="3"/>
  <c r="AE116" i="3"/>
  <c r="AD116" i="3"/>
  <c r="AC116" i="3"/>
  <c r="AB116" i="3"/>
  <c r="AA116" i="3"/>
  <c r="Z116" i="3"/>
  <c r="Y116" i="3"/>
  <c r="X116" i="3"/>
  <c r="V116" i="3"/>
  <c r="U116" i="3"/>
  <c r="T116" i="3"/>
  <c r="S116" i="3"/>
  <c r="R116" i="3"/>
  <c r="Q116" i="3"/>
  <c r="P116" i="3"/>
  <c r="AI115" i="3"/>
  <c r="AH115" i="3"/>
  <c r="AF115" i="3"/>
  <c r="AE115" i="3"/>
  <c r="AD115" i="3"/>
  <c r="AC115" i="3"/>
  <c r="AB115" i="3"/>
  <c r="AA115" i="3"/>
  <c r="Z115" i="3"/>
  <c r="Y115" i="3"/>
  <c r="X115" i="3"/>
  <c r="V115" i="3"/>
  <c r="U115" i="3"/>
  <c r="T115" i="3"/>
  <c r="S115" i="3"/>
  <c r="R115" i="3"/>
  <c r="Q115" i="3"/>
  <c r="P115" i="3"/>
  <c r="AI114" i="3"/>
  <c r="AH114" i="3"/>
  <c r="AF114" i="3"/>
  <c r="AE114" i="3"/>
  <c r="AD114" i="3"/>
  <c r="AC114" i="3"/>
  <c r="AB114" i="3"/>
  <c r="AA114" i="3"/>
  <c r="Z114" i="3"/>
  <c r="Y114" i="3"/>
  <c r="X114" i="3"/>
  <c r="V114" i="3"/>
  <c r="U114" i="3"/>
  <c r="T114" i="3"/>
  <c r="S114" i="3"/>
  <c r="R114" i="3"/>
  <c r="Q114" i="3"/>
  <c r="P114" i="3"/>
  <c r="AI113" i="3"/>
  <c r="AH113" i="3"/>
  <c r="AF113" i="3"/>
  <c r="AE113" i="3"/>
  <c r="AD113" i="3"/>
  <c r="AC113" i="3"/>
  <c r="AB113" i="3"/>
  <c r="AA113" i="3"/>
  <c r="Z113" i="3"/>
  <c r="Y113" i="3"/>
  <c r="X113" i="3"/>
  <c r="V113" i="3"/>
  <c r="U113" i="3"/>
  <c r="T113" i="3"/>
  <c r="S113" i="3"/>
  <c r="R113" i="3"/>
  <c r="Q113" i="3"/>
  <c r="P113" i="3"/>
  <c r="AI112" i="3"/>
  <c r="AH112" i="3"/>
  <c r="AF112" i="3"/>
  <c r="AE112" i="3"/>
  <c r="AD112" i="3"/>
  <c r="AC112" i="3"/>
  <c r="AB112" i="3"/>
  <c r="AA112" i="3"/>
  <c r="Z112" i="3"/>
  <c r="Y112" i="3"/>
  <c r="X112" i="3"/>
  <c r="V112" i="3"/>
  <c r="U112" i="3"/>
  <c r="T112" i="3"/>
  <c r="S112" i="3"/>
  <c r="R112" i="3"/>
  <c r="Q112" i="3"/>
  <c r="P112" i="3"/>
  <c r="AI111" i="3"/>
  <c r="AH111" i="3"/>
  <c r="AF111" i="3"/>
  <c r="AE111" i="3"/>
  <c r="AD111" i="3"/>
  <c r="AC111" i="3"/>
  <c r="AB111" i="3"/>
  <c r="AA111" i="3"/>
  <c r="Z111" i="3"/>
  <c r="Y111" i="3"/>
  <c r="X111" i="3"/>
  <c r="V111" i="3"/>
  <c r="U111" i="3"/>
  <c r="T111" i="3"/>
  <c r="S111" i="3"/>
  <c r="R111" i="3"/>
  <c r="Q111" i="3"/>
  <c r="P111" i="3"/>
  <c r="AI110" i="3"/>
  <c r="AH110" i="3"/>
  <c r="AF110" i="3"/>
  <c r="AE110" i="3"/>
  <c r="AD110" i="3"/>
  <c r="AC110" i="3"/>
  <c r="AB110" i="3"/>
  <c r="AA110" i="3"/>
  <c r="Z110" i="3"/>
  <c r="Y110" i="3"/>
  <c r="X110" i="3"/>
  <c r="V110" i="3"/>
  <c r="U110" i="3"/>
  <c r="T110" i="3"/>
  <c r="S110" i="3"/>
  <c r="R110" i="3"/>
  <c r="Q110" i="3"/>
  <c r="P110" i="3"/>
  <c r="AI109" i="3"/>
  <c r="AH109" i="3"/>
  <c r="AF109" i="3"/>
  <c r="AE109" i="3"/>
  <c r="AD109" i="3"/>
  <c r="AC109" i="3"/>
  <c r="AB109" i="3"/>
  <c r="AA109" i="3"/>
  <c r="Z109" i="3"/>
  <c r="Y109" i="3"/>
  <c r="X109" i="3"/>
  <c r="V109" i="3"/>
  <c r="U109" i="3"/>
  <c r="T109" i="3"/>
  <c r="S109" i="3"/>
  <c r="R109" i="3"/>
  <c r="Q109" i="3"/>
  <c r="P109" i="3"/>
  <c r="AI108" i="3"/>
  <c r="AH108" i="3"/>
  <c r="AF108" i="3"/>
  <c r="AE108" i="3"/>
  <c r="AD108" i="3"/>
  <c r="AC108" i="3"/>
  <c r="AB108" i="3"/>
  <c r="AA108" i="3"/>
  <c r="Z108" i="3"/>
  <c r="Y108" i="3"/>
  <c r="X108" i="3"/>
  <c r="V108" i="3"/>
  <c r="U108" i="3"/>
  <c r="T108" i="3"/>
  <c r="S108" i="3"/>
  <c r="R108" i="3"/>
  <c r="Q108" i="3"/>
  <c r="P108" i="3"/>
  <c r="AI107" i="3"/>
  <c r="AH107" i="3"/>
  <c r="AF107" i="3"/>
  <c r="AE107" i="3"/>
  <c r="AD107" i="3"/>
  <c r="AC107" i="3"/>
  <c r="AB107" i="3"/>
  <c r="AA107" i="3"/>
  <c r="Z107" i="3"/>
  <c r="Y107" i="3"/>
  <c r="X107" i="3"/>
  <c r="V107" i="3"/>
  <c r="U107" i="3"/>
  <c r="T107" i="3"/>
  <c r="S107" i="3"/>
  <c r="R107" i="3"/>
  <c r="Q107" i="3"/>
  <c r="P107" i="3"/>
  <c r="AI106" i="3"/>
  <c r="AH106" i="3"/>
  <c r="AF106" i="3"/>
  <c r="AE106" i="3"/>
  <c r="AD106" i="3"/>
  <c r="AC106" i="3"/>
  <c r="AB106" i="3"/>
  <c r="AA106" i="3"/>
  <c r="Z106" i="3"/>
  <c r="Y106" i="3"/>
  <c r="X106" i="3"/>
  <c r="V106" i="3"/>
  <c r="U106" i="3"/>
  <c r="T106" i="3"/>
  <c r="S106" i="3"/>
  <c r="R106" i="3"/>
  <c r="Q106" i="3"/>
  <c r="P106" i="3"/>
  <c r="AI105" i="3"/>
  <c r="AH105" i="3"/>
  <c r="AF105" i="3"/>
  <c r="AE105" i="3"/>
  <c r="AD105" i="3"/>
  <c r="AC105" i="3"/>
  <c r="AB105" i="3"/>
  <c r="AA105" i="3"/>
  <c r="Z105" i="3"/>
  <c r="Y105" i="3"/>
  <c r="X105" i="3"/>
  <c r="V105" i="3"/>
  <c r="U105" i="3"/>
  <c r="T105" i="3"/>
  <c r="S105" i="3"/>
  <c r="R105" i="3"/>
  <c r="Q105" i="3"/>
  <c r="P105" i="3"/>
  <c r="AI104" i="3"/>
  <c r="AH104" i="3"/>
  <c r="AF104" i="3"/>
  <c r="AE104" i="3"/>
  <c r="AD104" i="3"/>
  <c r="AC104" i="3"/>
  <c r="AB104" i="3"/>
  <c r="AA104" i="3"/>
  <c r="Z104" i="3"/>
  <c r="Y104" i="3"/>
  <c r="X104" i="3"/>
  <c r="V104" i="3"/>
  <c r="U104" i="3"/>
  <c r="T104" i="3"/>
  <c r="S104" i="3"/>
  <c r="R104" i="3"/>
  <c r="Q104" i="3"/>
  <c r="P104" i="3"/>
  <c r="AI103" i="3"/>
  <c r="AH103" i="3"/>
  <c r="AF103" i="3"/>
  <c r="AE103" i="3"/>
  <c r="AD103" i="3"/>
  <c r="AC103" i="3"/>
  <c r="AB103" i="3"/>
  <c r="AA103" i="3"/>
  <c r="Z103" i="3"/>
  <c r="Y103" i="3"/>
  <c r="X103" i="3"/>
  <c r="V103" i="3"/>
  <c r="U103" i="3"/>
  <c r="T103" i="3"/>
  <c r="S103" i="3"/>
  <c r="R103" i="3"/>
  <c r="Q103" i="3"/>
  <c r="P103" i="3"/>
  <c r="AI102" i="3"/>
  <c r="AH102" i="3"/>
  <c r="AF102" i="3"/>
  <c r="AE102" i="3"/>
  <c r="AD102" i="3"/>
  <c r="AC102" i="3"/>
  <c r="AB102" i="3"/>
  <c r="AA102" i="3"/>
  <c r="Z102" i="3"/>
  <c r="Y102" i="3"/>
  <c r="X102" i="3"/>
  <c r="V102" i="3"/>
  <c r="U102" i="3"/>
  <c r="T102" i="3"/>
  <c r="S102" i="3"/>
  <c r="R102" i="3"/>
  <c r="Q102" i="3"/>
  <c r="P102" i="3"/>
  <c r="AI101" i="3"/>
  <c r="AH101" i="3"/>
  <c r="AF101" i="3"/>
  <c r="AE101" i="3"/>
  <c r="AD101" i="3"/>
  <c r="AC101" i="3"/>
  <c r="AB101" i="3"/>
  <c r="AA101" i="3"/>
  <c r="Z101" i="3"/>
  <c r="Y101" i="3"/>
  <c r="X101" i="3"/>
  <c r="V101" i="3"/>
  <c r="U101" i="3"/>
  <c r="T101" i="3"/>
  <c r="S101" i="3"/>
  <c r="R101" i="3"/>
  <c r="Q101" i="3"/>
  <c r="P101" i="3"/>
  <c r="AI100" i="3"/>
  <c r="AH100" i="3"/>
  <c r="AF100" i="3"/>
  <c r="AE100" i="3"/>
  <c r="AD100" i="3"/>
  <c r="AC100" i="3"/>
  <c r="AB100" i="3"/>
  <c r="AA100" i="3"/>
  <c r="Z100" i="3"/>
  <c r="Y100" i="3"/>
  <c r="X100" i="3"/>
  <c r="V100" i="3"/>
  <c r="U100" i="3"/>
  <c r="T100" i="3"/>
  <c r="S100" i="3"/>
  <c r="R100" i="3"/>
  <c r="Q100" i="3"/>
  <c r="P100" i="3"/>
  <c r="AI99" i="3"/>
  <c r="AH99" i="3"/>
  <c r="AF99" i="3"/>
  <c r="AE99" i="3"/>
  <c r="AD99" i="3"/>
  <c r="AC99" i="3"/>
  <c r="AB99" i="3"/>
  <c r="AA99" i="3"/>
  <c r="Z99" i="3"/>
  <c r="Y99" i="3"/>
  <c r="X99" i="3"/>
  <c r="V99" i="3"/>
  <c r="U99" i="3"/>
  <c r="T99" i="3"/>
  <c r="S99" i="3"/>
  <c r="R99" i="3"/>
  <c r="Q99" i="3"/>
  <c r="P99" i="3"/>
  <c r="AI98" i="3"/>
  <c r="AH98" i="3"/>
  <c r="AF98" i="3"/>
  <c r="AE98" i="3"/>
  <c r="AD98" i="3"/>
  <c r="AC98" i="3"/>
  <c r="AB98" i="3"/>
  <c r="AA98" i="3"/>
  <c r="Z98" i="3"/>
  <c r="Y98" i="3"/>
  <c r="X98" i="3"/>
  <c r="V98" i="3"/>
  <c r="U98" i="3"/>
  <c r="T98" i="3"/>
  <c r="S98" i="3"/>
  <c r="R98" i="3"/>
  <c r="Q98" i="3"/>
  <c r="P98" i="3"/>
  <c r="AI97" i="3"/>
  <c r="AH97" i="3"/>
  <c r="AF97" i="3"/>
  <c r="AE97" i="3"/>
  <c r="AD97" i="3"/>
  <c r="AC97" i="3"/>
  <c r="AB97" i="3"/>
  <c r="AA97" i="3"/>
  <c r="Z97" i="3"/>
  <c r="Y97" i="3"/>
  <c r="X97" i="3"/>
  <c r="V97" i="3"/>
  <c r="U97" i="3"/>
  <c r="T97" i="3"/>
  <c r="S97" i="3"/>
  <c r="R97" i="3"/>
  <c r="Q97" i="3"/>
  <c r="P97" i="3"/>
  <c r="AI96" i="3"/>
  <c r="AH96" i="3"/>
  <c r="AF96" i="3"/>
  <c r="AE96" i="3"/>
  <c r="AD96" i="3"/>
  <c r="AC96" i="3"/>
  <c r="AB96" i="3"/>
  <c r="AA96" i="3"/>
  <c r="Z96" i="3"/>
  <c r="Y96" i="3"/>
  <c r="X96" i="3"/>
  <c r="V96" i="3"/>
  <c r="U96" i="3"/>
  <c r="T96" i="3"/>
  <c r="S96" i="3"/>
  <c r="R96" i="3"/>
  <c r="Q96" i="3"/>
  <c r="P96" i="3"/>
  <c r="AI95" i="3"/>
  <c r="AH95" i="3"/>
  <c r="AF95" i="3"/>
  <c r="AE95" i="3"/>
  <c r="AD95" i="3"/>
  <c r="AC95" i="3"/>
  <c r="AB95" i="3"/>
  <c r="AA95" i="3"/>
  <c r="Z95" i="3"/>
  <c r="Y95" i="3"/>
  <c r="X95" i="3"/>
  <c r="V95" i="3"/>
  <c r="U95" i="3"/>
  <c r="T95" i="3"/>
  <c r="S95" i="3"/>
  <c r="R95" i="3"/>
  <c r="Q95" i="3"/>
  <c r="P95" i="3"/>
  <c r="AI94" i="3"/>
  <c r="AH94" i="3"/>
  <c r="AF94" i="3"/>
  <c r="AE94" i="3"/>
  <c r="AD94" i="3"/>
  <c r="AC94" i="3"/>
  <c r="AB94" i="3"/>
  <c r="AA94" i="3"/>
  <c r="Z94" i="3"/>
  <c r="Y94" i="3"/>
  <c r="X94" i="3"/>
  <c r="V94" i="3"/>
  <c r="U94" i="3"/>
  <c r="T94" i="3"/>
  <c r="S94" i="3"/>
  <c r="R94" i="3"/>
  <c r="Q94" i="3"/>
  <c r="P94" i="3"/>
  <c r="AI93" i="3"/>
  <c r="AH93" i="3"/>
  <c r="AF93" i="3"/>
  <c r="AE93" i="3"/>
  <c r="AD93" i="3"/>
  <c r="AC93" i="3"/>
  <c r="AB93" i="3"/>
  <c r="AA93" i="3"/>
  <c r="Z93" i="3"/>
  <c r="Y93" i="3"/>
  <c r="X93" i="3"/>
  <c r="V93" i="3"/>
  <c r="U93" i="3"/>
  <c r="T93" i="3"/>
  <c r="S93" i="3"/>
  <c r="R93" i="3"/>
  <c r="Q93" i="3"/>
  <c r="P93" i="3"/>
  <c r="AI92" i="3"/>
  <c r="AH92" i="3"/>
  <c r="AF92" i="3"/>
  <c r="AE92" i="3"/>
  <c r="AD92" i="3"/>
  <c r="AC92" i="3"/>
  <c r="AB92" i="3"/>
  <c r="AA92" i="3"/>
  <c r="Z92" i="3"/>
  <c r="Y92" i="3"/>
  <c r="X92" i="3"/>
  <c r="V92" i="3"/>
  <c r="U92" i="3"/>
  <c r="T92" i="3"/>
  <c r="S92" i="3"/>
  <c r="R92" i="3"/>
  <c r="Q92" i="3"/>
  <c r="P92" i="3"/>
  <c r="AI91" i="3"/>
  <c r="AH91" i="3"/>
  <c r="AF91" i="3"/>
  <c r="AE91" i="3"/>
  <c r="AD91" i="3"/>
  <c r="AC91" i="3"/>
  <c r="AB91" i="3"/>
  <c r="AA91" i="3"/>
  <c r="Z91" i="3"/>
  <c r="Y91" i="3"/>
  <c r="X91" i="3"/>
  <c r="V91" i="3"/>
  <c r="U91" i="3"/>
  <c r="T91" i="3"/>
  <c r="S91" i="3"/>
  <c r="R91" i="3"/>
  <c r="Q91" i="3"/>
  <c r="P91" i="3"/>
  <c r="AI90" i="3"/>
  <c r="AH90" i="3"/>
  <c r="AF90" i="3"/>
  <c r="AE90" i="3"/>
  <c r="AD90" i="3"/>
  <c r="AC90" i="3"/>
  <c r="AB90" i="3"/>
  <c r="AA90" i="3"/>
  <c r="Z90" i="3"/>
  <c r="Y90" i="3"/>
  <c r="X90" i="3"/>
  <c r="V90" i="3"/>
  <c r="U90" i="3"/>
  <c r="T90" i="3"/>
  <c r="S90" i="3"/>
  <c r="R90" i="3"/>
  <c r="Q90" i="3"/>
  <c r="P90" i="3"/>
  <c r="AI89" i="3"/>
  <c r="AH89" i="3"/>
  <c r="AF89" i="3"/>
  <c r="AE89" i="3"/>
  <c r="AD89" i="3"/>
  <c r="AC89" i="3"/>
  <c r="AB89" i="3"/>
  <c r="AA89" i="3"/>
  <c r="Z89" i="3"/>
  <c r="Y89" i="3"/>
  <c r="X89" i="3"/>
  <c r="V89" i="3"/>
  <c r="U89" i="3"/>
  <c r="T89" i="3"/>
  <c r="S89" i="3"/>
  <c r="R89" i="3"/>
  <c r="Q89" i="3"/>
  <c r="P89" i="3"/>
  <c r="AI88" i="3"/>
  <c r="AH88" i="3"/>
  <c r="AF88" i="3"/>
  <c r="AE88" i="3"/>
  <c r="AD88" i="3"/>
  <c r="AC88" i="3"/>
  <c r="AB88" i="3"/>
  <c r="AA88" i="3"/>
  <c r="Z88" i="3"/>
  <c r="Y88" i="3"/>
  <c r="X88" i="3"/>
  <c r="V88" i="3"/>
  <c r="U88" i="3"/>
  <c r="T88" i="3"/>
  <c r="S88" i="3"/>
  <c r="R88" i="3"/>
  <c r="Q88" i="3"/>
  <c r="P88" i="3"/>
  <c r="AI87" i="3"/>
  <c r="AH87" i="3"/>
  <c r="AF87" i="3"/>
  <c r="AE87" i="3"/>
  <c r="AD87" i="3"/>
  <c r="AC87" i="3"/>
  <c r="AB87" i="3"/>
  <c r="AA87" i="3"/>
  <c r="Z87" i="3"/>
  <c r="Y87" i="3"/>
  <c r="X87" i="3"/>
  <c r="V87" i="3"/>
  <c r="U87" i="3"/>
  <c r="T87" i="3"/>
  <c r="S87" i="3"/>
  <c r="R87" i="3"/>
  <c r="Q87" i="3"/>
  <c r="P87" i="3"/>
  <c r="AI86" i="3"/>
  <c r="AH86" i="3"/>
  <c r="AF86" i="3"/>
  <c r="AE86" i="3"/>
  <c r="AD86" i="3"/>
  <c r="AC86" i="3"/>
  <c r="AB86" i="3"/>
  <c r="AA86" i="3"/>
  <c r="Z86" i="3"/>
  <c r="Y86" i="3"/>
  <c r="X86" i="3"/>
  <c r="V86" i="3"/>
  <c r="U86" i="3"/>
  <c r="T86" i="3"/>
  <c r="S86" i="3"/>
  <c r="R86" i="3"/>
  <c r="Q86" i="3"/>
  <c r="P86" i="3"/>
  <c r="AI85" i="3"/>
  <c r="AH85" i="3"/>
  <c r="AF85" i="3"/>
  <c r="AE85" i="3"/>
  <c r="AD85" i="3"/>
  <c r="AC85" i="3"/>
  <c r="AB85" i="3"/>
  <c r="AA85" i="3"/>
  <c r="Z85" i="3"/>
  <c r="Y85" i="3"/>
  <c r="X85" i="3"/>
  <c r="V85" i="3"/>
  <c r="U85" i="3"/>
  <c r="T85" i="3"/>
  <c r="S85" i="3"/>
  <c r="R85" i="3"/>
  <c r="Q85" i="3"/>
  <c r="P85" i="3"/>
  <c r="AI84" i="3"/>
  <c r="AH84" i="3"/>
  <c r="AF84" i="3"/>
  <c r="AE84" i="3"/>
  <c r="AD84" i="3"/>
  <c r="AC84" i="3"/>
  <c r="AB84" i="3"/>
  <c r="AA84" i="3"/>
  <c r="Z84" i="3"/>
  <c r="Y84" i="3"/>
  <c r="X84" i="3"/>
  <c r="V84" i="3"/>
  <c r="U84" i="3"/>
  <c r="T84" i="3"/>
  <c r="S84" i="3"/>
  <c r="R84" i="3"/>
  <c r="Q84" i="3"/>
  <c r="P84" i="3"/>
  <c r="AI83" i="3"/>
  <c r="AH83" i="3"/>
  <c r="AF83" i="3"/>
  <c r="AE83" i="3"/>
  <c r="AD83" i="3"/>
  <c r="AC83" i="3"/>
  <c r="AB83" i="3"/>
  <c r="AA83" i="3"/>
  <c r="Z83" i="3"/>
  <c r="Y83" i="3"/>
  <c r="X83" i="3"/>
  <c r="V83" i="3"/>
  <c r="U83" i="3"/>
  <c r="T83" i="3"/>
  <c r="S83" i="3"/>
  <c r="R83" i="3"/>
  <c r="Q83" i="3"/>
  <c r="P83" i="3"/>
  <c r="AI82" i="3"/>
  <c r="AH82" i="3"/>
  <c r="AF82" i="3"/>
  <c r="AE82" i="3"/>
  <c r="AD82" i="3"/>
  <c r="AC82" i="3"/>
  <c r="AB82" i="3"/>
  <c r="AA82" i="3"/>
  <c r="Z82" i="3"/>
  <c r="Y82" i="3"/>
  <c r="X82" i="3"/>
  <c r="V82" i="3"/>
  <c r="U82" i="3"/>
  <c r="T82" i="3"/>
  <c r="S82" i="3"/>
  <c r="R82" i="3"/>
  <c r="Q82" i="3"/>
  <c r="P82" i="3"/>
  <c r="AI81" i="3"/>
  <c r="AH81" i="3"/>
  <c r="AF81" i="3"/>
  <c r="AE81" i="3"/>
  <c r="AD81" i="3"/>
  <c r="AC81" i="3"/>
  <c r="AB81" i="3"/>
  <c r="AA81" i="3"/>
  <c r="Z81" i="3"/>
  <c r="Y81" i="3"/>
  <c r="X81" i="3"/>
  <c r="V81" i="3"/>
  <c r="U81" i="3"/>
  <c r="T81" i="3"/>
  <c r="S81" i="3"/>
  <c r="R81" i="3"/>
  <c r="Q81" i="3"/>
  <c r="P81" i="3"/>
  <c r="AI80" i="3"/>
  <c r="AH80" i="3"/>
  <c r="AF80" i="3"/>
  <c r="AE80" i="3"/>
  <c r="AD80" i="3"/>
  <c r="AC80" i="3"/>
  <c r="AB80" i="3"/>
  <c r="AA80" i="3"/>
  <c r="Z80" i="3"/>
  <c r="Y80" i="3"/>
  <c r="X80" i="3"/>
  <c r="V80" i="3"/>
  <c r="U80" i="3"/>
  <c r="T80" i="3"/>
  <c r="S80" i="3"/>
  <c r="R80" i="3"/>
  <c r="Q80" i="3"/>
  <c r="P80" i="3"/>
  <c r="AI79" i="3"/>
  <c r="AH79" i="3"/>
  <c r="AF79" i="3"/>
  <c r="AE79" i="3"/>
  <c r="AD79" i="3"/>
  <c r="AC79" i="3"/>
  <c r="AB79" i="3"/>
  <c r="AA79" i="3"/>
  <c r="Z79" i="3"/>
  <c r="Y79" i="3"/>
  <c r="X79" i="3"/>
  <c r="V79" i="3"/>
  <c r="U79" i="3"/>
  <c r="T79" i="3"/>
  <c r="S79" i="3"/>
  <c r="R79" i="3"/>
  <c r="Q79" i="3"/>
  <c r="P79" i="3"/>
  <c r="AI78" i="3"/>
  <c r="AH78" i="3"/>
  <c r="AF78" i="3"/>
  <c r="AE78" i="3"/>
  <c r="AD78" i="3"/>
  <c r="AC78" i="3"/>
  <c r="AB78" i="3"/>
  <c r="AA78" i="3"/>
  <c r="Z78" i="3"/>
  <c r="Y78" i="3"/>
  <c r="X78" i="3"/>
  <c r="V78" i="3"/>
  <c r="U78" i="3"/>
  <c r="T78" i="3"/>
  <c r="S78" i="3"/>
  <c r="R78" i="3"/>
  <c r="Q78" i="3"/>
  <c r="P78" i="3"/>
  <c r="AI77" i="3"/>
  <c r="AH77" i="3"/>
  <c r="AF77" i="3"/>
  <c r="AE77" i="3"/>
  <c r="AD77" i="3"/>
  <c r="AC77" i="3"/>
  <c r="AB77" i="3"/>
  <c r="AA77" i="3"/>
  <c r="Z77" i="3"/>
  <c r="Y77" i="3"/>
  <c r="X77" i="3"/>
  <c r="V77" i="3"/>
  <c r="U77" i="3"/>
  <c r="T77" i="3"/>
  <c r="S77" i="3"/>
  <c r="R77" i="3"/>
  <c r="Q77" i="3"/>
  <c r="P77" i="3"/>
  <c r="AI76" i="3"/>
  <c r="AH76" i="3"/>
  <c r="AF76" i="3"/>
  <c r="AE76" i="3"/>
  <c r="AD76" i="3"/>
  <c r="AC76" i="3"/>
  <c r="AB76" i="3"/>
  <c r="AA76" i="3"/>
  <c r="Z76" i="3"/>
  <c r="Y76" i="3"/>
  <c r="X76" i="3"/>
  <c r="V76" i="3"/>
  <c r="U76" i="3"/>
  <c r="T76" i="3"/>
  <c r="S76" i="3"/>
  <c r="R76" i="3"/>
  <c r="Q76" i="3"/>
  <c r="P76" i="3"/>
  <c r="AI75" i="3"/>
  <c r="AH75" i="3"/>
  <c r="AF75" i="3"/>
  <c r="AE75" i="3"/>
  <c r="AD75" i="3"/>
  <c r="AC75" i="3"/>
  <c r="AB75" i="3"/>
  <c r="AA75" i="3"/>
  <c r="Z75" i="3"/>
  <c r="Y75" i="3"/>
  <c r="X75" i="3"/>
  <c r="V75" i="3"/>
  <c r="U75" i="3"/>
  <c r="T75" i="3"/>
  <c r="S75" i="3"/>
  <c r="R75" i="3"/>
  <c r="Q75" i="3"/>
  <c r="P75" i="3"/>
  <c r="AI74" i="3"/>
  <c r="AH74" i="3"/>
  <c r="AF74" i="3"/>
  <c r="AE74" i="3"/>
  <c r="AD74" i="3"/>
  <c r="AC74" i="3"/>
  <c r="AB74" i="3"/>
  <c r="AA74" i="3"/>
  <c r="Z74" i="3"/>
  <c r="Y74" i="3"/>
  <c r="X74" i="3"/>
  <c r="V74" i="3"/>
  <c r="U74" i="3"/>
  <c r="T74" i="3"/>
  <c r="S74" i="3"/>
  <c r="R74" i="3"/>
  <c r="Q74" i="3"/>
  <c r="P74" i="3"/>
  <c r="AI73" i="3"/>
  <c r="AH73" i="3"/>
  <c r="AF73" i="3"/>
  <c r="AE73" i="3"/>
  <c r="AD73" i="3"/>
  <c r="AC73" i="3"/>
  <c r="AB73" i="3"/>
  <c r="AA73" i="3"/>
  <c r="Z73" i="3"/>
  <c r="Y73" i="3"/>
  <c r="X73" i="3"/>
  <c r="V73" i="3"/>
  <c r="U73" i="3"/>
  <c r="T73" i="3"/>
  <c r="S73" i="3"/>
  <c r="R73" i="3"/>
  <c r="Q73" i="3"/>
  <c r="P73" i="3"/>
  <c r="AI72" i="3"/>
  <c r="AH72" i="3"/>
  <c r="AF72" i="3"/>
  <c r="AE72" i="3"/>
  <c r="AD72" i="3"/>
  <c r="AC72" i="3"/>
  <c r="AB72" i="3"/>
  <c r="AA72" i="3"/>
  <c r="Z72" i="3"/>
  <c r="Y72" i="3"/>
  <c r="X72" i="3"/>
  <c r="V72" i="3"/>
  <c r="U72" i="3"/>
  <c r="T72" i="3"/>
  <c r="S72" i="3"/>
  <c r="R72" i="3"/>
  <c r="Q72" i="3"/>
  <c r="P72" i="3"/>
  <c r="AI71" i="3"/>
  <c r="AH71" i="3"/>
  <c r="AF71" i="3"/>
  <c r="AE71" i="3"/>
  <c r="AD71" i="3"/>
  <c r="AC71" i="3"/>
  <c r="AB71" i="3"/>
  <c r="AA71" i="3"/>
  <c r="Z71" i="3"/>
  <c r="Y71" i="3"/>
  <c r="X71" i="3"/>
  <c r="V71" i="3"/>
  <c r="U71" i="3"/>
  <c r="T71" i="3"/>
  <c r="S71" i="3"/>
  <c r="R71" i="3"/>
  <c r="Q71" i="3"/>
  <c r="P71" i="3"/>
  <c r="AI70" i="3"/>
  <c r="AH70" i="3"/>
  <c r="AF70" i="3"/>
  <c r="AE70" i="3"/>
  <c r="AD70" i="3"/>
  <c r="AC70" i="3"/>
  <c r="AB70" i="3"/>
  <c r="AA70" i="3"/>
  <c r="Z70" i="3"/>
  <c r="Y70" i="3"/>
  <c r="X70" i="3"/>
  <c r="V70" i="3"/>
  <c r="U70" i="3"/>
  <c r="T70" i="3"/>
  <c r="S70" i="3"/>
  <c r="R70" i="3"/>
  <c r="Q70" i="3"/>
  <c r="P70" i="3"/>
  <c r="AI69" i="3"/>
  <c r="AH69" i="3"/>
  <c r="AF69" i="3"/>
  <c r="AE69" i="3"/>
  <c r="AD69" i="3"/>
  <c r="AC69" i="3"/>
  <c r="AB69" i="3"/>
  <c r="AA69" i="3"/>
  <c r="Z69" i="3"/>
  <c r="Y69" i="3"/>
  <c r="X69" i="3"/>
  <c r="V69" i="3"/>
  <c r="U69" i="3"/>
  <c r="T69" i="3"/>
  <c r="S69" i="3"/>
  <c r="R69" i="3"/>
  <c r="Q69" i="3"/>
  <c r="P69" i="3"/>
  <c r="AI68" i="3"/>
  <c r="AH68" i="3"/>
  <c r="AF68" i="3"/>
  <c r="AE68" i="3"/>
  <c r="AD68" i="3"/>
  <c r="AC68" i="3"/>
  <c r="AB68" i="3"/>
  <c r="AA68" i="3"/>
  <c r="Z68" i="3"/>
  <c r="Y68" i="3"/>
  <c r="X68" i="3"/>
  <c r="V68" i="3"/>
  <c r="U68" i="3"/>
  <c r="T68" i="3"/>
  <c r="S68" i="3"/>
  <c r="R68" i="3"/>
  <c r="Q68" i="3"/>
  <c r="P68" i="3"/>
  <c r="AI67" i="3"/>
  <c r="AH67" i="3"/>
  <c r="AF67" i="3"/>
  <c r="AE67" i="3"/>
  <c r="AD67" i="3"/>
  <c r="AC67" i="3"/>
  <c r="AB67" i="3"/>
  <c r="AA67" i="3"/>
  <c r="Z67" i="3"/>
  <c r="Y67" i="3"/>
  <c r="X67" i="3"/>
  <c r="V67" i="3"/>
  <c r="U67" i="3"/>
  <c r="T67" i="3"/>
  <c r="S67" i="3"/>
  <c r="R67" i="3"/>
  <c r="Q67" i="3"/>
  <c r="P67" i="3"/>
  <c r="AI66" i="3"/>
  <c r="AH66" i="3"/>
  <c r="AF66" i="3"/>
  <c r="AE66" i="3"/>
  <c r="AD66" i="3"/>
  <c r="AC66" i="3"/>
  <c r="AB66" i="3"/>
  <c r="AA66" i="3"/>
  <c r="Z66" i="3"/>
  <c r="Y66" i="3"/>
  <c r="X66" i="3"/>
  <c r="V66" i="3"/>
  <c r="U66" i="3"/>
  <c r="T66" i="3"/>
  <c r="S66" i="3"/>
  <c r="R66" i="3"/>
  <c r="Q66" i="3"/>
  <c r="P66" i="3"/>
  <c r="AI65" i="3"/>
  <c r="AH65" i="3"/>
  <c r="AF65" i="3"/>
  <c r="AE65" i="3"/>
  <c r="AD65" i="3"/>
  <c r="AC65" i="3"/>
  <c r="AB65" i="3"/>
  <c r="AA65" i="3"/>
  <c r="Z65" i="3"/>
  <c r="Y65" i="3"/>
  <c r="X65" i="3"/>
  <c r="V65" i="3"/>
  <c r="U65" i="3"/>
  <c r="T65" i="3"/>
  <c r="S65" i="3"/>
  <c r="R65" i="3"/>
  <c r="Q65" i="3"/>
  <c r="P65" i="3"/>
  <c r="AI64" i="3"/>
  <c r="AH64" i="3"/>
  <c r="AF64" i="3"/>
  <c r="AE64" i="3"/>
  <c r="AD64" i="3"/>
  <c r="AC64" i="3"/>
  <c r="AB64" i="3"/>
  <c r="AA64" i="3"/>
  <c r="Z64" i="3"/>
  <c r="Y64" i="3"/>
  <c r="X64" i="3"/>
  <c r="V64" i="3"/>
  <c r="U64" i="3"/>
  <c r="T64" i="3"/>
  <c r="S64" i="3"/>
  <c r="R64" i="3"/>
  <c r="Q64" i="3"/>
  <c r="P64" i="3"/>
  <c r="AI63" i="3"/>
  <c r="AH63" i="3"/>
  <c r="AF63" i="3"/>
  <c r="AE63" i="3"/>
  <c r="AD63" i="3"/>
  <c r="AC63" i="3"/>
  <c r="AB63" i="3"/>
  <c r="AA63" i="3"/>
  <c r="Z63" i="3"/>
  <c r="Y63" i="3"/>
  <c r="X63" i="3"/>
  <c r="V63" i="3"/>
  <c r="U63" i="3"/>
  <c r="T63" i="3"/>
  <c r="S63" i="3"/>
  <c r="R63" i="3"/>
  <c r="Q63" i="3"/>
  <c r="P63" i="3"/>
  <c r="AI62" i="3"/>
  <c r="AH62" i="3"/>
  <c r="AF62" i="3"/>
  <c r="AE62" i="3"/>
  <c r="AD62" i="3"/>
  <c r="AC62" i="3"/>
  <c r="AB62" i="3"/>
  <c r="AA62" i="3"/>
  <c r="Z62" i="3"/>
  <c r="Y62" i="3"/>
  <c r="X62" i="3"/>
  <c r="V62" i="3"/>
  <c r="U62" i="3"/>
  <c r="T62" i="3"/>
  <c r="S62" i="3"/>
  <c r="R62" i="3"/>
  <c r="Q62" i="3"/>
  <c r="P62" i="3"/>
  <c r="AI61" i="3"/>
  <c r="AH61" i="3"/>
  <c r="AF61" i="3"/>
  <c r="AE61" i="3"/>
  <c r="AD61" i="3"/>
  <c r="AC61" i="3"/>
  <c r="AB61" i="3"/>
  <c r="AA61" i="3"/>
  <c r="Z61" i="3"/>
  <c r="Y61" i="3"/>
  <c r="X61" i="3"/>
  <c r="V61" i="3"/>
  <c r="U61" i="3"/>
  <c r="T61" i="3"/>
  <c r="S61" i="3"/>
  <c r="R61" i="3"/>
  <c r="Q61" i="3"/>
  <c r="P61" i="3"/>
  <c r="AI60" i="3"/>
  <c r="AH60" i="3"/>
  <c r="AF60" i="3"/>
  <c r="AE60" i="3"/>
  <c r="AD60" i="3"/>
  <c r="AC60" i="3"/>
  <c r="AB60" i="3"/>
  <c r="AA60" i="3"/>
  <c r="Z60" i="3"/>
  <c r="Y60" i="3"/>
  <c r="X60" i="3"/>
  <c r="V60" i="3"/>
  <c r="U60" i="3"/>
  <c r="T60" i="3"/>
  <c r="S60" i="3"/>
  <c r="R60" i="3"/>
  <c r="Q60" i="3"/>
  <c r="P60" i="3"/>
  <c r="AI59" i="3"/>
  <c r="AH59" i="3"/>
  <c r="AF59" i="3"/>
  <c r="AE59" i="3"/>
  <c r="AD59" i="3"/>
  <c r="AC59" i="3"/>
  <c r="AB59" i="3"/>
  <c r="AA59" i="3"/>
  <c r="Z59" i="3"/>
  <c r="Y59" i="3"/>
  <c r="X59" i="3"/>
  <c r="V59" i="3"/>
  <c r="U59" i="3"/>
  <c r="T59" i="3"/>
  <c r="S59" i="3"/>
  <c r="R59" i="3"/>
  <c r="Q59" i="3"/>
  <c r="P59" i="3"/>
  <c r="AI58" i="3"/>
  <c r="AH58" i="3"/>
  <c r="AF58" i="3"/>
  <c r="AE58" i="3"/>
  <c r="AD58" i="3"/>
  <c r="AC58" i="3"/>
  <c r="AB58" i="3"/>
  <c r="AA58" i="3"/>
  <c r="Z58" i="3"/>
  <c r="Y58" i="3"/>
  <c r="X58" i="3"/>
  <c r="V58" i="3"/>
  <c r="U58" i="3"/>
  <c r="T58" i="3"/>
  <c r="S58" i="3"/>
  <c r="R58" i="3"/>
  <c r="Q58" i="3"/>
  <c r="P58" i="3"/>
  <c r="AI57" i="3"/>
  <c r="AH57" i="3"/>
  <c r="AF57" i="3"/>
  <c r="AE57" i="3"/>
  <c r="AD57" i="3"/>
  <c r="AC57" i="3"/>
  <c r="AB57" i="3"/>
  <c r="AA57" i="3"/>
  <c r="Z57" i="3"/>
  <c r="Y57" i="3"/>
  <c r="X57" i="3"/>
  <c r="V57" i="3"/>
  <c r="U57" i="3"/>
  <c r="T57" i="3"/>
  <c r="S57" i="3"/>
  <c r="R57" i="3"/>
  <c r="Q57" i="3"/>
  <c r="P57" i="3"/>
  <c r="AI56" i="3"/>
  <c r="AH56" i="3"/>
  <c r="AF56" i="3"/>
  <c r="AE56" i="3"/>
  <c r="AD56" i="3"/>
  <c r="AC56" i="3"/>
  <c r="AB56" i="3"/>
  <c r="AA56" i="3"/>
  <c r="Z56" i="3"/>
  <c r="Y56" i="3"/>
  <c r="X56" i="3"/>
  <c r="V56" i="3"/>
  <c r="U56" i="3"/>
  <c r="T56" i="3"/>
  <c r="S56" i="3"/>
  <c r="R56" i="3"/>
  <c r="Q56" i="3"/>
  <c r="P56" i="3"/>
  <c r="AI55" i="3"/>
  <c r="AH55" i="3"/>
  <c r="AF55" i="3"/>
  <c r="AE55" i="3"/>
  <c r="AD55" i="3"/>
  <c r="AC55" i="3"/>
  <c r="AB55" i="3"/>
  <c r="AA55" i="3"/>
  <c r="Z55" i="3"/>
  <c r="Y55" i="3"/>
  <c r="X55" i="3"/>
  <c r="V55" i="3"/>
  <c r="U55" i="3"/>
  <c r="T55" i="3"/>
  <c r="S55" i="3"/>
  <c r="R55" i="3"/>
  <c r="Q55" i="3"/>
  <c r="P55" i="3"/>
  <c r="AI54" i="3"/>
  <c r="AH54" i="3"/>
  <c r="AF54" i="3"/>
  <c r="AE54" i="3"/>
  <c r="AD54" i="3"/>
  <c r="AC54" i="3"/>
  <c r="AB54" i="3"/>
  <c r="AA54" i="3"/>
  <c r="Z54" i="3"/>
  <c r="Y54" i="3"/>
  <c r="X54" i="3"/>
  <c r="V54" i="3"/>
  <c r="U54" i="3"/>
  <c r="T54" i="3"/>
  <c r="S54" i="3"/>
  <c r="R54" i="3"/>
  <c r="Q54" i="3"/>
  <c r="P54" i="3"/>
  <c r="AI53" i="3"/>
  <c r="AH53" i="3"/>
  <c r="AF53" i="3"/>
  <c r="AE53" i="3"/>
  <c r="AD53" i="3"/>
  <c r="AC53" i="3"/>
  <c r="AB53" i="3"/>
  <c r="AA53" i="3"/>
  <c r="Z53" i="3"/>
  <c r="Y53" i="3"/>
  <c r="X53" i="3"/>
  <c r="V53" i="3"/>
  <c r="U53" i="3"/>
  <c r="T53" i="3"/>
  <c r="S53" i="3"/>
  <c r="R53" i="3"/>
  <c r="Q53" i="3"/>
  <c r="P53" i="3"/>
  <c r="AI52" i="3"/>
  <c r="AH52" i="3"/>
  <c r="AF52" i="3"/>
  <c r="AE52" i="3"/>
  <c r="AD52" i="3"/>
  <c r="AC52" i="3"/>
  <c r="AB52" i="3"/>
  <c r="AA52" i="3"/>
  <c r="Z52" i="3"/>
  <c r="Y52" i="3"/>
  <c r="X52" i="3"/>
  <c r="V52" i="3"/>
  <c r="U52" i="3"/>
  <c r="T52" i="3"/>
  <c r="S52" i="3"/>
  <c r="R52" i="3"/>
  <c r="Q52" i="3"/>
  <c r="P52" i="3"/>
  <c r="AI51" i="3"/>
  <c r="AH51" i="3"/>
  <c r="AF51" i="3"/>
  <c r="AE51" i="3"/>
  <c r="AD51" i="3"/>
  <c r="AC51" i="3"/>
  <c r="AB51" i="3"/>
  <c r="AA51" i="3"/>
  <c r="Z51" i="3"/>
  <c r="Y51" i="3"/>
  <c r="X51" i="3"/>
  <c r="V51" i="3"/>
  <c r="U51" i="3"/>
  <c r="T51" i="3"/>
  <c r="S51" i="3"/>
  <c r="R51" i="3"/>
  <c r="Q51" i="3"/>
  <c r="P51" i="3"/>
  <c r="AI50" i="3"/>
  <c r="AH50" i="3"/>
  <c r="AF50" i="3"/>
  <c r="AE50" i="3"/>
  <c r="AD50" i="3"/>
  <c r="AC50" i="3"/>
  <c r="AB50" i="3"/>
  <c r="AA50" i="3"/>
  <c r="Z50" i="3"/>
  <c r="Y50" i="3"/>
  <c r="X50" i="3"/>
  <c r="V50" i="3"/>
  <c r="U50" i="3"/>
  <c r="T50" i="3"/>
  <c r="S50" i="3"/>
  <c r="R50" i="3"/>
  <c r="Q50" i="3"/>
  <c r="P50" i="3"/>
  <c r="AI49" i="3"/>
  <c r="AH49" i="3"/>
  <c r="AF49" i="3"/>
  <c r="AE49" i="3"/>
  <c r="AD49" i="3"/>
  <c r="AC49" i="3"/>
  <c r="AB49" i="3"/>
  <c r="AA49" i="3"/>
  <c r="Z49" i="3"/>
  <c r="Y49" i="3"/>
  <c r="X49" i="3"/>
  <c r="V49" i="3"/>
  <c r="U49" i="3"/>
  <c r="T49" i="3"/>
  <c r="S49" i="3"/>
  <c r="R49" i="3"/>
  <c r="Q49" i="3"/>
  <c r="P49" i="3"/>
  <c r="AI48" i="3"/>
  <c r="AH48" i="3"/>
  <c r="AF48" i="3"/>
  <c r="AE48" i="3"/>
  <c r="AD48" i="3"/>
  <c r="AC48" i="3"/>
  <c r="AB48" i="3"/>
  <c r="AA48" i="3"/>
  <c r="Z48" i="3"/>
  <c r="Y48" i="3"/>
  <c r="X48" i="3"/>
  <c r="V48" i="3"/>
  <c r="U48" i="3"/>
  <c r="T48" i="3"/>
  <c r="S48" i="3"/>
  <c r="R48" i="3"/>
  <c r="Q48" i="3"/>
  <c r="P48" i="3"/>
  <c r="AI47" i="3"/>
  <c r="AH47" i="3"/>
  <c r="AF47" i="3"/>
  <c r="AE47" i="3"/>
  <c r="AD47" i="3"/>
  <c r="AC47" i="3"/>
  <c r="AB47" i="3"/>
  <c r="AA47" i="3"/>
  <c r="Z47" i="3"/>
  <c r="Y47" i="3"/>
  <c r="X47" i="3"/>
  <c r="V47" i="3"/>
  <c r="U47" i="3"/>
  <c r="T47" i="3"/>
  <c r="S47" i="3"/>
  <c r="R47" i="3"/>
  <c r="Q47" i="3"/>
  <c r="P47" i="3"/>
  <c r="AI46" i="3"/>
  <c r="AH46" i="3"/>
  <c r="AF46" i="3"/>
  <c r="AE46" i="3"/>
  <c r="AD46" i="3"/>
  <c r="AC46" i="3"/>
  <c r="AB46" i="3"/>
  <c r="AA46" i="3"/>
  <c r="Z46" i="3"/>
  <c r="Y46" i="3"/>
  <c r="X46" i="3"/>
  <c r="V46" i="3"/>
  <c r="U46" i="3"/>
  <c r="T46" i="3"/>
  <c r="S46" i="3"/>
  <c r="R46" i="3"/>
  <c r="Q46" i="3"/>
  <c r="P46" i="3"/>
  <c r="AI45" i="3"/>
  <c r="AH45" i="3"/>
  <c r="AF45" i="3"/>
  <c r="AE45" i="3"/>
  <c r="AD45" i="3"/>
  <c r="AC45" i="3"/>
  <c r="AB45" i="3"/>
  <c r="AA45" i="3"/>
  <c r="Z45" i="3"/>
  <c r="Y45" i="3"/>
  <c r="X45" i="3"/>
  <c r="V45" i="3"/>
  <c r="U45" i="3"/>
  <c r="T45" i="3"/>
  <c r="S45" i="3"/>
  <c r="R45" i="3"/>
  <c r="Q45" i="3"/>
  <c r="P45" i="3"/>
  <c r="AI44" i="3"/>
  <c r="AH44" i="3"/>
  <c r="AF44" i="3"/>
  <c r="AE44" i="3"/>
  <c r="AD44" i="3"/>
  <c r="AC44" i="3"/>
  <c r="AB44" i="3"/>
  <c r="AA44" i="3"/>
  <c r="Z44" i="3"/>
  <c r="Y44" i="3"/>
  <c r="X44" i="3"/>
  <c r="V44" i="3"/>
  <c r="U44" i="3"/>
  <c r="T44" i="3"/>
  <c r="S44" i="3"/>
  <c r="R44" i="3"/>
  <c r="Q44" i="3"/>
  <c r="P44" i="3"/>
  <c r="AI43" i="3"/>
  <c r="AH43" i="3"/>
  <c r="AF43" i="3"/>
  <c r="AE43" i="3"/>
  <c r="AD43" i="3"/>
  <c r="AC43" i="3"/>
  <c r="AB43" i="3"/>
  <c r="AA43" i="3"/>
  <c r="Z43" i="3"/>
  <c r="Y43" i="3"/>
  <c r="X43" i="3"/>
  <c r="V43" i="3"/>
  <c r="U43" i="3"/>
  <c r="T43" i="3"/>
  <c r="S43" i="3"/>
  <c r="R43" i="3"/>
  <c r="Q43" i="3"/>
  <c r="P43" i="3"/>
  <c r="AI42" i="3"/>
  <c r="AH42" i="3"/>
  <c r="AF42" i="3"/>
  <c r="AE42" i="3"/>
  <c r="AD42" i="3"/>
  <c r="AC42" i="3"/>
  <c r="AB42" i="3"/>
  <c r="AA42" i="3"/>
  <c r="Z42" i="3"/>
  <c r="Y42" i="3"/>
  <c r="X42" i="3"/>
  <c r="V42" i="3"/>
  <c r="U42" i="3"/>
  <c r="T42" i="3"/>
  <c r="S42" i="3"/>
  <c r="R42" i="3"/>
  <c r="Q42" i="3"/>
  <c r="P42" i="3"/>
  <c r="AI41" i="3"/>
  <c r="AH41" i="3"/>
  <c r="AF41" i="3"/>
  <c r="AE41" i="3"/>
  <c r="AD41" i="3"/>
  <c r="AC41" i="3"/>
  <c r="AB41" i="3"/>
  <c r="AA41" i="3"/>
  <c r="Z41" i="3"/>
  <c r="Y41" i="3"/>
  <c r="X41" i="3"/>
  <c r="V41" i="3"/>
  <c r="U41" i="3"/>
  <c r="T41" i="3"/>
  <c r="S41" i="3"/>
  <c r="R41" i="3"/>
  <c r="Q41" i="3"/>
  <c r="P41" i="3"/>
  <c r="AI40" i="3"/>
  <c r="AH40" i="3"/>
  <c r="AF40" i="3"/>
  <c r="AE40" i="3"/>
  <c r="AD40" i="3"/>
  <c r="AC40" i="3"/>
  <c r="AB40" i="3"/>
  <c r="AA40" i="3"/>
  <c r="Z40" i="3"/>
  <c r="Y40" i="3"/>
  <c r="X40" i="3"/>
  <c r="V40" i="3"/>
  <c r="U40" i="3"/>
  <c r="T40" i="3"/>
  <c r="S40" i="3"/>
  <c r="R40" i="3"/>
  <c r="Q40" i="3"/>
  <c r="P40" i="3"/>
  <c r="AI39" i="3"/>
  <c r="AH39" i="3"/>
  <c r="AF39" i="3"/>
  <c r="AE39" i="3"/>
  <c r="AD39" i="3"/>
  <c r="AC39" i="3"/>
  <c r="AB39" i="3"/>
  <c r="AA39" i="3"/>
  <c r="Z39" i="3"/>
  <c r="Y39" i="3"/>
  <c r="X39" i="3"/>
  <c r="V39" i="3"/>
  <c r="U39" i="3"/>
  <c r="T39" i="3"/>
  <c r="S39" i="3"/>
  <c r="R39" i="3"/>
  <c r="Q39" i="3"/>
  <c r="P39" i="3"/>
  <c r="AI38" i="3"/>
  <c r="AH38" i="3"/>
  <c r="AF38" i="3"/>
  <c r="AE38" i="3"/>
  <c r="AD38" i="3"/>
  <c r="AC38" i="3"/>
  <c r="AB38" i="3"/>
  <c r="AA38" i="3"/>
  <c r="Z38" i="3"/>
  <c r="Y38" i="3"/>
  <c r="X38" i="3"/>
  <c r="V38" i="3"/>
  <c r="U38" i="3"/>
  <c r="T38" i="3"/>
  <c r="S38" i="3"/>
  <c r="R38" i="3"/>
  <c r="Q38" i="3"/>
  <c r="P38" i="3"/>
  <c r="AI37" i="3"/>
  <c r="AH37" i="3"/>
  <c r="AF37" i="3"/>
  <c r="AE37" i="3"/>
  <c r="AD37" i="3"/>
  <c r="AC37" i="3"/>
  <c r="AB37" i="3"/>
  <c r="AA37" i="3"/>
  <c r="Z37" i="3"/>
  <c r="Y37" i="3"/>
  <c r="X37" i="3"/>
  <c r="V37" i="3"/>
  <c r="U37" i="3"/>
  <c r="T37" i="3"/>
  <c r="S37" i="3"/>
  <c r="R37" i="3"/>
  <c r="Q37" i="3"/>
  <c r="P37" i="3"/>
  <c r="AI36" i="3"/>
  <c r="AH36" i="3"/>
  <c r="AF36" i="3"/>
  <c r="AE36" i="3"/>
  <c r="AD36" i="3"/>
  <c r="AC36" i="3"/>
  <c r="AB36" i="3"/>
  <c r="AA36" i="3"/>
  <c r="Z36" i="3"/>
  <c r="Y36" i="3"/>
  <c r="X36" i="3"/>
  <c r="V36" i="3"/>
  <c r="U36" i="3"/>
  <c r="T36" i="3"/>
  <c r="S36" i="3"/>
  <c r="R36" i="3"/>
  <c r="Q36" i="3"/>
  <c r="P36" i="3"/>
  <c r="AI35" i="3"/>
  <c r="AH35" i="3"/>
  <c r="AF35" i="3"/>
  <c r="AE35" i="3"/>
  <c r="AD35" i="3"/>
  <c r="AC35" i="3"/>
  <c r="AB35" i="3"/>
  <c r="AA35" i="3"/>
  <c r="Z35" i="3"/>
  <c r="Y35" i="3"/>
  <c r="X35" i="3"/>
  <c r="V35" i="3"/>
  <c r="U35" i="3"/>
  <c r="T35" i="3"/>
  <c r="S35" i="3"/>
  <c r="R35" i="3"/>
  <c r="Q35" i="3"/>
  <c r="P35" i="3"/>
  <c r="AI34" i="3"/>
  <c r="AH34" i="3"/>
  <c r="AF34" i="3"/>
  <c r="AE34" i="3"/>
  <c r="AD34" i="3"/>
  <c r="AC34" i="3"/>
  <c r="AB34" i="3"/>
  <c r="AA34" i="3"/>
  <c r="Z34" i="3"/>
  <c r="Y34" i="3"/>
  <c r="X34" i="3"/>
  <c r="V34" i="3"/>
  <c r="U34" i="3"/>
  <c r="T34" i="3"/>
  <c r="S34" i="3"/>
  <c r="R34" i="3"/>
  <c r="Q34" i="3"/>
  <c r="P34" i="3"/>
  <c r="AI33" i="3"/>
  <c r="AH33" i="3"/>
  <c r="AF33" i="3"/>
  <c r="AE33" i="3"/>
  <c r="AD33" i="3"/>
  <c r="AC33" i="3"/>
  <c r="AB33" i="3"/>
  <c r="AA33" i="3"/>
  <c r="Z33" i="3"/>
  <c r="Y33" i="3"/>
  <c r="X33" i="3"/>
  <c r="V33" i="3"/>
  <c r="U33" i="3"/>
  <c r="T33" i="3"/>
  <c r="S33" i="3"/>
  <c r="R33" i="3"/>
  <c r="Q33" i="3"/>
  <c r="P33" i="3"/>
  <c r="AI32" i="3"/>
  <c r="AH32" i="3"/>
  <c r="AF32" i="3"/>
  <c r="AE32" i="3"/>
  <c r="AD32" i="3"/>
  <c r="AC32" i="3"/>
  <c r="AB32" i="3"/>
  <c r="AA32" i="3"/>
  <c r="Z32" i="3"/>
  <c r="Y32" i="3"/>
  <c r="X32" i="3"/>
  <c r="V32" i="3"/>
  <c r="U32" i="3"/>
  <c r="T32" i="3"/>
  <c r="S32" i="3"/>
  <c r="R32" i="3"/>
  <c r="Q32" i="3"/>
  <c r="P32" i="3"/>
  <c r="AI31" i="3"/>
  <c r="AH31" i="3"/>
  <c r="AF31" i="3"/>
  <c r="AE31" i="3"/>
  <c r="AD31" i="3"/>
  <c r="AC31" i="3"/>
  <c r="AB31" i="3"/>
  <c r="AA31" i="3"/>
  <c r="Z31" i="3"/>
  <c r="Y31" i="3"/>
  <c r="X31" i="3"/>
  <c r="V31" i="3"/>
  <c r="U31" i="3"/>
  <c r="T31" i="3"/>
  <c r="S31" i="3"/>
  <c r="R31" i="3"/>
  <c r="Q31" i="3"/>
  <c r="P31" i="3"/>
  <c r="AI30" i="3"/>
  <c r="AH30" i="3"/>
  <c r="AF30" i="3"/>
  <c r="AE30" i="3"/>
  <c r="AD30" i="3"/>
  <c r="AC30" i="3"/>
  <c r="AB30" i="3"/>
  <c r="AA30" i="3"/>
  <c r="Z30" i="3"/>
  <c r="Y30" i="3"/>
  <c r="X30" i="3"/>
  <c r="V30" i="3"/>
  <c r="U30" i="3"/>
  <c r="T30" i="3"/>
  <c r="S30" i="3"/>
  <c r="R30" i="3"/>
  <c r="Q30" i="3"/>
  <c r="P30" i="3"/>
  <c r="AI29" i="3"/>
  <c r="AH29" i="3"/>
  <c r="AF29" i="3"/>
  <c r="AE29" i="3"/>
  <c r="AD29" i="3"/>
  <c r="AC29" i="3"/>
  <c r="AB29" i="3"/>
  <c r="AA29" i="3"/>
  <c r="Z29" i="3"/>
  <c r="Y29" i="3"/>
  <c r="X29" i="3"/>
  <c r="V29" i="3"/>
  <c r="U29" i="3"/>
  <c r="T29" i="3"/>
  <c r="S29" i="3"/>
  <c r="R29" i="3"/>
  <c r="Q29" i="3"/>
  <c r="P29" i="3"/>
  <c r="AI28" i="3"/>
  <c r="AH28" i="3"/>
  <c r="AF28" i="3"/>
  <c r="AE28" i="3"/>
  <c r="AD28" i="3"/>
  <c r="AC28" i="3"/>
  <c r="AB28" i="3"/>
  <c r="AA28" i="3"/>
  <c r="Z28" i="3"/>
  <c r="Y28" i="3"/>
  <c r="X28" i="3"/>
  <c r="V28" i="3"/>
  <c r="U28" i="3"/>
  <c r="T28" i="3"/>
  <c r="S28" i="3"/>
  <c r="R28" i="3"/>
  <c r="Q28" i="3"/>
  <c r="P28" i="3"/>
  <c r="AI27" i="3"/>
  <c r="AH27" i="3"/>
  <c r="AF27" i="3"/>
  <c r="AE27" i="3"/>
  <c r="AD27" i="3"/>
  <c r="AC27" i="3"/>
  <c r="AB27" i="3"/>
  <c r="AA27" i="3"/>
  <c r="Z27" i="3"/>
  <c r="Y27" i="3"/>
  <c r="X27" i="3"/>
  <c r="V27" i="3"/>
  <c r="U27" i="3"/>
  <c r="T27" i="3"/>
  <c r="S27" i="3"/>
  <c r="R27" i="3"/>
  <c r="Q27" i="3"/>
  <c r="P27" i="3"/>
  <c r="AI26" i="3"/>
  <c r="AH26" i="3"/>
  <c r="AF26" i="3"/>
  <c r="AE26" i="3"/>
  <c r="AD26" i="3"/>
  <c r="AC26" i="3"/>
  <c r="AB26" i="3"/>
  <c r="AA26" i="3"/>
  <c r="Z26" i="3"/>
  <c r="Y26" i="3"/>
  <c r="X26" i="3"/>
  <c r="V26" i="3"/>
  <c r="U26" i="3"/>
  <c r="T26" i="3"/>
  <c r="S26" i="3"/>
  <c r="R26" i="3"/>
  <c r="Q26" i="3"/>
  <c r="P26" i="3"/>
  <c r="AI25" i="3"/>
  <c r="AH25" i="3"/>
  <c r="AF25" i="3"/>
  <c r="AE25" i="3"/>
  <c r="AD25" i="3"/>
  <c r="AC25" i="3"/>
  <c r="AB25" i="3"/>
  <c r="AA25" i="3"/>
  <c r="Z25" i="3"/>
  <c r="Y25" i="3"/>
  <c r="X25" i="3"/>
  <c r="V25" i="3"/>
  <c r="U25" i="3"/>
  <c r="T25" i="3"/>
  <c r="S25" i="3"/>
  <c r="R25" i="3"/>
  <c r="Q25" i="3"/>
  <c r="P25" i="3"/>
  <c r="AI24" i="3"/>
  <c r="AH24" i="3"/>
  <c r="AF24" i="3"/>
  <c r="AE24" i="3"/>
  <c r="AD24" i="3"/>
  <c r="AC24" i="3"/>
  <c r="AB24" i="3"/>
  <c r="AA24" i="3"/>
  <c r="Z24" i="3"/>
  <c r="Y24" i="3"/>
  <c r="X24" i="3"/>
  <c r="V24" i="3"/>
  <c r="U24" i="3"/>
  <c r="T24" i="3"/>
  <c r="S24" i="3"/>
  <c r="R24" i="3"/>
  <c r="Q24" i="3"/>
  <c r="P24" i="3"/>
  <c r="AI23" i="3"/>
  <c r="AH23" i="3"/>
  <c r="AF23" i="3"/>
  <c r="AE23" i="3"/>
  <c r="AD23" i="3"/>
  <c r="AC23" i="3"/>
  <c r="AB23" i="3"/>
  <c r="AA23" i="3"/>
  <c r="Z23" i="3"/>
  <c r="Y23" i="3"/>
  <c r="X23" i="3"/>
  <c r="V23" i="3"/>
  <c r="U23" i="3"/>
  <c r="T23" i="3"/>
  <c r="S23" i="3"/>
  <c r="R23" i="3"/>
  <c r="Q23" i="3"/>
  <c r="P23" i="3"/>
  <c r="AI22" i="3"/>
  <c r="AH22" i="3"/>
  <c r="AF22" i="3"/>
  <c r="AE22" i="3"/>
  <c r="AD22" i="3"/>
  <c r="AC22" i="3"/>
  <c r="AB22" i="3"/>
  <c r="AA22" i="3"/>
  <c r="Z22" i="3"/>
  <c r="Y22" i="3"/>
  <c r="X22" i="3"/>
  <c r="V22" i="3"/>
  <c r="U22" i="3"/>
  <c r="T22" i="3"/>
  <c r="S22" i="3"/>
  <c r="R22" i="3"/>
  <c r="Q22" i="3"/>
  <c r="P22" i="3"/>
  <c r="AI21" i="3"/>
  <c r="AH21" i="3"/>
  <c r="AF21" i="3"/>
  <c r="AE21" i="3"/>
  <c r="AD21" i="3"/>
  <c r="AC21" i="3"/>
  <c r="AB21" i="3"/>
  <c r="AA21" i="3"/>
  <c r="Z21" i="3"/>
  <c r="Y21" i="3"/>
  <c r="X21" i="3"/>
  <c r="V21" i="3"/>
  <c r="U21" i="3"/>
  <c r="T21" i="3"/>
  <c r="S21" i="3"/>
  <c r="R21" i="3"/>
  <c r="Q21" i="3"/>
  <c r="P21" i="3"/>
  <c r="AI20" i="3"/>
  <c r="AH20" i="3"/>
  <c r="AF20" i="3"/>
  <c r="AE20" i="3"/>
  <c r="AD20" i="3"/>
  <c r="AC20" i="3"/>
  <c r="AB20" i="3"/>
  <c r="AA20" i="3"/>
  <c r="Z20" i="3"/>
  <c r="Y20" i="3"/>
  <c r="X20" i="3"/>
  <c r="V20" i="3"/>
  <c r="U20" i="3"/>
  <c r="T20" i="3"/>
  <c r="S20" i="3"/>
  <c r="R20" i="3"/>
  <c r="Q20" i="3"/>
  <c r="P20" i="3"/>
  <c r="AI19" i="3"/>
  <c r="AH19" i="3"/>
  <c r="AF19" i="3"/>
  <c r="AE19" i="3"/>
  <c r="AD19" i="3"/>
  <c r="AC19" i="3"/>
  <c r="AB19" i="3"/>
  <c r="AA19" i="3"/>
  <c r="Z19" i="3"/>
  <c r="Y19" i="3"/>
  <c r="X19" i="3"/>
  <c r="V19" i="3"/>
  <c r="U19" i="3"/>
  <c r="T19" i="3"/>
  <c r="S19" i="3"/>
  <c r="R19" i="3"/>
  <c r="Q19" i="3"/>
  <c r="P19" i="3"/>
  <c r="AI18" i="3"/>
  <c r="AH18" i="3"/>
  <c r="AF18" i="3"/>
  <c r="AE18" i="3"/>
  <c r="AD18" i="3"/>
  <c r="AC18" i="3"/>
  <c r="AB18" i="3"/>
  <c r="AA18" i="3"/>
  <c r="Z18" i="3"/>
  <c r="Y18" i="3"/>
  <c r="X18" i="3"/>
  <c r="V18" i="3"/>
  <c r="U18" i="3"/>
  <c r="T18" i="3"/>
  <c r="S18" i="3"/>
  <c r="R18" i="3"/>
  <c r="Q18" i="3"/>
  <c r="P18" i="3"/>
  <c r="AI17" i="3"/>
  <c r="AH17" i="3"/>
  <c r="AF17" i="3"/>
  <c r="AE17" i="3"/>
  <c r="AD17" i="3"/>
  <c r="AC17" i="3"/>
  <c r="AB17" i="3"/>
  <c r="AA17" i="3"/>
  <c r="Z17" i="3"/>
  <c r="Y17" i="3"/>
  <c r="X17" i="3"/>
  <c r="V17" i="3"/>
  <c r="U17" i="3"/>
  <c r="T17" i="3"/>
  <c r="S17" i="3"/>
  <c r="R17" i="3"/>
  <c r="Q17" i="3"/>
  <c r="P17" i="3"/>
  <c r="AI16" i="3"/>
  <c r="AH16" i="3"/>
  <c r="AF16" i="3"/>
  <c r="AE16" i="3"/>
  <c r="AD16" i="3"/>
  <c r="AC16" i="3"/>
  <c r="AB16" i="3"/>
  <c r="AA16" i="3"/>
  <c r="Z16" i="3"/>
  <c r="Y16" i="3"/>
  <c r="X16" i="3"/>
  <c r="V16" i="3"/>
  <c r="U16" i="3"/>
  <c r="T16" i="3"/>
  <c r="S16" i="3"/>
  <c r="R16" i="3"/>
  <c r="Q16" i="3"/>
  <c r="P16" i="3"/>
  <c r="AI15" i="3"/>
  <c r="AH15" i="3"/>
  <c r="AF15" i="3"/>
  <c r="AE15" i="3"/>
  <c r="AD15" i="3"/>
  <c r="AC15" i="3"/>
  <c r="AB15" i="3"/>
  <c r="AA15" i="3"/>
  <c r="Z15" i="3"/>
  <c r="Y15" i="3"/>
  <c r="X15" i="3"/>
  <c r="V15" i="3"/>
  <c r="U15" i="3"/>
  <c r="T15" i="3"/>
  <c r="S15" i="3"/>
  <c r="R15" i="3"/>
  <c r="Q15" i="3"/>
  <c r="P15" i="3"/>
  <c r="AI14" i="3"/>
  <c r="AH14" i="3"/>
  <c r="AF14" i="3"/>
  <c r="AE14" i="3"/>
  <c r="AD14" i="3"/>
  <c r="AC14" i="3"/>
  <c r="AB14" i="3"/>
  <c r="AA14" i="3"/>
  <c r="Z14" i="3"/>
  <c r="Y14" i="3"/>
  <c r="X14" i="3"/>
  <c r="V14" i="3"/>
  <c r="U14" i="3"/>
  <c r="T14" i="3"/>
  <c r="S14" i="3"/>
  <c r="R14" i="3"/>
  <c r="Q14" i="3"/>
  <c r="P14" i="3"/>
  <c r="AI13" i="3"/>
  <c r="AH13" i="3"/>
  <c r="AF13" i="3"/>
  <c r="AE13" i="3"/>
  <c r="AD13" i="3"/>
  <c r="AC13" i="3"/>
  <c r="AB13" i="3"/>
  <c r="AA13" i="3"/>
  <c r="Z13" i="3"/>
  <c r="Y13" i="3"/>
  <c r="X13" i="3"/>
  <c r="V13" i="3"/>
  <c r="U13" i="3"/>
  <c r="T13" i="3"/>
  <c r="S13" i="3"/>
  <c r="R13" i="3"/>
  <c r="Q13" i="3"/>
  <c r="P13" i="3"/>
  <c r="AI12" i="3"/>
  <c r="AH12" i="3"/>
  <c r="AF12" i="3"/>
  <c r="AE12" i="3"/>
  <c r="AD12" i="3"/>
  <c r="AC12" i="3"/>
  <c r="AB12" i="3"/>
  <c r="AA12" i="3"/>
  <c r="Z12" i="3"/>
  <c r="Y12" i="3"/>
  <c r="X12" i="3"/>
  <c r="V12" i="3"/>
  <c r="U12" i="3"/>
  <c r="T12" i="3"/>
  <c r="S12" i="3"/>
  <c r="R12" i="3"/>
  <c r="Q12" i="3"/>
  <c r="P12" i="3"/>
  <c r="AI11" i="3"/>
  <c r="AH11" i="3"/>
  <c r="AF11" i="3"/>
  <c r="AE11" i="3"/>
  <c r="AD11" i="3"/>
  <c r="AC11" i="3"/>
  <c r="AB11" i="3"/>
  <c r="AA11" i="3"/>
  <c r="Z11" i="3"/>
  <c r="Y11" i="3"/>
  <c r="X11" i="3"/>
  <c r="V11" i="3"/>
  <c r="U11" i="3"/>
  <c r="T11" i="3"/>
  <c r="S11" i="3"/>
  <c r="R11" i="3"/>
  <c r="Q11" i="3"/>
  <c r="P11" i="3"/>
  <c r="AI10" i="3"/>
  <c r="AH10" i="3"/>
  <c r="AF10" i="3"/>
  <c r="AE10" i="3"/>
  <c r="AD10" i="3"/>
  <c r="AC10" i="3"/>
  <c r="AB10" i="3"/>
  <c r="AA10" i="3"/>
  <c r="Z10" i="3"/>
  <c r="Y10" i="3"/>
  <c r="X10" i="3"/>
  <c r="V10" i="3"/>
  <c r="U10" i="3"/>
  <c r="T10" i="3"/>
  <c r="S10" i="3"/>
  <c r="R10" i="3"/>
  <c r="Q10" i="3"/>
  <c r="P10" i="3"/>
  <c r="AI9" i="3"/>
  <c r="AH9" i="3"/>
  <c r="AF9" i="3"/>
  <c r="AE9" i="3"/>
  <c r="AD9" i="3"/>
  <c r="AC9" i="3"/>
  <c r="AB9" i="3"/>
  <c r="AA9" i="3"/>
  <c r="Z9" i="3"/>
  <c r="Y9" i="3"/>
  <c r="X9" i="3"/>
  <c r="V9" i="3"/>
  <c r="U9" i="3"/>
  <c r="T9" i="3"/>
  <c r="S9" i="3"/>
  <c r="R9" i="3"/>
  <c r="Q9" i="3"/>
  <c r="P9" i="3"/>
  <c r="AI8" i="3"/>
  <c r="AH8" i="3"/>
  <c r="AF8" i="3"/>
  <c r="AE8" i="3"/>
  <c r="AD8" i="3"/>
  <c r="AC8" i="3"/>
  <c r="AB8" i="3"/>
  <c r="AA8" i="3"/>
  <c r="Z8" i="3"/>
  <c r="Y8" i="3"/>
  <c r="X8" i="3"/>
  <c r="V8" i="3"/>
  <c r="U8" i="3"/>
  <c r="T8" i="3"/>
  <c r="S8" i="3"/>
  <c r="R8" i="3"/>
  <c r="Q8" i="3"/>
  <c r="P8" i="3"/>
  <c r="AI7" i="3"/>
  <c r="AH7" i="3"/>
  <c r="AF7" i="3"/>
  <c r="AE7" i="3"/>
  <c r="AD7" i="3"/>
  <c r="AC7" i="3"/>
  <c r="AB7" i="3"/>
  <c r="AA7" i="3"/>
  <c r="Z7" i="3"/>
  <c r="Y7" i="3"/>
  <c r="X7" i="3"/>
  <c r="V7" i="3"/>
  <c r="U7" i="3"/>
  <c r="T7" i="3"/>
  <c r="S7" i="3"/>
  <c r="R7" i="3"/>
  <c r="Q7" i="3"/>
  <c r="P7" i="3"/>
  <c r="AI6" i="3"/>
  <c r="AH6" i="3"/>
  <c r="AF6" i="3"/>
  <c r="AE6" i="3"/>
  <c r="AD6" i="3"/>
  <c r="AC6" i="3"/>
  <c r="AB6" i="3"/>
  <c r="AA6" i="3"/>
  <c r="Z6" i="3"/>
  <c r="Y6" i="3"/>
  <c r="X6" i="3"/>
  <c r="V6" i="3"/>
  <c r="U6" i="3"/>
  <c r="T6" i="3"/>
  <c r="S6" i="3"/>
  <c r="R6" i="3"/>
  <c r="Q6" i="3"/>
  <c r="P6" i="3"/>
  <c r="AI5" i="3"/>
  <c r="AH5" i="3"/>
  <c r="AF5" i="3"/>
  <c r="AE5" i="3"/>
  <c r="AD5" i="3"/>
  <c r="AC5" i="3"/>
  <c r="AB5" i="3"/>
  <c r="AA5" i="3"/>
  <c r="Z5" i="3"/>
  <c r="Y5" i="3"/>
  <c r="X5" i="3"/>
  <c r="V5" i="3"/>
  <c r="U5" i="3"/>
  <c r="T5" i="3"/>
  <c r="S5" i="3"/>
  <c r="R5" i="3"/>
  <c r="Q5" i="3"/>
  <c r="P5" i="3"/>
  <c r="AI4" i="3"/>
  <c r="AH4" i="3"/>
  <c r="AF4" i="3"/>
  <c r="AE4" i="3"/>
  <c r="AD4" i="3"/>
  <c r="AC4" i="3"/>
  <c r="AB4" i="3"/>
  <c r="AA4" i="3"/>
  <c r="Z4" i="3"/>
  <c r="Y4" i="3"/>
  <c r="X4" i="3"/>
  <c r="V4" i="3"/>
  <c r="U4" i="3"/>
  <c r="T4" i="3"/>
  <c r="S4" i="3"/>
  <c r="R4" i="3"/>
  <c r="Q4" i="3"/>
  <c r="P4" i="3"/>
  <c r="AI3" i="3"/>
  <c r="AH3" i="3"/>
  <c r="AF3" i="3"/>
  <c r="AE3" i="3"/>
  <c r="AD3" i="3"/>
  <c r="AC3" i="3"/>
  <c r="AB3" i="3"/>
  <c r="AA3" i="3"/>
  <c r="Z3" i="3"/>
  <c r="Y3" i="3"/>
  <c r="X3" i="3"/>
  <c r="V3" i="3"/>
  <c r="U3" i="3"/>
  <c r="T3" i="3"/>
  <c r="S3" i="3"/>
  <c r="R3" i="3"/>
  <c r="Q3" i="3"/>
  <c r="P3" i="3"/>
  <c r="N474" i="2"/>
  <c r="M474" i="2"/>
  <c r="J474" i="2"/>
  <c r="I474" i="2"/>
  <c r="F474" i="2"/>
  <c r="E474" i="2"/>
  <c r="N472" i="2"/>
  <c r="M472" i="2"/>
  <c r="L472" i="2"/>
  <c r="K472" i="2"/>
  <c r="J472" i="2"/>
  <c r="I472" i="2"/>
  <c r="H472" i="2"/>
  <c r="G472" i="2"/>
  <c r="F472" i="2"/>
  <c r="E472" i="2"/>
  <c r="N471" i="2"/>
  <c r="M471" i="2"/>
  <c r="L471" i="2"/>
  <c r="K471" i="2"/>
  <c r="J471" i="2"/>
  <c r="I471" i="2"/>
  <c r="H471" i="2"/>
  <c r="G471" i="2"/>
  <c r="F471" i="2"/>
  <c r="E471" i="2"/>
  <c r="N466" i="2"/>
  <c r="N475" i="2" s="1"/>
  <c r="M466" i="2"/>
  <c r="M475" i="2" s="1"/>
  <c r="L466" i="2"/>
  <c r="L475" i="2" s="1"/>
  <c r="K466" i="2"/>
  <c r="K475" i="2" s="1"/>
  <c r="J466" i="2"/>
  <c r="J475" i="2" s="1"/>
  <c r="I466" i="2"/>
  <c r="I475" i="2" s="1"/>
  <c r="H466" i="2"/>
  <c r="H475" i="2" s="1"/>
  <c r="G466" i="2"/>
  <c r="G475" i="2" s="1"/>
  <c r="F466" i="2"/>
  <c r="F475" i="2" s="1"/>
  <c r="E466" i="2"/>
  <c r="E475" i="2" s="1"/>
  <c r="N465" i="2"/>
  <c r="M465" i="2"/>
  <c r="L465" i="2"/>
  <c r="K465" i="2"/>
  <c r="J465" i="2"/>
  <c r="I465" i="2"/>
  <c r="H465" i="2"/>
  <c r="G465" i="2"/>
  <c r="F465" i="2"/>
  <c r="E465" i="2"/>
  <c r="N461" i="2"/>
  <c r="M461" i="2"/>
  <c r="L461" i="2"/>
  <c r="L474" i="2" s="1"/>
  <c r="K461" i="2"/>
  <c r="K474" i="2" s="1"/>
  <c r="J461" i="2"/>
  <c r="I461" i="2"/>
  <c r="H461" i="2"/>
  <c r="H474" i="2" s="1"/>
  <c r="G461" i="2"/>
  <c r="G474" i="2" s="1"/>
  <c r="F461" i="2"/>
  <c r="E461" i="2"/>
  <c r="N460" i="2"/>
  <c r="M460" i="2"/>
  <c r="L460" i="2"/>
  <c r="K460" i="2"/>
  <c r="J460" i="2"/>
  <c r="I460" i="2"/>
  <c r="H460" i="2"/>
  <c r="G460" i="2"/>
  <c r="F460" i="2"/>
  <c r="E460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V399" i="2"/>
  <c r="U399" i="2"/>
  <c r="T399" i="2"/>
  <c r="S399" i="2"/>
  <c r="R399" i="2"/>
  <c r="Q399" i="2"/>
  <c r="P399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V398" i="2"/>
  <c r="U398" i="2"/>
  <c r="T398" i="2"/>
  <c r="S398" i="2"/>
  <c r="R398" i="2"/>
  <c r="Q398" i="2"/>
  <c r="P398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V397" i="2"/>
  <c r="U397" i="2"/>
  <c r="T397" i="2"/>
  <c r="S397" i="2"/>
  <c r="R397" i="2"/>
  <c r="Q397" i="2"/>
  <c r="P397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V396" i="2"/>
  <c r="U396" i="2"/>
  <c r="T396" i="2"/>
  <c r="S396" i="2"/>
  <c r="R396" i="2"/>
  <c r="Q396" i="2"/>
  <c r="P396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V395" i="2"/>
  <c r="U395" i="2"/>
  <c r="T395" i="2"/>
  <c r="S395" i="2"/>
  <c r="R395" i="2"/>
  <c r="Q395" i="2"/>
  <c r="P395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V394" i="2"/>
  <c r="U394" i="2"/>
  <c r="T394" i="2"/>
  <c r="S394" i="2"/>
  <c r="R394" i="2"/>
  <c r="Q394" i="2"/>
  <c r="P394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V393" i="2"/>
  <c r="U393" i="2"/>
  <c r="T393" i="2"/>
  <c r="S393" i="2"/>
  <c r="R393" i="2"/>
  <c r="Q393" i="2"/>
  <c r="P393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V392" i="2"/>
  <c r="U392" i="2"/>
  <c r="T392" i="2"/>
  <c r="S392" i="2"/>
  <c r="R392" i="2"/>
  <c r="Q392" i="2"/>
  <c r="P392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V391" i="2"/>
  <c r="U391" i="2"/>
  <c r="T391" i="2"/>
  <c r="S391" i="2"/>
  <c r="R391" i="2"/>
  <c r="Q391" i="2"/>
  <c r="P391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V390" i="2"/>
  <c r="U390" i="2"/>
  <c r="T390" i="2"/>
  <c r="S390" i="2"/>
  <c r="R390" i="2"/>
  <c r="Q390" i="2"/>
  <c r="P390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V389" i="2"/>
  <c r="U389" i="2"/>
  <c r="T389" i="2"/>
  <c r="S389" i="2"/>
  <c r="R389" i="2"/>
  <c r="Q389" i="2"/>
  <c r="P389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V388" i="2"/>
  <c r="U388" i="2"/>
  <c r="T388" i="2"/>
  <c r="S388" i="2"/>
  <c r="R388" i="2"/>
  <c r="Q388" i="2"/>
  <c r="P388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V387" i="2"/>
  <c r="U387" i="2"/>
  <c r="T387" i="2"/>
  <c r="S387" i="2"/>
  <c r="R387" i="2"/>
  <c r="Q387" i="2"/>
  <c r="P387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V386" i="2"/>
  <c r="U386" i="2"/>
  <c r="T386" i="2"/>
  <c r="S386" i="2"/>
  <c r="R386" i="2"/>
  <c r="Q386" i="2"/>
  <c r="P386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V385" i="2"/>
  <c r="U385" i="2"/>
  <c r="T385" i="2"/>
  <c r="S385" i="2"/>
  <c r="R385" i="2"/>
  <c r="Q385" i="2"/>
  <c r="P385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V384" i="2"/>
  <c r="U384" i="2"/>
  <c r="T384" i="2"/>
  <c r="S384" i="2"/>
  <c r="R384" i="2"/>
  <c r="Q384" i="2"/>
  <c r="P384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V383" i="2"/>
  <c r="U383" i="2"/>
  <c r="T383" i="2"/>
  <c r="S383" i="2"/>
  <c r="R383" i="2"/>
  <c r="Q383" i="2"/>
  <c r="P383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V382" i="2"/>
  <c r="U382" i="2"/>
  <c r="T382" i="2"/>
  <c r="S382" i="2"/>
  <c r="R382" i="2"/>
  <c r="Q382" i="2"/>
  <c r="P382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V381" i="2"/>
  <c r="U381" i="2"/>
  <c r="T381" i="2"/>
  <c r="S381" i="2"/>
  <c r="R381" i="2"/>
  <c r="Q381" i="2"/>
  <c r="P381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V380" i="2"/>
  <c r="U380" i="2"/>
  <c r="T380" i="2"/>
  <c r="S380" i="2"/>
  <c r="R380" i="2"/>
  <c r="Q380" i="2"/>
  <c r="P380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V379" i="2"/>
  <c r="U379" i="2"/>
  <c r="T379" i="2"/>
  <c r="S379" i="2"/>
  <c r="R379" i="2"/>
  <c r="Q379" i="2"/>
  <c r="P379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V378" i="2"/>
  <c r="U378" i="2"/>
  <c r="T378" i="2"/>
  <c r="S378" i="2"/>
  <c r="R378" i="2"/>
  <c r="Q378" i="2"/>
  <c r="P378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V377" i="2"/>
  <c r="U377" i="2"/>
  <c r="T377" i="2"/>
  <c r="S377" i="2"/>
  <c r="R377" i="2"/>
  <c r="Q377" i="2"/>
  <c r="P377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V376" i="2"/>
  <c r="U376" i="2"/>
  <c r="T376" i="2"/>
  <c r="S376" i="2"/>
  <c r="R376" i="2"/>
  <c r="Q376" i="2"/>
  <c r="P376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V375" i="2"/>
  <c r="U375" i="2"/>
  <c r="T375" i="2"/>
  <c r="S375" i="2"/>
  <c r="R375" i="2"/>
  <c r="Q375" i="2"/>
  <c r="P375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V374" i="2"/>
  <c r="U374" i="2"/>
  <c r="T374" i="2"/>
  <c r="S374" i="2"/>
  <c r="R374" i="2"/>
  <c r="Q374" i="2"/>
  <c r="P374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V373" i="2"/>
  <c r="U373" i="2"/>
  <c r="T373" i="2"/>
  <c r="S373" i="2"/>
  <c r="R373" i="2"/>
  <c r="Q373" i="2"/>
  <c r="P373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V372" i="2"/>
  <c r="U372" i="2"/>
  <c r="T372" i="2"/>
  <c r="S372" i="2"/>
  <c r="R372" i="2"/>
  <c r="Q372" i="2"/>
  <c r="P372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V371" i="2"/>
  <c r="U371" i="2"/>
  <c r="T371" i="2"/>
  <c r="S371" i="2"/>
  <c r="R371" i="2"/>
  <c r="Q371" i="2"/>
  <c r="P371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V370" i="2"/>
  <c r="U370" i="2"/>
  <c r="T370" i="2"/>
  <c r="S370" i="2"/>
  <c r="R370" i="2"/>
  <c r="Q370" i="2"/>
  <c r="P370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V369" i="2"/>
  <c r="U369" i="2"/>
  <c r="T369" i="2"/>
  <c r="S369" i="2"/>
  <c r="R369" i="2"/>
  <c r="Q369" i="2"/>
  <c r="P369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V368" i="2"/>
  <c r="U368" i="2"/>
  <c r="T368" i="2"/>
  <c r="S368" i="2"/>
  <c r="R368" i="2"/>
  <c r="Q368" i="2"/>
  <c r="P368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V367" i="2"/>
  <c r="U367" i="2"/>
  <c r="T367" i="2"/>
  <c r="S367" i="2"/>
  <c r="R367" i="2"/>
  <c r="Q367" i="2"/>
  <c r="P367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V366" i="2"/>
  <c r="U366" i="2"/>
  <c r="T366" i="2"/>
  <c r="S366" i="2"/>
  <c r="R366" i="2"/>
  <c r="Q366" i="2"/>
  <c r="P366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V365" i="2"/>
  <c r="U365" i="2"/>
  <c r="T365" i="2"/>
  <c r="S365" i="2"/>
  <c r="R365" i="2"/>
  <c r="Q365" i="2"/>
  <c r="P365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V364" i="2"/>
  <c r="U364" i="2"/>
  <c r="T364" i="2"/>
  <c r="S364" i="2"/>
  <c r="R364" i="2"/>
  <c r="Q364" i="2"/>
  <c r="P364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V363" i="2"/>
  <c r="U363" i="2"/>
  <c r="T363" i="2"/>
  <c r="S363" i="2"/>
  <c r="R363" i="2"/>
  <c r="Q363" i="2"/>
  <c r="P363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V362" i="2"/>
  <c r="U362" i="2"/>
  <c r="T362" i="2"/>
  <c r="S362" i="2"/>
  <c r="R362" i="2"/>
  <c r="Q362" i="2"/>
  <c r="P362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V361" i="2"/>
  <c r="U361" i="2"/>
  <c r="T361" i="2"/>
  <c r="S361" i="2"/>
  <c r="R361" i="2"/>
  <c r="Q361" i="2"/>
  <c r="P361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V360" i="2"/>
  <c r="U360" i="2"/>
  <c r="T360" i="2"/>
  <c r="S360" i="2"/>
  <c r="R360" i="2"/>
  <c r="Q360" i="2"/>
  <c r="P360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V359" i="2"/>
  <c r="U359" i="2"/>
  <c r="T359" i="2"/>
  <c r="S359" i="2"/>
  <c r="R359" i="2"/>
  <c r="Q359" i="2"/>
  <c r="P359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V358" i="2"/>
  <c r="U358" i="2"/>
  <c r="T358" i="2"/>
  <c r="S358" i="2"/>
  <c r="R358" i="2"/>
  <c r="Q358" i="2"/>
  <c r="P358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V357" i="2"/>
  <c r="U357" i="2"/>
  <c r="T357" i="2"/>
  <c r="S357" i="2"/>
  <c r="R357" i="2"/>
  <c r="Q357" i="2"/>
  <c r="P357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V356" i="2"/>
  <c r="U356" i="2"/>
  <c r="T356" i="2"/>
  <c r="S356" i="2"/>
  <c r="R356" i="2"/>
  <c r="Q356" i="2"/>
  <c r="P356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V355" i="2"/>
  <c r="U355" i="2"/>
  <c r="T355" i="2"/>
  <c r="S355" i="2"/>
  <c r="R355" i="2"/>
  <c r="Q355" i="2"/>
  <c r="P355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V354" i="2"/>
  <c r="U354" i="2"/>
  <c r="T354" i="2"/>
  <c r="S354" i="2"/>
  <c r="R354" i="2"/>
  <c r="Q354" i="2"/>
  <c r="P354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V353" i="2"/>
  <c r="U353" i="2"/>
  <c r="T353" i="2"/>
  <c r="S353" i="2"/>
  <c r="R353" i="2"/>
  <c r="Q353" i="2"/>
  <c r="P353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V352" i="2"/>
  <c r="U352" i="2"/>
  <c r="T352" i="2"/>
  <c r="S352" i="2"/>
  <c r="R352" i="2"/>
  <c r="Q352" i="2"/>
  <c r="P352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V351" i="2"/>
  <c r="U351" i="2"/>
  <c r="T351" i="2"/>
  <c r="S351" i="2"/>
  <c r="R351" i="2"/>
  <c r="Q351" i="2"/>
  <c r="P351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V350" i="2"/>
  <c r="U350" i="2"/>
  <c r="T350" i="2"/>
  <c r="S350" i="2"/>
  <c r="R350" i="2"/>
  <c r="Q350" i="2"/>
  <c r="P350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V349" i="2"/>
  <c r="U349" i="2"/>
  <c r="T349" i="2"/>
  <c r="S349" i="2"/>
  <c r="R349" i="2"/>
  <c r="Q349" i="2"/>
  <c r="P349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V348" i="2"/>
  <c r="U348" i="2"/>
  <c r="T348" i="2"/>
  <c r="S348" i="2"/>
  <c r="R348" i="2"/>
  <c r="Q348" i="2"/>
  <c r="P348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V347" i="2"/>
  <c r="U347" i="2"/>
  <c r="T347" i="2"/>
  <c r="S347" i="2"/>
  <c r="R347" i="2"/>
  <c r="Q347" i="2"/>
  <c r="P347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V346" i="2"/>
  <c r="U346" i="2"/>
  <c r="T346" i="2"/>
  <c r="S346" i="2"/>
  <c r="R346" i="2"/>
  <c r="Q346" i="2"/>
  <c r="P346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V345" i="2"/>
  <c r="U345" i="2"/>
  <c r="T345" i="2"/>
  <c r="S345" i="2"/>
  <c r="R345" i="2"/>
  <c r="Q345" i="2"/>
  <c r="P345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V344" i="2"/>
  <c r="U344" i="2"/>
  <c r="T344" i="2"/>
  <c r="S344" i="2"/>
  <c r="R344" i="2"/>
  <c r="Q344" i="2"/>
  <c r="P344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V343" i="2"/>
  <c r="U343" i="2"/>
  <c r="T343" i="2"/>
  <c r="S343" i="2"/>
  <c r="R343" i="2"/>
  <c r="Q343" i="2"/>
  <c r="P343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V342" i="2"/>
  <c r="U342" i="2"/>
  <c r="T342" i="2"/>
  <c r="S342" i="2"/>
  <c r="R342" i="2"/>
  <c r="Q342" i="2"/>
  <c r="P342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V341" i="2"/>
  <c r="U341" i="2"/>
  <c r="T341" i="2"/>
  <c r="S341" i="2"/>
  <c r="R341" i="2"/>
  <c r="Q341" i="2"/>
  <c r="P341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V340" i="2"/>
  <c r="U340" i="2"/>
  <c r="T340" i="2"/>
  <c r="S340" i="2"/>
  <c r="R340" i="2"/>
  <c r="Q340" i="2"/>
  <c r="P340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V339" i="2"/>
  <c r="U339" i="2"/>
  <c r="T339" i="2"/>
  <c r="S339" i="2"/>
  <c r="R339" i="2"/>
  <c r="Q339" i="2"/>
  <c r="P339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V338" i="2"/>
  <c r="U338" i="2"/>
  <c r="T338" i="2"/>
  <c r="S338" i="2"/>
  <c r="R338" i="2"/>
  <c r="Q338" i="2"/>
  <c r="P338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V337" i="2"/>
  <c r="U337" i="2"/>
  <c r="T337" i="2"/>
  <c r="S337" i="2"/>
  <c r="R337" i="2"/>
  <c r="Q337" i="2"/>
  <c r="P337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V336" i="2"/>
  <c r="U336" i="2"/>
  <c r="T336" i="2"/>
  <c r="S336" i="2"/>
  <c r="R336" i="2"/>
  <c r="Q336" i="2"/>
  <c r="P336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V335" i="2"/>
  <c r="U335" i="2"/>
  <c r="T335" i="2"/>
  <c r="S335" i="2"/>
  <c r="R335" i="2"/>
  <c r="Q335" i="2"/>
  <c r="P335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V334" i="2"/>
  <c r="U334" i="2"/>
  <c r="T334" i="2"/>
  <c r="S334" i="2"/>
  <c r="R334" i="2"/>
  <c r="Q334" i="2"/>
  <c r="P334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V333" i="2"/>
  <c r="U333" i="2"/>
  <c r="T333" i="2"/>
  <c r="S333" i="2"/>
  <c r="R333" i="2"/>
  <c r="Q333" i="2"/>
  <c r="P333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V332" i="2"/>
  <c r="U332" i="2"/>
  <c r="T332" i="2"/>
  <c r="S332" i="2"/>
  <c r="R332" i="2"/>
  <c r="Q332" i="2"/>
  <c r="P332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V331" i="2"/>
  <c r="U331" i="2"/>
  <c r="T331" i="2"/>
  <c r="S331" i="2"/>
  <c r="R331" i="2"/>
  <c r="Q331" i="2"/>
  <c r="P331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V330" i="2"/>
  <c r="U330" i="2"/>
  <c r="T330" i="2"/>
  <c r="S330" i="2"/>
  <c r="R330" i="2"/>
  <c r="Q330" i="2"/>
  <c r="P330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V329" i="2"/>
  <c r="U329" i="2"/>
  <c r="T329" i="2"/>
  <c r="S329" i="2"/>
  <c r="R329" i="2"/>
  <c r="Q329" i="2"/>
  <c r="P329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V328" i="2"/>
  <c r="U328" i="2"/>
  <c r="T328" i="2"/>
  <c r="S328" i="2"/>
  <c r="R328" i="2"/>
  <c r="Q328" i="2"/>
  <c r="P328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V327" i="2"/>
  <c r="U327" i="2"/>
  <c r="T327" i="2"/>
  <c r="S327" i="2"/>
  <c r="R327" i="2"/>
  <c r="Q327" i="2"/>
  <c r="P327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V326" i="2"/>
  <c r="U326" i="2"/>
  <c r="T326" i="2"/>
  <c r="S326" i="2"/>
  <c r="R326" i="2"/>
  <c r="Q326" i="2"/>
  <c r="P326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V325" i="2"/>
  <c r="U325" i="2"/>
  <c r="T325" i="2"/>
  <c r="S325" i="2"/>
  <c r="R325" i="2"/>
  <c r="Q325" i="2"/>
  <c r="P325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V324" i="2"/>
  <c r="U324" i="2"/>
  <c r="T324" i="2"/>
  <c r="S324" i="2"/>
  <c r="R324" i="2"/>
  <c r="Q324" i="2"/>
  <c r="P324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V323" i="2"/>
  <c r="U323" i="2"/>
  <c r="T323" i="2"/>
  <c r="S323" i="2"/>
  <c r="R323" i="2"/>
  <c r="Q323" i="2"/>
  <c r="P323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V322" i="2"/>
  <c r="U322" i="2"/>
  <c r="T322" i="2"/>
  <c r="S322" i="2"/>
  <c r="R322" i="2"/>
  <c r="Q322" i="2"/>
  <c r="P322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V321" i="2"/>
  <c r="U321" i="2"/>
  <c r="T321" i="2"/>
  <c r="S321" i="2"/>
  <c r="R321" i="2"/>
  <c r="Q321" i="2"/>
  <c r="P321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V320" i="2"/>
  <c r="U320" i="2"/>
  <c r="T320" i="2"/>
  <c r="S320" i="2"/>
  <c r="R320" i="2"/>
  <c r="Q320" i="2"/>
  <c r="P320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V319" i="2"/>
  <c r="U319" i="2"/>
  <c r="T319" i="2"/>
  <c r="S319" i="2"/>
  <c r="R319" i="2"/>
  <c r="Q319" i="2"/>
  <c r="P319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V318" i="2"/>
  <c r="U318" i="2"/>
  <c r="T318" i="2"/>
  <c r="S318" i="2"/>
  <c r="R318" i="2"/>
  <c r="Q318" i="2"/>
  <c r="P318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V317" i="2"/>
  <c r="U317" i="2"/>
  <c r="T317" i="2"/>
  <c r="S317" i="2"/>
  <c r="R317" i="2"/>
  <c r="Q317" i="2"/>
  <c r="P317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V316" i="2"/>
  <c r="U316" i="2"/>
  <c r="T316" i="2"/>
  <c r="S316" i="2"/>
  <c r="R316" i="2"/>
  <c r="Q316" i="2"/>
  <c r="P316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V315" i="2"/>
  <c r="U315" i="2"/>
  <c r="T315" i="2"/>
  <c r="S315" i="2"/>
  <c r="R315" i="2"/>
  <c r="Q315" i="2"/>
  <c r="P315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V314" i="2"/>
  <c r="U314" i="2"/>
  <c r="T314" i="2"/>
  <c r="S314" i="2"/>
  <c r="R314" i="2"/>
  <c r="Q314" i="2"/>
  <c r="P314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V313" i="2"/>
  <c r="U313" i="2"/>
  <c r="T313" i="2"/>
  <c r="S313" i="2"/>
  <c r="R313" i="2"/>
  <c r="Q313" i="2"/>
  <c r="P313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V312" i="2"/>
  <c r="U312" i="2"/>
  <c r="T312" i="2"/>
  <c r="S312" i="2"/>
  <c r="R312" i="2"/>
  <c r="Q312" i="2"/>
  <c r="P312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V311" i="2"/>
  <c r="U311" i="2"/>
  <c r="T311" i="2"/>
  <c r="S311" i="2"/>
  <c r="R311" i="2"/>
  <c r="Q311" i="2"/>
  <c r="P311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V310" i="2"/>
  <c r="U310" i="2"/>
  <c r="T310" i="2"/>
  <c r="S310" i="2"/>
  <c r="R310" i="2"/>
  <c r="Q310" i="2"/>
  <c r="P310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V309" i="2"/>
  <c r="U309" i="2"/>
  <c r="T309" i="2"/>
  <c r="S309" i="2"/>
  <c r="R309" i="2"/>
  <c r="Q309" i="2"/>
  <c r="P309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V308" i="2"/>
  <c r="U308" i="2"/>
  <c r="T308" i="2"/>
  <c r="S308" i="2"/>
  <c r="R308" i="2"/>
  <c r="Q308" i="2"/>
  <c r="P308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V307" i="2"/>
  <c r="U307" i="2"/>
  <c r="T307" i="2"/>
  <c r="S307" i="2"/>
  <c r="R307" i="2"/>
  <c r="Q307" i="2"/>
  <c r="P307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V306" i="2"/>
  <c r="U306" i="2"/>
  <c r="T306" i="2"/>
  <c r="S306" i="2"/>
  <c r="R306" i="2"/>
  <c r="Q306" i="2"/>
  <c r="P306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V305" i="2"/>
  <c r="U305" i="2"/>
  <c r="T305" i="2"/>
  <c r="S305" i="2"/>
  <c r="R305" i="2"/>
  <c r="Q305" i="2"/>
  <c r="P305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V304" i="2"/>
  <c r="U304" i="2"/>
  <c r="T304" i="2"/>
  <c r="S304" i="2"/>
  <c r="R304" i="2"/>
  <c r="Q304" i="2"/>
  <c r="P304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V303" i="2"/>
  <c r="U303" i="2"/>
  <c r="T303" i="2"/>
  <c r="S303" i="2"/>
  <c r="R303" i="2"/>
  <c r="Q303" i="2"/>
  <c r="P303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V302" i="2"/>
  <c r="U302" i="2"/>
  <c r="T302" i="2"/>
  <c r="S302" i="2"/>
  <c r="R302" i="2"/>
  <c r="Q302" i="2"/>
  <c r="P302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V301" i="2"/>
  <c r="U301" i="2"/>
  <c r="T301" i="2"/>
  <c r="S301" i="2"/>
  <c r="R301" i="2"/>
  <c r="Q301" i="2"/>
  <c r="P301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V300" i="2"/>
  <c r="U300" i="2"/>
  <c r="T300" i="2"/>
  <c r="S300" i="2"/>
  <c r="R300" i="2"/>
  <c r="Q300" i="2"/>
  <c r="P300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V299" i="2"/>
  <c r="U299" i="2"/>
  <c r="T299" i="2"/>
  <c r="S299" i="2"/>
  <c r="R299" i="2"/>
  <c r="Q299" i="2"/>
  <c r="P299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V298" i="2"/>
  <c r="U298" i="2"/>
  <c r="T298" i="2"/>
  <c r="S298" i="2"/>
  <c r="R298" i="2"/>
  <c r="Q298" i="2"/>
  <c r="P298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V297" i="2"/>
  <c r="U297" i="2"/>
  <c r="T297" i="2"/>
  <c r="S297" i="2"/>
  <c r="R297" i="2"/>
  <c r="Q297" i="2"/>
  <c r="P297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V296" i="2"/>
  <c r="U296" i="2"/>
  <c r="T296" i="2"/>
  <c r="S296" i="2"/>
  <c r="R296" i="2"/>
  <c r="Q296" i="2"/>
  <c r="P296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V295" i="2"/>
  <c r="U295" i="2"/>
  <c r="T295" i="2"/>
  <c r="S295" i="2"/>
  <c r="R295" i="2"/>
  <c r="Q295" i="2"/>
  <c r="P295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V294" i="2"/>
  <c r="U294" i="2"/>
  <c r="T294" i="2"/>
  <c r="S294" i="2"/>
  <c r="R294" i="2"/>
  <c r="Q294" i="2"/>
  <c r="P294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V293" i="2"/>
  <c r="U293" i="2"/>
  <c r="T293" i="2"/>
  <c r="S293" i="2"/>
  <c r="R293" i="2"/>
  <c r="Q293" i="2"/>
  <c r="P293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V292" i="2"/>
  <c r="U292" i="2"/>
  <c r="T292" i="2"/>
  <c r="S292" i="2"/>
  <c r="R292" i="2"/>
  <c r="Q292" i="2"/>
  <c r="P292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V291" i="2"/>
  <c r="U291" i="2"/>
  <c r="T291" i="2"/>
  <c r="S291" i="2"/>
  <c r="R291" i="2"/>
  <c r="Q291" i="2"/>
  <c r="P291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V290" i="2"/>
  <c r="U290" i="2"/>
  <c r="T290" i="2"/>
  <c r="S290" i="2"/>
  <c r="R290" i="2"/>
  <c r="Q290" i="2"/>
  <c r="P290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V289" i="2"/>
  <c r="U289" i="2"/>
  <c r="T289" i="2"/>
  <c r="S289" i="2"/>
  <c r="R289" i="2"/>
  <c r="Q289" i="2"/>
  <c r="P289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V288" i="2"/>
  <c r="U288" i="2"/>
  <c r="T288" i="2"/>
  <c r="S288" i="2"/>
  <c r="R288" i="2"/>
  <c r="Q288" i="2"/>
  <c r="P288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V287" i="2"/>
  <c r="U287" i="2"/>
  <c r="T287" i="2"/>
  <c r="S287" i="2"/>
  <c r="R287" i="2"/>
  <c r="Q287" i="2"/>
  <c r="P287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V286" i="2"/>
  <c r="U286" i="2"/>
  <c r="T286" i="2"/>
  <c r="S286" i="2"/>
  <c r="R286" i="2"/>
  <c r="Q286" i="2"/>
  <c r="P286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V285" i="2"/>
  <c r="U285" i="2"/>
  <c r="T285" i="2"/>
  <c r="S285" i="2"/>
  <c r="R285" i="2"/>
  <c r="Q285" i="2"/>
  <c r="P285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V284" i="2"/>
  <c r="U284" i="2"/>
  <c r="T284" i="2"/>
  <c r="S284" i="2"/>
  <c r="R284" i="2"/>
  <c r="Q284" i="2"/>
  <c r="P284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V283" i="2"/>
  <c r="U283" i="2"/>
  <c r="T283" i="2"/>
  <c r="S283" i="2"/>
  <c r="R283" i="2"/>
  <c r="Q283" i="2"/>
  <c r="P283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V282" i="2"/>
  <c r="U282" i="2"/>
  <c r="T282" i="2"/>
  <c r="S282" i="2"/>
  <c r="R282" i="2"/>
  <c r="Q282" i="2"/>
  <c r="P282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V281" i="2"/>
  <c r="U281" i="2"/>
  <c r="T281" i="2"/>
  <c r="S281" i="2"/>
  <c r="R281" i="2"/>
  <c r="Q281" i="2"/>
  <c r="P281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V280" i="2"/>
  <c r="U280" i="2"/>
  <c r="T280" i="2"/>
  <c r="S280" i="2"/>
  <c r="R280" i="2"/>
  <c r="Q280" i="2"/>
  <c r="P280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V279" i="2"/>
  <c r="U279" i="2"/>
  <c r="T279" i="2"/>
  <c r="S279" i="2"/>
  <c r="R279" i="2"/>
  <c r="Q279" i="2"/>
  <c r="P279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V278" i="2"/>
  <c r="U278" i="2"/>
  <c r="T278" i="2"/>
  <c r="S278" i="2"/>
  <c r="R278" i="2"/>
  <c r="Q278" i="2"/>
  <c r="P278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V277" i="2"/>
  <c r="U277" i="2"/>
  <c r="T277" i="2"/>
  <c r="S277" i="2"/>
  <c r="R277" i="2"/>
  <c r="Q277" i="2"/>
  <c r="P277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V276" i="2"/>
  <c r="U276" i="2"/>
  <c r="T276" i="2"/>
  <c r="S276" i="2"/>
  <c r="R276" i="2"/>
  <c r="Q276" i="2"/>
  <c r="P276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V275" i="2"/>
  <c r="U275" i="2"/>
  <c r="T275" i="2"/>
  <c r="S275" i="2"/>
  <c r="R275" i="2"/>
  <c r="Q275" i="2"/>
  <c r="P275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V274" i="2"/>
  <c r="U274" i="2"/>
  <c r="T274" i="2"/>
  <c r="S274" i="2"/>
  <c r="R274" i="2"/>
  <c r="Q274" i="2"/>
  <c r="P274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V273" i="2"/>
  <c r="U273" i="2"/>
  <c r="T273" i="2"/>
  <c r="S273" i="2"/>
  <c r="R273" i="2"/>
  <c r="Q273" i="2"/>
  <c r="P273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V272" i="2"/>
  <c r="U272" i="2"/>
  <c r="T272" i="2"/>
  <c r="S272" i="2"/>
  <c r="R272" i="2"/>
  <c r="Q272" i="2"/>
  <c r="P272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V271" i="2"/>
  <c r="U271" i="2"/>
  <c r="T271" i="2"/>
  <c r="S271" i="2"/>
  <c r="R271" i="2"/>
  <c r="Q271" i="2"/>
  <c r="P271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V270" i="2"/>
  <c r="U270" i="2"/>
  <c r="T270" i="2"/>
  <c r="S270" i="2"/>
  <c r="R270" i="2"/>
  <c r="Q270" i="2"/>
  <c r="P270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V269" i="2"/>
  <c r="U269" i="2"/>
  <c r="T269" i="2"/>
  <c r="S269" i="2"/>
  <c r="R269" i="2"/>
  <c r="Q269" i="2"/>
  <c r="P269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V268" i="2"/>
  <c r="U268" i="2"/>
  <c r="T268" i="2"/>
  <c r="S268" i="2"/>
  <c r="R268" i="2"/>
  <c r="Q268" i="2"/>
  <c r="P268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V267" i="2"/>
  <c r="U267" i="2"/>
  <c r="T267" i="2"/>
  <c r="S267" i="2"/>
  <c r="R267" i="2"/>
  <c r="Q267" i="2"/>
  <c r="P267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V266" i="2"/>
  <c r="U266" i="2"/>
  <c r="T266" i="2"/>
  <c r="S266" i="2"/>
  <c r="R266" i="2"/>
  <c r="Q266" i="2"/>
  <c r="P266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V265" i="2"/>
  <c r="U265" i="2"/>
  <c r="T265" i="2"/>
  <c r="S265" i="2"/>
  <c r="R265" i="2"/>
  <c r="Q265" i="2"/>
  <c r="P265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V264" i="2"/>
  <c r="U264" i="2"/>
  <c r="T264" i="2"/>
  <c r="S264" i="2"/>
  <c r="R264" i="2"/>
  <c r="Q264" i="2"/>
  <c r="P264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V263" i="2"/>
  <c r="U263" i="2"/>
  <c r="T263" i="2"/>
  <c r="S263" i="2"/>
  <c r="R263" i="2"/>
  <c r="Q263" i="2"/>
  <c r="P263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V262" i="2"/>
  <c r="U262" i="2"/>
  <c r="T262" i="2"/>
  <c r="S262" i="2"/>
  <c r="R262" i="2"/>
  <c r="Q262" i="2"/>
  <c r="P262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V261" i="2"/>
  <c r="U261" i="2"/>
  <c r="T261" i="2"/>
  <c r="S261" i="2"/>
  <c r="R261" i="2"/>
  <c r="Q261" i="2"/>
  <c r="P261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V260" i="2"/>
  <c r="U260" i="2"/>
  <c r="T260" i="2"/>
  <c r="S260" i="2"/>
  <c r="R260" i="2"/>
  <c r="Q260" i="2"/>
  <c r="P260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V259" i="2"/>
  <c r="U259" i="2"/>
  <c r="T259" i="2"/>
  <c r="S259" i="2"/>
  <c r="R259" i="2"/>
  <c r="Q259" i="2"/>
  <c r="P259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V258" i="2"/>
  <c r="U258" i="2"/>
  <c r="T258" i="2"/>
  <c r="S258" i="2"/>
  <c r="R258" i="2"/>
  <c r="Q258" i="2"/>
  <c r="P258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V257" i="2"/>
  <c r="U257" i="2"/>
  <c r="T257" i="2"/>
  <c r="S257" i="2"/>
  <c r="R257" i="2"/>
  <c r="Q257" i="2"/>
  <c r="P257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V256" i="2"/>
  <c r="U256" i="2"/>
  <c r="T256" i="2"/>
  <c r="S256" i="2"/>
  <c r="R256" i="2"/>
  <c r="Q256" i="2"/>
  <c r="P256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V255" i="2"/>
  <c r="U255" i="2"/>
  <c r="T255" i="2"/>
  <c r="S255" i="2"/>
  <c r="R255" i="2"/>
  <c r="Q255" i="2"/>
  <c r="P255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V254" i="2"/>
  <c r="U254" i="2"/>
  <c r="T254" i="2"/>
  <c r="S254" i="2"/>
  <c r="R254" i="2"/>
  <c r="Q254" i="2"/>
  <c r="P254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V253" i="2"/>
  <c r="U253" i="2"/>
  <c r="T253" i="2"/>
  <c r="S253" i="2"/>
  <c r="R253" i="2"/>
  <c r="Q253" i="2"/>
  <c r="P253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V252" i="2"/>
  <c r="U252" i="2"/>
  <c r="T252" i="2"/>
  <c r="S252" i="2"/>
  <c r="R252" i="2"/>
  <c r="Q252" i="2"/>
  <c r="P252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V251" i="2"/>
  <c r="U251" i="2"/>
  <c r="T251" i="2"/>
  <c r="S251" i="2"/>
  <c r="R251" i="2"/>
  <c r="Q251" i="2"/>
  <c r="P251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V250" i="2"/>
  <c r="U250" i="2"/>
  <c r="T250" i="2"/>
  <c r="S250" i="2"/>
  <c r="R250" i="2"/>
  <c r="Q250" i="2"/>
  <c r="P250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V249" i="2"/>
  <c r="U249" i="2"/>
  <c r="T249" i="2"/>
  <c r="S249" i="2"/>
  <c r="R249" i="2"/>
  <c r="Q249" i="2"/>
  <c r="P249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V248" i="2"/>
  <c r="U248" i="2"/>
  <c r="T248" i="2"/>
  <c r="S248" i="2"/>
  <c r="R248" i="2"/>
  <c r="Q248" i="2"/>
  <c r="P248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V247" i="2"/>
  <c r="U247" i="2"/>
  <c r="T247" i="2"/>
  <c r="S247" i="2"/>
  <c r="R247" i="2"/>
  <c r="Q247" i="2"/>
  <c r="P247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V246" i="2"/>
  <c r="U246" i="2"/>
  <c r="T246" i="2"/>
  <c r="S246" i="2"/>
  <c r="R246" i="2"/>
  <c r="Q246" i="2"/>
  <c r="P246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V245" i="2"/>
  <c r="U245" i="2"/>
  <c r="T245" i="2"/>
  <c r="S245" i="2"/>
  <c r="R245" i="2"/>
  <c r="Q245" i="2"/>
  <c r="P245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V244" i="2"/>
  <c r="U244" i="2"/>
  <c r="T244" i="2"/>
  <c r="S244" i="2"/>
  <c r="R244" i="2"/>
  <c r="Q244" i="2"/>
  <c r="P244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V243" i="2"/>
  <c r="U243" i="2"/>
  <c r="T243" i="2"/>
  <c r="S243" i="2"/>
  <c r="R243" i="2"/>
  <c r="Q243" i="2"/>
  <c r="P243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V242" i="2"/>
  <c r="U242" i="2"/>
  <c r="T242" i="2"/>
  <c r="S242" i="2"/>
  <c r="R242" i="2"/>
  <c r="Q242" i="2"/>
  <c r="P242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V241" i="2"/>
  <c r="U241" i="2"/>
  <c r="T241" i="2"/>
  <c r="S241" i="2"/>
  <c r="R241" i="2"/>
  <c r="Q241" i="2"/>
  <c r="P241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V240" i="2"/>
  <c r="U240" i="2"/>
  <c r="T240" i="2"/>
  <c r="S240" i="2"/>
  <c r="R240" i="2"/>
  <c r="Q240" i="2"/>
  <c r="P240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V239" i="2"/>
  <c r="U239" i="2"/>
  <c r="T239" i="2"/>
  <c r="S239" i="2"/>
  <c r="R239" i="2"/>
  <c r="Q239" i="2"/>
  <c r="P239" i="2"/>
  <c r="AI238" i="2"/>
  <c r="AH238" i="2"/>
  <c r="AG238" i="2"/>
  <c r="AF238" i="2"/>
  <c r="AE238" i="2"/>
  <c r="AD238" i="2"/>
  <c r="AC238" i="2"/>
  <c r="AB238" i="2"/>
  <c r="AA238" i="2"/>
  <c r="Z238" i="2"/>
  <c r="Y238" i="2"/>
  <c r="X238" i="2"/>
  <c r="V238" i="2"/>
  <c r="U238" i="2"/>
  <c r="T238" i="2"/>
  <c r="S238" i="2"/>
  <c r="R238" i="2"/>
  <c r="Q238" i="2"/>
  <c r="P238" i="2"/>
  <c r="AI237" i="2"/>
  <c r="AH237" i="2"/>
  <c r="AG237" i="2"/>
  <c r="AF237" i="2"/>
  <c r="AE237" i="2"/>
  <c r="AD237" i="2"/>
  <c r="AC237" i="2"/>
  <c r="AB237" i="2"/>
  <c r="AA237" i="2"/>
  <c r="Z237" i="2"/>
  <c r="Y237" i="2"/>
  <c r="X237" i="2"/>
  <c r="V237" i="2"/>
  <c r="U237" i="2"/>
  <c r="T237" i="2"/>
  <c r="S237" i="2"/>
  <c r="R237" i="2"/>
  <c r="Q237" i="2"/>
  <c r="P237" i="2"/>
  <c r="AI236" i="2"/>
  <c r="AH236" i="2"/>
  <c r="AG236" i="2"/>
  <c r="AF236" i="2"/>
  <c r="AE236" i="2"/>
  <c r="AD236" i="2"/>
  <c r="AC236" i="2"/>
  <c r="AB236" i="2"/>
  <c r="AA236" i="2"/>
  <c r="Z236" i="2"/>
  <c r="Y236" i="2"/>
  <c r="X236" i="2"/>
  <c r="V236" i="2"/>
  <c r="U236" i="2"/>
  <c r="T236" i="2"/>
  <c r="S236" i="2"/>
  <c r="R236" i="2"/>
  <c r="Q236" i="2"/>
  <c r="P236" i="2"/>
  <c r="AI235" i="2"/>
  <c r="AH235" i="2"/>
  <c r="AG235" i="2"/>
  <c r="AF235" i="2"/>
  <c r="AE235" i="2"/>
  <c r="AD235" i="2"/>
  <c r="AC235" i="2"/>
  <c r="AB235" i="2"/>
  <c r="AA235" i="2"/>
  <c r="Z235" i="2"/>
  <c r="Y235" i="2"/>
  <c r="X235" i="2"/>
  <c r="V235" i="2"/>
  <c r="U235" i="2"/>
  <c r="T235" i="2"/>
  <c r="S235" i="2"/>
  <c r="R235" i="2"/>
  <c r="Q235" i="2"/>
  <c r="P235" i="2"/>
  <c r="AI234" i="2"/>
  <c r="AH234" i="2"/>
  <c r="AG234" i="2"/>
  <c r="AF234" i="2"/>
  <c r="AE234" i="2"/>
  <c r="AD234" i="2"/>
  <c r="AC234" i="2"/>
  <c r="AB234" i="2"/>
  <c r="AA234" i="2"/>
  <c r="Z234" i="2"/>
  <c r="Y234" i="2"/>
  <c r="X234" i="2"/>
  <c r="V234" i="2"/>
  <c r="U234" i="2"/>
  <c r="T234" i="2"/>
  <c r="S234" i="2"/>
  <c r="R234" i="2"/>
  <c r="Q234" i="2"/>
  <c r="P234" i="2"/>
  <c r="AI233" i="2"/>
  <c r="AH233" i="2"/>
  <c r="AG233" i="2"/>
  <c r="AF233" i="2"/>
  <c r="AE233" i="2"/>
  <c r="AD233" i="2"/>
  <c r="AC233" i="2"/>
  <c r="AB233" i="2"/>
  <c r="AA233" i="2"/>
  <c r="Z233" i="2"/>
  <c r="Y233" i="2"/>
  <c r="X233" i="2"/>
  <c r="V233" i="2"/>
  <c r="U233" i="2"/>
  <c r="T233" i="2"/>
  <c r="S233" i="2"/>
  <c r="R233" i="2"/>
  <c r="Q233" i="2"/>
  <c r="P233" i="2"/>
  <c r="AI232" i="2"/>
  <c r="AH232" i="2"/>
  <c r="AG232" i="2"/>
  <c r="AF232" i="2"/>
  <c r="AE232" i="2"/>
  <c r="AD232" i="2"/>
  <c r="AC232" i="2"/>
  <c r="AB232" i="2"/>
  <c r="AA232" i="2"/>
  <c r="Z232" i="2"/>
  <c r="Y232" i="2"/>
  <c r="X232" i="2"/>
  <c r="V232" i="2"/>
  <c r="U232" i="2"/>
  <c r="T232" i="2"/>
  <c r="S232" i="2"/>
  <c r="R232" i="2"/>
  <c r="Q232" i="2"/>
  <c r="P232" i="2"/>
  <c r="AI231" i="2"/>
  <c r="AH231" i="2"/>
  <c r="AG231" i="2"/>
  <c r="AF231" i="2"/>
  <c r="AE231" i="2"/>
  <c r="AD231" i="2"/>
  <c r="AC231" i="2"/>
  <c r="AB231" i="2"/>
  <c r="AA231" i="2"/>
  <c r="Z231" i="2"/>
  <c r="Y231" i="2"/>
  <c r="X231" i="2"/>
  <c r="V231" i="2"/>
  <c r="U231" i="2"/>
  <c r="T231" i="2"/>
  <c r="S231" i="2"/>
  <c r="R231" i="2"/>
  <c r="Q231" i="2"/>
  <c r="P231" i="2"/>
  <c r="AI230" i="2"/>
  <c r="AH230" i="2"/>
  <c r="AG230" i="2"/>
  <c r="AF230" i="2"/>
  <c r="AE230" i="2"/>
  <c r="AD230" i="2"/>
  <c r="AC230" i="2"/>
  <c r="AB230" i="2"/>
  <c r="AA230" i="2"/>
  <c r="Z230" i="2"/>
  <c r="Y230" i="2"/>
  <c r="X230" i="2"/>
  <c r="V230" i="2"/>
  <c r="U230" i="2"/>
  <c r="T230" i="2"/>
  <c r="S230" i="2"/>
  <c r="R230" i="2"/>
  <c r="Q230" i="2"/>
  <c r="P230" i="2"/>
  <c r="AI229" i="2"/>
  <c r="AH229" i="2"/>
  <c r="AG229" i="2"/>
  <c r="AF229" i="2"/>
  <c r="AE229" i="2"/>
  <c r="AD229" i="2"/>
  <c r="AC229" i="2"/>
  <c r="AB229" i="2"/>
  <c r="AA229" i="2"/>
  <c r="Z229" i="2"/>
  <c r="Y229" i="2"/>
  <c r="X229" i="2"/>
  <c r="V229" i="2"/>
  <c r="U229" i="2"/>
  <c r="T229" i="2"/>
  <c r="S229" i="2"/>
  <c r="R229" i="2"/>
  <c r="Q229" i="2"/>
  <c r="P229" i="2"/>
  <c r="AI228" i="2"/>
  <c r="AH228" i="2"/>
  <c r="AG228" i="2"/>
  <c r="AF228" i="2"/>
  <c r="AE228" i="2"/>
  <c r="AD228" i="2"/>
  <c r="AC228" i="2"/>
  <c r="AB228" i="2"/>
  <c r="AA228" i="2"/>
  <c r="Z228" i="2"/>
  <c r="Y228" i="2"/>
  <c r="X228" i="2"/>
  <c r="V228" i="2"/>
  <c r="U228" i="2"/>
  <c r="T228" i="2"/>
  <c r="S228" i="2"/>
  <c r="R228" i="2"/>
  <c r="Q228" i="2"/>
  <c r="P228" i="2"/>
  <c r="AI227" i="2"/>
  <c r="AH227" i="2"/>
  <c r="AG227" i="2"/>
  <c r="AF227" i="2"/>
  <c r="AE227" i="2"/>
  <c r="AD227" i="2"/>
  <c r="AC227" i="2"/>
  <c r="AB227" i="2"/>
  <c r="AA227" i="2"/>
  <c r="Z227" i="2"/>
  <c r="Y227" i="2"/>
  <c r="X227" i="2"/>
  <c r="V227" i="2"/>
  <c r="U227" i="2"/>
  <c r="T227" i="2"/>
  <c r="S227" i="2"/>
  <c r="R227" i="2"/>
  <c r="Q227" i="2"/>
  <c r="P227" i="2"/>
  <c r="AI226" i="2"/>
  <c r="AH226" i="2"/>
  <c r="AG226" i="2"/>
  <c r="AF226" i="2"/>
  <c r="AE226" i="2"/>
  <c r="AD226" i="2"/>
  <c r="AC226" i="2"/>
  <c r="AB226" i="2"/>
  <c r="AA226" i="2"/>
  <c r="Z226" i="2"/>
  <c r="Y226" i="2"/>
  <c r="X226" i="2"/>
  <c r="V226" i="2"/>
  <c r="U226" i="2"/>
  <c r="T226" i="2"/>
  <c r="S226" i="2"/>
  <c r="R226" i="2"/>
  <c r="Q226" i="2"/>
  <c r="P226" i="2"/>
  <c r="AI225" i="2"/>
  <c r="AH225" i="2"/>
  <c r="AG225" i="2"/>
  <c r="AF225" i="2"/>
  <c r="AE225" i="2"/>
  <c r="AD225" i="2"/>
  <c r="AC225" i="2"/>
  <c r="AB225" i="2"/>
  <c r="AA225" i="2"/>
  <c r="Z225" i="2"/>
  <c r="Y225" i="2"/>
  <c r="X225" i="2"/>
  <c r="V225" i="2"/>
  <c r="U225" i="2"/>
  <c r="T225" i="2"/>
  <c r="S225" i="2"/>
  <c r="R225" i="2"/>
  <c r="Q225" i="2"/>
  <c r="P225" i="2"/>
  <c r="AI224" i="2"/>
  <c r="AH224" i="2"/>
  <c r="AG224" i="2"/>
  <c r="AF224" i="2"/>
  <c r="AE224" i="2"/>
  <c r="AD224" i="2"/>
  <c r="AC224" i="2"/>
  <c r="AB224" i="2"/>
  <c r="AA224" i="2"/>
  <c r="Z224" i="2"/>
  <c r="Y224" i="2"/>
  <c r="X224" i="2"/>
  <c r="V224" i="2"/>
  <c r="U224" i="2"/>
  <c r="T224" i="2"/>
  <c r="S224" i="2"/>
  <c r="R224" i="2"/>
  <c r="Q224" i="2"/>
  <c r="P224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V223" i="2"/>
  <c r="U223" i="2"/>
  <c r="T223" i="2"/>
  <c r="S223" i="2"/>
  <c r="R223" i="2"/>
  <c r="Q223" i="2"/>
  <c r="P223" i="2"/>
  <c r="AI222" i="2"/>
  <c r="AH222" i="2"/>
  <c r="AG222" i="2"/>
  <c r="AF222" i="2"/>
  <c r="AE222" i="2"/>
  <c r="AD222" i="2"/>
  <c r="AC222" i="2"/>
  <c r="AB222" i="2"/>
  <c r="AA222" i="2"/>
  <c r="Z222" i="2"/>
  <c r="Y222" i="2"/>
  <c r="X222" i="2"/>
  <c r="V222" i="2"/>
  <c r="U222" i="2"/>
  <c r="T222" i="2"/>
  <c r="S222" i="2"/>
  <c r="R222" i="2"/>
  <c r="Q222" i="2"/>
  <c r="P222" i="2"/>
  <c r="AI221" i="2"/>
  <c r="AH221" i="2"/>
  <c r="AG221" i="2"/>
  <c r="AF221" i="2"/>
  <c r="AE221" i="2"/>
  <c r="AD221" i="2"/>
  <c r="AC221" i="2"/>
  <c r="AB221" i="2"/>
  <c r="AA221" i="2"/>
  <c r="Z221" i="2"/>
  <c r="Y221" i="2"/>
  <c r="X221" i="2"/>
  <c r="V221" i="2"/>
  <c r="U221" i="2"/>
  <c r="T221" i="2"/>
  <c r="S221" i="2"/>
  <c r="R221" i="2"/>
  <c r="Q221" i="2"/>
  <c r="P221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V220" i="2"/>
  <c r="U220" i="2"/>
  <c r="T220" i="2"/>
  <c r="S220" i="2"/>
  <c r="R220" i="2"/>
  <c r="Q220" i="2"/>
  <c r="P220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V219" i="2"/>
  <c r="U219" i="2"/>
  <c r="T219" i="2"/>
  <c r="S219" i="2"/>
  <c r="R219" i="2"/>
  <c r="Q219" i="2"/>
  <c r="P219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V218" i="2"/>
  <c r="U218" i="2"/>
  <c r="T218" i="2"/>
  <c r="S218" i="2"/>
  <c r="R218" i="2"/>
  <c r="Q218" i="2"/>
  <c r="P218" i="2"/>
  <c r="AI217" i="2"/>
  <c r="AH217" i="2"/>
  <c r="AG217" i="2"/>
  <c r="AF217" i="2"/>
  <c r="AE217" i="2"/>
  <c r="AD217" i="2"/>
  <c r="AC217" i="2"/>
  <c r="AB217" i="2"/>
  <c r="AA217" i="2"/>
  <c r="Z217" i="2"/>
  <c r="Y217" i="2"/>
  <c r="X217" i="2"/>
  <c r="V217" i="2"/>
  <c r="U217" i="2"/>
  <c r="T217" i="2"/>
  <c r="S217" i="2"/>
  <c r="R217" i="2"/>
  <c r="Q217" i="2"/>
  <c r="P217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V216" i="2"/>
  <c r="U216" i="2"/>
  <c r="T216" i="2"/>
  <c r="S216" i="2"/>
  <c r="R216" i="2"/>
  <c r="Q216" i="2"/>
  <c r="P216" i="2"/>
  <c r="AI215" i="2"/>
  <c r="AH215" i="2"/>
  <c r="AG215" i="2"/>
  <c r="AF215" i="2"/>
  <c r="AE215" i="2"/>
  <c r="AD215" i="2"/>
  <c r="AC215" i="2"/>
  <c r="AB215" i="2"/>
  <c r="AA215" i="2"/>
  <c r="Z215" i="2"/>
  <c r="Y215" i="2"/>
  <c r="X215" i="2"/>
  <c r="V215" i="2"/>
  <c r="U215" i="2"/>
  <c r="T215" i="2"/>
  <c r="S215" i="2"/>
  <c r="R215" i="2"/>
  <c r="Q215" i="2"/>
  <c r="P215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V214" i="2"/>
  <c r="U214" i="2"/>
  <c r="T214" i="2"/>
  <c r="S214" i="2"/>
  <c r="R214" i="2"/>
  <c r="Q214" i="2"/>
  <c r="P214" i="2"/>
  <c r="AI213" i="2"/>
  <c r="AH213" i="2"/>
  <c r="AG213" i="2"/>
  <c r="AF213" i="2"/>
  <c r="AE213" i="2"/>
  <c r="AD213" i="2"/>
  <c r="AC213" i="2"/>
  <c r="AB213" i="2"/>
  <c r="AA213" i="2"/>
  <c r="Z213" i="2"/>
  <c r="Y213" i="2"/>
  <c r="X213" i="2"/>
  <c r="V213" i="2"/>
  <c r="U213" i="2"/>
  <c r="T213" i="2"/>
  <c r="S213" i="2"/>
  <c r="R213" i="2"/>
  <c r="Q213" i="2"/>
  <c r="P213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V212" i="2"/>
  <c r="U212" i="2"/>
  <c r="T212" i="2"/>
  <c r="S212" i="2"/>
  <c r="R212" i="2"/>
  <c r="Q212" i="2"/>
  <c r="P212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V211" i="2"/>
  <c r="U211" i="2"/>
  <c r="T211" i="2"/>
  <c r="S211" i="2"/>
  <c r="R211" i="2"/>
  <c r="Q211" i="2"/>
  <c r="P211" i="2"/>
  <c r="AI210" i="2"/>
  <c r="AH210" i="2"/>
  <c r="AG210" i="2"/>
  <c r="AF210" i="2"/>
  <c r="AE210" i="2"/>
  <c r="AD210" i="2"/>
  <c r="AC210" i="2"/>
  <c r="AB210" i="2"/>
  <c r="AA210" i="2"/>
  <c r="Z210" i="2"/>
  <c r="Y210" i="2"/>
  <c r="X210" i="2"/>
  <c r="V210" i="2"/>
  <c r="U210" i="2"/>
  <c r="T210" i="2"/>
  <c r="S210" i="2"/>
  <c r="R210" i="2"/>
  <c r="Q210" i="2"/>
  <c r="P210" i="2"/>
  <c r="AI209" i="2"/>
  <c r="AH209" i="2"/>
  <c r="AG209" i="2"/>
  <c r="AF209" i="2"/>
  <c r="AE209" i="2"/>
  <c r="AD209" i="2"/>
  <c r="AC209" i="2"/>
  <c r="AB209" i="2"/>
  <c r="AA209" i="2"/>
  <c r="Z209" i="2"/>
  <c r="Y209" i="2"/>
  <c r="X209" i="2"/>
  <c r="V209" i="2"/>
  <c r="U209" i="2"/>
  <c r="T209" i="2"/>
  <c r="S209" i="2"/>
  <c r="R209" i="2"/>
  <c r="Q209" i="2"/>
  <c r="P209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V208" i="2"/>
  <c r="U208" i="2"/>
  <c r="T208" i="2"/>
  <c r="T455" i="2" s="1"/>
  <c r="S208" i="2"/>
  <c r="R208" i="2"/>
  <c r="Q208" i="2"/>
  <c r="P208" i="2"/>
  <c r="AI207" i="2"/>
  <c r="AH207" i="2"/>
  <c r="AG207" i="2"/>
  <c r="AF207" i="2"/>
  <c r="AE207" i="2"/>
  <c r="AD207" i="2"/>
  <c r="AC207" i="2"/>
  <c r="AB207" i="2"/>
  <c r="AA207" i="2"/>
  <c r="Z207" i="2"/>
  <c r="Y207" i="2"/>
  <c r="X207" i="2"/>
  <c r="V207" i="2"/>
  <c r="U207" i="2"/>
  <c r="T207" i="2"/>
  <c r="S207" i="2"/>
  <c r="R207" i="2"/>
  <c r="Q207" i="2"/>
  <c r="P207" i="2"/>
  <c r="AI206" i="2"/>
  <c r="AH206" i="2"/>
  <c r="AG206" i="2"/>
  <c r="AF206" i="2"/>
  <c r="AE206" i="2"/>
  <c r="AD206" i="2"/>
  <c r="AC206" i="2"/>
  <c r="AB206" i="2"/>
  <c r="AA206" i="2"/>
  <c r="Z206" i="2"/>
  <c r="Y206" i="2"/>
  <c r="X206" i="2"/>
  <c r="V206" i="2"/>
  <c r="U206" i="2"/>
  <c r="T206" i="2"/>
  <c r="S206" i="2"/>
  <c r="R206" i="2"/>
  <c r="Q206" i="2"/>
  <c r="P206" i="2"/>
  <c r="AI205" i="2"/>
  <c r="AH205" i="2"/>
  <c r="AG205" i="2"/>
  <c r="AF205" i="2"/>
  <c r="AE205" i="2"/>
  <c r="AD205" i="2"/>
  <c r="AC205" i="2"/>
  <c r="AB205" i="2"/>
  <c r="AA205" i="2"/>
  <c r="Z205" i="2"/>
  <c r="Y205" i="2"/>
  <c r="X205" i="2"/>
  <c r="V205" i="2"/>
  <c r="U205" i="2"/>
  <c r="T205" i="2"/>
  <c r="S205" i="2"/>
  <c r="R205" i="2"/>
  <c r="Q205" i="2"/>
  <c r="P205" i="2"/>
  <c r="AI204" i="2"/>
  <c r="AH204" i="2"/>
  <c r="AG204" i="2"/>
  <c r="AF204" i="2"/>
  <c r="AE204" i="2"/>
  <c r="AD204" i="2"/>
  <c r="AC204" i="2"/>
  <c r="AB204" i="2"/>
  <c r="AA204" i="2"/>
  <c r="Z204" i="2"/>
  <c r="Y204" i="2"/>
  <c r="X204" i="2"/>
  <c r="V204" i="2"/>
  <c r="U204" i="2"/>
  <c r="T204" i="2"/>
  <c r="S204" i="2"/>
  <c r="R204" i="2"/>
  <c r="Q204" i="2"/>
  <c r="P204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V203" i="2"/>
  <c r="U203" i="2"/>
  <c r="T203" i="2"/>
  <c r="S203" i="2"/>
  <c r="R203" i="2"/>
  <c r="Q203" i="2"/>
  <c r="P203" i="2"/>
  <c r="AI202" i="2"/>
  <c r="AH202" i="2"/>
  <c r="AG202" i="2"/>
  <c r="AF202" i="2"/>
  <c r="AE202" i="2"/>
  <c r="AD202" i="2"/>
  <c r="AC202" i="2"/>
  <c r="AB202" i="2"/>
  <c r="AA202" i="2"/>
  <c r="Z202" i="2"/>
  <c r="Y202" i="2"/>
  <c r="X202" i="2"/>
  <c r="V202" i="2"/>
  <c r="U202" i="2"/>
  <c r="T202" i="2"/>
  <c r="S202" i="2"/>
  <c r="R202" i="2"/>
  <c r="Q202" i="2"/>
  <c r="P202" i="2"/>
  <c r="AI201" i="2"/>
  <c r="AH201" i="2"/>
  <c r="AG201" i="2"/>
  <c r="AF201" i="2"/>
  <c r="AE201" i="2"/>
  <c r="AD201" i="2"/>
  <c r="AC201" i="2"/>
  <c r="AB201" i="2"/>
  <c r="AA201" i="2"/>
  <c r="Z201" i="2"/>
  <c r="Y201" i="2"/>
  <c r="X201" i="2"/>
  <c r="V201" i="2"/>
  <c r="U201" i="2"/>
  <c r="T201" i="2"/>
  <c r="S201" i="2"/>
  <c r="R201" i="2"/>
  <c r="Q201" i="2"/>
  <c r="P201" i="2"/>
  <c r="AI200" i="2"/>
  <c r="AH200" i="2"/>
  <c r="AG200" i="2"/>
  <c r="AF200" i="2"/>
  <c r="AE200" i="2"/>
  <c r="AD200" i="2"/>
  <c r="AC200" i="2"/>
  <c r="AB200" i="2"/>
  <c r="AA200" i="2"/>
  <c r="Z200" i="2"/>
  <c r="Y200" i="2"/>
  <c r="X200" i="2"/>
  <c r="V200" i="2"/>
  <c r="U200" i="2"/>
  <c r="T200" i="2"/>
  <c r="S200" i="2"/>
  <c r="R200" i="2"/>
  <c r="Q200" i="2"/>
  <c r="P200" i="2"/>
  <c r="AI199" i="2"/>
  <c r="AH199" i="2"/>
  <c r="AG199" i="2"/>
  <c r="AF199" i="2"/>
  <c r="AE199" i="2"/>
  <c r="AD199" i="2"/>
  <c r="AC199" i="2"/>
  <c r="AB199" i="2"/>
  <c r="AA199" i="2"/>
  <c r="Z199" i="2"/>
  <c r="Y199" i="2"/>
  <c r="X199" i="2"/>
  <c r="V199" i="2"/>
  <c r="U199" i="2"/>
  <c r="T199" i="2"/>
  <c r="S199" i="2"/>
  <c r="R199" i="2"/>
  <c r="Q199" i="2"/>
  <c r="P199" i="2"/>
  <c r="AI198" i="2"/>
  <c r="AH198" i="2"/>
  <c r="AG198" i="2"/>
  <c r="AF198" i="2"/>
  <c r="AE198" i="2"/>
  <c r="AD198" i="2"/>
  <c r="AC198" i="2"/>
  <c r="AB198" i="2"/>
  <c r="AA198" i="2"/>
  <c r="Z198" i="2"/>
  <c r="Y198" i="2"/>
  <c r="X198" i="2"/>
  <c r="V198" i="2"/>
  <c r="U198" i="2"/>
  <c r="T198" i="2"/>
  <c r="S198" i="2"/>
  <c r="R198" i="2"/>
  <c r="Q198" i="2"/>
  <c r="P198" i="2"/>
  <c r="AI197" i="2"/>
  <c r="AH197" i="2"/>
  <c r="AG197" i="2"/>
  <c r="AF197" i="2"/>
  <c r="AE197" i="2"/>
  <c r="AD197" i="2"/>
  <c r="AC197" i="2"/>
  <c r="AB197" i="2"/>
  <c r="AA197" i="2"/>
  <c r="Z197" i="2"/>
  <c r="Y197" i="2"/>
  <c r="X197" i="2"/>
  <c r="V197" i="2"/>
  <c r="U197" i="2"/>
  <c r="T197" i="2"/>
  <c r="S197" i="2"/>
  <c r="R197" i="2"/>
  <c r="Q197" i="2"/>
  <c r="P197" i="2"/>
  <c r="AI196" i="2"/>
  <c r="AH196" i="2"/>
  <c r="AG196" i="2"/>
  <c r="AF196" i="2"/>
  <c r="AE196" i="2"/>
  <c r="AD196" i="2"/>
  <c r="AC196" i="2"/>
  <c r="AB196" i="2"/>
  <c r="AA196" i="2"/>
  <c r="Z196" i="2"/>
  <c r="Y196" i="2"/>
  <c r="X196" i="2"/>
  <c r="V196" i="2"/>
  <c r="U196" i="2"/>
  <c r="T196" i="2"/>
  <c r="S196" i="2"/>
  <c r="R196" i="2"/>
  <c r="Q196" i="2"/>
  <c r="P196" i="2"/>
  <c r="AI195" i="2"/>
  <c r="AH195" i="2"/>
  <c r="AG195" i="2"/>
  <c r="AF195" i="2"/>
  <c r="AE195" i="2"/>
  <c r="AD195" i="2"/>
  <c r="AC195" i="2"/>
  <c r="AB195" i="2"/>
  <c r="AA195" i="2"/>
  <c r="Z195" i="2"/>
  <c r="Y195" i="2"/>
  <c r="X195" i="2"/>
  <c r="V195" i="2"/>
  <c r="U195" i="2"/>
  <c r="T195" i="2"/>
  <c r="S195" i="2"/>
  <c r="R195" i="2"/>
  <c r="Q195" i="2"/>
  <c r="P195" i="2"/>
  <c r="AI194" i="2"/>
  <c r="AH194" i="2"/>
  <c r="AG194" i="2"/>
  <c r="AF194" i="2"/>
  <c r="AE194" i="2"/>
  <c r="AD194" i="2"/>
  <c r="AC194" i="2"/>
  <c r="AB194" i="2"/>
  <c r="AA194" i="2"/>
  <c r="Z194" i="2"/>
  <c r="Y194" i="2"/>
  <c r="X194" i="2"/>
  <c r="V194" i="2"/>
  <c r="U194" i="2"/>
  <c r="T194" i="2"/>
  <c r="S194" i="2"/>
  <c r="R194" i="2"/>
  <c r="Q194" i="2"/>
  <c r="P194" i="2"/>
  <c r="AI193" i="2"/>
  <c r="AH193" i="2"/>
  <c r="AG193" i="2"/>
  <c r="AF193" i="2"/>
  <c r="AE193" i="2"/>
  <c r="AD193" i="2"/>
  <c r="AC193" i="2"/>
  <c r="AB193" i="2"/>
  <c r="AA193" i="2"/>
  <c r="Z193" i="2"/>
  <c r="Y193" i="2"/>
  <c r="X193" i="2"/>
  <c r="V193" i="2"/>
  <c r="U193" i="2"/>
  <c r="T193" i="2"/>
  <c r="S193" i="2"/>
  <c r="R193" i="2"/>
  <c r="Q193" i="2"/>
  <c r="P193" i="2"/>
  <c r="AI192" i="2"/>
  <c r="AH192" i="2"/>
  <c r="AG192" i="2"/>
  <c r="AF192" i="2"/>
  <c r="AE192" i="2"/>
  <c r="AD192" i="2"/>
  <c r="AC192" i="2"/>
  <c r="AB192" i="2"/>
  <c r="AA192" i="2"/>
  <c r="Z192" i="2"/>
  <c r="Y192" i="2"/>
  <c r="X192" i="2"/>
  <c r="V192" i="2"/>
  <c r="U192" i="2"/>
  <c r="T192" i="2"/>
  <c r="S192" i="2"/>
  <c r="R192" i="2"/>
  <c r="Q192" i="2"/>
  <c r="P192" i="2"/>
  <c r="AI191" i="2"/>
  <c r="AH191" i="2"/>
  <c r="AG191" i="2"/>
  <c r="AF191" i="2"/>
  <c r="AE191" i="2"/>
  <c r="AD191" i="2"/>
  <c r="AC191" i="2"/>
  <c r="AB191" i="2"/>
  <c r="AA191" i="2"/>
  <c r="Z191" i="2"/>
  <c r="Y191" i="2"/>
  <c r="X191" i="2"/>
  <c r="V191" i="2"/>
  <c r="U191" i="2"/>
  <c r="T191" i="2"/>
  <c r="S191" i="2"/>
  <c r="R191" i="2"/>
  <c r="Q191" i="2"/>
  <c r="P191" i="2"/>
  <c r="AI190" i="2"/>
  <c r="AH190" i="2"/>
  <c r="AG190" i="2"/>
  <c r="AF190" i="2"/>
  <c r="AE190" i="2"/>
  <c r="AD190" i="2"/>
  <c r="AC190" i="2"/>
  <c r="AB190" i="2"/>
  <c r="AA190" i="2"/>
  <c r="Z190" i="2"/>
  <c r="Y190" i="2"/>
  <c r="X190" i="2"/>
  <c r="V190" i="2"/>
  <c r="U190" i="2"/>
  <c r="T190" i="2"/>
  <c r="S190" i="2"/>
  <c r="R190" i="2"/>
  <c r="Q190" i="2"/>
  <c r="P190" i="2"/>
  <c r="AI189" i="2"/>
  <c r="AH189" i="2"/>
  <c r="AG189" i="2"/>
  <c r="AF189" i="2"/>
  <c r="AE189" i="2"/>
  <c r="AD189" i="2"/>
  <c r="AC189" i="2"/>
  <c r="AB189" i="2"/>
  <c r="AA189" i="2"/>
  <c r="Z189" i="2"/>
  <c r="Y189" i="2"/>
  <c r="X189" i="2"/>
  <c r="V189" i="2"/>
  <c r="U189" i="2"/>
  <c r="T189" i="2"/>
  <c r="S189" i="2"/>
  <c r="R189" i="2"/>
  <c r="Q189" i="2"/>
  <c r="P189" i="2"/>
  <c r="AI188" i="2"/>
  <c r="AH188" i="2"/>
  <c r="AG188" i="2"/>
  <c r="AF188" i="2"/>
  <c r="AE188" i="2"/>
  <c r="AD188" i="2"/>
  <c r="AC188" i="2"/>
  <c r="AB188" i="2"/>
  <c r="AA188" i="2"/>
  <c r="Z188" i="2"/>
  <c r="Y188" i="2"/>
  <c r="X188" i="2"/>
  <c r="V188" i="2"/>
  <c r="U188" i="2"/>
  <c r="T188" i="2"/>
  <c r="S188" i="2"/>
  <c r="R188" i="2"/>
  <c r="Q188" i="2"/>
  <c r="P188" i="2"/>
  <c r="AI187" i="2"/>
  <c r="AH187" i="2"/>
  <c r="AG187" i="2"/>
  <c r="AF187" i="2"/>
  <c r="AE187" i="2"/>
  <c r="AD187" i="2"/>
  <c r="AC187" i="2"/>
  <c r="AB187" i="2"/>
  <c r="AA187" i="2"/>
  <c r="Z187" i="2"/>
  <c r="Y187" i="2"/>
  <c r="X187" i="2"/>
  <c r="V187" i="2"/>
  <c r="U187" i="2"/>
  <c r="T187" i="2"/>
  <c r="S187" i="2"/>
  <c r="R187" i="2"/>
  <c r="Q187" i="2"/>
  <c r="P187" i="2"/>
  <c r="AI186" i="2"/>
  <c r="AH186" i="2"/>
  <c r="AG186" i="2"/>
  <c r="AF186" i="2"/>
  <c r="AE186" i="2"/>
  <c r="AD186" i="2"/>
  <c r="AC186" i="2"/>
  <c r="AB186" i="2"/>
  <c r="AA186" i="2"/>
  <c r="Z186" i="2"/>
  <c r="Y186" i="2"/>
  <c r="X186" i="2"/>
  <c r="V186" i="2"/>
  <c r="U186" i="2"/>
  <c r="T186" i="2"/>
  <c r="S186" i="2"/>
  <c r="R186" i="2"/>
  <c r="Q186" i="2"/>
  <c r="P186" i="2"/>
  <c r="AI185" i="2"/>
  <c r="AH185" i="2"/>
  <c r="AG185" i="2"/>
  <c r="AF185" i="2"/>
  <c r="AE185" i="2"/>
  <c r="AD185" i="2"/>
  <c r="AC185" i="2"/>
  <c r="AB185" i="2"/>
  <c r="AA185" i="2"/>
  <c r="Z185" i="2"/>
  <c r="Y185" i="2"/>
  <c r="X185" i="2"/>
  <c r="V185" i="2"/>
  <c r="U185" i="2"/>
  <c r="T185" i="2"/>
  <c r="S185" i="2"/>
  <c r="R185" i="2"/>
  <c r="Q185" i="2"/>
  <c r="P185" i="2"/>
  <c r="AI184" i="2"/>
  <c r="AH184" i="2"/>
  <c r="AG184" i="2"/>
  <c r="AF184" i="2"/>
  <c r="AE184" i="2"/>
  <c r="AD184" i="2"/>
  <c r="AC184" i="2"/>
  <c r="AB184" i="2"/>
  <c r="AA184" i="2"/>
  <c r="Z184" i="2"/>
  <c r="Y184" i="2"/>
  <c r="X184" i="2"/>
  <c r="V184" i="2"/>
  <c r="U184" i="2"/>
  <c r="T184" i="2"/>
  <c r="S184" i="2"/>
  <c r="R184" i="2"/>
  <c r="Q184" i="2"/>
  <c r="P184" i="2"/>
  <c r="AI183" i="2"/>
  <c r="AH183" i="2"/>
  <c r="AG183" i="2"/>
  <c r="AF183" i="2"/>
  <c r="AE183" i="2"/>
  <c r="AD183" i="2"/>
  <c r="AC183" i="2"/>
  <c r="AB183" i="2"/>
  <c r="AA183" i="2"/>
  <c r="Z183" i="2"/>
  <c r="Y183" i="2"/>
  <c r="X183" i="2"/>
  <c r="V183" i="2"/>
  <c r="U183" i="2"/>
  <c r="T183" i="2"/>
  <c r="S183" i="2"/>
  <c r="R183" i="2"/>
  <c r="Q183" i="2"/>
  <c r="P183" i="2"/>
  <c r="AI182" i="2"/>
  <c r="AH182" i="2"/>
  <c r="AG182" i="2"/>
  <c r="AF182" i="2"/>
  <c r="AE182" i="2"/>
  <c r="AD182" i="2"/>
  <c r="AC182" i="2"/>
  <c r="AB182" i="2"/>
  <c r="AB427" i="2" s="1"/>
  <c r="AA182" i="2"/>
  <c r="Z182" i="2"/>
  <c r="Y182" i="2"/>
  <c r="X182" i="2"/>
  <c r="V182" i="2"/>
  <c r="U182" i="2"/>
  <c r="T182" i="2"/>
  <c r="T427" i="2" s="1"/>
  <c r="S182" i="2"/>
  <c r="R182" i="2"/>
  <c r="Q182" i="2"/>
  <c r="P182" i="2"/>
  <c r="AI181" i="2"/>
  <c r="AH181" i="2"/>
  <c r="AG181" i="2"/>
  <c r="AF181" i="2"/>
  <c r="AE181" i="2"/>
  <c r="AD181" i="2"/>
  <c r="AC181" i="2"/>
  <c r="AB181" i="2"/>
  <c r="AA181" i="2"/>
  <c r="Z181" i="2"/>
  <c r="Y181" i="2"/>
  <c r="X181" i="2"/>
  <c r="V181" i="2"/>
  <c r="U181" i="2"/>
  <c r="T181" i="2"/>
  <c r="S181" i="2"/>
  <c r="R181" i="2"/>
  <c r="Q181" i="2"/>
  <c r="P181" i="2"/>
  <c r="AI180" i="2"/>
  <c r="AH180" i="2"/>
  <c r="AG180" i="2"/>
  <c r="AF180" i="2"/>
  <c r="AE180" i="2"/>
  <c r="AD180" i="2"/>
  <c r="AC180" i="2"/>
  <c r="AB180" i="2"/>
  <c r="AA180" i="2"/>
  <c r="Z180" i="2"/>
  <c r="Y180" i="2"/>
  <c r="X180" i="2"/>
  <c r="V180" i="2"/>
  <c r="U180" i="2"/>
  <c r="T180" i="2"/>
  <c r="S180" i="2"/>
  <c r="R180" i="2"/>
  <c r="Q180" i="2"/>
  <c r="P180" i="2"/>
  <c r="AI179" i="2"/>
  <c r="AH179" i="2"/>
  <c r="AG179" i="2"/>
  <c r="AF179" i="2"/>
  <c r="AE179" i="2"/>
  <c r="AD179" i="2"/>
  <c r="AC179" i="2"/>
  <c r="AB179" i="2"/>
  <c r="AA179" i="2"/>
  <c r="Z179" i="2"/>
  <c r="Y179" i="2"/>
  <c r="X179" i="2"/>
  <c r="V179" i="2"/>
  <c r="U179" i="2"/>
  <c r="T179" i="2"/>
  <c r="S179" i="2"/>
  <c r="R179" i="2"/>
  <c r="Q179" i="2"/>
  <c r="P179" i="2"/>
  <c r="AI178" i="2"/>
  <c r="AH178" i="2"/>
  <c r="AG178" i="2"/>
  <c r="AF178" i="2"/>
  <c r="AE178" i="2"/>
  <c r="AD178" i="2"/>
  <c r="AC178" i="2"/>
  <c r="AB178" i="2"/>
  <c r="AA178" i="2"/>
  <c r="Z178" i="2"/>
  <c r="Y178" i="2"/>
  <c r="X178" i="2"/>
  <c r="V178" i="2"/>
  <c r="U178" i="2"/>
  <c r="T178" i="2"/>
  <c r="S178" i="2"/>
  <c r="R178" i="2"/>
  <c r="Q178" i="2"/>
  <c r="P178" i="2"/>
  <c r="AI177" i="2"/>
  <c r="AH177" i="2"/>
  <c r="AG177" i="2"/>
  <c r="AF177" i="2"/>
  <c r="AE177" i="2"/>
  <c r="AD177" i="2"/>
  <c r="AC177" i="2"/>
  <c r="AB177" i="2"/>
  <c r="AA177" i="2"/>
  <c r="Z177" i="2"/>
  <c r="Y177" i="2"/>
  <c r="X177" i="2"/>
  <c r="V177" i="2"/>
  <c r="U177" i="2"/>
  <c r="T177" i="2"/>
  <c r="S177" i="2"/>
  <c r="R177" i="2"/>
  <c r="Q177" i="2"/>
  <c r="P177" i="2"/>
  <c r="AI176" i="2"/>
  <c r="AH176" i="2"/>
  <c r="AG176" i="2"/>
  <c r="AF176" i="2"/>
  <c r="AE176" i="2"/>
  <c r="AD176" i="2"/>
  <c r="AC176" i="2"/>
  <c r="AB176" i="2"/>
  <c r="AA176" i="2"/>
  <c r="Z176" i="2"/>
  <c r="Y176" i="2"/>
  <c r="X176" i="2"/>
  <c r="V176" i="2"/>
  <c r="U176" i="2"/>
  <c r="T176" i="2"/>
  <c r="S176" i="2"/>
  <c r="R176" i="2"/>
  <c r="Q176" i="2"/>
  <c r="P176" i="2"/>
  <c r="AI175" i="2"/>
  <c r="AH175" i="2"/>
  <c r="AG175" i="2"/>
  <c r="AF175" i="2"/>
  <c r="AE175" i="2"/>
  <c r="AD175" i="2"/>
  <c r="AC175" i="2"/>
  <c r="AB175" i="2"/>
  <c r="AA175" i="2"/>
  <c r="Z175" i="2"/>
  <c r="Y175" i="2"/>
  <c r="X175" i="2"/>
  <c r="V175" i="2"/>
  <c r="U175" i="2"/>
  <c r="T175" i="2"/>
  <c r="S175" i="2"/>
  <c r="R175" i="2"/>
  <c r="Q175" i="2"/>
  <c r="P175" i="2"/>
  <c r="AI174" i="2"/>
  <c r="AH174" i="2"/>
  <c r="AG174" i="2"/>
  <c r="AF174" i="2"/>
  <c r="AE174" i="2"/>
  <c r="AD174" i="2"/>
  <c r="AC174" i="2"/>
  <c r="AB174" i="2"/>
  <c r="AA174" i="2"/>
  <c r="Z174" i="2"/>
  <c r="Y174" i="2"/>
  <c r="X174" i="2"/>
  <c r="V174" i="2"/>
  <c r="U174" i="2"/>
  <c r="T174" i="2"/>
  <c r="S174" i="2"/>
  <c r="R174" i="2"/>
  <c r="Q174" i="2"/>
  <c r="P174" i="2"/>
  <c r="AI173" i="2"/>
  <c r="AH173" i="2"/>
  <c r="AG173" i="2"/>
  <c r="AF173" i="2"/>
  <c r="AE173" i="2"/>
  <c r="AD173" i="2"/>
  <c r="AC173" i="2"/>
  <c r="AB173" i="2"/>
  <c r="AA173" i="2"/>
  <c r="Z173" i="2"/>
  <c r="Y173" i="2"/>
  <c r="X173" i="2"/>
  <c r="V173" i="2"/>
  <c r="U173" i="2"/>
  <c r="T173" i="2"/>
  <c r="S173" i="2"/>
  <c r="R173" i="2"/>
  <c r="Q173" i="2"/>
  <c r="P173" i="2"/>
  <c r="AI172" i="2"/>
  <c r="AH172" i="2"/>
  <c r="AG172" i="2"/>
  <c r="AF172" i="2"/>
  <c r="AE172" i="2"/>
  <c r="AD172" i="2"/>
  <c r="AC172" i="2"/>
  <c r="AB172" i="2"/>
  <c r="AA172" i="2"/>
  <c r="Z172" i="2"/>
  <c r="Y172" i="2"/>
  <c r="X172" i="2"/>
  <c r="V172" i="2"/>
  <c r="U172" i="2"/>
  <c r="T172" i="2"/>
  <c r="S172" i="2"/>
  <c r="R172" i="2"/>
  <c r="Q172" i="2"/>
  <c r="P172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V171" i="2"/>
  <c r="U171" i="2"/>
  <c r="T171" i="2"/>
  <c r="S171" i="2"/>
  <c r="R171" i="2"/>
  <c r="Q171" i="2"/>
  <c r="P171" i="2"/>
  <c r="AI170" i="2"/>
  <c r="AH170" i="2"/>
  <c r="AG170" i="2"/>
  <c r="AF170" i="2"/>
  <c r="AE170" i="2"/>
  <c r="AD170" i="2"/>
  <c r="AC170" i="2"/>
  <c r="AB170" i="2"/>
  <c r="AA170" i="2"/>
  <c r="Z170" i="2"/>
  <c r="Y170" i="2"/>
  <c r="X170" i="2"/>
  <c r="V170" i="2"/>
  <c r="U170" i="2"/>
  <c r="T170" i="2"/>
  <c r="S170" i="2"/>
  <c r="R170" i="2"/>
  <c r="Q170" i="2"/>
  <c r="P170" i="2"/>
  <c r="AI169" i="2"/>
  <c r="AH169" i="2"/>
  <c r="AG169" i="2"/>
  <c r="AF169" i="2"/>
  <c r="AE169" i="2"/>
  <c r="AD169" i="2"/>
  <c r="AC169" i="2"/>
  <c r="AB169" i="2"/>
  <c r="AA169" i="2"/>
  <c r="Z169" i="2"/>
  <c r="Y169" i="2"/>
  <c r="X169" i="2"/>
  <c r="V169" i="2"/>
  <c r="U169" i="2"/>
  <c r="T169" i="2"/>
  <c r="S169" i="2"/>
  <c r="R169" i="2"/>
  <c r="Q169" i="2"/>
  <c r="P169" i="2"/>
  <c r="AI168" i="2"/>
  <c r="AH168" i="2"/>
  <c r="AG168" i="2"/>
  <c r="AF168" i="2"/>
  <c r="AE168" i="2"/>
  <c r="AD168" i="2"/>
  <c r="AC168" i="2"/>
  <c r="AB168" i="2"/>
  <c r="AA168" i="2"/>
  <c r="Z168" i="2"/>
  <c r="Y168" i="2"/>
  <c r="X168" i="2"/>
  <c r="V168" i="2"/>
  <c r="U168" i="2"/>
  <c r="T168" i="2"/>
  <c r="S168" i="2"/>
  <c r="R168" i="2"/>
  <c r="Q168" i="2"/>
  <c r="P168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V167" i="2"/>
  <c r="U167" i="2"/>
  <c r="T167" i="2"/>
  <c r="S167" i="2"/>
  <c r="R167" i="2"/>
  <c r="Q167" i="2"/>
  <c r="P167" i="2"/>
  <c r="AI166" i="2"/>
  <c r="AH166" i="2"/>
  <c r="AG166" i="2"/>
  <c r="AF166" i="2"/>
  <c r="AE166" i="2"/>
  <c r="AD166" i="2"/>
  <c r="AC166" i="2"/>
  <c r="AB166" i="2"/>
  <c r="AA166" i="2"/>
  <c r="Z166" i="2"/>
  <c r="Y166" i="2"/>
  <c r="X166" i="2"/>
  <c r="V166" i="2"/>
  <c r="U166" i="2"/>
  <c r="T166" i="2"/>
  <c r="S166" i="2"/>
  <c r="R166" i="2"/>
  <c r="Q166" i="2"/>
  <c r="P166" i="2"/>
  <c r="AI165" i="2"/>
  <c r="AH165" i="2"/>
  <c r="AG165" i="2"/>
  <c r="AF165" i="2"/>
  <c r="AE165" i="2"/>
  <c r="AD165" i="2"/>
  <c r="AC165" i="2"/>
  <c r="AB165" i="2"/>
  <c r="AA165" i="2"/>
  <c r="Z165" i="2"/>
  <c r="Y165" i="2"/>
  <c r="X165" i="2"/>
  <c r="V165" i="2"/>
  <c r="U165" i="2"/>
  <c r="T165" i="2"/>
  <c r="S165" i="2"/>
  <c r="R165" i="2"/>
  <c r="Q165" i="2"/>
  <c r="P165" i="2"/>
  <c r="AI164" i="2"/>
  <c r="AH164" i="2"/>
  <c r="AG164" i="2"/>
  <c r="AF164" i="2"/>
  <c r="AE164" i="2"/>
  <c r="AD164" i="2"/>
  <c r="AC164" i="2"/>
  <c r="AB164" i="2"/>
  <c r="AA164" i="2"/>
  <c r="Z164" i="2"/>
  <c r="Y164" i="2"/>
  <c r="X164" i="2"/>
  <c r="V164" i="2"/>
  <c r="U164" i="2"/>
  <c r="T164" i="2"/>
  <c r="S164" i="2"/>
  <c r="R164" i="2"/>
  <c r="Q164" i="2"/>
  <c r="P164" i="2"/>
  <c r="AI163" i="2"/>
  <c r="AH163" i="2"/>
  <c r="AG163" i="2"/>
  <c r="AF163" i="2"/>
  <c r="AE163" i="2"/>
  <c r="AD163" i="2"/>
  <c r="AC163" i="2"/>
  <c r="AB163" i="2"/>
  <c r="AA163" i="2"/>
  <c r="Z163" i="2"/>
  <c r="Y163" i="2"/>
  <c r="X163" i="2"/>
  <c r="V163" i="2"/>
  <c r="U163" i="2"/>
  <c r="T163" i="2"/>
  <c r="S163" i="2"/>
  <c r="R163" i="2"/>
  <c r="Q163" i="2"/>
  <c r="P163" i="2"/>
  <c r="AI162" i="2"/>
  <c r="AH162" i="2"/>
  <c r="AG162" i="2"/>
  <c r="AF162" i="2"/>
  <c r="AE162" i="2"/>
  <c r="AD162" i="2"/>
  <c r="AC162" i="2"/>
  <c r="AB162" i="2"/>
  <c r="AA162" i="2"/>
  <c r="Z162" i="2"/>
  <c r="Y162" i="2"/>
  <c r="X162" i="2"/>
  <c r="V162" i="2"/>
  <c r="U162" i="2"/>
  <c r="T162" i="2"/>
  <c r="S162" i="2"/>
  <c r="R162" i="2"/>
  <c r="Q162" i="2"/>
  <c r="P162" i="2"/>
  <c r="AI161" i="2"/>
  <c r="AH161" i="2"/>
  <c r="AG161" i="2"/>
  <c r="AF161" i="2"/>
  <c r="AE161" i="2"/>
  <c r="AD161" i="2"/>
  <c r="AC161" i="2"/>
  <c r="AB161" i="2"/>
  <c r="AA161" i="2"/>
  <c r="Z161" i="2"/>
  <c r="Y161" i="2"/>
  <c r="X161" i="2"/>
  <c r="V161" i="2"/>
  <c r="U161" i="2"/>
  <c r="T161" i="2"/>
  <c r="S161" i="2"/>
  <c r="R161" i="2"/>
  <c r="Q161" i="2"/>
  <c r="P161" i="2"/>
  <c r="AI160" i="2"/>
  <c r="AH160" i="2"/>
  <c r="AG160" i="2"/>
  <c r="AF160" i="2"/>
  <c r="AE160" i="2"/>
  <c r="AD160" i="2"/>
  <c r="AC160" i="2"/>
  <c r="AB160" i="2"/>
  <c r="AA160" i="2"/>
  <c r="Z160" i="2"/>
  <c r="Y160" i="2"/>
  <c r="X160" i="2"/>
  <c r="V160" i="2"/>
  <c r="U160" i="2"/>
  <c r="T160" i="2"/>
  <c r="S160" i="2"/>
  <c r="R160" i="2"/>
  <c r="Q160" i="2"/>
  <c r="P160" i="2"/>
  <c r="AI159" i="2"/>
  <c r="AH159" i="2"/>
  <c r="AG159" i="2"/>
  <c r="AF159" i="2"/>
  <c r="AE159" i="2"/>
  <c r="AD159" i="2"/>
  <c r="AC159" i="2"/>
  <c r="AB159" i="2"/>
  <c r="AA159" i="2"/>
  <c r="Z159" i="2"/>
  <c r="Y159" i="2"/>
  <c r="X159" i="2"/>
  <c r="V159" i="2"/>
  <c r="U159" i="2"/>
  <c r="T159" i="2"/>
  <c r="S159" i="2"/>
  <c r="R159" i="2"/>
  <c r="Q159" i="2"/>
  <c r="P159" i="2"/>
  <c r="AI158" i="2"/>
  <c r="AH158" i="2"/>
  <c r="AG158" i="2"/>
  <c r="AF158" i="2"/>
  <c r="AE158" i="2"/>
  <c r="AD158" i="2"/>
  <c r="AC158" i="2"/>
  <c r="AB158" i="2"/>
  <c r="AA158" i="2"/>
  <c r="Z158" i="2"/>
  <c r="Y158" i="2"/>
  <c r="X158" i="2"/>
  <c r="V158" i="2"/>
  <c r="U158" i="2"/>
  <c r="T158" i="2"/>
  <c r="S158" i="2"/>
  <c r="R158" i="2"/>
  <c r="Q158" i="2"/>
  <c r="P158" i="2"/>
  <c r="AI157" i="2"/>
  <c r="AH157" i="2"/>
  <c r="AG157" i="2"/>
  <c r="AF157" i="2"/>
  <c r="AE157" i="2"/>
  <c r="AD157" i="2"/>
  <c r="AC157" i="2"/>
  <c r="AB157" i="2"/>
  <c r="AA157" i="2"/>
  <c r="Z157" i="2"/>
  <c r="Y157" i="2"/>
  <c r="X157" i="2"/>
  <c r="V157" i="2"/>
  <c r="U157" i="2"/>
  <c r="T157" i="2"/>
  <c r="S157" i="2"/>
  <c r="R157" i="2"/>
  <c r="Q157" i="2"/>
  <c r="P157" i="2"/>
  <c r="AI156" i="2"/>
  <c r="AH156" i="2"/>
  <c r="AG156" i="2"/>
  <c r="AF156" i="2"/>
  <c r="AE156" i="2"/>
  <c r="AD156" i="2"/>
  <c r="AC156" i="2"/>
  <c r="AB156" i="2"/>
  <c r="AA156" i="2"/>
  <c r="Z156" i="2"/>
  <c r="Y156" i="2"/>
  <c r="X156" i="2"/>
  <c r="V156" i="2"/>
  <c r="U156" i="2"/>
  <c r="T156" i="2"/>
  <c r="S156" i="2"/>
  <c r="R156" i="2"/>
  <c r="Q156" i="2"/>
  <c r="P156" i="2"/>
  <c r="AI155" i="2"/>
  <c r="AH155" i="2"/>
  <c r="AG155" i="2"/>
  <c r="AF155" i="2"/>
  <c r="AE155" i="2"/>
  <c r="AD155" i="2"/>
  <c r="AC155" i="2"/>
  <c r="AB155" i="2"/>
  <c r="AA155" i="2"/>
  <c r="Z155" i="2"/>
  <c r="Y155" i="2"/>
  <c r="X155" i="2"/>
  <c r="V155" i="2"/>
  <c r="U155" i="2"/>
  <c r="T155" i="2"/>
  <c r="S155" i="2"/>
  <c r="R155" i="2"/>
  <c r="Q155" i="2"/>
  <c r="P155" i="2"/>
  <c r="AI154" i="2"/>
  <c r="AH154" i="2"/>
  <c r="AG154" i="2"/>
  <c r="AF154" i="2"/>
  <c r="AE154" i="2"/>
  <c r="AD154" i="2"/>
  <c r="AC154" i="2"/>
  <c r="AB154" i="2"/>
  <c r="AA154" i="2"/>
  <c r="Z154" i="2"/>
  <c r="Y154" i="2"/>
  <c r="X154" i="2"/>
  <c r="V154" i="2"/>
  <c r="U154" i="2"/>
  <c r="T154" i="2"/>
  <c r="S154" i="2"/>
  <c r="R154" i="2"/>
  <c r="Q154" i="2"/>
  <c r="P154" i="2"/>
  <c r="AI153" i="2"/>
  <c r="AH153" i="2"/>
  <c r="AG153" i="2"/>
  <c r="AF153" i="2"/>
  <c r="AE153" i="2"/>
  <c r="AD153" i="2"/>
  <c r="AC153" i="2"/>
  <c r="AB153" i="2"/>
  <c r="AA153" i="2"/>
  <c r="Z153" i="2"/>
  <c r="Y153" i="2"/>
  <c r="X153" i="2"/>
  <c r="V153" i="2"/>
  <c r="U153" i="2"/>
  <c r="T153" i="2"/>
  <c r="S153" i="2"/>
  <c r="R153" i="2"/>
  <c r="Q153" i="2"/>
  <c r="P153" i="2"/>
  <c r="AI152" i="2"/>
  <c r="AH152" i="2"/>
  <c r="AG152" i="2"/>
  <c r="AF152" i="2"/>
  <c r="AE152" i="2"/>
  <c r="AD152" i="2"/>
  <c r="AC152" i="2"/>
  <c r="AB152" i="2"/>
  <c r="AA152" i="2"/>
  <c r="Z152" i="2"/>
  <c r="Y152" i="2"/>
  <c r="X152" i="2"/>
  <c r="V152" i="2"/>
  <c r="U152" i="2"/>
  <c r="T152" i="2"/>
  <c r="S152" i="2"/>
  <c r="R152" i="2"/>
  <c r="Q152" i="2"/>
  <c r="P152" i="2"/>
  <c r="AI151" i="2"/>
  <c r="AH151" i="2"/>
  <c r="AG151" i="2"/>
  <c r="AF151" i="2"/>
  <c r="AE151" i="2"/>
  <c r="AD151" i="2"/>
  <c r="AC151" i="2"/>
  <c r="AB151" i="2"/>
  <c r="AA151" i="2"/>
  <c r="Z151" i="2"/>
  <c r="Y151" i="2"/>
  <c r="X151" i="2"/>
  <c r="V151" i="2"/>
  <c r="U151" i="2"/>
  <c r="T151" i="2"/>
  <c r="S151" i="2"/>
  <c r="R151" i="2"/>
  <c r="Q151" i="2"/>
  <c r="P151" i="2"/>
  <c r="AI150" i="2"/>
  <c r="AH150" i="2"/>
  <c r="AG150" i="2"/>
  <c r="AF150" i="2"/>
  <c r="AE150" i="2"/>
  <c r="AD150" i="2"/>
  <c r="AC150" i="2"/>
  <c r="AB150" i="2"/>
  <c r="AA150" i="2"/>
  <c r="Z150" i="2"/>
  <c r="Y150" i="2"/>
  <c r="X150" i="2"/>
  <c r="V150" i="2"/>
  <c r="U150" i="2"/>
  <c r="T150" i="2"/>
  <c r="S150" i="2"/>
  <c r="R150" i="2"/>
  <c r="Q150" i="2"/>
  <c r="P150" i="2"/>
  <c r="AI149" i="2"/>
  <c r="AH149" i="2"/>
  <c r="AG149" i="2"/>
  <c r="AF149" i="2"/>
  <c r="AE149" i="2"/>
  <c r="AD149" i="2"/>
  <c r="AC149" i="2"/>
  <c r="AB149" i="2"/>
  <c r="AA149" i="2"/>
  <c r="Z149" i="2"/>
  <c r="Y149" i="2"/>
  <c r="X149" i="2"/>
  <c r="V149" i="2"/>
  <c r="U149" i="2"/>
  <c r="T149" i="2"/>
  <c r="S149" i="2"/>
  <c r="R149" i="2"/>
  <c r="Q149" i="2"/>
  <c r="P149" i="2"/>
  <c r="AI148" i="2"/>
  <c r="AH148" i="2"/>
  <c r="AG148" i="2"/>
  <c r="AF148" i="2"/>
  <c r="AE148" i="2"/>
  <c r="AD148" i="2"/>
  <c r="AC148" i="2"/>
  <c r="AB148" i="2"/>
  <c r="AA148" i="2"/>
  <c r="Z148" i="2"/>
  <c r="Y148" i="2"/>
  <c r="X148" i="2"/>
  <c r="V148" i="2"/>
  <c r="U148" i="2"/>
  <c r="T148" i="2"/>
  <c r="S148" i="2"/>
  <c r="R148" i="2"/>
  <c r="Q148" i="2"/>
  <c r="P148" i="2"/>
  <c r="AI147" i="2"/>
  <c r="AH147" i="2"/>
  <c r="AG147" i="2"/>
  <c r="AF147" i="2"/>
  <c r="AE147" i="2"/>
  <c r="AD147" i="2"/>
  <c r="AC147" i="2"/>
  <c r="AB147" i="2"/>
  <c r="AA147" i="2"/>
  <c r="Z147" i="2"/>
  <c r="Y147" i="2"/>
  <c r="X147" i="2"/>
  <c r="V147" i="2"/>
  <c r="U147" i="2"/>
  <c r="T147" i="2"/>
  <c r="S147" i="2"/>
  <c r="R147" i="2"/>
  <c r="Q147" i="2"/>
  <c r="P147" i="2"/>
  <c r="AI146" i="2"/>
  <c r="AH146" i="2"/>
  <c r="AG146" i="2"/>
  <c r="AF146" i="2"/>
  <c r="AE146" i="2"/>
  <c r="AD146" i="2"/>
  <c r="AC146" i="2"/>
  <c r="AB146" i="2"/>
  <c r="AA146" i="2"/>
  <c r="Z146" i="2"/>
  <c r="Y146" i="2"/>
  <c r="X146" i="2"/>
  <c r="V146" i="2"/>
  <c r="U146" i="2"/>
  <c r="T146" i="2"/>
  <c r="S146" i="2"/>
  <c r="R146" i="2"/>
  <c r="Q146" i="2"/>
  <c r="P146" i="2"/>
  <c r="AI145" i="2"/>
  <c r="AH145" i="2"/>
  <c r="AG145" i="2"/>
  <c r="AF145" i="2"/>
  <c r="AE145" i="2"/>
  <c r="AD145" i="2"/>
  <c r="AC145" i="2"/>
  <c r="AB145" i="2"/>
  <c r="AA145" i="2"/>
  <c r="Z145" i="2"/>
  <c r="Y145" i="2"/>
  <c r="X145" i="2"/>
  <c r="V145" i="2"/>
  <c r="U145" i="2"/>
  <c r="T145" i="2"/>
  <c r="S145" i="2"/>
  <c r="R145" i="2"/>
  <c r="Q145" i="2"/>
  <c r="P145" i="2"/>
  <c r="AI144" i="2"/>
  <c r="AH144" i="2"/>
  <c r="AG144" i="2"/>
  <c r="AF144" i="2"/>
  <c r="AE144" i="2"/>
  <c r="AD144" i="2"/>
  <c r="AC144" i="2"/>
  <c r="AB144" i="2"/>
  <c r="AA144" i="2"/>
  <c r="Z144" i="2"/>
  <c r="Y144" i="2"/>
  <c r="X144" i="2"/>
  <c r="V144" i="2"/>
  <c r="U144" i="2"/>
  <c r="T144" i="2"/>
  <c r="S144" i="2"/>
  <c r="R144" i="2"/>
  <c r="Q144" i="2"/>
  <c r="P144" i="2"/>
  <c r="AI143" i="2"/>
  <c r="AH143" i="2"/>
  <c r="AG143" i="2"/>
  <c r="AF143" i="2"/>
  <c r="AE143" i="2"/>
  <c r="AD143" i="2"/>
  <c r="AC143" i="2"/>
  <c r="AB143" i="2"/>
  <c r="AA143" i="2"/>
  <c r="Z143" i="2"/>
  <c r="Y143" i="2"/>
  <c r="X143" i="2"/>
  <c r="V143" i="2"/>
  <c r="U143" i="2"/>
  <c r="T143" i="2"/>
  <c r="S143" i="2"/>
  <c r="R143" i="2"/>
  <c r="Q143" i="2"/>
  <c r="P143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V142" i="2"/>
  <c r="U142" i="2"/>
  <c r="T142" i="2"/>
  <c r="S142" i="2"/>
  <c r="R142" i="2"/>
  <c r="Q142" i="2"/>
  <c r="P142" i="2"/>
  <c r="AI141" i="2"/>
  <c r="AH141" i="2"/>
  <c r="AG141" i="2"/>
  <c r="AF141" i="2"/>
  <c r="AE141" i="2"/>
  <c r="AD141" i="2"/>
  <c r="AC141" i="2"/>
  <c r="AB141" i="2"/>
  <c r="AA141" i="2"/>
  <c r="Z141" i="2"/>
  <c r="Y141" i="2"/>
  <c r="X141" i="2"/>
  <c r="V141" i="2"/>
  <c r="U141" i="2"/>
  <c r="T141" i="2"/>
  <c r="S141" i="2"/>
  <c r="R141" i="2"/>
  <c r="Q141" i="2"/>
  <c r="P141" i="2"/>
  <c r="AI140" i="2"/>
  <c r="AH140" i="2"/>
  <c r="AG140" i="2"/>
  <c r="AF140" i="2"/>
  <c r="AE140" i="2"/>
  <c r="AD140" i="2"/>
  <c r="AC140" i="2"/>
  <c r="AB140" i="2"/>
  <c r="AA140" i="2"/>
  <c r="Z140" i="2"/>
  <c r="Y140" i="2"/>
  <c r="X140" i="2"/>
  <c r="V140" i="2"/>
  <c r="U140" i="2"/>
  <c r="T140" i="2"/>
  <c r="S140" i="2"/>
  <c r="R140" i="2"/>
  <c r="Q140" i="2"/>
  <c r="P140" i="2"/>
  <c r="AI139" i="2"/>
  <c r="AH139" i="2"/>
  <c r="AG139" i="2"/>
  <c r="AF139" i="2"/>
  <c r="AE139" i="2"/>
  <c r="AD139" i="2"/>
  <c r="AC139" i="2"/>
  <c r="AB139" i="2"/>
  <c r="AA139" i="2"/>
  <c r="Z139" i="2"/>
  <c r="Y139" i="2"/>
  <c r="X139" i="2"/>
  <c r="V139" i="2"/>
  <c r="U139" i="2"/>
  <c r="T139" i="2"/>
  <c r="S139" i="2"/>
  <c r="R139" i="2"/>
  <c r="Q139" i="2"/>
  <c r="P139" i="2"/>
  <c r="AI138" i="2"/>
  <c r="AH138" i="2"/>
  <c r="AG138" i="2"/>
  <c r="AF138" i="2"/>
  <c r="AE138" i="2"/>
  <c r="AD138" i="2"/>
  <c r="AC138" i="2"/>
  <c r="AB138" i="2"/>
  <c r="AA138" i="2"/>
  <c r="Z138" i="2"/>
  <c r="Y138" i="2"/>
  <c r="X138" i="2"/>
  <c r="V138" i="2"/>
  <c r="U138" i="2"/>
  <c r="T138" i="2"/>
  <c r="S138" i="2"/>
  <c r="R138" i="2"/>
  <c r="Q138" i="2"/>
  <c r="P138" i="2"/>
  <c r="AI137" i="2"/>
  <c r="AH137" i="2"/>
  <c r="AG137" i="2"/>
  <c r="AF137" i="2"/>
  <c r="AE137" i="2"/>
  <c r="AD137" i="2"/>
  <c r="AC137" i="2"/>
  <c r="AB137" i="2"/>
  <c r="AA137" i="2"/>
  <c r="Z137" i="2"/>
  <c r="Y137" i="2"/>
  <c r="X137" i="2"/>
  <c r="V137" i="2"/>
  <c r="U137" i="2"/>
  <c r="T137" i="2"/>
  <c r="S137" i="2"/>
  <c r="R137" i="2"/>
  <c r="Q137" i="2"/>
  <c r="P137" i="2"/>
  <c r="AI136" i="2"/>
  <c r="AH136" i="2"/>
  <c r="AG136" i="2"/>
  <c r="AF136" i="2"/>
  <c r="AE136" i="2"/>
  <c r="AD136" i="2"/>
  <c r="AC136" i="2"/>
  <c r="AB136" i="2"/>
  <c r="AA136" i="2"/>
  <c r="Z136" i="2"/>
  <c r="Y136" i="2"/>
  <c r="X136" i="2"/>
  <c r="V136" i="2"/>
  <c r="U136" i="2"/>
  <c r="T136" i="2"/>
  <c r="S136" i="2"/>
  <c r="R136" i="2"/>
  <c r="Q136" i="2"/>
  <c r="P136" i="2"/>
  <c r="AI135" i="2"/>
  <c r="AH135" i="2"/>
  <c r="AG135" i="2"/>
  <c r="AF135" i="2"/>
  <c r="AE135" i="2"/>
  <c r="AD135" i="2"/>
  <c r="AC135" i="2"/>
  <c r="AB135" i="2"/>
  <c r="AA135" i="2"/>
  <c r="Z135" i="2"/>
  <c r="Y135" i="2"/>
  <c r="X135" i="2"/>
  <c r="V135" i="2"/>
  <c r="U135" i="2"/>
  <c r="T135" i="2"/>
  <c r="S135" i="2"/>
  <c r="R135" i="2"/>
  <c r="Q135" i="2"/>
  <c r="P135" i="2"/>
  <c r="AI134" i="2"/>
  <c r="AH134" i="2"/>
  <c r="AG134" i="2"/>
  <c r="AF134" i="2"/>
  <c r="AE134" i="2"/>
  <c r="AD134" i="2"/>
  <c r="AC134" i="2"/>
  <c r="AB134" i="2"/>
  <c r="AA134" i="2"/>
  <c r="Z134" i="2"/>
  <c r="Y134" i="2"/>
  <c r="X134" i="2"/>
  <c r="V134" i="2"/>
  <c r="U134" i="2"/>
  <c r="T134" i="2"/>
  <c r="S134" i="2"/>
  <c r="R134" i="2"/>
  <c r="Q134" i="2"/>
  <c r="P134" i="2"/>
  <c r="AI133" i="2"/>
  <c r="AH133" i="2"/>
  <c r="AG133" i="2"/>
  <c r="AF133" i="2"/>
  <c r="AE133" i="2"/>
  <c r="AD133" i="2"/>
  <c r="AC133" i="2"/>
  <c r="AB133" i="2"/>
  <c r="AA133" i="2"/>
  <c r="Z133" i="2"/>
  <c r="Y133" i="2"/>
  <c r="X133" i="2"/>
  <c r="V133" i="2"/>
  <c r="U133" i="2"/>
  <c r="T133" i="2"/>
  <c r="S133" i="2"/>
  <c r="R133" i="2"/>
  <c r="Q133" i="2"/>
  <c r="P133" i="2"/>
  <c r="AI132" i="2"/>
  <c r="AH132" i="2"/>
  <c r="AG132" i="2"/>
  <c r="AF132" i="2"/>
  <c r="AE132" i="2"/>
  <c r="AD132" i="2"/>
  <c r="AC132" i="2"/>
  <c r="AB132" i="2"/>
  <c r="AA132" i="2"/>
  <c r="Z132" i="2"/>
  <c r="Y132" i="2"/>
  <c r="X132" i="2"/>
  <c r="V132" i="2"/>
  <c r="U132" i="2"/>
  <c r="T132" i="2"/>
  <c r="S132" i="2"/>
  <c r="R132" i="2"/>
  <c r="Q132" i="2"/>
  <c r="P132" i="2"/>
  <c r="AI131" i="2"/>
  <c r="AH131" i="2"/>
  <c r="AG131" i="2"/>
  <c r="AF131" i="2"/>
  <c r="AE131" i="2"/>
  <c r="AD131" i="2"/>
  <c r="AC131" i="2"/>
  <c r="AB131" i="2"/>
  <c r="AA131" i="2"/>
  <c r="Z131" i="2"/>
  <c r="Y131" i="2"/>
  <c r="X131" i="2"/>
  <c r="V131" i="2"/>
  <c r="U131" i="2"/>
  <c r="T131" i="2"/>
  <c r="S131" i="2"/>
  <c r="R131" i="2"/>
  <c r="Q131" i="2"/>
  <c r="P131" i="2"/>
  <c r="AI130" i="2"/>
  <c r="AH130" i="2"/>
  <c r="AG130" i="2"/>
  <c r="AF130" i="2"/>
  <c r="AE130" i="2"/>
  <c r="AD130" i="2"/>
  <c r="AC130" i="2"/>
  <c r="AB130" i="2"/>
  <c r="AA130" i="2"/>
  <c r="Z130" i="2"/>
  <c r="Y130" i="2"/>
  <c r="X130" i="2"/>
  <c r="V130" i="2"/>
  <c r="U130" i="2"/>
  <c r="T130" i="2"/>
  <c r="S130" i="2"/>
  <c r="R130" i="2"/>
  <c r="Q130" i="2"/>
  <c r="P130" i="2"/>
  <c r="AI129" i="2"/>
  <c r="AH129" i="2"/>
  <c r="AG129" i="2"/>
  <c r="AF129" i="2"/>
  <c r="AE129" i="2"/>
  <c r="AD129" i="2"/>
  <c r="AC129" i="2"/>
  <c r="AB129" i="2"/>
  <c r="AA129" i="2"/>
  <c r="Z129" i="2"/>
  <c r="Y129" i="2"/>
  <c r="X129" i="2"/>
  <c r="V129" i="2"/>
  <c r="U129" i="2"/>
  <c r="T129" i="2"/>
  <c r="S129" i="2"/>
  <c r="R129" i="2"/>
  <c r="Q129" i="2"/>
  <c r="P129" i="2"/>
  <c r="AI128" i="2"/>
  <c r="AH128" i="2"/>
  <c r="AG128" i="2"/>
  <c r="AF128" i="2"/>
  <c r="AE128" i="2"/>
  <c r="AD128" i="2"/>
  <c r="AC128" i="2"/>
  <c r="AB128" i="2"/>
  <c r="AA128" i="2"/>
  <c r="Z128" i="2"/>
  <c r="Y128" i="2"/>
  <c r="X128" i="2"/>
  <c r="V128" i="2"/>
  <c r="U128" i="2"/>
  <c r="T128" i="2"/>
  <c r="S128" i="2"/>
  <c r="R128" i="2"/>
  <c r="Q128" i="2"/>
  <c r="P128" i="2"/>
  <c r="AI127" i="2"/>
  <c r="AH127" i="2"/>
  <c r="AG127" i="2"/>
  <c r="AF127" i="2"/>
  <c r="AE127" i="2"/>
  <c r="AD127" i="2"/>
  <c r="AC127" i="2"/>
  <c r="AB127" i="2"/>
  <c r="AA127" i="2"/>
  <c r="Z127" i="2"/>
  <c r="Y127" i="2"/>
  <c r="X127" i="2"/>
  <c r="V127" i="2"/>
  <c r="U127" i="2"/>
  <c r="T127" i="2"/>
  <c r="S127" i="2"/>
  <c r="R127" i="2"/>
  <c r="Q127" i="2"/>
  <c r="P127" i="2"/>
  <c r="AI126" i="2"/>
  <c r="AH126" i="2"/>
  <c r="AG126" i="2"/>
  <c r="AF126" i="2"/>
  <c r="AE126" i="2"/>
  <c r="AD126" i="2"/>
  <c r="AC126" i="2"/>
  <c r="AB126" i="2"/>
  <c r="AA126" i="2"/>
  <c r="Z126" i="2"/>
  <c r="Y126" i="2"/>
  <c r="X126" i="2"/>
  <c r="V126" i="2"/>
  <c r="U126" i="2"/>
  <c r="T126" i="2"/>
  <c r="S126" i="2"/>
  <c r="R126" i="2"/>
  <c r="Q126" i="2"/>
  <c r="P126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V125" i="2"/>
  <c r="U125" i="2"/>
  <c r="T125" i="2"/>
  <c r="S125" i="2"/>
  <c r="R125" i="2"/>
  <c r="Q125" i="2"/>
  <c r="P125" i="2"/>
  <c r="AI124" i="2"/>
  <c r="AH124" i="2"/>
  <c r="AG124" i="2"/>
  <c r="AF124" i="2"/>
  <c r="AE124" i="2"/>
  <c r="AD124" i="2"/>
  <c r="AC124" i="2"/>
  <c r="AB124" i="2"/>
  <c r="AA124" i="2"/>
  <c r="Z124" i="2"/>
  <c r="Y124" i="2"/>
  <c r="X124" i="2"/>
  <c r="V124" i="2"/>
  <c r="U124" i="2"/>
  <c r="T124" i="2"/>
  <c r="S124" i="2"/>
  <c r="R124" i="2"/>
  <c r="Q124" i="2"/>
  <c r="P124" i="2"/>
  <c r="AI123" i="2"/>
  <c r="AH123" i="2"/>
  <c r="AG123" i="2"/>
  <c r="AF123" i="2"/>
  <c r="AE123" i="2"/>
  <c r="AD123" i="2"/>
  <c r="AC123" i="2"/>
  <c r="AB123" i="2"/>
  <c r="AB425" i="2" s="1"/>
  <c r="AA123" i="2"/>
  <c r="Z123" i="2"/>
  <c r="Y123" i="2"/>
  <c r="X123" i="2"/>
  <c r="V123" i="2"/>
  <c r="U123" i="2"/>
  <c r="T123" i="2"/>
  <c r="S123" i="2"/>
  <c r="R123" i="2"/>
  <c r="Q123" i="2"/>
  <c r="P123" i="2"/>
  <c r="AI122" i="2"/>
  <c r="AH122" i="2"/>
  <c r="AG122" i="2"/>
  <c r="AF122" i="2"/>
  <c r="AE122" i="2"/>
  <c r="AD122" i="2"/>
  <c r="AC122" i="2"/>
  <c r="AB122" i="2"/>
  <c r="AA122" i="2"/>
  <c r="Z122" i="2"/>
  <c r="Y122" i="2"/>
  <c r="X122" i="2"/>
  <c r="V122" i="2"/>
  <c r="U122" i="2"/>
  <c r="T122" i="2"/>
  <c r="S122" i="2"/>
  <c r="R122" i="2"/>
  <c r="Q122" i="2"/>
  <c r="P122" i="2"/>
  <c r="AI121" i="2"/>
  <c r="AH121" i="2"/>
  <c r="AG121" i="2"/>
  <c r="AF121" i="2"/>
  <c r="AE121" i="2"/>
  <c r="AD121" i="2"/>
  <c r="AC121" i="2"/>
  <c r="AB121" i="2"/>
  <c r="AA121" i="2"/>
  <c r="Z121" i="2"/>
  <c r="Y121" i="2"/>
  <c r="X121" i="2"/>
  <c r="V121" i="2"/>
  <c r="U121" i="2"/>
  <c r="T121" i="2"/>
  <c r="S121" i="2"/>
  <c r="R121" i="2"/>
  <c r="Q121" i="2"/>
  <c r="P121" i="2"/>
  <c r="AI120" i="2"/>
  <c r="AH120" i="2"/>
  <c r="AG120" i="2"/>
  <c r="AF120" i="2"/>
  <c r="AE120" i="2"/>
  <c r="AD120" i="2"/>
  <c r="AC120" i="2"/>
  <c r="AB120" i="2"/>
  <c r="AA120" i="2"/>
  <c r="Z120" i="2"/>
  <c r="Y120" i="2"/>
  <c r="X120" i="2"/>
  <c r="V120" i="2"/>
  <c r="U120" i="2"/>
  <c r="T120" i="2"/>
  <c r="S120" i="2"/>
  <c r="R120" i="2"/>
  <c r="Q120" i="2"/>
  <c r="P120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V119" i="2"/>
  <c r="U119" i="2"/>
  <c r="T119" i="2"/>
  <c r="S119" i="2"/>
  <c r="R119" i="2"/>
  <c r="Q119" i="2"/>
  <c r="P119" i="2"/>
  <c r="AI118" i="2"/>
  <c r="AH118" i="2"/>
  <c r="AG118" i="2"/>
  <c r="AF118" i="2"/>
  <c r="AE118" i="2"/>
  <c r="AD118" i="2"/>
  <c r="AC118" i="2"/>
  <c r="AB118" i="2"/>
  <c r="AA118" i="2"/>
  <c r="Z118" i="2"/>
  <c r="Y118" i="2"/>
  <c r="X118" i="2"/>
  <c r="V118" i="2"/>
  <c r="U118" i="2"/>
  <c r="T118" i="2"/>
  <c r="S118" i="2"/>
  <c r="R118" i="2"/>
  <c r="Q118" i="2"/>
  <c r="P118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V117" i="2"/>
  <c r="U117" i="2"/>
  <c r="T117" i="2"/>
  <c r="S117" i="2"/>
  <c r="R117" i="2"/>
  <c r="Q117" i="2"/>
  <c r="P117" i="2"/>
  <c r="AI116" i="2"/>
  <c r="AH116" i="2"/>
  <c r="AG116" i="2"/>
  <c r="AF116" i="2"/>
  <c r="AE116" i="2"/>
  <c r="AD116" i="2"/>
  <c r="AC116" i="2"/>
  <c r="AB116" i="2"/>
  <c r="AA116" i="2"/>
  <c r="Z116" i="2"/>
  <c r="Y116" i="2"/>
  <c r="X116" i="2"/>
  <c r="V116" i="2"/>
  <c r="U116" i="2"/>
  <c r="T116" i="2"/>
  <c r="S116" i="2"/>
  <c r="R116" i="2"/>
  <c r="Q116" i="2"/>
  <c r="P116" i="2"/>
  <c r="AI115" i="2"/>
  <c r="AH115" i="2"/>
  <c r="AG115" i="2"/>
  <c r="AF115" i="2"/>
  <c r="AE115" i="2"/>
  <c r="AD115" i="2"/>
  <c r="AC115" i="2"/>
  <c r="AB115" i="2"/>
  <c r="AA115" i="2"/>
  <c r="Z115" i="2"/>
  <c r="Y115" i="2"/>
  <c r="X115" i="2"/>
  <c r="V115" i="2"/>
  <c r="U115" i="2"/>
  <c r="T115" i="2"/>
  <c r="S115" i="2"/>
  <c r="R115" i="2"/>
  <c r="Q115" i="2"/>
  <c r="P115" i="2"/>
  <c r="AI114" i="2"/>
  <c r="AH114" i="2"/>
  <c r="AG114" i="2"/>
  <c r="AF114" i="2"/>
  <c r="AE114" i="2"/>
  <c r="AD114" i="2"/>
  <c r="AC114" i="2"/>
  <c r="AB114" i="2"/>
  <c r="AA114" i="2"/>
  <c r="Z114" i="2"/>
  <c r="Y114" i="2"/>
  <c r="X114" i="2"/>
  <c r="V114" i="2"/>
  <c r="U114" i="2"/>
  <c r="T114" i="2"/>
  <c r="S114" i="2"/>
  <c r="R114" i="2"/>
  <c r="Q114" i="2"/>
  <c r="P114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V113" i="2"/>
  <c r="U113" i="2"/>
  <c r="T113" i="2"/>
  <c r="S113" i="2"/>
  <c r="R113" i="2"/>
  <c r="Q113" i="2"/>
  <c r="P113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V112" i="2"/>
  <c r="U112" i="2"/>
  <c r="T112" i="2"/>
  <c r="S112" i="2"/>
  <c r="R112" i="2"/>
  <c r="Q112" i="2"/>
  <c r="P112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V111" i="2"/>
  <c r="U111" i="2"/>
  <c r="T111" i="2"/>
  <c r="S111" i="2"/>
  <c r="R111" i="2"/>
  <c r="Q111" i="2"/>
  <c r="P111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V110" i="2"/>
  <c r="U110" i="2"/>
  <c r="T110" i="2"/>
  <c r="S110" i="2"/>
  <c r="R110" i="2"/>
  <c r="Q110" i="2"/>
  <c r="P110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V109" i="2"/>
  <c r="U109" i="2"/>
  <c r="T109" i="2"/>
  <c r="S109" i="2"/>
  <c r="R109" i="2"/>
  <c r="Q109" i="2"/>
  <c r="P109" i="2"/>
  <c r="AI108" i="2"/>
  <c r="AH108" i="2"/>
  <c r="AG108" i="2"/>
  <c r="AF108" i="2"/>
  <c r="AE108" i="2"/>
  <c r="AD108" i="2"/>
  <c r="AC108" i="2"/>
  <c r="AB108" i="2"/>
  <c r="AA108" i="2"/>
  <c r="Z108" i="2"/>
  <c r="Y108" i="2"/>
  <c r="X108" i="2"/>
  <c r="V108" i="2"/>
  <c r="U108" i="2"/>
  <c r="T108" i="2"/>
  <c r="S108" i="2"/>
  <c r="R108" i="2"/>
  <c r="Q108" i="2"/>
  <c r="P108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V107" i="2"/>
  <c r="U107" i="2"/>
  <c r="T107" i="2"/>
  <c r="S107" i="2"/>
  <c r="R107" i="2"/>
  <c r="Q107" i="2"/>
  <c r="P107" i="2"/>
  <c r="AI106" i="2"/>
  <c r="AH106" i="2"/>
  <c r="AG106" i="2"/>
  <c r="AF106" i="2"/>
  <c r="AE106" i="2"/>
  <c r="AD106" i="2"/>
  <c r="AC106" i="2"/>
  <c r="AB106" i="2"/>
  <c r="AA106" i="2"/>
  <c r="Z106" i="2"/>
  <c r="Y106" i="2"/>
  <c r="X106" i="2"/>
  <c r="V106" i="2"/>
  <c r="U106" i="2"/>
  <c r="T106" i="2"/>
  <c r="S106" i="2"/>
  <c r="R106" i="2"/>
  <c r="Q106" i="2"/>
  <c r="P106" i="2"/>
  <c r="AI105" i="2"/>
  <c r="AH105" i="2"/>
  <c r="AG105" i="2"/>
  <c r="AF105" i="2"/>
  <c r="AE105" i="2"/>
  <c r="AD105" i="2"/>
  <c r="AC105" i="2"/>
  <c r="AB105" i="2"/>
  <c r="AA105" i="2"/>
  <c r="Z105" i="2"/>
  <c r="Y105" i="2"/>
  <c r="X105" i="2"/>
  <c r="V105" i="2"/>
  <c r="U105" i="2"/>
  <c r="T105" i="2"/>
  <c r="S105" i="2"/>
  <c r="R105" i="2"/>
  <c r="Q105" i="2"/>
  <c r="P105" i="2"/>
  <c r="AI104" i="2"/>
  <c r="AH104" i="2"/>
  <c r="AG104" i="2"/>
  <c r="AF104" i="2"/>
  <c r="AE104" i="2"/>
  <c r="AD104" i="2"/>
  <c r="AC104" i="2"/>
  <c r="AB104" i="2"/>
  <c r="AA104" i="2"/>
  <c r="Z104" i="2"/>
  <c r="Y104" i="2"/>
  <c r="X104" i="2"/>
  <c r="V104" i="2"/>
  <c r="U104" i="2"/>
  <c r="T104" i="2"/>
  <c r="S104" i="2"/>
  <c r="R104" i="2"/>
  <c r="Q104" i="2"/>
  <c r="P104" i="2"/>
  <c r="AI103" i="2"/>
  <c r="AH103" i="2"/>
  <c r="AG103" i="2"/>
  <c r="AF103" i="2"/>
  <c r="AE103" i="2"/>
  <c r="AD103" i="2"/>
  <c r="AC103" i="2"/>
  <c r="AB103" i="2"/>
  <c r="AA103" i="2"/>
  <c r="Z103" i="2"/>
  <c r="Y103" i="2"/>
  <c r="X103" i="2"/>
  <c r="V103" i="2"/>
  <c r="U103" i="2"/>
  <c r="T103" i="2"/>
  <c r="S103" i="2"/>
  <c r="R103" i="2"/>
  <c r="Q103" i="2"/>
  <c r="P103" i="2"/>
  <c r="AI102" i="2"/>
  <c r="AH102" i="2"/>
  <c r="AG102" i="2"/>
  <c r="AF102" i="2"/>
  <c r="AE102" i="2"/>
  <c r="AD102" i="2"/>
  <c r="AC102" i="2"/>
  <c r="AB102" i="2"/>
  <c r="AA102" i="2"/>
  <c r="Z102" i="2"/>
  <c r="Y102" i="2"/>
  <c r="X102" i="2"/>
  <c r="V102" i="2"/>
  <c r="U102" i="2"/>
  <c r="T102" i="2"/>
  <c r="S102" i="2"/>
  <c r="R102" i="2"/>
  <c r="Q102" i="2"/>
  <c r="P102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V101" i="2"/>
  <c r="U101" i="2"/>
  <c r="T101" i="2"/>
  <c r="S101" i="2"/>
  <c r="R101" i="2"/>
  <c r="Q101" i="2"/>
  <c r="P101" i="2"/>
  <c r="AI100" i="2"/>
  <c r="AH100" i="2"/>
  <c r="AG100" i="2"/>
  <c r="AF100" i="2"/>
  <c r="AE100" i="2"/>
  <c r="AD100" i="2"/>
  <c r="AC100" i="2"/>
  <c r="AB100" i="2"/>
  <c r="AA100" i="2"/>
  <c r="Z100" i="2"/>
  <c r="Y100" i="2"/>
  <c r="X100" i="2"/>
  <c r="V100" i="2"/>
  <c r="U100" i="2"/>
  <c r="T100" i="2"/>
  <c r="T453" i="2" s="1"/>
  <c r="S100" i="2"/>
  <c r="R100" i="2"/>
  <c r="Q100" i="2"/>
  <c r="P100" i="2"/>
  <c r="AI99" i="2"/>
  <c r="AH99" i="2"/>
  <c r="AG99" i="2"/>
  <c r="AF99" i="2"/>
  <c r="AE99" i="2"/>
  <c r="AD99" i="2"/>
  <c r="AC99" i="2"/>
  <c r="AB99" i="2"/>
  <c r="AA99" i="2"/>
  <c r="Z99" i="2"/>
  <c r="Y99" i="2"/>
  <c r="X99" i="2"/>
  <c r="V99" i="2"/>
  <c r="U99" i="2"/>
  <c r="T99" i="2"/>
  <c r="S99" i="2"/>
  <c r="R99" i="2"/>
  <c r="Q99" i="2"/>
  <c r="P99" i="2"/>
  <c r="AI98" i="2"/>
  <c r="AH98" i="2"/>
  <c r="AG98" i="2"/>
  <c r="AF98" i="2"/>
  <c r="AE98" i="2"/>
  <c r="AD98" i="2"/>
  <c r="AC98" i="2"/>
  <c r="AB98" i="2"/>
  <c r="AA98" i="2"/>
  <c r="Z98" i="2"/>
  <c r="Y98" i="2"/>
  <c r="X98" i="2"/>
  <c r="V98" i="2"/>
  <c r="U98" i="2"/>
  <c r="T98" i="2"/>
  <c r="S98" i="2"/>
  <c r="R98" i="2"/>
  <c r="Q98" i="2"/>
  <c r="P98" i="2"/>
  <c r="AI97" i="2"/>
  <c r="AH97" i="2"/>
  <c r="AG97" i="2"/>
  <c r="AF97" i="2"/>
  <c r="AE97" i="2"/>
  <c r="AD97" i="2"/>
  <c r="AC97" i="2"/>
  <c r="AB97" i="2"/>
  <c r="AA97" i="2"/>
  <c r="Z97" i="2"/>
  <c r="Y97" i="2"/>
  <c r="X97" i="2"/>
  <c r="V97" i="2"/>
  <c r="U97" i="2"/>
  <c r="T97" i="2"/>
  <c r="S97" i="2"/>
  <c r="R97" i="2"/>
  <c r="Q97" i="2"/>
  <c r="P97" i="2"/>
  <c r="AI96" i="2"/>
  <c r="AH96" i="2"/>
  <c r="AG96" i="2"/>
  <c r="AF96" i="2"/>
  <c r="AE96" i="2"/>
  <c r="AD96" i="2"/>
  <c r="AC96" i="2"/>
  <c r="AB96" i="2"/>
  <c r="AA96" i="2"/>
  <c r="Z96" i="2"/>
  <c r="Y96" i="2"/>
  <c r="X96" i="2"/>
  <c r="V96" i="2"/>
  <c r="U96" i="2"/>
  <c r="T96" i="2"/>
  <c r="S96" i="2"/>
  <c r="R96" i="2"/>
  <c r="Q96" i="2"/>
  <c r="P96" i="2"/>
  <c r="AI95" i="2"/>
  <c r="AH95" i="2"/>
  <c r="AG95" i="2"/>
  <c r="AF95" i="2"/>
  <c r="AE95" i="2"/>
  <c r="AD95" i="2"/>
  <c r="AC95" i="2"/>
  <c r="AB95" i="2"/>
  <c r="AA95" i="2"/>
  <c r="Z95" i="2"/>
  <c r="Y95" i="2"/>
  <c r="X95" i="2"/>
  <c r="V95" i="2"/>
  <c r="U95" i="2"/>
  <c r="T95" i="2"/>
  <c r="S95" i="2"/>
  <c r="R95" i="2"/>
  <c r="Q95" i="2"/>
  <c r="P95" i="2"/>
  <c r="AI94" i="2"/>
  <c r="AH94" i="2"/>
  <c r="AG94" i="2"/>
  <c r="AF94" i="2"/>
  <c r="AE94" i="2"/>
  <c r="AD94" i="2"/>
  <c r="AC94" i="2"/>
  <c r="AB94" i="2"/>
  <c r="AB421" i="2" s="1"/>
  <c r="AA94" i="2"/>
  <c r="Z94" i="2"/>
  <c r="Y94" i="2"/>
  <c r="X94" i="2"/>
  <c r="V94" i="2"/>
  <c r="U94" i="2"/>
  <c r="T94" i="2"/>
  <c r="T421" i="2" s="1"/>
  <c r="S94" i="2"/>
  <c r="R94" i="2"/>
  <c r="Q94" i="2"/>
  <c r="P94" i="2"/>
  <c r="AI93" i="2"/>
  <c r="AH93" i="2"/>
  <c r="AG93" i="2"/>
  <c r="AF93" i="2"/>
  <c r="AE93" i="2"/>
  <c r="AD93" i="2"/>
  <c r="AC93" i="2"/>
  <c r="AB93" i="2"/>
  <c r="AA93" i="2"/>
  <c r="Z93" i="2"/>
  <c r="Y93" i="2"/>
  <c r="X93" i="2"/>
  <c r="V93" i="2"/>
  <c r="U93" i="2"/>
  <c r="T93" i="2"/>
  <c r="S93" i="2"/>
  <c r="R93" i="2"/>
  <c r="Q93" i="2"/>
  <c r="P93" i="2"/>
  <c r="AI92" i="2"/>
  <c r="AH92" i="2"/>
  <c r="AG92" i="2"/>
  <c r="AF92" i="2"/>
  <c r="AE92" i="2"/>
  <c r="AD92" i="2"/>
  <c r="AC92" i="2"/>
  <c r="AB92" i="2"/>
  <c r="AA92" i="2"/>
  <c r="Z92" i="2"/>
  <c r="Y92" i="2"/>
  <c r="X92" i="2"/>
  <c r="V92" i="2"/>
  <c r="U92" i="2"/>
  <c r="T92" i="2"/>
  <c r="S92" i="2"/>
  <c r="R92" i="2"/>
  <c r="Q92" i="2"/>
  <c r="P92" i="2"/>
  <c r="AI91" i="2"/>
  <c r="AH91" i="2"/>
  <c r="AG91" i="2"/>
  <c r="AF91" i="2"/>
  <c r="AE91" i="2"/>
  <c r="AD91" i="2"/>
  <c r="AC91" i="2"/>
  <c r="AB91" i="2"/>
  <c r="AA91" i="2"/>
  <c r="Z91" i="2"/>
  <c r="Y91" i="2"/>
  <c r="X91" i="2"/>
  <c r="V91" i="2"/>
  <c r="U91" i="2"/>
  <c r="T91" i="2"/>
  <c r="S91" i="2"/>
  <c r="R91" i="2"/>
  <c r="Q91" i="2"/>
  <c r="P91" i="2"/>
  <c r="AI90" i="2"/>
  <c r="AH90" i="2"/>
  <c r="AG90" i="2"/>
  <c r="AF90" i="2"/>
  <c r="AE90" i="2"/>
  <c r="AD90" i="2"/>
  <c r="AC90" i="2"/>
  <c r="AB90" i="2"/>
  <c r="AA90" i="2"/>
  <c r="Z90" i="2"/>
  <c r="Y90" i="2"/>
  <c r="X90" i="2"/>
  <c r="V90" i="2"/>
  <c r="U90" i="2"/>
  <c r="T90" i="2"/>
  <c r="S90" i="2"/>
  <c r="R90" i="2"/>
  <c r="Q90" i="2"/>
  <c r="P90" i="2"/>
  <c r="AI89" i="2"/>
  <c r="AH89" i="2"/>
  <c r="AG89" i="2"/>
  <c r="AF89" i="2"/>
  <c r="AE89" i="2"/>
  <c r="AD89" i="2"/>
  <c r="AC89" i="2"/>
  <c r="AB89" i="2"/>
  <c r="AA89" i="2"/>
  <c r="Z89" i="2"/>
  <c r="Y89" i="2"/>
  <c r="X89" i="2"/>
  <c r="V89" i="2"/>
  <c r="U89" i="2"/>
  <c r="T89" i="2"/>
  <c r="S89" i="2"/>
  <c r="R89" i="2"/>
  <c r="Q89" i="2"/>
  <c r="P89" i="2"/>
  <c r="AI88" i="2"/>
  <c r="AH88" i="2"/>
  <c r="AG88" i="2"/>
  <c r="AF88" i="2"/>
  <c r="AE88" i="2"/>
  <c r="AD88" i="2"/>
  <c r="AC88" i="2"/>
  <c r="AB88" i="2"/>
  <c r="AA88" i="2"/>
  <c r="Z88" i="2"/>
  <c r="Y88" i="2"/>
  <c r="X88" i="2"/>
  <c r="V88" i="2"/>
  <c r="U88" i="2"/>
  <c r="T88" i="2"/>
  <c r="S88" i="2"/>
  <c r="R88" i="2"/>
  <c r="Q88" i="2"/>
  <c r="P88" i="2"/>
  <c r="AI87" i="2"/>
  <c r="AH87" i="2"/>
  <c r="AG87" i="2"/>
  <c r="AF87" i="2"/>
  <c r="AE87" i="2"/>
  <c r="AD87" i="2"/>
  <c r="AC87" i="2"/>
  <c r="AB87" i="2"/>
  <c r="AA87" i="2"/>
  <c r="Z87" i="2"/>
  <c r="Y87" i="2"/>
  <c r="X87" i="2"/>
  <c r="V87" i="2"/>
  <c r="U87" i="2"/>
  <c r="T87" i="2"/>
  <c r="S87" i="2"/>
  <c r="R87" i="2"/>
  <c r="Q87" i="2"/>
  <c r="P87" i="2"/>
  <c r="AI86" i="2"/>
  <c r="AH86" i="2"/>
  <c r="AG86" i="2"/>
  <c r="AF86" i="2"/>
  <c r="AE86" i="2"/>
  <c r="AD86" i="2"/>
  <c r="AC86" i="2"/>
  <c r="AB86" i="2"/>
  <c r="AA86" i="2"/>
  <c r="Z86" i="2"/>
  <c r="Y86" i="2"/>
  <c r="X86" i="2"/>
  <c r="V86" i="2"/>
  <c r="U86" i="2"/>
  <c r="T86" i="2"/>
  <c r="S86" i="2"/>
  <c r="R86" i="2"/>
  <c r="Q86" i="2"/>
  <c r="P86" i="2"/>
  <c r="AI85" i="2"/>
  <c r="AH85" i="2"/>
  <c r="AG85" i="2"/>
  <c r="AF85" i="2"/>
  <c r="AE85" i="2"/>
  <c r="AD85" i="2"/>
  <c r="AC85" i="2"/>
  <c r="AB85" i="2"/>
  <c r="AA85" i="2"/>
  <c r="Z85" i="2"/>
  <c r="Y85" i="2"/>
  <c r="X85" i="2"/>
  <c r="V85" i="2"/>
  <c r="U85" i="2"/>
  <c r="T85" i="2"/>
  <c r="S85" i="2"/>
  <c r="R85" i="2"/>
  <c r="Q85" i="2"/>
  <c r="P85" i="2"/>
  <c r="AI84" i="2"/>
  <c r="AH84" i="2"/>
  <c r="AG84" i="2"/>
  <c r="AF84" i="2"/>
  <c r="AE84" i="2"/>
  <c r="AD84" i="2"/>
  <c r="AC84" i="2"/>
  <c r="AB84" i="2"/>
  <c r="AA84" i="2"/>
  <c r="Z84" i="2"/>
  <c r="Y84" i="2"/>
  <c r="X84" i="2"/>
  <c r="V84" i="2"/>
  <c r="U84" i="2"/>
  <c r="T84" i="2"/>
  <c r="S84" i="2"/>
  <c r="R84" i="2"/>
  <c r="Q84" i="2"/>
  <c r="P84" i="2"/>
  <c r="AI83" i="2"/>
  <c r="AH83" i="2"/>
  <c r="AG83" i="2"/>
  <c r="AF83" i="2"/>
  <c r="AE83" i="2"/>
  <c r="AD83" i="2"/>
  <c r="AC83" i="2"/>
  <c r="AB83" i="2"/>
  <c r="AA83" i="2"/>
  <c r="Z83" i="2"/>
  <c r="Y83" i="2"/>
  <c r="X83" i="2"/>
  <c r="V83" i="2"/>
  <c r="U83" i="2"/>
  <c r="T83" i="2"/>
  <c r="S83" i="2"/>
  <c r="R83" i="2"/>
  <c r="Q83" i="2"/>
  <c r="P83" i="2"/>
  <c r="AI82" i="2"/>
  <c r="AH82" i="2"/>
  <c r="AG82" i="2"/>
  <c r="AF82" i="2"/>
  <c r="AE82" i="2"/>
  <c r="AD82" i="2"/>
  <c r="AC82" i="2"/>
  <c r="AB82" i="2"/>
  <c r="AB419" i="2" s="1"/>
  <c r="AA82" i="2"/>
  <c r="Z82" i="2"/>
  <c r="Y82" i="2"/>
  <c r="X82" i="2"/>
  <c r="V82" i="2"/>
  <c r="U82" i="2"/>
  <c r="T82" i="2"/>
  <c r="T419" i="2" s="1"/>
  <c r="S82" i="2"/>
  <c r="R82" i="2"/>
  <c r="Q82" i="2"/>
  <c r="P82" i="2"/>
  <c r="AI81" i="2"/>
  <c r="AH81" i="2"/>
  <c r="AG81" i="2"/>
  <c r="AF81" i="2"/>
  <c r="AE81" i="2"/>
  <c r="AD81" i="2"/>
  <c r="AC81" i="2"/>
  <c r="AB81" i="2"/>
  <c r="AA81" i="2"/>
  <c r="Z81" i="2"/>
  <c r="Y81" i="2"/>
  <c r="X81" i="2"/>
  <c r="V81" i="2"/>
  <c r="U81" i="2"/>
  <c r="T81" i="2"/>
  <c r="S81" i="2"/>
  <c r="R81" i="2"/>
  <c r="Q81" i="2"/>
  <c r="P81" i="2"/>
  <c r="AI80" i="2"/>
  <c r="AH80" i="2"/>
  <c r="AG80" i="2"/>
  <c r="AF80" i="2"/>
  <c r="AE80" i="2"/>
  <c r="AD80" i="2"/>
  <c r="AC80" i="2"/>
  <c r="AB80" i="2"/>
  <c r="AA80" i="2"/>
  <c r="Z80" i="2"/>
  <c r="Y80" i="2"/>
  <c r="X80" i="2"/>
  <c r="V80" i="2"/>
  <c r="U80" i="2"/>
  <c r="T80" i="2"/>
  <c r="S80" i="2"/>
  <c r="R80" i="2"/>
  <c r="Q80" i="2"/>
  <c r="P80" i="2"/>
  <c r="AI79" i="2"/>
  <c r="AH79" i="2"/>
  <c r="AG79" i="2"/>
  <c r="AF79" i="2"/>
  <c r="AE79" i="2"/>
  <c r="AD79" i="2"/>
  <c r="AC79" i="2"/>
  <c r="AB79" i="2"/>
  <c r="AA79" i="2"/>
  <c r="Z79" i="2"/>
  <c r="Y79" i="2"/>
  <c r="X79" i="2"/>
  <c r="V79" i="2"/>
  <c r="U79" i="2"/>
  <c r="T79" i="2"/>
  <c r="S79" i="2"/>
  <c r="R79" i="2"/>
  <c r="Q79" i="2"/>
  <c r="P79" i="2"/>
  <c r="AI78" i="2"/>
  <c r="AH78" i="2"/>
  <c r="AG78" i="2"/>
  <c r="AF78" i="2"/>
  <c r="AE78" i="2"/>
  <c r="AD78" i="2"/>
  <c r="AC78" i="2"/>
  <c r="AB78" i="2"/>
  <c r="AA78" i="2"/>
  <c r="Z78" i="2"/>
  <c r="Y78" i="2"/>
  <c r="X78" i="2"/>
  <c r="V78" i="2"/>
  <c r="U78" i="2"/>
  <c r="T78" i="2"/>
  <c r="S78" i="2"/>
  <c r="R78" i="2"/>
  <c r="Q78" i="2"/>
  <c r="P78" i="2"/>
  <c r="AI77" i="2"/>
  <c r="AH77" i="2"/>
  <c r="AG77" i="2"/>
  <c r="AF77" i="2"/>
  <c r="AE77" i="2"/>
  <c r="AD77" i="2"/>
  <c r="AC77" i="2"/>
  <c r="AB77" i="2"/>
  <c r="AA77" i="2"/>
  <c r="Z77" i="2"/>
  <c r="Y77" i="2"/>
  <c r="X77" i="2"/>
  <c r="V77" i="2"/>
  <c r="U77" i="2"/>
  <c r="T77" i="2"/>
  <c r="S77" i="2"/>
  <c r="R77" i="2"/>
  <c r="Q77" i="2"/>
  <c r="P77" i="2"/>
  <c r="AI76" i="2"/>
  <c r="AH76" i="2"/>
  <c r="AG76" i="2"/>
  <c r="AF76" i="2"/>
  <c r="AE76" i="2"/>
  <c r="AD76" i="2"/>
  <c r="AC76" i="2"/>
  <c r="AB76" i="2"/>
  <c r="AA76" i="2"/>
  <c r="Z76" i="2"/>
  <c r="Y76" i="2"/>
  <c r="X76" i="2"/>
  <c r="V76" i="2"/>
  <c r="U76" i="2"/>
  <c r="T76" i="2"/>
  <c r="S76" i="2"/>
  <c r="R76" i="2"/>
  <c r="Q76" i="2"/>
  <c r="P76" i="2"/>
  <c r="AI75" i="2"/>
  <c r="AH75" i="2"/>
  <c r="AG75" i="2"/>
  <c r="AF75" i="2"/>
  <c r="AE75" i="2"/>
  <c r="AD75" i="2"/>
  <c r="AC75" i="2"/>
  <c r="AB75" i="2"/>
  <c r="AA75" i="2"/>
  <c r="Z75" i="2"/>
  <c r="Y75" i="2"/>
  <c r="X75" i="2"/>
  <c r="V75" i="2"/>
  <c r="U75" i="2"/>
  <c r="T75" i="2"/>
  <c r="S75" i="2"/>
  <c r="R75" i="2"/>
  <c r="Q75" i="2"/>
  <c r="P75" i="2"/>
  <c r="AI74" i="2"/>
  <c r="AH74" i="2"/>
  <c r="AG74" i="2"/>
  <c r="AF74" i="2"/>
  <c r="AE74" i="2"/>
  <c r="AD74" i="2"/>
  <c r="AC74" i="2"/>
  <c r="AB74" i="2"/>
  <c r="AA74" i="2"/>
  <c r="Z74" i="2"/>
  <c r="Y74" i="2"/>
  <c r="X74" i="2"/>
  <c r="V74" i="2"/>
  <c r="U74" i="2"/>
  <c r="T74" i="2"/>
  <c r="S74" i="2"/>
  <c r="R74" i="2"/>
  <c r="Q74" i="2"/>
  <c r="P74" i="2"/>
  <c r="AI73" i="2"/>
  <c r="AH73" i="2"/>
  <c r="AG73" i="2"/>
  <c r="AF73" i="2"/>
  <c r="AE73" i="2"/>
  <c r="AD73" i="2"/>
  <c r="AC73" i="2"/>
  <c r="AB73" i="2"/>
  <c r="AA73" i="2"/>
  <c r="Z73" i="2"/>
  <c r="Y73" i="2"/>
  <c r="X73" i="2"/>
  <c r="V73" i="2"/>
  <c r="U73" i="2"/>
  <c r="T73" i="2"/>
  <c r="S73" i="2"/>
  <c r="R73" i="2"/>
  <c r="Q73" i="2"/>
  <c r="P73" i="2"/>
  <c r="AI72" i="2"/>
  <c r="AH72" i="2"/>
  <c r="AG72" i="2"/>
  <c r="AF72" i="2"/>
  <c r="AE72" i="2"/>
  <c r="AD72" i="2"/>
  <c r="AC72" i="2"/>
  <c r="AB72" i="2"/>
  <c r="AA72" i="2"/>
  <c r="Z72" i="2"/>
  <c r="Y72" i="2"/>
  <c r="X72" i="2"/>
  <c r="V72" i="2"/>
  <c r="U72" i="2"/>
  <c r="T72" i="2"/>
  <c r="S72" i="2"/>
  <c r="R72" i="2"/>
  <c r="Q72" i="2"/>
  <c r="P72" i="2"/>
  <c r="AI71" i="2"/>
  <c r="AH71" i="2"/>
  <c r="AG71" i="2"/>
  <c r="AF71" i="2"/>
  <c r="AE71" i="2"/>
  <c r="AD71" i="2"/>
  <c r="AC71" i="2"/>
  <c r="AB71" i="2"/>
  <c r="AA71" i="2"/>
  <c r="Z71" i="2"/>
  <c r="Y71" i="2"/>
  <c r="X71" i="2"/>
  <c r="V71" i="2"/>
  <c r="U71" i="2"/>
  <c r="T71" i="2"/>
  <c r="S71" i="2"/>
  <c r="R71" i="2"/>
  <c r="Q71" i="2"/>
  <c r="P71" i="2"/>
  <c r="AI70" i="2"/>
  <c r="AH70" i="2"/>
  <c r="AG70" i="2"/>
  <c r="AF70" i="2"/>
  <c r="AE70" i="2"/>
  <c r="AD70" i="2"/>
  <c r="AC70" i="2"/>
  <c r="AB70" i="2"/>
  <c r="AA70" i="2"/>
  <c r="Z70" i="2"/>
  <c r="Y70" i="2"/>
  <c r="X70" i="2"/>
  <c r="V70" i="2"/>
  <c r="U70" i="2"/>
  <c r="T70" i="2"/>
  <c r="S70" i="2"/>
  <c r="R70" i="2"/>
  <c r="Q70" i="2"/>
  <c r="P70" i="2"/>
  <c r="AI69" i="2"/>
  <c r="AH69" i="2"/>
  <c r="AG69" i="2"/>
  <c r="AF69" i="2"/>
  <c r="AE69" i="2"/>
  <c r="AD69" i="2"/>
  <c r="AC69" i="2"/>
  <c r="AB69" i="2"/>
  <c r="AA69" i="2"/>
  <c r="Z69" i="2"/>
  <c r="Y69" i="2"/>
  <c r="X69" i="2"/>
  <c r="V69" i="2"/>
  <c r="U69" i="2"/>
  <c r="T69" i="2"/>
  <c r="S69" i="2"/>
  <c r="R69" i="2"/>
  <c r="Q69" i="2"/>
  <c r="P69" i="2"/>
  <c r="AI68" i="2"/>
  <c r="AH68" i="2"/>
  <c r="AG68" i="2"/>
  <c r="AF68" i="2"/>
  <c r="AE68" i="2"/>
  <c r="AD68" i="2"/>
  <c r="AC68" i="2"/>
  <c r="AB68" i="2"/>
  <c r="AA68" i="2"/>
  <c r="Z68" i="2"/>
  <c r="Y68" i="2"/>
  <c r="X68" i="2"/>
  <c r="V68" i="2"/>
  <c r="U68" i="2"/>
  <c r="T68" i="2"/>
  <c r="S68" i="2"/>
  <c r="R68" i="2"/>
  <c r="Q68" i="2"/>
  <c r="P68" i="2"/>
  <c r="AI67" i="2"/>
  <c r="AH67" i="2"/>
  <c r="AG67" i="2"/>
  <c r="AF67" i="2"/>
  <c r="AE67" i="2"/>
  <c r="AD67" i="2"/>
  <c r="AC67" i="2"/>
  <c r="AB67" i="2"/>
  <c r="AA67" i="2"/>
  <c r="Z67" i="2"/>
  <c r="Y67" i="2"/>
  <c r="X67" i="2"/>
  <c r="V67" i="2"/>
  <c r="U67" i="2"/>
  <c r="T67" i="2"/>
  <c r="S67" i="2"/>
  <c r="R67" i="2"/>
  <c r="Q67" i="2"/>
  <c r="P67" i="2"/>
  <c r="AI66" i="2"/>
  <c r="AH66" i="2"/>
  <c r="AG66" i="2"/>
  <c r="AF66" i="2"/>
  <c r="AE66" i="2"/>
  <c r="AD66" i="2"/>
  <c r="AC66" i="2"/>
  <c r="AB66" i="2"/>
  <c r="AA66" i="2"/>
  <c r="Z66" i="2"/>
  <c r="Y66" i="2"/>
  <c r="X66" i="2"/>
  <c r="V66" i="2"/>
  <c r="U66" i="2"/>
  <c r="T66" i="2"/>
  <c r="S66" i="2"/>
  <c r="R66" i="2"/>
  <c r="Q66" i="2"/>
  <c r="P66" i="2"/>
  <c r="AI65" i="2"/>
  <c r="AH65" i="2"/>
  <c r="AG65" i="2"/>
  <c r="AF65" i="2"/>
  <c r="AE65" i="2"/>
  <c r="AD65" i="2"/>
  <c r="AC65" i="2"/>
  <c r="AB65" i="2"/>
  <c r="AA65" i="2"/>
  <c r="Z65" i="2"/>
  <c r="Y65" i="2"/>
  <c r="X65" i="2"/>
  <c r="V65" i="2"/>
  <c r="U65" i="2"/>
  <c r="T65" i="2"/>
  <c r="S65" i="2"/>
  <c r="R65" i="2"/>
  <c r="Q65" i="2"/>
  <c r="P65" i="2"/>
  <c r="AI64" i="2"/>
  <c r="AH64" i="2"/>
  <c r="AG64" i="2"/>
  <c r="AF64" i="2"/>
  <c r="AE64" i="2"/>
  <c r="AD64" i="2"/>
  <c r="AC64" i="2"/>
  <c r="AB64" i="2"/>
  <c r="AA64" i="2"/>
  <c r="Z64" i="2"/>
  <c r="Y64" i="2"/>
  <c r="X64" i="2"/>
  <c r="V64" i="2"/>
  <c r="U64" i="2"/>
  <c r="T64" i="2"/>
  <c r="S64" i="2"/>
  <c r="R64" i="2"/>
  <c r="Q64" i="2"/>
  <c r="P64" i="2"/>
  <c r="AI63" i="2"/>
  <c r="AH63" i="2"/>
  <c r="AG63" i="2"/>
  <c r="AF63" i="2"/>
  <c r="AE63" i="2"/>
  <c r="AD63" i="2"/>
  <c r="AC63" i="2"/>
  <c r="AB63" i="2"/>
  <c r="AA63" i="2"/>
  <c r="Z63" i="2"/>
  <c r="Y63" i="2"/>
  <c r="X63" i="2"/>
  <c r="V63" i="2"/>
  <c r="U63" i="2"/>
  <c r="T63" i="2"/>
  <c r="S63" i="2"/>
  <c r="R63" i="2"/>
  <c r="Q63" i="2"/>
  <c r="P63" i="2"/>
  <c r="AI62" i="2"/>
  <c r="AH62" i="2"/>
  <c r="AG62" i="2"/>
  <c r="AF62" i="2"/>
  <c r="AE62" i="2"/>
  <c r="AD62" i="2"/>
  <c r="AC62" i="2"/>
  <c r="AB62" i="2"/>
  <c r="AA62" i="2"/>
  <c r="Z62" i="2"/>
  <c r="Y62" i="2"/>
  <c r="X62" i="2"/>
  <c r="V62" i="2"/>
  <c r="U62" i="2"/>
  <c r="T62" i="2"/>
  <c r="S62" i="2"/>
  <c r="R62" i="2"/>
  <c r="Q62" i="2"/>
  <c r="P62" i="2"/>
  <c r="AI61" i="2"/>
  <c r="AH61" i="2"/>
  <c r="AG61" i="2"/>
  <c r="AF61" i="2"/>
  <c r="AE61" i="2"/>
  <c r="AD61" i="2"/>
  <c r="AC61" i="2"/>
  <c r="AB61" i="2"/>
  <c r="AA61" i="2"/>
  <c r="Z61" i="2"/>
  <c r="Y61" i="2"/>
  <c r="X61" i="2"/>
  <c r="V61" i="2"/>
  <c r="U61" i="2"/>
  <c r="T61" i="2"/>
  <c r="S61" i="2"/>
  <c r="R61" i="2"/>
  <c r="Q61" i="2"/>
  <c r="P61" i="2"/>
  <c r="AI60" i="2"/>
  <c r="AH60" i="2"/>
  <c r="AG60" i="2"/>
  <c r="AF60" i="2"/>
  <c r="AE60" i="2"/>
  <c r="AD60" i="2"/>
  <c r="AC60" i="2"/>
  <c r="AB60" i="2"/>
  <c r="AA60" i="2"/>
  <c r="Z60" i="2"/>
  <c r="Y60" i="2"/>
  <c r="X60" i="2"/>
  <c r="V60" i="2"/>
  <c r="U60" i="2"/>
  <c r="T60" i="2"/>
  <c r="S60" i="2"/>
  <c r="R60" i="2"/>
  <c r="Q60" i="2"/>
  <c r="P60" i="2"/>
  <c r="AI59" i="2"/>
  <c r="AH59" i="2"/>
  <c r="AG59" i="2"/>
  <c r="AF59" i="2"/>
  <c r="AE59" i="2"/>
  <c r="AD59" i="2"/>
  <c r="AC59" i="2"/>
  <c r="AB59" i="2"/>
  <c r="AA59" i="2"/>
  <c r="Z59" i="2"/>
  <c r="Y59" i="2"/>
  <c r="X59" i="2"/>
  <c r="V59" i="2"/>
  <c r="U59" i="2"/>
  <c r="T59" i="2"/>
  <c r="S59" i="2"/>
  <c r="R59" i="2"/>
  <c r="Q59" i="2"/>
  <c r="P59" i="2"/>
  <c r="AI58" i="2"/>
  <c r="AH58" i="2"/>
  <c r="AG58" i="2"/>
  <c r="AF58" i="2"/>
  <c r="AE58" i="2"/>
  <c r="AD58" i="2"/>
  <c r="AC58" i="2"/>
  <c r="AB58" i="2"/>
  <c r="AA58" i="2"/>
  <c r="Z58" i="2"/>
  <c r="Y58" i="2"/>
  <c r="X58" i="2"/>
  <c r="V58" i="2"/>
  <c r="U58" i="2"/>
  <c r="T58" i="2"/>
  <c r="S58" i="2"/>
  <c r="R58" i="2"/>
  <c r="Q58" i="2"/>
  <c r="P58" i="2"/>
  <c r="AI57" i="2"/>
  <c r="AH57" i="2"/>
  <c r="AG57" i="2"/>
  <c r="AF57" i="2"/>
  <c r="AE57" i="2"/>
  <c r="AD57" i="2"/>
  <c r="AC57" i="2"/>
  <c r="AB57" i="2"/>
  <c r="AA57" i="2"/>
  <c r="Z57" i="2"/>
  <c r="Y57" i="2"/>
  <c r="X57" i="2"/>
  <c r="V57" i="2"/>
  <c r="U57" i="2"/>
  <c r="T57" i="2"/>
  <c r="S57" i="2"/>
  <c r="R57" i="2"/>
  <c r="Q57" i="2"/>
  <c r="P57" i="2"/>
  <c r="AI56" i="2"/>
  <c r="AH56" i="2"/>
  <c r="AG56" i="2"/>
  <c r="AF56" i="2"/>
  <c r="AE56" i="2"/>
  <c r="AD56" i="2"/>
  <c r="AC56" i="2"/>
  <c r="AB56" i="2"/>
  <c r="AA56" i="2"/>
  <c r="Z56" i="2"/>
  <c r="Y56" i="2"/>
  <c r="X56" i="2"/>
  <c r="V56" i="2"/>
  <c r="U56" i="2"/>
  <c r="T56" i="2"/>
  <c r="S56" i="2"/>
  <c r="R56" i="2"/>
  <c r="Q56" i="2"/>
  <c r="P56" i="2"/>
  <c r="AI55" i="2"/>
  <c r="AH55" i="2"/>
  <c r="AG55" i="2"/>
  <c r="AF55" i="2"/>
  <c r="AE55" i="2"/>
  <c r="AD55" i="2"/>
  <c r="AC55" i="2"/>
  <c r="AB55" i="2"/>
  <c r="AA55" i="2"/>
  <c r="Z55" i="2"/>
  <c r="Y55" i="2"/>
  <c r="X55" i="2"/>
  <c r="V55" i="2"/>
  <c r="U55" i="2"/>
  <c r="T55" i="2"/>
  <c r="S55" i="2"/>
  <c r="R55" i="2"/>
  <c r="Q55" i="2"/>
  <c r="P55" i="2"/>
  <c r="AI54" i="2"/>
  <c r="AH54" i="2"/>
  <c r="AG54" i="2"/>
  <c r="AF54" i="2"/>
  <c r="AE54" i="2"/>
  <c r="AD54" i="2"/>
  <c r="AC54" i="2"/>
  <c r="AB54" i="2"/>
  <c r="AA54" i="2"/>
  <c r="Z54" i="2"/>
  <c r="Y54" i="2"/>
  <c r="X54" i="2"/>
  <c r="V54" i="2"/>
  <c r="U54" i="2"/>
  <c r="T54" i="2"/>
  <c r="S54" i="2"/>
  <c r="R54" i="2"/>
  <c r="Q54" i="2"/>
  <c r="P54" i="2"/>
  <c r="AI53" i="2"/>
  <c r="AH53" i="2"/>
  <c r="AG53" i="2"/>
  <c r="AF53" i="2"/>
  <c r="AE53" i="2"/>
  <c r="AD53" i="2"/>
  <c r="AC53" i="2"/>
  <c r="AB53" i="2"/>
  <c r="AA53" i="2"/>
  <c r="Z53" i="2"/>
  <c r="Y53" i="2"/>
  <c r="X53" i="2"/>
  <c r="V53" i="2"/>
  <c r="U53" i="2"/>
  <c r="T53" i="2"/>
  <c r="S53" i="2"/>
  <c r="R53" i="2"/>
  <c r="Q53" i="2"/>
  <c r="P53" i="2"/>
  <c r="AI52" i="2"/>
  <c r="AH52" i="2"/>
  <c r="AG52" i="2"/>
  <c r="AF52" i="2"/>
  <c r="AE52" i="2"/>
  <c r="AD52" i="2"/>
  <c r="AC52" i="2"/>
  <c r="AB52" i="2"/>
  <c r="AA52" i="2"/>
  <c r="Z52" i="2"/>
  <c r="Y52" i="2"/>
  <c r="X52" i="2"/>
  <c r="V52" i="2"/>
  <c r="U52" i="2"/>
  <c r="T52" i="2"/>
  <c r="S52" i="2"/>
  <c r="R52" i="2"/>
  <c r="Q52" i="2"/>
  <c r="P52" i="2"/>
  <c r="AI51" i="2"/>
  <c r="AH51" i="2"/>
  <c r="AG51" i="2"/>
  <c r="AF51" i="2"/>
  <c r="AE51" i="2"/>
  <c r="AD51" i="2"/>
  <c r="AC51" i="2"/>
  <c r="AB51" i="2"/>
  <c r="AA51" i="2"/>
  <c r="Z51" i="2"/>
  <c r="Y51" i="2"/>
  <c r="X51" i="2"/>
  <c r="V51" i="2"/>
  <c r="U51" i="2"/>
  <c r="T51" i="2"/>
  <c r="S51" i="2"/>
  <c r="R51" i="2"/>
  <c r="Q51" i="2"/>
  <c r="P51" i="2"/>
  <c r="AI50" i="2"/>
  <c r="AH50" i="2"/>
  <c r="AG50" i="2"/>
  <c r="AF50" i="2"/>
  <c r="AE50" i="2"/>
  <c r="AD50" i="2"/>
  <c r="AC50" i="2"/>
  <c r="AB50" i="2"/>
  <c r="AA50" i="2"/>
  <c r="Z50" i="2"/>
  <c r="Y50" i="2"/>
  <c r="X50" i="2"/>
  <c r="V50" i="2"/>
  <c r="U50" i="2"/>
  <c r="T50" i="2"/>
  <c r="S50" i="2"/>
  <c r="R50" i="2"/>
  <c r="Q50" i="2"/>
  <c r="P50" i="2"/>
  <c r="AI49" i="2"/>
  <c r="AH49" i="2"/>
  <c r="AG49" i="2"/>
  <c r="AF49" i="2"/>
  <c r="AE49" i="2"/>
  <c r="AD49" i="2"/>
  <c r="AC49" i="2"/>
  <c r="AB49" i="2"/>
  <c r="AA49" i="2"/>
  <c r="Z49" i="2"/>
  <c r="Y49" i="2"/>
  <c r="X49" i="2"/>
  <c r="V49" i="2"/>
  <c r="U49" i="2"/>
  <c r="T49" i="2"/>
  <c r="S49" i="2"/>
  <c r="R49" i="2"/>
  <c r="Q49" i="2"/>
  <c r="P49" i="2"/>
  <c r="AI48" i="2"/>
  <c r="AH48" i="2"/>
  <c r="AG48" i="2"/>
  <c r="AF48" i="2"/>
  <c r="AE48" i="2"/>
  <c r="AD48" i="2"/>
  <c r="AC48" i="2"/>
  <c r="AB48" i="2"/>
  <c r="AA48" i="2"/>
  <c r="Z48" i="2"/>
  <c r="Y48" i="2"/>
  <c r="X48" i="2"/>
  <c r="V48" i="2"/>
  <c r="U48" i="2"/>
  <c r="T48" i="2"/>
  <c r="S48" i="2"/>
  <c r="R48" i="2"/>
  <c r="Q48" i="2"/>
  <c r="P48" i="2"/>
  <c r="AI47" i="2"/>
  <c r="AH47" i="2"/>
  <c r="AG47" i="2"/>
  <c r="AF47" i="2"/>
  <c r="AE47" i="2"/>
  <c r="AD47" i="2"/>
  <c r="AC47" i="2"/>
  <c r="AB47" i="2"/>
  <c r="AA47" i="2"/>
  <c r="Z47" i="2"/>
  <c r="Y47" i="2"/>
  <c r="X47" i="2"/>
  <c r="V47" i="2"/>
  <c r="U47" i="2"/>
  <c r="T47" i="2"/>
  <c r="S47" i="2"/>
  <c r="R47" i="2"/>
  <c r="Q47" i="2"/>
  <c r="P47" i="2"/>
  <c r="AI46" i="2"/>
  <c r="AH46" i="2"/>
  <c r="AG46" i="2"/>
  <c r="AF46" i="2"/>
  <c r="AE46" i="2"/>
  <c r="AD46" i="2"/>
  <c r="AC46" i="2"/>
  <c r="AB46" i="2"/>
  <c r="AA46" i="2"/>
  <c r="Z46" i="2"/>
  <c r="Y46" i="2"/>
  <c r="X46" i="2"/>
  <c r="V46" i="2"/>
  <c r="U46" i="2"/>
  <c r="T46" i="2"/>
  <c r="S46" i="2"/>
  <c r="R46" i="2"/>
  <c r="Q46" i="2"/>
  <c r="P46" i="2"/>
  <c r="AI45" i="2"/>
  <c r="AH45" i="2"/>
  <c r="AG45" i="2"/>
  <c r="AF45" i="2"/>
  <c r="AE45" i="2"/>
  <c r="AD45" i="2"/>
  <c r="AC45" i="2"/>
  <c r="AB45" i="2"/>
  <c r="AA45" i="2"/>
  <c r="Z45" i="2"/>
  <c r="Y45" i="2"/>
  <c r="X45" i="2"/>
  <c r="V45" i="2"/>
  <c r="U45" i="2"/>
  <c r="T45" i="2"/>
  <c r="S45" i="2"/>
  <c r="R45" i="2"/>
  <c r="Q45" i="2"/>
  <c r="P45" i="2"/>
  <c r="AI44" i="2"/>
  <c r="AH44" i="2"/>
  <c r="AG44" i="2"/>
  <c r="AF44" i="2"/>
  <c r="AE44" i="2"/>
  <c r="AD44" i="2"/>
  <c r="AC44" i="2"/>
  <c r="AB44" i="2"/>
  <c r="AA44" i="2"/>
  <c r="Z44" i="2"/>
  <c r="Y44" i="2"/>
  <c r="X44" i="2"/>
  <c r="V44" i="2"/>
  <c r="U44" i="2"/>
  <c r="T44" i="2"/>
  <c r="S44" i="2"/>
  <c r="R44" i="2"/>
  <c r="Q44" i="2"/>
  <c r="P44" i="2"/>
  <c r="AI43" i="2"/>
  <c r="AH43" i="2"/>
  <c r="AG43" i="2"/>
  <c r="AF43" i="2"/>
  <c r="AE43" i="2"/>
  <c r="AD43" i="2"/>
  <c r="AC43" i="2"/>
  <c r="AB43" i="2"/>
  <c r="AA43" i="2"/>
  <c r="Z43" i="2"/>
  <c r="Y43" i="2"/>
  <c r="X43" i="2"/>
  <c r="V43" i="2"/>
  <c r="U43" i="2"/>
  <c r="T43" i="2"/>
  <c r="S43" i="2"/>
  <c r="R43" i="2"/>
  <c r="Q43" i="2"/>
  <c r="P43" i="2"/>
  <c r="AI42" i="2"/>
  <c r="AH42" i="2"/>
  <c r="AG42" i="2"/>
  <c r="AF42" i="2"/>
  <c r="AE42" i="2"/>
  <c r="AD42" i="2"/>
  <c r="AC42" i="2"/>
  <c r="AB42" i="2"/>
  <c r="AA42" i="2"/>
  <c r="Z42" i="2"/>
  <c r="Y42" i="2"/>
  <c r="X42" i="2"/>
  <c r="V42" i="2"/>
  <c r="U42" i="2"/>
  <c r="T42" i="2"/>
  <c r="S42" i="2"/>
  <c r="R42" i="2"/>
  <c r="Q42" i="2"/>
  <c r="P42" i="2"/>
  <c r="AI41" i="2"/>
  <c r="AH41" i="2"/>
  <c r="AG41" i="2"/>
  <c r="AF41" i="2"/>
  <c r="AE41" i="2"/>
  <c r="AD41" i="2"/>
  <c r="AC41" i="2"/>
  <c r="AB41" i="2"/>
  <c r="AA41" i="2"/>
  <c r="Z41" i="2"/>
  <c r="Y41" i="2"/>
  <c r="X41" i="2"/>
  <c r="V41" i="2"/>
  <c r="U41" i="2"/>
  <c r="T41" i="2"/>
  <c r="S41" i="2"/>
  <c r="R41" i="2"/>
  <c r="Q41" i="2"/>
  <c r="P41" i="2"/>
  <c r="AI40" i="2"/>
  <c r="AH40" i="2"/>
  <c r="AG40" i="2"/>
  <c r="AF40" i="2"/>
  <c r="AE40" i="2"/>
  <c r="AD40" i="2"/>
  <c r="AC40" i="2"/>
  <c r="AB40" i="2"/>
  <c r="AA40" i="2"/>
  <c r="Z40" i="2"/>
  <c r="Y40" i="2"/>
  <c r="X40" i="2"/>
  <c r="V40" i="2"/>
  <c r="U40" i="2"/>
  <c r="T40" i="2"/>
  <c r="S40" i="2"/>
  <c r="R40" i="2"/>
  <c r="Q40" i="2"/>
  <c r="P40" i="2"/>
  <c r="AI39" i="2"/>
  <c r="AH39" i="2"/>
  <c r="AG39" i="2"/>
  <c r="AF39" i="2"/>
  <c r="AE39" i="2"/>
  <c r="AD39" i="2"/>
  <c r="AC39" i="2"/>
  <c r="AB39" i="2"/>
  <c r="AA39" i="2"/>
  <c r="Z39" i="2"/>
  <c r="Y39" i="2"/>
  <c r="X39" i="2"/>
  <c r="V39" i="2"/>
  <c r="U39" i="2"/>
  <c r="T39" i="2"/>
  <c r="S39" i="2"/>
  <c r="R39" i="2"/>
  <c r="Q39" i="2"/>
  <c r="P39" i="2"/>
  <c r="AI38" i="2"/>
  <c r="AH38" i="2"/>
  <c r="AG38" i="2"/>
  <c r="AF38" i="2"/>
  <c r="AE38" i="2"/>
  <c r="AD38" i="2"/>
  <c r="AC38" i="2"/>
  <c r="AB38" i="2"/>
  <c r="AA38" i="2"/>
  <c r="Z38" i="2"/>
  <c r="Y38" i="2"/>
  <c r="X38" i="2"/>
  <c r="V38" i="2"/>
  <c r="U38" i="2"/>
  <c r="T38" i="2"/>
  <c r="S38" i="2"/>
  <c r="R38" i="2"/>
  <c r="Q38" i="2"/>
  <c r="P38" i="2"/>
  <c r="AI37" i="2"/>
  <c r="AH37" i="2"/>
  <c r="AG37" i="2"/>
  <c r="AF37" i="2"/>
  <c r="AE37" i="2"/>
  <c r="AD37" i="2"/>
  <c r="AC37" i="2"/>
  <c r="AB37" i="2"/>
  <c r="AA37" i="2"/>
  <c r="Z37" i="2"/>
  <c r="Y37" i="2"/>
  <c r="X37" i="2"/>
  <c r="V37" i="2"/>
  <c r="U37" i="2"/>
  <c r="T37" i="2"/>
  <c r="S37" i="2"/>
  <c r="R37" i="2"/>
  <c r="Q37" i="2"/>
  <c r="P37" i="2"/>
  <c r="AI36" i="2"/>
  <c r="AH36" i="2"/>
  <c r="AG36" i="2"/>
  <c r="AF36" i="2"/>
  <c r="AE36" i="2"/>
  <c r="AD36" i="2"/>
  <c r="AC36" i="2"/>
  <c r="AB36" i="2"/>
  <c r="AA36" i="2"/>
  <c r="Z36" i="2"/>
  <c r="Y36" i="2"/>
  <c r="X36" i="2"/>
  <c r="V36" i="2"/>
  <c r="U36" i="2"/>
  <c r="T36" i="2"/>
  <c r="S36" i="2"/>
  <c r="R36" i="2"/>
  <c r="Q36" i="2"/>
  <c r="P36" i="2"/>
  <c r="AI35" i="2"/>
  <c r="AH35" i="2"/>
  <c r="AG35" i="2"/>
  <c r="AF35" i="2"/>
  <c r="AE35" i="2"/>
  <c r="AD35" i="2"/>
  <c r="AC35" i="2"/>
  <c r="AB35" i="2"/>
  <c r="AA35" i="2"/>
  <c r="Z35" i="2"/>
  <c r="Y35" i="2"/>
  <c r="X35" i="2"/>
  <c r="V35" i="2"/>
  <c r="U35" i="2"/>
  <c r="T35" i="2"/>
  <c r="S35" i="2"/>
  <c r="R35" i="2"/>
  <c r="Q35" i="2"/>
  <c r="P35" i="2"/>
  <c r="AI34" i="2"/>
  <c r="AH34" i="2"/>
  <c r="AG34" i="2"/>
  <c r="AF34" i="2"/>
  <c r="AE34" i="2"/>
  <c r="AD34" i="2"/>
  <c r="AC34" i="2"/>
  <c r="AB34" i="2"/>
  <c r="AA34" i="2"/>
  <c r="Z34" i="2"/>
  <c r="Y34" i="2"/>
  <c r="X34" i="2"/>
  <c r="V34" i="2"/>
  <c r="U34" i="2"/>
  <c r="T34" i="2"/>
  <c r="S34" i="2"/>
  <c r="R34" i="2"/>
  <c r="Q34" i="2"/>
  <c r="P34" i="2"/>
  <c r="AI33" i="2"/>
  <c r="AH33" i="2"/>
  <c r="AG33" i="2"/>
  <c r="AF33" i="2"/>
  <c r="AE33" i="2"/>
  <c r="AD33" i="2"/>
  <c r="AC33" i="2"/>
  <c r="AB33" i="2"/>
  <c r="AA33" i="2"/>
  <c r="Z33" i="2"/>
  <c r="Y33" i="2"/>
  <c r="X33" i="2"/>
  <c r="V33" i="2"/>
  <c r="U33" i="2"/>
  <c r="T33" i="2"/>
  <c r="S33" i="2"/>
  <c r="R33" i="2"/>
  <c r="Q33" i="2"/>
  <c r="P33" i="2"/>
  <c r="AI32" i="2"/>
  <c r="AH32" i="2"/>
  <c r="AG32" i="2"/>
  <c r="AF32" i="2"/>
  <c r="AE32" i="2"/>
  <c r="AD32" i="2"/>
  <c r="AC32" i="2"/>
  <c r="AB32" i="2"/>
  <c r="AA32" i="2"/>
  <c r="Z32" i="2"/>
  <c r="Y32" i="2"/>
  <c r="X32" i="2"/>
  <c r="V32" i="2"/>
  <c r="U32" i="2"/>
  <c r="T32" i="2"/>
  <c r="S32" i="2"/>
  <c r="R32" i="2"/>
  <c r="Q32" i="2"/>
  <c r="P32" i="2"/>
  <c r="AI31" i="2"/>
  <c r="AH31" i="2"/>
  <c r="AG31" i="2"/>
  <c r="AF31" i="2"/>
  <c r="AE31" i="2"/>
  <c r="AD31" i="2"/>
  <c r="AC31" i="2"/>
  <c r="AB31" i="2"/>
  <c r="AA31" i="2"/>
  <c r="Z31" i="2"/>
  <c r="Y31" i="2"/>
  <c r="X31" i="2"/>
  <c r="V31" i="2"/>
  <c r="U31" i="2"/>
  <c r="T31" i="2"/>
  <c r="S31" i="2"/>
  <c r="R31" i="2"/>
  <c r="Q31" i="2"/>
  <c r="P31" i="2"/>
  <c r="AI30" i="2"/>
  <c r="AH30" i="2"/>
  <c r="AG30" i="2"/>
  <c r="AF30" i="2"/>
  <c r="AE30" i="2"/>
  <c r="AD30" i="2"/>
  <c r="AC30" i="2"/>
  <c r="AB30" i="2"/>
  <c r="AA30" i="2"/>
  <c r="Z30" i="2"/>
  <c r="Y30" i="2"/>
  <c r="X30" i="2"/>
  <c r="V30" i="2"/>
  <c r="U30" i="2"/>
  <c r="T30" i="2"/>
  <c r="S30" i="2"/>
  <c r="R30" i="2"/>
  <c r="Q30" i="2"/>
  <c r="P30" i="2"/>
  <c r="AI29" i="2"/>
  <c r="AH29" i="2"/>
  <c r="AG29" i="2"/>
  <c r="AF29" i="2"/>
  <c r="AE29" i="2"/>
  <c r="AD29" i="2"/>
  <c r="AC29" i="2"/>
  <c r="AB29" i="2"/>
  <c r="AA29" i="2"/>
  <c r="Z29" i="2"/>
  <c r="Y29" i="2"/>
  <c r="X29" i="2"/>
  <c r="V29" i="2"/>
  <c r="U29" i="2"/>
  <c r="T29" i="2"/>
  <c r="S29" i="2"/>
  <c r="R29" i="2"/>
  <c r="Q29" i="2"/>
  <c r="P29" i="2"/>
  <c r="AI28" i="2"/>
  <c r="AH28" i="2"/>
  <c r="AG28" i="2"/>
  <c r="AF28" i="2"/>
  <c r="AE28" i="2"/>
  <c r="AD28" i="2"/>
  <c r="AC28" i="2"/>
  <c r="AB28" i="2"/>
  <c r="AA28" i="2"/>
  <c r="Z28" i="2"/>
  <c r="Y28" i="2"/>
  <c r="X28" i="2"/>
  <c r="V28" i="2"/>
  <c r="U28" i="2"/>
  <c r="T28" i="2"/>
  <c r="S28" i="2"/>
  <c r="R28" i="2"/>
  <c r="Q28" i="2"/>
  <c r="P28" i="2"/>
  <c r="AI27" i="2"/>
  <c r="AH27" i="2"/>
  <c r="AG27" i="2"/>
  <c r="AF27" i="2"/>
  <c r="AE27" i="2"/>
  <c r="AD27" i="2"/>
  <c r="AC27" i="2"/>
  <c r="AB27" i="2"/>
  <c r="AA27" i="2"/>
  <c r="Z27" i="2"/>
  <c r="Y27" i="2"/>
  <c r="X27" i="2"/>
  <c r="V27" i="2"/>
  <c r="U27" i="2"/>
  <c r="T27" i="2"/>
  <c r="S27" i="2"/>
  <c r="R27" i="2"/>
  <c r="Q27" i="2"/>
  <c r="P27" i="2"/>
  <c r="AI26" i="2"/>
  <c r="AH26" i="2"/>
  <c r="AG26" i="2"/>
  <c r="AF26" i="2"/>
  <c r="AE26" i="2"/>
  <c r="AD26" i="2"/>
  <c r="AC26" i="2"/>
  <c r="AB26" i="2"/>
  <c r="AA26" i="2"/>
  <c r="Z26" i="2"/>
  <c r="Y26" i="2"/>
  <c r="X26" i="2"/>
  <c r="V26" i="2"/>
  <c r="U26" i="2"/>
  <c r="T26" i="2"/>
  <c r="S26" i="2"/>
  <c r="R26" i="2"/>
  <c r="Q26" i="2"/>
  <c r="P26" i="2"/>
  <c r="AI25" i="2"/>
  <c r="AH25" i="2"/>
  <c r="AG25" i="2"/>
  <c r="AF25" i="2"/>
  <c r="AE25" i="2"/>
  <c r="AD25" i="2"/>
  <c r="AC25" i="2"/>
  <c r="AB25" i="2"/>
  <c r="AA25" i="2"/>
  <c r="Z25" i="2"/>
  <c r="Y25" i="2"/>
  <c r="X25" i="2"/>
  <c r="V25" i="2"/>
  <c r="U25" i="2"/>
  <c r="T25" i="2"/>
  <c r="S25" i="2"/>
  <c r="R25" i="2"/>
  <c r="Q25" i="2"/>
  <c r="P25" i="2"/>
  <c r="AI24" i="2"/>
  <c r="AH24" i="2"/>
  <c r="AG24" i="2"/>
  <c r="AF24" i="2"/>
  <c r="AE24" i="2"/>
  <c r="AD24" i="2"/>
  <c r="AC24" i="2"/>
  <c r="AB24" i="2"/>
  <c r="AA24" i="2"/>
  <c r="Z24" i="2"/>
  <c r="Y24" i="2"/>
  <c r="X24" i="2"/>
  <c r="V24" i="2"/>
  <c r="U24" i="2"/>
  <c r="T24" i="2"/>
  <c r="S24" i="2"/>
  <c r="R24" i="2"/>
  <c r="Q24" i="2"/>
  <c r="P24" i="2"/>
  <c r="AI23" i="2"/>
  <c r="AH23" i="2"/>
  <c r="AG23" i="2"/>
  <c r="AF23" i="2"/>
  <c r="AE23" i="2"/>
  <c r="AD23" i="2"/>
  <c r="AC23" i="2"/>
  <c r="AB23" i="2"/>
  <c r="AA23" i="2"/>
  <c r="Z23" i="2"/>
  <c r="Y23" i="2"/>
  <c r="X23" i="2"/>
  <c r="V23" i="2"/>
  <c r="U23" i="2"/>
  <c r="T23" i="2"/>
  <c r="S23" i="2"/>
  <c r="R23" i="2"/>
  <c r="Q23" i="2"/>
  <c r="P23" i="2"/>
  <c r="AI22" i="2"/>
  <c r="AH22" i="2"/>
  <c r="AG22" i="2"/>
  <c r="AF22" i="2"/>
  <c r="AE22" i="2"/>
  <c r="AD22" i="2"/>
  <c r="AC22" i="2"/>
  <c r="AB22" i="2"/>
  <c r="AA22" i="2"/>
  <c r="Z22" i="2"/>
  <c r="Y22" i="2"/>
  <c r="X22" i="2"/>
  <c r="V22" i="2"/>
  <c r="U22" i="2"/>
  <c r="T22" i="2"/>
  <c r="S22" i="2"/>
  <c r="R22" i="2"/>
  <c r="Q22" i="2"/>
  <c r="P22" i="2"/>
  <c r="AI21" i="2"/>
  <c r="AH21" i="2"/>
  <c r="AG21" i="2"/>
  <c r="AF21" i="2"/>
  <c r="AE21" i="2"/>
  <c r="AD21" i="2"/>
  <c r="AC21" i="2"/>
  <c r="AB21" i="2"/>
  <c r="AA21" i="2"/>
  <c r="Z21" i="2"/>
  <c r="Y21" i="2"/>
  <c r="X21" i="2"/>
  <c r="V21" i="2"/>
  <c r="U21" i="2"/>
  <c r="T21" i="2"/>
  <c r="S21" i="2"/>
  <c r="R21" i="2"/>
  <c r="Q21" i="2"/>
  <c r="P21" i="2"/>
  <c r="AI20" i="2"/>
  <c r="AH20" i="2"/>
  <c r="AG20" i="2"/>
  <c r="AF20" i="2"/>
  <c r="AE20" i="2"/>
  <c r="AD20" i="2"/>
  <c r="AC20" i="2"/>
  <c r="AB20" i="2"/>
  <c r="AA20" i="2"/>
  <c r="Z20" i="2"/>
  <c r="Y20" i="2"/>
  <c r="X20" i="2"/>
  <c r="V20" i="2"/>
  <c r="U20" i="2"/>
  <c r="T20" i="2"/>
  <c r="S20" i="2"/>
  <c r="R20" i="2"/>
  <c r="Q20" i="2"/>
  <c r="P20" i="2"/>
  <c r="AI19" i="2"/>
  <c r="AH19" i="2"/>
  <c r="AG19" i="2"/>
  <c r="AF19" i="2"/>
  <c r="AE19" i="2"/>
  <c r="AD19" i="2"/>
  <c r="AC19" i="2"/>
  <c r="AB19" i="2"/>
  <c r="AA19" i="2"/>
  <c r="Z19" i="2"/>
  <c r="Y19" i="2"/>
  <c r="X19" i="2"/>
  <c r="V19" i="2"/>
  <c r="U19" i="2"/>
  <c r="T19" i="2"/>
  <c r="S19" i="2"/>
  <c r="R19" i="2"/>
  <c r="Q19" i="2"/>
  <c r="P19" i="2"/>
  <c r="AI18" i="2"/>
  <c r="AH18" i="2"/>
  <c r="AG18" i="2"/>
  <c r="AF18" i="2"/>
  <c r="AE18" i="2"/>
  <c r="AD18" i="2"/>
  <c r="AC18" i="2"/>
  <c r="AB18" i="2"/>
  <c r="AA18" i="2"/>
  <c r="Z18" i="2"/>
  <c r="Y18" i="2"/>
  <c r="X18" i="2"/>
  <c r="V18" i="2"/>
  <c r="U18" i="2"/>
  <c r="T18" i="2"/>
  <c r="S18" i="2"/>
  <c r="R18" i="2"/>
  <c r="Q18" i="2"/>
  <c r="P18" i="2"/>
  <c r="AI17" i="2"/>
  <c r="AH17" i="2"/>
  <c r="AG17" i="2"/>
  <c r="AF17" i="2"/>
  <c r="AE17" i="2"/>
  <c r="AD17" i="2"/>
  <c r="AC17" i="2"/>
  <c r="AB17" i="2"/>
  <c r="AA17" i="2"/>
  <c r="Z17" i="2"/>
  <c r="Y17" i="2"/>
  <c r="X17" i="2"/>
  <c r="V17" i="2"/>
  <c r="U17" i="2"/>
  <c r="T17" i="2"/>
  <c r="S17" i="2"/>
  <c r="R17" i="2"/>
  <c r="Q17" i="2"/>
  <c r="P17" i="2"/>
  <c r="AI16" i="2"/>
  <c r="AH16" i="2"/>
  <c r="AG16" i="2"/>
  <c r="AF16" i="2"/>
  <c r="AE16" i="2"/>
  <c r="AD16" i="2"/>
  <c r="AC16" i="2"/>
  <c r="AB16" i="2"/>
  <c r="AA16" i="2"/>
  <c r="Z16" i="2"/>
  <c r="Y16" i="2"/>
  <c r="X16" i="2"/>
  <c r="V16" i="2"/>
  <c r="U16" i="2"/>
  <c r="T16" i="2"/>
  <c r="S16" i="2"/>
  <c r="R16" i="2"/>
  <c r="Q16" i="2"/>
  <c r="P16" i="2"/>
  <c r="AI15" i="2"/>
  <c r="AH15" i="2"/>
  <c r="AG15" i="2"/>
  <c r="AF15" i="2"/>
  <c r="AE15" i="2"/>
  <c r="AD15" i="2"/>
  <c r="AC15" i="2"/>
  <c r="AB15" i="2"/>
  <c r="AA15" i="2"/>
  <c r="Z15" i="2"/>
  <c r="Y15" i="2"/>
  <c r="X15" i="2"/>
  <c r="V15" i="2"/>
  <c r="U15" i="2"/>
  <c r="T15" i="2"/>
  <c r="S15" i="2"/>
  <c r="R15" i="2"/>
  <c r="Q15" i="2"/>
  <c r="P15" i="2"/>
  <c r="AI14" i="2"/>
  <c r="AH14" i="2"/>
  <c r="AG14" i="2"/>
  <c r="AF14" i="2"/>
  <c r="AE14" i="2"/>
  <c r="AD14" i="2"/>
  <c r="AC14" i="2"/>
  <c r="AB14" i="2"/>
  <c r="AA14" i="2"/>
  <c r="Z14" i="2"/>
  <c r="Y14" i="2"/>
  <c r="X14" i="2"/>
  <c r="V14" i="2"/>
  <c r="U14" i="2"/>
  <c r="T14" i="2"/>
  <c r="S14" i="2"/>
  <c r="R14" i="2"/>
  <c r="Q14" i="2"/>
  <c r="P14" i="2"/>
  <c r="AI13" i="2"/>
  <c r="AH13" i="2"/>
  <c r="AG13" i="2"/>
  <c r="AF13" i="2"/>
  <c r="AE13" i="2"/>
  <c r="AD13" i="2"/>
  <c r="AC13" i="2"/>
  <c r="AB13" i="2"/>
  <c r="AA13" i="2"/>
  <c r="Z13" i="2"/>
  <c r="Y13" i="2"/>
  <c r="X13" i="2"/>
  <c r="V13" i="2"/>
  <c r="U13" i="2"/>
  <c r="T13" i="2"/>
  <c r="S13" i="2"/>
  <c r="R13" i="2"/>
  <c r="Q13" i="2"/>
  <c r="P13" i="2"/>
  <c r="AI12" i="2"/>
  <c r="AH12" i="2"/>
  <c r="AG12" i="2"/>
  <c r="AF12" i="2"/>
  <c r="AE12" i="2"/>
  <c r="AD12" i="2"/>
  <c r="AC12" i="2"/>
  <c r="AB12" i="2"/>
  <c r="AA12" i="2"/>
  <c r="Z12" i="2"/>
  <c r="Y12" i="2"/>
  <c r="X12" i="2"/>
  <c r="V12" i="2"/>
  <c r="U12" i="2"/>
  <c r="T12" i="2"/>
  <c r="S12" i="2"/>
  <c r="R12" i="2"/>
  <c r="Q12" i="2"/>
  <c r="P12" i="2"/>
  <c r="AI11" i="2"/>
  <c r="AH11" i="2"/>
  <c r="AG11" i="2"/>
  <c r="AF11" i="2"/>
  <c r="AE11" i="2"/>
  <c r="AD11" i="2"/>
  <c r="AC11" i="2"/>
  <c r="AB11" i="2"/>
  <c r="AA11" i="2"/>
  <c r="Z11" i="2"/>
  <c r="Y11" i="2"/>
  <c r="X11" i="2"/>
  <c r="V11" i="2"/>
  <c r="U11" i="2"/>
  <c r="T11" i="2"/>
  <c r="S11" i="2"/>
  <c r="R11" i="2"/>
  <c r="Q11" i="2"/>
  <c r="P11" i="2"/>
  <c r="AI10" i="2"/>
  <c r="AH10" i="2"/>
  <c r="AG10" i="2"/>
  <c r="AF10" i="2"/>
  <c r="AE10" i="2"/>
  <c r="AD10" i="2"/>
  <c r="AC10" i="2"/>
  <c r="AB10" i="2"/>
  <c r="AA10" i="2"/>
  <c r="Z10" i="2"/>
  <c r="Y10" i="2"/>
  <c r="X10" i="2"/>
  <c r="V10" i="2"/>
  <c r="U10" i="2"/>
  <c r="T10" i="2"/>
  <c r="S10" i="2"/>
  <c r="R10" i="2"/>
  <c r="Q10" i="2"/>
  <c r="P10" i="2"/>
  <c r="AI9" i="2"/>
  <c r="AH9" i="2"/>
  <c r="AG9" i="2"/>
  <c r="AF9" i="2"/>
  <c r="AE9" i="2"/>
  <c r="AD9" i="2"/>
  <c r="AC9" i="2"/>
  <c r="AB9" i="2"/>
  <c r="AA9" i="2"/>
  <c r="Z9" i="2"/>
  <c r="Y9" i="2"/>
  <c r="X9" i="2"/>
  <c r="V9" i="2"/>
  <c r="U9" i="2"/>
  <c r="T9" i="2"/>
  <c r="S9" i="2"/>
  <c r="R9" i="2"/>
  <c r="Q9" i="2"/>
  <c r="P9" i="2"/>
  <c r="AI8" i="2"/>
  <c r="AH8" i="2"/>
  <c r="AG8" i="2"/>
  <c r="AF8" i="2"/>
  <c r="AE8" i="2"/>
  <c r="AD8" i="2"/>
  <c r="AC8" i="2"/>
  <c r="AB8" i="2"/>
  <c r="AA8" i="2"/>
  <c r="Z8" i="2"/>
  <c r="Y8" i="2"/>
  <c r="X8" i="2"/>
  <c r="V8" i="2"/>
  <c r="U8" i="2"/>
  <c r="T8" i="2"/>
  <c r="S8" i="2"/>
  <c r="R8" i="2"/>
  <c r="Q8" i="2"/>
  <c r="P8" i="2"/>
  <c r="AI7" i="2"/>
  <c r="AH7" i="2"/>
  <c r="AG7" i="2"/>
  <c r="AF7" i="2"/>
  <c r="AE7" i="2"/>
  <c r="AD7" i="2"/>
  <c r="AC7" i="2"/>
  <c r="AB7" i="2"/>
  <c r="AA7" i="2"/>
  <c r="Z7" i="2"/>
  <c r="Y7" i="2"/>
  <c r="X7" i="2"/>
  <c r="V7" i="2"/>
  <c r="U7" i="2"/>
  <c r="T7" i="2"/>
  <c r="S7" i="2"/>
  <c r="R7" i="2"/>
  <c r="Q7" i="2"/>
  <c r="P7" i="2"/>
  <c r="AI6" i="2"/>
  <c r="AH6" i="2"/>
  <c r="AG6" i="2"/>
  <c r="AF6" i="2"/>
  <c r="AE6" i="2"/>
  <c r="AD6" i="2"/>
  <c r="AC6" i="2"/>
  <c r="AB6" i="2"/>
  <c r="AA6" i="2"/>
  <c r="Z6" i="2"/>
  <c r="Y6" i="2"/>
  <c r="X6" i="2"/>
  <c r="V6" i="2"/>
  <c r="U6" i="2"/>
  <c r="T6" i="2"/>
  <c r="S6" i="2"/>
  <c r="R6" i="2"/>
  <c r="Q6" i="2"/>
  <c r="P6" i="2"/>
  <c r="AI5" i="2"/>
  <c r="AH5" i="2"/>
  <c r="AG5" i="2"/>
  <c r="AF5" i="2"/>
  <c r="AE5" i="2"/>
  <c r="AD5" i="2"/>
  <c r="AC5" i="2"/>
  <c r="AB5" i="2"/>
  <c r="AA5" i="2"/>
  <c r="Z5" i="2"/>
  <c r="Y5" i="2"/>
  <c r="X5" i="2"/>
  <c r="V5" i="2"/>
  <c r="U5" i="2"/>
  <c r="T5" i="2"/>
  <c r="S5" i="2"/>
  <c r="R5" i="2"/>
  <c r="Q5" i="2"/>
  <c r="P5" i="2"/>
  <c r="AI4" i="2"/>
  <c r="AH4" i="2"/>
  <c r="AG4" i="2"/>
  <c r="AF4" i="2"/>
  <c r="AE4" i="2"/>
  <c r="AD4" i="2"/>
  <c r="AC4" i="2"/>
  <c r="AB4" i="2"/>
  <c r="AA4" i="2"/>
  <c r="Z4" i="2"/>
  <c r="Y4" i="2"/>
  <c r="X4" i="2"/>
  <c r="V4" i="2"/>
  <c r="U4" i="2"/>
  <c r="T4" i="2"/>
  <c r="S4" i="2"/>
  <c r="R4" i="2"/>
  <c r="Q4" i="2"/>
  <c r="P4" i="2"/>
  <c r="AI3" i="2"/>
  <c r="AH3" i="2"/>
  <c r="AG3" i="2"/>
  <c r="AF3" i="2"/>
  <c r="AE3" i="2"/>
  <c r="AD3" i="2"/>
  <c r="AC3" i="2"/>
  <c r="AB3" i="2"/>
  <c r="AA3" i="2"/>
  <c r="Z3" i="2"/>
  <c r="Y3" i="2"/>
  <c r="X3" i="2"/>
  <c r="V3" i="2"/>
  <c r="U3" i="2"/>
  <c r="T3" i="2"/>
  <c r="S3" i="2"/>
  <c r="R3" i="2"/>
  <c r="Q3" i="2"/>
  <c r="P3" i="2"/>
  <c r="U32" i="1"/>
  <c r="T32" i="1"/>
  <c r="S32" i="1"/>
  <c r="R32" i="1"/>
  <c r="U31" i="1"/>
  <c r="T31" i="1"/>
  <c r="S31" i="1"/>
  <c r="R31" i="1"/>
  <c r="AG1384" i="5"/>
  <c r="AG939" i="5"/>
  <c r="AG470" i="5"/>
  <c r="AG224" i="5"/>
  <c r="AG780" i="4"/>
  <c r="AG473" i="4"/>
  <c r="AG334" i="4"/>
  <c r="AG113" i="4"/>
  <c r="AG794" i="3"/>
  <c r="AG584" i="3"/>
  <c r="AG349" i="3"/>
  <c r="U29" i="1"/>
  <c r="T29" i="1"/>
  <c r="S29" i="1"/>
  <c r="R29" i="1"/>
  <c r="U28" i="1"/>
  <c r="T28" i="1"/>
  <c r="S28" i="1"/>
  <c r="R28" i="1"/>
  <c r="U27" i="1"/>
  <c r="T27" i="1"/>
  <c r="S27" i="1"/>
  <c r="R27" i="1"/>
  <c r="U26" i="1"/>
  <c r="T26" i="1"/>
  <c r="S26" i="1"/>
  <c r="R26" i="1"/>
  <c r="U25" i="1"/>
  <c r="T25" i="1"/>
  <c r="S25" i="1"/>
  <c r="R25" i="1"/>
  <c r="U24" i="1"/>
  <c r="T24" i="1"/>
  <c r="S24" i="1"/>
  <c r="R24" i="1"/>
  <c r="U23" i="1"/>
  <c r="T23" i="1"/>
  <c r="S23" i="1"/>
  <c r="R23" i="1"/>
  <c r="P14" i="1"/>
  <c r="W1384" i="5" s="1"/>
  <c r="O14" i="1"/>
  <c r="W939" i="5" s="1"/>
  <c r="N14" i="1"/>
  <c r="W470" i="5" s="1"/>
  <c r="M14" i="1"/>
  <c r="W224" i="5" s="1"/>
  <c r="L14" i="1"/>
  <c r="K14" i="1"/>
  <c r="J14" i="1"/>
  <c r="W891" i="4" s="1"/>
  <c r="H14" i="1"/>
  <c r="G14" i="1"/>
  <c r="F14" i="1"/>
  <c r="W930" i="3" s="1"/>
  <c r="E14" i="1"/>
  <c r="W114" i="3" s="1"/>
  <c r="D14" i="1"/>
  <c r="W399" i="2" s="1"/>
  <c r="C14" i="1"/>
  <c r="W99" i="2" s="1"/>
  <c r="Q402" i="2" l="1"/>
  <c r="U402" i="2"/>
  <c r="Y402" i="2"/>
  <c r="AC402" i="2"/>
  <c r="AG402" i="2"/>
  <c r="Q403" i="2"/>
  <c r="U403" i="2"/>
  <c r="Y403" i="2"/>
  <c r="AC403" i="2"/>
  <c r="AG403" i="2"/>
  <c r="Q404" i="2"/>
  <c r="U404" i="2"/>
  <c r="Y404" i="2"/>
  <c r="AC404" i="2"/>
  <c r="AG404" i="2"/>
  <c r="Q405" i="2"/>
  <c r="U405" i="2"/>
  <c r="Y405" i="2"/>
  <c r="AC405" i="2"/>
  <c r="AG405" i="2"/>
  <c r="Q406" i="2"/>
  <c r="U406" i="2"/>
  <c r="Y406" i="2"/>
  <c r="AC406" i="2"/>
  <c r="AG406" i="2"/>
  <c r="Q407" i="2"/>
  <c r="U407" i="2"/>
  <c r="Y407" i="2"/>
  <c r="AC407" i="2"/>
  <c r="AG407" i="2"/>
  <c r="Q408" i="2"/>
  <c r="U408" i="2"/>
  <c r="Y408" i="2"/>
  <c r="AC408" i="2"/>
  <c r="AG408" i="2"/>
  <c r="Q409" i="2"/>
  <c r="U409" i="2"/>
  <c r="Y409" i="2"/>
  <c r="AC409" i="2"/>
  <c r="AG409" i="2"/>
  <c r="Q410" i="2"/>
  <c r="U410" i="2"/>
  <c r="Y410" i="2"/>
  <c r="AC410" i="2"/>
  <c r="AG410" i="2"/>
  <c r="Q411" i="2"/>
  <c r="U411" i="2"/>
  <c r="Y411" i="2"/>
  <c r="AC411" i="2"/>
  <c r="AG411" i="2"/>
  <c r="Q412" i="2"/>
  <c r="U412" i="2"/>
  <c r="Y412" i="2"/>
  <c r="AC412" i="2"/>
  <c r="AG412" i="2"/>
  <c r="Q413" i="2"/>
  <c r="U413" i="2"/>
  <c r="Y413" i="2"/>
  <c r="AC413" i="2"/>
  <c r="AG413" i="2"/>
  <c r="Q414" i="2"/>
  <c r="U414" i="2"/>
  <c r="Y414" i="2"/>
  <c r="AC414" i="2"/>
  <c r="AG414" i="2"/>
  <c r="Q415" i="2"/>
  <c r="U415" i="2"/>
  <c r="Y415" i="2"/>
  <c r="AC415" i="2"/>
  <c r="AG415" i="2"/>
  <c r="Q416" i="2"/>
  <c r="U416" i="2"/>
  <c r="Y416" i="2"/>
  <c r="AC416" i="2"/>
  <c r="AG416" i="2"/>
  <c r="Q417" i="2"/>
  <c r="U417" i="2"/>
  <c r="Y417" i="2"/>
  <c r="AC417" i="2"/>
  <c r="AG417" i="2"/>
  <c r="Q418" i="2"/>
  <c r="U418" i="2"/>
  <c r="Y418" i="2"/>
  <c r="AC418" i="2"/>
  <c r="AG418" i="2"/>
  <c r="Q419" i="2"/>
  <c r="U419" i="2"/>
  <c r="Y419" i="2"/>
  <c r="AC419" i="2"/>
  <c r="AG419" i="2"/>
  <c r="Q420" i="2"/>
  <c r="U420" i="2"/>
  <c r="Y420" i="2"/>
  <c r="AC420" i="2"/>
  <c r="AG420" i="2"/>
  <c r="Q421" i="2"/>
  <c r="U421" i="2"/>
  <c r="Y421" i="2"/>
  <c r="AC421" i="2"/>
  <c r="AG421" i="2"/>
  <c r="Q422" i="2"/>
  <c r="U422" i="2"/>
  <c r="Y422" i="2"/>
  <c r="AC422" i="2"/>
  <c r="AG422" i="2"/>
  <c r="Q423" i="2"/>
  <c r="U423" i="2"/>
  <c r="Y423" i="2"/>
  <c r="AC423" i="2"/>
  <c r="AG423" i="2"/>
  <c r="Q424" i="2"/>
  <c r="U424" i="2"/>
  <c r="Y424" i="2"/>
  <c r="AC424" i="2"/>
  <c r="AG424" i="2"/>
  <c r="Q425" i="2"/>
  <c r="U425" i="2"/>
  <c r="Y425" i="2"/>
  <c r="AC425" i="2"/>
  <c r="AG425" i="2"/>
  <c r="Q426" i="2"/>
  <c r="U426" i="2"/>
  <c r="Y426" i="2"/>
  <c r="AC426" i="2"/>
  <c r="AG426" i="2"/>
  <c r="Q427" i="2"/>
  <c r="U427" i="2"/>
  <c r="Y427" i="2"/>
  <c r="AC427" i="2"/>
  <c r="AG427" i="2"/>
  <c r="Q428" i="2"/>
  <c r="U428" i="2"/>
  <c r="Y428" i="2"/>
  <c r="AC428" i="2"/>
  <c r="AG428" i="2"/>
  <c r="Q429" i="2"/>
  <c r="U429" i="2"/>
  <c r="Y429" i="2"/>
  <c r="AC429" i="2"/>
  <c r="AG429" i="2"/>
  <c r="Q430" i="2"/>
  <c r="U430" i="2"/>
  <c r="Y430" i="2"/>
  <c r="AC430" i="2"/>
  <c r="AG430" i="2"/>
  <c r="Q431" i="2"/>
  <c r="U431" i="2"/>
  <c r="Y431" i="2"/>
  <c r="AC431" i="2"/>
  <c r="AG431" i="2"/>
  <c r="Q432" i="2"/>
  <c r="U432" i="2"/>
  <c r="Y432" i="2"/>
  <c r="AC432" i="2"/>
  <c r="AG432" i="2"/>
  <c r="Q433" i="2"/>
  <c r="U433" i="2"/>
  <c r="Y433" i="2"/>
  <c r="AC433" i="2"/>
  <c r="AG433" i="2"/>
  <c r="Q434" i="2"/>
  <c r="U434" i="2"/>
  <c r="Y434" i="2"/>
  <c r="AC434" i="2"/>
  <c r="AG434" i="2"/>
  <c r="Q435" i="2"/>
  <c r="U435" i="2"/>
  <c r="Y435" i="2"/>
  <c r="AC435" i="2"/>
  <c r="AG435" i="2"/>
  <c r="Q436" i="2"/>
  <c r="U436" i="2"/>
  <c r="Y436" i="2"/>
  <c r="AC436" i="2"/>
  <c r="AG436" i="2"/>
  <c r="Q437" i="2"/>
  <c r="U437" i="2"/>
  <c r="Y437" i="2"/>
  <c r="AC437" i="2"/>
  <c r="AG437" i="2"/>
  <c r="Q438" i="2"/>
  <c r="U438" i="2"/>
  <c r="Y438" i="2"/>
  <c r="AC438" i="2"/>
  <c r="AG438" i="2"/>
  <c r="Q439" i="2"/>
  <c r="U439" i="2"/>
  <c r="Y439" i="2"/>
  <c r="AC439" i="2"/>
  <c r="AG439" i="2"/>
  <c r="Q440" i="2"/>
  <c r="U440" i="2"/>
  <c r="Y440" i="2"/>
  <c r="AC440" i="2"/>
  <c r="AG440" i="2"/>
  <c r="Q441" i="2"/>
  <c r="U441" i="2"/>
  <c r="Y441" i="2"/>
  <c r="AC441" i="2"/>
  <c r="AG441" i="2"/>
  <c r="Q446" i="2"/>
  <c r="U446" i="2"/>
  <c r="Y446" i="2"/>
  <c r="AC446" i="2"/>
  <c r="AG446" i="2"/>
  <c r="Q447" i="2"/>
  <c r="U447" i="2"/>
  <c r="Y447" i="2"/>
  <c r="AC447" i="2"/>
  <c r="AG447" i="2"/>
  <c r="Q448" i="2"/>
  <c r="D33" i="12" s="1"/>
  <c r="U448" i="2"/>
  <c r="Y448" i="2"/>
  <c r="L33" i="12" s="1"/>
  <c r="AC448" i="2"/>
  <c r="AG448" i="2"/>
  <c r="Q449" i="2"/>
  <c r="U449" i="2"/>
  <c r="Y449" i="2"/>
  <c r="AC449" i="2"/>
  <c r="AG449" i="2"/>
  <c r="Q450" i="2"/>
  <c r="D34" i="12" s="1"/>
  <c r="U450" i="2"/>
  <c r="Y450" i="2"/>
  <c r="L34" i="12" s="1"/>
  <c r="AC450" i="2"/>
  <c r="AG450" i="2"/>
  <c r="Q451" i="2"/>
  <c r="U451" i="2"/>
  <c r="Y451" i="2"/>
  <c r="AC451" i="2"/>
  <c r="AG451" i="2"/>
  <c r="Q452" i="2"/>
  <c r="D38" i="12" s="1"/>
  <c r="D137" i="12" s="1"/>
  <c r="J146" i="12" s="1"/>
  <c r="L146" i="12" s="1"/>
  <c r="U452" i="2"/>
  <c r="Y452" i="2"/>
  <c r="AC452" i="2"/>
  <c r="AG452" i="2"/>
  <c r="Q453" i="2"/>
  <c r="U453" i="2"/>
  <c r="Y453" i="2"/>
  <c r="AC453" i="2"/>
  <c r="AG453" i="2"/>
  <c r="Q454" i="2"/>
  <c r="U454" i="2"/>
  <c r="Y454" i="2"/>
  <c r="L39" i="12" s="1"/>
  <c r="AC454" i="2"/>
  <c r="AG454" i="2"/>
  <c r="Q455" i="2"/>
  <c r="U455" i="2"/>
  <c r="Y455" i="2"/>
  <c r="AC455" i="2"/>
  <c r="AG455" i="2"/>
  <c r="Q456" i="2"/>
  <c r="D40" i="12" s="1"/>
  <c r="U456" i="2"/>
  <c r="Y456" i="2"/>
  <c r="L40" i="12" s="1"/>
  <c r="AC456" i="2"/>
  <c r="AG456" i="2"/>
  <c r="Q457" i="2"/>
  <c r="U457" i="2"/>
  <c r="Y457" i="2"/>
  <c r="AC457" i="2"/>
  <c r="AG457" i="2"/>
  <c r="AG3" i="3"/>
  <c r="AG4" i="3"/>
  <c r="AG5" i="3"/>
  <c r="AG6" i="3"/>
  <c r="AG7" i="3"/>
  <c r="AG8" i="3"/>
  <c r="AG9" i="3"/>
  <c r="AG10" i="3"/>
  <c r="AG11" i="3"/>
  <c r="AG12" i="3"/>
  <c r="AG13" i="3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304" i="3"/>
  <c r="AG305" i="3"/>
  <c r="AG306" i="3"/>
  <c r="AG307" i="3"/>
  <c r="AG308" i="3"/>
  <c r="AG309" i="3"/>
  <c r="AG310" i="3"/>
  <c r="AG311" i="3"/>
  <c r="AG312" i="3"/>
  <c r="AG313" i="3"/>
  <c r="AG314" i="3"/>
  <c r="AG315" i="3"/>
  <c r="AG316" i="3"/>
  <c r="AG317" i="3"/>
  <c r="AG318" i="3"/>
  <c r="AG319" i="3"/>
  <c r="AG320" i="3"/>
  <c r="AG321" i="3"/>
  <c r="AG322" i="3"/>
  <c r="AG323" i="3"/>
  <c r="AG324" i="3"/>
  <c r="AG325" i="3"/>
  <c r="AG326" i="3"/>
  <c r="AG327" i="3"/>
  <c r="AG328" i="3"/>
  <c r="AG329" i="3"/>
  <c r="AG330" i="3"/>
  <c r="AG331" i="3"/>
  <c r="AG332" i="3"/>
  <c r="AG333" i="3"/>
  <c r="AG334" i="3"/>
  <c r="AG335" i="3"/>
  <c r="AG336" i="3"/>
  <c r="AG337" i="3"/>
  <c r="AG338" i="3"/>
  <c r="AG339" i="3"/>
  <c r="AG340" i="3"/>
  <c r="AG341" i="3"/>
  <c r="AG342" i="3"/>
  <c r="AG343" i="3"/>
  <c r="AG344" i="3"/>
  <c r="AG345" i="3"/>
  <c r="AG346" i="3"/>
  <c r="AG347" i="3"/>
  <c r="AG348" i="3"/>
  <c r="AG350" i="3"/>
  <c r="AG351" i="3"/>
  <c r="AG352" i="3"/>
  <c r="AG353" i="3"/>
  <c r="AG354" i="3"/>
  <c r="AG355" i="3"/>
  <c r="AG356" i="3"/>
  <c r="AG357" i="3"/>
  <c r="AG358" i="3"/>
  <c r="AG359" i="3"/>
  <c r="AG360" i="3"/>
  <c r="AG361" i="3"/>
  <c r="AG362" i="3"/>
  <c r="AG363" i="3"/>
  <c r="AG364" i="3"/>
  <c r="AG365" i="3"/>
  <c r="AG366" i="3"/>
  <c r="AG367" i="3"/>
  <c r="AG368" i="3"/>
  <c r="AG369" i="3"/>
  <c r="AG370" i="3"/>
  <c r="AG371" i="3"/>
  <c r="AG372" i="3"/>
  <c r="AG373" i="3"/>
  <c r="AG374" i="3"/>
  <c r="AG375" i="3"/>
  <c r="AG376" i="3"/>
  <c r="AG377" i="3"/>
  <c r="AG378" i="3"/>
  <c r="AG379" i="3"/>
  <c r="AG380" i="3"/>
  <c r="AG381" i="3"/>
  <c r="AG382" i="3"/>
  <c r="AG383" i="3"/>
  <c r="AG384" i="3"/>
  <c r="AG385" i="3"/>
  <c r="AG386" i="3"/>
  <c r="AG387" i="3"/>
  <c r="AG388" i="3"/>
  <c r="AG389" i="3"/>
  <c r="AG390" i="3"/>
  <c r="AG391" i="3"/>
  <c r="AG392" i="3"/>
  <c r="AG393" i="3"/>
  <c r="AG394" i="3"/>
  <c r="AG395" i="3"/>
  <c r="AG396" i="3"/>
  <c r="AG397" i="3"/>
  <c r="AG398" i="3"/>
  <c r="AG399" i="3"/>
  <c r="AG400" i="3"/>
  <c r="AG401" i="3"/>
  <c r="AG402" i="3"/>
  <c r="AG403" i="3"/>
  <c r="AG404" i="3"/>
  <c r="AG405" i="3"/>
  <c r="AG406" i="3"/>
  <c r="AG407" i="3"/>
  <c r="AG408" i="3"/>
  <c r="AG409" i="3"/>
  <c r="AG410" i="3"/>
  <c r="AG411" i="3"/>
  <c r="AG412" i="3"/>
  <c r="AG413" i="3"/>
  <c r="AG414" i="3"/>
  <c r="AG415" i="3"/>
  <c r="AG416" i="3"/>
  <c r="AG417" i="3"/>
  <c r="AG418" i="3"/>
  <c r="AG419" i="3"/>
  <c r="AG420" i="3"/>
  <c r="AG421" i="3"/>
  <c r="AG422" i="3"/>
  <c r="AG423" i="3"/>
  <c r="AG424" i="3"/>
  <c r="AG425" i="3"/>
  <c r="AG426" i="3"/>
  <c r="AG427" i="3"/>
  <c r="AG428" i="3"/>
  <c r="AG429" i="3"/>
  <c r="AG430" i="3"/>
  <c r="AG431" i="3"/>
  <c r="AG432" i="3"/>
  <c r="AG433" i="3"/>
  <c r="AG434" i="3"/>
  <c r="AG435" i="3"/>
  <c r="AG436" i="3"/>
  <c r="AG437" i="3"/>
  <c r="AG438" i="3"/>
  <c r="AG439" i="3"/>
  <c r="AG440" i="3"/>
  <c r="AG441" i="3"/>
  <c r="AG442" i="3"/>
  <c r="AG443" i="3"/>
  <c r="AG444" i="3"/>
  <c r="AG445" i="3"/>
  <c r="AG446" i="3"/>
  <c r="AG447" i="3"/>
  <c r="AG448" i="3"/>
  <c r="AG449" i="3"/>
  <c r="AG450" i="3"/>
  <c r="AG451" i="3"/>
  <c r="AG452" i="3"/>
  <c r="AG453" i="3"/>
  <c r="AG454" i="3"/>
  <c r="AG455" i="3"/>
  <c r="AG456" i="3"/>
  <c r="AG457" i="3"/>
  <c r="AG458" i="3"/>
  <c r="AG459" i="3"/>
  <c r="AG460" i="3"/>
  <c r="AG461" i="3"/>
  <c r="AG462" i="3"/>
  <c r="AG463" i="3"/>
  <c r="AG464" i="3"/>
  <c r="AG465" i="3"/>
  <c r="AG466" i="3"/>
  <c r="AG467" i="3"/>
  <c r="AG468" i="3"/>
  <c r="AG469" i="3"/>
  <c r="AG470" i="3"/>
  <c r="AG471" i="3"/>
  <c r="AG472" i="3"/>
  <c r="AG473" i="3"/>
  <c r="AG474" i="3"/>
  <c r="AG475" i="3"/>
  <c r="AG476" i="3"/>
  <c r="AG477" i="3"/>
  <c r="AG478" i="3"/>
  <c r="W480" i="3"/>
  <c r="AG481" i="3"/>
  <c r="AG482" i="3"/>
  <c r="AG483" i="3"/>
  <c r="AG484" i="3"/>
  <c r="AG485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AG778" i="3"/>
  <c r="W780" i="3"/>
  <c r="AG785" i="3"/>
  <c r="W795" i="3"/>
  <c r="W796" i="3"/>
  <c r="W797" i="3"/>
  <c r="W798" i="3"/>
  <c r="W799" i="3"/>
  <c r="W800" i="3"/>
  <c r="W801" i="3"/>
  <c r="P934" i="3"/>
  <c r="T934" i="3"/>
  <c r="X934" i="3"/>
  <c r="AB934" i="3"/>
  <c r="AF934" i="3"/>
  <c r="P935" i="3"/>
  <c r="T935" i="3"/>
  <c r="X935" i="3"/>
  <c r="AB935" i="3"/>
  <c r="AF935" i="3"/>
  <c r="P936" i="3"/>
  <c r="C33" i="13" s="1"/>
  <c r="T936" i="3"/>
  <c r="X936" i="3"/>
  <c r="K33" i="13" s="1"/>
  <c r="AB936" i="3"/>
  <c r="AF936" i="3"/>
  <c r="S33" i="13" s="1"/>
  <c r="P937" i="3"/>
  <c r="T937" i="3"/>
  <c r="X937" i="3"/>
  <c r="AB937" i="3"/>
  <c r="AF937" i="3"/>
  <c r="P938" i="3"/>
  <c r="C34" i="13" s="1"/>
  <c r="T938" i="3"/>
  <c r="X938" i="3"/>
  <c r="K34" i="13" s="1"/>
  <c r="AB938" i="3"/>
  <c r="AF938" i="3"/>
  <c r="S34" i="13" s="1"/>
  <c r="P939" i="3"/>
  <c r="T939" i="3"/>
  <c r="X939" i="3"/>
  <c r="AB939" i="3"/>
  <c r="AF939" i="3"/>
  <c r="P940" i="3"/>
  <c r="C38" i="13" s="1"/>
  <c r="C152" i="13" s="1"/>
  <c r="J164" i="13" s="1"/>
  <c r="L164" i="13" s="1"/>
  <c r="T940" i="3"/>
  <c r="X940" i="3"/>
  <c r="K38" i="13" s="1"/>
  <c r="K152" i="13" s="1"/>
  <c r="J188" i="13" s="1"/>
  <c r="L188" i="13" s="1"/>
  <c r="AB940" i="3"/>
  <c r="AF940" i="3"/>
  <c r="S38" i="13" s="1"/>
  <c r="S152" i="13" s="1"/>
  <c r="K182" i="13" s="1"/>
  <c r="M182" i="13" s="1"/>
  <c r="P941" i="3"/>
  <c r="T941" i="3"/>
  <c r="X941" i="3"/>
  <c r="AB941" i="3"/>
  <c r="AF941" i="3"/>
  <c r="P942" i="3"/>
  <c r="C39" i="13" s="1"/>
  <c r="T942" i="3"/>
  <c r="X942" i="3"/>
  <c r="K39" i="13" s="1"/>
  <c r="AB942" i="3"/>
  <c r="AF942" i="3"/>
  <c r="S39" i="13" s="1"/>
  <c r="P943" i="3"/>
  <c r="T943" i="3"/>
  <c r="X943" i="3"/>
  <c r="AB943" i="3"/>
  <c r="AF943" i="3"/>
  <c r="P944" i="3"/>
  <c r="C40" i="13" s="1"/>
  <c r="T944" i="3"/>
  <c r="X944" i="3"/>
  <c r="K40" i="13" s="1"/>
  <c r="AB944" i="3"/>
  <c r="AF944" i="3"/>
  <c r="S40" i="13" s="1"/>
  <c r="P945" i="3"/>
  <c r="T945" i="3"/>
  <c r="X945" i="3"/>
  <c r="AB945" i="3"/>
  <c r="AF945" i="3"/>
  <c r="P946" i="3"/>
  <c r="C44" i="13" s="1"/>
  <c r="C155" i="13" s="1"/>
  <c r="C197" i="13" s="1"/>
  <c r="E197" i="13" s="1"/>
  <c r="T946" i="3"/>
  <c r="X946" i="3"/>
  <c r="K44" i="13" s="1"/>
  <c r="K155" i="13" s="1"/>
  <c r="C221" i="13" s="1"/>
  <c r="E221" i="13" s="1"/>
  <c r="AB946" i="3"/>
  <c r="AF946" i="3"/>
  <c r="S44" i="13" s="1"/>
  <c r="S155" i="13" s="1"/>
  <c r="D215" i="13" s="1"/>
  <c r="F215" i="13" s="1"/>
  <c r="P947" i="3"/>
  <c r="T947" i="3"/>
  <c r="X947" i="3"/>
  <c r="AB947" i="3"/>
  <c r="AF947" i="3"/>
  <c r="P948" i="3"/>
  <c r="C45" i="13" s="1"/>
  <c r="T948" i="3"/>
  <c r="X948" i="3"/>
  <c r="K45" i="13" s="1"/>
  <c r="AH46" i="13" s="1"/>
  <c r="AB948" i="3"/>
  <c r="AF948" i="3"/>
  <c r="S45" i="13" s="1"/>
  <c r="P949" i="3"/>
  <c r="T949" i="3"/>
  <c r="X949" i="3"/>
  <c r="AB949" i="3"/>
  <c r="AF949" i="3"/>
  <c r="C157" i="13"/>
  <c r="C199" i="13" s="1"/>
  <c r="E199" i="13" s="1"/>
  <c r="G157" i="13"/>
  <c r="C211" i="13" s="1"/>
  <c r="E211" i="13" s="1"/>
  <c r="K157" i="13"/>
  <c r="C223" i="13" s="1"/>
  <c r="E223" i="13" s="1"/>
  <c r="O157" i="13"/>
  <c r="D205" i="13" s="1"/>
  <c r="F205" i="13" s="1"/>
  <c r="S157" i="13"/>
  <c r="D217" i="13" s="1"/>
  <c r="F217" i="13" s="1"/>
  <c r="P954" i="3"/>
  <c r="T954" i="3"/>
  <c r="G51" i="13" s="1"/>
  <c r="X954" i="3"/>
  <c r="AB954" i="3"/>
  <c r="O51" i="13" s="1"/>
  <c r="AF954" i="3"/>
  <c r="P955" i="3"/>
  <c r="T955" i="3"/>
  <c r="X955" i="3"/>
  <c r="AB955" i="3"/>
  <c r="AF955" i="3"/>
  <c r="P956" i="3"/>
  <c r="T956" i="3"/>
  <c r="G52" i="13" s="1"/>
  <c r="X956" i="3"/>
  <c r="AB956" i="3"/>
  <c r="O52" i="13" s="1"/>
  <c r="AF956" i="3"/>
  <c r="P957" i="3"/>
  <c r="T957" i="3"/>
  <c r="X957" i="3"/>
  <c r="AB957" i="3"/>
  <c r="AF957" i="3"/>
  <c r="W464" i="4"/>
  <c r="W472" i="4"/>
  <c r="W474" i="4"/>
  <c r="W749" i="4"/>
  <c r="W752" i="4"/>
  <c r="W754" i="4"/>
  <c r="W760" i="4"/>
  <c r="W762" i="4"/>
  <c r="W768" i="4"/>
  <c r="W781" i="4"/>
  <c r="P895" i="4"/>
  <c r="T895" i="4"/>
  <c r="X895" i="4"/>
  <c r="AB895" i="4"/>
  <c r="AF895" i="4"/>
  <c r="P896" i="4"/>
  <c r="T896" i="4"/>
  <c r="X896" i="4"/>
  <c r="AB896" i="4"/>
  <c r="AF896" i="4"/>
  <c r="P897" i="4"/>
  <c r="T897" i="4"/>
  <c r="G6" i="13" s="1"/>
  <c r="X897" i="4"/>
  <c r="AB897" i="4"/>
  <c r="O6" i="13" s="1"/>
  <c r="AF897" i="4"/>
  <c r="P898" i="4"/>
  <c r="T898" i="4"/>
  <c r="X898" i="4"/>
  <c r="AB898" i="4"/>
  <c r="AF898" i="4"/>
  <c r="P899" i="4"/>
  <c r="T899" i="4"/>
  <c r="G7" i="13" s="1"/>
  <c r="X899" i="4"/>
  <c r="AB899" i="4"/>
  <c r="O7" i="13" s="1"/>
  <c r="AF899" i="4"/>
  <c r="P900" i="4"/>
  <c r="T900" i="4"/>
  <c r="X900" i="4"/>
  <c r="AB900" i="4"/>
  <c r="AF900" i="4"/>
  <c r="P901" i="4"/>
  <c r="T901" i="4"/>
  <c r="G11" i="13" s="1"/>
  <c r="G65" i="13" s="1"/>
  <c r="J89" i="13" s="1"/>
  <c r="L89" i="13" s="1"/>
  <c r="X901" i="4"/>
  <c r="AB901" i="4"/>
  <c r="O11" i="13" s="1"/>
  <c r="O65" i="13" s="1"/>
  <c r="K83" i="13" s="1"/>
  <c r="M83" i="13" s="1"/>
  <c r="AF901" i="4"/>
  <c r="P902" i="4"/>
  <c r="T902" i="4"/>
  <c r="X902" i="4"/>
  <c r="AB902" i="4"/>
  <c r="AF902" i="4"/>
  <c r="P903" i="4"/>
  <c r="T903" i="4"/>
  <c r="G12" i="13" s="1"/>
  <c r="X903" i="4"/>
  <c r="AB903" i="4"/>
  <c r="O12" i="13" s="1"/>
  <c r="AF903" i="4"/>
  <c r="P904" i="4"/>
  <c r="T904" i="4"/>
  <c r="X904" i="4"/>
  <c r="AB904" i="4"/>
  <c r="AF904" i="4"/>
  <c r="P905" i="4"/>
  <c r="T905" i="4"/>
  <c r="G13" i="13" s="1"/>
  <c r="X905" i="4"/>
  <c r="AB905" i="4"/>
  <c r="O13" i="13" s="1"/>
  <c r="AF905" i="4"/>
  <c r="P906" i="4"/>
  <c r="T906" i="4"/>
  <c r="X906" i="4"/>
  <c r="AB906" i="4"/>
  <c r="AF906" i="4"/>
  <c r="P907" i="4"/>
  <c r="T907" i="4"/>
  <c r="G17" i="13" s="1"/>
  <c r="G68" i="13" s="1"/>
  <c r="C123" i="13" s="1"/>
  <c r="E123" i="13" s="1"/>
  <c r="X907" i="4"/>
  <c r="AB907" i="4"/>
  <c r="O17" i="13" s="1"/>
  <c r="O68" i="13" s="1"/>
  <c r="D117" i="13" s="1"/>
  <c r="F117" i="13" s="1"/>
  <c r="AF907" i="4"/>
  <c r="P908" i="4"/>
  <c r="T908" i="4"/>
  <c r="X908" i="4"/>
  <c r="AB908" i="4"/>
  <c r="AF908" i="4"/>
  <c r="P909" i="4"/>
  <c r="T909" i="4"/>
  <c r="G18" i="13" s="1"/>
  <c r="X909" i="4"/>
  <c r="AB909" i="4"/>
  <c r="O18" i="13" s="1"/>
  <c r="AF909" i="4"/>
  <c r="P910" i="4"/>
  <c r="T910" i="4"/>
  <c r="X910" i="4"/>
  <c r="AB910" i="4"/>
  <c r="AF910" i="4"/>
  <c r="P911" i="4"/>
  <c r="T911" i="4"/>
  <c r="G19" i="13" s="1"/>
  <c r="X911" i="4"/>
  <c r="K19" i="13" s="1"/>
  <c r="AB911" i="4"/>
  <c r="O19" i="13" s="1"/>
  <c r="AF911" i="4"/>
  <c r="P912" i="4"/>
  <c r="T912" i="4"/>
  <c r="X912" i="4"/>
  <c r="AB912" i="4"/>
  <c r="AF912" i="4"/>
  <c r="P913" i="4"/>
  <c r="T913" i="4"/>
  <c r="G23" i="13" s="1"/>
  <c r="G71" i="13" s="1"/>
  <c r="J123" i="13" s="1"/>
  <c r="L123" i="13" s="1"/>
  <c r="X913" i="4"/>
  <c r="AB913" i="4"/>
  <c r="O23" i="13" s="1"/>
  <c r="O71" i="13" s="1"/>
  <c r="K117" i="13" s="1"/>
  <c r="M117" i="13" s="1"/>
  <c r="AF913" i="4"/>
  <c r="P914" i="4"/>
  <c r="T914" i="4"/>
  <c r="X914" i="4"/>
  <c r="AB914" i="4"/>
  <c r="AF914" i="4"/>
  <c r="P915" i="4"/>
  <c r="T915" i="4"/>
  <c r="G24" i="13" s="1"/>
  <c r="X915" i="4"/>
  <c r="K24" i="13" s="1"/>
  <c r="AB915" i="4"/>
  <c r="O24" i="13" s="1"/>
  <c r="AF915" i="4"/>
  <c r="P916" i="4"/>
  <c r="T916" i="4"/>
  <c r="X916" i="4"/>
  <c r="AB916" i="4"/>
  <c r="AF916" i="4"/>
  <c r="P917" i="4"/>
  <c r="C25" i="13" s="1"/>
  <c r="T917" i="4"/>
  <c r="G25" i="13" s="1"/>
  <c r="X917" i="4"/>
  <c r="AB917" i="4"/>
  <c r="O25" i="13" s="1"/>
  <c r="AF917" i="4"/>
  <c r="S25" i="13" s="1"/>
  <c r="P918" i="4"/>
  <c r="T918" i="4"/>
  <c r="X918" i="4"/>
  <c r="AB918" i="4"/>
  <c r="AF918" i="4"/>
  <c r="R1388" i="5"/>
  <c r="V1388" i="5"/>
  <c r="Z1388" i="5"/>
  <c r="AD1388" i="5"/>
  <c r="AH1388" i="5"/>
  <c r="R1389" i="5"/>
  <c r="V1389" i="5"/>
  <c r="Z1389" i="5"/>
  <c r="AD1389" i="5"/>
  <c r="AH1389" i="5"/>
  <c r="R1390" i="5"/>
  <c r="V1390" i="5"/>
  <c r="Z1390" i="5"/>
  <c r="AD1390" i="5"/>
  <c r="AH1390" i="5"/>
  <c r="R1391" i="5"/>
  <c r="V1391" i="5"/>
  <c r="Z1391" i="5"/>
  <c r="AD1391" i="5"/>
  <c r="AH1391" i="5"/>
  <c r="R1392" i="5"/>
  <c r="V1392" i="5"/>
  <c r="Z1392" i="5"/>
  <c r="AD1392" i="5"/>
  <c r="AH1392" i="5"/>
  <c r="R1393" i="5"/>
  <c r="V1393" i="5"/>
  <c r="Z1393" i="5"/>
  <c r="AD1393" i="5"/>
  <c r="AH1393" i="5"/>
  <c r="R1394" i="5"/>
  <c r="V1394" i="5"/>
  <c r="Z1394" i="5"/>
  <c r="AD1394" i="5"/>
  <c r="AH1394" i="5"/>
  <c r="R1395" i="5"/>
  <c r="V1395" i="5"/>
  <c r="Z1395" i="5"/>
  <c r="AD1395" i="5"/>
  <c r="AH1395" i="5"/>
  <c r="R1396" i="5"/>
  <c r="V1396" i="5"/>
  <c r="Z1396" i="5"/>
  <c r="AD1396" i="5"/>
  <c r="AH1396" i="5"/>
  <c r="R1397" i="5"/>
  <c r="V1397" i="5"/>
  <c r="Z1397" i="5"/>
  <c r="AD1397" i="5"/>
  <c r="AH1397" i="5"/>
  <c r="R1398" i="5"/>
  <c r="V1398" i="5"/>
  <c r="Z1398" i="5"/>
  <c r="AD1398" i="5"/>
  <c r="AH1398" i="5"/>
  <c r="R1399" i="5"/>
  <c r="V1399" i="5"/>
  <c r="Z1399" i="5"/>
  <c r="AD1399" i="5"/>
  <c r="AH1399" i="5"/>
  <c r="R1400" i="5"/>
  <c r="V1400" i="5"/>
  <c r="Z1400" i="5"/>
  <c r="AD1400" i="5"/>
  <c r="AH1400" i="5"/>
  <c r="R1401" i="5"/>
  <c r="V1401" i="5"/>
  <c r="Z1401" i="5"/>
  <c r="AD1401" i="5"/>
  <c r="AH1401" i="5"/>
  <c r="R1402" i="5"/>
  <c r="V1402" i="5"/>
  <c r="Z1402" i="5"/>
  <c r="AD1402" i="5"/>
  <c r="AH1402" i="5"/>
  <c r="R1403" i="5"/>
  <c r="V1403" i="5"/>
  <c r="Z1403" i="5"/>
  <c r="AD1403" i="5"/>
  <c r="AH1403" i="5"/>
  <c r="R1404" i="5"/>
  <c r="V1404" i="5"/>
  <c r="Z1404" i="5"/>
  <c r="AD1404" i="5"/>
  <c r="AH1404" i="5"/>
  <c r="R1405" i="5"/>
  <c r="V1405" i="5"/>
  <c r="Z1405" i="5"/>
  <c r="AD1405" i="5"/>
  <c r="AH1405" i="5"/>
  <c r="R1406" i="5"/>
  <c r="V1406" i="5"/>
  <c r="Z1406" i="5"/>
  <c r="AD1406" i="5"/>
  <c r="AH1406" i="5"/>
  <c r="R1407" i="5"/>
  <c r="V1407" i="5"/>
  <c r="Z1407" i="5"/>
  <c r="AD1407" i="5"/>
  <c r="AH1407" i="5"/>
  <c r="R1408" i="5"/>
  <c r="V1408" i="5"/>
  <c r="Z1408" i="5"/>
  <c r="AD1408" i="5"/>
  <c r="AH1408" i="5"/>
  <c r="R1409" i="5"/>
  <c r="V1409" i="5"/>
  <c r="Z1409" i="5"/>
  <c r="AD1409" i="5"/>
  <c r="AH1409" i="5"/>
  <c r="R1410" i="5"/>
  <c r="V1410" i="5"/>
  <c r="Z1410" i="5"/>
  <c r="AD1410" i="5"/>
  <c r="AH1410" i="5"/>
  <c r="R1411" i="5"/>
  <c r="V1411" i="5"/>
  <c r="Z1411" i="5"/>
  <c r="AD1411" i="5"/>
  <c r="AH1411" i="5"/>
  <c r="R1412" i="5"/>
  <c r="V1412" i="5"/>
  <c r="Z1412" i="5"/>
  <c r="AD1412" i="5"/>
  <c r="AH1412" i="5"/>
  <c r="R1413" i="5"/>
  <c r="V1413" i="5"/>
  <c r="Z1413" i="5"/>
  <c r="AD1413" i="5"/>
  <c r="AH1413" i="5"/>
  <c r="R1414" i="5"/>
  <c r="V1414" i="5"/>
  <c r="Z1414" i="5"/>
  <c r="AD1414" i="5"/>
  <c r="AH1414" i="5"/>
  <c r="R1415" i="5"/>
  <c r="V1415" i="5"/>
  <c r="Z1415" i="5"/>
  <c r="AD1415" i="5"/>
  <c r="AH1415" i="5"/>
  <c r="R1416" i="5"/>
  <c r="V1416" i="5"/>
  <c r="Z1416" i="5"/>
  <c r="AD1416" i="5"/>
  <c r="AH1416" i="5"/>
  <c r="R1417" i="5"/>
  <c r="V1417" i="5"/>
  <c r="Z1417" i="5"/>
  <c r="AD1417" i="5"/>
  <c r="AH1417" i="5"/>
  <c r="R1418" i="5"/>
  <c r="V1418" i="5"/>
  <c r="Z1418" i="5"/>
  <c r="AD1418" i="5"/>
  <c r="AH1418" i="5"/>
  <c r="R1419" i="5"/>
  <c r="V1419" i="5"/>
  <c r="Z1419" i="5"/>
  <c r="AD1419" i="5"/>
  <c r="AH1419" i="5"/>
  <c r="R1420" i="5"/>
  <c r="V1420" i="5"/>
  <c r="Z1420" i="5"/>
  <c r="AD1420" i="5"/>
  <c r="AH1420" i="5"/>
  <c r="R1421" i="5"/>
  <c r="V1421" i="5"/>
  <c r="Z1421" i="5"/>
  <c r="AD1421" i="5"/>
  <c r="AH1421" i="5"/>
  <c r="R1422" i="5"/>
  <c r="V1422" i="5"/>
  <c r="Z1422" i="5"/>
  <c r="AD1422" i="5"/>
  <c r="AH1422" i="5"/>
  <c r="R1423" i="5"/>
  <c r="V1423" i="5"/>
  <c r="Z1423" i="5"/>
  <c r="AD1423" i="5"/>
  <c r="AH1423" i="5"/>
  <c r="R1424" i="5"/>
  <c r="V1424" i="5"/>
  <c r="Z1424" i="5"/>
  <c r="AD1424" i="5"/>
  <c r="AH1424" i="5"/>
  <c r="R1425" i="5"/>
  <c r="V1425" i="5"/>
  <c r="Z1425" i="5"/>
  <c r="AD1425" i="5"/>
  <c r="AH1425" i="5"/>
  <c r="R1426" i="5"/>
  <c r="V1426" i="5"/>
  <c r="Z1426" i="5"/>
  <c r="AD1426" i="5"/>
  <c r="AH1426" i="5"/>
  <c r="R1427" i="5"/>
  <c r="V1427" i="5"/>
  <c r="Z1427" i="5"/>
  <c r="AD1427" i="5"/>
  <c r="AH1427" i="5"/>
  <c r="R1428" i="5"/>
  <c r="V1428" i="5"/>
  <c r="Z1428" i="5"/>
  <c r="AD1428" i="5"/>
  <c r="AH1428" i="5"/>
  <c r="R1429" i="5"/>
  <c r="V1429" i="5"/>
  <c r="Z1429" i="5"/>
  <c r="AD1429" i="5"/>
  <c r="AH1429" i="5"/>
  <c r="R1430" i="5"/>
  <c r="V1430" i="5"/>
  <c r="Z1430" i="5"/>
  <c r="AD1430" i="5"/>
  <c r="AH1430" i="5"/>
  <c r="R1431" i="5"/>
  <c r="V1431" i="5"/>
  <c r="Z1431" i="5"/>
  <c r="AD1431" i="5"/>
  <c r="AH1431" i="5"/>
  <c r="R1432" i="5"/>
  <c r="V1432" i="5"/>
  <c r="Z1432" i="5"/>
  <c r="AD1432" i="5"/>
  <c r="AH1432" i="5"/>
  <c r="R1433" i="5"/>
  <c r="V1433" i="5"/>
  <c r="Z1433" i="5"/>
  <c r="AD1433" i="5"/>
  <c r="AH1433" i="5"/>
  <c r="R1434" i="5"/>
  <c r="V1434" i="5"/>
  <c r="Z1434" i="5"/>
  <c r="AD1434" i="5"/>
  <c r="AH1434" i="5"/>
  <c r="R1435" i="5"/>
  <c r="V1435" i="5"/>
  <c r="Z1435" i="5"/>
  <c r="AD1435" i="5"/>
  <c r="AH1435" i="5"/>
  <c r="R1436" i="5"/>
  <c r="V1436" i="5"/>
  <c r="Z1436" i="5"/>
  <c r="AD1436" i="5"/>
  <c r="AH1436" i="5"/>
  <c r="R1437" i="5"/>
  <c r="V1437" i="5"/>
  <c r="Z1437" i="5"/>
  <c r="AD1437" i="5"/>
  <c r="AH1437" i="5"/>
  <c r="R1438" i="5"/>
  <c r="V1438" i="5"/>
  <c r="Z1438" i="5"/>
  <c r="AD1438" i="5"/>
  <c r="AH1438" i="5"/>
  <c r="R1439" i="5"/>
  <c r="V1439" i="5"/>
  <c r="Z1439" i="5"/>
  <c r="AD1439" i="5"/>
  <c r="AH1439" i="5"/>
  <c r="R1440" i="5"/>
  <c r="V1440" i="5"/>
  <c r="Z1440" i="5"/>
  <c r="AD1440" i="5"/>
  <c r="AH1440" i="5"/>
  <c r="R1441" i="5"/>
  <c r="V1441" i="5"/>
  <c r="Z1441" i="5"/>
  <c r="AD1441" i="5"/>
  <c r="AH1441" i="5"/>
  <c r="R1442" i="5"/>
  <c r="V1442" i="5"/>
  <c r="Z1442" i="5"/>
  <c r="AD1442" i="5"/>
  <c r="AH1442" i="5"/>
  <c r="R1443" i="5"/>
  <c r="V1443" i="5"/>
  <c r="Z1443" i="5"/>
  <c r="AD1443" i="5"/>
  <c r="AH1443" i="5"/>
  <c r="R1444" i="5"/>
  <c r="V1444" i="5"/>
  <c r="Z1444" i="5"/>
  <c r="AD1444" i="5"/>
  <c r="AH1444" i="5"/>
  <c r="R1445" i="5"/>
  <c r="V1445" i="5"/>
  <c r="Z1445" i="5"/>
  <c r="AD1445" i="5"/>
  <c r="AH1445" i="5"/>
  <c r="R1446" i="5"/>
  <c r="V1446" i="5"/>
  <c r="Z1446" i="5"/>
  <c r="AD1446" i="5"/>
  <c r="AH1446" i="5"/>
  <c r="R1447" i="5"/>
  <c r="V1447" i="5"/>
  <c r="Z1447" i="5"/>
  <c r="AD1447" i="5"/>
  <c r="AH1447" i="5"/>
  <c r="R1448" i="5"/>
  <c r="V1448" i="5"/>
  <c r="Z1448" i="5"/>
  <c r="AD1448" i="5"/>
  <c r="AH1448" i="5"/>
  <c r="R1449" i="5"/>
  <c r="V1449" i="5"/>
  <c r="Z1449" i="5"/>
  <c r="AD1449" i="5"/>
  <c r="AH1449" i="5"/>
  <c r="R1450" i="5"/>
  <c r="V1450" i="5"/>
  <c r="Z1450" i="5"/>
  <c r="AD1450" i="5"/>
  <c r="AH1450" i="5"/>
  <c r="R1451" i="5"/>
  <c r="V1451" i="5"/>
  <c r="Z1451" i="5"/>
  <c r="AD1451" i="5"/>
  <c r="AH1451" i="5"/>
  <c r="R1452" i="5"/>
  <c r="V1452" i="5"/>
  <c r="Z1452" i="5"/>
  <c r="AD1452" i="5"/>
  <c r="AH1452" i="5"/>
  <c r="R1453" i="5"/>
  <c r="V1453" i="5"/>
  <c r="Z1453" i="5"/>
  <c r="AD1453" i="5"/>
  <c r="AH1453" i="5"/>
  <c r="R1454" i="5"/>
  <c r="V1454" i="5"/>
  <c r="Z1454" i="5"/>
  <c r="AD1454" i="5"/>
  <c r="AH1454" i="5"/>
  <c r="R1455" i="5"/>
  <c r="V1455" i="5"/>
  <c r="Z1455" i="5"/>
  <c r="AD1455" i="5"/>
  <c r="AH1455" i="5"/>
  <c r="R1456" i="5"/>
  <c r="V1456" i="5"/>
  <c r="Z1456" i="5"/>
  <c r="AD1456" i="5"/>
  <c r="AH1456" i="5"/>
  <c r="R1457" i="5"/>
  <c r="V1457" i="5"/>
  <c r="Z1457" i="5"/>
  <c r="AD1457" i="5"/>
  <c r="AH1457" i="5"/>
  <c r="R1458" i="5"/>
  <c r="V1458" i="5"/>
  <c r="Z1458" i="5"/>
  <c r="AD1458" i="5"/>
  <c r="AH1458" i="5"/>
  <c r="R1459" i="5"/>
  <c r="V1459" i="5"/>
  <c r="Z1459" i="5"/>
  <c r="AD1459" i="5"/>
  <c r="AH1459" i="5"/>
  <c r="R1460" i="5"/>
  <c r="V1460" i="5"/>
  <c r="Z1460" i="5"/>
  <c r="AD1460" i="5"/>
  <c r="AH1460" i="5"/>
  <c r="R1461" i="5"/>
  <c r="V1461" i="5"/>
  <c r="Z1461" i="5"/>
  <c r="AD1461" i="5"/>
  <c r="AH1461" i="5"/>
  <c r="R1462" i="5"/>
  <c r="V1462" i="5"/>
  <c r="Z1462" i="5"/>
  <c r="AD1462" i="5"/>
  <c r="AH1462" i="5"/>
  <c r="R1463" i="5"/>
  <c r="V1463" i="5"/>
  <c r="Z1463" i="5"/>
  <c r="AD1463" i="5"/>
  <c r="AH1463" i="5"/>
  <c r="R1464" i="5"/>
  <c r="V1464" i="5"/>
  <c r="Z1464" i="5"/>
  <c r="AD1464" i="5"/>
  <c r="AH1464" i="5"/>
  <c r="R1465" i="5"/>
  <c r="V1465" i="5"/>
  <c r="Z1465" i="5"/>
  <c r="AD1465" i="5"/>
  <c r="AH1465" i="5"/>
  <c r="R1466" i="5"/>
  <c r="V1466" i="5"/>
  <c r="Z1466" i="5"/>
  <c r="AD1466" i="5"/>
  <c r="AH1466" i="5"/>
  <c r="R1467" i="5"/>
  <c r="V1467" i="5"/>
  <c r="Z1467" i="5"/>
  <c r="AD1467" i="5"/>
  <c r="AH1467" i="5"/>
  <c r="R1468" i="5"/>
  <c r="V1468" i="5"/>
  <c r="Z1468" i="5"/>
  <c r="AD1468" i="5"/>
  <c r="AH1468" i="5"/>
  <c r="R1469" i="5"/>
  <c r="V1469" i="5"/>
  <c r="Z1469" i="5"/>
  <c r="AD1469" i="5"/>
  <c r="AH1469" i="5"/>
  <c r="R1470" i="5"/>
  <c r="V1470" i="5"/>
  <c r="Z1470" i="5"/>
  <c r="AD1470" i="5"/>
  <c r="AH1470" i="5"/>
  <c r="R1471" i="5"/>
  <c r="V1471" i="5"/>
  <c r="Z1471" i="5"/>
  <c r="AD1471" i="5"/>
  <c r="AH1471" i="5"/>
  <c r="R1472" i="5"/>
  <c r="V1472" i="5"/>
  <c r="Z1472" i="5"/>
  <c r="AD1472" i="5"/>
  <c r="AH1472" i="5"/>
  <c r="R1473" i="5"/>
  <c r="V1473" i="5"/>
  <c r="Z1473" i="5"/>
  <c r="AD1473" i="5"/>
  <c r="AH1473" i="5"/>
  <c r="R1474" i="5"/>
  <c r="V1474" i="5"/>
  <c r="Z1474" i="5"/>
  <c r="AD1474" i="5"/>
  <c r="AH1474" i="5"/>
  <c r="R1475" i="5"/>
  <c r="V1475" i="5"/>
  <c r="Z1475" i="5"/>
  <c r="AD1475" i="5"/>
  <c r="AH1475" i="5"/>
  <c r="R1480" i="5"/>
  <c r="V1480" i="5"/>
  <c r="Z1480" i="5"/>
  <c r="AD1480" i="5"/>
  <c r="AH1480" i="5"/>
  <c r="R1481" i="5"/>
  <c r="V1481" i="5"/>
  <c r="Z1481" i="5"/>
  <c r="AD1481" i="5"/>
  <c r="AH1481" i="5"/>
  <c r="R1482" i="5"/>
  <c r="E6" i="12" s="1"/>
  <c r="V1482" i="5"/>
  <c r="Z1482" i="5"/>
  <c r="AD1482" i="5"/>
  <c r="AH1482" i="5"/>
  <c r="U6" i="12" s="1"/>
  <c r="R1483" i="5"/>
  <c r="V1483" i="5"/>
  <c r="Z1483" i="5"/>
  <c r="AD1483" i="5"/>
  <c r="AH1483" i="5"/>
  <c r="R1484" i="5"/>
  <c r="V1484" i="5"/>
  <c r="Z1484" i="5"/>
  <c r="M7" i="12" s="1"/>
  <c r="AD1484" i="5"/>
  <c r="AH1484" i="5"/>
  <c r="R1485" i="5"/>
  <c r="V1485" i="5"/>
  <c r="Z1485" i="5"/>
  <c r="AD1485" i="5"/>
  <c r="AH1485" i="5"/>
  <c r="R1486" i="5"/>
  <c r="E11" i="12" s="1"/>
  <c r="E50" i="12" s="1"/>
  <c r="J68" i="12" s="1"/>
  <c r="L68" i="12" s="1"/>
  <c r="V1486" i="5"/>
  <c r="Z1486" i="5"/>
  <c r="AD1486" i="5"/>
  <c r="AH1486" i="5"/>
  <c r="U11" i="12" s="1"/>
  <c r="U50" i="12" s="1"/>
  <c r="K86" i="12" s="1"/>
  <c r="M86" i="12" s="1"/>
  <c r="R1487" i="5"/>
  <c r="V1487" i="5"/>
  <c r="Z1487" i="5"/>
  <c r="AD1487" i="5"/>
  <c r="AH1487" i="5"/>
  <c r="R1488" i="5"/>
  <c r="V1488" i="5"/>
  <c r="Z1488" i="5"/>
  <c r="M12" i="12" s="1"/>
  <c r="AD1488" i="5"/>
  <c r="AH1488" i="5"/>
  <c r="R1489" i="5"/>
  <c r="V1489" i="5"/>
  <c r="Z1489" i="5"/>
  <c r="AD1489" i="5"/>
  <c r="AH1489" i="5"/>
  <c r="R1490" i="5"/>
  <c r="E13" i="12" s="1"/>
  <c r="V1490" i="5"/>
  <c r="Z1490" i="5"/>
  <c r="AD1490" i="5"/>
  <c r="AH1490" i="5"/>
  <c r="U13" i="12" s="1"/>
  <c r="R1491" i="5"/>
  <c r="V1491" i="5"/>
  <c r="Z1491" i="5"/>
  <c r="AD1491" i="5"/>
  <c r="AH1491" i="5"/>
  <c r="R1492" i="5"/>
  <c r="V1492" i="5"/>
  <c r="Z1492" i="5"/>
  <c r="M17" i="12" s="1"/>
  <c r="M53" i="12" s="1"/>
  <c r="D96" i="12" s="1"/>
  <c r="F96" i="12" s="1"/>
  <c r="AD1492" i="5"/>
  <c r="AH1492" i="5"/>
  <c r="R1493" i="5"/>
  <c r="V1493" i="5"/>
  <c r="Z1493" i="5"/>
  <c r="AD1493" i="5"/>
  <c r="AH1493" i="5"/>
  <c r="R1494" i="5"/>
  <c r="E18" i="12" s="1"/>
  <c r="V1494" i="5"/>
  <c r="Z1494" i="5"/>
  <c r="AD1494" i="5"/>
  <c r="AH1494" i="5"/>
  <c r="U18" i="12" s="1"/>
  <c r="R1495" i="5"/>
  <c r="V1495" i="5"/>
  <c r="Z1495" i="5"/>
  <c r="AD1495" i="5"/>
  <c r="AH1495" i="5"/>
  <c r="R1496" i="5"/>
  <c r="V1496" i="5"/>
  <c r="Z1496" i="5"/>
  <c r="M19" i="12" s="1"/>
  <c r="AD1496" i="5"/>
  <c r="AH1496" i="5"/>
  <c r="R1497" i="5"/>
  <c r="V1497" i="5"/>
  <c r="Z1497" i="5"/>
  <c r="AD1497" i="5"/>
  <c r="AH1497" i="5"/>
  <c r="R1498" i="5"/>
  <c r="E23" i="12" s="1"/>
  <c r="E56" i="12" s="1"/>
  <c r="J102" i="12" s="1"/>
  <c r="L102" i="12" s="1"/>
  <c r="V1498" i="5"/>
  <c r="Z1498" i="5"/>
  <c r="AD1498" i="5"/>
  <c r="AH1498" i="5"/>
  <c r="U23" i="12" s="1"/>
  <c r="U56" i="12" s="1"/>
  <c r="K120" i="12" s="1"/>
  <c r="M120" i="12" s="1"/>
  <c r="R1499" i="5"/>
  <c r="V1499" i="5"/>
  <c r="Z1499" i="5"/>
  <c r="AD1499" i="5"/>
  <c r="AH1499" i="5"/>
  <c r="R1500" i="5"/>
  <c r="V1500" i="5"/>
  <c r="Z1500" i="5"/>
  <c r="M24" i="12" s="1"/>
  <c r="AD1500" i="5"/>
  <c r="AH1500" i="5"/>
  <c r="R1501" i="5"/>
  <c r="V1501" i="5"/>
  <c r="Z1501" i="5"/>
  <c r="AD1501" i="5"/>
  <c r="AH1501" i="5"/>
  <c r="R1502" i="5"/>
  <c r="E25" i="12" s="1"/>
  <c r="V1502" i="5"/>
  <c r="Z1502" i="5"/>
  <c r="AD1502" i="5"/>
  <c r="AH1502" i="5"/>
  <c r="U25" i="12" s="1"/>
  <c r="R1503" i="5"/>
  <c r="V1503" i="5"/>
  <c r="Z1503" i="5"/>
  <c r="AD1503" i="5"/>
  <c r="AH1503" i="5"/>
  <c r="S30" i="1"/>
  <c r="R402" i="2"/>
  <c r="V402" i="2"/>
  <c r="Z402" i="2"/>
  <c r="AD402" i="2"/>
  <c r="AH402" i="2"/>
  <c r="R403" i="2"/>
  <c r="V403" i="2"/>
  <c r="Z403" i="2"/>
  <c r="AD403" i="2"/>
  <c r="AH403" i="2"/>
  <c r="R404" i="2"/>
  <c r="V404" i="2"/>
  <c r="Z404" i="2"/>
  <c r="AD404" i="2"/>
  <c r="AH404" i="2"/>
  <c r="R405" i="2"/>
  <c r="V405" i="2"/>
  <c r="Z405" i="2"/>
  <c r="AD405" i="2"/>
  <c r="AH405" i="2"/>
  <c r="R406" i="2"/>
  <c r="V406" i="2"/>
  <c r="Z406" i="2"/>
  <c r="AD406" i="2"/>
  <c r="AH406" i="2"/>
  <c r="R407" i="2"/>
  <c r="V407" i="2"/>
  <c r="Z407" i="2"/>
  <c r="AD407" i="2"/>
  <c r="AH407" i="2"/>
  <c r="R408" i="2"/>
  <c r="V408" i="2"/>
  <c r="Z408" i="2"/>
  <c r="AD408" i="2"/>
  <c r="AH408" i="2"/>
  <c r="R409" i="2"/>
  <c r="V409" i="2"/>
  <c r="Z409" i="2"/>
  <c r="AD409" i="2"/>
  <c r="AH409" i="2"/>
  <c r="R410" i="2"/>
  <c r="V410" i="2"/>
  <c r="Z410" i="2"/>
  <c r="AD410" i="2"/>
  <c r="AH410" i="2"/>
  <c r="R411" i="2"/>
  <c r="V411" i="2"/>
  <c r="Z411" i="2"/>
  <c r="AD411" i="2"/>
  <c r="AH411" i="2"/>
  <c r="R412" i="2"/>
  <c r="V412" i="2"/>
  <c r="Z412" i="2"/>
  <c r="AD412" i="2"/>
  <c r="AH412" i="2"/>
  <c r="R413" i="2"/>
  <c r="V413" i="2"/>
  <c r="Z413" i="2"/>
  <c r="AD413" i="2"/>
  <c r="AH413" i="2"/>
  <c r="R414" i="2"/>
  <c r="V414" i="2"/>
  <c r="Z414" i="2"/>
  <c r="AD414" i="2"/>
  <c r="AH414" i="2"/>
  <c r="R415" i="2"/>
  <c r="V415" i="2"/>
  <c r="Z415" i="2"/>
  <c r="AD415" i="2"/>
  <c r="AH415" i="2"/>
  <c r="R416" i="2"/>
  <c r="V416" i="2"/>
  <c r="Z416" i="2"/>
  <c r="AD416" i="2"/>
  <c r="AH416" i="2"/>
  <c r="R417" i="2"/>
  <c r="V417" i="2"/>
  <c r="Z417" i="2"/>
  <c r="AD417" i="2"/>
  <c r="AH417" i="2"/>
  <c r="R418" i="2"/>
  <c r="V418" i="2"/>
  <c r="Z418" i="2"/>
  <c r="AD418" i="2"/>
  <c r="AH418" i="2"/>
  <c r="R419" i="2"/>
  <c r="V419" i="2"/>
  <c r="Z419" i="2"/>
  <c r="AD419" i="2"/>
  <c r="AH419" i="2"/>
  <c r="R420" i="2"/>
  <c r="V420" i="2"/>
  <c r="Z420" i="2"/>
  <c r="AD420" i="2"/>
  <c r="AH420" i="2"/>
  <c r="R421" i="2"/>
  <c r="V421" i="2"/>
  <c r="Z421" i="2"/>
  <c r="AD421" i="2"/>
  <c r="AH421" i="2"/>
  <c r="R422" i="2"/>
  <c r="V422" i="2"/>
  <c r="Z422" i="2"/>
  <c r="AD422" i="2"/>
  <c r="AH422" i="2"/>
  <c r="R423" i="2"/>
  <c r="V423" i="2"/>
  <c r="Z423" i="2"/>
  <c r="AD423" i="2"/>
  <c r="AH423" i="2"/>
  <c r="R424" i="2"/>
  <c r="V424" i="2"/>
  <c r="Z424" i="2"/>
  <c r="AD424" i="2"/>
  <c r="AH424" i="2"/>
  <c r="R425" i="2"/>
  <c r="V425" i="2"/>
  <c r="Z425" i="2"/>
  <c r="AD425" i="2"/>
  <c r="AH425" i="2"/>
  <c r="R426" i="2"/>
  <c r="V426" i="2"/>
  <c r="Z426" i="2"/>
  <c r="AD426" i="2"/>
  <c r="AH426" i="2"/>
  <c r="R427" i="2"/>
  <c r="V427" i="2"/>
  <c r="Z427" i="2"/>
  <c r="AD427" i="2"/>
  <c r="AH427" i="2"/>
  <c r="R428" i="2"/>
  <c r="V428" i="2"/>
  <c r="Z428" i="2"/>
  <c r="AD428" i="2"/>
  <c r="AH428" i="2"/>
  <c r="R429" i="2"/>
  <c r="V429" i="2"/>
  <c r="Z429" i="2"/>
  <c r="AD429" i="2"/>
  <c r="AH429" i="2"/>
  <c r="R430" i="2"/>
  <c r="V430" i="2"/>
  <c r="Z430" i="2"/>
  <c r="AD430" i="2"/>
  <c r="AH430" i="2"/>
  <c r="R431" i="2"/>
  <c r="V431" i="2"/>
  <c r="Z431" i="2"/>
  <c r="AD431" i="2"/>
  <c r="AH431" i="2"/>
  <c r="R432" i="2"/>
  <c r="V432" i="2"/>
  <c r="Z432" i="2"/>
  <c r="AD432" i="2"/>
  <c r="AH432" i="2"/>
  <c r="R433" i="2"/>
  <c r="V433" i="2"/>
  <c r="Z433" i="2"/>
  <c r="AD433" i="2"/>
  <c r="AH433" i="2"/>
  <c r="R434" i="2"/>
  <c r="V434" i="2"/>
  <c r="Z434" i="2"/>
  <c r="AD434" i="2"/>
  <c r="AH434" i="2"/>
  <c r="R435" i="2"/>
  <c r="V435" i="2"/>
  <c r="Z435" i="2"/>
  <c r="AD435" i="2"/>
  <c r="AH435" i="2"/>
  <c r="R436" i="2"/>
  <c r="V436" i="2"/>
  <c r="Z436" i="2"/>
  <c r="AD436" i="2"/>
  <c r="AH436" i="2"/>
  <c r="R437" i="2"/>
  <c r="V437" i="2"/>
  <c r="Z437" i="2"/>
  <c r="AD437" i="2"/>
  <c r="AH437" i="2"/>
  <c r="R438" i="2"/>
  <c r="V438" i="2"/>
  <c r="Z438" i="2"/>
  <c r="AD438" i="2"/>
  <c r="AH438" i="2"/>
  <c r="R439" i="2"/>
  <c r="V439" i="2"/>
  <c r="Z439" i="2"/>
  <c r="AD439" i="2"/>
  <c r="AH439" i="2"/>
  <c r="R440" i="2"/>
  <c r="V440" i="2"/>
  <c r="Z440" i="2"/>
  <c r="AD440" i="2"/>
  <c r="AH440" i="2"/>
  <c r="R441" i="2"/>
  <c r="V441" i="2"/>
  <c r="Z441" i="2"/>
  <c r="AD441" i="2"/>
  <c r="AH441" i="2"/>
  <c r="R446" i="2"/>
  <c r="V446" i="2"/>
  <c r="Z446" i="2"/>
  <c r="AD446" i="2"/>
  <c r="AH446" i="2"/>
  <c r="R447" i="2"/>
  <c r="V447" i="2"/>
  <c r="Z447" i="2"/>
  <c r="AD447" i="2"/>
  <c r="AH447" i="2"/>
  <c r="R448" i="2"/>
  <c r="E33" i="12" s="1"/>
  <c r="V448" i="2"/>
  <c r="Z448" i="2"/>
  <c r="AD448" i="2"/>
  <c r="AH448" i="2"/>
  <c r="U33" i="12" s="1"/>
  <c r="R449" i="2"/>
  <c r="V449" i="2"/>
  <c r="Z449" i="2"/>
  <c r="AD449" i="2"/>
  <c r="AH449" i="2"/>
  <c r="R450" i="2"/>
  <c r="V450" i="2"/>
  <c r="Z450" i="2"/>
  <c r="M34" i="12" s="1"/>
  <c r="AD450" i="2"/>
  <c r="AH450" i="2"/>
  <c r="R451" i="2"/>
  <c r="V451" i="2"/>
  <c r="Z451" i="2"/>
  <c r="AD451" i="2"/>
  <c r="AH451" i="2"/>
  <c r="R452" i="2"/>
  <c r="E38" i="12" s="1"/>
  <c r="E137" i="12" s="1"/>
  <c r="J149" i="12" s="1"/>
  <c r="L149" i="12" s="1"/>
  <c r="V452" i="2"/>
  <c r="Z452" i="2"/>
  <c r="AD452" i="2"/>
  <c r="AH452" i="2"/>
  <c r="U38" i="12" s="1"/>
  <c r="U137" i="12" s="1"/>
  <c r="K167" i="12" s="1"/>
  <c r="M167" i="12" s="1"/>
  <c r="R453" i="2"/>
  <c r="V453" i="2"/>
  <c r="Z453" i="2"/>
  <c r="AD453" i="2"/>
  <c r="AH453" i="2"/>
  <c r="R454" i="2"/>
  <c r="V454" i="2"/>
  <c r="Z454" i="2"/>
  <c r="M39" i="12" s="1"/>
  <c r="AD454" i="2"/>
  <c r="AH454" i="2"/>
  <c r="R455" i="2"/>
  <c r="V455" i="2"/>
  <c r="Z455" i="2"/>
  <c r="AD455" i="2"/>
  <c r="AH455" i="2"/>
  <c r="R456" i="2"/>
  <c r="E40" i="12" s="1"/>
  <c r="V456" i="2"/>
  <c r="Z456" i="2"/>
  <c r="AD456" i="2"/>
  <c r="AH456" i="2"/>
  <c r="U40" i="12" s="1"/>
  <c r="R457" i="2"/>
  <c r="V457" i="2"/>
  <c r="Z457" i="2"/>
  <c r="AD457" i="2"/>
  <c r="AH457" i="2"/>
  <c r="W479" i="3"/>
  <c r="W486" i="3"/>
  <c r="AG777" i="3"/>
  <c r="W779" i="3"/>
  <c r="AG781" i="3"/>
  <c r="AG782" i="3"/>
  <c r="AG783" i="3"/>
  <c r="AG784" i="3"/>
  <c r="W786" i="3"/>
  <c r="W787" i="3"/>
  <c r="W788" i="3"/>
  <c r="W789" i="3"/>
  <c r="W790" i="3"/>
  <c r="W791" i="3"/>
  <c r="W792" i="3"/>
  <c r="W793" i="3"/>
  <c r="W794" i="3"/>
  <c r="AG802" i="3"/>
  <c r="AG803" i="3"/>
  <c r="AG804" i="3"/>
  <c r="AG805" i="3"/>
  <c r="AG806" i="3"/>
  <c r="AG807" i="3"/>
  <c r="AG808" i="3"/>
  <c r="AG809" i="3"/>
  <c r="AG810" i="3"/>
  <c r="AG811" i="3"/>
  <c r="AG812" i="3"/>
  <c r="AG813" i="3"/>
  <c r="AG814" i="3"/>
  <c r="AG815" i="3"/>
  <c r="AG816" i="3"/>
  <c r="AG817" i="3"/>
  <c r="AG818" i="3"/>
  <c r="AG819" i="3"/>
  <c r="AG820" i="3"/>
  <c r="AG821" i="3"/>
  <c r="AG822" i="3"/>
  <c r="AG823" i="3"/>
  <c r="AG824" i="3"/>
  <c r="AG825" i="3"/>
  <c r="AG826" i="3"/>
  <c r="AG827" i="3"/>
  <c r="AG828" i="3"/>
  <c r="AG829" i="3"/>
  <c r="AG830" i="3"/>
  <c r="AG831" i="3"/>
  <c r="AG832" i="3"/>
  <c r="AG833" i="3"/>
  <c r="AG834" i="3"/>
  <c r="AG835" i="3"/>
  <c r="AG836" i="3"/>
  <c r="AG837" i="3"/>
  <c r="AG838" i="3"/>
  <c r="AG839" i="3"/>
  <c r="AG840" i="3"/>
  <c r="AG841" i="3"/>
  <c r="AG842" i="3"/>
  <c r="AG843" i="3"/>
  <c r="AG844" i="3"/>
  <c r="AG845" i="3"/>
  <c r="AG846" i="3"/>
  <c r="AG847" i="3"/>
  <c r="AG848" i="3"/>
  <c r="AG849" i="3"/>
  <c r="AG850" i="3"/>
  <c r="AG851" i="3"/>
  <c r="AG852" i="3"/>
  <c r="AG853" i="3"/>
  <c r="AG854" i="3"/>
  <c r="AG855" i="3"/>
  <c r="AG856" i="3"/>
  <c r="AG857" i="3"/>
  <c r="AG858" i="3"/>
  <c r="AG859" i="3"/>
  <c r="AG860" i="3"/>
  <c r="AG861" i="3"/>
  <c r="AG862" i="3"/>
  <c r="AG863" i="3"/>
  <c r="AG864" i="3"/>
  <c r="AG865" i="3"/>
  <c r="AG866" i="3"/>
  <c r="AG867" i="3"/>
  <c r="AG868" i="3"/>
  <c r="AG869" i="3"/>
  <c r="AG870" i="3"/>
  <c r="AG871" i="3"/>
  <c r="AG872" i="3"/>
  <c r="AG873" i="3"/>
  <c r="AG874" i="3"/>
  <c r="AG875" i="3"/>
  <c r="AG876" i="3"/>
  <c r="AG877" i="3"/>
  <c r="AG878" i="3"/>
  <c r="AG879" i="3"/>
  <c r="AG880" i="3"/>
  <c r="AG881" i="3"/>
  <c r="AG882" i="3"/>
  <c r="AG883" i="3"/>
  <c r="AG884" i="3"/>
  <c r="AG885" i="3"/>
  <c r="AG886" i="3"/>
  <c r="AG887" i="3"/>
  <c r="AG888" i="3"/>
  <c r="AG889" i="3"/>
  <c r="AG890" i="3"/>
  <c r="AG891" i="3"/>
  <c r="AG892" i="3"/>
  <c r="AG893" i="3"/>
  <c r="AG894" i="3"/>
  <c r="AG895" i="3"/>
  <c r="AG896" i="3"/>
  <c r="AG897" i="3"/>
  <c r="AG898" i="3"/>
  <c r="AG899" i="3"/>
  <c r="AG900" i="3"/>
  <c r="AG901" i="3"/>
  <c r="AG902" i="3"/>
  <c r="AG903" i="3"/>
  <c r="AG904" i="3"/>
  <c r="AG905" i="3"/>
  <c r="AG906" i="3"/>
  <c r="AG907" i="3"/>
  <c r="AG908" i="3"/>
  <c r="AG909" i="3"/>
  <c r="AG910" i="3"/>
  <c r="AG911" i="3"/>
  <c r="AG912" i="3"/>
  <c r="AG913" i="3"/>
  <c r="AG914" i="3"/>
  <c r="AG915" i="3"/>
  <c r="AG916" i="3"/>
  <c r="AG917" i="3"/>
  <c r="AG918" i="3"/>
  <c r="AG919" i="3"/>
  <c r="AG920" i="3"/>
  <c r="AG921" i="3"/>
  <c r="AG922" i="3"/>
  <c r="AG923" i="3"/>
  <c r="AG924" i="3"/>
  <c r="AG925" i="3"/>
  <c r="AG926" i="3"/>
  <c r="AG927" i="3"/>
  <c r="AG928" i="3"/>
  <c r="AG929" i="3"/>
  <c r="AG930" i="3"/>
  <c r="Q934" i="3"/>
  <c r="U934" i="3"/>
  <c r="Y934" i="3"/>
  <c r="AC934" i="3"/>
  <c r="Q935" i="3"/>
  <c r="U935" i="3"/>
  <c r="Y935" i="3"/>
  <c r="AC935" i="3"/>
  <c r="Q936" i="3"/>
  <c r="U936" i="3"/>
  <c r="Y936" i="3"/>
  <c r="AC936" i="3"/>
  <c r="Q937" i="3"/>
  <c r="U937" i="3"/>
  <c r="Y937" i="3"/>
  <c r="AC937" i="3"/>
  <c r="Q938" i="3"/>
  <c r="U938" i="3"/>
  <c r="Y938" i="3"/>
  <c r="AC938" i="3"/>
  <c r="Q939" i="3"/>
  <c r="U939" i="3"/>
  <c r="Y939" i="3"/>
  <c r="AC939" i="3"/>
  <c r="Q940" i="3"/>
  <c r="U940" i="3"/>
  <c r="Y940" i="3"/>
  <c r="AC940" i="3"/>
  <c r="Q941" i="3"/>
  <c r="U941" i="3"/>
  <c r="Y941" i="3"/>
  <c r="AC941" i="3"/>
  <c r="Q942" i="3"/>
  <c r="U942" i="3"/>
  <c r="Y942" i="3"/>
  <c r="AC942" i="3"/>
  <c r="Q943" i="3"/>
  <c r="U943" i="3"/>
  <c r="Y943" i="3"/>
  <c r="AC943" i="3"/>
  <c r="Q944" i="3"/>
  <c r="U944" i="3"/>
  <c r="Y944" i="3"/>
  <c r="AC944" i="3"/>
  <c r="Q945" i="3"/>
  <c r="U945" i="3"/>
  <c r="Y945" i="3"/>
  <c r="AC945" i="3"/>
  <c r="Q946" i="3"/>
  <c r="U946" i="3"/>
  <c r="Y946" i="3"/>
  <c r="AC946" i="3"/>
  <c r="Q947" i="3"/>
  <c r="U947" i="3"/>
  <c r="Y947" i="3"/>
  <c r="AC947" i="3"/>
  <c r="Q948" i="3"/>
  <c r="U948" i="3"/>
  <c r="Y948" i="3"/>
  <c r="AC948" i="3"/>
  <c r="Q949" i="3"/>
  <c r="U949" i="3"/>
  <c r="Y949" i="3"/>
  <c r="AC949" i="3"/>
  <c r="Q950" i="3"/>
  <c r="U950" i="3"/>
  <c r="Y950" i="3"/>
  <c r="AC950" i="3"/>
  <c r="Q951" i="3"/>
  <c r="U951" i="3"/>
  <c r="Y951" i="3"/>
  <c r="AC951" i="3"/>
  <c r="Q952" i="3"/>
  <c r="U952" i="3"/>
  <c r="Y952" i="3"/>
  <c r="AC952" i="3"/>
  <c r="Q953" i="3"/>
  <c r="U953" i="3"/>
  <c r="Y953" i="3"/>
  <c r="AC953" i="3"/>
  <c r="Q954" i="3"/>
  <c r="U954" i="3"/>
  <c r="Y954" i="3"/>
  <c r="AC954" i="3"/>
  <c r="Q955" i="3"/>
  <c r="U955" i="3"/>
  <c r="Y955" i="3"/>
  <c r="AC955" i="3"/>
  <c r="Q956" i="3"/>
  <c r="U956" i="3"/>
  <c r="Y956" i="3"/>
  <c r="AC956" i="3"/>
  <c r="Q957" i="3"/>
  <c r="U957" i="3"/>
  <c r="Y957" i="3"/>
  <c r="AC957" i="3"/>
  <c r="AG3" i="4"/>
  <c r="AG4" i="4"/>
  <c r="AG5" i="4"/>
  <c r="AG6" i="4"/>
  <c r="AG7" i="4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8" i="4"/>
  <c r="AG89" i="4"/>
  <c r="AG90" i="4"/>
  <c r="AG91" i="4"/>
  <c r="AG92" i="4"/>
  <c r="AG93" i="4"/>
  <c r="AG94" i="4"/>
  <c r="AG95" i="4"/>
  <c r="AG96" i="4"/>
  <c r="AG97" i="4"/>
  <c r="AG98" i="4"/>
  <c r="AG99" i="4"/>
  <c r="AG100" i="4"/>
  <c r="AG101" i="4"/>
  <c r="AG102" i="4"/>
  <c r="AG103" i="4"/>
  <c r="AG104" i="4"/>
  <c r="AG105" i="4"/>
  <c r="AG106" i="4"/>
  <c r="AG107" i="4"/>
  <c r="AG108" i="4"/>
  <c r="AG109" i="4"/>
  <c r="AG110" i="4"/>
  <c r="AG111" i="4"/>
  <c r="AG112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27" i="4"/>
  <c r="AG128" i="4"/>
  <c r="AG129" i="4"/>
  <c r="AG130" i="4"/>
  <c r="AG131" i="4"/>
  <c r="AG132" i="4"/>
  <c r="AG133" i="4"/>
  <c r="AG134" i="4"/>
  <c r="AG135" i="4"/>
  <c r="AG136" i="4"/>
  <c r="AG137" i="4"/>
  <c r="AG138" i="4"/>
  <c r="AG139" i="4"/>
  <c r="AG140" i="4"/>
  <c r="AG141" i="4"/>
  <c r="AG142" i="4"/>
  <c r="AG143" i="4"/>
  <c r="AG144" i="4"/>
  <c r="AG145" i="4"/>
  <c r="AG146" i="4"/>
  <c r="AG147" i="4"/>
  <c r="AG148" i="4"/>
  <c r="AG149" i="4"/>
  <c r="AG150" i="4"/>
  <c r="AG151" i="4"/>
  <c r="AG152" i="4"/>
  <c r="AG153" i="4"/>
  <c r="AG154" i="4"/>
  <c r="AG155" i="4"/>
  <c r="AG156" i="4"/>
  <c r="AG157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0" i="4"/>
  <c r="AG171" i="4"/>
  <c r="AG172" i="4"/>
  <c r="AG173" i="4"/>
  <c r="AG174" i="4"/>
  <c r="AG175" i="4"/>
  <c r="AG176" i="4"/>
  <c r="AG177" i="4"/>
  <c r="AG178" i="4"/>
  <c r="AG179" i="4"/>
  <c r="AG180" i="4"/>
  <c r="AG181" i="4"/>
  <c r="AG182" i="4"/>
  <c r="AG183" i="4"/>
  <c r="AG184" i="4"/>
  <c r="AG185" i="4"/>
  <c r="AG186" i="4"/>
  <c r="AG187" i="4"/>
  <c r="AG188" i="4"/>
  <c r="AG189" i="4"/>
  <c r="AG190" i="4"/>
  <c r="AG191" i="4"/>
  <c r="AG192" i="4"/>
  <c r="AG193" i="4"/>
  <c r="AG194" i="4"/>
  <c r="AG195" i="4"/>
  <c r="AG196" i="4"/>
  <c r="AG197" i="4"/>
  <c r="AG198" i="4"/>
  <c r="AG199" i="4"/>
  <c r="AG200" i="4"/>
  <c r="AG201" i="4"/>
  <c r="AG202" i="4"/>
  <c r="AG203" i="4"/>
  <c r="AG204" i="4"/>
  <c r="AG205" i="4"/>
  <c r="AG206" i="4"/>
  <c r="AG207" i="4"/>
  <c r="AG208" i="4"/>
  <c r="AG209" i="4"/>
  <c r="AG210" i="4"/>
  <c r="AG211" i="4"/>
  <c r="AG212" i="4"/>
  <c r="AG213" i="4"/>
  <c r="AG214" i="4"/>
  <c r="AG215" i="4"/>
  <c r="AG216" i="4"/>
  <c r="AG217" i="4"/>
  <c r="AG218" i="4"/>
  <c r="AG219" i="4"/>
  <c r="AG220" i="4"/>
  <c r="AG221" i="4"/>
  <c r="AG222" i="4"/>
  <c r="AG223" i="4"/>
  <c r="AG224" i="4"/>
  <c r="AG225" i="4"/>
  <c r="AG226" i="4"/>
  <c r="AG227" i="4"/>
  <c r="AG228" i="4"/>
  <c r="AG229" i="4"/>
  <c r="AG230" i="4"/>
  <c r="AG231" i="4"/>
  <c r="AG232" i="4"/>
  <c r="AG233" i="4"/>
  <c r="AG234" i="4"/>
  <c r="AG235" i="4"/>
  <c r="AG236" i="4"/>
  <c r="AG237" i="4"/>
  <c r="AG238" i="4"/>
  <c r="AG239" i="4"/>
  <c r="AG240" i="4"/>
  <c r="AG241" i="4"/>
  <c r="AG242" i="4"/>
  <c r="AG243" i="4"/>
  <c r="AG244" i="4"/>
  <c r="AG245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AG464" i="4"/>
  <c r="AG465" i="4"/>
  <c r="W467" i="4"/>
  <c r="W468" i="4"/>
  <c r="W469" i="4"/>
  <c r="W470" i="4"/>
  <c r="W471" i="4"/>
  <c r="AG472" i="4"/>
  <c r="AG474" i="4"/>
  <c r="AG475" i="4"/>
  <c r="AG476" i="4"/>
  <c r="AG477" i="4"/>
  <c r="AG478" i="4"/>
  <c r="AG479" i="4"/>
  <c r="AG480" i="4"/>
  <c r="AG481" i="4"/>
  <c r="AG482" i="4"/>
  <c r="AG483" i="4"/>
  <c r="AG484" i="4"/>
  <c r="AG485" i="4"/>
  <c r="AG486" i="4"/>
  <c r="AG487" i="4"/>
  <c r="AG488" i="4"/>
  <c r="AG489" i="4"/>
  <c r="AG490" i="4"/>
  <c r="AG491" i="4"/>
  <c r="AG492" i="4"/>
  <c r="AG493" i="4"/>
  <c r="AG494" i="4"/>
  <c r="AG495" i="4"/>
  <c r="AG496" i="4"/>
  <c r="AG497" i="4"/>
  <c r="AG498" i="4"/>
  <c r="AG499" i="4"/>
  <c r="AG500" i="4"/>
  <c r="AG501" i="4"/>
  <c r="AG502" i="4"/>
  <c r="AG503" i="4"/>
  <c r="AG504" i="4"/>
  <c r="AG505" i="4"/>
  <c r="AG506" i="4"/>
  <c r="AG507" i="4"/>
  <c r="AG508" i="4"/>
  <c r="AG509" i="4"/>
  <c r="AG510" i="4"/>
  <c r="AG511" i="4"/>
  <c r="AG512" i="4"/>
  <c r="AG513" i="4"/>
  <c r="AG514" i="4"/>
  <c r="AG515" i="4"/>
  <c r="AG516" i="4"/>
  <c r="AG517" i="4"/>
  <c r="AG518" i="4"/>
  <c r="AG519" i="4"/>
  <c r="AG520" i="4"/>
  <c r="AG521" i="4"/>
  <c r="AG522" i="4"/>
  <c r="AG523" i="4"/>
  <c r="AG524" i="4"/>
  <c r="AG525" i="4"/>
  <c r="AG526" i="4"/>
  <c r="AG527" i="4"/>
  <c r="AG528" i="4"/>
  <c r="AG529" i="4"/>
  <c r="AG530" i="4"/>
  <c r="AG531" i="4"/>
  <c r="AG532" i="4"/>
  <c r="AG533" i="4"/>
  <c r="AG534" i="4"/>
  <c r="AG535" i="4"/>
  <c r="AG536" i="4"/>
  <c r="AG537" i="4"/>
  <c r="AG538" i="4"/>
  <c r="AG539" i="4"/>
  <c r="AG540" i="4"/>
  <c r="AG541" i="4"/>
  <c r="AG542" i="4"/>
  <c r="AG543" i="4"/>
  <c r="AG544" i="4"/>
  <c r="AG545" i="4"/>
  <c r="AG546" i="4"/>
  <c r="AG547" i="4"/>
  <c r="AG548" i="4"/>
  <c r="AG549" i="4"/>
  <c r="AG550" i="4"/>
  <c r="AG551" i="4"/>
  <c r="AG552" i="4"/>
  <c r="AG553" i="4"/>
  <c r="AG554" i="4"/>
  <c r="AG555" i="4"/>
  <c r="AG556" i="4"/>
  <c r="AG557" i="4"/>
  <c r="AG558" i="4"/>
  <c r="AG559" i="4"/>
  <c r="AG560" i="4"/>
  <c r="AG561" i="4"/>
  <c r="AG562" i="4"/>
  <c r="AG563" i="4"/>
  <c r="AG564" i="4"/>
  <c r="AG565" i="4"/>
  <c r="AG566" i="4"/>
  <c r="AG567" i="4"/>
  <c r="AG568" i="4"/>
  <c r="AG569" i="4"/>
  <c r="AG570" i="4"/>
  <c r="AG571" i="4"/>
  <c r="AG572" i="4"/>
  <c r="AG573" i="4"/>
  <c r="AG574" i="4"/>
  <c r="AG575" i="4"/>
  <c r="AG576" i="4"/>
  <c r="AG577" i="4"/>
  <c r="AG578" i="4"/>
  <c r="AG579" i="4"/>
  <c r="AG580" i="4"/>
  <c r="AG581" i="4"/>
  <c r="AG582" i="4"/>
  <c r="AG583" i="4"/>
  <c r="AG584" i="4"/>
  <c r="AG585" i="4"/>
  <c r="AG586" i="4"/>
  <c r="AG587" i="4"/>
  <c r="AG588" i="4"/>
  <c r="AG589" i="4"/>
  <c r="AG590" i="4"/>
  <c r="AG591" i="4"/>
  <c r="AG592" i="4"/>
  <c r="AG593" i="4"/>
  <c r="AG594" i="4"/>
  <c r="AG595" i="4"/>
  <c r="AG596" i="4"/>
  <c r="AG597" i="4"/>
  <c r="AG598" i="4"/>
  <c r="AG599" i="4"/>
  <c r="AG600" i="4"/>
  <c r="AG601" i="4"/>
  <c r="AG602" i="4"/>
  <c r="AG603" i="4"/>
  <c r="AG604" i="4"/>
  <c r="AG605" i="4"/>
  <c r="AG606" i="4"/>
  <c r="AG607" i="4"/>
  <c r="AG608" i="4"/>
  <c r="AG609" i="4"/>
  <c r="AG610" i="4"/>
  <c r="AG611" i="4"/>
  <c r="AG612" i="4"/>
  <c r="AG613" i="4"/>
  <c r="AG614" i="4"/>
  <c r="AG615" i="4"/>
  <c r="AG616" i="4"/>
  <c r="AG617" i="4"/>
  <c r="AG618" i="4"/>
  <c r="AG619" i="4"/>
  <c r="AG620" i="4"/>
  <c r="AG621" i="4"/>
  <c r="AG622" i="4"/>
  <c r="AG623" i="4"/>
  <c r="AG624" i="4"/>
  <c r="AG625" i="4"/>
  <c r="AG626" i="4"/>
  <c r="AG627" i="4"/>
  <c r="AG628" i="4"/>
  <c r="AG629" i="4"/>
  <c r="AG630" i="4"/>
  <c r="AG631" i="4"/>
  <c r="AG632" i="4"/>
  <c r="AG633" i="4"/>
  <c r="AG634" i="4"/>
  <c r="AG635" i="4"/>
  <c r="AG636" i="4"/>
  <c r="AG637" i="4"/>
  <c r="AG638" i="4"/>
  <c r="AG639" i="4"/>
  <c r="AG640" i="4"/>
  <c r="AG641" i="4"/>
  <c r="AG642" i="4"/>
  <c r="AG643" i="4"/>
  <c r="AG644" i="4"/>
  <c r="AG645" i="4"/>
  <c r="AG646" i="4"/>
  <c r="AG647" i="4"/>
  <c r="AG648" i="4"/>
  <c r="AG649" i="4"/>
  <c r="AG650" i="4"/>
  <c r="AG651" i="4"/>
  <c r="AG652" i="4"/>
  <c r="AG653" i="4"/>
  <c r="AG654" i="4"/>
  <c r="AG655" i="4"/>
  <c r="AG656" i="4"/>
  <c r="AG657" i="4"/>
  <c r="AG658" i="4"/>
  <c r="AG659" i="4"/>
  <c r="AG660" i="4"/>
  <c r="AG661" i="4"/>
  <c r="AG662" i="4"/>
  <c r="AG663" i="4"/>
  <c r="AG664" i="4"/>
  <c r="AG665" i="4"/>
  <c r="AG666" i="4"/>
  <c r="AG667" i="4"/>
  <c r="AG668" i="4"/>
  <c r="AG669" i="4"/>
  <c r="AG670" i="4"/>
  <c r="AG671" i="4"/>
  <c r="AG672" i="4"/>
  <c r="AG673" i="4"/>
  <c r="AG674" i="4"/>
  <c r="AG675" i="4"/>
  <c r="AG676" i="4"/>
  <c r="AG677" i="4"/>
  <c r="AG678" i="4"/>
  <c r="AG679" i="4"/>
  <c r="AG680" i="4"/>
  <c r="AG681" i="4"/>
  <c r="AG682" i="4"/>
  <c r="AG683" i="4"/>
  <c r="AG684" i="4"/>
  <c r="AG685" i="4"/>
  <c r="AG686" i="4"/>
  <c r="AG687" i="4"/>
  <c r="AG688" i="4"/>
  <c r="AG689" i="4"/>
  <c r="AG690" i="4"/>
  <c r="AG691" i="4"/>
  <c r="AG692" i="4"/>
  <c r="AG693" i="4"/>
  <c r="AG694" i="4"/>
  <c r="AG695" i="4"/>
  <c r="AG696" i="4"/>
  <c r="AG697" i="4"/>
  <c r="AG698" i="4"/>
  <c r="AG699" i="4"/>
  <c r="AG700" i="4"/>
  <c r="AG701" i="4"/>
  <c r="AG702" i="4"/>
  <c r="AG703" i="4"/>
  <c r="AG704" i="4"/>
  <c r="AG705" i="4"/>
  <c r="AG706" i="4"/>
  <c r="AG707" i="4"/>
  <c r="AG708" i="4"/>
  <c r="AG709" i="4"/>
  <c r="AG710" i="4"/>
  <c r="AG711" i="4"/>
  <c r="AG712" i="4"/>
  <c r="AG713" i="4"/>
  <c r="AG714" i="4"/>
  <c r="AG715" i="4"/>
  <c r="AG716" i="4"/>
  <c r="AG717" i="4"/>
  <c r="AG718" i="4"/>
  <c r="AG719" i="4"/>
  <c r="AG720" i="4"/>
  <c r="AG721" i="4"/>
  <c r="AG722" i="4"/>
  <c r="AG723" i="4"/>
  <c r="AG724" i="4"/>
  <c r="AG725" i="4"/>
  <c r="AG726" i="4"/>
  <c r="AG727" i="4"/>
  <c r="AG728" i="4"/>
  <c r="AG729" i="4"/>
  <c r="AG730" i="4"/>
  <c r="AG731" i="4"/>
  <c r="AG732" i="4"/>
  <c r="AG733" i="4"/>
  <c r="AG734" i="4"/>
  <c r="AG735" i="4"/>
  <c r="AG736" i="4"/>
  <c r="AG737" i="4"/>
  <c r="AG738" i="4"/>
  <c r="AG739" i="4"/>
  <c r="AG740" i="4"/>
  <c r="AG741" i="4"/>
  <c r="AG742" i="4"/>
  <c r="AG743" i="4"/>
  <c r="AG744" i="4"/>
  <c r="AG745" i="4"/>
  <c r="AG746" i="4"/>
  <c r="W748" i="4"/>
  <c r="AG749" i="4"/>
  <c r="W751" i="4"/>
  <c r="AG752" i="4"/>
  <c r="AG754" i="4"/>
  <c r="W756" i="4"/>
  <c r="W757" i="4"/>
  <c r="W758" i="4"/>
  <c r="W759" i="4"/>
  <c r="AG760" i="4"/>
  <c r="AG762" i="4"/>
  <c r="W764" i="4"/>
  <c r="W765" i="4"/>
  <c r="W766" i="4"/>
  <c r="W767" i="4"/>
  <c r="AG768" i="4"/>
  <c r="W770" i="4"/>
  <c r="W771" i="4"/>
  <c r="W772" i="4"/>
  <c r="W773" i="4"/>
  <c r="W774" i="4"/>
  <c r="W775" i="4"/>
  <c r="W776" i="4"/>
  <c r="W777" i="4"/>
  <c r="W778" i="4"/>
  <c r="W779" i="4"/>
  <c r="W780" i="4"/>
  <c r="AG781" i="4"/>
  <c r="AG782" i="4"/>
  <c r="AG783" i="4"/>
  <c r="AG784" i="4"/>
  <c r="AG785" i="4"/>
  <c r="AG786" i="4"/>
  <c r="AG787" i="4"/>
  <c r="AG788" i="4"/>
  <c r="AG789" i="4"/>
  <c r="AG790" i="4"/>
  <c r="AG791" i="4"/>
  <c r="AG792" i="4"/>
  <c r="AG793" i="4"/>
  <c r="AG794" i="4"/>
  <c r="AG795" i="4"/>
  <c r="AG796" i="4"/>
  <c r="AG797" i="4"/>
  <c r="AG798" i="4"/>
  <c r="AG799" i="4"/>
  <c r="AG800" i="4"/>
  <c r="AG801" i="4"/>
  <c r="AG802" i="4"/>
  <c r="AG803" i="4"/>
  <c r="AG804" i="4"/>
  <c r="AG805" i="4"/>
  <c r="AG806" i="4"/>
  <c r="AG807" i="4"/>
  <c r="AG808" i="4"/>
  <c r="AG809" i="4"/>
  <c r="AG810" i="4"/>
  <c r="AG811" i="4"/>
  <c r="AG812" i="4"/>
  <c r="AG813" i="4"/>
  <c r="AG814" i="4"/>
  <c r="AG815" i="4"/>
  <c r="AG816" i="4"/>
  <c r="AG817" i="4"/>
  <c r="AG818" i="4"/>
  <c r="AG819" i="4"/>
  <c r="AG820" i="4"/>
  <c r="AG821" i="4"/>
  <c r="AG822" i="4"/>
  <c r="AG823" i="4"/>
  <c r="AG824" i="4"/>
  <c r="AG825" i="4"/>
  <c r="AG826" i="4"/>
  <c r="AG827" i="4"/>
  <c r="AG828" i="4"/>
  <c r="AG829" i="4"/>
  <c r="AG830" i="4"/>
  <c r="AG831" i="4"/>
  <c r="AG832" i="4"/>
  <c r="AG833" i="4"/>
  <c r="AG834" i="4"/>
  <c r="AG835" i="4"/>
  <c r="AG836" i="4"/>
  <c r="AG837" i="4"/>
  <c r="AG838" i="4"/>
  <c r="AG839" i="4"/>
  <c r="AG840" i="4"/>
  <c r="AG841" i="4"/>
  <c r="AG842" i="4"/>
  <c r="AG843" i="4"/>
  <c r="AG844" i="4"/>
  <c r="AG845" i="4"/>
  <c r="AG846" i="4"/>
  <c r="AG847" i="4"/>
  <c r="AG848" i="4"/>
  <c r="AG849" i="4"/>
  <c r="AG850" i="4"/>
  <c r="AG851" i="4"/>
  <c r="AG852" i="4"/>
  <c r="AG853" i="4"/>
  <c r="AG854" i="4"/>
  <c r="AG855" i="4"/>
  <c r="AG856" i="4"/>
  <c r="AG857" i="4"/>
  <c r="AG858" i="4"/>
  <c r="AG859" i="4"/>
  <c r="AG860" i="4"/>
  <c r="AG861" i="4"/>
  <c r="AG862" i="4"/>
  <c r="AG863" i="4"/>
  <c r="AG864" i="4"/>
  <c r="AG865" i="4"/>
  <c r="AG866" i="4"/>
  <c r="AG867" i="4"/>
  <c r="AG868" i="4"/>
  <c r="AG869" i="4"/>
  <c r="AG870" i="4"/>
  <c r="AG871" i="4"/>
  <c r="AG872" i="4"/>
  <c r="AG873" i="4"/>
  <c r="AG874" i="4"/>
  <c r="AG875" i="4"/>
  <c r="AG876" i="4"/>
  <c r="AG877" i="4"/>
  <c r="AG878" i="4"/>
  <c r="AG879" i="4"/>
  <c r="AG880" i="4"/>
  <c r="AG881" i="4"/>
  <c r="AG882" i="4"/>
  <c r="AG883" i="4"/>
  <c r="AG884" i="4"/>
  <c r="AG885" i="4"/>
  <c r="AG886" i="4"/>
  <c r="AG887" i="4"/>
  <c r="AG888" i="4"/>
  <c r="AG889" i="4"/>
  <c r="AG890" i="4"/>
  <c r="AG891" i="4"/>
  <c r="Q895" i="4"/>
  <c r="U895" i="4"/>
  <c r="Y895" i="4"/>
  <c r="AC895" i="4"/>
  <c r="Q896" i="4"/>
  <c r="U896" i="4"/>
  <c r="Y896" i="4"/>
  <c r="AC896" i="4"/>
  <c r="Q897" i="4"/>
  <c r="U897" i="4"/>
  <c r="Y897" i="4"/>
  <c r="AC897" i="4"/>
  <c r="Q898" i="4"/>
  <c r="U898" i="4"/>
  <c r="Y898" i="4"/>
  <c r="AC898" i="4"/>
  <c r="Q899" i="4"/>
  <c r="U899" i="4"/>
  <c r="Y899" i="4"/>
  <c r="AC899" i="4"/>
  <c r="Q900" i="4"/>
  <c r="U900" i="4"/>
  <c r="Y900" i="4"/>
  <c r="AC900" i="4"/>
  <c r="Q901" i="4"/>
  <c r="U901" i="4"/>
  <c r="Y901" i="4"/>
  <c r="AC901" i="4"/>
  <c r="Q902" i="4"/>
  <c r="U902" i="4"/>
  <c r="Y902" i="4"/>
  <c r="AC902" i="4"/>
  <c r="Q903" i="4"/>
  <c r="U903" i="4"/>
  <c r="Y903" i="4"/>
  <c r="AC903" i="4"/>
  <c r="Q904" i="4"/>
  <c r="U904" i="4"/>
  <c r="Y904" i="4"/>
  <c r="AC904" i="4"/>
  <c r="Q905" i="4"/>
  <c r="U905" i="4"/>
  <c r="Y905" i="4"/>
  <c r="AC905" i="4"/>
  <c r="Q906" i="4"/>
  <c r="U906" i="4"/>
  <c r="Y906" i="4"/>
  <c r="AC906" i="4"/>
  <c r="Q907" i="4"/>
  <c r="U907" i="4"/>
  <c r="Y907" i="4"/>
  <c r="AC907" i="4"/>
  <c r="Q908" i="4"/>
  <c r="U908" i="4"/>
  <c r="Y908" i="4"/>
  <c r="AC908" i="4"/>
  <c r="Q909" i="4"/>
  <c r="U909" i="4"/>
  <c r="Y909" i="4"/>
  <c r="AC909" i="4"/>
  <c r="Q910" i="4"/>
  <c r="U910" i="4"/>
  <c r="Y910" i="4"/>
  <c r="AC910" i="4"/>
  <c r="Q911" i="4"/>
  <c r="U911" i="4"/>
  <c r="Y911" i="4"/>
  <c r="AC911" i="4"/>
  <c r="Q912" i="4"/>
  <c r="U912" i="4"/>
  <c r="Y912" i="4"/>
  <c r="AC912" i="4"/>
  <c r="Q913" i="4"/>
  <c r="U913" i="4"/>
  <c r="Y913" i="4"/>
  <c r="AC913" i="4"/>
  <c r="Q914" i="4"/>
  <c r="U914" i="4"/>
  <c r="Y914" i="4"/>
  <c r="AC914" i="4"/>
  <c r="Q915" i="4"/>
  <c r="U915" i="4"/>
  <c r="Y915" i="4"/>
  <c r="AC915" i="4"/>
  <c r="Q916" i="4"/>
  <c r="U916" i="4"/>
  <c r="Y916" i="4"/>
  <c r="AC916" i="4"/>
  <c r="Q917" i="4"/>
  <c r="U917" i="4"/>
  <c r="Y917" i="4"/>
  <c r="AC917" i="4"/>
  <c r="Q918" i="4"/>
  <c r="U918" i="4"/>
  <c r="Y918" i="4"/>
  <c r="AC918" i="4"/>
  <c r="W3" i="5"/>
  <c r="W4" i="5"/>
  <c r="W5" i="5"/>
  <c r="W6" i="5"/>
  <c r="W7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W53" i="5"/>
  <c r="W54" i="5"/>
  <c r="W55" i="5"/>
  <c r="W56" i="5"/>
  <c r="W57" i="5"/>
  <c r="W58" i="5"/>
  <c r="W59" i="5"/>
  <c r="W60" i="5"/>
  <c r="W61" i="5"/>
  <c r="W62" i="5"/>
  <c r="W63" i="5"/>
  <c r="W64" i="5"/>
  <c r="W65" i="5"/>
  <c r="W66" i="5"/>
  <c r="W67" i="5"/>
  <c r="W68" i="5"/>
  <c r="W69" i="5"/>
  <c r="W70" i="5"/>
  <c r="W71" i="5"/>
  <c r="W72" i="5"/>
  <c r="W73" i="5"/>
  <c r="W74" i="5"/>
  <c r="W75" i="5"/>
  <c r="W76" i="5"/>
  <c r="W77" i="5"/>
  <c r="W78" i="5"/>
  <c r="W79" i="5"/>
  <c r="W80" i="5"/>
  <c r="W81" i="5"/>
  <c r="W82" i="5"/>
  <c r="W83" i="5"/>
  <c r="W84" i="5"/>
  <c r="W85" i="5"/>
  <c r="W86" i="5"/>
  <c r="W87" i="5"/>
  <c r="W88" i="5"/>
  <c r="W89" i="5"/>
  <c r="W90" i="5"/>
  <c r="W91" i="5"/>
  <c r="W92" i="5"/>
  <c r="W93" i="5"/>
  <c r="W94" i="5"/>
  <c r="W95" i="5"/>
  <c r="W96" i="5"/>
  <c r="W97" i="5"/>
  <c r="W98" i="5"/>
  <c r="W99" i="5"/>
  <c r="W100" i="5"/>
  <c r="W101" i="5"/>
  <c r="W102" i="5"/>
  <c r="W103" i="5"/>
  <c r="W104" i="5"/>
  <c r="W105" i="5"/>
  <c r="W106" i="5"/>
  <c r="W107" i="5"/>
  <c r="W108" i="5"/>
  <c r="W109" i="5"/>
  <c r="W110" i="5"/>
  <c r="W111" i="5"/>
  <c r="W112" i="5"/>
  <c r="W113" i="5"/>
  <c r="W114" i="5"/>
  <c r="W115" i="5"/>
  <c r="W116" i="5"/>
  <c r="W117" i="5"/>
  <c r="W118" i="5"/>
  <c r="W119" i="5"/>
  <c r="W120" i="5"/>
  <c r="W121" i="5"/>
  <c r="W122" i="5"/>
  <c r="W123" i="5"/>
  <c r="W124" i="5"/>
  <c r="W125" i="5"/>
  <c r="W126" i="5"/>
  <c r="W127" i="5"/>
  <c r="W128" i="5"/>
  <c r="W129" i="5"/>
  <c r="W130" i="5"/>
  <c r="W131" i="5"/>
  <c r="W132" i="5"/>
  <c r="W133" i="5"/>
  <c r="W134" i="5"/>
  <c r="W135" i="5"/>
  <c r="W136" i="5"/>
  <c r="W137" i="5"/>
  <c r="W138" i="5"/>
  <c r="W139" i="5"/>
  <c r="W140" i="5"/>
  <c r="W141" i="5"/>
  <c r="W142" i="5"/>
  <c r="W143" i="5"/>
  <c r="W144" i="5"/>
  <c r="W145" i="5"/>
  <c r="W146" i="5"/>
  <c r="W147" i="5"/>
  <c r="W148" i="5"/>
  <c r="W149" i="5"/>
  <c r="W150" i="5"/>
  <c r="W151" i="5"/>
  <c r="W152" i="5"/>
  <c r="W153" i="5"/>
  <c r="W154" i="5"/>
  <c r="W155" i="5"/>
  <c r="W156" i="5"/>
  <c r="W157" i="5"/>
  <c r="W158" i="5"/>
  <c r="W159" i="5"/>
  <c r="W160" i="5"/>
  <c r="W161" i="5"/>
  <c r="W162" i="5"/>
  <c r="W163" i="5"/>
  <c r="W164" i="5"/>
  <c r="W165" i="5"/>
  <c r="W166" i="5"/>
  <c r="W167" i="5"/>
  <c r="W168" i="5"/>
  <c r="W169" i="5"/>
  <c r="W170" i="5"/>
  <c r="W171" i="5"/>
  <c r="W172" i="5"/>
  <c r="W173" i="5"/>
  <c r="W174" i="5"/>
  <c r="W175" i="5"/>
  <c r="W176" i="5"/>
  <c r="W177" i="5"/>
  <c r="W178" i="5"/>
  <c r="W179" i="5"/>
  <c r="W180" i="5"/>
  <c r="W181" i="5"/>
  <c r="W182" i="5"/>
  <c r="W183" i="5"/>
  <c r="W184" i="5"/>
  <c r="W185" i="5"/>
  <c r="W186" i="5"/>
  <c r="W187" i="5"/>
  <c r="W188" i="5"/>
  <c r="W189" i="5"/>
  <c r="W190" i="5"/>
  <c r="W191" i="5"/>
  <c r="W192" i="5"/>
  <c r="W193" i="5"/>
  <c r="W194" i="5"/>
  <c r="W195" i="5"/>
  <c r="W196" i="5"/>
  <c r="W197" i="5"/>
  <c r="W198" i="5"/>
  <c r="W199" i="5"/>
  <c r="W200" i="5"/>
  <c r="W201" i="5"/>
  <c r="W202" i="5"/>
  <c r="W203" i="5"/>
  <c r="W204" i="5"/>
  <c r="W205" i="5"/>
  <c r="W206" i="5"/>
  <c r="W207" i="5"/>
  <c r="W208" i="5"/>
  <c r="W209" i="5"/>
  <c r="W210" i="5"/>
  <c r="W211" i="5"/>
  <c r="W212" i="5"/>
  <c r="W213" i="5"/>
  <c r="W214" i="5"/>
  <c r="W215" i="5"/>
  <c r="W216" i="5"/>
  <c r="W217" i="5"/>
  <c r="W218" i="5"/>
  <c r="W219" i="5"/>
  <c r="W220" i="5"/>
  <c r="W221" i="5"/>
  <c r="W222" i="5"/>
  <c r="W223" i="5"/>
  <c r="W225" i="5"/>
  <c r="W226" i="5"/>
  <c r="W227" i="5"/>
  <c r="W228" i="5"/>
  <c r="W229" i="5"/>
  <c r="W230" i="5"/>
  <c r="W231" i="5"/>
  <c r="W232" i="5"/>
  <c r="W233" i="5"/>
  <c r="W234" i="5"/>
  <c r="W235" i="5"/>
  <c r="W236" i="5"/>
  <c r="W237" i="5"/>
  <c r="W238" i="5"/>
  <c r="W239" i="5"/>
  <c r="W240" i="5"/>
  <c r="W241" i="5"/>
  <c r="W242" i="5"/>
  <c r="W243" i="5"/>
  <c r="W244" i="5"/>
  <c r="W245" i="5"/>
  <c r="W246" i="5"/>
  <c r="W247" i="5"/>
  <c r="W248" i="5"/>
  <c r="W249" i="5"/>
  <c r="W250" i="5"/>
  <c r="W251" i="5"/>
  <c r="W252" i="5"/>
  <c r="W253" i="5"/>
  <c r="W254" i="5"/>
  <c r="W255" i="5"/>
  <c r="W256" i="5"/>
  <c r="W257" i="5"/>
  <c r="W258" i="5"/>
  <c r="W259" i="5"/>
  <c r="W260" i="5"/>
  <c r="W261" i="5"/>
  <c r="W262" i="5"/>
  <c r="W263" i="5"/>
  <c r="W264" i="5"/>
  <c r="W265" i="5"/>
  <c r="W266" i="5"/>
  <c r="W267" i="5"/>
  <c r="W268" i="5"/>
  <c r="W269" i="5"/>
  <c r="W270" i="5"/>
  <c r="W271" i="5"/>
  <c r="W272" i="5"/>
  <c r="W273" i="5"/>
  <c r="W274" i="5"/>
  <c r="W275" i="5"/>
  <c r="W276" i="5"/>
  <c r="W277" i="5"/>
  <c r="W278" i="5"/>
  <c r="W279" i="5"/>
  <c r="W280" i="5"/>
  <c r="W281" i="5"/>
  <c r="W282" i="5"/>
  <c r="W283" i="5"/>
  <c r="W284" i="5"/>
  <c r="W285" i="5"/>
  <c r="W286" i="5"/>
  <c r="W287" i="5"/>
  <c r="W288" i="5"/>
  <c r="W289" i="5"/>
  <c r="W290" i="5"/>
  <c r="W291" i="5"/>
  <c r="W292" i="5"/>
  <c r="W293" i="5"/>
  <c r="W294" i="5"/>
  <c r="W295" i="5"/>
  <c r="W296" i="5"/>
  <c r="W297" i="5"/>
  <c r="W298" i="5"/>
  <c r="W299" i="5"/>
  <c r="W300" i="5"/>
  <c r="W301" i="5"/>
  <c r="W302" i="5"/>
  <c r="W303" i="5"/>
  <c r="W304" i="5"/>
  <c r="W305" i="5"/>
  <c r="W306" i="5"/>
  <c r="W307" i="5"/>
  <c r="W308" i="5"/>
  <c r="W309" i="5"/>
  <c r="W310" i="5"/>
  <c r="W311" i="5"/>
  <c r="W312" i="5"/>
  <c r="W313" i="5"/>
  <c r="W314" i="5"/>
  <c r="W315" i="5"/>
  <c r="W316" i="5"/>
  <c r="W317" i="5"/>
  <c r="W318" i="5"/>
  <c r="W319" i="5"/>
  <c r="W320" i="5"/>
  <c r="W321" i="5"/>
  <c r="W322" i="5"/>
  <c r="W323" i="5"/>
  <c r="W324" i="5"/>
  <c r="W325" i="5"/>
  <c r="W326" i="5"/>
  <c r="W327" i="5"/>
  <c r="W328" i="5"/>
  <c r="W329" i="5"/>
  <c r="W330" i="5"/>
  <c r="W331" i="5"/>
  <c r="W332" i="5"/>
  <c r="W333" i="5"/>
  <c r="W334" i="5"/>
  <c r="W335" i="5"/>
  <c r="W336" i="5"/>
  <c r="W337" i="5"/>
  <c r="W338" i="5"/>
  <c r="W339" i="5"/>
  <c r="W340" i="5"/>
  <c r="W341" i="5"/>
  <c r="W342" i="5"/>
  <c r="W343" i="5"/>
  <c r="W344" i="5"/>
  <c r="W345" i="5"/>
  <c r="W346" i="5"/>
  <c r="W347" i="5"/>
  <c r="W348" i="5"/>
  <c r="W349" i="5"/>
  <c r="W350" i="5"/>
  <c r="W351" i="5"/>
  <c r="W352" i="5"/>
  <c r="W353" i="5"/>
  <c r="W354" i="5"/>
  <c r="W355" i="5"/>
  <c r="W356" i="5"/>
  <c r="W357" i="5"/>
  <c r="W358" i="5"/>
  <c r="W359" i="5"/>
  <c r="W360" i="5"/>
  <c r="W361" i="5"/>
  <c r="W362" i="5"/>
  <c r="W363" i="5"/>
  <c r="W364" i="5"/>
  <c r="W365" i="5"/>
  <c r="W366" i="5"/>
  <c r="W367" i="5"/>
  <c r="W368" i="5"/>
  <c r="W369" i="5"/>
  <c r="W370" i="5"/>
  <c r="W371" i="5"/>
  <c r="W372" i="5"/>
  <c r="W373" i="5"/>
  <c r="W374" i="5"/>
  <c r="W375" i="5"/>
  <c r="W376" i="5"/>
  <c r="W377" i="5"/>
  <c r="W378" i="5"/>
  <c r="W379" i="5"/>
  <c r="W380" i="5"/>
  <c r="W381" i="5"/>
  <c r="W382" i="5"/>
  <c r="W383" i="5"/>
  <c r="W384" i="5"/>
  <c r="W385" i="5"/>
  <c r="W386" i="5"/>
  <c r="W387" i="5"/>
  <c r="W388" i="5"/>
  <c r="W389" i="5"/>
  <c r="W390" i="5"/>
  <c r="W391" i="5"/>
  <c r="W392" i="5"/>
  <c r="W393" i="5"/>
  <c r="W394" i="5"/>
  <c r="W395" i="5"/>
  <c r="W396" i="5"/>
  <c r="W397" i="5"/>
  <c r="W398" i="5"/>
  <c r="W399" i="5"/>
  <c r="W400" i="5"/>
  <c r="W401" i="5"/>
  <c r="W402" i="5"/>
  <c r="W403" i="5"/>
  <c r="W404" i="5"/>
  <c r="W405" i="5"/>
  <c r="W406" i="5"/>
  <c r="W407" i="5"/>
  <c r="W408" i="5"/>
  <c r="W409" i="5"/>
  <c r="W410" i="5"/>
  <c r="W411" i="5"/>
  <c r="W412" i="5"/>
  <c r="W413" i="5"/>
  <c r="W414" i="5"/>
  <c r="W415" i="5"/>
  <c r="W416" i="5"/>
  <c r="W417" i="5"/>
  <c r="W418" i="5"/>
  <c r="W419" i="5"/>
  <c r="W420" i="5"/>
  <c r="W421" i="5"/>
  <c r="W422" i="5"/>
  <c r="W423" i="5"/>
  <c r="W424" i="5"/>
  <c r="W425" i="5"/>
  <c r="W426" i="5"/>
  <c r="W427" i="5"/>
  <c r="W428" i="5"/>
  <c r="W429" i="5"/>
  <c r="W430" i="5"/>
  <c r="W431" i="5"/>
  <c r="W432" i="5"/>
  <c r="W433" i="5"/>
  <c r="W434" i="5"/>
  <c r="W435" i="5"/>
  <c r="W436" i="5"/>
  <c r="W437" i="5"/>
  <c r="W438" i="5"/>
  <c r="W439" i="5"/>
  <c r="W440" i="5"/>
  <c r="W441" i="5"/>
  <c r="W442" i="5"/>
  <c r="W443" i="5"/>
  <c r="W444" i="5"/>
  <c r="W445" i="5"/>
  <c r="W446" i="5"/>
  <c r="W447" i="5"/>
  <c r="W448" i="5"/>
  <c r="W449" i="5"/>
  <c r="W450" i="5"/>
  <c r="W451" i="5"/>
  <c r="W452" i="5"/>
  <c r="W453" i="5"/>
  <c r="W454" i="5"/>
  <c r="W455" i="5"/>
  <c r="W456" i="5"/>
  <c r="W457" i="5"/>
  <c r="W458" i="5"/>
  <c r="W459" i="5"/>
  <c r="W460" i="5"/>
  <c r="W461" i="5"/>
  <c r="W462" i="5"/>
  <c r="W463" i="5"/>
  <c r="W464" i="5"/>
  <c r="W465" i="5"/>
  <c r="W466" i="5"/>
  <c r="W467" i="5"/>
  <c r="W468" i="5"/>
  <c r="W469" i="5"/>
  <c r="W471" i="5"/>
  <c r="W472" i="5"/>
  <c r="W473" i="5"/>
  <c r="W474" i="5"/>
  <c r="W475" i="5"/>
  <c r="W476" i="5"/>
  <c r="W477" i="5"/>
  <c r="W478" i="5"/>
  <c r="W479" i="5"/>
  <c r="W480" i="5"/>
  <c r="W481" i="5"/>
  <c r="W482" i="5"/>
  <c r="W483" i="5"/>
  <c r="W484" i="5"/>
  <c r="W485" i="5"/>
  <c r="W486" i="5"/>
  <c r="W487" i="5"/>
  <c r="W488" i="5"/>
  <c r="W489" i="5"/>
  <c r="W490" i="5"/>
  <c r="W491" i="5"/>
  <c r="W492" i="5"/>
  <c r="W493" i="5"/>
  <c r="W494" i="5"/>
  <c r="W495" i="5"/>
  <c r="W496" i="5"/>
  <c r="W497" i="5"/>
  <c r="W498" i="5"/>
  <c r="W499" i="5"/>
  <c r="W500" i="5"/>
  <c r="W501" i="5"/>
  <c r="W502" i="5"/>
  <c r="W503" i="5"/>
  <c r="W504" i="5"/>
  <c r="W505" i="5"/>
  <c r="W506" i="5"/>
  <c r="W507" i="5"/>
  <c r="W508" i="5"/>
  <c r="W509" i="5"/>
  <c r="W510" i="5"/>
  <c r="W511" i="5"/>
  <c r="W512" i="5"/>
  <c r="W513" i="5"/>
  <c r="W514" i="5"/>
  <c r="W515" i="5"/>
  <c r="W516" i="5"/>
  <c r="W517" i="5"/>
  <c r="W518" i="5"/>
  <c r="W519" i="5"/>
  <c r="W520" i="5"/>
  <c r="W521" i="5"/>
  <c r="W522" i="5"/>
  <c r="W523" i="5"/>
  <c r="W524" i="5"/>
  <c r="W525" i="5"/>
  <c r="W526" i="5"/>
  <c r="W527" i="5"/>
  <c r="W528" i="5"/>
  <c r="W529" i="5"/>
  <c r="W530" i="5"/>
  <c r="W531" i="5"/>
  <c r="W532" i="5"/>
  <c r="W533" i="5"/>
  <c r="W534" i="5"/>
  <c r="W535" i="5"/>
  <c r="W536" i="5"/>
  <c r="W537" i="5"/>
  <c r="W538" i="5"/>
  <c r="W539" i="5"/>
  <c r="W540" i="5"/>
  <c r="W541" i="5"/>
  <c r="W542" i="5"/>
  <c r="W543" i="5"/>
  <c r="W544" i="5"/>
  <c r="W545" i="5"/>
  <c r="W546" i="5"/>
  <c r="W547" i="5"/>
  <c r="W548" i="5"/>
  <c r="W549" i="5"/>
  <c r="W550" i="5"/>
  <c r="W551" i="5"/>
  <c r="W552" i="5"/>
  <c r="W553" i="5"/>
  <c r="W554" i="5"/>
  <c r="W555" i="5"/>
  <c r="W556" i="5"/>
  <c r="W557" i="5"/>
  <c r="W558" i="5"/>
  <c r="W559" i="5"/>
  <c r="W560" i="5"/>
  <c r="W561" i="5"/>
  <c r="W562" i="5"/>
  <c r="W563" i="5"/>
  <c r="W564" i="5"/>
  <c r="W565" i="5"/>
  <c r="W566" i="5"/>
  <c r="W567" i="5"/>
  <c r="W568" i="5"/>
  <c r="W569" i="5"/>
  <c r="W570" i="5"/>
  <c r="W571" i="5"/>
  <c r="W572" i="5"/>
  <c r="W573" i="5"/>
  <c r="W574" i="5"/>
  <c r="W575" i="5"/>
  <c r="W576" i="5"/>
  <c r="W577" i="5"/>
  <c r="W578" i="5"/>
  <c r="W579" i="5"/>
  <c r="W580" i="5"/>
  <c r="W581" i="5"/>
  <c r="W582" i="5"/>
  <c r="W583" i="5"/>
  <c r="W584" i="5"/>
  <c r="W585" i="5"/>
  <c r="W586" i="5"/>
  <c r="W587" i="5"/>
  <c r="W588" i="5"/>
  <c r="W589" i="5"/>
  <c r="W590" i="5"/>
  <c r="W591" i="5"/>
  <c r="W592" i="5"/>
  <c r="W593" i="5"/>
  <c r="W594" i="5"/>
  <c r="W595" i="5"/>
  <c r="W596" i="5"/>
  <c r="W597" i="5"/>
  <c r="W598" i="5"/>
  <c r="W599" i="5"/>
  <c r="W600" i="5"/>
  <c r="W601" i="5"/>
  <c r="W602" i="5"/>
  <c r="W603" i="5"/>
  <c r="W604" i="5"/>
  <c r="W605" i="5"/>
  <c r="W606" i="5"/>
  <c r="W607" i="5"/>
  <c r="W608" i="5"/>
  <c r="W609" i="5"/>
  <c r="W610" i="5"/>
  <c r="W611" i="5"/>
  <c r="W612" i="5"/>
  <c r="W613" i="5"/>
  <c r="W614" i="5"/>
  <c r="W615" i="5"/>
  <c r="W616" i="5"/>
  <c r="W617" i="5"/>
  <c r="W618" i="5"/>
  <c r="W619" i="5"/>
  <c r="W620" i="5"/>
  <c r="W621" i="5"/>
  <c r="W622" i="5"/>
  <c r="W623" i="5"/>
  <c r="W624" i="5"/>
  <c r="W625" i="5"/>
  <c r="W626" i="5"/>
  <c r="W627" i="5"/>
  <c r="W628" i="5"/>
  <c r="W629" i="5"/>
  <c r="W630" i="5"/>
  <c r="W631" i="5"/>
  <c r="W632" i="5"/>
  <c r="W633" i="5"/>
  <c r="W634" i="5"/>
  <c r="W635" i="5"/>
  <c r="W636" i="5"/>
  <c r="W637" i="5"/>
  <c r="W638" i="5"/>
  <c r="W639" i="5"/>
  <c r="W640" i="5"/>
  <c r="W641" i="5"/>
  <c r="W642" i="5"/>
  <c r="W643" i="5"/>
  <c r="W644" i="5"/>
  <c r="W645" i="5"/>
  <c r="W646" i="5"/>
  <c r="W647" i="5"/>
  <c r="W648" i="5"/>
  <c r="W649" i="5"/>
  <c r="W650" i="5"/>
  <c r="W651" i="5"/>
  <c r="W652" i="5"/>
  <c r="W653" i="5"/>
  <c r="W654" i="5"/>
  <c r="W655" i="5"/>
  <c r="W656" i="5"/>
  <c r="W657" i="5"/>
  <c r="W658" i="5"/>
  <c r="W659" i="5"/>
  <c r="W660" i="5"/>
  <c r="W661" i="5"/>
  <c r="W662" i="5"/>
  <c r="W663" i="5"/>
  <c r="W664" i="5"/>
  <c r="W665" i="5"/>
  <c r="W666" i="5"/>
  <c r="W667" i="5"/>
  <c r="W668" i="5"/>
  <c r="W669" i="5"/>
  <c r="W670" i="5"/>
  <c r="W671" i="5"/>
  <c r="W672" i="5"/>
  <c r="W673" i="5"/>
  <c r="W674" i="5"/>
  <c r="W675" i="5"/>
  <c r="W676" i="5"/>
  <c r="W677" i="5"/>
  <c r="W678" i="5"/>
  <c r="W679" i="5"/>
  <c r="W680" i="5"/>
  <c r="W681" i="5"/>
  <c r="W682" i="5"/>
  <c r="W683" i="5"/>
  <c r="W684" i="5"/>
  <c r="W685" i="5"/>
  <c r="W686" i="5"/>
  <c r="W687" i="5"/>
  <c r="W688" i="5"/>
  <c r="W689" i="5"/>
  <c r="W690" i="5"/>
  <c r="W691" i="5"/>
  <c r="W692" i="5"/>
  <c r="W693" i="5"/>
  <c r="W694" i="5"/>
  <c r="W695" i="5"/>
  <c r="W696" i="5"/>
  <c r="W697" i="5"/>
  <c r="W698" i="5"/>
  <c r="W699" i="5"/>
  <c r="W700" i="5"/>
  <c r="W701" i="5"/>
  <c r="W702" i="5"/>
  <c r="W703" i="5"/>
  <c r="W704" i="5"/>
  <c r="W705" i="5"/>
  <c r="W706" i="5"/>
  <c r="W707" i="5"/>
  <c r="W708" i="5"/>
  <c r="W709" i="5"/>
  <c r="W710" i="5"/>
  <c r="W711" i="5"/>
  <c r="W712" i="5"/>
  <c r="W713" i="5"/>
  <c r="W714" i="5"/>
  <c r="W715" i="5"/>
  <c r="W716" i="5"/>
  <c r="W717" i="5"/>
  <c r="W718" i="5"/>
  <c r="W719" i="5"/>
  <c r="W720" i="5"/>
  <c r="W721" i="5"/>
  <c r="W722" i="5"/>
  <c r="W723" i="5"/>
  <c r="W724" i="5"/>
  <c r="W725" i="5"/>
  <c r="W726" i="5"/>
  <c r="W727" i="5"/>
  <c r="W728" i="5"/>
  <c r="W729" i="5"/>
  <c r="W730" i="5"/>
  <c r="W731" i="5"/>
  <c r="W732" i="5"/>
  <c r="W733" i="5"/>
  <c r="W734" i="5"/>
  <c r="W735" i="5"/>
  <c r="W736" i="5"/>
  <c r="W737" i="5"/>
  <c r="W738" i="5"/>
  <c r="W739" i="5"/>
  <c r="W740" i="5"/>
  <c r="W741" i="5"/>
  <c r="W742" i="5"/>
  <c r="W743" i="5"/>
  <c r="W744" i="5"/>
  <c r="W745" i="5"/>
  <c r="W746" i="5"/>
  <c r="W747" i="5"/>
  <c r="W748" i="5"/>
  <c r="W749" i="5"/>
  <c r="W750" i="5"/>
  <c r="W751" i="5"/>
  <c r="W752" i="5"/>
  <c r="W753" i="5"/>
  <c r="W754" i="5"/>
  <c r="W755" i="5"/>
  <c r="W756" i="5"/>
  <c r="W757" i="5"/>
  <c r="W758" i="5"/>
  <c r="W759" i="5"/>
  <c r="W760" i="5"/>
  <c r="W761" i="5"/>
  <c r="W762" i="5"/>
  <c r="W763" i="5"/>
  <c r="W764" i="5"/>
  <c r="W765" i="5"/>
  <c r="W766" i="5"/>
  <c r="W767" i="5"/>
  <c r="W768" i="5"/>
  <c r="W769" i="5"/>
  <c r="W770" i="5"/>
  <c r="W771" i="5"/>
  <c r="W772" i="5"/>
  <c r="W773" i="5"/>
  <c r="W774" i="5"/>
  <c r="W775" i="5"/>
  <c r="W776" i="5"/>
  <c r="W777" i="5"/>
  <c r="W778" i="5"/>
  <c r="W779" i="5"/>
  <c r="W780" i="5"/>
  <c r="W781" i="5"/>
  <c r="W782" i="5"/>
  <c r="W783" i="5"/>
  <c r="W784" i="5"/>
  <c r="W785" i="5"/>
  <c r="W786" i="5"/>
  <c r="W787" i="5"/>
  <c r="W788" i="5"/>
  <c r="W789" i="5"/>
  <c r="W790" i="5"/>
  <c r="W791" i="5"/>
  <c r="W792" i="5"/>
  <c r="W793" i="5"/>
  <c r="W794" i="5"/>
  <c r="W795" i="5"/>
  <c r="W796" i="5"/>
  <c r="W797" i="5"/>
  <c r="W798" i="5"/>
  <c r="W799" i="5"/>
  <c r="W800" i="5"/>
  <c r="W801" i="5"/>
  <c r="W802" i="5"/>
  <c r="W803" i="5"/>
  <c r="W804" i="5"/>
  <c r="W805" i="5"/>
  <c r="W806" i="5"/>
  <c r="W807" i="5"/>
  <c r="W808" i="5"/>
  <c r="W809" i="5"/>
  <c r="W810" i="5"/>
  <c r="W811" i="5"/>
  <c r="W812" i="5"/>
  <c r="W813" i="5"/>
  <c r="W814" i="5"/>
  <c r="W815" i="5"/>
  <c r="W816" i="5"/>
  <c r="W817" i="5"/>
  <c r="W818" i="5"/>
  <c r="W819" i="5"/>
  <c r="W820" i="5"/>
  <c r="W821" i="5"/>
  <c r="W822" i="5"/>
  <c r="W823" i="5"/>
  <c r="W824" i="5"/>
  <c r="W825" i="5"/>
  <c r="W826" i="5"/>
  <c r="W827" i="5"/>
  <c r="W828" i="5"/>
  <c r="W829" i="5"/>
  <c r="W830" i="5"/>
  <c r="W831" i="5"/>
  <c r="W832" i="5"/>
  <c r="W833" i="5"/>
  <c r="W834" i="5"/>
  <c r="W835" i="5"/>
  <c r="W836" i="5"/>
  <c r="W837" i="5"/>
  <c r="W838" i="5"/>
  <c r="W839" i="5"/>
  <c r="W840" i="5"/>
  <c r="W841" i="5"/>
  <c r="W842" i="5"/>
  <c r="W843" i="5"/>
  <c r="W844" i="5"/>
  <c r="W845" i="5"/>
  <c r="W846" i="5"/>
  <c r="W847" i="5"/>
  <c r="W848" i="5"/>
  <c r="W849" i="5"/>
  <c r="W850" i="5"/>
  <c r="W851" i="5"/>
  <c r="W852" i="5"/>
  <c r="W853" i="5"/>
  <c r="W854" i="5"/>
  <c r="W855" i="5"/>
  <c r="W856" i="5"/>
  <c r="W857" i="5"/>
  <c r="W858" i="5"/>
  <c r="W859" i="5"/>
  <c r="W860" i="5"/>
  <c r="W861" i="5"/>
  <c r="W862" i="5"/>
  <c r="W863" i="5"/>
  <c r="W864" i="5"/>
  <c r="W865" i="5"/>
  <c r="W866" i="5"/>
  <c r="W867" i="5"/>
  <c r="W868" i="5"/>
  <c r="W869" i="5"/>
  <c r="W870" i="5"/>
  <c r="W871" i="5"/>
  <c r="W872" i="5"/>
  <c r="W873" i="5"/>
  <c r="W874" i="5"/>
  <c r="W875" i="5"/>
  <c r="W876" i="5"/>
  <c r="W877" i="5"/>
  <c r="W878" i="5"/>
  <c r="W879" i="5"/>
  <c r="W880" i="5"/>
  <c r="W881" i="5"/>
  <c r="W882" i="5"/>
  <c r="W883" i="5"/>
  <c r="W884" i="5"/>
  <c r="W885" i="5"/>
  <c r="W886" i="5"/>
  <c r="W887" i="5"/>
  <c r="W888" i="5"/>
  <c r="W889" i="5"/>
  <c r="W890" i="5"/>
  <c r="W891" i="5"/>
  <c r="W892" i="5"/>
  <c r="W893" i="5"/>
  <c r="W894" i="5"/>
  <c r="W895" i="5"/>
  <c r="W896" i="5"/>
  <c r="W897" i="5"/>
  <c r="W898" i="5"/>
  <c r="W899" i="5"/>
  <c r="W900" i="5"/>
  <c r="W901" i="5"/>
  <c r="W902" i="5"/>
  <c r="W903" i="5"/>
  <c r="W904" i="5"/>
  <c r="W905" i="5"/>
  <c r="W906" i="5"/>
  <c r="W907" i="5"/>
  <c r="W908" i="5"/>
  <c r="W909" i="5"/>
  <c r="W910" i="5"/>
  <c r="W911" i="5"/>
  <c r="W912" i="5"/>
  <c r="W913" i="5"/>
  <c r="W914" i="5"/>
  <c r="W915" i="5"/>
  <c r="W916" i="5"/>
  <c r="W917" i="5"/>
  <c r="W918" i="5"/>
  <c r="W919" i="5"/>
  <c r="W920" i="5"/>
  <c r="W921" i="5"/>
  <c r="W922" i="5"/>
  <c r="W923" i="5"/>
  <c r="W924" i="5"/>
  <c r="W925" i="5"/>
  <c r="W926" i="5"/>
  <c r="W927" i="5"/>
  <c r="W928" i="5"/>
  <c r="W929" i="5"/>
  <c r="W930" i="5"/>
  <c r="W931" i="5"/>
  <c r="W932" i="5"/>
  <c r="W933" i="5"/>
  <c r="W934" i="5"/>
  <c r="W935" i="5"/>
  <c r="W936" i="5"/>
  <c r="W937" i="5"/>
  <c r="W938" i="5"/>
  <c r="W940" i="5"/>
  <c r="W941" i="5"/>
  <c r="W942" i="5"/>
  <c r="W943" i="5"/>
  <c r="W944" i="5"/>
  <c r="W945" i="5"/>
  <c r="W946" i="5"/>
  <c r="W947" i="5"/>
  <c r="W948" i="5"/>
  <c r="W949" i="5"/>
  <c r="W950" i="5"/>
  <c r="W951" i="5"/>
  <c r="W952" i="5"/>
  <c r="W953" i="5"/>
  <c r="W954" i="5"/>
  <c r="W955" i="5"/>
  <c r="W956" i="5"/>
  <c r="W957" i="5"/>
  <c r="W958" i="5"/>
  <c r="W959" i="5"/>
  <c r="W960" i="5"/>
  <c r="W961" i="5"/>
  <c r="W962" i="5"/>
  <c r="W963" i="5"/>
  <c r="W964" i="5"/>
  <c r="W965" i="5"/>
  <c r="W966" i="5"/>
  <c r="W967" i="5"/>
  <c r="W968" i="5"/>
  <c r="W969" i="5"/>
  <c r="W970" i="5"/>
  <c r="W971" i="5"/>
  <c r="W972" i="5"/>
  <c r="W973" i="5"/>
  <c r="W974" i="5"/>
  <c r="W975" i="5"/>
  <c r="W976" i="5"/>
  <c r="W977" i="5"/>
  <c r="W978" i="5"/>
  <c r="W979" i="5"/>
  <c r="W980" i="5"/>
  <c r="W981" i="5"/>
  <c r="W982" i="5"/>
  <c r="W983" i="5"/>
  <c r="W984" i="5"/>
  <c r="W985" i="5"/>
  <c r="W986" i="5"/>
  <c r="W987" i="5"/>
  <c r="W988" i="5"/>
  <c r="W989" i="5"/>
  <c r="W990" i="5"/>
  <c r="W991" i="5"/>
  <c r="W992" i="5"/>
  <c r="W993" i="5"/>
  <c r="W994" i="5"/>
  <c r="W995" i="5"/>
  <c r="W996" i="5"/>
  <c r="W997" i="5"/>
  <c r="W998" i="5"/>
  <c r="W999" i="5"/>
  <c r="W1000" i="5"/>
  <c r="W1001" i="5"/>
  <c r="W1002" i="5"/>
  <c r="W1003" i="5"/>
  <c r="W1004" i="5"/>
  <c r="W1005" i="5"/>
  <c r="W1006" i="5"/>
  <c r="W1007" i="5"/>
  <c r="W1008" i="5"/>
  <c r="W1009" i="5"/>
  <c r="W1010" i="5"/>
  <c r="W1011" i="5"/>
  <c r="W1012" i="5"/>
  <c r="W1013" i="5"/>
  <c r="W1014" i="5"/>
  <c r="W1015" i="5"/>
  <c r="W1016" i="5"/>
  <c r="W1017" i="5"/>
  <c r="W1018" i="5"/>
  <c r="W1019" i="5"/>
  <c r="W1020" i="5"/>
  <c r="W1021" i="5"/>
  <c r="W1022" i="5"/>
  <c r="W1023" i="5"/>
  <c r="W1024" i="5"/>
  <c r="W1025" i="5"/>
  <c r="W1026" i="5"/>
  <c r="W1027" i="5"/>
  <c r="W1028" i="5"/>
  <c r="W1029" i="5"/>
  <c r="W1030" i="5"/>
  <c r="W1031" i="5"/>
  <c r="W1032" i="5"/>
  <c r="W1033" i="5"/>
  <c r="W1034" i="5"/>
  <c r="W1035" i="5"/>
  <c r="W1036" i="5"/>
  <c r="W1037" i="5"/>
  <c r="W1038" i="5"/>
  <c r="W1039" i="5"/>
  <c r="W1040" i="5"/>
  <c r="W1041" i="5"/>
  <c r="W1042" i="5"/>
  <c r="W1043" i="5"/>
  <c r="W1044" i="5"/>
  <c r="W1045" i="5"/>
  <c r="W1046" i="5"/>
  <c r="W1047" i="5"/>
  <c r="W1048" i="5"/>
  <c r="W1049" i="5"/>
  <c r="W1050" i="5"/>
  <c r="W1051" i="5"/>
  <c r="W1052" i="5"/>
  <c r="W1053" i="5"/>
  <c r="W1054" i="5"/>
  <c r="W1055" i="5"/>
  <c r="W1056" i="5"/>
  <c r="W1057" i="5"/>
  <c r="W1058" i="5"/>
  <c r="W1059" i="5"/>
  <c r="W1060" i="5"/>
  <c r="W1061" i="5"/>
  <c r="W1062" i="5"/>
  <c r="W1063" i="5"/>
  <c r="W1064" i="5"/>
  <c r="W1065" i="5"/>
  <c r="W1066" i="5"/>
  <c r="W1067" i="5"/>
  <c r="W1068" i="5"/>
  <c r="W1069" i="5"/>
  <c r="W1070" i="5"/>
  <c r="W1071" i="5"/>
  <c r="W1072" i="5"/>
  <c r="W1073" i="5"/>
  <c r="W1074" i="5"/>
  <c r="W1075" i="5"/>
  <c r="W1076" i="5"/>
  <c r="W1077" i="5"/>
  <c r="W1078" i="5"/>
  <c r="W1079" i="5"/>
  <c r="W1080" i="5"/>
  <c r="W1081" i="5"/>
  <c r="W1082" i="5"/>
  <c r="W1083" i="5"/>
  <c r="W1084" i="5"/>
  <c r="W1085" i="5"/>
  <c r="W1086" i="5"/>
  <c r="W1087" i="5"/>
  <c r="W1088" i="5"/>
  <c r="W1089" i="5"/>
  <c r="W1090" i="5"/>
  <c r="W1091" i="5"/>
  <c r="W1092" i="5"/>
  <c r="W1093" i="5"/>
  <c r="W1094" i="5"/>
  <c r="W1095" i="5"/>
  <c r="W1096" i="5"/>
  <c r="W1097" i="5"/>
  <c r="W1098" i="5"/>
  <c r="W1099" i="5"/>
  <c r="W1100" i="5"/>
  <c r="W1101" i="5"/>
  <c r="W1102" i="5"/>
  <c r="W1103" i="5"/>
  <c r="W1104" i="5"/>
  <c r="W1105" i="5"/>
  <c r="W1106" i="5"/>
  <c r="W1107" i="5"/>
  <c r="W1108" i="5"/>
  <c r="W1109" i="5"/>
  <c r="W1110" i="5"/>
  <c r="W1111" i="5"/>
  <c r="W1112" i="5"/>
  <c r="W1113" i="5"/>
  <c r="W1114" i="5"/>
  <c r="W1115" i="5"/>
  <c r="W1116" i="5"/>
  <c r="W1117" i="5"/>
  <c r="W1118" i="5"/>
  <c r="W1119" i="5"/>
  <c r="W1120" i="5"/>
  <c r="W1121" i="5"/>
  <c r="W1122" i="5"/>
  <c r="W1123" i="5"/>
  <c r="W1124" i="5"/>
  <c r="W1125" i="5"/>
  <c r="W1126" i="5"/>
  <c r="W1127" i="5"/>
  <c r="W1128" i="5"/>
  <c r="W1129" i="5"/>
  <c r="W1130" i="5"/>
  <c r="W1131" i="5"/>
  <c r="W1132" i="5"/>
  <c r="W1133" i="5"/>
  <c r="W1134" i="5"/>
  <c r="W1135" i="5"/>
  <c r="W1136" i="5"/>
  <c r="W1137" i="5"/>
  <c r="W1138" i="5"/>
  <c r="W1139" i="5"/>
  <c r="W1140" i="5"/>
  <c r="W1141" i="5"/>
  <c r="W1142" i="5"/>
  <c r="W1143" i="5"/>
  <c r="W1144" i="5"/>
  <c r="W1145" i="5"/>
  <c r="W1146" i="5"/>
  <c r="W1147" i="5"/>
  <c r="W1148" i="5"/>
  <c r="W1149" i="5"/>
  <c r="W1150" i="5"/>
  <c r="W1151" i="5"/>
  <c r="W1152" i="5"/>
  <c r="W1153" i="5"/>
  <c r="W1154" i="5"/>
  <c r="W1155" i="5"/>
  <c r="W1156" i="5"/>
  <c r="W1157" i="5"/>
  <c r="W1158" i="5"/>
  <c r="W1159" i="5"/>
  <c r="W1160" i="5"/>
  <c r="W1161" i="5"/>
  <c r="W1162" i="5"/>
  <c r="W1163" i="5"/>
  <c r="W1164" i="5"/>
  <c r="W1165" i="5"/>
  <c r="W1166" i="5"/>
  <c r="W1167" i="5"/>
  <c r="W1168" i="5"/>
  <c r="W1169" i="5"/>
  <c r="W1170" i="5"/>
  <c r="W1171" i="5"/>
  <c r="W1172" i="5"/>
  <c r="W1173" i="5"/>
  <c r="W1174" i="5"/>
  <c r="W1175" i="5"/>
  <c r="W1176" i="5"/>
  <c r="W1177" i="5"/>
  <c r="W1178" i="5"/>
  <c r="W1179" i="5"/>
  <c r="W1180" i="5"/>
  <c r="W1181" i="5"/>
  <c r="W1182" i="5"/>
  <c r="W1183" i="5"/>
  <c r="W1184" i="5"/>
  <c r="W1185" i="5"/>
  <c r="W1186" i="5"/>
  <c r="W1187" i="5"/>
  <c r="W1188" i="5"/>
  <c r="W1189" i="5"/>
  <c r="W1190" i="5"/>
  <c r="W1191" i="5"/>
  <c r="W1192" i="5"/>
  <c r="W1193" i="5"/>
  <c r="W1194" i="5"/>
  <c r="W1195" i="5"/>
  <c r="W1196" i="5"/>
  <c r="W1197" i="5"/>
  <c r="W1198" i="5"/>
  <c r="W1199" i="5"/>
  <c r="W1200" i="5"/>
  <c r="W1201" i="5"/>
  <c r="W1202" i="5"/>
  <c r="W1203" i="5"/>
  <c r="W1204" i="5"/>
  <c r="W1205" i="5"/>
  <c r="W1206" i="5"/>
  <c r="W1207" i="5"/>
  <c r="W1208" i="5"/>
  <c r="W1209" i="5"/>
  <c r="W1210" i="5"/>
  <c r="W1211" i="5"/>
  <c r="W1212" i="5"/>
  <c r="W1213" i="5"/>
  <c r="W1214" i="5"/>
  <c r="W1215" i="5"/>
  <c r="W1216" i="5"/>
  <c r="W1217" i="5"/>
  <c r="W1218" i="5"/>
  <c r="W1219" i="5"/>
  <c r="W1220" i="5"/>
  <c r="W1221" i="5"/>
  <c r="W1222" i="5"/>
  <c r="W1223" i="5"/>
  <c r="W1224" i="5"/>
  <c r="W1225" i="5"/>
  <c r="W1226" i="5"/>
  <c r="W1227" i="5"/>
  <c r="W1228" i="5"/>
  <c r="W1229" i="5"/>
  <c r="W1230" i="5"/>
  <c r="W1231" i="5"/>
  <c r="W1232" i="5"/>
  <c r="W1233" i="5"/>
  <c r="W1234" i="5"/>
  <c r="W1235" i="5"/>
  <c r="W1236" i="5"/>
  <c r="W1237" i="5"/>
  <c r="W1238" i="5"/>
  <c r="W1239" i="5"/>
  <c r="W1240" i="5"/>
  <c r="W1241" i="5"/>
  <c r="W1242" i="5"/>
  <c r="W1243" i="5"/>
  <c r="W1244" i="5"/>
  <c r="W1245" i="5"/>
  <c r="W1246" i="5"/>
  <c r="W1247" i="5"/>
  <c r="W1248" i="5"/>
  <c r="W1249" i="5"/>
  <c r="W1250" i="5"/>
  <c r="W1251" i="5"/>
  <c r="W1252" i="5"/>
  <c r="W1253" i="5"/>
  <c r="W1254" i="5"/>
  <c r="W1255" i="5"/>
  <c r="W1256" i="5"/>
  <c r="W1257" i="5"/>
  <c r="W1258" i="5"/>
  <c r="W1259" i="5"/>
  <c r="W1260" i="5"/>
  <c r="W1261" i="5"/>
  <c r="W1262" i="5"/>
  <c r="W1263" i="5"/>
  <c r="W1264" i="5"/>
  <c r="W1265" i="5"/>
  <c r="W1266" i="5"/>
  <c r="W1267" i="5"/>
  <c r="W1268" i="5"/>
  <c r="W1269" i="5"/>
  <c r="W1270" i="5"/>
  <c r="W1271" i="5"/>
  <c r="W1272" i="5"/>
  <c r="W1273" i="5"/>
  <c r="W1274" i="5"/>
  <c r="W1275" i="5"/>
  <c r="W1276" i="5"/>
  <c r="W1277" i="5"/>
  <c r="W1278" i="5"/>
  <c r="W1279" i="5"/>
  <c r="W1280" i="5"/>
  <c r="W1281" i="5"/>
  <c r="W1282" i="5"/>
  <c r="W1283" i="5"/>
  <c r="W1284" i="5"/>
  <c r="W1285" i="5"/>
  <c r="W1286" i="5"/>
  <c r="W1287" i="5"/>
  <c r="W1288" i="5"/>
  <c r="W1289" i="5"/>
  <c r="W1290" i="5"/>
  <c r="W1291" i="5"/>
  <c r="W1292" i="5"/>
  <c r="W1293" i="5"/>
  <c r="W1294" i="5"/>
  <c r="W1295" i="5"/>
  <c r="W1296" i="5"/>
  <c r="W1297" i="5"/>
  <c r="W1298" i="5"/>
  <c r="W1299" i="5"/>
  <c r="W1300" i="5"/>
  <c r="W1301" i="5"/>
  <c r="W1302" i="5"/>
  <c r="W1303" i="5"/>
  <c r="W1304" i="5"/>
  <c r="W1305" i="5"/>
  <c r="W1306" i="5"/>
  <c r="W1307" i="5"/>
  <c r="W1308" i="5"/>
  <c r="W1309" i="5"/>
  <c r="W1310" i="5"/>
  <c r="W1311" i="5"/>
  <c r="W1312" i="5"/>
  <c r="W1313" i="5"/>
  <c r="W1314" i="5"/>
  <c r="W1315" i="5"/>
  <c r="W1316" i="5"/>
  <c r="W1317" i="5"/>
  <c r="W1318" i="5"/>
  <c r="W1319" i="5"/>
  <c r="W1320" i="5"/>
  <c r="W1321" i="5"/>
  <c r="W1322" i="5"/>
  <c r="W1323" i="5"/>
  <c r="W1324" i="5"/>
  <c r="W1325" i="5"/>
  <c r="W1326" i="5"/>
  <c r="W1327" i="5"/>
  <c r="W1328" i="5"/>
  <c r="W1329" i="5"/>
  <c r="W1330" i="5"/>
  <c r="W1331" i="5"/>
  <c r="W1332" i="5"/>
  <c r="W1333" i="5"/>
  <c r="W1334" i="5"/>
  <c r="W1335" i="5"/>
  <c r="W1336" i="5"/>
  <c r="W1337" i="5"/>
  <c r="W1338" i="5"/>
  <c r="W1339" i="5"/>
  <c r="W1340" i="5"/>
  <c r="W1341" i="5"/>
  <c r="W1342" i="5"/>
  <c r="W1343" i="5"/>
  <c r="W1344" i="5"/>
  <c r="W1345" i="5"/>
  <c r="W1346" i="5"/>
  <c r="W1347" i="5"/>
  <c r="W1348" i="5"/>
  <c r="W1349" i="5"/>
  <c r="W1350" i="5"/>
  <c r="W1351" i="5"/>
  <c r="W1352" i="5"/>
  <c r="W1353" i="5"/>
  <c r="W1354" i="5"/>
  <c r="W1355" i="5"/>
  <c r="W1356" i="5"/>
  <c r="W1357" i="5"/>
  <c r="W1358" i="5"/>
  <c r="W1359" i="5"/>
  <c r="W1360" i="5"/>
  <c r="W1361" i="5"/>
  <c r="W1362" i="5"/>
  <c r="W1363" i="5"/>
  <c r="W1364" i="5"/>
  <c r="W1365" i="5"/>
  <c r="W1366" i="5"/>
  <c r="W1367" i="5"/>
  <c r="W1368" i="5"/>
  <c r="W1369" i="5"/>
  <c r="W1370" i="5"/>
  <c r="W1371" i="5"/>
  <c r="W1372" i="5"/>
  <c r="W1373" i="5"/>
  <c r="W1374" i="5"/>
  <c r="W1375" i="5"/>
  <c r="W1376" i="5"/>
  <c r="W1377" i="5"/>
  <c r="W1378" i="5"/>
  <c r="W1379" i="5"/>
  <c r="W1380" i="5"/>
  <c r="W1381" i="5"/>
  <c r="W1382" i="5"/>
  <c r="W1383" i="5"/>
  <c r="S1388" i="5"/>
  <c r="AA1388" i="5"/>
  <c r="AE1388" i="5"/>
  <c r="AI1388" i="5"/>
  <c r="S1389" i="5"/>
  <c r="AA1389" i="5"/>
  <c r="AE1389" i="5"/>
  <c r="AI1389" i="5"/>
  <c r="S1390" i="5"/>
  <c r="AA1390" i="5"/>
  <c r="AE1390" i="5"/>
  <c r="AI1390" i="5"/>
  <c r="S1391" i="5"/>
  <c r="AA1391" i="5"/>
  <c r="AE1391" i="5"/>
  <c r="AI1391" i="5"/>
  <c r="S1392" i="5"/>
  <c r="AA1392" i="5"/>
  <c r="AE1392" i="5"/>
  <c r="AI1392" i="5"/>
  <c r="S1393" i="5"/>
  <c r="AA1393" i="5"/>
  <c r="AE1393" i="5"/>
  <c r="AI1393" i="5"/>
  <c r="S1394" i="5"/>
  <c r="AA1394" i="5"/>
  <c r="AE1394" i="5"/>
  <c r="AI1394" i="5"/>
  <c r="S1395" i="5"/>
  <c r="AA1395" i="5"/>
  <c r="AE1395" i="5"/>
  <c r="AI1395" i="5"/>
  <c r="S1396" i="5"/>
  <c r="AA1396" i="5"/>
  <c r="AE1396" i="5"/>
  <c r="AI1396" i="5"/>
  <c r="S1397" i="5"/>
  <c r="AA1397" i="5"/>
  <c r="AE1397" i="5"/>
  <c r="AI1397" i="5"/>
  <c r="S1398" i="5"/>
  <c r="AA1398" i="5"/>
  <c r="AE1398" i="5"/>
  <c r="AI1398" i="5"/>
  <c r="S1399" i="5"/>
  <c r="AA1399" i="5"/>
  <c r="AE1399" i="5"/>
  <c r="AI1399" i="5"/>
  <c r="S1400" i="5"/>
  <c r="AA1400" i="5"/>
  <c r="AE1400" i="5"/>
  <c r="AI1400" i="5"/>
  <c r="S1401" i="5"/>
  <c r="AA1401" i="5"/>
  <c r="AE1401" i="5"/>
  <c r="AI1401" i="5"/>
  <c r="S1402" i="5"/>
  <c r="AA1402" i="5"/>
  <c r="AE1402" i="5"/>
  <c r="AI1402" i="5"/>
  <c r="S1403" i="5"/>
  <c r="AA1403" i="5"/>
  <c r="AE1403" i="5"/>
  <c r="AI1403" i="5"/>
  <c r="S1404" i="5"/>
  <c r="AA1404" i="5"/>
  <c r="AE1404" i="5"/>
  <c r="AI1404" i="5"/>
  <c r="S1405" i="5"/>
  <c r="AA1405" i="5"/>
  <c r="AE1405" i="5"/>
  <c r="AI1405" i="5"/>
  <c r="S1406" i="5"/>
  <c r="AA1406" i="5"/>
  <c r="AE1406" i="5"/>
  <c r="AI1406" i="5"/>
  <c r="S1407" i="5"/>
  <c r="AA1407" i="5"/>
  <c r="AE1407" i="5"/>
  <c r="AI1407" i="5"/>
  <c r="S1408" i="5"/>
  <c r="AA1408" i="5"/>
  <c r="AE1408" i="5"/>
  <c r="AI1408" i="5"/>
  <c r="S1409" i="5"/>
  <c r="AA1409" i="5"/>
  <c r="AE1409" i="5"/>
  <c r="AI1409" i="5"/>
  <c r="S1410" i="5"/>
  <c r="AA1410" i="5"/>
  <c r="AE1410" i="5"/>
  <c r="AI1410" i="5"/>
  <c r="S1411" i="5"/>
  <c r="AA1411" i="5"/>
  <c r="AE1411" i="5"/>
  <c r="AI1411" i="5"/>
  <c r="S1412" i="5"/>
  <c r="AA1412" i="5"/>
  <c r="AE1412" i="5"/>
  <c r="AI1412" i="5"/>
  <c r="S1413" i="5"/>
  <c r="AA1413" i="5"/>
  <c r="AE1413" i="5"/>
  <c r="AI1413" i="5"/>
  <c r="S1414" i="5"/>
  <c r="AA1414" i="5"/>
  <c r="AE1414" i="5"/>
  <c r="AI1414" i="5"/>
  <c r="S1415" i="5"/>
  <c r="AA1415" i="5"/>
  <c r="AE1415" i="5"/>
  <c r="AI1415" i="5"/>
  <c r="S1416" i="5"/>
  <c r="AA1416" i="5"/>
  <c r="AE1416" i="5"/>
  <c r="AI1416" i="5"/>
  <c r="S1417" i="5"/>
  <c r="AA1417" i="5"/>
  <c r="AE1417" i="5"/>
  <c r="AI1417" i="5"/>
  <c r="S1418" i="5"/>
  <c r="AA1418" i="5"/>
  <c r="AE1418" i="5"/>
  <c r="AI1418" i="5"/>
  <c r="S1419" i="5"/>
  <c r="AA1419" i="5"/>
  <c r="AE1419" i="5"/>
  <c r="AI1419" i="5"/>
  <c r="S1420" i="5"/>
  <c r="AA1420" i="5"/>
  <c r="AE1420" i="5"/>
  <c r="AI1420" i="5"/>
  <c r="S1421" i="5"/>
  <c r="AA1421" i="5"/>
  <c r="AE1421" i="5"/>
  <c r="AI1421" i="5"/>
  <c r="S1422" i="5"/>
  <c r="AA1422" i="5"/>
  <c r="AE1422" i="5"/>
  <c r="AI1422" i="5"/>
  <c r="S1423" i="5"/>
  <c r="AA1423" i="5"/>
  <c r="AE1423" i="5"/>
  <c r="AI1423" i="5"/>
  <c r="S1424" i="5"/>
  <c r="AA1424" i="5"/>
  <c r="AE1424" i="5"/>
  <c r="AI1424" i="5"/>
  <c r="S1425" i="5"/>
  <c r="AA1425" i="5"/>
  <c r="AE1425" i="5"/>
  <c r="AI1425" i="5"/>
  <c r="S1426" i="5"/>
  <c r="AA1426" i="5"/>
  <c r="AE1426" i="5"/>
  <c r="AI1426" i="5"/>
  <c r="S1427" i="5"/>
  <c r="AA1427" i="5"/>
  <c r="AE1427" i="5"/>
  <c r="AI1427" i="5"/>
  <c r="S1428" i="5"/>
  <c r="AA1428" i="5"/>
  <c r="AE1428" i="5"/>
  <c r="AI1428" i="5"/>
  <c r="S1429" i="5"/>
  <c r="AA1429" i="5"/>
  <c r="AE1429" i="5"/>
  <c r="AI1429" i="5"/>
  <c r="S1430" i="5"/>
  <c r="AA1430" i="5"/>
  <c r="AE1430" i="5"/>
  <c r="AI1430" i="5"/>
  <c r="S1431" i="5"/>
  <c r="AA1431" i="5"/>
  <c r="AE1431" i="5"/>
  <c r="AI1431" i="5"/>
  <c r="S1432" i="5"/>
  <c r="AA1432" i="5"/>
  <c r="AE1432" i="5"/>
  <c r="AI1432" i="5"/>
  <c r="S1433" i="5"/>
  <c r="AA1433" i="5"/>
  <c r="AE1433" i="5"/>
  <c r="AI1433" i="5"/>
  <c r="S1434" i="5"/>
  <c r="AA1434" i="5"/>
  <c r="AE1434" i="5"/>
  <c r="AI1434" i="5"/>
  <c r="S1435" i="5"/>
  <c r="AA1435" i="5"/>
  <c r="AE1435" i="5"/>
  <c r="AI1435" i="5"/>
  <c r="S1436" i="5"/>
  <c r="AA1436" i="5"/>
  <c r="AE1436" i="5"/>
  <c r="AI1436" i="5"/>
  <c r="S1437" i="5"/>
  <c r="AA1437" i="5"/>
  <c r="AE1437" i="5"/>
  <c r="AI1437" i="5"/>
  <c r="S1438" i="5"/>
  <c r="AA1438" i="5"/>
  <c r="AE1438" i="5"/>
  <c r="AI1438" i="5"/>
  <c r="S1439" i="5"/>
  <c r="AA1439" i="5"/>
  <c r="AE1439" i="5"/>
  <c r="AI1439" i="5"/>
  <c r="S1440" i="5"/>
  <c r="AA1440" i="5"/>
  <c r="AE1440" i="5"/>
  <c r="AI1440" i="5"/>
  <c r="S1441" i="5"/>
  <c r="AA1441" i="5"/>
  <c r="AE1441" i="5"/>
  <c r="AI1441" i="5"/>
  <c r="S1442" i="5"/>
  <c r="AA1442" i="5"/>
  <c r="AE1442" i="5"/>
  <c r="AI1442" i="5"/>
  <c r="S1443" i="5"/>
  <c r="AA1443" i="5"/>
  <c r="AE1443" i="5"/>
  <c r="AI1443" i="5"/>
  <c r="S1444" i="5"/>
  <c r="AA1444" i="5"/>
  <c r="AE1444" i="5"/>
  <c r="AI1444" i="5"/>
  <c r="S1445" i="5"/>
  <c r="AA1445" i="5"/>
  <c r="AE1445" i="5"/>
  <c r="AI1445" i="5"/>
  <c r="S1446" i="5"/>
  <c r="AA1446" i="5"/>
  <c r="AE1446" i="5"/>
  <c r="AI1446" i="5"/>
  <c r="S1447" i="5"/>
  <c r="AA1447" i="5"/>
  <c r="AE1447" i="5"/>
  <c r="AI1447" i="5"/>
  <c r="S1448" i="5"/>
  <c r="AA1448" i="5"/>
  <c r="AE1448" i="5"/>
  <c r="AI1448" i="5"/>
  <c r="S1449" i="5"/>
  <c r="AA1449" i="5"/>
  <c r="AE1449" i="5"/>
  <c r="AI1449" i="5"/>
  <c r="S1450" i="5"/>
  <c r="AA1450" i="5"/>
  <c r="AE1450" i="5"/>
  <c r="AI1450" i="5"/>
  <c r="S1451" i="5"/>
  <c r="AA1451" i="5"/>
  <c r="AE1451" i="5"/>
  <c r="AI1451" i="5"/>
  <c r="S1452" i="5"/>
  <c r="AA1452" i="5"/>
  <c r="AE1452" i="5"/>
  <c r="AI1452" i="5"/>
  <c r="S1453" i="5"/>
  <c r="AA1453" i="5"/>
  <c r="AE1453" i="5"/>
  <c r="AI1453" i="5"/>
  <c r="S1454" i="5"/>
  <c r="AA1454" i="5"/>
  <c r="AE1454" i="5"/>
  <c r="AI1454" i="5"/>
  <c r="S1455" i="5"/>
  <c r="AA1455" i="5"/>
  <c r="AE1455" i="5"/>
  <c r="AI1455" i="5"/>
  <c r="S1456" i="5"/>
  <c r="AA1456" i="5"/>
  <c r="AE1456" i="5"/>
  <c r="AI1456" i="5"/>
  <c r="S1457" i="5"/>
  <c r="AA1457" i="5"/>
  <c r="AE1457" i="5"/>
  <c r="AI1457" i="5"/>
  <c r="S1458" i="5"/>
  <c r="AA1458" i="5"/>
  <c r="AE1458" i="5"/>
  <c r="AI1458" i="5"/>
  <c r="S1459" i="5"/>
  <c r="AA1459" i="5"/>
  <c r="AE1459" i="5"/>
  <c r="AI1459" i="5"/>
  <c r="S1460" i="5"/>
  <c r="AA1460" i="5"/>
  <c r="AE1460" i="5"/>
  <c r="AI1460" i="5"/>
  <c r="S1461" i="5"/>
  <c r="AA1461" i="5"/>
  <c r="AE1461" i="5"/>
  <c r="AI1461" i="5"/>
  <c r="S1462" i="5"/>
  <c r="AA1462" i="5"/>
  <c r="AE1462" i="5"/>
  <c r="AI1462" i="5"/>
  <c r="S1463" i="5"/>
  <c r="AA1463" i="5"/>
  <c r="AE1463" i="5"/>
  <c r="AI1463" i="5"/>
  <c r="S1464" i="5"/>
  <c r="AA1464" i="5"/>
  <c r="AE1464" i="5"/>
  <c r="AI1464" i="5"/>
  <c r="S1465" i="5"/>
  <c r="AA1465" i="5"/>
  <c r="AE1465" i="5"/>
  <c r="AI1465" i="5"/>
  <c r="S1466" i="5"/>
  <c r="AA1466" i="5"/>
  <c r="AE1466" i="5"/>
  <c r="AI1466" i="5"/>
  <c r="S1467" i="5"/>
  <c r="AA1467" i="5"/>
  <c r="AE1467" i="5"/>
  <c r="AI1467" i="5"/>
  <c r="S1468" i="5"/>
  <c r="AA1468" i="5"/>
  <c r="AE1468" i="5"/>
  <c r="AI1468" i="5"/>
  <c r="S1469" i="5"/>
  <c r="AA1469" i="5"/>
  <c r="AE1469" i="5"/>
  <c r="AI1469" i="5"/>
  <c r="S1470" i="5"/>
  <c r="AA1470" i="5"/>
  <c r="AE1470" i="5"/>
  <c r="AI1470" i="5"/>
  <c r="S1471" i="5"/>
  <c r="AA1471" i="5"/>
  <c r="AE1471" i="5"/>
  <c r="AI1471" i="5"/>
  <c r="S1472" i="5"/>
  <c r="AA1472" i="5"/>
  <c r="AE1472" i="5"/>
  <c r="AI1472" i="5"/>
  <c r="S1473" i="5"/>
  <c r="AA1473" i="5"/>
  <c r="AE1473" i="5"/>
  <c r="AI1473" i="5"/>
  <c r="S1474" i="5"/>
  <c r="AA1474" i="5"/>
  <c r="AE1474" i="5"/>
  <c r="AI1474" i="5"/>
  <c r="S1475" i="5"/>
  <c r="AA1475" i="5"/>
  <c r="AE1475" i="5"/>
  <c r="AI1475" i="5"/>
  <c r="S1480" i="5"/>
  <c r="AA1480" i="5"/>
  <c r="AE1480" i="5"/>
  <c r="AI1480" i="5"/>
  <c r="S1481" i="5"/>
  <c r="AA1481" i="5"/>
  <c r="AE1481" i="5"/>
  <c r="AI1481" i="5"/>
  <c r="S1482" i="5"/>
  <c r="AA1482" i="5"/>
  <c r="AE1482" i="5"/>
  <c r="AI1482" i="5"/>
  <c r="S1483" i="5"/>
  <c r="AA1483" i="5"/>
  <c r="AE1483" i="5"/>
  <c r="AI1483" i="5"/>
  <c r="S1484" i="5"/>
  <c r="AA1484" i="5"/>
  <c r="AE1484" i="5"/>
  <c r="AI1484" i="5"/>
  <c r="S1485" i="5"/>
  <c r="AA1485" i="5"/>
  <c r="AE1485" i="5"/>
  <c r="AI1485" i="5"/>
  <c r="S1486" i="5"/>
  <c r="AA1486" i="5"/>
  <c r="AE1486" i="5"/>
  <c r="AI1486" i="5"/>
  <c r="S1487" i="5"/>
  <c r="AA1487" i="5"/>
  <c r="AE1487" i="5"/>
  <c r="AI1487" i="5"/>
  <c r="S1488" i="5"/>
  <c r="AA1488" i="5"/>
  <c r="AE1488" i="5"/>
  <c r="AI1488" i="5"/>
  <c r="S1489" i="5"/>
  <c r="AA1489" i="5"/>
  <c r="AE1489" i="5"/>
  <c r="AI1489" i="5"/>
  <c r="S1490" i="5"/>
  <c r="AA1490" i="5"/>
  <c r="AE1490" i="5"/>
  <c r="AI1490" i="5"/>
  <c r="S1491" i="5"/>
  <c r="AA1491" i="5"/>
  <c r="AE1491" i="5"/>
  <c r="AI1491" i="5"/>
  <c r="S1492" i="5"/>
  <c r="AA1492" i="5"/>
  <c r="AE1492" i="5"/>
  <c r="AI1492" i="5"/>
  <c r="S1493" i="5"/>
  <c r="AA1493" i="5"/>
  <c r="AE1493" i="5"/>
  <c r="AI1493" i="5"/>
  <c r="S1494" i="5"/>
  <c r="AA1494" i="5"/>
  <c r="AE1494" i="5"/>
  <c r="AI1494" i="5"/>
  <c r="S1495" i="5"/>
  <c r="AA1495" i="5"/>
  <c r="AE1495" i="5"/>
  <c r="AI1495" i="5"/>
  <c r="S1496" i="5"/>
  <c r="AA1496" i="5"/>
  <c r="AE1496" i="5"/>
  <c r="AI1496" i="5"/>
  <c r="S1497" i="5"/>
  <c r="AA1497" i="5"/>
  <c r="AE1497" i="5"/>
  <c r="AI1497" i="5"/>
  <c r="S1498" i="5"/>
  <c r="AA1498" i="5"/>
  <c r="AE1498" i="5"/>
  <c r="AI1498" i="5"/>
  <c r="S1499" i="5"/>
  <c r="AA1499" i="5"/>
  <c r="AE1499" i="5"/>
  <c r="AI1499" i="5"/>
  <c r="S1500" i="5"/>
  <c r="AA1500" i="5"/>
  <c r="AE1500" i="5"/>
  <c r="AI1500" i="5"/>
  <c r="S1501" i="5"/>
  <c r="AA1501" i="5"/>
  <c r="AE1501" i="5"/>
  <c r="AI1501" i="5"/>
  <c r="S1502" i="5"/>
  <c r="AA1502" i="5"/>
  <c r="AE1502" i="5"/>
  <c r="AI1502" i="5"/>
  <c r="S1503" i="5"/>
  <c r="AA1503" i="5"/>
  <c r="AE1503" i="5"/>
  <c r="AI1503" i="5"/>
  <c r="T30" i="1"/>
  <c r="U30" i="1"/>
  <c r="W3" i="2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S402" i="2"/>
  <c r="AA402" i="2"/>
  <c r="AE402" i="2"/>
  <c r="AI402" i="2"/>
  <c r="S403" i="2"/>
  <c r="AA403" i="2"/>
  <c r="AE403" i="2"/>
  <c r="AI403" i="2"/>
  <c r="S404" i="2"/>
  <c r="AA404" i="2"/>
  <c r="AE404" i="2"/>
  <c r="AI404" i="2"/>
  <c r="S405" i="2"/>
  <c r="AA405" i="2"/>
  <c r="AE405" i="2"/>
  <c r="AI405" i="2"/>
  <c r="S406" i="2"/>
  <c r="AA406" i="2"/>
  <c r="AE406" i="2"/>
  <c r="AI406" i="2"/>
  <c r="S407" i="2"/>
  <c r="AA407" i="2"/>
  <c r="AE407" i="2"/>
  <c r="AI407" i="2"/>
  <c r="S408" i="2"/>
  <c r="AA408" i="2"/>
  <c r="AE408" i="2"/>
  <c r="AI408" i="2"/>
  <c r="S409" i="2"/>
  <c r="AA409" i="2"/>
  <c r="AE409" i="2"/>
  <c r="AI409" i="2"/>
  <c r="S410" i="2"/>
  <c r="AA410" i="2"/>
  <c r="AE410" i="2"/>
  <c r="AI410" i="2"/>
  <c r="S411" i="2"/>
  <c r="AA411" i="2"/>
  <c r="AE411" i="2"/>
  <c r="AI411" i="2"/>
  <c r="S412" i="2"/>
  <c r="AA412" i="2"/>
  <c r="AE412" i="2"/>
  <c r="AI412" i="2"/>
  <c r="S413" i="2"/>
  <c r="AA413" i="2"/>
  <c r="AE413" i="2"/>
  <c r="AI413" i="2"/>
  <c r="S414" i="2"/>
  <c r="AA414" i="2"/>
  <c r="AE414" i="2"/>
  <c r="AI414" i="2"/>
  <c r="S415" i="2"/>
  <c r="AA415" i="2"/>
  <c r="AE415" i="2"/>
  <c r="AI415" i="2"/>
  <c r="S416" i="2"/>
  <c r="AA416" i="2"/>
  <c r="AE416" i="2"/>
  <c r="AI416" i="2"/>
  <c r="S417" i="2"/>
  <c r="AA417" i="2"/>
  <c r="AE417" i="2"/>
  <c r="AI417" i="2"/>
  <c r="S418" i="2"/>
  <c r="AA418" i="2"/>
  <c r="AE418" i="2"/>
  <c r="AI418" i="2"/>
  <c r="S419" i="2"/>
  <c r="AA419" i="2"/>
  <c r="AE419" i="2"/>
  <c r="AI419" i="2"/>
  <c r="S420" i="2"/>
  <c r="AA420" i="2"/>
  <c r="AE420" i="2"/>
  <c r="AI420" i="2"/>
  <c r="S421" i="2"/>
  <c r="AA421" i="2"/>
  <c r="AE421" i="2"/>
  <c r="AI421" i="2"/>
  <c r="S422" i="2"/>
  <c r="AA422" i="2"/>
  <c r="AE422" i="2"/>
  <c r="AI422" i="2"/>
  <c r="S423" i="2"/>
  <c r="AA423" i="2"/>
  <c r="AE423" i="2"/>
  <c r="AI423" i="2"/>
  <c r="S424" i="2"/>
  <c r="AA424" i="2"/>
  <c r="AE424" i="2"/>
  <c r="AI424" i="2"/>
  <c r="S425" i="2"/>
  <c r="AA425" i="2"/>
  <c r="AE425" i="2"/>
  <c r="AI425" i="2"/>
  <c r="S426" i="2"/>
  <c r="AA426" i="2"/>
  <c r="AE426" i="2"/>
  <c r="AI426" i="2"/>
  <c r="S427" i="2"/>
  <c r="AA427" i="2"/>
  <c r="AE427" i="2"/>
  <c r="AI427" i="2"/>
  <c r="S428" i="2"/>
  <c r="AA428" i="2"/>
  <c r="AE428" i="2"/>
  <c r="AI428" i="2"/>
  <c r="S429" i="2"/>
  <c r="AA429" i="2"/>
  <c r="AE429" i="2"/>
  <c r="AI429" i="2"/>
  <c r="S430" i="2"/>
  <c r="AA430" i="2"/>
  <c r="AE430" i="2"/>
  <c r="AI430" i="2"/>
  <c r="S431" i="2"/>
  <c r="AA431" i="2"/>
  <c r="AE431" i="2"/>
  <c r="AI431" i="2"/>
  <c r="S432" i="2"/>
  <c r="AA432" i="2"/>
  <c r="AE432" i="2"/>
  <c r="AI432" i="2"/>
  <c r="S433" i="2"/>
  <c r="AA433" i="2"/>
  <c r="AE433" i="2"/>
  <c r="AI433" i="2"/>
  <c r="S434" i="2"/>
  <c r="AA434" i="2"/>
  <c r="AE434" i="2"/>
  <c r="AI434" i="2"/>
  <c r="S435" i="2"/>
  <c r="AA435" i="2"/>
  <c r="AE435" i="2"/>
  <c r="AI435" i="2"/>
  <c r="S436" i="2"/>
  <c r="AA436" i="2"/>
  <c r="AE436" i="2"/>
  <c r="AI436" i="2"/>
  <c r="S437" i="2"/>
  <c r="AA437" i="2"/>
  <c r="AE437" i="2"/>
  <c r="AI437" i="2"/>
  <c r="S438" i="2"/>
  <c r="AA438" i="2"/>
  <c r="AE438" i="2"/>
  <c r="AI438" i="2"/>
  <c r="S439" i="2"/>
  <c r="AA439" i="2"/>
  <c r="AE439" i="2"/>
  <c r="AI439" i="2"/>
  <c r="S440" i="2"/>
  <c r="AA440" i="2"/>
  <c r="AE440" i="2"/>
  <c r="AI440" i="2"/>
  <c r="S441" i="2"/>
  <c r="AA441" i="2"/>
  <c r="AE441" i="2"/>
  <c r="AI441" i="2"/>
  <c r="S446" i="2"/>
  <c r="AA446" i="2"/>
  <c r="AE446" i="2"/>
  <c r="AI446" i="2"/>
  <c r="S447" i="2"/>
  <c r="AA447" i="2"/>
  <c r="AE447" i="2"/>
  <c r="AI447" i="2"/>
  <c r="S448" i="2"/>
  <c r="AA448" i="2"/>
  <c r="AE448" i="2"/>
  <c r="AI448" i="2"/>
  <c r="S449" i="2"/>
  <c r="AA449" i="2"/>
  <c r="AE449" i="2"/>
  <c r="AI449" i="2"/>
  <c r="S450" i="2"/>
  <c r="AA450" i="2"/>
  <c r="AE450" i="2"/>
  <c r="AI450" i="2"/>
  <c r="S451" i="2"/>
  <c r="AA451" i="2"/>
  <c r="AE451" i="2"/>
  <c r="AI451" i="2"/>
  <c r="S452" i="2"/>
  <c r="AA452" i="2"/>
  <c r="AE452" i="2"/>
  <c r="AI452" i="2"/>
  <c r="S453" i="2"/>
  <c r="AA453" i="2"/>
  <c r="AE453" i="2"/>
  <c r="AI453" i="2"/>
  <c r="S454" i="2"/>
  <c r="AA454" i="2"/>
  <c r="AE454" i="2"/>
  <c r="AI454" i="2"/>
  <c r="S455" i="2"/>
  <c r="AA455" i="2"/>
  <c r="AE455" i="2"/>
  <c r="AI455" i="2"/>
  <c r="S456" i="2"/>
  <c r="AA456" i="2"/>
  <c r="AE456" i="2"/>
  <c r="AI456" i="2"/>
  <c r="S457" i="2"/>
  <c r="AA457" i="2"/>
  <c r="AE457" i="2"/>
  <c r="AI457" i="2"/>
  <c r="W3" i="3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AG479" i="3"/>
  <c r="AG480" i="3"/>
  <c r="W482" i="3"/>
  <c r="W483" i="3"/>
  <c r="W484" i="3"/>
  <c r="W485" i="3"/>
  <c r="AG486" i="3"/>
  <c r="AG487" i="3"/>
  <c r="AG488" i="3"/>
  <c r="AG489" i="3"/>
  <c r="AG490" i="3"/>
  <c r="AG491" i="3"/>
  <c r="AG492" i="3"/>
  <c r="AG493" i="3"/>
  <c r="AG494" i="3"/>
  <c r="AG495" i="3"/>
  <c r="AG496" i="3"/>
  <c r="AG497" i="3"/>
  <c r="AG498" i="3"/>
  <c r="AG499" i="3"/>
  <c r="AG500" i="3"/>
  <c r="AG501" i="3"/>
  <c r="AG502" i="3"/>
  <c r="AG503" i="3"/>
  <c r="AG504" i="3"/>
  <c r="AG505" i="3"/>
  <c r="AG506" i="3"/>
  <c r="AG507" i="3"/>
  <c r="AG508" i="3"/>
  <c r="AG509" i="3"/>
  <c r="AG510" i="3"/>
  <c r="AG511" i="3"/>
  <c r="AG512" i="3"/>
  <c r="AG513" i="3"/>
  <c r="AG514" i="3"/>
  <c r="AG515" i="3"/>
  <c r="AG516" i="3"/>
  <c r="AG517" i="3"/>
  <c r="AG518" i="3"/>
  <c r="AG519" i="3"/>
  <c r="AG520" i="3"/>
  <c r="AG521" i="3"/>
  <c r="AG522" i="3"/>
  <c r="AG523" i="3"/>
  <c r="AG524" i="3"/>
  <c r="AG525" i="3"/>
  <c r="AG526" i="3"/>
  <c r="AG527" i="3"/>
  <c r="AG528" i="3"/>
  <c r="AG529" i="3"/>
  <c r="AG530" i="3"/>
  <c r="AG531" i="3"/>
  <c r="AG532" i="3"/>
  <c r="AG533" i="3"/>
  <c r="AG534" i="3"/>
  <c r="AG535" i="3"/>
  <c r="AG536" i="3"/>
  <c r="AG537" i="3"/>
  <c r="AG538" i="3"/>
  <c r="AG539" i="3"/>
  <c r="AG540" i="3"/>
  <c r="AG541" i="3"/>
  <c r="AG542" i="3"/>
  <c r="AG543" i="3"/>
  <c r="AG544" i="3"/>
  <c r="AG545" i="3"/>
  <c r="AG546" i="3"/>
  <c r="AG547" i="3"/>
  <c r="AG548" i="3"/>
  <c r="AG549" i="3"/>
  <c r="AG550" i="3"/>
  <c r="AG551" i="3"/>
  <c r="AG552" i="3"/>
  <c r="AG553" i="3"/>
  <c r="AG554" i="3"/>
  <c r="AG555" i="3"/>
  <c r="AG556" i="3"/>
  <c r="AG557" i="3"/>
  <c r="AG558" i="3"/>
  <c r="AG559" i="3"/>
  <c r="AG560" i="3"/>
  <c r="AG561" i="3"/>
  <c r="AG562" i="3"/>
  <c r="AG563" i="3"/>
  <c r="AG564" i="3"/>
  <c r="AG565" i="3"/>
  <c r="AG566" i="3"/>
  <c r="AG567" i="3"/>
  <c r="AG568" i="3"/>
  <c r="AG569" i="3"/>
  <c r="AG570" i="3"/>
  <c r="AG571" i="3"/>
  <c r="AG572" i="3"/>
  <c r="AG573" i="3"/>
  <c r="AG574" i="3"/>
  <c r="AG575" i="3"/>
  <c r="AG576" i="3"/>
  <c r="AG577" i="3"/>
  <c r="AG578" i="3"/>
  <c r="AG579" i="3"/>
  <c r="AG580" i="3"/>
  <c r="AG581" i="3"/>
  <c r="AG582" i="3"/>
  <c r="AG583" i="3"/>
  <c r="AG585" i="3"/>
  <c r="AG586" i="3"/>
  <c r="AG587" i="3"/>
  <c r="AG588" i="3"/>
  <c r="AG589" i="3"/>
  <c r="AG590" i="3"/>
  <c r="AG591" i="3"/>
  <c r="AG592" i="3"/>
  <c r="AG593" i="3"/>
  <c r="AG594" i="3"/>
  <c r="AG595" i="3"/>
  <c r="AG596" i="3"/>
  <c r="AG597" i="3"/>
  <c r="AG598" i="3"/>
  <c r="AG599" i="3"/>
  <c r="AG600" i="3"/>
  <c r="AG601" i="3"/>
  <c r="AG602" i="3"/>
  <c r="AG603" i="3"/>
  <c r="AG604" i="3"/>
  <c r="AG605" i="3"/>
  <c r="AG606" i="3"/>
  <c r="AG607" i="3"/>
  <c r="AG608" i="3"/>
  <c r="AG609" i="3"/>
  <c r="AG610" i="3"/>
  <c r="AG611" i="3"/>
  <c r="AG612" i="3"/>
  <c r="AG613" i="3"/>
  <c r="AG614" i="3"/>
  <c r="AG615" i="3"/>
  <c r="AG616" i="3"/>
  <c r="AG617" i="3"/>
  <c r="AG618" i="3"/>
  <c r="AG619" i="3"/>
  <c r="AG620" i="3"/>
  <c r="AG621" i="3"/>
  <c r="AG622" i="3"/>
  <c r="AG623" i="3"/>
  <c r="AG624" i="3"/>
  <c r="AG625" i="3"/>
  <c r="AG626" i="3"/>
  <c r="AG627" i="3"/>
  <c r="AG628" i="3"/>
  <c r="AG629" i="3"/>
  <c r="AG630" i="3"/>
  <c r="AG631" i="3"/>
  <c r="AG632" i="3"/>
  <c r="AG633" i="3"/>
  <c r="AG634" i="3"/>
  <c r="AG635" i="3"/>
  <c r="AG636" i="3"/>
  <c r="AG637" i="3"/>
  <c r="AG638" i="3"/>
  <c r="AG639" i="3"/>
  <c r="AG640" i="3"/>
  <c r="AG641" i="3"/>
  <c r="AG642" i="3"/>
  <c r="AG643" i="3"/>
  <c r="AG644" i="3"/>
  <c r="AG645" i="3"/>
  <c r="AG646" i="3"/>
  <c r="AG647" i="3"/>
  <c r="AG648" i="3"/>
  <c r="AG649" i="3"/>
  <c r="AG650" i="3"/>
  <c r="AG651" i="3"/>
  <c r="AG652" i="3"/>
  <c r="AG653" i="3"/>
  <c r="AG654" i="3"/>
  <c r="AG655" i="3"/>
  <c r="AG656" i="3"/>
  <c r="AG657" i="3"/>
  <c r="AG658" i="3"/>
  <c r="AG659" i="3"/>
  <c r="AG660" i="3"/>
  <c r="AG661" i="3"/>
  <c r="AG662" i="3"/>
  <c r="AG663" i="3"/>
  <c r="AG664" i="3"/>
  <c r="AG665" i="3"/>
  <c r="AG666" i="3"/>
  <c r="AG667" i="3"/>
  <c r="AG668" i="3"/>
  <c r="AG669" i="3"/>
  <c r="AG670" i="3"/>
  <c r="AG671" i="3"/>
  <c r="AG672" i="3"/>
  <c r="AG673" i="3"/>
  <c r="AG674" i="3"/>
  <c r="AG675" i="3"/>
  <c r="AG676" i="3"/>
  <c r="AG677" i="3"/>
  <c r="AG678" i="3"/>
  <c r="AG679" i="3"/>
  <c r="AG680" i="3"/>
  <c r="AG681" i="3"/>
  <c r="AG682" i="3"/>
  <c r="AG683" i="3"/>
  <c r="AG684" i="3"/>
  <c r="AG685" i="3"/>
  <c r="AG686" i="3"/>
  <c r="AG687" i="3"/>
  <c r="AG688" i="3"/>
  <c r="AG689" i="3"/>
  <c r="AG690" i="3"/>
  <c r="AG691" i="3"/>
  <c r="AG692" i="3"/>
  <c r="AG693" i="3"/>
  <c r="AG694" i="3"/>
  <c r="AG695" i="3"/>
  <c r="AG696" i="3"/>
  <c r="AG697" i="3"/>
  <c r="AG698" i="3"/>
  <c r="AG699" i="3"/>
  <c r="AG700" i="3"/>
  <c r="AG701" i="3"/>
  <c r="AG702" i="3"/>
  <c r="AG703" i="3"/>
  <c r="AG704" i="3"/>
  <c r="AG705" i="3"/>
  <c r="AG706" i="3"/>
  <c r="AG707" i="3"/>
  <c r="AG708" i="3"/>
  <c r="AG709" i="3"/>
  <c r="AG710" i="3"/>
  <c r="AG711" i="3"/>
  <c r="AG712" i="3"/>
  <c r="AG713" i="3"/>
  <c r="AG714" i="3"/>
  <c r="AG715" i="3"/>
  <c r="AG716" i="3"/>
  <c r="AG717" i="3"/>
  <c r="AG718" i="3"/>
  <c r="AG719" i="3"/>
  <c r="AG720" i="3"/>
  <c r="AG721" i="3"/>
  <c r="AG722" i="3"/>
  <c r="AG723" i="3"/>
  <c r="AG724" i="3"/>
  <c r="AG725" i="3"/>
  <c r="AG726" i="3"/>
  <c r="AG727" i="3"/>
  <c r="AG728" i="3"/>
  <c r="AG729" i="3"/>
  <c r="AG730" i="3"/>
  <c r="AG731" i="3"/>
  <c r="AG732" i="3"/>
  <c r="AG733" i="3"/>
  <c r="AG734" i="3"/>
  <c r="AG735" i="3"/>
  <c r="AG736" i="3"/>
  <c r="AG737" i="3"/>
  <c r="AG738" i="3"/>
  <c r="AG739" i="3"/>
  <c r="AG740" i="3"/>
  <c r="AG741" i="3"/>
  <c r="AG742" i="3"/>
  <c r="AG743" i="3"/>
  <c r="AG744" i="3"/>
  <c r="AG745" i="3"/>
  <c r="AG746" i="3"/>
  <c r="AG747" i="3"/>
  <c r="AG748" i="3"/>
  <c r="AG749" i="3"/>
  <c r="AG750" i="3"/>
  <c r="AG751" i="3"/>
  <c r="AG752" i="3"/>
  <c r="AG753" i="3"/>
  <c r="AG754" i="3"/>
  <c r="AG755" i="3"/>
  <c r="AG756" i="3"/>
  <c r="AG757" i="3"/>
  <c r="AG758" i="3"/>
  <c r="AG759" i="3"/>
  <c r="AG760" i="3"/>
  <c r="AG761" i="3"/>
  <c r="AG762" i="3"/>
  <c r="AG763" i="3"/>
  <c r="AG764" i="3"/>
  <c r="AG765" i="3"/>
  <c r="AG766" i="3"/>
  <c r="AG767" i="3"/>
  <c r="AG768" i="3"/>
  <c r="AG769" i="3"/>
  <c r="AG770" i="3"/>
  <c r="AG771" i="3"/>
  <c r="AG772" i="3"/>
  <c r="AG773" i="3"/>
  <c r="AG774" i="3"/>
  <c r="AG775" i="3"/>
  <c r="AG776" i="3"/>
  <c r="W778" i="3"/>
  <c r="AG780" i="3"/>
  <c r="W785" i="3"/>
  <c r="AG795" i="3"/>
  <c r="AG796" i="3"/>
  <c r="AG797" i="3"/>
  <c r="AG798" i="3"/>
  <c r="AG799" i="3"/>
  <c r="AG800" i="3"/>
  <c r="AG801" i="3"/>
  <c r="R934" i="3"/>
  <c r="V934" i="3"/>
  <c r="Z934" i="3"/>
  <c r="AD934" i="3"/>
  <c r="AH934" i="3"/>
  <c r="R935" i="3"/>
  <c r="V935" i="3"/>
  <c r="Z935" i="3"/>
  <c r="AD935" i="3"/>
  <c r="AH935" i="3"/>
  <c r="R936" i="3"/>
  <c r="V936" i="3"/>
  <c r="Z936" i="3"/>
  <c r="M33" i="13" s="1"/>
  <c r="AD936" i="3"/>
  <c r="AH936" i="3"/>
  <c r="R937" i="3"/>
  <c r="V937" i="3"/>
  <c r="Z937" i="3"/>
  <c r="AD937" i="3"/>
  <c r="AH937" i="3"/>
  <c r="R938" i="3"/>
  <c r="E34" i="13" s="1"/>
  <c r="V938" i="3"/>
  <c r="Z938" i="3"/>
  <c r="AD938" i="3"/>
  <c r="AH938" i="3"/>
  <c r="U34" i="13" s="1"/>
  <c r="R939" i="3"/>
  <c r="V939" i="3"/>
  <c r="Z939" i="3"/>
  <c r="AD939" i="3"/>
  <c r="AH939" i="3"/>
  <c r="R940" i="3"/>
  <c r="V940" i="3"/>
  <c r="Z940" i="3"/>
  <c r="M38" i="13" s="1"/>
  <c r="M152" i="13" s="1"/>
  <c r="K164" i="13" s="1"/>
  <c r="M164" i="13" s="1"/>
  <c r="AD940" i="3"/>
  <c r="AH940" i="3"/>
  <c r="R941" i="3"/>
  <c r="V941" i="3"/>
  <c r="Z941" i="3"/>
  <c r="AD941" i="3"/>
  <c r="AH941" i="3"/>
  <c r="R942" i="3"/>
  <c r="E39" i="13" s="1"/>
  <c r="V942" i="3"/>
  <c r="Z942" i="3"/>
  <c r="AD942" i="3"/>
  <c r="AH942" i="3"/>
  <c r="U39" i="13" s="1"/>
  <c r="R943" i="3"/>
  <c r="V943" i="3"/>
  <c r="Z943" i="3"/>
  <c r="AD943" i="3"/>
  <c r="AH943" i="3"/>
  <c r="R944" i="3"/>
  <c r="V944" i="3"/>
  <c r="Z944" i="3"/>
  <c r="M40" i="13" s="1"/>
  <c r="AD944" i="3"/>
  <c r="AH944" i="3"/>
  <c r="R945" i="3"/>
  <c r="V945" i="3"/>
  <c r="Z945" i="3"/>
  <c r="AD945" i="3"/>
  <c r="AH945" i="3"/>
  <c r="R946" i="3"/>
  <c r="E44" i="13" s="1"/>
  <c r="E155" i="13" s="1"/>
  <c r="V946" i="3"/>
  <c r="Z946" i="3"/>
  <c r="AD946" i="3"/>
  <c r="AH946" i="3"/>
  <c r="U44" i="13" s="1"/>
  <c r="U155" i="13" s="1"/>
  <c r="D221" i="13" s="1"/>
  <c r="F221" i="13" s="1"/>
  <c r="R947" i="3"/>
  <c r="V947" i="3"/>
  <c r="Z947" i="3"/>
  <c r="AD947" i="3"/>
  <c r="AH947" i="3"/>
  <c r="R948" i="3"/>
  <c r="V948" i="3"/>
  <c r="Z948" i="3"/>
  <c r="M45" i="13" s="1"/>
  <c r="AD948" i="3"/>
  <c r="AH948" i="3"/>
  <c r="R949" i="3"/>
  <c r="V949" i="3"/>
  <c r="Z949" i="3"/>
  <c r="AD949" i="3"/>
  <c r="AH949" i="3"/>
  <c r="R950" i="3"/>
  <c r="E46" i="13" s="1"/>
  <c r="V950" i="3"/>
  <c r="Z950" i="3"/>
  <c r="AD950" i="3"/>
  <c r="AH950" i="3"/>
  <c r="U46" i="13" s="1"/>
  <c r="R951" i="3"/>
  <c r="V951" i="3"/>
  <c r="Z951" i="3"/>
  <c r="AD951" i="3"/>
  <c r="AH951" i="3"/>
  <c r="R952" i="3"/>
  <c r="V952" i="3"/>
  <c r="Z952" i="3"/>
  <c r="M50" i="13" s="1"/>
  <c r="M158" i="13" s="1"/>
  <c r="K197" i="13" s="1"/>
  <c r="M197" i="13" s="1"/>
  <c r="N197" i="13" s="1"/>
  <c r="AD952" i="3"/>
  <c r="AH952" i="3"/>
  <c r="R953" i="3"/>
  <c r="V953" i="3"/>
  <c r="Z953" i="3"/>
  <c r="AD953" i="3"/>
  <c r="AH953" i="3"/>
  <c r="R954" i="3"/>
  <c r="E51" i="13" s="1"/>
  <c r="V954" i="3"/>
  <c r="Z954" i="3"/>
  <c r="AD954" i="3"/>
  <c r="AH954" i="3"/>
  <c r="U51" i="13" s="1"/>
  <c r="R955" i="3"/>
  <c r="V955" i="3"/>
  <c r="Z955" i="3"/>
  <c r="AD955" i="3"/>
  <c r="AH955" i="3"/>
  <c r="R956" i="3"/>
  <c r="V956" i="3"/>
  <c r="Z956" i="3"/>
  <c r="M52" i="13" s="1"/>
  <c r="AD956" i="3"/>
  <c r="AH956" i="3"/>
  <c r="R957" i="3"/>
  <c r="V957" i="3"/>
  <c r="Z957" i="3"/>
  <c r="AD957" i="3"/>
  <c r="AH957" i="3"/>
  <c r="W246" i="4"/>
  <c r="W466" i="4"/>
  <c r="W473" i="4"/>
  <c r="W747" i="4"/>
  <c r="W750" i="4"/>
  <c r="W753" i="4"/>
  <c r="W755" i="4"/>
  <c r="W761" i="4"/>
  <c r="W763" i="4"/>
  <c r="W769" i="4"/>
  <c r="R895" i="4"/>
  <c r="V895" i="4"/>
  <c r="Z895" i="4"/>
  <c r="AD895" i="4"/>
  <c r="AH895" i="4"/>
  <c r="R896" i="4"/>
  <c r="V896" i="4"/>
  <c r="Z896" i="4"/>
  <c r="AD896" i="4"/>
  <c r="AH896" i="4"/>
  <c r="R897" i="4"/>
  <c r="V897" i="4"/>
  <c r="Z897" i="4"/>
  <c r="M6" i="13" s="1"/>
  <c r="AD897" i="4"/>
  <c r="AH897" i="4"/>
  <c r="R898" i="4"/>
  <c r="V898" i="4"/>
  <c r="Z898" i="4"/>
  <c r="AD898" i="4"/>
  <c r="AH898" i="4"/>
  <c r="R899" i="4"/>
  <c r="E7" i="13" s="1"/>
  <c r="V899" i="4"/>
  <c r="Z899" i="4"/>
  <c r="AD899" i="4"/>
  <c r="AH899" i="4"/>
  <c r="U7" i="13" s="1"/>
  <c r="R900" i="4"/>
  <c r="V900" i="4"/>
  <c r="Z900" i="4"/>
  <c r="AD900" i="4"/>
  <c r="AH900" i="4"/>
  <c r="R901" i="4"/>
  <c r="V901" i="4"/>
  <c r="Z901" i="4"/>
  <c r="M11" i="13" s="1"/>
  <c r="M65" i="13" s="1"/>
  <c r="K77" i="13" s="1"/>
  <c r="M77" i="13" s="1"/>
  <c r="AD901" i="4"/>
  <c r="AH901" i="4"/>
  <c r="R902" i="4"/>
  <c r="V902" i="4"/>
  <c r="Z902" i="4"/>
  <c r="AD902" i="4"/>
  <c r="AH902" i="4"/>
  <c r="R903" i="4"/>
  <c r="E12" i="13" s="1"/>
  <c r="V903" i="4"/>
  <c r="Z903" i="4"/>
  <c r="AD903" i="4"/>
  <c r="AH903" i="4"/>
  <c r="U12" i="13" s="1"/>
  <c r="R904" i="4"/>
  <c r="V904" i="4"/>
  <c r="Z904" i="4"/>
  <c r="AD904" i="4"/>
  <c r="AH904" i="4"/>
  <c r="R905" i="4"/>
  <c r="V905" i="4"/>
  <c r="Z905" i="4"/>
  <c r="M13" i="13" s="1"/>
  <c r="AD905" i="4"/>
  <c r="AH905" i="4"/>
  <c r="R906" i="4"/>
  <c r="V906" i="4"/>
  <c r="Z906" i="4"/>
  <c r="AD906" i="4"/>
  <c r="AH906" i="4"/>
  <c r="R907" i="4"/>
  <c r="E17" i="13" s="1"/>
  <c r="E68" i="13" s="1"/>
  <c r="C117" i="13" s="1"/>
  <c r="E117" i="13" s="1"/>
  <c r="G117" i="13" s="1"/>
  <c r="V907" i="4"/>
  <c r="Z907" i="4"/>
  <c r="AD907" i="4"/>
  <c r="AH907" i="4"/>
  <c r="U17" i="13" s="1"/>
  <c r="U68" i="13" s="1"/>
  <c r="D135" i="13" s="1"/>
  <c r="F135" i="13" s="1"/>
  <c r="R908" i="4"/>
  <c r="V908" i="4"/>
  <c r="Z908" i="4"/>
  <c r="AD908" i="4"/>
  <c r="AH908" i="4"/>
  <c r="R909" i="4"/>
  <c r="V909" i="4"/>
  <c r="Z909" i="4"/>
  <c r="M18" i="13" s="1"/>
  <c r="AD909" i="4"/>
  <c r="AH909" i="4"/>
  <c r="R910" i="4"/>
  <c r="V910" i="4"/>
  <c r="Z910" i="4"/>
  <c r="AD910" i="4"/>
  <c r="AH910" i="4"/>
  <c r="R911" i="4"/>
  <c r="E19" i="13" s="1"/>
  <c r="V911" i="4"/>
  <c r="Z911" i="4"/>
  <c r="AD911" i="4"/>
  <c r="AH911" i="4"/>
  <c r="U19" i="13" s="1"/>
  <c r="R912" i="4"/>
  <c r="V912" i="4"/>
  <c r="Z912" i="4"/>
  <c r="AD912" i="4"/>
  <c r="AH912" i="4"/>
  <c r="R913" i="4"/>
  <c r="V913" i="4"/>
  <c r="Z913" i="4"/>
  <c r="M23" i="13" s="1"/>
  <c r="M71" i="13" s="1"/>
  <c r="K111" i="13" s="1"/>
  <c r="M111" i="13" s="1"/>
  <c r="AD913" i="4"/>
  <c r="AH913" i="4"/>
  <c r="R914" i="4"/>
  <c r="V914" i="4"/>
  <c r="Z914" i="4"/>
  <c r="AD914" i="4"/>
  <c r="AH914" i="4"/>
  <c r="R915" i="4"/>
  <c r="E24" i="13" s="1"/>
  <c r="V915" i="4"/>
  <c r="Z915" i="4"/>
  <c r="AD915" i="4"/>
  <c r="Q24" i="13" s="1"/>
  <c r="AH915" i="4"/>
  <c r="U24" i="13" s="1"/>
  <c r="R916" i="4"/>
  <c r="V916" i="4"/>
  <c r="Z916" i="4"/>
  <c r="AD916" i="4"/>
  <c r="AH916" i="4"/>
  <c r="R917" i="4"/>
  <c r="V917" i="4"/>
  <c r="I25" i="13" s="1"/>
  <c r="Z917" i="4"/>
  <c r="M25" i="13" s="1"/>
  <c r="AD917" i="4"/>
  <c r="AH917" i="4"/>
  <c r="R918" i="4"/>
  <c r="V918" i="4"/>
  <c r="Z918" i="4"/>
  <c r="AD918" i="4"/>
  <c r="AH918" i="4"/>
  <c r="P1388" i="5"/>
  <c r="T1388" i="5"/>
  <c r="X1388" i="5"/>
  <c r="AB1388" i="5"/>
  <c r="AF1388" i="5"/>
  <c r="P1389" i="5"/>
  <c r="T1389" i="5"/>
  <c r="X1389" i="5"/>
  <c r="AB1389" i="5"/>
  <c r="AF1389" i="5"/>
  <c r="P1390" i="5"/>
  <c r="T1390" i="5"/>
  <c r="X1390" i="5"/>
  <c r="AB1390" i="5"/>
  <c r="AF1390" i="5"/>
  <c r="P1391" i="5"/>
  <c r="T1391" i="5"/>
  <c r="X1391" i="5"/>
  <c r="AB1391" i="5"/>
  <c r="AF1391" i="5"/>
  <c r="P1392" i="5"/>
  <c r="T1392" i="5"/>
  <c r="X1392" i="5"/>
  <c r="AB1392" i="5"/>
  <c r="AF1392" i="5"/>
  <c r="P1393" i="5"/>
  <c r="T1393" i="5"/>
  <c r="X1393" i="5"/>
  <c r="AB1393" i="5"/>
  <c r="AF1393" i="5"/>
  <c r="P1394" i="5"/>
  <c r="T1394" i="5"/>
  <c r="X1394" i="5"/>
  <c r="AB1394" i="5"/>
  <c r="AF1394" i="5"/>
  <c r="P1395" i="5"/>
  <c r="T1395" i="5"/>
  <c r="X1395" i="5"/>
  <c r="AB1395" i="5"/>
  <c r="AF1395" i="5"/>
  <c r="P1396" i="5"/>
  <c r="T1396" i="5"/>
  <c r="X1396" i="5"/>
  <c r="AB1396" i="5"/>
  <c r="AF1396" i="5"/>
  <c r="P1397" i="5"/>
  <c r="T1397" i="5"/>
  <c r="X1397" i="5"/>
  <c r="AB1397" i="5"/>
  <c r="AF1397" i="5"/>
  <c r="P1398" i="5"/>
  <c r="T1398" i="5"/>
  <c r="X1398" i="5"/>
  <c r="AB1398" i="5"/>
  <c r="AF1398" i="5"/>
  <c r="P1399" i="5"/>
  <c r="T1399" i="5"/>
  <c r="X1399" i="5"/>
  <c r="AB1399" i="5"/>
  <c r="AF1399" i="5"/>
  <c r="P1400" i="5"/>
  <c r="T1400" i="5"/>
  <c r="X1400" i="5"/>
  <c r="AB1400" i="5"/>
  <c r="AF1400" i="5"/>
  <c r="P1401" i="5"/>
  <c r="T1401" i="5"/>
  <c r="X1401" i="5"/>
  <c r="AB1401" i="5"/>
  <c r="AF1401" i="5"/>
  <c r="P1402" i="5"/>
  <c r="T1402" i="5"/>
  <c r="X1402" i="5"/>
  <c r="AB1402" i="5"/>
  <c r="AF1402" i="5"/>
  <c r="P1403" i="5"/>
  <c r="T1403" i="5"/>
  <c r="X1403" i="5"/>
  <c r="AB1403" i="5"/>
  <c r="AF1403" i="5"/>
  <c r="P1404" i="5"/>
  <c r="T1404" i="5"/>
  <c r="X1404" i="5"/>
  <c r="AB1404" i="5"/>
  <c r="AF1404" i="5"/>
  <c r="P1405" i="5"/>
  <c r="T1405" i="5"/>
  <c r="X1405" i="5"/>
  <c r="AB1405" i="5"/>
  <c r="AF1405" i="5"/>
  <c r="P1406" i="5"/>
  <c r="T1406" i="5"/>
  <c r="X1406" i="5"/>
  <c r="AB1406" i="5"/>
  <c r="AF1406" i="5"/>
  <c r="P1407" i="5"/>
  <c r="T1407" i="5"/>
  <c r="X1407" i="5"/>
  <c r="AB1407" i="5"/>
  <c r="AF1407" i="5"/>
  <c r="P1408" i="5"/>
  <c r="T1408" i="5"/>
  <c r="X1408" i="5"/>
  <c r="AB1408" i="5"/>
  <c r="AF1408" i="5"/>
  <c r="P1409" i="5"/>
  <c r="T1409" i="5"/>
  <c r="X1409" i="5"/>
  <c r="AB1409" i="5"/>
  <c r="AF1409" i="5"/>
  <c r="P1410" i="5"/>
  <c r="T1410" i="5"/>
  <c r="X1410" i="5"/>
  <c r="AB1410" i="5"/>
  <c r="AF1410" i="5"/>
  <c r="P1411" i="5"/>
  <c r="T1411" i="5"/>
  <c r="X1411" i="5"/>
  <c r="AB1411" i="5"/>
  <c r="AF1411" i="5"/>
  <c r="P1412" i="5"/>
  <c r="T1412" i="5"/>
  <c r="X1412" i="5"/>
  <c r="AB1412" i="5"/>
  <c r="AF1412" i="5"/>
  <c r="P1413" i="5"/>
  <c r="T1413" i="5"/>
  <c r="X1413" i="5"/>
  <c r="AB1413" i="5"/>
  <c r="AF1413" i="5"/>
  <c r="P1414" i="5"/>
  <c r="T1414" i="5"/>
  <c r="X1414" i="5"/>
  <c r="AB1414" i="5"/>
  <c r="AF1414" i="5"/>
  <c r="P1415" i="5"/>
  <c r="T1415" i="5"/>
  <c r="X1415" i="5"/>
  <c r="AB1415" i="5"/>
  <c r="AF1415" i="5"/>
  <c r="P1416" i="5"/>
  <c r="T1416" i="5"/>
  <c r="X1416" i="5"/>
  <c r="AB1416" i="5"/>
  <c r="AF1416" i="5"/>
  <c r="P1417" i="5"/>
  <c r="T1417" i="5"/>
  <c r="X1417" i="5"/>
  <c r="AB1417" i="5"/>
  <c r="AF1417" i="5"/>
  <c r="P1418" i="5"/>
  <c r="T1418" i="5"/>
  <c r="X1418" i="5"/>
  <c r="AB1418" i="5"/>
  <c r="AF1418" i="5"/>
  <c r="P1419" i="5"/>
  <c r="T1419" i="5"/>
  <c r="X1419" i="5"/>
  <c r="AB1419" i="5"/>
  <c r="AF1419" i="5"/>
  <c r="P1420" i="5"/>
  <c r="T1420" i="5"/>
  <c r="X1420" i="5"/>
  <c r="AB1420" i="5"/>
  <c r="AF1420" i="5"/>
  <c r="P1421" i="5"/>
  <c r="T1421" i="5"/>
  <c r="X1421" i="5"/>
  <c r="AB1421" i="5"/>
  <c r="AF1421" i="5"/>
  <c r="P1422" i="5"/>
  <c r="T1422" i="5"/>
  <c r="X1422" i="5"/>
  <c r="AB1422" i="5"/>
  <c r="AF1422" i="5"/>
  <c r="P1423" i="5"/>
  <c r="T1423" i="5"/>
  <c r="X1423" i="5"/>
  <c r="AB1423" i="5"/>
  <c r="AF1423" i="5"/>
  <c r="P1424" i="5"/>
  <c r="T1424" i="5"/>
  <c r="X1424" i="5"/>
  <c r="AB1424" i="5"/>
  <c r="AF1424" i="5"/>
  <c r="P1425" i="5"/>
  <c r="T1425" i="5"/>
  <c r="X1425" i="5"/>
  <c r="AB1425" i="5"/>
  <c r="AF1425" i="5"/>
  <c r="P1426" i="5"/>
  <c r="T1426" i="5"/>
  <c r="X1426" i="5"/>
  <c r="AB1426" i="5"/>
  <c r="AF1426" i="5"/>
  <c r="P1427" i="5"/>
  <c r="T1427" i="5"/>
  <c r="X1427" i="5"/>
  <c r="AB1427" i="5"/>
  <c r="AF1427" i="5"/>
  <c r="P1428" i="5"/>
  <c r="T1428" i="5"/>
  <c r="X1428" i="5"/>
  <c r="AB1428" i="5"/>
  <c r="AF1428" i="5"/>
  <c r="P1429" i="5"/>
  <c r="T1429" i="5"/>
  <c r="X1429" i="5"/>
  <c r="AB1429" i="5"/>
  <c r="AF1429" i="5"/>
  <c r="P1430" i="5"/>
  <c r="T1430" i="5"/>
  <c r="X1430" i="5"/>
  <c r="AB1430" i="5"/>
  <c r="AF1430" i="5"/>
  <c r="P1431" i="5"/>
  <c r="T1431" i="5"/>
  <c r="X1431" i="5"/>
  <c r="AB1431" i="5"/>
  <c r="AF1431" i="5"/>
  <c r="P1432" i="5"/>
  <c r="T1432" i="5"/>
  <c r="X1432" i="5"/>
  <c r="AB1432" i="5"/>
  <c r="AF1432" i="5"/>
  <c r="P1433" i="5"/>
  <c r="T1433" i="5"/>
  <c r="X1433" i="5"/>
  <c r="AB1433" i="5"/>
  <c r="AF1433" i="5"/>
  <c r="P1434" i="5"/>
  <c r="T1434" i="5"/>
  <c r="X1434" i="5"/>
  <c r="AB1434" i="5"/>
  <c r="AF1434" i="5"/>
  <c r="P1435" i="5"/>
  <c r="T1435" i="5"/>
  <c r="X1435" i="5"/>
  <c r="AB1435" i="5"/>
  <c r="AF1435" i="5"/>
  <c r="P1436" i="5"/>
  <c r="T1436" i="5"/>
  <c r="X1436" i="5"/>
  <c r="AB1436" i="5"/>
  <c r="AF1436" i="5"/>
  <c r="P1437" i="5"/>
  <c r="T1437" i="5"/>
  <c r="X1437" i="5"/>
  <c r="AB1437" i="5"/>
  <c r="AF1437" i="5"/>
  <c r="P1438" i="5"/>
  <c r="T1438" i="5"/>
  <c r="X1438" i="5"/>
  <c r="AB1438" i="5"/>
  <c r="AF1438" i="5"/>
  <c r="P1439" i="5"/>
  <c r="T1439" i="5"/>
  <c r="X1439" i="5"/>
  <c r="AB1439" i="5"/>
  <c r="AF1439" i="5"/>
  <c r="P1440" i="5"/>
  <c r="T1440" i="5"/>
  <c r="X1440" i="5"/>
  <c r="AB1440" i="5"/>
  <c r="AF1440" i="5"/>
  <c r="P1441" i="5"/>
  <c r="T1441" i="5"/>
  <c r="X1441" i="5"/>
  <c r="AB1441" i="5"/>
  <c r="AF1441" i="5"/>
  <c r="P1442" i="5"/>
  <c r="T1442" i="5"/>
  <c r="X1442" i="5"/>
  <c r="AB1442" i="5"/>
  <c r="AF1442" i="5"/>
  <c r="P1443" i="5"/>
  <c r="T1443" i="5"/>
  <c r="X1443" i="5"/>
  <c r="AB1443" i="5"/>
  <c r="AF1443" i="5"/>
  <c r="P1444" i="5"/>
  <c r="T1444" i="5"/>
  <c r="X1444" i="5"/>
  <c r="AB1444" i="5"/>
  <c r="AF1444" i="5"/>
  <c r="P1445" i="5"/>
  <c r="T1445" i="5"/>
  <c r="X1445" i="5"/>
  <c r="AB1445" i="5"/>
  <c r="AF1445" i="5"/>
  <c r="P1446" i="5"/>
  <c r="T1446" i="5"/>
  <c r="X1446" i="5"/>
  <c r="AB1446" i="5"/>
  <c r="AF1446" i="5"/>
  <c r="P1447" i="5"/>
  <c r="T1447" i="5"/>
  <c r="X1447" i="5"/>
  <c r="AB1447" i="5"/>
  <c r="AF1447" i="5"/>
  <c r="P1448" i="5"/>
  <c r="T1448" i="5"/>
  <c r="X1448" i="5"/>
  <c r="AB1448" i="5"/>
  <c r="AF1448" i="5"/>
  <c r="P1449" i="5"/>
  <c r="T1449" i="5"/>
  <c r="X1449" i="5"/>
  <c r="AB1449" i="5"/>
  <c r="AF1449" i="5"/>
  <c r="P1450" i="5"/>
  <c r="T1450" i="5"/>
  <c r="X1450" i="5"/>
  <c r="AB1450" i="5"/>
  <c r="AF1450" i="5"/>
  <c r="P1451" i="5"/>
  <c r="T1451" i="5"/>
  <c r="X1451" i="5"/>
  <c r="AB1451" i="5"/>
  <c r="AF1451" i="5"/>
  <c r="P1452" i="5"/>
  <c r="T1452" i="5"/>
  <c r="X1452" i="5"/>
  <c r="AB1452" i="5"/>
  <c r="AF1452" i="5"/>
  <c r="P1453" i="5"/>
  <c r="T1453" i="5"/>
  <c r="X1453" i="5"/>
  <c r="AB1453" i="5"/>
  <c r="AF1453" i="5"/>
  <c r="P1454" i="5"/>
  <c r="T1454" i="5"/>
  <c r="X1454" i="5"/>
  <c r="AB1454" i="5"/>
  <c r="AF1454" i="5"/>
  <c r="P1455" i="5"/>
  <c r="T1455" i="5"/>
  <c r="X1455" i="5"/>
  <c r="AB1455" i="5"/>
  <c r="AF1455" i="5"/>
  <c r="P1456" i="5"/>
  <c r="T1456" i="5"/>
  <c r="X1456" i="5"/>
  <c r="AB1456" i="5"/>
  <c r="AF1456" i="5"/>
  <c r="P1457" i="5"/>
  <c r="T1457" i="5"/>
  <c r="X1457" i="5"/>
  <c r="AB1457" i="5"/>
  <c r="AF1457" i="5"/>
  <c r="P1458" i="5"/>
  <c r="T1458" i="5"/>
  <c r="X1458" i="5"/>
  <c r="AB1458" i="5"/>
  <c r="AF1458" i="5"/>
  <c r="P1459" i="5"/>
  <c r="T1459" i="5"/>
  <c r="X1459" i="5"/>
  <c r="AB1459" i="5"/>
  <c r="AF1459" i="5"/>
  <c r="P1460" i="5"/>
  <c r="T1460" i="5"/>
  <c r="X1460" i="5"/>
  <c r="AB1460" i="5"/>
  <c r="AF1460" i="5"/>
  <c r="P1461" i="5"/>
  <c r="T1461" i="5"/>
  <c r="X1461" i="5"/>
  <c r="AB1461" i="5"/>
  <c r="AF1461" i="5"/>
  <c r="P1462" i="5"/>
  <c r="T1462" i="5"/>
  <c r="X1462" i="5"/>
  <c r="AB1462" i="5"/>
  <c r="AF1462" i="5"/>
  <c r="P1463" i="5"/>
  <c r="T1463" i="5"/>
  <c r="X1463" i="5"/>
  <c r="AB1463" i="5"/>
  <c r="AF1463" i="5"/>
  <c r="P1464" i="5"/>
  <c r="T1464" i="5"/>
  <c r="X1464" i="5"/>
  <c r="AB1464" i="5"/>
  <c r="AF1464" i="5"/>
  <c r="P1465" i="5"/>
  <c r="T1465" i="5"/>
  <c r="X1465" i="5"/>
  <c r="AB1465" i="5"/>
  <c r="AF1465" i="5"/>
  <c r="P1466" i="5"/>
  <c r="T1466" i="5"/>
  <c r="X1466" i="5"/>
  <c r="AB1466" i="5"/>
  <c r="AF1466" i="5"/>
  <c r="P1467" i="5"/>
  <c r="T1467" i="5"/>
  <c r="X1467" i="5"/>
  <c r="AB1467" i="5"/>
  <c r="AF1467" i="5"/>
  <c r="P1468" i="5"/>
  <c r="T1468" i="5"/>
  <c r="X1468" i="5"/>
  <c r="AB1468" i="5"/>
  <c r="AF1468" i="5"/>
  <c r="P1469" i="5"/>
  <c r="T1469" i="5"/>
  <c r="X1469" i="5"/>
  <c r="AB1469" i="5"/>
  <c r="AF1469" i="5"/>
  <c r="P1470" i="5"/>
  <c r="T1470" i="5"/>
  <c r="X1470" i="5"/>
  <c r="AB1470" i="5"/>
  <c r="AF1470" i="5"/>
  <c r="P1471" i="5"/>
  <c r="T1471" i="5"/>
  <c r="X1471" i="5"/>
  <c r="AB1471" i="5"/>
  <c r="AF1471" i="5"/>
  <c r="P1472" i="5"/>
  <c r="T1472" i="5"/>
  <c r="X1472" i="5"/>
  <c r="AB1472" i="5"/>
  <c r="AF1472" i="5"/>
  <c r="P1473" i="5"/>
  <c r="T1473" i="5"/>
  <c r="X1473" i="5"/>
  <c r="AB1473" i="5"/>
  <c r="AF1473" i="5"/>
  <c r="P1474" i="5"/>
  <c r="T1474" i="5"/>
  <c r="X1474" i="5"/>
  <c r="AB1474" i="5"/>
  <c r="AF1474" i="5"/>
  <c r="P1475" i="5"/>
  <c r="T1475" i="5"/>
  <c r="X1475" i="5"/>
  <c r="AB1475" i="5"/>
  <c r="AF1475" i="5"/>
  <c r="P1480" i="5"/>
  <c r="T1480" i="5"/>
  <c r="X1480" i="5"/>
  <c r="AB1480" i="5"/>
  <c r="AF1480" i="5"/>
  <c r="P1481" i="5"/>
  <c r="T1481" i="5"/>
  <c r="X1481" i="5"/>
  <c r="AB1481" i="5"/>
  <c r="AF1481" i="5"/>
  <c r="P1482" i="5"/>
  <c r="C6" i="12" s="1"/>
  <c r="T1482" i="5"/>
  <c r="X1482" i="5"/>
  <c r="AB1482" i="5"/>
  <c r="O6" i="12" s="1"/>
  <c r="AF1482" i="5"/>
  <c r="S6" i="12" s="1"/>
  <c r="P1483" i="5"/>
  <c r="T1483" i="5"/>
  <c r="X1483" i="5"/>
  <c r="AB1483" i="5"/>
  <c r="AF1483" i="5"/>
  <c r="P1484" i="5"/>
  <c r="T1484" i="5"/>
  <c r="G7" i="12" s="1"/>
  <c r="X1484" i="5"/>
  <c r="K7" i="12" s="1"/>
  <c r="AB1484" i="5"/>
  <c r="AF1484" i="5"/>
  <c r="P1485" i="5"/>
  <c r="T1485" i="5"/>
  <c r="X1485" i="5"/>
  <c r="AB1485" i="5"/>
  <c r="AF1485" i="5"/>
  <c r="P1486" i="5"/>
  <c r="C11" i="12" s="1"/>
  <c r="C50" i="12" s="1"/>
  <c r="J62" i="12" s="1"/>
  <c r="L62" i="12" s="1"/>
  <c r="T1486" i="5"/>
  <c r="X1486" i="5"/>
  <c r="AB1486" i="5"/>
  <c r="O11" i="12" s="1"/>
  <c r="O50" i="12" s="1"/>
  <c r="K68" i="12" s="1"/>
  <c r="M68" i="12" s="1"/>
  <c r="AF1486" i="5"/>
  <c r="S11" i="12" s="1"/>
  <c r="S50" i="12" s="1"/>
  <c r="K80" i="12" s="1"/>
  <c r="M80" i="12" s="1"/>
  <c r="P1487" i="5"/>
  <c r="T1487" i="5"/>
  <c r="X1487" i="5"/>
  <c r="AB1487" i="5"/>
  <c r="AF1487" i="5"/>
  <c r="P1488" i="5"/>
  <c r="T1488" i="5"/>
  <c r="G12" i="12" s="1"/>
  <c r="X1488" i="5"/>
  <c r="K12" i="12" s="1"/>
  <c r="AB1488" i="5"/>
  <c r="AF1488" i="5"/>
  <c r="P1489" i="5"/>
  <c r="T1489" i="5"/>
  <c r="X1489" i="5"/>
  <c r="AB1489" i="5"/>
  <c r="AF1489" i="5"/>
  <c r="P1490" i="5"/>
  <c r="C13" i="12" s="1"/>
  <c r="T1490" i="5"/>
  <c r="X1490" i="5"/>
  <c r="AB1490" i="5"/>
  <c r="O13" i="12" s="1"/>
  <c r="AF1490" i="5"/>
  <c r="S13" i="12" s="1"/>
  <c r="P1491" i="5"/>
  <c r="T1491" i="5"/>
  <c r="X1491" i="5"/>
  <c r="AB1491" i="5"/>
  <c r="AF1491" i="5"/>
  <c r="P1492" i="5"/>
  <c r="T1492" i="5"/>
  <c r="G17" i="12" s="1"/>
  <c r="G53" i="12" s="1"/>
  <c r="C108" i="12" s="1"/>
  <c r="E108" i="12" s="1"/>
  <c r="X1492" i="5"/>
  <c r="K17" i="12" s="1"/>
  <c r="K53" i="12" s="1"/>
  <c r="C120" i="12" s="1"/>
  <c r="E120" i="12" s="1"/>
  <c r="AB1492" i="5"/>
  <c r="AF1492" i="5"/>
  <c r="P1493" i="5"/>
  <c r="T1493" i="5"/>
  <c r="X1493" i="5"/>
  <c r="AB1493" i="5"/>
  <c r="AF1493" i="5"/>
  <c r="P1494" i="5"/>
  <c r="C18" i="12" s="1"/>
  <c r="T1494" i="5"/>
  <c r="X1494" i="5"/>
  <c r="AB1494" i="5"/>
  <c r="O18" i="12" s="1"/>
  <c r="AF1494" i="5"/>
  <c r="S18" i="12" s="1"/>
  <c r="P1495" i="5"/>
  <c r="T1495" i="5"/>
  <c r="X1495" i="5"/>
  <c r="AB1495" i="5"/>
  <c r="AF1495" i="5"/>
  <c r="P1496" i="5"/>
  <c r="T1496" i="5"/>
  <c r="G19" i="12" s="1"/>
  <c r="X1496" i="5"/>
  <c r="K19" i="12" s="1"/>
  <c r="AB1496" i="5"/>
  <c r="AF1496" i="5"/>
  <c r="P1497" i="5"/>
  <c r="T1497" i="5"/>
  <c r="X1497" i="5"/>
  <c r="AB1497" i="5"/>
  <c r="AF1497" i="5"/>
  <c r="P1498" i="5"/>
  <c r="C23" i="12" s="1"/>
  <c r="C56" i="12" s="1"/>
  <c r="J96" i="12" s="1"/>
  <c r="L96" i="12" s="1"/>
  <c r="T1498" i="5"/>
  <c r="X1498" i="5"/>
  <c r="AB1498" i="5"/>
  <c r="O23" i="12" s="1"/>
  <c r="O56" i="12" s="1"/>
  <c r="K102" i="12" s="1"/>
  <c r="M102" i="12" s="1"/>
  <c r="AF1498" i="5"/>
  <c r="S23" i="12" s="1"/>
  <c r="S56" i="12" s="1"/>
  <c r="K114" i="12" s="1"/>
  <c r="M114" i="12" s="1"/>
  <c r="P1499" i="5"/>
  <c r="T1499" i="5"/>
  <c r="X1499" i="5"/>
  <c r="AB1499" i="5"/>
  <c r="AF1499" i="5"/>
  <c r="P1500" i="5"/>
  <c r="T1500" i="5"/>
  <c r="G24" i="12" s="1"/>
  <c r="X1500" i="5"/>
  <c r="K24" i="12" s="1"/>
  <c r="AB1500" i="5"/>
  <c r="AF1500" i="5"/>
  <c r="P1501" i="5"/>
  <c r="T1501" i="5"/>
  <c r="X1501" i="5"/>
  <c r="AB1501" i="5"/>
  <c r="AF1501" i="5"/>
  <c r="P1502" i="5"/>
  <c r="C25" i="12" s="1"/>
  <c r="T1502" i="5"/>
  <c r="X1502" i="5"/>
  <c r="AB1502" i="5"/>
  <c r="O25" i="12" s="1"/>
  <c r="AF1502" i="5"/>
  <c r="S25" i="12" s="1"/>
  <c r="P1503" i="5"/>
  <c r="T1503" i="5"/>
  <c r="X1503" i="5"/>
  <c r="AB1503" i="5"/>
  <c r="AF1503" i="5"/>
  <c r="R30" i="1"/>
  <c r="P402" i="2"/>
  <c r="T402" i="2"/>
  <c r="X402" i="2"/>
  <c r="AB402" i="2"/>
  <c r="AF402" i="2"/>
  <c r="P403" i="2"/>
  <c r="T403" i="2"/>
  <c r="X403" i="2"/>
  <c r="AB403" i="2"/>
  <c r="AF403" i="2"/>
  <c r="P404" i="2"/>
  <c r="T404" i="2"/>
  <c r="X404" i="2"/>
  <c r="AB404" i="2"/>
  <c r="AF404" i="2"/>
  <c r="P405" i="2"/>
  <c r="T405" i="2"/>
  <c r="X405" i="2"/>
  <c r="AB405" i="2"/>
  <c r="AF405" i="2"/>
  <c r="P406" i="2"/>
  <c r="T406" i="2"/>
  <c r="X406" i="2"/>
  <c r="AB406" i="2"/>
  <c r="AF406" i="2"/>
  <c r="P407" i="2"/>
  <c r="T407" i="2"/>
  <c r="X407" i="2"/>
  <c r="AB407" i="2"/>
  <c r="AF407" i="2"/>
  <c r="P408" i="2"/>
  <c r="T408" i="2"/>
  <c r="X408" i="2"/>
  <c r="AB408" i="2"/>
  <c r="AF408" i="2"/>
  <c r="P409" i="2"/>
  <c r="T409" i="2"/>
  <c r="X409" i="2"/>
  <c r="AB409" i="2"/>
  <c r="AF409" i="2"/>
  <c r="P410" i="2"/>
  <c r="T410" i="2"/>
  <c r="X410" i="2"/>
  <c r="AB410" i="2"/>
  <c r="AF410" i="2"/>
  <c r="P411" i="2"/>
  <c r="T411" i="2"/>
  <c r="X411" i="2"/>
  <c r="AB411" i="2"/>
  <c r="AF411" i="2"/>
  <c r="P412" i="2"/>
  <c r="T412" i="2"/>
  <c r="X412" i="2"/>
  <c r="AB412" i="2"/>
  <c r="AF412" i="2"/>
  <c r="P413" i="2"/>
  <c r="T413" i="2"/>
  <c r="X413" i="2"/>
  <c r="AB413" i="2"/>
  <c r="AF413" i="2"/>
  <c r="P414" i="2"/>
  <c r="T414" i="2"/>
  <c r="X414" i="2"/>
  <c r="AB414" i="2"/>
  <c r="AF414" i="2"/>
  <c r="P415" i="2"/>
  <c r="T415" i="2"/>
  <c r="X415" i="2"/>
  <c r="AB415" i="2"/>
  <c r="AF415" i="2"/>
  <c r="P416" i="2"/>
  <c r="T416" i="2"/>
  <c r="X416" i="2"/>
  <c r="AB416" i="2"/>
  <c r="AF416" i="2"/>
  <c r="P417" i="2"/>
  <c r="T417" i="2"/>
  <c r="X417" i="2"/>
  <c r="AB417" i="2"/>
  <c r="AF417" i="2"/>
  <c r="P418" i="2"/>
  <c r="T418" i="2"/>
  <c r="X418" i="2"/>
  <c r="AB418" i="2"/>
  <c r="AF418" i="2"/>
  <c r="P419" i="2"/>
  <c r="X419" i="2"/>
  <c r="AF419" i="2"/>
  <c r="P420" i="2"/>
  <c r="T420" i="2"/>
  <c r="X420" i="2"/>
  <c r="AB420" i="2"/>
  <c r="AF420" i="2"/>
  <c r="P421" i="2"/>
  <c r="X421" i="2"/>
  <c r="AF421" i="2"/>
  <c r="P422" i="2"/>
  <c r="T422" i="2"/>
  <c r="X422" i="2"/>
  <c r="AB422" i="2"/>
  <c r="AF422" i="2"/>
  <c r="P423" i="2"/>
  <c r="T423" i="2"/>
  <c r="X423" i="2"/>
  <c r="AB423" i="2"/>
  <c r="AF423" i="2"/>
  <c r="P424" i="2"/>
  <c r="T424" i="2"/>
  <c r="X424" i="2"/>
  <c r="AB424" i="2"/>
  <c r="AF424" i="2"/>
  <c r="P425" i="2"/>
  <c r="T425" i="2"/>
  <c r="X425" i="2"/>
  <c r="AF425" i="2"/>
  <c r="P426" i="2"/>
  <c r="T426" i="2"/>
  <c r="X426" i="2"/>
  <c r="AB426" i="2"/>
  <c r="AF426" i="2"/>
  <c r="P427" i="2"/>
  <c r="X427" i="2"/>
  <c r="AF427" i="2"/>
  <c r="P428" i="2"/>
  <c r="T428" i="2"/>
  <c r="X428" i="2"/>
  <c r="AB428" i="2"/>
  <c r="AF428" i="2"/>
  <c r="P429" i="2"/>
  <c r="T429" i="2"/>
  <c r="X429" i="2"/>
  <c r="AB429" i="2"/>
  <c r="AF429" i="2"/>
  <c r="P430" i="2"/>
  <c r="T430" i="2"/>
  <c r="X430" i="2"/>
  <c r="AB430" i="2"/>
  <c r="AF430" i="2"/>
  <c r="P431" i="2"/>
  <c r="T431" i="2"/>
  <c r="X431" i="2"/>
  <c r="AB431" i="2"/>
  <c r="AF431" i="2"/>
  <c r="P432" i="2"/>
  <c r="T432" i="2"/>
  <c r="X432" i="2"/>
  <c r="AB432" i="2"/>
  <c r="AF432" i="2"/>
  <c r="P433" i="2"/>
  <c r="T433" i="2"/>
  <c r="X433" i="2"/>
  <c r="AB433" i="2"/>
  <c r="AF433" i="2"/>
  <c r="P434" i="2"/>
  <c r="T434" i="2"/>
  <c r="X434" i="2"/>
  <c r="AB434" i="2"/>
  <c r="AF434" i="2"/>
  <c r="P435" i="2"/>
  <c r="T435" i="2"/>
  <c r="X435" i="2"/>
  <c r="AB435" i="2"/>
  <c r="AF435" i="2"/>
  <c r="P436" i="2"/>
  <c r="T436" i="2"/>
  <c r="X436" i="2"/>
  <c r="AB436" i="2"/>
  <c r="AF436" i="2"/>
  <c r="P437" i="2"/>
  <c r="T437" i="2"/>
  <c r="X437" i="2"/>
  <c r="AB437" i="2"/>
  <c r="AF437" i="2"/>
  <c r="P438" i="2"/>
  <c r="T438" i="2"/>
  <c r="X438" i="2"/>
  <c r="AB438" i="2"/>
  <c r="AF438" i="2"/>
  <c r="P439" i="2"/>
  <c r="T439" i="2"/>
  <c r="X439" i="2"/>
  <c r="AB439" i="2"/>
  <c r="AF439" i="2"/>
  <c r="P440" i="2"/>
  <c r="T440" i="2"/>
  <c r="X440" i="2"/>
  <c r="AB440" i="2"/>
  <c r="AF440" i="2"/>
  <c r="P441" i="2"/>
  <c r="T441" i="2"/>
  <c r="X441" i="2"/>
  <c r="AB441" i="2"/>
  <c r="AF441" i="2"/>
  <c r="P446" i="2"/>
  <c r="T446" i="2"/>
  <c r="X446" i="2"/>
  <c r="AB446" i="2"/>
  <c r="AF446" i="2"/>
  <c r="P447" i="2"/>
  <c r="T447" i="2"/>
  <c r="X447" i="2"/>
  <c r="AB447" i="2"/>
  <c r="AF447" i="2"/>
  <c r="P448" i="2"/>
  <c r="C33" i="12" s="1"/>
  <c r="T448" i="2"/>
  <c r="X448" i="2"/>
  <c r="AB448" i="2"/>
  <c r="O33" i="12" s="1"/>
  <c r="AF448" i="2"/>
  <c r="S33" i="12" s="1"/>
  <c r="P449" i="2"/>
  <c r="T449" i="2"/>
  <c r="X449" i="2"/>
  <c r="AB449" i="2"/>
  <c r="AF449" i="2"/>
  <c r="P450" i="2"/>
  <c r="T450" i="2"/>
  <c r="G34" i="12" s="1"/>
  <c r="X450" i="2"/>
  <c r="K34" i="12" s="1"/>
  <c r="AB450" i="2"/>
  <c r="AF450" i="2"/>
  <c r="P451" i="2"/>
  <c r="T451" i="2"/>
  <c r="X451" i="2"/>
  <c r="AB451" i="2"/>
  <c r="AF451" i="2"/>
  <c r="P452" i="2"/>
  <c r="C38" i="12" s="1"/>
  <c r="C137" i="12" s="1"/>
  <c r="J143" i="12" s="1"/>
  <c r="L143" i="12" s="1"/>
  <c r="T452" i="2"/>
  <c r="G38" i="12" s="1"/>
  <c r="G137" i="12" s="1"/>
  <c r="J155" i="12" s="1"/>
  <c r="L155" i="12" s="1"/>
  <c r="X452" i="2"/>
  <c r="AB452" i="2"/>
  <c r="AF452" i="2"/>
  <c r="P453" i="2"/>
  <c r="X453" i="2"/>
  <c r="AB453" i="2"/>
  <c r="AF453" i="2"/>
  <c r="P454" i="2"/>
  <c r="T454" i="2"/>
  <c r="G39" i="12" s="1"/>
  <c r="X454" i="2"/>
  <c r="AB454" i="2"/>
  <c r="AF454" i="2"/>
  <c r="P455" i="2"/>
  <c r="X455" i="2"/>
  <c r="AB455" i="2"/>
  <c r="AF455" i="2"/>
  <c r="P456" i="2"/>
  <c r="T456" i="2"/>
  <c r="G40" i="12" s="1"/>
  <c r="X456" i="2"/>
  <c r="K40" i="12" s="1"/>
  <c r="AB456" i="2"/>
  <c r="AF456" i="2"/>
  <c r="P457" i="2"/>
  <c r="T457" i="2"/>
  <c r="X457" i="2"/>
  <c r="AB457" i="2"/>
  <c r="AF457" i="2"/>
  <c r="W481" i="3"/>
  <c r="W777" i="3"/>
  <c r="AG779" i="3"/>
  <c r="W781" i="3"/>
  <c r="W782" i="3"/>
  <c r="W783" i="3"/>
  <c r="W784" i="3"/>
  <c r="AG786" i="3"/>
  <c r="AG787" i="3"/>
  <c r="AG788" i="3"/>
  <c r="AG789" i="3"/>
  <c r="AG790" i="3"/>
  <c r="AG791" i="3"/>
  <c r="AG792" i="3"/>
  <c r="AG793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S934" i="3"/>
  <c r="AA934" i="3"/>
  <c r="AE934" i="3"/>
  <c r="AI934" i="3"/>
  <c r="S935" i="3"/>
  <c r="AA935" i="3"/>
  <c r="AE935" i="3"/>
  <c r="AI935" i="3"/>
  <c r="S936" i="3"/>
  <c r="AA936" i="3"/>
  <c r="AE936" i="3"/>
  <c r="AI936" i="3"/>
  <c r="S937" i="3"/>
  <c r="AA937" i="3"/>
  <c r="AE937" i="3"/>
  <c r="AI937" i="3"/>
  <c r="S938" i="3"/>
  <c r="AA938" i="3"/>
  <c r="AE938" i="3"/>
  <c r="AI938" i="3"/>
  <c r="S939" i="3"/>
  <c r="AA939" i="3"/>
  <c r="AE939" i="3"/>
  <c r="AI939" i="3"/>
  <c r="S940" i="3"/>
  <c r="AA940" i="3"/>
  <c r="AE940" i="3"/>
  <c r="AI940" i="3"/>
  <c r="S941" i="3"/>
  <c r="AA941" i="3"/>
  <c r="AE941" i="3"/>
  <c r="AI941" i="3"/>
  <c r="S942" i="3"/>
  <c r="AA942" i="3"/>
  <c r="AE942" i="3"/>
  <c r="AI942" i="3"/>
  <c r="S943" i="3"/>
  <c r="AA943" i="3"/>
  <c r="AE943" i="3"/>
  <c r="AI943" i="3"/>
  <c r="S944" i="3"/>
  <c r="AA944" i="3"/>
  <c r="AE944" i="3"/>
  <c r="AI944" i="3"/>
  <c r="S945" i="3"/>
  <c r="AA945" i="3"/>
  <c r="AE945" i="3"/>
  <c r="AI945" i="3"/>
  <c r="S946" i="3"/>
  <c r="AA946" i="3"/>
  <c r="AE946" i="3"/>
  <c r="AI946" i="3"/>
  <c r="S947" i="3"/>
  <c r="AA947" i="3"/>
  <c r="AE947" i="3"/>
  <c r="AI947" i="3"/>
  <c r="S948" i="3"/>
  <c r="AA948" i="3"/>
  <c r="AE948" i="3"/>
  <c r="AI948" i="3"/>
  <c r="S949" i="3"/>
  <c r="AA949" i="3"/>
  <c r="AE949" i="3"/>
  <c r="AI949" i="3"/>
  <c r="S950" i="3"/>
  <c r="AA950" i="3"/>
  <c r="AE950" i="3"/>
  <c r="AI950" i="3"/>
  <c r="S951" i="3"/>
  <c r="AA951" i="3"/>
  <c r="AE951" i="3"/>
  <c r="AI951" i="3"/>
  <c r="S952" i="3"/>
  <c r="AA952" i="3"/>
  <c r="AE952" i="3"/>
  <c r="AI952" i="3"/>
  <c r="S953" i="3"/>
  <c r="AA953" i="3"/>
  <c r="AE953" i="3"/>
  <c r="AI953" i="3"/>
  <c r="S954" i="3"/>
  <c r="AA954" i="3"/>
  <c r="AE954" i="3"/>
  <c r="AI954" i="3"/>
  <c r="S955" i="3"/>
  <c r="AA955" i="3"/>
  <c r="AE955" i="3"/>
  <c r="AI955" i="3"/>
  <c r="S956" i="3"/>
  <c r="AA956" i="3"/>
  <c r="AE956" i="3"/>
  <c r="AI956" i="3"/>
  <c r="S957" i="3"/>
  <c r="AA957" i="3"/>
  <c r="AE957" i="3"/>
  <c r="AI957" i="3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AG246" i="4"/>
  <c r="AG247" i="4"/>
  <c r="AG248" i="4"/>
  <c r="AG249" i="4"/>
  <c r="AG250" i="4"/>
  <c r="AG251" i="4"/>
  <c r="AG252" i="4"/>
  <c r="AG253" i="4"/>
  <c r="AG254" i="4"/>
  <c r="AG255" i="4"/>
  <c r="AG256" i="4"/>
  <c r="AG257" i="4"/>
  <c r="AG258" i="4"/>
  <c r="AG259" i="4"/>
  <c r="AG260" i="4"/>
  <c r="AG261" i="4"/>
  <c r="AG262" i="4"/>
  <c r="AG263" i="4"/>
  <c r="AG264" i="4"/>
  <c r="AG265" i="4"/>
  <c r="AG266" i="4"/>
  <c r="AG267" i="4"/>
  <c r="AG268" i="4"/>
  <c r="AG269" i="4"/>
  <c r="AG270" i="4"/>
  <c r="AG271" i="4"/>
  <c r="AG272" i="4"/>
  <c r="AG273" i="4"/>
  <c r="AG274" i="4"/>
  <c r="AG275" i="4"/>
  <c r="AG276" i="4"/>
  <c r="AG277" i="4"/>
  <c r="AG278" i="4"/>
  <c r="AG279" i="4"/>
  <c r="AG280" i="4"/>
  <c r="AG281" i="4"/>
  <c r="AG282" i="4"/>
  <c r="AG283" i="4"/>
  <c r="AG284" i="4"/>
  <c r="AG285" i="4"/>
  <c r="AG286" i="4"/>
  <c r="AG287" i="4"/>
  <c r="AG288" i="4"/>
  <c r="AG289" i="4"/>
  <c r="AG290" i="4"/>
  <c r="AG291" i="4"/>
  <c r="AG292" i="4"/>
  <c r="AG293" i="4"/>
  <c r="AG294" i="4"/>
  <c r="AG295" i="4"/>
  <c r="AG296" i="4"/>
  <c r="AG297" i="4"/>
  <c r="AG298" i="4"/>
  <c r="AG299" i="4"/>
  <c r="AG300" i="4"/>
  <c r="AG301" i="4"/>
  <c r="AG302" i="4"/>
  <c r="AG303" i="4"/>
  <c r="AG304" i="4"/>
  <c r="AG305" i="4"/>
  <c r="AG306" i="4"/>
  <c r="AG307" i="4"/>
  <c r="AG308" i="4"/>
  <c r="AG309" i="4"/>
  <c r="AG310" i="4"/>
  <c r="AG311" i="4"/>
  <c r="AG312" i="4"/>
  <c r="AG313" i="4"/>
  <c r="AG314" i="4"/>
  <c r="AG315" i="4"/>
  <c r="AG316" i="4"/>
  <c r="AG317" i="4"/>
  <c r="AG318" i="4"/>
  <c r="AG319" i="4"/>
  <c r="AG320" i="4"/>
  <c r="AG321" i="4"/>
  <c r="AG322" i="4"/>
  <c r="AG323" i="4"/>
  <c r="AG324" i="4"/>
  <c r="AG325" i="4"/>
  <c r="AG326" i="4"/>
  <c r="AG327" i="4"/>
  <c r="AG328" i="4"/>
  <c r="AG329" i="4"/>
  <c r="AG330" i="4"/>
  <c r="AG331" i="4"/>
  <c r="AG332" i="4"/>
  <c r="AG333" i="4"/>
  <c r="AG335" i="4"/>
  <c r="AG336" i="4"/>
  <c r="AG337" i="4"/>
  <c r="AG338" i="4"/>
  <c r="AG339" i="4"/>
  <c r="AG340" i="4"/>
  <c r="AG341" i="4"/>
  <c r="AG342" i="4"/>
  <c r="AG343" i="4"/>
  <c r="AG344" i="4"/>
  <c r="AG345" i="4"/>
  <c r="AG346" i="4"/>
  <c r="AG347" i="4"/>
  <c r="AG348" i="4"/>
  <c r="AG349" i="4"/>
  <c r="AG350" i="4"/>
  <c r="AG351" i="4"/>
  <c r="AG352" i="4"/>
  <c r="AG353" i="4"/>
  <c r="AG354" i="4"/>
  <c r="AG355" i="4"/>
  <c r="AG356" i="4"/>
  <c r="AG357" i="4"/>
  <c r="AG358" i="4"/>
  <c r="AG359" i="4"/>
  <c r="AG360" i="4"/>
  <c r="AG361" i="4"/>
  <c r="AG362" i="4"/>
  <c r="AG363" i="4"/>
  <c r="AG364" i="4"/>
  <c r="AG365" i="4"/>
  <c r="AG366" i="4"/>
  <c r="AG367" i="4"/>
  <c r="AG368" i="4"/>
  <c r="AG369" i="4"/>
  <c r="AG370" i="4"/>
  <c r="AG371" i="4"/>
  <c r="AG372" i="4"/>
  <c r="AG373" i="4"/>
  <c r="AG374" i="4"/>
  <c r="AG375" i="4"/>
  <c r="AG376" i="4"/>
  <c r="AG377" i="4"/>
  <c r="AG378" i="4"/>
  <c r="AG379" i="4"/>
  <c r="AG380" i="4"/>
  <c r="AG381" i="4"/>
  <c r="AG382" i="4"/>
  <c r="AG383" i="4"/>
  <c r="AG384" i="4"/>
  <c r="AG385" i="4"/>
  <c r="AG386" i="4"/>
  <c r="AG387" i="4"/>
  <c r="AG388" i="4"/>
  <c r="AG389" i="4"/>
  <c r="AG390" i="4"/>
  <c r="AG391" i="4"/>
  <c r="AG392" i="4"/>
  <c r="AG393" i="4"/>
  <c r="AG394" i="4"/>
  <c r="AG395" i="4"/>
  <c r="AG396" i="4"/>
  <c r="AG397" i="4"/>
  <c r="AG398" i="4"/>
  <c r="AG399" i="4"/>
  <c r="AG400" i="4"/>
  <c r="AG401" i="4"/>
  <c r="AG402" i="4"/>
  <c r="AG403" i="4"/>
  <c r="AG404" i="4"/>
  <c r="AG405" i="4"/>
  <c r="AG406" i="4"/>
  <c r="AG407" i="4"/>
  <c r="AG408" i="4"/>
  <c r="AG409" i="4"/>
  <c r="AG410" i="4"/>
  <c r="AG411" i="4"/>
  <c r="AG412" i="4"/>
  <c r="AG413" i="4"/>
  <c r="AG414" i="4"/>
  <c r="AG415" i="4"/>
  <c r="AG416" i="4"/>
  <c r="AG417" i="4"/>
  <c r="AG418" i="4"/>
  <c r="AG419" i="4"/>
  <c r="AG420" i="4"/>
  <c r="AG421" i="4"/>
  <c r="AG422" i="4"/>
  <c r="AG423" i="4"/>
  <c r="AG424" i="4"/>
  <c r="AG425" i="4"/>
  <c r="AG426" i="4"/>
  <c r="AG427" i="4"/>
  <c r="AG428" i="4"/>
  <c r="AG429" i="4"/>
  <c r="AG430" i="4"/>
  <c r="AG431" i="4"/>
  <c r="AG432" i="4"/>
  <c r="AG433" i="4"/>
  <c r="AG434" i="4"/>
  <c r="AG435" i="4"/>
  <c r="AG436" i="4"/>
  <c r="AG437" i="4"/>
  <c r="AG438" i="4"/>
  <c r="AG439" i="4"/>
  <c r="AG440" i="4"/>
  <c r="AG441" i="4"/>
  <c r="AG442" i="4"/>
  <c r="AG443" i="4"/>
  <c r="AG444" i="4"/>
  <c r="AG445" i="4"/>
  <c r="AG446" i="4"/>
  <c r="AG447" i="4"/>
  <c r="AG448" i="4"/>
  <c r="AG449" i="4"/>
  <c r="AG450" i="4"/>
  <c r="AG451" i="4"/>
  <c r="AG452" i="4"/>
  <c r="AG453" i="4"/>
  <c r="AG454" i="4"/>
  <c r="AG455" i="4"/>
  <c r="AG456" i="4"/>
  <c r="AG457" i="4"/>
  <c r="AG458" i="4"/>
  <c r="AG459" i="4"/>
  <c r="AG460" i="4"/>
  <c r="AG461" i="4"/>
  <c r="AG462" i="4"/>
  <c r="AG463" i="4"/>
  <c r="W465" i="4"/>
  <c r="AG466" i="4"/>
  <c r="AG467" i="4"/>
  <c r="AG468" i="4"/>
  <c r="AG469" i="4"/>
  <c r="AG470" i="4"/>
  <c r="AG471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AG747" i="4"/>
  <c r="AG748" i="4"/>
  <c r="AG750" i="4"/>
  <c r="AG751" i="4"/>
  <c r="AG753" i="4"/>
  <c r="AG755" i="4"/>
  <c r="AG756" i="4"/>
  <c r="AG757" i="4"/>
  <c r="AG758" i="4"/>
  <c r="AG759" i="4"/>
  <c r="AG761" i="4"/>
  <c r="AG763" i="4"/>
  <c r="AG764" i="4"/>
  <c r="AG765" i="4"/>
  <c r="AG766" i="4"/>
  <c r="AG767" i="4"/>
  <c r="AG769" i="4"/>
  <c r="AG770" i="4"/>
  <c r="AG771" i="4"/>
  <c r="AG772" i="4"/>
  <c r="AG773" i="4"/>
  <c r="AG774" i="4"/>
  <c r="AG775" i="4"/>
  <c r="AG776" i="4"/>
  <c r="AG777" i="4"/>
  <c r="AG778" i="4"/>
  <c r="AG779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S895" i="4"/>
  <c r="W895" i="4"/>
  <c r="AA895" i="4"/>
  <c r="AE895" i="4"/>
  <c r="AI895" i="4"/>
  <c r="S896" i="4"/>
  <c r="W896" i="4"/>
  <c r="AA896" i="4"/>
  <c r="AE896" i="4"/>
  <c r="AI896" i="4"/>
  <c r="S897" i="4"/>
  <c r="F6" i="13" s="1"/>
  <c r="W897" i="4"/>
  <c r="J6" i="13" s="1"/>
  <c r="AA897" i="4"/>
  <c r="AE897" i="4"/>
  <c r="AI897" i="4"/>
  <c r="V6" i="13" s="1"/>
  <c r="S898" i="4"/>
  <c r="W898" i="4"/>
  <c r="AA898" i="4"/>
  <c r="AE898" i="4"/>
  <c r="AI898" i="4"/>
  <c r="S899" i="4"/>
  <c r="W899" i="4"/>
  <c r="AA899" i="4"/>
  <c r="N7" i="13" s="1"/>
  <c r="AE899" i="4"/>
  <c r="R7" i="13" s="1"/>
  <c r="AI899" i="4"/>
  <c r="S900" i="4"/>
  <c r="W900" i="4"/>
  <c r="AA900" i="4"/>
  <c r="AE900" i="4"/>
  <c r="AI900" i="4"/>
  <c r="S901" i="4"/>
  <c r="AA901" i="4"/>
  <c r="AE901" i="4"/>
  <c r="AI901" i="4"/>
  <c r="S902" i="4"/>
  <c r="AA902" i="4"/>
  <c r="AE902" i="4"/>
  <c r="AI902" i="4"/>
  <c r="S903" i="4"/>
  <c r="AA903" i="4"/>
  <c r="AE903" i="4"/>
  <c r="AI903" i="4"/>
  <c r="S904" i="4"/>
  <c r="AA904" i="4"/>
  <c r="AE904" i="4"/>
  <c r="AI904" i="4"/>
  <c r="S905" i="4"/>
  <c r="AA905" i="4"/>
  <c r="AE905" i="4"/>
  <c r="AI905" i="4"/>
  <c r="S906" i="4"/>
  <c r="AA906" i="4"/>
  <c r="AE906" i="4"/>
  <c r="AI906" i="4"/>
  <c r="S907" i="4"/>
  <c r="AA907" i="4"/>
  <c r="AE907" i="4"/>
  <c r="AI907" i="4"/>
  <c r="S908" i="4"/>
  <c r="AA908" i="4"/>
  <c r="AE908" i="4"/>
  <c r="AI908" i="4"/>
  <c r="S909" i="4"/>
  <c r="AA909" i="4"/>
  <c r="AE909" i="4"/>
  <c r="AI909" i="4"/>
  <c r="S910" i="4"/>
  <c r="AA910" i="4"/>
  <c r="AE910" i="4"/>
  <c r="AI910" i="4"/>
  <c r="S911" i="4"/>
  <c r="AA911" i="4"/>
  <c r="AE911" i="4"/>
  <c r="AI911" i="4"/>
  <c r="S912" i="4"/>
  <c r="AA912" i="4"/>
  <c r="AE912" i="4"/>
  <c r="AI912" i="4"/>
  <c r="S913" i="4"/>
  <c r="AA913" i="4"/>
  <c r="AE913" i="4"/>
  <c r="AI913" i="4"/>
  <c r="S914" i="4"/>
  <c r="AA914" i="4"/>
  <c r="AE914" i="4"/>
  <c r="AI914" i="4"/>
  <c r="S915" i="4"/>
  <c r="AA915" i="4"/>
  <c r="AE915" i="4"/>
  <c r="AI915" i="4"/>
  <c r="S916" i="4"/>
  <c r="AA916" i="4"/>
  <c r="AE916" i="4"/>
  <c r="AI916" i="4"/>
  <c r="S917" i="4"/>
  <c r="AA917" i="4"/>
  <c r="AE917" i="4"/>
  <c r="AI917" i="4"/>
  <c r="S918" i="4"/>
  <c r="AA918" i="4"/>
  <c r="AE918" i="4"/>
  <c r="AI918" i="4"/>
  <c r="N942" i="4"/>
  <c r="AG3" i="5"/>
  <c r="AG4" i="5"/>
  <c r="AG5" i="5"/>
  <c r="AG6" i="5"/>
  <c r="AG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G70" i="5"/>
  <c r="AG71" i="5"/>
  <c r="AG72" i="5"/>
  <c r="AG73" i="5"/>
  <c r="AG74" i="5"/>
  <c r="AG75" i="5"/>
  <c r="AG76" i="5"/>
  <c r="AG77" i="5"/>
  <c r="AG78" i="5"/>
  <c r="AG79" i="5"/>
  <c r="AG80" i="5"/>
  <c r="AG81" i="5"/>
  <c r="AG82" i="5"/>
  <c r="AG83" i="5"/>
  <c r="AG84" i="5"/>
  <c r="AG85" i="5"/>
  <c r="AG86" i="5"/>
  <c r="AG87" i="5"/>
  <c r="AG88" i="5"/>
  <c r="AG89" i="5"/>
  <c r="AG90" i="5"/>
  <c r="AG91" i="5"/>
  <c r="AG92" i="5"/>
  <c r="AG93" i="5"/>
  <c r="AG94" i="5"/>
  <c r="AG95" i="5"/>
  <c r="AG96" i="5"/>
  <c r="AG97" i="5"/>
  <c r="AG98" i="5"/>
  <c r="AG99" i="5"/>
  <c r="AG100" i="5"/>
  <c r="AG101" i="5"/>
  <c r="AG102" i="5"/>
  <c r="AG103" i="5"/>
  <c r="AG104" i="5"/>
  <c r="AG105" i="5"/>
  <c r="AG106" i="5"/>
  <c r="AG107" i="5"/>
  <c r="AG108" i="5"/>
  <c r="AG109" i="5"/>
  <c r="AG110" i="5"/>
  <c r="AG111" i="5"/>
  <c r="AG112" i="5"/>
  <c r="AG113" i="5"/>
  <c r="AG114" i="5"/>
  <c r="AG115" i="5"/>
  <c r="AG116" i="5"/>
  <c r="AG117" i="5"/>
  <c r="AG118" i="5"/>
  <c r="AG119" i="5"/>
  <c r="AG120" i="5"/>
  <c r="AG121" i="5"/>
  <c r="AG122" i="5"/>
  <c r="AG123" i="5"/>
  <c r="AG124" i="5"/>
  <c r="AG125" i="5"/>
  <c r="AG126" i="5"/>
  <c r="AG127" i="5"/>
  <c r="AG128" i="5"/>
  <c r="AG129" i="5"/>
  <c r="AG130" i="5"/>
  <c r="AG131" i="5"/>
  <c r="AG132" i="5"/>
  <c r="AG133" i="5"/>
  <c r="AG134" i="5"/>
  <c r="AG135" i="5"/>
  <c r="AG136" i="5"/>
  <c r="AG137" i="5"/>
  <c r="AG138" i="5"/>
  <c r="AG139" i="5"/>
  <c r="AG140" i="5"/>
  <c r="AG141" i="5"/>
  <c r="AG142" i="5"/>
  <c r="AG143" i="5"/>
  <c r="AG144" i="5"/>
  <c r="AG145" i="5"/>
  <c r="AG146" i="5"/>
  <c r="AG147" i="5"/>
  <c r="AG148" i="5"/>
  <c r="AG149" i="5"/>
  <c r="AG150" i="5"/>
  <c r="AG151" i="5"/>
  <c r="AG152" i="5"/>
  <c r="AG153" i="5"/>
  <c r="AG154" i="5"/>
  <c r="AG155" i="5"/>
  <c r="AG156" i="5"/>
  <c r="AG157" i="5"/>
  <c r="AG158" i="5"/>
  <c r="AG159" i="5"/>
  <c r="AG160" i="5"/>
  <c r="AG161" i="5"/>
  <c r="AG162" i="5"/>
  <c r="AG163" i="5"/>
  <c r="AG164" i="5"/>
  <c r="AG165" i="5"/>
  <c r="AG166" i="5"/>
  <c r="AG167" i="5"/>
  <c r="AG168" i="5"/>
  <c r="AG169" i="5"/>
  <c r="AG170" i="5"/>
  <c r="AG171" i="5"/>
  <c r="AG172" i="5"/>
  <c r="AG173" i="5"/>
  <c r="AG174" i="5"/>
  <c r="AG175" i="5"/>
  <c r="AG176" i="5"/>
  <c r="AG177" i="5"/>
  <c r="AG178" i="5"/>
  <c r="AG179" i="5"/>
  <c r="AG180" i="5"/>
  <c r="AG181" i="5"/>
  <c r="AG182" i="5"/>
  <c r="AG183" i="5"/>
  <c r="AG184" i="5"/>
  <c r="AG185" i="5"/>
  <c r="AG186" i="5"/>
  <c r="AG187" i="5"/>
  <c r="AG188" i="5"/>
  <c r="AG189" i="5"/>
  <c r="AG190" i="5"/>
  <c r="AG191" i="5"/>
  <c r="AG192" i="5"/>
  <c r="AG193" i="5"/>
  <c r="AG194" i="5"/>
  <c r="AG195" i="5"/>
  <c r="AG196" i="5"/>
  <c r="AG197" i="5"/>
  <c r="AG198" i="5"/>
  <c r="AG199" i="5"/>
  <c r="AG200" i="5"/>
  <c r="AG201" i="5"/>
  <c r="AG202" i="5"/>
  <c r="AG203" i="5"/>
  <c r="AG204" i="5"/>
  <c r="AG205" i="5"/>
  <c r="AG206" i="5"/>
  <c r="AG207" i="5"/>
  <c r="AG208" i="5"/>
  <c r="AG209" i="5"/>
  <c r="AG210" i="5"/>
  <c r="AG211" i="5"/>
  <c r="AG212" i="5"/>
  <c r="AG213" i="5"/>
  <c r="AG214" i="5"/>
  <c r="AG215" i="5"/>
  <c r="AG216" i="5"/>
  <c r="AG217" i="5"/>
  <c r="AG218" i="5"/>
  <c r="AG219" i="5"/>
  <c r="AG220" i="5"/>
  <c r="AG221" i="5"/>
  <c r="AG222" i="5"/>
  <c r="AG223" i="5"/>
  <c r="AG225" i="5"/>
  <c r="AG226" i="5"/>
  <c r="AG227" i="5"/>
  <c r="AG228" i="5"/>
  <c r="AG229" i="5"/>
  <c r="AG230" i="5"/>
  <c r="AG231" i="5"/>
  <c r="AG232" i="5"/>
  <c r="AG233" i="5"/>
  <c r="AG234" i="5"/>
  <c r="AG235" i="5"/>
  <c r="AG236" i="5"/>
  <c r="AG237" i="5"/>
  <c r="AG238" i="5"/>
  <c r="AG239" i="5"/>
  <c r="AG240" i="5"/>
  <c r="AG241" i="5"/>
  <c r="AG242" i="5"/>
  <c r="AG243" i="5"/>
  <c r="AG244" i="5"/>
  <c r="AG245" i="5"/>
  <c r="AG246" i="5"/>
  <c r="AG247" i="5"/>
  <c r="AG248" i="5"/>
  <c r="AG249" i="5"/>
  <c r="AG250" i="5"/>
  <c r="AG251" i="5"/>
  <c r="AG252" i="5"/>
  <c r="AG253" i="5"/>
  <c r="AG254" i="5"/>
  <c r="AG255" i="5"/>
  <c r="AG256" i="5"/>
  <c r="AG257" i="5"/>
  <c r="AG258" i="5"/>
  <c r="AG259" i="5"/>
  <c r="AG260" i="5"/>
  <c r="AG261" i="5"/>
  <c r="AG262" i="5"/>
  <c r="AG263" i="5"/>
  <c r="AG264" i="5"/>
  <c r="AG265" i="5"/>
  <c r="AG266" i="5"/>
  <c r="AG267" i="5"/>
  <c r="AG268" i="5"/>
  <c r="AG269" i="5"/>
  <c r="AG270" i="5"/>
  <c r="AG271" i="5"/>
  <c r="AG272" i="5"/>
  <c r="AG273" i="5"/>
  <c r="AG274" i="5"/>
  <c r="AG275" i="5"/>
  <c r="AG276" i="5"/>
  <c r="AG277" i="5"/>
  <c r="AG278" i="5"/>
  <c r="AG279" i="5"/>
  <c r="AG280" i="5"/>
  <c r="AG281" i="5"/>
  <c r="AG282" i="5"/>
  <c r="AG283" i="5"/>
  <c r="AG284" i="5"/>
  <c r="AG285" i="5"/>
  <c r="AG286" i="5"/>
  <c r="AG287" i="5"/>
  <c r="AG288" i="5"/>
  <c r="AG289" i="5"/>
  <c r="AG290" i="5"/>
  <c r="AG291" i="5"/>
  <c r="AG292" i="5"/>
  <c r="AG293" i="5"/>
  <c r="AG294" i="5"/>
  <c r="AG295" i="5"/>
  <c r="AG296" i="5"/>
  <c r="AG297" i="5"/>
  <c r="AG298" i="5"/>
  <c r="AG299" i="5"/>
  <c r="AG300" i="5"/>
  <c r="AG301" i="5"/>
  <c r="AG302" i="5"/>
  <c r="AG303" i="5"/>
  <c r="AG304" i="5"/>
  <c r="AG305" i="5"/>
  <c r="AG306" i="5"/>
  <c r="AG307" i="5"/>
  <c r="AG308" i="5"/>
  <c r="AG309" i="5"/>
  <c r="AG310" i="5"/>
  <c r="AG311" i="5"/>
  <c r="AG312" i="5"/>
  <c r="AG313" i="5"/>
  <c r="AG314" i="5"/>
  <c r="AG315" i="5"/>
  <c r="AG316" i="5"/>
  <c r="AG317" i="5"/>
  <c r="AG318" i="5"/>
  <c r="AG319" i="5"/>
  <c r="AG320" i="5"/>
  <c r="AG321" i="5"/>
  <c r="AG322" i="5"/>
  <c r="AG323" i="5"/>
  <c r="AG324" i="5"/>
  <c r="AG325" i="5"/>
  <c r="AG326" i="5"/>
  <c r="AG327" i="5"/>
  <c r="AG328" i="5"/>
  <c r="AG329" i="5"/>
  <c r="AG330" i="5"/>
  <c r="AG331" i="5"/>
  <c r="AG332" i="5"/>
  <c r="AG333" i="5"/>
  <c r="AG334" i="5"/>
  <c r="AG335" i="5"/>
  <c r="AG336" i="5"/>
  <c r="AG337" i="5"/>
  <c r="AG338" i="5"/>
  <c r="AG339" i="5"/>
  <c r="AG340" i="5"/>
  <c r="AG341" i="5"/>
  <c r="AG342" i="5"/>
  <c r="AG343" i="5"/>
  <c r="AG344" i="5"/>
  <c r="AG345" i="5"/>
  <c r="AG346" i="5"/>
  <c r="AG347" i="5"/>
  <c r="AG348" i="5"/>
  <c r="AG349" i="5"/>
  <c r="AG350" i="5"/>
  <c r="AG351" i="5"/>
  <c r="AG352" i="5"/>
  <c r="AG353" i="5"/>
  <c r="AG354" i="5"/>
  <c r="AG355" i="5"/>
  <c r="AG356" i="5"/>
  <c r="AG357" i="5"/>
  <c r="AG358" i="5"/>
  <c r="AG359" i="5"/>
  <c r="AG360" i="5"/>
  <c r="AG361" i="5"/>
  <c r="AG362" i="5"/>
  <c r="AG363" i="5"/>
  <c r="AG364" i="5"/>
  <c r="AG365" i="5"/>
  <c r="AG366" i="5"/>
  <c r="AG367" i="5"/>
  <c r="AG368" i="5"/>
  <c r="AG369" i="5"/>
  <c r="AG370" i="5"/>
  <c r="AG371" i="5"/>
  <c r="AG372" i="5"/>
  <c r="AG373" i="5"/>
  <c r="AG374" i="5"/>
  <c r="AG375" i="5"/>
  <c r="AG376" i="5"/>
  <c r="AG377" i="5"/>
  <c r="AG378" i="5"/>
  <c r="AG379" i="5"/>
  <c r="AG380" i="5"/>
  <c r="AG381" i="5"/>
  <c r="AG382" i="5"/>
  <c r="AG383" i="5"/>
  <c r="AG384" i="5"/>
  <c r="AG385" i="5"/>
  <c r="AG386" i="5"/>
  <c r="AG387" i="5"/>
  <c r="AG388" i="5"/>
  <c r="AG389" i="5"/>
  <c r="AG390" i="5"/>
  <c r="AG391" i="5"/>
  <c r="AG392" i="5"/>
  <c r="AG393" i="5"/>
  <c r="AG394" i="5"/>
  <c r="AG395" i="5"/>
  <c r="AG396" i="5"/>
  <c r="AG397" i="5"/>
  <c r="AG398" i="5"/>
  <c r="AG399" i="5"/>
  <c r="AG400" i="5"/>
  <c r="AG401" i="5"/>
  <c r="AG402" i="5"/>
  <c r="AG403" i="5"/>
  <c r="AG404" i="5"/>
  <c r="AG405" i="5"/>
  <c r="AG406" i="5"/>
  <c r="AG407" i="5"/>
  <c r="AG408" i="5"/>
  <c r="AG409" i="5"/>
  <c r="AG410" i="5"/>
  <c r="AG411" i="5"/>
  <c r="AG412" i="5"/>
  <c r="AG413" i="5"/>
  <c r="AG414" i="5"/>
  <c r="AG415" i="5"/>
  <c r="AG416" i="5"/>
  <c r="AG417" i="5"/>
  <c r="AG418" i="5"/>
  <c r="AG419" i="5"/>
  <c r="AG420" i="5"/>
  <c r="AG421" i="5"/>
  <c r="AG422" i="5"/>
  <c r="AG423" i="5"/>
  <c r="AG424" i="5"/>
  <c r="AG425" i="5"/>
  <c r="AG426" i="5"/>
  <c r="AG427" i="5"/>
  <c r="AG428" i="5"/>
  <c r="AG429" i="5"/>
  <c r="AG430" i="5"/>
  <c r="AG431" i="5"/>
  <c r="AG432" i="5"/>
  <c r="AG433" i="5"/>
  <c r="AG434" i="5"/>
  <c r="AG435" i="5"/>
  <c r="AG436" i="5"/>
  <c r="AG437" i="5"/>
  <c r="AG438" i="5"/>
  <c r="AG439" i="5"/>
  <c r="AG440" i="5"/>
  <c r="AG441" i="5"/>
  <c r="AG442" i="5"/>
  <c r="AG443" i="5"/>
  <c r="AG444" i="5"/>
  <c r="AG445" i="5"/>
  <c r="AG446" i="5"/>
  <c r="AG447" i="5"/>
  <c r="AG448" i="5"/>
  <c r="AG449" i="5"/>
  <c r="AG450" i="5"/>
  <c r="AG451" i="5"/>
  <c r="AG452" i="5"/>
  <c r="AG453" i="5"/>
  <c r="AG454" i="5"/>
  <c r="AG455" i="5"/>
  <c r="AG456" i="5"/>
  <c r="AG457" i="5"/>
  <c r="AG458" i="5"/>
  <c r="AG459" i="5"/>
  <c r="AG460" i="5"/>
  <c r="AG461" i="5"/>
  <c r="AG462" i="5"/>
  <c r="AG463" i="5"/>
  <c r="AG464" i="5"/>
  <c r="AG465" i="5"/>
  <c r="AG466" i="5"/>
  <c r="AG467" i="5"/>
  <c r="AG468" i="5"/>
  <c r="AG469" i="5"/>
  <c r="AG471" i="5"/>
  <c r="AG472" i="5"/>
  <c r="AG473" i="5"/>
  <c r="AG474" i="5"/>
  <c r="AG475" i="5"/>
  <c r="AG476" i="5"/>
  <c r="AG477" i="5"/>
  <c r="AG478" i="5"/>
  <c r="AG479" i="5"/>
  <c r="AG480" i="5"/>
  <c r="AG481" i="5"/>
  <c r="AG482" i="5"/>
  <c r="AG483" i="5"/>
  <c r="AG484" i="5"/>
  <c r="AG485" i="5"/>
  <c r="AG486" i="5"/>
  <c r="AG487" i="5"/>
  <c r="AG488" i="5"/>
  <c r="AG489" i="5"/>
  <c r="AG490" i="5"/>
  <c r="AG491" i="5"/>
  <c r="AG492" i="5"/>
  <c r="AG493" i="5"/>
  <c r="AG494" i="5"/>
  <c r="AG495" i="5"/>
  <c r="AG496" i="5"/>
  <c r="AG497" i="5"/>
  <c r="AG498" i="5"/>
  <c r="AG499" i="5"/>
  <c r="AG500" i="5"/>
  <c r="AG501" i="5"/>
  <c r="AG502" i="5"/>
  <c r="AG503" i="5"/>
  <c r="AG504" i="5"/>
  <c r="AG505" i="5"/>
  <c r="AG506" i="5"/>
  <c r="AG507" i="5"/>
  <c r="AG508" i="5"/>
  <c r="AG509" i="5"/>
  <c r="AG510" i="5"/>
  <c r="AG511" i="5"/>
  <c r="AG512" i="5"/>
  <c r="AG513" i="5"/>
  <c r="AG514" i="5"/>
  <c r="AG515" i="5"/>
  <c r="AG516" i="5"/>
  <c r="AG517" i="5"/>
  <c r="AG518" i="5"/>
  <c r="AG519" i="5"/>
  <c r="AG520" i="5"/>
  <c r="AG521" i="5"/>
  <c r="AG522" i="5"/>
  <c r="AG523" i="5"/>
  <c r="AG524" i="5"/>
  <c r="AG525" i="5"/>
  <c r="AG526" i="5"/>
  <c r="AG527" i="5"/>
  <c r="AG528" i="5"/>
  <c r="AG529" i="5"/>
  <c r="AG530" i="5"/>
  <c r="AG531" i="5"/>
  <c r="AG532" i="5"/>
  <c r="AG533" i="5"/>
  <c r="AG534" i="5"/>
  <c r="AG535" i="5"/>
  <c r="AG536" i="5"/>
  <c r="AG537" i="5"/>
  <c r="AG538" i="5"/>
  <c r="AG539" i="5"/>
  <c r="AG540" i="5"/>
  <c r="AG541" i="5"/>
  <c r="AG542" i="5"/>
  <c r="AG543" i="5"/>
  <c r="AG544" i="5"/>
  <c r="AG545" i="5"/>
  <c r="AG546" i="5"/>
  <c r="AG547" i="5"/>
  <c r="AG548" i="5"/>
  <c r="AG549" i="5"/>
  <c r="AG550" i="5"/>
  <c r="AG551" i="5"/>
  <c r="AG552" i="5"/>
  <c r="AG553" i="5"/>
  <c r="AG554" i="5"/>
  <c r="AG555" i="5"/>
  <c r="AG556" i="5"/>
  <c r="AG557" i="5"/>
  <c r="AG558" i="5"/>
  <c r="AG559" i="5"/>
  <c r="AG560" i="5"/>
  <c r="AG561" i="5"/>
  <c r="AG562" i="5"/>
  <c r="AG563" i="5"/>
  <c r="AG564" i="5"/>
  <c r="AG565" i="5"/>
  <c r="AG566" i="5"/>
  <c r="AG567" i="5"/>
  <c r="AG568" i="5"/>
  <c r="AG569" i="5"/>
  <c r="AG570" i="5"/>
  <c r="AG571" i="5"/>
  <c r="AG572" i="5"/>
  <c r="AG573" i="5"/>
  <c r="AG574" i="5"/>
  <c r="AG575" i="5"/>
  <c r="AG576" i="5"/>
  <c r="AG577" i="5"/>
  <c r="AG578" i="5"/>
  <c r="AG579" i="5"/>
  <c r="AG580" i="5"/>
  <c r="AG581" i="5"/>
  <c r="AG582" i="5"/>
  <c r="AG583" i="5"/>
  <c r="AG584" i="5"/>
  <c r="AG585" i="5"/>
  <c r="AG586" i="5"/>
  <c r="AG587" i="5"/>
  <c r="AG588" i="5"/>
  <c r="AG589" i="5"/>
  <c r="AG590" i="5"/>
  <c r="AG591" i="5"/>
  <c r="AG592" i="5"/>
  <c r="AG593" i="5"/>
  <c r="AG594" i="5"/>
  <c r="AG595" i="5"/>
  <c r="AG596" i="5"/>
  <c r="AG597" i="5"/>
  <c r="AG598" i="5"/>
  <c r="AG599" i="5"/>
  <c r="AG600" i="5"/>
  <c r="AG601" i="5"/>
  <c r="AG602" i="5"/>
  <c r="AG603" i="5"/>
  <c r="AG604" i="5"/>
  <c r="AG605" i="5"/>
  <c r="AG606" i="5"/>
  <c r="AG607" i="5"/>
  <c r="AG608" i="5"/>
  <c r="AG609" i="5"/>
  <c r="AG610" i="5"/>
  <c r="AG611" i="5"/>
  <c r="AG612" i="5"/>
  <c r="AG613" i="5"/>
  <c r="AG614" i="5"/>
  <c r="AG615" i="5"/>
  <c r="AG616" i="5"/>
  <c r="AG617" i="5"/>
  <c r="AG618" i="5"/>
  <c r="AG619" i="5"/>
  <c r="AG620" i="5"/>
  <c r="AG621" i="5"/>
  <c r="AG622" i="5"/>
  <c r="AG623" i="5"/>
  <c r="AG624" i="5"/>
  <c r="AG625" i="5"/>
  <c r="AG626" i="5"/>
  <c r="AG627" i="5"/>
  <c r="AG628" i="5"/>
  <c r="AG629" i="5"/>
  <c r="AG630" i="5"/>
  <c r="AG631" i="5"/>
  <c r="AG632" i="5"/>
  <c r="AG633" i="5"/>
  <c r="AG634" i="5"/>
  <c r="AG635" i="5"/>
  <c r="AG636" i="5"/>
  <c r="AG637" i="5"/>
  <c r="AG638" i="5"/>
  <c r="AG639" i="5"/>
  <c r="AG640" i="5"/>
  <c r="AG641" i="5"/>
  <c r="AG642" i="5"/>
  <c r="AG643" i="5"/>
  <c r="AG644" i="5"/>
  <c r="AG645" i="5"/>
  <c r="AG646" i="5"/>
  <c r="AG647" i="5"/>
  <c r="AG648" i="5"/>
  <c r="AG649" i="5"/>
  <c r="AG650" i="5"/>
  <c r="AG651" i="5"/>
  <c r="AG652" i="5"/>
  <c r="AG653" i="5"/>
  <c r="AG654" i="5"/>
  <c r="AG655" i="5"/>
  <c r="AG656" i="5"/>
  <c r="AG657" i="5"/>
  <c r="AG658" i="5"/>
  <c r="AG659" i="5"/>
  <c r="AG660" i="5"/>
  <c r="AG661" i="5"/>
  <c r="AG662" i="5"/>
  <c r="AG663" i="5"/>
  <c r="AG664" i="5"/>
  <c r="AG665" i="5"/>
  <c r="AG666" i="5"/>
  <c r="AG667" i="5"/>
  <c r="AG668" i="5"/>
  <c r="AG669" i="5"/>
  <c r="AG670" i="5"/>
  <c r="AG671" i="5"/>
  <c r="AG672" i="5"/>
  <c r="AG673" i="5"/>
  <c r="AG674" i="5"/>
  <c r="AG675" i="5"/>
  <c r="AG676" i="5"/>
  <c r="AG677" i="5"/>
  <c r="AG678" i="5"/>
  <c r="AG679" i="5"/>
  <c r="AG680" i="5"/>
  <c r="AG681" i="5"/>
  <c r="AG682" i="5"/>
  <c r="AG683" i="5"/>
  <c r="AG684" i="5"/>
  <c r="AG685" i="5"/>
  <c r="AG686" i="5"/>
  <c r="AG687" i="5"/>
  <c r="AG688" i="5"/>
  <c r="AG689" i="5"/>
  <c r="AG690" i="5"/>
  <c r="AG691" i="5"/>
  <c r="AG692" i="5"/>
  <c r="AG693" i="5"/>
  <c r="AG694" i="5"/>
  <c r="AG695" i="5"/>
  <c r="AG696" i="5"/>
  <c r="AG697" i="5"/>
  <c r="AG698" i="5"/>
  <c r="AG699" i="5"/>
  <c r="AG700" i="5"/>
  <c r="AG701" i="5"/>
  <c r="AG702" i="5"/>
  <c r="AG703" i="5"/>
  <c r="AG704" i="5"/>
  <c r="AG705" i="5"/>
  <c r="AG706" i="5"/>
  <c r="AG707" i="5"/>
  <c r="AG708" i="5"/>
  <c r="AG709" i="5"/>
  <c r="AG710" i="5"/>
  <c r="AG711" i="5"/>
  <c r="AG712" i="5"/>
  <c r="AG713" i="5"/>
  <c r="AG714" i="5"/>
  <c r="AG715" i="5"/>
  <c r="AG716" i="5"/>
  <c r="AG717" i="5"/>
  <c r="AG718" i="5"/>
  <c r="AG719" i="5"/>
  <c r="AG720" i="5"/>
  <c r="AG721" i="5"/>
  <c r="AG722" i="5"/>
  <c r="AG723" i="5"/>
  <c r="AG724" i="5"/>
  <c r="AG725" i="5"/>
  <c r="AG726" i="5"/>
  <c r="AG727" i="5"/>
  <c r="AG728" i="5"/>
  <c r="AG729" i="5"/>
  <c r="AG730" i="5"/>
  <c r="AG731" i="5"/>
  <c r="AG732" i="5"/>
  <c r="AG733" i="5"/>
  <c r="AG734" i="5"/>
  <c r="AG735" i="5"/>
  <c r="AG736" i="5"/>
  <c r="AG737" i="5"/>
  <c r="AG738" i="5"/>
  <c r="AG739" i="5"/>
  <c r="AG740" i="5"/>
  <c r="AG741" i="5"/>
  <c r="AG742" i="5"/>
  <c r="AG743" i="5"/>
  <c r="AG744" i="5"/>
  <c r="AG745" i="5"/>
  <c r="AG746" i="5"/>
  <c r="AG747" i="5"/>
  <c r="AG748" i="5"/>
  <c r="AG749" i="5"/>
  <c r="AG750" i="5"/>
  <c r="AG751" i="5"/>
  <c r="AG752" i="5"/>
  <c r="AG753" i="5"/>
  <c r="AG754" i="5"/>
  <c r="AG755" i="5"/>
  <c r="AG756" i="5"/>
  <c r="AG757" i="5"/>
  <c r="AG758" i="5"/>
  <c r="AG759" i="5"/>
  <c r="AG760" i="5"/>
  <c r="AG761" i="5"/>
  <c r="AG762" i="5"/>
  <c r="AG763" i="5"/>
  <c r="AG764" i="5"/>
  <c r="AG765" i="5"/>
  <c r="AG766" i="5"/>
  <c r="AG767" i="5"/>
  <c r="AG768" i="5"/>
  <c r="AG769" i="5"/>
  <c r="AG770" i="5"/>
  <c r="AG771" i="5"/>
  <c r="AG772" i="5"/>
  <c r="AG773" i="5"/>
  <c r="AG774" i="5"/>
  <c r="AG775" i="5"/>
  <c r="AG776" i="5"/>
  <c r="AG777" i="5"/>
  <c r="AG778" i="5"/>
  <c r="AG779" i="5"/>
  <c r="AG780" i="5"/>
  <c r="AG781" i="5"/>
  <c r="AG782" i="5"/>
  <c r="AG783" i="5"/>
  <c r="AG784" i="5"/>
  <c r="AG785" i="5"/>
  <c r="AG786" i="5"/>
  <c r="AG787" i="5"/>
  <c r="AG788" i="5"/>
  <c r="AG789" i="5"/>
  <c r="AG790" i="5"/>
  <c r="AG791" i="5"/>
  <c r="AG792" i="5"/>
  <c r="AG793" i="5"/>
  <c r="AG794" i="5"/>
  <c r="AG795" i="5"/>
  <c r="AG796" i="5"/>
  <c r="AG797" i="5"/>
  <c r="AG798" i="5"/>
  <c r="AG799" i="5"/>
  <c r="AG800" i="5"/>
  <c r="AG801" i="5"/>
  <c r="AG802" i="5"/>
  <c r="AG803" i="5"/>
  <c r="AG804" i="5"/>
  <c r="AG805" i="5"/>
  <c r="AG806" i="5"/>
  <c r="AG807" i="5"/>
  <c r="AG808" i="5"/>
  <c r="AG809" i="5"/>
  <c r="AG810" i="5"/>
  <c r="AG811" i="5"/>
  <c r="AG812" i="5"/>
  <c r="AG813" i="5"/>
  <c r="AG814" i="5"/>
  <c r="AG815" i="5"/>
  <c r="AG816" i="5"/>
  <c r="AG817" i="5"/>
  <c r="AG818" i="5"/>
  <c r="AG819" i="5"/>
  <c r="AG820" i="5"/>
  <c r="AG821" i="5"/>
  <c r="AG822" i="5"/>
  <c r="AG823" i="5"/>
  <c r="AG824" i="5"/>
  <c r="AG825" i="5"/>
  <c r="AG826" i="5"/>
  <c r="AG827" i="5"/>
  <c r="AG828" i="5"/>
  <c r="AG829" i="5"/>
  <c r="AG830" i="5"/>
  <c r="AG831" i="5"/>
  <c r="AG832" i="5"/>
  <c r="AG833" i="5"/>
  <c r="AG834" i="5"/>
  <c r="AG835" i="5"/>
  <c r="AG836" i="5"/>
  <c r="AG837" i="5"/>
  <c r="AG838" i="5"/>
  <c r="AG839" i="5"/>
  <c r="AG840" i="5"/>
  <c r="AG841" i="5"/>
  <c r="AG842" i="5"/>
  <c r="AG843" i="5"/>
  <c r="AG844" i="5"/>
  <c r="AG845" i="5"/>
  <c r="AG846" i="5"/>
  <c r="AG847" i="5"/>
  <c r="AG848" i="5"/>
  <c r="AG849" i="5"/>
  <c r="AG850" i="5"/>
  <c r="AG851" i="5"/>
  <c r="AG852" i="5"/>
  <c r="AG853" i="5"/>
  <c r="AG854" i="5"/>
  <c r="AG855" i="5"/>
  <c r="AG856" i="5"/>
  <c r="AG857" i="5"/>
  <c r="AG858" i="5"/>
  <c r="AG859" i="5"/>
  <c r="AG860" i="5"/>
  <c r="AG861" i="5"/>
  <c r="AG862" i="5"/>
  <c r="AG863" i="5"/>
  <c r="AG864" i="5"/>
  <c r="AG865" i="5"/>
  <c r="AG866" i="5"/>
  <c r="AG867" i="5"/>
  <c r="AG868" i="5"/>
  <c r="AG869" i="5"/>
  <c r="AG870" i="5"/>
  <c r="AG871" i="5"/>
  <c r="AG872" i="5"/>
  <c r="AG873" i="5"/>
  <c r="AG874" i="5"/>
  <c r="AG875" i="5"/>
  <c r="AG876" i="5"/>
  <c r="AG877" i="5"/>
  <c r="AG878" i="5"/>
  <c r="AG879" i="5"/>
  <c r="AG880" i="5"/>
  <c r="AG881" i="5"/>
  <c r="AG882" i="5"/>
  <c r="AG883" i="5"/>
  <c r="AG884" i="5"/>
  <c r="AG885" i="5"/>
  <c r="AG886" i="5"/>
  <c r="AG887" i="5"/>
  <c r="AG888" i="5"/>
  <c r="AG889" i="5"/>
  <c r="AG890" i="5"/>
  <c r="AG891" i="5"/>
  <c r="AG892" i="5"/>
  <c r="AG893" i="5"/>
  <c r="AG894" i="5"/>
  <c r="AG895" i="5"/>
  <c r="AG896" i="5"/>
  <c r="AG897" i="5"/>
  <c r="AG898" i="5"/>
  <c r="AG899" i="5"/>
  <c r="AG900" i="5"/>
  <c r="AG901" i="5"/>
  <c r="AG902" i="5"/>
  <c r="AG903" i="5"/>
  <c r="AG904" i="5"/>
  <c r="AG905" i="5"/>
  <c r="AG906" i="5"/>
  <c r="AG907" i="5"/>
  <c r="AG908" i="5"/>
  <c r="AG909" i="5"/>
  <c r="AG910" i="5"/>
  <c r="AG911" i="5"/>
  <c r="AG912" i="5"/>
  <c r="AG913" i="5"/>
  <c r="AG914" i="5"/>
  <c r="AG915" i="5"/>
  <c r="AG916" i="5"/>
  <c r="AG917" i="5"/>
  <c r="AG918" i="5"/>
  <c r="AG919" i="5"/>
  <c r="AG920" i="5"/>
  <c r="AG921" i="5"/>
  <c r="AG922" i="5"/>
  <c r="AG923" i="5"/>
  <c r="AG924" i="5"/>
  <c r="AG925" i="5"/>
  <c r="AG926" i="5"/>
  <c r="AG927" i="5"/>
  <c r="AG928" i="5"/>
  <c r="AG929" i="5"/>
  <c r="AG930" i="5"/>
  <c r="AG931" i="5"/>
  <c r="AG932" i="5"/>
  <c r="AG933" i="5"/>
  <c r="AG934" i="5"/>
  <c r="AG935" i="5"/>
  <c r="AG936" i="5"/>
  <c r="AG937" i="5"/>
  <c r="AG938" i="5"/>
  <c r="AG940" i="5"/>
  <c r="AG941" i="5"/>
  <c r="AG942" i="5"/>
  <c r="AG943" i="5"/>
  <c r="AG944" i="5"/>
  <c r="AG945" i="5"/>
  <c r="AG946" i="5"/>
  <c r="AG947" i="5"/>
  <c r="AG948" i="5"/>
  <c r="AG949" i="5"/>
  <c r="AG950" i="5"/>
  <c r="AG951" i="5"/>
  <c r="AG952" i="5"/>
  <c r="AG953" i="5"/>
  <c r="AG954" i="5"/>
  <c r="AG955" i="5"/>
  <c r="AG956" i="5"/>
  <c r="AG957" i="5"/>
  <c r="AG958" i="5"/>
  <c r="AG959" i="5"/>
  <c r="AG960" i="5"/>
  <c r="AG961" i="5"/>
  <c r="AG962" i="5"/>
  <c r="AG963" i="5"/>
  <c r="AG964" i="5"/>
  <c r="AG965" i="5"/>
  <c r="AG966" i="5"/>
  <c r="AG967" i="5"/>
  <c r="AG968" i="5"/>
  <c r="AG969" i="5"/>
  <c r="AG970" i="5"/>
  <c r="AG971" i="5"/>
  <c r="AG972" i="5"/>
  <c r="AG973" i="5"/>
  <c r="AG974" i="5"/>
  <c r="AG975" i="5"/>
  <c r="AG976" i="5"/>
  <c r="AG977" i="5"/>
  <c r="AG978" i="5"/>
  <c r="AG979" i="5"/>
  <c r="AG980" i="5"/>
  <c r="AG981" i="5"/>
  <c r="AG982" i="5"/>
  <c r="AG983" i="5"/>
  <c r="AG984" i="5"/>
  <c r="AG985" i="5"/>
  <c r="AG986" i="5"/>
  <c r="AG987" i="5"/>
  <c r="AG988" i="5"/>
  <c r="AG989" i="5"/>
  <c r="AG990" i="5"/>
  <c r="AG991" i="5"/>
  <c r="AG992" i="5"/>
  <c r="AG993" i="5"/>
  <c r="AG994" i="5"/>
  <c r="AG995" i="5"/>
  <c r="AG996" i="5"/>
  <c r="AG997" i="5"/>
  <c r="AG998" i="5"/>
  <c r="AG999" i="5"/>
  <c r="AG1000" i="5"/>
  <c r="AG1001" i="5"/>
  <c r="AG1002" i="5"/>
  <c r="AG1003" i="5"/>
  <c r="AG1004" i="5"/>
  <c r="AG1005" i="5"/>
  <c r="AG1006" i="5"/>
  <c r="AG1007" i="5"/>
  <c r="AG1008" i="5"/>
  <c r="AG1009" i="5"/>
  <c r="AG1010" i="5"/>
  <c r="AG1011" i="5"/>
  <c r="AG1012" i="5"/>
  <c r="AG1013" i="5"/>
  <c r="AG1014" i="5"/>
  <c r="AG1015" i="5"/>
  <c r="AG1016" i="5"/>
  <c r="AG1017" i="5"/>
  <c r="AG1018" i="5"/>
  <c r="AG1019" i="5"/>
  <c r="AG1020" i="5"/>
  <c r="AG1021" i="5"/>
  <c r="AG1022" i="5"/>
  <c r="AG1023" i="5"/>
  <c r="AG1024" i="5"/>
  <c r="AG1025" i="5"/>
  <c r="AG1026" i="5"/>
  <c r="AG1027" i="5"/>
  <c r="AG1028" i="5"/>
  <c r="AG1029" i="5"/>
  <c r="AG1030" i="5"/>
  <c r="AG1031" i="5"/>
  <c r="AG1032" i="5"/>
  <c r="AG1033" i="5"/>
  <c r="AG1034" i="5"/>
  <c r="AG1035" i="5"/>
  <c r="AG1036" i="5"/>
  <c r="AG1037" i="5"/>
  <c r="AG1038" i="5"/>
  <c r="AG1039" i="5"/>
  <c r="AG1040" i="5"/>
  <c r="AG1041" i="5"/>
  <c r="AG1042" i="5"/>
  <c r="AG1043" i="5"/>
  <c r="AG1044" i="5"/>
  <c r="AG1045" i="5"/>
  <c r="AG1046" i="5"/>
  <c r="AG1047" i="5"/>
  <c r="AG1048" i="5"/>
  <c r="AG1049" i="5"/>
  <c r="AG1050" i="5"/>
  <c r="AG1051" i="5"/>
  <c r="AG1052" i="5"/>
  <c r="AG1053" i="5"/>
  <c r="AG1054" i="5"/>
  <c r="AG1055" i="5"/>
  <c r="AG1056" i="5"/>
  <c r="AG1057" i="5"/>
  <c r="AG1058" i="5"/>
  <c r="AG1059" i="5"/>
  <c r="AG1060" i="5"/>
  <c r="AG1061" i="5"/>
  <c r="AG1062" i="5"/>
  <c r="AG1063" i="5"/>
  <c r="AG1064" i="5"/>
  <c r="AG1065" i="5"/>
  <c r="AG1066" i="5"/>
  <c r="AG1067" i="5"/>
  <c r="AG1068" i="5"/>
  <c r="AG1069" i="5"/>
  <c r="AG1070" i="5"/>
  <c r="AG1071" i="5"/>
  <c r="AG1072" i="5"/>
  <c r="AG1073" i="5"/>
  <c r="AG1074" i="5"/>
  <c r="AG1075" i="5"/>
  <c r="AG1076" i="5"/>
  <c r="AG1077" i="5"/>
  <c r="AG1078" i="5"/>
  <c r="AG1079" i="5"/>
  <c r="AG1080" i="5"/>
  <c r="AG1081" i="5"/>
  <c r="AG1082" i="5"/>
  <c r="AG1083" i="5"/>
  <c r="AG1084" i="5"/>
  <c r="AG1085" i="5"/>
  <c r="AG1086" i="5"/>
  <c r="AG1087" i="5"/>
  <c r="AG1088" i="5"/>
  <c r="AG1089" i="5"/>
  <c r="AG1090" i="5"/>
  <c r="AG1091" i="5"/>
  <c r="AG1092" i="5"/>
  <c r="AG1093" i="5"/>
  <c r="AG1094" i="5"/>
  <c r="AG1095" i="5"/>
  <c r="AG1096" i="5"/>
  <c r="AG1097" i="5"/>
  <c r="AG1098" i="5"/>
  <c r="AG1099" i="5"/>
  <c r="AG1100" i="5"/>
  <c r="AG1101" i="5"/>
  <c r="AG1102" i="5"/>
  <c r="AG1103" i="5"/>
  <c r="AG1104" i="5"/>
  <c r="AG1105" i="5"/>
  <c r="AG1106" i="5"/>
  <c r="AG1107" i="5"/>
  <c r="AG1108" i="5"/>
  <c r="AG1109" i="5"/>
  <c r="AG1110" i="5"/>
  <c r="AG1111" i="5"/>
  <c r="AG1112" i="5"/>
  <c r="AG1113" i="5"/>
  <c r="AG1114" i="5"/>
  <c r="AG1115" i="5"/>
  <c r="AG1116" i="5"/>
  <c r="AG1117" i="5"/>
  <c r="AG1118" i="5"/>
  <c r="AG1119" i="5"/>
  <c r="AG1120" i="5"/>
  <c r="AG1121" i="5"/>
  <c r="AG1122" i="5"/>
  <c r="AG1123" i="5"/>
  <c r="AG1124" i="5"/>
  <c r="AG1125" i="5"/>
  <c r="AG1126" i="5"/>
  <c r="AG1127" i="5"/>
  <c r="AG1128" i="5"/>
  <c r="AG1129" i="5"/>
  <c r="AG1130" i="5"/>
  <c r="AG1131" i="5"/>
  <c r="AG1132" i="5"/>
  <c r="AG1133" i="5"/>
  <c r="AG1134" i="5"/>
  <c r="AG1135" i="5"/>
  <c r="AG1136" i="5"/>
  <c r="AG1137" i="5"/>
  <c r="AG1138" i="5"/>
  <c r="AG1139" i="5"/>
  <c r="AG1140" i="5"/>
  <c r="AG1141" i="5"/>
  <c r="AG1142" i="5"/>
  <c r="AG1143" i="5"/>
  <c r="AG1144" i="5"/>
  <c r="AG1145" i="5"/>
  <c r="AG1146" i="5"/>
  <c r="AG1147" i="5"/>
  <c r="AG1148" i="5"/>
  <c r="AG1149" i="5"/>
  <c r="AG1150" i="5"/>
  <c r="AG1151" i="5"/>
  <c r="AG1152" i="5"/>
  <c r="AG1153" i="5"/>
  <c r="AG1154" i="5"/>
  <c r="AG1155" i="5"/>
  <c r="AG1156" i="5"/>
  <c r="AG1157" i="5"/>
  <c r="AG1158" i="5"/>
  <c r="AG1159" i="5"/>
  <c r="AG1160" i="5"/>
  <c r="AG1161" i="5"/>
  <c r="AG1162" i="5"/>
  <c r="AG1163" i="5"/>
  <c r="AG1164" i="5"/>
  <c r="AG1165" i="5"/>
  <c r="AG1166" i="5"/>
  <c r="AG1167" i="5"/>
  <c r="AG1168" i="5"/>
  <c r="AG1169" i="5"/>
  <c r="AG1170" i="5"/>
  <c r="AG1171" i="5"/>
  <c r="AG1172" i="5"/>
  <c r="AG1173" i="5"/>
  <c r="AG1174" i="5"/>
  <c r="AG1175" i="5"/>
  <c r="AG1176" i="5"/>
  <c r="AG1177" i="5"/>
  <c r="AG1178" i="5"/>
  <c r="AG1179" i="5"/>
  <c r="AG1180" i="5"/>
  <c r="AG1181" i="5"/>
  <c r="AG1182" i="5"/>
  <c r="AG1183" i="5"/>
  <c r="AG1184" i="5"/>
  <c r="AG1185" i="5"/>
  <c r="AG1186" i="5"/>
  <c r="AG1187" i="5"/>
  <c r="AG1188" i="5"/>
  <c r="AG1189" i="5"/>
  <c r="AG1190" i="5"/>
  <c r="AG1191" i="5"/>
  <c r="AG1192" i="5"/>
  <c r="AG1193" i="5"/>
  <c r="AG1194" i="5"/>
  <c r="AG1195" i="5"/>
  <c r="AG1196" i="5"/>
  <c r="AG1197" i="5"/>
  <c r="AG1198" i="5"/>
  <c r="AG1199" i="5"/>
  <c r="AG1200" i="5"/>
  <c r="AG1201" i="5"/>
  <c r="AG1202" i="5"/>
  <c r="AG1203" i="5"/>
  <c r="AG1204" i="5"/>
  <c r="AG1205" i="5"/>
  <c r="AG1206" i="5"/>
  <c r="AG1207" i="5"/>
  <c r="AG1208" i="5"/>
  <c r="AG1209" i="5"/>
  <c r="AG1210" i="5"/>
  <c r="AG1211" i="5"/>
  <c r="AG1212" i="5"/>
  <c r="AG1213" i="5"/>
  <c r="AG1214" i="5"/>
  <c r="AG1215" i="5"/>
  <c r="AG1216" i="5"/>
  <c r="AG1217" i="5"/>
  <c r="AG1218" i="5"/>
  <c r="AG1219" i="5"/>
  <c r="AG1220" i="5"/>
  <c r="AG1221" i="5"/>
  <c r="AG1222" i="5"/>
  <c r="AG1223" i="5"/>
  <c r="AG1224" i="5"/>
  <c r="AG1225" i="5"/>
  <c r="AG1226" i="5"/>
  <c r="AG1227" i="5"/>
  <c r="AG1228" i="5"/>
  <c r="AG1229" i="5"/>
  <c r="AG1230" i="5"/>
  <c r="AG1231" i="5"/>
  <c r="AG1232" i="5"/>
  <c r="AG1233" i="5"/>
  <c r="AG1234" i="5"/>
  <c r="AG1235" i="5"/>
  <c r="AG1236" i="5"/>
  <c r="AG1237" i="5"/>
  <c r="AG1238" i="5"/>
  <c r="AG1239" i="5"/>
  <c r="AG1240" i="5"/>
  <c r="AG1241" i="5"/>
  <c r="AG1242" i="5"/>
  <c r="AG1243" i="5"/>
  <c r="AG1244" i="5"/>
  <c r="AG1245" i="5"/>
  <c r="AG1246" i="5"/>
  <c r="AG1247" i="5"/>
  <c r="AG1248" i="5"/>
  <c r="AG1249" i="5"/>
  <c r="AG1250" i="5"/>
  <c r="AG1251" i="5"/>
  <c r="AG1252" i="5"/>
  <c r="AG1253" i="5"/>
  <c r="AG1254" i="5"/>
  <c r="AG1255" i="5"/>
  <c r="AG1256" i="5"/>
  <c r="AG1257" i="5"/>
  <c r="AG1258" i="5"/>
  <c r="AG1259" i="5"/>
  <c r="AG1260" i="5"/>
  <c r="AG1261" i="5"/>
  <c r="AG1262" i="5"/>
  <c r="AG1263" i="5"/>
  <c r="AG1264" i="5"/>
  <c r="AG1265" i="5"/>
  <c r="AG1266" i="5"/>
  <c r="AG1267" i="5"/>
  <c r="AG1268" i="5"/>
  <c r="AG1269" i="5"/>
  <c r="AG1270" i="5"/>
  <c r="AG1271" i="5"/>
  <c r="AG1272" i="5"/>
  <c r="AG1273" i="5"/>
  <c r="AG1274" i="5"/>
  <c r="AG1275" i="5"/>
  <c r="AG1276" i="5"/>
  <c r="AG1277" i="5"/>
  <c r="AG1278" i="5"/>
  <c r="AG1279" i="5"/>
  <c r="AG1280" i="5"/>
  <c r="AG1281" i="5"/>
  <c r="AG1282" i="5"/>
  <c r="AG1283" i="5"/>
  <c r="AG1284" i="5"/>
  <c r="AG1285" i="5"/>
  <c r="AG1286" i="5"/>
  <c r="AG1287" i="5"/>
  <c r="AG1288" i="5"/>
  <c r="AG1289" i="5"/>
  <c r="AG1290" i="5"/>
  <c r="AG1291" i="5"/>
  <c r="AG1292" i="5"/>
  <c r="AG1293" i="5"/>
  <c r="AG1294" i="5"/>
  <c r="AG1295" i="5"/>
  <c r="AG1296" i="5"/>
  <c r="AG1297" i="5"/>
  <c r="AG1298" i="5"/>
  <c r="AG1299" i="5"/>
  <c r="AG1300" i="5"/>
  <c r="AG1301" i="5"/>
  <c r="AG1302" i="5"/>
  <c r="AG1303" i="5"/>
  <c r="AG1304" i="5"/>
  <c r="AG1305" i="5"/>
  <c r="AG1306" i="5"/>
  <c r="AG1307" i="5"/>
  <c r="AG1308" i="5"/>
  <c r="AG1309" i="5"/>
  <c r="AG1310" i="5"/>
  <c r="AG1311" i="5"/>
  <c r="AG1312" i="5"/>
  <c r="AG1313" i="5"/>
  <c r="AG1314" i="5"/>
  <c r="AG1315" i="5"/>
  <c r="AG1316" i="5"/>
  <c r="AG1317" i="5"/>
  <c r="AG1318" i="5"/>
  <c r="AG1319" i="5"/>
  <c r="AG1320" i="5"/>
  <c r="AG1321" i="5"/>
  <c r="AG1322" i="5"/>
  <c r="AG1323" i="5"/>
  <c r="AG1324" i="5"/>
  <c r="AG1325" i="5"/>
  <c r="AG1326" i="5"/>
  <c r="AG1327" i="5"/>
  <c r="AG1328" i="5"/>
  <c r="AG1329" i="5"/>
  <c r="AG1330" i="5"/>
  <c r="AG1331" i="5"/>
  <c r="AG1332" i="5"/>
  <c r="AG1333" i="5"/>
  <c r="AG1334" i="5"/>
  <c r="AG1335" i="5"/>
  <c r="AG1336" i="5"/>
  <c r="AG1337" i="5"/>
  <c r="AG1338" i="5"/>
  <c r="AG1339" i="5"/>
  <c r="AG1340" i="5"/>
  <c r="AG1341" i="5"/>
  <c r="AG1342" i="5"/>
  <c r="AG1343" i="5"/>
  <c r="AG1344" i="5"/>
  <c r="AG1345" i="5"/>
  <c r="AG1346" i="5"/>
  <c r="AG1347" i="5"/>
  <c r="AG1348" i="5"/>
  <c r="AG1349" i="5"/>
  <c r="AG1350" i="5"/>
  <c r="AG1351" i="5"/>
  <c r="AG1352" i="5"/>
  <c r="AG1353" i="5"/>
  <c r="AG1354" i="5"/>
  <c r="AG1355" i="5"/>
  <c r="AG1356" i="5"/>
  <c r="AG1357" i="5"/>
  <c r="AG1358" i="5"/>
  <c r="AG1359" i="5"/>
  <c r="AG1360" i="5"/>
  <c r="AG1361" i="5"/>
  <c r="AG1362" i="5"/>
  <c r="AG1363" i="5"/>
  <c r="AG1364" i="5"/>
  <c r="AG1365" i="5"/>
  <c r="AG1366" i="5"/>
  <c r="AG1367" i="5"/>
  <c r="AG1368" i="5"/>
  <c r="AG1369" i="5"/>
  <c r="AG1370" i="5"/>
  <c r="AG1371" i="5"/>
  <c r="AG1372" i="5"/>
  <c r="AG1373" i="5"/>
  <c r="AG1374" i="5"/>
  <c r="AG1375" i="5"/>
  <c r="AG1376" i="5"/>
  <c r="AG1377" i="5"/>
  <c r="AG1378" i="5"/>
  <c r="AG1379" i="5"/>
  <c r="AG1380" i="5"/>
  <c r="AG1381" i="5"/>
  <c r="AG1382" i="5"/>
  <c r="AG1383" i="5"/>
  <c r="Q1388" i="5"/>
  <c r="U1388" i="5"/>
  <c r="Y1388" i="5"/>
  <c r="AC1388" i="5"/>
  <c r="Q1389" i="5"/>
  <c r="U1389" i="5"/>
  <c r="Y1389" i="5"/>
  <c r="AC1389" i="5"/>
  <c r="Q1390" i="5"/>
  <c r="U1390" i="5"/>
  <c r="Y1390" i="5"/>
  <c r="AC1390" i="5"/>
  <c r="Q1391" i="5"/>
  <c r="U1391" i="5"/>
  <c r="Y1391" i="5"/>
  <c r="AC1391" i="5"/>
  <c r="Q1392" i="5"/>
  <c r="U1392" i="5"/>
  <c r="Y1392" i="5"/>
  <c r="AC1392" i="5"/>
  <c r="Q1393" i="5"/>
  <c r="U1393" i="5"/>
  <c r="Y1393" i="5"/>
  <c r="AC1393" i="5"/>
  <c r="Q1394" i="5"/>
  <c r="U1394" i="5"/>
  <c r="Y1394" i="5"/>
  <c r="AC1394" i="5"/>
  <c r="Q1395" i="5"/>
  <c r="U1395" i="5"/>
  <c r="Y1395" i="5"/>
  <c r="AC1395" i="5"/>
  <c r="Q1396" i="5"/>
  <c r="U1396" i="5"/>
  <c r="Y1396" i="5"/>
  <c r="AC1396" i="5"/>
  <c r="Q1397" i="5"/>
  <c r="U1397" i="5"/>
  <c r="Y1397" i="5"/>
  <c r="AC1397" i="5"/>
  <c r="Q1398" i="5"/>
  <c r="U1398" i="5"/>
  <c r="Y1398" i="5"/>
  <c r="AC1398" i="5"/>
  <c r="Q1399" i="5"/>
  <c r="U1399" i="5"/>
  <c r="Y1399" i="5"/>
  <c r="AC1399" i="5"/>
  <c r="Q1400" i="5"/>
  <c r="U1400" i="5"/>
  <c r="Y1400" i="5"/>
  <c r="AC1400" i="5"/>
  <c r="Q1401" i="5"/>
  <c r="U1401" i="5"/>
  <c r="Y1401" i="5"/>
  <c r="AC1401" i="5"/>
  <c r="Q1402" i="5"/>
  <c r="U1402" i="5"/>
  <c r="Y1402" i="5"/>
  <c r="AC1402" i="5"/>
  <c r="Q1403" i="5"/>
  <c r="U1403" i="5"/>
  <c r="Y1403" i="5"/>
  <c r="AC1403" i="5"/>
  <c r="Q1404" i="5"/>
  <c r="U1404" i="5"/>
  <c r="Y1404" i="5"/>
  <c r="AC1404" i="5"/>
  <c r="Q1405" i="5"/>
  <c r="U1405" i="5"/>
  <c r="Y1405" i="5"/>
  <c r="AC1405" i="5"/>
  <c r="Q1406" i="5"/>
  <c r="U1406" i="5"/>
  <c r="Y1406" i="5"/>
  <c r="AC1406" i="5"/>
  <c r="Q1407" i="5"/>
  <c r="U1407" i="5"/>
  <c r="Y1407" i="5"/>
  <c r="AC1407" i="5"/>
  <c r="Q1408" i="5"/>
  <c r="U1408" i="5"/>
  <c r="Y1408" i="5"/>
  <c r="AC1408" i="5"/>
  <c r="Q1409" i="5"/>
  <c r="U1409" i="5"/>
  <c r="Y1409" i="5"/>
  <c r="AC1409" i="5"/>
  <c r="Q1410" i="5"/>
  <c r="U1410" i="5"/>
  <c r="Y1410" i="5"/>
  <c r="AC1410" i="5"/>
  <c r="Q1411" i="5"/>
  <c r="U1411" i="5"/>
  <c r="Y1411" i="5"/>
  <c r="AC1411" i="5"/>
  <c r="Q1412" i="5"/>
  <c r="U1412" i="5"/>
  <c r="Y1412" i="5"/>
  <c r="AC1412" i="5"/>
  <c r="Q1413" i="5"/>
  <c r="U1413" i="5"/>
  <c r="Y1413" i="5"/>
  <c r="AC1413" i="5"/>
  <c r="Q1414" i="5"/>
  <c r="U1414" i="5"/>
  <c r="Y1414" i="5"/>
  <c r="AC1414" i="5"/>
  <c r="Q1415" i="5"/>
  <c r="U1415" i="5"/>
  <c r="Y1415" i="5"/>
  <c r="AC1415" i="5"/>
  <c r="Q1416" i="5"/>
  <c r="U1416" i="5"/>
  <c r="Y1416" i="5"/>
  <c r="AC1416" i="5"/>
  <c r="Q1417" i="5"/>
  <c r="U1417" i="5"/>
  <c r="Y1417" i="5"/>
  <c r="AC1417" i="5"/>
  <c r="Q1418" i="5"/>
  <c r="U1418" i="5"/>
  <c r="Y1418" i="5"/>
  <c r="AC1418" i="5"/>
  <c r="Q1419" i="5"/>
  <c r="U1419" i="5"/>
  <c r="Y1419" i="5"/>
  <c r="AC1419" i="5"/>
  <c r="Q1420" i="5"/>
  <c r="U1420" i="5"/>
  <c r="Y1420" i="5"/>
  <c r="AC1420" i="5"/>
  <c r="Q1421" i="5"/>
  <c r="U1421" i="5"/>
  <c r="Y1421" i="5"/>
  <c r="AC1421" i="5"/>
  <c r="Q1422" i="5"/>
  <c r="U1422" i="5"/>
  <c r="Y1422" i="5"/>
  <c r="AC1422" i="5"/>
  <c r="Q1423" i="5"/>
  <c r="U1423" i="5"/>
  <c r="Y1423" i="5"/>
  <c r="AC1423" i="5"/>
  <c r="Q1424" i="5"/>
  <c r="U1424" i="5"/>
  <c r="Y1424" i="5"/>
  <c r="AC1424" i="5"/>
  <c r="Q1425" i="5"/>
  <c r="U1425" i="5"/>
  <c r="Y1425" i="5"/>
  <c r="AC1425" i="5"/>
  <c r="Q1426" i="5"/>
  <c r="U1426" i="5"/>
  <c r="Y1426" i="5"/>
  <c r="AC1426" i="5"/>
  <c r="Q1427" i="5"/>
  <c r="U1427" i="5"/>
  <c r="Y1427" i="5"/>
  <c r="AC1427" i="5"/>
  <c r="Q1428" i="5"/>
  <c r="U1428" i="5"/>
  <c r="Y1428" i="5"/>
  <c r="AC1428" i="5"/>
  <c r="Q1429" i="5"/>
  <c r="U1429" i="5"/>
  <c r="Y1429" i="5"/>
  <c r="AC1429" i="5"/>
  <c r="Q1430" i="5"/>
  <c r="U1430" i="5"/>
  <c r="Y1430" i="5"/>
  <c r="AC1430" i="5"/>
  <c r="Q1431" i="5"/>
  <c r="U1431" i="5"/>
  <c r="Y1431" i="5"/>
  <c r="AC1431" i="5"/>
  <c r="Q1432" i="5"/>
  <c r="U1432" i="5"/>
  <c r="Y1432" i="5"/>
  <c r="AC1432" i="5"/>
  <c r="Q1433" i="5"/>
  <c r="U1433" i="5"/>
  <c r="Y1433" i="5"/>
  <c r="AC1433" i="5"/>
  <c r="Q1434" i="5"/>
  <c r="U1434" i="5"/>
  <c r="Y1434" i="5"/>
  <c r="AC1434" i="5"/>
  <c r="Q1435" i="5"/>
  <c r="U1435" i="5"/>
  <c r="Y1435" i="5"/>
  <c r="AC1435" i="5"/>
  <c r="Q1436" i="5"/>
  <c r="U1436" i="5"/>
  <c r="Y1436" i="5"/>
  <c r="AC1436" i="5"/>
  <c r="Q1437" i="5"/>
  <c r="U1437" i="5"/>
  <c r="Y1437" i="5"/>
  <c r="AC1437" i="5"/>
  <c r="Q1438" i="5"/>
  <c r="U1438" i="5"/>
  <c r="Y1438" i="5"/>
  <c r="AC1438" i="5"/>
  <c r="Q1439" i="5"/>
  <c r="U1439" i="5"/>
  <c r="Y1439" i="5"/>
  <c r="AC1439" i="5"/>
  <c r="Q1440" i="5"/>
  <c r="U1440" i="5"/>
  <c r="Y1440" i="5"/>
  <c r="AC1440" i="5"/>
  <c r="Q1441" i="5"/>
  <c r="U1441" i="5"/>
  <c r="Y1441" i="5"/>
  <c r="AC1441" i="5"/>
  <c r="Q1442" i="5"/>
  <c r="U1442" i="5"/>
  <c r="Y1442" i="5"/>
  <c r="AC1442" i="5"/>
  <c r="Q1443" i="5"/>
  <c r="U1443" i="5"/>
  <c r="Y1443" i="5"/>
  <c r="AC1443" i="5"/>
  <c r="Q1444" i="5"/>
  <c r="U1444" i="5"/>
  <c r="Y1444" i="5"/>
  <c r="AC1444" i="5"/>
  <c r="Q1445" i="5"/>
  <c r="U1445" i="5"/>
  <c r="Y1445" i="5"/>
  <c r="AC1445" i="5"/>
  <c r="Q1446" i="5"/>
  <c r="U1446" i="5"/>
  <c r="Y1446" i="5"/>
  <c r="AC1446" i="5"/>
  <c r="Q1447" i="5"/>
  <c r="U1447" i="5"/>
  <c r="Y1447" i="5"/>
  <c r="AC1447" i="5"/>
  <c r="Q1448" i="5"/>
  <c r="U1448" i="5"/>
  <c r="Y1448" i="5"/>
  <c r="AC1448" i="5"/>
  <c r="Q1449" i="5"/>
  <c r="U1449" i="5"/>
  <c r="Y1449" i="5"/>
  <c r="AC1449" i="5"/>
  <c r="Q1450" i="5"/>
  <c r="U1450" i="5"/>
  <c r="Y1450" i="5"/>
  <c r="AC1450" i="5"/>
  <c r="Q1451" i="5"/>
  <c r="U1451" i="5"/>
  <c r="Y1451" i="5"/>
  <c r="AC1451" i="5"/>
  <c r="Q1452" i="5"/>
  <c r="U1452" i="5"/>
  <c r="Y1452" i="5"/>
  <c r="AC1452" i="5"/>
  <c r="Q1453" i="5"/>
  <c r="U1453" i="5"/>
  <c r="Y1453" i="5"/>
  <c r="AC1453" i="5"/>
  <c r="Q1454" i="5"/>
  <c r="U1454" i="5"/>
  <c r="Y1454" i="5"/>
  <c r="AC1454" i="5"/>
  <c r="Q1455" i="5"/>
  <c r="U1455" i="5"/>
  <c r="Y1455" i="5"/>
  <c r="AC1455" i="5"/>
  <c r="Q1456" i="5"/>
  <c r="U1456" i="5"/>
  <c r="Y1456" i="5"/>
  <c r="AC1456" i="5"/>
  <c r="Q1457" i="5"/>
  <c r="U1457" i="5"/>
  <c r="Y1457" i="5"/>
  <c r="AC1457" i="5"/>
  <c r="Q1458" i="5"/>
  <c r="U1458" i="5"/>
  <c r="Y1458" i="5"/>
  <c r="AC1458" i="5"/>
  <c r="Q1459" i="5"/>
  <c r="U1459" i="5"/>
  <c r="Y1459" i="5"/>
  <c r="AC1459" i="5"/>
  <c r="Q1460" i="5"/>
  <c r="U1460" i="5"/>
  <c r="Y1460" i="5"/>
  <c r="AC1460" i="5"/>
  <c r="Q1461" i="5"/>
  <c r="U1461" i="5"/>
  <c r="Y1461" i="5"/>
  <c r="AC1461" i="5"/>
  <c r="Q1462" i="5"/>
  <c r="U1462" i="5"/>
  <c r="Y1462" i="5"/>
  <c r="AC1462" i="5"/>
  <c r="Q1463" i="5"/>
  <c r="U1463" i="5"/>
  <c r="Y1463" i="5"/>
  <c r="AC1463" i="5"/>
  <c r="Q1464" i="5"/>
  <c r="U1464" i="5"/>
  <c r="Y1464" i="5"/>
  <c r="AC1464" i="5"/>
  <c r="Q1465" i="5"/>
  <c r="U1465" i="5"/>
  <c r="Y1465" i="5"/>
  <c r="AC1465" i="5"/>
  <c r="Q1466" i="5"/>
  <c r="U1466" i="5"/>
  <c r="Y1466" i="5"/>
  <c r="AC1466" i="5"/>
  <c r="Q1467" i="5"/>
  <c r="U1467" i="5"/>
  <c r="Y1467" i="5"/>
  <c r="AC1467" i="5"/>
  <c r="Q1468" i="5"/>
  <c r="U1468" i="5"/>
  <c r="Y1468" i="5"/>
  <c r="AC1468" i="5"/>
  <c r="Q1469" i="5"/>
  <c r="U1469" i="5"/>
  <c r="Y1469" i="5"/>
  <c r="AC1469" i="5"/>
  <c r="Q1470" i="5"/>
  <c r="U1470" i="5"/>
  <c r="Y1470" i="5"/>
  <c r="AC1470" i="5"/>
  <c r="Q1471" i="5"/>
  <c r="U1471" i="5"/>
  <c r="Y1471" i="5"/>
  <c r="AC1471" i="5"/>
  <c r="Q1472" i="5"/>
  <c r="U1472" i="5"/>
  <c r="Y1472" i="5"/>
  <c r="AC1472" i="5"/>
  <c r="Q1473" i="5"/>
  <c r="U1473" i="5"/>
  <c r="Y1473" i="5"/>
  <c r="AC1473" i="5"/>
  <c r="Q1474" i="5"/>
  <c r="U1474" i="5"/>
  <c r="Y1474" i="5"/>
  <c r="AC1474" i="5"/>
  <c r="Q1475" i="5"/>
  <c r="U1475" i="5"/>
  <c r="Y1475" i="5"/>
  <c r="AC1475" i="5"/>
  <c r="Q1480" i="5"/>
  <c r="U1480" i="5"/>
  <c r="Y1480" i="5"/>
  <c r="AC1480" i="5"/>
  <c r="Q1481" i="5"/>
  <c r="U1481" i="5"/>
  <c r="Y1481" i="5"/>
  <c r="AC1481" i="5"/>
  <c r="Q1482" i="5"/>
  <c r="U1482" i="5"/>
  <c r="Y1482" i="5"/>
  <c r="L6" i="12" s="1"/>
  <c r="AC1482" i="5"/>
  <c r="Q1483" i="5"/>
  <c r="U1483" i="5"/>
  <c r="Y1483" i="5"/>
  <c r="AC1483" i="5"/>
  <c r="Q1484" i="5"/>
  <c r="U1484" i="5"/>
  <c r="Y1484" i="5"/>
  <c r="L7" i="12" s="1"/>
  <c r="AC1484" i="5"/>
  <c r="P7" i="12" s="1"/>
  <c r="Q1485" i="5"/>
  <c r="U1485" i="5"/>
  <c r="Y1485" i="5"/>
  <c r="AC1485" i="5"/>
  <c r="Q1486" i="5"/>
  <c r="U1486" i="5"/>
  <c r="Y1486" i="5"/>
  <c r="L11" i="12" s="1"/>
  <c r="L50" i="12" s="1"/>
  <c r="J89" i="12" s="1"/>
  <c r="L89" i="12" s="1"/>
  <c r="AC1486" i="5"/>
  <c r="P11" i="12" s="1"/>
  <c r="P50" i="12" s="1"/>
  <c r="K71" i="12" s="1"/>
  <c r="M71" i="12" s="1"/>
  <c r="Q1487" i="5"/>
  <c r="U1487" i="5"/>
  <c r="Y1487" i="5"/>
  <c r="AC1487" i="5"/>
  <c r="Q1488" i="5"/>
  <c r="U1488" i="5"/>
  <c r="Y1488" i="5"/>
  <c r="L12" i="12" s="1"/>
  <c r="AC1488" i="5"/>
  <c r="P12" i="12" s="1"/>
  <c r="Q1489" i="5"/>
  <c r="U1489" i="5"/>
  <c r="Y1489" i="5"/>
  <c r="AC1489" i="5"/>
  <c r="Q1490" i="5"/>
  <c r="U1490" i="5"/>
  <c r="Y1490" i="5"/>
  <c r="L13" i="12" s="1"/>
  <c r="AC1490" i="5"/>
  <c r="Q1491" i="5"/>
  <c r="U1491" i="5"/>
  <c r="Y1491" i="5"/>
  <c r="AC1491" i="5"/>
  <c r="Q1492" i="5"/>
  <c r="U1492" i="5"/>
  <c r="Y1492" i="5"/>
  <c r="L17" i="12" s="1"/>
  <c r="L53" i="12" s="1"/>
  <c r="C123" i="12" s="1"/>
  <c r="E123" i="12" s="1"/>
  <c r="AC1492" i="5"/>
  <c r="Q1493" i="5"/>
  <c r="U1493" i="5"/>
  <c r="Y1493" i="5"/>
  <c r="AC1493" i="5"/>
  <c r="Q1494" i="5"/>
  <c r="U1494" i="5"/>
  <c r="Y1494" i="5"/>
  <c r="L18" i="12" s="1"/>
  <c r="AC1494" i="5"/>
  <c r="P18" i="12" s="1"/>
  <c r="Q1495" i="5"/>
  <c r="U1495" i="5"/>
  <c r="Y1495" i="5"/>
  <c r="AC1495" i="5"/>
  <c r="Q1496" i="5"/>
  <c r="U1496" i="5"/>
  <c r="Y1496" i="5"/>
  <c r="L19" i="12" s="1"/>
  <c r="AC1496" i="5"/>
  <c r="Q1497" i="5"/>
  <c r="U1497" i="5"/>
  <c r="Y1497" i="5"/>
  <c r="AC1497" i="5"/>
  <c r="Q1498" i="5"/>
  <c r="U1498" i="5"/>
  <c r="Y1498" i="5"/>
  <c r="AC1498" i="5"/>
  <c r="Q1499" i="5"/>
  <c r="U1499" i="5"/>
  <c r="Y1499" i="5"/>
  <c r="AC1499" i="5"/>
  <c r="Q1500" i="5"/>
  <c r="U1500" i="5"/>
  <c r="H24" i="12" s="1"/>
  <c r="Y1500" i="5"/>
  <c r="AC1500" i="5"/>
  <c r="P24" i="12" s="1"/>
  <c r="Q1501" i="5"/>
  <c r="U1501" i="5"/>
  <c r="Y1501" i="5"/>
  <c r="AC1501" i="5"/>
  <c r="Q1502" i="5"/>
  <c r="U1502" i="5"/>
  <c r="H25" i="12" s="1"/>
  <c r="Y1502" i="5"/>
  <c r="AC1502" i="5"/>
  <c r="Q1503" i="5"/>
  <c r="U1503" i="5"/>
  <c r="Y1503" i="5"/>
  <c r="AC1503" i="5"/>
  <c r="T40" i="12" l="1"/>
  <c r="T38" i="12"/>
  <c r="T137" i="12" s="1"/>
  <c r="K164" i="12" s="1"/>
  <c r="M164" i="12" s="1"/>
  <c r="T33" i="12"/>
  <c r="T34" i="12"/>
  <c r="AG1459" i="5"/>
  <c r="AG1458" i="5"/>
  <c r="AG1437" i="5"/>
  <c r="AG1436" i="5"/>
  <c r="H58" i="12"/>
  <c r="J113" i="12" s="1"/>
  <c r="L113" i="12" s="1"/>
  <c r="AE25" i="12"/>
  <c r="H13" i="12"/>
  <c r="H12" i="12"/>
  <c r="H11" i="12"/>
  <c r="H50" i="12" s="1"/>
  <c r="J77" i="12" s="1"/>
  <c r="L77" i="12" s="1"/>
  <c r="H7" i="12"/>
  <c r="H6" i="12"/>
  <c r="H5" i="12"/>
  <c r="H47" i="12" s="1"/>
  <c r="C77" i="12" s="1"/>
  <c r="E77" i="12" s="1"/>
  <c r="U1504" i="5"/>
  <c r="U1476" i="5"/>
  <c r="AG1475" i="5"/>
  <c r="AG1474" i="5"/>
  <c r="AG1469" i="5"/>
  <c r="AG1468" i="5"/>
  <c r="AG1461" i="5"/>
  <c r="AG1460" i="5"/>
  <c r="AG1453" i="5"/>
  <c r="AG1452" i="5"/>
  <c r="AG1447" i="5"/>
  <c r="AG1446" i="5"/>
  <c r="AG1491" i="5"/>
  <c r="AG1490" i="5"/>
  <c r="AG1427" i="5"/>
  <c r="AG1426" i="5"/>
  <c r="AG1421" i="5"/>
  <c r="AG1420" i="5"/>
  <c r="AG1483" i="5"/>
  <c r="AG1482" i="5"/>
  <c r="AG1397" i="5"/>
  <c r="AG1396" i="5"/>
  <c r="V19" i="13"/>
  <c r="V18" i="13"/>
  <c r="V17" i="13"/>
  <c r="V68" i="13" s="1"/>
  <c r="D138" i="13" s="1"/>
  <c r="F138" i="13" s="1"/>
  <c r="V13" i="13"/>
  <c r="V12" i="13"/>
  <c r="V11" i="13"/>
  <c r="V65" i="13" s="1"/>
  <c r="K104" i="13" s="1"/>
  <c r="M104" i="13" s="1"/>
  <c r="J7" i="13"/>
  <c r="R6" i="13"/>
  <c r="J5" i="13"/>
  <c r="J62" i="13" s="1"/>
  <c r="C98" i="13" s="1"/>
  <c r="E98" i="13" s="1"/>
  <c r="W904" i="4"/>
  <c r="W903" i="4"/>
  <c r="J12" i="13" s="1"/>
  <c r="D25" i="12"/>
  <c r="D24" i="12"/>
  <c r="D23" i="12"/>
  <c r="D56" i="12" s="1"/>
  <c r="J99" i="12" s="1"/>
  <c r="L99" i="12" s="1"/>
  <c r="D19" i="12"/>
  <c r="D18" i="12"/>
  <c r="D17" i="12"/>
  <c r="D53" i="12" s="1"/>
  <c r="C99" i="12" s="1"/>
  <c r="E99" i="12" s="1"/>
  <c r="D13" i="12"/>
  <c r="D12" i="12"/>
  <c r="D11" i="12"/>
  <c r="D50" i="12" s="1"/>
  <c r="J65" i="12" s="1"/>
  <c r="L65" i="12" s="1"/>
  <c r="D7" i="12"/>
  <c r="D6" i="12"/>
  <c r="D5" i="12"/>
  <c r="D47" i="12" s="1"/>
  <c r="C65" i="12" s="1"/>
  <c r="E65" i="12" s="1"/>
  <c r="Q1504" i="5"/>
  <c r="Q1476" i="5"/>
  <c r="AG1465" i="5"/>
  <c r="AG1464" i="5"/>
  <c r="AG1501" i="5"/>
  <c r="AG1500" i="5"/>
  <c r="AG1463" i="5"/>
  <c r="AG1462" i="5"/>
  <c r="AG1457" i="5"/>
  <c r="AG1456" i="5"/>
  <c r="AG1499" i="5"/>
  <c r="AG1498" i="5"/>
  <c r="AG1455" i="5"/>
  <c r="AG1454" i="5"/>
  <c r="AG1443" i="5"/>
  <c r="AG1442" i="5"/>
  <c r="AG1495" i="5"/>
  <c r="AG1494" i="5"/>
  <c r="AG1441" i="5"/>
  <c r="AG1440" i="5"/>
  <c r="AG1435" i="5"/>
  <c r="AG1434" i="5"/>
  <c r="AG1493" i="5"/>
  <c r="AG1492" i="5"/>
  <c r="AG1433" i="5"/>
  <c r="AG1432" i="5"/>
  <c r="AG1423" i="5"/>
  <c r="AG1422" i="5"/>
  <c r="AG1417" i="5"/>
  <c r="AG1416" i="5"/>
  <c r="AG1415" i="5"/>
  <c r="AG1414" i="5"/>
  <c r="R25" i="13"/>
  <c r="R24" i="13"/>
  <c r="R23" i="13"/>
  <c r="R71" i="13" s="1"/>
  <c r="K126" i="13" s="1"/>
  <c r="M126" i="13" s="1"/>
  <c r="R19" i="13"/>
  <c r="R18" i="13"/>
  <c r="R17" i="13"/>
  <c r="R68" i="13" s="1"/>
  <c r="D126" i="13" s="1"/>
  <c r="F126" i="13" s="1"/>
  <c r="R13" i="13"/>
  <c r="R12" i="13"/>
  <c r="R11" i="13"/>
  <c r="R65" i="13" s="1"/>
  <c r="K92" i="13" s="1"/>
  <c r="M92" i="13" s="1"/>
  <c r="V7" i="13"/>
  <c r="F7" i="13"/>
  <c r="N6" i="13"/>
  <c r="V5" i="13"/>
  <c r="V62" i="13" s="1"/>
  <c r="D104" i="13" s="1"/>
  <c r="F104" i="13" s="1"/>
  <c r="AI919" i="4"/>
  <c r="F5" i="13"/>
  <c r="F62" i="13" s="1"/>
  <c r="C86" i="13" s="1"/>
  <c r="E86" i="13" s="1"/>
  <c r="S919" i="4"/>
  <c r="AG908" i="4"/>
  <c r="AG907" i="4"/>
  <c r="AG906" i="4"/>
  <c r="AG905" i="4"/>
  <c r="V52" i="13"/>
  <c r="V51" i="13"/>
  <c r="V50" i="13"/>
  <c r="V158" i="13" s="1"/>
  <c r="K224" i="13" s="1"/>
  <c r="M224" i="13" s="1"/>
  <c r="V46" i="13"/>
  <c r="V45" i="13"/>
  <c r="V44" i="13"/>
  <c r="V155" i="13" s="1"/>
  <c r="D224" i="13" s="1"/>
  <c r="F224" i="13" s="1"/>
  <c r="V40" i="13"/>
  <c r="V39" i="13"/>
  <c r="V38" i="13"/>
  <c r="V152" i="13" s="1"/>
  <c r="K191" i="13" s="1"/>
  <c r="M191" i="13" s="1"/>
  <c r="V34" i="13"/>
  <c r="V33" i="13"/>
  <c r="V32" i="13"/>
  <c r="V149" i="13" s="1"/>
  <c r="D191" i="13" s="1"/>
  <c r="F191" i="13" s="1"/>
  <c r="AI958" i="3"/>
  <c r="W957" i="3"/>
  <c r="W956" i="3"/>
  <c r="O40" i="12"/>
  <c r="S39" i="12"/>
  <c r="C39" i="12"/>
  <c r="O34" i="12"/>
  <c r="G33" i="12"/>
  <c r="O32" i="12"/>
  <c r="O134" i="12" s="1"/>
  <c r="D149" i="12" s="1"/>
  <c r="F149" i="12" s="1"/>
  <c r="AB458" i="2"/>
  <c r="AF442" i="2"/>
  <c r="P442" i="2"/>
  <c r="G25" i="12"/>
  <c r="O24" i="12"/>
  <c r="G23" i="12"/>
  <c r="G56" i="12" s="1"/>
  <c r="J108" i="12" s="1"/>
  <c r="L108" i="12" s="1"/>
  <c r="O19" i="12"/>
  <c r="G18" i="12"/>
  <c r="O17" i="12"/>
  <c r="O53" i="12" s="1"/>
  <c r="D102" i="12" s="1"/>
  <c r="F102" i="12" s="1"/>
  <c r="G13" i="12"/>
  <c r="O12" i="12"/>
  <c r="G11" i="12"/>
  <c r="G50" i="12" s="1"/>
  <c r="J74" i="12" s="1"/>
  <c r="L74" i="12" s="1"/>
  <c r="O7" i="12"/>
  <c r="G6" i="12"/>
  <c r="O5" i="12"/>
  <c r="O47" i="12" s="1"/>
  <c r="D68" i="12" s="1"/>
  <c r="F68" i="12" s="1"/>
  <c r="AB1504" i="5"/>
  <c r="AB1476" i="5"/>
  <c r="Q25" i="13"/>
  <c r="I24" i="13"/>
  <c r="Q23" i="13"/>
  <c r="Q71" i="13" s="1"/>
  <c r="K123" i="13" s="1"/>
  <c r="M123" i="13" s="1"/>
  <c r="I19" i="13"/>
  <c r="Q18" i="13"/>
  <c r="I17" i="13"/>
  <c r="I68" i="13" s="1"/>
  <c r="C129" i="13" s="1"/>
  <c r="E129" i="13" s="1"/>
  <c r="Q13" i="13"/>
  <c r="I12" i="13"/>
  <c r="Q11" i="13"/>
  <c r="Q65" i="13" s="1"/>
  <c r="K89" i="13" s="1"/>
  <c r="M89" i="13" s="1"/>
  <c r="I7" i="13"/>
  <c r="Q6" i="13"/>
  <c r="I5" i="13"/>
  <c r="I62" i="13" s="1"/>
  <c r="C95" i="13" s="1"/>
  <c r="E95" i="13" s="1"/>
  <c r="V919" i="4"/>
  <c r="Q52" i="13"/>
  <c r="I51" i="13"/>
  <c r="Q50" i="13"/>
  <c r="Q158" i="13" s="1"/>
  <c r="K209" i="13" s="1"/>
  <c r="M209" i="13" s="1"/>
  <c r="N209" i="13" s="1"/>
  <c r="I46" i="13"/>
  <c r="Q45" i="13"/>
  <c r="I44" i="13"/>
  <c r="I155" i="13" s="1"/>
  <c r="C215" i="13" s="1"/>
  <c r="E215" i="13" s="1"/>
  <c r="G215" i="13" s="1"/>
  <c r="Q40" i="13"/>
  <c r="I39" i="13"/>
  <c r="Q38" i="13"/>
  <c r="Q152" i="13" s="1"/>
  <c r="K176" i="13" s="1"/>
  <c r="M176" i="13" s="1"/>
  <c r="I34" i="13"/>
  <c r="Q33" i="13"/>
  <c r="I32" i="13"/>
  <c r="I149" i="13" s="1"/>
  <c r="C182" i="13" s="1"/>
  <c r="E182" i="13" s="1"/>
  <c r="V958" i="3"/>
  <c r="AG953" i="3"/>
  <c r="AG952" i="3"/>
  <c r="AG951" i="3"/>
  <c r="AG950" i="3"/>
  <c r="W949" i="3"/>
  <c r="W948" i="3"/>
  <c r="J45" i="13" s="1"/>
  <c r="W943" i="3"/>
  <c r="W942" i="3"/>
  <c r="J39" i="13" s="1"/>
  <c r="R40" i="12"/>
  <c r="R39" i="12"/>
  <c r="R38" i="12"/>
  <c r="R137" i="12" s="1"/>
  <c r="K158" i="12" s="1"/>
  <c r="M158" i="12" s="1"/>
  <c r="R34" i="12"/>
  <c r="R33" i="12"/>
  <c r="R32" i="12"/>
  <c r="R134" i="12" s="1"/>
  <c r="D158" i="12" s="1"/>
  <c r="F158" i="12" s="1"/>
  <c r="AE458" i="2"/>
  <c r="AE442" i="2"/>
  <c r="W427" i="2"/>
  <c r="W426" i="2"/>
  <c r="W453" i="2"/>
  <c r="W452" i="2"/>
  <c r="W423" i="2"/>
  <c r="W422" i="2"/>
  <c r="W421" i="2"/>
  <c r="W420" i="2"/>
  <c r="W415" i="2"/>
  <c r="W414" i="2"/>
  <c r="W411" i="2"/>
  <c r="W410" i="2"/>
  <c r="W449" i="2"/>
  <c r="W448" i="2"/>
  <c r="J33" i="12" s="1"/>
  <c r="W409" i="2"/>
  <c r="W408" i="2"/>
  <c r="W407" i="2"/>
  <c r="W406" i="2"/>
  <c r="W405" i="2"/>
  <c r="W404" i="2"/>
  <c r="W447" i="2"/>
  <c r="W446" i="2"/>
  <c r="W403" i="2"/>
  <c r="W402" i="2"/>
  <c r="N25" i="12"/>
  <c r="N24" i="12"/>
  <c r="N23" i="12"/>
  <c r="N56" i="12" s="1"/>
  <c r="K99" i="12" s="1"/>
  <c r="M99" i="12" s="1"/>
  <c r="N19" i="12"/>
  <c r="N18" i="12"/>
  <c r="N17" i="12"/>
  <c r="N53" i="12" s="1"/>
  <c r="D99" i="12" s="1"/>
  <c r="F99" i="12" s="1"/>
  <c r="N13" i="12"/>
  <c r="N12" i="12"/>
  <c r="N11" i="12"/>
  <c r="N50" i="12" s="1"/>
  <c r="K65" i="12" s="1"/>
  <c r="M65" i="12" s="1"/>
  <c r="N7" i="12"/>
  <c r="N6" i="12"/>
  <c r="N5" i="12"/>
  <c r="N47" i="12" s="1"/>
  <c r="D65" i="12" s="1"/>
  <c r="F65" i="12" s="1"/>
  <c r="AA1504" i="5"/>
  <c r="AA1476" i="5"/>
  <c r="W1475" i="5"/>
  <c r="W1474" i="5"/>
  <c r="W1473" i="5"/>
  <c r="W1472" i="5"/>
  <c r="W1469" i="5"/>
  <c r="W1468" i="5"/>
  <c r="W1461" i="5"/>
  <c r="W1460" i="5"/>
  <c r="W1453" i="5"/>
  <c r="W1452" i="5"/>
  <c r="W1451" i="5"/>
  <c r="W1450" i="5"/>
  <c r="W1447" i="5"/>
  <c r="W1446" i="5"/>
  <c r="W1439" i="5"/>
  <c r="W1438" i="5"/>
  <c r="W1431" i="5"/>
  <c r="W1430" i="5"/>
  <c r="W1429" i="5"/>
  <c r="W1428" i="5"/>
  <c r="W1425" i="5"/>
  <c r="W1424" i="5"/>
  <c r="W1421" i="5"/>
  <c r="W1420" i="5"/>
  <c r="W1489" i="5"/>
  <c r="W1488" i="5"/>
  <c r="J12" i="12" s="1"/>
  <c r="W1419" i="5"/>
  <c r="W1418" i="5"/>
  <c r="W1417" i="5"/>
  <c r="W1416" i="5"/>
  <c r="W1415" i="5"/>
  <c r="W1414" i="5"/>
  <c r="W1487" i="5"/>
  <c r="W1486" i="5"/>
  <c r="W1411" i="5"/>
  <c r="W1410" i="5"/>
  <c r="H25" i="13"/>
  <c r="H24" i="13"/>
  <c r="H23" i="13"/>
  <c r="H71" i="13" s="1"/>
  <c r="J126" i="13" s="1"/>
  <c r="L126" i="13" s="1"/>
  <c r="N126" i="13" s="1"/>
  <c r="H19" i="13"/>
  <c r="H18" i="13"/>
  <c r="H17" i="13"/>
  <c r="H68" i="13" s="1"/>
  <c r="C126" i="13" s="1"/>
  <c r="E126" i="13" s="1"/>
  <c r="G126" i="13" s="1"/>
  <c r="H13" i="13"/>
  <c r="H12" i="13"/>
  <c r="H11" i="13"/>
  <c r="H65" i="13" s="1"/>
  <c r="J92" i="13" s="1"/>
  <c r="L92" i="13" s="1"/>
  <c r="N92" i="13" s="1"/>
  <c r="H7" i="13"/>
  <c r="H6" i="13"/>
  <c r="H5" i="13"/>
  <c r="H62" i="13" s="1"/>
  <c r="C92" i="13" s="1"/>
  <c r="E92" i="13" s="1"/>
  <c r="U919" i="4"/>
  <c r="AG914" i="4"/>
  <c r="AG913" i="4"/>
  <c r="AG896" i="4"/>
  <c r="AG895" i="4"/>
  <c r="D52" i="13"/>
  <c r="D51" i="13"/>
  <c r="D50" i="13"/>
  <c r="D158" i="13" s="1"/>
  <c r="J200" i="13" s="1"/>
  <c r="L200" i="13" s="1"/>
  <c r="D46" i="13"/>
  <c r="D45" i="13"/>
  <c r="D44" i="13"/>
  <c r="D155" i="13" s="1"/>
  <c r="C200" i="13" s="1"/>
  <c r="E200" i="13" s="1"/>
  <c r="D40" i="13"/>
  <c r="D39" i="13"/>
  <c r="D38" i="13"/>
  <c r="D152" i="13" s="1"/>
  <c r="J167" i="13" s="1"/>
  <c r="L167" i="13" s="1"/>
  <c r="D34" i="13"/>
  <c r="D33" i="13"/>
  <c r="D32" i="13"/>
  <c r="D149" i="13" s="1"/>
  <c r="C167" i="13" s="1"/>
  <c r="E167" i="13" s="1"/>
  <c r="Q958" i="3"/>
  <c r="I40" i="12"/>
  <c r="Q39" i="12"/>
  <c r="I38" i="12"/>
  <c r="I137" i="12" s="1"/>
  <c r="J161" i="12" s="1"/>
  <c r="L161" i="12" s="1"/>
  <c r="Q34" i="12"/>
  <c r="I33" i="12"/>
  <c r="Q32" i="12"/>
  <c r="Q134" i="12" s="1"/>
  <c r="D155" i="12" s="1"/>
  <c r="F155" i="12" s="1"/>
  <c r="AD458" i="2"/>
  <c r="AD442" i="2"/>
  <c r="I25" i="12"/>
  <c r="Q24" i="12"/>
  <c r="I23" i="12"/>
  <c r="I56" i="12" s="1"/>
  <c r="J114" i="12" s="1"/>
  <c r="L114" i="12" s="1"/>
  <c r="N114" i="12" s="1"/>
  <c r="Q19" i="12"/>
  <c r="I18" i="12"/>
  <c r="Q17" i="12"/>
  <c r="Q53" i="12" s="1"/>
  <c r="D108" i="12" s="1"/>
  <c r="F108" i="12" s="1"/>
  <c r="I13" i="12"/>
  <c r="Q12" i="12"/>
  <c r="I11" i="12"/>
  <c r="I50" i="12" s="1"/>
  <c r="J80" i="12" s="1"/>
  <c r="L80" i="12" s="1"/>
  <c r="N80" i="12" s="1"/>
  <c r="Q7" i="12"/>
  <c r="I6" i="12"/>
  <c r="Q5" i="12"/>
  <c r="Q47" i="12" s="1"/>
  <c r="D74" i="12" s="1"/>
  <c r="F74" i="12" s="1"/>
  <c r="AD1504" i="5"/>
  <c r="AD1476" i="5"/>
  <c r="G73" i="13"/>
  <c r="J125" i="13" s="1"/>
  <c r="L125" i="13" s="1"/>
  <c r="AD25" i="13"/>
  <c r="O72" i="13"/>
  <c r="K118" i="13" s="1"/>
  <c r="M118" i="13" s="1"/>
  <c r="AL24" i="13"/>
  <c r="N123" i="13"/>
  <c r="O70" i="13"/>
  <c r="D119" i="13" s="1"/>
  <c r="F119" i="13" s="1"/>
  <c r="AL19" i="13"/>
  <c r="G69" i="13"/>
  <c r="C124" i="13" s="1"/>
  <c r="E124" i="13" s="1"/>
  <c r="AD18" i="13"/>
  <c r="G67" i="13"/>
  <c r="J91" i="13" s="1"/>
  <c r="L91" i="13" s="1"/>
  <c r="AD13" i="13"/>
  <c r="O66" i="13"/>
  <c r="K84" i="13" s="1"/>
  <c r="M84" i="13" s="1"/>
  <c r="AL12" i="13"/>
  <c r="N89" i="13"/>
  <c r="O64" i="13"/>
  <c r="D85" i="13" s="1"/>
  <c r="F85" i="13" s="1"/>
  <c r="AL7" i="13"/>
  <c r="G63" i="13"/>
  <c r="C90" i="13" s="1"/>
  <c r="E90" i="13" s="1"/>
  <c r="O5" i="13"/>
  <c r="O62" i="13" s="1"/>
  <c r="D83" i="13" s="1"/>
  <c r="F83" i="13" s="1"/>
  <c r="AB919" i="4"/>
  <c r="O160" i="13"/>
  <c r="K205" i="13" s="1"/>
  <c r="M205" i="13" s="1"/>
  <c r="AL52" i="13"/>
  <c r="G159" i="13"/>
  <c r="J210" i="13" s="1"/>
  <c r="L210" i="13" s="1"/>
  <c r="AD51" i="13"/>
  <c r="S156" i="13"/>
  <c r="D216" i="13" s="1"/>
  <c r="F216" i="13" s="1"/>
  <c r="AP45" i="13"/>
  <c r="C156" i="13"/>
  <c r="C198" i="13" s="1"/>
  <c r="E198" i="13" s="1"/>
  <c r="Z45" i="13"/>
  <c r="G221" i="13"/>
  <c r="S154" i="13"/>
  <c r="K184" i="13" s="1"/>
  <c r="M184" i="13" s="1"/>
  <c r="AP40" i="13"/>
  <c r="C154" i="13"/>
  <c r="J166" i="13" s="1"/>
  <c r="L166" i="13" s="1"/>
  <c r="Z40" i="13"/>
  <c r="K153" i="13"/>
  <c r="J189" i="13" s="1"/>
  <c r="L189" i="13" s="1"/>
  <c r="AH39" i="13"/>
  <c r="N164" i="13"/>
  <c r="K151" i="13"/>
  <c r="C190" i="13" s="1"/>
  <c r="E190" i="13" s="1"/>
  <c r="AH34" i="13"/>
  <c r="S150" i="13"/>
  <c r="D183" i="13" s="1"/>
  <c r="F183" i="13" s="1"/>
  <c r="C150" i="13"/>
  <c r="C165" i="13" s="1"/>
  <c r="E165" i="13" s="1"/>
  <c r="K32" i="13"/>
  <c r="K149" i="13" s="1"/>
  <c r="C188" i="13" s="1"/>
  <c r="E188" i="13" s="1"/>
  <c r="X958" i="3"/>
  <c r="W955" i="3"/>
  <c r="W954" i="3"/>
  <c r="W953" i="3"/>
  <c r="W952" i="3"/>
  <c r="W951" i="3"/>
  <c r="W950" i="3"/>
  <c r="J46" i="13" s="1"/>
  <c r="AG939" i="3"/>
  <c r="AG938" i="3"/>
  <c r="T34" i="13" s="1"/>
  <c r="AG935" i="3"/>
  <c r="AG934" i="3"/>
  <c r="L139" i="12"/>
  <c r="J172" i="12" s="1"/>
  <c r="L172" i="12" s="1"/>
  <c r="AI40" i="12"/>
  <c r="T39" i="12"/>
  <c r="D39" i="12"/>
  <c r="L38" i="12"/>
  <c r="L137" i="12" s="1"/>
  <c r="J170" i="12" s="1"/>
  <c r="L170" i="12" s="1"/>
  <c r="T136" i="12"/>
  <c r="D166" i="12" s="1"/>
  <c r="F166" i="12" s="1"/>
  <c r="AQ34" i="12"/>
  <c r="D136" i="12"/>
  <c r="C148" i="12" s="1"/>
  <c r="E148" i="12" s="1"/>
  <c r="AA34" i="12"/>
  <c r="L135" i="12"/>
  <c r="C171" i="12" s="1"/>
  <c r="E171" i="12" s="1"/>
  <c r="T32" i="12"/>
  <c r="T134" i="12" s="1"/>
  <c r="D164" i="12" s="1"/>
  <c r="F164" i="12" s="1"/>
  <c r="AG458" i="2"/>
  <c r="D32" i="12"/>
  <c r="D134" i="12" s="1"/>
  <c r="C146" i="12" s="1"/>
  <c r="E146" i="12" s="1"/>
  <c r="G146" i="12" s="1"/>
  <c r="Q458" i="2"/>
  <c r="AG442" i="2"/>
  <c r="Q442" i="2"/>
  <c r="P54" i="12"/>
  <c r="D106" i="12" s="1"/>
  <c r="F106" i="12" s="1"/>
  <c r="P17" i="12"/>
  <c r="P53" i="12" s="1"/>
  <c r="D105" i="12" s="1"/>
  <c r="F105" i="12" s="1"/>
  <c r="P13" i="12"/>
  <c r="P6" i="12"/>
  <c r="AC1476" i="5"/>
  <c r="AG1467" i="5"/>
  <c r="AG1466" i="5"/>
  <c r="AG1445" i="5"/>
  <c r="AG1444" i="5"/>
  <c r="AG1395" i="5"/>
  <c r="AG1394" i="5"/>
  <c r="AG1391" i="5"/>
  <c r="AG1390" i="5"/>
  <c r="AG1481" i="5"/>
  <c r="AG1480" i="5"/>
  <c r="AG1389" i="5"/>
  <c r="AG1388" i="5"/>
  <c r="N25" i="13"/>
  <c r="N24" i="13"/>
  <c r="N23" i="13"/>
  <c r="N71" i="13" s="1"/>
  <c r="K114" i="13" s="1"/>
  <c r="M114" i="13" s="1"/>
  <c r="N19" i="13"/>
  <c r="N18" i="13"/>
  <c r="N17" i="13"/>
  <c r="N68" i="13" s="1"/>
  <c r="D114" i="13" s="1"/>
  <c r="F114" i="13" s="1"/>
  <c r="N13" i="13"/>
  <c r="N12" i="13"/>
  <c r="N11" i="13"/>
  <c r="N65" i="13" s="1"/>
  <c r="K80" i="13" s="1"/>
  <c r="M80" i="13" s="1"/>
  <c r="R64" i="13"/>
  <c r="D94" i="13" s="1"/>
  <c r="F94" i="13" s="1"/>
  <c r="AO7" i="13"/>
  <c r="J63" i="13"/>
  <c r="C99" i="13" s="1"/>
  <c r="E99" i="13" s="1"/>
  <c r="AG6" i="13"/>
  <c r="R5" i="13"/>
  <c r="R62" i="13" s="1"/>
  <c r="D92" i="13" s="1"/>
  <c r="F92" i="13" s="1"/>
  <c r="AE919" i="4"/>
  <c r="W912" i="4"/>
  <c r="W911" i="4"/>
  <c r="J19" i="13" s="1"/>
  <c r="W902" i="4"/>
  <c r="W901" i="4"/>
  <c r="R52" i="13"/>
  <c r="R51" i="13"/>
  <c r="R50" i="13"/>
  <c r="R158" i="13" s="1"/>
  <c r="K212" i="13" s="1"/>
  <c r="M212" i="13" s="1"/>
  <c r="R46" i="13"/>
  <c r="R45" i="13"/>
  <c r="R44" i="13"/>
  <c r="R155" i="13" s="1"/>
  <c r="D212" i="13" s="1"/>
  <c r="F212" i="13" s="1"/>
  <c r="R40" i="13"/>
  <c r="R39" i="13"/>
  <c r="R38" i="13"/>
  <c r="R152" i="13" s="1"/>
  <c r="K179" i="13" s="1"/>
  <c r="M179" i="13" s="1"/>
  <c r="R34" i="13"/>
  <c r="R33" i="13"/>
  <c r="R32" i="13"/>
  <c r="R149" i="13" s="1"/>
  <c r="D179" i="13" s="1"/>
  <c r="F179" i="13" s="1"/>
  <c r="AE958" i="3"/>
  <c r="K139" i="12"/>
  <c r="J169" i="12" s="1"/>
  <c r="L169" i="12" s="1"/>
  <c r="O39" i="12"/>
  <c r="S38" i="12"/>
  <c r="S137" i="12" s="1"/>
  <c r="K161" i="12" s="1"/>
  <c r="M161" i="12" s="1"/>
  <c r="K136" i="12"/>
  <c r="C169" i="12" s="1"/>
  <c r="E169" i="12" s="1"/>
  <c r="S135" i="12"/>
  <c r="D162" i="12" s="1"/>
  <c r="F162" i="12" s="1"/>
  <c r="C135" i="12"/>
  <c r="C144" i="12" s="1"/>
  <c r="E144" i="12" s="1"/>
  <c r="K32" i="12"/>
  <c r="K134" i="12" s="1"/>
  <c r="C167" i="12" s="1"/>
  <c r="E167" i="12" s="1"/>
  <c r="X458" i="2"/>
  <c r="AB442" i="2"/>
  <c r="S58" i="12"/>
  <c r="K116" i="12" s="1"/>
  <c r="M116" i="12" s="1"/>
  <c r="C58" i="12"/>
  <c r="J98" i="12" s="1"/>
  <c r="L98" i="12" s="1"/>
  <c r="K57" i="12"/>
  <c r="J121" i="12" s="1"/>
  <c r="L121" i="12" s="1"/>
  <c r="K55" i="12"/>
  <c r="C122" i="12" s="1"/>
  <c r="E122" i="12" s="1"/>
  <c r="S54" i="12"/>
  <c r="D115" i="12" s="1"/>
  <c r="F115" i="12" s="1"/>
  <c r="C54" i="12"/>
  <c r="C97" i="12" s="1"/>
  <c r="E97" i="12" s="1"/>
  <c r="S52" i="12"/>
  <c r="K82" i="12" s="1"/>
  <c r="M82" i="12" s="1"/>
  <c r="C52" i="12"/>
  <c r="J64" i="12" s="1"/>
  <c r="L64" i="12" s="1"/>
  <c r="K51" i="12"/>
  <c r="J87" i="12" s="1"/>
  <c r="L87" i="12" s="1"/>
  <c r="K49" i="12"/>
  <c r="C88" i="12" s="1"/>
  <c r="E88" i="12" s="1"/>
  <c r="S48" i="12"/>
  <c r="D81" i="12" s="1"/>
  <c r="F81" i="12" s="1"/>
  <c r="C48" i="12"/>
  <c r="C63" i="12" s="1"/>
  <c r="E63" i="12" s="1"/>
  <c r="K5" i="12"/>
  <c r="K47" i="12" s="1"/>
  <c r="C86" i="12" s="1"/>
  <c r="E86" i="12" s="1"/>
  <c r="X1504" i="5"/>
  <c r="X1476" i="5"/>
  <c r="M73" i="13"/>
  <c r="K113" i="13" s="1"/>
  <c r="M113" i="13" s="1"/>
  <c r="U72" i="13"/>
  <c r="K136" i="13" s="1"/>
  <c r="M136" i="13" s="1"/>
  <c r="E72" i="13"/>
  <c r="J118" i="13" s="1"/>
  <c r="L118" i="13" s="1"/>
  <c r="N118" i="13" s="1"/>
  <c r="U70" i="13"/>
  <c r="D137" i="13" s="1"/>
  <c r="F137" i="13" s="1"/>
  <c r="E70" i="13"/>
  <c r="C119" i="13" s="1"/>
  <c r="E119" i="13" s="1"/>
  <c r="G119" i="13" s="1"/>
  <c r="M69" i="13"/>
  <c r="D112" i="13" s="1"/>
  <c r="F112" i="13" s="1"/>
  <c r="M67" i="13"/>
  <c r="K79" i="13" s="1"/>
  <c r="M79" i="13" s="1"/>
  <c r="U66" i="13"/>
  <c r="K102" i="13" s="1"/>
  <c r="M102" i="13" s="1"/>
  <c r="E66" i="13"/>
  <c r="J84" i="13" s="1"/>
  <c r="L84" i="13" s="1"/>
  <c r="N84" i="13" s="1"/>
  <c r="U64" i="13"/>
  <c r="D103" i="13" s="1"/>
  <c r="F103" i="13" s="1"/>
  <c r="E64" i="13"/>
  <c r="C85" i="13" s="1"/>
  <c r="E85" i="13" s="1"/>
  <c r="G85" i="13" s="1"/>
  <c r="M63" i="13"/>
  <c r="D78" i="13" s="1"/>
  <c r="F78" i="13" s="1"/>
  <c r="U5" i="13"/>
  <c r="U62" i="13" s="1"/>
  <c r="D101" i="13" s="1"/>
  <c r="F101" i="13" s="1"/>
  <c r="AH919" i="4"/>
  <c r="E5" i="13"/>
  <c r="E62" i="13" s="1"/>
  <c r="C83" i="13" s="1"/>
  <c r="E83" i="13" s="1"/>
  <c r="G83" i="13" s="1"/>
  <c r="R919" i="4"/>
  <c r="M160" i="13"/>
  <c r="K199" i="13" s="1"/>
  <c r="M199" i="13" s="1"/>
  <c r="U159" i="13"/>
  <c r="K222" i="13" s="1"/>
  <c r="M222" i="13" s="1"/>
  <c r="E159" i="13"/>
  <c r="U157" i="13"/>
  <c r="D223" i="13" s="1"/>
  <c r="F223" i="13" s="1"/>
  <c r="E157" i="13"/>
  <c r="M156" i="13"/>
  <c r="D198" i="13" s="1"/>
  <c r="F198" i="13" s="1"/>
  <c r="M154" i="13"/>
  <c r="K166" i="13" s="1"/>
  <c r="M166" i="13" s="1"/>
  <c r="U153" i="13"/>
  <c r="K189" i="13" s="1"/>
  <c r="M189" i="13" s="1"/>
  <c r="E153" i="13"/>
  <c r="J171" i="13" s="1"/>
  <c r="L171" i="13" s="1"/>
  <c r="U151" i="13"/>
  <c r="D190" i="13" s="1"/>
  <c r="F190" i="13" s="1"/>
  <c r="E151" i="13"/>
  <c r="C172" i="13" s="1"/>
  <c r="E172" i="13" s="1"/>
  <c r="M150" i="13"/>
  <c r="D165" i="13" s="1"/>
  <c r="F165" i="13" s="1"/>
  <c r="U32" i="13"/>
  <c r="U149" i="13" s="1"/>
  <c r="D188" i="13" s="1"/>
  <c r="F188" i="13" s="1"/>
  <c r="AH958" i="3"/>
  <c r="E32" i="13"/>
  <c r="E149" i="13" s="1"/>
  <c r="C170" i="13" s="1"/>
  <c r="E170" i="13" s="1"/>
  <c r="R958" i="3"/>
  <c r="W941" i="3"/>
  <c r="W940" i="3"/>
  <c r="J38" i="13" s="1"/>
  <c r="J152" i="13" s="1"/>
  <c r="J185" i="13" s="1"/>
  <c r="L185" i="13" s="1"/>
  <c r="W937" i="3"/>
  <c r="W936" i="3"/>
  <c r="J33" i="13" s="1"/>
  <c r="N40" i="12"/>
  <c r="N39" i="12"/>
  <c r="N38" i="12"/>
  <c r="N137" i="12" s="1"/>
  <c r="K146" i="12" s="1"/>
  <c r="M146" i="12" s="1"/>
  <c r="N34" i="12"/>
  <c r="N33" i="12"/>
  <c r="N32" i="12"/>
  <c r="N134" i="12" s="1"/>
  <c r="D146" i="12" s="1"/>
  <c r="F146" i="12" s="1"/>
  <c r="AA458" i="2"/>
  <c r="AA442" i="2"/>
  <c r="W431" i="2"/>
  <c r="W430" i="2"/>
  <c r="W419" i="2"/>
  <c r="W418" i="2"/>
  <c r="W451" i="2"/>
  <c r="W450" i="2"/>
  <c r="J34" i="12" s="1"/>
  <c r="W417" i="2"/>
  <c r="W416" i="2"/>
  <c r="F25" i="12"/>
  <c r="F24" i="12"/>
  <c r="F23" i="12"/>
  <c r="F56" i="12" s="1"/>
  <c r="J105" i="12" s="1"/>
  <c r="L105" i="12" s="1"/>
  <c r="F19" i="12"/>
  <c r="F18" i="12"/>
  <c r="F17" i="12"/>
  <c r="F53" i="12" s="1"/>
  <c r="C105" i="12" s="1"/>
  <c r="E105" i="12" s="1"/>
  <c r="G105" i="12" s="1"/>
  <c r="F13" i="12"/>
  <c r="F12" i="12"/>
  <c r="F11" i="12"/>
  <c r="F50" i="12" s="1"/>
  <c r="J71" i="12" s="1"/>
  <c r="L71" i="12" s="1"/>
  <c r="N71" i="12" s="1"/>
  <c r="F7" i="12"/>
  <c r="F6" i="12"/>
  <c r="F5" i="12"/>
  <c r="F47" i="12" s="1"/>
  <c r="C71" i="12" s="1"/>
  <c r="E71" i="12" s="1"/>
  <c r="S1504" i="5"/>
  <c r="S1476" i="5"/>
  <c r="W1465" i="5"/>
  <c r="W1464" i="5"/>
  <c r="W1457" i="5"/>
  <c r="W1456" i="5"/>
  <c r="W1443" i="5"/>
  <c r="W1442" i="5"/>
  <c r="W1435" i="5"/>
  <c r="W1434" i="5"/>
  <c r="W1423" i="5"/>
  <c r="W1422" i="5"/>
  <c r="W1483" i="5"/>
  <c r="W1482" i="5"/>
  <c r="J6" i="12" s="1"/>
  <c r="W1397" i="5"/>
  <c r="W1396" i="5"/>
  <c r="W1395" i="5"/>
  <c r="W1394" i="5"/>
  <c r="W1391" i="5"/>
  <c r="W1390" i="5"/>
  <c r="D25" i="13"/>
  <c r="D24" i="13"/>
  <c r="D23" i="13"/>
  <c r="D71" i="13" s="1"/>
  <c r="J114" i="13" s="1"/>
  <c r="L114" i="13" s="1"/>
  <c r="N114" i="13" s="1"/>
  <c r="D19" i="13"/>
  <c r="D18" i="13"/>
  <c r="D17" i="13"/>
  <c r="D68" i="13" s="1"/>
  <c r="C114" i="13" s="1"/>
  <c r="E114" i="13" s="1"/>
  <c r="G114" i="13" s="1"/>
  <c r="D13" i="13"/>
  <c r="D12" i="13"/>
  <c r="D11" i="13"/>
  <c r="D65" i="13" s="1"/>
  <c r="J80" i="13" s="1"/>
  <c r="L80" i="13" s="1"/>
  <c r="N80" i="13" s="1"/>
  <c r="D7" i="13"/>
  <c r="D6" i="13"/>
  <c r="D5" i="13"/>
  <c r="D62" i="13" s="1"/>
  <c r="C80" i="13" s="1"/>
  <c r="E80" i="13" s="1"/>
  <c r="Q919" i="4"/>
  <c r="AG912" i="4"/>
  <c r="AG911" i="4"/>
  <c r="W908" i="4"/>
  <c r="W907" i="4"/>
  <c r="W906" i="4"/>
  <c r="W905" i="4"/>
  <c r="AG902" i="4"/>
  <c r="AG901" i="4"/>
  <c r="AG900" i="4"/>
  <c r="AG899" i="4"/>
  <c r="T7" i="13" s="1"/>
  <c r="AG898" i="4"/>
  <c r="AG897" i="4"/>
  <c r="T6" i="13" s="1"/>
  <c r="P52" i="13"/>
  <c r="P51" i="13"/>
  <c r="P50" i="13"/>
  <c r="P158" i="13" s="1"/>
  <c r="K206" i="13" s="1"/>
  <c r="M206" i="13" s="1"/>
  <c r="P46" i="13"/>
  <c r="P45" i="13"/>
  <c r="P44" i="13"/>
  <c r="P155" i="13" s="1"/>
  <c r="D206" i="13" s="1"/>
  <c r="F206" i="13" s="1"/>
  <c r="P40" i="13"/>
  <c r="P39" i="13"/>
  <c r="P38" i="13"/>
  <c r="P152" i="13" s="1"/>
  <c r="K173" i="13" s="1"/>
  <c r="M173" i="13" s="1"/>
  <c r="P34" i="13"/>
  <c r="P33" i="13"/>
  <c r="P32" i="13"/>
  <c r="P149" i="13" s="1"/>
  <c r="D173" i="13" s="1"/>
  <c r="F173" i="13" s="1"/>
  <c r="AC958" i="3"/>
  <c r="U139" i="12"/>
  <c r="K169" i="12" s="1"/>
  <c r="M169" i="12" s="1"/>
  <c r="E139" i="12"/>
  <c r="J151" i="12" s="1"/>
  <c r="L151" i="12" s="1"/>
  <c r="M138" i="12"/>
  <c r="K144" i="12" s="1"/>
  <c r="M144" i="12" s="1"/>
  <c r="M136" i="12"/>
  <c r="D145" i="12" s="1"/>
  <c r="F145" i="12" s="1"/>
  <c r="U135" i="12"/>
  <c r="D168" i="12" s="1"/>
  <c r="F168" i="12" s="1"/>
  <c r="E135" i="12"/>
  <c r="C150" i="12" s="1"/>
  <c r="E150" i="12" s="1"/>
  <c r="M32" i="12"/>
  <c r="M134" i="12" s="1"/>
  <c r="D143" i="12" s="1"/>
  <c r="F143" i="12" s="1"/>
  <c r="Z458" i="2"/>
  <c r="Z442" i="2"/>
  <c r="U58" i="12"/>
  <c r="K122" i="12" s="1"/>
  <c r="M122" i="12" s="1"/>
  <c r="E58" i="12"/>
  <c r="J104" i="12" s="1"/>
  <c r="L104" i="12" s="1"/>
  <c r="M57" i="12"/>
  <c r="K97" i="12" s="1"/>
  <c r="M97" i="12" s="1"/>
  <c r="N102" i="12"/>
  <c r="M55" i="12"/>
  <c r="D98" i="12" s="1"/>
  <c r="F98" i="12" s="1"/>
  <c r="U54" i="12"/>
  <c r="D121" i="12" s="1"/>
  <c r="F121" i="12" s="1"/>
  <c r="E54" i="12"/>
  <c r="C103" i="12" s="1"/>
  <c r="E103" i="12" s="1"/>
  <c r="U52" i="12"/>
  <c r="K88" i="12" s="1"/>
  <c r="M88" i="12" s="1"/>
  <c r="E52" i="12"/>
  <c r="J70" i="12" s="1"/>
  <c r="L70" i="12" s="1"/>
  <c r="M51" i="12"/>
  <c r="K63" i="12" s="1"/>
  <c r="M63" i="12" s="1"/>
  <c r="N68" i="12"/>
  <c r="M49" i="12"/>
  <c r="D64" i="12" s="1"/>
  <c r="F64" i="12" s="1"/>
  <c r="U48" i="12"/>
  <c r="D87" i="12" s="1"/>
  <c r="F87" i="12" s="1"/>
  <c r="E48" i="12"/>
  <c r="C69" i="12" s="1"/>
  <c r="E69" i="12" s="1"/>
  <c r="M5" i="12"/>
  <c r="M47" i="12" s="1"/>
  <c r="D62" i="12" s="1"/>
  <c r="F62" i="12" s="1"/>
  <c r="Z1504" i="5"/>
  <c r="Z1476" i="5"/>
  <c r="S73" i="13"/>
  <c r="K131" i="13" s="1"/>
  <c r="M131" i="13" s="1"/>
  <c r="C73" i="13"/>
  <c r="J113" i="13" s="1"/>
  <c r="L113" i="13" s="1"/>
  <c r="N113" i="13" s="1"/>
  <c r="K72" i="13"/>
  <c r="J136" i="13" s="1"/>
  <c r="L136" i="13" s="1"/>
  <c r="N136" i="13" s="1"/>
  <c r="S23" i="13"/>
  <c r="S71" i="13" s="1"/>
  <c r="K129" i="13" s="1"/>
  <c r="M129" i="13" s="1"/>
  <c r="C23" i="13"/>
  <c r="C71" i="13" s="1"/>
  <c r="J111" i="13" s="1"/>
  <c r="L111" i="13" s="1"/>
  <c r="N111" i="13" s="1"/>
  <c r="K70" i="13"/>
  <c r="C137" i="13" s="1"/>
  <c r="E137" i="13" s="1"/>
  <c r="G137" i="13" s="1"/>
  <c r="S18" i="13"/>
  <c r="C18" i="13"/>
  <c r="K17" i="13"/>
  <c r="K68" i="13" s="1"/>
  <c r="C135" i="13" s="1"/>
  <c r="E135" i="13" s="1"/>
  <c r="G135" i="13" s="1"/>
  <c r="S13" i="13"/>
  <c r="C13" i="13"/>
  <c r="K12" i="13"/>
  <c r="S11" i="13"/>
  <c r="S65" i="13" s="1"/>
  <c r="K95" i="13" s="1"/>
  <c r="M95" i="13" s="1"/>
  <c r="C11" i="13"/>
  <c r="C65" i="13" s="1"/>
  <c r="J77" i="13" s="1"/>
  <c r="L77" i="13" s="1"/>
  <c r="N77" i="13" s="1"/>
  <c r="K7" i="13"/>
  <c r="S6" i="13"/>
  <c r="C6" i="13"/>
  <c r="K5" i="13"/>
  <c r="K62" i="13" s="1"/>
  <c r="C101" i="13" s="1"/>
  <c r="E101" i="13" s="1"/>
  <c r="G101" i="13" s="1"/>
  <c r="X919" i="4"/>
  <c r="K52" i="13"/>
  <c r="S51" i="13"/>
  <c r="C51" i="13"/>
  <c r="AP46" i="13"/>
  <c r="Z46" i="13"/>
  <c r="O45" i="13"/>
  <c r="G44" i="13"/>
  <c r="G155" i="13" s="1"/>
  <c r="C209" i="13" s="1"/>
  <c r="E209" i="13" s="1"/>
  <c r="O40" i="13"/>
  <c r="G39" i="13"/>
  <c r="O38" i="13"/>
  <c r="O152" i="13" s="1"/>
  <c r="K170" i="13" s="1"/>
  <c r="M170" i="13" s="1"/>
  <c r="G34" i="13"/>
  <c r="O33" i="13"/>
  <c r="G32" i="13"/>
  <c r="G149" i="13" s="1"/>
  <c r="C176" i="13" s="1"/>
  <c r="E176" i="13" s="1"/>
  <c r="G176" i="13" s="1"/>
  <c r="T958" i="3"/>
  <c r="AG937" i="3"/>
  <c r="AG936" i="3"/>
  <c r="T33" i="13" s="1"/>
  <c r="H40" i="12"/>
  <c r="P39" i="12"/>
  <c r="H38" i="12"/>
  <c r="H137" i="12" s="1"/>
  <c r="J158" i="12" s="1"/>
  <c r="L158" i="12" s="1"/>
  <c r="N158" i="12" s="1"/>
  <c r="P34" i="12"/>
  <c r="H33" i="12"/>
  <c r="P32" i="12"/>
  <c r="P134" i="12" s="1"/>
  <c r="D152" i="12" s="1"/>
  <c r="F152" i="12" s="1"/>
  <c r="AC458" i="2"/>
  <c r="AC442" i="2"/>
  <c r="P25" i="12"/>
  <c r="P51" i="12"/>
  <c r="K72" i="12" s="1"/>
  <c r="M72" i="12" s="1"/>
  <c r="AM12" i="12"/>
  <c r="P49" i="12"/>
  <c r="D73" i="12" s="1"/>
  <c r="F73" i="12" s="1"/>
  <c r="AM7" i="12"/>
  <c r="L25" i="12"/>
  <c r="L24" i="12"/>
  <c r="L23" i="12"/>
  <c r="L56" i="12" s="1"/>
  <c r="J123" i="12" s="1"/>
  <c r="L123" i="12" s="1"/>
  <c r="L54" i="12"/>
  <c r="C124" i="12" s="1"/>
  <c r="E124" i="12" s="1"/>
  <c r="AI18" i="12"/>
  <c r="L52" i="12"/>
  <c r="AI13" i="12"/>
  <c r="L48" i="12"/>
  <c r="C90" i="12" s="1"/>
  <c r="E90" i="12" s="1"/>
  <c r="AG1413" i="5"/>
  <c r="AG1412" i="5"/>
  <c r="AG1487" i="5"/>
  <c r="AG1486" i="5"/>
  <c r="AG1411" i="5"/>
  <c r="AG1410" i="5"/>
  <c r="AG1409" i="5"/>
  <c r="AG1408" i="5"/>
  <c r="AG1407" i="5"/>
  <c r="AG1406" i="5"/>
  <c r="AG1485" i="5"/>
  <c r="AG1484" i="5"/>
  <c r="AG1405" i="5"/>
  <c r="AG1404" i="5"/>
  <c r="AG1401" i="5"/>
  <c r="AG1400" i="5"/>
  <c r="F25" i="13"/>
  <c r="F24" i="13"/>
  <c r="F23" i="13"/>
  <c r="F71" i="13" s="1"/>
  <c r="J120" i="13" s="1"/>
  <c r="L120" i="13" s="1"/>
  <c r="F19" i="13"/>
  <c r="F18" i="13"/>
  <c r="F17" i="13"/>
  <c r="F68" i="13" s="1"/>
  <c r="C120" i="13" s="1"/>
  <c r="E120" i="13" s="1"/>
  <c r="F13" i="13"/>
  <c r="F12" i="13"/>
  <c r="F11" i="13"/>
  <c r="F65" i="13" s="1"/>
  <c r="J86" i="13" s="1"/>
  <c r="L86" i="13" s="1"/>
  <c r="N64" i="13"/>
  <c r="D82" i="13" s="1"/>
  <c r="F82" i="13" s="1"/>
  <c r="AK7" i="13"/>
  <c r="V63" i="13"/>
  <c r="D105" i="13" s="1"/>
  <c r="F105" i="13" s="1"/>
  <c r="AS6" i="13"/>
  <c r="F63" i="13"/>
  <c r="C87" i="13" s="1"/>
  <c r="E87" i="13" s="1"/>
  <c r="AC6" i="13"/>
  <c r="N5" i="13"/>
  <c r="N62" i="13" s="1"/>
  <c r="D80" i="13" s="1"/>
  <c r="F80" i="13" s="1"/>
  <c r="AA919" i="4"/>
  <c r="W916" i="4"/>
  <c r="W915" i="4"/>
  <c r="J24" i="13" s="1"/>
  <c r="AG910" i="4"/>
  <c r="AG909" i="4"/>
  <c r="N52" i="13"/>
  <c r="N51" i="13"/>
  <c r="N50" i="13"/>
  <c r="N158" i="13" s="1"/>
  <c r="K200" i="13" s="1"/>
  <c r="M200" i="13" s="1"/>
  <c r="N46" i="13"/>
  <c r="N45" i="13"/>
  <c r="N44" i="13"/>
  <c r="N155" i="13" s="1"/>
  <c r="D200" i="13" s="1"/>
  <c r="F200" i="13" s="1"/>
  <c r="N40" i="13"/>
  <c r="N39" i="13"/>
  <c r="N38" i="13"/>
  <c r="N152" i="13" s="1"/>
  <c r="K167" i="13" s="1"/>
  <c r="M167" i="13" s="1"/>
  <c r="N34" i="13"/>
  <c r="N33" i="13"/>
  <c r="N32" i="13"/>
  <c r="N149" i="13" s="1"/>
  <c r="D167" i="13" s="1"/>
  <c r="F167" i="13" s="1"/>
  <c r="AA958" i="3"/>
  <c r="G139" i="12"/>
  <c r="J157" i="12" s="1"/>
  <c r="L157" i="12" s="1"/>
  <c r="AD40" i="12"/>
  <c r="K39" i="12"/>
  <c r="O38" i="12"/>
  <c r="O137" i="12" s="1"/>
  <c r="K149" i="12" s="1"/>
  <c r="M149" i="12" s="1"/>
  <c r="N149" i="12" s="1"/>
  <c r="G136" i="12"/>
  <c r="C157" i="12" s="1"/>
  <c r="E157" i="12" s="1"/>
  <c r="AD34" i="12"/>
  <c r="O135" i="12"/>
  <c r="D150" i="12" s="1"/>
  <c r="F150" i="12" s="1"/>
  <c r="AL33" i="12"/>
  <c r="G32" i="12"/>
  <c r="G134" i="12" s="1"/>
  <c r="C155" i="12" s="1"/>
  <c r="E155" i="12" s="1"/>
  <c r="G155" i="12" s="1"/>
  <c r="T458" i="2"/>
  <c r="X442" i="2"/>
  <c r="O58" i="12"/>
  <c r="K104" i="12" s="1"/>
  <c r="M104" i="12" s="1"/>
  <c r="AL25" i="12"/>
  <c r="G57" i="12"/>
  <c r="J109" i="12" s="1"/>
  <c r="L109" i="12" s="1"/>
  <c r="AD24" i="12"/>
  <c r="G55" i="12"/>
  <c r="C110" i="12" s="1"/>
  <c r="E110" i="12" s="1"/>
  <c r="AD19" i="12"/>
  <c r="O54" i="12"/>
  <c r="D103" i="12" s="1"/>
  <c r="F103" i="12" s="1"/>
  <c r="AL18" i="12"/>
  <c r="G108" i="12"/>
  <c r="O52" i="12"/>
  <c r="K70" i="12" s="1"/>
  <c r="M70" i="12" s="1"/>
  <c r="AL13" i="12"/>
  <c r="G51" i="12"/>
  <c r="J75" i="12" s="1"/>
  <c r="L75" i="12" s="1"/>
  <c r="AD12" i="12"/>
  <c r="G49" i="12"/>
  <c r="C76" i="12" s="1"/>
  <c r="E76" i="12" s="1"/>
  <c r="AD7" i="12"/>
  <c r="O48" i="12"/>
  <c r="D69" i="12" s="1"/>
  <c r="F69" i="12" s="1"/>
  <c r="AL6" i="12"/>
  <c r="G5" i="12"/>
  <c r="G47" i="12" s="1"/>
  <c r="C74" i="12" s="1"/>
  <c r="E74" i="12" s="1"/>
  <c r="G74" i="12" s="1"/>
  <c r="T1504" i="5"/>
  <c r="T1476" i="5"/>
  <c r="I73" i="13"/>
  <c r="J131" i="13" s="1"/>
  <c r="L131" i="13" s="1"/>
  <c r="AF25" i="13"/>
  <c r="Q72" i="13"/>
  <c r="K124" i="13" s="1"/>
  <c r="M124" i="13" s="1"/>
  <c r="AN24" i="13"/>
  <c r="I23" i="13"/>
  <c r="I71" i="13" s="1"/>
  <c r="J129" i="13" s="1"/>
  <c r="L129" i="13" s="1"/>
  <c r="N129" i="13" s="1"/>
  <c r="Q19" i="13"/>
  <c r="I18" i="13"/>
  <c r="Q17" i="13"/>
  <c r="Q68" i="13" s="1"/>
  <c r="D123" i="13" s="1"/>
  <c r="F123" i="13" s="1"/>
  <c r="I13" i="13"/>
  <c r="Q12" i="13"/>
  <c r="I11" i="13"/>
  <c r="I65" i="13" s="1"/>
  <c r="J95" i="13" s="1"/>
  <c r="L95" i="13" s="1"/>
  <c r="N95" i="13" s="1"/>
  <c r="Q7" i="13"/>
  <c r="I6" i="13"/>
  <c r="Q5" i="13"/>
  <c r="Q62" i="13" s="1"/>
  <c r="D89" i="13" s="1"/>
  <c r="F89" i="13" s="1"/>
  <c r="AD919" i="4"/>
  <c r="I52" i="13"/>
  <c r="Q51" i="13"/>
  <c r="I50" i="13"/>
  <c r="I158" i="13" s="1"/>
  <c r="J215" i="13" s="1"/>
  <c r="L215" i="13" s="1"/>
  <c r="N215" i="13" s="1"/>
  <c r="Q46" i="13"/>
  <c r="I45" i="13"/>
  <c r="Q44" i="13"/>
  <c r="Q155" i="13" s="1"/>
  <c r="D209" i="13" s="1"/>
  <c r="F209" i="13" s="1"/>
  <c r="I40" i="13"/>
  <c r="Q39" i="13"/>
  <c r="I38" i="13"/>
  <c r="I152" i="13" s="1"/>
  <c r="J182" i="13" s="1"/>
  <c r="L182" i="13" s="1"/>
  <c r="N182" i="13" s="1"/>
  <c r="Q34" i="13"/>
  <c r="I33" i="13"/>
  <c r="Q32" i="13"/>
  <c r="Q149" i="13" s="1"/>
  <c r="D176" i="13" s="1"/>
  <c r="F176" i="13" s="1"/>
  <c r="AD958" i="3"/>
  <c r="W947" i="3"/>
  <c r="W946" i="3"/>
  <c r="W939" i="3"/>
  <c r="W938" i="3"/>
  <c r="W935" i="3"/>
  <c r="W934" i="3"/>
  <c r="F40" i="12"/>
  <c r="F39" i="12"/>
  <c r="F38" i="12"/>
  <c r="F137" i="12" s="1"/>
  <c r="J152" i="12" s="1"/>
  <c r="L152" i="12" s="1"/>
  <c r="F34" i="12"/>
  <c r="F33" i="12"/>
  <c r="F32" i="12"/>
  <c r="F134" i="12" s="1"/>
  <c r="C152" i="12" s="1"/>
  <c r="E152" i="12" s="1"/>
  <c r="G152" i="12" s="1"/>
  <c r="S458" i="2"/>
  <c r="S442" i="2"/>
  <c r="W433" i="2"/>
  <c r="W432" i="2"/>
  <c r="W413" i="2"/>
  <c r="W412" i="2"/>
  <c r="V25" i="12"/>
  <c r="V24" i="12"/>
  <c r="V23" i="12"/>
  <c r="V56" i="12" s="1"/>
  <c r="K123" i="12" s="1"/>
  <c r="M123" i="12" s="1"/>
  <c r="V19" i="12"/>
  <c r="V18" i="12"/>
  <c r="V17" i="12"/>
  <c r="V53" i="12" s="1"/>
  <c r="D123" i="12" s="1"/>
  <c r="F123" i="12" s="1"/>
  <c r="V13" i="12"/>
  <c r="V12" i="12"/>
  <c r="V11" i="12"/>
  <c r="V50" i="12" s="1"/>
  <c r="K89" i="12" s="1"/>
  <c r="M89" i="12" s="1"/>
  <c r="N89" i="12" s="1"/>
  <c r="V7" i="12"/>
  <c r="V6" i="12"/>
  <c r="V5" i="12"/>
  <c r="V47" i="12" s="1"/>
  <c r="D89" i="12" s="1"/>
  <c r="F89" i="12" s="1"/>
  <c r="AI1504" i="5"/>
  <c r="AI1476" i="5"/>
  <c r="W1503" i="5"/>
  <c r="W1502" i="5"/>
  <c r="J25" i="12" s="1"/>
  <c r="W1471" i="5"/>
  <c r="W1470" i="5"/>
  <c r="W1467" i="5"/>
  <c r="W1466" i="5"/>
  <c r="W1497" i="5"/>
  <c r="W1496" i="5"/>
  <c r="J19" i="12" s="1"/>
  <c r="W1449" i="5"/>
  <c r="W1448" i="5"/>
  <c r="W1445" i="5"/>
  <c r="W1444" i="5"/>
  <c r="W1491" i="5"/>
  <c r="W1490" i="5"/>
  <c r="J13" i="12" s="1"/>
  <c r="W1427" i="5"/>
  <c r="W1426" i="5"/>
  <c r="W1413" i="5"/>
  <c r="W1412" i="5"/>
  <c r="W1401" i="5"/>
  <c r="W1400" i="5"/>
  <c r="P25" i="13"/>
  <c r="P24" i="13"/>
  <c r="P23" i="13"/>
  <c r="P71" i="13" s="1"/>
  <c r="K120" i="13" s="1"/>
  <c r="M120" i="13" s="1"/>
  <c r="P19" i="13"/>
  <c r="P18" i="13"/>
  <c r="P17" i="13"/>
  <c r="P68" i="13" s="1"/>
  <c r="D120" i="13" s="1"/>
  <c r="F120" i="13" s="1"/>
  <c r="P13" i="13"/>
  <c r="P12" i="13"/>
  <c r="P11" i="13"/>
  <c r="P65" i="13" s="1"/>
  <c r="K86" i="13" s="1"/>
  <c r="M86" i="13" s="1"/>
  <c r="P7" i="13"/>
  <c r="P6" i="13"/>
  <c r="P5" i="13"/>
  <c r="P62" i="13" s="1"/>
  <c r="D86" i="13" s="1"/>
  <c r="F86" i="13" s="1"/>
  <c r="AC919" i="4"/>
  <c r="AG918" i="4"/>
  <c r="AG917" i="4"/>
  <c r="L52" i="13"/>
  <c r="L51" i="13"/>
  <c r="L50" i="13"/>
  <c r="L158" i="13" s="1"/>
  <c r="J224" i="13" s="1"/>
  <c r="L224" i="13" s="1"/>
  <c r="N224" i="13" s="1"/>
  <c r="L46" i="13"/>
  <c r="L45" i="13"/>
  <c r="L44" i="13"/>
  <c r="L155" i="13" s="1"/>
  <c r="C224" i="13" s="1"/>
  <c r="E224" i="13" s="1"/>
  <c r="G224" i="13" s="1"/>
  <c r="L40" i="13"/>
  <c r="L39" i="13"/>
  <c r="L38" i="13"/>
  <c r="L152" i="13" s="1"/>
  <c r="J191" i="13" s="1"/>
  <c r="L191" i="13" s="1"/>
  <c r="N191" i="13" s="1"/>
  <c r="L34" i="13"/>
  <c r="L33" i="13"/>
  <c r="L32" i="13"/>
  <c r="L149" i="13" s="1"/>
  <c r="C191" i="13" s="1"/>
  <c r="E191" i="13" s="1"/>
  <c r="G191" i="13" s="1"/>
  <c r="Y958" i="3"/>
  <c r="Q40" i="12"/>
  <c r="I39" i="12"/>
  <c r="Q38" i="12"/>
  <c r="Q137" i="12" s="1"/>
  <c r="K155" i="12" s="1"/>
  <c r="M155" i="12" s="1"/>
  <c r="N155" i="12" s="1"/>
  <c r="I34" i="12"/>
  <c r="Q33" i="12"/>
  <c r="I32" i="12"/>
  <c r="I134" i="12" s="1"/>
  <c r="C161" i="12" s="1"/>
  <c r="E161" i="12" s="1"/>
  <c r="V458" i="2"/>
  <c r="V442" i="2"/>
  <c r="Q25" i="12"/>
  <c r="I24" i="12"/>
  <c r="Q23" i="12"/>
  <c r="Q56" i="12" s="1"/>
  <c r="K108" i="12" s="1"/>
  <c r="M108" i="12" s="1"/>
  <c r="I19" i="12"/>
  <c r="Q18" i="12"/>
  <c r="I17" i="12"/>
  <c r="I53" i="12" s="1"/>
  <c r="C114" i="12" s="1"/>
  <c r="E114" i="12" s="1"/>
  <c r="Q13" i="12"/>
  <c r="I12" i="12"/>
  <c r="Q11" i="12"/>
  <c r="Q50" i="12" s="1"/>
  <c r="K74" i="12" s="1"/>
  <c r="M74" i="12" s="1"/>
  <c r="I7" i="12"/>
  <c r="Q6" i="12"/>
  <c r="I5" i="12"/>
  <c r="I47" i="12" s="1"/>
  <c r="C80" i="12" s="1"/>
  <c r="E80" i="12" s="1"/>
  <c r="V1504" i="5"/>
  <c r="V1476" i="5"/>
  <c r="O73" i="13"/>
  <c r="K119" i="13" s="1"/>
  <c r="M119" i="13" s="1"/>
  <c r="AL25" i="13"/>
  <c r="G72" i="13"/>
  <c r="J124" i="13" s="1"/>
  <c r="L124" i="13" s="1"/>
  <c r="N124" i="13" s="1"/>
  <c r="AD24" i="13"/>
  <c r="G70" i="13"/>
  <c r="C125" i="13" s="1"/>
  <c r="E125" i="13" s="1"/>
  <c r="AD19" i="13"/>
  <c r="O69" i="13"/>
  <c r="D118" i="13" s="1"/>
  <c r="F118" i="13" s="1"/>
  <c r="AL18" i="13"/>
  <c r="G123" i="13"/>
  <c r="O67" i="13"/>
  <c r="K85" i="13" s="1"/>
  <c r="M85" i="13" s="1"/>
  <c r="AL13" i="13"/>
  <c r="G66" i="13"/>
  <c r="J90" i="13" s="1"/>
  <c r="L90" i="13" s="1"/>
  <c r="AD12" i="13"/>
  <c r="G64" i="13"/>
  <c r="C91" i="13" s="1"/>
  <c r="E91" i="13" s="1"/>
  <c r="AD7" i="13"/>
  <c r="O63" i="13"/>
  <c r="D84" i="13" s="1"/>
  <c r="F84" i="13" s="1"/>
  <c r="AL6" i="13"/>
  <c r="G5" i="13"/>
  <c r="G62" i="13" s="1"/>
  <c r="C89" i="13" s="1"/>
  <c r="E89" i="13" s="1"/>
  <c r="G89" i="13" s="1"/>
  <c r="T919" i="4"/>
  <c r="G160" i="13"/>
  <c r="J211" i="13" s="1"/>
  <c r="L211" i="13" s="1"/>
  <c r="AD52" i="13"/>
  <c r="O159" i="13"/>
  <c r="K204" i="13" s="1"/>
  <c r="M204" i="13" s="1"/>
  <c r="AL51" i="13"/>
  <c r="G223" i="13"/>
  <c r="K156" i="13"/>
  <c r="C222" i="13" s="1"/>
  <c r="E222" i="13" s="1"/>
  <c r="AH45" i="13"/>
  <c r="K154" i="13"/>
  <c r="J190" i="13" s="1"/>
  <c r="L190" i="13" s="1"/>
  <c r="AH40" i="13"/>
  <c r="S153" i="13"/>
  <c r="K183" i="13" s="1"/>
  <c r="M183" i="13" s="1"/>
  <c r="AP39" i="13"/>
  <c r="C153" i="13"/>
  <c r="J165" i="13" s="1"/>
  <c r="L165" i="13" s="1"/>
  <c r="Z39" i="13"/>
  <c r="S151" i="13"/>
  <c r="D184" i="13" s="1"/>
  <c r="F184" i="13" s="1"/>
  <c r="AP34" i="13"/>
  <c r="C151" i="13"/>
  <c r="C166" i="13" s="1"/>
  <c r="E166" i="13" s="1"/>
  <c r="Z34" i="13"/>
  <c r="K150" i="13"/>
  <c r="C189" i="13" s="1"/>
  <c r="E189" i="13" s="1"/>
  <c r="AH33" i="13"/>
  <c r="S32" i="13"/>
  <c r="S149" i="13" s="1"/>
  <c r="D182" i="13" s="1"/>
  <c r="F182" i="13" s="1"/>
  <c r="AF958" i="3"/>
  <c r="C32" i="13"/>
  <c r="C149" i="13" s="1"/>
  <c r="C164" i="13" s="1"/>
  <c r="E164" i="13" s="1"/>
  <c r="P958" i="3"/>
  <c r="AG947" i="3"/>
  <c r="AG946" i="3"/>
  <c r="AG945" i="3"/>
  <c r="AG944" i="3"/>
  <c r="T40" i="13" s="1"/>
  <c r="T139" i="12"/>
  <c r="K166" i="12" s="1"/>
  <c r="M166" i="12" s="1"/>
  <c r="AQ40" i="12"/>
  <c r="D139" i="12"/>
  <c r="J148" i="12" s="1"/>
  <c r="L148" i="12" s="1"/>
  <c r="AA40" i="12"/>
  <c r="L138" i="12"/>
  <c r="J171" i="12" s="1"/>
  <c r="L171" i="12" s="1"/>
  <c r="AI39" i="12"/>
  <c r="N146" i="12"/>
  <c r="L136" i="12"/>
  <c r="C172" i="12" s="1"/>
  <c r="E172" i="12" s="1"/>
  <c r="AI34" i="12"/>
  <c r="T135" i="12"/>
  <c r="D165" i="12" s="1"/>
  <c r="F165" i="12" s="1"/>
  <c r="D135" i="12"/>
  <c r="C147" i="12" s="1"/>
  <c r="E147" i="12" s="1"/>
  <c r="AA33" i="12"/>
  <c r="L32" i="12"/>
  <c r="L134" i="12" s="1"/>
  <c r="C170" i="12" s="1"/>
  <c r="E170" i="12" s="1"/>
  <c r="Y458" i="2"/>
  <c r="Y442" i="2"/>
  <c r="P57" i="12"/>
  <c r="K106" i="12" s="1"/>
  <c r="M106" i="12" s="1"/>
  <c r="AM24" i="12"/>
  <c r="P23" i="12"/>
  <c r="P56" i="12" s="1"/>
  <c r="K105" i="12" s="1"/>
  <c r="M105" i="12" s="1"/>
  <c r="P19" i="12"/>
  <c r="P5" i="12"/>
  <c r="P47" i="12" s="1"/>
  <c r="D71" i="12" s="1"/>
  <c r="F71" i="12" s="1"/>
  <c r="AC1504" i="5"/>
  <c r="L55" i="12"/>
  <c r="AI19" i="12"/>
  <c r="G123" i="12"/>
  <c r="L51" i="12"/>
  <c r="J90" i="12" s="1"/>
  <c r="L90" i="12" s="1"/>
  <c r="AI12" i="12"/>
  <c r="L49" i="12"/>
  <c r="C91" i="12" s="1"/>
  <c r="E91" i="12" s="1"/>
  <c r="AI7" i="12"/>
  <c r="L5" i="12"/>
  <c r="L47" i="12" s="1"/>
  <c r="C89" i="12" s="1"/>
  <c r="E89" i="12" s="1"/>
  <c r="G89" i="12" s="1"/>
  <c r="Y1504" i="5"/>
  <c r="Y1476" i="5"/>
  <c r="H57" i="12"/>
  <c r="J112" i="12" s="1"/>
  <c r="L112" i="12" s="1"/>
  <c r="AE24" i="12"/>
  <c r="H23" i="12"/>
  <c r="H56" i="12" s="1"/>
  <c r="J111" i="12" s="1"/>
  <c r="L111" i="12" s="1"/>
  <c r="H19" i="12"/>
  <c r="H18" i="12"/>
  <c r="H17" i="12"/>
  <c r="H53" i="12" s="1"/>
  <c r="C111" i="12" s="1"/>
  <c r="E111" i="12" s="1"/>
  <c r="AG1473" i="5"/>
  <c r="AG1472" i="5"/>
  <c r="AG1503" i="5"/>
  <c r="AG1502" i="5"/>
  <c r="AG1471" i="5"/>
  <c r="AG1470" i="5"/>
  <c r="AG1451" i="5"/>
  <c r="AG1450" i="5"/>
  <c r="AG1497" i="5"/>
  <c r="AG1496" i="5"/>
  <c r="AG1449" i="5"/>
  <c r="AG1448" i="5"/>
  <c r="AG1439" i="5"/>
  <c r="AG1438" i="5"/>
  <c r="AG1431" i="5"/>
  <c r="AG1430" i="5"/>
  <c r="AG1429" i="5"/>
  <c r="AG1428" i="5"/>
  <c r="AG1425" i="5"/>
  <c r="AG1424" i="5"/>
  <c r="AG1489" i="5"/>
  <c r="AG1488" i="5"/>
  <c r="AG1419" i="5"/>
  <c r="AG1418" i="5"/>
  <c r="AG1403" i="5"/>
  <c r="AG1402" i="5"/>
  <c r="AG1399" i="5"/>
  <c r="AG1398" i="5"/>
  <c r="AG1393" i="5"/>
  <c r="AG1392" i="5"/>
  <c r="V25" i="13"/>
  <c r="V24" i="13"/>
  <c r="V23" i="13"/>
  <c r="V71" i="13" s="1"/>
  <c r="K138" i="13" s="1"/>
  <c r="M138" i="13" s="1"/>
  <c r="W918" i="4"/>
  <c r="W917" i="4"/>
  <c r="W914" i="4"/>
  <c r="W913" i="4"/>
  <c r="F52" i="13"/>
  <c r="F51" i="13"/>
  <c r="F50" i="13"/>
  <c r="F158" i="13" s="1"/>
  <c r="J206" i="13" s="1"/>
  <c r="L206" i="13" s="1"/>
  <c r="N206" i="13" s="1"/>
  <c r="F46" i="13"/>
  <c r="F45" i="13"/>
  <c r="F44" i="13"/>
  <c r="F155" i="13" s="1"/>
  <c r="C206" i="13" s="1"/>
  <c r="E206" i="13" s="1"/>
  <c r="G206" i="13" s="1"/>
  <c r="F40" i="13"/>
  <c r="F39" i="13"/>
  <c r="F38" i="13"/>
  <c r="F152" i="13" s="1"/>
  <c r="J173" i="13" s="1"/>
  <c r="L173" i="13" s="1"/>
  <c r="N173" i="13" s="1"/>
  <c r="F34" i="13"/>
  <c r="F33" i="13"/>
  <c r="F32" i="13"/>
  <c r="F149" i="13" s="1"/>
  <c r="C173" i="13" s="1"/>
  <c r="E173" i="13" s="1"/>
  <c r="G173" i="13" s="1"/>
  <c r="S958" i="3"/>
  <c r="S40" i="12"/>
  <c r="C40" i="12"/>
  <c r="G138" i="12"/>
  <c r="J156" i="12" s="1"/>
  <c r="L156" i="12" s="1"/>
  <c r="AD39" i="12"/>
  <c r="K38" i="12"/>
  <c r="K137" i="12" s="1"/>
  <c r="J167" i="12" s="1"/>
  <c r="L167" i="12" s="1"/>
  <c r="N167" i="12" s="1"/>
  <c r="S34" i="12"/>
  <c r="C34" i="12"/>
  <c r="K33" i="12"/>
  <c r="AH34" i="12" s="1"/>
  <c r="S32" i="12"/>
  <c r="S134" i="12" s="1"/>
  <c r="D161" i="12" s="1"/>
  <c r="F161" i="12" s="1"/>
  <c r="AF458" i="2"/>
  <c r="C32" i="12"/>
  <c r="C134" i="12" s="1"/>
  <c r="C143" i="12" s="1"/>
  <c r="E143" i="12" s="1"/>
  <c r="G143" i="12" s="1"/>
  <c r="P458" i="2"/>
  <c r="T442" i="2"/>
  <c r="K25" i="12"/>
  <c r="S24" i="12"/>
  <c r="AP25" i="12" s="1"/>
  <c r="C24" i="12"/>
  <c r="Z25" i="12" s="1"/>
  <c r="K23" i="12"/>
  <c r="K56" i="12" s="1"/>
  <c r="J120" i="12" s="1"/>
  <c r="L120" i="12" s="1"/>
  <c r="N120" i="12" s="1"/>
  <c r="S19" i="12"/>
  <c r="C19" i="12"/>
  <c r="K18" i="12"/>
  <c r="S17" i="12"/>
  <c r="S53" i="12" s="1"/>
  <c r="D114" i="12" s="1"/>
  <c r="F114" i="12" s="1"/>
  <c r="C17" i="12"/>
  <c r="C53" i="12" s="1"/>
  <c r="C96" i="12" s="1"/>
  <c r="E96" i="12" s="1"/>
  <c r="G96" i="12" s="1"/>
  <c r="K13" i="12"/>
  <c r="S12" i="12"/>
  <c r="AP13" i="12" s="1"/>
  <c r="C12" i="12"/>
  <c r="K11" i="12"/>
  <c r="K50" i="12" s="1"/>
  <c r="J86" i="12" s="1"/>
  <c r="L86" i="12" s="1"/>
  <c r="N86" i="12" s="1"/>
  <c r="S7" i="12"/>
  <c r="C7" i="12"/>
  <c r="K6" i="12"/>
  <c r="S5" i="12"/>
  <c r="S47" i="12" s="1"/>
  <c r="D80" i="12" s="1"/>
  <c r="F80" i="12" s="1"/>
  <c r="AF1504" i="5"/>
  <c r="C5" i="12"/>
  <c r="C47" i="12" s="1"/>
  <c r="C62" i="12" s="1"/>
  <c r="E62" i="12" s="1"/>
  <c r="G62" i="12" s="1"/>
  <c r="P1504" i="5"/>
  <c r="AF1476" i="5"/>
  <c r="P1476" i="5"/>
  <c r="U25" i="13"/>
  <c r="E25" i="13"/>
  <c r="M24" i="13"/>
  <c r="U23" i="13"/>
  <c r="U71" i="13" s="1"/>
  <c r="K135" i="13" s="1"/>
  <c r="M135" i="13" s="1"/>
  <c r="E23" i="13"/>
  <c r="E71" i="13" s="1"/>
  <c r="J117" i="13" s="1"/>
  <c r="L117" i="13" s="1"/>
  <c r="N117" i="13" s="1"/>
  <c r="M19" i="13"/>
  <c r="U18" i="13"/>
  <c r="E18" i="13"/>
  <c r="AB19" i="13" s="1"/>
  <c r="M17" i="13"/>
  <c r="M68" i="13" s="1"/>
  <c r="D111" i="13" s="1"/>
  <c r="F111" i="13" s="1"/>
  <c r="U13" i="13"/>
  <c r="E13" i="13"/>
  <c r="M12" i="13"/>
  <c r="AJ13" i="13" s="1"/>
  <c r="U11" i="13"/>
  <c r="U65" i="13" s="1"/>
  <c r="K101" i="13" s="1"/>
  <c r="M101" i="13" s="1"/>
  <c r="E11" i="13"/>
  <c r="E65" i="13" s="1"/>
  <c r="J83" i="13" s="1"/>
  <c r="L83" i="13" s="1"/>
  <c r="N83" i="13" s="1"/>
  <c r="M7" i="13"/>
  <c r="U6" i="13"/>
  <c r="AR7" i="13" s="1"/>
  <c r="E6" i="13"/>
  <c r="M5" i="13"/>
  <c r="M62" i="13" s="1"/>
  <c r="D77" i="13" s="1"/>
  <c r="F77" i="13" s="1"/>
  <c r="Z919" i="4"/>
  <c r="U52" i="13"/>
  <c r="E52" i="13"/>
  <c r="M51" i="13"/>
  <c r="U50" i="13"/>
  <c r="U158" i="13" s="1"/>
  <c r="K221" i="13" s="1"/>
  <c r="M221" i="13" s="1"/>
  <c r="N221" i="13" s="1"/>
  <c r="E50" i="13"/>
  <c r="E158" i="13" s="1"/>
  <c r="M46" i="13"/>
  <c r="U45" i="13"/>
  <c r="E45" i="13"/>
  <c r="AB46" i="13" s="1"/>
  <c r="M44" i="13"/>
  <c r="M155" i="13" s="1"/>
  <c r="D197" i="13" s="1"/>
  <c r="F197" i="13" s="1"/>
  <c r="G197" i="13" s="1"/>
  <c r="U40" i="13"/>
  <c r="E40" i="13"/>
  <c r="M39" i="13"/>
  <c r="AJ40" i="13" s="1"/>
  <c r="U38" i="13"/>
  <c r="U152" i="13" s="1"/>
  <c r="K188" i="13" s="1"/>
  <c r="M188" i="13" s="1"/>
  <c r="N188" i="13" s="1"/>
  <c r="E38" i="13"/>
  <c r="E152" i="13" s="1"/>
  <c r="J170" i="13" s="1"/>
  <c r="L170" i="13" s="1"/>
  <c r="N170" i="13" s="1"/>
  <c r="M34" i="13"/>
  <c r="U33" i="13"/>
  <c r="E33" i="13"/>
  <c r="AB34" i="13" s="1"/>
  <c r="M32" i="13"/>
  <c r="M149" i="13" s="1"/>
  <c r="D164" i="13" s="1"/>
  <c r="F164" i="13" s="1"/>
  <c r="Z958" i="3"/>
  <c r="AG955" i="3"/>
  <c r="AG954" i="3"/>
  <c r="T51" i="13" s="1"/>
  <c r="W945" i="3"/>
  <c r="W944" i="3"/>
  <c r="J40" i="13" s="1"/>
  <c r="V40" i="12"/>
  <c r="V39" i="12"/>
  <c r="V38" i="12"/>
  <c r="V137" i="12" s="1"/>
  <c r="K170" i="12" s="1"/>
  <c r="M170" i="12" s="1"/>
  <c r="V34" i="12"/>
  <c r="V33" i="12"/>
  <c r="V32" i="12"/>
  <c r="V134" i="12" s="1"/>
  <c r="D170" i="12" s="1"/>
  <c r="F170" i="12" s="1"/>
  <c r="AI458" i="2"/>
  <c r="AI442" i="2"/>
  <c r="W441" i="2"/>
  <c r="W440" i="2"/>
  <c r="W439" i="2"/>
  <c r="W438" i="2"/>
  <c r="W457" i="2"/>
  <c r="W456" i="2"/>
  <c r="W437" i="2"/>
  <c r="W436" i="2"/>
  <c r="W435" i="2"/>
  <c r="W434" i="2"/>
  <c r="W455" i="2"/>
  <c r="W454" i="2"/>
  <c r="W429" i="2"/>
  <c r="W428" i="2"/>
  <c r="W425" i="2"/>
  <c r="W424" i="2"/>
  <c r="R25" i="12"/>
  <c r="R24" i="12"/>
  <c r="R23" i="12"/>
  <c r="R56" i="12" s="1"/>
  <c r="K111" i="12" s="1"/>
  <c r="M111" i="12" s="1"/>
  <c r="R19" i="12"/>
  <c r="R18" i="12"/>
  <c r="R17" i="12"/>
  <c r="R53" i="12" s="1"/>
  <c r="D111" i="12" s="1"/>
  <c r="F111" i="12" s="1"/>
  <c r="R13" i="12"/>
  <c r="R12" i="12"/>
  <c r="R11" i="12"/>
  <c r="R50" i="12" s="1"/>
  <c r="K77" i="12" s="1"/>
  <c r="M77" i="12" s="1"/>
  <c r="R7" i="12"/>
  <c r="R6" i="12"/>
  <c r="R5" i="12"/>
  <c r="R47" i="12" s="1"/>
  <c r="D77" i="12" s="1"/>
  <c r="F77" i="12" s="1"/>
  <c r="AE1504" i="5"/>
  <c r="AE1476" i="5"/>
  <c r="W1501" i="5"/>
  <c r="W1500" i="5"/>
  <c r="W1463" i="5"/>
  <c r="W1462" i="5"/>
  <c r="W1459" i="5"/>
  <c r="W1458" i="5"/>
  <c r="W1499" i="5"/>
  <c r="W1498" i="5"/>
  <c r="W1455" i="5"/>
  <c r="W1454" i="5"/>
  <c r="W1495" i="5"/>
  <c r="W1494" i="5"/>
  <c r="J18" i="12" s="1"/>
  <c r="W1441" i="5"/>
  <c r="W1440" i="5"/>
  <c r="W1437" i="5"/>
  <c r="W1436" i="5"/>
  <c r="W1493" i="5"/>
  <c r="W1492" i="5"/>
  <c r="J17" i="12" s="1"/>
  <c r="J53" i="12" s="1"/>
  <c r="C117" i="12" s="1"/>
  <c r="E117" i="12" s="1"/>
  <c r="W1433" i="5"/>
  <c r="W1432" i="5"/>
  <c r="W1409" i="5"/>
  <c r="W1408" i="5"/>
  <c r="W1407" i="5"/>
  <c r="W1406" i="5"/>
  <c r="W1485" i="5"/>
  <c r="W1484" i="5"/>
  <c r="J7" i="12" s="1"/>
  <c r="W1405" i="5"/>
  <c r="W1404" i="5"/>
  <c r="W1403" i="5"/>
  <c r="W1402" i="5"/>
  <c r="W1399" i="5"/>
  <c r="W1398" i="5"/>
  <c r="W1393" i="5"/>
  <c r="W1392" i="5"/>
  <c r="W1481" i="5"/>
  <c r="W1480" i="5"/>
  <c r="W1389" i="5"/>
  <c r="W1388" i="5"/>
  <c r="L25" i="13"/>
  <c r="L24" i="13"/>
  <c r="L23" i="13"/>
  <c r="L71" i="13" s="1"/>
  <c r="J138" i="13" s="1"/>
  <c r="L138" i="13" s="1"/>
  <c r="N138" i="13" s="1"/>
  <c r="L19" i="13"/>
  <c r="L18" i="13"/>
  <c r="L17" i="13"/>
  <c r="L68" i="13" s="1"/>
  <c r="C138" i="13" s="1"/>
  <c r="E138" i="13" s="1"/>
  <c r="G138" i="13" s="1"/>
  <c r="L13" i="13"/>
  <c r="L12" i="13"/>
  <c r="L11" i="13"/>
  <c r="L65" i="13" s="1"/>
  <c r="J104" i="13" s="1"/>
  <c r="L104" i="13" s="1"/>
  <c r="N104" i="13" s="1"/>
  <c r="L7" i="13"/>
  <c r="L6" i="13"/>
  <c r="L5" i="13"/>
  <c r="L62" i="13" s="1"/>
  <c r="C104" i="13" s="1"/>
  <c r="E104" i="13" s="1"/>
  <c r="G104" i="13" s="1"/>
  <c r="Y919" i="4"/>
  <c r="AG916" i="4"/>
  <c r="AG915" i="4"/>
  <c r="W910" i="4"/>
  <c r="W909" i="4"/>
  <c r="J18" i="13" s="1"/>
  <c r="AG904" i="4"/>
  <c r="AG903" i="4"/>
  <c r="T12" i="13" s="1"/>
  <c r="H52" i="13"/>
  <c r="H51" i="13"/>
  <c r="H50" i="13"/>
  <c r="H158" i="13" s="1"/>
  <c r="J212" i="13" s="1"/>
  <c r="L212" i="13" s="1"/>
  <c r="N212" i="13" s="1"/>
  <c r="H46" i="13"/>
  <c r="H45" i="13"/>
  <c r="H44" i="13"/>
  <c r="H155" i="13" s="1"/>
  <c r="C212" i="13" s="1"/>
  <c r="E212" i="13" s="1"/>
  <c r="G212" i="13" s="1"/>
  <c r="H40" i="13"/>
  <c r="H39" i="13"/>
  <c r="H38" i="13"/>
  <c r="H152" i="13" s="1"/>
  <c r="J179" i="13" s="1"/>
  <c r="L179" i="13" s="1"/>
  <c r="N179" i="13" s="1"/>
  <c r="H34" i="13"/>
  <c r="H33" i="13"/>
  <c r="H32" i="13"/>
  <c r="H149" i="13" s="1"/>
  <c r="C179" i="13" s="1"/>
  <c r="E179" i="13" s="1"/>
  <c r="G179" i="13" s="1"/>
  <c r="U958" i="3"/>
  <c r="AG957" i="3"/>
  <c r="AG956" i="3"/>
  <c r="T52" i="13" s="1"/>
  <c r="M40" i="12"/>
  <c r="U39" i="12"/>
  <c r="E39" i="12"/>
  <c r="M38" i="12"/>
  <c r="M137" i="12" s="1"/>
  <c r="K143" i="12" s="1"/>
  <c r="M143" i="12" s="1"/>
  <c r="N143" i="12" s="1"/>
  <c r="U34" i="12"/>
  <c r="E34" i="12"/>
  <c r="M33" i="12"/>
  <c r="U32" i="12"/>
  <c r="U134" i="12" s="1"/>
  <c r="D167" i="12" s="1"/>
  <c r="F167" i="12" s="1"/>
  <c r="AH458" i="2"/>
  <c r="E32" i="12"/>
  <c r="E134" i="12" s="1"/>
  <c r="C149" i="12" s="1"/>
  <c r="E149" i="12" s="1"/>
  <c r="G149" i="12" s="1"/>
  <c r="R458" i="2"/>
  <c r="AH442" i="2"/>
  <c r="R442" i="2"/>
  <c r="M25" i="12"/>
  <c r="U24" i="12"/>
  <c r="AR25" i="12" s="1"/>
  <c r="E24" i="12"/>
  <c r="M23" i="12"/>
  <c r="M56" i="12" s="1"/>
  <c r="K96" i="12" s="1"/>
  <c r="M96" i="12" s="1"/>
  <c r="N96" i="12" s="1"/>
  <c r="U19" i="12"/>
  <c r="E19" i="12"/>
  <c r="M18" i="12"/>
  <c r="U17" i="12"/>
  <c r="U53" i="12" s="1"/>
  <c r="D120" i="12" s="1"/>
  <c r="F120" i="12" s="1"/>
  <c r="G120" i="12" s="1"/>
  <c r="E17" i="12"/>
  <c r="E53" i="12" s="1"/>
  <c r="C102" i="12" s="1"/>
  <c r="E102" i="12" s="1"/>
  <c r="G102" i="12" s="1"/>
  <c r="M13" i="12"/>
  <c r="U12" i="12"/>
  <c r="E12" i="12"/>
  <c r="AB13" i="12" s="1"/>
  <c r="M11" i="12"/>
  <c r="M50" i="12" s="1"/>
  <c r="K62" i="12" s="1"/>
  <c r="M62" i="12" s="1"/>
  <c r="N62" i="12" s="1"/>
  <c r="U7" i="12"/>
  <c r="E7" i="12"/>
  <c r="M6" i="12"/>
  <c r="AJ7" i="12" s="1"/>
  <c r="U5" i="12"/>
  <c r="U47" i="12" s="1"/>
  <c r="D86" i="12" s="1"/>
  <c r="F86" i="12" s="1"/>
  <c r="AH1504" i="5"/>
  <c r="E5" i="12"/>
  <c r="E47" i="12" s="1"/>
  <c r="C68" i="12" s="1"/>
  <c r="E68" i="12" s="1"/>
  <c r="G68" i="12" s="1"/>
  <c r="R1504" i="5"/>
  <c r="AH1476" i="5"/>
  <c r="R1476" i="5"/>
  <c r="K25" i="13"/>
  <c r="S24" i="13"/>
  <c r="C24" i="13"/>
  <c r="K23" i="13"/>
  <c r="K71" i="13" s="1"/>
  <c r="J135" i="13" s="1"/>
  <c r="L135" i="13" s="1"/>
  <c r="N135" i="13" s="1"/>
  <c r="S19" i="13"/>
  <c r="C19" i="13"/>
  <c r="K18" i="13"/>
  <c r="S17" i="13"/>
  <c r="S68" i="13" s="1"/>
  <c r="D129" i="13" s="1"/>
  <c r="F129" i="13" s="1"/>
  <c r="C17" i="13"/>
  <c r="C68" i="13" s="1"/>
  <c r="C111" i="13" s="1"/>
  <c r="E111" i="13" s="1"/>
  <c r="G111" i="13" s="1"/>
  <c r="K13" i="13"/>
  <c r="S12" i="13"/>
  <c r="C12" i="13"/>
  <c r="K11" i="13"/>
  <c r="K65" i="13" s="1"/>
  <c r="J101" i="13" s="1"/>
  <c r="L101" i="13" s="1"/>
  <c r="N101" i="13" s="1"/>
  <c r="S7" i="13"/>
  <c r="C7" i="13"/>
  <c r="K6" i="13"/>
  <c r="S5" i="13"/>
  <c r="S62" i="13" s="1"/>
  <c r="D95" i="13" s="1"/>
  <c r="F95" i="13" s="1"/>
  <c r="AF919" i="4"/>
  <c r="C5" i="13"/>
  <c r="C62" i="13" s="1"/>
  <c r="C77" i="13" s="1"/>
  <c r="E77" i="13" s="1"/>
  <c r="G77" i="13" s="1"/>
  <c r="P919" i="4"/>
  <c r="S52" i="13"/>
  <c r="C52" i="13"/>
  <c r="K51" i="13"/>
  <c r="G45" i="13"/>
  <c r="O44" i="13"/>
  <c r="O155" i="13" s="1"/>
  <c r="D203" i="13" s="1"/>
  <c r="F203" i="13" s="1"/>
  <c r="G40" i="13"/>
  <c r="O39" i="13"/>
  <c r="G38" i="13"/>
  <c r="G152" i="13" s="1"/>
  <c r="J176" i="13" s="1"/>
  <c r="L176" i="13" s="1"/>
  <c r="N176" i="13" s="1"/>
  <c r="O34" i="13"/>
  <c r="G33" i="13"/>
  <c r="O32" i="13"/>
  <c r="O149" i="13" s="1"/>
  <c r="D170" i="13" s="1"/>
  <c r="F170" i="13" s="1"/>
  <c r="AB958" i="3"/>
  <c r="AG949" i="3"/>
  <c r="AG948" i="3"/>
  <c r="AG943" i="3"/>
  <c r="AG942" i="3"/>
  <c r="AG941" i="3"/>
  <c r="AG940" i="3"/>
  <c r="P40" i="12"/>
  <c r="H39" i="12"/>
  <c r="P38" i="12"/>
  <c r="P137" i="12" s="1"/>
  <c r="K152" i="12" s="1"/>
  <c r="M152" i="12" s="1"/>
  <c r="H34" i="12"/>
  <c r="P33" i="12"/>
  <c r="H32" i="12"/>
  <c r="H134" i="12" s="1"/>
  <c r="C158" i="12" s="1"/>
  <c r="E158" i="12" s="1"/>
  <c r="G158" i="12" s="1"/>
  <c r="U458" i="2"/>
  <c r="U442" i="2"/>
  <c r="T12" i="12" l="1"/>
  <c r="T11" i="12"/>
  <c r="T50" i="12" s="1"/>
  <c r="K83" i="12" s="1"/>
  <c r="M83" i="12" s="1"/>
  <c r="T13" i="12"/>
  <c r="T6" i="12"/>
  <c r="T18" i="13"/>
  <c r="T11" i="13"/>
  <c r="T65" i="13" s="1"/>
  <c r="K98" i="13" s="1"/>
  <c r="M98" i="13" s="1"/>
  <c r="T19" i="13"/>
  <c r="T45" i="13"/>
  <c r="T44" i="13"/>
  <c r="T155" i="13" s="1"/>
  <c r="D218" i="13" s="1"/>
  <c r="F218" i="13" s="1"/>
  <c r="AQ33" i="12"/>
  <c r="H138" i="12"/>
  <c r="J159" i="12" s="1"/>
  <c r="L159" i="12" s="1"/>
  <c r="AE39" i="12"/>
  <c r="P135" i="12"/>
  <c r="D153" i="12" s="1"/>
  <c r="F153" i="12" s="1"/>
  <c r="AM33" i="12"/>
  <c r="P139" i="12"/>
  <c r="K154" i="12" s="1"/>
  <c r="M154" i="12" s="1"/>
  <c r="AM40" i="12"/>
  <c r="T39" i="13"/>
  <c r="AQ40" i="13" s="1"/>
  <c r="O153" i="13"/>
  <c r="K171" i="13" s="1"/>
  <c r="M171" i="13" s="1"/>
  <c r="AL39" i="13"/>
  <c r="K159" i="13"/>
  <c r="J222" i="13" s="1"/>
  <c r="L222" i="13" s="1"/>
  <c r="N222" i="13" s="1"/>
  <c r="AH51" i="13"/>
  <c r="C64" i="13"/>
  <c r="C79" i="13" s="1"/>
  <c r="E79" i="13" s="1"/>
  <c r="Z7" i="13"/>
  <c r="S66" i="13"/>
  <c r="K96" i="13" s="1"/>
  <c r="M96" i="13" s="1"/>
  <c r="AP12" i="13"/>
  <c r="K69" i="13"/>
  <c r="C136" i="13" s="1"/>
  <c r="E136" i="13" s="1"/>
  <c r="AH18" i="13"/>
  <c r="C72" i="13"/>
  <c r="J112" i="13" s="1"/>
  <c r="L112" i="13" s="1"/>
  <c r="Z24" i="13"/>
  <c r="E49" i="12"/>
  <c r="C70" i="12" s="1"/>
  <c r="E70" i="12" s="1"/>
  <c r="AB7" i="12"/>
  <c r="U51" i="12"/>
  <c r="K87" i="12" s="1"/>
  <c r="M87" i="12" s="1"/>
  <c r="AR12" i="12"/>
  <c r="M54" i="12"/>
  <c r="D97" i="12" s="1"/>
  <c r="F97" i="12" s="1"/>
  <c r="AJ18" i="12"/>
  <c r="E57" i="12"/>
  <c r="J103" i="12" s="1"/>
  <c r="L103" i="12" s="1"/>
  <c r="AB24" i="12"/>
  <c r="M135" i="12"/>
  <c r="D144" i="12" s="1"/>
  <c r="F144" i="12" s="1"/>
  <c r="AJ33" i="12"/>
  <c r="E138" i="12"/>
  <c r="J150" i="12" s="1"/>
  <c r="L150" i="12" s="1"/>
  <c r="AB39" i="12"/>
  <c r="H156" i="13"/>
  <c r="C213" i="13" s="1"/>
  <c r="E213" i="13" s="1"/>
  <c r="AE45" i="13"/>
  <c r="H160" i="13"/>
  <c r="J214" i="13" s="1"/>
  <c r="L214" i="13" s="1"/>
  <c r="AE52" i="13"/>
  <c r="T24" i="13"/>
  <c r="L66" i="13"/>
  <c r="J105" i="13" s="1"/>
  <c r="L105" i="13" s="1"/>
  <c r="AI12" i="13"/>
  <c r="L70" i="13"/>
  <c r="AI19" i="13"/>
  <c r="W1476" i="5"/>
  <c r="J54" i="12"/>
  <c r="C118" i="12" s="1"/>
  <c r="E118" i="12" s="1"/>
  <c r="AG18" i="12"/>
  <c r="R51" i="12"/>
  <c r="K78" i="12" s="1"/>
  <c r="M78" i="12" s="1"/>
  <c r="AO12" i="12"/>
  <c r="R55" i="12"/>
  <c r="D113" i="12" s="1"/>
  <c r="F113" i="12" s="1"/>
  <c r="AO19" i="12"/>
  <c r="V136" i="12"/>
  <c r="D172" i="12" s="1"/>
  <c r="F172" i="12" s="1"/>
  <c r="AS34" i="12"/>
  <c r="M151" i="13"/>
  <c r="D166" i="13" s="1"/>
  <c r="F166" i="13" s="1"/>
  <c r="AJ34" i="13"/>
  <c r="E154" i="13"/>
  <c r="J172" i="13" s="1"/>
  <c r="L172" i="13" s="1"/>
  <c r="AB40" i="13"/>
  <c r="U156" i="13"/>
  <c r="D222" i="13" s="1"/>
  <c r="F222" i="13" s="1"/>
  <c r="AR45" i="13"/>
  <c r="M159" i="13"/>
  <c r="K198" i="13" s="1"/>
  <c r="M198" i="13" s="1"/>
  <c r="AJ51" i="13"/>
  <c r="M64" i="13"/>
  <c r="D79" i="13" s="1"/>
  <c r="F79" i="13" s="1"/>
  <c r="AJ7" i="13"/>
  <c r="E67" i="13"/>
  <c r="J85" i="13" s="1"/>
  <c r="L85" i="13" s="1"/>
  <c r="N85" i="13" s="1"/>
  <c r="AB13" i="13"/>
  <c r="U69" i="13"/>
  <c r="D136" i="13" s="1"/>
  <c r="F136" i="13" s="1"/>
  <c r="AR18" i="13"/>
  <c r="M72" i="13"/>
  <c r="K112" i="13" s="1"/>
  <c r="M112" i="13" s="1"/>
  <c r="AJ24" i="13"/>
  <c r="S55" i="12"/>
  <c r="D116" i="12" s="1"/>
  <c r="F116" i="12" s="1"/>
  <c r="AP19" i="12"/>
  <c r="K58" i="12"/>
  <c r="J122" i="12" s="1"/>
  <c r="L122" i="12" s="1"/>
  <c r="N122" i="12" s="1"/>
  <c r="AH25" i="12"/>
  <c r="S136" i="12"/>
  <c r="D163" i="12" s="1"/>
  <c r="F163" i="12" s="1"/>
  <c r="AP34" i="12"/>
  <c r="C139" i="12"/>
  <c r="J145" i="12" s="1"/>
  <c r="L145" i="12" s="1"/>
  <c r="Z40" i="12"/>
  <c r="F151" i="13"/>
  <c r="C175" i="13" s="1"/>
  <c r="E175" i="13" s="1"/>
  <c r="AC34" i="13"/>
  <c r="F159" i="13"/>
  <c r="J207" i="13" s="1"/>
  <c r="L207" i="13" s="1"/>
  <c r="AC51" i="13"/>
  <c r="J23" i="13"/>
  <c r="J71" i="13" s="1"/>
  <c r="J132" i="13" s="1"/>
  <c r="L132" i="13" s="1"/>
  <c r="V73" i="13"/>
  <c r="K140" i="13" s="1"/>
  <c r="M140" i="13" s="1"/>
  <c r="AS25" i="13"/>
  <c r="N111" i="12"/>
  <c r="J91" i="12"/>
  <c r="L91" i="12" s="1"/>
  <c r="C125" i="12"/>
  <c r="E125" i="12" s="1"/>
  <c r="G170" i="12"/>
  <c r="G80" i="12"/>
  <c r="I51" i="12"/>
  <c r="J81" i="12" s="1"/>
  <c r="L81" i="12" s="1"/>
  <c r="AF12" i="12"/>
  <c r="I55" i="12"/>
  <c r="C116" i="12" s="1"/>
  <c r="E116" i="12" s="1"/>
  <c r="G116" i="12" s="1"/>
  <c r="AF19" i="12"/>
  <c r="G161" i="12"/>
  <c r="I138" i="12"/>
  <c r="J162" i="12" s="1"/>
  <c r="L162" i="12" s="1"/>
  <c r="AF39" i="12"/>
  <c r="L150" i="13"/>
  <c r="C192" i="13" s="1"/>
  <c r="E192" i="13" s="1"/>
  <c r="AI33" i="13"/>
  <c r="L154" i="13"/>
  <c r="J193" i="13" s="1"/>
  <c r="L193" i="13" s="1"/>
  <c r="AI40" i="13"/>
  <c r="T25" i="13"/>
  <c r="P66" i="13"/>
  <c r="K87" i="13" s="1"/>
  <c r="M87" i="13" s="1"/>
  <c r="AM12" i="13"/>
  <c r="P70" i="13"/>
  <c r="D122" i="13" s="1"/>
  <c r="F122" i="13" s="1"/>
  <c r="AM19" i="13"/>
  <c r="V48" i="12"/>
  <c r="D90" i="12" s="1"/>
  <c r="F90" i="12" s="1"/>
  <c r="AS6" i="12"/>
  <c r="V52" i="12"/>
  <c r="K91" i="12" s="1"/>
  <c r="M91" i="12" s="1"/>
  <c r="AS13" i="12"/>
  <c r="F136" i="12"/>
  <c r="C154" i="12" s="1"/>
  <c r="E154" i="12" s="1"/>
  <c r="AC34" i="12"/>
  <c r="J32" i="13"/>
  <c r="J149" i="13" s="1"/>
  <c r="C185" i="13" s="1"/>
  <c r="E185" i="13" s="1"/>
  <c r="W958" i="3"/>
  <c r="I150" i="13"/>
  <c r="C183" i="13" s="1"/>
  <c r="E183" i="13" s="1"/>
  <c r="G183" i="13" s="1"/>
  <c r="AF33" i="13"/>
  <c r="I154" i="13"/>
  <c r="J184" i="13" s="1"/>
  <c r="L184" i="13" s="1"/>
  <c r="N184" i="13" s="1"/>
  <c r="AF40" i="13"/>
  <c r="Q64" i="13"/>
  <c r="D91" i="13" s="1"/>
  <c r="F91" i="13" s="1"/>
  <c r="AN7" i="13"/>
  <c r="N153" i="13"/>
  <c r="K168" i="13" s="1"/>
  <c r="M168" i="13" s="1"/>
  <c r="AK39" i="13"/>
  <c r="N157" i="13"/>
  <c r="D202" i="13" s="1"/>
  <c r="F202" i="13" s="1"/>
  <c r="AK46" i="13"/>
  <c r="N86" i="13"/>
  <c r="F69" i="13"/>
  <c r="C121" i="13" s="1"/>
  <c r="E121" i="13" s="1"/>
  <c r="AC18" i="13"/>
  <c r="F73" i="13"/>
  <c r="J122" i="13" s="1"/>
  <c r="L122" i="13" s="1"/>
  <c r="AC25" i="13"/>
  <c r="G90" i="12"/>
  <c r="L58" i="12"/>
  <c r="J125" i="12" s="1"/>
  <c r="L125" i="12" s="1"/>
  <c r="AI25" i="12"/>
  <c r="H135" i="12"/>
  <c r="C159" i="12" s="1"/>
  <c r="E159" i="12" s="1"/>
  <c r="AE33" i="12"/>
  <c r="H139" i="12"/>
  <c r="J160" i="12" s="1"/>
  <c r="L160" i="12" s="1"/>
  <c r="AE40" i="12"/>
  <c r="O156" i="13"/>
  <c r="D204" i="13" s="1"/>
  <c r="F204" i="13" s="1"/>
  <c r="AL45" i="13"/>
  <c r="AL46" i="13"/>
  <c r="S159" i="13"/>
  <c r="K216" i="13" s="1"/>
  <c r="M216" i="13" s="1"/>
  <c r="AP51" i="13"/>
  <c r="C63" i="13"/>
  <c r="C78" i="13" s="1"/>
  <c r="E78" i="13" s="1"/>
  <c r="G78" i="13" s="1"/>
  <c r="Z6" i="13"/>
  <c r="AB6" i="12"/>
  <c r="AJ24" i="12"/>
  <c r="AB33" i="12"/>
  <c r="AJ34" i="12"/>
  <c r="P151" i="13"/>
  <c r="D175" i="13" s="1"/>
  <c r="F175" i="13" s="1"/>
  <c r="AM34" i="13"/>
  <c r="P159" i="13"/>
  <c r="K207" i="13" s="1"/>
  <c r="M207" i="13" s="1"/>
  <c r="AM51" i="13"/>
  <c r="D69" i="13"/>
  <c r="C115" i="13" s="1"/>
  <c r="E115" i="13" s="1"/>
  <c r="AA18" i="13"/>
  <c r="D73" i="13"/>
  <c r="J116" i="13" s="1"/>
  <c r="L116" i="13" s="1"/>
  <c r="AA25" i="13"/>
  <c r="F49" i="12"/>
  <c r="C73" i="12" s="1"/>
  <c r="E73" i="12" s="1"/>
  <c r="G73" i="12" s="1"/>
  <c r="AC7" i="12"/>
  <c r="F57" i="12"/>
  <c r="J106" i="12" s="1"/>
  <c r="L106" i="12" s="1"/>
  <c r="N106" i="12" s="1"/>
  <c r="AC24" i="12"/>
  <c r="J136" i="12"/>
  <c r="C166" i="12" s="1"/>
  <c r="E166" i="12" s="1"/>
  <c r="G166" i="12" s="1"/>
  <c r="AG34" i="12"/>
  <c r="N135" i="12"/>
  <c r="D147" i="12" s="1"/>
  <c r="F147" i="12" s="1"/>
  <c r="AK33" i="12"/>
  <c r="N139" i="12"/>
  <c r="K148" i="12" s="1"/>
  <c r="M148" i="12" s="1"/>
  <c r="AK40" i="12"/>
  <c r="G170" i="13"/>
  <c r="AJ6" i="13"/>
  <c r="AR12" i="13"/>
  <c r="AJ18" i="13"/>
  <c r="AR19" i="13"/>
  <c r="AR24" i="13"/>
  <c r="G86" i="12"/>
  <c r="AH12" i="12"/>
  <c r="G97" i="12"/>
  <c r="Z33" i="12"/>
  <c r="O138" i="12"/>
  <c r="K150" i="12" s="1"/>
  <c r="M150" i="12" s="1"/>
  <c r="AL39" i="12"/>
  <c r="R151" i="13"/>
  <c r="D181" i="13" s="1"/>
  <c r="F181" i="13" s="1"/>
  <c r="AO34" i="13"/>
  <c r="R159" i="13"/>
  <c r="K213" i="13" s="1"/>
  <c r="M213" i="13" s="1"/>
  <c r="AO51" i="13"/>
  <c r="N66" i="13"/>
  <c r="K81" i="13" s="1"/>
  <c r="M81" i="13" s="1"/>
  <c r="AK12" i="13"/>
  <c r="N70" i="13"/>
  <c r="D116" i="13" s="1"/>
  <c r="F116" i="13" s="1"/>
  <c r="AK19" i="13"/>
  <c r="AG1476" i="5"/>
  <c r="J157" i="13"/>
  <c r="C220" i="13" s="1"/>
  <c r="E220" i="13" s="1"/>
  <c r="AG46" i="13"/>
  <c r="Z33" i="13"/>
  <c r="N189" i="13"/>
  <c r="I54" i="12"/>
  <c r="C115" i="12" s="1"/>
  <c r="E115" i="12" s="1"/>
  <c r="G115" i="12" s="1"/>
  <c r="AF18" i="12"/>
  <c r="I58" i="12"/>
  <c r="J116" i="12" s="1"/>
  <c r="L116" i="12" s="1"/>
  <c r="N116" i="12" s="1"/>
  <c r="AF25" i="12"/>
  <c r="Q138" i="12"/>
  <c r="K156" i="12" s="1"/>
  <c r="M156" i="12" s="1"/>
  <c r="AN39" i="12"/>
  <c r="G167" i="13"/>
  <c r="D153" i="13"/>
  <c r="J168" i="13" s="1"/>
  <c r="L168" i="13" s="1"/>
  <c r="N168" i="13" s="1"/>
  <c r="AA39" i="13"/>
  <c r="D157" i="13"/>
  <c r="C202" i="13" s="1"/>
  <c r="E202" i="13" s="1"/>
  <c r="G202" i="13" s="1"/>
  <c r="AA46" i="13"/>
  <c r="T5" i="13"/>
  <c r="T62" i="13" s="1"/>
  <c r="D98" i="13" s="1"/>
  <c r="F98" i="13" s="1"/>
  <c r="G98" i="13" s="1"/>
  <c r="AG919" i="4"/>
  <c r="H63" i="13"/>
  <c r="C93" i="13" s="1"/>
  <c r="E93" i="13" s="1"/>
  <c r="AE6" i="13"/>
  <c r="H67" i="13"/>
  <c r="J94" i="13" s="1"/>
  <c r="L94" i="13" s="1"/>
  <c r="N94" i="13" s="1"/>
  <c r="AE13" i="13"/>
  <c r="J51" i="12"/>
  <c r="J84" i="12" s="1"/>
  <c r="L84" i="12" s="1"/>
  <c r="N48" i="12"/>
  <c r="D66" i="12" s="1"/>
  <c r="F66" i="12" s="1"/>
  <c r="AK6" i="12"/>
  <c r="N52" i="12"/>
  <c r="K67" i="12" s="1"/>
  <c r="M67" i="12" s="1"/>
  <c r="AK13" i="12"/>
  <c r="W442" i="2"/>
  <c r="R138" i="12"/>
  <c r="K159" i="12" s="1"/>
  <c r="M159" i="12" s="1"/>
  <c r="AO39" i="12"/>
  <c r="J153" i="13"/>
  <c r="J186" i="13" s="1"/>
  <c r="L186" i="13" s="1"/>
  <c r="AG39" i="13"/>
  <c r="J156" i="13"/>
  <c r="C219" i="13" s="1"/>
  <c r="E219" i="13" s="1"/>
  <c r="I151" i="13"/>
  <c r="C184" i="13" s="1"/>
  <c r="E184" i="13" s="1"/>
  <c r="G184" i="13" s="1"/>
  <c r="AF34" i="13"/>
  <c r="I159" i="13"/>
  <c r="J216" i="13" s="1"/>
  <c r="L216" i="13" s="1"/>
  <c r="N216" i="13" s="1"/>
  <c r="AF51" i="13"/>
  <c r="Q69" i="13"/>
  <c r="D124" i="13" s="1"/>
  <c r="F124" i="13" s="1"/>
  <c r="AN18" i="13"/>
  <c r="Q73" i="13"/>
  <c r="K125" i="13" s="1"/>
  <c r="M125" i="13" s="1"/>
  <c r="AN25" i="13"/>
  <c r="G48" i="12"/>
  <c r="C75" i="12" s="1"/>
  <c r="E75" i="12" s="1"/>
  <c r="AD6" i="12"/>
  <c r="G52" i="12"/>
  <c r="J76" i="12" s="1"/>
  <c r="L76" i="12" s="1"/>
  <c r="AD13" i="12"/>
  <c r="N108" i="12"/>
  <c r="G135" i="12"/>
  <c r="C156" i="12" s="1"/>
  <c r="E156" i="12" s="1"/>
  <c r="AD33" i="12"/>
  <c r="S138" i="12"/>
  <c r="K162" i="12" s="1"/>
  <c r="M162" i="12" s="1"/>
  <c r="AP39" i="12"/>
  <c r="V150" i="13"/>
  <c r="D192" i="13" s="1"/>
  <c r="F192" i="13" s="1"/>
  <c r="AS33" i="13"/>
  <c r="V154" i="13"/>
  <c r="K193" i="13" s="1"/>
  <c r="M193" i="13" s="1"/>
  <c r="AS40" i="13"/>
  <c r="T13" i="13"/>
  <c r="G86" i="13"/>
  <c r="F64" i="13"/>
  <c r="C88" i="13" s="1"/>
  <c r="E88" i="13" s="1"/>
  <c r="AC7" i="13"/>
  <c r="R67" i="13"/>
  <c r="K94" i="13" s="1"/>
  <c r="M94" i="13" s="1"/>
  <c r="AO13" i="13"/>
  <c r="T17" i="12"/>
  <c r="T53" i="12" s="1"/>
  <c r="D117" i="12" s="1"/>
  <c r="F117" i="12" s="1"/>
  <c r="G117" i="12" s="1"/>
  <c r="T18" i="12"/>
  <c r="T23" i="12"/>
  <c r="T56" i="12" s="1"/>
  <c r="K117" i="12" s="1"/>
  <c r="M117" i="12" s="1"/>
  <c r="T24" i="12"/>
  <c r="G65" i="12"/>
  <c r="D51" i="12"/>
  <c r="J66" i="12" s="1"/>
  <c r="L66" i="12" s="1"/>
  <c r="AA12" i="12"/>
  <c r="D55" i="12"/>
  <c r="C101" i="12" s="1"/>
  <c r="E101" i="12" s="1"/>
  <c r="AA19" i="12"/>
  <c r="J66" i="13"/>
  <c r="J99" i="13" s="1"/>
  <c r="L99" i="13" s="1"/>
  <c r="V66" i="13"/>
  <c r="K105" i="13" s="1"/>
  <c r="M105" i="13" s="1"/>
  <c r="AS12" i="13"/>
  <c r="V70" i="13"/>
  <c r="D140" i="13" s="1"/>
  <c r="F140" i="13" s="1"/>
  <c r="AS19" i="13"/>
  <c r="H49" i="12"/>
  <c r="C79" i="12" s="1"/>
  <c r="E79" i="12" s="1"/>
  <c r="AE7" i="12"/>
  <c r="H136" i="12"/>
  <c r="C160" i="12" s="1"/>
  <c r="E160" i="12" s="1"/>
  <c r="AE34" i="12"/>
  <c r="G150" i="13"/>
  <c r="C177" i="13" s="1"/>
  <c r="E177" i="13" s="1"/>
  <c r="AD33" i="13"/>
  <c r="G154" i="13"/>
  <c r="J178" i="13" s="1"/>
  <c r="L178" i="13" s="1"/>
  <c r="AD40" i="13"/>
  <c r="C160" i="13"/>
  <c r="J199" i="13" s="1"/>
  <c r="L199" i="13" s="1"/>
  <c r="N199" i="13" s="1"/>
  <c r="Z52" i="13"/>
  <c r="S64" i="13"/>
  <c r="D97" i="13" s="1"/>
  <c r="F97" i="13" s="1"/>
  <c r="AP7" i="13"/>
  <c r="K67" i="13"/>
  <c r="J103" i="13" s="1"/>
  <c r="L103" i="13" s="1"/>
  <c r="AH13" i="13"/>
  <c r="C70" i="13"/>
  <c r="C113" i="13" s="1"/>
  <c r="E113" i="13" s="1"/>
  <c r="Z19" i="13"/>
  <c r="S72" i="13"/>
  <c r="K130" i="13" s="1"/>
  <c r="M130" i="13" s="1"/>
  <c r="AP24" i="13"/>
  <c r="U49" i="12"/>
  <c r="D88" i="12" s="1"/>
  <c r="F88" i="12" s="1"/>
  <c r="AR7" i="12"/>
  <c r="M52" i="12"/>
  <c r="K64" i="12" s="1"/>
  <c r="M64" i="12" s="1"/>
  <c r="AJ13" i="12"/>
  <c r="E55" i="12"/>
  <c r="C104" i="12" s="1"/>
  <c r="E104" i="12" s="1"/>
  <c r="AB19" i="12"/>
  <c r="U57" i="12"/>
  <c r="K121" i="12" s="1"/>
  <c r="M121" i="12" s="1"/>
  <c r="AR24" i="12"/>
  <c r="E136" i="12"/>
  <c r="C151" i="12" s="1"/>
  <c r="E151" i="12" s="1"/>
  <c r="AB34" i="12"/>
  <c r="U138" i="12"/>
  <c r="K168" i="12" s="1"/>
  <c r="M168" i="12" s="1"/>
  <c r="AR39" i="12"/>
  <c r="T160" i="13"/>
  <c r="K220" i="13" s="1"/>
  <c r="M220" i="13" s="1"/>
  <c r="AQ52" i="13"/>
  <c r="H153" i="13"/>
  <c r="J180" i="13" s="1"/>
  <c r="L180" i="13" s="1"/>
  <c r="AE39" i="13"/>
  <c r="H157" i="13"/>
  <c r="C214" i="13" s="1"/>
  <c r="E214" i="13" s="1"/>
  <c r="AE46" i="13"/>
  <c r="T66" i="13"/>
  <c r="K99" i="13" s="1"/>
  <c r="M99" i="13" s="1"/>
  <c r="AQ12" i="13"/>
  <c r="J69" i="13"/>
  <c r="C133" i="13" s="1"/>
  <c r="E133" i="13" s="1"/>
  <c r="L63" i="13"/>
  <c r="C105" i="13" s="1"/>
  <c r="E105" i="13" s="1"/>
  <c r="G105" i="13" s="1"/>
  <c r="AI6" i="13"/>
  <c r="L67" i="13"/>
  <c r="AI13" i="13"/>
  <c r="J49" i="12"/>
  <c r="C85" i="12" s="1"/>
  <c r="E85" i="12" s="1"/>
  <c r="AG7" i="12"/>
  <c r="R48" i="12"/>
  <c r="D78" i="12" s="1"/>
  <c r="F78" i="12" s="1"/>
  <c r="AO6" i="12"/>
  <c r="R52" i="12"/>
  <c r="K79" i="12" s="1"/>
  <c r="M79" i="12" s="1"/>
  <c r="AO13" i="12"/>
  <c r="J154" i="13"/>
  <c r="J187" i="13" s="1"/>
  <c r="L187" i="13" s="1"/>
  <c r="AG40" i="13"/>
  <c r="T159" i="13"/>
  <c r="K219" i="13" s="1"/>
  <c r="M219" i="13" s="1"/>
  <c r="U154" i="13"/>
  <c r="K190" i="13" s="1"/>
  <c r="M190" i="13" s="1"/>
  <c r="N190" i="13" s="1"/>
  <c r="AR40" i="13"/>
  <c r="M157" i="13"/>
  <c r="D199" i="13" s="1"/>
  <c r="F199" i="13" s="1"/>
  <c r="G199" i="13" s="1"/>
  <c r="AJ46" i="13"/>
  <c r="E160" i="13"/>
  <c r="AB52" i="13"/>
  <c r="U67" i="13"/>
  <c r="K103" i="13" s="1"/>
  <c r="M103" i="13" s="1"/>
  <c r="AR13" i="13"/>
  <c r="M70" i="13"/>
  <c r="D113" i="13" s="1"/>
  <c r="F113" i="13" s="1"/>
  <c r="AJ19" i="13"/>
  <c r="E73" i="13"/>
  <c r="J119" i="13" s="1"/>
  <c r="L119" i="13" s="1"/>
  <c r="N119" i="13" s="1"/>
  <c r="AB25" i="13"/>
  <c r="K48" i="12"/>
  <c r="C87" i="12" s="1"/>
  <c r="E87" i="12" s="1"/>
  <c r="G87" i="12" s="1"/>
  <c r="AH6" i="12"/>
  <c r="C51" i="12"/>
  <c r="J63" i="12" s="1"/>
  <c r="L63" i="12" s="1"/>
  <c r="N63" i="12" s="1"/>
  <c r="Z12" i="12"/>
  <c r="S139" i="12"/>
  <c r="K163" i="12" s="1"/>
  <c r="M163" i="12" s="1"/>
  <c r="AP40" i="12"/>
  <c r="F156" i="13"/>
  <c r="C207" i="13" s="1"/>
  <c r="E207" i="13" s="1"/>
  <c r="AC45" i="13"/>
  <c r="F160" i="13"/>
  <c r="J208" i="13" s="1"/>
  <c r="L208" i="13" s="1"/>
  <c r="AC52" i="13"/>
  <c r="T51" i="12"/>
  <c r="K84" i="12" s="1"/>
  <c r="M84" i="12" s="1"/>
  <c r="AQ12" i="12"/>
  <c r="G111" i="12"/>
  <c r="G164" i="13"/>
  <c r="Q48" i="12"/>
  <c r="D75" i="12" s="1"/>
  <c r="F75" i="12" s="1"/>
  <c r="AN6" i="12"/>
  <c r="Q52" i="12"/>
  <c r="K76" i="12" s="1"/>
  <c r="M76" i="12" s="1"/>
  <c r="AN13" i="12"/>
  <c r="Q135" i="12"/>
  <c r="D156" i="12" s="1"/>
  <c r="F156" i="12" s="1"/>
  <c r="AN33" i="12"/>
  <c r="AN40" i="12"/>
  <c r="Q139" i="12"/>
  <c r="K157" i="12" s="1"/>
  <c r="M157" i="12" s="1"/>
  <c r="L151" i="13"/>
  <c r="C193" i="13" s="1"/>
  <c r="E193" i="13" s="1"/>
  <c r="AI34" i="13"/>
  <c r="L159" i="13"/>
  <c r="J225" i="13" s="1"/>
  <c r="L225" i="13" s="1"/>
  <c r="AI51" i="13"/>
  <c r="P63" i="13"/>
  <c r="D87" i="13" s="1"/>
  <c r="F87" i="13" s="1"/>
  <c r="AM6" i="13"/>
  <c r="P67" i="13"/>
  <c r="K88" i="13" s="1"/>
  <c r="M88" i="13" s="1"/>
  <c r="AM13" i="13"/>
  <c r="V49" i="12"/>
  <c r="D91" i="12" s="1"/>
  <c r="F91" i="12" s="1"/>
  <c r="AS7" i="12"/>
  <c r="V57" i="12"/>
  <c r="K124" i="12" s="1"/>
  <c r="M124" i="12" s="1"/>
  <c r="AS24" i="12"/>
  <c r="N152" i="12"/>
  <c r="Q151" i="13"/>
  <c r="D178" i="13" s="1"/>
  <c r="F178" i="13" s="1"/>
  <c r="AN34" i="13"/>
  <c r="Q159" i="13"/>
  <c r="K210" i="13" s="1"/>
  <c r="M210" i="13" s="1"/>
  <c r="N210" i="13" s="1"/>
  <c r="AN51" i="13"/>
  <c r="I69" i="13"/>
  <c r="C130" i="13" s="1"/>
  <c r="E130" i="13" s="1"/>
  <c r="AF18" i="13"/>
  <c r="K138" i="12"/>
  <c r="J168" i="12" s="1"/>
  <c r="L168" i="12" s="1"/>
  <c r="N168" i="12" s="1"/>
  <c r="AH39" i="12"/>
  <c r="N150" i="13"/>
  <c r="D168" i="13" s="1"/>
  <c r="F168" i="13" s="1"/>
  <c r="AK33" i="13"/>
  <c r="N154" i="13"/>
  <c r="K169" i="13" s="1"/>
  <c r="M169" i="13" s="1"/>
  <c r="AK40" i="13"/>
  <c r="T69" i="13"/>
  <c r="D133" i="13" s="1"/>
  <c r="F133" i="13" s="1"/>
  <c r="J72" i="13"/>
  <c r="J133" i="13" s="1"/>
  <c r="L133" i="13" s="1"/>
  <c r="AG24" i="13"/>
  <c r="F66" i="13"/>
  <c r="J87" i="13" s="1"/>
  <c r="L87" i="13" s="1"/>
  <c r="N87" i="13" s="1"/>
  <c r="AC12" i="13"/>
  <c r="F70" i="13"/>
  <c r="C122" i="13" s="1"/>
  <c r="E122" i="13" s="1"/>
  <c r="G122" i="13" s="1"/>
  <c r="AC19" i="13"/>
  <c r="P58" i="12"/>
  <c r="K107" i="12" s="1"/>
  <c r="M107" i="12" s="1"/>
  <c r="AM25" i="12"/>
  <c r="P136" i="12"/>
  <c r="D154" i="12" s="1"/>
  <c r="F154" i="12" s="1"/>
  <c r="AM34" i="12"/>
  <c r="T150" i="13"/>
  <c r="D186" i="13" s="1"/>
  <c r="F186" i="13" s="1"/>
  <c r="G153" i="13"/>
  <c r="J177" i="13" s="1"/>
  <c r="L177" i="13" s="1"/>
  <c r="AD39" i="13"/>
  <c r="K160" i="13"/>
  <c r="J223" i="13" s="1"/>
  <c r="L223" i="13" s="1"/>
  <c r="AH52" i="13"/>
  <c r="S63" i="13"/>
  <c r="D96" i="13" s="1"/>
  <c r="F96" i="13" s="1"/>
  <c r="AP6" i="13"/>
  <c r="K66" i="13"/>
  <c r="J102" i="13" s="1"/>
  <c r="L102" i="13" s="1"/>
  <c r="N102" i="13" s="1"/>
  <c r="AH12" i="13"/>
  <c r="C69" i="13"/>
  <c r="C112" i="13" s="1"/>
  <c r="E112" i="13" s="1"/>
  <c r="G112" i="13" s="1"/>
  <c r="Z18" i="13"/>
  <c r="Z25" i="13"/>
  <c r="G69" i="12"/>
  <c r="AB18" i="12"/>
  <c r="AJ19" i="12"/>
  <c r="G150" i="12"/>
  <c r="AB40" i="12"/>
  <c r="P156" i="13"/>
  <c r="D207" i="13" s="1"/>
  <c r="F207" i="13" s="1"/>
  <c r="AM45" i="13"/>
  <c r="P160" i="13"/>
  <c r="K208" i="13" s="1"/>
  <c r="M208" i="13" s="1"/>
  <c r="AM52" i="13"/>
  <c r="T64" i="13"/>
  <c r="D100" i="13" s="1"/>
  <c r="F100" i="13" s="1"/>
  <c r="AQ7" i="13"/>
  <c r="T70" i="13"/>
  <c r="D134" i="13" s="1"/>
  <c r="F134" i="13" s="1"/>
  <c r="AQ19" i="13"/>
  <c r="G80" i="13"/>
  <c r="D66" i="13"/>
  <c r="J81" i="13" s="1"/>
  <c r="L81" i="13" s="1"/>
  <c r="N81" i="13" s="1"/>
  <c r="AA12" i="13"/>
  <c r="D70" i="13"/>
  <c r="C116" i="13" s="1"/>
  <c r="E116" i="13" s="1"/>
  <c r="G116" i="13" s="1"/>
  <c r="AA19" i="13"/>
  <c r="J48" i="12"/>
  <c r="C84" i="12" s="1"/>
  <c r="E84" i="12" s="1"/>
  <c r="F54" i="12"/>
  <c r="C106" i="12" s="1"/>
  <c r="E106" i="12" s="1"/>
  <c r="G106" i="12" s="1"/>
  <c r="AC18" i="12"/>
  <c r="F58" i="12"/>
  <c r="J107" i="12" s="1"/>
  <c r="L107" i="12" s="1"/>
  <c r="AC25" i="12"/>
  <c r="N136" i="12"/>
  <c r="D148" i="12" s="1"/>
  <c r="F148" i="12" s="1"/>
  <c r="AK34" i="12"/>
  <c r="J150" i="13"/>
  <c r="C186" i="13" s="1"/>
  <c r="E186" i="13" s="1"/>
  <c r="AG33" i="13"/>
  <c r="AB39" i="13"/>
  <c r="AB51" i="13"/>
  <c r="AJ52" i="13"/>
  <c r="Z6" i="12"/>
  <c r="AH7" i="12"/>
  <c r="N87" i="12"/>
  <c r="AP18" i="12"/>
  <c r="G144" i="12"/>
  <c r="AH40" i="12"/>
  <c r="R156" i="13"/>
  <c r="D213" i="13" s="1"/>
  <c r="F213" i="13" s="1"/>
  <c r="AO45" i="13"/>
  <c r="R160" i="13"/>
  <c r="K214" i="13" s="1"/>
  <c r="M214" i="13" s="1"/>
  <c r="AO52" i="13"/>
  <c r="J70" i="13"/>
  <c r="C134" i="13" s="1"/>
  <c r="E134" i="13" s="1"/>
  <c r="AG19" i="13"/>
  <c r="N67" i="13"/>
  <c r="K82" i="13" s="1"/>
  <c r="M82" i="13" s="1"/>
  <c r="AK13" i="13"/>
  <c r="AM18" i="12"/>
  <c r="N170" i="12"/>
  <c r="T151" i="13"/>
  <c r="D187" i="13" s="1"/>
  <c r="F187" i="13" s="1"/>
  <c r="AQ34" i="13"/>
  <c r="G165" i="13"/>
  <c r="G190" i="13"/>
  <c r="AD6" i="13"/>
  <c r="Q51" i="12"/>
  <c r="K75" i="12" s="1"/>
  <c r="M75" i="12" s="1"/>
  <c r="N75" i="12" s="1"/>
  <c r="AN12" i="12"/>
  <c r="Q55" i="12"/>
  <c r="D110" i="12" s="1"/>
  <c r="F110" i="12" s="1"/>
  <c r="AN19" i="12"/>
  <c r="I135" i="12"/>
  <c r="C162" i="12" s="1"/>
  <c r="E162" i="12" s="1"/>
  <c r="G162" i="12" s="1"/>
  <c r="AF33" i="12"/>
  <c r="AF40" i="12"/>
  <c r="I139" i="12"/>
  <c r="J163" i="12" s="1"/>
  <c r="L163" i="12" s="1"/>
  <c r="N163" i="12" s="1"/>
  <c r="D150" i="13"/>
  <c r="C168" i="13" s="1"/>
  <c r="E168" i="13" s="1"/>
  <c r="G168" i="13" s="1"/>
  <c r="AA33" i="13"/>
  <c r="D154" i="13"/>
  <c r="J169" i="13" s="1"/>
  <c r="L169" i="13" s="1"/>
  <c r="AA40" i="13"/>
  <c r="N200" i="13"/>
  <c r="H64" i="13"/>
  <c r="C94" i="13" s="1"/>
  <c r="E94" i="13" s="1"/>
  <c r="G94" i="13" s="1"/>
  <c r="AE7" i="13"/>
  <c r="H72" i="13"/>
  <c r="J127" i="13" s="1"/>
  <c r="L127" i="13" s="1"/>
  <c r="N127" i="13" s="1"/>
  <c r="AE24" i="13"/>
  <c r="N49" i="12"/>
  <c r="D67" i="12" s="1"/>
  <c r="F67" i="12" s="1"/>
  <c r="AK7" i="12"/>
  <c r="N57" i="12"/>
  <c r="K100" i="12" s="1"/>
  <c r="M100" i="12" s="1"/>
  <c r="AK24" i="12"/>
  <c r="J135" i="12"/>
  <c r="C165" i="12" s="1"/>
  <c r="E165" i="12" s="1"/>
  <c r="G165" i="12" s="1"/>
  <c r="R135" i="12"/>
  <c r="D159" i="12" s="1"/>
  <c r="F159" i="12" s="1"/>
  <c r="AO33" i="12"/>
  <c r="R139" i="12"/>
  <c r="K160" i="12" s="1"/>
  <c r="M160" i="12" s="1"/>
  <c r="AO40" i="12"/>
  <c r="Q156" i="13"/>
  <c r="D210" i="13" s="1"/>
  <c r="F210" i="13" s="1"/>
  <c r="AN45" i="13"/>
  <c r="Q160" i="13"/>
  <c r="K211" i="13" s="1"/>
  <c r="M211" i="13" s="1"/>
  <c r="N211" i="13" s="1"/>
  <c r="AN52" i="13"/>
  <c r="G95" i="13"/>
  <c r="I66" i="13"/>
  <c r="J96" i="13" s="1"/>
  <c r="L96" i="13" s="1"/>
  <c r="N96" i="13" s="1"/>
  <c r="AF12" i="13"/>
  <c r="I70" i="13"/>
  <c r="C131" i="13" s="1"/>
  <c r="E131" i="13" s="1"/>
  <c r="G131" i="13" s="1"/>
  <c r="AF19" i="13"/>
  <c r="O49" i="12"/>
  <c r="D70" i="12" s="1"/>
  <c r="F70" i="12" s="1"/>
  <c r="AL7" i="12"/>
  <c r="O57" i="12"/>
  <c r="K103" i="12" s="1"/>
  <c r="M103" i="12" s="1"/>
  <c r="AL24" i="12"/>
  <c r="O136" i="12"/>
  <c r="D151" i="12" s="1"/>
  <c r="F151" i="12" s="1"/>
  <c r="AL34" i="12"/>
  <c r="O139" i="12"/>
  <c r="K151" i="12" s="1"/>
  <c r="M151" i="12" s="1"/>
  <c r="AL40" i="12"/>
  <c r="V151" i="13"/>
  <c r="D193" i="13" s="1"/>
  <c r="F193" i="13" s="1"/>
  <c r="AS34" i="13"/>
  <c r="V159" i="13"/>
  <c r="K225" i="13" s="1"/>
  <c r="M225" i="13" s="1"/>
  <c r="AS51" i="13"/>
  <c r="V64" i="13"/>
  <c r="D106" i="13" s="1"/>
  <c r="F106" i="13" s="1"/>
  <c r="AS7" i="13"/>
  <c r="R72" i="13"/>
  <c r="K127" i="13" s="1"/>
  <c r="M127" i="13" s="1"/>
  <c r="AO24" i="13"/>
  <c r="D48" i="12"/>
  <c r="C66" i="12" s="1"/>
  <c r="E66" i="12" s="1"/>
  <c r="G66" i="12" s="1"/>
  <c r="AA6" i="12"/>
  <c r="D52" i="12"/>
  <c r="J67" i="12" s="1"/>
  <c r="L67" i="12" s="1"/>
  <c r="N67" i="12" s="1"/>
  <c r="AA13" i="12"/>
  <c r="N99" i="12"/>
  <c r="R63" i="13"/>
  <c r="D93" i="13" s="1"/>
  <c r="F93" i="13" s="1"/>
  <c r="AO6" i="13"/>
  <c r="V67" i="13"/>
  <c r="K106" i="13" s="1"/>
  <c r="M106" i="13" s="1"/>
  <c r="AS13" i="13"/>
  <c r="N77" i="12"/>
  <c r="T38" i="13"/>
  <c r="T152" i="13" s="1"/>
  <c r="K185" i="13" s="1"/>
  <c r="M185" i="13" s="1"/>
  <c r="N185" i="13" s="1"/>
  <c r="O151" i="13"/>
  <c r="D172" i="13" s="1"/>
  <c r="F172" i="13" s="1"/>
  <c r="AL34" i="13"/>
  <c r="S160" i="13"/>
  <c r="K217" i="13" s="1"/>
  <c r="M217" i="13" s="1"/>
  <c r="AP52" i="13"/>
  <c r="S70" i="13"/>
  <c r="D131" i="13" s="1"/>
  <c r="F131" i="13" s="1"/>
  <c r="AP19" i="13"/>
  <c r="K73" i="13"/>
  <c r="J137" i="13" s="1"/>
  <c r="L137" i="13" s="1"/>
  <c r="AH25" i="13"/>
  <c r="U55" i="12"/>
  <c r="D122" i="12" s="1"/>
  <c r="F122" i="12" s="1"/>
  <c r="G122" i="12" s="1"/>
  <c r="AR19" i="12"/>
  <c r="M58" i="12"/>
  <c r="K98" i="12" s="1"/>
  <c r="M98" i="12" s="1"/>
  <c r="N98" i="12" s="1"/>
  <c r="AJ25" i="12"/>
  <c r="U136" i="12"/>
  <c r="D169" i="12" s="1"/>
  <c r="F169" i="12" s="1"/>
  <c r="G169" i="12" s="1"/>
  <c r="AR34" i="12"/>
  <c r="AJ40" i="12"/>
  <c r="M139" i="12"/>
  <c r="K145" i="12" s="1"/>
  <c r="M145" i="12" s="1"/>
  <c r="H150" i="13"/>
  <c r="C180" i="13" s="1"/>
  <c r="E180" i="13" s="1"/>
  <c r="AE33" i="13"/>
  <c r="H154" i="13"/>
  <c r="J181" i="13" s="1"/>
  <c r="L181" i="13" s="1"/>
  <c r="AE40" i="13"/>
  <c r="L64" i="13"/>
  <c r="C106" i="13" s="1"/>
  <c r="E106" i="13" s="1"/>
  <c r="G106" i="13" s="1"/>
  <c r="AI7" i="13"/>
  <c r="L72" i="13"/>
  <c r="J139" i="13" s="1"/>
  <c r="L139" i="13" s="1"/>
  <c r="AI24" i="13"/>
  <c r="J5" i="12"/>
  <c r="J47" i="12" s="1"/>
  <c r="C83" i="12" s="1"/>
  <c r="E83" i="12" s="1"/>
  <c r="W1504" i="5"/>
  <c r="J23" i="12"/>
  <c r="J56" i="12" s="1"/>
  <c r="J117" i="12" s="1"/>
  <c r="L117" i="12" s="1"/>
  <c r="N117" i="12" s="1"/>
  <c r="J24" i="12"/>
  <c r="R49" i="12"/>
  <c r="D79" i="12" s="1"/>
  <c r="F79" i="12" s="1"/>
  <c r="AO7" i="12"/>
  <c r="R57" i="12"/>
  <c r="K112" i="12" s="1"/>
  <c r="M112" i="12" s="1"/>
  <c r="N112" i="12" s="1"/>
  <c r="AO24" i="12"/>
  <c r="V138" i="12"/>
  <c r="K171" i="12" s="1"/>
  <c r="M171" i="12" s="1"/>
  <c r="N171" i="12" s="1"/>
  <c r="AS39" i="12"/>
  <c r="E150" i="13"/>
  <c r="C171" i="13" s="1"/>
  <c r="E171" i="13" s="1"/>
  <c r="G171" i="13" s="1"/>
  <c r="AB33" i="13"/>
  <c r="J203" i="13"/>
  <c r="L203" i="13" s="1"/>
  <c r="N203" i="13" s="1"/>
  <c r="C203" i="13"/>
  <c r="E203" i="13" s="1"/>
  <c r="G203" i="13" s="1"/>
  <c r="U160" i="13"/>
  <c r="K223" i="13" s="1"/>
  <c r="M223" i="13" s="1"/>
  <c r="AR52" i="13"/>
  <c r="E63" i="13"/>
  <c r="C84" i="13" s="1"/>
  <c r="E84" i="13" s="1"/>
  <c r="G84" i="13" s="1"/>
  <c r="AB6" i="13"/>
  <c r="U73" i="13"/>
  <c r="K137" i="13" s="1"/>
  <c r="M137" i="13" s="1"/>
  <c r="AR25" i="13"/>
  <c r="C49" i="12"/>
  <c r="C64" i="12" s="1"/>
  <c r="E64" i="12" s="1"/>
  <c r="G64" i="12" s="1"/>
  <c r="Z7" i="12"/>
  <c r="S51" i="12"/>
  <c r="K81" i="12" s="1"/>
  <c r="M81" i="12" s="1"/>
  <c r="AP12" i="12"/>
  <c r="K54" i="12"/>
  <c r="C121" i="12" s="1"/>
  <c r="E121" i="12" s="1"/>
  <c r="G121" i="12" s="1"/>
  <c r="AH18" i="12"/>
  <c r="C57" i="12"/>
  <c r="J97" i="12" s="1"/>
  <c r="L97" i="12" s="1"/>
  <c r="N97" i="12" s="1"/>
  <c r="Z24" i="12"/>
  <c r="K135" i="12"/>
  <c r="C168" i="12" s="1"/>
  <c r="E168" i="12" s="1"/>
  <c r="G168" i="12" s="1"/>
  <c r="AH33" i="12"/>
  <c r="F153" i="13"/>
  <c r="J174" i="13" s="1"/>
  <c r="L174" i="13" s="1"/>
  <c r="N174" i="13" s="1"/>
  <c r="AC39" i="13"/>
  <c r="F157" i="13"/>
  <c r="C208" i="13" s="1"/>
  <c r="E208" i="13" s="1"/>
  <c r="AC46" i="13"/>
  <c r="AT46" i="13" s="1"/>
  <c r="H54" i="12"/>
  <c r="C112" i="12" s="1"/>
  <c r="E112" i="12" s="1"/>
  <c r="AE18" i="12"/>
  <c r="G147" i="12"/>
  <c r="G172" i="12"/>
  <c r="T154" i="13"/>
  <c r="K187" i="13" s="1"/>
  <c r="M187" i="13" s="1"/>
  <c r="I49" i="12"/>
  <c r="C82" i="12" s="1"/>
  <c r="E82" i="12" s="1"/>
  <c r="AF7" i="12"/>
  <c r="G114" i="12"/>
  <c r="I57" i="12"/>
  <c r="J115" i="12" s="1"/>
  <c r="L115" i="12" s="1"/>
  <c r="AF24" i="12"/>
  <c r="I136" i="12"/>
  <c r="C163" i="12" s="1"/>
  <c r="E163" i="12" s="1"/>
  <c r="G163" i="12" s="1"/>
  <c r="AF34" i="12"/>
  <c r="L156" i="13"/>
  <c r="C225" i="13" s="1"/>
  <c r="E225" i="13" s="1"/>
  <c r="AI45" i="13"/>
  <c r="L160" i="13"/>
  <c r="J226" i="13" s="1"/>
  <c r="L226" i="13" s="1"/>
  <c r="AI52" i="13"/>
  <c r="P64" i="13"/>
  <c r="D88" i="13" s="1"/>
  <c r="F88" i="13" s="1"/>
  <c r="AM7" i="13"/>
  <c r="P72" i="13"/>
  <c r="K121" i="13" s="1"/>
  <c r="M121" i="13" s="1"/>
  <c r="AM24" i="13"/>
  <c r="J52" i="12"/>
  <c r="AG13" i="12"/>
  <c r="J55" i="12"/>
  <c r="C119" i="12" s="1"/>
  <c r="E119" i="12" s="1"/>
  <c r="AG19" i="12"/>
  <c r="J58" i="12"/>
  <c r="J119" i="12" s="1"/>
  <c r="L119" i="12" s="1"/>
  <c r="AG25" i="12"/>
  <c r="V54" i="12"/>
  <c r="D124" i="12" s="1"/>
  <c r="F124" i="12" s="1"/>
  <c r="G124" i="12" s="1"/>
  <c r="AS18" i="12"/>
  <c r="V58" i="12"/>
  <c r="K125" i="12" s="1"/>
  <c r="M125" i="12" s="1"/>
  <c r="AS25" i="12"/>
  <c r="F138" i="12"/>
  <c r="J153" i="12" s="1"/>
  <c r="L153" i="12" s="1"/>
  <c r="AC39" i="12"/>
  <c r="I156" i="13"/>
  <c r="C216" i="13" s="1"/>
  <c r="E216" i="13" s="1"/>
  <c r="G216" i="13" s="1"/>
  <c r="AF45" i="13"/>
  <c r="I160" i="13"/>
  <c r="J217" i="13" s="1"/>
  <c r="L217" i="13" s="1"/>
  <c r="N217" i="13" s="1"/>
  <c r="AF52" i="13"/>
  <c r="Q66" i="13"/>
  <c r="K90" i="13" s="1"/>
  <c r="M90" i="13" s="1"/>
  <c r="N90" i="13" s="1"/>
  <c r="AN12" i="13"/>
  <c r="Q70" i="13"/>
  <c r="D125" i="13" s="1"/>
  <c r="F125" i="13" s="1"/>
  <c r="G125" i="13" s="1"/>
  <c r="AN19" i="13"/>
  <c r="N151" i="13"/>
  <c r="D169" i="13" s="1"/>
  <c r="F169" i="13" s="1"/>
  <c r="AK34" i="13"/>
  <c r="N159" i="13"/>
  <c r="K201" i="13" s="1"/>
  <c r="M201" i="13" s="1"/>
  <c r="AK51" i="13"/>
  <c r="F67" i="13"/>
  <c r="J88" i="13" s="1"/>
  <c r="L88" i="13" s="1"/>
  <c r="N88" i="13" s="1"/>
  <c r="AC13" i="13"/>
  <c r="N120" i="13"/>
  <c r="N123" i="12"/>
  <c r="O150" i="13"/>
  <c r="D171" i="13" s="1"/>
  <c r="F171" i="13" s="1"/>
  <c r="AL33" i="13"/>
  <c r="O154" i="13"/>
  <c r="K172" i="13" s="1"/>
  <c r="M172" i="13" s="1"/>
  <c r="AL40" i="13"/>
  <c r="K64" i="13"/>
  <c r="C103" i="13" s="1"/>
  <c r="E103" i="13" s="1"/>
  <c r="G103" i="13" s="1"/>
  <c r="AH7" i="13"/>
  <c r="C67" i="13"/>
  <c r="J79" i="13" s="1"/>
  <c r="L79" i="13" s="1"/>
  <c r="N79" i="13" s="1"/>
  <c r="Z13" i="13"/>
  <c r="S69" i="13"/>
  <c r="D130" i="13" s="1"/>
  <c r="F130" i="13" s="1"/>
  <c r="AP18" i="13"/>
  <c r="AR6" i="12"/>
  <c r="N70" i="12"/>
  <c r="G103" i="12"/>
  <c r="AB25" i="12"/>
  <c r="AR33" i="12"/>
  <c r="N151" i="12"/>
  <c r="P153" i="13"/>
  <c r="K174" i="13" s="1"/>
  <c r="M174" i="13" s="1"/>
  <c r="AM39" i="13"/>
  <c r="P157" i="13"/>
  <c r="D208" i="13" s="1"/>
  <c r="F208" i="13" s="1"/>
  <c r="AM46" i="13"/>
  <c r="T63" i="13"/>
  <c r="D99" i="13" s="1"/>
  <c r="F99" i="13" s="1"/>
  <c r="G99" i="13" s="1"/>
  <c r="J17" i="13"/>
  <c r="J68" i="13" s="1"/>
  <c r="C132" i="13" s="1"/>
  <c r="E132" i="13" s="1"/>
  <c r="D63" i="13"/>
  <c r="C81" i="13" s="1"/>
  <c r="E81" i="13" s="1"/>
  <c r="AA6" i="13"/>
  <c r="D67" i="13"/>
  <c r="J82" i="13" s="1"/>
  <c r="L82" i="13" s="1"/>
  <c r="N82" i="13" s="1"/>
  <c r="AA13" i="13"/>
  <c r="G71" i="12"/>
  <c r="F51" i="12"/>
  <c r="J72" i="12" s="1"/>
  <c r="L72" i="12" s="1"/>
  <c r="N72" i="12" s="1"/>
  <c r="AC12" i="12"/>
  <c r="F55" i="12"/>
  <c r="C107" i="12" s="1"/>
  <c r="E107" i="12" s="1"/>
  <c r="AC19" i="12"/>
  <c r="G172" i="13"/>
  <c r="N171" i="13"/>
  <c r="J204" i="13"/>
  <c r="L204" i="13" s="1"/>
  <c r="N204" i="13" s="1"/>
  <c r="C204" i="13"/>
  <c r="E204" i="13" s="1"/>
  <c r="G204" i="13" s="1"/>
  <c r="AB7" i="13"/>
  <c r="AB12" i="13"/>
  <c r="AB24" i="13"/>
  <c r="AJ25" i="13"/>
  <c r="G88" i="12"/>
  <c r="Z13" i="12"/>
  <c r="AT13" i="12" s="1"/>
  <c r="AH24" i="12"/>
  <c r="AP33" i="12"/>
  <c r="N169" i="12"/>
  <c r="R153" i="13"/>
  <c r="K180" i="13" s="1"/>
  <c r="M180" i="13" s="1"/>
  <c r="AO39" i="13"/>
  <c r="R157" i="13"/>
  <c r="D214" i="13" s="1"/>
  <c r="F214" i="13" s="1"/>
  <c r="AO46" i="13"/>
  <c r="J11" i="13"/>
  <c r="J65" i="13" s="1"/>
  <c r="J98" i="13" s="1"/>
  <c r="L98" i="13" s="1"/>
  <c r="N98" i="13" s="1"/>
  <c r="N72" i="13"/>
  <c r="K115" i="13" s="1"/>
  <c r="M115" i="13" s="1"/>
  <c r="AK24" i="13"/>
  <c r="T5" i="12"/>
  <c r="T47" i="12" s="1"/>
  <c r="D83" i="12" s="1"/>
  <c r="F83" i="12" s="1"/>
  <c r="AG1504" i="5"/>
  <c r="P48" i="12"/>
  <c r="D72" i="12" s="1"/>
  <c r="F72" i="12" s="1"/>
  <c r="AM6" i="12"/>
  <c r="G148" i="12"/>
  <c r="D138" i="12"/>
  <c r="J147" i="12" s="1"/>
  <c r="L147" i="12" s="1"/>
  <c r="AA39" i="12"/>
  <c r="T32" i="13"/>
  <c r="T149" i="13" s="1"/>
  <c r="D185" i="13" s="1"/>
  <c r="F185" i="13" s="1"/>
  <c r="AG958" i="3"/>
  <c r="J51" i="13"/>
  <c r="AP33" i="13"/>
  <c r="N166" i="13"/>
  <c r="N125" i="13"/>
  <c r="I48" i="12"/>
  <c r="C81" i="12" s="1"/>
  <c r="E81" i="12" s="1"/>
  <c r="G81" i="12" s="1"/>
  <c r="AF6" i="12"/>
  <c r="I52" i="12"/>
  <c r="J82" i="12" s="1"/>
  <c r="L82" i="12" s="1"/>
  <c r="N82" i="12" s="1"/>
  <c r="AF13" i="12"/>
  <c r="Q136" i="12"/>
  <c r="D157" i="12" s="1"/>
  <c r="F157" i="12" s="1"/>
  <c r="AN34" i="12"/>
  <c r="D151" i="13"/>
  <c r="C169" i="13" s="1"/>
  <c r="E169" i="13" s="1"/>
  <c r="G169" i="13" s="1"/>
  <c r="AA34" i="13"/>
  <c r="G200" i="13"/>
  <c r="D159" i="13"/>
  <c r="J201" i="13" s="1"/>
  <c r="L201" i="13" s="1"/>
  <c r="AA51" i="13"/>
  <c r="H69" i="13"/>
  <c r="C127" i="13" s="1"/>
  <c r="E127" i="13" s="1"/>
  <c r="G127" i="13" s="1"/>
  <c r="AE18" i="13"/>
  <c r="H73" i="13"/>
  <c r="J128" i="13" s="1"/>
  <c r="L128" i="13" s="1"/>
  <c r="AE25" i="13"/>
  <c r="N54" i="12"/>
  <c r="D100" i="12" s="1"/>
  <c r="F100" i="12" s="1"/>
  <c r="AK18" i="12"/>
  <c r="N58" i="12"/>
  <c r="K101" i="12" s="1"/>
  <c r="M101" i="12" s="1"/>
  <c r="AK25" i="12"/>
  <c r="J32" i="12"/>
  <c r="J134" i="12" s="1"/>
  <c r="C164" i="12" s="1"/>
  <c r="E164" i="12" s="1"/>
  <c r="G164" i="12" s="1"/>
  <c r="W458" i="2"/>
  <c r="R136" i="12"/>
  <c r="D160" i="12" s="1"/>
  <c r="F160" i="12" s="1"/>
  <c r="AO34" i="12"/>
  <c r="T50" i="13"/>
  <c r="T158" i="13" s="1"/>
  <c r="K218" i="13" s="1"/>
  <c r="M218" i="13" s="1"/>
  <c r="G182" i="13"/>
  <c r="I153" i="13"/>
  <c r="J183" i="13" s="1"/>
  <c r="L183" i="13" s="1"/>
  <c r="N183" i="13" s="1"/>
  <c r="AF39" i="13"/>
  <c r="I157" i="13"/>
  <c r="C217" i="13" s="1"/>
  <c r="E217" i="13" s="1"/>
  <c r="G217" i="13" s="1"/>
  <c r="AF46" i="13"/>
  <c r="Q63" i="13"/>
  <c r="D90" i="13" s="1"/>
  <c r="F90" i="13" s="1"/>
  <c r="G90" i="13" s="1"/>
  <c r="AN6" i="13"/>
  <c r="Q67" i="13"/>
  <c r="K91" i="13" s="1"/>
  <c r="M91" i="13" s="1"/>
  <c r="N91" i="13" s="1"/>
  <c r="AN13" i="13"/>
  <c r="N74" i="12"/>
  <c r="G54" i="12"/>
  <c r="C109" i="12" s="1"/>
  <c r="E109" i="12" s="1"/>
  <c r="AD18" i="12"/>
  <c r="G58" i="12"/>
  <c r="J110" i="12" s="1"/>
  <c r="L110" i="12" s="1"/>
  <c r="AD25" i="12"/>
  <c r="V156" i="13"/>
  <c r="D225" i="13" s="1"/>
  <c r="F225" i="13" s="1"/>
  <c r="AS45" i="13"/>
  <c r="V160" i="13"/>
  <c r="K226" i="13" s="1"/>
  <c r="M226" i="13" s="1"/>
  <c r="AS52" i="13"/>
  <c r="R69" i="13"/>
  <c r="D127" i="13" s="1"/>
  <c r="F127" i="13" s="1"/>
  <c r="AO18" i="13"/>
  <c r="R73" i="13"/>
  <c r="K128" i="13" s="1"/>
  <c r="M128" i="13" s="1"/>
  <c r="AO25" i="13"/>
  <c r="D49" i="12"/>
  <c r="C67" i="12" s="1"/>
  <c r="E67" i="12" s="1"/>
  <c r="G67" i="12" s="1"/>
  <c r="AA7" i="12"/>
  <c r="G99" i="12"/>
  <c r="D57" i="12"/>
  <c r="J100" i="12" s="1"/>
  <c r="L100" i="12" s="1"/>
  <c r="N100" i="12" s="1"/>
  <c r="AA24" i="12"/>
  <c r="J64" i="13"/>
  <c r="C100" i="13" s="1"/>
  <c r="E100" i="13" s="1"/>
  <c r="G100" i="13" s="1"/>
  <c r="AG7" i="13"/>
  <c r="T52" i="12"/>
  <c r="K85" i="12" s="1"/>
  <c r="M85" i="12" s="1"/>
  <c r="AQ13" i="12"/>
  <c r="G77" i="12"/>
  <c r="H51" i="12"/>
  <c r="J78" i="12" s="1"/>
  <c r="L78" i="12" s="1"/>
  <c r="N78" i="12" s="1"/>
  <c r="AE12" i="12"/>
  <c r="T156" i="13"/>
  <c r="D219" i="13" s="1"/>
  <c r="F219" i="13" s="1"/>
  <c r="AQ45" i="13"/>
  <c r="G156" i="13"/>
  <c r="C210" i="13" s="1"/>
  <c r="E210" i="13" s="1"/>
  <c r="G210" i="13" s="1"/>
  <c r="AD45" i="13"/>
  <c r="AD46" i="13"/>
  <c r="K63" i="13"/>
  <c r="C102" i="13" s="1"/>
  <c r="E102" i="13" s="1"/>
  <c r="AH6" i="13"/>
  <c r="C66" i="13"/>
  <c r="J78" i="13" s="1"/>
  <c r="L78" i="13" s="1"/>
  <c r="Z12" i="13"/>
  <c r="M48" i="12"/>
  <c r="D63" i="12" s="1"/>
  <c r="F63" i="12" s="1"/>
  <c r="G63" i="12" s="1"/>
  <c r="AJ6" i="12"/>
  <c r="E51" i="12"/>
  <c r="J69" i="12" s="1"/>
  <c r="L69" i="12" s="1"/>
  <c r="AB12" i="12"/>
  <c r="H151" i="13"/>
  <c r="C181" i="13" s="1"/>
  <c r="E181" i="13" s="1"/>
  <c r="G181" i="13" s="1"/>
  <c r="AE34" i="13"/>
  <c r="H159" i="13"/>
  <c r="J213" i="13" s="1"/>
  <c r="L213" i="13" s="1"/>
  <c r="N213" i="13" s="1"/>
  <c r="AE51" i="13"/>
  <c r="L69" i="13"/>
  <c r="C139" i="13" s="1"/>
  <c r="E139" i="13" s="1"/>
  <c r="AI18" i="13"/>
  <c r="L73" i="13"/>
  <c r="J140" i="13" s="1"/>
  <c r="L140" i="13" s="1"/>
  <c r="N140" i="13" s="1"/>
  <c r="AI25" i="13"/>
  <c r="R54" i="12"/>
  <c r="D112" i="12" s="1"/>
  <c r="F112" i="12" s="1"/>
  <c r="AO18" i="12"/>
  <c r="R58" i="12"/>
  <c r="K113" i="12" s="1"/>
  <c r="M113" i="12" s="1"/>
  <c r="N113" i="12" s="1"/>
  <c r="AO25" i="12"/>
  <c r="J39" i="12"/>
  <c r="J40" i="12"/>
  <c r="V135" i="12"/>
  <c r="D171" i="12" s="1"/>
  <c r="F171" i="12" s="1"/>
  <c r="G171" i="12" s="1"/>
  <c r="AS33" i="12"/>
  <c r="V139" i="12"/>
  <c r="K172" i="12" s="1"/>
  <c r="M172" i="12" s="1"/>
  <c r="N172" i="12" s="1"/>
  <c r="AS40" i="12"/>
  <c r="U150" i="13"/>
  <c r="D189" i="13" s="1"/>
  <c r="F189" i="13" s="1"/>
  <c r="G189" i="13" s="1"/>
  <c r="AR33" i="13"/>
  <c r="M153" i="13"/>
  <c r="K165" i="13" s="1"/>
  <c r="M165" i="13" s="1"/>
  <c r="N165" i="13" s="1"/>
  <c r="AJ39" i="13"/>
  <c r="E156" i="13"/>
  <c r="AB45" i="13"/>
  <c r="U63" i="13"/>
  <c r="D102" i="13" s="1"/>
  <c r="F102" i="13" s="1"/>
  <c r="AR6" i="13"/>
  <c r="M66" i="13"/>
  <c r="K78" i="13" s="1"/>
  <c r="M78" i="13" s="1"/>
  <c r="AJ12" i="13"/>
  <c r="AU12" i="13" s="1"/>
  <c r="E69" i="13"/>
  <c r="C118" i="13" s="1"/>
  <c r="E118" i="13" s="1"/>
  <c r="G118" i="13" s="1"/>
  <c r="AB18" i="13"/>
  <c r="S49" i="12"/>
  <c r="D82" i="12" s="1"/>
  <c r="F82" i="12" s="1"/>
  <c r="AP7" i="12"/>
  <c r="K52" i="12"/>
  <c r="AH13" i="12"/>
  <c r="C55" i="12"/>
  <c r="C98" i="12" s="1"/>
  <c r="E98" i="12" s="1"/>
  <c r="G98" i="12" s="1"/>
  <c r="Z19" i="12"/>
  <c r="AT19" i="12" s="1"/>
  <c r="S57" i="12"/>
  <c r="K115" i="12" s="1"/>
  <c r="M115" i="12" s="1"/>
  <c r="AP24" i="12"/>
  <c r="C136" i="12"/>
  <c r="C145" i="12" s="1"/>
  <c r="E145" i="12" s="1"/>
  <c r="G145" i="12" s="1"/>
  <c r="Z34" i="12"/>
  <c r="AT34" i="12" s="1"/>
  <c r="N156" i="12"/>
  <c r="F150" i="13"/>
  <c r="C174" i="13" s="1"/>
  <c r="E174" i="13" s="1"/>
  <c r="AC33" i="13"/>
  <c r="F154" i="13"/>
  <c r="J175" i="13" s="1"/>
  <c r="L175" i="13" s="1"/>
  <c r="N175" i="13" s="1"/>
  <c r="AC40" i="13"/>
  <c r="AT40" i="13" s="1"/>
  <c r="J25" i="13"/>
  <c r="V72" i="13"/>
  <c r="K139" i="13" s="1"/>
  <c r="M139" i="13" s="1"/>
  <c r="AS24" i="13"/>
  <c r="T19" i="12"/>
  <c r="T25" i="12"/>
  <c r="H55" i="12"/>
  <c r="C113" i="12" s="1"/>
  <c r="E113" i="12" s="1"/>
  <c r="G113" i="12" s="1"/>
  <c r="AE19" i="12"/>
  <c r="G91" i="12"/>
  <c r="P55" i="12"/>
  <c r="D107" i="12" s="1"/>
  <c r="F107" i="12" s="1"/>
  <c r="AM19" i="12"/>
  <c r="N148" i="12"/>
  <c r="G166" i="13"/>
  <c r="AT39" i="13"/>
  <c r="G222" i="13"/>
  <c r="G91" i="13"/>
  <c r="Q54" i="12"/>
  <c r="D109" i="12" s="1"/>
  <c r="F109" i="12" s="1"/>
  <c r="AN18" i="12"/>
  <c r="Q58" i="12"/>
  <c r="K110" i="12" s="1"/>
  <c r="M110" i="12" s="1"/>
  <c r="AN25" i="12"/>
  <c r="L153" i="13"/>
  <c r="J192" i="13" s="1"/>
  <c r="L192" i="13" s="1"/>
  <c r="N192" i="13" s="1"/>
  <c r="AI39" i="13"/>
  <c r="L157" i="13"/>
  <c r="C226" i="13" s="1"/>
  <c r="E226" i="13" s="1"/>
  <c r="AI46" i="13"/>
  <c r="P69" i="13"/>
  <c r="D121" i="13" s="1"/>
  <c r="F121" i="13" s="1"/>
  <c r="AM18" i="13"/>
  <c r="P73" i="13"/>
  <c r="K122" i="13" s="1"/>
  <c r="M122" i="13" s="1"/>
  <c r="AM25" i="13"/>
  <c r="V51" i="12"/>
  <c r="K90" i="12" s="1"/>
  <c r="M90" i="12" s="1"/>
  <c r="N90" i="12" s="1"/>
  <c r="AS12" i="12"/>
  <c r="V55" i="12"/>
  <c r="D125" i="12" s="1"/>
  <c r="F125" i="12" s="1"/>
  <c r="AS19" i="12"/>
  <c r="F135" i="12"/>
  <c r="C153" i="12" s="1"/>
  <c r="E153" i="12" s="1"/>
  <c r="G153" i="12" s="1"/>
  <c r="AC33" i="12"/>
  <c r="F139" i="12"/>
  <c r="J154" i="12" s="1"/>
  <c r="L154" i="12" s="1"/>
  <c r="N154" i="12" s="1"/>
  <c r="AC40" i="12"/>
  <c r="J34" i="13"/>
  <c r="J44" i="13"/>
  <c r="J155" i="13" s="1"/>
  <c r="C218" i="13" s="1"/>
  <c r="E218" i="13" s="1"/>
  <c r="G218" i="13" s="1"/>
  <c r="Q153" i="13"/>
  <c r="K177" i="13" s="1"/>
  <c r="M177" i="13" s="1"/>
  <c r="AN39" i="13"/>
  <c r="Q157" i="13"/>
  <c r="D211" i="13" s="1"/>
  <c r="F211" i="13" s="1"/>
  <c r="G211" i="13" s="1"/>
  <c r="AN46" i="13"/>
  <c r="I63" i="13"/>
  <c r="C96" i="13" s="1"/>
  <c r="E96" i="13" s="1"/>
  <c r="G96" i="13" s="1"/>
  <c r="AF6" i="13"/>
  <c r="I67" i="13"/>
  <c r="J97" i="13" s="1"/>
  <c r="L97" i="13" s="1"/>
  <c r="AF13" i="13"/>
  <c r="N131" i="13"/>
  <c r="G110" i="12"/>
  <c r="G157" i="12"/>
  <c r="N157" i="12"/>
  <c r="N156" i="13"/>
  <c r="D201" i="13" s="1"/>
  <c r="F201" i="13" s="1"/>
  <c r="AK45" i="13"/>
  <c r="N160" i="13"/>
  <c r="K202" i="13" s="1"/>
  <c r="M202" i="13" s="1"/>
  <c r="AK52" i="13"/>
  <c r="G87" i="13"/>
  <c r="G120" i="13"/>
  <c r="F72" i="13"/>
  <c r="J121" i="13" s="1"/>
  <c r="L121" i="13" s="1"/>
  <c r="N121" i="13" s="1"/>
  <c r="AC24" i="13"/>
  <c r="T7" i="12"/>
  <c r="AI6" i="12"/>
  <c r="L57" i="12"/>
  <c r="J124" i="12" s="1"/>
  <c r="L124" i="12" s="1"/>
  <c r="N124" i="12" s="1"/>
  <c r="AI24" i="12"/>
  <c r="P138" i="12"/>
  <c r="K153" i="12" s="1"/>
  <c r="M153" i="12" s="1"/>
  <c r="AM39" i="12"/>
  <c r="G151" i="13"/>
  <c r="C178" i="13" s="1"/>
  <c r="E178" i="13" s="1"/>
  <c r="G178" i="13" s="1"/>
  <c r="AD34" i="13"/>
  <c r="G209" i="13"/>
  <c r="C159" i="13"/>
  <c r="J198" i="13" s="1"/>
  <c r="L198" i="13" s="1"/>
  <c r="N198" i="13" s="1"/>
  <c r="Z51" i="13"/>
  <c r="S67" i="13"/>
  <c r="K97" i="13" s="1"/>
  <c r="M97" i="13" s="1"/>
  <c r="AP13" i="13"/>
  <c r="AH19" i="13"/>
  <c r="AH24" i="13"/>
  <c r="AP25" i="13"/>
  <c r="AJ12" i="12"/>
  <c r="AR13" i="12"/>
  <c r="AR18" i="12"/>
  <c r="N104" i="12"/>
  <c r="AJ39" i="12"/>
  <c r="AR40" i="12"/>
  <c r="P150" i="13"/>
  <c r="D174" i="13" s="1"/>
  <c r="F174" i="13" s="1"/>
  <c r="AM33" i="13"/>
  <c r="P154" i="13"/>
  <c r="K175" i="13" s="1"/>
  <c r="M175" i="13" s="1"/>
  <c r="AM40" i="13"/>
  <c r="J13" i="13"/>
  <c r="D64" i="13"/>
  <c r="C82" i="13" s="1"/>
  <c r="E82" i="13" s="1"/>
  <c r="G82" i="13" s="1"/>
  <c r="AA7" i="13"/>
  <c r="D72" i="13"/>
  <c r="J115" i="13" s="1"/>
  <c r="L115" i="13" s="1"/>
  <c r="N115" i="13" s="1"/>
  <c r="AA24" i="13"/>
  <c r="F48" i="12"/>
  <c r="C72" i="12" s="1"/>
  <c r="E72" i="12" s="1"/>
  <c r="G72" i="12" s="1"/>
  <c r="AC6" i="12"/>
  <c r="F52" i="12"/>
  <c r="J73" i="12" s="1"/>
  <c r="L73" i="12" s="1"/>
  <c r="N73" i="12" s="1"/>
  <c r="AC13" i="12"/>
  <c r="N105" i="12"/>
  <c r="N138" i="12"/>
  <c r="K147" i="12" s="1"/>
  <c r="M147" i="12" s="1"/>
  <c r="AK39" i="12"/>
  <c r="AJ33" i="13"/>
  <c r="AR34" i="13"/>
  <c r="AR39" i="13"/>
  <c r="AJ45" i="13"/>
  <c r="AU45" i="13" s="1"/>
  <c r="AR46" i="13"/>
  <c r="AR51" i="13"/>
  <c r="AP6" i="12"/>
  <c r="N64" i="12"/>
  <c r="Z18" i="12"/>
  <c r="AH19" i="12"/>
  <c r="N121" i="12"/>
  <c r="G167" i="12"/>
  <c r="R150" i="13"/>
  <c r="D180" i="13" s="1"/>
  <c r="F180" i="13" s="1"/>
  <c r="AO33" i="13"/>
  <c r="R154" i="13"/>
  <c r="K181" i="13" s="1"/>
  <c r="M181" i="13" s="1"/>
  <c r="AO40" i="13"/>
  <c r="N69" i="13"/>
  <c r="D115" i="13" s="1"/>
  <c r="F115" i="13" s="1"/>
  <c r="AK18" i="13"/>
  <c r="N73" i="13"/>
  <c r="K116" i="13" s="1"/>
  <c r="M116" i="13" s="1"/>
  <c r="AK25" i="13"/>
  <c r="P52" i="12"/>
  <c r="K73" i="12" s="1"/>
  <c r="M73" i="12" s="1"/>
  <c r="AM13" i="12"/>
  <c r="AI33" i="12"/>
  <c r="T138" i="12"/>
  <c r="K165" i="12" s="1"/>
  <c r="M165" i="12" s="1"/>
  <c r="AQ39" i="12"/>
  <c r="J50" i="13"/>
  <c r="J158" i="13" s="1"/>
  <c r="J218" i="13" s="1"/>
  <c r="L218" i="13" s="1"/>
  <c r="G188" i="13"/>
  <c r="G198" i="13"/>
  <c r="G124" i="13"/>
  <c r="Q49" i="12"/>
  <c r="D76" i="12" s="1"/>
  <c r="F76" i="12" s="1"/>
  <c r="G76" i="12" s="1"/>
  <c r="AN7" i="12"/>
  <c r="Q57" i="12"/>
  <c r="K109" i="12" s="1"/>
  <c r="M109" i="12" s="1"/>
  <c r="N109" i="12" s="1"/>
  <c r="AN24" i="12"/>
  <c r="N161" i="12"/>
  <c r="N167" i="13"/>
  <c r="D156" i="13"/>
  <c r="C201" i="13" s="1"/>
  <c r="E201" i="13" s="1"/>
  <c r="AA45" i="13"/>
  <c r="D160" i="13"/>
  <c r="J202" i="13" s="1"/>
  <c r="L202" i="13" s="1"/>
  <c r="N202" i="13" s="1"/>
  <c r="AA52" i="13"/>
  <c r="T23" i="13"/>
  <c r="T71" i="13" s="1"/>
  <c r="K132" i="13" s="1"/>
  <c r="M132" i="13" s="1"/>
  <c r="G92" i="13"/>
  <c r="H66" i="13"/>
  <c r="J93" i="13" s="1"/>
  <c r="L93" i="13" s="1"/>
  <c r="N93" i="13" s="1"/>
  <c r="AE12" i="13"/>
  <c r="H70" i="13"/>
  <c r="C128" i="13" s="1"/>
  <c r="E128" i="13" s="1"/>
  <c r="AE19" i="13"/>
  <c r="J11" i="12"/>
  <c r="J50" i="12" s="1"/>
  <c r="J83" i="12" s="1"/>
  <c r="L83" i="12" s="1"/>
  <c r="N83" i="12" s="1"/>
  <c r="N51" i="12"/>
  <c r="K66" i="12" s="1"/>
  <c r="M66" i="12" s="1"/>
  <c r="AK12" i="12"/>
  <c r="N55" i="12"/>
  <c r="D101" i="12" s="1"/>
  <c r="F101" i="12" s="1"/>
  <c r="AK19" i="12"/>
  <c r="J38" i="12"/>
  <c r="J137" i="12" s="1"/>
  <c r="J164" i="12" s="1"/>
  <c r="L164" i="12" s="1"/>
  <c r="N164" i="12" s="1"/>
  <c r="T46" i="13"/>
  <c r="Q150" i="13"/>
  <c r="D177" i="13" s="1"/>
  <c r="F177" i="13" s="1"/>
  <c r="AN33" i="13"/>
  <c r="Q154" i="13"/>
  <c r="K178" i="13" s="1"/>
  <c r="M178" i="13" s="1"/>
  <c r="AN40" i="13"/>
  <c r="I64" i="13"/>
  <c r="C97" i="13" s="1"/>
  <c r="E97" i="13" s="1"/>
  <c r="G97" i="13" s="1"/>
  <c r="AF7" i="13"/>
  <c r="G129" i="13"/>
  <c r="I72" i="13"/>
  <c r="J130" i="13" s="1"/>
  <c r="L130" i="13" s="1"/>
  <c r="N130" i="13" s="1"/>
  <c r="AF24" i="13"/>
  <c r="O51" i="12"/>
  <c r="K69" i="12" s="1"/>
  <c r="M69" i="12" s="1"/>
  <c r="AL12" i="12"/>
  <c r="O55" i="12"/>
  <c r="D104" i="12" s="1"/>
  <c r="F104" i="12" s="1"/>
  <c r="AL19" i="12"/>
  <c r="C138" i="12"/>
  <c r="J144" i="12" s="1"/>
  <c r="L144" i="12" s="1"/>
  <c r="N144" i="12" s="1"/>
  <c r="Z39" i="12"/>
  <c r="J52" i="13"/>
  <c r="V153" i="13"/>
  <c r="K192" i="13" s="1"/>
  <c r="M192" i="13" s="1"/>
  <c r="AS39" i="13"/>
  <c r="V157" i="13"/>
  <c r="D226" i="13" s="1"/>
  <c r="F226" i="13" s="1"/>
  <c r="AS46" i="13"/>
  <c r="T17" i="13"/>
  <c r="T68" i="13" s="1"/>
  <c r="D132" i="13" s="1"/>
  <c r="F132" i="13" s="1"/>
  <c r="N63" i="13"/>
  <c r="D81" i="13" s="1"/>
  <c r="F81" i="13" s="1"/>
  <c r="AK6" i="13"/>
  <c r="R66" i="13"/>
  <c r="K93" i="13" s="1"/>
  <c r="M93" i="13" s="1"/>
  <c r="AO12" i="13"/>
  <c r="R70" i="13"/>
  <c r="D128" i="13" s="1"/>
  <c r="F128" i="13" s="1"/>
  <c r="AO19" i="13"/>
  <c r="N65" i="12"/>
  <c r="D54" i="12"/>
  <c r="C100" i="12" s="1"/>
  <c r="E100" i="12" s="1"/>
  <c r="G100" i="12" s="1"/>
  <c r="AA18" i="12"/>
  <c r="D58" i="12"/>
  <c r="J101" i="12" s="1"/>
  <c r="L101" i="12" s="1"/>
  <c r="N101" i="12" s="1"/>
  <c r="AA25" i="12"/>
  <c r="AT25" i="12" s="1"/>
  <c r="W919" i="4"/>
  <c r="V69" i="13"/>
  <c r="D139" i="13" s="1"/>
  <c r="F139" i="13" s="1"/>
  <c r="AS18" i="13"/>
  <c r="T48" i="12"/>
  <c r="D84" i="12" s="1"/>
  <c r="F84" i="12" s="1"/>
  <c r="AQ6" i="12"/>
  <c r="H48" i="12"/>
  <c r="C78" i="12" s="1"/>
  <c r="E78" i="12" s="1"/>
  <c r="G78" i="12" s="1"/>
  <c r="AE6" i="12"/>
  <c r="H52" i="12"/>
  <c r="J79" i="12" s="1"/>
  <c r="L79" i="12" s="1"/>
  <c r="N79" i="12" s="1"/>
  <c r="AE13" i="12"/>
  <c r="N99" i="13" l="1"/>
  <c r="AQ6" i="13"/>
  <c r="N218" i="13"/>
  <c r="AU40" i="13"/>
  <c r="AV40" i="13"/>
  <c r="G109" i="12"/>
  <c r="N153" i="12"/>
  <c r="J88" i="12"/>
  <c r="L88" i="12" s="1"/>
  <c r="N88" i="12" s="1"/>
  <c r="J85" i="12"/>
  <c r="L85" i="12" s="1"/>
  <c r="N85" i="12" s="1"/>
  <c r="G82" i="12"/>
  <c r="G112" i="12"/>
  <c r="AG33" i="12"/>
  <c r="G134" i="13"/>
  <c r="N223" i="13"/>
  <c r="AQ33" i="13"/>
  <c r="G130" i="13"/>
  <c r="N208" i="13"/>
  <c r="J205" i="13"/>
  <c r="L205" i="13" s="1"/>
  <c r="N205" i="13" s="1"/>
  <c r="C205" i="13"/>
  <c r="E205" i="13" s="1"/>
  <c r="G205" i="13" s="1"/>
  <c r="N187" i="13"/>
  <c r="G133" i="13"/>
  <c r="G214" i="13"/>
  <c r="G151" i="12"/>
  <c r="G104" i="12"/>
  <c r="G113" i="13"/>
  <c r="N178" i="13"/>
  <c r="G160" i="12"/>
  <c r="G88" i="13"/>
  <c r="AU34" i="12"/>
  <c r="AT6" i="13"/>
  <c r="N160" i="12"/>
  <c r="N125" i="12"/>
  <c r="T73" i="13"/>
  <c r="K134" i="13" s="1"/>
  <c r="M134" i="13" s="1"/>
  <c r="AQ25" i="13"/>
  <c r="AU25" i="13" s="1"/>
  <c r="G192" i="13"/>
  <c r="T72" i="13"/>
  <c r="K133" i="13" s="1"/>
  <c r="M133" i="13" s="1"/>
  <c r="AQ24" i="13"/>
  <c r="AU24" i="13" s="1"/>
  <c r="G213" i="13"/>
  <c r="G70" i="12"/>
  <c r="G136" i="13"/>
  <c r="G79" i="13"/>
  <c r="T58" i="12"/>
  <c r="K119" i="12" s="1"/>
  <c r="M119" i="12" s="1"/>
  <c r="AQ25" i="12"/>
  <c r="AU25" i="12" s="1"/>
  <c r="N78" i="13"/>
  <c r="J159" i="13"/>
  <c r="J219" i="13" s="1"/>
  <c r="L219" i="13" s="1"/>
  <c r="N219" i="13" s="1"/>
  <c r="AG51" i="13"/>
  <c r="N147" i="12"/>
  <c r="G225" i="13"/>
  <c r="N115" i="12"/>
  <c r="AT7" i="12"/>
  <c r="N139" i="13"/>
  <c r="N181" i="13"/>
  <c r="AU40" i="12"/>
  <c r="AT6" i="12"/>
  <c r="AG6" i="12"/>
  <c r="N133" i="13"/>
  <c r="G193" i="13"/>
  <c r="AQ51" i="13"/>
  <c r="AU51" i="13" s="1"/>
  <c r="AU13" i="12"/>
  <c r="G101" i="12"/>
  <c r="T57" i="12"/>
  <c r="K118" i="12" s="1"/>
  <c r="M118" i="12" s="1"/>
  <c r="AQ24" i="12"/>
  <c r="N76" i="12"/>
  <c r="AG45" i="13"/>
  <c r="AT45" i="13" s="1"/>
  <c r="AV45" i="13" s="1"/>
  <c r="N116" i="13"/>
  <c r="G121" i="13"/>
  <c r="G154" i="12"/>
  <c r="N207" i="13"/>
  <c r="N145" i="12"/>
  <c r="N172" i="13"/>
  <c r="C140" i="13"/>
  <c r="E140" i="13" s="1"/>
  <c r="G140" i="13" s="1"/>
  <c r="J106" i="13"/>
  <c r="L106" i="13" s="1"/>
  <c r="N106" i="13" s="1"/>
  <c r="AT24" i="13"/>
  <c r="T153" i="13"/>
  <c r="K186" i="13" s="1"/>
  <c r="M186" i="13" s="1"/>
  <c r="N186" i="13" s="1"/>
  <c r="AQ39" i="13"/>
  <c r="AU39" i="13" s="1"/>
  <c r="AV39" i="13" s="1"/>
  <c r="J67" i="13"/>
  <c r="J100" i="13" s="1"/>
  <c r="L100" i="13" s="1"/>
  <c r="AG13" i="13"/>
  <c r="AT13" i="13" s="1"/>
  <c r="G226" i="13"/>
  <c r="T55" i="12"/>
  <c r="D119" i="12" s="1"/>
  <c r="F119" i="12" s="1"/>
  <c r="G119" i="12" s="1"/>
  <c r="AQ19" i="12"/>
  <c r="J73" i="13"/>
  <c r="J134" i="13" s="1"/>
  <c r="L134" i="13" s="1"/>
  <c r="N134" i="13" s="1"/>
  <c r="AG25" i="13"/>
  <c r="AT25" i="13" s="1"/>
  <c r="G174" i="13"/>
  <c r="J139" i="12"/>
  <c r="J166" i="12" s="1"/>
  <c r="L166" i="12" s="1"/>
  <c r="N166" i="12" s="1"/>
  <c r="AG40" i="12"/>
  <c r="AT40" i="12" s="1"/>
  <c r="AU6" i="12"/>
  <c r="N110" i="12"/>
  <c r="N128" i="13"/>
  <c r="N201" i="13"/>
  <c r="G81" i="13"/>
  <c r="N119" i="12"/>
  <c r="G208" i="13"/>
  <c r="N137" i="13"/>
  <c r="AU52" i="13"/>
  <c r="G186" i="13"/>
  <c r="N107" i="12"/>
  <c r="G84" i="12"/>
  <c r="AU19" i="12"/>
  <c r="AQ18" i="13"/>
  <c r="AU18" i="13" s="1"/>
  <c r="G207" i="13"/>
  <c r="N180" i="13"/>
  <c r="N103" i="13"/>
  <c r="G177" i="13"/>
  <c r="G79" i="12"/>
  <c r="AG12" i="13"/>
  <c r="AT12" i="13" s="1"/>
  <c r="AV12" i="13" s="1"/>
  <c r="T67" i="13"/>
  <c r="K100" i="13" s="1"/>
  <c r="M100" i="13" s="1"/>
  <c r="AQ13" i="13"/>
  <c r="AU13" i="13" s="1"/>
  <c r="G156" i="12"/>
  <c r="G219" i="13"/>
  <c r="AG12" i="12"/>
  <c r="AT12" i="12" s="1"/>
  <c r="AT33" i="12"/>
  <c r="AU24" i="12"/>
  <c r="G159" i="12"/>
  <c r="N193" i="13"/>
  <c r="N162" i="12"/>
  <c r="G125" i="12"/>
  <c r="AU7" i="13"/>
  <c r="AU34" i="13"/>
  <c r="N214" i="13"/>
  <c r="N150" i="12"/>
  <c r="N103" i="12"/>
  <c r="N112" i="13"/>
  <c r="T49" i="12"/>
  <c r="D85" i="12" s="1"/>
  <c r="F85" i="12" s="1"/>
  <c r="G85" i="12" s="1"/>
  <c r="AQ7" i="12"/>
  <c r="AU7" i="12" s="1"/>
  <c r="AT51" i="13"/>
  <c r="N69" i="12"/>
  <c r="J160" i="13"/>
  <c r="J220" i="13" s="1"/>
  <c r="L220" i="13" s="1"/>
  <c r="N220" i="13" s="1"/>
  <c r="AG52" i="13"/>
  <c r="AT52" i="13" s="1"/>
  <c r="T157" i="13"/>
  <c r="D220" i="13" s="1"/>
  <c r="F220" i="13" s="1"/>
  <c r="G220" i="13" s="1"/>
  <c r="AQ46" i="13"/>
  <c r="AU46" i="13" s="1"/>
  <c r="AV46" i="13" s="1"/>
  <c r="G128" i="13"/>
  <c r="G201" i="13"/>
  <c r="AT18" i="12"/>
  <c r="AU33" i="13"/>
  <c r="AU39" i="12"/>
  <c r="AU12" i="12"/>
  <c r="N97" i="13"/>
  <c r="J151" i="13"/>
  <c r="C187" i="13" s="1"/>
  <c r="E187" i="13" s="1"/>
  <c r="G187" i="13" s="1"/>
  <c r="AG34" i="13"/>
  <c r="AT34" i="13" s="1"/>
  <c r="AV34" i="13" s="1"/>
  <c r="J138" i="12"/>
  <c r="J165" i="12" s="1"/>
  <c r="L165" i="12" s="1"/>
  <c r="N165" i="12" s="1"/>
  <c r="AG39" i="12"/>
  <c r="AT39" i="12" s="1"/>
  <c r="G139" i="13"/>
  <c r="G102" i="13"/>
  <c r="G107" i="12"/>
  <c r="G132" i="13"/>
  <c r="N226" i="13"/>
  <c r="J57" i="12"/>
  <c r="J118" i="12" s="1"/>
  <c r="L118" i="12" s="1"/>
  <c r="AG24" i="12"/>
  <c r="AT24" i="12" s="1"/>
  <c r="G83" i="12"/>
  <c r="G180" i="13"/>
  <c r="N169" i="13"/>
  <c r="N177" i="13"/>
  <c r="N225" i="13"/>
  <c r="AU19" i="13"/>
  <c r="AG18" i="13"/>
  <c r="AT18" i="13" s="1"/>
  <c r="AV18" i="13" s="1"/>
  <c r="AT19" i="13"/>
  <c r="N66" i="12"/>
  <c r="T54" i="12"/>
  <c r="D118" i="12" s="1"/>
  <c r="F118" i="12" s="1"/>
  <c r="AQ18" i="12"/>
  <c r="G75" i="12"/>
  <c r="N84" i="12"/>
  <c r="G93" i="13"/>
  <c r="AT33" i="13"/>
  <c r="AU6" i="13"/>
  <c r="G115" i="13"/>
  <c r="N122" i="13"/>
  <c r="G185" i="13"/>
  <c r="N81" i="12"/>
  <c r="N91" i="12"/>
  <c r="N132" i="13"/>
  <c r="G175" i="13"/>
  <c r="G118" i="12"/>
  <c r="N105" i="13"/>
  <c r="AU33" i="12"/>
  <c r="AU18" i="12"/>
  <c r="AT7" i="13"/>
  <c r="N159" i="12"/>
  <c r="AV25" i="13" l="1"/>
  <c r="AV7" i="13"/>
  <c r="AV52" i="13"/>
  <c r="AV33" i="13"/>
  <c r="AV56" i="13"/>
  <c r="AW56" i="13" s="1"/>
  <c r="AV35" i="13"/>
  <c r="AW35" i="13" s="1"/>
  <c r="AV13" i="13"/>
  <c r="N118" i="12"/>
  <c r="AV24" i="13"/>
  <c r="AV51" i="13"/>
  <c r="N100" i="13"/>
  <c r="AV19" i="13"/>
  <c r="AV6" i="13"/>
</calcChain>
</file>

<file path=xl/sharedStrings.xml><?xml version="1.0" encoding="utf-8"?>
<sst xmlns="http://schemas.openxmlformats.org/spreadsheetml/2006/main" count="9712" uniqueCount="153">
  <si>
    <t>RESOLUCIÓN 5731/08</t>
  </si>
  <si>
    <t>OBJETIVOS DE CALIDAD • 4 AÑOS</t>
  </si>
  <si>
    <t>Parámetro</t>
  </si>
  <si>
    <t>Unidades</t>
  </si>
  <si>
    <t>TRAMOS - CANAL TORCA</t>
  </si>
  <si>
    <t>TRAMOS - RIO SALITRE</t>
  </si>
  <si>
    <t>TRAMOS - RIO FUCHA</t>
  </si>
  <si>
    <t>TRAMOS - RIO TUNJUELO</t>
  </si>
  <si>
    <t>OD</t>
  </si>
  <si>
    <t>mg/L</t>
  </si>
  <si>
    <t>DB05</t>
  </si>
  <si>
    <t>DQO</t>
  </si>
  <si>
    <t>N TOTAL</t>
  </si>
  <si>
    <t>PTOTAL</t>
  </si>
  <si>
    <t>SST</t>
  </si>
  <si>
    <t>A Y G</t>
  </si>
  <si>
    <t>COLIFORMES FECALES</t>
  </si>
  <si>
    <t>NMP/100mL</t>
  </si>
  <si>
    <t>pH</t>
  </si>
  <si>
    <t>Unidad</t>
  </si>
  <si>
    <t>6,0-9,0</t>
  </si>
  <si>
    <t>SAAM</t>
  </si>
  <si>
    <t>RESOLUCIÓN 3162/15</t>
  </si>
  <si>
    <t>PARÁMETROS</t>
  </si>
  <si>
    <t>UNIDADES</t>
  </si>
  <si>
    <t>DBO5</t>
  </si>
  <si>
    <t>NTOTAL</t>
  </si>
  <si>
    <t>G&amp;A</t>
  </si>
  <si>
    <t>6,5-8,5</t>
  </si>
  <si>
    <t>6,0-8,5</t>
  </si>
  <si>
    <t>CUENCA</t>
  </si>
  <si>
    <t>TRAMO</t>
  </si>
  <si>
    <t>RÍO TORCA</t>
  </si>
  <si>
    <t>T1</t>
  </si>
  <si>
    <t>T2</t>
  </si>
  <si>
    <t>RÍO SALITRE</t>
  </si>
  <si>
    <t>T3</t>
  </si>
  <si>
    <t>T4</t>
  </si>
  <si>
    <t>RÍO FUCHA</t>
  </si>
  <si>
    <t>RÍO TUNJUELO</t>
  </si>
  <si>
    <t>T1= Tramo I, T2= Tramo II, T3= Tramo III, T4= Tramo IV</t>
  </si>
  <si>
    <t>AUMENTA</t>
  </si>
  <si>
    <t>MANTIENE</t>
  </si>
  <si>
    <t>DISMINUYE</t>
  </si>
  <si>
    <t>RES 5731/08</t>
  </si>
  <si>
    <t>RES 3162/15</t>
  </si>
  <si>
    <t>ESTACIONID</t>
  </si>
  <si>
    <t>FECHA</t>
  </si>
  <si>
    <t>HORA_INICIAL</t>
  </si>
  <si>
    <t>GYA</t>
  </si>
  <si>
    <t>Ptotal</t>
  </si>
  <si>
    <t>Ntotal</t>
  </si>
  <si>
    <t>Caudal</t>
  </si>
  <si>
    <t>O.D.</t>
  </si>
  <si>
    <t>C.F.</t>
  </si>
  <si>
    <t>TO-BosqueP</t>
  </si>
  <si>
    <t>TO-T1</t>
  </si>
  <si>
    <t>TO-Ssimon</t>
  </si>
  <si>
    <t>TO-T2</t>
  </si>
  <si>
    <t>TO-CL161</t>
  </si>
  <si>
    <t>TO-Jardpaz</t>
  </si>
  <si>
    <t>-</t>
  </si>
  <si>
    <t>TRAMO 1</t>
  </si>
  <si>
    <t>CUMPLE</t>
  </si>
  <si>
    <t>NO CUMPLE</t>
  </si>
  <si>
    <t>TRAMO 2</t>
  </si>
  <si>
    <t>TOTAL</t>
  </si>
  <si>
    <t>2009-2012</t>
  </si>
  <si>
    <t>2013-2017</t>
  </si>
  <si>
    <t>2018-2020</t>
  </si>
  <si>
    <t>MAX T1</t>
  </si>
  <si>
    <t>PROM T1</t>
  </si>
  <si>
    <t>RES. 5731</t>
  </si>
  <si>
    <t>RES. 3162</t>
  </si>
  <si>
    <t>MAX T2</t>
  </si>
  <si>
    <t>PROM T2</t>
  </si>
  <si>
    <t>SA-ParqNal</t>
  </si>
  <si>
    <t>SA-T1</t>
  </si>
  <si>
    <t>SA-Arzobis</t>
  </si>
  <si>
    <t>SA-T2</t>
  </si>
  <si>
    <t>SA-CL53</t>
  </si>
  <si>
    <t>SA-T3</t>
  </si>
  <si>
    <t>SA-Carrefo</t>
  </si>
  <si>
    <t>#¡VALOR!</t>
  </si>
  <si>
    <t>SA-T4</t>
  </si>
  <si>
    <t>SA-Tv91</t>
  </si>
  <si>
    <t>SA-Alameda</t>
  </si>
  <si>
    <t>TRAMO 3</t>
  </si>
  <si>
    <t>TRAMO 4</t>
  </si>
  <si>
    <t>0.5</t>
  </si>
  <si>
    <t>0.4</t>
  </si>
  <si>
    <t>MAX T3</t>
  </si>
  <si>
    <t>PROM T3</t>
  </si>
  <si>
    <t>MAX T4</t>
  </si>
  <si>
    <t>PROM T4</t>
  </si>
  <si>
    <t>0.3</t>
  </si>
  <si>
    <t>FU-Delirio</t>
  </si>
  <si>
    <t>FU-T1</t>
  </si>
  <si>
    <t>FU-KR7</t>
  </si>
  <si>
    <t>FU-T2</t>
  </si>
  <si>
    <t>FU-Ferroca</t>
  </si>
  <si>
    <t>FU-Americas</t>
  </si>
  <si>
    <t>FU-T3</t>
  </si>
  <si>
    <t>FU-Boyaca</t>
  </si>
  <si>
    <t>FU-VisionC</t>
  </si>
  <si>
    <t>FU-T4</t>
  </si>
  <si>
    <t>FU-ZFranca</t>
  </si>
  <si>
    <t>FU-Alameda</t>
  </si>
  <si>
    <t>0.1</t>
  </si>
  <si>
    <t>0.2</t>
  </si>
  <si>
    <t>4.0</t>
  </si>
  <si>
    <t>1.0</t>
  </si>
  <si>
    <t>TU-Regader</t>
  </si>
  <si>
    <t>TU-T1</t>
  </si>
  <si>
    <t>TU-UAN</t>
  </si>
  <si>
    <t>TU-Yomasa</t>
  </si>
  <si>
    <t>TU-T2</t>
  </si>
  <si>
    <t>TU-DJuana</t>
  </si>
  <si>
    <t>TU-Mexico</t>
  </si>
  <si>
    <t>TU-T3</t>
  </si>
  <si>
    <t>TU-SBenito</t>
  </si>
  <si>
    <t>TU-MakroS</t>
  </si>
  <si>
    <t>TU-IslaPon</t>
  </si>
  <si>
    <t>TU-T4</t>
  </si>
  <si>
    <t>TU-Tv86</t>
  </si>
  <si>
    <t>TU-PteInde</t>
  </si>
  <si>
    <t>N.R.</t>
  </si>
  <si>
    <t>TUNJUELO</t>
  </si>
  <si>
    <t>CF</t>
  </si>
  <si>
    <t>TORCA</t>
  </si>
  <si>
    <t>FUCHA</t>
  </si>
  <si>
    <t>SALITRE</t>
  </si>
  <si>
    <t>TUNJUELO TRAMO 1</t>
  </si>
  <si>
    <t>% CUMPLIMIENTO</t>
  </si>
  <si>
    <t>TUNJUELO TRAMO 2</t>
  </si>
  <si>
    <t>TUNJUELO TRAMO 3</t>
  </si>
  <si>
    <t>.</t>
  </si>
  <si>
    <t>TUNJUELO TRAMO 4</t>
  </si>
  <si>
    <t>TORCA TRAMO 1</t>
  </si>
  <si>
    <t>TORCA TRAMO 2</t>
  </si>
  <si>
    <t>DBO</t>
  </si>
  <si>
    <t>SAMM</t>
  </si>
  <si>
    <t>FUCHA TRAMO 1</t>
  </si>
  <si>
    <t>FUCHA TRAMO 2</t>
  </si>
  <si>
    <t>FUCHA TRAMO 3</t>
  </si>
  <si>
    <t>FUCHA TRAMO 4</t>
  </si>
  <si>
    <t>SALITRE TRAMO 1</t>
  </si>
  <si>
    <t>SALITRE TRAMO 2</t>
  </si>
  <si>
    <t>SALITRE TRAMO 3</t>
  </si>
  <si>
    <t>TORCA TRAMO 4</t>
  </si>
  <si>
    <t>SALITRE TRAMO 4</t>
  </si>
  <si>
    <t xml:space="preserve">OBJETIVOS CALIDAD </t>
  </si>
  <si>
    <t xml:space="preserve">LIZ por favor que el horizontal quede de 0 a 100 a la izquierda y a la derecha y en todos los graficos coloca la leyenda (imagen), y lo agrupas con eso cuando se pegue el documento quede listo.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</si>
</sst>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"/>
    <numFmt numFmtId="165" formatCode="0.000"/>
    <numFmt numFmtId="166" formatCode="0.0000"/>
    <numFmt numFmtId="167" formatCode="d/m/yyyy"/>
    <numFmt numFmtId="168" formatCode="0.00000"/>
    <numFmt numFmtId="169" formatCode="dd/mm/yyyy"/>
    <numFmt numFmtId="170" formatCode="0.000000"/>
    <numFmt numFmtId="171" formatCode="d\.m"/>
    <numFmt numFmtId="172" formatCode="0;0"/>
  </numFmts>
  <fonts count="25" x14ac:knownFonts="1">
    <font>
      <sz val="11"/>
      <color rgb="FF000000"/>
      <name val="Calibri"/>
    </font>
    <font>
      <sz val="11"/>
      <color theme="1"/>
      <name val="Arial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sz val="9"/>
      <color rgb="FF000000"/>
      <name val="Calibri"/>
      <family val="2"/>
    </font>
    <font>
      <sz val="9"/>
      <color rgb="FFFF0000"/>
      <name val="Calibri"/>
      <family val="2"/>
    </font>
    <font>
      <sz val="9"/>
      <color theme="1"/>
      <name val="Arial"/>
      <family val="2"/>
    </font>
    <font>
      <sz val="9"/>
      <color theme="1"/>
      <name val="Calibri"/>
      <family val="2"/>
    </font>
    <font>
      <sz val="9"/>
      <color rgb="FF000000"/>
      <name val="Arial"/>
      <family val="2"/>
    </font>
    <font>
      <sz val="9"/>
      <color rgb="FFFF0000"/>
      <name val="Arial"/>
      <family val="2"/>
    </font>
    <font>
      <sz val="9"/>
      <color rgb="FF800080"/>
      <name val="Calibri"/>
      <family val="2"/>
    </font>
    <font>
      <sz val="11"/>
      <color rgb="FFFF0000"/>
      <name val="Calibri"/>
      <family val="2"/>
    </font>
    <font>
      <b/>
      <sz val="9"/>
      <color theme="1"/>
      <name val="Calibri"/>
      <family val="2"/>
    </font>
    <font>
      <b/>
      <sz val="9"/>
      <color rgb="FF000000"/>
      <name val="Calibri"/>
      <family val="2"/>
    </font>
    <font>
      <b/>
      <sz val="14"/>
      <color rgb="FFFF0000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Calibri"/>
      <family val="2"/>
    </font>
    <font>
      <sz val="18"/>
      <color rgb="FF000000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rgb="FFFF9900"/>
        <bgColor rgb="FFFF9900"/>
      </patternFill>
    </fill>
    <fill>
      <patternFill patternType="solid">
        <fgColor rgb="FFB4C6E7"/>
        <bgColor rgb="FFB4C6E7"/>
      </patternFill>
    </fill>
    <fill>
      <patternFill patternType="solid">
        <fgColor rgb="FFBDD7EE"/>
        <bgColor rgb="FFBDD7EE"/>
      </patternFill>
    </fill>
    <fill>
      <patternFill patternType="solid">
        <fgColor rgb="FFFFD966"/>
        <bgColor rgb="FFFFD966"/>
      </patternFill>
    </fill>
    <fill>
      <patternFill patternType="solid">
        <fgColor rgb="FFFF7C80"/>
        <bgColor rgb="FFFF7C80"/>
      </patternFill>
    </fill>
    <fill>
      <patternFill patternType="solid">
        <fgColor rgb="FFC6E0B4"/>
        <bgColor rgb="FFC6E0B4"/>
      </patternFill>
    </fill>
    <fill>
      <patternFill patternType="solid">
        <fgColor rgb="FFB7B7B7"/>
        <bgColor rgb="FFB7B7B7"/>
      </patternFill>
    </fill>
    <fill>
      <patternFill patternType="solid">
        <fgColor rgb="FFFFE599"/>
        <bgColor rgb="FFFFE599"/>
      </patternFill>
    </fill>
    <fill>
      <patternFill patternType="solid">
        <fgColor rgb="FFB4A7D6"/>
        <bgColor rgb="FFB4A7D6"/>
      </patternFill>
    </fill>
    <fill>
      <patternFill patternType="solid">
        <fgColor rgb="FFEFEFEF"/>
        <bgColor rgb="FFEFEFEF"/>
      </patternFill>
    </fill>
    <fill>
      <patternFill patternType="solid">
        <fgColor rgb="FFD9D2E9"/>
        <bgColor rgb="FFD9D2E9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DEEAF6"/>
        <bgColor rgb="FFDEEAF6"/>
      </patternFill>
    </fill>
    <fill>
      <patternFill patternType="solid">
        <fgColor rgb="FFCFE2F3"/>
        <bgColor rgb="FFCFE2F3"/>
      </patternFill>
    </fill>
    <fill>
      <patternFill patternType="solid">
        <fgColor rgb="FF44546A"/>
        <bgColor rgb="FF44546A"/>
      </patternFill>
    </fill>
    <fill>
      <patternFill patternType="solid">
        <fgColor theme="4"/>
        <bgColor theme="4"/>
      </patternFill>
    </fill>
    <fill>
      <patternFill patternType="solid">
        <fgColor theme="5"/>
        <bgColor theme="5"/>
      </patternFill>
    </fill>
    <fill>
      <patternFill patternType="solid">
        <fgColor rgb="FFF9CB9C"/>
        <bgColor rgb="FFF9CB9C"/>
      </patternFill>
    </fill>
    <fill>
      <patternFill patternType="solid">
        <fgColor rgb="FFFCE5CD"/>
        <bgColor rgb="FFFCE5CD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/>
      <diagonal/>
    </border>
    <border>
      <left/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FF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FF0000"/>
      </right>
      <top style="thin">
        <color rgb="FF000000"/>
      </top>
      <bottom/>
      <diagonal/>
    </border>
    <border>
      <left style="thick">
        <color rgb="FFFF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FF0000"/>
      </right>
      <top style="thin">
        <color rgb="FF000000"/>
      </top>
      <bottom style="thin">
        <color rgb="FF000000"/>
      </bottom>
      <diagonal/>
    </border>
    <border>
      <left style="thick">
        <color rgb="FFFF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384">
    <xf numFmtId="0" fontId="0" fillId="0" borderId="0" xfId="0" applyFont="1" applyAlignment="1"/>
    <xf numFmtId="0" fontId="1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164" fontId="1" fillId="0" borderId="4" xfId="0" applyNumberFormat="1" applyFont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4" fontId="4" fillId="0" borderId="0" xfId="0" applyNumberFormat="1" applyFont="1" applyAlignment="1"/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center" vertical="center" wrapText="1"/>
    </xf>
    <xf numFmtId="10" fontId="1" fillId="0" borderId="0" xfId="0" applyNumberFormat="1" applyFont="1" applyAlignment="1">
      <alignment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8" fillId="8" borderId="0" xfId="0" applyFont="1" applyFill="1" applyAlignment="1">
      <alignment horizontal="center" vertical="center"/>
    </xf>
    <xf numFmtId="21" fontId="8" fillId="8" borderId="0" xfId="0" applyNumberFormat="1" applyFont="1" applyFill="1" applyAlignment="1">
      <alignment horizontal="center" vertical="center"/>
    </xf>
    <xf numFmtId="164" fontId="8" fillId="8" borderId="0" xfId="0" applyNumberFormat="1" applyFont="1" applyFill="1" applyAlignment="1">
      <alignment horizontal="center"/>
    </xf>
    <xf numFmtId="2" fontId="8" fillId="8" borderId="0" xfId="0" applyNumberFormat="1" applyFont="1" applyFill="1" applyAlignment="1">
      <alignment horizontal="center"/>
    </xf>
    <xf numFmtId="165" fontId="8" fillId="8" borderId="0" xfId="0" applyNumberFormat="1" applyFont="1" applyFill="1" applyAlignment="1">
      <alignment horizontal="center"/>
    </xf>
    <xf numFmtId="166" fontId="8" fillId="8" borderId="0" xfId="0" applyNumberFormat="1" applyFont="1" applyFill="1" applyAlignment="1">
      <alignment horizontal="center"/>
    </xf>
    <xf numFmtId="2" fontId="8" fillId="8" borderId="0" xfId="0" applyNumberFormat="1" applyFont="1" applyFill="1" applyAlignment="1">
      <alignment horizontal="center" vertical="center"/>
    </xf>
    <xf numFmtId="1" fontId="8" fillId="8" borderId="0" xfId="0" applyNumberFormat="1" applyFont="1" applyFill="1" applyAlignment="1">
      <alignment horizontal="center" vertical="center"/>
    </xf>
    <xf numFmtId="2" fontId="9" fillId="9" borderId="4" xfId="0" applyNumberFormat="1" applyFont="1" applyFill="1" applyBorder="1" applyAlignment="1">
      <alignment horizontal="center" vertical="center"/>
    </xf>
    <xf numFmtId="164" fontId="9" fillId="9" borderId="4" xfId="0" applyNumberFormat="1" applyFont="1" applyFill="1" applyBorder="1" applyAlignment="1">
      <alignment horizontal="center" vertical="center"/>
    </xf>
    <xf numFmtId="2" fontId="9" fillId="9" borderId="4" xfId="0" applyNumberFormat="1" applyFont="1" applyFill="1" applyBorder="1" applyAlignment="1">
      <alignment horizontal="center" vertical="center"/>
    </xf>
    <xf numFmtId="165" fontId="9" fillId="9" borderId="4" xfId="0" applyNumberFormat="1" applyFont="1" applyFill="1" applyBorder="1" applyAlignment="1">
      <alignment horizontal="center" vertical="center"/>
    </xf>
    <xf numFmtId="1" fontId="9" fillId="9" borderId="4" xfId="0" applyNumberFormat="1" applyFont="1" applyFill="1" applyBorder="1" applyAlignment="1">
      <alignment horizontal="center" vertical="center"/>
    </xf>
    <xf numFmtId="2" fontId="9" fillId="10" borderId="4" xfId="0" applyNumberFormat="1" applyFont="1" applyFill="1" applyBorder="1" applyAlignment="1">
      <alignment horizontal="center" vertical="center"/>
    </xf>
    <xf numFmtId="164" fontId="9" fillId="10" borderId="4" xfId="0" applyNumberFormat="1" applyFont="1" applyFill="1" applyBorder="1" applyAlignment="1">
      <alignment horizontal="center" vertical="center"/>
    </xf>
    <xf numFmtId="2" fontId="9" fillId="10" borderId="4" xfId="0" applyNumberFormat="1" applyFont="1" applyFill="1" applyBorder="1" applyAlignment="1">
      <alignment horizontal="center" vertical="center"/>
    </xf>
    <xf numFmtId="165" fontId="9" fillId="10" borderId="4" xfId="0" applyNumberFormat="1" applyFont="1" applyFill="1" applyBorder="1" applyAlignment="1">
      <alignment horizontal="center" vertical="center"/>
    </xf>
    <xf numFmtId="1" fontId="9" fillId="10" borderId="4" xfId="0" applyNumberFormat="1" applyFont="1" applyFill="1" applyBorder="1" applyAlignment="1">
      <alignment horizontal="center" vertical="center"/>
    </xf>
    <xf numFmtId="1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167" fontId="10" fillId="0" borderId="0" xfId="0" applyNumberFormat="1" applyFont="1" applyAlignment="1">
      <alignment horizontal="center"/>
    </xf>
    <xf numFmtId="21" fontId="10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4" xfId="0" applyFont="1" applyBorder="1" applyAlignment="1">
      <alignment horizontal="center" vertical="center"/>
    </xf>
    <xf numFmtId="21" fontId="13" fillId="0" borderId="0" xfId="0" applyNumberFormat="1" applyFont="1" applyAlignment="1">
      <alignment horizontal="center"/>
    </xf>
    <xf numFmtId="164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167" fontId="12" fillId="0" borderId="0" xfId="0" applyNumberFormat="1" applyFont="1" applyAlignment="1">
      <alignment horizontal="center"/>
    </xf>
    <xf numFmtId="21" fontId="12" fillId="0" borderId="0" xfId="0" applyNumberFormat="1" applyFont="1" applyAlignment="1">
      <alignment horizontal="center"/>
    </xf>
    <xf numFmtId="164" fontId="15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/>
    </xf>
    <xf numFmtId="164" fontId="15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center"/>
    </xf>
    <xf numFmtId="165" fontId="14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/>
    </xf>
    <xf numFmtId="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167" fontId="14" fillId="0" borderId="0" xfId="0" applyNumberFormat="1" applyFont="1" applyAlignment="1">
      <alignment horizontal="center"/>
    </xf>
    <xf numFmtId="21" fontId="14" fillId="0" borderId="0" xfId="0" applyNumberFormat="1" applyFont="1" applyAlignment="1">
      <alignment horizontal="center"/>
    </xf>
    <xf numFmtId="164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166" fontId="14" fillId="0" borderId="0" xfId="0" applyNumberFormat="1" applyFont="1" applyAlignment="1">
      <alignment horizontal="center"/>
    </xf>
    <xf numFmtId="164" fontId="14" fillId="0" borderId="0" xfId="0" applyNumberFormat="1" applyFont="1" applyAlignment="1">
      <alignment horizontal="center"/>
    </xf>
    <xf numFmtId="21" fontId="13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2" fontId="13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164" fontId="13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165" fontId="13" fillId="0" borderId="0" xfId="0" applyNumberFormat="1" applyFont="1" applyAlignment="1">
      <alignment horizontal="center"/>
    </xf>
    <xf numFmtId="1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9" fontId="13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 vertical="center"/>
    </xf>
    <xf numFmtId="2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2" fillId="9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11" fontId="14" fillId="0" borderId="0" xfId="0" applyNumberFormat="1" applyFont="1" applyAlignment="1">
      <alignment horizontal="center"/>
    </xf>
    <xf numFmtId="0" fontId="14" fillId="9" borderId="0" xfId="0" applyFont="1" applyFill="1" applyAlignment="1">
      <alignment horizontal="center"/>
    </xf>
    <xf numFmtId="1" fontId="10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167" fontId="10" fillId="0" borderId="0" xfId="0" applyNumberFormat="1" applyFont="1" applyAlignment="1">
      <alignment horizontal="center"/>
    </xf>
    <xf numFmtId="21" fontId="13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165" fontId="14" fillId="0" borderId="0" xfId="0" applyNumberFormat="1" applyFont="1" applyAlignment="1">
      <alignment horizontal="center"/>
    </xf>
    <xf numFmtId="166" fontId="14" fillId="0" borderId="0" xfId="0" applyNumberFormat="1" applyFont="1" applyAlignment="1">
      <alignment horizontal="center"/>
    </xf>
    <xf numFmtId="1" fontId="9" fillId="0" borderId="4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164" fontId="8" fillId="8" borderId="4" xfId="0" applyNumberFormat="1" applyFont="1" applyFill="1" applyBorder="1" applyAlignment="1">
      <alignment horizontal="center"/>
    </xf>
    <xf numFmtId="2" fontId="8" fillId="8" borderId="4" xfId="0" applyNumberFormat="1" applyFont="1" applyFill="1" applyBorder="1" applyAlignment="1">
      <alignment horizontal="center"/>
    </xf>
    <xf numFmtId="165" fontId="8" fillId="8" borderId="4" xfId="0" applyNumberFormat="1" applyFont="1" applyFill="1" applyBorder="1" applyAlignment="1">
      <alignment horizontal="center"/>
    </xf>
    <xf numFmtId="2" fontId="8" fillId="8" borderId="4" xfId="0" applyNumberFormat="1" applyFont="1" applyFill="1" applyBorder="1" applyAlignment="1">
      <alignment horizontal="center" vertical="center"/>
    </xf>
    <xf numFmtId="1" fontId="8" fillId="8" borderId="4" xfId="0" applyNumberFormat="1" applyFont="1" applyFill="1" applyBorder="1" applyAlignment="1">
      <alignment horizontal="center" vertical="center"/>
    </xf>
    <xf numFmtId="0" fontId="15" fillId="11" borderId="4" xfId="0" applyFont="1" applyFill="1" applyBorder="1" applyAlignment="1">
      <alignment horizontal="center"/>
    </xf>
    <xf numFmtId="164" fontId="15" fillId="11" borderId="4" xfId="0" applyNumberFormat="1" applyFont="1" applyFill="1" applyBorder="1" applyAlignment="1">
      <alignment horizontal="center"/>
    </xf>
    <xf numFmtId="1" fontId="15" fillId="11" borderId="4" xfId="0" applyNumberFormat="1" applyFont="1" applyFill="1" applyBorder="1" applyAlignment="1">
      <alignment horizontal="center"/>
    </xf>
    <xf numFmtId="164" fontId="15" fillId="11" borderId="4" xfId="0" applyNumberFormat="1" applyFont="1" applyFill="1" applyBorder="1" applyAlignment="1">
      <alignment horizontal="center"/>
    </xf>
    <xf numFmtId="164" fontId="15" fillId="0" borderId="4" xfId="0" applyNumberFormat="1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21" fontId="15" fillId="0" borderId="0" xfId="0" applyNumberFormat="1" applyFont="1" applyAlignment="1">
      <alignment horizontal="center"/>
    </xf>
    <xf numFmtId="0" fontId="17" fillId="0" borderId="3" xfId="0" applyFont="1" applyBorder="1" applyAlignment="1">
      <alignment horizontal="center"/>
    </xf>
    <xf numFmtId="10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21" fontId="14" fillId="0" borderId="0" xfId="0" applyNumberFormat="1" applyFont="1" applyAlignment="1">
      <alignment horizont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2" fontId="9" fillId="12" borderId="0" xfId="0" applyNumberFormat="1" applyFont="1" applyFill="1" applyAlignment="1">
      <alignment horizontal="center" vertical="center"/>
    </xf>
    <xf numFmtId="1" fontId="9" fillId="12" borderId="0" xfId="0" applyNumberFormat="1" applyFont="1" applyFill="1" applyAlignment="1">
      <alignment horizontal="center" vertical="center"/>
    </xf>
    <xf numFmtId="1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167" fontId="10" fillId="0" borderId="0" xfId="0" applyNumberFormat="1" applyFont="1" applyAlignment="1">
      <alignment horizontal="center"/>
    </xf>
    <xf numFmtId="21" fontId="10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3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/>
    </xf>
    <xf numFmtId="0" fontId="0" fillId="0" borderId="0" xfId="0" applyFont="1" applyAlignment="1"/>
    <xf numFmtId="2" fontId="10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" fontId="14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164" fontId="0" fillId="0" borderId="0" xfId="0" applyNumberFormat="1" applyFont="1" applyAlignment="1"/>
    <xf numFmtId="165" fontId="10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7" fontId="10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170" fontId="10" fillId="0" borderId="0" xfId="0" applyNumberFormat="1" applyFont="1" applyAlignment="1">
      <alignment horizontal="center"/>
    </xf>
    <xf numFmtId="2" fontId="0" fillId="0" borderId="0" xfId="0" applyNumberFormat="1" applyFont="1" applyAlignment="1"/>
    <xf numFmtId="169" fontId="10" fillId="0" borderId="0" xfId="0" applyNumberFormat="1" applyFont="1" applyAlignment="1">
      <alignment horizontal="center"/>
    </xf>
    <xf numFmtId="21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167" fontId="10" fillId="0" borderId="0" xfId="0" applyNumberFormat="1" applyFont="1" applyAlignment="1">
      <alignment horizontal="center"/>
    </xf>
    <xf numFmtId="21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4" fontId="13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center"/>
    </xf>
    <xf numFmtId="0" fontId="1" fillId="13" borderId="4" xfId="0" applyFont="1" applyFill="1" applyBorder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" fontId="9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67" fontId="10" fillId="0" borderId="0" xfId="0" applyNumberFormat="1" applyFont="1" applyAlignment="1">
      <alignment horizontal="center"/>
    </xf>
    <xf numFmtId="171" fontId="17" fillId="0" borderId="4" xfId="0" applyNumberFormat="1" applyFont="1" applyBorder="1" applyAlignment="1">
      <alignment horizontal="center"/>
    </xf>
    <xf numFmtId="4" fontId="14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" fillId="0" borderId="0" xfId="0" applyFont="1"/>
    <xf numFmtId="164" fontId="1" fillId="0" borderId="0" xfId="0" applyNumberFormat="1" applyFont="1"/>
    <xf numFmtId="164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/>
    </xf>
    <xf numFmtId="4" fontId="10" fillId="0" borderId="0" xfId="0" applyNumberFormat="1" applyFont="1" applyAlignment="1">
      <alignment horizontal="center"/>
    </xf>
    <xf numFmtId="169" fontId="10" fillId="0" borderId="0" xfId="0" applyNumberFormat="1" applyFont="1" applyAlignment="1">
      <alignment horizontal="center"/>
    </xf>
    <xf numFmtId="2" fontId="9" fillId="14" borderId="0" xfId="0" applyNumberFormat="1" applyFont="1" applyFill="1" applyAlignment="1">
      <alignment horizontal="center" vertical="center"/>
    </xf>
    <xf numFmtId="1" fontId="9" fillId="14" borderId="0" xfId="0" applyNumberFormat="1" applyFont="1" applyFill="1" applyAlignment="1">
      <alignment horizontal="center" vertical="center"/>
    </xf>
    <xf numFmtId="0" fontId="14" fillId="9" borderId="0" xfId="0" applyFont="1" applyFill="1" applyAlignment="1">
      <alignment horizontal="center"/>
    </xf>
    <xf numFmtId="1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21" fontId="14" fillId="0" borderId="0" xfId="0" applyNumberFormat="1" applyFont="1" applyAlignment="1">
      <alignment horizontal="center"/>
    </xf>
    <xf numFmtId="0" fontId="10" fillId="14" borderId="0" xfId="0" applyFont="1" applyFill="1" applyAlignment="1">
      <alignment horizontal="center"/>
    </xf>
    <xf numFmtId="1" fontId="10" fillId="14" borderId="0" xfId="0" applyNumberFormat="1" applyFont="1" applyFill="1" applyAlignment="1">
      <alignment horizontal="center"/>
    </xf>
    <xf numFmtId="167" fontId="10" fillId="14" borderId="0" xfId="0" applyNumberFormat="1" applyFont="1" applyFill="1" applyAlignment="1">
      <alignment horizontal="center"/>
    </xf>
    <xf numFmtId="0" fontId="11" fillId="14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21" fontId="14" fillId="0" borderId="0" xfId="0" applyNumberFormat="1" applyFont="1" applyAlignment="1">
      <alignment horizontal="center"/>
    </xf>
    <xf numFmtId="0" fontId="14" fillId="14" borderId="0" xfId="0" applyFont="1" applyFill="1" applyAlignment="1">
      <alignment horizontal="center"/>
    </xf>
    <xf numFmtId="4" fontId="14" fillId="14" borderId="0" xfId="0" applyNumberFormat="1" applyFont="1" applyFill="1" applyAlignment="1">
      <alignment horizontal="center"/>
    </xf>
    <xf numFmtId="167" fontId="10" fillId="14" borderId="0" xfId="0" applyNumberFormat="1" applyFont="1" applyFill="1" applyAlignment="1">
      <alignment horizontal="center"/>
    </xf>
    <xf numFmtId="165" fontId="10" fillId="14" borderId="0" xfId="0" applyNumberFormat="1" applyFont="1" applyFill="1" applyAlignment="1">
      <alignment horizontal="center"/>
    </xf>
    <xf numFmtId="2" fontId="10" fillId="14" borderId="0" xfId="0" applyNumberFormat="1" applyFont="1" applyFill="1" applyAlignment="1">
      <alignment horizontal="center"/>
    </xf>
    <xf numFmtId="2" fontId="14" fillId="0" borderId="0" xfId="0" applyNumberFormat="1" applyFont="1" applyAlignment="1">
      <alignment horizontal="center"/>
    </xf>
    <xf numFmtId="1" fontId="14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170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" fontId="14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wrapText="1"/>
    </xf>
    <xf numFmtId="169" fontId="12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/>
    </xf>
    <xf numFmtId="0" fontId="1" fillId="0" borderId="0" xfId="0" applyFont="1" applyAlignment="1"/>
    <xf numFmtId="4" fontId="1" fillId="0" borderId="0" xfId="0" applyNumberFormat="1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4" fontId="12" fillId="0" borderId="0" xfId="0" applyNumberFormat="1" applyFont="1" applyAlignment="1">
      <alignment horizontal="center"/>
    </xf>
    <xf numFmtId="4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 wrapText="1"/>
    </xf>
    <xf numFmtId="0" fontId="9" fillId="8" borderId="0" xfId="0" applyFont="1" applyFill="1" applyAlignment="1">
      <alignment horizontal="center" vertical="center"/>
    </xf>
    <xf numFmtId="21" fontId="9" fillId="8" borderId="0" xfId="0" applyNumberFormat="1" applyFont="1" applyFill="1" applyAlignment="1">
      <alignment horizontal="center" vertical="center"/>
    </xf>
    <xf numFmtId="164" fontId="9" fillId="8" borderId="0" xfId="0" applyNumberFormat="1" applyFont="1" applyFill="1" applyAlignment="1">
      <alignment horizontal="center" vertical="center"/>
    </xf>
    <xf numFmtId="2" fontId="9" fillId="8" borderId="0" xfId="0" applyNumberFormat="1" applyFont="1" applyFill="1" applyAlignment="1">
      <alignment horizontal="center" vertical="center"/>
    </xf>
    <xf numFmtId="165" fontId="9" fillId="8" borderId="0" xfId="0" applyNumberFormat="1" applyFont="1" applyFill="1" applyAlignment="1">
      <alignment horizontal="center" vertical="center"/>
    </xf>
    <xf numFmtId="2" fontId="9" fillId="8" borderId="0" xfId="0" applyNumberFormat="1" applyFont="1" applyFill="1" applyAlignment="1">
      <alignment horizontal="center" vertical="center"/>
    </xf>
    <xf numFmtId="1" fontId="9" fillId="8" borderId="0" xfId="0" applyNumberFormat="1" applyFont="1" applyFill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21" fontId="14" fillId="0" borderId="0" xfId="0" applyNumberFormat="1" applyFont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21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2" fontId="15" fillId="0" borderId="0" xfId="0" applyNumberFormat="1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2" fontId="15" fillId="0" borderId="0" xfId="0" applyNumberFormat="1" applyFont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2" fontId="14" fillId="9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169" fontId="12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4" fontId="15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/>
    </xf>
    <xf numFmtId="164" fontId="1" fillId="15" borderId="0" xfId="0" applyNumberFormat="1" applyFont="1" applyFill="1"/>
    <xf numFmtId="1" fontId="9" fillId="0" borderId="4" xfId="0" applyNumberFormat="1" applyFont="1" applyBorder="1" applyAlignment="1">
      <alignment horizontal="center" vertical="center" wrapText="1"/>
    </xf>
    <xf numFmtId="1" fontId="9" fillId="0" borderId="0" xfId="0" applyNumberFormat="1" applyFont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 wrapText="1"/>
    </xf>
    <xf numFmtId="9" fontId="0" fillId="0" borderId="0" xfId="0" applyNumberFormat="1" applyFont="1"/>
    <xf numFmtId="0" fontId="0" fillId="0" borderId="0" xfId="0" applyFont="1"/>
    <xf numFmtId="0" fontId="0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4" xfId="0" applyFont="1" applyBorder="1" applyAlignment="1">
      <alignment wrapText="1"/>
    </xf>
    <xf numFmtId="164" fontId="9" fillId="17" borderId="4" xfId="0" applyNumberFormat="1" applyFont="1" applyFill="1" applyBorder="1" applyAlignment="1">
      <alignment horizontal="center" vertical="center" wrapText="1"/>
    </xf>
    <xf numFmtId="164" fontId="9" fillId="17" borderId="4" xfId="0" applyNumberFormat="1" applyFont="1" applyFill="1" applyBorder="1" applyAlignment="1">
      <alignment horizontal="center"/>
    </xf>
    <xf numFmtId="2" fontId="9" fillId="17" borderId="4" xfId="0" applyNumberFormat="1" applyFont="1" applyFill="1" applyBorder="1" applyAlignment="1">
      <alignment horizontal="center"/>
    </xf>
    <xf numFmtId="165" fontId="9" fillId="17" borderId="4" xfId="0" applyNumberFormat="1" applyFont="1" applyFill="1" applyBorder="1" applyAlignment="1">
      <alignment horizontal="center"/>
    </xf>
    <xf numFmtId="1" fontId="9" fillId="17" borderId="4" xfId="0" applyNumberFormat="1" applyFont="1" applyFill="1" applyBorder="1" applyAlignment="1">
      <alignment horizontal="center"/>
    </xf>
    <xf numFmtId="0" fontId="9" fillId="17" borderId="4" xfId="0" applyFont="1" applyFill="1" applyBorder="1" applyAlignment="1">
      <alignment horizontal="center" vertical="center"/>
    </xf>
    <xf numFmtId="9" fontId="12" fillId="0" borderId="4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9" fontId="1" fillId="0" borderId="0" xfId="0" applyNumberFormat="1" applyFont="1" applyAlignment="1">
      <alignment wrapText="1"/>
    </xf>
    <xf numFmtId="0" fontId="20" fillId="0" borderId="0" xfId="0" applyFont="1" applyAlignment="1">
      <alignment horizontal="center" wrapText="1"/>
    </xf>
    <xf numFmtId="0" fontId="20" fillId="0" borderId="0" xfId="0" applyFont="1" applyAlignment="1">
      <alignment horizontal="center"/>
    </xf>
    <xf numFmtId="2" fontId="9" fillId="17" borderId="4" xfId="0" applyNumberFormat="1" applyFont="1" applyFill="1" applyBorder="1" applyAlignment="1">
      <alignment horizontal="center"/>
    </xf>
    <xf numFmtId="0" fontId="20" fillId="0" borderId="16" xfId="0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0" fillId="18" borderId="18" xfId="0" applyFont="1" applyFill="1" applyBorder="1" applyAlignment="1">
      <alignment wrapText="1"/>
    </xf>
    <xf numFmtId="0" fontId="20" fillId="18" borderId="18" xfId="0" applyFont="1" applyFill="1" applyBorder="1" applyAlignment="1">
      <alignment horizontal="center" wrapText="1"/>
    </xf>
    <xf numFmtId="0" fontId="20" fillId="18" borderId="18" xfId="0" applyFont="1" applyFill="1" applyBorder="1" applyAlignment="1">
      <alignment horizontal="center"/>
    </xf>
    <xf numFmtId="0" fontId="20" fillId="18" borderId="19" xfId="0" applyFont="1" applyFill="1" applyBorder="1" applyAlignment="1">
      <alignment horizontal="center"/>
    </xf>
    <xf numFmtId="0" fontId="20" fillId="18" borderId="20" xfId="0" applyFont="1" applyFill="1" applyBorder="1" applyAlignment="1">
      <alignment horizontal="center"/>
    </xf>
    <xf numFmtId="0" fontId="1" fillId="0" borderId="16" xfId="0" applyFont="1" applyBorder="1"/>
    <xf numFmtId="0" fontId="1" fillId="0" borderId="17" xfId="0" applyFont="1" applyBorder="1"/>
    <xf numFmtId="10" fontId="1" fillId="0" borderId="0" xfId="0" applyNumberFormat="1" applyFont="1"/>
    <xf numFmtId="164" fontId="9" fillId="17" borderId="23" xfId="0" applyNumberFormat="1" applyFont="1" applyFill="1" applyBorder="1" applyAlignment="1">
      <alignment horizontal="center" vertical="center" wrapText="1"/>
    </xf>
    <xf numFmtId="164" fontId="9" fillId="17" borderId="24" xfId="0" applyNumberFormat="1" applyFont="1" applyFill="1" applyBorder="1" applyAlignment="1">
      <alignment horizontal="center"/>
    </xf>
    <xf numFmtId="2" fontId="9" fillId="17" borderId="24" xfId="0" applyNumberFormat="1" applyFont="1" applyFill="1" applyBorder="1" applyAlignment="1">
      <alignment horizontal="center"/>
    </xf>
    <xf numFmtId="165" fontId="9" fillId="17" borderId="24" xfId="0" applyNumberFormat="1" applyFont="1" applyFill="1" applyBorder="1" applyAlignment="1">
      <alignment horizontal="center"/>
    </xf>
    <xf numFmtId="1" fontId="9" fillId="17" borderId="24" xfId="0" applyNumberFormat="1" applyFont="1" applyFill="1" applyBorder="1" applyAlignment="1">
      <alignment horizontal="center"/>
    </xf>
    <xf numFmtId="0" fontId="9" fillId="17" borderId="24" xfId="0" applyFont="1" applyFill="1" applyBorder="1" applyAlignment="1">
      <alignment horizontal="center" vertical="center"/>
    </xf>
    <xf numFmtId="0" fontId="9" fillId="17" borderId="25" xfId="0" applyFont="1" applyFill="1" applyBorder="1" applyAlignment="1">
      <alignment horizontal="center" vertical="center"/>
    </xf>
    <xf numFmtId="164" fontId="9" fillId="17" borderId="26" xfId="0" applyNumberFormat="1" applyFont="1" applyFill="1" applyBorder="1" applyAlignment="1">
      <alignment horizontal="center"/>
    </xf>
    <xf numFmtId="9" fontId="14" fillId="0" borderId="4" xfId="0" applyNumberFormat="1" applyFont="1" applyBorder="1" applyAlignment="1">
      <alignment horizontal="center" wrapText="1"/>
    </xf>
    <xf numFmtId="9" fontId="14" fillId="0" borderId="27" xfId="0" applyNumberFormat="1" applyFont="1" applyBorder="1" applyAlignment="1">
      <alignment horizontal="center" wrapText="1"/>
    </xf>
    <xf numFmtId="9" fontId="14" fillId="0" borderId="28" xfId="0" applyNumberFormat="1" applyFont="1" applyBorder="1" applyAlignment="1">
      <alignment horizontal="center" wrapText="1"/>
    </xf>
    <xf numFmtId="9" fontId="12" fillId="0" borderId="4" xfId="0" applyNumberFormat="1" applyFont="1" applyBorder="1" applyAlignment="1">
      <alignment horizontal="center" wrapText="1"/>
    </xf>
    <xf numFmtId="9" fontId="12" fillId="0" borderId="27" xfId="0" applyNumberFormat="1" applyFont="1" applyBorder="1" applyAlignment="1">
      <alignment horizontal="center" wrapText="1"/>
    </xf>
    <xf numFmtId="9" fontId="14" fillId="0" borderId="28" xfId="0" applyNumberFormat="1" applyFont="1" applyBorder="1" applyAlignment="1">
      <alignment horizontal="center" wrapText="1"/>
    </xf>
    <xf numFmtId="0" fontId="21" fillId="0" borderId="17" xfId="0" applyFont="1" applyBorder="1" applyAlignment="1">
      <alignment horizontal="center"/>
    </xf>
    <xf numFmtId="0" fontId="21" fillId="0" borderId="0" xfId="0" applyFont="1" applyAlignment="1">
      <alignment horizontal="center"/>
    </xf>
    <xf numFmtId="164" fontId="9" fillId="9" borderId="24" xfId="0" applyNumberFormat="1" applyFont="1" applyFill="1" applyBorder="1" applyAlignment="1">
      <alignment horizontal="center" vertical="center"/>
    </xf>
    <xf numFmtId="164" fontId="9" fillId="10" borderId="23" xfId="0" applyNumberFormat="1" applyFont="1" applyFill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9" fontId="22" fillId="0" borderId="4" xfId="0" applyNumberFormat="1" applyFont="1" applyBorder="1" applyAlignment="1">
      <alignment horizontal="center"/>
    </xf>
    <xf numFmtId="9" fontId="22" fillId="0" borderId="1" xfId="0" applyNumberFormat="1" applyFont="1" applyBorder="1" applyAlignment="1">
      <alignment horizontal="center"/>
    </xf>
    <xf numFmtId="172" fontId="0" fillId="0" borderId="4" xfId="0" applyNumberFormat="1" applyFont="1" applyBorder="1" applyAlignment="1">
      <alignment horizontal="center"/>
    </xf>
    <xf numFmtId="172" fontId="0" fillId="0" borderId="4" xfId="0" applyNumberFormat="1" applyFont="1" applyBorder="1"/>
    <xf numFmtId="9" fontId="22" fillId="0" borderId="6" xfId="0" applyNumberFormat="1" applyFont="1" applyBorder="1" applyAlignment="1">
      <alignment horizontal="center"/>
    </xf>
    <xf numFmtId="172" fontId="0" fillId="0" borderId="1" xfId="0" applyNumberFormat="1" applyFont="1" applyBorder="1" applyAlignment="1">
      <alignment horizontal="center"/>
    </xf>
    <xf numFmtId="0" fontId="1" fillId="19" borderId="4" xfId="0" applyFont="1" applyFill="1" applyBorder="1"/>
    <xf numFmtId="0" fontId="1" fillId="0" borderId="4" xfId="0" applyFont="1" applyBorder="1" applyAlignment="1"/>
    <xf numFmtId="0" fontId="1" fillId="20" borderId="4" xfId="0" applyFont="1" applyFill="1" applyBorder="1"/>
    <xf numFmtId="0" fontId="1" fillId="17" borderId="4" xfId="0" applyFont="1" applyFill="1" applyBorder="1"/>
    <xf numFmtId="0" fontId="1" fillId="21" borderId="4" xfId="0" applyFont="1" applyFill="1" applyBorder="1"/>
    <xf numFmtId="0" fontId="1" fillId="16" borderId="4" xfId="0" applyFont="1" applyFill="1" applyBorder="1"/>
    <xf numFmtId="0" fontId="1" fillId="22" borderId="4" xfId="0" applyFont="1" applyFill="1" applyBorder="1"/>
    <xf numFmtId="9" fontId="12" fillId="0" borderId="28" xfId="0" applyNumberFormat="1" applyFont="1" applyBorder="1" applyAlignment="1">
      <alignment horizontal="center" wrapText="1"/>
    </xf>
    <xf numFmtId="172" fontId="9" fillId="9" borderId="4" xfId="0" applyNumberFormat="1" applyFont="1" applyFill="1" applyBorder="1" applyAlignment="1">
      <alignment horizontal="center" vertical="center"/>
    </xf>
    <xf numFmtId="172" fontId="9" fillId="10" borderId="4" xfId="0" applyNumberFormat="1" applyFont="1" applyFill="1" applyBorder="1" applyAlignment="1">
      <alignment horizontal="center" vertical="center"/>
    </xf>
    <xf numFmtId="9" fontId="14" fillId="0" borderId="0" xfId="0" applyNumberFormat="1" applyFont="1" applyAlignment="1">
      <alignment horizontal="center" wrapText="1"/>
    </xf>
    <xf numFmtId="9" fontId="14" fillId="0" borderId="4" xfId="0" applyNumberFormat="1" applyFont="1" applyBorder="1" applyAlignment="1">
      <alignment horizontal="center" wrapText="1"/>
    </xf>
    <xf numFmtId="0" fontId="23" fillId="0" borderId="7" xfId="0" applyFont="1" applyBorder="1" applyAlignment="1">
      <alignment horizontal="center" vertical="center" wrapText="1"/>
    </xf>
    <xf numFmtId="11" fontId="0" fillId="23" borderId="7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0" borderId="2" xfId="0" applyFont="1" applyBorder="1"/>
    <xf numFmtId="0" fontId="3" fillId="0" borderId="3" xfId="0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3" fillId="0" borderId="6" xfId="0" applyFont="1" applyBorder="1"/>
    <xf numFmtId="0" fontId="5" fillId="0" borderId="5" xfId="0" applyFont="1" applyBorder="1" applyAlignment="1">
      <alignment horizontal="center" vertical="center" wrapText="1"/>
    </xf>
    <xf numFmtId="0" fontId="3" fillId="0" borderId="5" xfId="0" applyFont="1" applyBorder="1"/>
    <xf numFmtId="0" fontId="6" fillId="0" borderId="10" xfId="0" applyFont="1" applyBorder="1" applyAlignment="1">
      <alignment horizontal="left" vertical="center" wrapText="1"/>
    </xf>
    <xf numFmtId="0" fontId="3" fillId="0" borderId="10" xfId="0" applyFont="1" applyBorder="1"/>
    <xf numFmtId="0" fontId="7" fillId="0" borderId="0" xfId="0" applyFont="1" applyAlignment="1">
      <alignment vertical="center" wrapText="1"/>
    </xf>
    <xf numFmtId="0" fontId="0" fillId="0" borderId="0" xfId="0" applyFont="1" applyAlignment="1"/>
    <xf numFmtId="0" fontId="2" fillId="3" borderId="1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165" fontId="9" fillId="0" borderId="11" xfId="0" applyNumberFormat="1" applyFont="1" applyBorder="1" applyAlignment="1">
      <alignment horizontal="center" vertical="center"/>
    </xf>
    <xf numFmtId="0" fontId="3" fillId="0" borderId="9" xfId="0" applyFont="1" applyBorder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7" xfId="0" applyFont="1" applyBorder="1"/>
    <xf numFmtId="1" fontId="9" fillId="0" borderId="8" xfId="0" applyNumberFormat="1" applyFont="1" applyBorder="1" applyAlignment="1">
      <alignment horizontal="center" vertical="center" wrapText="1"/>
    </xf>
    <xf numFmtId="164" fontId="9" fillId="9" borderId="1" xfId="0" applyNumberFormat="1" applyFont="1" applyFill="1" applyBorder="1" applyAlignment="1">
      <alignment horizontal="center" vertical="center"/>
    </xf>
    <xf numFmtId="164" fontId="9" fillId="10" borderId="1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4" fontId="9" fillId="17" borderId="29" xfId="0" applyNumberFormat="1" applyFont="1" applyFill="1" applyBorder="1" applyAlignment="1">
      <alignment horizontal="center" vertical="center"/>
    </xf>
    <xf numFmtId="0" fontId="3" fillId="0" borderId="30" xfId="0" applyFont="1" applyBorder="1"/>
    <xf numFmtId="0" fontId="3" fillId="0" borderId="31" xfId="0" applyFont="1" applyBorder="1"/>
    <xf numFmtId="9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164" fontId="9" fillId="9" borderId="1" xfId="0" applyNumberFormat="1" applyFont="1" applyFill="1" applyBorder="1" applyAlignment="1">
      <alignment horizontal="center"/>
    </xf>
    <xf numFmtId="164" fontId="9" fillId="10" borderId="1" xfId="0" applyNumberFormat="1" applyFont="1" applyFill="1" applyBorder="1" applyAlignment="1">
      <alignment horizontal="center"/>
    </xf>
    <xf numFmtId="164" fontId="9" fillId="17" borderId="1" xfId="0" applyNumberFormat="1" applyFont="1" applyFill="1" applyBorder="1" applyAlignment="1">
      <alignment horizontal="center" wrapText="1"/>
    </xf>
    <xf numFmtId="0" fontId="20" fillId="0" borderId="15" xfId="0" applyFont="1" applyBorder="1" applyAlignment="1">
      <alignment horizontal="center" vertical="center"/>
    </xf>
    <xf numFmtId="0" fontId="3" fillId="0" borderId="15" xfId="0" applyFont="1" applyBorder="1"/>
    <xf numFmtId="164" fontId="9" fillId="10" borderId="21" xfId="0" applyNumberFormat="1" applyFont="1" applyFill="1" applyBorder="1" applyAlignment="1">
      <alignment horizontal="center"/>
    </xf>
    <xf numFmtId="0" fontId="3" fillId="0" borderId="22" xfId="0" applyFont="1" applyBorder="1"/>
    <xf numFmtId="165" fontId="9" fillId="0" borderId="8" xfId="0" applyNumberFormat="1" applyFont="1" applyBorder="1" applyAlignment="1">
      <alignment horizontal="center" vertical="center" wrapText="1"/>
    </xf>
    <xf numFmtId="164" fontId="9" fillId="17" borderId="29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84">
    <dxf>
      <fill>
        <patternFill patternType="solid">
          <fgColor rgb="FFF4C7C3"/>
          <bgColor rgb="FFF4C7C3"/>
        </patternFill>
      </fill>
    </dxf>
    <dxf>
      <fill>
        <patternFill patternType="solid">
          <fgColor rgb="FF00FFFF"/>
          <bgColor rgb="FF00FFFF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00FFFF"/>
          <bgColor rgb="FF00FFFF"/>
        </patternFill>
      </fill>
    </dxf>
    <dxf>
      <fill>
        <patternFill patternType="solid">
          <fgColor rgb="FF00FFFF"/>
          <bgColor rgb="FF00FFF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00FFFF"/>
          <bgColor rgb="FF00FFFF"/>
        </patternFill>
      </fill>
    </dxf>
    <dxf>
      <fill>
        <patternFill patternType="solid">
          <fgColor rgb="FF00FFFF"/>
          <bgColor rgb="FF00FFF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7C80"/>
          <bgColor rgb="FFFF7C8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A9999"/>
          <bgColor rgb="FFEA9999"/>
        </patternFill>
      </fill>
    </dxf>
    <dxf>
      <font>
        <color rgb="FF92D050"/>
      </font>
      <fill>
        <patternFill patternType="none"/>
      </fill>
    </dxf>
    <dxf>
      <font>
        <color rgb="FF92D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92D050"/>
      </font>
      <fill>
        <patternFill patternType="none"/>
      </fill>
    </dxf>
    <dxf>
      <font>
        <color rgb="FF92D050"/>
      </font>
      <fill>
        <patternFill patternType="none"/>
      </fill>
    </dxf>
    <dxf>
      <font>
        <color rgb="FF92D050"/>
      </font>
      <fill>
        <patternFill patternType="none"/>
      </fill>
    </dxf>
    <dxf>
      <font>
        <color rgb="FF92D050"/>
      </font>
      <fill>
        <patternFill patternType="none"/>
      </fill>
    </dxf>
    <dxf>
      <font>
        <color rgb="FF92D050"/>
      </font>
      <fill>
        <patternFill patternType="none"/>
      </fill>
    </dxf>
    <dxf>
      <fill>
        <patternFill patternType="solid">
          <fgColor rgb="FFB7E1CD"/>
          <bgColor rgb="FFB7E1CD"/>
        </patternFill>
      </fill>
    </dxf>
    <dxf>
      <font>
        <color rgb="FF000000"/>
      </font>
      <fill>
        <patternFill patternType="solid">
          <fgColor rgb="FFE6B8AF"/>
          <bgColor rgb="FFE6B8AF"/>
        </patternFill>
      </fill>
    </dxf>
    <dxf>
      <font>
        <color rgb="FF92D050"/>
      </font>
      <fill>
        <patternFill patternType="none"/>
      </fill>
    </dxf>
    <dxf>
      <font>
        <color rgb="FF92D050"/>
      </font>
      <fill>
        <patternFill patternType="none"/>
      </fill>
    </dxf>
    <dxf>
      <font>
        <color rgb="FF92D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92D050"/>
      </font>
      <fill>
        <patternFill patternType="none"/>
      </fill>
    </dxf>
    <dxf>
      <font>
        <color rgb="FF92D050"/>
      </font>
      <fill>
        <patternFill patternType="none"/>
      </fill>
    </dxf>
    <dxf>
      <font>
        <color rgb="FF92D050"/>
      </font>
      <fill>
        <patternFill patternType="none"/>
      </fill>
    </dxf>
    <dxf>
      <font>
        <color rgb="FF92D050"/>
      </font>
      <fill>
        <patternFill patternType="none"/>
      </fill>
    </dxf>
    <dxf>
      <font>
        <color rgb="FF92D050"/>
      </font>
      <fill>
        <patternFill patternType="none"/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7C80"/>
          <bgColor rgb="FFFF7C80"/>
        </patternFill>
      </fill>
    </dxf>
    <dxf>
      <font>
        <color rgb="FF92D050"/>
      </font>
      <fill>
        <patternFill patternType="none"/>
      </fill>
    </dxf>
    <dxf>
      <font>
        <color rgb="FF92D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92D050"/>
      </font>
      <fill>
        <patternFill patternType="none"/>
      </fill>
    </dxf>
    <dxf>
      <font>
        <color rgb="FF92D050"/>
      </font>
      <fill>
        <patternFill patternType="none"/>
      </fill>
    </dxf>
    <dxf>
      <font>
        <color rgb="FF92D050"/>
      </font>
      <fill>
        <patternFill patternType="none"/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7C80"/>
          <bgColor rgb="FFFF7C8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7C80"/>
          <bgColor rgb="FFFF7C80"/>
        </patternFill>
      </fill>
    </dxf>
    <dxf>
      <font>
        <color rgb="FF92D050"/>
      </font>
      <fill>
        <patternFill patternType="none"/>
      </fill>
    </dxf>
    <dxf>
      <font>
        <color rgb="FF92D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92D050"/>
      </font>
      <fill>
        <patternFill patternType="none"/>
      </fill>
    </dxf>
    <dxf>
      <font>
        <color rgb="FF92D050"/>
      </font>
      <fill>
        <patternFill patternType="none"/>
      </fill>
    </dxf>
    <dxf>
      <font>
        <color rgb="FF92D050"/>
      </font>
      <fill>
        <patternFill patternType="none"/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A9999"/>
          <bgColor rgb="FFEA999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bar"/>
        <c:grouping val="stacked"/>
        <c:varyColors val="1"/>
        <c:ser>
          <c:idx val="0"/>
          <c:order val="0"/>
          <c:tx>
            <c:strRef>
              <c:f>'CUMPLIMIENTO TU-TO'!$L$61</c:f>
              <c:strCache>
                <c:ptCount val="1"/>
                <c:pt idx="0">
                  <c:v>RES 5731/08</c:v>
                </c:pt>
              </c:strCache>
            </c:strRef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FA9C-40CB-880F-BAF599212C0E}"/>
              </c:ext>
            </c:extLst>
          </c:dPt>
          <c:dPt>
            <c:idx val="1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FA9C-40CB-880F-BAF599212C0E}"/>
              </c:ext>
            </c:extLst>
          </c:dPt>
          <c:dPt>
            <c:idx val="2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FA9C-40CB-880F-BAF599212C0E}"/>
              </c:ext>
            </c:extLst>
          </c:dPt>
          <c:dPt>
            <c:idx val="4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FA9C-40CB-880F-BAF599212C0E}"/>
              </c:ext>
            </c:extLst>
          </c:dPt>
          <c:dPt>
            <c:idx val="5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FA9C-40CB-880F-BAF599212C0E}"/>
              </c:ext>
            </c:extLst>
          </c:dPt>
          <c:dPt>
            <c:idx val="6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9-FA9C-40CB-880F-BAF599212C0E}"/>
              </c:ext>
            </c:extLst>
          </c:dPt>
          <c:dPt>
            <c:idx val="7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FA9C-40CB-880F-BAF599212C0E}"/>
              </c:ext>
            </c:extLst>
          </c:dPt>
          <c:dPt>
            <c:idx val="8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FA9C-40CB-880F-BAF599212C0E}"/>
              </c:ext>
            </c:extLst>
          </c:dPt>
          <c:dPt>
            <c:idx val="9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E-FA9C-40CB-880F-BAF599212C0E}"/>
              </c:ext>
            </c:extLst>
          </c:dPt>
          <c:dPt>
            <c:idx val="10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0-FA9C-40CB-880F-BAF599212C0E}"/>
              </c:ext>
            </c:extLst>
          </c:dPt>
          <c:dPt>
            <c:idx val="11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2-FA9C-40CB-880F-BAF599212C0E}"/>
              </c:ext>
            </c:extLst>
          </c:dPt>
          <c:dPt>
            <c:idx val="13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4-FA9C-40CB-880F-BAF599212C0E}"/>
              </c:ext>
            </c:extLst>
          </c:dPt>
          <c:dPt>
            <c:idx val="14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6-FA9C-40CB-880F-BAF599212C0E}"/>
              </c:ext>
            </c:extLst>
          </c:dPt>
          <c:dPt>
            <c:idx val="16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8-FA9C-40CB-880F-BAF599212C0E}"/>
              </c:ext>
            </c:extLst>
          </c:dPt>
          <c:dPt>
            <c:idx val="17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A-FA9C-40CB-880F-BAF599212C0E}"/>
              </c:ext>
            </c:extLst>
          </c:dPt>
          <c:dPt>
            <c:idx val="19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C-FA9C-40CB-880F-BAF599212C0E}"/>
              </c:ext>
            </c:extLst>
          </c:dPt>
          <c:dPt>
            <c:idx val="20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FA9C-40CB-880F-BAF599212C0E}"/>
              </c:ext>
            </c:extLst>
          </c:dPt>
          <c:dPt>
            <c:idx val="22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0-FA9C-40CB-880F-BAF599212C0E}"/>
              </c:ext>
            </c:extLst>
          </c:dPt>
          <c:dPt>
            <c:idx val="23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2-FA9C-40CB-880F-BAF599212C0E}"/>
              </c:ext>
            </c:extLst>
          </c:dPt>
          <c:dPt>
            <c:idx val="25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4-FA9C-40CB-880F-BAF599212C0E}"/>
              </c:ext>
            </c:extLst>
          </c:dPt>
          <c:dPt>
            <c:idx val="26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6-FA9C-40CB-880F-BAF599212C0E}"/>
              </c:ext>
            </c:extLst>
          </c:dPt>
          <c:dPt>
            <c:idx val="28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FA9C-40CB-880F-BAF599212C0E}"/>
              </c:ext>
            </c:extLst>
          </c:dPt>
          <c:dPt>
            <c:idx val="29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FA9C-40CB-880F-BAF599212C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TU-TO'!$I$62:$I$91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TU-TO'!$L$62:$L$91</c:f>
              <c:numCache>
                <c:formatCode>0;0</c:formatCode>
                <c:ptCount val="30"/>
                <c:pt idx="0">
                  <c:v>-93.137254901960787</c:v>
                </c:pt>
                <c:pt idx="1">
                  <c:v>-97.916666666666657</c:v>
                </c:pt>
                <c:pt idx="2">
                  <c:v>-100</c:v>
                </c:pt>
                <c:pt idx="3">
                  <c:v>-92.156862745098039</c:v>
                </c:pt>
                <c:pt idx="4">
                  <c:v>-96.875</c:v>
                </c:pt>
                <c:pt idx="5">
                  <c:v>-81.25</c:v>
                </c:pt>
                <c:pt idx="6">
                  <c:v>-75.490196078431367</c:v>
                </c:pt>
                <c:pt idx="7">
                  <c:v>-88.541666666666657</c:v>
                </c:pt>
                <c:pt idx="8">
                  <c:v>-66.666666666666657</c:v>
                </c:pt>
                <c:pt idx="9">
                  <c:v>-79.411764705882348</c:v>
                </c:pt>
                <c:pt idx="10">
                  <c:v>-69.791666666666657</c:v>
                </c:pt>
                <c:pt idx="11">
                  <c:v>-64.583333333333343</c:v>
                </c:pt>
                <c:pt idx="12">
                  <c:v>-61.764705882352942</c:v>
                </c:pt>
                <c:pt idx="13">
                  <c:v>-68.75</c:v>
                </c:pt>
                <c:pt idx="14">
                  <c:v>-89.583333333333343</c:v>
                </c:pt>
                <c:pt idx="15">
                  <c:v>-36.274509803921568</c:v>
                </c:pt>
                <c:pt idx="16">
                  <c:v>-51.041666666666664</c:v>
                </c:pt>
                <c:pt idx="17">
                  <c:v>-58.333333333333336</c:v>
                </c:pt>
                <c:pt idx="18">
                  <c:v>-96.078431372549019</c:v>
                </c:pt>
                <c:pt idx="19">
                  <c:v>-91.666666666666657</c:v>
                </c:pt>
                <c:pt idx="20">
                  <c:v>-97.916666666666657</c:v>
                </c:pt>
                <c:pt idx="21">
                  <c:v>-83.333333333333343</c:v>
                </c:pt>
                <c:pt idx="22">
                  <c:v>-90.625</c:v>
                </c:pt>
                <c:pt idx="23">
                  <c:v>-91.666666666666657</c:v>
                </c:pt>
                <c:pt idx="24">
                  <c:v>-86.274509803921575</c:v>
                </c:pt>
                <c:pt idx="25">
                  <c:v>-85.416666666666657</c:v>
                </c:pt>
                <c:pt idx="26">
                  <c:v>-91.666666666666657</c:v>
                </c:pt>
                <c:pt idx="27">
                  <c:v>-91.17647058823529</c:v>
                </c:pt>
                <c:pt idx="28">
                  <c:v>-100</c:v>
                </c:pt>
                <c:pt idx="29">
                  <c:v>-94.791666666666657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B-FA9C-40CB-880F-BAF599212C0E}"/>
            </c:ext>
          </c:extLst>
        </c:ser>
        <c:ser>
          <c:idx val="1"/>
          <c:order val="1"/>
          <c:tx>
            <c:strRef>
              <c:f>'CUMPLIMIENTO TU-TO'!$M$61</c:f>
              <c:strCache>
                <c:ptCount val="1"/>
                <c:pt idx="0">
                  <c:v>RES 3162/15</c:v>
                </c:pt>
              </c:strCache>
            </c:strRef>
          </c:tx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D-FA9C-40CB-880F-BAF599212C0E}"/>
              </c:ext>
            </c:extLst>
          </c:dPt>
          <c:dPt>
            <c:idx val="2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F-FA9C-40CB-880F-BAF599212C0E}"/>
              </c:ext>
            </c:extLst>
          </c:dPt>
          <c:dPt>
            <c:idx val="4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1-FA9C-40CB-880F-BAF599212C0E}"/>
              </c:ext>
            </c:extLst>
          </c:dPt>
          <c:dPt>
            <c:idx val="5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3-FA9C-40CB-880F-BAF599212C0E}"/>
              </c:ext>
            </c:extLst>
          </c:dPt>
          <c:dPt>
            <c:idx val="7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5-FA9C-40CB-880F-BAF599212C0E}"/>
              </c:ext>
            </c:extLst>
          </c:dPt>
          <c:dPt>
            <c:idx val="8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7-FA9C-40CB-880F-BAF599212C0E}"/>
              </c:ext>
            </c:extLst>
          </c:dPt>
          <c:dPt>
            <c:idx val="10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9-FA9C-40CB-880F-BAF599212C0E}"/>
              </c:ext>
            </c:extLst>
          </c:dPt>
          <c:dPt>
            <c:idx val="11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B-FA9C-40CB-880F-BAF599212C0E}"/>
              </c:ext>
            </c:extLst>
          </c:dPt>
          <c:dPt>
            <c:idx val="13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D-FA9C-40CB-880F-BAF599212C0E}"/>
              </c:ext>
            </c:extLst>
          </c:dPt>
          <c:dPt>
            <c:idx val="14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F-FA9C-40CB-880F-BAF599212C0E}"/>
              </c:ext>
            </c:extLst>
          </c:dPt>
          <c:dPt>
            <c:idx val="16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1-FA9C-40CB-880F-BAF599212C0E}"/>
              </c:ext>
            </c:extLst>
          </c:dPt>
          <c:dPt>
            <c:idx val="17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3-FA9C-40CB-880F-BAF599212C0E}"/>
              </c:ext>
            </c:extLst>
          </c:dPt>
          <c:dPt>
            <c:idx val="19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5-FA9C-40CB-880F-BAF599212C0E}"/>
              </c:ext>
            </c:extLst>
          </c:dPt>
          <c:dPt>
            <c:idx val="20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7-FA9C-40CB-880F-BAF599212C0E}"/>
              </c:ext>
            </c:extLst>
          </c:dPt>
          <c:dPt>
            <c:idx val="22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9-FA9C-40CB-880F-BAF599212C0E}"/>
              </c:ext>
            </c:extLst>
          </c:dPt>
          <c:dPt>
            <c:idx val="23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B-FA9C-40CB-880F-BAF599212C0E}"/>
              </c:ext>
            </c:extLst>
          </c:dPt>
          <c:dPt>
            <c:idx val="25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D-FA9C-40CB-880F-BAF599212C0E}"/>
              </c:ext>
            </c:extLst>
          </c:dPt>
          <c:dPt>
            <c:idx val="26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F-FA9C-40CB-880F-BAF599212C0E}"/>
              </c:ext>
            </c:extLst>
          </c:dPt>
          <c:dPt>
            <c:idx val="28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1-FA9C-40CB-880F-BAF599212C0E}"/>
              </c:ext>
            </c:extLst>
          </c:dPt>
          <c:dPt>
            <c:idx val="29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3-FA9C-40CB-880F-BAF599212C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TU-TO'!$I$62:$I$91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TU-TO'!$M$62:$M$91</c:f>
              <c:numCache>
                <c:formatCode>0;0</c:formatCode>
                <c:ptCount val="30"/>
                <c:pt idx="0">
                  <c:v>70.588235294117652</c:v>
                </c:pt>
                <c:pt idx="1">
                  <c:v>85.416666666666657</c:v>
                </c:pt>
                <c:pt idx="2">
                  <c:v>58.333333333333336</c:v>
                </c:pt>
                <c:pt idx="3">
                  <c:v>69.607843137254903</c:v>
                </c:pt>
                <c:pt idx="4">
                  <c:v>57.291666666666664</c:v>
                </c:pt>
                <c:pt idx="5">
                  <c:v>43.75</c:v>
                </c:pt>
                <c:pt idx="6">
                  <c:v>15.686274509803921</c:v>
                </c:pt>
                <c:pt idx="7">
                  <c:v>23.958333333333336</c:v>
                </c:pt>
                <c:pt idx="8">
                  <c:v>2.083333333333333</c:v>
                </c:pt>
                <c:pt idx="9">
                  <c:v>63.725490196078425</c:v>
                </c:pt>
                <c:pt idx="10">
                  <c:v>55.208333333333336</c:v>
                </c:pt>
                <c:pt idx="11">
                  <c:v>41.666666666666671</c:v>
                </c:pt>
                <c:pt idx="12">
                  <c:v>31.372549019607842</c:v>
                </c:pt>
                <c:pt idx="13">
                  <c:v>45.833333333333329</c:v>
                </c:pt>
                <c:pt idx="14">
                  <c:v>54.166666666666664</c:v>
                </c:pt>
                <c:pt idx="15">
                  <c:v>36.274509803921568</c:v>
                </c:pt>
                <c:pt idx="16">
                  <c:v>51.041666666666664</c:v>
                </c:pt>
                <c:pt idx="17">
                  <c:v>58.333333333333336</c:v>
                </c:pt>
                <c:pt idx="18">
                  <c:v>86.274509803921575</c:v>
                </c:pt>
                <c:pt idx="19">
                  <c:v>78.125</c:v>
                </c:pt>
                <c:pt idx="20">
                  <c:v>83.333333333333343</c:v>
                </c:pt>
                <c:pt idx="21">
                  <c:v>49.019607843137251</c:v>
                </c:pt>
                <c:pt idx="22">
                  <c:v>29.166666666666668</c:v>
                </c:pt>
                <c:pt idx="23">
                  <c:v>72.916666666666657</c:v>
                </c:pt>
                <c:pt idx="24">
                  <c:v>73.529411764705884</c:v>
                </c:pt>
                <c:pt idx="25">
                  <c:v>66.666666666666657</c:v>
                </c:pt>
                <c:pt idx="26">
                  <c:v>54.166666666666664</c:v>
                </c:pt>
                <c:pt idx="27">
                  <c:v>67.64705882352942</c:v>
                </c:pt>
                <c:pt idx="28">
                  <c:v>92.708333333333343</c:v>
                </c:pt>
                <c:pt idx="29">
                  <c:v>91.666666666666657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54-FA9C-40CB-880F-BAF599212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1320700"/>
        <c:axId val="925562188"/>
      </c:barChart>
      <c:catAx>
        <c:axId val="211132070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low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925562188"/>
        <c:crosses val="autoZero"/>
        <c:auto val="1"/>
        <c:lblAlgn val="ctr"/>
        <c:lblOffset val="100"/>
        <c:noMultiLvlLbl val="1"/>
      </c:catAx>
      <c:valAx>
        <c:axId val="92556218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;0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11320700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bar"/>
        <c:grouping val="stacked"/>
        <c:varyColors val="1"/>
        <c:ser>
          <c:idx val="0"/>
          <c:order val="0"/>
          <c:tx>
            <c:strRef>
              <c:f>'CUMPLIMIENTO FU-SA'!$L$110</c:f>
              <c:strCache>
                <c:ptCount val="1"/>
                <c:pt idx="0">
                  <c:v>RES 5731/08</c:v>
                </c:pt>
              </c:strCache>
            </c:strRef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C0CE-4E74-87E1-70015162FEE3}"/>
              </c:ext>
            </c:extLst>
          </c:dPt>
          <c:dPt>
            <c:idx val="1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C0CE-4E74-87E1-70015162FEE3}"/>
              </c:ext>
            </c:extLst>
          </c:dPt>
          <c:dPt>
            <c:idx val="2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C0CE-4E74-87E1-70015162FEE3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C0CE-4E74-87E1-70015162FEE3}"/>
              </c:ext>
            </c:extLst>
          </c:dPt>
          <c:dPt>
            <c:idx val="4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C0CE-4E74-87E1-70015162FEE3}"/>
              </c:ext>
            </c:extLst>
          </c:dPt>
          <c:dPt>
            <c:idx val="5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C0CE-4E74-87E1-70015162FEE3}"/>
              </c:ext>
            </c:extLst>
          </c:dPt>
          <c:dPt>
            <c:idx val="7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C0CE-4E74-87E1-70015162FEE3}"/>
              </c:ext>
            </c:extLst>
          </c:dPt>
          <c:dPt>
            <c:idx val="8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C0CE-4E74-87E1-70015162FEE3}"/>
              </c:ext>
            </c:extLst>
          </c:dPt>
          <c:dPt>
            <c:idx val="10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C0CE-4E74-87E1-70015162FEE3}"/>
              </c:ext>
            </c:extLst>
          </c:dPt>
          <c:dPt>
            <c:idx val="11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C0CE-4E74-87E1-70015162FEE3}"/>
              </c:ext>
            </c:extLst>
          </c:dPt>
          <c:dPt>
            <c:idx val="13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C0CE-4E74-87E1-70015162FEE3}"/>
              </c:ext>
            </c:extLst>
          </c:dPt>
          <c:dPt>
            <c:idx val="14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C0CE-4E74-87E1-70015162FEE3}"/>
              </c:ext>
            </c:extLst>
          </c:dPt>
          <c:dPt>
            <c:idx val="16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C0CE-4E74-87E1-70015162FEE3}"/>
              </c:ext>
            </c:extLst>
          </c:dPt>
          <c:dPt>
            <c:idx val="17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C0CE-4E74-87E1-70015162FEE3}"/>
              </c:ext>
            </c:extLst>
          </c:dPt>
          <c:dPt>
            <c:idx val="19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C0CE-4E74-87E1-70015162FEE3}"/>
              </c:ext>
            </c:extLst>
          </c:dPt>
          <c:dPt>
            <c:idx val="20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C0CE-4E74-87E1-70015162FEE3}"/>
              </c:ext>
            </c:extLst>
          </c:dPt>
          <c:dPt>
            <c:idx val="22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C0CE-4E74-87E1-70015162FEE3}"/>
              </c:ext>
            </c:extLst>
          </c:dPt>
          <c:dPt>
            <c:idx val="23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C0CE-4E74-87E1-70015162FEE3}"/>
              </c:ext>
            </c:extLst>
          </c:dPt>
          <c:dPt>
            <c:idx val="25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C0CE-4E74-87E1-70015162FEE3}"/>
              </c:ext>
            </c:extLst>
          </c:dPt>
          <c:dPt>
            <c:idx val="26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5-C0CE-4E74-87E1-70015162FEE3}"/>
              </c:ext>
            </c:extLst>
          </c:dPt>
          <c:dPt>
            <c:idx val="28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7-C0CE-4E74-87E1-70015162FEE3}"/>
              </c:ext>
            </c:extLst>
          </c:dPt>
          <c:dPt>
            <c:idx val="29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9-C0CE-4E74-87E1-70015162FE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FU-SA'!$I$111:$I$140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FU-SA'!$L$111:$L$140</c:f>
              <c:numCache>
                <c:formatCode>0;0</c:formatCode>
                <c:ptCount val="30"/>
                <c:pt idx="0">
                  <c:v>-20.261437908496731</c:v>
                </c:pt>
                <c:pt idx="1">
                  <c:v>-79.787234042553195</c:v>
                </c:pt>
                <c:pt idx="2">
                  <c:v>-91.780821917808225</c:v>
                </c:pt>
                <c:pt idx="3">
                  <c:v>-69.281045751633982</c:v>
                </c:pt>
                <c:pt idx="4">
                  <c:v>-36.111111111111107</c:v>
                </c:pt>
                <c:pt idx="5">
                  <c:v>-57.534246575342465</c:v>
                </c:pt>
                <c:pt idx="6">
                  <c:v>-33.333333333333329</c:v>
                </c:pt>
                <c:pt idx="7">
                  <c:v>-25.925925925925924</c:v>
                </c:pt>
                <c:pt idx="8">
                  <c:v>-26.027397260273972</c:v>
                </c:pt>
                <c:pt idx="9">
                  <c:v>-31.372549019607842</c:v>
                </c:pt>
                <c:pt idx="10">
                  <c:v>-16.666666666666664</c:v>
                </c:pt>
                <c:pt idx="11">
                  <c:v>-34.246575342465754</c:v>
                </c:pt>
                <c:pt idx="12">
                  <c:v>-77.777777777777786</c:v>
                </c:pt>
                <c:pt idx="13">
                  <c:v>-61.111111111111114</c:v>
                </c:pt>
                <c:pt idx="14">
                  <c:v>-76.712328767123282</c:v>
                </c:pt>
                <c:pt idx="15">
                  <c:v>-56.209150326797385</c:v>
                </c:pt>
                <c:pt idx="16">
                  <c:v>-52.777777777777779</c:v>
                </c:pt>
                <c:pt idx="17">
                  <c:v>-56.164383561643838</c:v>
                </c:pt>
                <c:pt idx="18">
                  <c:v>-41.830065359477125</c:v>
                </c:pt>
                <c:pt idx="19">
                  <c:v>-31.481481481481481</c:v>
                </c:pt>
                <c:pt idx="20">
                  <c:v>-67.123287671232873</c:v>
                </c:pt>
                <c:pt idx="21">
                  <c:v>-7.18954248366013</c:v>
                </c:pt>
                <c:pt idx="22">
                  <c:v>-10.185185185185185</c:v>
                </c:pt>
                <c:pt idx="23">
                  <c:v>-31.506849315068493</c:v>
                </c:pt>
                <c:pt idx="24">
                  <c:v>-100</c:v>
                </c:pt>
                <c:pt idx="25">
                  <c:v>-100</c:v>
                </c:pt>
                <c:pt idx="26">
                  <c:v>-97.260273972602747</c:v>
                </c:pt>
                <c:pt idx="27">
                  <c:v>-16.33986928104575</c:v>
                </c:pt>
                <c:pt idx="28">
                  <c:v>-27.777777777777779</c:v>
                </c:pt>
                <c:pt idx="29">
                  <c:v>-50.684931506849317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A-C0CE-4E74-87E1-70015162FEE3}"/>
            </c:ext>
          </c:extLst>
        </c:ser>
        <c:ser>
          <c:idx val="1"/>
          <c:order val="1"/>
          <c:tx>
            <c:strRef>
              <c:f>'CUMPLIMIENTO FU-SA'!$M$110</c:f>
              <c:strCache>
                <c:ptCount val="1"/>
                <c:pt idx="0">
                  <c:v>RES 3162/15</c:v>
                </c:pt>
              </c:strCache>
            </c:strRef>
          </c:tx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C-C0CE-4E74-87E1-70015162FEE3}"/>
              </c:ext>
            </c:extLst>
          </c:dPt>
          <c:dPt>
            <c:idx val="2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E-C0CE-4E74-87E1-70015162FEE3}"/>
              </c:ext>
            </c:extLst>
          </c:dPt>
          <c:dPt>
            <c:idx val="4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C0CE-4E74-87E1-70015162FEE3}"/>
              </c:ext>
            </c:extLst>
          </c:dPt>
          <c:dPt>
            <c:idx val="5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2-C0CE-4E74-87E1-70015162FEE3}"/>
              </c:ext>
            </c:extLst>
          </c:dPt>
          <c:dPt>
            <c:idx val="7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4-C0CE-4E74-87E1-70015162FEE3}"/>
              </c:ext>
            </c:extLst>
          </c:dPt>
          <c:dPt>
            <c:idx val="8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6-C0CE-4E74-87E1-70015162FEE3}"/>
              </c:ext>
            </c:extLst>
          </c:dPt>
          <c:dPt>
            <c:idx val="10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8-C0CE-4E74-87E1-70015162FEE3}"/>
              </c:ext>
            </c:extLst>
          </c:dPt>
          <c:dPt>
            <c:idx val="11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A-C0CE-4E74-87E1-70015162FEE3}"/>
              </c:ext>
            </c:extLst>
          </c:dPt>
          <c:dPt>
            <c:idx val="13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C-C0CE-4E74-87E1-70015162FEE3}"/>
              </c:ext>
            </c:extLst>
          </c:dPt>
          <c:dPt>
            <c:idx val="14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E-C0CE-4E74-87E1-70015162FEE3}"/>
              </c:ext>
            </c:extLst>
          </c:dPt>
          <c:dPt>
            <c:idx val="16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0-C0CE-4E74-87E1-70015162FEE3}"/>
              </c:ext>
            </c:extLst>
          </c:dPt>
          <c:dPt>
            <c:idx val="17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2-C0CE-4E74-87E1-70015162FEE3}"/>
              </c:ext>
            </c:extLst>
          </c:dPt>
          <c:dPt>
            <c:idx val="19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4-C0CE-4E74-87E1-70015162FEE3}"/>
              </c:ext>
            </c:extLst>
          </c:dPt>
          <c:dPt>
            <c:idx val="20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6-C0CE-4E74-87E1-70015162FEE3}"/>
              </c:ext>
            </c:extLst>
          </c:dPt>
          <c:dPt>
            <c:idx val="22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8-C0CE-4E74-87E1-70015162FEE3}"/>
              </c:ext>
            </c:extLst>
          </c:dPt>
          <c:dPt>
            <c:idx val="23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A-C0CE-4E74-87E1-70015162FEE3}"/>
              </c:ext>
            </c:extLst>
          </c:dPt>
          <c:dPt>
            <c:idx val="25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C-C0CE-4E74-87E1-70015162FEE3}"/>
              </c:ext>
            </c:extLst>
          </c:dPt>
          <c:dPt>
            <c:idx val="26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E-C0CE-4E74-87E1-70015162FEE3}"/>
              </c:ext>
            </c:extLst>
          </c:dPt>
          <c:dPt>
            <c:idx val="27"/>
            <c:invertIfNegative val="1"/>
            <c:bubble3D val="0"/>
            <c:extLst>
              <c:ext xmlns:c16="http://schemas.microsoft.com/office/drawing/2014/chart" uri="{C3380CC4-5D6E-409C-BE32-E72D297353CC}">
                <c16:uniqueId val="{0000004F-C0CE-4E74-87E1-70015162FEE3}"/>
              </c:ext>
            </c:extLst>
          </c:dPt>
          <c:dPt>
            <c:idx val="28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1-C0CE-4E74-87E1-70015162FEE3}"/>
              </c:ext>
            </c:extLst>
          </c:dPt>
          <c:dPt>
            <c:idx val="29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3-C0CE-4E74-87E1-70015162FE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FU-SA'!$I$111:$I$140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FU-SA'!$M$111:$M$140</c:f>
              <c:numCache>
                <c:formatCode>0;0</c:formatCode>
                <c:ptCount val="30"/>
                <c:pt idx="0">
                  <c:v>4.5751633986928102</c:v>
                </c:pt>
                <c:pt idx="1">
                  <c:v>25.531914893617021</c:v>
                </c:pt>
                <c:pt idx="2">
                  <c:v>10.95890410958904</c:v>
                </c:pt>
                <c:pt idx="3">
                  <c:v>0</c:v>
                </c:pt>
                <c:pt idx="4">
                  <c:v>0.92592592592592582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4.5751633986928102</c:v>
                </c:pt>
                <c:pt idx="10">
                  <c:v>0</c:v>
                </c:pt>
                <c:pt idx="11">
                  <c:v>9.5890410958904102</c:v>
                </c:pt>
                <c:pt idx="12">
                  <c:v>0.65359477124183007</c:v>
                </c:pt>
                <c:pt idx="13">
                  <c:v>0.92592592592592582</c:v>
                </c:pt>
                <c:pt idx="14">
                  <c:v>2.7397260273972601</c:v>
                </c:pt>
                <c:pt idx="15">
                  <c:v>3.2679738562091507</c:v>
                </c:pt>
                <c:pt idx="16">
                  <c:v>1.8518518518518516</c:v>
                </c:pt>
                <c:pt idx="17">
                  <c:v>2.7397260273972601</c:v>
                </c:pt>
                <c:pt idx="18">
                  <c:v>3.2679738562091507</c:v>
                </c:pt>
                <c:pt idx="19">
                  <c:v>1.8518518518518516</c:v>
                </c:pt>
                <c:pt idx="20">
                  <c:v>9.5890410958904102</c:v>
                </c:pt>
                <c:pt idx="21">
                  <c:v>1.3071895424836601</c:v>
                </c:pt>
                <c:pt idx="22">
                  <c:v>1.8518518518518516</c:v>
                </c:pt>
                <c:pt idx="23">
                  <c:v>19.17808219178082</c:v>
                </c:pt>
                <c:pt idx="24">
                  <c:v>98.692810457516345</c:v>
                </c:pt>
                <c:pt idx="25">
                  <c:v>100</c:v>
                </c:pt>
                <c:pt idx="26">
                  <c:v>91.780821917808225</c:v>
                </c:pt>
                <c:pt idx="27">
                  <c:v>1.9607843137254901</c:v>
                </c:pt>
                <c:pt idx="28">
                  <c:v>3.7037037037037033</c:v>
                </c:pt>
                <c:pt idx="29">
                  <c:v>4.10958904109589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54-C0CE-4E74-87E1-70015162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31971887"/>
        <c:axId val="1112084571"/>
      </c:barChart>
      <c:catAx>
        <c:axId val="1531971887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low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12084571"/>
        <c:crosses val="autoZero"/>
        <c:auto val="1"/>
        <c:lblAlgn val="ctr"/>
        <c:lblOffset val="100"/>
        <c:noMultiLvlLbl val="1"/>
      </c:catAx>
      <c:valAx>
        <c:axId val="111208457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;0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531971887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bar"/>
        <c:grouping val="stacked"/>
        <c:varyColors val="1"/>
        <c:ser>
          <c:idx val="0"/>
          <c:order val="0"/>
          <c:tx>
            <c:strRef>
              <c:f>'CUMPLIMIENTO FU-SA'!$E$163</c:f>
              <c:strCache>
                <c:ptCount val="1"/>
                <c:pt idx="0">
                  <c:v>RES 5731/08</c:v>
                </c:pt>
              </c:strCache>
            </c:strRef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029-4EA5-953F-54283872C086}"/>
              </c:ext>
            </c:extLst>
          </c:dPt>
          <c:dPt>
            <c:idx val="2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C029-4EA5-953F-54283872C086}"/>
              </c:ext>
            </c:extLst>
          </c:dPt>
          <c:dPt>
            <c:idx val="4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029-4EA5-953F-54283872C086}"/>
              </c:ext>
            </c:extLst>
          </c:dPt>
          <c:dPt>
            <c:idx val="5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C029-4EA5-953F-54283872C086}"/>
              </c:ext>
            </c:extLst>
          </c:dPt>
          <c:dPt>
            <c:idx val="7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C029-4EA5-953F-54283872C086}"/>
              </c:ext>
            </c:extLst>
          </c:dPt>
          <c:dPt>
            <c:idx val="8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C029-4EA5-953F-54283872C086}"/>
              </c:ext>
            </c:extLst>
          </c:dPt>
          <c:dPt>
            <c:idx val="10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C029-4EA5-953F-54283872C086}"/>
              </c:ext>
            </c:extLst>
          </c:dPt>
          <c:dPt>
            <c:idx val="11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C029-4EA5-953F-54283872C086}"/>
              </c:ext>
            </c:extLst>
          </c:dPt>
          <c:dPt>
            <c:idx val="13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C029-4EA5-953F-54283872C086}"/>
              </c:ext>
            </c:extLst>
          </c:dPt>
          <c:dPt>
            <c:idx val="14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C029-4EA5-953F-54283872C086}"/>
              </c:ext>
            </c:extLst>
          </c:dPt>
          <c:dPt>
            <c:idx val="16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C029-4EA5-953F-54283872C086}"/>
              </c:ext>
            </c:extLst>
          </c:dPt>
          <c:dPt>
            <c:idx val="17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C029-4EA5-953F-54283872C086}"/>
              </c:ext>
            </c:extLst>
          </c:dPt>
          <c:dPt>
            <c:idx val="19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C029-4EA5-953F-54283872C086}"/>
              </c:ext>
            </c:extLst>
          </c:dPt>
          <c:dPt>
            <c:idx val="20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C029-4EA5-953F-54283872C086}"/>
              </c:ext>
            </c:extLst>
          </c:dPt>
          <c:dPt>
            <c:idx val="22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C029-4EA5-953F-54283872C086}"/>
              </c:ext>
            </c:extLst>
          </c:dPt>
          <c:dPt>
            <c:idx val="23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C029-4EA5-953F-54283872C086}"/>
              </c:ext>
            </c:extLst>
          </c:dPt>
          <c:dPt>
            <c:idx val="25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C029-4EA5-953F-54283872C086}"/>
              </c:ext>
            </c:extLst>
          </c:dPt>
          <c:dPt>
            <c:idx val="26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C029-4EA5-953F-54283872C086}"/>
              </c:ext>
            </c:extLst>
          </c:dPt>
          <c:dPt>
            <c:idx val="28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5-C029-4EA5-953F-54283872C086}"/>
              </c:ext>
            </c:extLst>
          </c:dPt>
          <c:dPt>
            <c:idx val="29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7-C029-4EA5-953F-54283872C0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FU-SA'!$B$164:$B$193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FU-SA'!$E$164:$E$193</c:f>
              <c:numCache>
                <c:formatCode>0;0</c:formatCode>
                <c:ptCount val="30"/>
                <c:pt idx="0">
                  <c:v>-66.666666666666657</c:v>
                </c:pt>
                <c:pt idx="1">
                  <c:v>-86.486486486486484</c:v>
                </c:pt>
                <c:pt idx="2">
                  <c:v>-79.166666666666657</c:v>
                </c:pt>
                <c:pt idx="3">
                  <c:v>-100</c:v>
                </c:pt>
                <c:pt idx="4">
                  <c:v>-94.594594594594597</c:v>
                </c:pt>
                <c:pt idx="5">
                  <c:v>-95.833333333333343</c:v>
                </c:pt>
                <c:pt idx="6">
                  <c:v>-100</c:v>
                </c:pt>
                <c:pt idx="7">
                  <c:v>-94.594594594594597</c:v>
                </c:pt>
                <c:pt idx="8">
                  <c:v>-95.833333333333343</c:v>
                </c:pt>
                <c:pt idx="9">
                  <c:v>-98.039215686274503</c:v>
                </c:pt>
                <c:pt idx="10">
                  <c:v>-100</c:v>
                </c:pt>
                <c:pt idx="11">
                  <c:v>-75</c:v>
                </c:pt>
                <c:pt idx="12">
                  <c:v>-100</c:v>
                </c:pt>
                <c:pt idx="13">
                  <c:v>-100</c:v>
                </c:pt>
                <c:pt idx="14">
                  <c:v>-100</c:v>
                </c:pt>
                <c:pt idx="15">
                  <c:v>-94.117647058823522</c:v>
                </c:pt>
                <c:pt idx="16">
                  <c:v>-97.297297297297305</c:v>
                </c:pt>
                <c:pt idx="17">
                  <c:v>-79.166666666666657</c:v>
                </c:pt>
                <c:pt idx="18">
                  <c:v>-88.235294117647058</c:v>
                </c:pt>
                <c:pt idx="19">
                  <c:v>-94.594594594594597</c:v>
                </c:pt>
                <c:pt idx="20">
                  <c:v>-100</c:v>
                </c:pt>
                <c:pt idx="21">
                  <c:v>-100</c:v>
                </c:pt>
                <c:pt idx="22">
                  <c:v>-100</c:v>
                </c:pt>
                <c:pt idx="23">
                  <c:v>-100</c:v>
                </c:pt>
                <c:pt idx="24">
                  <c:v>-82.35294117647058</c:v>
                </c:pt>
                <c:pt idx="25">
                  <c:v>-86.486486486486484</c:v>
                </c:pt>
                <c:pt idx="26">
                  <c:v>-100</c:v>
                </c:pt>
                <c:pt idx="27">
                  <c:v>-98.039215686274503</c:v>
                </c:pt>
                <c:pt idx="28">
                  <c:v>-100</c:v>
                </c:pt>
                <c:pt idx="29">
                  <c:v>-100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8-C029-4EA5-953F-54283872C086}"/>
            </c:ext>
          </c:extLst>
        </c:ser>
        <c:ser>
          <c:idx val="1"/>
          <c:order val="1"/>
          <c:tx>
            <c:strRef>
              <c:f>'CUMPLIMIENTO FU-SA'!$F$163</c:f>
              <c:strCache>
                <c:ptCount val="1"/>
                <c:pt idx="0">
                  <c:v>RES 3162/15</c:v>
                </c:pt>
              </c:strCache>
            </c:strRef>
          </c:tx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C029-4EA5-953F-54283872C086}"/>
              </c:ext>
            </c:extLst>
          </c:dPt>
          <c:dPt>
            <c:idx val="2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C-C029-4EA5-953F-54283872C086}"/>
              </c:ext>
            </c:extLst>
          </c:dPt>
          <c:dPt>
            <c:idx val="4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E-C029-4EA5-953F-54283872C086}"/>
              </c:ext>
            </c:extLst>
          </c:dPt>
          <c:dPt>
            <c:idx val="5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C029-4EA5-953F-54283872C086}"/>
              </c:ext>
            </c:extLst>
          </c:dPt>
          <c:dPt>
            <c:idx val="7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2-C029-4EA5-953F-54283872C086}"/>
              </c:ext>
            </c:extLst>
          </c:dPt>
          <c:dPt>
            <c:idx val="8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4-C029-4EA5-953F-54283872C086}"/>
              </c:ext>
            </c:extLst>
          </c:dPt>
          <c:dPt>
            <c:idx val="10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6-C029-4EA5-953F-54283872C086}"/>
              </c:ext>
            </c:extLst>
          </c:dPt>
          <c:dPt>
            <c:idx val="11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8-C029-4EA5-953F-54283872C086}"/>
              </c:ext>
            </c:extLst>
          </c:dPt>
          <c:dPt>
            <c:idx val="13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A-C029-4EA5-953F-54283872C086}"/>
              </c:ext>
            </c:extLst>
          </c:dPt>
          <c:dPt>
            <c:idx val="14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C-C029-4EA5-953F-54283872C086}"/>
              </c:ext>
            </c:extLst>
          </c:dPt>
          <c:dPt>
            <c:idx val="16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E-C029-4EA5-953F-54283872C086}"/>
              </c:ext>
            </c:extLst>
          </c:dPt>
          <c:dPt>
            <c:idx val="17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0-C029-4EA5-953F-54283872C086}"/>
              </c:ext>
            </c:extLst>
          </c:dPt>
          <c:dPt>
            <c:idx val="19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2-C029-4EA5-953F-54283872C086}"/>
              </c:ext>
            </c:extLst>
          </c:dPt>
          <c:dPt>
            <c:idx val="20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4-C029-4EA5-953F-54283872C086}"/>
              </c:ext>
            </c:extLst>
          </c:dPt>
          <c:dPt>
            <c:idx val="22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6-C029-4EA5-953F-54283872C086}"/>
              </c:ext>
            </c:extLst>
          </c:dPt>
          <c:dPt>
            <c:idx val="23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8-C029-4EA5-953F-54283872C086}"/>
              </c:ext>
            </c:extLst>
          </c:dPt>
          <c:dPt>
            <c:idx val="25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A-C029-4EA5-953F-54283872C086}"/>
              </c:ext>
            </c:extLst>
          </c:dPt>
          <c:dPt>
            <c:idx val="26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C-C029-4EA5-953F-54283872C086}"/>
              </c:ext>
            </c:extLst>
          </c:dPt>
          <c:dPt>
            <c:idx val="28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E-C029-4EA5-953F-54283872C086}"/>
              </c:ext>
            </c:extLst>
          </c:dPt>
          <c:dPt>
            <c:idx val="29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0-C029-4EA5-953F-54283872C0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FU-SA'!$B$164:$B$193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FU-SA'!$F$164:$F$193</c:f>
              <c:numCache>
                <c:formatCode>0;0</c:formatCode>
                <c:ptCount val="30"/>
                <c:pt idx="0">
                  <c:v>66.666666666666657</c:v>
                </c:pt>
                <c:pt idx="1">
                  <c:v>86.486486486486484</c:v>
                </c:pt>
                <c:pt idx="2">
                  <c:v>79.166666666666657</c:v>
                </c:pt>
                <c:pt idx="3">
                  <c:v>98.039215686274503</c:v>
                </c:pt>
                <c:pt idx="4">
                  <c:v>91.891891891891902</c:v>
                </c:pt>
                <c:pt idx="5">
                  <c:v>83.333333333333343</c:v>
                </c:pt>
                <c:pt idx="6">
                  <c:v>64.705882352941174</c:v>
                </c:pt>
                <c:pt idx="7">
                  <c:v>59.45945945945946</c:v>
                </c:pt>
                <c:pt idx="8">
                  <c:v>54.166666666666664</c:v>
                </c:pt>
                <c:pt idx="9">
                  <c:v>80.392156862745097</c:v>
                </c:pt>
                <c:pt idx="10">
                  <c:v>62.162162162162161</c:v>
                </c:pt>
                <c:pt idx="11">
                  <c:v>75</c:v>
                </c:pt>
                <c:pt idx="12">
                  <c:v>96.078431372549019</c:v>
                </c:pt>
                <c:pt idx="13">
                  <c:v>97.297297297297305</c:v>
                </c:pt>
                <c:pt idx="14">
                  <c:v>100</c:v>
                </c:pt>
                <c:pt idx="15">
                  <c:v>94.117647058823522</c:v>
                </c:pt>
                <c:pt idx="16">
                  <c:v>97.297297297297305</c:v>
                </c:pt>
                <c:pt idx="17">
                  <c:v>79.166666666666657</c:v>
                </c:pt>
                <c:pt idx="18">
                  <c:v>88.235294117647058</c:v>
                </c:pt>
                <c:pt idx="19">
                  <c:v>94.594594594594597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95.833333333333343</c:v>
                </c:pt>
                <c:pt idx="24">
                  <c:v>82.35294117647058</c:v>
                </c:pt>
                <c:pt idx="25">
                  <c:v>86.486486486486484</c:v>
                </c:pt>
                <c:pt idx="26">
                  <c:v>100</c:v>
                </c:pt>
                <c:pt idx="27">
                  <c:v>98.039215686274503</c:v>
                </c:pt>
                <c:pt idx="28">
                  <c:v>100</c:v>
                </c:pt>
                <c:pt idx="29">
                  <c:v>100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51-C029-4EA5-953F-54283872C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74712184"/>
        <c:axId val="224070366"/>
      </c:barChart>
      <c:catAx>
        <c:axId val="207471218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low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24070366"/>
        <c:crosses val="autoZero"/>
        <c:auto val="1"/>
        <c:lblAlgn val="ctr"/>
        <c:lblOffset val="100"/>
        <c:noMultiLvlLbl val="1"/>
      </c:catAx>
      <c:valAx>
        <c:axId val="22407036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;0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074712184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bar"/>
        <c:grouping val="stacked"/>
        <c:varyColors val="1"/>
        <c:ser>
          <c:idx val="0"/>
          <c:order val="0"/>
          <c:tx>
            <c:strRef>
              <c:f>'CUMPLIMIENTO FU-SA'!$L$163</c:f>
              <c:strCache>
                <c:ptCount val="1"/>
                <c:pt idx="0">
                  <c:v>RES 5731/08</c:v>
                </c:pt>
              </c:strCache>
            </c:strRef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66F-4321-8022-591810920BCD}"/>
              </c:ext>
            </c:extLst>
          </c:dPt>
          <c:dPt>
            <c:idx val="2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66F-4321-8022-591810920BCD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4-166F-4321-8022-591810920BCD}"/>
              </c:ext>
            </c:extLst>
          </c:dPt>
          <c:dPt>
            <c:idx val="4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166F-4321-8022-591810920BCD}"/>
              </c:ext>
            </c:extLst>
          </c:dPt>
          <c:dPt>
            <c:idx val="5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166F-4321-8022-591810920BCD}"/>
              </c:ext>
            </c:extLst>
          </c:dPt>
          <c:dPt>
            <c:idx val="7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166F-4321-8022-591810920BCD}"/>
              </c:ext>
            </c:extLst>
          </c:dPt>
          <c:dPt>
            <c:idx val="8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C-166F-4321-8022-591810920BCD}"/>
              </c:ext>
            </c:extLst>
          </c:dPt>
          <c:dPt>
            <c:idx val="10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E-166F-4321-8022-591810920BCD}"/>
              </c:ext>
            </c:extLst>
          </c:dPt>
          <c:dPt>
            <c:idx val="11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0-166F-4321-8022-591810920BCD}"/>
              </c:ext>
            </c:extLst>
          </c:dPt>
          <c:dPt>
            <c:idx val="13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2-166F-4321-8022-591810920BCD}"/>
              </c:ext>
            </c:extLst>
          </c:dPt>
          <c:dPt>
            <c:idx val="14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4-166F-4321-8022-591810920BCD}"/>
              </c:ext>
            </c:extLst>
          </c:dPt>
          <c:dPt>
            <c:idx val="16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6-166F-4321-8022-591810920BCD}"/>
              </c:ext>
            </c:extLst>
          </c:dPt>
          <c:dPt>
            <c:idx val="17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8-166F-4321-8022-591810920BCD}"/>
              </c:ext>
            </c:extLst>
          </c:dPt>
          <c:dPt>
            <c:idx val="19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A-166F-4321-8022-591810920BCD}"/>
              </c:ext>
            </c:extLst>
          </c:dPt>
          <c:dPt>
            <c:idx val="20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C-166F-4321-8022-591810920BCD}"/>
              </c:ext>
            </c:extLst>
          </c:dPt>
          <c:dPt>
            <c:idx val="22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166F-4321-8022-591810920BCD}"/>
              </c:ext>
            </c:extLst>
          </c:dPt>
          <c:dPt>
            <c:idx val="23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0-166F-4321-8022-591810920BCD}"/>
              </c:ext>
            </c:extLst>
          </c:dPt>
          <c:dPt>
            <c:idx val="25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2-166F-4321-8022-591810920BCD}"/>
              </c:ext>
            </c:extLst>
          </c:dPt>
          <c:dPt>
            <c:idx val="26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4-166F-4321-8022-591810920BCD}"/>
              </c:ext>
            </c:extLst>
          </c:dPt>
          <c:dPt>
            <c:idx val="28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6-166F-4321-8022-591810920BCD}"/>
              </c:ext>
            </c:extLst>
          </c:dPt>
          <c:dPt>
            <c:idx val="29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166F-4321-8022-591810920B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FU-SA'!$I$164:$I$193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FU-SA'!$L$164:$L$193</c:f>
              <c:numCache>
                <c:formatCode>0;0</c:formatCode>
                <c:ptCount val="30"/>
                <c:pt idx="0">
                  <c:v>-81.372549019607845</c:v>
                </c:pt>
                <c:pt idx="1">
                  <c:v>-92.941176470588232</c:v>
                </c:pt>
                <c:pt idx="2">
                  <c:v>-97.916666666666657</c:v>
                </c:pt>
                <c:pt idx="3">
                  <c:v>-68.627450980392155</c:v>
                </c:pt>
                <c:pt idx="4">
                  <c:v>-89.411764705882362</c:v>
                </c:pt>
                <c:pt idx="5">
                  <c:v>-100</c:v>
                </c:pt>
                <c:pt idx="6">
                  <c:v>-62.745098039215684</c:v>
                </c:pt>
                <c:pt idx="7">
                  <c:v>-88.235294117647058</c:v>
                </c:pt>
                <c:pt idx="8">
                  <c:v>-100</c:v>
                </c:pt>
                <c:pt idx="9">
                  <c:v>-62.745098039215684</c:v>
                </c:pt>
                <c:pt idx="10">
                  <c:v>-87.058823529411768</c:v>
                </c:pt>
                <c:pt idx="11">
                  <c:v>-89.583333333333343</c:v>
                </c:pt>
                <c:pt idx="12">
                  <c:v>-97.058823529411768</c:v>
                </c:pt>
                <c:pt idx="13">
                  <c:v>-100</c:v>
                </c:pt>
                <c:pt idx="14">
                  <c:v>-100</c:v>
                </c:pt>
                <c:pt idx="15">
                  <c:v>-57.843137254901968</c:v>
                </c:pt>
                <c:pt idx="16">
                  <c:v>-85.882352941176464</c:v>
                </c:pt>
                <c:pt idx="17">
                  <c:v>-91.666666666666657</c:v>
                </c:pt>
                <c:pt idx="18">
                  <c:v>-62.745098039215684</c:v>
                </c:pt>
                <c:pt idx="19">
                  <c:v>-84.705882352941174</c:v>
                </c:pt>
                <c:pt idx="20">
                  <c:v>-93.75</c:v>
                </c:pt>
                <c:pt idx="21">
                  <c:v>-50</c:v>
                </c:pt>
                <c:pt idx="22">
                  <c:v>-85.882352941176464</c:v>
                </c:pt>
                <c:pt idx="23">
                  <c:v>-87.5</c:v>
                </c:pt>
                <c:pt idx="24">
                  <c:v>-100</c:v>
                </c:pt>
                <c:pt idx="25">
                  <c:v>-97.647058823529406</c:v>
                </c:pt>
                <c:pt idx="26">
                  <c:v>-100</c:v>
                </c:pt>
                <c:pt idx="27">
                  <c:v>-62.745098039215684</c:v>
                </c:pt>
                <c:pt idx="28">
                  <c:v>-91.764705882352942</c:v>
                </c:pt>
                <c:pt idx="29">
                  <c:v>-100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9-166F-4321-8022-591810920BCD}"/>
            </c:ext>
          </c:extLst>
        </c:ser>
        <c:ser>
          <c:idx val="1"/>
          <c:order val="1"/>
          <c:tx>
            <c:strRef>
              <c:f>'CUMPLIMIENTO FU-SA'!$M$163</c:f>
              <c:strCache>
                <c:ptCount val="1"/>
                <c:pt idx="0">
                  <c:v>RES 3162/15</c:v>
                </c:pt>
              </c:strCache>
            </c:strRef>
          </c:tx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166F-4321-8022-591810920BCD}"/>
              </c:ext>
            </c:extLst>
          </c:dPt>
          <c:dPt>
            <c:idx val="2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D-166F-4321-8022-591810920BCD}"/>
              </c:ext>
            </c:extLst>
          </c:dPt>
          <c:dPt>
            <c:idx val="4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F-166F-4321-8022-591810920BCD}"/>
              </c:ext>
            </c:extLst>
          </c:dPt>
          <c:dPt>
            <c:idx val="5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1-166F-4321-8022-591810920BCD}"/>
              </c:ext>
            </c:extLst>
          </c:dPt>
          <c:dPt>
            <c:idx val="7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3-166F-4321-8022-591810920BCD}"/>
              </c:ext>
            </c:extLst>
          </c:dPt>
          <c:dPt>
            <c:idx val="8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5-166F-4321-8022-591810920BCD}"/>
              </c:ext>
            </c:extLst>
          </c:dPt>
          <c:dPt>
            <c:idx val="10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7-166F-4321-8022-591810920BCD}"/>
              </c:ext>
            </c:extLst>
          </c:dPt>
          <c:dPt>
            <c:idx val="11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9-166F-4321-8022-591810920BCD}"/>
              </c:ext>
            </c:extLst>
          </c:dPt>
          <c:dPt>
            <c:idx val="13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B-166F-4321-8022-591810920BCD}"/>
              </c:ext>
            </c:extLst>
          </c:dPt>
          <c:dPt>
            <c:idx val="14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D-166F-4321-8022-591810920BCD}"/>
              </c:ext>
            </c:extLst>
          </c:dPt>
          <c:dPt>
            <c:idx val="16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F-166F-4321-8022-591810920BCD}"/>
              </c:ext>
            </c:extLst>
          </c:dPt>
          <c:dPt>
            <c:idx val="17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1-166F-4321-8022-591810920BCD}"/>
              </c:ext>
            </c:extLst>
          </c:dPt>
          <c:dPt>
            <c:idx val="19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3-166F-4321-8022-591810920BCD}"/>
              </c:ext>
            </c:extLst>
          </c:dPt>
          <c:dPt>
            <c:idx val="20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5-166F-4321-8022-591810920BCD}"/>
              </c:ext>
            </c:extLst>
          </c:dPt>
          <c:dPt>
            <c:idx val="22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7-166F-4321-8022-591810920BCD}"/>
              </c:ext>
            </c:extLst>
          </c:dPt>
          <c:dPt>
            <c:idx val="23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9-166F-4321-8022-591810920BCD}"/>
              </c:ext>
            </c:extLst>
          </c:dPt>
          <c:dPt>
            <c:idx val="25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B-166F-4321-8022-591810920BCD}"/>
              </c:ext>
            </c:extLst>
          </c:dPt>
          <c:dPt>
            <c:idx val="26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D-166F-4321-8022-591810920BCD}"/>
              </c:ext>
            </c:extLst>
          </c:dPt>
          <c:dPt>
            <c:idx val="28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F-166F-4321-8022-591810920BCD}"/>
              </c:ext>
            </c:extLst>
          </c:dPt>
          <c:dPt>
            <c:idx val="29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1-166F-4321-8022-591810920B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FU-SA'!$I$164:$I$193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FU-SA'!$M$164:$M$193</c:f>
              <c:numCache>
                <c:formatCode>0;0</c:formatCode>
                <c:ptCount val="30"/>
                <c:pt idx="0">
                  <c:v>25.490196078431371</c:v>
                </c:pt>
                <c:pt idx="1">
                  <c:v>45.882352941176471</c:v>
                </c:pt>
                <c:pt idx="2">
                  <c:v>62.5</c:v>
                </c:pt>
                <c:pt idx="3">
                  <c:v>11.76470588235294</c:v>
                </c:pt>
                <c:pt idx="4">
                  <c:v>32.941176470588232</c:v>
                </c:pt>
                <c:pt idx="5">
                  <c:v>33.333333333333329</c:v>
                </c:pt>
                <c:pt idx="6">
                  <c:v>5.8823529411764701</c:v>
                </c:pt>
                <c:pt idx="7">
                  <c:v>30.588235294117649</c:v>
                </c:pt>
                <c:pt idx="8">
                  <c:v>8.3333333333333321</c:v>
                </c:pt>
                <c:pt idx="9">
                  <c:v>7.8431372549019605</c:v>
                </c:pt>
                <c:pt idx="10">
                  <c:v>12.941176470588237</c:v>
                </c:pt>
                <c:pt idx="11">
                  <c:v>16.666666666666664</c:v>
                </c:pt>
                <c:pt idx="12">
                  <c:v>19.607843137254903</c:v>
                </c:pt>
                <c:pt idx="13">
                  <c:v>60</c:v>
                </c:pt>
                <c:pt idx="14">
                  <c:v>62.5</c:v>
                </c:pt>
                <c:pt idx="15">
                  <c:v>38.235294117647058</c:v>
                </c:pt>
                <c:pt idx="16">
                  <c:v>71.764705882352942</c:v>
                </c:pt>
                <c:pt idx="17">
                  <c:v>72.916666666666657</c:v>
                </c:pt>
                <c:pt idx="18">
                  <c:v>45.098039215686278</c:v>
                </c:pt>
                <c:pt idx="19">
                  <c:v>72.941176470588232</c:v>
                </c:pt>
                <c:pt idx="20">
                  <c:v>79.166666666666657</c:v>
                </c:pt>
                <c:pt idx="21">
                  <c:v>15.686274509803921</c:v>
                </c:pt>
                <c:pt idx="22">
                  <c:v>18.823529411764707</c:v>
                </c:pt>
                <c:pt idx="23">
                  <c:v>66.666666666666657</c:v>
                </c:pt>
                <c:pt idx="24">
                  <c:v>97.058823529411768</c:v>
                </c:pt>
                <c:pt idx="25">
                  <c:v>91.764705882352942</c:v>
                </c:pt>
                <c:pt idx="26">
                  <c:v>100</c:v>
                </c:pt>
                <c:pt idx="27">
                  <c:v>39.215686274509807</c:v>
                </c:pt>
                <c:pt idx="28">
                  <c:v>84.705882352941174</c:v>
                </c:pt>
                <c:pt idx="29">
                  <c:v>93.75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52-166F-4321-8022-591810920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91881800"/>
        <c:axId val="1634292871"/>
      </c:barChart>
      <c:catAx>
        <c:axId val="99188180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634292871"/>
        <c:crosses val="autoZero"/>
        <c:auto val="1"/>
        <c:lblAlgn val="ctr"/>
        <c:lblOffset val="100"/>
        <c:noMultiLvlLbl val="1"/>
      </c:catAx>
      <c:valAx>
        <c:axId val="163429287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;0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991881800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bar"/>
        <c:grouping val="stacked"/>
        <c:varyColors val="1"/>
        <c:ser>
          <c:idx val="0"/>
          <c:order val="0"/>
          <c:tx>
            <c:strRef>
              <c:f>'CUMPLIMIENTO FU-SA'!$E$196</c:f>
              <c:strCache>
                <c:ptCount val="1"/>
                <c:pt idx="0">
                  <c:v>RES 5731/08</c:v>
                </c:pt>
              </c:strCache>
            </c:strRef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66D-4FC7-B80C-114DF8EC9B7E}"/>
              </c:ext>
            </c:extLst>
          </c:dPt>
          <c:dPt>
            <c:idx val="2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66D-4FC7-B80C-114DF8EC9B7E}"/>
              </c:ext>
            </c:extLst>
          </c:dPt>
          <c:dPt>
            <c:idx val="4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166D-4FC7-B80C-114DF8EC9B7E}"/>
              </c:ext>
            </c:extLst>
          </c:dPt>
          <c:dPt>
            <c:idx val="5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166D-4FC7-B80C-114DF8EC9B7E}"/>
              </c:ext>
            </c:extLst>
          </c:dPt>
          <c:dPt>
            <c:idx val="7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166D-4FC7-B80C-114DF8EC9B7E}"/>
              </c:ext>
            </c:extLst>
          </c:dPt>
          <c:dPt>
            <c:idx val="8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166D-4FC7-B80C-114DF8EC9B7E}"/>
              </c:ext>
            </c:extLst>
          </c:dPt>
          <c:dPt>
            <c:idx val="10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166D-4FC7-B80C-114DF8EC9B7E}"/>
              </c:ext>
            </c:extLst>
          </c:dPt>
          <c:dPt>
            <c:idx val="11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166D-4FC7-B80C-114DF8EC9B7E}"/>
              </c:ext>
            </c:extLst>
          </c:dPt>
          <c:dPt>
            <c:idx val="13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166D-4FC7-B80C-114DF8EC9B7E}"/>
              </c:ext>
            </c:extLst>
          </c:dPt>
          <c:dPt>
            <c:idx val="14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166D-4FC7-B80C-114DF8EC9B7E}"/>
              </c:ext>
            </c:extLst>
          </c:dPt>
          <c:dPt>
            <c:idx val="16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166D-4FC7-B80C-114DF8EC9B7E}"/>
              </c:ext>
            </c:extLst>
          </c:dPt>
          <c:dPt>
            <c:idx val="17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166D-4FC7-B80C-114DF8EC9B7E}"/>
              </c:ext>
            </c:extLst>
          </c:dPt>
          <c:dPt>
            <c:idx val="19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166D-4FC7-B80C-114DF8EC9B7E}"/>
              </c:ext>
            </c:extLst>
          </c:dPt>
          <c:dPt>
            <c:idx val="20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166D-4FC7-B80C-114DF8EC9B7E}"/>
              </c:ext>
            </c:extLst>
          </c:dPt>
          <c:dPt>
            <c:idx val="22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166D-4FC7-B80C-114DF8EC9B7E}"/>
              </c:ext>
            </c:extLst>
          </c:dPt>
          <c:dPt>
            <c:idx val="23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166D-4FC7-B80C-114DF8EC9B7E}"/>
              </c:ext>
            </c:extLst>
          </c:dPt>
          <c:dPt>
            <c:idx val="25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166D-4FC7-B80C-114DF8EC9B7E}"/>
              </c:ext>
            </c:extLst>
          </c:dPt>
          <c:dPt>
            <c:idx val="26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166D-4FC7-B80C-114DF8EC9B7E}"/>
              </c:ext>
            </c:extLst>
          </c:dPt>
          <c:dPt>
            <c:idx val="28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5-166D-4FC7-B80C-114DF8EC9B7E}"/>
              </c:ext>
            </c:extLst>
          </c:dPt>
          <c:dPt>
            <c:idx val="29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7-166D-4FC7-B80C-114DF8EC9B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FU-SA'!$B$197:$B$226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FU-SA'!$E$197:$E$226</c:f>
              <c:numCache>
                <c:formatCode>0;0</c:formatCode>
                <c:ptCount val="30"/>
                <c:pt idx="0">
                  <c:v>-60.784313725490193</c:v>
                </c:pt>
                <c:pt idx="1">
                  <c:v>-85.365853658536579</c:v>
                </c:pt>
                <c:pt idx="2">
                  <c:v>-70.833333333333343</c:v>
                </c:pt>
                <c:pt idx="3">
                  <c:v>-63.725490196078425</c:v>
                </c:pt>
                <c:pt idx="4">
                  <c:v>-68.235294117647058</c:v>
                </c:pt>
                <c:pt idx="5">
                  <c:v>-68.75</c:v>
                </c:pt>
                <c:pt idx="6">
                  <c:v>-74.509803921568633</c:v>
                </c:pt>
                <c:pt idx="7">
                  <c:v>-73.770491803278688</c:v>
                </c:pt>
                <c:pt idx="8">
                  <c:v>-63.380281690140848</c:v>
                </c:pt>
                <c:pt idx="9">
                  <c:v>-55.882352941176471</c:v>
                </c:pt>
                <c:pt idx="10">
                  <c:v>-67.058823529411754</c:v>
                </c:pt>
                <c:pt idx="11">
                  <c:v>-81.25</c:v>
                </c:pt>
                <c:pt idx="12">
                  <c:v>-84.313725490196077</c:v>
                </c:pt>
                <c:pt idx="13">
                  <c:v>-82.35294117647058</c:v>
                </c:pt>
                <c:pt idx="14">
                  <c:v>-93.75</c:v>
                </c:pt>
                <c:pt idx="15">
                  <c:v>-63.725490196078425</c:v>
                </c:pt>
                <c:pt idx="16">
                  <c:v>-77.64705882352942</c:v>
                </c:pt>
                <c:pt idx="17">
                  <c:v>-85.416666666666657</c:v>
                </c:pt>
                <c:pt idx="18">
                  <c:v>-36.274509803921568</c:v>
                </c:pt>
                <c:pt idx="19">
                  <c:v>-64.705882352941174</c:v>
                </c:pt>
                <c:pt idx="20">
                  <c:v>-62.5</c:v>
                </c:pt>
                <c:pt idx="21">
                  <c:v>-19.607843137254903</c:v>
                </c:pt>
                <c:pt idx="22">
                  <c:v>-56.470588235294116</c:v>
                </c:pt>
                <c:pt idx="23">
                  <c:v>-66.666666666666657</c:v>
                </c:pt>
                <c:pt idx="24">
                  <c:v>-100</c:v>
                </c:pt>
                <c:pt idx="25">
                  <c:v>-98.82352941176471</c:v>
                </c:pt>
                <c:pt idx="26">
                  <c:v>-100</c:v>
                </c:pt>
                <c:pt idx="27">
                  <c:v>-33.333333333333329</c:v>
                </c:pt>
                <c:pt idx="28">
                  <c:v>-65.882352941176464</c:v>
                </c:pt>
                <c:pt idx="29">
                  <c:v>-72.916666666666657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8-166D-4FC7-B80C-114DF8EC9B7E}"/>
            </c:ext>
          </c:extLst>
        </c:ser>
        <c:ser>
          <c:idx val="1"/>
          <c:order val="1"/>
          <c:tx>
            <c:strRef>
              <c:f>'CUMPLIMIENTO FU-SA'!$F$196</c:f>
              <c:strCache>
                <c:ptCount val="1"/>
                <c:pt idx="0">
                  <c:v>RES 3162/15</c:v>
                </c:pt>
              </c:strCache>
            </c:strRef>
          </c:tx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166D-4FC7-B80C-114DF8EC9B7E}"/>
              </c:ext>
            </c:extLst>
          </c:dPt>
          <c:dPt>
            <c:idx val="2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C-166D-4FC7-B80C-114DF8EC9B7E}"/>
              </c:ext>
            </c:extLst>
          </c:dPt>
          <c:dPt>
            <c:idx val="4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E-166D-4FC7-B80C-114DF8EC9B7E}"/>
              </c:ext>
            </c:extLst>
          </c:dPt>
          <c:dPt>
            <c:idx val="5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166D-4FC7-B80C-114DF8EC9B7E}"/>
              </c:ext>
            </c:extLst>
          </c:dPt>
          <c:dPt>
            <c:idx val="7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2-166D-4FC7-B80C-114DF8EC9B7E}"/>
              </c:ext>
            </c:extLst>
          </c:dPt>
          <c:dPt>
            <c:idx val="8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4-166D-4FC7-B80C-114DF8EC9B7E}"/>
              </c:ext>
            </c:extLst>
          </c:dPt>
          <c:dPt>
            <c:idx val="10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6-166D-4FC7-B80C-114DF8EC9B7E}"/>
              </c:ext>
            </c:extLst>
          </c:dPt>
          <c:dPt>
            <c:idx val="11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8-166D-4FC7-B80C-114DF8EC9B7E}"/>
              </c:ext>
            </c:extLst>
          </c:dPt>
          <c:dPt>
            <c:idx val="13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A-166D-4FC7-B80C-114DF8EC9B7E}"/>
              </c:ext>
            </c:extLst>
          </c:dPt>
          <c:dPt>
            <c:idx val="14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C-166D-4FC7-B80C-114DF8EC9B7E}"/>
              </c:ext>
            </c:extLst>
          </c:dPt>
          <c:dPt>
            <c:idx val="16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E-166D-4FC7-B80C-114DF8EC9B7E}"/>
              </c:ext>
            </c:extLst>
          </c:dPt>
          <c:dPt>
            <c:idx val="17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0-166D-4FC7-B80C-114DF8EC9B7E}"/>
              </c:ext>
            </c:extLst>
          </c:dPt>
          <c:dPt>
            <c:idx val="19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2-166D-4FC7-B80C-114DF8EC9B7E}"/>
              </c:ext>
            </c:extLst>
          </c:dPt>
          <c:dPt>
            <c:idx val="20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4-166D-4FC7-B80C-114DF8EC9B7E}"/>
              </c:ext>
            </c:extLst>
          </c:dPt>
          <c:dPt>
            <c:idx val="22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6-166D-4FC7-B80C-114DF8EC9B7E}"/>
              </c:ext>
            </c:extLst>
          </c:dPt>
          <c:dPt>
            <c:idx val="23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8-166D-4FC7-B80C-114DF8EC9B7E}"/>
              </c:ext>
            </c:extLst>
          </c:dPt>
          <c:dPt>
            <c:idx val="25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A-166D-4FC7-B80C-114DF8EC9B7E}"/>
              </c:ext>
            </c:extLst>
          </c:dPt>
          <c:dPt>
            <c:idx val="26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C-166D-4FC7-B80C-114DF8EC9B7E}"/>
              </c:ext>
            </c:extLst>
          </c:dPt>
          <c:dPt>
            <c:idx val="28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E-166D-4FC7-B80C-114DF8EC9B7E}"/>
              </c:ext>
            </c:extLst>
          </c:dPt>
          <c:dPt>
            <c:idx val="29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0-166D-4FC7-B80C-114DF8EC9B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FU-SA'!$B$197:$B$226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FU-SA'!$F$197:$F$226</c:f>
              <c:numCache>
                <c:formatCode>0;0</c:formatCode>
                <c:ptCount val="30"/>
                <c:pt idx="0">
                  <c:v>52.941176470588239</c:v>
                </c:pt>
                <c:pt idx="1">
                  <c:v>68.292682926829272</c:v>
                </c:pt>
                <c:pt idx="2">
                  <c:v>56.25</c:v>
                </c:pt>
                <c:pt idx="3">
                  <c:v>27.450980392156865</c:v>
                </c:pt>
                <c:pt idx="4">
                  <c:v>54.117647058823529</c:v>
                </c:pt>
                <c:pt idx="5">
                  <c:v>58.333333333333336</c:v>
                </c:pt>
                <c:pt idx="6">
                  <c:v>17.647058823529413</c:v>
                </c:pt>
                <c:pt idx="7">
                  <c:v>55.294117647058826</c:v>
                </c:pt>
                <c:pt idx="8">
                  <c:v>56.25</c:v>
                </c:pt>
                <c:pt idx="9">
                  <c:v>34.313725490196077</c:v>
                </c:pt>
                <c:pt idx="10">
                  <c:v>58.82352941176471</c:v>
                </c:pt>
                <c:pt idx="11">
                  <c:v>72.916666666666657</c:v>
                </c:pt>
                <c:pt idx="12">
                  <c:v>46.078431372549019</c:v>
                </c:pt>
                <c:pt idx="13">
                  <c:v>64.705882352941174</c:v>
                </c:pt>
                <c:pt idx="14">
                  <c:v>68.75</c:v>
                </c:pt>
                <c:pt idx="15">
                  <c:v>23.52941176470588</c:v>
                </c:pt>
                <c:pt idx="16">
                  <c:v>55.294117647058826</c:v>
                </c:pt>
                <c:pt idx="17">
                  <c:v>54.166666666666664</c:v>
                </c:pt>
                <c:pt idx="18">
                  <c:v>14.705882352941178</c:v>
                </c:pt>
                <c:pt idx="19">
                  <c:v>41.17647058823529</c:v>
                </c:pt>
                <c:pt idx="20">
                  <c:v>45.833333333333329</c:v>
                </c:pt>
                <c:pt idx="21">
                  <c:v>2.9411764705882351</c:v>
                </c:pt>
                <c:pt idx="22">
                  <c:v>38.82352941176471</c:v>
                </c:pt>
                <c:pt idx="23">
                  <c:v>45.833333333333329</c:v>
                </c:pt>
                <c:pt idx="24">
                  <c:v>95.098039215686271</c:v>
                </c:pt>
                <c:pt idx="25">
                  <c:v>94.117647058823522</c:v>
                </c:pt>
                <c:pt idx="26">
                  <c:v>95.833333333333343</c:v>
                </c:pt>
                <c:pt idx="27">
                  <c:v>9.8039215686274517</c:v>
                </c:pt>
                <c:pt idx="28">
                  <c:v>50.588235294117645</c:v>
                </c:pt>
                <c:pt idx="29">
                  <c:v>54.166666666666664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51-166D-4FC7-B80C-114DF8EC9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6257713"/>
        <c:axId val="1596875403"/>
      </c:barChart>
      <c:catAx>
        <c:axId val="1596257713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596875403"/>
        <c:crosses val="autoZero"/>
        <c:auto val="1"/>
        <c:lblAlgn val="ctr"/>
        <c:lblOffset val="100"/>
        <c:noMultiLvlLbl val="1"/>
      </c:catAx>
      <c:valAx>
        <c:axId val="1596875403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0;0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596257713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bar"/>
        <c:grouping val="stacked"/>
        <c:varyColors val="1"/>
        <c:ser>
          <c:idx val="0"/>
          <c:order val="0"/>
          <c:tx>
            <c:strRef>
              <c:f>'CUMPLIMIENTO FU-SA'!$L$196</c:f>
              <c:strCache>
                <c:ptCount val="1"/>
                <c:pt idx="0">
                  <c:v>RES 5731/08</c:v>
                </c:pt>
              </c:strCache>
            </c:strRef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506-4D3C-A9F2-7922348861A0}"/>
              </c:ext>
            </c:extLst>
          </c:dPt>
          <c:dPt>
            <c:idx val="2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9506-4D3C-A9F2-7922348861A0}"/>
              </c:ext>
            </c:extLst>
          </c:dPt>
          <c:dPt>
            <c:idx val="4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506-4D3C-A9F2-7922348861A0}"/>
              </c:ext>
            </c:extLst>
          </c:dPt>
          <c:dPt>
            <c:idx val="5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9506-4D3C-A9F2-7922348861A0}"/>
              </c:ext>
            </c:extLst>
          </c:dPt>
          <c:dPt>
            <c:idx val="7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9506-4D3C-A9F2-7922348861A0}"/>
              </c:ext>
            </c:extLst>
          </c:dPt>
          <c:dPt>
            <c:idx val="8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9506-4D3C-A9F2-7922348861A0}"/>
              </c:ext>
            </c:extLst>
          </c:dPt>
          <c:dPt>
            <c:idx val="10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9506-4D3C-A9F2-7922348861A0}"/>
              </c:ext>
            </c:extLst>
          </c:dPt>
          <c:dPt>
            <c:idx val="11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9506-4D3C-A9F2-7922348861A0}"/>
              </c:ext>
            </c:extLst>
          </c:dPt>
          <c:dPt>
            <c:idx val="13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9506-4D3C-A9F2-7922348861A0}"/>
              </c:ext>
            </c:extLst>
          </c:dPt>
          <c:dPt>
            <c:idx val="14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9506-4D3C-A9F2-7922348861A0}"/>
              </c:ext>
            </c:extLst>
          </c:dPt>
          <c:dPt>
            <c:idx val="16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9506-4D3C-A9F2-7922348861A0}"/>
              </c:ext>
            </c:extLst>
          </c:dPt>
          <c:dPt>
            <c:idx val="17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9506-4D3C-A9F2-7922348861A0}"/>
              </c:ext>
            </c:extLst>
          </c:dPt>
          <c:dPt>
            <c:idx val="19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9506-4D3C-A9F2-7922348861A0}"/>
              </c:ext>
            </c:extLst>
          </c:dPt>
          <c:dPt>
            <c:idx val="20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9506-4D3C-A9F2-7922348861A0}"/>
              </c:ext>
            </c:extLst>
          </c:dPt>
          <c:dPt>
            <c:idx val="22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9506-4D3C-A9F2-7922348861A0}"/>
              </c:ext>
            </c:extLst>
          </c:dPt>
          <c:dPt>
            <c:idx val="23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9506-4D3C-A9F2-7922348861A0}"/>
              </c:ext>
            </c:extLst>
          </c:dPt>
          <c:dPt>
            <c:idx val="25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9506-4D3C-A9F2-7922348861A0}"/>
              </c:ext>
            </c:extLst>
          </c:dPt>
          <c:dPt>
            <c:idx val="26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9506-4D3C-A9F2-7922348861A0}"/>
              </c:ext>
            </c:extLst>
          </c:dPt>
          <c:dPt>
            <c:idx val="28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5-9506-4D3C-A9F2-7922348861A0}"/>
              </c:ext>
            </c:extLst>
          </c:dPt>
          <c:dPt>
            <c:idx val="29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7-9506-4D3C-A9F2-7922348861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FU-SA'!$I$197:$I$226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FU-SA'!$L$197:$L$226</c:f>
              <c:numCache>
                <c:formatCode>0;0</c:formatCode>
                <c:ptCount val="30"/>
                <c:pt idx="0">
                  <c:v>-21.568627450980394</c:v>
                </c:pt>
                <c:pt idx="1">
                  <c:v>-68.141592920353972</c:v>
                </c:pt>
                <c:pt idx="2">
                  <c:v>-47.887323943661968</c:v>
                </c:pt>
                <c:pt idx="3">
                  <c:v>-75.816993464052288</c:v>
                </c:pt>
                <c:pt idx="4">
                  <c:v>-49.180327868852459</c:v>
                </c:pt>
                <c:pt idx="5">
                  <c:v>-59.154929577464785</c:v>
                </c:pt>
                <c:pt idx="6">
                  <c:v>-74.509803921568633</c:v>
                </c:pt>
                <c:pt idx="7">
                  <c:v>-73.770491803278688</c:v>
                </c:pt>
                <c:pt idx="8">
                  <c:v>-63.380281690140848</c:v>
                </c:pt>
                <c:pt idx="9">
                  <c:v>-67.320261437908499</c:v>
                </c:pt>
                <c:pt idx="10">
                  <c:v>-50.819672131147541</c:v>
                </c:pt>
                <c:pt idx="11">
                  <c:v>-61.971830985915489</c:v>
                </c:pt>
                <c:pt idx="12">
                  <c:v>-84.313725490196077</c:v>
                </c:pt>
                <c:pt idx="13">
                  <c:v>-59.016393442622949</c:v>
                </c:pt>
                <c:pt idx="14">
                  <c:v>-90.140845070422543</c:v>
                </c:pt>
                <c:pt idx="15">
                  <c:v>-78.431372549019613</c:v>
                </c:pt>
                <c:pt idx="16">
                  <c:v>-68.852459016393439</c:v>
                </c:pt>
                <c:pt idx="17">
                  <c:v>-84.507042253521121</c:v>
                </c:pt>
                <c:pt idx="18">
                  <c:v>-54.901960784313729</c:v>
                </c:pt>
                <c:pt idx="19">
                  <c:v>-40.16393442622951</c:v>
                </c:pt>
                <c:pt idx="20">
                  <c:v>-52.112676056338024</c:v>
                </c:pt>
                <c:pt idx="21">
                  <c:v>-18.300653594771241</c:v>
                </c:pt>
                <c:pt idx="22">
                  <c:v>-10.655737704918032</c:v>
                </c:pt>
                <c:pt idx="23">
                  <c:v>-45.070422535211272</c:v>
                </c:pt>
                <c:pt idx="24">
                  <c:v>-100</c:v>
                </c:pt>
                <c:pt idx="25">
                  <c:v>-100</c:v>
                </c:pt>
                <c:pt idx="26">
                  <c:v>-100</c:v>
                </c:pt>
                <c:pt idx="27">
                  <c:v>-26.143790849673206</c:v>
                </c:pt>
                <c:pt idx="28">
                  <c:v>-26.229508196721312</c:v>
                </c:pt>
                <c:pt idx="29">
                  <c:v>-53.521126760563376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8-9506-4D3C-A9F2-7922348861A0}"/>
            </c:ext>
          </c:extLst>
        </c:ser>
        <c:ser>
          <c:idx val="1"/>
          <c:order val="1"/>
          <c:tx>
            <c:strRef>
              <c:f>'CUMPLIMIENTO FU-SA'!$M$196</c:f>
              <c:strCache>
                <c:ptCount val="1"/>
                <c:pt idx="0">
                  <c:v>RES 3162/15</c:v>
                </c:pt>
              </c:strCache>
            </c:strRef>
          </c:tx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9506-4D3C-A9F2-7922348861A0}"/>
              </c:ext>
            </c:extLst>
          </c:dPt>
          <c:dPt>
            <c:idx val="2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C-9506-4D3C-A9F2-7922348861A0}"/>
              </c:ext>
            </c:extLst>
          </c:dPt>
          <c:dPt>
            <c:idx val="4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E-9506-4D3C-A9F2-7922348861A0}"/>
              </c:ext>
            </c:extLst>
          </c:dPt>
          <c:dPt>
            <c:idx val="5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9506-4D3C-A9F2-7922348861A0}"/>
              </c:ext>
            </c:extLst>
          </c:dPt>
          <c:dPt>
            <c:idx val="7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2-9506-4D3C-A9F2-7922348861A0}"/>
              </c:ext>
            </c:extLst>
          </c:dPt>
          <c:dPt>
            <c:idx val="8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4-9506-4D3C-A9F2-7922348861A0}"/>
              </c:ext>
            </c:extLst>
          </c:dPt>
          <c:dPt>
            <c:idx val="10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6-9506-4D3C-A9F2-7922348861A0}"/>
              </c:ext>
            </c:extLst>
          </c:dPt>
          <c:dPt>
            <c:idx val="11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8-9506-4D3C-A9F2-7922348861A0}"/>
              </c:ext>
            </c:extLst>
          </c:dPt>
          <c:dPt>
            <c:idx val="13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A-9506-4D3C-A9F2-7922348861A0}"/>
              </c:ext>
            </c:extLst>
          </c:dPt>
          <c:dPt>
            <c:idx val="14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C-9506-4D3C-A9F2-7922348861A0}"/>
              </c:ext>
            </c:extLst>
          </c:dPt>
          <c:dPt>
            <c:idx val="16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E-9506-4D3C-A9F2-7922348861A0}"/>
              </c:ext>
            </c:extLst>
          </c:dPt>
          <c:dPt>
            <c:idx val="17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0-9506-4D3C-A9F2-7922348861A0}"/>
              </c:ext>
            </c:extLst>
          </c:dPt>
          <c:dPt>
            <c:idx val="19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2-9506-4D3C-A9F2-7922348861A0}"/>
              </c:ext>
            </c:extLst>
          </c:dPt>
          <c:dPt>
            <c:idx val="20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4-9506-4D3C-A9F2-7922348861A0}"/>
              </c:ext>
            </c:extLst>
          </c:dPt>
          <c:dPt>
            <c:idx val="22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6-9506-4D3C-A9F2-7922348861A0}"/>
              </c:ext>
            </c:extLst>
          </c:dPt>
          <c:dPt>
            <c:idx val="23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8-9506-4D3C-A9F2-7922348861A0}"/>
              </c:ext>
            </c:extLst>
          </c:dPt>
          <c:dPt>
            <c:idx val="25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A-9506-4D3C-A9F2-7922348861A0}"/>
              </c:ext>
            </c:extLst>
          </c:dPt>
          <c:dPt>
            <c:idx val="26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C-9506-4D3C-A9F2-7922348861A0}"/>
              </c:ext>
            </c:extLst>
          </c:dPt>
          <c:dPt>
            <c:idx val="28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E-9506-4D3C-A9F2-7922348861A0}"/>
              </c:ext>
            </c:extLst>
          </c:dPt>
          <c:dPt>
            <c:idx val="29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0-9506-4D3C-A9F2-7922348861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FU-SA'!$I$197:$I$226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FU-SA'!$M$197:$M$226</c:f>
              <c:numCache>
                <c:formatCode>0;0</c:formatCode>
                <c:ptCount val="30"/>
                <c:pt idx="0">
                  <c:v>22.875816993464053</c:v>
                </c:pt>
                <c:pt idx="1">
                  <c:v>77.868852459016395</c:v>
                </c:pt>
                <c:pt idx="2">
                  <c:v>76.056338028169009</c:v>
                </c:pt>
                <c:pt idx="3">
                  <c:v>52.941176470588239</c:v>
                </c:pt>
                <c:pt idx="4">
                  <c:v>32.786885245901637</c:v>
                </c:pt>
                <c:pt idx="5">
                  <c:v>42.25352112676056</c:v>
                </c:pt>
                <c:pt idx="6">
                  <c:v>26.143790849673206</c:v>
                </c:pt>
                <c:pt idx="7">
                  <c:v>18.852459016393443</c:v>
                </c:pt>
                <c:pt idx="8">
                  <c:v>16.901408450704224</c:v>
                </c:pt>
                <c:pt idx="9">
                  <c:v>67.320261437908499</c:v>
                </c:pt>
                <c:pt idx="10">
                  <c:v>50.819672131147541</c:v>
                </c:pt>
                <c:pt idx="11">
                  <c:v>61.971830985915489</c:v>
                </c:pt>
                <c:pt idx="12">
                  <c:v>70.588235294117652</c:v>
                </c:pt>
                <c:pt idx="13">
                  <c:v>48.360655737704917</c:v>
                </c:pt>
                <c:pt idx="14">
                  <c:v>63.380281690140848</c:v>
                </c:pt>
                <c:pt idx="15">
                  <c:v>62.091503267973856</c:v>
                </c:pt>
                <c:pt idx="16">
                  <c:v>50</c:v>
                </c:pt>
                <c:pt idx="17">
                  <c:v>56.338028169014088</c:v>
                </c:pt>
                <c:pt idx="18">
                  <c:v>20.261437908496731</c:v>
                </c:pt>
                <c:pt idx="19">
                  <c:v>3.278688524590164</c:v>
                </c:pt>
                <c:pt idx="20">
                  <c:v>21.12676056338028</c:v>
                </c:pt>
                <c:pt idx="21">
                  <c:v>2.6143790849673203</c:v>
                </c:pt>
                <c:pt idx="22">
                  <c:v>0.81967213114754101</c:v>
                </c:pt>
                <c:pt idx="23">
                  <c:v>22.535211267605636</c:v>
                </c:pt>
                <c:pt idx="24">
                  <c:v>98.039215686274503</c:v>
                </c:pt>
                <c:pt idx="25">
                  <c:v>100</c:v>
                </c:pt>
                <c:pt idx="26">
                  <c:v>95.774647887323937</c:v>
                </c:pt>
                <c:pt idx="27">
                  <c:v>6.5359477124183014</c:v>
                </c:pt>
                <c:pt idx="28">
                  <c:v>7.3770491803278686</c:v>
                </c:pt>
                <c:pt idx="29">
                  <c:v>9.8591549295774641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51-9506-4D3C-A9F2-792234886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8282904"/>
        <c:axId val="599731944"/>
      </c:barChart>
      <c:catAx>
        <c:axId val="196828290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599731944"/>
        <c:crosses val="autoZero"/>
        <c:auto val="1"/>
        <c:lblAlgn val="ctr"/>
        <c:lblOffset val="100"/>
        <c:noMultiLvlLbl val="1"/>
      </c:catAx>
      <c:valAx>
        <c:axId val="599731944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;0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968282904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bar"/>
        <c:grouping val="stacked"/>
        <c:varyColors val="1"/>
        <c:ser>
          <c:idx val="0"/>
          <c:order val="0"/>
          <c:tx>
            <c:strRef>
              <c:f>'CUMPLIMIENTO TU-TO'!$E$95</c:f>
              <c:strCache>
                <c:ptCount val="1"/>
                <c:pt idx="0">
                  <c:v>RES 5731/08</c:v>
                </c:pt>
              </c:strCache>
            </c:strRef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820-4082-9D94-531C218516BF}"/>
              </c:ext>
            </c:extLst>
          </c:dPt>
          <c:dPt>
            <c:idx val="2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A820-4082-9D94-531C218516BF}"/>
              </c:ext>
            </c:extLst>
          </c:dPt>
          <c:dPt>
            <c:idx val="4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A820-4082-9D94-531C218516BF}"/>
              </c:ext>
            </c:extLst>
          </c:dPt>
          <c:dPt>
            <c:idx val="5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A820-4082-9D94-531C218516BF}"/>
              </c:ext>
            </c:extLst>
          </c:dPt>
          <c:dPt>
            <c:idx val="7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A820-4082-9D94-531C218516BF}"/>
              </c:ext>
            </c:extLst>
          </c:dPt>
          <c:dPt>
            <c:idx val="8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A820-4082-9D94-531C218516BF}"/>
              </c:ext>
            </c:extLst>
          </c:dPt>
          <c:dPt>
            <c:idx val="10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A820-4082-9D94-531C218516BF}"/>
              </c:ext>
            </c:extLst>
          </c:dPt>
          <c:dPt>
            <c:idx val="11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A820-4082-9D94-531C218516BF}"/>
              </c:ext>
            </c:extLst>
          </c:dPt>
          <c:dPt>
            <c:idx val="13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A820-4082-9D94-531C218516BF}"/>
              </c:ext>
            </c:extLst>
          </c:dPt>
          <c:dPt>
            <c:idx val="14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A820-4082-9D94-531C218516BF}"/>
              </c:ext>
            </c:extLst>
          </c:dPt>
          <c:dPt>
            <c:idx val="16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A820-4082-9D94-531C218516BF}"/>
              </c:ext>
            </c:extLst>
          </c:dPt>
          <c:dPt>
            <c:idx val="17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A820-4082-9D94-531C218516BF}"/>
              </c:ext>
            </c:extLst>
          </c:dPt>
          <c:dPt>
            <c:idx val="19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A820-4082-9D94-531C218516BF}"/>
              </c:ext>
            </c:extLst>
          </c:dPt>
          <c:dPt>
            <c:idx val="20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A820-4082-9D94-531C218516BF}"/>
              </c:ext>
            </c:extLst>
          </c:dPt>
          <c:dPt>
            <c:idx val="22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A820-4082-9D94-531C218516BF}"/>
              </c:ext>
            </c:extLst>
          </c:dPt>
          <c:dPt>
            <c:idx val="23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A820-4082-9D94-531C218516BF}"/>
              </c:ext>
            </c:extLst>
          </c:dPt>
          <c:dPt>
            <c:idx val="2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20-A820-4082-9D94-531C218516BF}"/>
              </c:ext>
            </c:extLst>
          </c:dPt>
          <c:dPt>
            <c:idx val="25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2-A820-4082-9D94-531C218516BF}"/>
              </c:ext>
            </c:extLst>
          </c:dPt>
          <c:dPt>
            <c:idx val="26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4-A820-4082-9D94-531C218516BF}"/>
              </c:ext>
            </c:extLst>
          </c:dPt>
          <c:dPt>
            <c:idx val="28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6-A820-4082-9D94-531C218516BF}"/>
              </c:ext>
            </c:extLst>
          </c:dPt>
          <c:dPt>
            <c:idx val="29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A820-4082-9D94-531C218516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TU-TO'!$B$96:$B$125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TU-TO'!$E$96:$E$125</c:f>
              <c:numCache>
                <c:formatCode>0;0</c:formatCode>
                <c:ptCount val="30"/>
                <c:pt idx="0">
                  <c:v>-42.647058823529413</c:v>
                </c:pt>
                <c:pt idx="1">
                  <c:v>-69.230769230769226</c:v>
                </c:pt>
                <c:pt idx="2">
                  <c:v>-44.791666666666671</c:v>
                </c:pt>
                <c:pt idx="3">
                  <c:v>-88.725490196078425</c:v>
                </c:pt>
                <c:pt idx="4">
                  <c:v>-88.757396449704146</c:v>
                </c:pt>
                <c:pt idx="5">
                  <c:v>-84.375</c:v>
                </c:pt>
                <c:pt idx="6">
                  <c:v>-70.588235294117652</c:v>
                </c:pt>
                <c:pt idx="7">
                  <c:v>-84.615384615384613</c:v>
                </c:pt>
                <c:pt idx="8">
                  <c:v>-59.375</c:v>
                </c:pt>
                <c:pt idx="9">
                  <c:v>-70.588235294117652</c:v>
                </c:pt>
                <c:pt idx="10">
                  <c:v>-63.31360946745562</c:v>
                </c:pt>
                <c:pt idx="11">
                  <c:v>-46.875</c:v>
                </c:pt>
                <c:pt idx="12">
                  <c:v>-82.843137254901961</c:v>
                </c:pt>
                <c:pt idx="13">
                  <c:v>-85.798816568047343</c:v>
                </c:pt>
                <c:pt idx="14">
                  <c:v>-96.875</c:v>
                </c:pt>
                <c:pt idx="15">
                  <c:v>-49.509803921568633</c:v>
                </c:pt>
                <c:pt idx="16">
                  <c:v>-70.414201183431956</c:v>
                </c:pt>
                <c:pt idx="17">
                  <c:v>-73.958333333333343</c:v>
                </c:pt>
                <c:pt idx="18">
                  <c:v>-84.803921568627445</c:v>
                </c:pt>
                <c:pt idx="19">
                  <c:v>-79.289940828402365</c:v>
                </c:pt>
                <c:pt idx="20">
                  <c:v>-82.291666666666657</c:v>
                </c:pt>
                <c:pt idx="21">
                  <c:v>-65.196078431372555</c:v>
                </c:pt>
                <c:pt idx="22">
                  <c:v>-67.455621301775153</c:v>
                </c:pt>
                <c:pt idx="23">
                  <c:v>-73.958333333333343</c:v>
                </c:pt>
                <c:pt idx="24">
                  <c:v>-89.215686274509807</c:v>
                </c:pt>
                <c:pt idx="25">
                  <c:v>-91.124260355029591</c:v>
                </c:pt>
                <c:pt idx="26">
                  <c:v>-82.291666666666657</c:v>
                </c:pt>
                <c:pt idx="27">
                  <c:v>-75.490196078431367</c:v>
                </c:pt>
                <c:pt idx="28">
                  <c:v>-86.390532544378701</c:v>
                </c:pt>
                <c:pt idx="29">
                  <c:v>-94.791666666666657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9-A820-4082-9D94-531C218516BF}"/>
            </c:ext>
          </c:extLst>
        </c:ser>
        <c:ser>
          <c:idx val="1"/>
          <c:order val="1"/>
          <c:tx>
            <c:strRef>
              <c:f>'CUMPLIMIENTO TU-TO'!$F$95</c:f>
              <c:strCache>
                <c:ptCount val="1"/>
                <c:pt idx="0">
                  <c:v>RES 3162/15</c:v>
                </c:pt>
              </c:strCache>
            </c:strRef>
          </c:tx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A820-4082-9D94-531C218516BF}"/>
              </c:ext>
            </c:extLst>
          </c:dPt>
          <c:dPt>
            <c:idx val="2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D-A820-4082-9D94-531C218516BF}"/>
              </c:ext>
            </c:extLst>
          </c:dPt>
          <c:dPt>
            <c:idx val="4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F-A820-4082-9D94-531C218516BF}"/>
              </c:ext>
            </c:extLst>
          </c:dPt>
          <c:dPt>
            <c:idx val="5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1-A820-4082-9D94-531C218516BF}"/>
              </c:ext>
            </c:extLst>
          </c:dPt>
          <c:dPt>
            <c:idx val="7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3-A820-4082-9D94-531C218516BF}"/>
              </c:ext>
            </c:extLst>
          </c:dPt>
          <c:dPt>
            <c:idx val="8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5-A820-4082-9D94-531C218516BF}"/>
              </c:ext>
            </c:extLst>
          </c:dPt>
          <c:dPt>
            <c:idx val="10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7-A820-4082-9D94-531C218516BF}"/>
              </c:ext>
            </c:extLst>
          </c:dPt>
          <c:dPt>
            <c:idx val="11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9-A820-4082-9D94-531C218516BF}"/>
              </c:ext>
            </c:extLst>
          </c:dPt>
          <c:dPt>
            <c:idx val="13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B-A820-4082-9D94-531C218516BF}"/>
              </c:ext>
            </c:extLst>
          </c:dPt>
          <c:dPt>
            <c:idx val="14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D-A820-4082-9D94-531C218516BF}"/>
              </c:ext>
            </c:extLst>
          </c:dPt>
          <c:dPt>
            <c:idx val="16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F-A820-4082-9D94-531C218516BF}"/>
              </c:ext>
            </c:extLst>
          </c:dPt>
          <c:dPt>
            <c:idx val="17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1-A820-4082-9D94-531C218516BF}"/>
              </c:ext>
            </c:extLst>
          </c:dPt>
          <c:dPt>
            <c:idx val="19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3-A820-4082-9D94-531C218516BF}"/>
              </c:ext>
            </c:extLst>
          </c:dPt>
          <c:dPt>
            <c:idx val="20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5-A820-4082-9D94-531C218516BF}"/>
              </c:ext>
            </c:extLst>
          </c:dPt>
          <c:dPt>
            <c:idx val="22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7-A820-4082-9D94-531C218516BF}"/>
              </c:ext>
            </c:extLst>
          </c:dPt>
          <c:dPt>
            <c:idx val="23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9-A820-4082-9D94-531C218516BF}"/>
              </c:ext>
            </c:extLst>
          </c:dPt>
          <c:dPt>
            <c:idx val="25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B-A820-4082-9D94-531C218516BF}"/>
              </c:ext>
            </c:extLst>
          </c:dPt>
          <c:dPt>
            <c:idx val="26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D-A820-4082-9D94-531C218516BF}"/>
              </c:ext>
            </c:extLst>
          </c:dPt>
          <c:dPt>
            <c:idx val="28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F-A820-4082-9D94-531C218516BF}"/>
              </c:ext>
            </c:extLst>
          </c:dPt>
          <c:dPt>
            <c:idx val="29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1-A820-4082-9D94-531C218516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TU-TO'!$B$96:$B$125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TU-TO'!$F$96:$F$125</c:f>
              <c:numCache>
                <c:formatCode>0;0</c:formatCode>
                <c:ptCount val="30"/>
                <c:pt idx="0">
                  <c:v>29.901960784313726</c:v>
                </c:pt>
                <c:pt idx="1">
                  <c:v>52.071005917159766</c:v>
                </c:pt>
                <c:pt idx="2">
                  <c:v>26.041666666666668</c:v>
                </c:pt>
                <c:pt idx="3">
                  <c:v>60.294117647058819</c:v>
                </c:pt>
                <c:pt idx="4">
                  <c:v>54.437869822485204</c:v>
                </c:pt>
                <c:pt idx="5">
                  <c:v>41.666666666666671</c:v>
                </c:pt>
                <c:pt idx="6">
                  <c:v>26.47058823529412</c:v>
                </c:pt>
                <c:pt idx="7">
                  <c:v>36.68639053254438</c:v>
                </c:pt>
                <c:pt idx="8">
                  <c:v>11.458333333333332</c:v>
                </c:pt>
                <c:pt idx="9">
                  <c:v>46.078431372549019</c:v>
                </c:pt>
                <c:pt idx="10">
                  <c:v>37.869822485207102</c:v>
                </c:pt>
                <c:pt idx="11">
                  <c:v>27.083333333333332</c:v>
                </c:pt>
                <c:pt idx="12">
                  <c:v>66.666666666666657</c:v>
                </c:pt>
                <c:pt idx="13">
                  <c:v>70.414201183431956</c:v>
                </c:pt>
                <c:pt idx="14">
                  <c:v>81.25</c:v>
                </c:pt>
                <c:pt idx="15">
                  <c:v>47.058823529411761</c:v>
                </c:pt>
                <c:pt idx="16">
                  <c:v>68.639053254437869</c:v>
                </c:pt>
                <c:pt idx="17">
                  <c:v>72.916666666666657</c:v>
                </c:pt>
                <c:pt idx="18">
                  <c:v>72.549019607843135</c:v>
                </c:pt>
                <c:pt idx="19">
                  <c:v>62.721893491124256</c:v>
                </c:pt>
                <c:pt idx="20">
                  <c:v>63.541666666666664</c:v>
                </c:pt>
                <c:pt idx="21">
                  <c:v>33.82352941176471</c:v>
                </c:pt>
                <c:pt idx="22">
                  <c:v>28.402366863905325</c:v>
                </c:pt>
                <c:pt idx="23">
                  <c:v>53.125</c:v>
                </c:pt>
                <c:pt idx="24">
                  <c:v>80.392156862745097</c:v>
                </c:pt>
                <c:pt idx="25">
                  <c:v>75.739644970414204</c:v>
                </c:pt>
                <c:pt idx="26">
                  <c:v>72.916666666666657</c:v>
                </c:pt>
                <c:pt idx="27">
                  <c:v>50.980392156862742</c:v>
                </c:pt>
                <c:pt idx="28">
                  <c:v>71.005917159763314</c:v>
                </c:pt>
                <c:pt idx="29">
                  <c:v>71.875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52-A820-4082-9D94-531C21851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247422"/>
        <c:axId val="662045864"/>
      </c:barChart>
      <c:catAx>
        <c:axId val="5524742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low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662045864"/>
        <c:crosses val="autoZero"/>
        <c:auto val="1"/>
        <c:lblAlgn val="ctr"/>
        <c:lblOffset val="100"/>
        <c:noMultiLvlLbl val="1"/>
      </c:catAx>
      <c:valAx>
        <c:axId val="662045864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;0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55247422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bar"/>
        <c:grouping val="stacked"/>
        <c:varyColors val="1"/>
        <c:ser>
          <c:idx val="0"/>
          <c:order val="0"/>
          <c:tx>
            <c:strRef>
              <c:f>'CUMPLIMIENTO TU-TO'!$L$95</c:f>
              <c:strCache>
                <c:ptCount val="1"/>
                <c:pt idx="0">
                  <c:v>RES 5731/08</c:v>
                </c:pt>
              </c:strCache>
            </c:strRef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F101-41BA-A9B6-B139E55C69C7}"/>
              </c:ext>
            </c:extLst>
          </c:dPt>
          <c:dPt>
            <c:idx val="1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F101-41BA-A9B6-B139E55C69C7}"/>
              </c:ext>
            </c:extLst>
          </c:dPt>
          <c:dPt>
            <c:idx val="2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F101-41BA-A9B6-B139E55C69C7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F101-41BA-A9B6-B139E55C69C7}"/>
              </c:ext>
            </c:extLst>
          </c:dPt>
          <c:dPt>
            <c:idx val="4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F101-41BA-A9B6-B139E55C69C7}"/>
              </c:ext>
            </c:extLst>
          </c:dPt>
          <c:dPt>
            <c:idx val="5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F101-41BA-A9B6-B139E55C69C7}"/>
              </c:ext>
            </c:extLst>
          </c:dPt>
          <c:dPt>
            <c:idx val="7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F101-41BA-A9B6-B139E55C69C7}"/>
              </c:ext>
            </c:extLst>
          </c:dPt>
          <c:dPt>
            <c:idx val="8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F101-41BA-A9B6-B139E55C69C7}"/>
              </c:ext>
            </c:extLst>
          </c:dPt>
          <c:dPt>
            <c:idx val="10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F101-41BA-A9B6-B139E55C69C7}"/>
              </c:ext>
            </c:extLst>
          </c:dPt>
          <c:dPt>
            <c:idx val="11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F101-41BA-A9B6-B139E55C69C7}"/>
              </c:ext>
            </c:extLst>
          </c:dPt>
          <c:dPt>
            <c:idx val="13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F101-41BA-A9B6-B139E55C69C7}"/>
              </c:ext>
            </c:extLst>
          </c:dPt>
          <c:dPt>
            <c:idx val="14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F101-41BA-A9B6-B139E55C69C7}"/>
              </c:ext>
            </c:extLst>
          </c:dPt>
          <c:dPt>
            <c:idx val="16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F101-41BA-A9B6-B139E55C69C7}"/>
              </c:ext>
            </c:extLst>
          </c:dPt>
          <c:dPt>
            <c:idx val="17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F101-41BA-A9B6-B139E55C69C7}"/>
              </c:ext>
            </c:extLst>
          </c:dPt>
          <c:dPt>
            <c:idx val="19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F101-41BA-A9B6-B139E55C69C7}"/>
              </c:ext>
            </c:extLst>
          </c:dPt>
          <c:dPt>
            <c:idx val="20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F101-41BA-A9B6-B139E55C69C7}"/>
              </c:ext>
            </c:extLst>
          </c:dPt>
          <c:dPt>
            <c:idx val="22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F101-41BA-A9B6-B139E55C69C7}"/>
              </c:ext>
            </c:extLst>
          </c:dPt>
          <c:dPt>
            <c:idx val="23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F101-41BA-A9B6-B139E55C69C7}"/>
              </c:ext>
            </c:extLst>
          </c:dPt>
          <c:dPt>
            <c:idx val="25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F101-41BA-A9B6-B139E55C69C7}"/>
              </c:ext>
            </c:extLst>
          </c:dPt>
          <c:dPt>
            <c:idx val="26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5-F101-41BA-A9B6-B139E55C69C7}"/>
              </c:ext>
            </c:extLst>
          </c:dPt>
          <c:dPt>
            <c:idx val="28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7-F101-41BA-A9B6-B139E55C69C7}"/>
              </c:ext>
            </c:extLst>
          </c:dPt>
          <c:dPt>
            <c:idx val="29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9-F101-41BA-A9B6-B139E55C69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TU-TO'!$I$96:$I$125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TU-TO'!$L$96:$L$125</c:f>
              <c:numCache>
                <c:formatCode>0;0</c:formatCode>
                <c:ptCount val="30"/>
                <c:pt idx="0">
                  <c:v>-32.843137254901961</c:v>
                </c:pt>
                <c:pt idx="1">
                  <c:v>-75.172413793103445</c:v>
                </c:pt>
                <c:pt idx="2">
                  <c:v>-55.208333333333336</c:v>
                </c:pt>
                <c:pt idx="3">
                  <c:v>-85.294117647058826</c:v>
                </c:pt>
                <c:pt idx="4">
                  <c:v>-73.103448275862064</c:v>
                </c:pt>
                <c:pt idx="5">
                  <c:v>-77.083333333333343</c:v>
                </c:pt>
                <c:pt idx="6">
                  <c:v>-69.607843137254903</c:v>
                </c:pt>
                <c:pt idx="7">
                  <c:v>-77.931034482758619</c:v>
                </c:pt>
                <c:pt idx="8">
                  <c:v>-73.958333333333343</c:v>
                </c:pt>
                <c:pt idx="9">
                  <c:v>-68.137254901960787</c:v>
                </c:pt>
                <c:pt idx="10">
                  <c:v>-60.689655172413794</c:v>
                </c:pt>
                <c:pt idx="11">
                  <c:v>-62.5</c:v>
                </c:pt>
                <c:pt idx="12">
                  <c:v>-92.156862745098039</c:v>
                </c:pt>
                <c:pt idx="13">
                  <c:v>-74.482758620689665</c:v>
                </c:pt>
                <c:pt idx="14">
                  <c:v>-87.5</c:v>
                </c:pt>
                <c:pt idx="15">
                  <c:v>-79.901960784313729</c:v>
                </c:pt>
                <c:pt idx="16">
                  <c:v>-91.724137931034477</c:v>
                </c:pt>
                <c:pt idx="17">
                  <c:v>-81.25</c:v>
                </c:pt>
                <c:pt idx="18">
                  <c:v>-59.313725490196077</c:v>
                </c:pt>
                <c:pt idx="19">
                  <c:v>-56.551724137931039</c:v>
                </c:pt>
                <c:pt idx="20">
                  <c:v>-65.625</c:v>
                </c:pt>
                <c:pt idx="21">
                  <c:v>-22.058823529411764</c:v>
                </c:pt>
                <c:pt idx="22">
                  <c:v>-21.379310344827587</c:v>
                </c:pt>
                <c:pt idx="23">
                  <c:v>-43.75</c:v>
                </c:pt>
                <c:pt idx="24">
                  <c:v>-99.509803921568633</c:v>
                </c:pt>
                <c:pt idx="25">
                  <c:v>-100</c:v>
                </c:pt>
                <c:pt idx="26">
                  <c:v>-100</c:v>
                </c:pt>
                <c:pt idx="27">
                  <c:v>-33.333333333333329</c:v>
                </c:pt>
                <c:pt idx="28">
                  <c:v>-44.827586206896555</c:v>
                </c:pt>
                <c:pt idx="29">
                  <c:v>-65.625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A-F101-41BA-A9B6-B139E55C69C7}"/>
            </c:ext>
          </c:extLst>
        </c:ser>
        <c:ser>
          <c:idx val="1"/>
          <c:order val="1"/>
          <c:tx>
            <c:strRef>
              <c:f>'CUMPLIMIENTO TU-TO'!$M$95</c:f>
              <c:strCache>
                <c:ptCount val="1"/>
                <c:pt idx="0">
                  <c:v>RES 3162/15</c:v>
                </c:pt>
              </c:strCache>
            </c:strRef>
          </c:tx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C-F101-41BA-A9B6-B139E55C69C7}"/>
              </c:ext>
            </c:extLst>
          </c:dPt>
          <c:dPt>
            <c:idx val="2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E-F101-41BA-A9B6-B139E55C69C7}"/>
              </c:ext>
            </c:extLst>
          </c:dPt>
          <c:dPt>
            <c:idx val="4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F101-41BA-A9B6-B139E55C69C7}"/>
              </c:ext>
            </c:extLst>
          </c:dPt>
          <c:dPt>
            <c:idx val="5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2-F101-41BA-A9B6-B139E55C69C7}"/>
              </c:ext>
            </c:extLst>
          </c:dPt>
          <c:dPt>
            <c:idx val="7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4-F101-41BA-A9B6-B139E55C69C7}"/>
              </c:ext>
            </c:extLst>
          </c:dPt>
          <c:dPt>
            <c:idx val="8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6-F101-41BA-A9B6-B139E55C69C7}"/>
              </c:ext>
            </c:extLst>
          </c:dPt>
          <c:dPt>
            <c:idx val="10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8-F101-41BA-A9B6-B139E55C69C7}"/>
              </c:ext>
            </c:extLst>
          </c:dPt>
          <c:dPt>
            <c:idx val="11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A-F101-41BA-A9B6-B139E55C69C7}"/>
              </c:ext>
            </c:extLst>
          </c:dPt>
          <c:dPt>
            <c:idx val="13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C-F101-41BA-A9B6-B139E55C69C7}"/>
              </c:ext>
            </c:extLst>
          </c:dPt>
          <c:dPt>
            <c:idx val="14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E-F101-41BA-A9B6-B139E55C69C7}"/>
              </c:ext>
            </c:extLst>
          </c:dPt>
          <c:dPt>
            <c:idx val="16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0-F101-41BA-A9B6-B139E55C69C7}"/>
              </c:ext>
            </c:extLst>
          </c:dPt>
          <c:dPt>
            <c:idx val="17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2-F101-41BA-A9B6-B139E55C69C7}"/>
              </c:ext>
            </c:extLst>
          </c:dPt>
          <c:dPt>
            <c:idx val="19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4-F101-41BA-A9B6-B139E55C69C7}"/>
              </c:ext>
            </c:extLst>
          </c:dPt>
          <c:dPt>
            <c:idx val="20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6-F101-41BA-A9B6-B139E55C69C7}"/>
              </c:ext>
            </c:extLst>
          </c:dPt>
          <c:dPt>
            <c:idx val="22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8-F101-41BA-A9B6-B139E55C69C7}"/>
              </c:ext>
            </c:extLst>
          </c:dPt>
          <c:dPt>
            <c:idx val="23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A-F101-41BA-A9B6-B139E55C69C7}"/>
              </c:ext>
            </c:extLst>
          </c:dPt>
          <c:dPt>
            <c:idx val="25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C-F101-41BA-A9B6-B139E55C69C7}"/>
              </c:ext>
            </c:extLst>
          </c:dPt>
          <c:dPt>
            <c:idx val="26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E-F101-41BA-A9B6-B139E55C69C7}"/>
              </c:ext>
            </c:extLst>
          </c:dPt>
          <c:dPt>
            <c:idx val="27"/>
            <c:invertIfNegative val="1"/>
            <c:bubble3D val="0"/>
            <c:extLst>
              <c:ext xmlns:c16="http://schemas.microsoft.com/office/drawing/2014/chart" uri="{C3380CC4-5D6E-409C-BE32-E72D297353CC}">
                <c16:uniqueId val="{0000004F-F101-41BA-A9B6-B139E55C69C7}"/>
              </c:ext>
            </c:extLst>
          </c:dPt>
          <c:dPt>
            <c:idx val="28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1-F101-41BA-A9B6-B139E55C69C7}"/>
              </c:ext>
            </c:extLst>
          </c:dPt>
          <c:dPt>
            <c:idx val="29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3-F101-41BA-A9B6-B139E55C69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TU-TO'!$I$96:$I$125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TU-TO'!$M$96:$M$125</c:f>
              <c:numCache>
                <c:formatCode>0;0</c:formatCode>
                <c:ptCount val="30"/>
                <c:pt idx="0">
                  <c:v>98.529411764705884</c:v>
                </c:pt>
                <c:pt idx="1">
                  <c:v>98.620689655172413</c:v>
                </c:pt>
                <c:pt idx="2">
                  <c:v>100</c:v>
                </c:pt>
                <c:pt idx="3">
                  <c:v>9.8039215686274517</c:v>
                </c:pt>
                <c:pt idx="4">
                  <c:v>12.413793103448276</c:v>
                </c:pt>
                <c:pt idx="5">
                  <c:v>8.3333333333333321</c:v>
                </c:pt>
                <c:pt idx="6">
                  <c:v>5.8823529411764701</c:v>
                </c:pt>
                <c:pt idx="7">
                  <c:v>9.6551724137931032</c:v>
                </c:pt>
                <c:pt idx="8">
                  <c:v>5.2083333333333339</c:v>
                </c:pt>
                <c:pt idx="9">
                  <c:v>13.23529411764706</c:v>
                </c:pt>
                <c:pt idx="10">
                  <c:v>8.9655172413793096</c:v>
                </c:pt>
                <c:pt idx="11">
                  <c:v>12.5</c:v>
                </c:pt>
                <c:pt idx="12">
                  <c:v>39.705882352941174</c:v>
                </c:pt>
                <c:pt idx="13">
                  <c:v>35.172413793103445</c:v>
                </c:pt>
                <c:pt idx="14">
                  <c:v>34.375</c:v>
                </c:pt>
                <c:pt idx="15">
                  <c:v>3.9215686274509802</c:v>
                </c:pt>
                <c:pt idx="16">
                  <c:v>15.862068965517242</c:v>
                </c:pt>
                <c:pt idx="17">
                  <c:v>17.708333333333336</c:v>
                </c:pt>
                <c:pt idx="18">
                  <c:v>21.078431372549019</c:v>
                </c:pt>
                <c:pt idx="19">
                  <c:v>10.344827586206897</c:v>
                </c:pt>
                <c:pt idx="20">
                  <c:v>19.791666666666664</c:v>
                </c:pt>
                <c:pt idx="21">
                  <c:v>4.9019607843137258</c:v>
                </c:pt>
                <c:pt idx="22">
                  <c:v>4.8275862068965516</c:v>
                </c:pt>
                <c:pt idx="23">
                  <c:v>25</c:v>
                </c:pt>
                <c:pt idx="24">
                  <c:v>94.117647058823522</c:v>
                </c:pt>
                <c:pt idx="25">
                  <c:v>97.931034482758619</c:v>
                </c:pt>
                <c:pt idx="26">
                  <c:v>95.833333333333343</c:v>
                </c:pt>
                <c:pt idx="27">
                  <c:v>10.294117647058822</c:v>
                </c:pt>
                <c:pt idx="28">
                  <c:v>20.689655172413794</c:v>
                </c:pt>
                <c:pt idx="29">
                  <c:v>27.083333333333332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54-F101-41BA-A9B6-B139E55C6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2673692"/>
        <c:axId val="1100387699"/>
      </c:barChart>
      <c:catAx>
        <c:axId val="100267369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low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00387699"/>
        <c:crosses val="autoZero"/>
        <c:auto val="1"/>
        <c:lblAlgn val="ctr"/>
        <c:lblOffset val="100"/>
        <c:noMultiLvlLbl val="1"/>
      </c:catAx>
      <c:valAx>
        <c:axId val="1100387699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;0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02673692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bar"/>
        <c:grouping val="stacked"/>
        <c:varyColors val="1"/>
        <c:ser>
          <c:idx val="0"/>
          <c:order val="0"/>
          <c:tx>
            <c:strRef>
              <c:f>'CUMPLIMIENTO TU-TO'!$E$142</c:f>
              <c:strCache>
                <c:ptCount val="1"/>
                <c:pt idx="0">
                  <c:v>RES 5731/08</c:v>
                </c:pt>
              </c:strCache>
            </c:strRef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E59-42D7-B5EA-CED1F6E87F93}"/>
              </c:ext>
            </c:extLst>
          </c:dPt>
          <c:dPt>
            <c:idx val="2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E59-42D7-B5EA-CED1F6E87F93}"/>
              </c:ext>
            </c:extLst>
          </c:dPt>
          <c:dPt>
            <c:idx val="4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E59-42D7-B5EA-CED1F6E87F93}"/>
              </c:ext>
            </c:extLst>
          </c:dPt>
          <c:dPt>
            <c:idx val="5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0E59-42D7-B5EA-CED1F6E87F93}"/>
              </c:ext>
            </c:extLst>
          </c:dPt>
          <c:dPt>
            <c:idx val="7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0E59-42D7-B5EA-CED1F6E87F93}"/>
              </c:ext>
            </c:extLst>
          </c:dPt>
          <c:dPt>
            <c:idx val="8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0E59-42D7-B5EA-CED1F6E87F93}"/>
              </c:ext>
            </c:extLst>
          </c:dPt>
          <c:dPt>
            <c:idx val="10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0E59-42D7-B5EA-CED1F6E87F93}"/>
              </c:ext>
            </c:extLst>
          </c:dPt>
          <c:dPt>
            <c:idx val="11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0E59-42D7-B5EA-CED1F6E87F93}"/>
              </c:ext>
            </c:extLst>
          </c:dPt>
          <c:dPt>
            <c:idx val="13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0E59-42D7-B5EA-CED1F6E87F93}"/>
              </c:ext>
            </c:extLst>
          </c:dPt>
          <c:dPt>
            <c:idx val="14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0E59-42D7-B5EA-CED1F6E87F93}"/>
              </c:ext>
            </c:extLst>
          </c:dPt>
          <c:dPt>
            <c:idx val="16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0E59-42D7-B5EA-CED1F6E87F93}"/>
              </c:ext>
            </c:extLst>
          </c:dPt>
          <c:dPt>
            <c:idx val="17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0E59-42D7-B5EA-CED1F6E87F93}"/>
              </c:ext>
            </c:extLst>
          </c:dPt>
          <c:dPt>
            <c:idx val="19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0E59-42D7-B5EA-CED1F6E87F93}"/>
              </c:ext>
            </c:extLst>
          </c:dPt>
          <c:dPt>
            <c:idx val="20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0E59-42D7-B5EA-CED1F6E87F93}"/>
              </c:ext>
            </c:extLst>
          </c:dPt>
          <c:dPt>
            <c:idx val="22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0E59-42D7-B5EA-CED1F6E87F93}"/>
              </c:ext>
            </c:extLst>
          </c:dPt>
          <c:dPt>
            <c:idx val="23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0E59-42D7-B5EA-CED1F6E87F93}"/>
              </c:ext>
            </c:extLst>
          </c:dPt>
          <c:dPt>
            <c:idx val="25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0E59-42D7-B5EA-CED1F6E87F93}"/>
              </c:ext>
            </c:extLst>
          </c:dPt>
          <c:dPt>
            <c:idx val="26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0E59-42D7-B5EA-CED1F6E87F93}"/>
              </c:ext>
            </c:extLst>
          </c:dPt>
          <c:dPt>
            <c:idx val="28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5-0E59-42D7-B5EA-CED1F6E87F93}"/>
              </c:ext>
            </c:extLst>
          </c:dPt>
          <c:dPt>
            <c:idx val="29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7-0E59-42D7-B5EA-CED1F6E87F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TU-TO'!$B$143:$B$172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TU-TO'!$E$143:$E$172</c:f>
              <c:numCache>
                <c:formatCode>0;0</c:formatCode>
                <c:ptCount val="30"/>
                <c:pt idx="0">
                  <c:v>-100</c:v>
                </c:pt>
                <c:pt idx="1">
                  <c:v>-100</c:v>
                </c:pt>
                <c:pt idx="2">
                  <c:v>-100</c:v>
                </c:pt>
                <c:pt idx="3">
                  <c:v>-100</c:v>
                </c:pt>
                <c:pt idx="4">
                  <c:v>-94.594594594594597</c:v>
                </c:pt>
                <c:pt idx="5">
                  <c:v>-100</c:v>
                </c:pt>
                <c:pt idx="6">
                  <c:v>-100</c:v>
                </c:pt>
                <c:pt idx="7">
                  <c:v>-97.297297297297305</c:v>
                </c:pt>
                <c:pt idx="8">
                  <c:v>-100</c:v>
                </c:pt>
                <c:pt idx="9">
                  <c:v>-100</c:v>
                </c:pt>
                <c:pt idx="10">
                  <c:v>-100</c:v>
                </c:pt>
                <c:pt idx="11">
                  <c:v>-75</c:v>
                </c:pt>
                <c:pt idx="12">
                  <c:v>-88.888888888888886</c:v>
                </c:pt>
                <c:pt idx="13">
                  <c:v>-91.891891891891902</c:v>
                </c:pt>
                <c:pt idx="14">
                  <c:v>-87.5</c:v>
                </c:pt>
                <c:pt idx="15">
                  <c:v>-97.222222222222214</c:v>
                </c:pt>
                <c:pt idx="16">
                  <c:v>-100</c:v>
                </c:pt>
                <c:pt idx="17">
                  <c:v>-95.833333333333343</c:v>
                </c:pt>
                <c:pt idx="18">
                  <c:v>-94.444444444444443</c:v>
                </c:pt>
                <c:pt idx="19">
                  <c:v>-100</c:v>
                </c:pt>
                <c:pt idx="20">
                  <c:v>-95.833333333333343</c:v>
                </c:pt>
                <c:pt idx="21">
                  <c:v>-100</c:v>
                </c:pt>
                <c:pt idx="22">
                  <c:v>-100</c:v>
                </c:pt>
                <c:pt idx="23">
                  <c:v>-95.833333333333343</c:v>
                </c:pt>
                <c:pt idx="24">
                  <c:v>-100</c:v>
                </c:pt>
                <c:pt idx="25">
                  <c:v>-100</c:v>
                </c:pt>
                <c:pt idx="26">
                  <c:v>-100</c:v>
                </c:pt>
                <c:pt idx="27">
                  <c:v>-100</c:v>
                </c:pt>
                <c:pt idx="28">
                  <c:v>-100</c:v>
                </c:pt>
                <c:pt idx="29">
                  <c:v>-100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8-0E59-42D7-B5EA-CED1F6E87F93}"/>
            </c:ext>
          </c:extLst>
        </c:ser>
        <c:ser>
          <c:idx val="1"/>
          <c:order val="1"/>
          <c:tx>
            <c:strRef>
              <c:f>'CUMPLIMIENTO TU-TO'!$F$142</c:f>
              <c:strCache>
                <c:ptCount val="1"/>
                <c:pt idx="0">
                  <c:v>RES 3162/15</c:v>
                </c:pt>
              </c:strCache>
            </c:strRef>
          </c:tx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0E59-42D7-B5EA-CED1F6E87F93}"/>
              </c:ext>
            </c:extLst>
          </c:dPt>
          <c:dPt>
            <c:idx val="2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C-0E59-42D7-B5EA-CED1F6E87F93}"/>
              </c:ext>
            </c:extLst>
          </c:dPt>
          <c:dPt>
            <c:idx val="4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E-0E59-42D7-B5EA-CED1F6E87F93}"/>
              </c:ext>
            </c:extLst>
          </c:dPt>
          <c:dPt>
            <c:idx val="5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0E59-42D7-B5EA-CED1F6E87F93}"/>
              </c:ext>
            </c:extLst>
          </c:dPt>
          <c:dPt>
            <c:idx val="7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2-0E59-42D7-B5EA-CED1F6E87F93}"/>
              </c:ext>
            </c:extLst>
          </c:dPt>
          <c:dPt>
            <c:idx val="8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4-0E59-42D7-B5EA-CED1F6E87F93}"/>
              </c:ext>
            </c:extLst>
          </c:dPt>
          <c:dPt>
            <c:idx val="10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6-0E59-42D7-B5EA-CED1F6E87F93}"/>
              </c:ext>
            </c:extLst>
          </c:dPt>
          <c:dPt>
            <c:idx val="11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8-0E59-42D7-B5EA-CED1F6E87F93}"/>
              </c:ext>
            </c:extLst>
          </c:dPt>
          <c:dPt>
            <c:idx val="13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A-0E59-42D7-B5EA-CED1F6E87F93}"/>
              </c:ext>
            </c:extLst>
          </c:dPt>
          <c:dPt>
            <c:idx val="14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C-0E59-42D7-B5EA-CED1F6E87F93}"/>
              </c:ext>
            </c:extLst>
          </c:dPt>
          <c:dPt>
            <c:idx val="16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E-0E59-42D7-B5EA-CED1F6E87F93}"/>
              </c:ext>
            </c:extLst>
          </c:dPt>
          <c:dPt>
            <c:idx val="17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0-0E59-42D7-B5EA-CED1F6E87F93}"/>
              </c:ext>
            </c:extLst>
          </c:dPt>
          <c:dPt>
            <c:idx val="19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2-0E59-42D7-B5EA-CED1F6E87F93}"/>
              </c:ext>
            </c:extLst>
          </c:dPt>
          <c:dPt>
            <c:idx val="20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4-0E59-42D7-B5EA-CED1F6E87F93}"/>
              </c:ext>
            </c:extLst>
          </c:dPt>
          <c:dPt>
            <c:idx val="22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6-0E59-42D7-B5EA-CED1F6E87F93}"/>
              </c:ext>
            </c:extLst>
          </c:dPt>
          <c:dPt>
            <c:idx val="23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8-0E59-42D7-B5EA-CED1F6E87F93}"/>
              </c:ext>
            </c:extLst>
          </c:dPt>
          <c:dPt>
            <c:idx val="25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A-0E59-42D7-B5EA-CED1F6E87F93}"/>
              </c:ext>
            </c:extLst>
          </c:dPt>
          <c:dPt>
            <c:idx val="26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C-0E59-42D7-B5EA-CED1F6E87F93}"/>
              </c:ext>
            </c:extLst>
          </c:dPt>
          <c:dPt>
            <c:idx val="28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E-0E59-42D7-B5EA-CED1F6E87F93}"/>
              </c:ext>
            </c:extLst>
          </c:dPt>
          <c:dPt>
            <c:idx val="29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0-0E59-42D7-B5EA-CED1F6E87F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TU-TO'!$B$143:$B$172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TU-TO'!$F$143:$F$172</c:f>
              <c:numCache>
                <c:formatCode>0;0</c:formatCode>
                <c:ptCount val="30"/>
                <c:pt idx="0">
                  <c:v>0</c:v>
                </c:pt>
                <c:pt idx="1">
                  <c:v>10.810810810810811</c:v>
                </c:pt>
                <c:pt idx="2">
                  <c:v>12.5</c:v>
                </c:pt>
                <c:pt idx="3">
                  <c:v>100</c:v>
                </c:pt>
                <c:pt idx="4">
                  <c:v>89.189189189189193</c:v>
                </c:pt>
                <c:pt idx="5">
                  <c:v>100</c:v>
                </c:pt>
                <c:pt idx="6">
                  <c:v>86.111111111111114</c:v>
                </c:pt>
                <c:pt idx="7">
                  <c:v>89.189189189189193</c:v>
                </c:pt>
                <c:pt idx="8">
                  <c:v>87.5</c:v>
                </c:pt>
                <c:pt idx="9">
                  <c:v>86.111111111111114</c:v>
                </c:pt>
                <c:pt idx="10">
                  <c:v>56.756756756756758</c:v>
                </c:pt>
                <c:pt idx="11">
                  <c:v>37.5</c:v>
                </c:pt>
                <c:pt idx="12">
                  <c:v>88.888888888888886</c:v>
                </c:pt>
                <c:pt idx="13">
                  <c:v>91.891891891891902</c:v>
                </c:pt>
                <c:pt idx="14">
                  <c:v>87.5</c:v>
                </c:pt>
                <c:pt idx="15">
                  <c:v>94.444444444444443</c:v>
                </c:pt>
                <c:pt idx="16">
                  <c:v>97.297297297297305</c:v>
                </c:pt>
                <c:pt idx="17">
                  <c:v>91.666666666666657</c:v>
                </c:pt>
                <c:pt idx="18">
                  <c:v>91.666666666666657</c:v>
                </c:pt>
                <c:pt idx="19">
                  <c:v>94.594594594594597</c:v>
                </c:pt>
                <c:pt idx="20">
                  <c:v>95.833333333333343</c:v>
                </c:pt>
                <c:pt idx="21">
                  <c:v>100</c:v>
                </c:pt>
                <c:pt idx="22">
                  <c:v>100</c:v>
                </c:pt>
                <c:pt idx="23">
                  <c:v>95.833333333333343</c:v>
                </c:pt>
                <c:pt idx="24">
                  <c:v>88.888888888888886</c:v>
                </c:pt>
                <c:pt idx="25">
                  <c:v>94.594594594594597</c:v>
                </c:pt>
                <c:pt idx="26">
                  <c:v>95.833333333333343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51-0E59-42D7-B5EA-CED1F6E87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68014"/>
        <c:axId val="1194033717"/>
      </c:barChart>
      <c:catAx>
        <c:axId val="3156801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low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94033717"/>
        <c:crosses val="autoZero"/>
        <c:auto val="1"/>
        <c:lblAlgn val="ctr"/>
        <c:lblOffset val="100"/>
        <c:noMultiLvlLbl val="1"/>
      </c:catAx>
      <c:valAx>
        <c:axId val="1194033717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;0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31568014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bar"/>
        <c:grouping val="stacked"/>
        <c:varyColors val="1"/>
        <c:ser>
          <c:idx val="0"/>
          <c:order val="0"/>
          <c:tx>
            <c:strRef>
              <c:f>'CUMPLIMIENTO TU-TO'!$L$142</c:f>
              <c:strCache>
                <c:ptCount val="1"/>
                <c:pt idx="0">
                  <c:v>RES 5731/08</c:v>
                </c:pt>
              </c:strCache>
            </c:strRef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973-43C9-8E86-461F4C171BB8}"/>
              </c:ext>
            </c:extLst>
          </c:dPt>
          <c:dPt>
            <c:idx val="2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973-43C9-8E86-461F4C171BB8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4-4973-43C9-8E86-461F4C171BB8}"/>
              </c:ext>
            </c:extLst>
          </c:dPt>
          <c:dPt>
            <c:idx val="4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4973-43C9-8E86-461F4C171BB8}"/>
              </c:ext>
            </c:extLst>
          </c:dPt>
          <c:dPt>
            <c:idx val="5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4973-43C9-8E86-461F4C171BB8}"/>
              </c:ext>
            </c:extLst>
          </c:dPt>
          <c:dPt>
            <c:idx val="7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4973-43C9-8E86-461F4C171BB8}"/>
              </c:ext>
            </c:extLst>
          </c:dPt>
          <c:dPt>
            <c:idx val="8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C-4973-43C9-8E86-461F4C171BB8}"/>
              </c:ext>
            </c:extLst>
          </c:dPt>
          <c:dPt>
            <c:idx val="10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E-4973-43C9-8E86-461F4C171BB8}"/>
              </c:ext>
            </c:extLst>
          </c:dPt>
          <c:dPt>
            <c:idx val="11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0-4973-43C9-8E86-461F4C171BB8}"/>
              </c:ext>
            </c:extLst>
          </c:dPt>
          <c:dPt>
            <c:idx val="13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2-4973-43C9-8E86-461F4C171BB8}"/>
              </c:ext>
            </c:extLst>
          </c:dPt>
          <c:dPt>
            <c:idx val="14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4-4973-43C9-8E86-461F4C171BB8}"/>
              </c:ext>
            </c:extLst>
          </c:dPt>
          <c:dPt>
            <c:idx val="16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6-4973-43C9-8E86-461F4C171BB8}"/>
              </c:ext>
            </c:extLst>
          </c:dPt>
          <c:dPt>
            <c:idx val="17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8-4973-43C9-8E86-461F4C171BB8}"/>
              </c:ext>
            </c:extLst>
          </c:dPt>
          <c:dPt>
            <c:idx val="19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A-4973-43C9-8E86-461F4C171BB8}"/>
              </c:ext>
            </c:extLst>
          </c:dPt>
          <c:dPt>
            <c:idx val="20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C-4973-43C9-8E86-461F4C171BB8}"/>
              </c:ext>
            </c:extLst>
          </c:dPt>
          <c:dPt>
            <c:idx val="22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4973-43C9-8E86-461F4C171BB8}"/>
              </c:ext>
            </c:extLst>
          </c:dPt>
          <c:dPt>
            <c:idx val="23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0-4973-43C9-8E86-461F4C171BB8}"/>
              </c:ext>
            </c:extLst>
          </c:dPt>
          <c:dPt>
            <c:idx val="25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2-4973-43C9-8E86-461F4C171BB8}"/>
              </c:ext>
            </c:extLst>
          </c:dPt>
          <c:dPt>
            <c:idx val="26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4-4973-43C9-8E86-461F4C171BB8}"/>
              </c:ext>
            </c:extLst>
          </c:dPt>
          <c:dPt>
            <c:idx val="28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6-4973-43C9-8E86-461F4C171BB8}"/>
              </c:ext>
            </c:extLst>
          </c:dPt>
          <c:dPt>
            <c:idx val="29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4973-43C9-8E86-461F4C171B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TU-TO'!$I$143:$I$172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TU-TO'!$L$143:$L$172</c:f>
              <c:numCache>
                <c:formatCode>0;0</c:formatCode>
                <c:ptCount val="30"/>
                <c:pt idx="0">
                  <c:v>-67.592592592592595</c:v>
                </c:pt>
                <c:pt idx="1">
                  <c:v>-95.833333333333343</c:v>
                </c:pt>
                <c:pt idx="2">
                  <c:v>-90.277777777777786</c:v>
                </c:pt>
                <c:pt idx="3">
                  <c:v>-93.518518518518519</c:v>
                </c:pt>
                <c:pt idx="4">
                  <c:v>-98.333333333333329</c:v>
                </c:pt>
                <c:pt idx="5">
                  <c:v>-94.444444444444443</c:v>
                </c:pt>
                <c:pt idx="6">
                  <c:v>-89.81481481481481</c:v>
                </c:pt>
                <c:pt idx="7">
                  <c:v>-95.833333333333343</c:v>
                </c:pt>
                <c:pt idx="8">
                  <c:v>-94.444444444444443</c:v>
                </c:pt>
                <c:pt idx="9">
                  <c:v>-94.444444444444443</c:v>
                </c:pt>
                <c:pt idx="10">
                  <c:v>-96.666666666666671</c:v>
                </c:pt>
                <c:pt idx="11">
                  <c:v>-95.833333333333343</c:v>
                </c:pt>
                <c:pt idx="12">
                  <c:v>-95.370370370370367</c:v>
                </c:pt>
                <c:pt idx="13">
                  <c:v>-95.833333333333343</c:v>
                </c:pt>
                <c:pt idx="14">
                  <c:v>-98.611111111111114</c:v>
                </c:pt>
                <c:pt idx="15">
                  <c:v>-89.81481481481481</c:v>
                </c:pt>
                <c:pt idx="16">
                  <c:v>-96.666666666666671</c:v>
                </c:pt>
                <c:pt idx="17">
                  <c:v>-97.222222222222214</c:v>
                </c:pt>
                <c:pt idx="18">
                  <c:v>-91.666666666666657</c:v>
                </c:pt>
                <c:pt idx="19">
                  <c:v>-88.333333333333329</c:v>
                </c:pt>
                <c:pt idx="20">
                  <c:v>-81.944444444444443</c:v>
                </c:pt>
                <c:pt idx="21">
                  <c:v>-49.074074074074076</c:v>
                </c:pt>
                <c:pt idx="22">
                  <c:v>-34.166666666666664</c:v>
                </c:pt>
                <c:pt idx="23">
                  <c:v>-63.888888888888886</c:v>
                </c:pt>
                <c:pt idx="24">
                  <c:v>-99.074074074074076</c:v>
                </c:pt>
                <c:pt idx="25">
                  <c:v>-100</c:v>
                </c:pt>
                <c:pt idx="26">
                  <c:v>-100</c:v>
                </c:pt>
                <c:pt idx="27">
                  <c:v>-73.148148148148152</c:v>
                </c:pt>
                <c:pt idx="28">
                  <c:v>-82.5</c:v>
                </c:pt>
                <c:pt idx="29">
                  <c:v>-91.666666666666657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9-4973-43C9-8E86-461F4C171BB8}"/>
            </c:ext>
          </c:extLst>
        </c:ser>
        <c:ser>
          <c:idx val="1"/>
          <c:order val="1"/>
          <c:tx>
            <c:strRef>
              <c:f>'CUMPLIMIENTO TU-TO'!$M$142</c:f>
              <c:strCache>
                <c:ptCount val="1"/>
                <c:pt idx="0">
                  <c:v>RES 3162/15</c:v>
                </c:pt>
              </c:strCache>
            </c:strRef>
          </c:tx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4973-43C9-8E86-461F4C171BB8}"/>
              </c:ext>
            </c:extLst>
          </c:dPt>
          <c:dPt>
            <c:idx val="2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D-4973-43C9-8E86-461F4C171BB8}"/>
              </c:ext>
            </c:extLst>
          </c:dPt>
          <c:dPt>
            <c:idx val="4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F-4973-43C9-8E86-461F4C171BB8}"/>
              </c:ext>
            </c:extLst>
          </c:dPt>
          <c:dPt>
            <c:idx val="5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1-4973-43C9-8E86-461F4C171BB8}"/>
              </c:ext>
            </c:extLst>
          </c:dPt>
          <c:dPt>
            <c:idx val="7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3-4973-43C9-8E86-461F4C171BB8}"/>
              </c:ext>
            </c:extLst>
          </c:dPt>
          <c:dPt>
            <c:idx val="8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5-4973-43C9-8E86-461F4C171BB8}"/>
              </c:ext>
            </c:extLst>
          </c:dPt>
          <c:dPt>
            <c:idx val="10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7-4973-43C9-8E86-461F4C171BB8}"/>
              </c:ext>
            </c:extLst>
          </c:dPt>
          <c:dPt>
            <c:idx val="11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9-4973-43C9-8E86-461F4C171BB8}"/>
              </c:ext>
            </c:extLst>
          </c:dPt>
          <c:dPt>
            <c:idx val="13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B-4973-43C9-8E86-461F4C171BB8}"/>
              </c:ext>
            </c:extLst>
          </c:dPt>
          <c:dPt>
            <c:idx val="14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D-4973-43C9-8E86-461F4C171BB8}"/>
              </c:ext>
            </c:extLst>
          </c:dPt>
          <c:dPt>
            <c:idx val="16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F-4973-43C9-8E86-461F4C171BB8}"/>
              </c:ext>
            </c:extLst>
          </c:dPt>
          <c:dPt>
            <c:idx val="17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1-4973-43C9-8E86-461F4C171BB8}"/>
              </c:ext>
            </c:extLst>
          </c:dPt>
          <c:dPt>
            <c:idx val="19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3-4973-43C9-8E86-461F4C171BB8}"/>
              </c:ext>
            </c:extLst>
          </c:dPt>
          <c:dPt>
            <c:idx val="20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5-4973-43C9-8E86-461F4C171BB8}"/>
              </c:ext>
            </c:extLst>
          </c:dPt>
          <c:dPt>
            <c:idx val="22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7-4973-43C9-8E86-461F4C171BB8}"/>
              </c:ext>
            </c:extLst>
          </c:dPt>
          <c:dPt>
            <c:idx val="23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9-4973-43C9-8E86-461F4C171BB8}"/>
              </c:ext>
            </c:extLst>
          </c:dPt>
          <c:dPt>
            <c:idx val="25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B-4973-43C9-8E86-461F4C171BB8}"/>
              </c:ext>
            </c:extLst>
          </c:dPt>
          <c:dPt>
            <c:idx val="26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D-4973-43C9-8E86-461F4C171BB8}"/>
              </c:ext>
            </c:extLst>
          </c:dPt>
          <c:dPt>
            <c:idx val="28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F-4973-43C9-8E86-461F4C171BB8}"/>
              </c:ext>
            </c:extLst>
          </c:dPt>
          <c:dPt>
            <c:idx val="29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1-4973-43C9-8E86-461F4C171B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TU-TO'!$I$143:$I$172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TU-TO'!$M$143:$M$172</c:f>
              <c:numCache>
                <c:formatCode>0;0</c:formatCode>
                <c:ptCount val="30"/>
                <c:pt idx="0">
                  <c:v>41.666666666666671</c:v>
                </c:pt>
                <c:pt idx="1">
                  <c:v>75</c:v>
                </c:pt>
                <c:pt idx="2">
                  <c:v>59.722222222222221</c:v>
                </c:pt>
                <c:pt idx="3">
                  <c:v>87.962962962962962</c:v>
                </c:pt>
                <c:pt idx="4">
                  <c:v>81.666666666666671</c:v>
                </c:pt>
                <c:pt idx="5">
                  <c:v>73.611111111111114</c:v>
                </c:pt>
                <c:pt idx="6">
                  <c:v>87.037037037037038</c:v>
                </c:pt>
                <c:pt idx="7">
                  <c:v>85.833333333333329</c:v>
                </c:pt>
                <c:pt idx="8">
                  <c:v>77.777777777777786</c:v>
                </c:pt>
                <c:pt idx="9">
                  <c:v>18.518518518518519</c:v>
                </c:pt>
                <c:pt idx="10">
                  <c:v>10</c:v>
                </c:pt>
                <c:pt idx="11">
                  <c:v>22.222222222222221</c:v>
                </c:pt>
                <c:pt idx="12">
                  <c:v>94.444444444444443</c:v>
                </c:pt>
                <c:pt idx="13">
                  <c:v>90.833333333333329</c:v>
                </c:pt>
                <c:pt idx="14">
                  <c:v>95.833333333333343</c:v>
                </c:pt>
                <c:pt idx="15">
                  <c:v>51.851851851851848</c:v>
                </c:pt>
                <c:pt idx="16">
                  <c:v>71.666666666666671</c:v>
                </c:pt>
                <c:pt idx="17">
                  <c:v>70.833333333333343</c:v>
                </c:pt>
                <c:pt idx="18">
                  <c:v>59.259259259259252</c:v>
                </c:pt>
                <c:pt idx="19">
                  <c:v>42.5</c:v>
                </c:pt>
                <c:pt idx="20">
                  <c:v>41.666666666666671</c:v>
                </c:pt>
                <c:pt idx="21">
                  <c:v>17.592592592592592</c:v>
                </c:pt>
                <c:pt idx="22">
                  <c:v>9.1666666666666661</c:v>
                </c:pt>
                <c:pt idx="23">
                  <c:v>37.5</c:v>
                </c:pt>
                <c:pt idx="24">
                  <c:v>96.296296296296291</c:v>
                </c:pt>
                <c:pt idx="25">
                  <c:v>93.333333333333329</c:v>
                </c:pt>
                <c:pt idx="26">
                  <c:v>95.833333333333343</c:v>
                </c:pt>
                <c:pt idx="27">
                  <c:v>20.37037037037037</c:v>
                </c:pt>
                <c:pt idx="28">
                  <c:v>26.666666666666668</c:v>
                </c:pt>
                <c:pt idx="29">
                  <c:v>30.555555555555557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52-4973-43C9-8E86-461F4C171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5773472"/>
        <c:axId val="282436475"/>
      </c:barChart>
      <c:catAx>
        <c:axId val="138577347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low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82436475"/>
        <c:crosses val="autoZero"/>
        <c:auto val="1"/>
        <c:lblAlgn val="ctr"/>
        <c:lblOffset val="100"/>
        <c:noMultiLvlLbl val="1"/>
      </c:catAx>
      <c:valAx>
        <c:axId val="282436475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;0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385773472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bar"/>
        <c:grouping val="stacked"/>
        <c:varyColors val="1"/>
        <c:ser>
          <c:idx val="0"/>
          <c:order val="0"/>
          <c:tx>
            <c:strRef>
              <c:f>'CUMPLIMIENTO TU-TO'!$E$61</c:f>
              <c:strCache>
                <c:ptCount val="1"/>
                <c:pt idx="0">
                  <c:v>RES 5731/08</c:v>
                </c:pt>
              </c:strCache>
            </c:strRef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6CFF-4AE2-8E0D-D0AF75F8E5DC}"/>
              </c:ext>
            </c:extLst>
          </c:dPt>
          <c:dPt>
            <c:idx val="1"/>
            <c:invertIfNegative val="1"/>
            <c:bubble3D val="0"/>
            <c:spPr>
              <a:solidFill>
                <a:srgbClr val="5B9BD5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6CFF-4AE2-8E0D-D0AF75F8E5DC}"/>
              </c:ext>
            </c:extLst>
          </c:dPt>
          <c:dPt>
            <c:idx val="2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6CFF-4AE2-8E0D-D0AF75F8E5DC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6CFF-4AE2-8E0D-D0AF75F8E5DC}"/>
              </c:ext>
            </c:extLst>
          </c:dPt>
          <c:dPt>
            <c:idx val="4"/>
            <c:invertIfNegative val="1"/>
            <c:bubble3D val="0"/>
            <c:spPr>
              <a:solidFill>
                <a:srgbClr val="5B9BD5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6CFF-4AE2-8E0D-D0AF75F8E5DC}"/>
              </c:ext>
            </c:extLst>
          </c:dPt>
          <c:dPt>
            <c:idx val="5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6CFF-4AE2-8E0D-D0AF75F8E5DC}"/>
              </c:ext>
            </c:extLst>
          </c:dPt>
          <c:dPt>
            <c:idx val="6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A-6CFF-4AE2-8E0D-D0AF75F8E5DC}"/>
              </c:ext>
            </c:extLst>
          </c:dPt>
          <c:dPt>
            <c:idx val="7"/>
            <c:invertIfNegative val="1"/>
            <c:bubble3D val="0"/>
            <c:spPr>
              <a:solidFill>
                <a:srgbClr val="5B9BD5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C-6CFF-4AE2-8E0D-D0AF75F8E5DC}"/>
              </c:ext>
            </c:extLst>
          </c:dPt>
          <c:dPt>
            <c:idx val="8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E-6CFF-4AE2-8E0D-D0AF75F8E5DC}"/>
              </c:ext>
            </c:extLst>
          </c:dPt>
          <c:dPt>
            <c:idx val="9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F-6CFF-4AE2-8E0D-D0AF75F8E5DC}"/>
              </c:ext>
            </c:extLst>
          </c:dPt>
          <c:dPt>
            <c:idx val="10"/>
            <c:invertIfNegative val="1"/>
            <c:bubble3D val="0"/>
            <c:spPr>
              <a:solidFill>
                <a:srgbClr val="5B9BD5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6CFF-4AE2-8E0D-D0AF75F8E5DC}"/>
              </c:ext>
            </c:extLst>
          </c:dPt>
          <c:dPt>
            <c:idx val="11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6CFF-4AE2-8E0D-D0AF75F8E5DC}"/>
              </c:ext>
            </c:extLst>
          </c:dPt>
          <c:dPt>
            <c:idx val="1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4-6CFF-4AE2-8E0D-D0AF75F8E5DC}"/>
              </c:ext>
            </c:extLst>
          </c:dPt>
          <c:dPt>
            <c:idx val="13"/>
            <c:invertIfNegative val="1"/>
            <c:bubble3D val="0"/>
            <c:spPr>
              <a:solidFill>
                <a:srgbClr val="5B9BD5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6-6CFF-4AE2-8E0D-D0AF75F8E5DC}"/>
              </c:ext>
            </c:extLst>
          </c:dPt>
          <c:dPt>
            <c:idx val="14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8-6CFF-4AE2-8E0D-D0AF75F8E5DC}"/>
              </c:ext>
            </c:extLst>
          </c:dPt>
          <c:dPt>
            <c:idx val="16"/>
            <c:invertIfNegative val="1"/>
            <c:bubble3D val="0"/>
            <c:spPr>
              <a:solidFill>
                <a:srgbClr val="5B9BD5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A-6CFF-4AE2-8E0D-D0AF75F8E5DC}"/>
              </c:ext>
            </c:extLst>
          </c:dPt>
          <c:dPt>
            <c:idx val="17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C-6CFF-4AE2-8E0D-D0AF75F8E5DC}"/>
              </c:ext>
            </c:extLst>
          </c:dPt>
          <c:dPt>
            <c:idx val="18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D-6CFF-4AE2-8E0D-D0AF75F8E5DC}"/>
              </c:ext>
            </c:extLst>
          </c:dPt>
          <c:dPt>
            <c:idx val="19"/>
            <c:invertIfNegative val="1"/>
            <c:bubble3D val="0"/>
            <c:spPr>
              <a:solidFill>
                <a:srgbClr val="5B9BD5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6CFF-4AE2-8E0D-D0AF75F8E5DC}"/>
              </c:ext>
            </c:extLst>
          </c:dPt>
          <c:dPt>
            <c:idx val="20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6CFF-4AE2-8E0D-D0AF75F8E5DC}"/>
              </c:ext>
            </c:extLst>
          </c:dPt>
          <c:dPt>
            <c:idx val="22"/>
            <c:invertIfNegative val="1"/>
            <c:bubble3D val="0"/>
            <c:spPr>
              <a:solidFill>
                <a:srgbClr val="5B9BD5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6CFF-4AE2-8E0D-D0AF75F8E5DC}"/>
              </c:ext>
            </c:extLst>
          </c:dPt>
          <c:dPt>
            <c:idx val="23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5-6CFF-4AE2-8E0D-D0AF75F8E5DC}"/>
              </c:ext>
            </c:extLst>
          </c:dPt>
          <c:dPt>
            <c:idx val="25"/>
            <c:invertIfNegative val="1"/>
            <c:bubble3D val="0"/>
            <c:spPr>
              <a:solidFill>
                <a:srgbClr val="5B9BD5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7-6CFF-4AE2-8E0D-D0AF75F8E5DC}"/>
              </c:ext>
            </c:extLst>
          </c:dPt>
          <c:dPt>
            <c:idx val="26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9-6CFF-4AE2-8E0D-D0AF75F8E5DC}"/>
              </c:ext>
            </c:extLst>
          </c:dPt>
          <c:dPt>
            <c:idx val="28"/>
            <c:invertIfNegative val="1"/>
            <c:bubble3D val="0"/>
            <c:spPr>
              <a:solidFill>
                <a:srgbClr val="5B9BD5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6CFF-4AE2-8E0D-D0AF75F8E5DC}"/>
              </c:ext>
            </c:extLst>
          </c:dPt>
          <c:dPt>
            <c:idx val="29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D-6CFF-4AE2-8E0D-D0AF75F8E5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TU-TO'!$B$62:$B$91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TU-TO'!$E$62:$E$91</c:f>
              <c:numCache>
                <c:formatCode>0;0</c:formatCode>
                <c:ptCount val="30"/>
                <c:pt idx="0">
                  <c:v>-47.058823529411761</c:v>
                </c:pt>
                <c:pt idx="1">
                  <c:v>-54.166666666666664</c:v>
                </c:pt>
                <c:pt idx="2">
                  <c:v>-68.75</c:v>
                </c:pt>
                <c:pt idx="3">
                  <c:v>-85.294117647058826</c:v>
                </c:pt>
                <c:pt idx="4">
                  <c:v>-88.888888888888886</c:v>
                </c:pt>
                <c:pt idx="5">
                  <c:v>-79.166666666666657</c:v>
                </c:pt>
                <c:pt idx="6">
                  <c:v>-87.254901960784309</c:v>
                </c:pt>
                <c:pt idx="7">
                  <c:v>-87.5</c:v>
                </c:pt>
                <c:pt idx="8">
                  <c:v>-87.5</c:v>
                </c:pt>
                <c:pt idx="9">
                  <c:v>-87.254901960784309</c:v>
                </c:pt>
                <c:pt idx="10">
                  <c:v>-100</c:v>
                </c:pt>
                <c:pt idx="11">
                  <c:v>-58.333333333333336</c:v>
                </c:pt>
                <c:pt idx="12">
                  <c:v>-49.019607843137251</c:v>
                </c:pt>
                <c:pt idx="13">
                  <c:v>-86.111111111111114</c:v>
                </c:pt>
                <c:pt idx="14">
                  <c:v>-83.333333333333343</c:v>
                </c:pt>
                <c:pt idx="15">
                  <c:v>-27.450980392156865</c:v>
                </c:pt>
                <c:pt idx="16">
                  <c:v>-56.944444444444443</c:v>
                </c:pt>
                <c:pt idx="17">
                  <c:v>-62.5</c:v>
                </c:pt>
                <c:pt idx="18">
                  <c:v>-95.098039215686271</c:v>
                </c:pt>
                <c:pt idx="19">
                  <c:v>-93.055555555555557</c:v>
                </c:pt>
                <c:pt idx="20">
                  <c:v>-93.75</c:v>
                </c:pt>
                <c:pt idx="21">
                  <c:v>-43.137254901960787</c:v>
                </c:pt>
                <c:pt idx="22">
                  <c:v>-56.944444444444443</c:v>
                </c:pt>
                <c:pt idx="23">
                  <c:v>-62.5</c:v>
                </c:pt>
                <c:pt idx="24">
                  <c:v>-100</c:v>
                </c:pt>
                <c:pt idx="25">
                  <c:v>-98.611111111111114</c:v>
                </c:pt>
                <c:pt idx="26">
                  <c:v>-100</c:v>
                </c:pt>
                <c:pt idx="27">
                  <c:v>-94.117647058823522</c:v>
                </c:pt>
                <c:pt idx="28">
                  <c:v>-100</c:v>
                </c:pt>
                <c:pt idx="29">
                  <c:v>-91.666666666666657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E-6CFF-4AE2-8E0D-D0AF75F8E5DC}"/>
            </c:ext>
          </c:extLst>
        </c:ser>
        <c:ser>
          <c:idx val="1"/>
          <c:order val="1"/>
          <c:tx>
            <c:strRef>
              <c:f>'CUMPLIMIENTO TU-TO'!$F$61</c:f>
              <c:strCache>
                <c:ptCount val="1"/>
                <c:pt idx="0">
                  <c:v>RES 3162/15</c:v>
                </c:pt>
              </c:strCache>
            </c:strRef>
          </c:tx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2F-6CFF-4AE2-8E0D-D0AF75F8E5DC}"/>
              </c:ext>
            </c:extLst>
          </c:dPt>
          <c:dPt>
            <c:idx val="1"/>
            <c:invertIfNegative val="1"/>
            <c:bubble3D val="0"/>
            <c:spPr>
              <a:solidFill>
                <a:srgbClr val="ED7D31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1-6CFF-4AE2-8E0D-D0AF75F8E5DC}"/>
              </c:ext>
            </c:extLst>
          </c:dPt>
          <c:dPt>
            <c:idx val="2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3-6CFF-4AE2-8E0D-D0AF75F8E5DC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34-6CFF-4AE2-8E0D-D0AF75F8E5DC}"/>
              </c:ext>
            </c:extLst>
          </c:dPt>
          <c:dPt>
            <c:idx val="4"/>
            <c:invertIfNegative val="1"/>
            <c:bubble3D val="0"/>
            <c:spPr>
              <a:solidFill>
                <a:srgbClr val="ED7D31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6-6CFF-4AE2-8E0D-D0AF75F8E5DC}"/>
              </c:ext>
            </c:extLst>
          </c:dPt>
          <c:dPt>
            <c:idx val="5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8-6CFF-4AE2-8E0D-D0AF75F8E5DC}"/>
              </c:ext>
            </c:extLst>
          </c:dPt>
          <c:dPt>
            <c:idx val="7"/>
            <c:invertIfNegative val="1"/>
            <c:bubble3D val="0"/>
            <c:spPr>
              <a:solidFill>
                <a:srgbClr val="ED7D31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A-6CFF-4AE2-8E0D-D0AF75F8E5DC}"/>
              </c:ext>
            </c:extLst>
          </c:dPt>
          <c:dPt>
            <c:idx val="8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C-6CFF-4AE2-8E0D-D0AF75F8E5DC}"/>
              </c:ext>
            </c:extLst>
          </c:dPt>
          <c:dPt>
            <c:idx val="10"/>
            <c:invertIfNegative val="1"/>
            <c:bubble3D val="0"/>
            <c:spPr>
              <a:solidFill>
                <a:srgbClr val="ED7D31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E-6CFF-4AE2-8E0D-D0AF75F8E5DC}"/>
              </c:ext>
            </c:extLst>
          </c:dPt>
          <c:dPt>
            <c:idx val="11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0-6CFF-4AE2-8E0D-D0AF75F8E5DC}"/>
              </c:ext>
            </c:extLst>
          </c:dPt>
          <c:dPt>
            <c:idx val="13"/>
            <c:invertIfNegative val="1"/>
            <c:bubble3D val="0"/>
            <c:spPr>
              <a:solidFill>
                <a:srgbClr val="ED7D31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2-6CFF-4AE2-8E0D-D0AF75F8E5DC}"/>
              </c:ext>
            </c:extLst>
          </c:dPt>
          <c:dPt>
            <c:idx val="14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4-6CFF-4AE2-8E0D-D0AF75F8E5DC}"/>
              </c:ext>
            </c:extLst>
          </c:dPt>
          <c:dPt>
            <c:idx val="16"/>
            <c:invertIfNegative val="1"/>
            <c:bubble3D val="0"/>
            <c:spPr>
              <a:solidFill>
                <a:srgbClr val="ED7D31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6-6CFF-4AE2-8E0D-D0AF75F8E5DC}"/>
              </c:ext>
            </c:extLst>
          </c:dPt>
          <c:dPt>
            <c:idx val="17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8-6CFF-4AE2-8E0D-D0AF75F8E5DC}"/>
              </c:ext>
            </c:extLst>
          </c:dPt>
          <c:dPt>
            <c:idx val="19"/>
            <c:invertIfNegative val="1"/>
            <c:bubble3D val="0"/>
            <c:spPr>
              <a:solidFill>
                <a:srgbClr val="ED7D31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A-6CFF-4AE2-8E0D-D0AF75F8E5DC}"/>
              </c:ext>
            </c:extLst>
          </c:dPt>
          <c:dPt>
            <c:idx val="20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C-6CFF-4AE2-8E0D-D0AF75F8E5DC}"/>
              </c:ext>
            </c:extLst>
          </c:dPt>
          <c:dPt>
            <c:idx val="22"/>
            <c:invertIfNegative val="1"/>
            <c:bubble3D val="0"/>
            <c:spPr>
              <a:solidFill>
                <a:srgbClr val="ED7D31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E-6CFF-4AE2-8E0D-D0AF75F8E5DC}"/>
              </c:ext>
            </c:extLst>
          </c:dPt>
          <c:dPt>
            <c:idx val="23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0-6CFF-4AE2-8E0D-D0AF75F8E5DC}"/>
              </c:ext>
            </c:extLst>
          </c:dPt>
          <c:dPt>
            <c:idx val="25"/>
            <c:invertIfNegative val="1"/>
            <c:bubble3D val="0"/>
            <c:spPr>
              <a:solidFill>
                <a:srgbClr val="ED7D31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2-6CFF-4AE2-8E0D-D0AF75F8E5DC}"/>
              </c:ext>
            </c:extLst>
          </c:dPt>
          <c:dPt>
            <c:idx val="26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4-6CFF-4AE2-8E0D-D0AF75F8E5DC}"/>
              </c:ext>
            </c:extLst>
          </c:dPt>
          <c:dPt>
            <c:idx val="28"/>
            <c:invertIfNegative val="1"/>
            <c:bubble3D val="0"/>
            <c:spPr>
              <a:solidFill>
                <a:srgbClr val="ED7D31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6-6CFF-4AE2-8E0D-D0AF75F8E5DC}"/>
              </c:ext>
            </c:extLst>
          </c:dPt>
          <c:dPt>
            <c:idx val="29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8-6CFF-4AE2-8E0D-D0AF75F8E5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TU-TO'!$B$62:$B$91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TU-TO'!$F$62:$F$91</c:f>
              <c:numCache>
                <c:formatCode>0;0</c:formatCode>
                <c:ptCount val="30"/>
                <c:pt idx="0">
                  <c:v>47.058823529411761</c:v>
                </c:pt>
                <c:pt idx="1">
                  <c:v>54.166666666666664</c:v>
                </c:pt>
                <c:pt idx="2">
                  <c:v>68.75</c:v>
                </c:pt>
                <c:pt idx="3">
                  <c:v>85.294117647058826</c:v>
                </c:pt>
                <c:pt idx="4">
                  <c:v>88.888888888888886</c:v>
                </c:pt>
                <c:pt idx="5">
                  <c:v>79.166666666666657</c:v>
                </c:pt>
                <c:pt idx="6">
                  <c:v>18.627450980392158</c:v>
                </c:pt>
                <c:pt idx="7">
                  <c:v>33.333333333333329</c:v>
                </c:pt>
                <c:pt idx="8">
                  <c:v>16.666666666666664</c:v>
                </c:pt>
                <c:pt idx="9">
                  <c:v>87.254901960784309</c:v>
                </c:pt>
                <c:pt idx="10">
                  <c:v>100</c:v>
                </c:pt>
                <c:pt idx="11">
                  <c:v>58.333333333333336</c:v>
                </c:pt>
                <c:pt idx="12">
                  <c:v>81.372549019607845</c:v>
                </c:pt>
                <c:pt idx="13">
                  <c:v>95.833333333333343</c:v>
                </c:pt>
                <c:pt idx="14">
                  <c:v>95.833333333333343</c:v>
                </c:pt>
                <c:pt idx="15">
                  <c:v>27.450980392156865</c:v>
                </c:pt>
                <c:pt idx="16">
                  <c:v>56.944444444444443</c:v>
                </c:pt>
                <c:pt idx="17">
                  <c:v>62.5</c:v>
                </c:pt>
                <c:pt idx="18">
                  <c:v>94.117647058823522</c:v>
                </c:pt>
                <c:pt idx="19">
                  <c:v>79.166666666666657</c:v>
                </c:pt>
                <c:pt idx="20">
                  <c:v>83.333333333333343</c:v>
                </c:pt>
                <c:pt idx="21">
                  <c:v>22.549019607843139</c:v>
                </c:pt>
                <c:pt idx="22">
                  <c:v>16.666666666666664</c:v>
                </c:pt>
                <c:pt idx="23">
                  <c:v>37.5</c:v>
                </c:pt>
                <c:pt idx="24">
                  <c:v>83.333333333333343</c:v>
                </c:pt>
                <c:pt idx="25">
                  <c:v>90.277777777777786</c:v>
                </c:pt>
                <c:pt idx="26">
                  <c:v>95.833333333333343</c:v>
                </c:pt>
                <c:pt idx="27">
                  <c:v>94.117647058823522</c:v>
                </c:pt>
                <c:pt idx="28">
                  <c:v>100</c:v>
                </c:pt>
                <c:pt idx="29">
                  <c:v>91.666666666666657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59-6CFF-4AE2-8E0D-D0AF75F8E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5215576"/>
        <c:axId val="1841027929"/>
      </c:barChart>
      <c:catAx>
        <c:axId val="196521557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low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841027929"/>
        <c:crosses val="autoZero"/>
        <c:auto val="1"/>
        <c:lblAlgn val="ctr"/>
        <c:lblOffset val="100"/>
        <c:noMultiLvlLbl val="1"/>
      </c:catAx>
      <c:valAx>
        <c:axId val="1841027929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;0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965215576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bar"/>
        <c:grouping val="stacked"/>
        <c:varyColors val="1"/>
        <c:ser>
          <c:idx val="0"/>
          <c:order val="0"/>
          <c:tx>
            <c:strRef>
              <c:f>'CUMPLIMIENTO FU-SA'!$E$76</c:f>
              <c:strCache>
                <c:ptCount val="1"/>
                <c:pt idx="0">
                  <c:v>RES 5731/08</c:v>
                </c:pt>
              </c:strCache>
            </c:strRef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B2D4-40F6-BA0E-AD80FB789BCF}"/>
              </c:ext>
            </c:extLst>
          </c:dPt>
          <c:dPt>
            <c:idx val="1"/>
            <c:invertIfNegative val="1"/>
            <c:bubble3D val="0"/>
            <c:spPr>
              <a:solidFill>
                <a:srgbClr val="5B9BD5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B2D4-40F6-BA0E-AD80FB789BCF}"/>
              </c:ext>
            </c:extLst>
          </c:dPt>
          <c:dPt>
            <c:idx val="2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2D4-40F6-BA0E-AD80FB789BCF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B2D4-40F6-BA0E-AD80FB789BCF}"/>
              </c:ext>
            </c:extLst>
          </c:dPt>
          <c:dPt>
            <c:idx val="4"/>
            <c:invertIfNegative val="1"/>
            <c:bubble3D val="0"/>
            <c:spPr>
              <a:solidFill>
                <a:srgbClr val="5B9BD5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2D4-40F6-BA0E-AD80FB789BCF}"/>
              </c:ext>
            </c:extLst>
          </c:dPt>
          <c:dPt>
            <c:idx val="5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B2D4-40F6-BA0E-AD80FB789BCF}"/>
              </c:ext>
            </c:extLst>
          </c:dPt>
          <c:dPt>
            <c:idx val="6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A-B2D4-40F6-BA0E-AD80FB789BCF}"/>
              </c:ext>
            </c:extLst>
          </c:dPt>
          <c:dPt>
            <c:idx val="7"/>
            <c:invertIfNegative val="1"/>
            <c:bubble3D val="0"/>
            <c:spPr>
              <a:solidFill>
                <a:srgbClr val="5B9BD5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C-B2D4-40F6-BA0E-AD80FB789BCF}"/>
              </c:ext>
            </c:extLst>
          </c:dPt>
          <c:dPt>
            <c:idx val="8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E-B2D4-40F6-BA0E-AD80FB789BCF}"/>
              </c:ext>
            </c:extLst>
          </c:dPt>
          <c:dPt>
            <c:idx val="9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F-B2D4-40F6-BA0E-AD80FB789BCF}"/>
              </c:ext>
            </c:extLst>
          </c:dPt>
          <c:dPt>
            <c:idx val="10"/>
            <c:invertIfNegative val="1"/>
            <c:bubble3D val="0"/>
            <c:spPr>
              <a:solidFill>
                <a:srgbClr val="5B9BD5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B2D4-40F6-BA0E-AD80FB789BCF}"/>
              </c:ext>
            </c:extLst>
          </c:dPt>
          <c:dPt>
            <c:idx val="11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B2D4-40F6-BA0E-AD80FB789BCF}"/>
              </c:ext>
            </c:extLst>
          </c:dPt>
          <c:dPt>
            <c:idx val="1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4-B2D4-40F6-BA0E-AD80FB789BCF}"/>
              </c:ext>
            </c:extLst>
          </c:dPt>
          <c:dPt>
            <c:idx val="13"/>
            <c:invertIfNegative val="1"/>
            <c:bubble3D val="0"/>
            <c:spPr>
              <a:solidFill>
                <a:srgbClr val="5B9BD5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6-B2D4-40F6-BA0E-AD80FB789BCF}"/>
              </c:ext>
            </c:extLst>
          </c:dPt>
          <c:dPt>
            <c:idx val="14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8-B2D4-40F6-BA0E-AD80FB789BCF}"/>
              </c:ext>
            </c:extLst>
          </c:dPt>
          <c:dPt>
            <c:idx val="16"/>
            <c:invertIfNegative val="1"/>
            <c:bubble3D val="0"/>
            <c:spPr>
              <a:solidFill>
                <a:srgbClr val="5B9BD5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A-B2D4-40F6-BA0E-AD80FB789BCF}"/>
              </c:ext>
            </c:extLst>
          </c:dPt>
          <c:dPt>
            <c:idx val="17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C-B2D4-40F6-BA0E-AD80FB789BCF}"/>
              </c:ext>
            </c:extLst>
          </c:dPt>
          <c:dPt>
            <c:idx val="18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D-B2D4-40F6-BA0E-AD80FB789BCF}"/>
              </c:ext>
            </c:extLst>
          </c:dPt>
          <c:dPt>
            <c:idx val="19"/>
            <c:invertIfNegative val="1"/>
            <c:bubble3D val="0"/>
            <c:spPr>
              <a:solidFill>
                <a:srgbClr val="5B9BD5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B2D4-40F6-BA0E-AD80FB789BCF}"/>
              </c:ext>
            </c:extLst>
          </c:dPt>
          <c:dPt>
            <c:idx val="20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B2D4-40F6-BA0E-AD80FB789BCF}"/>
              </c:ext>
            </c:extLst>
          </c:dPt>
          <c:dPt>
            <c:idx val="22"/>
            <c:invertIfNegative val="1"/>
            <c:bubble3D val="0"/>
            <c:spPr>
              <a:solidFill>
                <a:srgbClr val="5B9BD5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B2D4-40F6-BA0E-AD80FB789BCF}"/>
              </c:ext>
            </c:extLst>
          </c:dPt>
          <c:dPt>
            <c:idx val="23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5-B2D4-40F6-BA0E-AD80FB789BCF}"/>
              </c:ext>
            </c:extLst>
          </c:dPt>
          <c:dPt>
            <c:idx val="25"/>
            <c:invertIfNegative val="1"/>
            <c:bubble3D val="0"/>
            <c:spPr>
              <a:solidFill>
                <a:srgbClr val="5B9BD5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7-B2D4-40F6-BA0E-AD80FB789BCF}"/>
              </c:ext>
            </c:extLst>
          </c:dPt>
          <c:dPt>
            <c:idx val="26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9-B2D4-40F6-BA0E-AD80FB789BCF}"/>
              </c:ext>
            </c:extLst>
          </c:dPt>
          <c:dPt>
            <c:idx val="28"/>
            <c:invertIfNegative val="1"/>
            <c:bubble3D val="0"/>
            <c:spPr>
              <a:solidFill>
                <a:srgbClr val="5B9BD5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B2D4-40F6-BA0E-AD80FB789BCF}"/>
              </c:ext>
            </c:extLst>
          </c:dPt>
          <c:dPt>
            <c:idx val="29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D-B2D4-40F6-BA0E-AD80FB789B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FU-SA'!$B$77:$B$106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FU-SA'!$E$77:$E$106</c:f>
              <c:numCache>
                <c:formatCode>0;0</c:formatCode>
                <c:ptCount val="30"/>
                <c:pt idx="0">
                  <c:v>-76.470588235294116</c:v>
                </c:pt>
                <c:pt idx="1">
                  <c:v>-94.444444444444443</c:v>
                </c:pt>
                <c:pt idx="2">
                  <c:v>-87.5</c:v>
                </c:pt>
                <c:pt idx="3">
                  <c:v>-96.078431372549019</c:v>
                </c:pt>
                <c:pt idx="4">
                  <c:v>-91.666666666666657</c:v>
                </c:pt>
                <c:pt idx="5">
                  <c:v>-91.666666666666657</c:v>
                </c:pt>
                <c:pt idx="6">
                  <c:v>-98.039215686274503</c:v>
                </c:pt>
                <c:pt idx="7">
                  <c:v>-94.444444444444443</c:v>
                </c:pt>
                <c:pt idx="8">
                  <c:v>-91.666666666666657</c:v>
                </c:pt>
                <c:pt idx="9">
                  <c:v>-98.039215686274503</c:v>
                </c:pt>
                <c:pt idx="10">
                  <c:v>-97.222222222222214</c:v>
                </c:pt>
                <c:pt idx="11">
                  <c:v>-62.5</c:v>
                </c:pt>
                <c:pt idx="12">
                  <c:v>-78.431372549019613</c:v>
                </c:pt>
                <c:pt idx="13">
                  <c:v>-83.333333333333343</c:v>
                </c:pt>
                <c:pt idx="14">
                  <c:v>-95.833333333333343</c:v>
                </c:pt>
                <c:pt idx="15">
                  <c:v>-86.274509803921575</c:v>
                </c:pt>
                <c:pt idx="16">
                  <c:v>-91.666666666666657</c:v>
                </c:pt>
                <c:pt idx="17">
                  <c:v>-87.5</c:v>
                </c:pt>
                <c:pt idx="18">
                  <c:v>-100</c:v>
                </c:pt>
                <c:pt idx="19">
                  <c:v>-86.111111111111114</c:v>
                </c:pt>
                <c:pt idx="20">
                  <c:v>-87.5</c:v>
                </c:pt>
                <c:pt idx="21">
                  <c:v>-98.039215686274503</c:v>
                </c:pt>
                <c:pt idx="22">
                  <c:v>-100</c:v>
                </c:pt>
                <c:pt idx="23">
                  <c:v>-100</c:v>
                </c:pt>
                <c:pt idx="24">
                  <c:v>-96.078431372549019</c:v>
                </c:pt>
                <c:pt idx="25">
                  <c:v>-94.444444444444443</c:v>
                </c:pt>
                <c:pt idx="26">
                  <c:v>-100</c:v>
                </c:pt>
                <c:pt idx="27">
                  <c:v>-100</c:v>
                </c:pt>
                <c:pt idx="28">
                  <c:v>-100</c:v>
                </c:pt>
                <c:pt idx="29">
                  <c:v>-100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E-B2D4-40F6-BA0E-AD80FB789BCF}"/>
            </c:ext>
          </c:extLst>
        </c:ser>
        <c:ser>
          <c:idx val="1"/>
          <c:order val="1"/>
          <c:tx>
            <c:strRef>
              <c:f>'CUMPLIMIENTO FU-SA'!$F$76</c:f>
              <c:strCache>
                <c:ptCount val="1"/>
                <c:pt idx="0">
                  <c:v>RES 3162/15</c:v>
                </c:pt>
              </c:strCache>
            </c:strRef>
          </c:tx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2F-B2D4-40F6-BA0E-AD80FB789BCF}"/>
              </c:ext>
            </c:extLst>
          </c:dPt>
          <c:dPt>
            <c:idx val="1"/>
            <c:invertIfNegative val="1"/>
            <c:bubble3D val="0"/>
            <c:spPr>
              <a:solidFill>
                <a:srgbClr val="ED7D31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1-B2D4-40F6-BA0E-AD80FB789BCF}"/>
              </c:ext>
            </c:extLst>
          </c:dPt>
          <c:dPt>
            <c:idx val="2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3-B2D4-40F6-BA0E-AD80FB789BCF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34-B2D4-40F6-BA0E-AD80FB789BCF}"/>
              </c:ext>
            </c:extLst>
          </c:dPt>
          <c:dPt>
            <c:idx val="4"/>
            <c:invertIfNegative val="1"/>
            <c:bubble3D val="0"/>
            <c:spPr>
              <a:solidFill>
                <a:srgbClr val="ED7D31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6-B2D4-40F6-BA0E-AD80FB789BCF}"/>
              </c:ext>
            </c:extLst>
          </c:dPt>
          <c:dPt>
            <c:idx val="5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8-B2D4-40F6-BA0E-AD80FB789BCF}"/>
              </c:ext>
            </c:extLst>
          </c:dPt>
          <c:dPt>
            <c:idx val="7"/>
            <c:invertIfNegative val="1"/>
            <c:bubble3D val="0"/>
            <c:spPr>
              <a:solidFill>
                <a:srgbClr val="ED7D31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A-B2D4-40F6-BA0E-AD80FB789BCF}"/>
              </c:ext>
            </c:extLst>
          </c:dPt>
          <c:dPt>
            <c:idx val="8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C-B2D4-40F6-BA0E-AD80FB789BCF}"/>
              </c:ext>
            </c:extLst>
          </c:dPt>
          <c:dPt>
            <c:idx val="10"/>
            <c:invertIfNegative val="1"/>
            <c:bubble3D val="0"/>
            <c:spPr>
              <a:solidFill>
                <a:srgbClr val="ED7D31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E-B2D4-40F6-BA0E-AD80FB789BCF}"/>
              </c:ext>
            </c:extLst>
          </c:dPt>
          <c:dPt>
            <c:idx val="11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0-B2D4-40F6-BA0E-AD80FB789BCF}"/>
              </c:ext>
            </c:extLst>
          </c:dPt>
          <c:dPt>
            <c:idx val="13"/>
            <c:invertIfNegative val="1"/>
            <c:bubble3D val="0"/>
            <c:spPr>
              <a:solidFill>
                <a:srgbClr val="ED7D31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2-B2D4-40F6-BA0E-AD80FB789BCF}"/>
              </c:ext>
            </c:extLst>
          </c:dPt>
          <c:dPt>
            <c:idx val="14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4-B2D4-40F6-BA0E-AD80FB789BCF}"/>
              </c:ext>
            </c:extLst>
          </c:dPt>
          <c:dPt>
            <c:idx val="16"/>
            <c:invertIfNegative val="1"/>
            <c:bubble3D val="0"/>
            <c:spPr>
              <a:solidFill>
                <a:srgbClr val="ED7D31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6-B2D4-40F6-BA0E-AD80FB789BCF}"/>
              </c:ext>
            </c:extLst>
          </c:dPt>
          <c:dPt>
            <c:idx val="17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8-B2D4-40F6-BA0E-AD80FB789BCF}"/>
              </c:ext>
            </c:extLst>
          </c:dPt>
          <c:dPt>
            <c:idx val="19"/>
            <c:invertIfNegative val="1"/>
            <c:bubble3D val="0"/>
            <c:spPr>
              <a:solidFill>
                <a:srgbClr val="ED7D31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A-B2D4-40F6-BA0E-AD80FB789BCF}"/>
              </c:ext>
            </c:extLst>
          </c:dPt>
          <c:dPt>
            <c:idx val="20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C-B2D4-40F6-BA0E-AD80FB789BCF}"/>
              </c:ext>
            </c:extLst>
          </c:dPt>
          <c:dPt>
            <c:idx val="22"/>
            <c:invertIfNegative val="1"/>
            <c:bubble3D val="0"/>
            <c:spPr>
              <a:solidFill>
                <a:srgbClr val="ED7D31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E-B2D4-40F6-BA0E-AD80FB789BCF}"/>
              </c:ext>
            </c:extLst>
          </c:dPt>
          <c:dPt>
            <c:idx val="23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0-B2D4-40F6-BA0E-AD80FB789BCF}"/>
              </c:ext>
            </c:extLst>
          </c:dPt>
          <c:dPt>
            <c:idx val="25"/>
            <c:invertIfNegative val="1"/>
            <c:bubble3D val="0"/>
            <c:spPr>
              <a:solidFill>
                <a:srgbClr val="ED7D31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2-B2D4-40F6-BA0E-AD80FB789BCF}"/>
              </c:ext>
            </c:extLst>
          </c:dPt>
          <c:dPt>
            <c:idx val="26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4-B2D4-40F6-BA0E-AD80FB789BCF}"/>
              </c:ext>
            </c:extLst>
          </c:dPt>
          <c:dPt>
            <c:idx val="28"/>
            <c:invertIfNegative val="1"/>
            <c:bubble3D val="0"/>
            <c:spPr>
              <a:solidFill>
                <a:srgbClr val="ED7D31">
                  <a:alpha val="7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6-B2D4-40F6-BA0E-AD80FB789BCF}"/>
              </c:ext>
            </c:extLst>
          </c:dPt>
          <c:dPt>
            <c:idx val="29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8-B2D4-40F6-BA0E-AD80FB789B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FU-SA'!$B$77:$B$106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FU-SA'!$F$77:$F$106</c:f>
              <c:numCache>
                <c:formatCode>0;0</c:formatCode>
                <c:ptCount val="30"/>
                <c:pt idx="0">
                  <c:v>76.470588235294116</c:v>
                </c:pt>
                <c:pt idx="1">
                  <c:v>94.444444444444443</c:v>
                </c:pt>
                <c:pt idx="2">
                  <c:v>87.5</c:v>
                </c:pt>
                <c:pt idx="3">
                  <c:v>96.078431372549019</c:v>
                </c:pt>
                <c:pt idx="4">
                  <c:v>91.666666666666657</c:v>
                </c:pt>
                <c:pt idx="5">
                  <c:v>91.666666666666657</c:v>
                </c:pt>
                <c:pt idx="6">
                  <c:v>92.156862745098039</c:v>
                </c:pt>
                <c:pt idx="7">
                  <c:v>80.555555555555557</c:v>
                </c:pt>
                <c:pt idx="8">
                  <c:v>91.666666666666657</c:v>
                </c:pt>
                <c:pt idx="9">
                  <c:v>80.392156862745097</c:v>
                </c:pt>
                <c:pt idx="10">
                  <c:v>58.333333333333336</c:v>
                </c:pt>
                <c:pt idx="11">
                  <c:v>37.5</c:v>
                </c:pt>
                <c:pt idx="12">
                  <c:v>78.431372549019613</c:v>
                </c:pt>
                <c:pt idx="13">
                  <c:v>83.333333333333343</c:v>
                </c:pt>
                <c:pt idx="14">
                  <c:v>95.833333333333343</c:v>
                </c:pt>
                <c:pt idx="15">
                  <c:v>86.274509803921575</c:v>
                </c:pt>
                <c:pt idx="16">
                  <c:v>91.666666666666657</c:v>
                </c:pt>
                <c:pt idx="17">
                  <c:v>87.5</c:v>
                </c:pt>
                <c:pt idx="18">
                  <c:v>100</c:v>
                </c:pt>
                <c:pt idx="19">
                  <c:v>86.111111111111114</c:v>
                </c:pt>
                <c:pt idx="20">
                  <c:v>87.5</c:v>
                </c:pt>
                <c:pt idx="21">
                  <c:v>90.196078431372555</c:v>
                </c:pt>
                <c:pt idx="22">
                  <c:v>77.777777777777786</c:v>
                </c:pt>
                <c:pt idx="23">
                  <c:v>79.166666666666657</c:v>
                </c:pt>
                <c:pt idx="24">
                  <c:v>72.549019607843135</c:v>
                </c:pt>
                <c:pt idx="25">
                  <c:v>83.333333333333343</c:v>
                </c:pt>
                <c:pt idx="26">
                  <c:v>95.833333333333343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59-B2D4-40F6-BA0E-AD80FB789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8529751"/>
        <c:axId val="1974965847"/>
      </c:barChart>
      <c:catAx>
        <c:axId val="1218529751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low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974965847"/>
        <c:crosses val="autoZero"/>
        <c:auto val="1"/>
        <c:lblAlgn val="ctr"/>
        <c:lblOffset val="100"/>
        <c:noMultiLvlLbl val="1"/>
      </c:catAx>
      <c:valAx>
        <c:axId val="1974965847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;0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218529751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bar"/>
        <c:grouping val="stacked"/>
        <c:varyColors val="1"/>
        <c:ser>
          <c:idx val="0"/>
          <c:order val="0"/>
          <c:tx>
            <c:strRef>
              <c:f>'CUMPLIMIENTO FU-SA'!$L$76</c:f>
              <c:strCache>
                <c:ptCount val="1"/>
                <c:pt idx="0">
                  <c:v>RES 5731/08</c:v>
                </c:pt>
              </c:strCache>
            </c:strRef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429D-464D-952E-E933D5594240}"/>
              </c:ext>
            </c:extLst>
          </c:dPt>
          <c:dPt>
            <c:idx val="1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429D-464D-952E-E933D5594240}"/>
              </c:ext>
            </c:extLst>
          </c:dPt>
          <c:dPt>
            <c:idx val="2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429D-464D-952E-E933D5594240}"/>
              </c:ext>
            </c:extLst>
          </c:dPt>
          <c:dPt>
            <c:idx val="4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429D-464D-952E-E933D5594240}"/>
              </c:ext>
            </c:extLst>
          </c:dPt>
          <c:dPt>
            <c:idx val="5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429D-464D-952E-E933D5594240}"/>
              </c:ext>
            </c:extLst>
          </c:dPt>
          <c:dPt>
            <c:idx val="6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9-429D-464D-952E-E933D5594240}"/>
              </c:ext>
            </c:extLst>
          </c:dPt>
          <c:dPt>
            <c:idx val="7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429D-464D-952E-E933D5594240}"/>
              </c:ext>
            </c:extLst>
          </c:dPt>
          <c:dPt>
            <c:idx val="8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429D-464D-952E-E933D5594240}"/>
              </c:ext>
            </c:extLst>
          </c:dPt>
          <c:dPt>
            <c:idx val="9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E-429D-464D-952E-E933D5594240}"/>
              </c:ext>
            </c:extLst>
          </c:dPt>
          <c:dPt>
            <c:idx val="10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0-429D-464D-952E-E933D5594240}"/>
              </c:ext>
            </c:extLst>
          </c:dPt>
          <c:dPt>
            <c:idx val="11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2-429D-464D-952E-E933D5594240}"/>
              </c:ext>
            </c:extLst>
          </c:dPt>
          <c:dPt>
            <c:idx val="13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4-429D-464D-952E-E933D5594240}"/>
              </c:ext>
            </c:extLst>
          </c:dPt>
          <c:dPt>
            <c:idx val="14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6-429D-464D-952E-E933D5594240}"/>
              </c:ext>
            </c:extLst>
          </c:dPt>
          <c:dPt>
            <c:idx val="16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8-429D-464D-952E-E933D5594240}"/>
              </c:ext>
            </c:extLst>
          </c:dPt>
          <c:dPt>
            <c:idx val="17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A-429D-464D-952E-E933D5594240}"/>
              </c:ext>
            </c:extLst>
          </c:dPt>
          <c:dPt>
            <c:idx val="19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C-429D-464D-952E-E933D5594240}"/>
              </c:ext>
            </c:extLst>
          </c:dPt>
          <c:dPt>
            <c:idx val="20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429D-464D-952E-E933D5594240}"/>
              </c:ext>
            </c:extLst>
          </c:dPt>
          <c:dPt>
            <c:idx val="22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0-429D-464D-952E-E933D5594240}"/>
              </c:ext>
            </c:extLst>
          </c:dPt>
          <c:dPt>
            <c:idx val="23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2-429D-464D-952E-E933D5594240}"/>
              </c:ext>
            </c:extLst>
          </c:dPt>
          <c:dPt>
            <c:idx val="25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4-429D-464D-952E-E933D5594240}"/>
              </c:ext>
            </c:extLst>
          </c:dPt>
          <c:dPt>
            <c:idx val="26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6-429D-464D-952E-E933D5594240}"/>
              </c:ext>
            </c:extLst>
          </c:dPt>
          <c:dPt>
            <c:idx val="28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429D-464D-952E-E933D5594240}"/>
              </c:ext>
            </c:extLst>
          </c:dPt>
          <c:dPt>
            <c:idx val="29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429D-464D-952E-E933D55942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FU-SA'!$I$77:$I$106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FU-SA'!$L$77:$L$106</c:f>
              <c:numCache>
                <c:formatCode>0;0</c:formatCode>
                <c:ptCount val="30"/>
                <c:pt idx="0">
                  <c:v>-54.901960784313729</c:v>
                </c:pt>
                <c:pt idx="1">
                  <c:v>-54.285714285714285</c:v>
                </c:pt>
                <c:pt idx="2">
                  <c:v>-60.416666666666664</c:v>
                </c:pt>
                <c:pt idx="3">
                  <c:v>-47.058823529411761</c:v>
                </c:pt>
                <c:pt idx="4">
                  <c:v>-39.436619718309856</c:v>
                </c:pt>
                <c:pt idx="5">
                  <c:v>-47.916666666666671</c:v>
                </c:pt>
                <c:pt idx="6">
                  <c:v>-46.078431372549019</c:v>
                </c:pt>
                <c:pt idx="7">
                  <c:v>-42.25352112676056</c:v>
                </c:pt>
                <c:pt idx="8">
                  <c:v>-45.833333333333329</c:v>
                </c:pt>
                <c:pt idx="9">
                  <c:v>-57.843137254901968</c:v>
                </c:pt>
                <c:pt idx="10">
                  <c:v>-59.154929577464785</c:v>
                </c:pt>
                <c:pt idx="11">
                  <c:v>-52.083333333333336</c:v>
                </c:pt>
                <c:pt idx="12">
                  <c:v>-58.82352941176471</c:v>
                </c:pt>
                <c:pt idx="13">
                  <c:v>-60.563380281690137</c:v>
                </c:pt>
                <c:pt idx="14">
                  <c:v>-66.666666666666657</c:v>
                </c:pt>
                <c:pt idx="15">
                  <c:v>-21.568627450980394</c:v>
                </c:pt>
                <c:pt idx="16">
                  <c:v>-14.084507042253522</c:v>
                </c:pt>
                <c:pt idx="17">
                  <c:v>-27.083333333333332</c:v>
                </c:pt>
                <c:pt idx="18">
                  <c:v>-67.64705882352942</c:v>
                </c:pt>
                <c:pt idx="19">
                  <c:v>-64.788732394366207</c:v>
                </c:pt>
                <c:pt idx="20">
                  <c:v>-60.416666666666664</c:v>
                </c:pt>
                <c:pt idx="21">
                  <c:v>-39.215686274509807</c:v>
                </c:pt>
                <c:pt idx="22">
                  <c:v>-32.394366197183103</c:v>
                </c:pt>
                <c:pt idx="23">
                  <c:v>-68.75</c:v>
                </c:pt>
                <c:pt idx="24">
                  <c:v>-97.058823529411768</c:v>
                </c:pt>
                <c:pt idx="25">
                  <c:v>-98.591549295774655</c:v>
                </c:pt>
                <c:pt idx="26">
                  <c:v>-100</c:v>
                </c:pt>
                <c:pt idx="27">
                  <c:v>-50.980392156862742</c:v>
                </c:pt>
                <c:pt idx="28">
                  <c:v>-59.154929577464785</c:v>
                </c:pt>
                <c:pt idx="29">
                  <c:v>-93.75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B-429D-464D-952E-E933D5594240}"/>
            </c:ext>
          </c:extLst>
        </c:ser>
        <c:ser>
          <c:idx val="1"/>
          <c:order val="1"/>
          <c:tx>
            <c:strRef>
              <c:f>'CUMPLIMIENTO FU-SA'!$M$76</c:f>
              <c:strCache>
                <c:ptCount val="1"/>
                <c:pt idx="0">
                  <c:v>RES 3162/15</c:v>
                </c:pt>
              </c:strCache>
            </c:strRef>
          </c:tx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D-429D-464D-952E-E933D5594240}"/>
              </c:ext>
            </c:extLst>
          </c:dPt>
          <c:dPt>
            <c:idx val="2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F-429D-464D-952E-E933D5594240}"/>
              </c:ext>
            </c:extLst>
          </c:dPt>
          <c:dPt>
            <c:idx val="4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1-429D-464D-952E-E933D5594240}"/>
              </c:ext>
            </c:extLst>
          </c:dPt>
          <c:dPt>
            <c:idx val="5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3-429D-464D-952E-E933D5594240}"/>
              </c:ext>
            </c:extLst>
          </c:dPt>
          <c:dPt>
            <c:idx val="7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5-429D-464D-952E-E933D5594240}"/>
              </c:ext>
            </c:extLst>
          </c:dPt>
          <c:dPt>
            <c:idx val="8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7-429D-464D-952E-E933D5594240}"/>
              </c:ext>
            </c:extLst>
          </c:dPt>
          <c:dPt>
            <c:idx val="10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9-429D-464D-952E-E933D5594240}"/>
              </c:ext>
            </c:extLst>
          </c:dPt>
          <c:dPt>
            <c:idx val="11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B-429D-464D-952E-E933D5594240}"/>
              </c:ext>
            </c:extLst>
          </c:dPt>
          <c:dPt>
            <c:idx val="13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D-429D-464D-952E-E933D5594240}"/>
              </c:ext>
            </c:extLst>
          </c:dPt>
          <c:dPt>
            <c:idx val="14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F-429D-464D-952E-E933D5594240}"/>
              </c:ext>
            </c:extLst>
          </c:dPt>
          <c:dPt>
            <c:idx val="16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1-429D-464D-952E-E933D5594240}"/>
              </c:ext>
            </c:extLst>
          </c:dPt>
          <c:dPt>
            <c:idx val="17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3-429D-464D-952E-E933D5594240}"/>
              </c:ext>
            </c:extLst>
          </c:dPt>
          <c:dPt>
            <c:idx val="19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5-429D-464D-952E-E933D5594240}"/>
              </c:ext>
            </c:extLst>
          </c:dPt>
          <c:dPt>
            <c:idx val="20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7-429D-464D-952E-E933D5594240}"/>
              </c:ext>
            </c:extLst>
          </c:dPt>
          <c:dPt>
            <c:idx val="22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9-429D-464D-952E-E933D5594240}"/>
              </c:ext>
            </c:extLst>
          </c:dPt>
          <c:dPt>
            <c:idx val="23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B-429D-464D-952E-E933D5594240}"/>
              </c:ext>
            </c:extLst>
          </c:dPt>
          <c:dPt>
            <c:idx val="25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D-429D-464D-952E-E933D5594240}"/>
              </c:ext>
            </c:extLst>
          </c:dPt>
          <c:dPt>
            <c:idx val="26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F-429D-464D-952E-E933D5594240}"/>
              </c:ext>
            </c:extLst>
          </c:dPt>
          <c:dPt>
            <c:idx val="28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1-429D-464D-952E-E933D5594240}"/>
              </c:ext>
            </c:extLst>
          </c:dPt>
          <c:dPt>
            <c:idx val="29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3-429D-464D-952E-E933D55942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FU-SA'!$I$77:$I$106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FU-SA'!$M$77:$M$106</c:f>
              <c:numCache>
                <c:formatCode>0;0</c:formatCode>
                <c:ptCount val="30"/>
                <c:pt idx="0">
                  <c:v>46.078431372549019</c:v>
                </c:pt>
                <c:pt idx="1">
                  <c:v>45.714285714285715</c:v>
                </c:pt>
                <c:pt idx="2">
                  <c:v>45.833333333333329</c:v>
                </c:pt>
                <c:pt idx="3">
                  <c:v>23.52941176470588</c:v>
                </c:pt>
                <c:pt idx="4">
                  <c:v>11.267605633802818</c:v>
                </c:pt>
                <c:pt idx="5">
                  <c:v>25</c:v>
                </c:pt>
                <c:pt idx="6">
                  <c:v>15.686274509803921</c:v>
                </c:pt>
                <c:pt idx="7">
                  <c:v>7.042253521126761</c:v>
                </c:pt>
                <c:pt idx="8">
                  <c:v>16.666666666666664</c:v>
                </c:pt>
                <c:pt idx="9">
                  <c:v>33.333333333333329</c:v>
                </c:pt>
                <c:pt idx="10">
                  <c:v>28.169014084507044</c:v>
                </c:pt>
                <c:pt idx="11">
                  <c:v>31.25</c:v>
                </c:pt>
                <c:pt idx="12">
                  <c:v>23.52941176470588</c:v>
                </c:pt>
                <c:pt idx="13">
                  <c:v>21.12676056338028</c:v>
                </c:pt>
                <c:pt idx="14">
                  <c:v>33.333333333333329</c:v>
                </c:pt>
                <c:pt idx="15">
                  <c:v>12.745098039215685</c:v>
                </c:pt>
                <c:pt idx="16">
                  <c:v>4.225352112676056</c:v>
                </c:pt>
                <c:pt idx="17">
                  <c:v>18.75</c:v>
                </c:pt>
                <c:pt idx="18">
                  <c:v>31.372549019607842</c:v>
                </c:pt>
                <c:pt idx="19">
                  <c:v>30.985915492957744</c:v>
                </c:pt>
                <c:pt idx="20">
                  <c:v>43.75</c:v>
                </c:pt>
                <c:pt idx="21">
                  <c:v>8.8235294117647065</c:v>
                </c:pt>
                <c:pt idx="22">
                  <c:v>5.6338028169014089</c:v>
                </c:pt>
                <c:pt idx="23">
                  <c:v>45.833333333333329</c:v>
                </c:pt>
                <c:pt idx="24">
                  <c:v>97.058823529411768</c:v>
                </c:pt>
                <c:pt idx="25">
                  <c:v>97.183098591549296</c:v>
                </c:pt>
                <c:pt idx="26">
                  <c:v>97.916666666666657</c:v>
                </c:pt>
                <c:pt idx="27">
                  <c:v>19.607843137254903</c:v>
                </c:pt>
                <c:pt idx="28">
                  <c:v>30.985915492957744</c:v>
                </c:pt>
                <c:pt idx="29">
                  <c:v>45.833333333333329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54-429D-464D-952E-E933D5594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31424191"/>
        <c:axId val="1090915727"/>
      </c:barChart>
      <c:catAx>
        <c:axId val="1931424191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low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90915727"/>
        <c:crosses val="autoZero"/>
        <c:auto val="1"/>
        <c:lblAlgn val="ctr"/>
        <c:lblOffset val="100"/>
        <c:noMultiLvlLbl val="1"/>
      </c:catAx>
      <c:valAx>
        <c:axId val="1090915727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;0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931424191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bar"/>
        <c:grouping val="stacked"/>
        <c:varyColors val="1"/>
        <c:ser>
          <c:idx val="0"/>
          <c:order val="0"/>
          <c:tx>
            <c:strRef>
              <c:f>'CUMPLIMIENTO FU-SA'!$E$110</c:f>
              <c:strCache>
                <c:ptCount val="1"/>
                <c:pt idx="0">
                  <c:v>RES 5731/08</c:v>
                </c:pt>
              </c:strCache>
            </c:strRef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7ED-40B2-B223-7C31329C2601}"/>
              </c:ext>
            </c:extLst>
          </c:dPt>
          <c:dPt>
            <c:idx val="2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7ED-40B2-B223-7C31329C2601}"/>
              </c:ext>
            </c:extLst>
          </c:dPt>
          <c:dPt>
            <c:idx val="4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E7ED-40B2-B223-7C31329C2601}"/>
              </c:ext>
            </c:extLst>
          </c:dPt>
          <c:dPt>
            <c:idx val="5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7ED-40B2-B223-7C31329C2601}"/>
              </c:ext>
            </c:extLst>
          </c:dPt>
          <c:dPt>
            <c:idx val="7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E7ED-40B2-B223-7C31329C2601}"/>
              </c:ext>
            </c:extLst>
          </c:dPt>
          <c:dPt>
            <c:idx val="8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E7ED-40B2-B223-7C31329C2601}"/>
              </c:ext>
            </c:extLst>
          </c:dPt>
          <c:dPt>
            <c:idx val="10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E7ED-40B2-B223-7C31329C2601}"/>
              </c:ext>
            </c:extLst>
          </c:dPt>
          <c:dPt>
            <c:idx val="11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E7ED-40B2-B223-7C31329C2601}"/>
              </c:ext>
            </c:extLst>
          </c:dPt>
          <c:dPt>
            <c:idx val="13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E7ED-40B2-B223-7C31329C2601}"/>
              </c:ext>
            </c:extLst>
          </c:dPt>
          <c:dPt>
            <c:idx val="14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E7ED-40B2-B223-7C31329C2601}"/>
              </c:ext>
            </c:extLst>
          </c:dPt>
          <c:dPt>
            <c:idx val="16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E7ED-40B2-B223-7C31329C2601}"/>
              </c:ext>
            </c:extLst>
          </c:dPt>
          <c:dPt>
            <c:idx val="17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E7ED-40B2-B223-7C31329C2601}"/>
              </c:ext>
            </c:extLst>
          </c:dPt>
          <c:dPt>
            <c:idx val="19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E7ED-40B2-B223-7C31329C2601}"/>
              </c:ext>
            </c:extLst>
          </c:dPt>
          <c:dPt>
            <c:idx val="20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E7ED-40B2-B223-7C31329C2601}"/>
              </c:ext>
            </c:extLst>
          </c:dPt>
          <c:dPt>
            <c:idx val="22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E7ED-40B2-B223-7C31329C2601}"/>
              </c:ext>
            </c:extLst>
          </c:dPt>
          <c:dPt>
            <c:idx val="23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E7ED-40B2-B223-7C31329C2601}"/>
              </c:ext>
            </c:extLst>
          </c:dPt>
          <c:dPt>
            <c:idx val="2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20-E7ED-40B2-B223-7C31329C2601}"/>
              </c:ext>
            </c:extLst>
          </c:dPt>
          <c:dPt>
            <c:idx val="25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2-E7ED-40B2-B223-7C31329C2601}"/>
              </c:ext>
            </c:extLst>
          </c:dPt>
          <c:dPt>
            <c:idx val="26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4-E7ED-40B2-B223-7C31329C2601}"/>
              </c:ext>
            </c:extLst>
          </c:dPt>
          <c:dPt>
            <c:idx val="28"/>
            <c:invertIfNegative val="1"/>
            <c:bubble3D val="0"/>
            <c:spPr>
              <a:solidFill>
                <a:srgbClr val="5B9BD5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6-E7ED-40B2-B223-7C31329C2601}"/>
              </c:ext>
            </c:extLst>
          </c:dPt>
          <c:dPt>
            <c:idx val="29"/>
            <c:invertIfNegative val="1"/>
            <c:bubble3D val="0"/>
            <c:spPr>
              <a:solidFill>
                <a:srgbClr val="5B9BD5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E7ED-40B2-B223-7C31329C26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FU-SA'!$B$111:$B$140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FU-SA'!$E$111:$E$140</c:f>
              <c:numCache>
                <c:formatCode>0;0</c:formatCode>
                <c:ptCount val="30"/>
                <c:pt idx="0">
                  <c:v>-62.745098039215684</c:v>
                </c:pt>
                <c:pt idx="1">
                  <c:v>-91.17647058823529</c:v>
                </c:pt>
                <c:pt idx="2">
                  <c:v>-95.833333333333343</c:v>
                </c:pt>
                <c:pt idx="3">
                  <c:v>-98.039215686274503</c:v>
                </c:pt>
                <c:pt idx="4">
                  <c:v>-87.671232876712324</c:v>
                </c:pt>
                <c:pt idx="5">
                  <c:v>-100</c:v>
                </c:pt>
                <c:pt idx="6">
                  <c:v>-69.607843137254903</c:v>
                </c:pt>
                <c:pt idx="7">
                  <c:v>-80.821917808219183</c:v>
                </c:pt>
                <c:pt idx="8">
                  <c:v>-95.833333333333343</c:v>
                </c:pt>
                <c:pt idx="9">
                  <c:v>-69.607843137254903</c:v>
                </c:pt>
                <c:pt idx="10">
                  <c:v>-72.602739726027394</c:v>
                </c:pt>
                <c:pt idx="11">
                  <c:v>-89.583333333333343</c:v>
                </c:pt>
                <c:pt idx="12">
                  <c:v>-100</c:v>
                </c:pt>
                <c:pt idx="13">
                  <c:v>-94.520547945205479</c:v>
                </c:pt>
                <c:pt idx="14">
                  <c:v>-97.916666666666657</c:v>
                </c:pt>
                <c:pt idx="15">
                  <c:v>-69.607843137254903</c:v>
                </c:pt>
                <c:pt idx="16">
                  <c:v>-79.452054794520549</c:v>
                </c:pt>
                <c:pt idx="17">
                  <c:v>-83.333333333333343</c:v>
                </c:pt>
                <c:pt idx="18">
                  <c:v>-65.686274509803923</c:v>
                </c:pt>
                <c:pt idx="19">
                  <c:v>-64.38356164383562</c:v>
                </c:pt>
                <c:pt idx="20">
                  <c:v>-75</c:v>
                </c:pt>
                <c:pt idx="21">
                  <c:v>-26.47058823529412</c:v>
                </c:pt>
                <c:pt idx="22">
                  <c:v>-27.397260273972602</c:v>
                </c:pt>
                <c:pt idx="23">
                  <c:v>-50</c:v>
                </c:pt>
                <c:pt idx="24">
                  <c:v>-98.039215686274503</c:v>
                </c:pt>
                <c:pt idx="25">
                  <c:v>-100</c:v>
                </c:pt>
                <c:pt idx="26">
                  <c:v>-93.75</c:v>
                </c:pt>
                <c:pt idx="27">
                  <c:v>-37.254901960784316</c:v>
                </c:pt>
                <c:pt idx="28">
                  <c:v>-60.273972602739725</c:v>
                </c:pt>
                <c:pt idx="29">
                  <c:v>-93.75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9-E7ED-40B2-B223-7C31329C2601}"/>
            </c:ext>
          </c:extLst>
        </c:ser>
        <c:ser>
          <c:idx val="1"/>
          <c:order val="1"/>
          <c:tx>
            <c:strRef>
              <c:f>'CUMPLIMIENTO FU-SA'!$F$110</c:f>
              <c:strCache>
                <c:ptCount val="1"/>
                <c:pt idx="0">
                  <c:v>RES 3162/15</c:v>
                </c:pt>
              </c:strCache>
            </c:strRef>
          </c:tx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E7ED-40B2-B223-7C31329C2601}"/>
              </c:ext>
            </c:extLst>
          </c:dPt>
          <c:dPt>
            <c:idx val="2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D-E7ED-40B2-B223-7C31329C2601}"/>
              </c:ext>
            </c:extLst>
          </c:dPt>
          <c:dPt>
            <c:idx val="4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F-E7ED-40B2-B223-7C31329C2601}"/>
              </c:ext>
            </c:extLst>
          </c:dPt>
          <c:dPt>
            <c:idx val="5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1-E7ED-40B2-B223-7C31329C2601}"/>
              </c:ext>
            </c:extLst>
          </c:dPt>
          <c:dPt>
            <c:idx val="7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3-E7ED-40B2-B223-7C31329C2601}"/>
              </c:ext>
            </c:extLst>
          </c:dPt>
          <c:dPt>
            <c:idx val="8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5-E7ED-40B2-B223-7C31329C2601}"/>
              </c:ext>
            </c:extLst>
          </c:dPt>
          <c:dPt>
            <c:idx val="10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7-E7ED-40B2-B223-7C31329C2601}"/>
              </c:ext>
            </c:extLst>
          </c:dPt>
          <c:dPt>
            <c:idx val="11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9-E7ED-40B2-B223-7C31329C2601}"/>
              </c:ext>
            </c:extLst>
          </c:dPt>
          <c:dPt>
            <c:idx val="13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B-E7ED-40B2-B223-7C31329C2601}"/>
              </c:ext>
            </c:extLst>
          </c:dPt>
          <c:dPt>
            <c:idx val="14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D-E7ED-40B2-B223-7C31329C2601}"/>
              </c:ext>
            </c:extLst>
          </c:dPt>
          <c:dPt>
            <c:idx val="16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F-E7ED-40B2-B223-7C31329C2601}"/>
              </c:ext>
            </c:extLst>
          </c:dPt>
          <c:dPt>
            <c:idx val="17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1-E7ED-40B2-B223-7C31329C2601}"/>
              </c:ext>
            </c:extLst>
          </c:dPt>
          <c:dPt>
            <c:idx val="19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3-E7ED-40B2-B223-7C31329C2601}"/>
              </c:ext>
            </c:extLst>
          </c:dPt>
          <c:dPt>
            <c:idx val="20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5-E7ED-40B2-B223-7C31329C2601}"/>
              </c:ext>
            </c:extLst>
          </c:dPt>
          <c:dPt>
            <c:idx val="22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7-E7ED-40B2-B223-7C31329C2601}"/>
              </c:ext>
            </c:extLst>
          </c:dPt>
          <c:dPt>
            <c:idx val="23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9-E7ED-40B2-B223-7C31329C2601}"/>
              </c:ext>
            </c:extLst>
          </c:dPt>
          <c:dPt>
            <c:idx val="25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B-E7ED-40B2-B223-7C31329C2601}"/>
              </c:ext>
            </c:extLst>
          </c:dPt>
          <c:dPt>
            <c:idx val="26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D-E7ED-40B2-B223-7C31329C2601}"/>
              </c:ext>
            </c:extLst>
          </c:dPt>
          <c:dPt>
            <c:idx val="28"/>
            <c:invertIfNegative val="1"/>
            <c:bubble3D val="0"/>
            <c:spPr>
              <a:solidFill>
                <a:srgbClr val="ED7D31">
                  <a:alpha val="5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4F-E7ED-40B2-B223-7C31329C2601}"/>
              </c:ext>
            </c:extLst>
          </c:dPt>
          <c:dPt>
            <c:idx val="29"/>
            <c:invertIfNegative val="1"/>
            <c:bubble3D val="0"/>
            <c:spPr>
              <a:solidFill>
                <a:srgbClr val="ED7D31">
                  <a:alpha val="30196"/>
                </a:srgb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51-E7ED-40B2-B223-7C31329C26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'CUMPLIMIENTO FU-SA'!$B$111:$B$140</c:f>
              <c:strCache>
                <c:ptCount val="28"/>
                <c:pt idx="0">
                  <c:v>OD</c:v>
                </c:pt>
                <c:pt idx="3">
                  <c:v>DBO</c:v>
                </c:pt>
                <c:pt idx="6">
                  <c:v>DQO</c:v>
                </c:pt>
                <c:pt idx="9">
                  <c:v>Ntotal</c:v>
                </c:pt>
                <c:pt idx="12">
                  <c:v>Ptotal</c:v>
                </c:pt>
                <c:pt idx="15">
                  <c:v>SST</c:v>
                </c:pt>
                <c:pt idx="18">
                  <c:v>G&amp;A</c:v>
                </c:pt>
                <c:pt idx="21">
                  <c:v>CF</c:v>
                </c:pt>
                <c:pt idx="24">
                  <c:v>pH</c:v>
                </c:pt>
                <c:pt idx="27">
                  <c:v>SAMM</c:v>
                </c:pt>
              </c:strCache>
            </c:strRef>
          </c:cat>
          <c:val>
            <c:numRef>
              <c:f>'CUMPLIMIENTO FU-SA'!$F$111:$F$140</c:f>
              <c:numCache>
                <c:formatCode>0;0</c:formatCode>
                <c:ptCount val="30"/>
                <c:pt idx="0">
                  <c:v>13.725490196078432</c:v>
                </c:pt>
                <c:pt idx="1">
                  <c:v>10.294117647058822</c:v>
                </c:pt>
                <c:pt idx="2">
                  <c:v>20.833333333333336</c:v>
                </c:pt>
                <c:pt idx="3">
                  <c:v>6.8627450980392162</c:v>
                </c:pt>
                <c:pt idx="4">
                  <c:v>9.5890410958904102</c:v>
                </c:pt>
                <c:pt idx="5">
                  <c:v>14.583333333333334</c:v>
                </c:pt>
                <c:pt idx="6">
                  <c:v>2.9411764705882351</c:v>
                </c:pt>
                <c:pt idx="7">
                  <c:v>4.10958904109589</c:v>
                </c:pt>
                <c:pt idx="8">
                  <c:v>8.3333333333333321</c:v>
                </c:pt>
                <c:pt idx="9">
                  <c:v>10.784313725490197</c:v>
                </c:pt>
                <c:pt idx="10">
                  <c:v>8.2191780821917799</c:v>
                </c:pt>
                <c:pt idx="11">
                  <c:v>27.083333333333332</c:v>
                </c:pt>
                <c:pt idx="12">
                  <c:v>6.8627450980392162</c:v>
                </c:pt>
                <c:pt idx="13">
                  <c:v>13.698630136986301</c:v>
                </c:pt>
                <c:pt idx="14">
                  <c:v>20.833333333333336</c:v>
                </c:pt>
                <c:pt idx="15">
                  <c:v>12.745098039215685</c:v>
                </c:pt>
                <c:pt idx="16">
                  <c:v>21.917808219178081</c:v>
                </c:pt>
                <c:pt idx="17">
                  <c:v>31.25</c:v>
                </c:pt>
                <c:pt idx="18">
                  <c:v>21.568627450980394</c:v>
                </c:pt>
                <c:pt idx="19">
                  <c:v>16.43835616438356</c:v>
                </c:pt>
                <c:pt idx="20">
                  <c:v>20.833333333333336</c:v>
                </c:pt>
                <c:pt idx="21">
                  <c:v>5.8823529411764701</c:v>
                </c:pt>
                <c:pt idx="22">
                  <c:v>6.8493150684931505</c:v>
                </c:pt>
                <c:pt idx="23">
                  <c:v>33.333333333333329</c:v>
                </c:pt>
                <c:pt idx="24">
                  <c:v>93.137254901960787</c:v>
                </c:pt>
                <c:pt idx="25">
                  <c:v>100</c:v>
                </c:pt>
                <c:pt idx="26">
                  <c:v>89.583333333333343</c:v>
                </c:pt>
                <c:pt idx="27">
                  <c:v>5.8823529411764701</c:v>
                </c:pt>
                <c:pt idx="28">
                  <c:v>19.17808219178082</c:v>
                </c:pt>
                <c:pt idx="29">
                  <c:v>35.416666666666671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52-E7ED-40B2-B223-7C31329C2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73060044"/>
        <c:axId val="632804948"/>
      </c:barChart>
      <c:catAx>
        <c:axId val="107306004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low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632804948"/>
        <c:crosses val="autoZero"/>
        <c:auto val="1"/>
        <c:lblAlgn val="ctr"/>
        <c:lblOffset val="100"/>
        <c:noMultiLvlLbl val="1"/>
      </c:catAx>
      <c:valAx>
        <c:axId val="63280494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;0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73060044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38</xdr:col>
      <xdr:colOff>209550</xdr:colOff>
      <xdr:row>42</xdr:row>
      <xdr:rowOff>161925</xdr:rowOff>
    </xdr:from>
    <xdr:ext cx="8439150" cy="7477125"/>
    <xdr:graphicFrame macro="">
      <xdr:nvGraphicFramePr>
        <xdr:cNvPr id="6" name="Chart 6" title="Gráfic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24</xdr:col>
      <xdr:colOff>476250</xdr:colOff>
      <xdr:row>83</xdr:row>
      <xdr:rowOff>114300</xdr:rowOff>
    </xdr:from>
    <xdr:ext cx="8439150" cy="7477125"/>
    <xdr:graphicFrame macro="">
      <xdr:nvGraphicFramePr>
        <xdr:cNvPr id="7" name="Chart 7" title="Gráfic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38</xdr:col>
      <xdr:colOff>200025</xdr:colOff>
      <xdr:row>83</xdr:row>
      <xdr:rowOff>28575</xdr:rowOff>
    </xdr:from>
    <xdr:ext cx="8439150" cy="7477125"/>
    <xdr:graphicFrame macro="">
      <xdr:nvGraphicFramePr>
        <xdr:cNvPr id="8" name="Chart 8" title="Gráfico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24</xdr:col>
      <xdr:colOff>476250</xdr:colOff>
      <xdr:row>128</xdr:row>
      <xdr:rowOff>190500</xdr:rowOff>
    </xdr:from>
    <xdr:ext cx="8439150" cy="7477125"/>
    <xdr:graphicFrame macro="">
      <xdr:nvGraphicFramePr>
        <xdr:cNvPr id="9" name="Chart 9" title="Gráfic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38</xdr:col>
      <xdr:colOff>323850</xdr:colOff>
      <xdr:row>128</xdr:row>
      <xdr:rowOff>190500</xdr:rowOff>
    </xdr:from>
    <xdr:ext cx="8439150" cy="7477125"/>
    <xdr:graphicFrame macro="">
      <xdr:nvGraphicFramePr>
        <xdr:cNvPr id="10" name="Chart 10" title="Gráfic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twoCellAnchor>
    <xdr:from>
      <xdr:col>24</xdr:col>
      <xdr:colOff>776432</xdr:colOff>
      <xdr:row>42</xdr:row>
      <xdr:rowOff>173471</xdr:rowOff>
    </xdr:from>
    <xdr:to>
      <xdr:col>36</xdr:col>
      <xdr:colOff>325582</xdr:colOff>
      <xdr:row>79</xdr:row>
      <xdr:rowOff>146051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8E905BD-857B-4FF3-9706-7D420E5BF08B}"/>
            </a:ext>
          </a:extLst>
        </xdr:cNvPr>
        <xdr:cNvGrpSpPr/>
      </xdr:nvGrpSpPr>
      <xdr:grpSpPr>
        <a:xfrm>
          <a:off x="17226667" y="9227824"/>
          <a:ext cx="8498915" cy="7405815"/>
          <a:chOff x="17020886" y="9225107"/>
          <a:chExt cx="8439150" cy="7477125"/>
        </a:xfrm>
      </xdr:grpSpPr>
      <xdr:graphicFrame macro="">
        <xdr:nvGraphicFramePr>
          <xdr:cNvPr id="5" name="Chart 5" title="Gráfico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GraphicFramePr/>
        </xdr:nvGraphicFramePr>
        <xdr:xfrm>
          <a:off x="17020886" y="9225107"/>
          <a:ext cx="8439150" cy="74771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771F217E-2BB0-4E8F-96E4-9A080586F1D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6572" t="1" r="36603" b="90776"/>
          <a:stretch/>
        </xdr:blipFill>
        <xdr:spPr bwMode="auto">
          <a:xfrm>
            <a:off x="24176181" y="13231091"/>
            <a:ext cx="1275874" cy="600363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>
    <xdr:from>
      <xdr:col>49</xdr:col>
      <xdr:colOff>103909</xdr:colOff>
      <xdr:row>62</xdr:row>
      <xdr:rowOff>46182</xdr:rowOff>
    </xdr:from>
    <xdr:to>
      <xdr:col>50</xdr:col>
      <xdr:colOff>453242</xdr:colOff>
      <xdr:row>64</xdr:row>
      <xdr:rowOff>138546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4B78F51-3552-4FBB-8BFF-ACE201A2A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72" t="1" r="36603" b="90776"/>
        <a:stretch/>
      </xdr:blipFill>
      <xdr:spPr bwMode="auto">
        <a:xfrm>
          <a:off x="34393909" y="13277273"/>
          <a:ext cx="1030515" cy="48490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476250</xdr:colOff>
      <xdr:row>57</xdr:row>
      <xdr:rowOff>161925</xdr:rowOff>
    </xdr:from>
    <xdr:ext cx="8439150" cy="7477125"/>
    <xdr:graphicFrame macro="">
      <xdr:nvGraphicFramePr>
        <xdr:cNvPr id="11" name="Chart 11" title="Gráfico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38</xdr:col>
      <xdr:colOff>209550</xdr:colOff>
      <xdr:row>57</xdr:row>
      <xdr:rowOff>161925</xdr:rowOff>
    </xdr:from>
    <xdr:ext cx="8439150" cy="7477125"/>
    <xdr:graphicFrame macro="">
      <xdr:nvGraphicFramePr>
        <xdr:cNvPr id="12" name="Chart 12" title="Gráfico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24</xdr:col>
      <xdr:colOff>476250</xdr:colOff>
      <xdr:row>98</xdr:row>
      <xdr:rowOff>114300</xdr:rowOff>
    </xdr:from>
    <xdr:ext cx="8439150" cy="7477125"/>
    <xdr:graphicFrame macro="">
      <xdr:nvGraphicFramePr>
        <xdr:cNvPr id="13" name="Chart 13" title="Gráfico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38</xdr:col>
      <xdr:colOff>200025</xdr:colOff>
      <xdr:row>98</xdr:row>
      <xdr:rowOff>28575</xdr:rowOff>
    </xdr:from>
    <xdr:ext cx="8439150" cy="7477125"/>
    <xdr:graphicFrame macro="">
      <xdr:nvGraphicFramePr>
        <xdr:cNvPr id="14" name="Chart 14" title="Gráfico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24</xdr:col>
      <xdr:colOff>476250</xdr:colOff>
      <xdr:row>143</xdr:row>
      <xdr:rowOff>190500</xdr:rowOff>
    </xdr:from>
    <xdr:ext cx="8439150" cy="7477125"/>
    <xdr:graphicFrame macro="">
      <xdr:nvGraphicFramePr>
        <xdr:cNvPr id="15" name="Chart 15" title="Gráfico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38</xdr:col>
      <xdr:colOff>323850</xdr:colOff>
      <xdr:row>143</xdr:row>
      <xdr:rowOff>190500</xdr:rowOff>
    </xdr:from>
    <xdr:ext cx="8439150" cy="7477125"/>
    <xdr:graphicFrame macro="">
      <xdr:nvGraphicFramePr>
        <xdr:cNvPr id="16" name="Chart 16" title="Gráfico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14</xdr:col>
      <xdr:colOff>504825</xdr:colOff>
      <xdr:row>194</xdr:row>
      <xdr:rowOff>0</xdr:rowOff>
    </xdr:from>
    <xdr:ext cx="8439150" cy="7477125"/>
    <xdr:graphicFrame macro="">
      <xdr:nvGraphicFramePr>
        <xdr:cNvPr id="17" name="Chart 17" title="Gráfico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28</xdr:col>
      <xdr:colOff>504825</xdr:colOff>
      <xdr:row>194</xdr:row>
      <xdr:rowOff>0</xdr:rowOff>
    </xdr:from>
    <xdr:ext cx="8439150" cy="7477125"/>
    <xdr:graphicFrame macro="">
      <xdr:nvGraphicFramePr>
        <xdr:cNvPr id="18" name="Chart 18" title="Gráfico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976"/>
  <sheetViews>
    <sheetView tabSelected="1" topLeftCell="B23" zoomScale="70" zoomScaleNormal="70" workbookViewId="0">
      <selection activeCell="P39" sqref="P39"/>
    </sheetView>
  </sheetViews>
  <sheetFormatPr defaultColWidth="14.453125" defaultRowHeight="15" customHeight="1" x14ac:dyDescent="0.35"/>
  <cols>
    <col min="1" max="1" width="30.1796875" customWidth="1"/>
    <col min="2" max="2" width="11.81640625" customWidth="1"/>
    <col min="3" max="3" width="13.1796875" customWidth="1"/>
    <col min="4" max="4" width="8.54296875" customWidth="1"/>
    <col min="5" max="5" width="9.453125" customWidth="1"/>
    <col min="6" max="12" width="8.54296875" customWidth="1"/>
    <col min="13" max="13" width="10.26953125" customWidth="1"/>
    <col min="14" max="16" width="8.54296875" customWidth="1"/>
  </cols>
  <sheetData>
    <row r="1" spans="1:26" ht="15" customHeight="1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/>
      <c r="S1" s="2"/>
      <c r="T1" s="1"/>
      <c r="U1" s="1"/>
      <c r="V1" s="1"/>
      <c r="W1" s="1"/>
      <c r="X1" s="1"/>
      <c r="Y1" s="1"/>
      <c r="Z1" s="1"/>
    </row>
    <row r="2" spans="1:26" ht="15" customHeight="1" x14ac:dyDescent="0.35">
      <c r="A2" s="345" t="s">
        <v>0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7"/>
      <c r="Q2" s="1"/>
      <c r="T2" s="1"/>
      <c r="U2" s="1"/>
      <c r="V2" s="1"/>
      <c r="W2" s="1"/>
      <c r="X2" s="1"/>
      <c r="Y2" s="1"/>
      <c r="Z2" s="1"/>
    </row>
    <row r="3" spans="1:26" ht="15" customHeight="1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35">
      <c r="A4" s="348" t="s">
        <v>1</v>
      </c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7"/>
      <c r="Q4" s="3">
        <v>6</v>
      </c>
      <c r="R4" s="3">
        <v>9</v>
      </c>
      <c r="S4" s="1"/>
      <c r="T4" s="1"/>
      <c r="U4" s="1"/>
      <c r="V4" s="1"/>
      <c r="W4" s="1"/>
      <c r="X4" s="1"/>
      <c r="Y4" s="1"/>
      <c r="Z4" s="1"/>
    </row>
    <row r="5" spans="1:26" ht="15" customHeight="1" x14ac:dyDescent="0.35">
      <c r="A5" s="349" t="s">
        <v>2</v>
      </c>
      <c r="B5" s="349" t="s">
        <v>3</v>
      </c>
      <c r="C5" s="348" t="s">
        <v>4</v>
      </c>
      <c r="D5" s="347"/>
      <c r="E5" s="348" t="s">
        <v>5</v>
      </c>
      <c r="F5" s="346"/>
      <c r="G5" s="346"/>
      <c r="H5" s="347"/>
      <c r="I5" s="348" t="s">
        <v>6</v>
      </c>
      <c r="J5" s="346"/>
      <c r="K5" s="346"/>
      <c r="L5" s="347"/>
      <c r="M5" s="348" t="s">
        <v>7</v>
      </c>
      <c r="N5" s="346"/>
      <c r="O5" s="346"/>
      <c r="P5" s="347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35">
      <c r="A6" s="350"/>
      <c r="B6" s="350"/>
      <c r="C6" s="4">
        <v>1</v>
      </c>
      <c r="D6" s="4">
        <v>2</v>
      </c>
      <c r="E6" s="4">
        <v>1</v>
      </c>
      <c r="F6" s="4">
        <v>2</v>
      </c>
      <c r="G6" s="4">
        <v>3</v>
      </c>
      <c r="H6" s="4">
        <v>4</v>
      </c>
      <c r="I6" s="4">
        <v>1</v>
      </c>
      <c r="J6" s="4">
        <v>2</v>
      </c>
      <c r="K6" s="4">
        <v>3</v>
      </c>
      <c r="L6" s="4">
        <v>4</v>
      </c>
      <c r="M6" s="4">
        <v>1</v>
      </c>
      <c r="N6" s="4">
        <v>2</v>
      </c>
      <c r="O6" s="4">
        <v>3</v>
      </c>
      <c r="P6" s="4">
        <v>4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35">
      <c r="A7" s="5" t="s">
        <v>8</v>
      </c>
      <c r="B7" s="6" t="s">
        <v>9</v>
      </c>
      <c r="C7" s="6">
        <v>3</v>
      </c>
      <c r="D7" s="6">
        <v>0.5</v>
      </c>
      <c r="E7" s="6">
        <v>7</v>
      </c>
      <c r="F7" s="6">
        <v>2</v>
      </c>
      <c r="G7" s="6">
        <v>0.5</v>
      </c>
      <c r="H7" s="6">
        <v>0.5</v>
      </c>
      <c r="I7" s="6">
        <v>7</v>
      </c>
      <c r="J7" s="6">
        <v>4</v>
      </c>
      <c r="K7" s="6">
        <v>0.2</v>
      </c>
      <c r="L7" s="6">
        <v>0.2</v>
      </c>
      <c r="M7" s="6">
        <v>7</v>
      </c>
      <c r="N7" s="6">
        <v>2</v>
      </c>
      <c r="O7" s="6">
        <v>1</v>
      </c>
      <c r="P7" s="6">
        <v>0.5</v>
      </c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35">
      <c r="A8" s="5" t="s">
        <v>10</v>
      </c>
      <c r="B8" s="6" t="s">
        <v>9</v>
      </c>
      <c r="C8" s="6">
        <v>15</v>
      </c>
      <c r="D8" s="6">
        <v>150</v>
      </c>
      <c r="E8" s="6">
        <v>5</v>
      </c>
      <c r="F8" s="6">
        <v>80</v>
      </c>
      <c r="G8" s="6">
        <v>150</v>
      </c>
      <c r="H8" s="6">
        <v>150</v>
      </c>
      <c r="I8" s="6">
        <v>5</v>
      </c>
      <c r="J8" s="6">
        <v>50</v>
      </c>
      <c r="K8" s="6">
        <v>250</v>
      </c>
      <c r="L8" s="6">
        <v>250</v>
      </c>
      <c r="M8" s="6">
        <v>5</v>
      </c>
      <c r="N8" s="6">
        <v>100</v>
      </c>
      <c r="O8" s="6">
        <v>100</v>
      </c>
      <c r="P8" s="6">
        <v>250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35">
      <c r="A9" s="5" t="s">
        <v>11</v>
      </c>
      <c r="B9" s="6" t="s">
        <v>9</v>
      </c>
      <c r="C9" s="6">
        <v>50</v>
      </c>
      <c r="D9" s="6">
        <v>300</v>
      </c>
      <c r="E9" s="6">
        <v>35</v>
      </c>
      <c r="F9" s="6">
        <v>200</v>
      </c>
      <c r="G9" s="6">
        <v>350</v>
      </c>
      <c r="H9" s="6">
        <v>350</v>
      </c>
      <c r="I9" s="6">
        <v>35</v>
      </c>
      <c r="J9" s="6">
        <v>150</v>
      </c>
      <c r="K9" s="6">
        <v>400</v>
      </c>
      <c r="L9" s="6">
        <v>400</v>
      </c>
      <c r="M9" s="6">
        <v>35</v>
      </c>
      <c r="N9" s="6">
        <v>200</v>
      </c>
      <c r="O9" s="6">
        <v>200</v>
      </c>
      <c r="P9" s="6">
        <v>500</v>
      </c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35">
      <c r="A10" s="5" t="s">
        <v>12</v>
      </c>
      <c r="B10" s="6" t="s">
        <v>9</v>
      </c>
      <c r="C10" s="6">
        <v>5</v>
      </c>
      <c r="D10" s="6">
        <v>40</v>
      </c>
      <c r="E10" s="6">
        <v>5</v>
      </c>
      <c r="F10" s="6">
        <v>20</v>
      </c>
      <c r="G10" s="6">
        <v>40</v>
      </c>
      <c r="H10" s="6">
        <v>40</v>
      </c>
      <c r="I10" s="6">
        <v>3</v>
      </c>
      <c r="J10" s="6">
        <v>20</v>
      </c>
      <c r="K10" s="6">
        <v>40</v>
      </c>
      <c r="L10" s="6">
        <v>40</v>
      </c>
      <c r="M10" s="6">
        <v>3</v>
      </c>
      <c r="N10" s="6">
        <v>20</v>
      </c>
      <c r="O10" s="6">
        <v>20</v>
      </c>
      <c r="P10" s="6">
        <v>50</v>
      </c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35">
      <c r="A11" s="5" t="s">
        <v>13</v>
      </c>
      <c r="B11" s="6" t="s">
        <v>9</v>
      </c>
      <c r="C11" s="6">
        <v>1</v>
      </c>
      <c r="D11" s="6">
        <v>6</v>
      </c>
      <c r="E11" s="6">
        <v>1</v>
      </c>
      <c r="F11" s="6">
        <v>6</v>
      </c>
      <c r="G11" s="6">
        <v>6</v>
      </c>
      <c r="H11" s="6">
        <v>6</v>
      </c>
      <c r="I11" s="6">
        <v>0.1</v>
      </c>
      <c r="J11" s="6">
        <v>3</v>
      </c>
      <c r="K11" s="6">
        <v>8</v>
      </c>
      <c r="L11" s="6">
        <v>8</v>
      </c>
      <c r="M11" s="6">
        <v>0.2</v>
      </c>
      <c r="N11" s="6">
        <v>3</v>
      </c>
      <c r="O11" s="6">
        <v>5</v>
      </c>
      <c r="P11" s="6">
        <v>8</v>
      </c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35">
      <c r="A12" s="5" t="s">
        <v>14</v>
      </c>
      <c r="B12" s="6" t="s">
        <v>9</v>
      </c>
      <c r="C12" s="6">
        <v>20</v>
      </c>
      <c r="D12" s="6">
        <v>150</v>
      </c>
      <c r="E12" s="6">
        <v>10</v>
      </c>
      <c r="F12" s="6">
        <v>80</v>
      </c>
      <c r="G12" s="6">
        <v>150</v>
      </c>
      <c r="H12" s="6">
        <v>150</v>
      </c>
      <c r="I12" s="6">
        <v>10</v>
      </c>
      <c r="J12" s="6">
        <v>30</v>
      </c>
      <c r="K12" s="6">
        <v>150</v>
      </c>
      <c r="L12" s="6">
        <v>200</v>
      </c>
      <c r="M12" s="6">
        <v>10</v>
      </c>
      <c r="N12" s="6">
        <v>120</v>
      </c>
      <c r="O12" s="6">
        <v>150</v>
      </c>
      <c r="P12" s="6">
        <v>300</v>
      </c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35">
      <c r="A13" s="5" t="s">
        <v>15</v>
      </c>
      <c r="B13" s="6" t="s">
        <v>9</v>
      </c>
      <c r="C13" s="6">
        <v>20</v>
      </c>
      <c r="D13" s="6">
        <v>30</v>
      </c>
      <c r="E13" s="6">
        <v>10</v>
      </c>
      <c r="F13" s="6">
        <v>20</v>
      </c>
      <c r="G13" s="6">
        <v>30</v>
      </c>
      <c r="H13" s="6">
        <v>30</v>
      </c>
      <c r="I13" s="6">
        <v>10</v>
      </c>
      <c r="J13" s="6">
        <v>25</v>
      </c>
      <c r="K13" s="6">
        <v>40</v>
      </c>
      <c r="L13" s="6">
        <v>60</v>
      </c>
      <c r="M13" s="6">
        <v>20</v>
      </c>
      <c r="N13" s="6">
        <v>20</v>
      </c>
      <c r="O13" s="6">
        <v>20</v>
      </c>
      <c r="P13" s="6">
        <v>50</v>
      </c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35">
      <c r="A14" s="5" t="s">
        <v>16</v>
      </c>
      <c r="B14" s="6" t="s">
        <v>17</v>
      </c>
      <c r="C14" s="6">
        <f>1*10^5</f>
        <v>100000</v>
      </c>
      <c r="D14" s="6">
        <f>1*10^6</f>
        <v>1000000</v>
      </c>
      <c r="E14" s="6">
        <f>1*10^5</f>
        <v>100000</v>
      </c>
      <c r="F14" s="6">
        <f t="shared" ref="F14:H14" si="0">1*10^6</f>
        <v>1000000</v>
      </c>
      <c r="G14" s="6">
        <f t="shared" si="0"/>
        <v>1000000</v>
      </c>
      <c r="H14" s="6">
        <f t="shared" si="0"/>
        <v>1000000</v>
      </c>
      <c r="I14" s="6">
        <v>100000</v>
      </c>
      <c r="J14" s="6">
        <f t="shared" ref="J14:L14" si="1">1*10^6</f>
        <v>1000000</v>
      </c>
      <c r="K14" s="6">
        <f t="shared" si="1"/>
        <v>1000000</v>
      </c>
      <c r="L14" s="6">
        <f t="shared" si="1"/>
        <v>1000000</v>
      </c>
      <c r="M14" s="6">
        <f>1*10^3</f>
        <v>1000</v>
      </c>
      <c r="N14" s="6">
        <f t="shared" ref="N14:P14" si="2">1*10^6</f>
        <v>1000000</v>
      </c>
      <c r="O14" s="6">
        <f t="shared" si="2"/>
        <v>1000000</v>
      </c>
      <c r="P14" s="6">
        <f t="shared" si="2"/>
        <v>1000000</v>
      </c>
      <c r="Q14" s="1"/>
      <c r="R14" s="1"/>
      <c r="S14" s="1"/>
      <c r="T14" s="1"/>
      <c r="U14" s="1"/>
      <c r="V14" s="7"/>
      <c r="W14" s="1"/>
      <c r="X14" s="1"/>
      <c r="Y14" s="1"/>
      <c r="Z14" s="1"/>
    </row>
    <row r="15" spans="1:26" ht="15" customHeight="1" x14ac:dyDescent="0.35">
      <c r="A15" s="5" t="s">
        <v>18</v>
      </c>
      <c r="B15" s="6" t="s">
        <v>19</v>
      </c>
      <c r="C15" s="6" t="s">
        <v>20</v>
      </c>
      <c r="D15" s="6" t="s">
        <v>20</v>
      </c>
      <c r="E15" s="6" t="s">
        <v>20</v>
      </c>
      <c r="F15" s="6" t="s">
        <v>20</v>
      </c>
      <c r="G15" s="6" t="s">
        <v>20</v>
      </c>
      <c r="H15" s="6" t="s">
        <v>20</v>
      </c>
      <c r="I15" s="6" t="s">
        <v>20</v>
      </c>
      <c r="J15" s="6" t="s">
        <v>20</v>
      </c>
      <c r="K15" s="6" t="s">
        <v>20</v>
      </c>
      <c r="L15" s="6" t="s">
        <v>20</v>
      </c>
      <c r="M15" s="6" t="s">
        <v>20</v>
      </c>
      <c r="N15" s="6" t="s">
        <v>20</v>
      </c>
      <c r="O15" s="6" t="s">
        <v>20</v>
      </c>
      <c r="P15" s="6" t="s">
        <v>20</v>
      </c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x14ac:dyDescent="0.35">
      <c r="A16" s="5" t="s">
        <v>21</v>
      </c>
      <c r="B16" s="6" t="s">
        <v>9</v>
      </c>
      <c r="C16" s="6">
        <v>1</v>
      </c>
      <c r="D16" s="6">
        <v>4</v>
      </c>
      <c r="E16" s="6">
        <v>1</v>
      </c>
      <c r="F16" s="6">
        <v>3</v>
      </c>
      <c r="G16" s="6">
        <v>3</v>
      </c>
      <c r="H16" s="6">
        <v>3</v>
      </c>
      <c r="I16" s="6">
        <v>0.5</v>
      </c>
      <c r="J16" s="6">
        <v>3</v>
      </c>
      <c r="K16" s="6">
        <v>4</v>
      </c>
      <c r="L16" s="6">
        <v>4</v>
      </c>
      <c r="M16" s="6">
        <v>0.5</v>
      </c>
      <c r="N16" s="6">
        <v>3</v>
      </c>
      <c r="O16" s="6">
        <v>3</v>
      </c>
      <c r="P16" s="6">
        <v>3</v>
      </c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35">
      <c r="A17" s="8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35">
      <c r="A18" s="345" t="s">
        <v>22</v>
      </c>
      <c r="B18" s="346"/>
      <c r="C18" s="346"/>
      <c r="D18" s="346"/>
      <c r="E18" s="346"/>
      <c r="F18" s="346"/>
      <c r="G18" s="346"/>
      <c r="H18" s="346"/>
      <c r="I18" s="346"/>
      <c r="J18" s="346"/>
      <c r="K18" s="346"/>
      <c r="L18" s="346"/>
      <c r="M18" s="346"/>
      <c r="N18" s="346"/>
      <c r="O18" s="346"/>
      <c r="P18" s="347"/>
      <c r="Q18" s="3">
        <v>6</v>
      </c>
      <c r="R18" s="3">
        <v>6.5</v>
      </c>
      <c r="S18" s="3">
        <v>8.5</v>
      </c>
      <c r="T18" s="1"/>
      <c r="U18" s="1"/>
      <c r="V18" s="1"/>
      <c r="W18" s="1"/>
      <c r="X18" s="1"/>
      <c r="Y18" s="1"/>
      <c r="Z18" s="1"/>
    </row>
    <row r="19" spans="1:26" ht="15" customHeigh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35">
      <c r="A20" s="357" t="s">
        <v>151</v>
      </c>
      <c r="B20" s="346"/>
      <c r="C20" s="346"/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346"/>
      <c r="P20" s="347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35">
      <c r="A21" s="349" t="s">
        <v>23</v>
      </c>
      <c r="B21" s="349" t="s">
        <v>24</v>
      </c>
      <c r="C21" s="348" t="s">
        <v>4</v>
      </c>
      <c r="D21" s="347"/>
      <c r="E21" s="348" t="s">
        <v>5</v>
      </c>
      <c r="F21" s="346"/>
      <c r="G21" s="346"/>
      <c r="H21" s="347"/>
      <c r="I21" s="348" t="s">
        <v>6</v>
      </c>
      <c r="J21" s="346"/>
      <c r="K21" s="346"/>
      <c r="L21" s="347"/>
      <c r="M21" s="348" t="s">
        <v>7</v>
      </c>
      <c r="N21" s="346"/>
      <c r="O21" s="346"/>
      <c r="P21" s="347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 x14ac:dyDescent="0.35">
      <c r="A22" s="350"/>
      <c r="B22" s="350"/>
      <c r="C22" s="4">
        <v>1</v>
      </c>
      <c r="D22" s="4">
        <v>2</v>
      </c>
      <c r="E22" s="4">
        <v>1</v>
      </c>
      <c r="F22" s="4">
        <v>2</v>
      </c>
      <c r="G22" s="4">
        <v>3</v>
      </c>
      <c r="H22" s="4">
        <v>4</v>
      </c>
      <c r="I22" s="4">
        <v>1</v>
      </c>
      <c r="J22" s="4">
        <v>2</v>
      </c>
      <c r="K22" s="4">
        <v>3</v>
      </c>
      <c r="L22" s="4">
        <v>4</v>
      </c>
      <c r="M22" s="4">
        <v>1</v>
      </c>
      <c r="N22" s="4">
        <v>2</v>
      </c>
      <c r="O22" s="4">
        <v>3</v>
      </c>
      <c r="P22" s="4">
        <v>4</v>
      </c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35">
      <c r="A23" s="5" t="s">
        <v>8</v>
      </c>
      <c r="B23" s="6" t="s">
        <v>9</v>
      </c>
      <c r="C23" s="6">
        <v>8</v>
      </c>
      <c r="D23" s="6">
        <v>1</v>
      </c>
      <c r="E23" s="6">
        <v>7</v>
      </c>
      <c r="F23" s="6">
        <v>7</v>
      </c>
      <c r="G23" s="6">
        <v>1</v>
      </c>
      <c r="H23" s="6">
        <v>0.3</v>
      </c>
      <c r="I23" s="6">
        <v>7</v>
      </c>
      <c r="J23" s="6">
        <v>5</v>
      </c>
      <c r="K23" s="6">
        <v>4</v>
      </c>
      <c r="L23" s="6">
        <v>1</v>
      </c>
      <c r="M23" s="6">
        <v>7</v>
      </c>
      <c r="N23" s="6">
        <v>5</v>
      </c>
      <c r="O23" s="6">
        <v>2</v>
      </c>
      <c r="P23" s="6">
        <v>0.1</v>
      </c>
      <c r="Q23" s="1"/>
      <c r="R23" s="10">
        <f t="shared" ref="R23:U23" si="3">(M23-M7)/M7</f>
        <v>0</v>
      </c>
      <c r="S23" s="10">
        <f t="shared" si="3"/>
        <v>1.5</v>
      </c>
      <c r="T23" s="10">
        <f t="shared" si="3"/>
        <v>1</v>
      </c>
      <c r="U23" s="10">
        <f t="shared" si="3"/>
        <v>-0.8</v>
      </c>
      <c r="V23" s="1"/>
      <c r="W23" s="1"/>
      <c r="X23" s="1"/>
      <c r="Y23" s="1"/>
      <c r="Z23" s="1"/>
    </row>
    <row r="24" spans="1:26" ht="14.5" x14ac:dyDescent="0.35">
      <c r="A24" s="5" t="s">
        <v>25</v>
      </c>
      <c r="B24" s="6" t="s">
        <v>9</v>
      </c>
      <c r="C24" s="6">
        <v>5</v>
      </c>
      <c r="D24" s="6">
        <v>80</v>
      </c>
      <c r="E24" s="6">
        <v>3</v>
      </c>
      <c r="F24" s="6">
        <v>3</v>
      </c>
      <c r="G24" s="6">
        <v>60</v>
      </c>
      <c r="H24" s="6">
        <v>100</v>
      </c>
      <c r="I24" s="6">
        <v>5</v>
      </c>
      <c r="J24" s="6">
        <v>20</v>
      </c>
      <c r="K24" s="6">
        <v>20</v>
      </c>
      <c r="L24" s="6">
        <v>20</v>
      </c>
      <c r="M24" s="6">
        <v>5</v>
      </c>
      <c r="N24" s="6">
        <v>20</v>
      </c>
      <c r="O24" s="6">
        <v>30</v>
      </c>
      <c r="P24" s="6">
        <v>20</v>
      </c>
      <c r="Q24" s="1"/>
      <c r="R24" s="10">
        <f t="shared" ref="R24:U24" si="4">(M24-M8)/M8</f>
        <v>0</v>
      </c>
      <c r="S24" s="10">
        <f t="shared" si="4"/>
        <v>-0.8</v>
      </c>
      <c r="T24" s="10">
        <f t="shared" si="4"/>
        <v>-0.7</v>
      </c>
      <c r="U24" s="10">
        <f t="shared" si="4"/>
        <v>-0.92</v>
      </c>
      <c r="V24" s="1"/>
      <c r="W24" s="1"/>
      <c r="X24" s="1"/>
      <c r="Y24" s="1"/>
      <c r="Z24" s="1"/>
    </row>
    <row r="25" spans="1:26" ht="14.5" x14ac:dyDescent="0.35">
      <c r="A25" s="5" t="s">
        <v>11</v>
      </c>
      <c r="B25" s="6" t="s">
        <v>9</v>
      </c>
      <c r="C25" s="6">
        <v>20</v>
      </c>
      <c r="D25" s="6">
        <v>200</v>
      </c>
      <c r="E25" s="6">
        <v>10</v>
      </c>
      <c r="F25" s="6">
        <v>10</v>
      </c>
      <c r="G25" s="6">
        <v>120</v>
      </c>
      <c r="H25" s="6">
        <v>160</v>
      </c>
      <c r="I25" s="6">
        <v>25</v>
      </c>
      <c r="J25" s="6">
        <v>40</v>
      </c>
      <c r="K25" s="6">
        <v>40</v>
      </c>
      <c r="L25" s="6">
        <v>40</v>
      </c>
      <c r="M25" s="6">
        <v>10</v>
      </c>
      <c r="N25" s="6">
        <v>30</v>
      </c>
      <c r="O25" s="6">
        <v>50</v>
      </c>
      <c r="P25" s="6">
        <v>50</v>
      </c>
      <c r="Q25" s="1"/>
      <c r="R25" s="10">
        <f t="shared" ref="R25:U25" si="5">(M25-M9)/M9</f>
        <v>-0.7142857142857143</v>
      </c>
      <c r="S25" s="10">
        <f t="shared" si="5"/>
        <v>-0.85</v>
      </c>
      <c r="T25" s="10">
        <f t="shared" si="5"/>
        <v>-0.75</v>
      </c>
      <c r="U25" s="10">
        <f t="shared" si="5"/>
        <v>-0.9</v>
      </c>
      <c r="V25" s="1"/>
      <c r="W25" s="1"/>
      <c r="X25" s="1"/>
      <c r="Y25" s="1"/>
      <c r="Z25" s="1"/>
    </row>
    <row r="26" spans="1:26" ht="14.5" x14ac:dyDescent="0.35">
      <c r="A26" s="5" t="s">
        <v>26</v>
      </c>
      <c r="B26" s="6" t="s">
        <v>9</v>
      </c>
      <c r="C26" s="6">
        <v>1.5</v>
      </c>
      <c r="D26" s="6">
        <v>8</v>
      </c>
      <c r="E26" s="6">
        <v>1.5</v>
      </c>
      <c r="F26" s="6">
        <v>1.5</v>
      </c>
      <c r="G26" s="6">
        <v>30</v>
      </c>
      <c r="H26" s="6">
        <v>40</v>
      </c>
      <c r="I26" s="6">
        <v>1.5</v>
      </c>
      <c r="J26" s="6">
        <v>10</v>
      </c>
      <c r="K26" s="6">
        <v>10</v>
      </c>
      <c r="L26" s="6">
        <v>10</v>
      </c>
      <c r="M26" s="6">
        <v>3</v>
      </c>
      <c r="N26" s="6">
        <v>10</v>
      </c>
      <c r="O26" s="6">
        <v>10</v>
      </c>
      <c r="P26" s="6">
        <v>10</v>
      </c>
      <c r="Q26" s="1"/>
      <c r="R26" s="10">
        <f t="shared" ref="R26:U26" si="6">(M26-M10)/M10</f>
        <v>0</v>
      </c>
      <c r="S26" s="10">
        <f t="shared" si="6"/>
        <v>-0.5</v>
      </c>
      <c r="T26" s="10">
        <f t="shared" si="6"/>
        <v>-0.5</v>
      </c>
      <c r="U26" s="10">
        <f t="shared" si="6"/>
        <v>-0.8</v>
      </c>
      <c r="V26" s="1"/>
      <c r="W26" s="1"/>
      <c r="X26" s="1"/>
      <c r="Y26" s="1"/>
      <c r="Z26" s="1"/>
    </row>
    <row r="27" spans="1:26" ht="14.5" x14ac:dyDescent="0.35">
      <c r="A27" s="5" t="s">
        <v>13</v>
      </c>
      <c r="B27" s="6" t="s">
        <v>9</v>
      </c>
      <c r="C27" s="6">
        <v>1</v>
      </c>
      <c r="D27" s="6">
        <v>5</v>
      </c>
      <c r="E27" s="6">
        <v>0.4</v>
      </c>
      <c r="F27" s="6">
        <v>0.4</v>
      </c>
      <c r="G27" s="6">
        <v>4</v>
      </c>
      <c r="H27" s="6">
        <v>5</v>
      </c>
      <c r="I27" s="6">
        <v>0.1</v>
      </c>
      <c r="J27" s="6">
        <v>1</v>
      </c>
      <c r="K27" s="6">
        <v>1</v>
      </c>
      <c r="L27" s="6">
        <v>1</v>
      </c>
      <c r="M27" s="6">
        <v>0.4</v>
      </c>
      <c r="N27" s="6">
        <v>1</v>
      </c>
      <c r="O27" s="6">
        <v>3</v>
      </c>
      <c r="P27" s="6">
        <v>3</v>
      </c>
      <c r="Q27" s="1"/>
      <c r="R27" s="10">
        <f t="shared" ref="R27:U27" si="7">(M27-M11)/M11</f>
        <v>1</v>
      </c>
      <c r="S27" s="10">
        <f t="shared" si="7"/>
        <v>-0.66666666666666663</v>
      </c>
      <c r="T27" s="10">
        <f t="shared" si="7"/>
        <v>-0.4</v>
      </c>
      <c r="U27" s="10">
        <f t="shared" si="7"/>
        <v>-0.625</v>
      </c>
      <c r="V27" s="1"/>
      <c r="W27" s="1"/>
      <c r="X27" s="1"/>
      <c r="Y27" s="1"/>
      <c r="Z27" s="1"/>
    </row>
    <row r="28" spans="1:26" ht="14.5" x14ac:dyDescent="0.35">
      <c r="A28" s="5" t="s">
        <v>14</v>
      </c>
      <c r="B28" s="6" t="s">
        <v>9</v>
      </c>
      <c r="C28" s="6">
        <v>10</v>
      </c>
      <c r="D28" s="6">
        <v>50</v>
      </c>
      <c r="E28" s="6">
        <v>10</v>
      </c>
      <c r="F28" s="6">
        <v>25</v>
      </c>
      <c r="G28" s="6">
        <v>60</v>
      </c>
      <c r="H28" s="6">
        <v>100</v>
      </c>
      <c r="I28" s="6">
        <v>10</v>
      </c>
      <c r="J28" s="6">
        <v>15</v>
      </c>
      <c r="K28" s="6">
        <v>50</v>
      </c>
      <c r="L28" s="6">
        <v>50</v>
      </c>
      <c r="M28" s="6">
        <v>10</v>
      </c>
      <c r="N28" s="6">
        <v>120</v>
      </c>
      <c r="O28" s="6">
        <v>140</v>
      </c>
      <c r="P28" s="6">
        <v>60</v>
      </c>
      <c r="Q28" s="1"/>
      <c r="R28" s="10">
        <f t="shared" ref="R28:U28" si="8">(M28-M12)/M12</f>
        <v>0</v>
      </c>
      <c r="S28" s="10">
        <f t="shared" si="8"/>
        <v>0</v>
      </c>
      <c r="T28" s="10">
        <f t="shared" si="8"/>
        <v>-6.6666666666666666E-2</v>
      </c>
      <c r="U28" s="10">
        <f t="shared" si="8"/>
        <v>-0.8</v>
      </c>
      <c r="V28" s="1"/>
      <c r="W28" s="1"/>
      <c r="X28" s="1"/>
      <c r="Y28" s="1"/>
      <c r="Z28" s="1"/>
    </row>
    <row r="29" spans="1:26" ht="14.5" x14ac:dyDescent="0.35">
      <c r="A29" s="5" t="s">
        <v>27</v>
      </c>
      <c r="B29" s="6" t="s">
        <v>9</v>
      </c>
      <c r="C29" s="6">
        <v>10</v>
      </c>
      <c r="D29" s="6">
        <v>10</v>
      </c>
      <c r="E29" s="6">
        <v>10</v>
      </c>
      <c r="F29" s="6">
        <v>10</v>
      </c>
      <c r="G29" s="6">
        <v>10</v>
      </c>
      <c r="H29" s="6">
        <v>10</v>
      </c>
      <c r="I29" s="6">
        <v>10</v>
      </c>
      <c r="J29" s="6">
        <v>10</v>
      </c>
      <c r="K29" s="6">
        <v>10</v>
      </c>
      <c r="L29" s="6">
        <v>10</v>
      </c>
      <c r="M29" s="6">
        <v>10</v>
      </c>
      <c r="N29" s="6">
        <v>10</v>
      </c>
      <c r="O29" s="6">
        <v>10</v>
      </c>
      <c r="P29" s="6">
        <v>10</v>
      </c>
      <c r="Q29" s="1"/>
      <c r="R29" s="10">
        <f t="shared" ref="R29:U29" si="9">(M29-M13)/M13</f>
        <v>-0.5</v>
      </c>
      <c r="S29" s="10">
        <f t="shared" si="9"/>
        <v>-0.5</v>
      </c>
      <c r="T29" s="10">
        <f t="shared" si="9"/>
        <v>-0.5</v>
      </c>
      <c r="U29" s="10">
        <f t="shared" si="9"/>
        <v>-0.8</v>
      </c>
      <c r="V29" s="1"/>
      <c r="W29" s="1"/>
      <c r="X29" s="1"/>
      <c r="Y29" s="1"/>
      <c r="Z29" s="1"/>
    </row>
    <row r="30" spans="1:26" ht="14.5" x14ac:dyDescent="0.35">
      <c r="A30" s="5" t="s">
        <v>16</v>
      </c>
      <c r="B30" s="343" t="s">
        <v>17</v>
      </c>
      <c r="C30" s="344">
        <v>10000</v>
      </c>
      <c r="D30" s="344">
        <v>100000</v>
      </c>
      <c r="E30" s="344">
        <v>10000</v>
      </c>
      <c r="F30" s="344">
        <v>100000</v>
      </c>
      <c r="G30" s="344">
        <v>100000</v>
      </c>
      <c r="H30" s="344">
        <v>100000</v>
      </c>
      <c r="I30" s="344">
        <v>100</v>
      </c>
      <c r="J30" s="344">
        <v>100000</v>
      </c>
      <c r="K30" s="344">
        <v>100000</v>
      </c>
      <c r="L30" s="344">
        <v>100000</v>
      </c>
      <c r="M30" s="344">
        <v>100</v>
      </c>
      <c r="N30" s="344">
        <v>100000</v>
      </c>
      <c r="O30" s="344">
        <v>100000</v>
      </c>
      <c r="P30" s="344">
        <v>100000</v>
      </c>
      <c r="Q30" s="1"/>
      <c r="R30" s="10">
        <f t="shared" ref="R30:U30" si="10">(M30-M14)/M14</f>
        <v>-0.9</v>
      </c>
      <c r="S30" s="10">
        <f t="shared" si="10"/>
        <v>-0.9</v>
      </c>
      <c r="T30" s="10">
        <f t="shared" si="10"/>
        <v>-0.9</v>
      </c>
      <c r="U30" s="10">
        <f t="shared" si="10"/>
        <v>-0.9</v>
      </c>
      <c r="V30" s="1"/>
      <c r="W30" s="1"/>
      <c r="X30" s="1"/>
      <c r="Y30" s="1"/>
      <c r="Z30" s="1"/>
    </row>
    <row r="31" spans="1:26" ht="14.5" x14ac:dyDescent="0.35">
      <c r="A31" s="5" t="s">
        <v>18</v>
      </c>
      <c r="B31" s="6" t="s">
        <v>3</v>
      </c>
      <c r="C31" s="6" t="s">
        <v>28</v>
      </c>
      <c r="D31" s="6" t="s">
        <v>28</v>
      </c>
      <c r="E31" s="6" t="s">
        <v>29</v>
      </c>
      <c r="F31" s="6" t="s">
        <v>28</v>
      </c>
      <c r="G31" s="6" t="s">
        <v>28</v>
      </c>
      <c r="H31" s="6" t="s">
        <v>28</v>
      </c>
      <c r="I31" s="6" t="s">
        <v>28</v>
      </c>
      <c r="J31" s="6" t="s">
        <v>28</v>
      </c>
      <c r="K31" s="6" t="s">
        <v>28</v>
      </c>
      <c r="L31" s="6" t="s">
        <v>28</v>
      </c>
      <c r="M31" s="6" t="s">
        <v>28</v>
      </c>
      <c r="N31" s="6" t="s">
        <v>28</v>
      </c>
      <c r="O31" s="6" t="s">
        <v>28</v>
      </c>
      <c r="P31" s="6" t="s">
        <v>28</v>
      </c>
      <c r="Q31" s="1"/>
      <c r="R31" s="10" t="e">
        <f t="shared" ref="R31:U31" si="11">(M31-M15)/M15</f>
        <v>#VALUE!</v>
      </c>
      <c r="S31" s="10" t="e">
        <f t="shared" si="11"/>
        <v>#VALUE!</v>
      </c>
      <c r="T31" s="10" t="e">
        <f t="shared" si="11"/>
        <v>#VALUE!</v>
      </c>
      <c r="U31" s="10" t="e">
        <f t="shared" si="11"/>
        <v>#VALUE!</v>
      </c>
      <c r="V31" s="1"/>
      <c r="W31" s="1"/>
      <c r="X31" s="1"/>
      <c r="Y31" s="1"/>
      <c r="Z31" s="1"/>
    </row>
    <row r="32" spans="1:26" ht="14.5" x14ac:dyDescent="0.35">
      <c r="A32" s="5" t="s">
        <v>21</v>
      </c>
      <c r="B32" s="6" t="s">
        <v>9</v>
      </c>
      <c r="C32" s="6">
        <v>0.5</v>
      </c>
      <c r="D32" s="6">
        <v>1</v>
      </c>
      <c r="E32" s="6">
        <v>0.5</v>
      </c>
      <c r="F32" s="6">
        <v>1</v>
      </c>
      <c r="G32" s="6">
        <v>1</v>
      </c>
      <c r="H32" s="6">
        <v>1</v>
      </c>
      <c r="I32" s="6">
        <v>0.5</v>
      </c>
      <c r="J32" s="6">
        <v>1</v>
      </c>
      <c r="K32" s="6">
        <v>1</v>
      </c>
      <c r="L32" s="6">
        <v>1</v>
      </c>
      <c r="M32" s="6">
        <v>0.5</v>
      </c>
      <c r="N32" s="6">
        <v>1</v>
      </c>
      <c r="O32" s="6">
        <v>1</v>
      </c>
      <c r="P32" s="6">
        <v>1</v>
      </c>
      <c r="Q32" s="1"/>
      <c r="R32" s="10">
        <f t="shared" ref="R32:U32" si="12">(M32-M16)/M16</f>
        <v>0</v>
      </c>
      <c r="S32" s="10">
        <f t="shared" si="12"/>
        <v>-0.66666666666666663</v>
      </c>
      <c r="T32" s="10">
        <f t="shared" si="12"/>
        <v>-0.66666666666666663</v>
      </c>
      <c r="U32" s="10">
        <f t="shared" si="12"/>
        <v>-0.66666666666666663</v>
      </c>
      <c r="V32" s="1"/>
      <c r="W32" s="1"/>
      <c r="X32" s="1"/>
      <c r="Y32" s="1"/>
      <c r="Z32" s="1"/>
    </row>
    <row r="33" spans="1:26" ht="14.5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5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39" x14ac:dyDescent="0.35">
      <c r="A35" s="1"/>
      <c r="B35" s="11" t="s">
        <v>30</v>
      </c>
      <c r="C35" s="12" t="s">
        <v>31</v>
      </c>
      <c r="D35" s="13" t="s">
        <v>8</v>
      </c>
      <c r="E35" s="13" t="s">
        <v>10</v>
      </c>
      <c r="F35" s="13" t="s">
        <v>11</v>
      </c>
      <c r="G35" s="13" t="s">
        <v>12</v>
      </c>
      <c r="H35" s="13" t="s">
        <v>13</v>
      </c>
      <c r="I35" s="13" t="s">
        <v>14</v>
      </c>
      <c r="J35" s="13" t="s">
        <v>15</v>
      </c>
      <c r="K35" s="13" t="s">
        <v>16</v>
      </c>
      <c r="L35" s="13" t="s">
        <v>21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5" x14ac:dyDescent="0.35">
      <c r="A36" s="1"/>
      <c r="B36" s="358" t="s">
        <v>32</v>
      </c>
      <c r="C36" s="14" t="s">
        <v>33</v>
      </c>
      <c r="D36" s="15"/>
      <c r="E36" s="16"/>
      <c r="F36" s="16"/>
      <c r="G36" s="16"/>
      <c r="H36" s="17"/>
      <c r="I36" s="16"/>
      <c r="J36" s="16"/>
      <c r="K36" s="16"/>
      <c r="L36" s="16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5" x14ac:dyDescent="0.35">
      <c r="A37" s="1"/>
      <c r="B37" s="350"/>
      <c r="C37" s="18" t="s">
        <v>34</v>
      </c>
      <c r="D37" s="15"/>
      <c r="E37" s="16"/>
      <c r="F37" s="16"/>
      <c r="G37" s="16"/>
      <c r="H37" s="16"/>
      <c r="I37" s="16"/>
      <c r="J37" s="16"/>
      <c r="K37" s="16"/>
      <c r="L37" s="16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5" x14ac:dyDescent="0.35">
      <c r="A38" s="1"/>
      <c r="B38" s="351" t="s">
        <v>35</v>
      </c>
      <c r="C38" s="18" t="s">
        <v>33</v>
      </c>
      <c r="D38" s="17"/>
      <c r="E38" s="16"/>
      <c r="F38" s="16"/>
      <c r="G38" s="16"/>
      <c r="H38" s="16"/>
      <c r="I38" s="17"/>
      <c r="J38" s="17"/>
      <c r="K38" s="16"/>
      <c r="L38" s="16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5" x14ac:dyDescent="0.35">
      <c r="A39" s="1"/>
      <c r="B39" s="352"/>
      <c r="C39" s="18" t="s">
        <v>34</v>
      </c>
      <c r="D39" s="15"/>
      <c r="E39" s="16"/>
      <c r="F39" s="16"/>
      <c r="G39" s="16"/>
      <c r="H39" s="16"/>
      <c r="I39" s="16"/>
      <c r="J39" s="16"/>
      <c r="K39" s="16"/>
      <c r="L39" s="16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5" x14ac:dyDescent="0.35">
      <c r="A40" s="1"/>
      <c r="B40" s="352"/>
      <c r="C40" s="18" t="s">
        <v>36</v>
      </c>
      <c r="D40" s="15"/>
      <c r="E40" s="16"/>
      <c r="F40" s="16"/>
      <c r="G40" s="16"/>
      <c r="H40" s="16"/>
      <c r="I40" s="16"/>
      <c r="J40" s="16"/>
      <c r="K40" s="15"/>
      <c r="L40" s="16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5" x14ac:dyDescent="0.35">
      <c r="A41" s="1"/>
      <c r="B41" s="350"/>
      <c r="C41" s="18" t="s">
        <v>37</v>
      </c>
      <c r="D41" s="16"/>
      <c r="E41" s="16"/>
      <c r="F41" s="16"/>
      <c r="G41" s="17"/>
      <c r="H41" s="16"/>
      <c r="I41" s="16"/>
      <c r="J41" s="16"/>
      <c r="K41" s="17"/>
      <c r="L41" s="16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5" x14ac:dyDescent="0.35">
      <c r="A42" s="1"/>
      <c r="B42" s="351" t="s">
        <v>38</v>
      </c>
      <c r="C42" s="18" t="s">
        <v>33</v>
      </c>
      <c r="D42" s="17"/>
      <c r="E42" s="17"/>
      <c r="F42" s="16"/>
      <c r="G42" s="16"/>
      <c r="H42" s="17"/>
      <c r="I42" s="17"/>
      <c r="J42" s="17"/>
      <c r="K42" s="16"/>
      <c r="L42" s="17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5" x14ac:dyDescent="0.35">
      <c r="A43" s="1"/>
      <c r="B43" s="352"/>
      <c r="C43" s="18" t="s">
        <v>34</v>
      </c>
      <c r="D43" s="15"/>
      <c r="E43" s="16"/>
      <c r="F43" s="16"/>
      <c r="G43" s="16"/>
      <c r="H43" s="16"/>
      <c r="I43" s="16"/>
      <c r="J43" s="16"/>
      <c r="K43" s="16"/>
      <c r="L43" s="16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5" x14ac:dyDescent="0.35">
      <c r="A44" s="1"/>
      <c r="B44" s="352"/>
      <c r="C44" s="18" t="s">
        <v>36</v>
      </c>
      <c r="D44" s="15"/>
      <c r="E44" s="16"/>
      <c r="F44" s="16"/>
      <c r="G44" s="16"/>
      <c r="H44" s="16"/>
      <c r="I44" s="16"/>
      <c r="J44" s="16"/>
      <c r="K44" s="17"/>
      <c r="L44" s="16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5" x14ac:dyDescent="0.35">
      <c r="A45" s="1"/>
      <c r="B45" s="350"/>
      <c r="C45" s="18" t="s">
        <v>37</v>
      </c>
      <c r="D45" s="15"/>
      <c r="E45" s="16"/>
      <c r="F45" s="16"/>
      <c r="G45" s="16"/>
      <c r="H45" s="16"/>
      <c r="I45" s="16"/>
      <c r="J45" s="16"/>
      <c r="K45" s="16"/>
      <c r="L45" s="16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5" x14ac:dyDescent="0.35">
      <c r="A46" s="1"/>
      <c r="B46" s="351" t="s">
        <v>39</v>
      </c>
      <c r="C46" s="18" t="s">
        <v>33</v>
      </c>
      <c r="D46" s="17"/>
      <c r="E46" s="17"/>
      <c r="F46" s="16"/>
      <c r="G46" s="17"/>
      <c r="H46" s="15"/>
      <c r="I46" s="17"/>
      <c r="J46" s="16"/>
      <c r="K46" s="17"/>
      <c r="L46" s="17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5" x14ac:dyDescent="0.35">
      <c r="A47" s="1"/>
      <c r="B47" s="352"/>
      <c r="C47" s="18" t="s">
        <v>34</v>
      </c>
      <c r="D47" s="15"/>
      <c r="E47" s="16"/>
      <c r="F47" s="16"/>
      <c r="G47" s="16"/>
      <c r="H47" s="16"/>
      <c r="I47" s="17"/>
      <c r="J47" s="16"/>
      <c r="K47" s="16"/>
      <c r="L47" s="16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5" x14ac:dyDescent="0.35">
      <c r="A48" s="1"/>
      <c r="B48" s="352"/>
      <c r="C48" s="18" t="s">
        <v>36</v>
      </c>
      <c r="D48" s="15"/>
      <c r="E48" s="16"/>
      <c r="F48" s="16"/>
      <c r="G48" s="16"/>
      <c r="H48" s="16"/>
      <c r="I48" s="16"/>
      <c r="J48" s="16"/>
      <c r="K48" s="17"/>
      <c r="L48" s="16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5" x14ac:dyDescent="0.35">
      <c r="A49" s="1"/>
      <c r="B49" s="350"/>
      <c r="C49" s="18" t="s">
        <v>37</v>
      </c>
      <c r="D49" s="16"/>
      <c r="E49" s="16"/>
      <c r="F49" s="16"/>
      <c r="G49" s="16"/>
      <c r="H49" s="16"/>
      <c r="I49" s="16"/>
      <c r="J49" s="16"/>
      <c r="K49" s="16"/>
      <c r="L49" s="16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5" x14ac:dyDescent="0.35">
      <c r="A50" s="1"/>
      <c r="B50" s="353" t="s">
        <v>40</v>
      </c>
      <c r="C50" s="354"/>
      <c r="D50" s="354"/>
      <c r="E50" s="354"/>
      <c r="F50" s="354"/>
      <c r="G50" s="354"/>
      <c r="H50" s="354"/>
      <c r="I50" s="354"/>
      <c r="J50" s="354"/>
      <c r="K50" s="354"/>
      <c r="L50" s="354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6" x14ac:dyDescent="0.35">
      <c r="A51" s="1"/>
      <c r="B51" s="19" t="s">
        <v>41</v>
      </c>
      <c r="C51" s="20" t="s">
        <v>42</v>
      </c>
      <c r="D51" s="21" t="s">
        <v>43</v>
      </c>
      <c r="E51" s="355"/>
      <c r="F51" s="356"/>
      <c r="G51" s="356"/>
      <c r="H51" s="356"/>
      <c r="I51" s="356"/>
      <c r="J51" s="356"/>
      <c r="K51" s="356"/>
      <c r="L51" s="356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</sheetData>
  <mergeCells count="22">
    <mergeCell ref="B46:B49"/>
    <mergeCell ref="B50:L50"/>
    <mergeCell ref="E51:L51"/>
    <mergeCell ref="M5:P5"/>
    <mergeCell ref="A18:P18"/>
    <mergeCell ref="A20:P20"/>
    <mergeCell ref="A21:A22"/>
    <mergeCell ref="B21:B22"/>
    <mergeCell ref="C21:D21"/>
    <mergeCell ref="E21:H21"/>
    <mergeCell ref="I21:L21"/>
    <mergeCell ref="M21:P21"/>
    <mergeCell ref="B36:B37"/>
    <mergeCell ref="B38:B41"/>
    <mergeCell ref="B42:B45"/>
    <mergeCell ref="A2:P2"/>
    <mergeCell ref="A4:P4"/>
    <mergeCell ref="A5:A6"/>
    <mergeCell ref="B5:B6"/>
    <mergeCell ref="C5:D5"/>
    <mergeCell ref="E5:H5"/>
    <mergeCell ref="I5:L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987"/>
  <sheetViews>
    <sheetView workbookViewId="0">
      <pane xSplit="4" ySplit="2" topLeftCell="Z396" activePane="bottomRight" state="frozen"/>
      <selection pane="topRight" activeCell="E1" sqref="E1"/>
      <selection pane="bottomLeft" activeCell="A3" sqref="A3"/>
      <selection pane="bottomRight" activeCell="X3" sqref="X3"/>
    </sheetView>
  </sheetViews>
  <sheetFormatPr defaultColWidth="14.453125" defaultRowHeight="15" customHeight="1" x14ac:dyDescent="0.35"/>
  <cols>
    <col min="1" max="1" width="14.453125" customWidth="1"/>
    <col min="2" max="2" width="10.26953125" customWidth="1"/>
    <col min="3" max="3" width="9.81640625" customWidth="1"/>
    <col min="4" max="4" width="16.1796875" customWidth="1"/>
    <col min="5" max="5" width="8.7265625" customWidth="1"/>
    <col min="6" max="6" width="9.26953125" customWidth="1"/>
    <col min="7" max="7" width="7.26953125" customWidth="1"/>
    <col min="8" max="8" width="7.54296875" customWidth="1"/>
    <col min="9" max="9" width="9" customWidth="1"/>
    <col min="10" max="10" width="8.7265625" customWidth="1"/>
    <col min="11" max="11" width="8.81640625" customWidth="1"/>
    <col min="12" max="12" width="9.7265625" customWidth="1"/>
    <col min="13" max="13" width="7.54296875" customWidth="1"/>
    <col min="14" max="14" width="9.453125" customWidth="1"/>
    <col min="15" max="15" width="11.453125" customWidth="1"/>
    <col min="16" max="35" width="11.26953125" customWidth="1"/>
  </cols>
  <sheetData>
    <row r="1" spans="1:35" ht="14.25" customHeight="1" x14ac:dyDescent="0.35">
      <c r="A1" s="22"/>
      <c r="B1" s="22"/>
      <c r="C1" s="22"/>
      <c r="D1" s="23"/>
      <c r="E1" s="24"/>
      <c r="F1" s="24"/>
      <c r="G1" s="24"/>
      <c r="H1" s="24"/>
      <c r="I1" s="25"/>
      <c r="J1" s="25"/>
      <c r="K1" s="26"/>
      <c r="L1" s="27"/>
      <c r="M1" s="28"/>
      <c r="N1" s="28"/>
      <c r="O1" s="29"/>
      <c r="P1" s="366" t="s">
        <v>44</v>
      </c>
      <c r="Q1" s="346"/>
      <c r="R1" s="346"/>
      <c r="S1" s="346"/>
      <c r="T1" s="346"/>
      <c r="U1" s="346"/>
      <c r="V1" s="346"/>
      <c r="W1" s="346"/>
      <c r="X1" s="346"/>
      <c r="Y1" s="347"/>
      <c r="Z1" s="367" t="s">
        <v>45</v>
      </c>
      <c r="AA1" s="346"/>
      <c r="AB1" s="346"/>
      <c r="AC1" s="346"/>
      <c r="AD1" s="346"/>
      <c r="AE1" s="346"/>
      <c r="AF1" s="346"/>
      <c r="AG1" s="346"/>
      <c r="AH1" s="346"/>
      <c r="AI1" s="347"/>
    </row>
    <row r="2" spans="1:35" ht="14.25" customHeight="1" x14ac:dyDescent="0.35">
      <c r="A2" s="22" t="s">
        <v>46</v>
      </c>
      <c r="B2" s="22" t="s">
        <v>31</v>
      </c>
      <c r="C2" s="22" t="s">
        <v>47</v>
      </c>
      <c r="D2" s="23" t="s">
        <v>48</v>
      </c>
      <c r="E2" s="24" t="s">
        <v>25</v>
      </c>
      <c r="F2" s="24" t="s">
        <v>11</v>
      </c>
      <c r="G2" s="24" t="s">
        <v>14</v>
      </c>
      <c r="H2" s="24" t="s">
        <v>49</v>
      </c>
      <c r="I2" s="25" t="s">
        <v>21</v>
      </c>
      <c r="J2" s="25" t="s">
        <v>50</v>
      </c>
      <c r="K2" s="26" t="s">
        <v>51</v>
      </c>
      <c r="L2" s="27" t="s">
        <v>52</v>
      </c>
      <c r="M2" s="28" t="s">
        <v>53</v>
      </c>
      <c r="N2" s="28" t="s">
        <v>18</v>
      </c>
      <c r="O2" s="29" t="s">
        <v>54</v>
      </c>
      <c r="P2" s="30" t="s">
        <v>53</v>
      </c>
      <c r="Q2" s="31" t="s">
        <v>25</v>
      </c>
      <c r="R2" s="31" t="s">
        <v>11</v>
      </c>
      <c r="S2" s="32" t="s">
        <v>51</v>
      </c>
      <c r="T2" s="33" t="s">
        <v>50</v>
      </c>
      <c r="U2" s="31" t="s">
        <v>14</v>
      </c>
      <c r="V2" s="31" t="s">
        <v>49</v>
      </c>
      <c r="W2" s="34" t="s">
        <v>54</v>
      </c>
      <c r="X2" s="30" t="s">
        <v>18</v>
      </c>
      <c r="Y2" s="32" t="s">
        <v>21</v>
      </c>
      <c r="Z2" s="35" t="s">
        <v>53</v>
      </c>
      <c r="AA2" s="36" t="s">
        <v>25</v>
      </c>
      <c r="AB2" s="36" t="s">
        <v>11</v>
      </c>
      <c r="AC2" s="37" t="s">
        <v>51</v>
      </c>
      <c r="AD2" s="38" t="s">
        <v>50</v>
      </c>
      <c r="AE2" s="36" t="s">
        <v>14</v>
      </c>
      <c r="AF2" s="36" t="s">
        <v>49</v>
      </c>
      <c r="AG2" s="39" t="s">
        <v>54</v>
      </c>
      <c r="AH2" s="35" t="s">
        <v>18</v>
      </c>
      <c r="AI2" s="37" t="s">
        <v>21</v>
      </c>
    </row>
    <row r="3" spans="1:35" ht="14.25" customHeight="1" x14ac:dyDescent="0.35">
      <c r="A3" s="40" t="s">
        <v>55</v>
      </c>
      <c r="B3" s="41" t="s">
        <v>56</v>
      </c>
      <c r="C3" s="42">
        <v>40385</v>
      </c>
      <c r="D3" s="43">
        <v>0.35416666666666702</v>
      </c>
      <c r="E3" s="44">
        <v>1</v>
      </c>
      <c r="F3" s="45">
        <v>8.6999999999999993</v>
      </c>
      <c r="G3" s="44">
        <v>2</v>
      </c>
      <c r="H3" s="44">
        <v>3.6</v>
      </c>
      <c r="I3" s="46">
        <v>0.1</v>
      </c>
      <c r="J3" s="46">
        <v>0.7</v>
      </c>
      <c r="K3" s="47">
        <v>1.23</v>
      </c>
      <c r="L3" s="48">
        <v>1.45088333986667E-3</v>
      </c>
      <c r="M3" s="49">
        <v>7.46</v>
      </c>
      <c r="N3" s="49">
        <v>6.61</v>
      </c>
      <c r="O3" s="50">
        <v>23</v>
      </c>
      <c r="P3" s="51" t="str">
        <f>IF($M3&lt;NORMA!$C$7,"NO CUMPLE","CUMPLE")</f>
        <v>CUMPLE</v>
      </c>
      <c r="Q3" s="51" t="str">
        <f>IF($E3&gt;NORMA!$C$8,"NO CUMPLE","CUMPLE")</f>
        <v>CUMPLE</v>
      </c>
      <c r="R3" s="51" t="str">
        <f>IF($F3&gt;NORMA!$C$9,"NO CUMPLE","CUMPLE")</f>
        <v>CUMPLE</v>
      </c>
      <c r="S3" s="51" t="str">
        <f>IF($K3&gt;NORMA!$C$10,"NO CUMPLE","CUMPLE")</f>
        <v>CUMPLE</v>
      </c>
      <c r="T3" s="51" t="str">
        <f>IF($J3&gt;NORMA!$C$11,"NO CUMPLE","CUMPLE")</f>
        <v>CUMPLE</v>
      </c>
      <c r="U3" s="51" t="str">
        <f>IF($G3&gt;NORMA!$C$12,"NO CUMPLE","CUMPLE")</f>
        <v>CUMPLE</v>
      </c>
      <c r="V3" s="51" t="str">
        <f>IF($H3&gt;NORMA!$C$13,"NO CUMPLE","CUMPLE")</f>
        <v>CUMPLE</v>
      </c>
      <c r="W3" s="51" t="str">
        <f>IF($O3&gt;NORMA!$C$14,"NO CUMPLE","CUMPLE")</f>
        <v>CUMPLE</v>
      </c>
      <c r="X3" s="51" t="str">
        <f>IF(AND($N3&gt;=NORMA!$Q$4, $N3&lt;=NORMA!$R$4),"CUMPLE","NO CUMPLE")</f>
        <v>CUMPLE</v>
      </c>
      <c r="Y3" s="51" t="str">
        <f>IF($I3&gt;NORMA!$C$16,"NO CUMPLE","CUMPLE")</f>
        <v>CUMPLE</v>
      </c>
      <c r="Z3" s="51" t="str">
        <f>IF($M3&lt;NORMA!$C$23,"NO CUMPLE","CUMPLE")</f>
        <v>NO CUMPLE</v>
      </c>
      <c r="AA3" s="51" t="str">
        <f>IF($E3&gt;NORMA!$C$24,"NO CUMPLE","CUMPLE")</f>
        <v>CUMPLE</v>
      </c>
      <c r="AB3" s="51" t="str">
        <f>IF($F3&gt;NORMA!$C$25,"NO CUMPLE","CUMPLE")</f>
        <v>CUMPLE</v>
      </c>
      <c r="AC3" s="51" t="str">
        <f>IF($K3&gt;NORMA!$C$26,"NO CUMPLE","CUMPLE")</f>
        <v>CUMPLE</v>
      </c>
      <c r="AD3" s="51" t="str">
        <f>IF($J3&gt;NORMA!$C$27,"NO CUMPLE","CUMPLE")</f>
        <v>CUMPLE</v>
      </c>
      <c r="AE3" s="51" t="str">
        <f>IF($G3&gt;NORMA!$C$28,"NO CUMPLE","CUMPLE")</f>
        <v>CUMPLE</v>
      </c>
      <c r="AF3" s="51" t="str">
        <f>IF($H3&gt;NORMA!$C$29,"NO CUMPLE","CUMPLE")</f>
        <v>CUMPLE</v>
      </c>
      <c r="AG3" s="51" t="str">
        <f>IF($O3&gt;NORMA!$C$30,"NO CUMPLE","CUMPLE")</f>
        <v>CUMPLE</v>
      </c>
      <c r="AH3" s="51" t="str">
        <f>IF(AND($N3&gt;=NORMA!$R$18, $N3&lt;=NORMA!$S$18),"CUMPLE","NO CUMPLE")</f>
        <v>CUMPLE</v>
      </c>
      <c r="AI3" s="51" t="str">
        <f>IF($I3&gt;NORMA!$C$32,"NO CUMPLE","CUMPLE")</f>
        <v>CUMPLE</v>
      </c>
    </row>
    <row r="4" spans="1:35" ht="14.25" customHeight="1" x14ac:dyDescent="0.35">
      <c r="A4" s="40" t="s">
        <v>55</v>
      </c>
      <c r="B4" s="41" t="s">
        <v>56</v>
      </c>
      <c r="C4" s="42">
        <v>40402</v>
      </c>
      <c r="D4" s="43">
        <v>0.60416666666666696</v>
      </c>
      <c r="E4" s="44">
        <v>1</v>
      </c>
      <c r="F4" s="44">
        <v>3</v>
      </c>
      <c r="G4" s="45">
        <v>4</v>
      </c>
      <c r="H4" s="44">
        <v>3.6</v>
      </c>
      <c r="I4" s="46">
        <v>0.08</v>
      </c>
      <c r="J4" s="46">
        <v>0.83</v>
      </c>
      <c r="K4" s="47">
        <v>1.29</v>
      </c>
      <c r="L4" s="48">
        <v>5.9182460586666697E-4</v>
      </c>
      <c r="M4" s="49">
        <v>6.77</v>
      </c>
      <c r="N4" s="49">
        <v>7.06</v>
      </c>
      <c r="O4" s="50">
        <v>9</v>
      </c>
      <c r="P4" s="51" t="str">
        <f>IF($M4&lt;NORMA!$C$7,"NO CUMPLE","CUMPLE")</f>
        <v>CUMPLE</v>
      </c>
      <c r="Q4" s="51" t="str">
        <f>IF($E4&gt;NORMA!$C$8,"NO CUMPLE","CUMPLE")</f>
        <v>CUMPLE</v>
      </c>
      <c r="R4" s="51" t="str">
        <f>IF($F4&gt;NORMA!$C$9,"NO CUMPLE","CUMPLE")</f>
        <v>CUMPLE</v>
      </c>
      <c r="S4" s="51" t="str">
        <f>IF($K4&gt;NORMA!$C$10,"NO CUMPLE","CUMPLE")</f>
        <v>CUMPLE</v>
      </c>
      <c r="T4" s="51" t="str">
        <f>IF($J4&gt;NORMA!$C$11,"NO CUMPLE","CUMPLE")</f>
        <v>CUMPLE</v>
      </c>
      <c r="U4" s="51" t="str">
        <f>IF($G4&gt;NORMA!$C$12,"NO CUMPLE","CUMPLE")</f>
        <v>CUMPLE</v>
      </c>
      <c r="V4" s="51" t="str">
        <f>IF($H4&gt;NORMA!$C$13,"NO CUMPLE","CUMPLE")</f>
        <v>CUMPLE</v>
      </c>
      <c r="W4" s="51" t="str">
        <f>IF($O4&gt;NORMA!$C$14,"NO CUMPLE","CUMPLE")</f>
        <v>CUMPLE</v>
      </c>
      <c r="X4" s="51" t="str">
        <f>IF(AND($N4&gt;=NORMA!$Q$4, $N4&lt;=NORMA!$R$4),"CUMPLE","NO CUMPLE")</f>
        <v>CUMPLE</v>
      </c>
      <c r="Y4" s="51" t="str">
        <f>IF($I4&gt;NORMA!$C$16,"NO CUMPLE","CUMPLE")</f>
        <v>CUMPLE</v>
      </c>
      <c r="Z4" s="51" t="str">
        <f>IF($M4&lt;NORMA!$C$23,"NO CUMPLE","CUMPLE")</f>
        <v>NO CUMPLE</v>
      </c>
      <c r="AA4" s="51" t="str">
        <f>IF($E4&gt;NORMA!$C$24,"NO CUMPLE","CUMPLE")</f>
        <v>CUMPLE</v>
      </c>
      <c r="AB4" s="51" t="str">
        <f>IF($F4&gt;NORMA!$C$25,"NO CUMPLE","CUMPLE")</f>
        <v>CUMPLE</v>
      </c>
      <c r="AC4" s="51" t="str">
        <f>IF($K4&gt;NORMA!$C$26,"NO CUMPLE","CUMPLE")</f>
        <v>CUMPLE</v>
      </c>
      <c r="AD4" s="51" t="str">
        <f>IF($J4&gt;NORMA!$C$27,"NO CUMPLE","CUMPLE")</f>
        <v>CUMPLE</v>
      </c>
      <c r="AE4" s="51" t="str">
        <f>IF($G4&gt;NORMA!$C$28,"NO CUMPLE","CUMPLE")</f>
        <v>CUMPLE</v>
      </c>
      <c r="AF4" s="51" t="str">
        <f>IF($H4&gt;NORMA!$C$29,"NO CUMPLE","CUMPLE")</f>
        <v>CUMPLE</v>
      </c>
      <c r="AG4" s="51" t="str">
        <f>IF($O4&gt;NORMA!$C$30,"NO CUMPLE","CUMPLE")</f>
        <v>CUMPLE</v>
      </c>
      <c r="AH4" s="51" t="str">
        <f>IF(AND($N4&gt;=NORMA!$R$18, $N4&lt;=NORMA!$S$18),"CUMPLE","NO CUMPLE")</f>
        <v>CUMPLE</v>
      </c>
      <c r="AI4" s="51" t="str">
        <f>IF($I4&gt;NORMA!$C$32,"NO CUMPLE","CUMPLE")</f>
        <v>CUMPLE</v>
      </c>
    </row>
    <row r="5" spans="1:35" ht="14.25" customHeight="1" x14ac:dyDescent="0.35">
      <c r="A5" s="40" t="s">
        <v>55</v>
      </c>
      <c r="B5" s="41" t="s">
        <v>56</v>
      </c>
      <c r="C5" s="42">
        <v>40422</v>
      </c>
      <c r="D5" s="43">
        <v>0.95833333333333304</v>
      </c>
      <c r="E5" s="44">
        <v>1</v>
      </c>
      <c r="F5" s="45">
        <v>14.1</v>
      </c>
      <c r="G5" s="45">
        <v>10</v>
      </c>
      <c r="H5" s="44">
        <v>3.6</v>
      </c>
      <c r="I5" s="46">
        <v>0.08</v>
      </c>
      <c r="J5" s="46">
        <v>0.94</v>
      </c>
      <c r="K5" s="47">
        <v>1.21</v>
      </c>
      <c r="L5" s="48">
        <v>4.11927763392E-3</v>
      </c>
      <c r="M5" s="49">
        <v>7.37</v>
      </c>
      <c r="N5" s="49">
        <v>7.35</v>
      </c>
      <c r="O5" s="50">
        <v>93</v>
      </c>
      <c r="P5" s="51" t="str">
        <f>IF($M5&lt;NORMA!$C$7,"NO CUMPLE","CUMPLE")</f>
        <v>CUMPLE</v>
      </c>
      <c r="Q5" s="51" t="str">
        <f>IF($E5&gt;NORMA!$C$8,"NO CUMPLE","CUMPLE")</f>
        <v>CUMPLE</v>
      </c>
      <c r="R5" s="51" t="str">
        <f>IF($F5&gt;NORMA!$C$9,"NO CUMPLE","CUMPLE")</f>
        <v>CUMPLE</v>
      </c>
      <c r="S5" s="51" t="str">
        <f>IF($K5&gt;NORMA!$C$10,"NO CUMPLE","CUMPLE")</f>
        <v>CUMPLE</v>
      </c>
      <c r="T5" s="51" t="str">
        <f>IF($J5&gt;NORMA!$C$11,"NO CUMPLE","CUMPLE")</f>
        <v>CUMPLE</v>
      </c>
      <c r="U5" s="51" t="str">
        <f>IF($G5&gt;NORMA!$C$12,"NO CUMPLE","CUMPLE")</f>
        <v>CUMPLE</v>
      </c>
      <c r="V5" s="51" t="str">
        <f>IF($H5&gt;NORMA!$C$13,"NO CUMPLE","CUMPLE")</f>
        <v>CUMPLE</v>
      </c>
      <c r="W5" s="51" t="str">
        <f>IF($O5&gt;NORMA!$C$14,"NO CUMPLE","CUMPLE")</f>
        <v>CUMPLE</v>
      </c>
      <c r="X5" s="51" t="str">
        <f>IF(AND($N5&gt;=NORMA!$Q$4, $N5&lt;=NORMA!$R$4),"CUMPLE","NO CUMPLE")</f>
        <v>CUMPLE</v>
      </c>
      <c r="Y5" s="51" t="str">
        <f>IF($I5&gt;NORMA!$C$16,"NO CUMPLE","CUMPLE")</f>
        <v>CUMPLE</v>
      </c>
      <c r="Z5" s="51" t="str">
        <f>IF($M5&lt;NORMA!$C$23,"NO CUMPLE","CUMPLE")</f>
        <v>NO CUMPLE</v>
      </c>
      <c r="AA5" s="51" t="str">
        <f>IF($E5&gt;NORMA!$C$24,"NO CUMPLE","CUMPLE")</f>
        <v>CUMPLE</v>
      </c>
      <c r="AB5" s="51" t="str">
        <f>IF($F5&gt;NORMA!$C$25,"NO CUMPLE","CUMPLE")</f>
        <v>CUMPLE</v>
      </c>
      <c r="AC5" s="51" t="str">
        <f>IF($K5&gt;NORMA!$C$26,"NO CUMPLE","CUMPLE")</f>
        <v>CUMPLE</v>
      </c>
      <c r="AD5" s="51" t="str">
        <f>IF($J5&gt;NORMA!$C$27,"NO CUMPLE","CUMPLE")</f>
        <v>CUMPLE</v>
      </c>
      <c r="AE5" s="51" t="str">
        <f>IF($G5&gt;NORMA!$C$28,"NO CUMPLE","CUMPLE")</f>
        <v>CUMPLE</v>
      </c>
      <c r="AF5" s="51" t="str">
        <f>IF($H5&gt;NORMA!$C$29,"NO CUMPLE","CUMPLE")</f>
        <v>CUMPLE</v>
      </c>
      <c r="AG5" s="51" t="str">
        <f>IF($O5&gt;NORMA!$C$30,"NO CUMPLE","CUMPLE")</f>
        <v>CUMPLE</v>
      </c>
      <c r="AH5" s="51" t="str">
        <f>IF(AND($N5&gt;=NORMA!$R$18, $N5&lt;=NORMA!$S$18),"CUMPLE","NO CUMPLE")</f>
        <v>CUMPLE</v>
      </c>
      <c r="AI5" s="51" t="str">
        <f>IF($I5&gt;NORMA!$C$32,"NO CUMPLE","CUMPLE")</f>
        <v>CUMPLE</v>
      </c>
    </row>
    <row r="6" spans="1:35" ht="14.25" customHeight="1" x14ac:dyDescent="0.35">
      <c r="A6" s="40" t="s">
        <v>55</v>
      </c>
      <c r="B6" s="41" t="s">
        <v>56</v>
      </c>
      <c r="C6" s="42">
        <v>40439</v>
      </c>
      <c r="D6" s="43">
        <v>0.41666666666666702</v>
      </c>
      <c r="E6" s="44">
        <v>1</v>
      </c>
      <c r="F6" s="44">
        <v>3</v>
      </c>
      <c r="G6" s="45">
        <v>1.7</v>
      </c>
      <c r="H6" s="44">
        <v>3.6</v>
      </c>
      <c r="I6" s="46">
        <v>0.09</v>
      </c>
      <c r="J6" s="46">
        <v>1.07</v>
      </c>
      <c r="K6" s="47">
        <v>1.26</v>
      </c>
      <c r="L6" s="48">
        <v>1.4314017599999999E-3</v>
      </c>
      <c r="M6" s="49">
        <v>6.84</v>
      </c>
      <c r="N6" s="49">
        <v>6.2</v>
      </c>
      <c r="O6" s="50">
        <v>3</v>
      </c>
      <c r="P6" s="51" t="str">
        <f>IF($M6&lt;NORMA!$C$7,"NO CUMPLE","CUMPLE")</f>
        <v>CUMPLE</v>
      </c>
      <c r="Q6" s="51" t="str">
        <f>IF($E6&gt;NORMA!$C$8,"NO CUMPLE","CUMPLE")</f>
        <v>CUMPLE</v>
      </c>
      <c r="R6" s="51" t="str">
        <f>IF($F6&gt;NORMA!$C$9,"NO CUMPLE","CUMPLE")</f>
        <v>CUMPLE</v>
      </c>
      <c r="S6" s="51" t="str">
        <f>IF($K6&gt;NORMA!$C$10,"NO CUMPLE","CUMPLE")</f>
        <v>CUMPLE</v>
      </c>
      <c r="T6" s="51" t="str">
        <f>IF($J6&gt;NORMA!$C$11,"NO CUMPLE","CUMPLE")</f>
        <v>NO CUMPLE</v>
      </c>
      <c r="U6" s="51" t="str">
        <f>IF($G6&gt;NORMA!$C$12,"NO CUMPLE","CUMPLE")</f>
        <v>CUMPLE</v>
      </c>
      <c r="V6" s="51" t="str">
        <f>IF($H6&gt;NORMA!$C$13,"NO CUMPLE","CUMPLE")</f>
        <v>CUMPLE</v>
      </c>
      <c r="W6" s="51" t="str">
        <f>IF($O6&gt;NORMA!$C$14,"NO CUMPLE","CUMPLE")</f>
        <v>CUMPLE</v>
      </c>
      <c r="X6" s="51" t="str">
        <f>IF(AND($N6&gt;=NORMA!$Q$4, $N6&lt;=NORMA!$R$4),"CUMPLE","NO CUMPLE")</f>
        <v>CUMPLE</v>
      </c>
      <c r="Y6" s="51" t="str">
        <f>IF($I6&gt;NORMA!$C$16,"NO CUMPLE","CUMPLE")</f>
        <v>CUMPLE</v>
      </c>
      <c r="Z6" s="51" t="str">
        <f>IF($M6&lt;NORMA!$C$23,"NO CUMPLE","CUMPLE")</f>
        <v>NO CUMPLE</v>
      </c>
      <c r="AA6" s="51" t="str">
        <f>IF($E6&gt;NORMA!$C$24,"NO CUMPLE","CUMPLE")</f>
        <v>CUMPLE</v>
      </c>
      <c r="AB6" s="51" t="str">
        <f>IF($F6&gt;NORMA!$C$25,"NO CUMPLE","CUMPLE")</f>
        <v>CUMPLE</v>
      </c>
      <c r="AC6" s="51" t="str">
        <f>IF($K6&gt;NORMA!$C$26,"NO CUMPLE","CUMPLE")</f>
        <v>CUMPLE</v>
      </c>
      <c r="AD6" s="51" t="str">
        <f>IF($J6&gt;NORMA!$C$27,"NO CUMPLE","CUMPLE")</f>
        <v>NO CUMPLE</v>
      </c>
      <c r="AE6" s="51" t="str">
        <f>IF($G6&gt;NORMA!$C$28,"NO CUMPLE","CUMPLE")</f>
        <v>CUMPLE</v>
      </c>
      <c r="AF6" s="51" t="str">
        <f>IF($H6&gt;NORMA!$C$29,"NO CUMPLE","CUMPLE")</f>
        <v>CUMPLE</v>
      </c>
      <c r="AG6" s="51" t="str">
        <f>IF($O6&gt;NORMA!$C$30,"NO CUMPLE","CUMPLE")</f>
        <v>CUMPLE</v>
      </c>
      <c r="AH6" s="51" t="str">
        <f>IF(AND($N6&gt;=NORMA!$R$18, $N6&lt;=NORMA!$S$18),"CUMPLE","NO CUMPLE")</f>
        <v>NO CUMPLE</v>
      </c>
      <c r="AI6" s="51" t="str">
        <f>IF($I6&gt;NORMA!$C$32,"NO CUMPLE","CUMPLE")</f>
        <v>CUMPLE</v>
      </c>
    </row>
    <row r="7" spans="1:35" ht="14.25" customHeight="1" x14ac:dyDescent="0.35">
      <c r="A7" s="40" t="s">
        <v>55</v>
      </c>
      <c r="B7" s="41" t="s">
        <v>56</v>
      </c>
      <c r="C7" s="42">
        <v>40456</v>
      </c>
      <c r="D7" s="52">
        <v>0.625</v>
      </c>
      <c r="E7" s="44">
        <v>1</v>
      </c>
      <c r="F7" s="53">
        <v>3.82</v>
      </c>
      <c r="G7" s="53">
        <v>7.7</v>
      </c>
      <c r="H7" s="53">
        <v>336</v>
      </c>
      <c r="I7" s="54">
        <v>0.09</v>
      </c>
      <c r="J7" s="54">
        <v>0.82</v>
      </c>
      <c r="K7" s="47">
        <v>1.72</v>
      </c>
      <c r="L7" s="55">
        <v>4.2932274815999996E-3</v>
      </c>
      <c r="M7" s="49">
        <v>6.57</v>
      </c>
      <c r="N7" s="49">
        <v>7.19</v>
      </c>
      <c r="O7" s="50">
        <v>43</v>
      </c>
      <c r="P7" s="51" t="str">
        <f>IF($M7&lt;NORMA!$C$7,"NO CUMPLE","CUMPLE")</f>
        <v>CUMPLE</v>
      </c>
      <c r="Q7" s="51" t="str">
        <f>IF($E7&gt;NORMA!$C$8,"NO CUMPLE","CUMPLE")</f>
        <v>CUMPLE</v>
      </c>
      <c r="R7" s="51" t="str">
        <f>IF($F7&gt;NORMA!$C$9,"NO CUMPLE","CUMPLE")</f>
        <v>CUMPLE</v>
      </c>
      <c r="S7" s="51" t="str">
        <f>IF($K7&gt;NORMA!$C$10,"NO CUMPLE","CUMPLE")</f>
        <v>CUMPLE</v>
      </c>
      <c r="T7" s="51" t="str">
        <f>IF($J7&gt;NORMA!$C$11,"NO CUMPLE","CUMPLE")</f>
        <v>CUMPLE</v>
      </c>
      <c r="U7" s="51" t="str">
        <f>IF($G7&gt;NORMA!$C$12,"NO CUMPLE","CUMPLE")</f>
        <v>CUMPLE</v>
      </c>
      <c r="V7" s="51" t="str">
        <f>IF($H7&gt;NORMA!$C$13,"NO CUMPLE","CUMPLE")</f>
        <v>NO CUMPLE</v>
      </c>
      <c r="W7" s="51" t="str">
        <f>IF($O7&gt;NORMA!$C$14,"NO CUMPLE","CUMPLE")</f>
        <v>CUMPLE</v>
      </c>
      <c r="X7" s="51" t="str">
        <f>IF(AND($N7&gt;=NORMA!$Q$4, $N7&lt;=NORMA!$R$4),"CUMPLE","NO CUMPLE")</f>
        <v>CUMPLE</v>
      </c>
      <c r="Y7" s="51" t="str">
        <f>IF($I7&gt;NORMA!$C$16,"NO CUMPLE","CUMPLE")</f>
        <v>CUMPLE</v>
      </c>
      <c r="Z7" s="51" t="str">
        <f>IF($M7&lt;NORMA!$C$23,"NO CUMPLE","CUMPLE")</f>
        <v>NO CUMPLE</v>
      </c>
      <c r="AA7" s="51" t="str">
        <f>IF($E7&gt;NORMA!$C$24,"NO CUMPLE","CUMPLE")</f>
        <v>CUMPLE</v>
      </c>
      <c r="AB7" s="51" t="str">
        <f>IF($F7&gt;NORMA!$C$25,"NO CUMPLE","CUMPLE")</f>
        <v>CUMPLE</v>
      </c>
      <c r="AC7" s="51" t="str">
        <f>IF($K7&gt;NORMA!$C$26,"NO CUMPLE","CUMPLE")</f>
        <v>NO CUMPLE</v>
      </c>
      <c r="AD7" s="51" t="str">
        <f>IF($J7&gt;NORMA!$C$27,"NO CUMPLE","CUMPLE")</f>
        <v>CUMPLE</v>
      </c>
      <c r="AE7" s="51" t="str">
        <f>IF($G7&gt;NORMA!$C$28,"NO CUMPLE","CUMPLE")</f>
        <v>CUMPLE</v>
      </c>
      <c r="AF7" s="51" t="str">
        <f>IF($H7&gt;NORMA!$C$29,"NO CUMPLE","CUMPLE")</f>
        <v>NO CUMPLE</v>
      </c>
      <c r="AG7" s="51" t="str">
        <f>IF($O7&gt;NORMA!$C$30,"NO CUMPLE","CUMPLE")</f>
        <v>CUMPLE</v>
      </c>
      <c r="AH7" s="51" t="str">
        <f>IF(AND($N7&gt;=NORMA!$R$18, $N7&lt;=NORMA!$S$18),"CUMPLE","NO CUMPLE")</f>
        <v>CUMPLE</v>
      </c>
      <c r="AI7" s="51" t="str">
        <f>IF($I7&gt;NORMA!$C$32,"NO CUMPLE","CUMPLE")</f>
        <v>CUMPLE</v>
      </c>
    </row>
    <row r="8" spans="1:35" ht="14.25" customHeight="1" x14ac:dyDescent="0.35">
      <c r="A8" s="40" t="s">
        <v>55</v>
      </c>
      <c r="B8" s="41" t="s">
        <v>56</v>
      </c>
      <c r="C8" s="56">
        <v>40479</v>
      </c>
      <c r="D8" s="52">
        <v>0.27083333333333298</v>
      </c>
      <c r="E8" s="44">
        <v>1</v>
      </c>
      <c r="F8" s="53">
        <v>17</v>
      </c>
      <c r="G8" s="53">
        <v>16</v>
      </c>
      <c r="H8" s="53">
        <v>8.1999999999999993</v>
      </c>
      <c r="I8" s="54">
        <v>0.13</v>
      </c>
      <c r="J8" s="54">
        <v>0.37</v>
      </c>
      <c r="K8" s="47">
        <v>1.61</v>
      </c>
      <c r="L8" s="55">
        <v>4.0209970608600001E-2</v>
      </c>
      <c r="M8" s="49">
        <v>6.96</v>
      </c>
      <c r="N8" s="49">
        <v>6.14</v>
      </c>
      <c r="O8" s="50">
        <v>240</v>
      </c>
      <c r="P8" s="51" t="str">
        <f>IF($M8&lt;NORMA!$C$7,"NO CUMPLE","CUMPLE")</f>
        <v>CUMPLE</v>
      </c>
      <c r="Q8" s="51" t="str">
        <f>IF($E8&gt;NORMA!$C$8,"NO CUMPLE","CUMPLE")</f>
        <v>CUMPLE</v>
      </c>
      <c r="R8" s="51" t="str">
        <f>IF($F8&gt;NORMA!$C$9,"NO CUMPLE","CUMPLE")</f>
        <v>CUMPLE</v>
      </c>
      <c r="S8" s="51" t="str">
        <f>IF($K8&gt;NORMA!$C$10,"NO CUMPLE","CUMPLE")</f>
        <v>CUMPLE</v>
      </c>
      <c r="T8" s="51" t="str">
        <f>IF($J8&gt;NORMA!$C$11,"NO CUMPLE","CUMPLE")</f>
        <v>CUMPLE</v>
      </c>
      <c r="U8" s="51" t="str">
        <f>IF($G8&gt;NORMA!$C$12,"NO CUMPLE","CUMPLE")</f>
        <v>CUMPLE</v>
      </c>
      <c r="V8" s="51" t="str">
        <f>IF($H8&gt;NORMA!$C$13,"NO CUMPLE","CUMPLE")</f>
        <v>CUMPLE</v>
      </c>
      <c r="W8" s="51" t="str">
        <f>IF($O8&gt;NORMA!$C$14,"NO CUMPLE","CUMPLE")</f>
        <v>CUMPLE</v>
      </c>
      <c r="X8" s="51" t="str">
        <f>IF(AND($N8&gt;=NORMA!$Q$4, $N8&lt;=NORMA!$R$4),"CUMPLE","NO CUMPLE")</f>
        <v>CUMPLE</v>
      </c>
      <c r="Y8" s="51" t="str">
        <f>IF($I8&gt;NORMA!$C$16,"NO CUMPLE","CUMPLE")</f>
        <v>CUMPLE</v>
      </c>
      <c r="Z8" s="51" t="str">
        <f>IF($M8&lt;NORMA!$C$23,"NO CUMPLE","CUMPLE")</f>
        <v>NO CUMPLE</v>
      </c>
      <c r="AA8" s="51" t="str">
        <f>IF($E8&gt;NORMA!$C$24,"NO CUMPLE","CUMPLE")</f>
        <v>CUMPLE</v>
      </c>
      <c r="AB8" s="51" t="str">
        <f>IF($F8&gt;NORMA!$C$25,"NO CUMPLE","CUMPLE")</f>
        <v>CUMPLE</v>
      </c>
      <c r="AC8" s="51" t="str">
        <f>IF($K8&gt;NORMA!$C$26,"NO CUMPLE","CUMPLE")</f>
        <v>NO CUMPLE</v>
      </c>
      <c r="AD8" s="51" t="str">
        <f>IF($J8&gt;NORMA!$C$27,"NO CUMPLE","CUMPLE")</f>
        <v>CUMPLE</v>
      </c>
      <c r="AE8" s="51" t="str">
        <f>IF($G8&gt;NORMA!$C$28,"NO CUMPLE","CUMPLE")</f>
        <v>NO CUMPLE</v>
      </c>
      <c r="AF8" s="51" t="str">
        <f>IF($H8&gt;NORMA!$C$29,"NO CUMPLE","CUMPLE")</f>
        <v>CUMPLE</v>
      </c>
      <c r="AG8" s="51" t="str">
        <f>IF($O8&gt;NORMA!$C$30,"NO CUMPLE","CUMPLE")</f>
        <v>CUMPLE</v>
      </c>
      <c r="AH8" s="51" t="str">
        <f>IF(AND($N8&gt;=NORMA!$R$18, $N8&lt;=NORMA!$S$18),"CUMPLE","NO CUMPLE")</f>
        <v>NO CUMPLE</v>
      </c>
      <c r="AI8" s="51" t="str">
        <f>IF($I8&gt;NORMA!$C$32,"NO CUMPLE","CUMPLE")</f>
        <v>CUMPLE</v>
      </c>
    </row>
    <row r="9" spans="1:35" ht="14.25" customHeight="1" x14ac:dyDescent="0.35">
      <c r="A9" s="40" t="s">
        <v>55</v>
      </c>
      <c r="B9" s="41" t="s">
        <v>56</v>
      </c>
      <c r="C9" s="56">
        <v>40494</v>
      </c>
      <c r="D9" s="52">
        <v>0.54166666666666696</v>
      </c>
      <c r="E9" s="44">
        <v>1</v>
      </c>
      <c r="F9" s="53">
        <v>10.3</v>
      </c>
      <c r="G9" s="53">
        <v>4</v>
      </c>
      <c r="H9" s="53">
        <v>3</v>
      </c>
      <c r="I9" s="54">
        <v>0.13</v>
      </c>
      <c r="J9" s="54">
        <v>0.14000000000000001</v>
      </c>
      <c r="K9" s="47">
        <v>1.3</v>
      </c>
      <c r="L9" s="55">
        <v>3.2596085176000003E-2</v>
      </c>
      <c r="M9" s="49">
        <v>6.65</v>
      </c>
      <c r="N9" s="49">
        <v>7</v>
      </c>
      <c r="O9" s="50">
        <v>43</v>
      </c>
      <c r="P9" s="51" t="str">
        <f>IF($M9&lt;NORMA!$C$7,"NO CUMPLE","CUMPLE")</f>
        <v>CUMPLE</v>
      </c>
      <c r="Q9" s="51" t="str">
        <f>IF($E9&gt;NORMA!$C$8,"NO CUMPLE","CUMPLE")</f>
        <v>CUMPLE</v>
      </c>
      <c r="R9" s="51" t="str">
        <f>IF($F9&gt;NORMA!$C$9,"NO CUMPLE","CUMPLE")</f>
        <v>CUMPLE</v>
      </c>
      <c r="S9" s="51" t="str">
        <f>IF($K9&gt;NORMA!$C$10,"NO CUMPLE","CUMPLE")</f>
        <v>CUMPLE</v>
      </c>
      <c r="T9" s="51" t="str">
        <f>IF($J9&gt;NORMA!$C$11,"NO CUMPLE","CUMPLE")</f>
        <v>CUMPLE</v>
      </c>
      <c r="U9" s="51" t="str">
        <f>IF($G9&gt;NORMA!$C$12,"NO CUMPLE","CUMPLE")</f>
        <v>CUMPLE</v>
      </c>
      <c r="V9" s="51" t="str">
        <f>IF($H9&gt;NORMA!$C$13,"NO CUMPLE","CUMPLE")</f>
        <v>CUMPLE</v>
      </c>
      <c r="W9" s="51" t="str">
        <f>IF($O9&gt;NORMA!$C$14,"NO CUMPLE","CUMPLE")</f>
        <v>CUMPLE</v>
      </c>
      <c r="X9" s="51" t="str">
        <f>IF(AND($N9&gt;=NORMA!$Q$4, $N9&lt;=NORMA!$R$4),"CUMPLE","NO CUMPLE")</f>
        <v>CUMPLE</v>
      </c>
      <c r="Y9" s="51" t="str">
        <f>IF($I9&gt;NORMA!$C$16,"NO CUMPLE","CUMPLE")</f>
        <v>CUMPLE</v>
      </c>
      <c r="Z9" s="51" t="str">
        <f>IF($M9&lt;NORMA!$C$23,"NO CUMPLE","CUMPLE")</f>
        <v>NO CUMPLE</v>
      </c>
      <c r="AA9" s="51" t="str">
        <f>IF($E9&gt;NORMA!$C$24,"NO CUMPLE","CUMPLE")</f>
        <v>CUMPLE</v>
      </c>
      <c r="AB9" s="51" t="str">
        <f>IF($F9&gt;NORMA!$C$25,"NO CUMPLE","CUMPLE")</f>
        <v>CUMPLE</v>
      </c>
      <c r="AC9" s="51" t="str">
        <f>IF($K9&gt;NORMA!$C$26,"NO CUMPLE","CUMPLE")</f>
        <v>CUMPLE</v>
      </c>
      <c r="AD9" s="51" t="str">
        <f>IF($J9&gt;NORMA!$C$27,"NO CUMPLE","CUMPLE")</f>
        <v>CUMPLE</v>
      </c>
      <c r="AE9" s="51" t="str">
        <f>IF($G9&gt;NORMA!$C$28,"NO CUMPLE","CUMPLE")</f>
        <v>CUMPLE</v>
      </c>
      <c r="AF9" s="51" t="str">
        <f>IF($H9&gt;NORMA!$C$29,"NO CUMPLE","CUMPLE")</f>
        <v>CUMPLE</v>
      </c>
      <c r="AG9" s="51" t="str">
        <f>IF($O9&gt;NORMA!$C$30,"NO CUMPLE","CUMPLE")</f>
        <v>CUMPLE</v>
      </c>
      <c r="AH9" s="51" t="str">
        <f>IF(AND($N9&gt;=NORMA!$R$18, $N9&lt;=NORMA!$S$18),"CUMPLE","NO CUMPLE")</f>
        <v>CUMPLE</v>
      </c>
      <c r="AI9" s="51" t="str">
        <f>IF($I9&gt;NORMA!$C$32,"NO CUMPLE","CUMPLE")</f>
        <v>CUMPLE</v>
      </c>
    </row>
    <row r="10" spans="1:35" ht="14.25" customHeight="1" x14ac:dyDescent="0.35">
      <c r="A10" s="40" t="s">
        <v>55</v>
      </c>
      <c r="B10" s="41" t="s">
        <v>56</v>
      </c>
      <c r="C10" s="56">
        <v>40509</v>
      </c>
      <c r="D10" s="52">
        <v>0.16666666666666699</v>
      </c>
      <c r="E10" s="44">
        <v>1</v>
      </c>
      <c r="F10" s="53">
        <v>25</v>
      </c>
      <c r="G10" s="44">
        <v>2</v>
      </c>
      <c r="H10" s="53">
        <v>4.7</v>
      </c>
      <c r="I10" s="54">
        <v>0.13</v>
      </c>
      <c r="J10" s="54">
        <v>0.49</v>
      </c>
      <c r="K10" s="47">
        <v>1.34</v>
      </c>
      <c r="L10" s="55">
        <v>3.6788811360000001E-3</v>
      </c>
      <c r="M10" s="49">
        <v>7.76</v>
      </c>
      <c r="N10" s="49">
        <v>7.06</v>
      </c>
      <c r="O10" s="50">
        <v>9</v>
      </c>
      <c r="P10" s="51" t="str">
        <f>IF($M10&lt;NORMA!$C$7,"NO CUMPLE","CUMPLE")</f>
        <v>CUMPLE</v>
      </c>
      <c r="Q10" s="51" t="str">
        <f>IF($E10&gt;NORMA!$C$8,"NO CUMPLE","CUMPLE")</f>
        <v>CUMPLE</v>
      </c>
      <c r="R10" s="51" t="str">
        <f>IF($F10&gt;NORMA!$C$9,"NO CUMPLE","CUMPLE")</f>
        <v>CUMPLE</v>
      </c>
      <c r="S10" s="51" t="str">
        <f>IF($K10&gt;NORMA!$C$10,"NO CUMPLE","CUMPLE")</f>
        <v>CUMPLE</v>
      </c>
      <c r="T10" s="51" t="str">
        <f>IF($J10&gt;NORMA!$C$11,"NO CUMPLE","CUMPLE")</f>
        <v>CUMPLE</v>
      </c>
      <c r="U10" s="51" t="str">
        <f>IF($G10&gt;NORMA!$C$12,"NO CUMPLE","CUMPLE")</f>
        <v>CUMPLE</v>
      </c>
      <c r="V10" s="51" t="str">
        <f>IF($H10&gt;NORMA!$C$13,"NO CUMPLE","CUMPLE")</f>
        <v>CUMPLE</v>
      </c>
      <c r="W10" s="51" t="str">
        <f>IF($O10&gt;NORMA!$C$14,"NO CUMPLE","CUMPLE")</f>
        <v>CUMPLE</v>
      </c>
      <c r="X10" s="51" t="str">
        <f>IF(AND($N10&gt;=NORMA!$Q$4, $N10&lt;=NORMA!$R$4),"CUMPLE","NO CUMPLE")</f>
        <v>CUMPLE</v>
      </c>
      <c r="Y10" s="51" t="str">
        <f>IF($I10&gt;NORMA!$C$16,"NO CUMPLE","CUMPLE")</f>
        <v>CUMPLE</v>
      </c>
      <c r="Z10" s="51" t="str">
        <f>IF($M10&lt;NORMA!$C$23,"NO CUMPLE","CUMPLE")</f>
        <v>NO CUMPLE</v>
      </c>
      <c r="AA10" s="51" t="str">
        <f>IF($E10&gt;NORMA!$C$24,"NO CUMPLE","CUMPLE")</f>
        <v>CUMPLE</v>
      </c>
      <c r="AB10" s="51" t="str">
        <f>IF($F10&gt;NORMA!$C$25,"NO CUMPLE","CUMPLE")</f>
        <v>NO CUMPLE</v>
      </c>
      <c r="AC10" s="51" t="str">
        <f>IF($K10&gt;NORMA!$C$26,"NO CUMPLE","CUMPLE")</f>
        <v>CUMPLE</v>
      </c>
      <c r="AD10" s="51" t="str">
        <f>IF($J10&gt;NORMA!$C$27,"NO CUMPLE","CUMPLE")</f>
        <v>CUMPLE</v>
      </c>
      <c r="AE10" s="51" t="str">
        <f>IF($G10&gt;NORMA!$C$28,"NO CUMPLE","CUMPLE")</f>
        <v>CUMPLE</v>
      </c>
      <c r="AF10" s="51" t="str">
        <f>IF($H10&gt;NORMA!$C$29,"NO CUMPLE","CUMPLE")</f>
        <v>CUMPLE</v>
      </c>
      <c r="AG10" s="51" t="str">
        <f>IF($O10&gt;NORMA!$C$30,"NO CUMPLE","CUMPLE")</f>
        <v>CUMPLE</v>
      </c>
      <c r="AH10" s="51" t="str">
        <f>IF(AND($N10&gt;=NORMA!$R$18, $N10&lt;=NORMA!$S$18),"CUMPLE","NO CUMPLE")</f>
        <v>CUMPLE</v>
      </c>
      <c r="AI10" s="51" t="str">
        <f>IF($I10&gt;NORMA!$C$32,"NO CUMPLE","CUMPLE")</f>
        <v>CUMPLE</v>
      </c>
    </row>
    <row r="11" spans="1:35" ht="14.25" customHeight="1" x14ac:dyDescent="0.35">
      <c r="A11" s="57" t="s">
        <v>55</v>
      </c>
      <c r="B11" s="58" t="s">
        <v>56</v>
      </c>
      <c r="C11" s="59">
        <v>40564</v>
      </c>
      <c r="D11" s="60">
        <v>0.39583333333333298</v>
      </c>
      <c r="E11" s="61">
        <v>1</v>
      </c>
      <c r="F11" s="62">
        <v>3.9</v>
      </c>
      <c r="G11" s="62">
        <v>1.7</v>
      </c>
      <c r="H11" s="63">
        <v>3.6</v>
      </c>
      <c r="I11" s="64">
        <v>0.12</v>
      </c>
      <c r="J11" s="49">
        <v>0.68</v>
      </c>
      <c r="K11" s="65">
        <v>1.3</v>
      </c>
      <c r="L11" s="66">
        <v>4.1000000000000003E-3</v>
      </c>
      <c r="M11" s="50">
        <v>7.01</v>
      </c>
      <c r="N11" s="50">
        <v>6.65</v>
      </c>
      <c r="O11" s="50">
        <v>30</v>
      </c>
      <c r="P11" s="51" t="str">
        <f>IF($M11&lt;NORMA!$C$7,"NO CUMPLE","CUMPLE")</f>
        <v>CUMPLE</v>
      </c>
      <c r="Q11" s="51" t="str">
        <f>IF($E11&gt;NORMA!$C$8,"NO CUMPLE","CUMPLE")</f>
        <v>CUMPLE</v>
      </c>
      <c r="R11" s="51" t="str">
        <f>IF($F11&gt;NORMA!$C$9,"NO CUMPLE","CUMPLE")</f>
        <v>CUMPLE</v>
      </c>
      <c r="S11" s="51" t="str">
        <f>IF($K11&gt;NORMA!$C$10,"NO CUMPLE","CUMPLE")</f>
        <v>CUMPLE</v>
      </c>
      <c r="T11" s="51" t="str">
        <f>IF($J11&gt;NORMA!$C$11,"NO CUMPLE","CUMPLE")</f>
        <v>CUMPLE</v>
      </c>
      <c r="U11" s="51" t="str">
        <f>IF($G11&gt;NORMA!$C$12,"NO CUMPLE","CUMPLE")</f>
        <v>CUMPLE</v>
      </c>
      <c r="V11" s="51" t="str">
        <f>IF($H11&gt;NORMA!$C$13,"NO CUMPLE","CUMPLE")</f>
        <v>CUMPLE</v>
      </c>
      <c r="W11" s="51" t="str">
        <f>IF($O11&gt;NORMA!$C$14,"NO CUMPLE","CUMPLE")</f>
        <v>CUMPLE</v>
      </c>
      <c r="X11" s="51" t="str">
        <f>IF(AND($N11&gt;=NORMA!$Q$4, $N11&lt;=NORMA!$R$4),"CUMPLE","NO CUMPLE")</f>
        <v>CUMPLE</v>
      </c>
      <c r="Y11" s="51" t="str">
        <f>IF($I11&gt;NORMA!$C$16,"NO CUMPLE","CUMPLE")</f>
        <v>CUMPLE</v>
      </c>
      <c r="Z11" s="51" t="str">
        <f>IF($M11&lt;NORMA!$C$23,"NO CUMPLE","CUMPLE")</f>
        <v>NO CUMPLE</v>
      </c>
      <c r="AA11" s="51" t="str">
        <f>IF($E11&gt;NORMA!$C$24,"NO CUMPLE","CUMPLE")</f>
        <v>CUMPLE</v>
      </c>
      <c r="AB11" s="51" t="str">
        <f>IF($F11&gt;NORMA!$C$25,"NO CUMPLE","CUMPLE")</f>
        <v>CUMPLE</v>
      </c>
      <c r="AC11" s="51" t="str">
        <f>IF($K11&gt;NORMA!$C$26,"NO CUMPLE","CUMPLE")</f>
        <v>CUMPLE</v>
      </c>
      <c r="AD11" s="51" t="str">
        <f>IF($J11&gt;NORMA!$C$27,"NO CUMPLE","CUMPLE")</f>
        <v>CUMPLE</v>
      </c>
      <c r="AE11" s="51" t="str">
        <f>IF($G11&gt;NORMA!$C$28,"NO CUMPLE","CUMPLE")</f>
        <v>CUMPLE</v>
      </c>
      <c r="AF11" s="51" t="str">
        <f>IF($H11&gt;NORMA!$C$29,"NO CUMPLE","CUMPLE")</f>
        <v>CUMPLE</v>
      </c>
      <c r="AG11" s="51" t="str">
        <f>IF($O11&gt;NORMA!$C$30,"NO CUMPLE","CUMPLE")</f>
        <v>CUMPLE</v>
      </c>
      <c r="AH11" s="51" t="str">
        <f>IF(AND($N11&gt;=NORMA!$R$18, $N11&lt;=NORMA!$S$18),"CUMPLE","NO CUMPLE")</f>
        <v>CUMPLE</v>
      </c>
      <c r="AI11" s="51" t="str">
        <f>IF($I11&gt;NORMA!$C$32,"NO CUMPLE","CUMPLE")</f>
        <v>CUMPLE</v>
      </c>
    </row>
    <row r="12" spans="1:35" ht="14.25" customHeight="1" x14ac:dyDescent="0.35">
      <c r="A12" s="57" t="s">
        <v>55</v>
      </c>
      <c r="B12" s="58" t="s">
        <v>56</v>
      </c>
      <c r="C12" s="59">
        <v>40582</v>
      </c>
      <c r="D12" s="60">
        <v>8.3333333333333301E-2</v>
      </c>
      <c r="E12" s="61">
        <v>1</v>
      </c>
      <c r="F12" s="62">
        <v>8.5500000000000007</v>
      </c>
      <c r="G12" s="62">
        <v>5</v>
      </c>
      <c r="H12" s="63">
        <v>3.6</v>
      </c>
      <c r="I12" s="64">
        <v>0.16</v>
      </c>
      <c r="J12" s="49">
        <v>1.6</v>
      </c>
      <c r="K12" s="65">
        <v>1.3</v>
      </c>
      <c r="L12" s="66">
        <v>1.5E-3</v>
      </c>
      <c r="M12" s="50">
        <v>6.44</v>
      </c>
      <c r="N12" s="50">
        <v>6.85</v>
      </c>
      <c r="O12" s="50">
        <v>23</v>
      </c>
      <c r="P12" s="51" t="str">
        <f>IF($M12&lt;NORMA!$C$7,"NO CUMPLE","CUMPLE")</f>
        <v>CUMPLE</v>
      </c>
      <c r="Q12" s="51" t="str">
        <f>IF($E12&gt;NORMA!$C$8,"NO CUMPLE","CUMPLE")</f>
        <v>CUMPLE</v>
      </c>
      <c r="R12" s="51" t="str">
        <f>IF($F12&gt;NORMA!$C$9,"NO CUMPLE","CUMPLE")</f>
        <v>CUMPLE</v>
      </c>
      <c r="S12" s="51" t="str">
        <f>IF($K12&gt;NORMA!$C$10,"NO CUMPLE","CUMPLE")</f>
        <v>CUMPLE</v>
      </c>
      <c r="T12" s="51" t="str">
        <f>IF($J12&gt;NORMA!$C$11,"NO CUMPLE","CUMPLE")</f>
        <v>NO CUMPLE</v>
      </c>
      <c r="U12" s="51" t="str">
        <f>IF($G12&gt;NORMA!$C$12,"NO CUMPLE","CUMPLE")</f>
        <v>CUMPLE</v>
      </c>
      <c r="V12" s="51" t="str">
        <f>IF($H12&gt;NORMA!$C$13,"NO CUMPLE","CUMPLE")</f>
        <v>CUMPLE</v>
      </c>
      <c r="W12" s="51" t="str">
        <f>IF($O12&gt;NORMA!$C$14,"NO CUMPLE","CUMPLE")</f>
        <v>CUMPLE</v>
      </c>
      <c r="X12" s="51" t="str">
        <f>IF(AND($N12&gt;=NORMA!$Q$4, $N12&lt;=NORMA!$R$4),"CUMPLE","NO CUMPLE")</f>
        <v>CUMPLE</v>
      </c>
      <c r="Y12" s="51" t="str">
        <f>IF($I12&gt;NORMA!$C$16,"NO CUMPLE","CUMPLE")</f>
        <v>CUMPLE</v>
      </c>
      <c r="Z12" s="51" t="str">
        <f>IF($M12&lt;NORMA!$C$23,"NO CUMPLE","CUMPLE")</f>
        <v>NO CUMPLE</v>
      </c>
      <c r="AA12" s="51" t="str">
        <f>IF($E12&gt;NORMA!$C$24,"NO CUMPLE","CUMPLE")</f>
        <v>CUMPLE</v>
      </c>
      <c r="AB12" s="51" t="str">
        <f>IF($F12&gt;NORMA!$C$25,"NO CUMPLE","CUMPLE")</f>
        <v>CUMPLE</v>
      </c>
      <c r="AC12" s="51" t="str">
        <f>IF($K12&gt;NORMA!$C$26,"NO CUMPLE","CUMPLE")</f>
        <v>CUMPLE</v>
      </c>
      <c r="AD12" s="51" t="str">
        <f>IF($J12&gt;NORMA!$C$27,"NO CUMPLE","CUMPLE")</f>
        <v>NO CUMPLE</v>
      </c>
      <c r="AE12" s="51" t="str">
        <f>IF($G12&gt;NORMA!$C$28,"NO CUMPLE","CUMPLE")</f>
        <v>CUMPLE</v>
      </c>
      <c r="AF12" s="51" t="str">
        <f>IF($H12&gt;NORMA!$C$29,"NO CUMPLE","CUMPLE")</f>
        <v>CUMPLE</v>
      </c>
      <c r="AG12" s="51" t="str">
        <f>IF($O12&gt;NORMA!$C$30,"NO CUMPLE","CUMPLE")</f>
        <v>CUMPLE</v>
      </c>
      <c r="AH12" s="51" t="str">
        <f>IF(AND($N12&gt;=NORMA!$R$18, $N12&lt;=NORMA!$S$18),"CUMPLE","NO CUMPLE")</f>
        <v>CUMPLE</v>
      </c>
      <c r="AI12" s="51" t="str">
        <f>IF($I12&gt;NORMA!$C$32,"NO CUMPLE","CUMPLE")</f>
        <v>CUMPLE</v>
      </c>
    </row>
    <row r="13" spans="1:35" ht="14.25" customHeight="1" x14ac:dyDescent="0.35">
      <c r="A13" s="57" t="s">
        <v>55</v>
      </c>
      <c r="B13" s="58" t="s">
        <v>56</v>
      </c>
      <c r="C13" s="59">
        <v>40604</v>
      </c>
      <c r="D13" s="60">
        <v>0.64583333333333304</v>
      </c>
      <c r="E13" s="61">
        <v>1</v>
      </c>
      <c r="F13" s="62">
        <v>25.1</v>
      </c>
      <c r="G13" s="62">
        <v>6</v>
      </c>
      <c r="H13" s="67">
        <v>5.9</v>
      </c>
      <c r="I13" s="64">
        <v>0.11</v>
      </c>
      <c r="J13" s="49">
        <v>0.49</v>
      </c>
      <c r="K13" s="65">
        <v>1.3</v>
      </c>
      <c r="L13" s="66">
        <v>5.4000000000000003E-3</v>
      </c>
      <c r="M13" s="50">
        <v>7.25</v>
      </c>
      <c r="N13" s="50">
        <v>6.74</v>
      </c>
      <c r="O13" s="50">
        <v>460</v>
      </c>
      <c r="P13" s="51" t="str">
        <f>IF($M13&lt;NORMA!$C$7,"NO CUMPLE","CUMPLE")</f>
        <v>CUMPLE</v>
      </c>
      <c r="Q13" s="51" t="str">
        <f>IF($E13&gt;NORMA!$C$8,"NO CUMPLE","CUMPLE")</f>
        <v>CUMPLE</v>
      </c>
      <c r="R13" s="51" t="str">
        <f>IF($F13&gt;NORMA!$C$9,"NO CUMPLE","CUMPLE")</f>
        <v>CUMPLE</v>
      </c>
      <c r="S13" s="51" t="str">
        <f>IF($K13&gt;NORMA!$C$10,"NO CUMPLE","CUMPLE")</f>
        <v>CUMPLE</v>
      </c>
      <c r="T13" s="51" t="str">
        <f>IF($J13&gt;NORMA!$C$11,"NO CUMPLE","CUMPLE")</f>
        <v>CUMPLE</v>
      </c>
      <c r="U13" s="51" t="str">
        <f>IF($G13&gt;NORMA!$C$12,"NO CUMPLE","CUMPLE")</f>
        <v>CUMPLE</v>
      </c>
      <c r="V13" s="51" t="str">
        <f>IF($H13&gt;NORMA!$C$13,"NO CUMPLE","CUMPLE")</f>
        <v>CUMPLE</v>
      </c>
      <c r="W13" s="51" t="str">
        <f>IF($O13&gt;NORMA!$C$14,"NO CUMPLE","CUMPLE")</f>
        <v>CUMPLE</v>
      </c>
      <c r="X13" s="51" t="str">
        <f>IF(AND($N13&gt;=NORMA!$Q$4, $N13&lt;=NORMA!$R$4),"CUMPLE","NO CUMPLE")</f>
        <v>CUMPLE</v>
      </c>
      <c r="Y13" s="51" t="str">
        <f>IF($I13&gt;NORMA!$C$16,"NO CUMPLE","CUMPLE")</f>
        <v>CUMPLE</v>
      </c>
      <c r="Z13" s="51" t="str">
        <f>IF($M13&lt;NORMA!$C$23,"NO CUMPLE","CUMPLE")</f>
        <v>NO CUMPLE</v>
      </c>
      <c r="AA13" s="51" t="str">
        <f>IF($E13&gt;NORMA!$C$24,"NO CUMPLE","CUMPLE")</f>
        <v>CUMPLE</v>
      </c>
      <c r="AB13" s="51" t="str">
        <f>IF($F13&gt;NORMA!$C$25,"NO CUMPLE","CUMPLE")</f>
        <v>NO CUMPLE</v>
      </c>
      <c r="AC13" s="51" t="str">
        <f>IF($K13&gt;NORMA!$C$26,"NO CUMPLE","CUMPLE")</f>
        <v>CUMPLE</v>
      </c>
      <c r="AD13" s="51" t="str">
        <f>IF($J13&gt;NORMA!$C$27,"NO CUMPLE","CUMPLE")</f>
        <v>CUMPLE</v>
      </c>
      <c r="AE13" s="51" t="str">
        <f>IF($G13&gt;NORMA!$C$28,"NO CUMPLE","CUMPLE")</f>
        <v>CUMPLE</v>
      </c>
      <c r="AF13" s="51" t="str">
        <f>IF($H13&gt;NORMA!$C$29,"NO CUMPLE","CUMPLE")</f>
        <v>CUMPLE</v>
      </c>
      <c r="AG13" s="51" t="str">
        <f>IF($O13&gt;NORMA!$C$30,"NO CUMPLE","CUMPLE")</f>
        <v>CUMPLE</v>
      </c>
      <c r="AH13" s="51" t="str">
        <f>IF(AND($N13&gt;=NORMA!$R$18, $N13&lt;=NORMA!$S$18),"CUMPLE","NO CUMPLE")</f>
        <v>CUMPLE</v>
      </c>
      <c r="AI13" s="51" t="str">
        <f>IF($I13&gt;NORMA!$C$32,"NO CUMPLE","CUMPLE")</f>
        <v>CUMPLE</v>
      </c>
    </row>
    <row r="14" spans="1:35" ht="14.25" customHeight="1" x14ac:dyDescent="0.35">
      <c r="A14" s="57" t="s">
        <v>55</v>
      </c>
      <c r="B14" s="58" t="s">
        <v>56</v>
      </c>
      <c r="C14" s="59">
        <v>40617</v>
      </c>
      <c r="D14" s="60">
        <v>0</v>
      </c>
      <c r="E14" s="61">
        <v>1</v>
      </c>
      <c r="F14" s="62">
        <v>21.3</v>
      </c>
      <c r="G14" s="62">
        <v>5</v>
      </c>
      <c r="H14" s="63">
        <v>3.6</v>
      </c>
      <c r="I14" s="64">
        <v>0.09</v>
      </c>
      <c r="J14" s="49">
        <v>0.34</v>
      </c>
      <c r="K14" s="65">
        <v>1.3</v>
      </c>
      <c r="L14" s="66">
        <v>1.61E-2</v>
      </c>
      <c r="M14" s="50">
        <v>7.54</v>
      </c>
      <c r="N14" s="50">
        <v>6.64</v>
      </c>
      <c r="O14" s="50">
        <v>240</v>
      </c>
      <c r="P14" s="51" t="str">
        <f>IF($M14&lt;NORMA!$C$7,"NO CUMPLE","CUMPLE")</f>
        <v>CUMPLE</v>
      </c>
      <c r="Q14" s="51" t="str">
        <f>IF($E14&gt;NORMA!$C$8,"NO CUMPLE","CUMPLE")</f>
        <v>CUMPLE</v>
      </c>
      <c r="R14" s="51" t="str">
        <f>IF($F14&gt;NORMA!$C$9,"NO CUMPLE","CUMPLE")</f>
        <v>CUMPLE</v>
      </c>
      <c r="S14" s="51" t="str">
        <f>IF($K14&gt;NORMA!$C$10,"NO CUMPLE","CUMPLE")</f>
        <v>CUMPLE</v>
      </c>
      <c r="T14" s="51" t="str">
        <f>IF($J14&gt;NORMA!$C$11,"NO CUMPLE","CUMPLE")</f>
        <v>CUMPLE</v>
      </c>
      <c r="U14" s="51" t="str">
        <f>IF($G14&gt;NORMA!$C$12,"NO CUMPLE","CUMPLE")</f>
        <v>CUMPLE</v>
      </c>
      <c r="V14" s="51" t="str">
        <f>IF($H14&gt;NORMA!$C$13,"NO CUMPLE","CUMPLE")</f>
        <v>CUMPLE</v>
      </c>
      <c r="W14" s="51" t="str">
        <f>IF($O14&gt;NORMA!$C$14,"NO CUMPLE","CUMPLE")</f>
        <v>CUMPLE</v>
      </c>
      <c r="X14" s="51" t="str">
        <f>IF(AND($N14&gt;=NORMA!$Q$4, $N14&lt;=NORMA!$R$4),"CUMPLE","NO CUMPLE")</f>
        <v>CUMPLE</v>
      </c>
      <c r="Y14" s="51" t="str">
        <f>IF($I14&gt;NORMA!$C$16,"NO CUMPLE","CUMPLE")</f>
        <v>CUMPLE</v>
      </c>
      <c r="Z14" s="51" t="str">
        <f>IF($M14&lt;NORMA!$C$23,"NO CUMPLE","CUMPLE")</f>
        <v>NO CUMPLE</v>
      </c>
      <c r="AA14" s="51" t="str">
        <f>IF($E14&gt;NORMA!$C$24,"NO CUMPLE","CUMPLE")</f>
        <v>CUMPLE</v>
      </c>
      <c r="AB14" s="51" t="str">
        <f>IF($F14&gt;NORMA!$C$25,"NO CUMPLE","CUMPLE")</f>
        <v>NO CUMPLE</v>
      </c>
      <c r="AC14" s="51" t="str">
        <f>IF($K14&gt;NORMA!$C$26,"NO CUMPLE","CUMPLE")</f>
        <v>CUMPLE</v>
      </c>
      <c r="AD14" s="51" t="str">
        <f>IF($J14&gt;NORMA!$C$27,"NO CUMPLE","CUMPLE")</f>
        <v>CUMPLE</v>
      </c>
      <c r="AE14" s="51" t="str">
        <f>IF($G14&gt;NORMA!$C$28,"NO CUMPLE","CUMPLE")</f>
        <v>CUMPLE</v>
      </c>
      <c r="AF14" s="51" t="str">
        <f>IF($H14&gt;NORMA!$C$29,"NO CUMPLE","CUMPLE")</f>
        <v>CUMPLE</v>
      </c>
      <c r="AG14" s="51" t="str">
        <f>IF($O14&gt;NORMA!$C$30,"NO CUMPLE","CUMPLE")</f>
        <v>CUMPLE</v>
      </c>
      <c r="AH14" s="51" t="str">
        <f>IF(AND($N14&gt;=NORMA!$R$18, $N14&lt;=NORMA!$S$18),"CUMPLE","NO CUMPLE")</f>
        <v>CUMPLE</v>
      </c>
      <c r="AI14" s="51" t="str">
        <f>IF($I14&gt;NORMA!$C$32,"NO CUMPLE","CUMPLE")</f>
        <v>CUMPLE</v>
      </c>
    </row>
    <row r="15" spans="1:35" ht="14.25" customHeight="1" x14ac:dyDescent="0.35">
      <c r="A15" s="57" t="s">
        <v>55</v>
      </c>
      <c r="B15" s="58" t="s">
        <v>56</v>
      </c>
      <c r="C15" s="59">
        <v>40630</v>
      </c>
      <c r="D15" s="60">
        <v>0.14583333333333301</v>
      </c>
      <c r="E15" s="61">
        <v>1</v>
      </c>
      <c r="F15" s="62">
        <v>21.3</v>
      </c>
      <c r="G15" s="62">
        <v>3</v>
      </c>
      <c r="H15" s="63">
        <v>3.6</v>
      </c>
      <c r="I15" s="64">
        <v>0.11</v>
      </c>
      <c r="J15" s="49">
        <v>0.46</v>
      </c>
      <c r="K15" s="65">
        <v>1.3</v>
      </c>
      <c r="L15" s="66">
        <v>1.09E-2</v>
      </c>
      <c r="M15" s="50">
        <v>7.79</v>
      </c>
      <c r="N15" s="50">
        <v>6.45</v>
      </c>
      <c r="O15" s="50">
        <v>23</v>
      </c>
      <c r="P15" s="51" t="str">
        <f>IF($M15&lt;NORMA!$C$7,"NO CUMPLE","CUMPLE")</f>
        <v>CUMPLE</v>
      </c>
      <c r="Q15" s="51" t="str">
        <f>IF($E15&gt;NORMA!$C$8,"NO CUMPLE","CUMPLE")</f>
        <v>CUMPLE</v>
      </c>
      <c r="R15" s="51" t="str">
        <f>IF($F15&gt;NORMA!$C$9,"NO CUMPLE","CUMPLE")</f>
        <v>CUMPLE</v>
      </c>
      <c r="S15" s="51" t="str">
        <f>IF($K15&gt;NORMA!$C$10,"NO CUMPLE","CUMPLE")</f>
        <v>CUMPLE</v>
      </c>
      <c r="T15" s="51" t="str">
        <f>IF($J15&gt;NORMA!$C$11,"NO CUMPLE","CUMPLE")</f>
        <v>CUMPLE</v>
      </c>
      <c r="U15" s="51" t="str">
        <f>IF($G15&gt;NORMA!$C$12,"NO CUMPLE","CUMPLE")</f>
        <v>CUMPLE</v>
      </c>
      <c r="V15" s="51" t="str">
        <f>IF($H15&gt;NORMA!$C$13,"NO CUMPLE","CUMPLE")</f>
        <v>CUMPLE</v>
      </c>
      <c r="W15" s="51" t="str">
        <f>IF($O15&gt;NORMA!$C$14,"NO CUMPLE","CUMPLE")</f>
        <v>CUMPLE</v>
      </c>
      <c r="X15" s="51" t="str">
        <f>IF(AND($N15&gt;=NORMA!$Q$4, $N15&lt;=NORMA!$R$4),"CUMPLE","NO CUMPLE")</f>
        <v>CUMPLE</v>
      </c>
      <c r="Y15" s="51" t="str">
        <f>IF($I15&gt;NORMA!$C$16,"NO CUMPLE","CUMPLE")</f>
        <v>CUMPLE</v>
      </c>
      <c r="Z15" s="51" t="str">
        <f>IF($M15&lt;NORMA!$C$23,"NO CUMPLE","CUMPLE")</f>
        <v>NO CUMPLE</v>
      </c>
      <c r="AA15" s="51" t="str">
        <f>IF($E15&gt;NORMA!$C$24,"NO CUMPLE","CUMPLE")</f>
        <v>CUMPLE</v>
      </c>
      <c r="AB15" s="51" t="str">
        <f>IF($F15&gt;NORMA!$C$25,"NO CUMPLE","CUMPLE")</f>
        <v>NO CUMPLE</v>
      </c>
      <c r="AC15" s="51" t="str">
        <f>IF($K15&gt;NORMA!$C$26,"NO CUMPLE","CUMPLE")</f>
        <v>CUMPLE</v>
      </c>
      <c r="AD15" s="51" t="str">
        <f>IF($J15&gt;NORMA!$C$27,"NO CUMPLE","CUMPLE")</f>
        <v>CUMPLE</v>
      </c>
      <c r="AE15" s="51" t="str">
        <f>IF($G15&gt;NORMA!$C$28,"NO CUMPLE","CUMPLE")</f>
        <v>CUMPLE</v>
      </c>
      <c r="AF15" s="51" t="str">
        <f>IF($H15&gt;NORMA!$C$29,"NO CUMPLE","CUMPLE")</f>
        <v>CUMPLE</v>
      </c>
      <c r="AG15" s="51" t="str">
        <f>IF($O15&gt;NORMA!$C$30,"NO CUMPLE","CUMPLE")</f>
        <v>CUMPLE</v>
      </c>
      <c r="AH15" s="51" t="str">
        <f>IF(AND($N15&gt;=NORMA!$R$18, $N15&lt;=NORMA!$S$18),"CUMPLE","NO CUMPLE")</f>
        <v>NO CUMPLE</v>
      </c>
      <c r="AI15" s="51" t="str">
        <f>IF($I15&gt;NORMA!$C$32,"NO CUMPLE","CUMPLE")</f>
        <v>CUMPLE</v>
      </c>
    </row>
    <row r="16" spans="1:35" ht="14.25" customHeight="1" x14ac:dyDescent="0.35">
      <c r="A16" s="68" t="s">
        <v>55</v>
      </c>
      <c r="B16" s="69" t="s">
        <v>56</v>
      </c>
      <c r="C16" s="59">
        <v>40647</v>
      </c>
      <c r="D16" s="60">
        <v>0.54166666666666696</v>
      </c>
      <c r="E16" s="61">
        <v>1</v>
      </c>
      <c r="F16" s="62">
        <v>26.7</v>
      </c>
      <c r="G16" s="62">
        <v>6</v>
      </c>
      <c r="H16" s="63">
        <v>3.6</v>
      </c>
      <c r="I16" s="64">
        <v>0.09</v>
      </c>
      <c r="J16" s="49">
        <v>0.47</v>
      </c>
      <c r="K16" s="65">
        <v>1.3</v>
      </c>
      <c r="L16" s="66">
        <v>5.7999999999999996E-3</v>
      </c>
      <c r="M16" s="50">
        <v>7.65</v>
      </c>
      <c r="N16" s="50">
        <v>6.83</v>
      </c>
      <c r="O16" s="50">
        <v>2400</v>
      </c>
      <c r="P16" s="51" t="str">
        <f>IF($M16&lt;NORMA!$C$7,"NO CUMPLE","CUMPLE")</f>
        <v>CUMPLE</v>
      </c>
      <c r="Q16" s="51" t="str">
        <f>IF($E16&gt;NORMA!$C$8,"NO CUMPLE","CUMPLE")</f>
        <v>CUMPLE</v>
      </c>
      <c r="R16" s="51" t="str">
        <f>IF($F16&gt;NORMA!$C$9,"NO CUMPLE","CUMPLE")</f>
        <v>CUMPLE</v>
      </c>
      <c r="S16" s="51" t="str">
        <f>IF($K16&gt;NORMA!$C$10,"NO CUMPLE","CUMPLE")</f>
        <v>CUMPLE</v>
      </c>
      <c r="T16" s="51" t="str">
        <f>IF($J16&gt;NORMA!$C$11,"NO CUMPLE","CUMPLE")</f>
        <v>CUMPLE</v>
      </c>
      <c r="U16" s="51" t="str">
        <f>IF($G16&gt;NORMA!$C$12,"NO CUMPLE","CUMPLE")</f>
        <v>CUMPLE</v>
      </c>
      <c r="V16" s="51" t="str">
        <f>IF($H16&gt;NORMA!$C$13,"NO CUMPLE","CUMPLE")</f>
        <v>CUMPLE</v>
      </c>
      <c r="W16" s="51" t="str">
        <f>IF($O16&gt;NORMA!$C$14,"NO CUMPLE","CUMPLE")</f>
        <v>CUMPLE</v>
      </c>
      <c r="X16" s="51" t="str">
        <f>IF(AND($N16&gt;=NORMA!$Q$4, $N16&lt;=NORMA!$R$4),"CUMPLE","NO CUMPLE")</f>
        <v>CUMPLE</v>
      </c>
      <c r="Y16" s="51" t="str">
        <f>IF($I16&gt;NORMA!$C$16,"NO CUMPLE","CUMPLE")</f>
        <v>CUMPLE</v>
      </c>
      <c r="Z16" s="51" t="str">
        <f>IF($M16&lt;NORMA!$C$23,"NO CUMPLE","CUMPLE")</f>
        <v>NO CUMPLE</v>
      </c>
      <c r="AA16" s="51" t="str">
        <f>IF($E16&gt;NORMA!$C$24,"NO CUMPLE","CUMPLE")</f>
        <v>CUMPLE</v>
      </c>
      <c r="AB16" s="51" t="str">
        <f>IF($F16&gt;NORMA!$C$25,"NO CUMPLE","CUMPLE")</f>
        <v>NO CUMPLE</v>
      </c>
      <c r="AC16" s="51" t="str">
        <f>IF($K16&gt;NORMA!$C$26,"NO CUMPLE","CUMPLE")</f>
        <v>CUMPLE</v>
      </c>
      <c r="AD16" s="51" t="str">
        <f>IF($J16&gt;NORMA!$C$27,"NO CUMPLE","CUMPLE")</f>
        <v>CUMPLE</v>
      </c>
      <c r="AE16" s="51" t="str">
        <f>IF($G16&gt;NORMA!$C$28,"NO CUMPLE","CUMPLE")</f>
        <v>CUMPLE</v>
      </c>
      <c r="AF16" s="51" t="str">
        <f>IF($H16&gt;NORMA!$C$29,"NO CUMPLE","CUMPLE")</f>
        <v>CUMPLE</v>
      </c>
      <c r="AG16" s="51" t="str">
        <f>IF($O16&gt;NORMA!$C$30,"NO CUMPLE","CUMPLE")</f>
        <v>CUMPLE</v>
      </c>
      <c r="AH16" s="51" t="str">
        <f>IF(AND($N16&gt;=NORMA!$R$18, $N16&lt;=NORMA!$S$18),"CUMPLE","NO CUMPLE")</f>
        <v>CUMPLE</v>
      </c>
      <c r="AI16" s="51" t="str">
        <f>IF($I16&gt;NORMA!$C$32,"NO CUMPLE","CUMPLE")</f>
        <v>CUMPLE</v>
      </c>
    </row>
    <row r="17" spans="1:35" ht="14.25" customHeight="1" x14ac:dyDescent="0.35">
      <c r="A17" s="68" t="s">
        <v>55</v>
      </c>
      <c r="B17" s="69" t="s">
        <v>56</v>
      </c>
      <c r="C17" s="59">
        <v>40667</v>
      </c>
      <c r="D17" s="60">
        <v>0.33333333333333298</v>
      </c>
      <c r="E17" s="61">
        <v>1</v>
      </c>
      <c r="F17" s="62">
        <v>4.9000000000000004</v>
      </c>
      <c r="G17" s="62">
        <v>3</v>
      </c>
      <c r="H17" s="63">
        <v>3.6</v>
      </c>
      <c r="I17" s="64">
        <v>0.09</v>
      </c>
      <c r="J17" s="49">
        <v>0.43</v>
      </c>
      <c r="K17" s="65">
        <v>1.3</v>
      </c>
      <c r="L17" s="66">
        <v>2.8E-3</v>
      </c>
      <c r="M17" s="50">
        <v>7.7</v>
      </c>
      <c r="N17" s="50">
        <v>7.01</v>
      </c>
      <c r="O17" s="50">
        <v>9</v>
      </c>
      <c r="P17" s="51" t="str">
        <f>IF($M17&lt;NORMA!$C$7,"NO CUMPLE","CUMPLE")</f>
        <v>CUMPLE</v>
      </c>
      <c r="Q17" s="51" t="str">
        <f>IF($E17&gt;NORMA!$C$8,"NO CUMPLE","CUMPLE")</f>
        <v>CUMPLE</v>
      </c>
      <c r="R17" s="51" t="str">
        <f>IF($F17&gt;NORMA!$C$9,"NO CUMPLE","CUMPLE")</f>
        <v>CUMPLE</v>
      </c>
      <c r="S17" s="51" t="str">
        <f>IF($K17&gt;NORMA!$C$10,"NO CUMPLE","CUMPLE")</f>
        <v>CUMPLE</v>
      </c>
      <c r="T17" s="51" t="str">
        <f>IF($J17&gt;NORMA!$C$11,"NO CUMPLE","CUMPLE")</f>
        <v>CUMPLE</v>
      </c>
      <c r="U17" s="51" t="str">
        <f>IF($G17&gt;NORMA!$C$12,"NO CUMPLE","CUMPLE")</f>
        <v>CUMPLE</v>
      </c>
      <c r="V17" s="51" t="str">
        <f>IF($H17&gt;NORMA!$C$13,"NO CUMPLE","CUMPLE")</f>
        <v>CUMPLE</v>
      </c>
      <c r="W17" s="51" t="str">
        <f>IF($O17&gt;NORMA!$C$14,"NO CUMPLE","CUMPLE")</f>
        <v>CUMPLE</v>
      </c>
      <c r="X17" s="51" t="str">
        <f>IF(AND($N17&gt;=NORMA!$Q$4, $N17&lt;=NORMA!$R$4),"CUMPLE","NO CUMPLE")</f>
        <v>CUMPLE</v>
      </c>
      <c r="Y17" s="51" t="str">
        <f>IF($I17&gt;NORMA!$C$16,"NO CUMPLE","CUMPLE")</f>
        <v>CUMPLE</v>
      </c>
      <c r="Z17" s="51" t="str">
        <f>IF($M17&lt;NORMA!$C$23,"NO CUMPLE","CUMPLE")</f>
        <v>NO CUMPLE</v>
      </c>
      <c r="AA17" s="51" t="str">
        <f>IF($E17&gt;NORMA!$C$24,"NO CUMPLE","CUMPLE")</f>
        <v>CUMPLE</v>
      </c>
      <c r="AB17" s="51" t="str">
        <f>IF($F17&gt;NORMA!$C$25,"NO CUMPLE","CUMPLE")</f>
        <v>CUMPLE</v>
      </c>
      <c r="AC17" s="51" t="str">
        <f>IF($K17&gt;NORMA!$C$26,"NO CUMPLE","CUMPLE")</f>
        <v>CUMPLE</v>
      </c>
      <c r="AD17" s="51" t="str">
        <f>IF($J17&gt;NORMA!$C$27,"NO CUMPLE","CUMPLE")</f>
        <v>CUMPLE</v>
      </c>
      <c r="AE17" s="51" t="str">
        <f>IF($G17&gt;NORMA!$C$28,"NO CUMPLE","CUMPLE")</f>
        <v>CUMPLE</v>
      </c>
      <c r="AF17" s="51" t="str">
        <f>IF($H17&gt;NORMA!$C$29,"NO CUMPLE","CUMPLE")</f>
        <v>CUMPLE</v>
      </c>
      <c r="AG17" s="51" t="str">
        <f>IF($O17&gt;NORMA!$C$30,"NO CUMPLE","CUMPLE")</f>
        <v>CUMPLE</v>
      </c>
      <c r="AH17" s="51" t="str">
        <f>IF(AND($N17&gt;=NORMA!$R$18, $N17&lt;=NORMA!$S$18),"CUMPLE","NO CUMPLE")</f>
        <v>CUMPLE</v>
      </c>
      <c r="AI17" s="51" t="str">
        <f>IF($I17&gt;NORMA!$C$32,"NO CUMPLE","CUMPLE")</f>
        <v>CUMPLE</v>
      </c>
    </row>
    <row r="18" spans="1:35" ht="14.25" customHeight="1" x14ac:dyDescent="0.35">
      <c r="A18" s="57" t="s">
        <v>55</v>
      </c>
      <c r="B18" s="58" t="s">
        <v>56</v>
      </c>
      <c r="C18" s="70">
        <v>40693</v>
      </c>
      <c r="D18" s="71">
        <v>0.41666666666666702</v>
      </c>
      <c r="E18" s="61">
        <v>1</v>
      </c>
      <c r="F18" s="61">
        <v>3</v>
      </c>
      <c r="G18" s="72">
        <v>7</v>
      </c>
      <c r="H18" s="63">
        <v>3.6</v>
      </c>
      <c r="I18" s="73">
        <v>0.11</v>
      </c>
      <c r="J18" s="74">
        <v>0.49</v>
      </c>
      <c r="K18" s="65">
        <v>1.39</v>
      </c>
      <c r="L18" s="75">
        <v>1.6400000000000001E-2</v>
      </c>
      <c r="M18" s="50">
        <v>7.56</v>
      </c>
      <c r="N18" s="50">
        <v>6.66</v>
      </c>
      <c r="O18" s="50">
        <v>240</v>
      </c>
      <c r="P18" s="51" t="str">
        <f>IF($M18&lt;NORMA!$C$7,"NO CUMPLE","CUMPLE")</f>
        <v>CUMPLE</v>
      </c>
      <c r="Q18" s="51" t="str">
        <f>IF($E18&gt;NORMA!$C$8,"NO CUMPLE","CUMPLE")</f>
        <v>CUMPLE</v>
      </c>
      <c r="R18" s="51" t="str">
        <f>IF($F18&gt;NORMA!$C$9,"NO CUMPLE","CUMPLE")</f>
        <v>CUMPLE</v>
      </c>
      <c r="S18" s="51" t="str">
        <f>IF($K18&gt;NORMA!$C$10,"NO CUMPLE","CUMPLE")</f>
        <v>CUMPLE</v>
      </c>
      <c r="T18" s="51" t="str">
        <f>IF($J18&gt;NORMA!$C$11,"NO CUMPLE","CUMPLE")</f>
        <v>CUMPLE</v>
      </c>
      <c r="U18" s="51" t="str">
        <f>IF($G18&gt;NORMA!$C$12,"NO CUMPLE","CUMPLE")</f>
        <v>CUMPLE</v>
      </c>
      <c r="V18" s="51" t="str">
        <f>IF($H18&gt;NORMA!$C$13,"NO CUMPLE","CUMPLE")</f>
        <v>CUMPLE</v>
      </c>
      <c r="W18" s="51" t="str">
        <f>IF($O18&gt;NORMA!$C$14,"NO CUMPLE","CUMPLE")</f>
        <v>CUMPLE</v>
      </c>
      <c r="X18" s="51" t="str">
        <f>IF(AND($N18&gt;=NORMA!$Q$4, $N18&lt;=NORMA!$R$4),"CUMPLE","NO CUMPLE")</f>
        <v>CUMPLE</v>
      </c>
      <c r="Y18" s="51" t="str">
        <f>IF($I18&gt;NORMA!$C$16,"NO CUMPLE","CUMPLE")</f>
        <v>CUMPLE</v>
      </c>
      <c r="Z18" s="51" t="str">
        <f>IF($M18&lt;NORMA!$C$23,"NO CUMPLE","CUMPLE")</f>
        <v>NO CUMPLE</v>
      </c>
      <c r="AA18" s="51" t="str">
        <f>IF($E18&gt;NORMA!$C$24,"NO CUMPLE","CUMPLE")</f>
        <v>CUMPLE</v>
      </c>
      <c r="AB18" s="51" t="str">
        <f>IF($F18&gt;NORMA!$C$25,"NO CUMPLE","CUMPLE")</f>
        <v>CUMPLE</v>
      </c>
      <c r="AC18" s="51" t="str">
        <f>IF($K18&gt;NORMA!$C$26,"NO CUMPLE","CUMPLE")</f>
        <v>CUMPLE</v>
      </c>
      <c r="AD18" s="51" t="str">
        <f>IF($J18&gt;NORMA!$C$27,"NO CUMPLE","CUMPLE")</f>
        <v>CUMPLE</v>
      </c>
      <c r="AE18" s="51" t="str">
        <f>IF($G18&gt;NORMA!$C$28,"NO CUMPLE","CUMPLE")</f>
        <v>CUMPLE</v>
      </c>
      <c r="AF18" s="51" t="str">
        <f>IF($H18&gt;NORMA!$C$29,"NO CUMPLE","CUMPLE")</f>
        <v>CUMPLE</v>
      </c>
      <c r="AG18" s="51" t="str">
        <f>IF($O18&gt;NORMA!$C$30,"NO CUMPLE","CUMPLE")</f>
        <v>CUMPLE</v>
      </c>
      <c r="AH18" s="51" t="str">
        <f>IF(AND($N18&gt;=NORMA!$R$18, $N18&lt;=NORMA!$S$18),"CUMPLE","NO CUMPLE")</f>
        <v>CUMPLE</v>
      </c>
      <c r="AI18" s="51" t="str">
        <f>IF($I18&gt;NORMA!$C$32,"NO CUMPLE","CUMPLE")</f>
        <v>CUMPLE</v>
      </c>
    </row>
    <row r="19" spans="1:35" ht="14.25" customHeight="1" x14ac:dyDescent="0.35">
      <c r="A19" s="57" t="s">
        <v>55</v>
      </c>
      <c r="B19" s="58" t="s">
        <v>56</v>
      </c>
      <c r="C19" s="70">
        <v>40705</v>
      </c>
      <c r="D19" s="71">
        <v>0.52083333333333304</v>
      </c>
      <c r="E19" s="61">
        <v>1</v>
      </c>
      <c r="F19" s="61">
        <v>3</v>
      </c>
      <c r="G19" s="72">
        <v>3</v>
      </c>
      <c r="H19" s="63">
        <v>5.3</v>
      </c>
      <c r="I19" s="73">
        <v>0.08</v>
      </c>
      <c r="J19" s="74">
        <v>0.5</v>
      </c>
      <c r="K19" s="65">
        <v>1.64</v>
      </c>
      <c r="L19" s="75">
        <v>1.61E-2</v>
      </c>
      <c r="M19" s="50">
        <v>7.07</v>
      </c>
      <c r="N19" s="50">
        <v>6.84</v>
      </c>
      <c r="O19" s="50">
        <v>150</v>
      </c>
      <c r="P19" s="51" t="str">
        <f>IF($M19&lt;NORMA!$C$7,"NO CUMPLE","CUMPLE")</f>
        <v>CUMPLE</v>
      </c>
      <c r="Q19" s="51" t="str">
        <f>IF($E19&gt;NORMA!$C$8,"NO CUMPLE","CUMPLE")</f>
        <v>CUMPLE</v>
      </c>
      <c r="R19" s="51" t="str">
        <f>IF($F19&gt;NORMA!$C$9,"NO CUMPLE","CUMPLE")</f>
        <v>CUMPLE</v>
      </c>
      <c r="S19" s="51" t="str">
        <f>IF($K19&gt;NORMA!$C$10,"NO CUMPLE","CUMPLE")</f>
        <v>CUMPLE</v>
      </c>
      <c r="T19" s="51" t="str">
        <f>IF($J19&gt;NORMA!$C$11,"NO CUMPLE","CUMPLE")</f>
        <v>CUMPLE</v>
      </c>
      <c r="U19" s="51" t="str">
        <f>IF($G19&gt;NORMA!$C$12,"NO CUMPLE","CUMPLE")</f>
        <v>CUMPLE</v>
      </c>
      <c r="V19" s="51" t="str">
        <f>IF($H19&gt;NORMA!$C$13,"NO CUMPLE","CUMPLE")</f>
        <v>CUMPLE</v>
      </c>
      <c r="W19" s="51" t="str">
        <f>IF($O19&gt;NORMA!$C$14,"NO CUMPLE","CUMPLE")</f>
        <v>CUMPLE</v>
      </c>
      <c r="X19" s="51" t="str">
        <f>IF(AND($N19&gt;=NORMA!$Q$4, $N19&lt;=NORMA!$R$4),"CUMPLE","NO CUMPLE")</f>
        <v>CUMPLE</v>
      </c>
      <c r="Y19" s="51" t="str">
        <f>IF($I19&gt;NORMA!$C$16,"NO CUMPLE","CUMPLE")</f>
        <v>CUMPLE</v>
      </c>
      <c r="Z19" s="51" t="str">
        <f>IF($M19&lt;NORMA!$C$23,"NO CUMPLE","CUMPLE")</f>
        <v>NO CUMPLE</v>
      </c>
      <c r="AA19" s="51" t="str">
        <f>IF($E19&gt;NORMA!$C$24,"NO CUMPLE","CUMPLE")</f>
        <v>CUMPLE</v>
      </c>
      <c r="AB19" s="51" t="str">
        <f>IF($F19&gt;NORMA!$C$25,"NO CUMPLE","CUMPLE")</f>
        <v>CUMPLE</v>
      </c>
      <c r="AC19" s="51" t="str">
        <f>IF($K19&gt;NORMA!$C$26,"NO CUMPLE","CUMPLE")</f>
        <v>NO CUMPLE</v>
      </c>
      <c r="AD19" s="51" t="str">
        <f>IF($J19&gt;NORMA!$C$27,"NO CUMPLE","CUMPLE")</f>
        <v>CUMPLE</v>
      </c>
      <c r="AE19" s="51" t="str">
        <f>IF($G19&gt;NORMA!$C$28,"NO CUMPLE","CUMPLE")</f>
        <v>CUMPLE</v>
      </c>
      <c r="AF19" s="51" t="str">
        <f>IF($H19&gt;NORMA!$C$29,"NO CUMPLE","CUMPLE")</f>
        <v>CUMPLE</v>
      </c>
      <c r="AG19" s="51" t="str">
        <f>IF($O19&gt;NORMA!$C$30,"NO CUMPLE","CUMPLE")</f>
        <v>CUMPLE</v>
      </c>
      <c r="AH19" s="51" t="str">
        <f>IF(AND($N19&gt;=NORMA!$R$18, $N19&lt;=NORMA!$S$18),"CUMPLE","NO CUMPLE")</f>
        <v>CUMPLE</v>
      </c>
      <c r="AI19" s="51" t="str">
        <f>IF($I19&gt;NORMA!$C$32,"NO CUMPLE","CUMPLE")</f>
        <v>CUMPLE</v>
      </c>
    </row>
    <row r="20" spans="1:35" ht="14.25" customHeight="1" x14ac:dyDescent="0.35">
      <c r="A20" s="57" t="s">
        <v>55</v>
      </c>
      <c r="B20" s="58" t="s">
        <v>56</v>
      </c>
      <c r="C20" s="70">
        <v>40718</v>
      </c>
      <c r="D20" s="71">
        <v>0</v>
      </c>
      <c r="E20" s="61">
        <v>1</v>
      </c>
      <c r="F20" s="72">
        <v>10.5</v>
      </c>
      <c r="G20" s="72">
        <v>6</v>
      </c>
      <c r="H20" s="63">
        <v>3.6</v>
      </c>
      <c r="I20" s="73">
        <v>7.0000000000000007E-2</v>
      </c>
      <c r="J20" s="74">
        <v>0.62</v>
      </c>
      <c r="K20" s="65">
        <v>1.49</v>
      </c>
      <c r="L20" s="75">
        <v>1.2999999999999999E-3</v>
      </c>
      <c r="M20" s="50">
        <v>7.16</v>
      </c>
      <c r="N20" s="50">
        <v>6.89</v>
      </c>
      <c r="O20" s="50">
        <v>230</v>
      </c>
      <c r="P20" s="51" t="str">
        <f>IF($M20&lt;NORMA!$C$7,"NO CUMPLE","CUMPLE")</f>
        <v>CUMPLE</v>
      </c>
      <c r="Q20" s="51" t="str">
        <f>IF($E20&gt;NORMA!$C$8,"NO CUMPLE","CUMPLE")</f>
        <v>CUMPLE</v>
      </c>
      <c r="R20" s="51" t="str">
        <f>IF($F20&gt;NORMA!$C$9,"NO CUMPLE","CUMPLE")</f>
        <v>CUMPLE</v>
      </c>
      <c r="S20" s="51" t="str">
        <f>IF($K20&gt;NORMA!$C$10,"NO CUMPLE","CUMPLE")</f>
        <v>CUMPLE</v>
      </c>
      <c r="T20" s="51" t="str">
        <f>IF($J20&gt;NORMA!$C$11,"NO CUMPLE","CUMPLE")</f>
        <v>CUMPLE</v>
      </c>
      <c r="U20" s="51" t="str">
        <f>IF($G20&gt;NORMA!$C$12,"NO CUMPLE","CUMPLE")</f>
        <v>CUMPLE</v>
      </c>
      <c r="V20" s="51" t="str">
        <f>IF($H20&gt;NORMA!$C$13,"NO CUMPLE","CUMPLE")</f>
        <v>CUMPLE</v>
      </c>
      <c r="W20" s="51" t="str">
        <f>IF($O20&gt;NORMA!$C$14,"NO CUMPLE","CUMPLE")</f>
        <v>CUMPLE</v>
      </c>
      <c r="X20" s="51" t="str">
        <f>IF(AND($N20&gt;=NORMA!$Q$4, $N20&lt;=NORMA!$R$4),"CUMPLE","NO CUMPLE")</f>
        <v>CUMPLE</v>
      </c>
      <c r="Y20" s="51" t="str">
        <f>IF($I20&gt;NORMA!$C$16,"NO CUMPLE","CUMPLE")</f>
        <v>CUMPLE</v>
      </c>
      <c r="Z20" s="51" t="str">
        <f>IF($M20&lt;NORMA!$C$23,"NO CUMPLE","CUMPLE")</f>
        <v>NO CUMPLE</v>
      </c>
      <c r="AA20" s="51" t="str">
        <f>IF($E20&gt;NORMA!$C$24,"NO CUMPLE","CUMPLE")</f>
        <v>CUMPLE</v>
      </c>
      <c r="AB20" s="51" t="str">
        <f>IF($F20&gt;NORMA!$C$25,"NO CUMPLE","CUMPLE")</f>
        <v>CUMPLE</v>
      </c>
      <c r="AC20" s="51" t="str">
        <f>IF($K20&gt;NORMA!$C$26,"NO CUMPLE","CUMPLE")</f>
        <v>CUMPLE</v>
      </c>
      <c r="AD20" s="51" t="str">
        <f>IF($J20&gt;NORMA!$C$27,"NO CUMPLE","CUMPLE")</f>
        <v>CUMPLE</v>
      </c>
      <c r="AE20" s="51" t="str">
        <f>IF($G20&gt;NORMA!$C$28,"NO CUMPLE","CUMPLE")</f>
        <v>CUMPLE</v>
      </c>
      <c r="AF20" s="51" t="str">
        <f>IF($H20&gt;NORMA!$C$29,"NO CUMPLE","CUMPLE")</f>
        <v>CUMPLE</v>
      </c>
      <c r="AG20" s="51" t="str">
        <f>IF($O20&gt;NORMA!$C$30,"NO CUMPLE","CUMPLE")</f>
        <v>CUMPLE</v>
      </c>
      <c r="AH20" s="51" t="str">
        <f>IF(AND($N20&gt;=NORMA!$R$18, $N20&lt;=NORMA!$S$18),"CUMPLE","NO CUMPLE")</f>
        <v>CUMPLE</v>
      </c>
      <c r="AI20" s="51" t="str">
        <f>IF($I20&gt;NORMA!$C$32,"NO CUMPLE","CUMPLE")</f>
        <v>CUMPLE</v>
      </c>
    </row>
    <row r="21" spans="1:35" ht="14.25" customHeight="1" x14ac:dyDescent="0.35">
      <c r="A21" s="57" t="s">
        <v>55</v>
      </c>
      <c r="B21" s="58" t="s">
        <v>56</v>
      </c>
      <c r="C21" s="70">
        <v>40730</v>
      </c>
      <c r="D21" s="60">
        <v>0.33333333333333298</v>
      </c>
      <c r="E21" s="61">
        <v>1</v>
      </c>
      <c r="F21" s="62">
        <v>6</v>
      </c>
      <c r="G21" s="72">
        <v>4</v>
      </c>
      <c r="H21" s="76">
        <v>8.9</v>
      </c>
      <c r="I21" s="64">
        <v>0.16</v>
      </c>
      <c r="J21" s="74">
        <v>0.56999999999999995</v>
      </c>
      <c r="K21" s="65">
        <v>1.48</v>
      </c>
      <c r="L21" s="75">
        <v>1.2999999999999999E-3</v>
      </c>
      <c r="M21" s="50">
        <v>7.09</v>
      </c>
      <c r="N21" s="50">
        <v>7.11</v>
      </c>
      <c r="O21" s="50">
        <v>430</v>
      </c>
      <c r="P21" s="51" t="str">
        <f>IF($M21&lt;NORMA!$C$7,"NO CUMPLE","CUMPLE")</f>
        <v>CUMPLE</v>
      </c>
      <c r="Q21" s="51" t="str">
        <f>IF($E21&gt;NORMA!$C$8,"NO CUMPLE","CUMPLE")</f>
        <v>CUMPLE</v>
      </c>
      <c r="R21" s="51" t="str">
        <f>IF($F21&gt;NORMA!$C$9,"NO CUMPLE","CUMPLE")</f>
        <v>CUMPLE</v>
      </c>
      <c r="S21" s="51" t="str">
        <f>IF($K21&gt;NORMA!$C$10,"NO CUMPLE","CUMPLE")</f>
        <v>CUMPLE</v>
      </c>
      <c r="T21" s="51" t="str">
        <f>IF($J21&gt;NORMA!$C$11,"NO CUMPLE","CUMPLE")</f>
        <v>CUMPLE</v>
      </c>
      <c r="U21" s="51" t="str">
        <f>IF($G21&gt;NORMA!$C$12,"NO CUMPLE","CUMPLE")</f>
        <v>CUMPLE</v>
      </c>
      <c r="V21" s="51" t="str">
        <f>IF($H21&gt;NORMA!$C$13,"NO CUMPLE","CUMPLE")</f>
        <v>CUMPLE</v>
      </c>
      <c r="W21" s="51" t="str">
        <f>IF($O21&gt;NORMA!$C$14,"NO CUMPLE","CUMPLE")</f>
        <v>CUMPLE</v>
      </c>
      <c r="X21" s="51" t="str">
        <f>IF(AND($N21&gt;=NORMA!$Q$4, $N21&lt;=NORMA!$R$4),"CUMPLE","NO CUMPLE")</f>
        <v>CUMPLE</v>
      </c>
      <c r="Y21" s="51" t="str">
        <f>IF($I21&gt;NORMA!$C$16,"NO CUMPLE","CUMPLE")</f>
        <v>CUMPLE</v>
      </c>
      <c r="Z21" s="51" t="str">
        <f>IF($M21&lt;NORMA!$C$23,"NO CUMPLE","CUMPLE")</f>
        <v>NO CUMPLE</v>
      </c>
      <c r="AA21" s="51" t="str">
        <f>IF($E21&gt;NORMA!$C$24,"NO CUMPLE","CUMPLE")</f>
        <v>CUMPLE</v>
      </c>
      <c r="AB21" s="51" t="str">
        <f>IF($F21&gt;NORMA!$C$25,"NO CUMPLE","CUMPLE")</f>
        <v>CUMPLE</v>
      </c>
      <c r="AC21" s="51" t="str">
        <f>IF($K21&gt;NORMA!$C$26,"NO CUMPLE","CUMPLE")</f>
        <v>CUMPLE</v>
      </c>
      <c r="AD21" s="51" t="str">
        <f>IF($J21&gt;NORMA!$C$27,"NO CUMPLE","CUMPLE")</f>
        <v>CUMPLE</v>
      </c>
      <c r="AE21" s="51" t="str">
        <f>IF($G21&gt;NORMA!$C$28,"NO CUMPLE","CUMPLE")</f>
        <v>CUMPLE</v>
      </c>
      <c r="AF21" s="51" t="str">
        <f>IF($H21&gt;NORMA!$C$29,"NO CUMPLE","CUMPLE")</f>
        <v>CUMPLE</v>
      </c>
      <c r="AG21" s="51" t="str">
        <f>IF($O21&gt;NORMA!$C$30,"NO CUMPLE","CUMPLE")</f>
        <v>CUMPLE</v>
      </c>
      <c r="AH21" s="51" t="str">
        <f>IF(AND($N21&gt;=NORMA!$R$18, $N21&lt;=NORMA!$S$18),"CUMPLE","NO CUMPLE")</f>
        <v>CUMPLE</v>
      </c>
      <c r="AI21" s="51" t="str">
        <f>IF($I21&gt;NORMA!$C$32,"NO CUMPLE","CUMPLE")</f>
        <v>CUMPLE</v>
      </c>
    </row>
    <row r="22" spans="1:35" ht="14.25" customHeight="1" x14ac:dyDescent="0.35">
      <c r="A22" s="57" t="s">
        <v>55</v>
      </c>
      <c r="B22" s="58" t="s">
        <v>56</v>
      </c>
      <c r="C22" s="70">
        <v>40745</v>
      </c>
      <c r="D22" s="60">
        <v>0.58333333333333304</v>
      </c>
      <c r="E22" s="61">
        <v>1</v>
      </c>
      <c r="F22" s="62">
        <v>16.7</v>
      </c>
      <c r="G22" s="62">
        <v>7</v>
      </c>
      <c r="H22" s="67">
        <v>3.6</v>
      </c>
      <c r="I22" s="64">
        <v>0.18</v>
      </c>
      <c r="J22" s="49">
        <v>0.77</v>
      </c>
      <c r="K22" s="65">
        <v>1.19</v>
      </c>
      <c r="L22" s="66">
        <v>2E-3</v>
      </c>
      <c r="M22" s="50">
        <v>6.96</v>
      </c>
      <c r="N22" s="50">
        <v>7.23</v>
      </c>
      <c r="O22" s="50">
        <v>430</v>
      </c>
      <c r="P22" s="51" t="str">
        <f>IF($M22&lt;NORMA!$C$7,"NO CUMPLE","CUMPLE")</f>
        <v>CUMPLE</v>
      </c>
      <c r="Q22" s="51" t="str">
        <f>IF($E22&gt;NORMA!$C$8,"NO CUMPLE","CUMPLE")</f>
        <v>CUMPLE</v>
      </c>
      <c r="R22" s="51" t="str">
        <f>IF($F22&gt;NORMA!$C$9,"NO CUMPLE","CUMPLE")</f>
        <v>CUMPLE</v>
      </c>
      <c r="S22" s="51" t="str">
        <f>IF($K22&gt;NORMA!$C$10,"NO CUMPLE","CUMPLE")</f>
        <v>CUMPLE</v>
      </c>
      <c r="T22" s="51" t="str">
        <f>IF($J22&gt;NORMA!$C$11,"NO CUMPLE","CUMPLE")</f>
        <v>CUMPLE</v>
      </c>
      <c r="U22" s="51" t="str">
        <f>IF($G22&gt;NORMA!$C$12,"NO CUMPLE","CUMPLE")</f>
        <v>CUMPLE</v>
      </c>
      <c r="V22" s="51" t="str">
        <f>IF($H22&gt;NORMA!$C$13,"NO CUMPLE","CUMPLE")</f>
        <v>CUMPLE</v>
      </c>
      <c r="W22" s="51" t="str">
        <f>IF($O22&gt;NORMA!$C$14,"NO CUMPLE","CUMPLE")</f>
        <v>CUMPLE</v>
      </c>
      <c r="X22" s="51" t="str">
        <f>IF(AND($N22&gt;=NORMA!$Q$4, $N22&lt;=NORMA!$R$4),"CUMPLE","NO CUMPLE")</f>
        <v>CUMPLE</v>
      </c>
      <c r="Y22" s="51" t="str">
        <f>IF($I22&gt;NORMA!$C$16,"NO CUMPLE","CUMPLE")</f>
        <v>CUMPLE</v>
      </c>
      <c r="Z22" s="51" t="str">
        <f>IF($M22&lt;NORMA!$C$23,"NO CUMPLE","CUMPLE")</f>
        <v>NO CUMPLE</v>
      </c>
      <c r="AA22" s="51" t="str">
        <f>IF($E22&gt;NORMA!$C$24,"NO CUMPLE","CUMPLE")</f>
        <v>CUMPLE</v>
      </c>
      <c r="AB22" s="51" t="str">
        <f>IF($F22&gt;NORMA!$C$25,"NO CUMPLE","CUMPLE")</f>
        <v>CUMPLE</v>
      </c>
      <c r="AC22" s="51" t="str">
        <f>IF($K22&gt;NORMA!$C$26,"NO CUMPLE","CUMPLE")</f>
        <v>CUMPLE</v>
      </c>
      <c r="AD22" s="51" t="str">
        <f>IF($J22&gt;NORMA!$C$27,"NO CUMPLE","CUMPLE")</f>
        <v>CUMPLE</v>
      </c>
      <c r="AE22" s="51" t="str">
        <f>IF($G22&gt;NORMA!$C$28,"NO CUMPLE","CUMPLE")</f>
        <v>CUMPLE</v>
      </c>
      <c r="AF22" s="51" t="str">
        <f>IF($H22&gt;NORMA!$C$29,"NO CUMPLE","CUMPLE")</f>
        <v>CUMPLE</v>
      </c>
      <c r="AG22" s="51" t="str">
        <f>IF($O22&gt;NORMA!$C$30,"NO CUMPLE","CUMPLE")</f>
        <v>CUMPLE</v>
      </c>
      <c r="AH22" s="51" t="str">
        <f>IF(AND($N22&gt;=NORMA!$R$18, $N22&lt;=NORMA!$S$18),"CUMPLE","NO CUMPLE")</f>
        <v>CUMPLE</v>
      </c>
      <c r="AI22" s="51" t="str">
        <f>IF($I22&gt;NORMA!$C$32,"NO CUMPLE","CUMPLE")</f>
        <v>CUMPLE</v>
      </c>
    </row>
    <row r="23" spans="1:35" ht="14.25" customHeight="1" x14ac:dyDescent="0.35">
      <c r="A23" s="57" t="s">
        <v>55</v>
      </c>
      <c r="B23" s="58" t="s">
        <v>56</v>
      </c>
      <c r="C23" s="70">
        <v>40757</v>
      </c>
      <c r="D23" s="60">
        <v>0.25</v>
      </c>
      <c r="E23" s="61">
        <v>1</v>
      </c>
      <c r="F23" s="61">
        <v>3</v>
      </c>
      <c r="G23" s="62">
        <v>6</v>
      </c>
      <c r="H23" s="67">
        <v>3.6</v>
      </c>
      <c r="I23" s="64">
        <v>0.1</v>
      </c>
      <c r="J23" s="49">
        <v>0.75</v>
      </c>
      <c r="K23" s="65">
        <v>1.47</v>
      </c>
      <c r="L23" s="66">
        <v>8.0000000000000004E-4</v>
      </c>
      <c r="M23" s="50">
        <v>7.09</v>
      </c>
      <c r="N23" s="50">
        <v>6.86</v>
      </c>
      <c r="O23" s="50">
        <v>930</v>
      </c>
      <c r="P23" s="51" t="str">
        <f>IF($M23&lt;NORMA!$C$7,"NO CUMPLE","CUMPLE")</f>
        <v>CUMPLE</v>
      </c>
      <c r="Q23" s="51" t="str">
        <f>IF($E23&gt;NORMA!$C$8,"NO CUMPLE","CUMPLE")</f>
        <v>CUMPLE</v>
      </c>
      <c r="R23" s="51" t="str">
        <f>IF($F23&gt;NORMA!$C$9,"NO CUMPLE","CUMPLE")</f>
        <v>CUMPLE</v>
      </c>
      <c r="S23" s="51" t="str">
        <f>IF($K23&gt;NORMA!$C$10,"NO CUMPLE","CUMPLE")</f>
        <v>CUMPLE</v>
      </c>
      <c r="T23" s="51" t="str">
        <f>IF($J23&gt;NORMA!$C$11,"NO CUMPLE","CUMPLE")</f>
        <v>CUMPLE</v>
      </c>
      <c r="U23" s="51" t="str">
        <f>IF($G23&gt;NORMA!$C$12,"NO CUMPLE","CUMPLE")</f>
        <v>CUMPLE</v>
      </c>
      <c r="V23" s="51" t="str">
        <f>IF($H23&gt;NORMA!$C$13,"NO CUMPLE","CUMPLE")</f>
        <v>CUMPLE</v>
      </c>
      <c r="W23" s="51" t="str">
        <f>IF($O23&gt;NORMA!$C$14,"NO CUMPLE","CUMPLE")</f>
        <v>CUMPLE</v>
      </c>
      <c r="X23" s="51" t="str">
        <f>IF(AND($N23&gt;=NORMA!$Q$4, $N23&lt;=NORMA!$R$4),"CUMPLE","NO CUMPLE")</f>
        <v>CUMPLE</v>
      </c>
      <c r="Y23" s="51" t="str">
        <f>IF($I23&gt;NORMA!$C$16,"NO CUMPLE","CUMPLE")</f>
        <v>CUMPLE</v>
      </c>
      <c r="Z23" s="51" t="str">
        <f>IF($M23&lt;NORMA!$C$23,"NO CUMPLE","CUMPLE")</f>
        <v>NO CUMPLE</v>
      </c>
      <c r="AA23" s="51" t="str">
        <f>IF($E23&gt;NORMA!$C$24,"NO CUMPLE","CUMPLE")</f>
        <v>CUMPLE</v>
      </c>
      <c r="AB23" s="51" t="str">
        <f>IF($F23&gt;NORMA!$C$25,"NO CUMPLE","CUMPLE")</f>
        <v>CUMPLE</v>
      </c>
      <c r="AC23" s="51" t="str">
        <f>IF($K23&gt;NORMA!$C$26,"NO CUMPLE","CUMPLE")</f>
        <v>CUMPLE</v>
      </c>
      <c r="AD23" s="51" t="str">
        <f>IF($J23&gt;NORMA!$C$27,"NO CUMPLE","CUMPLE")</f>
        <v>CUMPLE</v>
      </c>
      <c r="AE23" s="51" t="str">
        <f>IF($G23&gt;NORMA!$C$28,"NO CUMPLE","CUMPLE")</f>
        <v>CUMPLE</v>
      </c>
      <c r="AF23" s="51" t="str">
        <f>IF($H23&gt;NORMA!$C$29,"NO CUMPLE","CUMPLE")</f>
        <v>CUMPLE</v>
      </c>
      <c r="AG23" s="51" t="str">
        <f>IF($O23&gt;NORMA!$C$30,"NO CUMPLE","CUMPLE")</f>
        <v>CUMPLE</v>
      </c>
      <c r="AH23" s="51" t="str">
        <f>IF(AND($N23&gt;=NORMA!$R$18, $N23&lt;=NORMA!$S$18),"CUMPLE","NO CUMPLE")</f>
        <v>CUMPLE</v>
      </c>
      <c r="AI23" s="51" t="str">
        <f>IF($I23&gt;NORMA!$C$32,"NO CUMPLE","CUMPLE")</f>
        <v>CUMPLE</v>
      </c>
    </row>
    <row r="24" spans="1:35" ht="14.25" customHeight="1" x14ac:dyDescent="0.35">
      <c r="A24" s="57" t="s">
        <v>55</v>
      </c>
      <c r="B24" s="58" t="s">
        <v>56</v>
      </c>
      <c r="C24" s="70">
        <v>40777</v>
      </c>
      <c r="D24" s="60">
        <v>0.5625</v>
      </c>
      <c r="E24" s="61">
        <v>1</v>
      </c>
      <c r="F24" s="62">
        <v>6.2</v>
      </c>
      <c r="G24" s="62">
        <v>2</v>
      </c>
      <c r="H24" s="67">
        <v>3.6</v>
      </c>
      <c r="I24" s="64">
        <v>7.0000000000000007E-2</v>
      </c>
      <c r="J24" s="49">
        <v>0.74</v>
      </c>
      <c r="K24" s="65">
        <v>1.36</v>
      </c>
      <c r="L24" s="66">
        <v>5.0000000000000001E-4</v>
      </c>
      <c r="M24" s="50">
        <v>6.62</v>
      </c>
      <c r="N24" s="50">
        <v>6.52</v>
      </c>
      <c r="O24" s="50">
        <v>430</v>
      </c>
      <c r="P24" s="51" t="str">
        <f>IF($M24&lt;NORMA!$C$7,"NO CUMPLE","CUMPLE")</f>
        <v>CUMPLE</v>
      </c>
      <c r="Q24" s="51" t="str">
        <f>IF($E24&gt;NORMA!$C$8,"NO CUMPLE","CUMPLE")</f>
        <v>CUMPLE</v>
      </c>
      <c r="R24" s="51" t="str">
        <f>IF($F24&gt;NORMA!$C$9,"NO CUMPLE","CUMPLE")</f>
        <v>CUMPLE</v>
      </c>
      <c r="S24" s="51" t="str">
        <f>IF($K24&gt;NORMA!$C$10,"NO CUMPLE","CUMPLE")</f>
        <v>CUMPLE</v>
      </c>
      <c r="T24" s="51" t="str">
        <f>IF($J24&gt;NORMA!$C$11,"NO CUMPLE","CUMPLE")</f>
        <v>CUMPLE</v>
      </c>
      <c r="U24" s="51" t="str">
        <f>IF($G24&gt;NORMA!$C$12,"NO CUMPLE","CUMPLE")</f>
        <v>CUMPLE</v>
      </c>
      <c r="V24" s="51" t="str">
        <f>IF($H24&gt;NORMA!$C$13,"NO CUMPLE","CUMPLE")</f>
        <v>CUMPLE</v>
      </c>
      <c r="W24" s="51" t="str">
        <f>IF($O24&gt;NORMA!$C$14,"NO CUMPLE","CUMPLE")</f>
        <v>CUMPLE</v>
      </c>
      <c r="X24" s="51" t="str">
        <f>IF(AND($N24&gt;=NORMA!$Q$4, $N24&lt;=NORMA!$R$4),"CUMPLE","NO CUMPLE")</f>
        <v>CUMPLE</v>
      </c>
      <c r="Y24" s="51" t="str">
        <f>IF($I24&gt;NORMA!$C$16,"NO CUMPLE","CUMPLE")</f>
        <v>CUMPLE</v>
      </c>
      <c r="Z24" s="51" t="str">
        <f>IF($M24&lt;NORMA!$C$23,"NO CUMPLE","CUMPLE")</f>
        <v>NO CUMPLE</v>
      </c>
      <c r="AA24" s="51" t="str">
        <f>IF($E24&gt;NORMA!$C$24,"NO CUMPLE","CUMPLE")</f>
        <v>CUMPLE</v>
      </c>
      <c r="AB24" s="51" t="str">
        <f>IF($F24&gt;NORMA!$C$25,"NO CUMPLE","CUMPLE")</f>
        <v>CUMPLE</v>
      </c>
      <c r="AC24" s="51" t="str">
        <f>IF($K24&gt;NORMA!$C$26,"NO CUMPLE","CUMPLE")</f>
        <v>CUMPLE</v>
      </c>
      <c r="AD24" s="51" t="str">
        <f>IF($J24&gt;NORMA!$C$27,"NO CUMPLE","CUMPLE")</f>
        <v>CUMPLE</v>
      </c>
      <c r="AE24" s="51" t="str">
        <f>IF($G24&gt;NORMA!$C$28,"NO CUMPLE","CUMPLE")</f>
        <v>CUMPLE</v>
      </c>
      <c r="AF24" s="51" t="str">
        <f>IF($H24&gt;NORMA!$C$29,"NO CUMPLE","CUMPLE")</f>
        <v>CUMPLE</v>
      </c>
      <c r="AG24" s="51" t="str">
        <f>IF($O24&gt;NORMA!$C$30,"NO CUMPLE","CUMPLE")</f>
        <v>CUMPLE</v>
      </c>
      <c r="AH24" s="51" t="str">
        <f>IF(AND($N24&gt;=NORMA!$R$18, $N24&lt;=NORMA!$S$18),"CUMPLE","NO CUMPLE")</f>
        <v>CUMPLE</v>
      </c>
      <c r="AI24" s="51" t="str">
        <f>IF($I24&gt;NORMA!$C$32,"NO CUMPLE","CUMPLE")</f>
        <v>CUMPLE</v>
      </c>
    </row>
    <row r="25" spans="1:35" ht="14.25" customHeight="1" x14ac:dyDescent="0.35">
      <c r="A25" s="57" t="s">
        <v>55</v>
      </c>
      <c r="B25" s="58" t="s">
        <v>56</v>
      </c>
      <c r="C25" s="70">
        <v>40792</v>
      </c>
      <c r="D25" s="60">
        <v>8.3333333333333301E-2</v>
      </c>
      <c r="E25" s="61">
        <v>1</v>
      </c>
      <c r="F25" s="62">
        <v>13.3</v>
      </c>
      <c r="G25" s="72">
        <v>3</v>
      </c>
      <c r="H25" s="63">
        <v>17</v>
      </c>
      <c r="I25" s="64">
        <v>0.09</v>
      </c>
      <c r="J25" s="49">
        <v>0.24</v>
      </c>
      <c r="K25" s="65">
        <v>1.28</v>
      </c>
      <c r="L25" s="66">
        <v>4.0000000000000002E-4</v>
      </c>
      <c r="M25" s="50">
        <v>6.9</v>
      </c>
      <c r="N25" s="50">
        <v>6.52</v>
      </c>
      <c r="O25" s="50">
        <v>430</v>
      </c>
      <c r="P25" s="51" t="str">
        <f>IF($M25&lt;NORMA!$C$7,"NO CUMPLE","CUMPLE")</f>
        <v>CUMPLE</v>
      </c>
      <c r="Q25" s="51" t="str">
        <f>IF($E25&gt;NORMA!$C$8,"NO CUMPLE","CUMPLE")</f>
        <v>CUMPLE</v>
      </c>
      <c r="R25" s="51" t="str">
        <f>IF($F25&gt;NORMA!$C$9,"NO CUMPLE","CUMPLE")</f>
        <v>CUMPLE</v>
      </c>
      <c r="S25" s="51" t="str">
        <f>IF($K25&gt;NORMA!$C$10,"NO CUMPLE","CUMPLE")</f>
        <v>CUMPLE</v>
      </c>
      <c r="T25" s="51" t="str">
        <f>IF($J25&gt;NORMA!$C$11,"NO CUMPLE","CUMPLE")</f>
        <v>CUMPLE</v>
      </c>
      <c r="U25" s="51" t="str">
        <f>IF($G25&gt;NORMA!$C$12,"NO CUMPLE","CUMPLE")</f>
        <v>CUMPLE</v>
      </c>
      <c r="V25" s="51" t="str">
        <f>IF($H25&gt;NORMA!$C$13,"NO CUMPLE","CUMPLE")</f>
        <v>CUMPLE</v>
      </c>
      <c r="W25" s="51" t="str">
        <f>IF($O25&gt;NORMA!$C$14,"NO CUMPLE","CUMPLE")</f>
        <v>CUMPLE</v>
      </c>
      <c r="X25" s="51" t="str">
        <f>IF(AND($N25&gt;=NORMA!$Q$4, $N25&lt;=NORMA!$R$4),"CUMPLE","NO CUMPLE")</f>
        <v>CUMPLE</v>
      </c>
      <c r="Y25" s="51" t="str">
        <f>IF($I25&gt;NORMA!$C$16,"NO CUMPLE","CUMPLE")</f>
        <v>CUMPLE</v>
      </c>
      <c r="Z25" s="51" t="str">
        <f>IF($M25&lt;NORMA!$C$23,"NO CUMPLE","CUMPLE")</f>
        <v>NO CUMPLE</v>
      </c>
      <c r="AA25" s="51" t="str">
        <f>IF($E25&gt;NORMA!$C$24,"NO CUMPLE","CUMPLE")</f>
        <v>CUMPLE</v>
      </c>
      <c r="AB25" s="51" t="str">
        <f>IF($F25&gt;NORMA!$C$25,"NO CUMPLE","CUMPLE")</f>
        <v>CUMPLE</v>
      </c>
      <c r="AC25" s="51" t="str">
        <f>IF($K25&gt;NORMA!$C$26,"NO CUMPLE","CUMPLE")</f>
        <v>CUMPLE</v>
      </c>
      <c r="AD25" s="51" t="str">
        <f>IF($J25&gt;NORMA!$C$27,"NO CUMPLE","CUMPLE")</f>
        <v>CUMPLE</v>
      </c>
      <c r="AE25" s="51" t="str">
        <f>IF($G25&gt;NORMA!$C$28,"NO CUMPLE","CUMPLE")</f>
        <v>CUMPLE</v>
      </c>
      <c r="AF25" s="51" t="str">
        <f>IF($H25&gt;NORMA!$C$29,"NO CUMPLE","CUMPLE")</f>
        <v>NO CUMPLE</v>
      </c>
      <c r="AG25" s="51" t="str">
        <f>IF($O25&gt;NORMA!$C$30,"NO CUMPLE","CUMPLE")</f>
        <v>CUMPLE</v>
      </c>
      <c r="AH25" s="51" t="str">
        <f>IF(AND($N25&gt;=NORMA!$R$18, $N25&lt;=NORMA!$S$18),"CUMPLE","NO CUMPLE")</f>
        <v>CUMPLE</v>
      </c>
      <c r="AI25" s="51" t="str">
        <f>IF($I25&gt;NORMA!$C$32,"NO CUMPLE","CUMPLE")</f>
        <v>CUMPLE</v>
      </c>
    </row>
    <row r="26" spans="1:35" ht="14.25" customHeight="1" x14ac:dyDescent="0.35">
      <c r="A26" s="57" t="s">
        <v>55</v>
      </c>
      <c r="B26" s="58" t="s">
        <v>56</v>
      </c>
      <c r="C26" s="70">
        <v>40805</v>
      </c>
      <c r="D26" s="60">
        <v>0.3125</v>
      </c>
      <c r="E26" s="61">
        <v>1</v>
      </c>
      <c r="F26" s="61">
        <v>3</v>
      </c>
      <c r="G26" s="61">
        <v>2</v>
      </c>
      <c r="H26" s="67">
        <v>41</v>
      </c>
      <c r="I26" s="64">
        <v>7.0000000000000007E-2</v>
      </c>
      <c r="J26" s="49">
        <v>0.77</v>
      </c>
      <c r="K26" s="65">
        <v>1.32</v>
      </c>
      <c r="L26" s="66">
        <v>4.0000000000000002E-4</v>
      </c>
      <c r="M26" s="50">
        <v>6.84</v>
      </c>
      <c r="N26" s="50">
        <v>6.52</v>
      </c>
      <c r="O26" s="50">
        <v>15</v>
      </c>
      <c r="P26" s="51" t="str">
        <f>IF($M26&lt;NORMA!$C$7,"NO CUMPLE","CUMPLE")</f>
        <v>CUMPLE</v>
      </c>
      <c r="Q26" s="51" t="str">
        <f>IF($E26&gt;NORMA!$C$8,"NO CUMPLE","CUMPLE")</f>
        <v>CUMPLE</v>
      </c>
      <c r="R26" s="51" t="str">
        <f>IF($F26&gt;NORMA!$C$9,"NO CUMPLE","CUMPLE")</f>
        <v>CUMPLE</v>
      </c>
      <c r="S26" s="51" t="str">
        <f>IF($K26&gt;NORMA!$C$10,"NO CUMPLE","CUMPLE")</f>
        <v>CUMPLE</v>
      </c>
      <c r="T26" s="51" t="str">
        <f>IF($J26&gt;NORMA!$C$11,"NO CUMPLE","CUMPLE")</f>
        <v>CUMPLE</v>
      </c>
      <c r="U26" s="51" t="str">
        <f>IF($G26&gt;NORMA!$C$12,"NO CUMPLE","CUMPLE")</f>
        <v>CUMPLE</v>
      </c>
      <c r="V26" s="51" t="str">
        <f>IF($H26&gt;NORMA!$C$13,"NO CUMPLE","CUMPLE")</f>
        <v>NO CUMPLE</v>
      </c>
      <c r="W26" s="51" t="str">
        <f>IF($O26&gt;NORMA!$C$14,"NO CUMPLE","CUMPLE")</f>
        <v>CUMPLE</v>
      </c>
      <c r="X26" s="51" t="str">
        <f>IF(AND($N26&gt;=NORMA!$Q$4, $N26&lt;=NORMA!$R$4),"CUMPLE","NO CUMPLE")</f>
        <v>CUMPLE</v>
      </c>
      <c r="Y26" s="51" t="str">
        <f>IF($I26&gt;NORMA!$C$16,"NO CUMPLE","CUMPLE")</f>
        <v>CUMPLE</v>
      </c>
      <c r="Z26" s="51" t="str">
        <f>IF($M26&lt;NORMA!$C$23,"NO CUMPLE","CUMPLE")</f>
        <v>NO CUMPLE</v>
      </c>
      <c r="AA26" s="51" t="str">
        <f>IF($E26&gt;NORMA!$C$24,"NO CUMPLE","CUMPLE")</f>
        <v>CUMPLE</v>
      </c>
      <c r="AB26" s="51" t="str">
        <f>IF($F26&gt;NORMA!$C$25,"NO CUMPLE","CUMPLE")</f>
        <v>CUMPLE</v>
      </c>
      <c r="AC26" s="51" t="str">
        <f>IF($K26&gt;NORMA!$C$26,"NO CUMPLE","CUMPLE")</f>
        <v>CUMPLE</v>
      </c>
      <c r="AD26" s="51" t="str">
        <f>IF($J26&gt;NORMA!$C$27,"NO CUMPLE","CUMPLE")</f>
        <v>CUMPLE</v>
      </c>
      <c r="AE26" s="51" t="str">
        <f>IF($G26&gt;NORMA!$C$28,"NO CUMPLE","CUMPLE")</f>
        <v>CUMPLE</v>
      </c>
      <c r="AF26" s="51" t="str">
        <f>IF($H26&gt;NORMA!$C$29,"NO CUMPLE","CUMPLE")</f>
        <v>NO CUMPLE</v>
      </c>
      <c r="AG26" s="51" t="str">
        <f>IF($O26&gt;NORMA!$C$30,"NO CUMPLE","CUMPLE")</f>
        <v>CUMPLE</v>
      </c>
      <c r="AH26" s="51" t="str">
        <f>IF(AND($N26&gt;=NORMA!$R$18, $N26&lt;=NORMA!$S$18),"CUMPLE","NO CUMPLE")</f>
        <v>CUMPLE</v>
      </c>
      <c r="AI26" s="51" t="str">
        <f>IF($I26&gt;NORMA!$C$32,"NO CUMPLE","CUMPLE")</f>
        <v>CUMPLE</v>
      </c>
    </row>
    <row r="27" spans="1:35" ht="14.25" customHeight="1" x14ac:dyDescent="0.35">
      <c r="A27" s="57" t="s">
        <v>55</v>
      </c>
      <c r="B27" s="58" t="s">
        <v>56</v>
      </c>
      <c r="C27" s="70">
        <v>40836</v>
      </c>
      <c r="D27" s="60">
        <v>0.125</v>
      </c>
      <c r="E27" s="62">
        <v>1.2</v>
      </c>
      <c r="F27" s="62">
        <v>8.8000000000000007</v>
      </c>
      <c r="G27" s="62">
        <v>8</v>
      </c>
      <c r="H27" s="63">
        <v>6.8</v>
      </c>
      <c r="I27" s="64">
        <v>0.05</v>
      </c>
      <c r="J27" s="49">
        <v>0.66</v>
      </c>
      <c r="K27" s="65">
        <v>1.53</v>
      </c>
      <c r="L27" s="66">
        <v>2.5000000000000001E-3</v>
      </c>
      <c r="M27" s="50">
        <v>7.07</v>
      </c>
      <c r="N27" s="50">
        <v>7.88</v>
      </c>
      <c r="O27" s="50">
        <v>93</v>
      </c>
      <c r="P27" s="51" t="str">
        <f>IF($M27&lt;NORMA!$C$7,"NO CUMPLE","CUMPLE")</f>
        <v>CUMPLE</v>
      </c>
      <c r="Q27" s="51" t="str">
        <f>IF($E27&gt;NORMA!$C$8,"NO CUMPLE","CUMPLE")</f>
        <v>CUMPLE</v>
      </c>
      <c r="R27" s="51" t="str">
        <f>IF($F27&gt;NORMA!$C$9,"NO CUMPLE","CUMPLE")</f>
        <v>CUMPLE</v>
      </c>
      <c r="S27" s="51" t="str">
        <f>IF($K27&gt;NORMA!$C$10,"NO CUMPLE","CUMPLE")</f>
        <v>CUMPLE</v>
      </c>
      <c r="T27" s="51" t="str">
        <f>IF($J27&gt;NORMA!$C$11,"NO CUMPLE","CUMPLE")</f>
        <v>CUMPLE</v>
      </c>
      <c r="U27" s="51" t="str">
        <f>IF($G27&gt;NORMA!$C$12,"NO CUMPLE","CUMPLE")</f>
        <v>CUMPLE</v>
      </c>
      <c r="V27" s="51" t="str">
        <f>IF($H27&gt;NORMA!$C$13,"NO CUMPLE","CUMPLE")</f>
        <v>CUMPLE</v>
      </c>
      <c r="W27" s="51" t="str">
        <f>IF($O27&gt;NORMA!$C$14,"NO CUMPLE","CUMPLE")</f>
        <v>CUMPLE</v>
      </c>
      <c r="X27" s="51" t="str">
        <f>IF(AND($N27&gt;=NORMA!$Q$4, $N27&lt;=NORMA!$R$4),"CUMPLE","NO CUMPLE")</f>
        <v>CUMPLE</v>
      </c>
      <c r="Y27" s="51" t="str">
        <f>IF($I27&gt;NORMA!$C$16,"NO CUMPLE","CUMPLE")</f>
        <v>CUMPLE</v>
      </c>
      <c r="Z27" s="51" t="str">
        <f>IF($M27&lt;NORMA!$C$23,"NO CUMPLE","CUMPLE")</f>
        <v>NO CUMPLE</v>
      </c>
      <c r="AA27" s="51" t="str">
        <f>IF($E27&gt;NORMA!$C$24,"NO CUMPLE","CUMPLE")</f>
        <v>CUMPLE</v>
      </c>
      <c r="AB27" s="51" t="str">
        <f>IF($F27&gt;NORMA!$C$25,"NO CUMPLE","CUMPLE")</f>
        <v>CUMPLE</v>
      </c>
      <c r="AC27" s="51" t="str">
        <f>IF($K27&gt;NORMA!$C$26,"NO CUMPLE","CUMPLE")</f>
        <v>NO CUMPLE</v>
      </c>
      <c r="AD27" s="51" t="str">
        <f>IF($J27&gt;NORMA!$C$27,"NO CUMPLE","CUMPLE")</f>
        <v>CUMPLE</v>
      </c>
      <c r="AE27" s="51" t="str">
        <f>IF($G27&gt;NORMA!$C$28,"NO CUMPLE","CUMPLE")</f>
        <v>CUMPLE</v>
      </c>
      <c r="AF27" s="51" t="str">
        <f>IF($H27&gt;NORMA!$C$29,"NO CUMPLE","CUMPLE")</f>
        <v>CUMPLE</v>
      </c>
      <c r="AG27" s="51" t="str">
        <f>IF($O27&gt;NORMA!$C$30,"NO CUMPLE","CUMPLE")</f>
        <v>CUMPLE</v>
      </c>
      <c r="AH27" s="51" t="str">
        <f>IF(AND($N27&gt;=NORMA!$R$18, $N27&lt;=NORMA!$S$18),"CUMPLE","NO CUMPLE")</f>
        <v>CUMPLE</v>
      </c>
      <c r="AI27" s="51" t="str">
        <f>IF($I27&gt;NORMA!$C$32,"NO CUMPLE","CUMPLE")</f>
        <v>CUMPLE</v>
      </c>
    </row>
    <row r="28" spans="1:35" ht="14.25" customHeight="1" x14ac:dyDescent="0.35">
      <c r="A28" s="57" t="s">
        <v>55</v>
      </c>
      <c r="B28" s="58" t="s">
        <v>56</v>
      </c>
      <c r="C28" s="70">
        <v>40855</v>
      </c>
      <c r="D28" s="60">
        <v>0.625</v>
      </c>
      <c r="E28" s="61">
        <v>1</v>
      </c>
      <c r="F28" s="62">
        <v>11.7</v>
      </c>
      <c r="G28" s="62">
        <v>7</v>
      </c>
      <c r="H28" s="67">
        <v>3.6</v>
      </c>
      <c r="I28" s="73">
        <v>0.03</v>
      </c>
      <c r="J28" s="49">
        <v>0.35</v>
      </c>
      <c r="K28" s="65">
        <v>1.41</v>
      </c>
      <c r="L28" s="66">
        <v>2.52E-2</v>
      </c>
      <c r="M28" s="50">
        <v>7.28</v>
      </c>
      <c r="N28" s="50">
        <v>6.76</v>
      </c>
      <c r="O28" s="50">
        <v>93</v>
      </c>
      <c r="P28" s="51" t="str">
        <f>IF($M28&lt;NORMA!$C$7,"NO CUMPLE","CUMPLE")</f>
        <v>CUMPLE</v>
      </c>
      <c r="Q28" s="51" t="str">
        <f>IF($E28&gt;NORMA!$C$8,"NO CUMPLE","CUMPLE")</f>
        <v>CUMPLE</v>
      </c>
      <c r="R28" s="51" t="str">
        <f>IF($F28&gt;NORMA!$C$9,"NO CUMPLE","CUMPLE")</f>
        <v>CUMPLE</v>
      </c>
      <c r="S28" s="51" t="str">
        <f>IF($K28&gt;NORMA!$C$10,"NO CUMPLE","CUMPLE")</f>
        <v>CUMPLE</v>
      </c>
      <c r="T28" s="51" t="str">
        <f>IF($J28&gt;NORMA!$C$11,"NO CUMPLE","CUMPLE")</f>
        <v>CUMPLE</v>
      </c>
      <c r="U28" s="51" t="str">
        <f>IF($G28&gt;NORMA!$C$12,"NO CUMPLE","CUMPLE")</f>
        <v>CUMPLE</v>
      </c>
      <c r="V28" s="51" t="str">
        <f>IF($H28&gt;NORMA!$C$13,"NO CUMPLE","CUMPLE")</f>
        <v>CUMPLE</v>
      </c>
      <c r="W28" s="51" t="str">
        <f>IF($O28&gt;NORMA!$C$14,"NO CUMPLE","CUMPLE")</f>
        <v>CUMPLE</v>
      </c>
      <c r="X28" s="51" t="str">
        <f>IF(AND($N28&gt;=NORMA!$Q$4, $N28&lt;=NORMA!$R$4),"CUMPLE","NO CUMPLE")</f>
        <v>CUMPLE</v>
      </c>
      <c r="Y28" s="51" t="str">
        <f>IF($I28&gt;NORMA!$C$16,"NO CUMPLE","CUMPLE")</f>
        <v>CUMPLE</v>
      </c>
      <c r="Z28" s="51" t="str">
        <f>IF($M28&lt;NORMA!$C$23,"NO CUMPLE","CUMPLE")</f>
        <v>NO CUMPLE</v>
      </c>
      <c r="AA28" s="51" t="str">
        <f>IF($E28&gt;NORMA!$C$24,"NO CUMPLE","CUMPLE")</f>
        <v>CUMPLE</v>
      </c>
      <c r="AB28" s="51" t="str">
        <f>IF($F28&gt;NORMA!$C$25,"NO CUMPLE","CUMPLE")</f>
        <v>CUMPLE</v>
      </c>
      <c r="AC28" s="51" t="str">
        <f>IF($K28&gt;NORMA!$C$26,"NO CUMPLE","CUMPLE")</f>
        <v>CUMPLE</v>
      </c>
      <c r="AD28" s="51" t="str">
        <f>IF($J28&gt;NORMA!$C$27,"NO CUMPLE","CUMPLE")</f>
        <v>CUMPLE</v>
      </c>
      <c r="AE28" s="51" t="str">
        <f>IF($G28&gt;NORMA!$C$28,"NO CUMPLE","CUMPLE")</f>
        <v>CUMPLE</v>
      </c>
      <c r="AF28" s="51" t="str">
        <f>IF($H28&gt;NORMA!$C$29,"NO CUMPLE","CUMPLE")</f>
        <v>CUMPLE</v>
      </c>
      <c r="AG28" s="51" t="str">
        <f>IF($O28&gt;NORMA!$C$30,"NO CUMPLE","CUMPLE")</f>
        <v>CUMPLE</v>
      </c>
      <c r="AH28" s="51" t="str">
        <f>IF(AND($N28&gt;=NORMA!$R$18, $N28&lt;=NORMA!$S$18),"CUMPLE","NO CUMPLE")</f>
        <v>CUMPLE</v>
      </c>
      <c r="AI28" s="51" t="str">
        <f>IF($I28&gt;NORMA!$C$32,"NO CUMPLE","CUMPLE")</f>
        <v>CUMPLE</v>
      </c>
    </row>
    <row r="29" spans="1:35" ht="14.25" customHeight="1" x14ac:dyDescent="0.35">
      <c r="A29" s="57" t="s">
        <v>55</v>
      </c>
      <c r="B29" s="58" t="s">
        <v>56</v>
      </c>
      <c r="C29" s="70">
        <v>40870</v>
      </c>
      <c r="D29" s="60">
        <v>0.58333333333333304</v>
      </c>
      <c r="E29" s="61">
        <v>1</v>
      </c>
      <c r="F29" s="62">
        <v>8.8000000000000007</v>
      </c>
      <c r="G29" s="62">
        <v>7</v>
      </c>
      <c r="H29" s="67">
        <v>3.6</v>
      </c>
      <c r="I29" s="64">
        <v>0.04</v>
      </c>
      <c r="J29" s="49">
        <v>0.4</v>
      </c>
      <c r="K29" s="65">
        <v>1.37</v>
      </c>
      <c r="L29" s="66">
        <v>3.5200000000000002E-2</v>
      </c>
      <c r="M29" s="50">
        <v>7.21</v>
      </c>
      <c r="N29" s="50">
        <v>6.16</v>
      </c>
      <c r="O29" s="50">
        <v>930</v>
      </c>
      <c r="P29" s="51" t="str">
        <f>IF($M29&lt;NORMA!$C$7,"NO CUMPLE","CUMPLE")</f>
        <v>CUMPLE</v>
      </c>
      <c r="Q29" s="51" t="str">
        <f>IF($E29&gt;NORMA!$C$8,"NO CUMPLE","CUMPLE")</f>
        <v>CUMPLE</v>
      </c>
      <c r="R29" s="51" t="str">
        <f>IF($F29&gt;NORMA!$C$9,"NO CUMPLE","CUMPLE")</f>
        <v>CUMPLE</v>
      </c>
      <c r="S29" s="51" t="str">
        <f>IF($K29&gt;NORMA!$C$10,"NO CUMPLE","CUMPLE")</f>
        <v>CUMPLE</v>
      </c>
      <c r="T29" s="51" t="str">
        <f>IF($J29&gt;NORMA!$C$11,"NO CUMPLE","CUMPLE")</f>
        <v>CUMPLE</v>
      </c>
      <c r="U29" s="51" t="str">
        <f>IF($G29&gt;NORMA!$C$12,"NO CUMPLE","CUMPLE")</f>
        <v>CUMPLE</v>
      </c>
      <c r="V29" s="51" t="str">
        <f>IF($H29&gt;NORMA!$C$13,"NO CUMPLE","CUMPLE")</f>
        <v>CUMPLE</v>
      </c>
      <c r="W29" s="51" t="str">
        <f>IF($O29&gt;NORMA!$C$14,"NO CUMPLE","CUMPLE")</f>
        <v>CUMPLE</v>
      </c>
      <c r="X29" s="51" t="str">
        <f>IF(AND($N29&gt;=NORMA!$Q$4, $N29&lt;=NORMA!$R$4),"CUMPLE","NO CUMPLE")</f>
        <v>CUMPLE</v>
      </c>
      <c r="Y29" s="51" t="str">
        <f>IF($I29&gt;NORMA!$C$16,"NO CUMPLE","CUMPLE")</f>
        <v>CUMPLE</v>
      </c>
      <c r="Z29" s="51" t="str">
        <f>IF($M29&lt;NORMA!$C$23,"NO CUMPLE","CUMPLE")</f>
        <v>NO CUMPLE</v>
      </c>
      <c r="AA29" s="51" t="str">
        <f>IF($E29&gt;NORMA!$C$24,"NO CUMPLE","CUMPLE")</f>
        <v>CUMPLE</v>
      </c>
      <c r="AB29" s="51" t="str">
        <f>IF($F29&gt;NORMA!$C$25,"NO CUMPLE","CUMPLE")</f>
        <v>CUMPLE</v>
      </c>
      <c r="AC29" s="51" t="str">
        <f>IF($K29&gt;NORMA!$C$26,"NO CUMPLE","CUMPLE")</f>
        <v>CUMPLE</v>
      </c>
      <c r="AD29" s="51" t="str">
        <f>IF($J29&gt;NORMA!$C$27,"NO CUMPLE","CUMPLE")</f>
        <v>CUMPLE</v>
      </c>
      <c r="AE29" s="51" t="str">
        <f>IF($G29&gt;NORMA!$C$28,"NO CUMPLE","CUMPLE")</f>
        <v>CUMPLE</v>
      </c>
      <c r="AF29" s="51" t="str">
        <f>IF($H29&gt;NORMA!$C$29,"NO CUMPLE","CUMPLE")</f>
        <v>CUMPLE</v>
      </c>
      <c r="AG29" s="51" t="str">
        <f>IF($O29&gt;NORMA!$C$30,"NO CUMPLE","CUMPLE")</f>
        <v>CUMPLE</v>
      </c>
      <c r="AH29" s="51" t="str">
        <f>IF(AND($N29&gt;=NORMA!$R$18, $N29&lt;=NORMA!$S$18),"CUMPLE","NO CUMPLE")</f>
        <v>NO CUMPLE</v>
      </c>
      <c r="AI29" s="51" t="str">
        <f>IF($I29&gt;NORMA!$C$32,"NO CUMPLE","CUMPLE")</f>
        <v>CUMPLE</v>
      </c>
    </row>
    <row r="30" spans="1:35" ht="14.25" customHeight="1" x14ac:dyDescent="0.35">
      <c r="A30" s="57" t="s">
        <v>55</v>
      </c>
      <c r="B30" s="58" t="s">
        <v>56</v>
      </c>
      <c r="C30" s="70">
        <v>40887</v>
      </c>
      <c r="D30" s="60">
        <v>0.29166666666666702</v>
      </c>
      <c r="E30" s="61">
        <v>1</v>
      </c>
      <c r="F30" s="61">
        <v>3</v>
      </c>
      <c r="G30" s="62">
        <v>2.4</v>
      </c>
      <c r="H30" s="63">
        <v>3.6</v>
      </c>
      <c r="I30" s="73">
        <v>0.04</v>
      </c>
      <c r="J30" s="49">
        <v>0.38</v>
      </c>
      <c r="K30" s="65">
        <v>1.47</v>
      </c>
      <c r="L30" s="66">
        <v>9.7000000000000003E-3</v>
      </c>
      <c r="M30" s="50">
        <v>7.51</v>
      </c>
      <c r="N30" s="50">
        <v>6.85</v>
      </c>
      <c r="O30" s="50">
        <v>9.1</v>
      </c>
      <c r="P30" s="51" t="str">
        <f>IF($M30&lt;NORMA!$C$7,"NO CUMPLE","CUMPLE")</f>
        <v>CUMPLE</v>
      </c>
      <c r="Q30" s="51" t="str">
        <f>IF($E30&gt;NORMA!$C$8,"NO CUMPLE","CUMPLE")</f>
        <v>CUMPLE</v>
      </c>
      <c r="R30" s="51" t="str">
        <f>IF($F30&gt;NORMA!$C$9,"NO CUMPLE","CUMPLE")</f>
        <v>CUMPLE</v>
      </c>
      <c r="S30" s="51" t="str">
        <f>IF($K30&gt;NORMA!$C$10,"NO CUMPLE","CUMPLE")</f>
        <v>CUMPLE</v>
      </c>
      <c r="T30" s="51" t="str">
        <f>IF($J30&gt;NORMA!$C$11,"NO CUMPLE","CUMPLE")</f>
        <v>CUMPLE</v>
      </c>
      <c r="U30" s="51" t="str">
        <f>IF($G30&gt;NORMA!$C$12,"NO CUMPLE","CUMPLE")</f>
        <v>CUMPLE</v>
      </c>
      <c r="V30" s="51" t="str">
        <f>IF($H30&gt;NORMA!$C$13,"NO CUMPLE","CUMPLE")</f>
        <v>CUMPLE</v>
      </c>
      <c r="W30" s="51" t="str">
        <f>IF($O30&gt;NORMA!$C$14,"NO CUMPLE","CUMPLE")</f>
        <v>CUMPLE</v>
      </c>
      <c r="X30" s="51" t="str">
        <f>IF(AND($N30&gt;=NORMA!$Q$4, $N30&lt;=NORMA!$R$4),"CUMPLE","NO CUMPLE")</f>
        <v>CUMPLE</v>
      </c>
      <c r="Y30" s="51" t="str">
        <f>IF($I30&gt;NORMA!$C$16,"NO CUMPLE","CUMPLE")</f>
        <v>CUMPLE</v>
      </c>
      <c r="Z30" s="51" t="str">
        <f>IF($M30&lt;NORMA!$C$23,"NO CUMPLE","CUMPLE")</f>
        <v>NO CUMPLE</v>
      </c>
      <c r="AA30" s="51" t="str">
        <f>IF($E30&gt;NORMA!$C$24,"NO CUMPLE","CUMPLE")</f>
        <v>CUMPLE</v>
      </c>
      <c r="AB30" s="51" t="str">
        <f>IF($F30&gt;NORMA!$C$25,"NO CUMPLE","CUMPLE")</f>
        <v>CUMPLE</v>
      </c>
      <c r="AC30" s="51" t="str">
        <f>IF($K30&gt;NORMA!$C$26,"NO CUMPLE","CUMPLE")</f>
        <v>CUMPLE</v>
      </c>
      <c r="AD30" s="51" t="str">
        <f>IF($J30&gt;NORMA!$C$27,"NO CUMPLE","CUMPLE")</f>
        <v>CUMPLE</v>
      </c>
      <c r="AE30" s="51" t="str">
        <f>IF($G30&gt;NORMA!$C$28,"NO CUMPLE","CUMPLE")</f>
        <v>CUMPLE</v>
      </c>
      <c r="AF30" s="51" t="str">
        <f>IF($H30&gt;NORMA!$C$29,"NO CUMPLE","CUMPLE")</f>
        <v>CUMPLE</v>
      </c>
      <c r="AG30" s="51" t="str">
        <f>IF($O30&gt;NORMA!$C$30,"NO CUMPLE","CUMPLE")</f>
        <v>CUMPLE</v>
      </c>
      <c r="AH30" s="51" t="str">
        <f>IF(AND($N30&gt;=NORMA!$R$18, $N30&lt;=NORMA!$S$18),"CUMPLE","NO CUMPLE")</f>
        <v>CUMPLE</v>
      </c>
      <c r="AI30" s="51" t="str">
        <f>IF($I30&gt;NORMA!$C$32,"NO CUMPLE","CUMPLE")</f>
        <v>CUMPLE</v>
      </c>
    </row>
    <row r="31" spans="1:35" ht="14.25" customHeight="1" x14ac:dyDescent="0.35">
      <c r="A31" s="40" t="s">
        <v>55</v>
      </c>
      <c r="B31" s="41" t="s">
        <v>56</v>
      </c>
      <c r="C31" s="42">
        <v>40935</v>
      </c>
      <c r="D31" s="77">
        <v>0.25</v>
      </c>
      <c r="E31" s="44">
        <v>1</v>
      </c>
      <c r="F31" s="78">
        <v>3</v>
      </c>
      <c r="G31" s="79">
        <v>6</v>
      </c>
      <c r="H31" s="80">
        <v>3.6</v>
      </c>
      <c r="I31" s="81">
        <v>0.04</v>
      </c>
      <c r="J31" s="82">
        <v>0.35</v>
      </c>
      <c r="K31" s="83">
        <v>1.4</v>
      </c>
      <c r="L31" s="84">
        <v>1.77E-2</v>
      </c>
      <c r="M31" s="50">
        <v>7.77</v>
      </c>
      <c r="N31" s="50">
        <v>7.17</v>
      </c>
      <c r="O31" s="50">
        <v>30</v>
      </c>
      <c r="P31" s="51" t="str">
        <f>IF($M31&lt;NORMA!$C$7,"NO CUMPLE","CUMPLE")</f>
        <v>CUMPLE</v>
      </c>
      <c r="Q31" s="51" t="str">
        <f>IF($E31&gt;NORMA!$C$8,"NO CUMPLE","CUMPLE")</f>
        <v>CUMPLE</v>
      </c>
      <c r="R31" s="51" t="str">
        <f>IF($F31&gt;NORMA!$C$9,"NO CUMPLE","CUMPLE")</f>
        <v>CUMPLE</v>
      </c>
      <c r="S31" s="51" t="str">
        <f>IF($K31&gt;NORMA!$C$10,"NO CUMPLE","CUMPLE")</f>
        <v>CUMPLE</v>
      </c>
      <c r="T31" s="51" t="str">
        <f>IF($J31&gt;NORMA!$C$11,"NO CUMPLE","CUMPLE")</f>
        <v>CUMPLE</v>
      </c>
      <c r="U31" s="51" t="str">
        <f>IF($G31&gt;NORMA!$C$12,"NO CUMPLE","CUMPLE")</f>
        <v>CUMPLE</v>
      </c>
      <c r="V31" s="51" t="str">
        <f>IF($H31&gt;NORMA!$C$13,"NO CUMPLE","CUMPLE")</f>
        <v>CUMPLE</v>
      </c>
      <c r="W31" s="51" t="str">
        <f>IF($O31&gt;NORMA!$C$14,"NO CUMPLE","CUMPLE")</f>
        <v>CUMPLE</v>
      </c>
      <c r="X31" s="51" t="str">
        <f>IF(AND($N31&gt;=NORMA!$Q$4, $N31&lt;=NORMA!$R$4),"CUMPLE","NO CUMPLE")</f>
        <v>CUMPLE</v>
      </c>
      <c r="Y31" s="51" t="str">
        <f>IF($I31&gt;NORMA!$C$16,"NO CUMPLE","CUMPLE")</f>
        <v>CUMPLE</v>
      </c>
      <c r="Z31" s="51" t="str">
        <f>IF($M31&lt;NORMA!$C$23,"NO CUMPLE","CUMPLE")</f>
        <v>NO CUMPLE</v>
      </c>
      <c r="AA31" s="51" t="str">
        <f>IF($E31&gt;NORMA!$C$24,"NO CUMPLE","CUMPLE")</f>
        <v>CUMPLE</v>
      </c>
      <c r="AB31" s="51" t="str">
        <f>IF($F31&gt;NORMA!$C$25,"NO CUMPLE","CUMPLE")</f>
        <v>CUMPLE</v>
      </c>
      <c r="AC31" s="51" t="str">
        <f>IF($K31&gt;NORMA!$C$26,"NO CUMPLE","CUMPLE")</f>
        <v>CUMPLE</v>
      </c>
      <c r="AD31" s="51" t="str">
        <f>IF($J31&gt;NORMA!$C$27,"NO CUMPLE","CUMPLE")</f>
        <v>CUMPLE</v>
      </c>
      <c r="AE31" s="51" t="str">
        <f>IF($G31&gt;NORMA!$C$28,"NO CUMPLE","CUMPLE")</f>
        <v>CUMPLE</v>
      </c>
      <c r="AF31" s="51" t="str">
        <f>IF($H31&gt;NORMA!$C$29,"NO CUMPLE","CUMPLE")</f>
        <v>CUMPLE</v>
      </c>
      <c r="AG31" s="51" t="str">
        <f>IF($O31&gt;NORMA!$C$30,"NO CUMPLE","CUMPLE")</f>
        <v>CUMPLE</v>
      </c>
      <c r="AH31" s="51" t="str">
        <f>IF(AND($N31&gt;=NORMA!$R$18, $N31&lt;=NORMA!$S$18),"CUMPLE","NO CUMPLE")</f>
        <v>CUMPLE</v>
      </c>
      <c r="AI31" s="51" t="str">
        <f>IF($I31&gt;NORMA!$C$32,"NO CUMPLE","CUMPLE")</f>
        <v>CUMPLE</v>
      </c>
    </row>
    <row r="32" spans="1:35" ht="14.25" customHeight="1" x14ac:dyDescent="0.35">
      <c r="A32" s="40" t="s">
        <v>55</v>
      </c>
      <c r="B32" s="41" t="s">
        <v>56</v>
      </c>
      <c r="C32" s="42">
        <v>40952</v>
      </c>
      <c r="D32" s="77">
        <v>0.5</v>
      </c>
      <c r="E32" s="78">
        <v>1</v>
      </c>
      <c r="F32" s="78">
        <v>3</v>
      </c>
      <c r="G32" s="45">
        <v>3.5</v>
      </c>
      <c r="H32" s="85">
        <v>3.6</v>
      </c>
      <c r="I32" s="46">
        <v>0.03</v>
      </c>
      <c r="J32" s="82">
        <v>0.6</v>
      </c>
      <c r="K32" s="83">
        <v>1.5</v>
      </c>
      <c r="L32" s="84">
        <v>7.9000000000000008E-3</v>
      </c>
      <c r="M32" s="50">
        <v>7.38</v>
      </c>
      <c r="N32" s="50">
        <v>6.98</v>
      </c>
      <c r="O32" s="50">
        <v>4</v>
      </c>
      <c r="P32" s="51" t="str">
        <f>IF($M32&lt;NORMA!$C$7,"NO CUMPLE","CUMPLE")</f>
        <v>CUMPLE</v>
      </c>
      <c r="Q32" s="51" t="str">
        <f>IF($E32&gt;NORMA!$C$8,"NO CUMPLE","CUMPLE")</f>
        <v>CUMPLE</v>
      </c>
      <c r="R32" s="51" t="str">
        <f>IF($F32&gt;NORMA!$C$9,"NO CUMPLE","CUMPLE")</f>
        <v>CUMPLE</v>
      </c>
      <c r="S32" s="51" t="str">
        <f>IF($K32&gt;NORMA!$C$10,"NO CUMPLE","CUMPLE")</f>
        <v>CUMPLE</v>
      </c>
      <c r="T32" s="51" t="str">
        <f>IF($J32&gt;NORMA!$C$11,"NO CUMPLE","CUMPLE")</f>
        <v>CUMPLE</v>
      </c>
      <c r="U32" s="51" t="str">
        <f>IF($G32&gt;NORMA!$C$12,"NO CUMPLE","CUMPLE")</f>
        <v>CUMPLE</v>
      </c>
      <c r="V32" s="51" t="str">
        <f>IF($H32&gt;NORMA!$C$13,"NO CUMPLE","CUMPLE")</f>
        <v>CUMPLE</v>
      </c>
      <c r="W32" s="51" t="str">
        <f>IF($O32&gt;NORMA!$C$14,"NO CUMPLE","CUMPLE")</f>
        <v>CUMPLE</v>
      </c>
      <c r="X32" s="51" t="str">
        <f>IF(AND($N32&gt;=NORMA!$Q$4, $N32&lt;=NORMA!$R$4),"CUMPLE","NO CUMPLE")</f>
        <v>CUMPLE</v>
      </c>
      <c r="Y32" s="51" t="str">
        <f>IF($I32&gt;NORMA!$C$16,"NO CUMPLE","CUMPLE")</f>
        <v>CUMPLE</v>
      </c>
      <c r="Z32" s="51" t="str">
        <f>IF($M32&lt;NORMA!$C$23,"NO CUMPLE","CUMPLE")</f>
        <v>NO CUMPLE</v>
      </c>
      <c r="AA32" s="51" t="str">
        <f>IF($E32&gt;NORMA!$C$24,"NO CUMPLE","CUMPLE")</f>
        <v>CUMPLE</v>
      </c>
      <c r="AB32" s="51" t="str">
        <f>IF($F32&gt;NORMA!$C$25,"NO CUMPLE","CUMPLE")</f>
        <v>CUMPLE</v>
      </c>
      <c r="AC32" s="51" t="str">
        <f>IF($K32&gt;NORMA!$C$26,"NO CUMPLE","CUMPLE")</f>
        <v>CUMPLE</v>
      </c>
      <c r="AD32" s="51" t="str">
        <f>IF($J32&gt;NORMA!$C$27,"NO CUMPLE","CUMPLE")</f>
        <v>CUMPLE</v>
      </c>
      <c r="AE32" s="51" t="str">
        <f>IF($G32&gt;NORMA!$C$28,"NO CUMPLE","CUMPLE")</f>
        <v>CUMPLE</v>
      </c>
      <c r="AF32" s="51" t="str">
        <f>IF($H32&gt;NORMA!$C$29,"NO CUMPLE","CUMPLE")</f>
        <v>CUMPLE</v>
      </c>
      <c r="AG32" s="51" t="str">
        <f>IF($O32&gt;NORMA!$C$30,"NO CUMPLE","CUMPLE")</f>
        <v>CUMPLE</v>
      </c>
      <c r="AH32" s="51" t="str">
        <f>IF(AND($N32&gt;=NORMA!$R$18, $N32&lt;=NORMA!$S$18),"CUMPLE","NO CUMPLE")</f>
        <v>CUMPLE</v>
      </c>
      <c r="AI32" s="51" t="str">
        <f>IF($I32&gt;NORMA!$C$32,"NO CUMPLE","CUMPLE")</f>
        <v>CUMPLE</v>
      </c>
    </row>
    <row r="33" spans="1:35" ht="14.25" customHeight="1" x14ac:dyDescent="0.35">
      <c r="A33" s="40" t="s">
        <v>55</v>
      </c>
      <c r="B33" s="41" t="s">
        <v>56</v>
      </c>
      <c r="C33" s="42">
        <v>41134</v>
      </c>
      <c r="D33" s="43">
        <v>0.47916666666666702</v>
      </c>
      <c r="E33" s="44">
        <v>1</v>
      </c>
      <c r="F33" s="53">
        <v>19.399999999999999</v>
      </c>
      <c r="G33" s="44">
        <v>2</v>
      </c>
      <c r="H33" s="86">
        <v>3.6</v>
      </c>
      <c r="I33" s="46">
        <v>0.02</v>
      </c>
      <c r="J33" s="87">
        <v>0.73</v>
      </c>
      <c r="K33" s="83">
        <v>1.5</v>
      </c>
      <c r="L33" s="88">
        <v>3.3E-3</v>
      </c>
      <c r="M33" s="50">
        <v>7.1</v>
      </c>
      <c r="N33" s="50">
        <v>7.33</v>
      </c>
      <c r="O33" s="50">
        <v>23</v>
      </c>
      <c r="P33" s="51" t="str">
        <f>IF($M33&lt;NORMA!$C$7,"NO CUMPLE","CUMPLE")</f>
        <v>CUMPLE</v>
      </c>
      <c r="Q33" s="51" t="str">
        <f>IF($E33&gt;NORMA!$C$8,"NO CUMPLE","CUMPLE")</f>
        <v>CUMPLE</v>
      </c>
      <c r="R33" s="51" t="str">
        <f>IF($F33&gt;NORMA!$C$9,"NO CUMPLE","CUMPLE")</f>
        <v>CUMPLE</v>
      </c>
      <c r="S33" s="51" t="str">
        <f>IF($K33&gt;NORMA!$C$10,"NO CUMPLE","CUMPLE")</f>
        <v>CUMPLE</v>
      </c>
      <c r="T33" s="51" t="str">
        <f>IF($J33&gt;NORMA!$C$11,"NO CUMPLE","CUMPLE")</f>
        <v>CUMPLE</v>
      </c>
      <c r="U33" s="51" t="str">
        <f>IF($G33&gt;NORMA!$C$12,"NO CUMPLE","CUMPLE")</f>
        <v>CUMPLE</v>
      </c>
      <c r="V33" s="51" t="str">
        <f>IF($H33&gt;NORMA!$C$13,"NO CUMPLE","CUMPLE")</f>
        <v>CUMPLE</v>
      </c>
      <c r="W33" s="51" t="str">
        <f>IF($O33&gt;NORMA!$C$14,"NO CUMPLE","CUMPLE")</f>
        <v>CUMPLE</v>
      </c>
      <c r="X33" s="51" t="str">
        <f>IF(AND($N33&gt;=NORMA!$Q$4, $N33&lt;=NORMA!$R$4),"CUMPLE","NO CUMPLE")</f>
        <v>CUMPLE</v>
      </c>
      <c r="Y33" s="51" t="str">
        <f>IF($I33&gt;NORMA!$C$16,"NO CUMPLE","CUMPLE")</f>
        <v>CUMPLE</v>
      </c>
      <c r="Z33" s="51" t="str">
        <f>IF($M33&lt;NORMA!$C$23,"NO CUMPLE","CUMPLE")</f>
        <v>NO CUMPLE</v>
      </c>
      <c r="AA33" s="51" t="str">
        <f>IF($E33&gt;NORMA!$C$24,"NO CUMPLE","CUMPLE")</f>
        <v>CUMPLE</v>
      </c>
      <c r="AB33" s="51" t="str">
        <f>IF($F33&gt;NORMA!$C$25,"NO CUMPLE","CUMPLE")</f>
        <v>CUMPLE</v>
      </c>
      <c r="AC33" s="51" t="str">
        <f>IF($K33&gt;NORMA!$C$26,"NO CUMPLE","CUMPLE")</f>
        <v>CUMPLE</v>
      </c>
      <c r="AD33" s="51" t="str">
        <f>IF($J33&gt;NORMA!$C$27,"NO CUMPLE","CUMPLE")</f>
        <v>CUMPLE</v>
      </c>
      <c r="AE33" s="51" t="str">
        <f>IF($G33&gt;NORMA!$C$28,"NO CUMPLE","CUMPLE")</f>
        <v>CUMPLE</v>
      </c>
      <c r="AF33" s="51" t="str">
        <f>IF($H33&gt;NORMA!$C$29,"NO CUMPLE","CUMPLE")</f>
        <v>CUMPLE</v>
      </c>
      <c r="AG33" s="51" t="str">
        <f>IF($O33&gt;NORMA!$C$30,"NO CUMPLE","CUMPLE")</f>
        <v>CUMPLE</v>
      </c>
      <c r="AH33" s="51" t="str">
        <f>IF(AND($N33&gt;=NORMA!$R$18, $N33&lt;=NORMA!$S$18),"CUMPLE","NO CUMPLE")</f>
        <v>CUMPLE</v>
      </c>
      <c r="AI33" s="51" t="str">
        <f>IF($I33&gt;NORMA!$C$32,"NO CUMPLE","CUMPLE")</f>
        <v>CUMPLE</v>
      </c>
    </row>
    <row r="34" spans="1:35" ht="14.25" customHeight="1" x14ac:dyDescent="0.35">
      <c r="A34" s="40" t="s">
        <v>55</v>
      </c>
      <c r="B34" s="41" t="s">
        <v>56</v>
      </c>
      <c r="C34" s="42">
        <v>41152</v>
      </c>
      <c r="D34" s="43">
        <v>0.29166666666666702</v>
      </c>
      <c r="E34" s="44">
        <v>1</v>
      </c>
      <c r="F34" s="53">
        <v>10.199999999999999</v>
      </c>
      <c r="G34" s="44">
        <v>2</v>
      </c>
      <c r="H34" s="86">
        <v>3.6</v>
      </c>
      <c r="I34" s="46">
        <v>0.48</v>
      </c>
      <c r="J34" s="87">
        <v>0.73</v>
      </c>
      <c r="K34" s="83">
        <v>1.4</v>
      </c>
      <c r="L34" s="88">
        <v>2.3999999999999998E-3</v>
      </c>
      <c r="M34" s="50">
        <v>7.1</v>
      </c>
      <c r="N34" s="50">
        <v>6.94</v>
      </c>
      <c r="O34" s="50">
        <v>23</v>
      </c>
      <c r="P34" s="51" t="str">
        <f>IF($M34&lt;NORMA!$C$7,"NO CUMPLE","CUMPLE")</f>
        <v>CUMPLE</v>
      </c>
      <c r="Q34" s="51" t="str">
        <f>IF($E34&gt;NORMA!$C$8,"NO CUMPLE","CUMPLE")</f>
        <v>CUMPLE</v>
      </c>
      <c r="R34" s="51" t="str">
        <f>IF($F34&gt;NORMA!$C$9,"NO CUMPLE","CUMPLE")</f>
        <v>CUMPLE</v>
      </c>
      <c r="S34" s="51" t="str">
        <f>IF($K34&gt;NORMA!$C$10,"NO CUMPLE","CUMPLE")</f>
        <v>CUMPLE</v>
      </c>
      <c r="T34" s="51" t="str">
        <f>IF($J34&gt;NORMA!$C$11,"NO CUMPLE","CUMPLE")</f>
        <v>CUMPLE</v>
      </c>
      <c r="U34" s="51" t="str">
        <f>IF($G34&gt;NORMA!$C$12,"NO CUMPLE","CUMPLE")</f>
        <v>CUMPLE</v>
      </c>
      <c r="V34" s="51" t="str">
        <f>IF($H34&gt;NORMA!$C$13,"NO CUMPLE","CUMPLE")</f>
        <v>CUMPLE</v>
      </c>
      <c r="W34" s="51" t="str">
        <f>IF($O34&gt;NORMA!$C$14,"NO CUMPLE","CUMPLE")</f>
        <v>CUMPLE</v>
      </c>
      <c r="X34" s="51" t="str">
        <f>IF(AND($N34&gt;=NORMA!$Q$4, $N34&lt;=NORMA!$R$4),"CUMPLE","NO CUMPLE")</f>
        <v>CUMPLE</v>
      </c>
      <c r="Y34" s="51" t="str">
        <f>IF($I34&gt;NORMA!$C$16,"NO CUMPLE","CUMPLE")</f>
        <v>CUMPLE</v>
      </c>
      <c r="Z34" s="51" t="str">
        <f>IF($M34&lt;NORMA!$C$23,"NO CUMPLE","CUMPLE")</f>
        <v>NO CUMPLE</v>
      </c>
      <c r="AA34" s="51" t="str">
        <f>IF($E34&gt;NORMA!$C$24,"NO CUMPLE","CUMPLE")</f>
        <v>CUMPLE</v>
      </c>
      <c r="AB34" s="51" t="str">
        <f>IF($F34&gt;NORMA!$C$25,"NO CUMPLE","CUMPLE")</f>
        <v>CUMPLE</v>
      </c>
      <c r="AC34" s="51" t="str">
        <f>IF($K34&gt;NORMA!$C$26,"NO CUMPLE","CUMPLE")</f>
        <v>CUMPLE</v>
      </c>
      <c r="AD34" s="51" t="str">
        <f>IF($J34&gt;NORMA!$C$27,"NO CUMPLE","CUMPLE")</f>
        <v>CUMPLE</v>
      </c>
      <c r="AE34" s="51" t="str">
        <f>IF($G34&gt;NORMA!$C$28,"NO CUMPLE","CUMPLE")</f>
        <v>CUMPLE</v>
      </c>
      <c r="AF34" s="51" t="str">
        <f>IF($H34&gt;NORMA!$C$29,"NO CUMPLE","CUMPLE")</f>
        <v>CUMPLE</v>
      </c>
      <c r="AG34" s="51" t="str">
        <f>IF($O34&gt;NORMA!$C$30,"NO CUMPLE","CUMPLE")</f>
        <v>CUMPLE</v>
      </c>
      <c r="AH34" s="51" t="str">
        <f>IF(AND($N34&gt;=NORMA!$R$18, $N34&lt;=NORMA!$S$18),"CUMPLE","NO CUMPLE")</f>
        <v>CUMPLE</v>
      </c>
      <c r="AI34" s="51" t="str">
        <f>IF($I34&gt;NORMA!$C$32,"NO CUMPLE","CUMPLE")</f>
        <v>CUMPLE</v>
      </c>
    </row>
    <row r="35" spans="1:35" ht="14.25" customHeight="1" x14ac:dyDescent="0.35">
      <c r="A35" s="40" t="s">
        <v>55</v>
      </c>
      <c r="B35" s="41" t="s">
        <v>56</v>
      </c>
      <c r="C35" s="42">
        <v>41171</v>
      </c>
      <c r="D35" s="43">
        <v>0.33333333333333298</v>
      </c>
      <c r="E35" s="53">
        <v>1.7</v>
      </c>
      <c r="F35" s="44">
        <v>2.7</v>
      </c>
      <c r="G35" s="53">
        <v>3</v>
      </c>
      <c r="H35" s="86">
        <v>3.6</v>
      </c>
      <c r="I35" s="46">
        <v>0.02</v>
      </c>
      <c r="J35" s="87">
        <v>0.82</v>
      </c>
      <c r="K35" s="83">
        <v>1.4</v>
      </c>
      <c r="L35" s="88">
        <v>4.7999999999999996E-3</v>
      </c>
      <c r="M35" s="50">
        <v>7.28</v>
      </c>
      <c r="N35" s="50">
        <v>7.22</v>
      </c>
      <c r="O35" s="50">
        <v>110</v>
      </c>
      <c r="P35" s="51" t="str">
        <f>IF($M35&lt;NORMA!$C$7,"NO CUMPLE","CUMPLE")</f>
        <v>CUMPLE</v>
      </c>
      <c r="Q35" s="51" t="str">
        <f>IF($E35&gt;NORMA!$C$8,"NO CUMPLE","CUMPLE")</f>
        <v>CUMPLE</v>
      </c>
      <c r="R35" s="51" t="str">
        <f>IF($F35&gt;NORMA!$C$9,"NO CUMPLE","CUMPLE")</f>
        <v>CUMPLE</v>
      </c>
      <c r="S35" s="51" t="str">
        <f>IF($K35&gt;NORMA!$C$10,"NO CUMPLE","CUMPLE")</f>
        <v>CUMPLE</v>
      </c>
      <c r="T35" s="51" t="str">
        <f>IF($J35&gt;NORMA!$C$11,"NO CUMPLE","CUMPLE")</f>
        <v>CUMPLE</v>
      </c>
      <c r="U35" s="51" t="str">
        <f>IF($G35&gt;NORMA!$C$12,"NO CUMPLE","CUMPLE")</f>
        <v>CUMPLE</v>
      </c>
      <c r="V35" s="51" t="str">
        <f>IF($H35&gt;NORMA!$C$13,"NO CUMPLE","CUMPLE")</f>
        <v>CUMPLE</v>
      </c>
      <c r="W35" s="51" t="str">
        <f>IF($O35&gt;NORMA!$C$14,"NO CUMPLE","CUMPLE")</f>
        <v>CUMPLE</v>
      </c>
      <c r="X35" s="51" t="str">
        <f>IF(AND($N35&gt;=NORMA!$Q$4, $N35&lt;=NORMA!$R$4),"CUMPLE","NO CUMPLE")</f>
        <v>CUMPLE</v>
      </c>
      <c r="Y35" s="51" t="str">
        <f>IF($I35&gt;NORMA!$C$16,"NO CUMPLE","CUMPLE")</f>
        <v>CUMPLE</v>
      </c>
      <c r="Z35" s="51" t="str">
        <f>IF($M35&lt;NORMA!$C$23,"NO CUMPLE","CUMPLE")</f>
        <v>NO CUMPLE</v>
      </c>
      <c r="AA35" s="51" t="str">
        <f>IF($E35&gt;NORMA!$C$24,"NO CUMPLE","CUMPLE")</f>
        <v>CUMPLE</v>
      </c>
      <c r="AB35" s="51" t="str">
        <f>IF($F35&gt;NORMA!$C$25,"NO CUMPLE","CUMPLE")</f>
        <v>CUMPLE</v>
      </c>
      <c r="AC35" s="51" t="str">
        <f>IF($K35&gt;NORMA!$C$26,"NO CUMPLE","CUMPLE")</f>
        <v>CUMPLE</v>
      </c>
      <c r="AD35" s="51" t="str">
        <f>IF($J35&gt;NORMA!$C$27,"NO CUMPLE","CUMPLE")</f>
        <v>CUMPLE</v>
      </c>
      <c r="AE35" s="51" t="str">
        <f>IF($G35&gt;NORMA!$C$28,"NO CUMPLE","CUMPLE")</f>
        <v>CUMPLE</v>
      </c>
      <c r="AF35" s="51" t="str">
        <f>IF($H35&gt;NORMA!$C$29,"NO CUMPLE","CUMPLE")</f>
        <v>CUMPLE</v>
      </c>
      <c r="AG35" s="51" t="str">
        <f>IF($O35&gt;NORMA!$C$30,"NO CUMPLE","CUMPLE")</f>
        <v>CUMPLE</v>
      </c>
      <c r="AH35" s="51" t="str">
        <f>IF(AND($N35&gt;=NORMA!$R$18, $N35&lt;=NORMA!$S$18),"CUMPLE","NO CUMPLE")</f>
        <v>CUMPLE</v>
      </c>
      <c r="AI35" s="51" t="str">
        <f>IF($I35&gt;NORMA!$C$32,"NO CUMPLE","CUMPLE")</f>
        <v>CUMPLE</v>
      </c>
    </row>
    <row r="36" spans="1:35" ht="14.25" customHeight="1" x14ac:dyDescent="0.35">
      <c r="A36" s="40" t="s">
        <v>55</v>
      </c>
      <c r="B36" s="41" t="s">
        <v>56</v>
      </c>
      <c r="C36" s="42">
        <v>41188</v>
      </c>
      <c r="D36" s="52">
        <v>0.41666666666666702</v>
      </c>
      <c r="E36" s="44">
        <v>1</v>
      </c>
      <c r="F36" s="53">
        <v>6.3</v>
      </c>
      <c r="G36" s="53">
        <v>70</v>
      </c>
      <c r="H36" s="86">
        <v>3.8</v>
      </c>
      <c r="I36" s="46">
        <v>0.02</v>
      </c>
      <c r="J36" s="87">
        <v>1.1000000000000001</v>
      </c>
      <c r="K36" s="83">
        <v>1.55</v>
      </c>
      <c r="L36" s="88">
        <v>4.0000000000000002E-4</v>
      </c>
      <c r="M36" s="50">
        <v>7.55</v>
      </c>
      <c r="N36" s="50">
        <v>7.32</v>
      </c>
      <c r="O36" s="50">
        <v>7</v>
      </c>
      <c r="P36" s="51" t="str">
        <f>IF($M36&lt;NORMA!$C$7,"NO CUMPLE","CUMPLE")</f>
        <v>CUMPLE</v>
      </c>
      <c r="Q36" s="51" t="str">
        <f>IF($E36&gt;NORMA!$C$8,"NO CUMPLE","CUMPLE")</f>
        <v>CUMPLE</v>
      </c>
      <c r="R36" s="51" t="str">
        <f>IF($F36&gt;NORMA!$C$9,"NO CUMPLE","CUMPLE")</f>
        <v>CUMPLE</v>
      </c>
      <c r="S36" s="51" t="str">
        <f>IF($K36&gt;NORMA!$C$10,"NO CUMPLE","CUMPLE")</f>
        <v>CUMPLE</v>
      </c>
      <c r="T36" s="51" t="str">
        <f>IF($J36&gt;NORMA!$C$11,"NO CUMPLE","CUMPLE")</f>
        <v>NO CUMPLE</v>
      </c>
      <c r="U36" s="51" t="str">
        <f>IF($G36&gt;NORMA!$C$12,"NO CUMPLE","CUMPLE")</f>
        <v>NO CUMPLE</v>
      </c>
      <c r="V36" s="51" t="str">
        <f>IF($H36&gt;NORMA!$C$13,"NO CUMPLE","CUMPLE")</f>
        <v>CUMPLE</v>
      </c>
      <c r="W36" s="51" t="str">
        <f>IF($O36&gt;NORMA!$C$14,"NO CUMPLE","CUMPLE")</f>
        <v>CUMPLE</v>
      </c>
      <c r="X36" s="51" t="str">
        <f>IF(AND($N36&gt;=NORMA!$Q$4, $N36&lt;=NORMA!$R$4),"CUMPLE","NO CUMPLE")</f>
        <v>CUMPLE</v>
      </c>
      <c r="Y36" s="51" t="str">
        <f>IF($I36&gt;NORMA!$C$16,"NO CUMPLE","CUMPLE")</f>
        <v>CUMPLE</v>
      </c>
      <c r="Z36" s="51" t="str">
        <f>IF($M36&lt;NORMA!$C$23,"NO CUMPLE","CUMPLE")</f>
        <v>NO CUMPLE</v>
      </c>
      <c r="AA36" s="51" t="str">
        <f>IF($E36&gt;NORMA!$C$24,"NO CUMPLE","CUMPLE")</f>
        <v>CUMPLE</v>
      </c>
      <c r="AB36" s="51" t="str">
        <f>IF($F36&gt;NORMA!$C$25,"NO CUMPLE","CUMPLE")</f>
        <v>CUMPLE</v>
      </c>
      <c r="AC36" s="51" t="str">
        <f>IF($K36&gt;NORMA!$C$26,"NO CUMPLE","CUMPLE")</f>
        <v>NO CUMPLE</v>
      </c>
      <c r="AD36" s="51" t="str">
        <f>IF($J36&gt;NORMA!$C$27,"NO CUMPLE","CUMPLE")</f>
        <v>NO CUMPLE</v>
      </c>
      <c r="AE36" s="51" t="str">
        <f>IF($G36&gt;NORMA!$C$28,"NO CUMPLE","CUMPLE")</f>
        <v>NO CUMPLE</v>
      </c>
      <c r="AF36" s="51" t="str">
        <f>IF($H36&gt;NORMA!$C$29,"NO CUMPLE","CUMPLE")</f>
        <v>CUMPLE</v>
      </c>
      <c r="AG36" s="51" t="str">
        <f>IF($O36&gt;NORMA!$C$30,"NO CUMPLE","CUMPLE")</f>
        <v>CUMPLE</v>
      </c>
      <c r="AH36" s="51" t="str">
        <f>IF(AND($N36&gt;=NORMA!$R$18, $N36&lt;=NORMA!$S$18),"CUMPLE","NO CUMPLE")</f>
        <v>CUMPLE</v>
      </c>
      <c r="AI36" s="51" t="str">
        <f>IF($I36&gt;NORMA!$C$32,"NO CUMPLE","CUMPLE")</f>
        <v>CUMPLE</v>
      </c>
    </row>
    <row r="37" spans="1:35" ht="14.25" customHeight="1" x14ac:dyDescent="0.35">
      <c r="A37" s="40" t="s">
        <v>55</v>
      </c>
      <c r="B37" s="41" t="s">
        <v>56</v>
      </c>
      <c r="C37" s="42">
        <v>41201</v>
      </c>
      <c r="D37" s="52">
        <v>0.25</v>
      </c>
      <c r="E37" s="44">
        <v>1</v>
      </c>
      <c r="F37" s="53">
        <v>4.01</v>
      </c>
      <c r="G37" s="53">
        <v>4</v>
      </c>
      <c r="H37" s="85">
        <v>3.6</v>
      </c>
      <c r="I37" s="46">
        <v>0.23</v>
      </c>
      <c r="J37" s="82">
        <v>0.57999999999999996</v>
      </c>
      <c r="K37" s="83">
        <v>1.4</v>
      </c>
      <c r="L37" s="84">
        <v>3.5400000000000001E-2</v>
      </c>
      <c r="M37" s="50">
        <v>7.6</v>
      </c>
      <c r="N37" s="50">
        <v>7.45</v>
      </c>
      <c r="O37" s="50">
        <v>43</v>
      </c>
      <c r="P37" s="51" t="str">
        <f>IF($M37&lt;NORMA!$C$7,"NO CUMPLE","CUMPLE")</f>
        <v>CUMPLE</v>
      </c>
      <c r="Q37" s="51" t="str">
        <f>IF($E37&gt;NORMA!$C$8,"NO CUMPLE","CUMPLE")</f>
        <v>CUMPLE</v>
      </c>
      <c r="R37" s="51" t="str">
        <f>IF($F37&gt;NORMA!$C$9,"NO CUMPLE","CUMPLE")</f>
        <v>CUMPLE</v>
      </c>
      <c r="S37" s="51" t="str">
        <f>IF($K37&gt;NORMA!$C$10,"NO CUMPLE","CUMPLE")</f>
        <v>CUMPLE</v>
      </c>
      <c r="T37" s="51" t="str">
        <f>IF($J37&gt;NORMA!$C$11,"NO CUMPLE","CUMPLE")</f>
        <v>CUMPLE</v>
      </c>
      <c r="U37" s="51" t="str">
        <f>IF($G37&gt;NORMA!$C$12,"NO CUMPLE","CUMPLE")</f>
        <v>CUMPLE</v>
      </c>
      <c r="V37" s="51" t="str">
        <f>IF($H37&gt;NORMA!$C$13,"NO CUMPLE","CUMPLE")</f>
        <v>CUMPLE</v>
      </c>
      <c r="W37" s="51" t="str">
        <f>IF($O37&gt;NORMA!$C$14,"NO CUMPLE","CUMPLE")</f>
        <v>CUMPLE</v>
      </c>
      <c r="X37" s="51" t="str">
        <f>IF(AND($N37&gt;=NORMA!$Q$4, $N37&lt;=NORMA!$R$4),"CUMPLE","NO CUMPLE")</f>
        <v>CUMPLE</v>
      </c>
      <c r="Y37" s="51" t="str">
        <f>IF($I37&gt;NORMA!$C$16,"NO CUMPLE","CUMPLE")</f>
        <v>CUMPLE</v>
      </c>
      <c r="Z37" s="51" t="str">
        <f>IF($M37&lt;NORMA!$C$23,"NO CUMPLE","CUMPLE")</f>
        <v>NO CUMPLE</v>
      </c>
      <c r="AA37" s="51" t="str">
        <f>IF($E37&gt;NORMA!$C$24,"NO CUMPLE","CUMPLE")</f>
        <v>CUMPLE</v>
      </c>
      <c r="AB37" s="51" t="str">
        <f>IF($F37&gt;NORMA!$C$25,"NO CUMPLE","CUMPLE")</f>
        <v>CUMPLE</v>
      </c>
      <c r="AC37" s="51" t="str">
        <f>IF($K37&gt;NORMA!$C$26,"NO CUMPLE","CUMPLE")</f>
        <v>CUMPLE</v>
      </c>
      <c r="AD37" s="51" t="str">
        <f>IF($J37&gt;NORMA!$C$27,"NO CUMPLE","CUMPLE")</f>
        <v>CUMPLE</v>
      </c>
      <c r="AE37" s="51" t="str">
        <f>IF($G37&gt;NORMA!$C$28,"NO CUMPLE","CUMPLE")</f>
        <v>CUMPLE</v>
      </c>
      <c r="AF37" s="51" t="str">
        <f>IF($H37&gt;NORMA!$C$29,"NO CUMPLE","CUMPLE")</f>
        <v>CUMPLE</v>
      </c>
      <c r="AG37" s="51" t="str">
        <f>IF($O37&gt;NORMA!$C$30,"NO CUMPLE","CUMPLE")</f>
        <v>CUMPLE</v>
      </c>
      <c r="AH37" s="51" t="str">
        <f>IF(AND($N37&gt;=NORMA!$R$18, $N37&lt;=NORMA!$S$18),"CUMPLE","NO CUMPLE")</f>
        <v>CUMPLE</v>
      </c>
      <c r="AI37" s="51" t="str">
        <f>IF($I37&gt;NORMA!$C$32,"NO CUMPLE","CUMPLE")</f>
        <v>CUMPLE</v>
      </c>
    </row>
    <row r="38" spans="1:35" ht="14.25" customHeight="1" x14ac:dyDescent="0.35">
      <c r="A38" s="40" t="s">
        <v>55</v>
      </c>
      <c r="B38" s="41" t="s">
        <v>56</v>
      </c>
      <c r="C38" s="42">
        <v>41215</v>
      </c>
      <c r="D38" s="52">
        <v>0.58333333333333304</v>
      </c>
      <c r="E38" s="44">
        <v>1</v>
      </c>
      <c r="F38" s="53">
        <v>6.1</v>
      </c>
      <c r="G38" s="53">
        <v>3</v>
      </c>
      <c r="H38" s="85">
        <v>8.5</v>
      </c>
      <c r="I38" s="46">
        <v>0.09</v>
      </c>
      <c r="J38" s="82">
        <v>1.17</v>
      </c>
      <c r="K38" s="83">
        <v>1.4</v>
      </c>
      <c r="L38" s="84">
        <v>3.6499999999999998E-2</v>
      </c>
      <c r="M38" s="50">
        <v>7.63</v>
      </c>
      <c r="N38" s="50">
        <v>7.32</v>
      </c>
      <c r="O38" s="50">
        <v>9.1</v>
      </c>
      <c r="P38" s="51" t="str">
        <f>IF($M38&lt;NORMA!$C$7,"NO CUMPLE","CUMPLE")</f>
        <v>CUMPLE</v>
      </c>
      <c r="Q38" s="51" t="str">
        <f>IF($E38&gt;NORMA!$C$8,"NO CUMPLE","CUMPLE")</f>
        <v>CUMPLE</v>
      </c>
      <c r="R38" s="51" t="str">
        <f>IF($F38&gt;NORMA!$C$9,"NO CUMPLE","CUMPLE")</f>
        <v>CUMPLE</v>
      </c>
      <c r="S38" s="51" t="str">
        <f>IF($K38&gt;NORMA!$C$10,"NO CUMPLE","CUMPLE")</f>
        <v>CUMPLE</v>
      </c>
      <c r="T38" s="51" t="str">
        <f>IF($J38&gt;NORMA!$C$11,"NO CUMPLE","CUMPLE")</f>
        <v>NO CUMPLE</v>
      </c>
      <c r="U38" s="51" t="str">
        <f>IF($G38&gt;NORMA!$C$12,"NO CUMPLE","CUMPLE")</f>
        <v>CUMPLE</v>
      </c>
      <c r="V38" s="51" t="str">
        <f>IF($H38&gt;NORMA!$C$13,"NO CUMPLE","CUMPLE")</f>
        <v>CUMPLE</v>
      </c>
      <c r="W38" s="51" t="str">
        <f>IF($O38&gt;NORMA!$C$14,"NO CUMPLE","CUMPLE")</f>
        <v>CUMPLE</v>
      </c>
      <c r="X38" s="51" t="str">
        <f>IF(AND($N38&gt;=NORMA!$Q$4, $N38&lt;=NORMA!$R$4),"CUMPLE","NO CUMPLE")</f>
        <v>CUMPLE</v>
      </c>
      <c r="Y38" s="51" t="str">
        <f>IF($I38&gt;NORMA!$C$16,"NO CUMPLE","CUMPLE")</f>
        <v>CUMPLE</v>
      </c>
      <c r="Z38" s="51" t="str">
        <f>IF($M38&lt;NORMA!$C$23,"NO CUMPLE","CUMPLE")</f>
        <v>NO CUMPLE</v>
      </c>
      <c r="AA38" s="51" t="str">
        <f>IF($E38&gt;NORMA!$C$24,"NO CUMPLE","CUMPLE")</f>
        <v>CUMPLE</v>
      </c>
      <c r="AB38" s="51" t="str">
        <f>IF($F38&gt;NORMA!$C$25,"NO CUMPLE","CUMPLE")</f>
        <v>CUMPLE</v>
      </c>
      <c r="AC38" s="51" t="str">
        <f>IF($K38&gt;NORMA!$C$26,"NO CUMPLE","CUMPLE")</f>
        <v>CUMPLE</v>
      </c>
      <c r="AD38" s="51" t="str">
        <f>IF($J38&gt;NORMA!$C$27,"NO CUMPLE","CUMPLE")</f>
        <v>NO CUMPLE</v>
      </c>
      <c r="AE38" s="51" t="str">
        <f>IF($G38&gt;NORMA!$C$28,"NO CUMPLE","CUMPLE")</f>
        <v>CUMPLE</v>
      </c>
      <c r="AF38" s="51" t="str">
        <f>IF($H38&gt;NORMA!$C$29,"NO CUMPLE","CUMPLE")</f>
        <v>CUMPLE</v>
      </c>
      <c r="AG38" s="51" t="str">
        <f>IF($O38&gt;NORMA!$C$30,"NO CUMPLE","CUMPLE")</f>
        <v>CUMPLE</v>
      </c>
      <c r="AH38" s="51" t="str">
        <f>IF(AND($N38&gt;=NORMA!$R$18, $N38&lt;=NORMA!$S$18),"CUMPLE","NO CUMPLE")</f>
        <v>CUMPLE</v>
      </c>
      <c r="AI38" s="51" t="str">
        <f>IF($I38&gt;NORMA!$C$32,"NO CUMPLE","CUMPLE")</f>
        <v>CUMPLE</v>
      </c>
    </row>
    <row r="39" spans="1:35" ht="14.25" customHeight="1" x14ac:dyDescent="0.35">
      <c r="A39" s="40" t="s">
        <v>55</v>
      </c>
      <c r="B39" s="41" t="s">
        <v>56</v>
      </c>
      <c r="C39" s="42">
        <v>41309</v>
      </c>
      <c r="D39" s="52">
        <v>0.375</v>
      </c>
      <c r="E39" s="44">
        <v>1</v>
      </c>
      <c r="F39" s="44">
        <v>2.7</v>
      </c>
      <c r="G39" s="44">
        <v>1.6</v>
      </c>
      <c r="H39" s="80">
        <v>3.6</v>
      </c>
      <c r="I39" s="54">
        <v>0.02</v>
      </c>
      <c r="J39" s="82">
        <v>0.78</v>
      </c>
      <c r="K39" s="83">
        <v>1.9059999999999999</v>
      </c>
      <c r="L39" s="84">
        <v>8.9999999999999998E-4</v>
      </c>
      <c r="M39" s="50">
        <v>7.19</v>
      </c>
      <c r="N39" s="50">
        <v>6.79</v>
      </c>
      <c r="O39" s="50">
        <v>15</v>
      </c>
      <c r="P39" s="51" t="str">
        <f>IF($M39&lt;NORMA!$C$7,"NO CUMPLE","CUMPLE")</f>
        <v>CUMPLE</v>
      </c>
      <c r="Q39" s="51" t="str">
        <f>IF($E39&gt;NORMA!$C$8,"NO CUMPLE","CUMPLE")</f>
        <v>CUMPLE</v>
      </c>
      <c r="R39" s="51" t="str">
        <f>IF($F39&gt;NORMA!$C$9,"NO CUMPLE","CUMPLE")</f>
        <v>CUMPLE</v>
      </c>
      <c r="S39" s="51" t="str">
        <f>IF($K39&gt;NORMA!$C$10,"NO CUMPLE","CUMPLE")</f>
        <v>CUMPLE</v>
      </c>
      <c r="T39" s="51" t="str">
        <f>IF($J39&gt;NORMA!$C$11,"NO CUMPLE","CUMPLE")</f>
        <v>CUMPLE</v>
      </c>
      <c r="U39" s="51" t="str">
        <f>IF($G39&gt;NORMA!$C$12,"NO CUMPLE","CUMPLE")</f>
        <v>CUMPLE</v>
      </c>
      <c r="V39" s="51" t="str">
        <f>IF($H39&gt;NORMA!$C$13,"NO CUMPLE","CUMPLE")</f>
        <v>CUMPLE</v>
      </c>
      <c r="W39" s="51" t="str">
        <f>IF($O39&gt;NORMA!$C$14,"NO CUMPLE","CUMPLE")</f>
        <v>CUMPLE</v>
      </c>
      <c r="X39" s="51" t="str">
        <f>IF(AND($N39&gt;=NORMA!$Q$4, $N39&lt;=NORMA!$R$4),"CUMPLE","NO CUMPLE")</f>
        <v>CUMPLE</v>
      </c>
      <c r="Y39" s="51" t="str">
        <f>IF($I39&gt;NORMA!$C$16,"NO CUMPLE","CUMPLE")</f>
        <v>CUMPLE</v>
      </c>
      <c r="Z39" s="51" t="str">
        <f>IF($M39&lt;NORMA!$C$23,"NO CUMPLE","CUMPLE")</f>
        <v>NO CUMPLE</v>
      </c>
      <c r="AA39" s="51" t="str">
        <f>IF($E39&gt;NORMA!$C$24,"NO CUMPLE","CUMPLE")</f>
        <v>CUMPLE</v>
      </c>
      <c r="AB39" s="51" t="str">
        <f>IF($F39&gt;NORMA!$C$25,"NO CUMPLE","CUMPLE")</f>
        <v>CUMPLE</v>
      </c>
      <c r="AC39" s="51" t="str">
        <f>IF($K39&gt;NORMA!$C$26,"NO CUMPLE","CUMPLE")</f>
        <v>NO CUMPLE</v>
      </c>
      <c r="AD39" s="51" t="str">
        <f>IF($J39&gt;NORMA!$C$27,"NO CUMPLE","CUMPLE")</f>
        <v>CUMPLE</v>
      </c>
      <c r="AE39" s="51" t="str">
        <f>IF($G39&gt;NORMA!$C$28,"NO CUMPLE","CUMPLE")</f>
        <v>CUMPLE</v>
      </c>
      <c r="AF39" s="51" t="str">
        <f>IF($H39&gt;NORMA!$C$29,"NO CUMPLE","CUMPLE")</f>
        <v>CUMPLE</v>
      </c>
      <c r="AG39" s="51" t="str">
        <f>IF($O39&gt;NORMA!$C$30,"NO CUMPLE","CUMPLE")</f>
        <v>CUMPLE</v>
      </c>
      <c r="AH39" s="51" t="str">
        <f>IF(AND($N39&gt;=NORMA!$R$18, $N39&lt;=NORMA!$S$18),"CUMPLE","NO CUMPLE")</f>
        <v>CUMPLE</v>
      </c>
      <c r="AI39" s="51" t="str">
        <f>IF($I39&gt;NORMA!$C$32,"NO CUMPLE","CUMPLE")</f>
        <v>CUMPLE</v>
      </c>
    </row>
    <row r="40" spans="1:35" ht="14.25" customHeight="1" x14ac:dyDescent="0.35">
      <c r="A40" s="40" t="s">
        <v>55</v>
      </c>
      <c r="B40" s="41" t="s">
        <v>56</v>
      </c>
      <c r="C40" s="42">
        <v>41331</v>
      </c>
      <c r="D40" s="52">
        <v>0.58333333333333304</v>
      </c>
      <c r="E40" s="44">
        <v>1</v>
      </c>
      <c r="F40" s="53">
        <v>5.44</v>
      </c>
      <c r="G40" s="44">
        <v>1.6</v>
      </c>
      <c r="H40" s="80">
        <v>3.6</v>
      </c>
      <c r="I40" s="89">
        <v>0.02</v>
      </c>
      <c r="J40" s="82">
        <v>0.74</v>
      </c>
      <c r="K40" s="83">
        <v>1.903</v>
      </c>
      <c r="L40" s="84">
        <v>2.5899999999999999E-2</v>
      </c>
      <c r="M40" s="50">
        <v>7.42</v>
      </c>
      <c r="N40" s="50">
        <v>7.1</v>
      </c>
      <c r="O40" s="50">
        <v>3</v>
      </c>
      <c r="P40" s="51" t="str">
        <f>IF($M40&lt;NORMA!$C$7,"NO CUMPLE","CUMPLE")</f>
        <v>CUMPLE</v>
      </c>
      <c r="Q40" s="51" t="str">
        <f>IF($E40&gt;NORMA!$C$8,"NO CUMPLE","CUMPLE")</f>
        <v>CUMPLE</v>
      </c>
      <c r="R40" s="51" t="str">
        <f>IF($F40&gt;NORMA!$C$9,"NO CUMPLE","CUMPLE")</f>
        <v>CUMPLE</v>
      </c>
      <c r="S40" s="51" t="str">
        <f>IF($K40&gt;NORMA!$C$10,"NO CUMPLE","CUMPLE")</f>
        <v>CUMPLE</v>
      </c>
      <c r="T40" s="51" t="str">
        <f>IF($J40&gt;NORMA!$C$11,"NO CUMPLE","CUMPLE")</f>
        <v>CUMPLE</v>
      </c>
      <c r="U40" s="51" t="str">
        <f>IF($G40&gt;NORMA!$C$12,"NO CUMPLE","CUMPLE")</f>
        <v>CUMPLE</v>
      </c>
      <c r="V40" s="51" t="str">
        <f>IF($H40&gt;NORMA!$C$13,"NO CUMPLE","CUMPLE")</f>
        <v>CUMPLE</v>
      </c>
      <c r="W40" s="51" t="str">
        <f>IF($O40&gt;NORMA!$C$14,"NO CUMPLE","CUMPLE")</f>
        <v>CUMPLE</v>
      </c>
      <c r="X40" s="51" t="str">
        <f>IF(AND($N40&gt;=NORMA!$Q$4, $N40&lt;=NORMA!$R$4),"CUMPLE","NO CUMPLE")</f>
        <v>CUMPLE</v>
      </c>
      <c r="Y40" s="51" t="str">
        <f>IF($I40&gt;NORMA!$C$16,"NO CUMPLE","CUMPLE")</f>
        <v>CUMPLE</v>
      </c>
      <c r="Z40" s="51" t="str">
        <f>IF($M40&lt;NORMA!$C$23,"NO CUMPLE","CUMPLE")</f>
        <v>NO CUMPLE</v>
      </c>
      <c r="AA40" s="51" t="str">
        <f>IF($E40&gt;NORMA!$C$24,"NO CUMPLE","CUMPLE")</f>
        <v>CUMPLE</v>
      </c>
      <c r="AB40" s="51" t="str">
        <f>IF($F40&gt;NORMA!$C$25,"NO CUMPLE","CUMPLE")</f>
        <v>CUMPLE</v>
      </c>
      <c r="AC40" s="51" t="str">
        <f>IF($K40&gt;NORMA!$C$26,"NO CUMPLE","CUMPLE")</f>
        <v>NO CUMPLE</v>
      </c>
      <c r="AD40" s="51" t="str">
        <f>IF($J40&gt;NORMA!$C$27,"NO CUMPLE","CUMPLE")</f>
        <v>CUMPLE</v>
      </c>
      <c r="AE40" s="51" t="str">
        <f>IF($G40&gt;NORMA!$C$28,"NO CUMPLE","CUMPLE")</f>
        <v>CUMPLE</v>
      </c>
      <c r="AF40" s="51" t="str">
        <f>IF($H40&gt;NORMA!$C$29,"NO CUMPLE","CUMPLE")</f>
        <v>CUMPLE</v>
      </c>
      <c r="AG40" s="51" t="str">
        <f>IF($O40&gt;NORMA!$C$30,"NO CUMPLE","CUMPLE")</f>
        <v>CUMPLE</v>
      </c>
      <c r="AH40" s="51" t="str">
        <f>IF(AND($N40&gt;=NORMA!$R$18, $N40&lt;=NORMA!$S$18),"CUMPLE","NO CUMPLE")</f>
        <v>CUMPLE</v>
      </c>
      <c r="AI40" s="51" t="str">
        <f>IF($I40&gt;NORMA!$C$32,"NO CUMPLE","CUMPLE")</f>
        <v>CUMPLE</v>
      </c>
    </row>
    <row r="41" spans="1:35" ht="14.25" customHeight="1" x14ac:dyDescent="0.35">
      <c r="A41" s="40" t="s">
        <v>55</v>
      </c>
      <c r="B41" s="41" t="s">
        <v>56</v>
      </c>
      <c r="C41" s="42">
        <v>41354</v>
      </c>
      <c r="D41" s="52">
        <v>0.6875</v>
      </c>
      <c r="E41" s="44">
        <v>1</v>
      </c>
      <c r="F41" s="53">
        <v>5.07</v>
      </c>
      <c r="G41" s="44">
        <v>1.6</v>
      </c>
      <c r="H41" s="85">
        <v>8.1</v>
      </c>
      <c r="I41" s="54">
        <v>0.03</v>
      </c>
      <c r="J41" s="82">
        <v>0.82</v>
      </c>
      <c r="K41" s="83">
        <v>1.903</v>
      </c>
      <c r="L41" s="84">
        <v>1.35E-2</v>
      </c>
      <c r="M41" s="50">
        <v>7.58</v>
      </c>
      <c r="N41" s="50">
        <v>7.43</v>
      </c>
      <c r="O41" s="50">
        <v>91</v>
      </c>
      <c r="P41" s="51" t="str">
        <f>IF($M41&lt;NORMA!$C$7,"NO CUMPLE","CUMPLE")</f>
        <v>CUMPLE</v>
      </c>
      <c r="Q41" s="51" t="str">
        <f>IF($E41&gt;NORMA!$C$8,"NO CUMPLE","CUMPLE")</f>
        <v>CUMPLE</v>
      </c>
      <c r="R41" s="51" t="str">
        <f>IF($F41&gt;NORMA!$C$9,"NO CUMPLE","CUMPLE")</f>
        <v>CUMPLE</v>
      </c>
      <c r="S41" s="51" t="str">
        <f>IF($K41&gt;NORMA!$C$10,"NO CUMPLE","CUMPLE")</f>
        <v>CUMPLE</v>
      </c>
      <c r="T41" s="51" t="str">
        <f>IF($J41&gt;NORMA!$C$11,"NO CUMPLE","CUMPLE")</f>
        <v>CUMPLE</v>
      </c>
      <c r="U41" s="51" t="str">
        <f>IF($G41&gt;NORMA!$C$12,"NO CUMPLE","CUMPLE")</f>
        <v>CUMPLE</v>
      </c>
      <c r="V41" s="51" t="str">
        <f>IF($H41&gt;NORMA!$C$13,"NO CUMPLE","CUMPLE")</f>
        <v>CUMPLE</v>
      </c>
      <c r="W41" s="51" t="str">
        <f>IF($O41&gt;NORMA!$C$14,"NO CUMPLE","CUMPLE")</f>
        <v>CUMPLE</v>
      </c>
      <c r="X41" s="51" t="str">
        <f>IF(AND($N41&gt;=NORMA!$Q$4, $N41&lt;=NORMA!$R$4),"CUMPLE","NO CUMPLE")</f>
        <v>CUMPLE</v>
      </c>
      <c r="Y41" s="51" t="str">
        <f>IF($I41&gt;NORMA!$C$16,"NO CUMPLE","CUMPLE")</f>
        <v>CUMPLE</v>
      </c>
      <c r="Z41" s="51" t="str">
        <f>IF($M41&lt;NORMA!$C$23,"NO CUMPLE","CUMPLE")</f>
        <v>NO CUMPLE</v>
      </c>
      <c r="AA41" s="51" t="str">
        <f>IF($E41&gt;NORMA!$C$24,"NO CUMPLE","CUMPLE")</f>
        <v>CUMPLE</v>
      </c>
      <c r="AB41" s="51" t="str">
        <f>IF($F41&gt;NORMA!$C$25,"NO CUMPLE","CUMPLE")</f>
        <v>CUMPLE</v>
      </c>
      <c r="AC41" s="51" t="str">
        <f>IF($K41&gt;NORMA!$C$26,"NO CUMPLE","CUMPLE")</f>
        <v>NO CUMPLE</v>
      </c>
      <c r="AD41" s="51" t="str">
        <f>IF($J41&gt;NORMA!$C$27,"NO CUMPLE","CUMPLE")</f>
        <v>CUMPLE</v>
      </c>
      <c r="AE41" s="51" t="str">
        <f>IF($G41&gt;NORMA!$C$28,"NO CUMPLE","CUMPLE")</f>
        <v>CUMPLE</v>
      </c>
      <c r="AF41" s="51" t="str">
        <f>IF($H41&gt;NORMA!$C$29,"NO CUMPLE","CUMPLE")</f>
        <v>CUMPLE</v>
      </c>
      <c r="AG41" s="51" t="str">
        <f>IF($O41&gt;NORMA!$C$30,"NO CUMPLE","CUMPLE")</f>
        <v>CUMPLE</v>
      </c>
      <c r="AH41" s="51" t="str">
        <f>IF(AND($N41&gt;=NORMA!$R$18, $N41&lt;=NORMA!$S$18),"CUMPLE","NO CUMPLE")</f>
        <v>CUMPLE</v>
      </c>
      <c r="AI41" s="51" t="str">
        <f>IF($I41&gt;NORMA!$C$32,"NO CUMPLE","CUMPLE")</f>
        <v>CUMPLE</v>
      </c>
    </row>
    <row r="42" spans="1:35" ht="14.25" customHeight="1" x14ac:dyDescent="0.35">
      <c r="A42" s="40" t="s">
        <v>55</v>
      </c>
      <c r="B42" s="41" t="s">
        <v>56</v>
      </c>
      <c r="C42" s="42">
        <v>41387</v>
      </c>
      <c r="D42" s="52">
        <v>0.5</v>
      </c>
      <c r="E42" s="44">
        <v>1</v>
      </c>
      <c r="F42" s="44">
        <v>2.7</v>
      </c>
      <c r="G42" s="53">
        <v>2.8</v>
      </c>
      <c r="H42" s="85">
        <v>8.9</v>
      </c>
      <c r="I42" s="54">
        <v>0.04</v>
      </c>
      <c r="J42" s="82">
        <v>0.71</v>
      </c>
      <c r="K42" s="83">
        <v>1.903</v>
      </c>
      <c r="L42" s="84">
        <v>2.0999999999999999E-3</v>
      </c>
      <c r="M42" s="50">
        <v>7.08</v>
      </c>
      <c r="N42" s="50">
        <v>7.48</v>
      </c>
      <c r="O42" s="50">
        <v>210</v>
      </c>
      <c r="P42" s="51" t="str">
        <f>IF($M42&lt;NORMA!$C$7,"NO CUMPLE","CUMPLE")</f>
        <v>CUMPLE</v>
      </c>
      <c r="Q42" s="51" t="str">
        <f>IF($E42&gt;NORMA!$C$8,"NO CUMPLE","CUMPLE")</f>
        <v>CUMPLE</v>
      </c>
      <c r="R42" s="51" t="str">
        <f>IF($F42&gt;NORMA!$C$9,"NO CUMPLE","CUMPLE")</f>
        <v>CUMPLE</v>
      </c>
      <c r="S42" s="51" t="str">
        <f>IF($K42&gt;NORMA!$C$10,"NO CUMPLE","CUMPLE")</f>
        <v>CUMPLE</v>
      </c>
      <c r="T42" s="51" t="str">
        <f>IF($J42&gt;NORMA!$C$11,"NO CUMPLE","CUMPLE")</f>
        <v>CUMPLE</v>
      </c>
      <c r="U42" s="51" t="str">
        <f>IF($G42&gt;NORMA!$C$12,"NO CUMPLE","CUMPLE")</f>
        <v>CUMPLE</v>
      </c>
      <c r="V42" s="51" t="str">
        <f>IF($H42&gt;NORMA!$C$13,"NO CUMPLE","CUMPLE")</f>
        <v>CUMPLE</v>
      </c>
      <c r="W42" s="51" t="str">
        <f>IF($O42&gt;NORMA!$C$14,"NO CUMPLE","CUMPLE")</f>
        <v>CUMPLE</v>
      </c>
      <c r="X42" s="51" t="str">
        <f>IF(AND($N42&gt;=NORMA!$Q$4, $N42&lt;=NORMA!$R$4),"CUMPLE","NO CUMPLE")</f>
        <v>CUMPLE</v>
      </c>
      <c r="Y42" s="51" t="str">
        <f>IF($I42&gt;NORMA!$C$16,"NO CUMPLE","CUMPLE")</f>
        <v>CUMPLE</v>
      </c>
      <c r="Z42" s="51" t="str">
        <f>IF($M42&lt;NORMA!$C$23,"NO CUMPLE","CUMPLE")</f>
        <v>NO CUMPLE</v>
      </c>
      <c r="AA42" s="51" t="str">
        <f>IF($E42&gt;NORMA!$C$24,"NO CUMPLE","CUMPLE")</f>
        <v>CUMPLE</v>
      </c>
      <c r="AB42" s="51" t="str">
        <f>IF($F42&gt;NORMA!$C$25,"NO CUMPLE","CUMPLE")</f>
        <v>CUMPLE</v>
      </c>
      <c r="AC42" s="51" t="str">
        <f>IF($K42&gt;NORMA!$C$26,"NO CUMPLE","CUMPLE")</f>
        <v>NO CUMPLE</v>
      </c>
      <c r="AD42" s="51" t="str">
        <f>IF($J42&gt;NORMA!$C$27,"NO CUMPLE","CUMPLE")</f>
        <v>CUMPLE</v>
      </c>
      <c r="AE42" s="51" t="str">
        <f>IF($G42&gt;NORMA!$C$28,"NO CUMPLE","CUMPLE")</f>
        <v>CUMPLE</v>
      </c>
      <c r="AF42" s="51" t="str">
        <f>IF($H42&gt;NORMA!$C$29,"NO CUMPLE","CUMPLE")</f>
        <v>CUMPLE</v>
      </c>
      <c r="AG42" s="51" t="str">
        <f>IF($O42&gt;NORMA!$C$30,"NO CUMPLE","CUMPLE")</f>
        <v>CUMPLE</v>
      </c>
      <c r="AH42" s="51" t="str">
        <f>IF(AND($N42&gt;=NORMA!$R$18, $N42&lt;=NORMA!$S$18),"CUMPLE","NO CUMPLE")</f>
        <v>CUMPLE</v>
      </c>
      <c r="AI42" s="51" t="str">
        <f>IF($I42&gt;NORMA!$C$32,"NO CUMPLE","CUMPLE")</f>
        <v>CUMPLE</v>
      </c>
    </row>
    <row r="43" spans="1:35" ht="14.25" customHeight="1" x14ac:dyDescent="0.35">
      <c r="A43" s="40" t="s">
        <v>55</v>
      </c>
      <c r="B43" s="41" t="s">
        <v>56</v>
      </c>
      <c r="C43" s="42">
        <v>41400</v>
      </c>
      <c r="D43" s="52">
        <v>0.41666666666666702</v>
      </c>
      <c r="E43" s="44">
        <v>1</v>
      </c>
      <c r="F43" s="44">
        <v>2.7</v>
      </c>
      <c r="G43" s="53">
        <v>5.5</v>
      </c>
      <c r="H43" s="80">
        <v>3.6</v>
      </c>
      <c r="I43" s="89">
        <v>0.02</v>
      </c>
      <c r="J43" s="82">
        <v>0.77</v>
      </c>
      <c r="K43" s="83">
        <v>1.903</v>
      </c>
      <c r="L43" s="84">
        <v>1.0200000000000001E-2</v>
      </c>
      <c r="M43" s="50">
        <v>7.32</v>
      </c>
      <c r="N43" s="50">
        <v>7.61</v>
      </c>
      <c r="O43" s="50">
        <v>36</v>
      </c>
      <c r="P43" s="51" t="str">
        <f>IF($M43&lt;NORMA!$C$7,"NO CUMPLE","CUMPLE")</f>
        <v>CUMPLE</v>
      </c>
      <c r="Q43" s="51" t="str">
        <f>IF($E43&gt;NORMA!$C$8,"NO CUMPLE","CUMPLE")</f>
        <v>CUMPLE</v>
      </c>
      <c r="R43" s="51" t="str">
        <f>IF($F43&gt;NORMA!$C$9,"NO CUMPLE","CUMPLE")</f>
        <v>CUMPLE</v>
      </c>
      <c r="S43" s="51" t="str">
        <f>IF($K43&gt;NORMA!$C$10,"NO CUMPLE","CUMPLE")</f>
        <v>CUMPLE</v>
      </c>
      <c r="T43" s="51" t="str">
        <f>IF($J43&gt;NORMA!$C$11,"NO CUMPLE","CUMPLE")</f>
        <v>CUMPLE</v>
      </c>
      <c r="U43" s="51" t="str">
        <f>IF($G43&gt;NORMA!$C$12,"NO CUMPLE","CUMPLE")</f>
        <v>CUMPLE</v>
      </c>
      <c r="V43" s="51" t="str">
        <f>IF($H43&gt;NORMA!$C$13,"NO CUMPLE","CUMPLE")</f>
        <v>CUMPLE</v>
      </c>
      <c r="W43" s="51" t="str">
        <f>IF($O43&gt;NORMA!$C$14,"NO CUMPLE","CUMPLE")</f>
        <v>CUMPLE</v>
      </c>
      <c r="X43" s="51" t="str">
        <f>IF(AND($N43&gt;=NORMA!$Q$4, $N43&lt;=NORMA!$R$4),"CUMPLE","NO CUMPLE")</f>
        <v>CUMPLE</v>
      </c>
      <c r="Y43" s="51" t="str">
        <f>IF($I43&gt;NORMA!$C$16,"NO CUMPLE","CUMPLE")</f>
        <v>CUMPLE</v>
      </c>
      <c r="Z43" s="51" t="str">
        <f>IF($M43&lt;NORMA!$C$23,"NO CUMPLE","CUMPLE")</f>
        <v>NO CUMPLE</v>
      </c>
      <c r="AA43" s="51" t="str">
        <f>IF($E43&gt;NORMA!$C$24,"NO CUMPLE","CUMPLE")</f>
        <v>CUMPLE</v>
      </c>
      <c r="AB43" s="51" t="str">
        <f>IF($F43&gt;NORMA!$C$25,"NO CUMPLE","CUMPLE")</f>
        <v>CUMPLE</v>
      </c>
      <c r="AC43" s="51" t="str">
        <f>IF($K43&gt;NORMA!$C$26,"NO CUMPLE","CUMPLE")</f>
        <v>NO CUMPLE</v>
      </c>
      <c r="AD43" s="51" t="str">
        <f>IF($J43&gt;NORMA!$C$27,"NO CUMPLE","CUMPLE")</f>
        <v>CUMPLE</v>
      </c>
      <c r="AE43" s="51" t="str">
        <f>IF($G43&gt;NORMA!$C$28,"NO CUMPLE","CUMPLE")</f>
        <v>CUMPLE</v>
      </c>
      <c r="AF43" s="51" t="str">
        <f>IF($H43&gt;NORMA!$C$29,"NO CUMPLE","CUMPLE")</f>
        <v>CUMPLE</v>
      </c>
      <c r="AG43" s="51" t="str">
        <f>IF($O43&gt;NORMA!$C$30,"NO CUMPLE","CUMPLE")</f>
        <v>CUMPLE</v>
      </c>
      <c r="AH43" s="51" t="str">
        <f>IF(AND($N43&gt;=NORMA!$R$18, $N43&lt;=NORMA!$S$18),"CUMPLE","NO CUMPLE")</f>
        <v>CUMPLE</v>
      </c>
      <c r="AI43" s="51" t="str">
        <f>IF($I43&gt;NORMA!$C$32,"NO CUMPLE","CUMPLE")</f>
        <v>CUMPLE</v>
      </c>
    </row>
    <row r="44" spans="1:35" ht="14.25" customHeight="1" x14ac:dyDescent="0.35">
      <c r="A44" s="40" t="s">
        <v>55</v>
      </c>
      <c r="B44" s="41" t="s">
        <v>56</v>
      </c>
      <c r="C44" s="42">
        <v>41429</v>
      </c>
      <c r="D44" s="52">
        <v>0.5</v>
      </c>
      <c r="E44" s="44">
        <v>1</v>
      </c>
      <c r="F44" s="53">
        <v>3.58</v>
      </c>
      <c r="G44" s="53">
        <v>3.5</v>
      </c>
      <c r="H44" s="85">
        <v>7.5</v>
      </c>
      <c r="I44" s="54">
        <v>0.03</v>
      </c>
      <c r="J44" s="82">
        <v>0.7</v>
      </c>
      <c r="K44" s="83">
        <v>1.903</v>
      </c>
      <c r="L44" s="84">
        <v>1.9E-3</v>
      </c>
      <c r="M44" s="50">
        <v>7.44</v>
      </c>
      <c r="N44" s="50">
        <v>7.45</v>
      </c>
      <c r="O44" s="50">
        <v>36</v>
      </c>
      <c r="P44" s="51" t="str">
        <f>IF($M44&lt;NORMA!$C$7,"NO CUMPLE","CUMPLE")</f>
        <v>CUMPLE</v>
      </c>
      <c r="Q44" s="51" t="str">
        <f>IF($E44&gt;NORMA!$C$8,"NO CUMPLE","CUMPLE")</f>
        <v>CUMPLE</v>
      </c>
      <c r="R44" s="51" t="str">
        <f>IF($F44&gt;NORMA!$C$9,"NO CUMPLE","CUMPLE")</f>
        <v>CUMPLE</v>
      </c>
      <c r="S44" s="51" t="str">
        <f>IF($K44&gt;NORMA!$C$10,"NO CUMPLE","CUMPLE")</f>
        <v>CUMPLE</v>
      </c>
      <c r="T44" s="51" t="str">
        <f>IF($J44&gt;NORMA!$C$11,"NO CUMPLE","CUMPLE")</f>
        <v>CUMPLE</v>
      </c>
      <c r="U44" s="51" t="str">
        <f>IF($G44&gt;NORMA!$C$12,"NO CUMPLE","CUMPLE")</f>
        <v>CUMPLE</v>
      </c>
      <c r="V44" s="51" t="str">
        <f>IF($H44&gt;NORMA!$C$13,"NO CUMPLE","CUMPLE")</f>
        <v>CUMPLE</v>
      </c>
      <c r="W44" s="51" t="str">
        <f>IF($O44&gt;NORMA!$C$14,"NO CUMPLE","CUMPLE")</f>
        <v>CUMPLE</v>
      </c>
      <c r="X44" s="51" t="str">
        <f>IF(AND($N44&gt;=NORMA!$Q$4, $N44&lt;=NORMA!$R$4),"CUMPLE","NO CUMPLE")</f>
        <v>CUMPLE</v>
      </c>
      <c r="Y44" s="51" t="str">
        <f>IF($I44&gt;NORMA!$C$16,"NO CUMPLE","CUMPLE")</f>
        <v>CUMPLE</v>
      </c>
      <c r="Z44" s="51" t="str">
        <f>IF($M44&lt;NORMA!$C$23,"NO CUMPLE","CUMPLE")</f>
        <v>NO CUMPLE</v>
      </c>
      <c r="AA44" s="51" t="str">
        <f>IF($E44&gt;NORMA!$C$24,"NO CUMPLE","CUMPLE")</f>
        <v>CUMPLE</v>
      </c>
      <c r="AB44" s="51" t="str">
        <f>IF($F44&gt;NORMA!$C$25,"NO CUMPLE","CUMPLE")</f>
        <v>CUMPLE</v>
      </c>
      <c r="AC44" s="51" t="str">
        <f>IF($K44&gt;NORMA!$C$26,"NO CUMPLE","CUMPLE")</f>
        <v>NO CUMPLE</v>
      </c>
      <c r="AD44" s="51" t="str">
        <f>IF($J44&gt;NORMA!$C$27,"NO CUMPLE","CUMPLE")</f>
        <v>CUMPLE</v>
      </c>
      <c r="AE44" s="51" t="str">
        <f>IF($G44&gt;NORMA!$C$28,"NO CUMPLE","CUMPLE")</f>
        <v>CUMPLE</v>
      </c>
      <c r="AF44" s="51" t="str">
        <f>IF($H44&gt;NORMA!$C$29,"NO CUMPLE","CUMPLE")</f>
        <v>CUMPLE</v>
      </c>
      <c r="AG44" s="51" t="str">
        <f>IF($O44&gt;NORMA!$C$30,"NO CUMPLE","CUMPLE")</f>
        <v>CUMPLE</v>
      </c>
      <c r="AH44" s="51" t="str">
        <f>IF(AND($N44&gt;=NORMA!$R$18, $N44&lt;=NORMA!$S$18),"CUMPLE","NO CUMPLE")</f>
        <v>CUMPLE</v>
      </c>
      <c r="AI44" s="51" t="str">
        <f>IF($I44&gt;NORMA!$C$32,"NO CUMPLE","CUMPLE")</f>
        <v>CUMPLE</v>
      </c>
    </row>
    <row r="45" spans="1:35" ht="14.25" customHeight="1" x14ac:dyDescent="0.35">
      <c r="A45" s="40" t="s">
        <v>55</v>
      </c>
      <c r="B45" s="41" t="s">
        <v>56</v>
      </c>
      <c r="C45" s="42">
        <v>41464</v>
      </c>
      <c r="D45" s="43">
        <v>0.5</v>
      </c>
      <c r="E45" s="53">
        <v>1.1000000000000001</v>
      </c>
      <c r="F45" s="53">
        <v>24.5</v>
      </c>
      <c r="G45" s="53">
        <v>15</v>
      </c>
      <c r="H45" s="85">
        <v>12</v>
      </c>
      <c r="I45" s="89">
        <v>0.02</v>
      </c>
      <c r="J45" s="82">
        <v>0.94</v>
      </c>
      <c r="K45" s="90">
        <v>1.903</v>
      </c>
      <c r="L45" s="84">
        <v>3.5000000000000001E-3</v>
      </c>
      <c r="M45" s="50">
        <v>6.87</v>
      </c>
      <c r="N45" s="50">
        <v>7.6</v>
      </c>
      <c r="O45" s="50">
        <v>36</v>
      </c>
      <c r="P45" s="51" t="str">
        <f>IF($M45&lt;NORMA!$C$7,"NO CUMPLE","CUMPLE")</f>
        <v>CUMPLE</v>
      </c>
      <c r="Q45" s="51" t="str">
        <f>IF($E45&gt;NORMA!$C$8,"NO CUMPLE","CUMPLE")</f>
        <v>CUMPLE</v>
      </c>
      <c r="R45" s="51" t="str">
        <f>IF($F45&gt;NORMA!$C$9,"NO CUMPLE","CUMPLE")</f>
        <v>CUMPLE</v>
      </c>
      <c r="S45" s="51" t="str">
        <f>IF($K45&gt;NORMA!$C$10,"NO CUMPLE","CUMPLE")</f>
        <v>CUMPLE</v>
      </c>
      <c r="T45" s="51" t="str">
        <f>IF($J45&gt;NORMA!$C$11,"NO CUMPLE","CUMPLE")</f>
        <v>CUMPLE</v>
      </c>
      <c r="U45" s="51" t="str">
        <f>IF($G45&gt;NORMA!$C$12,"NO CUMPLE","CUMPLE")</f>
        <v>CUMPLE</v>
      </c>
      <c r="V45" s="51" t="str">
        <f>IF($H45&gt;NORMA!$C$13,"NO CUMPLE","CUMPLE")</f>
        <v>CUMPLE</v>
      </c>
      <c r="W45" s="51" t="str">
        <f>IF($O45&gt;NORMA!$C$14,"NO CUMPLE","CUMPLE")</f>
        <v>CUMPLE</v>
      </c>
      <c r="X45" s="51" t="str">
        <f>IF(AND($N45&gt;=NORMA!$Q$4, $N45&lt;=NORMA!$R$4),"CUMPLE","NO CUMPLE")</f>
        <v>CUMPLE</v>
      </c>
      <c r="Y45" s="51" t="str">
        <f>IF($I45&gt;NORMA!$C$16,"NO CUMPLE","CUMPLE")</f>
        <v>CUMPLE</v>
      </c>
      <c r="Z45" s="51" t="str">
        <f>IF($M45&lt;NORMA!$C$23,"NO CUMPLE","CUMPLE")</f>
        <v>NO CUMPLE</v>
      </c>
      <c r="AA45" s="51" t="str">
        <f>IF($E45&gt;NORMA!$C$24,"NO CUMPLE","CUMPLE")</f>
        <v>CUMPLE</v>
      </c>
      <c r="AB45" s="51" t="str">
        <f>IF($F45&gt;NORMA!$C$25,"NO CUMPLE","CUMPLE")</f>
        <v>NO CUMPLE</v>
      </c>
      <c r="AC45" s="51" t="str">
        <f>IF($K45&gt;NORMA!$C$26,"NO CUMPLE","CUMPLE")</f>
        <v>NO CUMPLE</v>
      </c>
      <c r="AD45" s="51" t="str">
        <f>IF($J45&gt;NORMA!$C$27,"NO CUMPLE","CUMPLE")</f>
        <v>CUMPLE</v>
      </c>
      <c r="AE45" s="51" t="str">
        <f>IF($G45&gt;NORMA!$C$28,"NO CUMPLE","CUMPLE")</f>
        <v>NO CUMPLE</v>
      </c>
      <c r="AF45" s="51" t="str">
        <f>IF($H45&gt;NORMA!$C$29,"NO CUMPLE","CUMPLE")</f>
        <v>NO CUMPLE</v>
      </c>
      <c r="AG45" s="51" t="str">
        <f>IF($O45&gt;NORMA!$C$30,"NO CUMPLE","CUMPLE")</f>
        <v>CUMPLE</v>
      </c>
      <c r="AH45" s="51" t="str">
        <f>IF(AND($N45&gt;=NORMA!$R$18, $N45&lt;=NORMA!$S$18),"CUMPLE","NO CUMPLE")</f>
        <v>CUMPLE</v>
      </c>
      <c r="AI45" s="51" t="str">
        <f>IF($I45&gt;NORMA!$C$32,"NO CUMPLE","CUMPLE")</f>
        <v>CUMPLE</v>
      </c>
    </row>
    <row r="46" spans="1:35" ht="14.25" customHeight="1" x14ac:dyDescent="0.35">
      <c r="A46" s="40" t="s">
        <v>55</v>
      </c>
      <c r="B46" s="41" t="s">
        <v>56</v>
      </c>
      <c r="C46" s="42">
        <v>41508</v>
      </c>
      <c r="D46" s="43">
        <v>0.25</v>
      </c>
      <c r="E46" s="44">
        <v>1</v>
      </c>
      <c r="F46" s="53">
        <v>11.9</v>
      </c>
      <c r="G46" s="53">
        <v>3.4</v>
      </c>
      <c r="H46" s="80">
        <v>3.6</v>
      </c>
      <c r="I46" s="89">
        <v>0.02</v>
      </c>
      <c r="J46" s="82">
        <v>0.78</v>
      </c>
      <c r="K46" s="90">
        <v>1.9</v>
      </c>
      <c r="L46" s="84">
        <v>2.9999999999999997E-4</v>
      </c>
      <c r="M46" s="50">
        <v>7.16</v>
      </c>
      <c r="N46" s="50">
        <v>7.56</v>
      </c>
      <c r="O46" s="50">
        <v>30</v>
      </c>
      <c r="P46" s="51" t="str">
        <f>IF($M46&lt;NORMA!$C$7,"NO CUMPLE","CUMPLE")</f>
        <v>CUMPLE</v>
      </c>
      <c r="Q46" s="51" t="str">
        <f>IF($E46&gt;NORMA!$C$8,"NO CUMPLE","CUMPLE")</f>
        <v>CUMPLE</v>
      </c>
      <c r="R46" s="51" t="str">
        <f>IF($F46&gt;NORMA!$C$9,"NO CUMPLE","CUMPLE")</f>
        <v>CUMPLE</v>
      </c>
      <c r="S46" s="51" t="str">
        <f>IF($K46&gt;NORMA!$C$10,"NO CUMPLE","CUMPLE")</f>
        <v>CUMPLE</v>
      </c>
      <c r="T46" s="51" t="str">
        <f>IF($J46&gt;NORMA!$C$11,"NO CUMPLE","CUMPLE")</f>
        <v>CUMPLE</v>
      </c>
      <c r="U46" s="51" t="str">
        <f>IF($G46&gt;NORMA!$C$12,"NO CUMPLE","CUMPLE")</f>
        <v>CUMPLE</v>
      </c>
      <c r="V46" s="51" t="str">
        <f>IF($H46&gt;NORMA!$C$13,"NO CUMPLE","CUMPLE")</f>
        <v>CUMPLE</v>
      </c>
      <c r="W46" s="51" t="str">
        <f>IF($O46&gt;NORMA!$C$14,"NO CUMPLE","CUMPLE")</f>
        <v>CUMPLE</v>
      </c>
      <c r="X46" s="51" t="str">
        <f>IF(AND($N46&gt;=NORMA!$Q$4, $N46&lt;=NORMA!$R$4),"CUMPLE","NO CUMPLE")</f>
        <v>CUMPLE</v>
      </c>
      <c r="Y46" s="51" t="str">
        <f>IF($I46&gt;NORMA!$C$16,"NO CUMPLE","CUMPLE")</f>
        <v>CUMPLE</v>
      </c>
      <c r="Z46" s="51" t="str">
        <f>IF($M46&lt;NORMA!$C$23,"NO CUMPLE","CUMPLE")</f>
        <v>NO CUMPLE</v>
      </c>
      <c r="AA46" s="51" t="str">
        <f>IF($E46&gt;NORMA!$C$24,"NO CUMPLE","CUMPLE")</f>
        <v>CUMPLE</v>
      </c>
      <c r="AB46" s="51" t="str">
        <f>IF($F46&gt;NORMA!$C$25,"NO CUMPLE","CUMPLE")</f>
        <v>CUMPLE</v>
      </c>
      <c r="AC46" s="51" t="str">
        <f>IF($K46&gt;NORMA!$C$26,"NO CUMPLE","CUMPLE")</f>
        <v>NO CUMPLE</v>
      </c>
      <c r="AD46" s="51" t="str">
        <f>IF($J46&gt;NORMA!$C$27,"NO CUMPLE","CUMPLE")</f>
        <v>CUMPLE</v>
      </c>
      <c r="AE46" s="51" t="str">
        <f>IF($G46&gt;NORMA!$C$28,"NO CUMPLE","CUMPLE")</f>
        <v>CUMPLE</v>
      </c>
      <c r="AF46" s="51" t="str">
        <f>IF($H46&gt;NORMA!$C$29,"NO CUMPLE","CUMPLE")</f>
        <v>CUMPLE</v>
      </c>
      <c r="AG46" s="51" t="str">
        <f>IF($O46&gt;NORMA!$C$30,"NO CUMPLE","CUMPLE")</f>
        <v>CUMPLE</v>
      </c>
      <c r="AH46" s="51" t="str">
        <f>IF(AND($N46&gt;=NORMA!$R$18, $N46&lt;=NORMA!$S$18),"CUMPLE","NO CUMPLE")</f>
        <v>CUMPLE</v>
      </c>
      <c r="AI46" s="51" t="str">
        <f>IF($I46&gt;NORMA!$C$32,"NO CUMPLE","CUMPLE")</f>
        <v>CUMPLE</v>
      </c>
    </row>
    <row r="47" spans="1:35" ht="14.25" customHeight="1" x14ac:dyDescent="0.35">
      <c r="A47" s="40" t="s">
        <v>55</v>
      </c>
      <c r="B47" s="41" t="s">
        <v>56</v>
      </c>
      <c r="C47" s="42">
        <v>41526</v>
      </c>
      <c r="D47" s="43">
        <v>0.58333333333333304</v>
      </c>
      <c r="E47" s="44">
        <v>1</v>
      </c>
      <c r="F47" s="53">
        <v>9</v>
      </c>
      <c r="G47" s="53">
        <v>2</v>
      </c>
      <c r="H47" s="80">
        <v>3.6</v>
      </c>
      <c r="I47" s="54">
        <v>0.05</v>
      </c>
      <c r="J47" s="82">
        <v>1</v>
      </c>
      <c r="K47" s="90">
        <v>1.9</v>
      </c>
      <c r="L47" s="84">
        <v>8.6E-3</v>
      </c>
      <c r="M47" s="50">
        <v>6.86</v>
      </c>
      <c r="N47" s="50">
        <v>7.61</v>
      </c>
      <c r="O47" s="50">
        <v>3</v>
      </c>
      <c r="P47" s="51" t="str">
        <f>IF($M47&lt;NORMA!$C$7,"NO CUMPLE","CUMPLE")</f>
        <v>CUMPLE</v>
      </c>
      <c r="Q47" s="51" t="str">
        <f>IF($E47&gt;NORMA!$C$8,"NO CUMPLE","CUMPLE")</f>
        <v>CUMPLE</v>
      </c>
      <c r="R47" s="51" t="str">
        <f>IF($F47&gt;NORMA!$C$9,"NO CUMPLE","CUMPLE")</f>
        <v>CUMPLE</v>
      </c>
      <c r="S47" s="51" t="str">
        <f>IF($K47&gt;NORMA!$C$10,"NO CUMPLE","CUMPLE")</f>
        <v>CUMPLE</v>
      </c>
      <c r="T47" s="51" t="str">
        <f>IF($J47&gt;NORMA!$C$11,"NO CUMPLE","CUMPLE")</f>
        <v>CUMPLE</v>
      </c>
      <c r="U47" s="51" t="str">
        <f>IF($G47&gt;NORMA!$C$12,"NO CUMPLE","CUMPLE")</f>
        <v>CUMPLE</v>
      </c>
      <c r="V47" s="51" t="str">
        <f>IF($H47&gt;NORMA!$C$13,"NO CUMPLE","CUMPLE")</f>
        <v>CUMPLE</v>
      </c>
      <c r="W47" s="51" t="str">
        <f>IF($O47&gt;NORMA!$C$14,"NO CUMPLE","CUMPLE")</f>
        <v>CUMPLE</v>
      </c>
      <c r="X47" s="51" t="str">
        <f>IF(AND($N47&gt;=NORMA!$Q$4, $N47&lt;=NORMA!$R$4),"CUMPLE","NO CUMPLE")</f>
        <v>CUMPLE</v>
      </c>
      <c r="Y47" s="51" t="str">
        <f>IF($I47&gt;NORMA!$C$16,"NO CUMPLE","CUMPLE")</f>
        <v>CUMPLE</v>
      </c>
      <c r="Z47" s="51" t="str">
        <f>IF($M47&lt;NORMA!$C$23,"NO CUMPLE","CUMPLE")</f>
        <v>NO CUMPLE</v>
      </c>
      <c r="AA47" s="51" t="str">
        <f>IF($E47&gt;NORMA!$C$24,"NO CUMPLE","CUMPLE")</f>
        <v>CUMPLE</v>
      </c>
      <c r="AB47" s="51" t="str">
        <f>IF($F47&gt;NORMA!$C$25,"NO CUMPLE","CUMPLE")</f>
        <v>CUMPLE</v>
      </c>
      <c r="AC47" s="51" t="str">
        <f>IF($K47&gt;NORMA!$C$26,"NO CUMPLE","CUMPLE")</f>
        <v>NO CUMPLE</v>
      </c>
      <c r="AD47" s="51" t="str">
        <f>IF($J47&gt;NORMA!$C$27,"NO CUMPLE","CUMPLE")</f>
        <v>CUMPLE</v>
      </c>
      <c r="AE47" s="51" t="str">
        <f>IF($G47&gt;NORMA!$C$28,"NO CUMPLE","CUMPLE")</f>
        <v>CUMPLE</v>
      </c>
      <c r="AF47" s="51" t="str">
        <f>IF($H47&gt;NORMA!$C$29,"NO CUMPLE","CUMPLE")</f>
        <v>CUMPLE</v>
      </c>
      <c r="AG47" s="51" t="str">
        <f>IF($O47&gt;NORMA!$C$30,"NO CUMPLE","CUMPLE")</f>
        <v>CUMPLE</v>
      </c>
      <c r="AH47" s="51" t="str">
        <f>IF(AND($N47&gt;=NORMA!$R$18, $N47&lt;=NORMA!$S$18),"CUMPLE","NO CUMPLE")</f>
        <v>CUMPLE</v>
      </c>
      <c r="AI47" s="51" t="str">
        <f>IF($I47&gt;NORMA!$C$32,"NO CUMPLE","CUMPLE")</f>
        <v>CUMPLE</v>
      </c>
    </row>
    <row r="48" spans="1:35" ht="14.25" customHeight="1" x14ac:dyDescent="0.35">
      <c r="A48" s="40" t="s">
        <v>55</v>
      </c>
      <c r="B48" s="41" t="s">
        <v>56</v>
      </c>
      <c r="C48" s="42">
        <v>41544</v>
      </c>
      <c r="D48" s="52">
        <v>0.41666666666666702</v>
      </c>
      <c r="E48" s="44">
        <v>1</v>
      </c>
      <c r="F48" s="53">
        <v>7.41</v>
      </c>
      <c r="G48" s="53">
        <v>3.6</v>
      </c>
      <c r="H48" s="80">
        <v>3.6</v>
      </c>
      <c r="I48" s="54">
        <v>0.04</v>
      </c>
      <c r="J48" s="82">
        <v>0.88</v>
      </c>
      <c r="K48" s="90">
        <v>1.9</v>
      </c>
      <c r="L48" s="84">
        <v>5.4000000000000003E-3</v>
      </c>
      <c r="M48" s="50">
        <v>7.08</v>
      </c>
      <c r="N48" s="50">
        <v>7.44</v>
      </c>
      <c r="O48" s="50">
        <v>150</v>
      </c>
      <c r="P48" s="51" t="str">
        <f>IF($M48&lt;NORMA!$C$7,"NO CUMPLE","CUMPLE")</f>
        <v>CUMPLE</v>
      </c>
      <c r="Q48" s="51" t="str">
        <f>IF($E48&gt;NORMA!$C$8,"NO CUMPLE","CUMPLE")</f>
        <v>CUMPLE</v>
      </c>
      <c r="R48" s="51" t="str">
        <f>IF($F48&gt;NORMA!$C$9,"NO CUMPLE","CUMPLE")</f>
        <v>CUMPLE</v>
      </c>
      <c r="S48" s="51" t="str">
        <f>IF($K48&gt;NORMA!$C$10,"NO CUMPLE","CUMPLE")</f>
        <v>CUMPLE</v>
      </c>
      <c r="T48" s="51" t="str">
        <f>IF($J48&gt;NORMA!$C$11,"NO CUMPLE","CUMPLE")</f>
        <v>CUMPLE</v>
      </c>
      <c r="U48" s="51" t="str">
        <f>IF($G48&gt;NORMA!$C$12,"NO CUMPLE","CUMPLE")</f>
        <v>CUMPLE</v>
      </c>
      <c r="V48" s="51" t="str">
        <f>IF($H48&gt;NORMA!$C$13,"NO CUMPLE","CUMPLE")</f>
        <v>CUMPLE</v>
      </c>
      <c r="W48" s="51" t="str">
        <f>IF($O48&gt;NORMA!$C$14,"NO CUMPLE","CUMPLE")</f>
        <v>CUMPLE</v>
      </c>
      <c r="X48" s="51" t="str">
        <f>IF(AND($N48&gt;=NORMA!$Q$4, $N48&lt;=NORMA!$R$4),"CUMPLE","NO CUMPLE")</f>
        <v>CUMPLE</v>
      </c>
      <c r="Y48" s="51" t="str">
        <f>IF($I48&gt;NORMA!$C$16,"NO CUMPLE","CUMPLE")</f>
        <v>CUMPLE</v>
      </c>
      <c r="Z48" s="51" t="str">
        <f>IF($M48&lt;NORMA!$C$23,"NO CUMPLE","CUMPLE")</f>
        <v>NO CUMPLE</v>
      </c>
      <c r="AA48" s="51" t="str">
        <f>IF($E48&gt;NORMA!$C$24,"NO CUMPLE","CUMPLE")</f>
        <v>CUMPLE</v>
      </c>
      <c r="AB48" s="51" t="str">
        <f>IF($F48&gt;NORMA!$C$25,"NO CUMPLE","CUMPLE")</f>
        <v>CUMPLE</v>
      </c>
      <c r="AC48" s="51" t="str">
        <f>IF($K48&gt;NORMA!$C$26,"NO CUMPLE","CUMPLE")</f>
        <v>NO CUMPLE</v>
      </c>
      <c r="AD48" s="51" t="str">
        <f>IF($J48&gt;NORMA!$C$27,"NO CUMPLE","CUMPLE")</f>
        <v>CUMPLE</v>
      </c>
      <c r="AE48" s="51" t="str">
        <f>IF($G48&gt;NORMA!$C$28,"NO CUMPLE","CUMPLE")</f>
        <v>CUMPLE</v>
      </c>
      <c r="AF48" s="51" t="str">
        <f>IF($H48&gt;NORMA!$C$29,"NO CUMPLE","CUMPLE")</f>
        <v>CUMPLE</v>
      </c>
      <c r="AG48" s="51" t="str">
        <f>IF($O48&gt;NORMA!$C$30,"NO CUMPLE","CUMPLE")</f>
        <v>CUMPLE</v>
      </c>
      <c r="AH48" s="51" t="str">
        <f>IF(AND($N48&gt;=NORMA!$R$18, $N48&lt;=NORMA!$S$18),"CUMPLE","NO CUMPLE")</f>
        <v>CUMPLE</v>
      </c>
      <c r="AI48" s="51" t="str">
        <f>IF($I48&gt;NORMA!$C$32,"NO CUMPLE","CUMPLE")</f>
        <v>CUMPLE</v>
      </c>
    </row>
    <row r="49" spans="1:35" ht="14.25" customHeight="1" x14ac:dyDescent="0.35">
      <c r="A49" s="40" t="s">
        <v>55</v>
      </c>
      <c r="B49" s="41" t="s">
        <v>56</v>
      </c>
      <c r="C49" s="42">
        <v>41552</v>
      </c>
      <c r="D49" s="52">
        <v>0.33333333333333298</v>
      </c>
      <c r="E49" s="44">
        <v>1</v>
      </c>
      <c r="F49" s="53">
        <v>6.14</v>
      </c>
      <c r="G49" s="44">
        <v>1.6</v>
      </c>
      <c r="H49" s="80">
        <v>3.6</v>
      </c>
      <c r="I49" s="54">
        <v>0.06</v>
      </c>
      <c r="J49" s="82">
        <v>0.78</v>
      </c>
      <c r="K49" s="90">
        <v>1.9</v>
      </c>
      <c r="L49" s="84">
        <v>1E-3</v>
      </c>
      <c r="M49" s="50">
        <v>7.22</v>
      </c>
      <c r="N49" s="50">
        <v>7.41</v>
      </c>
      <c r="O49" s="50">
        <v>75</v>
      </c>
      <c r="P49" s="51" t="str">
        <f>IF($M49&lt;NORMA!$C$7,"NO CUMPLE","CUMPLE")</f>
        <v>CUMPLE</v>
      </c>
      <c r="Q49" s="51" t="str">
        <f>IF($E49&gt;NORMA!$C$8,"NO CUMPLE","CUMPLE")</f>
        <v>CUMPLE</v>
      </c>
      <c r="R49" s="51" t="str">
        <f>IF($F49&gt;NORMA!$C$9,"NO CUMPLE","CUMPLE")</f>
        <v>CUMPLE</v>
      </c>
      <c r="S49" s="51" t="str">
        <f>IF($K49&gt;NORMA!$C$10,"NO CUMPLE","CUMPLE")</f>
        <v>CUMPLE</v>
      </c>
      <c r="T49" s="51" t="str">
        <f>IF($J49&gt;NORMA!$C$11,"NO CUMPLE","CUMPLE")</f>
        <v>CUMPLE</v>
      </c>
      <c r="U49" s="51" t="str">
        <f>IF($G49&gt;NORMA!$C$12,"NO CUMPLE","CUMPLE")</f>
        <v>CUMPLE</v>
      </c>
      <c r="V49" s="51" t="str">
        <f>IF($H49&gt;NORMA!$C$13,"NO CUMPLE","CUMPLE")</f>
        <v>CUMPLE</v>
      </c>
      <c r="W49" s="51" t="str">
        <f>IF($O49&gt;NORMA!$C$14,"NO CUMPLE","CUMPLE")</f>
        <v>CUMPLE</v>
      </c>
      <c r="X49" s="51" t="str">
        <f>IF(AND($N49&gt;=NORMA!$Q$4, $N49&lt;=NORMA!$R$4),"CUMPLE","NO CUMPLE")</f>
        <v>CUMPLE</v>
      </c>
      <c r="Y49" s="51" t="str">
        <f>IF($I49&gt;NORMA!$C$16,"NO CUMPLE","CUMPLE")</f>
        <v>CUMPLE</v>
      </c>
      <c r="Z49" s="51" t="str">
        <f>IF($M49&lt;NORMA!$C$23,"NO CUMPLE","CUMPLE")</f>
        <v>NO CUMPLE</v>
      </c>
      <c r="AA49" s="51" t="str">
        <f>IF($E49&gt;NORMA!$C$24,"NO CUMPLE","CUMPLE")</f>
        <v>CUMPLE</v>
      </c>
      <c r="AB49" s="51" t="str">
        <f>IF($F49&gt;NORMA!$C$25,"NO CUMPLE","CUMPLE")</f>
        <v>CUMPLE</v>
      </c>
      <c r="AC49" s="51" t="str">
        <f>IF($K49&gt;NORMA!$C$26,"NO CUMPLE","CUMPLE")</f>
        <v>NO CUMPLE</v>
      </c>
      <c r="AD49" s="51" t="str">
        <f>IF($J49&gt;NORMA!$C$27,"NO CUMPLE","CUMPLE")</f>
        <v>CUMPLE</v>
      </c>
      <c r="AE49" s="51" t="str">
        <f>IF($G49&gt;NORMA!$C$28,"NO CUMPLE","CUMPLE")</f>
        <v>CUMPLE</v>
      </c>
      <c r="AF49" s="51" t="str">
        <f>IF($H49&gt;NORMA!$C$29,"NO CUMPLE","CUMPLE")</f>
        <v>CUMPLE</v>
      </c>
      <c r="AG49" s="51" t="str">
        <f>IF($O49&gt;NORMA!$C$30,"NO CUMPLE","CUMPLE")</f>
        <v>CUMPLE</v>
      </c>
      <c r="AH49" s="51" t="str">
        <f>IF(AND($N49&gt;=NORMA!$R$18, $N49&lt;=NORMA!$S$18),"CUMPLE","NO CUMPLE")</f>
        <v>CUMPLE</v>
      </c>
      <c r="AI49" s="51" t="str">
        <f>IF($I49&gt;NORMA!$C$32,"NO CUMPLE","CUMPLE")</f>
        <v>CUMPLE</v>
      </c>
    </row>
    <row r="50" spans="1:35" ht="14.25" customHeight="1" x14ac:dyDescent="0.35">
      <c r="A50" s="40" t="s">
        <v>55</v>
      </c>
      <c r="B50" s="41" t="s">
        <v>56</v>
      </c>
      <c r="C50" s="42">
        <v>41570</v>
      </c>
      <c r="D50" s="52">
        <v>0.70833333333333304</v>
      </c>
      <c r="E50" s="44">
        <v>1</v>
      </c>
      <c r="F50" s="44">
        <v>2.7</v>
      </c>
      <c r="G50" s="44">
        <v>1.6</v>
      </c>
      <c r="H50" s="80">
        <v>3.6</v>
      </c>
      <c r="I50" s="54">
        <v>0.05</v>
      </c>
      <c r="J50" s="82">
        <v>0.82</v>
      </c>
      <c r="K50" s="90">
        <v>1.9</v>
      </c>
      <c r="L50" s="84">
        <v>1E-3</v>
      </c>
      <c r="M50" s="50">
        <v>7.05</v>
      </c>
      <c r="N50" s="50">
        <v>7.42</v>
      </c>
      <c r="O50" s="50">
        <v>93</v>
      </c>
      <c r="P50" s="51" t="str">
        <f>IF($M50&lt;NORMA!$C$7,"NO CUMPLE","CUMPLE")</f>
        <v>CUMPLE</v>
      </c>
      <c r="Q50" s="51" t="str">
        <f>IF($E50&gt;NORMA!$C$8,"NO CUMPLE","CUMPLE")</f>
        <v>CUMPLE</v>
      </c>
      <c r="R50" s="51" t="str">
        <f>IF($F50&gt;NORMA!$C$9,"NO CUMPLE","CUMPLE")</f>
        <v>CUMPLE</v>
      </c>
      <c r="S50" s="51" t="str">
        <f>IF($K50&gt;NORMA!$C$10,"NO CUMPLE","CUMPLE")</f>
        <v>CUMPLE</v>
      </c>
      <c r="T50" s="51" t="str">
        <f>IF($J50&gt;NORMA!$C$11,"NO CUMPLE","CUMPLE")</f>
        <v>CUMPLE</v>
      </c>
      <c r="U50" s="51" t="str">
        <f>IF($G50&gt;NORMA!$C$12,"NO CUMPLE","CUMPLE")</f>
        <v>CUMPLE</v>
      </c>
      <c r="V50" s="51" t="str">
        <f>IF($H50&gt;NORMA!$C$13,"NO CUMPLE","CUMPLE")</f>
        <v>CUMPLE</v>
      </c>
      <c r="W50" s="51" t="str">
        <f>IF($O50&gt;NORMA!$C$14,"NO CUMPLE","CUMPLE")</f>
        <v>CUMPLE</v>
      </c>
      <c r="X50" s="51" t="str">
        <f>IF(AND($N50&gt;=NORMA!$Q$4, $N50&lt;=NORMA!$R$4),"CUMPLE","NO CUMPLE")</f>
        <v>CUMPLE</v>
      </c>
      <c r="Y50" s="51" t="str">
        <f>IF($I50&gt;NORMA!$C$16,"NO CUMPLE","CUMPLE")</f>
        <v>CUMPLE</v>
      </c>
      <c r="Z50" s="51" t="str">
        <f>IF($M50&lt;NORMA!$C$23,"NO CUMPLE","CUMPLE")</f>
        <v>NO CUMPLE</v>
      </c>
      <c r="AA50" s="51" t="str">
        <f>IF($E50&gt;NORMA!$C$24,"NO CUMPLE","CUMPLE")</f>
        <v>CUMPLE</v>
      </c>
      <c r="AB50" s="51" t="str">
        <f>IF($F50&gt;NORMA!$C$25,"NO CUMPLE","CUMPLE")</f>
        <v>CUMPLE</v>
      </c>
      <c r="AC50" s="51" t="str">
        <f>IF($K50&gt;NORMA!$C$26,"NO CUMPLE","CUMPLE")</f>
        <v>NO CUMPLE</v>
      </c>
      <c r="AD50" s="51" t="str">
        <f>IF($J50&gt;NORMA!$C$27,"NO CUMPLE","CUMPLE")</f>
        <v>CUMPLE</v>
      </c>
      <c r="AE50" s="51" t="str">
        <f>IF($G50&gt;NORMA!$C$28,"NO CUMPLE","CUMPLE")</f>
        <v>CUMPLE</v>
      </c>
      <c r="AF50" s="51" t="str">
        <f>IF($H50&gt;NORMA!$C$29,"NO CUMPLE","CUMPLE")</f>
        <v>CUMPLE</v>
      </c>
      <c r="AG50" s="51" t="str">
        <f>IF($O50&gt;NORMA!$C$30,"NO CUMPLE","CUMPLE")</f>
        <v>CUMPLE</v>
      </c>
      <c r="AH50" s="51" t="str">
        <f>IF(AND($N50&gt;=NORMA!$R$18, $N50&lt;=NORMA!$S$18),"CUMPLE","NO CUMPLE")</f>
        <v>CUMPLE</v>
      </c>
      <c r="AI50" s="51" t="str">
        <f>IF($I50&gt;NORMA!$C$32,"NO CUMPLE","CUMPLE")</f>
        <v>CUMPLE</v>
      </c>
    </row>
    <row r="51" spans="1:35" ht="14.25" customHeight="1" x14ac:dyDescent="0.35">
      <c r="A51" s="40" t="s">
        <v>55</v>
      </c>
      <c r="B51" s="91" t="s">
        <v>56</v>
      </c>
      <c r="C51" s="42">
        <v>41927</v>
      </c>
      <c r="D51" s="52">
        <v>0.5</v>
      </c>
      <c r="E51" s="53">
        <v>2</v>
      </c>
      <c r="F51" s="53">
        <v>7</v>
      </c>
      <c r="G51" s="53">
        <v>6</v>
      </c>
      <c r="H51" s="53">
        <v>19</v>
      </c>
      <c r="I51" s="54">
        <v>0.16</v>
      </c>
      <c r="J51" s="54">
        <v>0.99</v>
      </c>
      <c r="K51" s="92">
        <v>0.64700000000000002</v>
      </c>
      <c r="L51" s="55">
        <v>3.3882000000000001E-3</v>
      </c>
      <c r="M51" s="50">
        <v>7.62</v>
      </c>
      <c r="N51" s="50">
        <v>6.86</v>
      </c>
      <c r="O51" s="50">
        <v>1.8</v>
      </c>
      <c r="P51" s="51" t="str">
        <f>IF($M51&lt;NORMA!$C$7,"NO CUMPLE","CUMPLE")</f>
        <v>CUMPLE</v>
      </c>
      <c r="Q51" s="51" t="str">
        <f>IF($E51&gt;NORMA!$C$8,"NO CUMPLE","CUMPLE")</f>
        <v>CUMPLE</v>
      </c>
      <c r="R51" s="51" t="str">
        <f>IF($F51&gt;NORMA!$C$9,"NO CUMPLE","CUMPLE")</f>
        <v>CUMPLE</v>
      </c>
      <c r="S51" s="51" t="str">
        <f>IF($K51&gt;NORMA!$C$10,"NO CUMPLE","CUMPLE")</f>
        <v>CUMPLE</v>
      </c>
      <c r="T51" s="51" t="str">
        <f>IF($J51&gt;NORMA!$C$11,"NO CUMPLE","CUMPLE")</f>
        <v>CUMPLE</v>
      </c>
      <c r="U51" s="51" t="str">
        <f>IF($G51&gt;NORMA!$C$12,"NO CUMPLE","CUMPLE")</f>
        <v>CUMPLE</v>
      </c>
      <c r="V51" s="51" t="str">
        <f>IF($H51&gt;NORMA!$C$13,"NO CUMPLE","CUMPLE")</f>
        <v>CUMPLE</v>
      </c>
      <c r="W51" s="51" t="str">
        <f>IF($O51&gt;NORMA!$C$14,"NO CUMPLE","CUMPLE")</f>
        <v>CUMPLE</v>
      </c>
      <c r="X51" s="51" t="str">
        <f>IF(AND($N51&gt;=NORMA!$Q$4, $N51&lt;=NORMA!$R$4),"CUMPLE","NO CUMPLE")</f>
        <v>CUMPLE</v>
      </c>
      <c r="Y51" s="51" t="str">
        <f>IF($I51&gt;NORMA!$C$16,"NO CUMPLE","CUMPLE")</f>
        <v>CUMPLE</v>
      </c>
      <c r="Z51" s="51" t="str">
        <f>IF($M51&lt;NORMA!$C$23,"NO CUMPLE","CUMPLE")</f>
        <v>NO CUMPLE</v>
      </c>
      <c r="AA51" s="51" t="str">
        <f>IF($E51&gt;NORMA!$C$24,"NO CUMPLE","CUMPLE")</f>
        <v>CUMPLE</v>
      </c>
      <c r="AB51" s="51" t="str">
        <f>IF($F51&gt;NORMA!$C$25,"NO CUMPLE","CUMPLE")</f>
        <v>CUMPLE</v>
      </c>
      <c r="AC51" s="51" t="str">
        <f>IF($K51&gt;NORMA!$C$26,"NO CUMPLE","CUMPLE")</f>
        <v>CUMPLE</v>
      </c>
      <c r="AD51" s="51" t="str">
        <f>IF($J51&gt;NORMA!$C$27,"NO CUMPLE","CUMPLE")</f>
        <v>CUMPLE</v>
      </c>
      <c r="AE51" s="51" t="str">
        <f>IF($G51&gt;NORMA!$C$28,"NO CUMPLE","CUMPLE")</f>
        <v>CUMPLE</v>
      </c>
      <c r="AF51" s="51" t="str">
        <f>IF($H51&gt;NORMA!$C$29,"NO CUMPLE","CUMPLE")</f>
        <v>NO CUMPLE</v>
      </c>
      <c r="AG51" s="51" t="str">
        <f>IF($O51&gt;NORMA!$C$30,"NO CUMPLE","CUMPLE")</f>
        <v>CUMPLE</v>
      </c>
      <c r="AH51" s="51" t="str">
        <f>IF(AND($N51&gt;=NORMA!$R$18, $N51&lt;=NORMA!$S$18),"CUMPLE","NO CUMPLE")</f>
        <v>CUMPLE</v>
      </c>
      <c r="AI51" s="51" t="str">
        <f>IF($I51&gt;NORMA!$C$32,"NO CUMPLE","CUMPLE")</f>
        <v>CUMPLE</v>
      </c>
    </row>
    <row r="52" spans="1:35" ht="14.25" customHeight="1" x14ac:dyDescent="0.35">
      <c r="A52" s="40" t="s">
        <v>55</v>
      </c>
      <c r="B52" s="91" t="s">
        <v>56</v>
      </c>
      <c r="C52" s="42">
        <v>41933</v>
      </c>
      <c r="D52" s="52">
        <v>0.41666666666666669</v>
      </c>
      <c r="E52" s="53">
        <v>2</v>
      </c>
      <c r="F52" s="53">
        <v>8</v>
      </c>
      <c r="G52" s="53">
        <v>5</v>
      </c>
      <c r="H52" s="53">
        <v>6</v>
      </c>
      <c r="I52" s="54">
        <v>0.18</v>
      </c>
      <c r="J52" s="54">
        <v>0.89</v>
      </c>
      <c r="K52" s="92">
        <v>0.64700000000000002</v>
      </c>
      <c r="L52" s="55">
        <v>1.8514399999999997E-2</v>
      </c>
      <c r="M52" s="50">
        <v>6.5</v>
      </c>
      <c r="N52" s="50">
        <v>6.46</v>
      </c>
      <c r="O52" s="50">
        <v>1.8</v>
      </c>
      <c r="P52" s="51" t="str">
        <f>IF($M52&lt;NORMA!$C$7,"NO CUMPLE","CUMPLE")</f>
        <v>CUMPLE</v>
      </c>
      <c r="Q52" s="51" t="str">
        <f>IF($E52&gt;NORMA!$C$8,"NO CUMPLE","CUMPLE")</f>
        <v>CUMPLE</v>
      </c>
      <c r="R52" s="51" t="str">
        <f>IF($F52&gt;NORMA!$C$9,"NO CUMPLE","CUMPLE")</f>
        <v>CUMPLE</v>
      </c>
      <c r="S52" s="51" t="str">
        <f>IF($K52&gt;NORMA!$C$10,"NO CUMPLE","CUMPLE")</f>
        <v>CUMPLE</v>
      </c>
      <c r="T52" s="51" t="str">
        <f>IF($J52&gt;NORMA!$C$11,"NO CUMPLE","CUMPLE")</f>
        <v>CUMPLE</v>
      </c>
      <c r="U52" s="51" t="str">
        <f>IF($G52&gt;NORMA!$C$12,"NO CUMPLE","CUMPLE")</f>
        <v>CUMPLE</v>
      </c>
      <c r="V52" s="51" t="str">
        <f>IF($H52&gt;NORMA!$C$13,"NO CUMPLE","CUMPLE")</f>
        <v>CUMPLE</v>
      </c>
      <c r="W52" s="51" t="str">
        <f>IF($O52&gt;NORMA!$C$14,"NO CUMPLE","CUMPLE")</f>
        <v>CUMPLE</v>
      </c>
      <c r="X52" s="51" t="str">
        <f>IF(AND($N52&gt;=NORMA!$Q$4, $N52&lt;=NORMA!$R$4),"CUMPLE","NO CUMPLE")</f>
        <v>CUMPLE</v>
      </c>
      <c r="Y52" s="51" t="str">
        <f>IF($I52&gt;NORMA!$C$16,"NO CUMPLE","CUMPLE")</f>
        <v>CUMPLE</v>
      </c>
      <c r="Z52" s="51" t="str">
        <f>IF($M52&lt;NORMA!$C$23,"NO CUMPLE","CUMPLE")</f>
        <v>NO CUMPLE</v>
      </c>
      <c r="AA52" s="51" t="str">
        <f>IF($E52&gt;NORMA!$C$24,"NO CUMPLE","CUMPLE")</f>
        <v>CUMPLE</v>
      </c>
      <c r="AB52" s="51" t="str">
        <f>IF($F52&gt;NORMA!$C$25,"NO CUMPLE","CUMPLE")</f>
        <v>CUMPLE</v>
      </c>
      <c r="AC52" s="51" t="str">
        <f>IF($K52&gt;NORMA!$C$26,"NO CUMPLE","CUMPLE")</f>
        <v>CUMPLE</v>
      </c>
      <c r="AD52" s="51" t="str">
        <f>IF($J52&gt;NORMA!$C$27,"NO CUMPLE","CUMPLE")</f>
        <v>CUMPLE</v>
      </c>
      <c r="AE52" s="51" t="str">
        <f>IF($G52&gt;NORMA!$C$28,"NO CUMPLE","CUMPLE")</f>
        <v>CUMPLE</v>
      </c>
      <c r="AF52" s="51" t="str">
        <f>IF($H52&gt;NORMA!$C$29,"NO CUMPLE","CUMPLE")</f>
        <v>CUMPLE</v>
      </c>
      <c r="AG52" s="51" t="str">
        <f>IF($O52&gt;NORMA!$C$30,"NO CUMPLE","CUMPLE")</f>
        <v>CUMPLE</v>
      </c>
      <c r="AH52" s="51" t="str">
        <f>IF(AND($N52&gt;=NORMA!$R$18, $N52&lt;=NORMA!$S$18),"CUMPLE","NO CUMPLE")</f>
        <v>NO CUMPLE</v>
      </c>
      <c r="AI52" s="51" t="str">
        <f>IF($I52&gt;NORMA!$C$32,"NO CUMPLE","CUMPLE")</f>
        <v>CUMPLE</v>
      </c>
    </row>
    <row r="53" spans="1:35" ht="14.25" customHeight="1" x14ac:dyDescent="0.35">
      <c r="A53" s="40" t="s">
        <v>55</v>
      </c>
      <c r="B53" s="91" t="s">
        <v>56</v>
      </c>
      <c r="C53" s="42">
        <v>41940</v>
      </c>
      <c r="D53" s="52">
        <v>0.58333333333333337</v>
      </c>
      <c r="E53" s="53">
        <v>2</v>
      </c>
      <c r="F53" s="53">
        <v>10</v>
      </c>
      <c r="G53" s="53">
        <v>5</v>
      </c>
      <c r="H53" s="53">
        <v>6</v>
      </c>
      <c r="I53" s="54">
        <v>7.0000000000000007E-2</v>
      </c>
      <c r="J53" s="54">
        <v>0.26</v>
      </c>
      <c r="K53" s="92">
        <v>0.64700000000000002</v>
      </c>
      <c r="L53" s="55">
        <v>1.4617000000000002E-2</v>
      </c>
      <c r="M53" s="50">
        <v>7.07</v>
      </c>
      <c r="N53" s="50">
        <v>7.6</v>
      </c>
      <c r="O53" s="50">
        <v>200</v>
      </c>
      <c r="P53" s="51" t="str">
        <f>IF($M53&lt;NORMA!$C$7,"NO CUMPLE","CUMPLE")</f>
        <v>CUMPLE</v>
      </c>
      <c r="Q53" s="51" t="str">
        <f>IF($E53&gt;NORMA!$C$8,"NO CUMPLE","CUMPLE")</f>
        <v>CUMPLE</v>
      </c>
      <c r="R53" s="51" t="str">
        <f>IF($F53&gt;NORMA!$C$9,"NO CUMPLE","CUMPLE")</f>
        <v>CUMPLE</v>
      </c>
      <c r="S53" s="51" t="str">
        <f>IF($K53&gt;NORMA!$C$10,"NO CUMPLE","CUMPLE")</f>
        <v>CUMPLE</v>
      </c>
      <c r="T53" s="51" t="str">
        <f>IF($J53&gt;NORMA!$C$11,"NO CUMPLE","CUMPLE")</f>
        <v>CUMPLE</v>
      </c>
      <c r="U53" s="51" t="str">
        <f>IF($G53&gt;NORMA!$C$12,"NO CUMPLE","CUMPLE")</f>
        <v>CUMPLE</v>
      </c>
      <c r="V53" s="51" t="str">
        <f>IF($H53&gt;NORMA!$C$13,"NO CUMPLE","CUMPLE")</f>
        <v>CUMPLE</v>
      </c>
      <c r="W53" s="51" t="str">
        <f>IF($O53&gt;NORMA!$C$14,"NO CUMPLE","CUMPLE")</f>
        <v>CUMPLE</v>
      </c>
      <c r="X53" s="51" t="str">
        <f>IF(AND($N53&gt;=NORMA!$Q$4, $N53&lt;=NORMA!$R$4),"CUMPLE","NO CUMPLE")</f>
        <v>CUMPLE</v>
      </c>
      <c r="Y53" s="51" t="str">
        <f>IF($I53&gt;NORMA!$C$16,"NO CUMPLE","CUMPLE")</f>
        <v>CUMPLE</v>
      </c>
      <c r="Z53" s="51" t="str">
        <f>IF($M53&lt;NORMA!$C$23,"NO CUMPLE","CUMPLE")</f>
        <v>NO CUMPLE</v>
      </c>
      <c r="AA53" s="51" t="str">
        <f>IF($E53&gt;NORMA!$C$24,"NO CUMPLE","CUMPLE")</f>
        <v>CUMPLE</v>
      </c>
      <c r="AB53" s="51" t="str">
        <f>IF($F53&gt;NORMA!$C$25,"NO CUMPLE","CUMPLE")</f>
        <v>CUMPLE</v>
      </c>
      <c r="AC53" s="51" t="str">
        <f>IF($K53&gt;NORMA!$C$26,"NO CUMPLE","CUMPLE")</f>
        <v>CUMPLE</v>
      </c>
      <c r="AD53" s="51" t="str">
        <f>IF($J53&gt;NORMA!$C$27,"NO CUMPLE","CUMPLE")</f>
        <v>CUMPLE</v>
      </c>
      <c r="AE53" s="51" t="str">
        <f>IF($G53&gt;NORMA!$C$28,"NO CUMPLE","CUMPLE")</f>
        <v>CUMPLE</v>
      </c>
      <c r="AF53" s="51" t="str">
        <f>IF($H53&gt;NORMA!$C$29,"NO CUMPLE","CUMPLE")</f>
        <v>CUMPLE</v>
      </c>
      <c r="AG53" s="51" t="str">
        <f>IF($O53&gt;NORMA!$C$30,"NO CUMPLE","CUMPLE")</f>
        <v>CUMPLE</v>
      </c>
      <c r="AH53" s="51" t="str">
        <f>IF(AND($N53&gt;=NORMA!$R$18, $N53&lt;=NORMA!$S$18),"CUMPLE","NO CUMPLE")</f>
        <v>CUMPLE</v>
      </c>
      <c r="AI53" s="51" t="str">
        <f>IF($I53&gt;NORMA!$C$32,"NO CUMPLE","CUMPLE")</f>
        <v>CUMPLE</v>
      </c>
    </row>
    <row r="54" spans="1:35" ht="14.25" customHeight="1" x14ac:dyDescent="0.35">
      <c r="A54" s="40" t="s">
        <v>55</v>
      </c>
      <c r="B54" s="91" t="s">
        <v>56</v>
      </c>
      <c r="C54" s="42">
        <v>41956</v>
      </c>
      <c r="D54" s="52">
        <v>0.66666666666666663</v>
      </c>
      <c r="E54" s="53">
        <v>2</v>
      </c>
      <c r="F54" s="53">
        <v>6</v>
      </c>
      <c r="G54" s="53">
        <v>7</v>
      </c>
      <c r="H54" s="53">
        <v>6</v>
      </c>
      <c r="I54" s="54">
        <v>7.0000000000000007E-2</v>
      </c>
      <c r="J54" s="54">
        <v>0.94</v>
      </c>
      <c r="K54" s="92">
        <v>0.64700000000000002</v>
      </c>
      <c r="L54" s="55">
        <v>7.5757080000000004E-2</v>
      </c>
      <c r="M54" s="50">
        <v>6.92</v>
      </c>
      <c r="N54" s="50">
        <v>7.06</v>
      </c>
      <c r="O54" s="50">
        <v>1.8</v>
      </c>
      <c r="P54" s="51" t="str">
        <f>IF($M54&lt;NORMA!$C$7,"NO CUMPLE","CUMPLE")</f>
        <v>CUMPLE</v>
      </c>
      <c r="Q54" s="51" t="str">
        <f>IF($E54&gt;NORMA!$C$8,"NO CUMPLE","CUMPLE")</f>
        <v>CUMPLE</v>
      </c>
      <c r="R54" s="51" t="str">
        <f>IF($F54&gt;NORMA!$C$9,"NO CUMPLE","CUMPLE")</f>
        <v>CUMPLE</v>
      </c>
      <c r="S54" s="51" t="str">
        <f>IF($K54&gt;NORMA!$C$10,"NO CUMPLE","CUMPLE")</f>
        <v>CUMPLE</v>
      </c>
      <c r="T54" s="51" t="str">
        <f>IF($J54&gt;NORMA!$C$11,"NO CUMPLE","CUMPLE")</f>
        <v>CUMPLE</v>
      </c>
      <c r="U54" s="51" t="str">
        <f>IF($G54&gt;NORMA!$C$12,"NO CUMPLE","CUMPLE")</f>
        <v>CUMPLE</v>
      </c>
      <c r="V54" s="51" t="str">
        <f>IF($H54&gt;NORMA!$C$13,"NO CUMPLE","CUMPLE")</f>
        <v>CUMPLE</v>
      </c>
      <c r="W54" s="51" t="str">
        <f>IF($O54&gt;NORMA!$C$14,"NO CUMPLE","CUMPLE")</f>
        <v>CUMPLE</v>
      </c>
      <c r="X54" s="51" t="str">
        <f>IF(AND($N54&gt;=NORMA!$Q$4, $N54&lt;=NORMA!$R$4),"CUMPLE","NO CUMPLE")</f>
        <v>CUMPLE</v>
      </c>
      <c r="Y54" s="51" t="str">
        <f>IF($I54&gt;NORMA!$C$16,"NO CUMPLE","CUMPLE")</f>
        <v>CUMPLE</v>
      </c>
      <c r="Z54" s="51" t="str">
        <f>IF($M54&lt;NORMA!$C$23,"NO CUMPLE","CUMPLE")</f>
        <v>NO CUMPLE</v>
      </c>
      <c r="AA54" s="51" t="str">
        <f>IF($E54&gt;NORMA!$C$24,"NO CUMPLE","CUMPLE")</f>
        <v>CUMPLE</v>
      </c>
      <c r="AB54" s="51" t="str">
        <f>IF($F54&gt;NORMA!$C$25,"NO CUMPLE","CUMPLE")</f>
        <v>CUMPLE</v>
      </c>
      <c r="AC54" s="51" t="str">
        <f>IF($K54&gt;NORMA!$C$26,"NO CUMPLE","CUMPLE")</f>
        <v>CUMPLE</v>
      </c>
      <c r="AD54" s="51" t="str">
        <f>IF($J54&gt;NORMA!$C$27,"NO CUMPLE","CUMPLE")</f>
        <v>CUMPLE</v>
      </c>
      <c r="AE54" s="51" t="str">
        <f>IF($G54&gt;NORMA!$C$28,"NO CUMPLE","CUMPLE")</f>
        <v>CUMPLE</v>
      </c>
      <c r="AF54" s="51" t="str">
        <f>IF($H54&gt;NORMA!$C$29,"NO CUMPLE","CUMPLE")</f>
        <v>CUMPLE</v>
      </c>
      <c r="AG54" s="51" t="str">
        <f>IF($O54&gt;NORMA!$C$30,"NO CUMPLE","CUMPLE")</f>
        <v>CUMPLE</v>
      </c>
      <c r="AH54" s="51" t="str">
        <f>IF(AND($N54&gt;=NORMA!$R$18, $N54&lt;=NORMA!$S$18),"CUMPLE","NO CUMPLE")</f>
        <v>CUMPLE</v>
      </c>
      <c r="AI54" s="51" t="str">
        <f>IF($I54&gt;NORMA!$C$32,"NO CUMPLE","CUMPLE")</f>
        <v>CUMPLE</v>
      </c>
    </row>
    <row r="55" spans="1:35" ht="14.25" customHeight="1" x14ac:dyDescent="0.35">
      <c r="A55" s="40" t="s">
        <v>55</v>
      </c>
      <c r="B55" s="91" t="s">
        <v>56</v>
      </c>
      <c r="C55" s="42">
        <v>41967</v>
      </c>
      <c r="D55" s="52">
        <v>0.33333333333333331</v>
      </c>
      <c r="E55" s="53">
        <v>2</v>
      </c>
      <c r="F55" s="53">
        <v>15</v>
      </c>
      <c r="G55" s="53">
        <v>5</v>
      </c>
      <c r="H55" s="53">
        <v>6</v>
      </c>
      <c r="I55" s="54">
        <v>7.0000000000000007E-2</v>
      </c>
      <c r="J55" s="54">
        <v>0.78</v>
      </c>
      <c r="K55" s="92">
        <v>0.64700000000000002</v>
      </c>
      <c r="L55" s="55">
        <v>2.0870784000000003E-2</v>
      </c>
      <c r="M55" s="50">
        <v>7.37</v>
      </c>
      <c r="N55" s="50">
        <v>6.33</v>
      </c>
      <c r="O55" s="50">
        <v>1.8</v>
      </c>
      <c r="P55" s="51" t="str">
        <f>IF($M55&lt;NORMA!$C$7,"NO CUMPLE","CUMPLE")</f>
        <v>CUMPLE</v>
      </c>
      <c r="Q55" s="51" t="str">
        <f>IF($E55&gt;NORMA!$C$8,"NO CUMPLE","CUMPLE")</f>
        <v>CUMPLE</v>
      </c>
      <c r="R55" s="51" t="str">
        <f>IF($F55&gt;NORMA!$C$9,"NO CUMPLE","CUMPLE")</f>
        <v>CUMPLE</v>
      </c>
      <c r="S55" s="51" t="str">
        <f>IF($K55&gt;NORMA!$C$10,"NO CUMPLE","CUMPLE")</f>
        <v>CUMPLE</v>
      </c>
      <c r="T55" s="51" t="str">
        <f>IF($J55&gt;NORMA!$C$11,"NO CUMPLE","CUMPLE")</f>
        <v>CUMPLE</v>
      </c>
      <c r="U55" s="51" t="str">
        <f>IF($G55&gt;NORMA!$C$12,"NO CUMPLE","CUMPLE")</f>
        <v>CUMPLE</v>
      </c>
      <c r="V55" s="51" t="str">
        <f>IF($H55&gt;NORMA!$C$13,"NO CUMPLE","CUMPLE")</f>
        <v>CUMPLE</v>
      </c>
      <c r="W55" s="51" t="str">
        <f>IF($O55&gt;NORMA!$C$14,"NO CUMPLE","CUMPLE")</f>
        <v>CUMPLE</v>
      </c>
      <c r="X55" s="51" t="str">
        <f>IF(AND($N55&gt;=NORMA!$Q$4, $N55&lt;=NORMA!$R$4),"CUMPLE","NO CUMPLE")</f>
        <v>CUMPLE</v>
      </c>
      <c r="Y55" s="51" t="str">
        <f>IF($I55&gt;NORMA!$C$16,"NO CUMPLE","CUMPLE")</f>
        <v>CUMPLE</v>
      </c>
      <c r="Z55" s="51" t="str">
        <f>IF($M55&lt;NORMA!$C$23,"NO CUMPLE","CUMPLE")</f>
        <v>NO CUMPLE</v>
      </c>
      <c r="AA55" s="51" t="str">
        <f>IF($E55&gt;NORMA!$C$24,"NO CUMPLE","CUMPLE")</f>
        <v>CUMPLE</v>
      </c>
      <c r="AB55" s="51" t="str">
        <f>IF($F55&gt;NORMA!$C$25,"NO CUMPLE","CUMPLE")</f>
        <v>CUMPLE</v>
      </c>
      <c r="AC55" s="51" t="str">
        <f>IF($K55&gt;NORMA!$C$26,"NO CUMPLE","CUMPLE")</f>
        <v>CUMPLE</v>
      </c>
      <c r="AD55" s="51" t="str">
        <f>IF($J55&gt;NORMA!$C$27,"NO CUMPLE","CUMPLE")</f>
        <v>CUMPLE</v>
      </c>
      <c r="AE55" s="51" t="str">
        <f>IF($G55&gt;NORMA!$C$28,"NO CUMPLE","CUMPLE")</f>
        <v>CUMPLE</v>
      </c>
      <c r="AF55" s="51" t="str">
        <f>IF($H55&gt;NORMA!$C$29,"NO CUMPLE","CUMPLE")</f>
        <v>CUMPLE</v>
      </c>
      <c r="AG55" s="51" t="str">
        <f>IF($O55&gt;NORMA!$C$30,"NO CUMPLE","CUMPLE")</f>
        <v>CUMPLE</v>
      </c>
      <c r="AH55" s="51" t="str">
        <f>IF(AND($N55&gt;=NORMA!$R$18, $N55&lt;=NORMA!$S$18),"CUMPLE","NO CUMPLE")</f>
        <v>NO CUMPLE</v>
      </c>
      <c r="AI55" s="51" t="str">
        <f>IF($I55&gt;NORMA!$C$32,"NO CUMPLE","CUMPLE")</f>
        <v>CUMPLE</v>
      </c>
    </row>
    <row r="56" spans="1:35" ht="14.25" customHeight="1" x14ac:dyDescent="0.35">
      <c r="A56" s="40" t="s">
        <v>55</v>
      </c>
      <c r="B56" s="91" t="s">
        <v>56</v>
      </c>
      <c r="C56" s="42">
        <v>41969</v>
      </c>
      <c r="D56" s="52">
        <v>0.25</v>
      </c>
      <c r="E56" s="53">
        <v>2</v>
      </c>
      <c r="F56" s="53">
        <v>60</v>
      </c>
      <c r="G56" s="53">
        <v>5</v>
      </c>
      <c r="H56" s="53">
        <v>6</v>
      </c>
      <c r="I56" s="54">
        <v>7.0000000000000007E-2</v>
      </c>
      <c r="J56" s="54">
        <v>0.53</v>
      </c>
      <c r="K56" s="92">
        <v>0.64700000000000002</v>
      </c>
      <c r="L56" s="55">
        <v>1.3415150000000002E-2</v>
      </c>
      <c r="M56" s="50">
        <v>7.08</v>
      </c>
      <c r="N56" s="50">
        <v>6.61</v>
      </c>
      <c r="O56" s="50">
        <v>1.8</v>
      </c>
      <c r="P56" s="51" t="str">
        <f>IF($M56&lt;NORMA!$C$7,"NO CUMPLE","CUMPLE")</f>
        <v>CUMPLE</v>
      </c>
      <c r="Q56" s="51" t="str">
        <f>IF($E56&gt;NORMA!$C$8,"NO CUMPLE","CUMPLE")</f>
        <v>CUMPLE</v>
      </c>
      <c r="R56" s="51" t="str">
        <f>IF($F56&gt;NORMA!$C$9,"NO CUMPLE","CUMPLE")</f>
        <v>NO CUMPLE</v>
      </c>
      <c r="S56" s="51" t="str">
        <f>IF($K56&gt;NORMA!$C$10,"NO CUMPLE","CUMPLE")</f>
        <v>CUMPLE</v>
      </c>
      <c r="T56" s="51" t="str">
        <f>IF($J56&gt;NORMA!$C$11,"NO CUMPLE","CUMPLE")</f>
        <v>CUMPLE</v>
      </c>
      <c r="U56" s="51" t="str">
        <f>IF($G56&gt;NORMA!$C$12,"NO CUMPLE","CUMPLE")</f>
        <v>CUMPLE</v>
      </c>
      <c r="V56" s="51" t="str">
        <f>IF($H56&gt;NORMA!$C$13,"NO CUMPLE","CUMPLE")</f>
        <v>CUMPLE</v>
      </c>
      <c r="W56" s="51" t="str">
        <f>IF($O56&gt;NORMA!$C$14,"NO CUMPLE","CUMPLE")</f>
        <v>CUMPLE</v>
      </c>
      <c r="X56" s="51" t="str">
        <f>IF(AND($N56&gt;=NORMA!$Q$4, $N56&lt;=NORMA!$R$4),"CUMPLE","NO CUMPLE")</f>
        <v>CUMPLE</v>
      </c>
      <c r="Y56" s="51" t="str">
        <f>IF($I56&gt;NORMA!$C$16,"NO CUMPLE","CUMPLE")</f>
        <v>CUMPLE</v>
      </c>
      <c r="Z56" s="51" t="str">
        <f>IF($M56&lt;NORMA!$C$23,"NO CUMPLE","CUMPLE")</f>
        <v>NO CUMPLE</v>
      </c>
      <c r="AA56" s="51" t="str">
        <f>IF($E56&gt;NORMA!$C$24,"NO CUMPLE","CUMPLE")</f>
        <v>CUMPLE</v>
      </c>
      <c r="AB56" s="51" t="str">
        <f>IF($F56&gt;NORMA!$C$25,"NO CUMPLE","CUMPLE")</f>
        <v>NO CUMPLE</v>
      </c>
      <c r="AC56" s="51" t="str">
        <f>IF($K56&gt;NORMA!$C$26,"NO CUMPLE","CUMPLE")</f>
        <v>CUMPLE</v>
      </c>
      <c r="AD56" s="51" t="str">
        <f>IF($J56&gt;NORMA!$C$27,"NO CUMPLE","CUMPLE")</f>
        <v>CUMPLE</v>
      </c>
      <c r="AE56" s="51" t="str">
        <f>IF($G56&gt;NORMA!$C$28,"NO CUMPLE","CUMPLE")</f>
        <v>CUMPLE</v>
      </c>
      <c r="AF56" s="51" t="str">
        <f>IF($H56&gt;NORMA!$C$29,"NO CUMPLE","CUMPLE")</f>
        <v>CUMPLE</v>
      </c>
      <c r="AG56" s="51" t="str">
        <f>IF($O56&gt;NORMA!$C$30,"NO CUMPLE","CUMPLE")</f>
        <v>CUMPLE</v>
      </c>
      <c r="AH56" s="51" t="str">
        <f>IF(AND($N56&gt;=NORMA!$R$18, $N56&lt;=NORMA!$S$18),"CUMPLE","NO CUMPLE")</f>
        <v>CUMPLE</v>
      </c>
      <c r="AI56" s="51" t="str">
        <f>IF($I56&gt;NORMA!$C$32,"NO CUMPLE","CUMPLE")</f>
        <v>CUMPLE</v>
      </c>
    </row>
    <row r="57" spans="1:35" ht="14.25" customHeight="1" x14ac:dyDescent="0.35">
      <c r="A57" s="40" t="s">
        <v>55</v>
      </c>
      <c r="B57" s="91" t="s">
        <v>56</v>
      </c>
      <c r="C57" s="42">
        <v>42020</v>
      </c>
      <c r="D57" s="52">
        <v>0.66666666666666663</v>
      </c>
      <c r="E57" s="85">
        <v>2</v>
      </c>
      <c r="F57" s="85">
        <v>10</v>
      </c>
      <c r="G57" s="85">
        <v>5</v>
      </c>
      <c r="H57" s="85">
        <v>1.22</v>
      </c>
      <c r="I57" s="82">
        <v>7.0000000000000007E-2</v>
      </c>
      <c r="J57" s="82">
        <v>0.93</v>
      </c>
      <c r="K57" s="90">
        <v>0.64700000000000002</v>
      </c>
      <c r="L57" s="84">
        <v>1.78E-2</v>
      </c>
      <c r="M57" s="50">
        <v>7.21</v>
      </c>
      <c r="N57" s="50">
        <v>7.14</v>
      </c>
      <c r="O57" s="50">
        <v>20</v>
      </c>
      <c r="P57" s="51" t="str">
        <f>IF($M57&lt;NORMA!$C$7,"NO CUMPLE","CUMPLE")</f>
        <v>CUMPLE</v>
      </c>
      <c r="Q57" s="51" t="str">
        <f>IF($E57&gt;NORMA!$C$8,"NO CUMPLE","CUMPLE")</f>
        <v>CUMPLE</v>
      </c>
      <c r="R57" s="51" t="str">
        <f>IF($F57&gt;NORMA!$C$9,"NO CUMPLE","CUMPLE")</f>
        <v>CUMPLE</v>
      </c>
      <c r="S57" s="51" t="str">
        <f>IF($K57&gt;NORMA!$C$10,"NO CUMPLE","CUMPLE")</f>
        <v>CUMPLE</v>
      </c>
      <c r="T57" s="51" t="str">
        <f>IF($J57&gt;NORMA!$C$11,"NO CUMPLE","CUMPLE")</f>
        <v>CUMPLE</v>
      </c>
      <c r="U57" s="51" t="str">
        <f>IF($G57&gt;NORMA!$C$12,"NO CUMPLE","CUMPLE")</f>
        <v>CUMPLE</v>
      </c>
      <c r="V57" s="51" t="str">
        <f>IF($H57&gt;NORMA!$C$13,"NO CUMPLE","CUMPLE")</f>
        <v>CUMPLE</v>
      </c>
      <c r="W57" s="51" t="str">
        <f>IF($O57&gt;NORMA!$C$14,"NO CUMPLE","CUMPLE")</f>
        <v>CUMPLE</v>
      </c>
      <c r="X57" s="51" t="str">
        <f>IF(AND($N57&gt;=NORMA!$Q$4, $N57&lt;=NORMA!$R$4),"CUMPLE","NO CUMPLE")</f>
        <v>CUMPLE</v>
      </c>
      <c r="Y57" s="51" t="str">
        <f>IF($I57&gt;NORMA!$C$16,"NO CUMPLE","CUMPLE")</f>
        <v>CUMPLE</v>
      </c>
      <c r="Z57" s="51" t="str">
        <f>IF($M57&lt;NORMA!$C$23,"NO CUMPLE","CUMPLE")</f>
        <v>NO CUMPLE</v>
      </c>
      <c r="AA57" s="51" t="str">
        <f>IF($E57&gt;NORMA!$C$24,"NO CUMPLE","CUMPLE")</f>
        <v>CUMPLE</v>
      </c>
      <c r="AB57" s="51" t="str">
        <f>IF($F57&gt;NORMA!$C$25,"NO CUMPLE","CUMPLE")</f>
        <v>CUMPLE</v>
      </c>
      <c r="AC57" s="51" t="str">
        <f>IF($K57&gt;NORMA!$C$26,"NO CUMPLE","CUMPLE")</f>
        <v>CUMPLE</v>
      </c>
      <c r="AD57" s="51" t="str">
        <f>IF($J57&gt;NORMA!$C$27,"NO CUMPLE","CUMPLE")</f>
        <v>CUMPLE</v>
      </c>
      <c r="AE57" s="51" t="str">
        <f>IF($G57&gt;NORMA!$C$28,"NO CUMPLE","CUMPLE")</f>
        <v>CUMPLE</v>
      </c>
      <c r="AF57" s="51" t="str">
        <f>IF($H57&gt;NORMA!$C$29,"NO CUMPLE","CUMPLE")</f>
        <v>CUMPLE</v>
      </c>
      <c r="AG57" s="51" t="str">
        <f>IF($O57&gt;NORMA!$C$30,"NO CUMPLE","CUMPLE")</f>
        <v>CUMPLE</v>
      </c>
      <c r="AH57" s="51" t="str">
        <f>IF(AND($N57&gt;=NORMA!$R$18, $N57&lt;=NORMA!$S$18),"CUMPLE","NO CUMPLE")</f>
        <v>CUMPLE</v>
      </c>
      <c r="AI57" s="51" t="str">
        <f>IF($I57&gt;NORMA!$C$32,"NO CUMPLE","CUMPLE")</f>
        <v>CUMPLE</v>
      </c>
    </row>
    <row r="58" spans="1:35" ht="14.25" customHeight="1" x14ac:dyDescent="0.35">
      <c r="A58" s="40" t="s">
        <v>55</v>
      </c>
      <c r="B58" s="91" t="s">
        <v>56</v>
      </c>
      <c r="C58" s="42">
        <v>42024</v>
      </c>
      <c r="D58" s="52">
        <v>0.33333333333333331</v>
      </c>
      <c r="E58" s="85">
        <v>2</v>
      </c>
      <c r="F58" s="85">
        <v>6</v>
      </c>
      <c r="G58" s="85">
        <v>5</v>
      </c>
      <c r="H58" s="85">
        <v>6</v>
      </c>
      <c r="I58" s="82">
        <v>7.0000000000000007E-2</v>
      </c>
      <c r="J58" s="82">
        <v>1.0900000000000001</v>
      </c>
      <c r="K58" s="90">
        <v>0.70699999999999996</v>
      </c>
      <c r="L58" s="84">
        <v>1.11E-2</v>
      </c>
      <c r="M58" s="50">
        <v>8.39</v>
      </c>
      <c r="N58" s="50">
        <v>6.83</v>
      </c>
      <c r="O58" s="50">
        <v>20</v>
      </c>
      <c r="P58" s="51" t="str">
        <f>IF($M58&lt;NORMA!$C$7,"NO CUMPLE","CUMPLE")</f>
        <v>CUMPLE</v>
      </c>
      <c r="Q58" s="51" t="str">
        <f>IF($E58&gt;NORMA!$C$8,"NO CUMPLE","CUMPLE")</f>
        <v>CUMPLE</v>
      </c>
      <c r="R58" s="51" t="str">
        <f>IF($F58&gt;NORMA!$C$9,"NO CUMPLE","CUMPLE")</f>
        <v>CUMPLE</v>
      </c>
      <c r="S58" s="51" t="str">
        <f>IF($K58&gt;NORMA!$C$10,"NO CUMPLE","CUMPLE")</f>
        <v>CUMPLE</v>
      </c>
      <c r="T58" s="51" t="str">
        <f>IF($J58&gt;NORMA!$C$11,"NO CUMPLE","CUMPLE")</f>
        <v>NO CUMPLE</v>
      </c>
      <c r="U58" s="51" t="str">
        <f>IF($G58&gt;NORMA!$C$12,"NO CUMPLE","CUMPLE")</f>
        <v>CUMPLE</v>
      </c>
      <c r="V58" s="51" t="str">
        <f>IF($H58&gt;NORMA!$C$13,"NO CUMPLE","CUMPLE")</f>
        <v>CUMPLE</v>
      </c>
      <c r="W58" s="51" t="str">
        <f>IF($O58&gt;NORMA!$C$14,"NO CUMPLE","CUMPLE")</f>
        <v>CUMPLE</v>
      </c>
      <c r="X58" s="51" t="str">
        <f>IF(AND($N58&gt;=NORMA!$Q$4, $N58&lt;=NORMA!$R$4),"CUMPLE","NO CUMPLE")</f>
        <v>CUMPLE</v>
      </c>
      <c r="Y58" s="51" t="str">
        <f>IF($I58&gt;NORMA!$C$16,"NO CUMPLE","CUMPLE")</f>
        <v>CUMPLE</v>
      </c>
      <c r="Z58" s="51" t="str">
        <f>IF($M58&lt;NORMA!$C$23,"NO CUMPLE","CUMPLE")</f>
        <v>CUMPLE</v>
      </c>
      <c r="AA58" s="51" t="str">
        <f>IF($E58&gt;NORMA!$C$24,"NO CUMPLE","CUMPLE")</f>
        <v>CUMPLE</v>
      </c>
      <c r="AB58" s="51" t="str">
        <f>IF($F58&gt;NORMA!$C$25,"NO CUMPLE","CUMPLE")</f>
        <v>CUMPLE</v>
      </c>
      <c r="AC58" s="51" t="str">
        <f>IF($K58&gt;NORMA!$C$26,"NO CUMPLE","CUMPLE")</f>
        <v>CUMPLE</v>
      </c>
      <c r="AD58" s="51" t="str">
        <f>IF($J58&gt;NORMA!$C$27,"NO CUMPLE","CUMPLE")</f>
        <v>NO CUMPLE</v>
      </c>
      <c r="AE58" s="51" t="str">
        <f>IF($G58&gt;NORMA!$C$28,"NO CUMPLE","CUMPLE")</f>
        <v>CUMPLE</v>
      </c>
      <c r="AF58" s="51" t="str">
        <f>IF($H58&gt;NORMA!$C$29,"NO CUMPLE","CUMPLE")</f>
        <v>CUMPLE</v>
      </c>
      <c r="AG58" s="51" t="str">
        <f>IF($O58&gt;NORMA!$C$30,"NO CUMPLE","CUMPLE")</f>
        <v>CUMPLE</v>
      </c>
      <c r="AH58" s="51" t="str">
        <f>IF(AND($N58&gt;=NORMA!$R$18, $N58&lt;=NORMA!$S$18),"CUMPLE","NO CUMPLE")</f>
        <v>CUMPLE</v>
      </c>
      <c r="AI58" s="51" t="str">
        <f>IF($I58&gt;NORMA!$C$32,"NO CUMPLE","CUMPLE")</f>
        <v>CUMPLE</v>
      </c>
    </row>
    <row r="59" spans="1:35" ht="14.25" customHeight="1" x14ac:dyDescent="0.35">
      <c r="A59" s="40" t="s">
        <v>55</v>
      </c>
      <c r="B59" s="91" t="s">
        <v>56</v>
      </c>
      <c r="C59" s="42">
        <v>42032</v>
      </c>
      <c r="D59" s="52">
        <v>0.25</v>
      </c>
      <c r="E59" s="85">
        <v>2</v>
      </c>
      <c r="F59" s="85">
        <v>6</v>
      </c>
      <c r="G59" s="85">
        <v>5</v>
      </c>
      <c r="H59" s="85">
        <v>6</v>
      </c>
      <c r="I59" s="82">
        <v>7.0000000000000007E-2</v>
      </c>
      <c r="J59" s="82">
        <v>0.88</v>
      </c>
      <c r="K59" s="90">
        <v>0.64700000000000002</v>
      </c>
      <c r="L59" s="84">
        <v>1.5299999999999999E-2</v>
      </c>
      <c r="M59" s="50">
        <v>7.21</v>
      </c>
      <c r="N59" s="50">
        <v>6.91</v>
      </c>
      <c r="O59" s="50">
        <v>250</v>
      </c>
      <c r="P59" s="51" t="str">
        <f>IF($M59&lt;NORMA!$C$7,"NO CUMPLE","CUMPLE")</f>
        <v>CUMPLE</v>
      </c>
      <c r="Q59" s="51" t="str">
        <f>IF($E59&gt;NORMA!$C$8,"NO CUMPLE","CUMPLE")</f>
        <v>CUMPLE</v>
      </c>
      <c r="R59" s="51" t="str">
        <f>IF($F59&gt;NORMA!$C$9,"NO CUMPLE","CUMPLE")</f>
        <v>CUMPLE</v>
      </c>
      <c r="S59" s="51" t="str">
        <f>IF($K59&gt;NORMA!$C$10,"NO CUMPLE","CUMPLE")</f>
        <v>CUMPLE</v>
      </c>
      <c r="T59" s="51" t="str">
        <f>IF($J59&gt;NORMA!$C$11,"NO CUMPLE","CUMPLE")</f>
        <v>CUMPLE</v>
      </c>
      <c r="U59" s="51" t="str">
        <f>IF($G59&gt;NORMA!$C$12,"NO CUMPLE","CUMPLE")</f>
        <v>CUMPLE</v>
      </c>
      <c r="V59" s="51" t="str">
        <f>IF($H59&gt;NORMA!$C$13,"NO CUMPLE","CUMPLE")</f>
        <v>CUMPLE</v>
      </c>
      <c r="W59" s="51" t="str">
        <f>IF($O59&gt;NORMA!$C$14,"NO CUMPLE","CUMPLE")</f>
        <v>CUMPLE</v>
      </c>
      <c r="X59" s="51" t="str">
        <f>IF(AND($N59&gt;=NORMA!$Q$4, $N59&lt;=NORMA!$R$4),"CUMPLE","NO CUMPLE")</f>
        <v>CUMPLE</v>
      </c>
      <c r="Y59" s="51" t="str">
        <f>IF($I59&gt;NORMA!$C$16,"NO CUMPLE","CUMPLE")</f>
        <v>CUMPLE</v>
      </c>
      <c r="Z59" s="51" t="str">
        <f>IF($M59&lt;NORMA!$C$23,"NO CUMPLE","CUMPLE")</f>
        <v>NO CUMPLE</v>
      </c>
      <c r="AA59" s="51" t="str">
        <f>IF($E59&gt;NORMA!$C$24,"NO CUMPLE","CUMPLE")</f>
        <v>CUMPLE</v>
      </c>
      <c r="AB59" s="51" t="str">
        <f>IF($F59&gt;NORMA!$C$25,"NO CUMPLE","CUMPLE")</f>
        <v>CUMPLE</v>
      </c>
      <c r="AC59" s="51" t="str">
        <f>IF($K59&gt;NORMA!$C$26,"NO CUMPLE","CUMPLE")</f>
        <v>CUMPLE</v>
      </c>
      <c r="AD59" s="51" t="str">
        <f>IF($J59&gt;NORMA!$C$27,"NO CUMPLE","CUMPLE")</f>
        <v>CUMPLE</v>
      </c>
      <c r="AE59" s="51" t="str">
        <f>IF($G59&gt;NORMA!$C$28,"NO CUMPLE","CUMPLE")</f>
        <v>CUMPLE</v>
      </c>
      <c r="AF59" s="51" t="str">
        <f>IF($H59&gt;NORMA!$C$29,"NO CUMPLE","CUMPLE")</f>
        <v>CUMPLE</v>
      </c>
      <c r="AG59" s="51" t="str">
        <f>IF($O59&gt;NORMA!$C$30,"NO CUMPLE","CUMPLE")</f>
        <v>CUMPLE</v>
      </c>
      <c r="AH59" s="51" t="str">
        <f>IF(AND($N59&gt;=NORMA!$R$18, $N59&lt;=NORMA!$S$18),"CUMPLE","NO CUMPLE")</f>
        <v>CUMPLE</v>
      </c>
      <c r="AI59" s="51" t="str">
        <f>IF($I59&gt;NORMA!$C$32,"NO CUMPLE","CUMPLE")</f>
        <v>CUMPLE</v>
      </c>
    </row>
    <row r="60" spans="1:35" ht="14.25" customHeight="1" x14ac:dyDescent="0.35">
      <c r="A60" s="40" t="s">
        <v>55</v>
      </c>
      <c r="B60" s="91" t="s">
        <v>56</v>
      </c>
      <c r="C60" s="42">
        <v>42034</v>
      </c>
      <c r="D60" s="52">
        <v>0.5</v>
      </c>
      <c r="E60" s="85">
        <v>2</v>
      </c>
      <c r="F60" s="85">
        <v>6</v>
      </c>
      <c r="G60" s="85">
        <v>5</v>
      </c>
      <c r="H60" s="85">
        <v>6</v>
      </c>
      <c r="I60" s="82">
        <v>7.0000000000000007E-2</v>
      </c>
      <c r="J60" s="82">
        <v>0.99</v>
      </c>
      <c r="K60" s="90">
        <v>0.64700000000000002</v>
      </c>
      <c r="L60" s="84">
        <v>3.9E-2</v>
      </c>
      <c r="M60" s="50">
        <v>7.07</v>
      </c>
      <c r="N60" s="50">
        <v>6.64</v>
      </c>
      <c r="O60" s="50">
        <v>150</v>
      </c>
      <c r="P60" s="51" t="str">
        <f>IF($M60&lt;NORMA!$C$7,"NO CUMPLE","CUMPLE")</f>
        <v>CUMPLE</v>
      </c>
      <c r="Q60" s="51" t="str">
        <f>IF($E60&gt;NORMA!$C$8,"NO CUMPLE","CUMPLE")</f>
        <v>CUMPLE</v>
      </c>
      <c r="R60" s="51" t="str">
        <f>IF($F60&gt;NORMA!$C$9,"NO CUMPLE","CUMPLE")</f>
        <v>CUMPLE</v>
      </c>
      <c r="S60" s="51" t="str">
        <f>IF($K60&gt;NORMA!$C$10,"NO CUMPLE","CUMPLE")</f>
        <v>CUMPLE</v>
      </c>
      <c r="T60" s="51" t="str">
        <f>IF($J60&gt;NORMA!$C$11,"NO CUMPLE","CUMPLE")</f>
        <v>CUMPLE</v>
      </c>
      <c r="U60" s="51" t="str">
        <f>IF($G60&gt;NORMA!$C$12,"NO CUMPLE","CUMPLE")</f>
        <v>CUMPLE</v>
      </c>
      <c r="V60" s="51" t="str">
        <f>IF($H60&gt;NORMA!$C$13,"NO CUMPLE","CUMPLE")</f>
        <v>CUMPLE</v>
      </c>
      <c r="W60" s="51" t="str">
        <f>IF($O60&gt;NORMA!$C$14,"NO CUMPLE","CUMPLE")</f>
        <v>CUMPLE</v>
      </c>
      <c r="X60" s="51" t="str">
        <f>IF(AND($N60&gt;=NORMA!$Q$4, $N60&lt;=NORMA!$R$4),"CUMPLE","NO CUMPLE")</f>
        <v>CUMPLE</v>
      </c>
      <c r="Y60" s="51" t="str">
        <f>IF($I60&gt;NORMA!$C$16,"NO CUMPLE","CUMPLE")</f>
        <v>CUMPLE</v>
      </c>
      <c r="Z60" s="51" t="str">
        <f>IF($M60&lt;NORMA!$C$23,"NO CUMPLE","CUMPLE")</f>
        <v>NO CUMPLE</v>
      </c>
      <c r="AA60" s="51" t="str">
        <f>IF($E60&gt;NORMA!$C$24,"NO CUMPLE","CUMPLE")</f>
        <v>CUMPLE</v>
      </c>
      <c r="AB60" s="51" t="str">
        <f>IF($F60&gt;NORMA!$C$25,"NO CUMPLE","CUMPLE")</f>
        <v>CUMPLE</v>
      </c>
      <c r="AC60" s="51" t="str">
        <f>IF($K60&gt;NORMA!$C$26,"NO CUMPLE","CUMPLE")</f>
        <v>CUMPLE</v>
      </c>
      <c r="AD60" s="51" t="str">
        <f>IF($J60&gt;NORMA!$C$27,"NO CUMPLE","CUMPLE")</f>
        <v>CUMPLE</v>
      </c>
      <c r="AE60" s="51" t="str">
        <f>IF($G60&gt;NORMA!$C$28,"NO CUMPLE","CUMPLE")</f>
        <v>CUMPLE</v>
      </c>
      <c r="AF60" s="51" t="str">
        <f>IF($H60&gt;NORMA!$C$29,"NO CUMPLE","CUMPLE")</f>
        <v>CUMPLE</v>
      </c>
      <c r="AG60" s="51" t="str">
        <f>IF($O60&gt;NORMA!$C$30,"NO CUMPLE","CUMPLE")</f>
        <v>CUMPLE</v>
      </c>
      <c r="AH60" s="51" t="str">
        <f>IF(AND($N60&gt;=NORMA!$R$18, $N60&lt;=NORMA!$S$18),"CUMPLE","NO CUMPLE")</f>
        <v>CUMPLE</v>
      </c>
      <c r="AI60" s="51" t="str">
        <f>IF($I60&gt;NORMA!$C$32,"NO CUMPLE","CUMPLE")</f>
        <v>CUMPLE</v>
      </c>
    </row>
    <row r="61" spans="1:35" ht="14.25" customHeight="1" x14ac:dyDescent="0.35">
      <c r="A61" s="40" t="s">
        <v>55</v>
      </c>
      <c r="B61" s="91" t="s">
        <v>56</v>
      </c>
      <c r="C61" s="42">
        <v>42037</v>
      </c>
      <c r="D61" s="52">
        <v>0.41666666666666669</v>
      </c>
      <c r="E61" s="85">
        <v>2</v>
      </c>
      <c r="F61" s="85">
        <v>8</v>
      </c>
      <c r="G61" s="85">
        <v>5</v>
      </c>
      <c r="H61" s="85">
        <v>6</v>
      </c>
      <c r="I61" s="82">
        <v>7.0000000000000007E-2</v>
      </c>
      <c r="J61" s="82">
        <v>0.05</v>
      </c>
      <c r="K61" s="90">
        <v>0.64700000000000002</v>
      </c>
      <c r="L61" s="84">
        <v>3.2599999999999997E-2</v>
      </c>
      <c r="M61" s="50">
        <v>8.32</v>
      </c>
      <c r="N61" s="50">
        <v>6.81</v>
      </c>
      <c r="O61" s="50">
        <v>45</v>
      </c>
      <c r="P61" s="51" t="str">
        <f>IF($M61&lt;NORMA!$C$7,"NO CUMPLE","CUMPLE")</f>
        <v>CUMPLE</v>
      </c>
      <c r="Q61" s="51" t="str">
        <f>IF($E61&gt;NORMA!$C$8,"NO CUMPLE","CUMPLE")</f>
        <v>CUMPLE</v>
      </c>
      <c r="R61" s="51" t="str">
        <f>IF($F61&gt;NORMA!$C$9,"NO CUMPLE","CUMPLE")</f>
        <v>CUMPLE</v>
      </c>
      <c r="S61" s="51" t="str">
        <f>IF($K61&gt;NORMA!$C$10,"NO CUMPLE","CUMPLE")</f>
        <v>CUMPLE</v>
      </c>
      <c r="T61" s="51" t="str">
        <f>IF($J61&gt;NORMA!$C$11,"NO CUMPLE","CUMPLE")</f>
        <v>CUMPLE</v>
      </c>
      <c r="U61" s="51" t="str">
        <f>IF($G61&gt;NORMA!$C$12,"NO CUMPLE","CUMPLE")</f>
        <v>CUMPLE</v>
      </c>
      <c r="V61" s="51" t="str">
        <f>IF($H61&gt;NORMA!$C$13,"NO CUMPLE","CUMPLE")</f>
        <v>CUMPLE</v>
      </c>
      <c r="W61" s="51" t="str">
        <f>IF($O61&gt;NORMA!$C$14,"NO CUMPLE","CUMPLE")</f>
        <v>CUMPLE</v>
      </c>
      <c r="X61" s="51" t="str">
        <f>IF(AND($N61&gt;=NORMA!$Q$4, $N61&lt;=NORMA!$R$4),"CUMPLE","NO CUMPLE")</f>
        <v>CUMPLE</v>
      </c>
      <c r="Y61" s="51" t="str">
        <f>IF($I61&gt;NORMA!$C$16,"NO CUMPLE","CUMPLE")</f>
        <v>CUMPLE</v>
      </c>
      <c r="Z61" s="51" t="str">
        <f>IF($M61&lt;NORMA!$C$23,"NO CUMPLE","CUMPLE")</f>
        <v>CUMPLE</v>
      </c>
      <c r="AA61" s="51" t="str">
        <f>IF($E61&gt;NORMA!$C$24,"NO CUMPLE","CUMPLE")</f>
        <v>CUMPLE</v>
      </c>
      <c r="AB61" s="51" t="str">
        <f>IF($F61&gt;NORMA!$C$25,"NO CUMPLE","CUMPLE")</f>
        <v>CUMPLE</v>
      </c>
      <c r="AC61" s="51" t="str">
        <f>IF($K61&gt;NORMA!$C$26,"NO CUMPLE","CUMPLE")</f>
        <v>CUMPLE</v>
      </c>
      <c r="AD61" s="51" t="str">
        <f>IF($J61&gt;NORMA!$C$27,"NO CUMPLE","CUMPLE")</f>
        <v>CUMPLE</v>
      </c>
      <c r="AE61" s="51" t="str">
        <f>IF($G61&gt;NORMA!$C$28,"NO CUMPLE","CUMPLE")</f>
        <v>CUMPLE</v>
      </c>
      <c r="AF61" s="51" t="str">
        <f>IF($H61&gt;NORMA!$C$29,"NO CUMPLE","CUMPLE")</f>
        <v>CUMPLE</v>
      </c>
      <c r="AG61" s="51" t="str">
        <f>IF($O61&gt;NORMA!$C$30,"NO CUMPLE","CUMPLE")</f>
        <v>CUMPLE</v>
      </c>
      <c r="AH61" s="51" t="str">
        <f>IF(AND($N61&gt;=NORMA!$R$18, $N61&lt;=NORMA!$S$18),"CUMPLE","NO CUMPLE")</f>
        <v>CUMPLE</v>
      </c>
      <c r="AI61" s="51" t="str">
        <f>IF($I61&gt;NORMA!$C$32,"NO CUMPLE","CUMPLE")</f>
        <v>CUMPLE</v>
      </c>
    </row>
    <row r="62" spans="1:35" ht="14.25" customHeight="1" x14ac:dyDescent="0.35">
      <c r="A62" s="40" t="s">
        <v>55</v>
      </c>
      <c r="B62" s="91" t="s">
        <v>56</v>
      </c>
      <c r="C62" s="42">
        <v>42046</v>
      </c>
      <c r="D62" s="52">
        <v>0.58333333333333337</v>
      </c>
      <c r="E62" s="85">
        <v>4</v>
      </c>
      <c r="F62" s="85">
        <v>8</v>
      </c>
      <c r="G62" s="85">
        <v>5</v>
      </c>
      <c r="H62" s="85">
        <v>6</v>
      </c>
      <c r="I62" s="82">
        <v>7.0000000000000007E-2</v>
      </c>
      <c r="J62" s="82">
        <v>0.93</v>
      </c>
      <c r="K62" s="90">
        <v>0.68700000000000006</v>
      </c>
      <c r="L62" s="84">
        <v>2.18E-2</v>
      </c>
      <c r="M62" s="50">
        <v>6.97</v>
      </c>
      <c r="N62" s="50">
        <v>7.27</v>
      </c>
      <c r="O62" s="50">
        <v>270</v>
      </c>
      <c r="P62" s="51" t="str">
        <f>IF($M62&lt;NORMA!$C$7,"NO CUMPLE","CUMPLE")</f>
        <v>CUMPLE</v>
      </c>
      <c r="Q62" s="51" t="str">
        <f>IF($E62&gt;NORMA!$C$8,"NO CUMPLE","CUMPLE")</f>
        <v>CUMPLE</v>
      </c>
      <c r="R62" s="51" t="str">
        <f>IF($F62&gt;NORMA!$C$9,"NO CUMPLE","CUMPLE")</f>
        <v>CUMPLE</v>
      </c>
      <c r="S62" s="51" t="str">
        <f>IF($K62&gt;NORMA!$C$10,"NO CUMPLE","CUMPLE")</f>
        <v>CUMPLE</v>
      </c>
      <c r="T62" s="51" t="str">
        <f>IF($J62&gt;NORMA!$C$11,"NO CUMPLE","CUMPLE")</f>
        <v>CUMPLE</v>
      </c>
      <c r="U62" s="51" t="str">
        <f>IF($G62&gt;NORMA!$C$12,"NO CUMPLE","CUMPLE")</f>
        <v>CUMPLE</v>
      </c>
      <c r="V62" s="51" t="str">
        <f>IF($H62&gt;NORMA!$C$13,"NO CUMPLE","CUMPLE")</f>
        <v>CUMPLE</v>
      </c>
      <c r="W62" s="51" t="str">
        <f>IF($O62&gt;NORMA!$C$14,"NO CUMPLE","CUMPLE")</f>
        <v>CUMPLE</v>
      </c>
      <c r="X62" s="51" t="str">
        <f>IF(AND($N62&gt;=NORMA!$Q$4, $N62&lt;=NORMA!$R$4),"CUMPLE","NO CUMPLE")</f>
        <v>CUMPLE</v>
      </c>
      <c r="Y62" s="51" t="str">
        <f>IF($I62&gt;NORMA!$C$16,"NO CUMPLE","CUMPLE")</f>
        <v>CUMPLE</v>
      </c>
      <c r="Z62" s="51" t="str">
        <f>IF($M62&lt;NORMA!$C$23,"NO CUMPLE","CUMPLE")</f>
        <v>NO CUMPLE</v>
      </c>
      <c r="AA62" s="51" t="str">
        <f>IF($E62&gt;NORMA!$C$24,"NO CUMPLE","CUMPLE")</f>
        <v>CUMPLE</v>
      </c>
      <c r="AB62" s="51" t="str">
        <f>IF($F62&gt;NORMA!$C$25,"NO CUMPLE","CUMPLE")</f>
        <v>CUMPLE</v>
      </c>
      <c r="AC62" s="51" t="str">
        <f>IF($K62&gt;NORMA!$C$26,"NO CUMPLE","CUMPLE")</f>
        <v>CUMPLE</v>
      </c>
      <c r="AD62" s="51" t="str">
        <f>IF($J62&gt;NORMA!$C$27,"NO CUMPLE","CUMPLE")</f>
        <v>CUMPLE</v>
      </c>
      <c r="AE62" s="51" t="str">
        <f>IF($G62&gt;NORMA!$C$28,"NO CUMPLE","CUMPLE")</f>
        <v>CUMPLE</v>
      </c>
      <c r="AF62" s="51" t="str">
        <f>IF($H62&gt;NORMA!$C$29,"NO CUMPLE","CUMPLE")</f>
        <v>CUMPLE</v>
      </c>
      <c r="AG62" s="51" t="str">
        <f>IF($O62&gt;NORMA!$C$30,"NO CUMPLE","CUMPLE")</f>
        <v>CUMPLE</v>
      </c>
      <c r="AH62" s="51" t="str">
        <f>IF(AND($N62&gt;=NORMA!$R$18, $N62&lt;=NORMA!$S$18),"CUMPLE","NO CUMPLE")</f>
        <v>CUMPLE</v>
      </c>
      <c r="AI62" s="51" t="str">
        <f>IF($I62&gt;NORMA!$C$32,"NO CUMPLE","CUMPLE")</f>
        <v>CUMPLE</v>
      </c>
    </row>
    <row r="63" spans="1:35" ht="14.25" customHeight="1" x14ac:dyDescent="0.35">
      <c r="A63" s="40" t="s">
        <v>55</v>
      </c>
      <c r="B63" s="91" t="s">
        <v>56</v>
      </c>
      <c r="C63" s="42">
        <v>42068</v>
      </c>
      <c r="D63" s="52">
        <v>0.5</v>
      </c>
      <c r="E63" s="85">
        <v>4</v>
      </c>
      <c r="F63" s="85">
        <v>10</v>
      </c>
      <c r="G63" s="85">
        <v>5</v>
      </c>
      <c r="H63" s="85">
        <v>6</v>
      </c>
      <c r="I63" s="82">
        <v>7.0000000000000007E-2</v>
      </c>
      <c r="J63" s="82">
        <v>0.56000000000000005</v>
      </c>
      <c r="K63" s="90">
        <v>0.64700000000000002</v>
      </c>
      <c r="L63" s="84">
        <v>1.2200000000000001E-2</v>
      </c>
      <c r="M63" s="50">
        <v>6.55</v>
      </c>
      <c r="N63" s="50">
        <v>7.12</v>
      </c>
      <c r="O63" s="50">
        <v>18</v>
      </c>
      <c r="P63" s="51" t="str">
        <f>IF($M63&lt;NORMA!$C$7,"NO CUMPLE","CUMPLE")</f>
        <v>CUMPLE</v>
      </c>
      <c r="Q63" s="51" t="str">
        <f>IF($E63&gt;NORMA!$C$8,"NO CUMPLE","CUMPLE")</f>
        <v>CUMPLE</v>
      </c>
      <c r="R63" s="51" t="str">
        <f>IF($F63&gt;NORMA!$C$9,"NO CUMPLE","CUMPLE")</f>
        <v>CUMPLE</v>
      </c>
      <c r="S63" s="51" t="str">
        <f>IF($K63&gt;NORMA!$C$10,"NO CUMPLE","CUMPLE")</f>
        <v>CUMPLE</v>
      </c>
      <c r="T63" s="51" t="str">
        <f>IF($J63&gt;NORMA!$C$11,"NO CUMPLE","CUMPLE")</f>
        <v>CUMPLE</v>
      </c>
      <c r="U63" s="51" t="str">
        <f>IF($G63&gt;NORMA!$C$12,"NO CUMPLE","CUMPLE")</f>
        <v>CUMPLE</v>
      </c>
      <c r="V63" s="51" t="str">
        <f>IF($H63&gt;NORMA!$C$13,"NO CUMPLE","CUMPLE")</f>
        <v>CUMPLE</v>
      </c>
      <c r="W63" s="51" t="str">
        <f>IF($O63&gt;NORMA!$C$14,"NO CUMPLE","CUMPLE")</f>
        <v>CUMPLE</v>
      </c>
      <c r="X63" s="51" t="str">
        <f>IF(AND($N63&gt;=NORMA!$Q$4, $N63&lt;=NORMA!$R$4),"CUMPLE","NO CUMPLE")</f>
        <v>CUMPLE</v>
      </c>
      <c r="Y63" s="51" t="str">
        <f>IF($I63&gt;NORMA!$C$16,"NO CUMPLE","CUMPLE")</f>
        <v>CUMPLE</v>
      </c>
      <c r="Z63" s="51" t="str">
        <f>IF($M63&lt;NORMA!$C$23,"NO CUMPLE","CUMPLE")</f>
        <v>NO CUMPLE</v>
      </c>
      <c r="AA63" s="51" t="str">
        <f>IF($E63&gt;NORMA!$C$24,"NO CUMPLE","CUMPLE")</f>
        <v>CUMPLE</v>
      </c>
      <c r="AB63" s="51" t="str">
        <f>IF($F63&gt;NORMA!$C$25,"NO CUMPLE","CUMPLE")</f>
        <v>CUMPLE</v>
      </c>
      <c r="AC63" s="51" t="str">
        <f>IF($K63&gt;NORMA!$C$26,"NO CUMPLE","CUMPLE")</f>
        <v>CUMPLE</v>
      </c>
      <c r="AD63" s="51" t="str">
        <f>IF($J63&gt;NORMA!$C$27,"NO CUMPLE","CUMPLE")</f>
        <v>CUMPLE</v>
      </c>
      <c r="AE63" s="51" t="str">
        <f>IF($G63&gt;NORMA!$C$28,"NO CUMPLE","CUMPLE")</f>
        <v>CUMPLE</v>
      </c>
      <c r="AF63" s="51" t="str">
        <f>IF($H63&gt;NORMA!$C$29,"NO CUMPLE","CUMPLE")</f>
        <v>CUMPLE</v>
      </c>
      <c r="AG63" s="51" t="str">
        <f>IF($O63&gt;NORMA!$C$30,"NO CUMPLE","CUMPLE")</f>
        <v>CUMPLE</v>
      </c>
      <c r="AH63" s="51" t="str">
        <f>IF(AND($N63&gt;=NORMA!$R$18, $N63&lt;=NORMA!$S$18),"CUMPLE","NO CUMPLE")</f>
        <v>CUMPLE</v>
      </c>
      <c r="AI63" s="51" t="str">
        <f>IF($I63&gt;NORMA!$C$32,"NO CUMPLE","CUMPLE")</f>
        <v>CUMPLE</v>
      </c>
    </row>
    <row r="64" spans="1:35" ht="14.25" customHeight="1" x14ac:dyDescent="0.35">
      <c r="A64" s="40" t="s">
        <v>55</v>
      </c>
      <c r="B64" s="91" t="s">
        <v>56</v>
      </c>
      <c r="C64" s="42">
        <v>42244</v>
      </c>
      <c r="D64" s="52">
        <v>0.5</v>
      </c>
      <c r="E64" s="53">
        <v>8</v>
      </c>
      <c r="F64" s="53">
        <v>7</v>
      </c>
      <c r="G64" s="53">
        <v>7.7</v>
      </c>
      <c r="H64" s="53">
        <v>0.67</v>
      </c>
      <c r="I64" s="54">
        <v>0.05</v>
      </c>
      <c r="J64" s="54">
        <v>0.95</v>
      </c>
      <c r="K64" s="92">
        <v>1.8740000000000001</v>
      </c>
      <c r="L64" s="55">
        <v>8.7039999999999982E-3</v>
      </c>
      <c r="M64" s="50">
        <v>7.34</v>
      </c>
      <c r="N64" s="50">
        <v>7.72</v>
      </c>
      <c r="O64" s="50">
        <v>1200</v>
      </c>
      <c r="P64" s="51" t="str">
        <f>IF($M64&lt;NORMA!$C$7,"NO CUMPLE","CUMPLE")</f>
        <v>CUMPLE</v>
      </c>
      <c r="Q64" s="51" t="str">
        <f>IF($E64&gt;NORMA!$C$8,"NO CUMPLE","CUMPLE")</f>
        <v>CUMPLE</v>
      </c>
      <c r="R64" s="51" t="str">
        <f>IF($F64&gt;NORMA!$C$9,"NO CUMPLE","CUMPLE")</f>
        <v>CUMPLE</v>
      </c>
      <c r="S64" s="51" t="str">
        <f>IF($K64&gt;NORMA!$C$10,"NO CUMPLE","CUMPLE")</f>
        <v>CUMPLE</v>
      </c>
      <c r="T64" s="51" t="str">
        <f>IF($J64&gt;NORMA!$C$11,"NO CUMPLE","CUMPLE")</f>
        <v>CUMPLE</v>
      </c>
      <c r="U64" s="51" t="str">
        <f>IF($G64&gt;NORMA!$C$12,"NO CUMPLE","CUMPLE")</f>
        <v>CUMPLE</v>
      </c>
      <c r="V64" s="51" t="str">
        <f>IF($H64&gt;NORMA!$C$13,"NO CUMPLE","CUMPLE")</f>
        <v>CUMPLE</v>
      </c>
      <c r="W64" s="51" t="str">
        <f>IF($O64&gt;NORMA!$C$14,"NO CUMPLE","CUMPLE")</f>
        <v>CUMPLE</v>
      </c>
      <c r="X64" s="51" t="str">
        <f>IF(AND($N64&gt;=NORMA!$Q$4, $N64&lt;=NORMA!$R$4),"CUMPLE","NO CUMPLE")</f>
        <v>CUMPLE</v>
      </c>
      <c r="Y64" s="51" t="str">
        <f>IF($I64&gt;NORMA!$C$16,"NO CUMPLE","CUMPLE")</f>
        <v>CUMPLE</v>
      </c>
      <c r="Z64" s="51" t="str">
        <f>IF($M64&lt;NORMA!$C$23,"NO CUMPLE","CUMPLE")</f>
        <v>NO CUMPLE</v>
      </c>
      <c r="AA64" s="51" t="str">
        <f>IF($E64&gt;NORMA!$C$24,"NO CUMPLE","CUMPLE")</f>
        <v>NO CUMPLE</v>
      </c>
      <c r="AB64" s="51" t="str">
        <f>IF($F64&gt;NORMA!$C$25,"NO CUMPLE","CUMPLE")</f>
        <v>CUMPLE</v>
      </c>
      <c r="AC64" s="51" t="str">
        <f>IF($K64&gt;NORMA!$C$26,"NO CUMPLE","CUMPLE")</f>
        <v>NO CUMPLE</v>
      </c>
      <c r="AD64" s="51" t="str">
        <f>IF($J64&gt;NORMA!$C$27,"NO CUMPLE","CUMPLE")</f>
        <v>CUMPLE</v>
      </c>
      <c r="AE64" s="51" t="str">
        <f>IF($G64&gt;NORMA!$C$28,"NO CUMPLE","CUMPLE")</f>
        <v>CUMPLE</v>
      </c>
      <c r="AF64" s="51" t="str">
        <f>IF($H64&gt;NORMA!$C$29,"NO CUMPLE","CUMPLE")</f>
        <v>CUMPLE</v>
      </c>
      <c r="AG64" s="51" t="str">
        <f>IF($O64&gt;NORMA!$C$30,"NO CUMPLE","CUMPLE")</f>
        <v>CUMPLE</v>
      </c>
      <c r="AH64" s="51" t="str">
        <f>IF(AND($N64&gt;=NORMA!$R$18, $N64&lt;=NORMA!$S$18),"CUMPLE","NO CUMPLE")</f>
        <v>CUMPLE</v>
      </c>
      <c r="AI64" s="51" t="str">
        <f>IF($I64&gt;NORMA!$C$32,"NO CUMPLE","CUMPLE")</f>
        <v>CUMPLE</v>
      </c>
    </row>
    <row r="65" spans="1:35" ht="14.25" customHeight="1" x14ac:dyDescent="0.35">
      <c r="A65" s="40" t="s">
        <v>55</v>
      </c>
      <c r="B65" s="91" t="s">
        <v>56</v>
      </c>
      <c r="C65" s="42">
        <v>42255</v>
      </c>
      <c r="D65" s="52">
        <v>0.58333333333333337</v>
      </c>
      <c r="E65" s="53">
        <v>2</v>
      </c>
      <c r="F65" s="53">
        <v>7</v>
      </c>
      <c r="G65" s="53">
        <v>7.7</v>
      </c>
      <c r="H65" s="53">
        <v>0.98</v>
      </c>
      <c r="I65" s="54">
        <v>0.05</v>
      </c>
      <c r="J65" s="54">
        <v>1.43</v>
      </c>
      <c r="K65" s="92">
        <v>1.885</v>
      </c>
      <c r="L65" s="55">
        <v>1.0754E-2</v>
      </c>
      <c r="M65" s="50">
        <v>7.11</v>
      </c>
      <c r="N65" s="50">
        <v>7.42</v>
      </c>
      <c r="O65" s="50">
        <v>0</v>
      </c>
      <c r="P65" s="51" t="str">
        <f>IF($M65&lt;NORMA!$C$7,"NO CUMPLE","CUMPLE")</f>
        <v>CUMPLE</v>
      </c>
      <c r="Q65" s="51" t="str">
        <f>IF($E65&gt;NORMA!$C$8,"NO CUMPLE","CUMPLE")</f>
        <v>CUMPLE</v>
      </c>
      <c r="R65" s="51" t="str">
        <f>IF($F65&gt;NORMA!$C$9,"NO CUMPLE","CUMPLE")</f>
        <v>CUMPLE</v>
      </c>
      <c r="S65" s="51" t="str">
        <f>IF($K65&gt;NORMA!$C$10,"NO CUMPLE","CUMPLE")</f>
        <v>CUMPLE</v>
      </c>
      <c r="T65" s="51" t="str">
        <f>IF($J65&gt;NORMA!$C$11,"NO CUMPLE","CUMPLE")</f>
        <v>NO CUMPLE</v>
      </c>
      <c r="U65" s="51" t="str">
        <f>IF($G65&gt;NORMA!$C$12,"NO CUMPLE","CUMPLE")</f>
        <v>CUMPLE</v>
      </c>
      <c r="V65" s="51" t="str">
        <f>IF($H65&gt;NORMA!$C$13,"NO CUMPLE","CUMPLE")</f>
        <v>CUMPLE</v>
      </c>
      <c r="W65" s="51" t="str">
        <f>IF($O65&gt;NORMA!$C$14,"NO CUMPLE","CUMPLE")</f>
        <v>CUMPLE</v>
      </c>
      <c r="X65" s="51" t="str">
        <f>IF(AND($N65&gt;=NORMA!$Q$4, $N65&lt;=NORMA!$R$4),"CUMPLE","NO CUMPLE")</f>
        <v>CUMPLE</v>
      </c>
      <c r="Y65" s="51" t="str">
        <f>IF($I65&gt;NORMA!$C$16,"NO CUMPLE","CUMPLE")</f>
        <v>CUMPLE</v>
      </c>
      <c r="Z65" s="51" t="str">
        <f>IF($M65&lt;NORMA!$C$23,"NO CUMPLE","CUMPLE")</f>
        <v>NO CUMPLE</v>
      </c>
      <c r="AA65" s="51" t="str">
        <f>IF($E65&gt;NORMA!$C$24,"NO CUMPLE","CUMPLE")</f>
        <v>CUMPLE</v>
      </c>
      <c r="AB65" s="51" t="str">
        <f>IF($F65&gt;NORMA!$C$25,"NO CUMPLE","CUMPLE")</f>
        <v>CUMPLE</v>
      </c>
      <c r="AC65" s="51" t="str">
        <f>IF($K65&gt;NORMA!$C$26,"NO CUMPLE","CUMPLE")</f>
        <v>NO CUMPLE</v>
      </c>
      <c r="AD65" s="51" t="str">
        <f>IF($J65&gt;NORMA!$C$27,"NO CUMPLE","CUMPLE")</f>
        <v>NO CUMPLE</v>
      </c>
      <c r="AE65" s="51" t="str">
        <f>IF($G65&gt;NORMA!$C$28,"NO CUMPLE","CUMPLE")</f>
        <v>CUMPLE</v>
      </c>
      <c r="AF65" s="51" t="str">
        <f>IF($H65&gt;NORMA!$C$29,"NO CUMPLE","CUMPLE")</f>
        <v>CUMPLE</v>
      </c>
      <c r="AG65" s="51" t="str">
        <f>IF($O65&gt;NORMA!$C$30,"NO CUMPLE","CUMPLE")</f>
        <v>CUMPLE</v>
      </c>
      <c r="AH65" s="51" t="str">
        <f>IF(AND($N65&gt;=NORMA!$R$18, $N65&lt;=NORMA!$S$18),"CUMPLE","NO CUMPLE")</f>
        <v>CUMPLE</v>
      </c>
      <c r="AI65" s="51" t="str">
        <f>IF($I65&gt;NORMA!$C$32,"NO CUMPLE","CUMPLE")</f>
        <v>CUMPLE</v>
      </c>
    </row>
    <row r="66" spans="1:35" ht="14.25" customHeight="1" x14ac:dyDescent="0.35">
      <c r="A66" s="40" t="s">
        <v>55</v>
      </c>
      <c r="B66" s="91" t="s">
        <v>56</v>
      </c>
      <c r="C66" s="42">
        <v>42273</v>
      </c>
      <c r="D66" s="52">
        <v>0.41666666666666669</v>
      </c>
      <c r="E66" s="53">
        <v>2</v>
      </c>
      <c r="F66" s="53">
        <v>7</v>
      </c>
      <c r="G66" s="53">
        <v>7.7</v>
      </c>
      <c r="H66" s="53">
        <v>4.4000000000000004</v>
      </c>
      <c r="I66" s="54">
        <v>0.05</v>
      </c>
      <c r="J66" s="54">
        <v>0.92800000000000005</v>
      </c>
      <c r="K66" s="92">
        <v>1.0669999999999999</v>
      </c>
      <c r="L66" s="55">
        <v>1.4395999999999997E-2</v>
      </c>
      <c r="M66" s="50">
        <v>7.36</v>
      </c>
      <c r="N66" s="50">
        <v>7.55</v>
      </c>
      <c r="O66" s="50">
        <v>79</v>
      </c>
      <c r="P66" s="51" t="str">
        <f>IF($M66&lt;NORMA!$C$7,"NO CUMPLE","CUMPLE")</f>
        <v>CUMPLE</v>
      </c>
      <c r="Q66" s="51" t="str">
        <f>IF($E66&gt;NORMA!$C$8,"NO CUMPLE","CUMPLE")</f>
        <v>CUMPLE</v>
      </c>
      <c r="R66" s="51" t="str">
        <f>IF($F66&gt;NORMA!$C$9,"NO CUMPLE","CUMPLE")</f>
        <v>CUMPLE</v>
      </c>
      <c r="S66" s="51" t="str">
        <f>IF($K66&gt;NORMA!$C$10,"NO CUMPLE","CUMPLE")</f>
        <v>CUMPLE</v>
      </c>
      <c r="T66" s="51" t="str">
        <f>IF($J66&gt;NORMA!$C$11,"NO CUMPLE","CUMPLE")</f>
        <v>CUMPLE</v>
      </c>
      <c r="U66" s="51" t="str">
        <f>IF($G66&gt;NORMA!$C$12,"NO CUMPLE","CUMPLE")</f>
        <v>CUMPLE</v>
      </c>
      <c r="V66" s="51" t="str">
        <f>IF($H66&gt;NORMA!$C$13,"NO CUMPLE","CUMPLE")</f>
        <v>CUMPLE</v>
      </c>
      <c r="W66" s="51" t="str">
        <f>IF($O66&gt;NORMA!$C$14,"NO CUMPLE","CUMPLE")</f>
        <v>CUMPLE</v>
      </c>
      <c r="X66" s="51" t="str">
        <f>IF(AND($N66&gt;=NORMA!$Q$4, $N66&lt;=NORMA!$R$4),"CUMPLE","NO CUMPLE")</f>
        <v>CUMPLE</v>
      </c>
      <c r="Y66" s="51" t="str">
        <f>IF($I66&gt;NORMA!$C$16,"NO CUMPLE","CUMPLE")</f>
        <v>CUMPLE</v>
      </c>
      <c r="Z66" s="51" t="str">
        <f>IF($M66&lt;NORMA!$C$23,"NO CUMPLE","CUMPLE")</f>
        <v>NO CUMPLE</v>
      </c>
      <c r="AA66" s="51" t="str">
        <f>IF($E66&gt;NORMA!$C$24,"NO CUMPLE","CUMPLE")</f>
        <v>CUMPLE</v>
      </c>
      <c r="AB66" s="51" t="str">
        <f>IF($F66&gt;NORMA!$C$25,"NO CUMPLE","CUMPLE")</f>
        <v>CUMPLE</v>
      </c>
      <c r="AC66" s="51" t="str">
        <f>IF($K66&gt;NORMA!$C$26,"NO CUMPLE","CUMPLE")</f>
        <v>CUMPLE</v>
      </c>
      <c r="AD66" s="51" t="str">
        <f>IF($J66&gt;NORMA!$C$27,"NO CUMPLE","CUMPLE")</f>
        <v>CUMPLE</v>
      </c>
      <c r="AE66" s="51" t="str">
        <f>IF($G66&gt;NORMA!$C$28,"NO CUMPLE","CUMPLE")</f>
        <v>CUMPLE</v>
      </c>
      <c r="AF66" s="51" t="str">
        <f>IF($H66&gt;NORMA!$C$29,"NO CUMPLE","CUMPLE")</f>
        <v>CUMPLE</v>
      </c>
      <c r="AG66" s="51" t="str">
        <f>IF($O66&gt;NORMA!$C$30,"NO CUMPLE","CUMPLE")</f>
        <v>CUMPLE</v>
      </c>
      <c r="AH66" s="51" t="str">
        <f>IF(AND($N66&gt;=NORMA!$R$18, $N66&lt;=NORMA!$S$18),"CUMPLE","NO CUMPLE")</f>
        <v>CUMPLE</v>
      </c>
      <c r="AI66" s="51" t="str">
        <f>IF($I66&gt;NORMA!$C$32,"NO CUMPLE","CUMPLE")</f>
        <v>CUMPLE</v>
      </c>
    </row>
    <row r="67" spans="1:35" ht="14.25" customHeight="1" x14ac:dyDescent="0.35">
      <c r="A67" s="40" t="s">
        <v>55</v>
      </c>
      <c r="B67" s="91" t="s">
        <v>56</v>
      </c>
      <c r="C67" s="42">
        <v>42283</v>
      </c>
      <c r="D67" s="52">
        <v>0.25</v>
      </c>
      <c r="E67" s="53">
        <v>2</v>
      </c>
      <c r="F67" s="53">
        <v>7</v>
      </c>
      <c r="G67" s="53">
        <v>7.7</v>
      </c>
      <c r="H67" s="53">
        <v>0.79</v>
      </c>
      <c r="I67" s="54">
        <v>0.05</v>
      </c>
      <c r="J67" s="54">
        <v>0.94499999999999995</v>
      </c>
      <c r="K67" s="92">
        <v>1.8740000000000001</v>
      </c>
      <c r="L67" s="55">
        <v>1.4E-2</v>
      </c>
      <c r="M67" s="50">
        <v>7.98</v>
      </c>
      <c r="N67" s="50">
        <v>7.71</v>
      </c>
      <c r="O67" s="50">
        <v>110</v>
      </c>
      <c r="P67" s="51" t="str">
        <f>IF($M67&lt;NORMA!$C$7,"NO CUMPLE","CUMPLE")</f>
        <v>CUMPLE</v>
      </c>
      <c r="Q67" s="51" t="str">
        <f>IF($E67&gt;NORMA!$C$8,"NO CUMPLE","CUMPLE")</f>
        <v>CUMPLE</v>
      </c>
      <c r="R67" s="51" t="str">
        <f>IF($F67&gt;NORMA!$C$9,"NO CUMPLE","CUMPLE")</f>
        <v>CUMPLE</v>
      </c>
      <c r="S67" s="51" t="str">
        <f>IF($K67&gt;NORMA!$C$10,"NO CUMPLE","CUMPLE")</f>
        <v>CUMPLE</v>
      </c>
      <c r="T67" s="51" t="str">
        <f>IF($J67&gt;NORMA!$C$11,"NO CUMPLE","CUMPLE")</f>
        <v>CUMPLE</v>
      </c>
      <c r="U67" s="51" t="str">
        <f>IF($G67&gt;NORMA!$C$12,"NO CUMPLE","CUMPLE")</f>
        <v>CUMPLE</v>
      </c>
      <c r="V67" s="51" t="str">
        <f>IF($H67&gt;NORMA!$C$13,"NO CUMPLE","CUMPLE")</f>
        <v>CUMPLE</v>
      </c>
      <c r="W67" s="51" t="str">
        <f>IF($O67&gt;NORMA!$C$14,"NO CUMPLE","CUMPLE")</f>
        <v>CUMPLE</v>
      </c>
      <c r="X67" s="51" t="str">
        <f>IF(AND($N67&gt;=NORMA!$Q$4, $N67&lt;=NORMA!$R$4),"CUMPLE","NO CUMPLE")</f>
        <v>CUMPLE</v>
      </c>
      <c r="Y67" s="51" t="str">
        <f>IF($I67&gt;NORMA!$C$16,"NO CUMPLE","CUMPLE")</f>
        <v>CUMPLE</v>
      </c>
      <c r="Z67" s="51" t="str">
        <f>IF($M67&lt;NORMA!$C$23,"NO CUMPLE","CUMPLE")</f>
        <v>NO CUMPLE</v>
      </c>
      <c r="AA67" s="51" t="str">
        <f>IF($E67&gt;NORMA!$C$24,"NO CUMPLE","CUMPLE")</f>
        <v>CUMPLE</v>
      </c>
      <c r="AB67" s="51" t="str">
        <f>IF($F67&gt;NORMA!$C$25,"NO CUMPLE","CUMPLE")</f>
        <v>CUMPLE</v>
      </c>
      <c r="AC67" s="51" t="str">
        <f>IF($K67&gt;NORMA!$C$26,"NO CUMPLE","CUMPLE")</f>
        <v>NO CUMPLE</v>
      </c>
      <c r="AD67" s="51" t="str">
        <f>IF($J67&gt;NORMA!$C$27,"NO CUMPLE","CUMPLE")</f>
        <v>CUMPLE</v>
      </c>
      <c r="AE67" s="51" t="str">
        <f>IF($G67&gt;NORMA!$C$28,"NO CUMPLE","CUMPLE")</f>
        <v>CUMPLE</v>
      </c>
      <c r="AF67" s="51" t="str">
        <f>IF($H67&gt;NORMA!$C$29,"NO CUMPLE","CUMPLE")</f>
        <v>CUMPLE</v>
      </c>
      <c r="AG67" s="51" t="str">
        <f>IF($O67&gt;NORMA!$C$30,"NO CUMPLE","CUMPLE")</f>
        <v>CUMPLE</v>
      </c>
      <c r="AH67" s="51" t="str">
        <f>IF(AND($N67&gt;=NORMA!$R$18, $N67&lt;=NORMA!$S$18),"CUMPLE","NO CUMPLE")</f>
        <v>CUMPLE</v>
      </c>
      <c r="AI67" s="51" t="str">
        <f>IF($I67&gt;NORMA!$C$32,"NO CUMPLE","CUMPLE")</f>
        <v>CUMPLE</v>
      </c>
    </row>
    <row r="68" spans="1:35" ht="14.25" customHeight="1" x14ac:dyDescent="0.35">
      <c r="A68" s="40" t="s">
        <v>55</v>
      </c>
      <c r="B68" s="91" t="s">
        <v>56</v>
      </c>
      <c r="C68" s="42">
        <v>42285</v>
      </c>
      <c r="D68" s="52">
        <v>0.66666666666666663</v>
      </c>
      <c r="E68" s="53">
        <v>16</v>
      </c>
      <c r="F68" s="53">
        <v>28</v>
      </c>
      <c r="G68" s="53">
        <v>7.7</v>
      </c>
      <c r="H68" s="53">
        <v>0.67</v>
      </c>
      <c r="I68" s="54">
        <v>0.05</v>
      </c>
      <c r="J68" s="54">
        <v>1.03</v>
      </c>
      <c r="K68" s="92">
        <v>1.8740000000000001</v>
      </c>
      <c r="L68" s="55">
        <v>0.01</v>
      </c>
      <c r="M68" s="50">
        <v>7.25</v>
      </c>
      <c r="N68" s="50">
        <v>7.35</v>
      </c>
      <c r="O68" s="50">
        <v>110</v>
      </c>
      <c r="P68" s="51" t="str">
        <f>IF($M68&lt;NORMA!$C$7,"NO CUMPLE","CUMPLE")</f>
        <v>CUMPLE</v>
      </c>
      <c r="Q68" s="51" t="str">
        <f>IF($E68&gt;NORMA!$C$8,"NO CUMPLE","CUMPLE")</f>
        <v>NO CUMPLE</v>
      </c>
      <c r="R68" s="51" t="str">
        <f>IF($F68&gt;NORMA!$C$9,"NO CUMPLE","CUMPLE")</f>
        <v>CUMPLE</v>
      </c>
      <c r="S68" s="51" t="str">
        <f>IF($K68&gt;NORMA!$C$10,"NO CUMPLE","CUMPLE")</f>
        <v>CUMPLE</v>
      </c>
      <c r="T68" s="51" t="str">
        <f>IF($J68&gt;NORMA!$C$11,"NO CUMPLE","CUMPLE")</f>
        <v>NO CUMPLE</v>
      </c>
      <c r="U68" s="51" t="str">
        <f>IF($G68&gt;NORMA!$C$12,"NO CUMPLE","CUMPLE")</f>
        <v>CUMPLE</v>
      </c>
      <c r="V68" s="51" t="str">
        <f>IF($H68&gt;NORMA!$C$13,"NO CUMPLE","CUMPLE")</f>
        <v>CUMPLE</v>
      </c>
      <c r="W68" s="51" t="str">
        <f>IF($O68&gt;NORMA!$C$14,"NO CUMPLE","CUMPLE")</f>
        <v>CUMPLE</v>
      </c>
      <c r="X68" s="51" t="str">
        <f>IF(AND($N68&gt;=NORMA!$Q$4, $N68&lt;=NORMA!$R$4),"CUMPLE","NO CUMPLE")</f>
        <v>CUMPLE</v>
      </c>
      <c r="Y68" s="51" t="str">
        <f>IF($I68&gt;NORMA!$C$16,"NO CUMPLE","CUMPLE")</f>
        <v>CUMPLE</v>
      </c>
      <c r="Z68" s="51" t="str">
        <f>IF($M68&lt;NORMA!$C$23,"NO CUMPLE","CUMPLE")</f>
        <v>NO CUMPLE</v>
      </c>
      <c r="AA68" s="51" t="str">
        <f>IF($E68&gt;NORMA!$C$24,"NO CUMPLE","CUMPLE")</f>
        <v>NO CUMPLE</v>
      </c>
      <c r="AB68" s="51" t="str">
        <f>IF($F68&gt;NORMA!$C$25,"NO CUMPLE","CUMPLE")</f>
        <v>NO CUMPLE</v>
      </c>
      <c r="AC68" s="51" t="str">
        <f>IF($K68&gt;NORMA!$C$26,"NO CUMPLE","CUMPLE")</f>
        <v>NO CUMPLE</v>
      </c>
      <c r="AD68" s="51" t="str">
        <f>IF($J68&gt;NORMA!$C$27,"NO CUMPLE","CUMPLE")</f>
        <v>NO CUMPLE</v>
      </c>
      <c r="AE68" s="51" t="str">
        <f>IF($G68&gt;NORMA!$C$28,"NO CUMPLE","CUMPLE")</f>
        <v>CUMPLE</v>
      </c>
      <c r="AF68" s="51" t="str">
        <f>IF($H68&gt;NORMA!$C$29,"NO CUMPLE","CUMPLE")</f>
        <v>CUMPLE</v>
      </c>
      <c r="AG68" s="51" t="str">
        <f>IF($O68&gt;NORMA!$C$30,"NO CUMPLE","CUMPLE")</f>
        <v>CUMPLE</v>
      </c>
      <c r="AH68" s="51" t="str">
        <f>IF(AND($N68&gt;=NORMA!$R$18, $N68&lt;=NORMA!$S$18),"CUMPLE","NO CUMPLE")</f>
        <v>CUMPLE</v>
      </c>
      <c r="AI68" s="51" t="str">
        <f>IF($I68&gt;NORMA!$C$32,"NO CUMPLE","CUMPLE")</f>
        <v>CUMPLE</v>
      </c>
    </row>
    <row r="69" spans="1:35" ht="14.25" customHeight="1" x14ac:dyDescent="0.35">
      <c r="A69" s="40" t="s">
        <v>55</v>
      </c>
      <c r="B69" s="91" t="s">
        <v>56</v>
      </c>
      <c r="C69" s="42">
        <v>42293</v>
      </c>
      <c r="D69" s="52">
        <v>0.33333333333333331</v>
      </c>
      <c r="E69" s="53">
        <v>22</v>
      </c>
      <c r="F69" s="53">
        <v>41</v>
      </c>
      <c r="G69" s="53">
        <v>7.7</v>
      </c>
      <c r="H69" s="53">
        <v>0.67</v>
      </c>
      <c r="I69" s="54">
        <v>0.05</v>
      </c>
      <c r="J69" s="54">
        <v>0.94499999999999995</v>
      </c>
      <c r="K69" s="92">
        <v>1.022</v>
      </c>
      <c r="L69" s="55">
        <v>1.1599999999999999E-2</v>
      </c>
      <c r="M69" s="50">
        <v>7.54</v>
      </c>
      <c r="N69" s="50">
        <v>7.73</v>
      </c>
      <c r="O69" s="50">
        <v>430</v>
      </c>
      <c r="P69" s="51" t="str">
        <f>IF($M69&lt;NORMA!$C$7,"NO CUMPLE","CUMPLE")</f>
        <v>CUMPLE</v>
      </c>
      <c r="Q69" s="51" t="str">
        <f>IF($E69&gt;NORMA!$C$8,"NO CUMPLE","CUMPLE")</f>
        <v>NO CUMPLE</v>
      </c>
      <c r="R69" s="51" t="str">
        <f>IF($F69&gt;NORMA!$C$9,"NO CUMPLE","CUMPLE")</f>
        <v>CUMPLE</v>
      </c>
      <c r="S69" s="51" t="str">
        <f>IF($K69&gt;NORMA!$C$10,"NO CUMPLE","CUMPLE")</f>
        <v>CUMPLE</v>
      </c>
      <c r="T69" s="51" t="str">
        <f>IF($J69&gt;NORMA!$C$11,"NO CUMPLE","CUMPLE")</f>
        <v>CUMPLE</v>
      </c>
      <c r="U69" s="51" t="str">
        <f>IF($G69&gt;NORMA!$C$12,"NO CUMPLE","CUMPLE")</f>
        <v>CUMPLE</v>
      </c>
      <c r="V69" s="51" t="str">
        <f>IF($H69&gt;NORMA!$C$13,"NO CUMPLE","CUMPLE")</f>
        <v>CUMPLE</v>
      </c>
      <c r="W69" s="51" t="str">
        <f>IF($O69&gt;NORMA!$C$14,"NO CUMPLE","CUMPLE")</f>
        <v>CUMPLE</v>
      </c>
      <c r="X69" s="51" t="str">
        <f>IF(AND($N69&gt;=NORMA!$Q$4, $N69&lt;=NORMA!$R$4),"CUMPLE","NO CUMPLE")</f>
        <v>CUMPLE</v>
      </c>
      <c r="Y69" s="51" t="str">
        <f>IF($I69&gt;NORMA!$C$16,"NO CUMPLE","CUMPLE")</f>
        <v>CUMPLE</v>
      </c>
      <c r="Z69" s="51" t="str">
        <f>IF($M69&lt;NORMA!$C$23,"NO CUMPLE","CUMPLE")</f>
        <v>NO CUMPLE</v>
      </c>
      <c r="AA69" s="51" t="str">
        <f>IF($E69&gt;NORMA!$C$24,"NO CUMPLE","CUMPLE")</f>
        <v>NO CUMPLE</v>
      </c>
      <c r="AB69" s="51" t="str">
        <f>IF($F69&gt;NORMA!$C$25,"NO CUMPLE","CUMPLE")</f>
        <v>NO CUMPLE</v>
      </c>
      <c r="AC69" s="51" t="str">
        <f>IF($K69&gt;NORMA!$C$26,"NO CUMPLE","CUMPLE")</f>
        <v>CUMPLE</v>
      </c>
      <c r="AD69" s="51" t="str">
        <f>IF($J69&gt;NORMA!$C$27,"NO CUMPLE","CUMPLE")</f>
        <v>CUMPLE</v>
      </c>
      <c r="AE69" s="51" t="str">
        <f>IF($G69&gt;NORMA!$C$28,"NO CUMPLE","CUMPLE")</f>
        <v>CUMPLE</v>
      </c>
      <c r="AF69" s="51" t="str">
        <f>IF($H69&gt;NORMA!$C$29,"NO CUMPLE","CUMPLE")</f>
        <v>CUMPLE</v>
      </c>
      <c r="AG69" s="51" t="str">
        <f>IF($O69&gt;NORMA!$C$30,"NO CUMPLE","CUMPLE")</f>
        <v>CUMPLE</v>
      </c>
      <c r="AH69" s="51" t="str">
        <f>IF(AND($N69&gt;=NORMA!$R$18, $N69&lt;=NORMA!$S$18),"CUMPLE","NO CUMPLE")</f>
        <v>CUMPLE</v>
      </c>
      <c r="AI69" s="51" t="str">
        <f>IF($I69&gt;NORMA!$C$32,"NO CUMPLE","CUMPLE")</f>
        <v>CUMPLE</v>
      </c>
    </row>
    <row r="70" spans="1:35" ht="14.25" customHeight="1" x14ac:dyDescent="0.35">
      <c r="A70" s="93" t="s">
        <v>55</v>
      </c>
      <c r="B70" s="94" t="s">
        <v>56</v>
      </c>
      <c r="C70" s="95">
        <v>42828</v>
      </c>
      <c r="D70" s="52">
        <v>0.33333333333333331</v>
      </c>
      <c r="E70" s="79">
        <v>7.1</v>
      </c>
      <c r="F70" s="78">
        <v>10</v>
      </c>
      <c r="G70" s="79">
        <v>7</v>
      </c>
      <c r="H70" s="78">
        <v>1.2</v>
      </c>
      <c r="I70" s="96">
        <v>0.4</v>
      </c>
      <c r="J70" s="81">
        <v>0.55300000000000005</v>
      </c>
      <c r="K70" s="97">
        <v>1.486</v>
      </c>
      <c r="L70" s="98">
        <v>2.9420000000000005E-2</v>
      </c>
      <c r="M70" s="99">
        <v>7.02</v>
      </c>
      <c r="N70" s="50">
        <v>6.89</v>
      </c>
      <c r="O70" s="50">
        <v>14</v>
      </c>
      <c r="P70" s="51" t="str">
        <f>IF($M70&lt;NORMA!$C$7,"NO CUMPLE","CUMPLE")</f>
        <v>CUMPLE</v>
      </c>
      <c r="Q70" s="51" t="str">
        <f>IF($E70&gt;NORMA!$C$8,"NO CUMPLE","CUMPLE")</f>
        <v>CUMPLE</v>
      </c>
      <c r="R70" s="51" t="str">
        <f>IF($F70&gt;NORMA!$C$9,"NO CUMPLE","CUMPLE")</f>
        <v>CUMPLE</v>
      </c>
      <c r="S70" s="51" t="str">
        <f>IF($K70&gt;NORMA!$C$10,"NO CUMPLE","CUMPLE")</f>
        <v>CUMPLE</v>
      </c>
      <c r="T70" s="51" t="str">
        <f>IF($J70&gt;NORMA!$C$11,"NO CUMPLE","CUMPLE")</f>
        <v>CUMPLE</v>
      </c>
      <c r="U70" s="51" t="str">
        <f>IF($G70&gt;NORMA!$C$12,"NO CUMPLE","CUMPLE")</f>
        <v>CUMPLE</v>
      </c>
      <c r="V70" s="51" t="str">
        <f>IF($H70&gt;NORMA!$C$13,"NO CUMPLE","CUMPLE")</f>
        <v>CUMPLE</v>
      </c>
      <c r="W70" s="51" t="str">
        <f>IF($O70&gt;NORMA!$C$14,"NO CUMPLE","CUMPLE")</f>
        <v>CUMPLE</v>
      </c>
      <c r="X70" s="51" t="str">
        <f>IF(AND($N70&gt;=NORMA!$Q$4, $N70&lt;=NORMA!$R$4),"CUMPLE","NO CUMPLE")</f>
        <v>CUMPLE</v>
      </c>
      <c r="Y70" s="51" t="str">
        <f>IF($I70&gt;NORMA!$C$16,"NO CUMPLE","CUMPLE")</f>
        <v>CUMPLE</v>
      </c>
      <c r="Z70" s="51" t="str">
        <f>IF($M70&lt;NORMA!$C$23,"NO CUMPLE","CUMPLE")</f>
        <v>NO CUMPLE</v>
      </c>
      <c r="AA70" s="51" t="str">
        <f>IF($E70&gt;NORMA!$C$24,"NO CUMPLE","CUMPLE")</f>
        <v>NO CUMPLE</v>
      </c>
      <c r="AB70" s="51" t="str">
        <f>IF($F70&gt;NORMA!$C$25,"NO CUMPLE","CUMPLE")</f>
        <v>CUMPLE</v>
      </c>
      <c r="AC70" s="51" t="str">
        <f>IF($K70&gt;NORMA!$C$26,"NO CUMPLE","CUMPLE")</f>
        <v>CUMPLE</v>
      </c>
      <c r="AD70" s="51" t="str">
        <f>IF($J70&gt;NORMA!$C$27,"NO CUMPLE","CUMPLE")</f>
        <v>CUMPLE</v>
      </c>
      <c r="AE70" s="51" t="str">
        <f>IF($G70&gt;NORMA!$C$28,"NO CUMPLE","CUMPLE")</f>
        <v>CUMPLE</v>
      </c>
      <c r="AF70" s="51" t="str">
        <f>IF($H70&gt;NORMA!$C$29,"NO CUMPLE","CUMPLE")</f>
        <v>CUMPLE</v>
      </c>
      <c r="AG70" s="51" t="str">
        <f>IF($O70&gt;NORMA!$C$30,"NO CUMPLE","CUMPLE")</f>
        <v>CUMPLE</v>
      </c>
      <c r="AH70" s="51" t="str">
        <f>IF(AND($N70&gt;=NORMA!$R$18, $N70&lt;=NORMA!$S$18),"CUMPLE","NO CUMPLE")</f>
        <v>CUMPLE</v>
      </c>
      <c r="AI70" s="51" t="str">
        <f>IF($I70&gt;NORMA!$C$32,"NO CUMPLE","CUMPLE")</f>
        <v>CUMPLE</v>
      </c>
    </row>
    <row r="71" spans="1:35" ht="14.25" customHeight="1" x14ac:dyDescent="0.35">
      <c r="A71" s="93" t="s">
        <v>55</v>
      </c>
      <c r="B71" s="94" t="s">
        <v>56</v>
      </c>
      <c r="C71" s="95">
        <v>42849</v>
      </c>
      <c r="D71" s="52">
        <v>0.5</v>
      </c>
      <c r="E71" s="79">
        <v>3.4</v>
      </c>
      <c r="F71" s="78">
        <v>10</v>
      </c>
      <c r="G71" s="78">
        <v>4</v>
      </c>
      <c r="H71" s="78">
        <v>1.2</v>
      </c>
      <c r="I71" s="96">
        <v>0.1</v>
      </c>
      <c r="J71" s="81">
        <v>0.56799999999999995</v>
      </c>
      <c r="K71" s="97">
        <v>1.2</v>
      </c>
      <c r="L71" s="98">
        <v>2.5839999999999995E-2</v>
      </c>
      <c r="M71" s="99">
        <v>8.17</v>
      </c>
      <c r="N71" s="50">
        <v>6.6</v>
      </c>
      <c r="O71" s="50">
        <v>20</v>
      </c>
      <c r="P71" s="51" t="str">
        <f>IF($M71&lt;NORMA!$C$7,"NO CUMPLE","CUMPLE")</f>
        <v>CUMPLE</v>
      </c>
      <c r="Q71" s="51" t="str">
        <f>IF($E71&gt;NORMA!$C$8,"NO CUMPLE","CUMPLE")</f>
        <v>CUMPLE</v>
      </c>
      <c r="R71" s="51" t="str">
        <f>IF($F71&gt;NORMA!$C$9,"NO CUMPLE","CUMPLE")</f>
        <v>CUMPLE</v>
      </c>
      <c r="S71" s="51" t="str">
        <f>IF($K71&gt;NORMA!$C$10,"NO CUMPLE","CUMPLE")</f>
        <v>CUMPLE</v>
      </c>
      <c r="T71" s="51" t="str">
        <f>IF($J71&gt;NORMA!$C$11,"NO CUMPLE","CUMPLE")</f>
        <v>CUMPLE</v>
      </c>
      <c r="U71" s="51" t="str">
        <f>IF($G71&gt;NORMA!$C$12,"NO CUMPLE","CUMPLE")</f>
        <v>CUMPLE</v>
      </c>
      <c r="V71" s="51" t="str">
        <f>IF($H71&gt;NORMA!$C$13,"NO CUMPLE","CUMPLE")</f>
        <v>CUMPLE</v>
      </c>
      <c r="W71" s="51" t="str">
        <f>IF($O71&gt;NORMA!$C$14,"NO CUMPLE","CUMPLE")</f>
        <v>CUMPLE</v>
      </c>
      <c r="X71" s="51" t="str">
        <f>IF(AND($N71&gt;=NORMA!$Q$4, $N71&lt;=NORMA!$R$4),"CUMPLE","NO CUMPLE")</f>
        <v>CUMPLE</v>
      </c>
      <c r="Y71" s="51" t="str">
        <f>IF($I71&gt;NORMA!$C$16,"NO CUMPLE","CUMPLE")</f>
        <v>CUMPLE</v>
      </c>
      <c r="Z71" s="51" t="str">
        <f>IF($M71&lt;NORMA!$C$23,"NO CUMPLE","CUMPLE")</f>
        <v>CUMPLE</v>
      </c>
      <c r="AA71" s="51" t="str">
        <f>IF($E71&gt;NORMA!$C$24,"NO CUMPLE","CUMPLE")</f>
        <v>CUMPLE</v>
      </c>
      <c r="AB71" s="51" t="str">
        <f>IF($F71&gt;NORMA!$C$25,"NO CUMPLE","CUMPLE")</f>
        <v>CUMPLE</v>
      </c>
      <c r="AC71" s="51" t="str">
        <f>IF($K71&gt;NORMA!$C$26,"NO CUMPLE","CUMPLE")</f>
        <v>CUMPLE</v>
      </c>
      <c r="AD71" s="51" t="str">
        <f>IF($J71&gt;NORMA!$C$27,"NO CUMPLE","CUMPLE")</f>
        <v>CUMPLE</v>
      </c>
      <c r="AE71" s="51" t="str">
        <f>IF($G71&gt;NORMA!$C$28,"NO CUMPLE","CUMPLE")</f>
        <v>CUMPLE</v>
      </c>
      <c r="AF71" s="51" t="str">
        <f>IF($H71&gt;NORMA!$C$29,"NO CUMPLE","CUMPLE")</f>
        <v>CUMPLE</v>
      </c>
      <c r="AG71" s="51" t="str">
        <f>IF($O71&gt;NORMA!$C$30,"NO CUMPLE","CUMPLE")</f>
        <v>CUMPLE</v>
      </c>
      <c r="AH71" s="51" t="str">
        <f>IF(AND($N71&gt;=NORMA!$R$18, $N71&lt;=NORMA!$S$18),"CUMPLE","NO CUMPLE")</f>
        <v>CUMPLE</v>
      </c>
      <c r="AI71" s="51" t="str">
        <f>IF($I71&gt;NORMA!$C$32,"NO CUMPLE","CUMPLE")</f>
        <v>CUMPLE</v>
      </c>
    </row>
    <row r="72" spans="1:35" ht="14.25" customHeight="1" x14ac:dyDescent="0.35">
      <c r="A72" s="93" t="s">
        <v>55</v>
      </c>
      <c r="B72" s="94" t="s">
        <v>56</v>
      </c>
      <c r="C72" s="95">
        <v>42860</v>
      </c>
      <c r="D72" s="52">
        <v>0.25</v>
      </c>
      <c r="E72" s="78">
        <v>2</v>
      </c>
      <c r="F72" s="78">
        <v>10</v>
      </c>
      <c r="G72" s="78">
        <v>4</v>
      </c>
      <c r="H72" s="78">
        <v>6</v>
      </c>
      <c r="I72" s="96">
        <v>0.1</v>
      </c>
      <c r="J72" s="81">
        <v>0.68600000000000005</v>
      </c>
      <c r="K72" s="97">
        <v>1.105</v>
      </c>
      <c r="L72" s="98">
        <v>1.9820000000000001E-2</v>
      </c>
      <c r="M72" s="99">
        <v>7.29</v>
      </c>
      <c r="N72" s="50">
        <v>7.11</v>
      </c>
      <c r="O72" s="50">
        <v>4.5</v>
      </c>
      <c r="P72" s="51" t="str">
        <f>IF($M72&lt;NORMA!$C$7,"NO CUMPLE","CUMPLE")</f>
        <v>CUMPLE</v>
      </c>
      <c r="Q72" s="51" t="str">
        <f>IF($E72&gt;NORMA!$C$8,"NO CUMPLE","CUMPLE")</f>
        <v>CUMPLE</v>
      </c>
      <c r="R72" s="51" t="str">
        <f>IF($F72&gt;NORMA!$C$9,"NO CUMPLE","CUMPLE")</f>
        <v>CUMPLE</v>
      </c>
      <c r="S72" s="51" t="str">
        <f>IF($K72&gt;NORMA!$C$10,"NO CUMPLE","CUMPLE")</f>
        <v>CUMPLE</v>
      </c>
      <c r="T72" s="51" t="str">
        <f>IF($J72&gt;NORMA!$C$11,"NO CUMPLE","CUMPLE")</f>
        <v>CUMPLE</v>
      </c>
      <c r="U72" s="51" t="str">
        <f>IF($G72&gt;NORMA!$C$12,"NO CUMPLE","CUMPLE")</f>
        <v>CUMPLE</v>
      </c>
      <c r="V72" s="51" t="str">
        <f>IF($H72&gt;NORMA!$C$13,"NO CUMPLE","CUMPLE")</f>
        <v>CUMPLE</v>
      </c>
      <c r="W72" s="51" t="str">
        <f>IF($O72&gt;NORMA!$C$14,"NO CUMPLE","CUMPLE")</f>
        <v>CUMPLE</v>
      </c>
      <c r="X72" s="51" t="str">
        <f>IF(AND($N72&gt;=NORMA!$Q$4, $N72&lt;=NORMA!$R$4),"CUMPLE","NO CUMPLE")</f>
        <v>CUMPLE</v>
      </c>
      <c r="Y72" s="51" t="str">
        <f>IF($I72&gt;NORMA!$C$16,"NO CUMPLE","CUMPLE")</f>
        <v>CUMPLE</v>
      </c>
      <c r="Z72" s="51" t="str">
        <f>IF($M72&lt;NORMA!$C$23,"NO CUMPLE","CUMPLE")</f>
        <v>NO CUMPLE</v>
      </c>
      <c r="AA72" s="51" t="str">
        <f>IF($E72&gt;NORMA!$C$24,"NO CUMPLE","CUMPLE")</f>
        <v>CUMPLE</v>
      </c>
      <c r="AB72" s="51" t="str">
        <f>IF($F72&gt;NORMA!$C$25,"NO CUMPLE","CUMPLE")</f>
        <v>CUMPLE</v>
      </c>
      <c r="AC72" s="51" t="str">
        <f>IF($K72&gt;NORMA!$C$26,"NO CUMPLE","CUMPLE")</f>
        <v>CUMPLE</v>
      </c>
      <c r="AD72" s="51" t="str">
        <f>IF($J72&gt;NORMA!$C$27,"NO CUMPLE","CUMPLE")</f>
        <v>CUMPLE</v>
      </c>
      <c r="AE72" s="51" t="str">
        <f>IF($G72&gt;NORMA!$C$28,"NO CUMPLE","CUMPLE")</f>
        <v>CUMPLE</v>
      </c>
      <c r="AF72" s="51" t="str">
        <f>IF($H72&gt;NORMA!$C$29,"NO CUMPLE","CUMPLE")</f>
        <v>CUMPLE</v>
      </c>
      <c r="AG72" s="51" t="str">
        <f>IF($O72&gt;NORMA!$C$30,"NO CUMPLE","CUMPLE")</f>
        <v>CUMPLE</v>
      </c>
      <c r="AH72" s="51" t="str">
        <f>IF(AND($N72&gt;=NORMA!$R$18, $N72&lt;=NORMA!$S$18),"CUMPLE","NO CUMPLE")</f>
        <v>CUMPLE</v>
      </c>
      <c r="AI72" s="51" t="str">
        <f>IF($I72&gt;NORMA!$C$32,"NO CUMPLE","CUMPLE")</f>
        <v>CUMPLE</v>
      </c>
    </row>
    <row r="73" spans="1:35" ht="14.25" customHeight="1" x14ac:dyDescent="0.35">
      <c r="A73" s="93" t="s">
        <v>55</v>
      </c>
      <c r="B73" s="94" t="s">
        <v>56</v>
      </c>
      <c r="C73" s="95">
        <v>42873</v>
      </c>
      <c r="D73" s="52">
        <v>0.41666666666666669</v>
      </c>
      <c r="E73" s="78">
        <v>2</v>
      </c>
      <c r="F73" s="79">
        <v>17.899999999999999</v>
      </c>
      <c r="G73" s="78">
        <v>4</v>
      </c>
      <c r="H73" s="78">
        <v>6</v>
      </c>
      <c r="I73" s="96">
        <v>0.1</v>
      </c>
      <c r="J73" s="81">
        <v>0.40600000000000003</v>
      </c>
      <c r="K73" s="97">
        <v>1.28</v>
      </c>
      <c r="L73" s="98">
        <v>3.5019999999999996E-2</v>
      </c>
      <c r="M73" s="99">
        <v>9.7799999999999994</v>
      </c>
      <c r="N73" s="50">
        <v>6.63</v>
      </c>
      <c r="O73" s="50">
        <v>23</v>
      </c>
      <c r="P73" s="51" t="str">
        <f>IF($M73&lt;NORMA!$C$7,"NO CUMPLE","CUMPLE")</f>
        <v>CUMPLE</v>
      </c>
      <c r="Q73" s="51" t="str">
        <f>IF($E73&gt;NORMA!$C$8,"NO CUMPLE","CUMPLE")</f>
        <v>CUMPLE</v>
      </c>
      <c r="R73" s="51" t="str">
        <f>IF($F73&gt;NORMA!$C$9,"NO CUMPLE","CUMPLE")</f>
        <v>CUMPLE</v>
      </c>
      <c r="S73" s="51" t="str">
        <f>IF($K73&gt;NORMA!$C$10,"NO CUMPLE","CUMPLE")</f>
        <v>CUMPLE</v>
      </c>
      <c r="T73" s="51" t="str">
        <f>IF($J73&gt;NORMA!$C$11,"NO CUMPLE","CUMPLE")</f>
        <v>CUMPLE</v>
      </c>
      <c r="U73" s="51" t="str">
        <f>IF($G73&gt;NORMA!$C$12,"NO CUMPLE","CUMPLE")</f>
        <v>CUMPLE</v>
      </c>
      <c r="V73" s="51" t="str">
        <f>IF($H73&gt;NORMA!$C$13,"NO CUMPLE","CUMPLE")</f>
        <v>CUMPLE</v>
      </c>
      <c r="W73" s="51" t="str">
        <f>IF($O73&gt;NORMA!$C$14,"NO CUMPLE","CUMPLE")</f>
        <v>CUMPLE</v>
      </c>
      <c r="X73" s="51" t="str">
        <f>IF(AND($N73&gt;=NORMA!$Q$4, $N73&lt;=NORMA!$R$4),"CUMPLE","NO CUMPLE")</f>
        <v>CUMPLE</v>
      </c>
      <c r="Y73" s="51" t="str">
        <f>IF($I73&gt;NORMA!$C$16,"NO CUMPLE","CUMPLE")</f>
        <v>CUMPLE</v>
      </c>
      <c r="Z73" s="51" t="str">
        <f>IF($M73&lt;NORMA!$C$23,"NO CUMPLE","CUMPLE")</f>
        <v>CUMPLE</v>
      </c>
      <c r="AA73" s="51" t="str">
        <f>IF($E73&gt;NORMA!$C$24,"NO CUMPLE","CUMPLE")</f>
        <v>CUMPLE</v>
      </c>
      <c r="AB73" s="51" t="str">
        <f>IF($F73&gt;NORMA!$C$25,"NO CUMPLE","CUMPLE")</f>
        <v>CUMPLE</v>
      </c>
      <c r="AC73" s="51" t="str">
        <f>IF($K73&gt;NORMA!$C$26,"NO CUMPLE","CUMPLE")</f>
        <v>CUMPLE</v>
      </c>
      <c r="AD73" s="51" t="str">
        <f>IF($J73&gt;NORMA!$C$27,"NO CUMPLE","CUMPLE")</f>
        <v>CUMPLE</v>
      </c>
      <c r="AE73" s="51" t="str">
        <f>IF($G73&gt;NORMA!$C$28,"NO CUMPLE","CUMPLE")</f>
        <v>CUMPLE</v>
      </c>
      <c r="AF73" s="51" t="str">
        <f>IF($H73&gt;NORMA!$C$29,"NO CUMPLE","CUMPLE")</f>
        <v>CUMPLE</v>
      </c>
      <c r="AG73" s="51" t="str">
        <f>IF($O73&gt;NORMA!$C$30,"NO CUMPLE","CUMPLE")</f>
        <v>CUMPLE</v>
      </c>
      <c r="AH73" s="51" t="str">
        <f>IF(AND($N73&gt;=NORMA!$R$18, $N73&lt;=NORMA!$S$18),"CUMPLE","NO CUMPLE")</f>
        <v>CUMPLE</v>
      </c>
      <c r="AI73" s="51" t="str">
        <f>IF($I73&gt;NORMA!$C$32,"NO CUMPLE","CUMPLE")</f>
        <v>CUMPLE</v>
      </c>
    </row>
    <row r="74" spans="1:35" ht="14.25" customHeight="1" x14ac:dyDescent="0.35">
      <c r="A74" s="93" t="s">
        <v>55</v>
      </c>
      <c r="B74" s="94" t="s">
        <v>56</v>
      </c>
      <c r="C74" s="95">
        <v>42878</v>
      </c>
      <c r="D74" s="52">
        <v>0.66666666666666663</v>
      </c>
      <c r="E74" s="78">
        <v>2</v>
      </c>
      <c r="F74" s="78">
        <v>10</v>
      </c>
      <c r="G74" s="78">
        <v>4</v>
      </c>
      <c r="H74" s="78">
        <v>6</v>
      </c>
      <c r="I74" s="96">
        <v>0.1</v>
      </c>
      <c r="J74" s="81">
        <v>0.71799999999999997</v>
      </c>
      <c r="K74" s="97">
        <v>1.272</v>
      </c>
      <c r="L74" s="98">
        <v>2.4939999999999997E-2</v>
      </c>
      <c r="M74" s="99">
        <v>6.59</v>
      </c>
      <c r="N74" s="50">
        <v>6.6</v>
      </c>
      <c r="O74" s="50">
        <v>33</v>
      </c>
      <c r="P74" s="51" t="str">
        <f>IF($M74&lt;NORMA!$C$7,"NO CUMPLE","CUMPLE")</f>
        <v>CUMPLE</v>
      </c>
      <c r="Q74" s="51" t="str">
        <f>IF($E74&gt;NORMA!$C$8,"NO CUMPLE","CUMPLE")</f>
        <v>CUMPLE</v>
      </c>
      <c r="R74" s="51" t="str">
        <f>IF($F74&gt;NORMA!$C$9,"NO CUMPLE","CUMPLE")</f>
        <v>CUMPLE</v>
      </c>
      <c r="S74" s="51" t="str">
        <f>IF($K74&gt;NORMA!$C$10,"NO CUMPLE","CUMPLE")</f>
        <v>CUMPLE</v>
      </c>
      <c r="T74" s="51" t="str">
        <f>IF($J74&gt;NORMA!$C$11,"NO CUMPLE","CUMPLE")</f>
        <v>CUMPLE</v>
      </c>
      <c r="U74" s="51" t="str">
        <f>IF($G74&gt;NORMA!$C$12,"NO CUMPLE","CUMPLE")</f>
        <v>CUMPLE</v>
      </c>
      <c r="V74" s="51" t="str">
        <f>IF($H74&gt;NORMA!$C$13,"NO CUMPLE","CUMPLE")</f>
        <v>CUMPLE</v>
      </c>
      <c r="W74" s="51" t="str">
        <f>IF($O74&gt;NORMA!$C$14,"NO CUMPLE","CUMPLE")</f>
        <v>CUMPLE</v>
      </c>
      <c r="X74" s="51" t="str">
        <f>IF(AND($N74&gt;=NORMA!$Q$4, $N74&lt;=NORMA!$R$4),"CUMPLE","NO CUMPLE")</f>
        <v>CUMPLE</v>
      </c>
      <c r="Y74" s="51" t="str">
        <f>IF($I74&gt;NORMA!$C$16,"NO CUMPLE","CUMPLE")</f>
        <v>CUMPLE</v>
      </c>
      <c r="Z74" s="51" t="str">
        <f>IF($M74&lt;NORMA!$C$23,"NO CUMPLE","CUMPLE")</f>
        <v>NO CUMPLE</v>
      </c>
      <c r="AA74" s="51" t="str">
        <f>IF($E74&gt;NORMA!$C$24,"NO CUMPLE","CUMPLE")</f>
        <v>CUMPLE</v>
      </c>
      <c r="AB74" s="51" t="str">
        <f>IF($F74&gt;NORMA!$C$25,"NO CUMPLE","CUMPLE")</f>
        <v>CUMPLE</v>
      </c>
      <c r="AC74" s="51" t="str">
        <f>IF($K74&gt;NORMA!$C$26,"NO CUMPLE","CUMPLE")</f>
        <v>CUMPLE</v>
      </c>
      <c r="AD74" s="51" t="str">
        <f>IF($J74&gt;NORMA!$C$27,"NO CUMPLE","CUMPLE")</f>
        <v>CUMPLE</v>
      </c>
      <c r="AE74" s="51" t="str">
        <f>IF($G74&gt;NORMA!$C$28,"NO CUMPLE","CUMPLE")</f>
        <v>CUMPLE</v>
      </c>
      <c r="AF74" s="51" t="str">
        <f>IF($H74&gt;NORMA!$C$29,"NO CUMPLE","CUMPLE")</f>
        <v>CUMPLE</v>
      </c>
      <c r="AG74" s="51" t="str">
        <f>IF($O74&gt;NORMA!$C$30,"NO CUMPLE","CUMPLE")</f>
        <v>CUMPLE</v>
      </c>
      <c r="AH74" s="51" t="str">
        <f>IF(AND($N74&gt;=NORMA!$R$18, $N74&lt;=NORMA!$S$18),"CUMPLE","NO CUMPLE")</f>
        <v>CUMPLE</v>
      </c>
      <c r="AI74" s="51" t="str">
        <f>IF($I74&gt;NORMA!$C$32,"NO CUMPLE","CUMPLE")</f>
        <v>CUMPLE</v>
      </c>
    </row>
    <row r="75" spans="1:35" ht="14.25" customHeight="1" x14ac:dyDescent="0.35">
      <c r="A75" s="93" t="s">
        <v>55</v>
      </c>
      <c r="B75" s="94" t="s">
        <v>56</v>
      </c>
      <c r="C75" s="95">
        <v>42906</v>
      </c>
      <c r="D75" s="52">
        <v>0.58333333333333337</v>
      </c>
      <c r="E75" s="78">
        <v>2</v>
      </c>
      <c r="F75" s="78">
        <v>10</v>
      </c>
      <c r="G75" s="78">
        <v>4</v>
      </c>
      <c r="H75" s="78">
        <v>6</v>
      </c>
      <c r="I75" s="96">
        <v>0.4</v>
      </c>
      <c r="J75" s="81">
        <v>0.8</v>
      </c>
      <c r="K75" s="97">
        <v>1.1930000000000001</v>
      </c>
      <c r="L75" s="98">
        <v>1.8780000000000002E-2</v>
      </c>
      <c r="M75" s="99">
        <v>7.48</v>
      </c>
      <c r="N75" s="50">
        <v>7.29</v>
      </c>
      <c r="O75" s="50">
        <v>17</v>
      </c>
      <c r="P75" s="51" t="str">
        <f>IF($M75&lt;NORMA!$C$7,"NO CUMPLE","CUMPLE")</f>
        <v>CUMPLE</v>
      </c>
      <c r="Q75" s="51" t="str">
        <f>IF($E75&gt;NORMA!$C$8,"NO CUMPLE","CUMPLE")</f>
        <v>CUMPLE</v>
      </c>
      <c r="R75" s="51" t="str">
        <f>IF($F75&gt;NORMA!$C$9,"NO CUMPLE","CUMPLE")</f>
        <v>CUMPLE</v>
      </c>
      <c r="S75" s="51" t="str">
        <f>IF($K75&gt;NORMA!$C$10,"NO CUMPLE","CUMPLE")</f>
        <v>CUMPLE</v>
      </c>
      <c r="T75" s="51" t="str">
        <f>IF($J75&gt;NORMA!$C$11,"NO CUMPLE","CUMPLE")</f>
        <v>CUMPLE</v>
      </c>
      <c r="U75" s="51" t="str">
        <f>IF($G75&gt;NORMA!$C$12,"NO CUMPLE","CUMPLE")</f>
        <v>CUMPLE</v>
      </c>
      <c r="V75" s="51" t="str">
        <f>IF($H75&gt;NORMA!$C$13,"NO CUMPLE","CUMPLE")</f>
        <v>CUMPLE</v>
      </c>
      <c r="W75" s="51" t="str">
        <f>IF($O75&gt;NORMA!$C$14,"NO CUMPLE","CUMPLE")</f>
        <v>CUMPLE</v>
      </c>
      <c r="X75" s="51" t="str">
        <f>IF(AND($N75&gt;=NORMA!$Q$4, $N75&lt;=NORMA!$R$4),"CUMPLE","NO CUMPLE")</f>
        <v>CUMPLE</v>
      </c>
      <c r="Y75" s="51" t="str">
        <f>IF($I75&gt;NORMA!$C$16,"NO CUMPLE","CUMPLE")</f>
        <v>CUMPLE</v>
      </c>
      <c r="Z75" s="51" t="str">
        <f>IF($M75&lt;NORMA!$C$23,"NO CUMPLE","CUMPLE")</f>
        <v>NO CUMPLE</v>
      </c>
      <c r="AA75" s="51" t="str">
        <f>IF($E75&gt;NORMA!$C$24,"NO CUMPLE","CUMPLE")</f>
        <v>CUMPLE</v>
      </c>
      <c r="AB75" s="51" t="str">
        <f>IF($F75&gt;NORMA!$C$25,"NO CUMPLE","CUMPLE")</f>
        <v>CUMPLE</v>
      </c>
      <c r="AC75" s="51" t="str">
        <f>IF($K75&gt;NORMA!$C$26,"NO CUMPLE","CUMPLE")</f>
        <v>CUMPLE</v>
      </c>
      <c r="AD75" s="51" t="str">
        <f>IF($J75&gt;NORMA!$C$27,"NO CUMPLE","CUMPLE")</f>
        <v>CUMPLE</v>
      </c>
      <c r="AE75" s="51" t="str">
        <f>IF($G75&gt;NORMA!$C$28,"NO CUMPLE","CUMPLE")</f>
        <v>CUMPLE</v>
      </c>
      <c r="AF75" s="51" t="str">
        <f>IF($H75&gt;NORMA!$C$29,"NO CUMPLE","CUMPLE")</f>
        <v>CUMPLE</v>
      </c>
      <c r="AG75" s="51" t="str">
        <f>IF($O75&gt;NORMA!$C$30,"NO CUMPLE","CUMPLE")</f>
        <v>CUMPLE</v>
      </c>
      <c r="AH75" s="51" t="str">
        <f>IF(AND($N75&gt;=NORMA!$R$18, $N75&lt;=NORMA!$S$18),"CUMPLE","NO CUMPLE")</f>
        <v>CUMPLE</v>
      </c>
      <c r="AI75" s="51" t="str">
        <f>IF($I75&gt;NORMA!$C$32,"NO CUMPLE","CUMPLE")</f>
        <v>CUMPLE</v>
      </c>
    </row>
    <row r="76" spans="1:35" ht="14.25" customHeight="1" x14ac:dyDescent="0.35">
      <c r="A76" s="93" t="s">
        <v>55</v>
      </c>
      <c r="B76" s="94" t="s">
        <v>56</v>
      </c>
      <c r="C76" s="95">
        <v>43117</v>
      </c>
      <c r="D76" s="52">
        <v>0.33333333333333331</v>
      </c>
      <c r="E76" s="78">
        <v>2</v>
      </c>
      <c r="F76" s="79">
        <v>21.7</v>
      </c>
      <c r="G76" s="78">
        <v>4</v>
      </c>
      <c r="H76" s="78">
        <v>6</v>
      </c>
      <c r="I76" s="96">
        <v>0.4</v>
      </c>
      <c r="J76" s="81">
        <v>0.49199999999999999</v>
      </c>
      <c r="K76" s="97">
        <v>2.2000000000000002</v>
      </c>
      <c r="L76" s="98">
        <v>4.639999999999999E-2</v>
      </c>
      <c r="M76" s="99">
        <v>6.73</v>
      </c>
      <c r="N76" s="50">
        <v>6.83</v>
      </c>
      <c r="O76" s="50">
        <v>20</v>
      </c>
      <c r="P76" s="51" t="str">
        <f>IF($M76&lt;NORMA!$C$7,"NO CUMPLE","CUMPLE")</f>
        <v>CUMPLE</v>
      </c>
      <c r="Q76" s="51" t="str">
        <f>IF($E76&gt;NORMA!$C$8,"NO CUMPLE","CUMPLE")</f>
        <v>CUMPLE</v>
      </c>
      <c r="R76" s="51" t="str">
        <f>IF($F76&gt;NORMA!$C$9,"NO CUMPLE","CUMPLE")</f>
        <v>CUMPLE</v>
      </c>
      <c r="S76" s="51" t="str">
        <f>IF($K76&gt;NORMA!$C$10,"NO CUMPLE","CUMPLE")</f>
        <v>CUMPLE</v>
      </c>
      <c r="T76" s="51" t="str">
        <f>IF($J76&gt;NORMA!$C$11,"NO CUMPLE","CUMPLE")</f>
        <v>CUMPLE</v>
      </c>
      <c r="U76" s="51" t="str">
        <f>IF($G76&gt;NORMA!$C$12,"NO CUMPLE","CUMPLE")</f>
        <v>CUMPLE</v>
      </c>
      <c r="V76" s="51" t="str">
        <f>IF($H76&gt;NORMA!$C$13,"NO CUMPLE","CUMPLE")</f>
        <v>CUMPLE</v>
      </c>
      <c r="W76" s="51" t="str">
        <f>IF($O76&gt;NORMA!$C$14,"NO CUMPLE","CUMPLE")</f>
        <v>CUMPLE</v>
      </c>
      <c r="X76" s="51" t="str">
        <f>IF(AND($N76&gt;=NORMA!$Q$4, $N76&lt;=NORMA!$R$4),"CUMPLE","NO CUMPLE")</f>
        <v>CUMPLE</v>
      </c>
      <c r="Y76" s="51" t="str">
        <f>IF($I76&gt;NORMA!$C$16,"NO CUMPLE","CUMPLE")</f>
        <v>CUMPLE</v>
      </c>
      <c r="Z76" s="51" t="str">
        <f>IF($M76&lt;NORMA!$C$23,"NO CUMPLE","CUMPLE")</f>
        <v>NO CUMPLE</v>
      </c>
      <c r="AA76" s="51" t="str">
        <f>IF($E76&gt;NORMA!$C$24,"NO CUMPLE","CUMPLE")</f>
        <v>CUMPLE</v>
      </c>
      <c r="AB76" s="51" t="str">
        <f>IF($F76&gt;NORMA!$C$25,"NO CUMPLE","CUMPLE")</f>
        <v>NO CUMPLE</v>
      </c>
      <c r="AC76" s="51" t="str">
        <f>IF($K76&gt;NORMA!$C$26,"NO CUMPLE","CUMPLE")</f>
        <v>NO CUMPLE</v>
      </c>
      <c r="AD76" s="51" t="str">
        <f>IF($J76&gt;NORMA!$C$27,"NO CUMPLE","CUMPLE")</f>
        <v>CUMPLE</v>
      </c>
      <c r="AE76" s="51" t="str">
        <f>IF($G76&gt;NORMA!$C$28,"NO CUMPLE","CUMPLE")</f>
        <v>CUMPLE</v>
      </c>
      <c r="AF76" s="51" t="str">
        <f>IF($H76&gt;NORMA!$C$29,"NO CUMPLE","CUMPLE")</f>
        <v>CUMPLE</v>
      </c>
      <c r="AG76" s="51" t="str">
        <f>IF($O76&gt;NORMA!$C$30,"NO CUMPLE","CUMPLE")</f>
        <v>CUMPLE</v>
      </c>
      <c r="AH76" s="51" t="str">
        <f>IF(AND($N76&gt;=NORMA!$R$18, $N76&lt;=NORMA!$S$18),"CUMPLE","NO CUMPLE")</f>
        <v>CUMPLE</v>
      </c>
      <c r="AI76" s="51" t="str">
        <f>IF($I76&gt;NORMA!$C$32,"NO CUMPLE","CUMPLE")</f>
        <v>CUMPLE</v>
      </c>
    </row>
    <row r="77" spans="1:35" ht="14.25" customHeight="1" x14ac:dyDescent="0.35">
      <c r="A77" s="93" t="s">
        <v>55</v>
      </c>
      <c r="B77" s="94" t="s">
        <v>56</v>
      </c>
      <c r="C77" s="95">
        <v>43133</v>
      </c>
      <c r="D77" s="52">
        <v>0.25</v>
      </c>
      <c r="E77" s="78">
        <v>2</v>
      </c>
      <c r="F77" s="79">
        <v>23.3</v>
      </c>
      <c r="G77" s="78">
        <v>4</v>
      </c>
      <c r="H77" s="78">
        <v>6</v>
      </c>
      <c r="I77" s="96">
        <v>0.4</v>
      </c>
      <c r="J77" s="81">
        <v>0.78700000000000003</v>
      </c>
      <c r="K77" s="97">
        <v>2</v>
      </c>
      <c r="L77" s="98">
        <v>2.1759999999999998E-2</v>
      </c>
      <c r="M77" s="99">
        <v>6.97</v>
      </c>
      <c r="N77" s="50">
        <v>7.02</v>
      </c>
      <c r="O77" s="50">
        <v>7.8</v>
      </c>
      <c r="P77" s="51" t="str">
        <f>IF($M77&lt;NORMA!$C$7,"NO CUMPLE","CUMPLE")</f>
        <v>CUMPLE</v>
      </c>
      <c r="Q77" s="51" t="str">
        <f>IF($E77&gt;NORMA!$C$8,"NO CUMPLE","CUMPLE")</f>
        <v>CUMPLE</v>
      </c>
      <c r="R77" s="51" t="str">
        <f>IF($F77&gt;NORMA!$C$9,"NO CUMPLE","CUMPLE")</f>
        <v>CUMPLE</v>
      </c>
      <c r="S77" s="51" t="str">
        <f>IF($K77&gt;NORMA!$C$10,"NO CUMPLE","CUMPLE")</f>
        <v>CUMPLE</v>
      </c>
      <c r="T77" s="51" t="str">
        <f>IF($J77&gt;NORMA!$C$11,"NO CUMPLE","CUMPLE")</f>
        <v>CUMPLE</v>
      </c>
      <c r="U77" s="51" t="str">
        <f>IF($G77&gt;NORMA!$C$12,"NO CUMPLE","CUMPLE")</f>
        <v>CUMPLE</v>
      </c>
      <c r="V77" s="51" t="str">
        <f>IF($H77&gt;NORMA!$C$13,"NO CUMPLE","CUMPLE")</f>
        <v>CUMPLE</v>
      </c>
      <c r="W77" s="51" t="str">
        <f>IF($O77&gt;NORMA!$C$14,"NO CUMPLE","CUMPLE")</f>
        <v>CUMPLE</v>
      </c>
      <c r="X77" s="51" t="str">
        <f>IF(AND($N77&gt;=NORMA!$Q$4, $N77&lt;=NORMA!$R$4),"CUMPLE","NO CUMPLE")</f>
        <v>CUMPLE</v>
      </c>
      <c r="Y77" s="51" t="str">
        <f>IF($I77&gt;NORMA!$C$16,"NO CUMPLE","CUMPLE")</f>
        <v>CUMPLE</v>
      </c>
      <c r="Z77" s="51" t="str">
        <f>IF($M77&lt;NORMA!$C$23,"NO CUMPLE","CUMPLE")</f>
        <v>NO CUMPLE</v>
      </c>
      <c r="AA77" s="51" t="str">
        <f>IF($E77&gt;NORMA!$C$24,"NO CUMPLE","CUMPLE")</f>
        <v>CUMPLE</v>
      </c>
      <c r="AB77" s="51" t="str">
        <f>IF($F77&gt;NORMA!$C$25,"NO CUMPLE","CUMPLE")</f>
        <v>NO CUMPLE</v>
      </c>
      <c r="AC77" s="51" t="str">
        <f>IF($K77&gt;NORMA!$C$26,"NO CUMPLE","CUMPLE")</f>
        <v>NO CUMPLE</v>
      </c>
      <c r="AD77" s="51" t="str">
        <f>IF($J77&gt;NORMA!$C$27,"NO CUMPLE","CUMPLE")</f>
        <v>CUMPLE</v>
      </c>
      <c r="AE77" s="51" t="str">
        <f>IF($G77&gt;NORMA!$C$28,"NO CUMPLE","CUMPLE")</f>
        <v>CUMPLE</v>
      </c>
      <c r="AF77" s="51" t="str">
        <f>IF($H77&gt;NORMA!$C$29,"NO CUMPLE","CUMPLE")</f>
        <v>CUMPLE</v>
      </c>
      <c r="AG77" s="51" t="str">
        <f>IF($O77&gt;NORMA!$C$30,"NO CUMPLE","CUMPLE")</f>
        <v>CUMPLE</v>
      </c>
      <c r="AH77" s="51" t="str">
        <f>IF(AND($N77&gt;=NORMA!$R$18, $N77&lt;=NORMA!$S$18),"CUMPLE","NO CUMPLE")</f>
        <v>CUMPLE</v>
      </c>
      <c r="AI77" s="51" t="str">
        <f>IF($I77&gt;NORMA!$C$32,"NO CUMPLE","CUMPLE")</f>
        <v>CUMPLE</v>
      </c>
    </row>
    <row r="78" spans="1:35" ht="14.25" customHeight="1" x14ac:dyDescent="0.35">
      <c r="A78" s="93" t="s">
        <v>55</v>
      </c>
      <c r="B78" s="94" t="s">
        <v>56</v>
      </c>
      <c r="C78" s="95">
        <v>43144</v>
      </c>
      <c r="D78" s="52">
        <v>0.41666666666666669</v>
      </c>
      <c r="E78" s="78">
        <v>2</v>
      </c>
      <c r="F78" s="78">
        <v>10</v>
      </c>
      <c r="G78" s="78">
        <v>4</v>
      </c>
      <c r="H78" s="78">
        <v>6</v>
      </c>
      <c r="I78" s="96">
        <v>0.1</v>
      </c>
      <c r="J78" s="81">
        <v>0.66900000000000004</v>
      </c>
      <c r="K78" s="100">
        <v>9.4</v>
      </c>
      <c r="L78" s="98">
        <v>1.3220000000000003E-2</v>
      </c>
      <c r="M78" s="99">
        <v>7.89</v>
      </c>
      <c r="N78" s="50">
        <v>7.13</v>
      </c>
      <c r="O78" s="50">
        <v>21</v>
      </c>
      <c r="P78" s="51" t="str">
        <f>IF($M78&lt;NORMA!$C$7,"NO CUMPLE","CUMPLE")</f>
        <v>CUMPLE</v>
      </c>
      <c r="Q78" s="51" t="str">
        <f>IF($E78&gt;NORMA!$C$8,"NO CUMPLE","CUMPLE")</f>
        <v>CUMPLE</v>
      </c>
      <c r="R78" s="51" t="str">
        <f>IF($F78&gt;NORMA!$C$9,"NO CUMPLE","CUMPLE")</f>
        <v>CUMPLE</v>
      </c>
      <c r="S78" s="51" t="str">
        <f>IF($K78&gt;NORMA!$C$10,"NO CUMPLE","CUMPLE")</f>
        <v>NO CUMPLE</v>
      </c>
      <c r="T78" s="51" t="str">
        <f>IF($J78&gt;NORMA!$C$11,"NO CUMPLE","CUMPLE")</f>
        <v>CUMPLE</v>
      </c>
      <c r="U78" s="51" t="str">
        <f>IF($G78&gt;NORMA!$C$12,"NO CUMPLE","CUMPLE")</f>
        <v>CUMPLE</v>
      </c>
      <c r="V78" s="51" t="str">
        <f>IF($H78&gt;NORMA!$C$13,"NO CUMPLE","CUMPLE")</f>
        <v>CUMPLE</v>
      </c>
      <c r="W78" s="51" t="str">
        <f>IF($O78&gt;NORMA!$C$14,"NO CUMPLE","CUMPLE")</f>
        <v>CUMPLE</v>
      </c>
      <c r="X78" s="51" t="str">
        <f>IF(AND($N78&gt;=NORMA!$Q$4, $N78&lt;=NORMA!$R$4),"CUMPLE","NO CUMPLE")</f>
        <v>CUMPLE</v>
      </c>
      <c r="Y78" s="51" t="str">
        <f>IF($I78&gt;NORMA!$C$16,"NO CUMPLE","CUMPLE")</f>
        <v>CUMPLE</v>
      </c>
      <c r="Z78" s="51" t="str">
        <f>IF($M78&lt;NORMA!$C$23,"NO CUMPLE","CUMPLE")</f>
        <v>NO CUMPLE</v>
      </c>
      <c r="AA78" s="51" t="str">
        <f>IF($E78&gt;NORMA!$C$24,"NO CUMPLE","CUMPLE")</f>
        <v>CUMPLE</v>
      </c>
      <c r="AB78" s="51" t="str">
        <f>IF($F78&gt;NORMA!$C$25,"NO CUMPLE","CUMPLE")</f>
        <v>CUMPLE</v>
      </c>
      <c r="AC78" s="51" t="str">
        <f>IF($K78&gt;NORMA!$C$26,"NO CUMPLE","CUMPLE")</f>
        <v>NO CUMPLE</v>
      </c>
      <c r="AD78" s="51" t="str">
        <f>IF($J78&gt;NORMA!$C$27,"NO CUMPLE","CUMPLE")</f>
        <v>CUMPLE</v>
      </c>
      <c r="AE78" s="51" t="str">
        <f>IF($G78&gt;NORMA!$C$28,"NO CUMPLE","CUMPLE")</f>
        <v>CUMPLE</v>
      </c>
      <c r="AF78" s="51" t="str">
        <f>IF($H78&gt;NORMA!$C$29,"NO CUMPLE","CUMPLE")</f>
        <v>CUMPLE</v>
      </c>
      <c r="AG78" s="51" t="str">
        <f>IF($O78&gt;NORMA!$C$30,"NO CUMPLE","CUMPLE")</f>
        <v>CUMPLE</v>
      </c>
      <c r="AH78" s="51" t="str">
        <f>IF(AND($N78&gt;=NORMA!$R$18, $N78&lt;=NORMA!$S$18),"CUMPLE","NO CUMPLE")</f>
        <v>CUMPLE</v>
      </c>
      <c r="AI78" s="51" t="str">
        <f>IF($I78&gt;NORMA!$C$32,"NO CUMPLE","CUMPLE")</f>
        <v>CUMPLE</v>
      </c>
    </row>
    <row r="79" spans="1:35" ht="14.25" customHeight="1" x14ac:dyDescent="0.35">
      <c r="A79" s="93" t="s">
        <v>55</v>
      </c>
      <c r="B79" s="94" t="s">
        <v>56</v>
      </c>
      <c r="C79" s="95">
        <v>43151</v>
      </c>
      <c r="D79" s="52">
        <v>0.5</v>
      </c>
      <c r="E79" s="78">
        <v>2</v>
      </c>
      <c r="F79" s="78">
        <v>10</v>
      </c>
      <c r="G79" s="78">
        <v>4</v>
      </c>
      <c r="H79" s="79">
        <v>10</v>
      </c>
      <c r="I79" s="96">
        <v>0.35</v>
      </c>
      <c r="J79" s="81">
        <v>1.1619999999999999</v>
      </c>
      <c r="K79" s="97">
        <v>2</v>
      </c>
      <c r="L79" s="98">
        <v>2.1999999999999999E-2</v>
      </c>
      <c r="M79" s="99">
        <v>6.04</v>
      </c>
      <c r="N79" s="50">
        <v>6.91</v>
      </c>
      <c r="O79" s="50">
        <v>43</v>
      </c>
      <c r="P79" s="51" t="str">
        <f>IF($M79&lt;NORMA!$C$7,"NO CUMPLE","CUMPLE")</f>
        <v>CUMPLE</v>
      </c>
      <c r="Q79" s="51" t="str">
        <f>IF($E79&gt;NORMA!$C$8,"NO CUMPLE","CUMPLE")</f>
        <v>CUMPLE</v>
      </c>
      <c r="R79" s="51" t="str">
        <f>IF($F79&gt;NORMA!$C$9,"NO CUMPLE","CUMPLE")</f>
        <v>CUMPLE</v>
      </c>
      <c r="S79" s="51" t="str">
        <f>IF($K79&gt;NORMA!$C$10,"NO CUMPLE","CUMPLE")</f>
        <v>CUMPLE</v>
      </c>
      <c r="T79" s="51" t="str">
        <f>IF($J79&gt;NORMA!$C$11,"NO CUMPLE","CUMPLE")</f>
        <v>NO CUMPLE</v>
      </c>
      <c r="U79" s="51" t="str">
        <f>IF($G79&gt;NORMA!$C$12,"NO CUMPLE","CUMPLE")</f>
        <v>CUMPLE</v>
      </c>
      <c r="V79" s="51" t="str">
        <f>IF($H79&gt;NORMA!$C$13,"NO CUMPLE","CUMPLE")</f>
        <v>CUMPLE</v>
      </c>
      <c r="W79" s="51" t="str">
        <f>IF($O79&gt;NORMA!$C$14,"NO CUMPLE","CUMPLE")</f>
        <v>CUMPLE</v>
      </c>
      <c r="X79" s="51" t="str">
        <f>IF(AND($N79&gt;=NORMA!$Q$4, $N79&lt;=NORMA!$R$4),"CUMPLE","NO CUMPLE")</f>
        <v>CUMPLE</v>
      </c>
      <c r="Y79" s="51" t="str">
        <f>IF($I79&gt;NORMA!$C$16,"NO CUMPLE","CUMPLE")</f>
        <v>CUMPLE</v>
      </c>
      <c r="Z79" s="51" t="str">
        <f>IF($M79&lt;NORMA!$C$23,"NO CUMPLE","CUMPLE")</f>
        <v>NO CUMPLE</v>
      </c>
      <c r="AA79" s="51" t="str">
        <f>IF($E79&gt;NORMA!$C$24,"NO CUMPLE","CUMPLE")</f>
        <v>CUMPLE</v>
      </c>
      <c r="AB79" s="51" t="str">
        <f>IF($F79&gt;NORMA!$C$25,"NO CUMPLE","CUMPLE")</f>
        <v>CUMPLE</v>
      </c>
      <c r="AC79" s="51" t="str">
        <f>IF($K79&gt;NORMA!$C$26,"NO CUMPLE","CUMPLE")</f>
        <v>NO CUMPLE</v>
      </c>
      <c r="AD79" s="51" t="str">
        <f>IF($J79&gt;NORMA!$C$27,"NO CUMPLE","CUMPLE")</f>
        <v>NO CUMPLE</v>
      </c>
      <c r="AE79" s="51" t="str">
        <f>IF($G79&gt;NORMA!$C$28,"NO CUMPLE","CUMPLE")</f>
        <v>CUMPLE</v>
      </c>
      <c r="AF79" s="51" t="str">
        <f>IF($H79&gt;NORMA!$C$29,"NO CUMPLE","CUMPLE")</f>
        <v>CUMPLE</v>
      </c>
      <c r="AG79" s="51" t="str">
        <f>IF($O79&gt;NORMA!$C$30,"NO CUMPLE","CUMPLE")</f>
        <v>CUMPLE</v>
      </c>
      <c r="AH79" s="51" t="str">
        <f>IF(AND($N79&gt;=NORMA!$R$18, $N79&lt;=NORMA!$S$18),"CUMPLE","NO CUMPLE")</f>
        <v>CUMPLE</v>
      </c>
      <c r="AI79" s="51" t="str">
        <f>IF($I79&gt;NORMA!$C$32,"NO CUMPLE","CUMPLE")</f>
        <v>CUMPLE</v>
      </c>
    </row>
    <row r="80" spans="1:35" ht="14.25" customHeight="1" x14ac:dyDescent="0.35">
      <c r="A80" s="93" t="s">
        <v>55</v>
      </c>
      <c r="B80" s="94" t="s">
        <v>56</v>
      </c>
      <c r="C80" s="95">
        <v>43159</v>
      </c>
      <c r="D80" s="52">
        <v>0.66666666666666663</v>
      </c>
      <c r="E80" s="78">
        <v>2</v>
      </c>
      <c r="F80" s="78">
        <v>10</v>
      </c>
      <c r="G80" s="78">
        <v>4</v>
      </c>
      <c r="H80" s="79">
        <v>26</v>
      </c>
      <c r="I80" s="96">
        <v>0.1</v>
      </c>
      <c r="J80" s="81">
        <v>0.86299999999999999</v>
      </c>
      <c r="K80" s="97">
        <v>2</v>
      </c>
      <c r="L80" s="98">
        <v>1.66E-2</v>
      </c>
      <c r="M80" s="99">
        <v>7.88</v>
      </c>
      <c r="N80" s="50">
        <v>7.19</v>
      </c>
      <c r="O80" s="50">
        <v>4900000</v>
      </c>
      <c r="P80" s="51" t="str">
        <f>IF($M80&lt;NORMA!$C$7,"NO CUMPLE","CUMPLE")</f>
        <v>CUMPLE</v>
      </c>
      <c r="Q80" s="51" t="str">
        <f>IF($E80&gt;NORMA!$C$8,"NO CUMPLE","CUMPLE")</f>
        <v>CUMPLE</v>
      </c>
      <c r="R80" s="51" t="str">
        <f>IF($F80&gt;NORMA!$C$9,"NO CUMPLE","CUMPLE")</f>
        <v>CUMPLE</v>
      </c>
      <c r="S80" s="51" t="str">
        <f>IF($K80&gt;NORMA!$C$10,"NO CUMPLE","CUMPLE")</f>
        <v>CUMPLE</v>
      </c>
      <c r="T80" s="51" t="str">
        <f>IF($J80&gt;NORMA!$C$11,"NO CUMPLE","CUMPLE")</f>
        <v>CUMPLE</v>
      </c>
      <c r="U80" s="51" t="str">
        <f>IF($G80&gt;NORMA!$C$12,"NO CUMPLE","CUMPLE")</f>
        <v>CUMPLE</v>
      </c>
      <c r="V80" s="51" t="str">
        <f>IF($H80&gt;NORMA!$C$13,"NO CUMPLE","CUMPLE")</f>
        <v>NO CUMPLE</v>
      </c>
      <c r="W80" s="51" t="str">
        <f>IF($O80&gt;NORMA!$C$14,"NO CUMPLE","CUMPLE")</f>
        <v>NO CUMPLE</v>
      </c>
      <c r="X80" s="51" t="str">
        <f>IF(AND($N80&gt;=NORMA!$Q$4, $N80&lt;=NORMA!$R$4),"CUMPLE","NO CUMPLE")</f>
        <v>CUMPLE</v>
      </c>
      <c r="Y80" s="51" t="str">
        <f>IF($I80&gt;NORMA!$C$16,"NO CUMPLE","CUMPLE")</f>
        <v>CUMPLE</v>
      </c>
      <c r="Z80" s="51" t="str">
        <f>IF($M80&lt;NORMA!$C$23,"NO CUMPLE","CUMPLE")</f>
        <v>NO CUMPLE</v>
      </c>
      <c r="AA80" s="51" t="str">
        <f>IF($E80&gt;NORMA!$C$24,"NO CUMPLE","CUMPLE")</f>
        <v>CUMPLE</v>
      </c>
      <c r="AB80" s="51" t="str">
        <f>IF($F80&gt;NORMA!$C$25,"NO CUMPLE","CUMPLE")</f>
        <v>CUMPLE</v>
      </c>
      <c r="AC80" s="51" t="str">
        <f>IF($K80&gt;NORMA!$C$26,"NO CUMPLE","CUMPLE")</f>
        <v>NO CUMPLE</v>
      </c>
      <c r="AD80" s="51" t="str">
        <f>IF($J80&gt;NORMA!$C$27,"NO CUMPLE","CUMPLE")</f>
        <v>CUMPLE</v>
      </c>
      <c r="AE80" s="51" t="str">
        <f>IF($G80&gt;NORMA!$C$28,"NO CUMPLE","CUMPLE")</f>
        <v>CUMPLE</v>
      </c>
      <c r="AF80" s="51" t="str">
        <f>IF($H80&gt;NORMA!$C$29,"NO CUMPLE","CUMPLE")</f>
        <v>NO CUMPLE</v>
      </c>
      <c r="AG80" s="51" t="str">
        <f>IF($O80&gt;NORMA!$C$30,"NO CUMPLE","CUMPLE")</f>
        <v>NO CUMPLE</v>
      </c>
      <c r="AH80" s="51" t="str">
        <f>IF(AND($N80&gt;=NORMA!$R$18, $N80&lt;=NORMA!$S$18),"CUMPLE","NO CUMPLE")</f>
        <v>CUMPLE</v>
      </c>
      <c r="AI80" s="51" t="str">
        <f>IF($I80&gt;NORMA!$C$32,"NO CUMPLE","CUMPLE")</f>
        <v>CUMPLE</v>
      </c>
    </row>
    <row r="81" spans="1:35" ht="14.25" customHeight="1" x14ac:dyDescent="0.35">
      <c r="A81" s="93" t="s">
        <v>55</v>
      </c>
      <c r="B81" s="101" t="s">
        <v>56</v>
      </c>
      <c r="C81" s="95">
        <v>43167</v>
      </c>
      <c r="D81" s="52">
        <v>0.58333333333333337</v>
      </c>
      <c r="E81" s="79">
        <v>2.6</v>
      </c>
      <c r="F81" s="78">
        <v>10</v>
      </c>
      <c r="G81" s="78">
        <v>4</v>
      </c>
      <c r="H81" s="78">
        <v>6</v>
      </c>
      <c r="I81" s="96">
        <v>0.4</v>
      </c>
      <c r="J81" s="81">
        <v>0.85899999999999999</v>
      </c>
      <c r="K81" s="97">
        <v>2.2999999999999998</v>
      </c>
      <c r="L81" s="98">
        <v>1.546E-2</v>
      </c>
      <c r="M81" s="99">
        <v>8.56</v>
      </c>
      <c r="N81" s="50">
        <v>7.35</v>
      </c>
      <c r="O81" s="50">
        <v>11</v>
      </c>
      <c r="P81" s="51" t="str">
        <f>IF($M81&lt;NORMA!$C$7,"NO CUMPLE","CUMPLE")</f>
        <v>CUMPLE</v>
      </c>
      <c r="Q81" s="51" t="str">
        <f>IF($E81&gt;NORMA!$C$8,"NO CUMPLE","CUMPLE")</f>
        <v>CUMPLE</v>
      </c>
      <c r="R81" s="51" t="str">
        <f>IF($F81&gt;NORMA!$C$9,"NO CUMPLE","CUMPLE")</f>
        <v>CUMPLE</v>
      </c>
      <c r="S81" s="51" t="str">
        <f>IF($K81&gt;NORMA!$C$10,"NO CUMPLE","CUMPLE")</f>
        <v>CUMPLE</v>
      </c>
      <c r="T81" s="51" t="str">
        <f>IF($J81&gt;NORMA!$C$11,"NO CUMPLE","CUMPLE")</f>
        <v>CUMPLE</v>
      </c>
      <c r="U81" s="51" t="str">
        <f>IF($G81&gt;NORMA!$C$12,"NO CUMPLE","CUMPLE")</f>
        <v>CUMPLE</v>
      </c>
      <c r="V81" s="51" t="str">
        <f>IF($H81&gt;NORMA!$C$13,"NO CUMPLE","CUMPLE")</f>
        <v>CUMPLE</v>
      </c>
      <c r="W81" s="51" t="str">
        <f>IF($O81&gt;NORMA!$C$14,"NO CUMPLE","CUMPLE")</f>
        <v>CUMPLE</v>
      </c>
      <c r="X81" s="51" t="str">
        <f>IF(AND($N81&gt;=NORMA!$Q$4, $N81&lt;=NORMA!$R$4),"CUMPLE","NO CUMPLE")</f>
        <v>CUMPLE</v>
      </c>
      <c r="Y81" s="51" t="str">
        <f>IF($I81&gt;NORMA!$C$16,"NO CUMPLE","CUMPLE")</f>
        <v>CUMPLE</v>
      </c>
      <c r="Z81" s="51" t="str">
        <f>IF($M81&lt;NORMA!$C$23,"NO CUMPLE","CUMPLE")</f>
        <v>CUMPLE</v>
      </c>
      <c r="AA81" s="51" t="str">
        <f>IF($E81&gt;NORMA!$C$24,"NO CUMPLE","CUMPLE")</f>
        <v>CUMPLE</v>
      </c>
      <c r="AB81" s="51" t="str">
        <f>IF($F81&gt;NORMA!$C$25,"NO CUMPLE","CUMPLE")</f>
        <v>CUMPLE</v>
      </c>
      <c r="AC81" s="51" t="str">
        <f>IF($K81&gt;NORMA!$C$26,"NO CUMPLE","CUMPLE")</f>
        <v>NO CUMPLE</v>
      </c>
      <c r="AD81" s="51" t="str">
        <f>IF($J81&gt;NORMA!$C$27,"NO CUMPLE","CUMPLE")</f>
        <v>CUMPLE</v>
      </c>
      <c r="AE81" s="51" t="str">
        <f>IF($G81&gt;NORMA!$C$28,"NO CUMPLE","CUMPLE")</f>
        <v>CUMPLE</v>
      </c>
      <c r="AF81" s="51" t="str">
        <f>IF($H81&gt;NORMA!$C$29,"NO CUMPLE","CUMPLE")</f>
        <v>CUMPLE</v>
      </c>
      <c r="AG81" s="51" t="str">
        <f>IF($O81&gt;NORMA!$C$30,"NO CUMPLE","CUMPLE")</f>
        <v>CUMPLE</v>
      </c>
      <c r="AH81" s="51" t="str">
        <f>IF(AND($N81&gt;=NORMA!$R$18, $N81&lt;=NORMA!$S$18),"CUMPLE","NO CUMPLE")</f>
        <v>CUMPLE</v>
      </c>
      <c r="AI81" s="51" t="str">
        <f>IF($I81&gt;NORMA!$C$32,"NO CUMPLE","CUMPLE")</f>
        <v>CUMPLE</v>
      </c>
    </row>
    <row r="82" spans="1:35" ht="14.25" customHeight="1" x14ac:dyDescent="0.35">
      <c r="A82" s="93" t="s">
        <v>55</v>
      </c>
      <c r="B82" s="101" t="s">
        <v>56</v>
      </c>
      <c r="C82" s="95">
        <v>43531</v>
      </c>
      <c r="D82" s="52">
        <v>0.66666666666666663</v>
      </c>
      <c r="E82" s="102">
        <v>2</v>
      </c>
      <c r="F82" s="102">
        <v>10</v>
      </c>
      <c r="G82" s="102">
        <v>4</v>
      </c>
      <c r="H82" s="102">
        <v>10</v>
      </c>
      <c r="I82" s="103">
        <v>0.4</v>
      </c>
      <c r="J82" s="103">
        <v>0.90500000000000003</v>
      </c>
      <c r="K82" s="104">
        <v>0.77700000000000002</v>
      </c>
      <c r="L82" s="105">
        <v>9.1000000000000004E-3</v>
      </c>
      <c r="M82" s="99">
        <v>7.87</v>
      </c>
      <c r="N82" s="50">
        <v>6.99</v>
      </c>
      <c r="O82" s="50">
        <v>110</v>
      </c>
      <c r="P82" s="51" t="str">
        <f>IF($M82&lt;NORMA!$C$7,"NO CUMPLE","CUMPLE")</f>
        <v>CUMPLE</v>
      </c>
      <c r="Q82" s="51" t="str">
        <f>IF($E82&gt;NORMA!$C$8,"NO CUMPLE","CUMPLE")</f>
        <v>CUMPLE</v>
      </c>
      <c r="R82" s="51" t="str">
        <f>IF($F82&gt;NORMA!$C$9,"NO CUMPLE","CUMPLE")</f>
        <v>CUMPLE</v>
      </c>
      <c r="S82" s="51" t="str">
        <f>IF($K82&gt;NORMA!$C$10,"NO CUMPLE","CUMPLE")</f>
        <v>CUMPLE</v>
      </c>
      <c r="T82" s="51" t="str">
        <f>IF($J82&gt;NORMA!$C$11,"NO CUMPLE","CUMPLE")</f>
        <v>CUMPLE</v>
      </c>
      <c r="U82" s="51" t="str">
        <f>IF($G82&gt;NORMA!$C$12,"NO CUMPLE","CUMPLE")</f>
        <v>CUMPLE</v>
      </c>
      <c r="V82" s="51" t="str">
        <f>IF($H82&gt;NORMA!$C$13,"NO CUMPLE","CUMPLE")</f>
        <v>CUMPLE</v>
      </c>
      <c r="W82" s="51" t="str">
        <f>IF($O82&gt;NORMA!$C$14,"NO CUMPLE","CUMPLE")</f>
        <v>CUMPLE</v>
      </c>
      <c r="X82" s="51" t="str">
        <f>IF(AND($N82&gt;=NORMA!$Q$4, $N82&lt;=NORMA!$R$4),"CUMPLE","NO CUMPLE")</f>
        <v>CUMPLE</v>
      </c>
      <c r="Y82" s="51" t="str">
        <f>IF($I82&gt;NORMA!$C$16,"NO CUMPLE","CUMPLE")</f>
        <v>CUMPLE</v>
      </c>
      <c r="Z82" s="51" t="str">
        <f>IF($M82&lt;NORMA!$C$23,"NO CUMPLE","CUMPLE")</f>
        <v>NO CUMPLE</v>
      </c>
      <c r="AA82" s="51" t="str">
        <f>IF($E82&gt;NORMA!$C$24,"NO CUMPLE","CUMPLE")</f>
        <v>CUMPLE</v>
      </c>
      <c r="AB82" s="51" t="str">
        <f>IF($F82&gt;NORMA!$C$25,"NO CUMPLE","CUMPLE")</f>
        <v>CUMPLE</v>
      </c>
      <c r="AC82" s="51" t="str">
        <f>IF($K82&gt;NORMA!$C$26,"NO CUMPLE","CUMPLE")</f>
        <v>CUMPLE</v>
      </c>
      <c r="AD82" s="51" t="str">
        <f>IF($J82&gt;NORMA!$C$27,"NO CUMPLE","CUMPLE")</f>
        <v>CUMPLE</v>
      </c>
      <c r="AE82" s="51" t="str">
        <f>IF($G82&gt;NORMA!$C$28,"NO CUMPLE","CUMPLE")</f>
        <v>CUMPLE</v>
      </c>
      <c r="AF82" s="51" t="str">
        <f>IF($H82&gt;NORMA!$C$29,"NO CUMPLE","CUMPLE")</f>
        <v>CUMPLE</v>
      </c>
      <c r="AG82" s="51" t="str">
        <f>IF($O82&gt;NORMA!$C$30,"NO CUMPLE","CUMPLE")</f>
        <v>CUMPLE</v>
      </c>
      <c r="AH82" s="51" t="str">
        <f>IF(AND($N82&gt;=NORMA!$R$18, $N82&lt;=NORMA!$S$18),"CUMPLE","NO CUMPLE")</f>
        <v>CUMPLE</v>
      </c>
      <c r="AI82" s="51" t="str">
        <f>IF($I82&gt;NORMA!$C$32,"NO CUMPLE","CUMPLE")</f>
        <v>CUMPLE</v>
      </c>
    </row>
    <row r="83" spans="1:35" ht="14.25" customHeight="1" x14ac:dyDescent="0.35">
      <c r="A83" s="93" t="s">
        <v>55</v>
      </c>
      <c r="B83" s="101" t="s">
        <v>56</v>
      </c>
      <c r="C83" s="95">
        <v>43566</v>
      </c>
      <c r="D83" s="52">
        <v>0.25</v>
      </c>
      <c r="E83" s="102">
        <v>2</v>
      </c>
      <c r="F83" s="102">
        <v>10</v>
      </c>
      <c r="G83" s="102">
        <v>4</v>
      </c>
      <c r="H83" s="102">
        <v>10</v>
      </c>
      <c r="I83" s="103">
        <v>0.4</v>
      </c>
      <c r="J83" s="103">
        <v>0.89200000000000002</v>
      </c>
      <c r="K83" s="97">
        <v>1.2969999999999999</v>
      </c>
      <c r="L83" s="105">
        <v>1.1440000000000001E-2</v>
      </c>
      <c r="M83" s="99">
        <v>9.8000000000000007</v>
      </c>
      <c r="N83" s="50">
        <v>7.5</v>
      </c>
      <c r="O83" s="50">
        <v>365</v>
      </c>
      <c r="P83" s="51" t="str">
        <f>IF($M83&lt;NORMA!$C$7,"NO CUMPLE","CUMPLE")</f>
        <v>CUMPLE</v>
      </c>
      <c r="Q83" s="51" t="str">
        <f>IF($E83&gt;NORMA!$C$8,"NO CUMPLE","CUMPLE")</f>
        <v>CUMPLE</v>
      </c>
      <c r="R83" s="51" t="str">
        <f>IF($F83&gt;NORMA!$C$9,"NO CUMPLE","CUMPLE")</f>
        <v>CUMPLE</v>
      </c>
      <c r="S83" s="51" t="str">
        <f>IF($K83&gt;NORMA!$C$10,"NO CUMPLE","CUMPLE")</f>
        <v>CUMPLE</v>
      </c>
      <c r="T83" s="51" t="str">
        <f>IF($J83&gt;NORMA!$C$11,"NO CUMPLE","CUMPLE")</f>
        <v>CUMPLE</v>
      </c>
      <c r="U83" s="51" t="str">
        <f>IF($G83&gt;NORMA!$C$12,"NO CUMPLE","CUMPLE")</f>
        <v>CUMPLE</v>
      </c>
      <c r="V83" s="51" t="str">
        <f>IF($H83&gt;NORMA!$C$13,"NO CUMPLE","CUMPLE")</f>
        <v>CUMPLE</v>
      </c>
      <c r="W83" s="51" t="str">
        <f>IF($O83&gt;NORMA!$C$14,"NO CUMPLE","CUMPLE")</f>
        <v>CUMPLE</v>
      </c>
      <c r="X83" s="51" t="str">
        <f>IF(AND($N83&gt;=NORMA!$Q$4, $N83&lt;=NORMA!$R$4),"CUMPLE","NO CUMPLE")</f>
        <v>CUMPLE</v>
      </c>
      <c r="Y83" s="51" t="str">
        <f>IF($I83&gt;NORMA!$C$16,"NO CUMPLE","CUMPLE")</f>
        <v>CUMPLE</v>
      </c>
      <c r="Z83" s="51" t="str">
        <f>IF($M83&lt;NORMA!$C$23,"NO CUMPLE","CUMPLE")</f>
        <v>CUMPLE</v>
      </c>
      <c r="AA83" s="51" t="str">
        <f>IF($E83&gt;NORMA!$C$24,"NO CUMPLE","CUMPLE")</f>
        <v>CUMPLE</v>
      </c>
      <c r="AB83" s="51" t="str">
        <f>IF($F83&gt;NORMA!$C$25,"NO CUMPLE","CUMPLE")</f>
        <v>CUMPLE</v>
      </c>
      <c r="AC83" s="51" t="str">
        <f>IF($K83&gt;NORMA!$C$26,"NO CUMPLE","CUMPLE")</f>
        <v>CUMPLE</v>
      </c>
      <c r="AD83" s="51" t="str">
        <f>IF($J83&gt;NORMA!$C$27,"NO CUMPLE","CUMPLE")</f>
        <v>CUMPLE</v>
      </c>
      <c r="AE83" s="51" t="str">
        <f>IF($G83&gt;NORMA!$C$28,"NO CUMPLE","CUMPLE")</f>
        <v>CUMPLE</v>
      </c>
      <c r="AF83" s="51" t="str">
        <f>IF($H83&gt;NORMA!$C$29,"NO CUMPLE","CUMPLE")</f>
        <v>CUMPLE</v>
      </c>
      <c r="AG83" s="51" t="str">
        <f>IF($O83&gt;NORMA!$C$30,"NO CUMPLE","CUMPLE")</f>
        <v>CUMPLE</v>
      </c>
      <c r="AH83" s="51" t="str">
        <f>IF(AND($N83&gt;=NORMA!$R$18, $N83&lt;=NORMA!$S$18),"CUMPLE","NO CUMPLE")</f>
        <v>CUMPLE</v>
      </c>
      <c r="AI83" s="51" t="str">
        <f>IF($I83&gt;NORMA!$C$32,"NO CUMPLE","CUMPLE")</f>
        <v>CUMPLE</v>
      </c>
    </row>
    <row r="84" spans="1:35" ht="14.25" customHeight="1" x14ac:dyDescent="0.35">
      <c r="A84" s="93" t="s">
        <v>55</v>
      </c>
      <c r="B84" s="101" t="s">
        <v>56</v>
      </c>
      <c r="C84" s="95">
        <v>43577</v>
      </c>
      <c r="D84" s="52">
        <v>0.33333333333333331</v>
      </c>
      <c r="E84" s="102">
        <v>2</v>
      </c>
      <c r="F84" s="102">
        <v>11.8</v>
      </c>
      <c r="G84" s="102">
        <v>22</v>
      </c>
      <c r="H84" s="102">
        <v>10</v>
      </c>
      <c r="I84" s="103">
        <v>0.4</v>
      </c>
      <c r="J84" s="103">
        <v>0.67200000000000004</v>
      </c>
      <c r="K84" s="104">
        <v>1.2769999999999999</v>
      </c>
      <c r="L84" s="105">
        <v>1.1519999999999999E-2</v>
      </c>
      <c r="M84" s="99">
        <v>7.89</v>
      </c>
      <c r="N84" s="50">
        <v>7.37</v>
      </c>
      <c r="O84" s="50">
        <v>784</v>
      </c>
      <c r="P84" s="51" t="str">
        <f>IF($M84&lt;NORMA!$C$7,"NO CUMPLE","CUMPLE")</f>
        <v>CUMPLE</v>
      </c>
      <c r="Q84" s="51" t="str">
        <f>IF($E84&gt;NORMA!$C$8,"NO CUMPLE","CUMPLE")</f>
        <v>CUMPLE</v>
      </c>
      <c r="R84" s="51" t="str">
        <f>IF($F84&gt;NORMA!$C$9,"NO CUMPLE","CUMPLE")</f>
        <v>CUMPLE</v>
      </c>
      <c r="S84" s="51" t="str">
        <f>IF($K84&gt;NORMA!$C$10,"NO CUMPLE","CUMPLE")</f>
        <v>CUMPLE</v>
      </c>
      <c r="T84" s="51" t="str">
        <f>IF($J84&gt;NORMA!$C$11,"NO CUMPLE","CUMPLE")</f>
        <v>CUMPLE</v>
      </c>
      <c r="U84" s="51" t="str">
        <f>IF($G84&gt;NORMA!$C$12,"NO CUMPLE","CUMPLE")</f>
        <v>NO CUMPLE</v>
      </c>
      <c r="V84" s="51" t="str">
        <f>IF($H84&gt;NORMA!$C$13,"NO CUMPLE","CUMPLE")</f>
        <v>CUMPLE</v>
      </c>
      <c r="W84" s="51" t="str">
        <f>IF($O84&gt;NORMA!$C$14,"NO CUMPLE","CUMPLE")</f>
        <v>CUMPLE</v>
      </c>
      <c r="X84" s="51" t="str">
        <f>IF(AND($N84&gt;=NORMA!$Q$4, $N84&lt;=NORMA!$R$4),"CUMPLE","NO CUMPLE")</f>
        <v>CUMPLE</v>
      </c>
      <c r="Y84" s="51" t="str">
        <f>IF($I84&gt;NORMA!$C$16,"NO CUMPLE","CUMPLE")</f>
        <v>CUMPLE</v>
      </c>
      <c r="Z84" s="51" t="str">
        <f>IF($M84&lt;NORMA!$C$23,"NO CUMPLE","CUMPLE")</f>
        <v>NO CUMPLE</v>
      </c>
      <c r="AA84" s="51" t="str">
        <f>IF($E84&gt;NORMA!$C$24,"NO CUMPLE","CUMPLE")</f>
        <v>CUMPLE</v>
      </c>
      <c r="AB84" s="51" t="str">
        <f>IF($F84&gt;NORMA!$C$25,"NO CUMPLE","CUMPLE")</f>
        <v>CUMPLE</v>
      </c>
      <c r="AC84" s="51" t="str">
        <f>IF($K84&gt;NORMA!$C$26,"NO CUMPLE","CUMPLE")</f>
        <v>CUMPLE</v>
      </c>
      <c r="AD84" s="51" t="str">
        <f>IF($J84&gt;NORMA!$C$27,"NO CUMPLE","CUMPLE")</f>
        <v>CUMPLE</v>
      </c>
      <c r="AE84" s="51" t="str">
        <f>IF($G84&gt;NORMA!$C$28,"NO CUMPLE","CUMPLE")</f>
        <v>NO CUMPLE</v>
      </c>
      <c r="AF84" s="51" t="str">
        <f>IF($H84&gt;NORMA!$C$29,"NO CUMPLE","CUMPLE")</f>
        <v>CUMPLE</v>
      </c>
      <c r="AG84" s="51" t="str">
        <f>IF($O84&gt;NORMA!$C$30,"NO CUMPLE","CUMPLE")</f>
        <v>CUMPLE</v>
      </c>
      <c r="AH84" s="51" t="str">
        <f>IF(AND($N84&gt;=NORMA!$R$18, $N84&lt;=NORMA!$S$18),"CUMPLE","NO CUMPLE")</f>
        <v>CUMPLE</v>
      </c>
      <c r="AI84" s="51" t="str">
        <f>IF($I84&gt;NORMA!$C$32,"NO CUMPLE","CUMPLE")</f>
        <v>CUMPLE</v>
      </c>
    </row>
    <row r="85" spans="1:35" ht="14.25" customHeight="1" x14ac:dyDescent="0.35">
      <c r="A85" s="93" t="s">
        <v>55</v>
      </c>
      <c r="B85" s="101" t="s">
        <v>56</v>
      </c>
      <c r="C85" s="95">
        <v>43591</v>
      </c>
      <c r="D85" s="52">
        <v>0.41666666666666669</v>
      </c>
      <c r="E85" s="102">
        <v>2</v>
      </c>
      <c r="F85" s="102">
        <v>10</v>
      </c>
      <c r="G85" s="102">
        <v>4.5</v>
      </c>
      <c r="H85" s="102">
        <v>10</v>
      </c>
      <c r="I85" s="103">
        <v>0.4</v>
      </c>
      <c r="J85" s="103">
        <v>0.76200000000000001</v>
      </c>
      <c r="K85" s="97">
        <v>2.407</v>
      </c>
      <c r="L85" s="105">
        <v>1.728E-2</v>
      </c>
      <c r="M85" s="99">
        <v>7.3</v>
      </c>
      <c r="N85" s="50">
        <v>7.17</v>
      </c>
      <c r="O85" s="50">
        <v>21</v>
      </c>
      <c r="P85" s="51" t="str">
        <f>IF($M85&lt;NORMA!$C$7,"NO CUMPLE","CUMPLE")</f>
        <v>CUMPLE</v>
      </c>
      <c r="Q85" s="51" t="str">
        <f>IF($E85&gt;NORMA!$C$8,"NO CUMPLE","CUMPLE")</f>
        <v>CUMPLE</v>
      </c>
      <c r="R85" s="51" t="str">
        <f>IF($F85&gt;NORMA!$C$9,"NO CUMPLE","CUMPLE")</f>
        <v>CUMPLE</v>
      </c>
      <c r="S85" s="51" t="str">
        <f>IF($K85&gt;NORMA!$C$10,"NO CUMPLE","CUMPLE")</f>
        <v>CUMPLE</v>
      </c>
      <c r="T85" s="51" t="str">
        <f>IF($J85&gt;NORMA!$C$11,"NO CUMPLE","CUMPLE")</f>
        <v>CUMPLE</v>
      </c>
      <c r="U85" s="51" t="str">
        <f>IF($G85&gt;NORMA!$C$12,"NO CUMPLE","CUMPLE")</f>
        <v>CUMPLE</v>
      </c>
      <c r="V85" s="51" t="str">
        <f>IF($H85&gt;NORMA!$C$13,"NO CUMPLE","CUMPLE")</f>
        <v>CUMPLE</v>
      </c>
      <c r="W85" s="51" t="str">
        <f>IF($O85&gt;NORMA!$C$14,"NO CUMPLE","CUMPLE")</f>
        <v>CUMPLE</v>
      </c>
      <c r="X85" s="51" t="str">
        <f>IF(AND($N85&gt;=NORMA!$Q$4, $N85&lt;=NORMA!$R$4),"CUMPLE","NO CUMPLE")</f>
        <v>CUMPLE</v>
      </c>
      <c r="Y85" s="51" t="str">
        <f>IF($I85&gt;NORMA!$C$16,"NO CUMPLE","CUMPLE")</f>
        <v>CUMPLE</v>
      </c>
      <c r="Z85" s="51" t="str">
        <f>IF($M85&lt;NORMA!$C$23,"NO CUMPLE","CUMPLE")</f>
        <v>NO CUMPLE</v>
      </c>
      <c r="AA85" s="51" t="str">
        <f>IF($E85&gt;NORMA!$C$24,"NO CUMPLE","CUMPLE")</f>
        <v>CUMPLE</v>
      </c>
      <c r="AB85" s="51" t="str">
        <f>IF($F85&gt;NORMA!$C$25,"NO CUMPLE","CUMPLE")</f>
        <v>CUMPLE</v>
      </c>
      <c r="AC85" s="51" t="str">
        <f>IF($K85&gt;NORMA!$C$26,"NO CUMPLE","CUMPLE")</f>
        <v>NO CUMPLE</v>
      </c>
      <c r="AD85" s="51" t="str">
        <f>IF($J85&gt;NORMA!$C$27,"NO CUMPLE","CUMPLE")</f>
        <v>CUMPLE</v>
      </c>
      <c r="AE85" s="51" t="str">
        <f>IF($G85&gt;NORMA!$C$28,"NO CUMPLE","CUMPLE")</f>
        <v>CUMPLE</v>
      </c>
      <c r="AF85" s="51" t="str">
        <f>IF($H85&gt;NORMA!$C$29,"NO CUMPLE","CUMPLE")</f>
        <v>CUMPLE</v>
      </c>
      <c r="AG85" s="51" t="str">
        <f>IF($O85&gt;NORMA!$C$30,"NO CUMPLE","CUMPLE")</f>
        <v>CUMPLE</v>
      </c>
      <c r="AH85" s="51" t="str">
        <f>IF(AND($N85&gt;=NORMA!$R$18, $N85&lt;=NORMA!$S$18),"CUMPLE","NO CUMPLE")</f>
        <v>CUMPLE</v>
      </c>
      <c r="AI85" s="51" t="str">
        <f>IF($I85&gt;NORMA!$C$32,"NO CUMPLE","CUMPLE")</f>
        <v>CUMPLE</v>
      </c>
    </row>
    <row r="86" spans="1:35" ht="14.25" customHeight="1" x14ac:dyDescent="0.35">
      <c r="A86" s="93" t="s">
        <v>55</v>
      </c>
      <c r="B86" s="101" t="s">
        <v>56</v>
      </c>
      <c r="C86" s="95">
        <v>43606</v>
      </c>
      <c r="D86" s="52">
        <v>0.5</v>
      </c>
      <c r="E86" s="102">
        <v>2</v>
      </c>
      <c r="F86" s="102">
        <v>12.2</v>
      </c>
      <c r="G86" s="102">
        <v>5</v>
      </c>
      <c r="H86" s="102">
        <v>10</v>
      </c>
      <c r="I86" s="103">
        <v>0.4</v>
      </c>
      <c r="J86" s="103">
        <v>0.89500000000000002</v>
      </c>
      <c r="K86" s="97">
        <v>0.47699999999999998</v>
      </c>
      <c r="L86" s="105">
        <v>1.6884E-2</v>
      </c>
      <c r="M86" s="99">
        <v>7.46</v>
      </c>
      <c r="N86" s="50">
        <v>7.34</v>
      </c>
      <c r="O86" s="50">
        <v>17</v>
      </c>
      <c r="P86" s="51" t="str">
        <f>IF($M86&lt;NORMA!$C$7,"NO CUMPLE","CUMPLE")</f>
        <v>CUMPLE</v>
      </c>
      <c r="Q86" s="51" t="str">
        <f>IF($E86&gt;NORMA!$C$8,"NO CUMPLE","CUMPLE")</f>
        <v>CUMPLE</v>
      </c>
      <c r="R86" s="51" t="str">
        <f>IF($F86&gt;NORMA!$C$9,"NO CUMPLE","CUMPLE")</f>
        <v>CUMPLE</v>
      </c>
      <c r="S86" s="51" t="str">
        <f>IF($K86&gt;NORMA!$C$10,"NO CUMPLE","CUMPLE")</f>
        <v>CUMPLE</v>
      </c>
      <c r="T86" s="51" t="str">
        <f>IF($J86&gt;NORMA!$C$11,"NO CUMPLE","CUMPLE")</f>
        <v>CUMPLE</v>
      </c>
      <c r="U86" s="51" t="str">
        <f>IF($G86&gt;NORMA!$C$12,"NO CUMPLE","CUMPLE")</f>
        <v>CUMPLE</v>
      </c>
      <c r="V86" s="51" t="str">
        <f>IF($H86&gt;NORMA!$C$13,"NO CUMPLE","CUMPLE")</f>
        <v>CUMPLE</v>
      </c>
      <c r="W86" s="51" t="str">
        <f>IF($O86&gt;NORMA!$C$14,"NO CUMPLE","CUMPLE")</f>
        <v>CUMPLE</v>
      </c>
      <c r="X86" s="51" t="str">
        <f>IF(AND($N86&gt;=NORMA!$Q$4, $N86&lt;=NORMA!$R$4),"CUMPLE","NO CUMPLE")</f>
        <v>CUMPLE</v>
      </c>
      <c r="Y86" s="51" t="str">
        <f>IF($I86&gt;NORMA!$C$16,"NO CUMPLE","CUMPLE")</f>
        <v>CUMPLE</v>
      </c>
      <c r="Z86" s="51" t="str">
        <f>IF($M86&lt;NORMA!$C$23,"NO CUMPLE","CUMPLE")</f>
        <v>NO CUMPLE</v>
      </c>
      <c r="AA86" s="51" t="str">
        <f>IF($E86&gt;NORMA!$C$24,"NO CUMPLE","CUMPLE")</f>
        <v>CUMPLE</v>
      </c>
      <c r="AB86" s="51" t="str">
        <f>IF($F86&gt;NORMA!$C$25,"NO CUMPLE","CUMPLE")</f>
        <v>CUMPLE</v>
      </c>
      <c r="AC86" s="51" t="str">
        <f>IF($K86&gt;NORMA!$C$26,"NO CUMPLE","CUMPLE")</f>
        <v>CUMPLE</v>
      </c>
      <c r="AD86" s="51" t="str">
        <f>IF($J86&gt;NORMA!$C$27,"NO CUMPLE","CUMPLE")</f>
        <v>CUMPLE</v>
      </c>
      <c r="AE86" s="51" t="str">
        <f>IF($G86&gt;NORMA!$C$28,"NO CUMPLE","CUMPLE")</f>
        <v>CUMPLE</v>
      </c>
      <c r="AF86" s="51" t="str">
        <f>IF($H86&gt;NORMA!$C$29,"NO CUMPLE","CUMPLE")</f>
        <v>CUMPLE</v>
      </c>
      <c r="AG86" s="51" t="str">
        <f>IF($O86&gt;NORMA!$C$30,"NO CUMPLE","CUMPLE")</f>
        <v>CUMPLE</v>
      </c>
      <c r="AH86" s="51" t="str">
        <f>IF(AND($N86&gt;=NORMA!$R$18, $N86&lt;=NORMA!$S$18),"CUMPLE","NO CUMPLE")</f>
        <v>CUMPLE</v>
      </c>
      <c r="AI86" s="51" t="str">
        <f>IF($I86&gt;NORMA!$C$32,"NO CUMPLE","CUMPLE")</f>
        <v>CUMPLE</v>
      </c>
    </row>
    <row r="87" spans="1:35" ht="14.25" customHeight="1" x14ac:dyDescent="0.35">
      <c r="A87" s="93" t="s">
        <v>55</v>
      </c>
      <c r="B87" s="101" t="s">
        <v>56</v>
      </c>
      <c r="C87" s="95">
        <v>43633</v>
      </c>
      <c r="D87" s="52">
        <v>0.58333333333333337</v>
      </c>
      <c r="E87" s="102">
        <v>2</v>
      </c>
      <c r="F87" s="102">
        <v>10</v>
      </c>
      <c r="G87" s="102">
        <v>4.5</v>
      </c>
      <c r="H87" s="102">
        <v>10</v>
      </c>
      <c r="I87" s="103">
        <v>0.4</v>
      </c>
      <c r="J87" s="103">
        <v>0.74399999999999999</v>
      </c>
      <c r="K87" s="97">
        <v>0.80700000000000005</v>
      </c>
      <c r="L87" s="105">
        <v>1.9976000000000001E-2</v>
      </c>
      <c r="M87" s="99">
        <v>7.46</v>
      </c>
      <c r="N87" s="50">
        <v>7.27</v>
      </c>
      <c r="O87" s="50">
        <v>5</v>
      </c>
      <c r="P87" s="51" t="str">
        <f>IF($M87&lt;NORMA!$C$7,"NO CUMPLE","CUMPLE")</f>
        <v>CUMPLE</v>
      </c>
      <c r="Q87" s="51" t="str">
        <f>IF($E87&gt;NORMA!$C$8,"NO CUMPLE","CUMPLE")</f>
        <v>CUMPLE</v>
      </c>
      <c r="R87" s="51" t="str">
        <f>IF($F87&gt;NORMA!$C$9,"NO CUMPLE","CUMPLE")</f>
        <v>CUMPLE</v>
      </c>
      <c r="S87" s="51" t="str">
        <f>IF($K87&gt;NORMA!$C$10,"NO CUMPLE","CUMPLE")</f>
        <v>CUMPLE</v>
      </c>
      <c r="T87" s="51" t="str">
        <f>IF($J87&gt;NORMA!$C$11,"NO CUMPLE","CUMPLE")</f>
        <v>CUMPLE</v>
      </c>
      <c r="U87" s="51" t="str">
        <f>IF($G87&gt;NORMA!$C$12,"NO CUMPLE","CUMPLE")</f>
        <v>CUMPLE</v>
      </c>
      <c r="V87" s="51" t="str">
        <f>IF($H87&gt;NORMA!$C$13,"NO CUMPLE","CUMPLE")</f>
        <v>CUMPLE</v>
      </c>
      <c r="W87" s="51" t="str">
        <f>IF($O87&gt;NORMA!$C$14,"NO CUMPLE","CUMPLE")</f>
        <v>CUMPLE</v>
      </c>
      <c r="X87" s="51" t="str">
        <f>IF(AND($N87&gt;=NORMA!$Q$4, $N87&lt;=NORMA!$R$4),"CUMPLE","NO CUMPLE")</f>
        <v>CUMPLE</v>
      </c>
      <c r="Y87" s="51" t="str">
        <f>IF($I87&gt;NORMA!$C$16,"NO CUMPLE","CUMPLE")</f>
        <v>CUMPLE</v>
      </c>
      <c r="Z87" s="51" t="str">
        <f>IF($M87&lt;NORMA!$C$23,"NO CUMPLE","CUMPLE")</f>
        <v>NO CUMPLE</v>
      </c>
      <c r="AA87" s="51" t="str">
        <f>IF($E87&gt;NORMA!$C$24,"NO CUMPLE","CUMPLE")</f>
        <v>CUMPLE</v>
      </c>
      <c r="AB87" s="51" t="str">
        <f>IF($F87&gt;NORMA!$C$25,"NO CUMPLE","CUMPLE")</f>
        <v>CUMPLE</v>
      </c>
      <c r="AC87" s="51" t="str">
        <f>IF($K87&gt;NORMA!$C$26,"NO CUMPLE","CUMPLE")</f>
        <v>CUMPLE</v>
      </c>
      <c r="AD87" s="51" t="str">
        <f>IF($J87&gt;NORMA!$C$27,"NO CUMPLE","CUMPLE")</f>
        <v>CUMPLE</v>
      </c>
      <c r="AE87" s="51" t="str">
        <f>IF($G87&gt;NORMA!$C$28,"NO CUMPLE","CUMPLE")</f>
        <v>CUMPLE</v>
      </c>
      <c r="AF87" s="51" t="str">
        <f>IF($H87&gt;NORMA!$C$29,"NO CUMPLE","CUMPLE")</f>
        <v>CUMPLE</v>
      </c>
      <c r="AG87" s="51" t="str">
        <f>IF($O87&gt;NORMA!$C$30,"NO CUMPLE","CUMPLE")</f>
        <v>CUMPLE</v>
      </c>
      <c r="AH87" s="51" t="str">
        <f>IF(AND($N87&gt;=NORMA!$R$18, $N87&lt;=NORMA!$S$18),"CUMPLE","NO CUMPLE")</f>
        <v>CUMPLE</v>
      </c>
      <c r="AI87" s="51" t="str">
        <f>IF($I87&gt;NORMA!$C$32,"NO CUMPLE","CUMPLE")</f>
        <v>CUMPLE</v>
      </c>
    </row>
    <row r="88" spans="1:35" ht="14.25" customHeight="1" x14ac:dyDescent="0.35">
      <c r="A88" s="93" t="s">
        <v>55</v>
      </c>
      <c r="B88" s="101" t="s">
        <v>56</v>
      </c>
      <c r="C88" s="95">
        <v>43671</v>
      </c>
      <c r="D88" s="52">
        <v>0.25</v>
      </c>
      <c r="E88" s="102">
        <v>2</v>
      </c>
      <c r="F88" s="102">
        <v>27.6</v>
      </c>
      <c r="G88" s="102">
        <v>9.5</v>
      </c>
      <c r="H88" s="102">
        <v>10</v>
      </c>
      <c r="I88" s="103">
        <v>0.4</v>
      </c>
      <c r="J88" s="103">
        <v>0.93100000000000005</v>
      </c>
      <c r="K88" s="104">
        <v>1.1020000000000001</v>
      </c>
      <c r="L88" s="105">
        <v>2.2655999999999999E-2</v>
      </c>
      <c r="M88" s="99">
        <v>7.02</v>
      </c>
      <c r="N88" s="50">
        <v>7.06</v>
      </c>
      <c r="O88" s="50">
        <v>185</v>
      </c>
      <c r="P88" s="51" t="str">
        <f>IF($M88&lt;NORMA!$C$7,"NO CUMPLE","CUMPLE")</f>
        <v>CUMPLE</v>
      </c>
      <c r="Q88" s="51" t="str">
        <f>IF($E88&gt;NORMA!$C$8,"NO CUMPLE","CUMPLE")</f>
        <v>CUMPLE</v>
      </c>
      <c r="R88" s="51" t="str">
        <f>IF($F88&gt;NORMA!$C$9,"NO CUMPLE","CUMPLE")</f>
        <v>CUMPLE</v>
      </c>
      <c r="S88" s="51" t="str">
        <f>IF($K88&gt;NORMA!$C$10,"NO CUMPLE","CUMPLE")</f>
        <v>CUMPLE</v>
      </c>
      <c r="T88" s="51" t="str">
        <f>IF($J88&gt;NORMA!$C$11,"NO CUMPLE","CUMPLE")</f>
        <v>CUMPLE</v>
      </c>
      <c r="U88" s="51" t="str">
        <f>IF($G88&gt;NORMA!$C$12,"NO CUMPLE","CUMPLE")</f>
        <v>CUMPLE</v>
      </c>
      <c r="V88" s="51" t="str">
        <f>IF($H88&gt;NORMA!$C$13,"NO CUMPLE","CUMPLE")</f>
        <v>CUMPLE</v>
      </c>
      <c r="W88" s="51" t="str">
        <f>IF($O88&gt;NORMA!$C$14,"NO CUMPLE","CUMPLE")</f>
        <v>CUMPLE</v>
      </c>
      <c r="X88" s="51" t="str">
        <f>IF(AND($N88&gt;=NORMA!$Q$4, $N88&lt;=NORMA!$R$4),"CUMPLE","NO CUMPLE")</f>
        <v>CUMPLE</v>
      </c>
      <c r="Y88" s="51" t="str">
        <f>IF($I88&gt;NORMA!$C$16,"NO CUMPLE","CUMPLE")</f>
        <v>CUMPLE</v>
      </c>
      <c r="Z88" s="51" t="str">
        <f>IF($M88&lt;NORMA!$C$23,"NO CUMPLE","CUMPLE")</f>
        <v>NO CUMPLE</v>
      </c>
      <c r="AA88" s="51" t="str">
        <f>IF($E88&gt;NORMA!$C$24,"NO CUMPLE","CUMPLE")</f>
        <v>CUMPLE</v>
      </c>
      <c r="AB88" s="51" t="str">
        <f>IF($F88&gt;NORMA!$C$25,"NO CUMPLE","CUMPLE")</f>
        <v>NO CUMPLE</v>
      </c>
      <c r="AC88" s="51" t="str">
        <f>IF($K88&gt;NORMA!$C$26,"NO CUMPLE","CUMPLE")</f>
        <v>CUMPLE</v>
      </c>
      <c r="AD88" s="51" t="str">
        <f>IF($J88&gt;NORMA!$C$27,"NO CUMPLE","CUMPLE")</f>
        <v>CUMPLE</v>
      </c>
      <c r="AE88" s="51" t="str">
        <f>IF($G88&gt;NORMA!$C$28,"NO CUMPLE","CUMPLE")</f>
        <v>CUMPLE</v>
      </c>
      <c r="AF88" s="51" t="str">
        <f>IF($H88&gt;NORMA!$C$29,"NO CUMPLE","CUMPLE")</f>
        <v>CUMPLE</v>
      </c>
      <c r="AG88" s="51" t="str">
        <f>IF($O88&gt;NORMA!$C$30,"NO CUMPLE","CUMPLE")</f>
        <v>CUMPLE</v>
      </c>
      <c r="AH88" s="51" t="str">
        <f>IF(AND($N88&gt;=NORMA!$R$18, $N88&lt;=NORMA!$S$18),"CUMPLE","NO CUMPLE")</f>
        <v>CUMPLE</v>
      </c>
      <c r="AI88" s="51" t="str">
        <f>IF($I88&gt;NORMA!$C$32,"NO CUMPLE","CUMPLE")</f>
        <v>CUMPLE</v>
      </c>
    </row>
    <row r="89" spans="1:35" ht="14.25" customHeight="1" x14ac:dyDescent="0.35">
      <c r="A89" s="93" t="s">
        <v>55</v>
      </c>
      <c r="B89" s="101" t="s">
        <v>56</v>
      </c>
      <c r="C89" s="95">
        <v>43698</v>
      </c>
      <c r="D89" s="52">
        <v>0.5</v>
      </c>
      <c r="E89" s="102">
        <v>2</v>
      </c>
      <c r="F89" s="102">
        <v>10</v>
      </c>
      <c r="G89" s="102">
        <v>12</v>
      </c>
      <c r="H89" s="102">
        <v>10</v>
      </c>
      <c r="I89" s="103">
        <v>0.4</v>
      </c>
      <c r="J89" s="103">
        <v>0.91</v>
      </c>
      <c r="K89" s="97">
        <v>0.80100000000000005</v>
      </c>
      <c r="L89" s="105">
        <v>1.5362000000000001E-2</v>
      </c>
      <c r="M89" s="99">
        <v>7.1</v>
      </c>
      <c r="N89" s="50">
        <v>7.37</v>
      </c>
      <c r="O89" s="50">
        <v>1050</v>
      </c>
      <c r="P89" s="51" t="str">
        <f>IF($M89&lt;NORMA!$C$7,"NO CUMPLE","CUMPLE")</f>
        <v>CUMPLE</v>
      </c>
      <c r="Q89" s="51" t="str">
        <f>IF($E89&gt;NORMA!$C$8,"NO CUMPLE","CUMPLE")</f>
        <v>CUMPLE</v>
      </c>
      <c r="R89" s="51" t="str">
        <f>IF($F89&gt;NORMA!$C$9,"NO CUMPLE","CUMPLE")</f>
        <v>CUMPLE</v>
      </c>
      <c r="S89" s="51" t="str">
        <f>IF($K89&gt;NORMA!$C$10,"NO CUMPLE","CUMPLE")</f>
        <v>CUMPLE</v>
      </c>
      <c r="T89" s="51" t="str">
        <f>IF($J89&gt;NORMA!$C$11,"NO CUMPLE","CUMPLE")</f>
        <v>CUMPLE</v>
      </c>
      <c r="U89" s="51" t="str">
        <f>IF($G89&gt;NORMA!$C$12,"NO CUMPLE","CUMPLE")</f>
        <v>CUMPLE</v>
      </c>
      <c r="V89" s="51" t="str">
        <f>IF($H89&gt;NORMA!$C$13,"NO CUMPLE","CUMPLE")</f>
        <v>CUMPLE</v>
      </c>
      <c r="W89" s="51" t="str">
        <f>IF($O89&gt;NORMA!$C$14,"NO CUMPLE","CUMPLE")</f>
        <v>CUMPLE</v>
      </c>
      <c r="X89" s="51" t="str">
        <f>IF(AND($N89&gt;=NORMA!$Q$4, $N89&lt;=NORMA!$R$4),"CUMPLE","NO CUMPLE")</f>
        <v>CUMPLE</v>
      </c>
      <c r="Y89" s="51" t="str">
        <f>IF($I89&gt;NORMA!$C$16,"NO CUMPLE","CUMPLE")</f>
        <v>CUMPLE</v>
      </c>
      <c r="Z89" s="51" t="str">
        <f>IF($M89&lt;NORMA!$C$23,"NO CUMPLE","CUMPLE")</f>
        <v>NO CUMPLE</v>
      </c>
      <c r="AA89" s="51" t="str">
        <f>IF($E89&gt;NORMA!$C$24,"NO CUMPLE","CUMPLE")</f>
        <v>CUMPLE</v>
      </c>
      <c r="AB89" s="51" t="str">
        <f>IF($F89&gt;NORMA!$C$25,"NO CUMPLE","CUMPLE")</f>
        <v>CUMPLE</v>
      </c>
      <c r="AC89" s="51" t="str">
        <f>IF($K89&gt;NORMA!$C$26,"NO CUMPLE","CUMPLE")</f>
        <v>CUMPLE</v>
      </c>
      <c r="AD89" s="51" t="str">
        <f>IF($J89&gt;NORMA!$C$27,"NO CUMPLE","CUMPLE")</f>
        <v>CUMPLE</v>
      </c>
      <c r="AE89" s="51" t="str">
        <f>IF($G89&gt;NORMA!$C$28,"NO CUMPLE","CUMPLE")</f>
        <v>NO CUMPLE</v>
      </c>
      <c r="AF89" s="51" t="str">
        <f>IF($H89&gt;NORMA!$C$29,"NO CUMPLE","CUMPLE")</f>
        <v>CUMPLE</v>
      </c>
      <c r="AG89" s="51" t="str">
        <f>IF($O89&gt;NORMA!$C$30,"NO CUMPLE","CUMPLE")</f>
        <v>CUMPLE</v>
      </c>
      <c r="AH89" s="51" t="str">
        <f>IF(AND($N89&gt;=NORMA!$R$18, $N89&lt;=NORMA!$S$18),"CUMPLE","NO CUMPLE")</f>
        <v>CUMPLE</v>
      </c>
      <c r="AI89" s="51" t="str">
        <f>IF($I89&gt;NORMA!$C$32,"NO CUMPLE","CUMPLE")</f>
        <v>CUMPLE</v>
      </c>
    </row>
    <row r="90" spans="1:35" ht="14.25" customHeight="1" x14ac:dyDescent="0.35">
      <c r="A90" s="93" t="s">
        <v>55</v>
      </c>
      <c r="B90" s="101" t="s">
        <v>56</v>
      </c>
      <c r="C90" s="95">
        <v>43717</v>
      </c>
      <c r="D90" s="52">
        <v>0.66666666666666663</v>
      </c>
      <c r="E90" s="102">
        <v>3.4</v>
      </c>
      <c r="F90" s="102">
        <v>10</v>
      </c>
      <c r="G90" s="102">
        <v>4</v>
      </c>
      <c r="H90" s="102">
        <v>10</v>
      </c>
      <c r="I90" s="103">
        <v>0.43</v>
      </c>
      <c r="J90" s="103">
        <v>0.94399999999999995</v>
      </c>
      <c r="K90" s="104">
        <v>21.8</v>
      </c>
      <c r="L90" s="105">
        <v>1.5991999999999999E-2</v>
      </c>
      <c r="M90" s="99">
        <v>5.01</v>
      </c>
      <c r="N90" s="50">
        <v>7.33</v>
      </c>
      <c r="O90" s="50">
        <v>60</v>
      </c>
      <c r="P90" s="51" t="str">
        <f>IF($M90&lt;NORMA!$C$7,"NO CUMPLE","CUMPLE")</f>
        <v>CUMPLE</v>
      </c>
      <c r="Q90" s="51" t="str">
        <f>IF($E90&gt;NORMA!$C$8,"NO CUMPLE","CUMPLE")</f>
        <v>CUMPLE</v>
      </c>
      <c r="R90" s="51" t="str">
        <f>IF($F90&gt;NORMA!$C$9,"NO CUMPLE","CUMPLE")</f>
        <v>CUMPLE</v>
      </c>
      <c r="S90" s="51" t="str">
        <f>IF($K90&gt;NORMA!$C$10,"NO CUMPLE","CUMPLE")</f>
        <v>NO CUMPLE</v>
      </c>
      <c r="T90" s="51" t="str">
        <f>IF($J90&gt;NORMA!$C$11,"NO CUMPLE","CUMPLE")</f>
        <v>CUMPLE</v>
      </c>
      <c r="U90" s="51" t="str">
        <f>IF($G90&gt;NORMA!$C$12,"NO CUMPLE","CUMPLE")</f>
        <v>CUMPLE</v>
      </c>
      <c r="V90" s="51" t="str">
        <f>IF($H90&gt;NORMA!$C$13,"NO CUMPLE","CUMPLE")</f>
        <v>CUMPLE</v>
      </c>
      <c r="W90" s="51" t="str">
        <f>IF($O90&gt;NORMA!$C$14,"NO CUMPLE","CUMPLE")</f>
        <v>CUMPLE</v>
      </c>
      <c r="X90" s="51" t="str">
        <f>IF(AND($N90&gt;=NORMA!$Q$4, $N90&lt;=NORMA!$R$4),"CUMPLE","NO CUMPLE")</f>
        <v>CUMPLE</v>
      </c>
      <c r="Y90" s="51" t="str">
        <f>IF($I90&gt;NORMA!$C$16,"NO CUMPLE","CUMPLE")</f>
        <v>CUMPLE</v>
      </c>
      <c r="Z90" s="51" t="str">
        <f>IF($M90&lt;NORMA!$C$23,"NO CUMPLE","CUMPLE")</f>
        <v>NO CUMPLE</v>
      </c>
      <c r="AA90" s="51" t="str">
        <f>IF($E90&gt;NORMA!$C$24,"NO CUMPLE","CUMPLE")</f>
        <v>CUMPLE</v>
      </c>
      <c r="AB90" s="51" t="str">
        <f>IF($F90&gt;NORMA!$C$25,"NO CUMPLE","CUMPLE")</f>
        <v>CUMPLE</v>
      </c>
      <c r="AC90" s="51" t="str">
        <f>IF($K90&gt;NORMA!$C$26,"NO CUMPLE","CUMPLE")</f>
        <v>NO CUMPLE</v>
      </c>
      <c r="AD90" s="51" t="str">
        <f>IF($J90&gt;NORMA!$C$27,"NO CUMPLE","CUMPLE")</f>
        <v>CUMPLE</v>
      </c>
      <c r="AE90" s="51" t="str">
        <f>IF($G90&gt;NORMA!$C$28,"NO CUMPLE","CUMPLE")</f>
        <v>CUMPLE</v>
      </c>
      <c r="AF90" s="51" t="str">
        <f>IF($H90&gt;NORMA!$C$29,"NO CUMPLE","CUMPLE")</f>
        <v>CUMPLE</v>
      </c>
      <c r="AG90" s="51" t="str">
        <f>IF($O90&gt;NORMA!$C$30,"NO CUMPLE","CUMPLE")</f>
        <v>CUMPLE</v>
      </c>
      <c r="AH90" s="51" t="str">
        <f>IF(AND($N90&gt;=NORMA!$R$18, $N90&lt;=NORMA!$S$18),"CUMPLE","NO CUMPLE")</f>
        <v>CUMPLE</v>
      </c>
      <c r="AI90" s="51" t="str">
        <f>IF($I90&gt;NORMA!$C$32,"NO CUMPLE","CUMPLE")</f>
        <v>CUMPLE</v>
      </c>
    </row>
    <row r="91" spans="1:35" ht="14.25" customHeight="1" x14ac:dyDescent="0.35">
      <c r="A91" s="93" t="s">
        <v>55</v>
      </c>
      <c r="B91" s="101" t="s">
        <v>56</v>
      </c>
      <c r="C91" s="95">
        <v>43739</v>
      </c>
      <c r="D91" s="52">
        <v>0.33333333333333331</v>
      </c>
      <c r="E91" s="102">
        <v>2</v>
      </c>
      <c r="F91" s="102">
        <v>10</v>
      </c>
      <c r="G91" s="102">
        <v>4</v>
      </c>
      <c r="H91" s="102">
        <v>10</v>
      </c>
      <c r="I91" s="103">
        <v>0.4</v>
      </c>
      <c r="J91" s="103">
        <v>0.90900000000000003</v>
      </c>
      <c r="K91" s="104">
        <v>8.3699999999999992</v>
      </c>
      <c r="L91" s="105">
        <v>1.7544000000000001E-2</v>
      </c>
      <c r="M91" s="99">
        <v>7.64</v>
      </c>
      <c r="N91" s="50">
        <v>7.33</v>
      </c>
      <c r="O91" s="50">
        <v>57</v>
      </c>
      <c r="P91" s="51" t="str">
        <f>IF($M91&lt;NORMA!$C$7,"NO CUMPLE","CUMPLE")</f>
        <v>CUMPLE</v>
      </c>
      <c r="Q91" s="51" t="str">
        <f>IF($E91&gt;NORMA!$C$8,"NO CUMPLE","CUMPLE")</f>
        <v>CUMPLE</v>
      </c>
      <c r="R91" s="51" t="str">
        <f>IF($F91&gt;NORMA!$C$9,"NO CUMPLE","CUMPLE")</f>
        <v>CUMPLE</v>
      </c>
      <c r="S91" s="51" t="str">
        <f>IF($K91&gt;NORMA!$C$10,"NO CUMPLE","CUMPLE")</f>
        <v>NO CUMPLE</v>
      </c>
      <c r="T91" s="51" t="str">
        <f>IF($J91&gt;NORMA!$C$11,"NO CUMPLE","CUMPLE")</f>
        <v>CUMPLE</v>
      </c>
      <c r="U91" s="51" t="str">
        <f>IF($G91&gt;NORMA!$C$12,"NO CUMPLE","CUMPLE")</f>
        <v>CUMPLE</v>
      </c>
      <c r="V91" s="51" t="str">
        <f>IF($H91&gt;NORMA!$C$13,"NO CUMPLE","CUMPLE")</f>
        <v>CUMPLE</v>
      </c>
      <c r="W91" s="51" t="str">
        <f>IF($O91&gt;NORMA!$C$14,"NO CUMPLE","CUMPLE")</f>
        <v>CUMPLE</v>
      </c>
      <c r="X91" s="51" t="str">
        <f>IF(AND($N91&gt;=NORMA!$Q$4, $N91&lt;=NORMA!$R$4),"CUMPLE","NO CUMPLE")</f>
        <v>CUMPLE</v>
      </c>
      <c r="Y91" s="51" t="str">
        <f>IF($I91&gt;NORMA!$C$16,"NO CUMPLE","CUMPLE")</f>
        <v>CUMPLE</v>
      </c>
      <c r="Z91" s="51" t="str">
        <f>IF($M91&lt;NORMA!$C$23,"NO CUMPLE","CUMPLE")</f>
        <v>NO CUMPLE</v>
      </c>
      <c r="AA91" s="51" t="str">
        <f>IF($E91&gt;NORMA!$C$24,"NO CUMPLE","CUMPLE")</f>
        <v>CUMPLE</v>
      </c>
      <c r="AB91" s="51" t="str">
        <f>IF($F91&gt;NORMA!$C$25,"NO CUMPLE","CUMPLE")</f>
        <v>CUMPLE</v>
      </c>
      <c r="AC91" s="51" t="str">
        <f>IF($K91&gt;NORMA!$C$26,"NO CUMPLE","CUMPLE")</f>
        <v>NO CUMPLE</v>
      </c>
      <c r="AD91" s="51" t="str">
        <f>IF($J91&gt;NORMA!$C$27,"NO CUMPLE","CUMPLE")</f>
        <v>CUMPLE</v>
      </c>
      <c r="AE91" s="51" t="str">
        <f>IF($G91&gt;NORMA!$C$28,"NO CUMPLE","CUMPLE")</f>
        <v>CUMPLE</v>
      </c>
      <c r="AF91" s="51" t="str">
        <f>IF($H91&gt;NORMA!$C$29,"NO CUMPLE","CUMPLE")</f>
        <v>CUMPLE</v>
      </c>
      <c r="AG91" s="51" t="str">
        <f>IF($O91&gt;NORMA!$C$30,"NO CUMPLE","CUMPLE")</f>
        <v>CUMPLE</v>
      </c>
      <c r="AH91" s="51" t="str">
        <f>IF(AND($N91&gt;=NORMA!$R$18, $N91&lt;=NORMA!$S$18),"CUMPLE","NO CUMPLE")</f>
        <v>CUMPLE</v>
      </c>
      <c r="AI91" s="51" t="str">
        <f>IF($I91&gt;NORMA!$C$32,"NO CUMPLE","CUMPLE")</f>
        <v>CUMPLE</v>
      </c>
    </row>
    <row r="92" spans="1:35" ht="14.25" customHeight="1" x14ac:dyDescent="0.35">
      <c r="A92" s="93" t="s">
        <v>55</v>
      </c>
      <c r="B92" s="101" t="s">
        <v>56</v>
      </c>
      <c r="C92" s="95">
        <v>43745</v>
      </c>
      <c r="D92" s="52">
        <v>0.41666666666666669</v>
      </c>
      <c r="E92" s="102">
        <v>2</v>
      </c>
      <c r="F92" s="102">
        <v>10</v>
      </c>
      <c r="G92" s="102">
        <v>4</v>
      </c>
      <c r="H92" s="102">
        <v>10</v>
      </c>
      <c r="I92" s="103">
        <v>0.4</v>
      </c>
      <c r="J92" s="103">
        <v>0.85599999999999998</v>
      </c>
      <c r="K92" s="104">
        <v>2.3769999999999998</v>
      </c>
      <c r="L92" s="105">
        <v>9.300000000000001E-3</v>
      </c>
      <c r="M92" s="99">
        <v>7.75</v>
      </c>
      <c r="N92" s="50">
        <v>7.39</v>
      </c>
      <c r="O92" s="50">
        <v>18</v>
      </c>
      <c r="P92" s="51" t="str">
        <f>IF($M92&lt;NORMA!$C$7,"NO CUMPLE","CUMPLE")</f>
        <v>CUMPLE</v>
      </c>
      <c r="Q92" s="51" t="str">
        <f>IF($E92&gt;NORMA!$C$8,"NO CUMPLE","CUMPLE")</f>
        <v>CUMPLE</v>
      </c>
      <c r="R92" s="51" t="str">
        <f>IF($F92&gt;NORMA!$C$9,"NO CUMPLE","CUMPLE")</f>
        <v>CUMPLE</v>
      </c>
      <c r="S92" s="51" t="str">
        <f>IF($K92&gt;NORMA!$C$10,"NO CUMPLE","CUMPLE")</f>
        <v>CUMPLE</v>
      </c>
      <c r="T92" s="51" t="str">
        <f>IF($J92&gt;NORMA!$C$11,"NO CUMPLE","CUMPLE")</f>
        <v>CUMPLE</v>
      </c>
      <c r="U92" s="51" t="str">
        <f>IF($G92&gt;NORMA!$C$12,"NO CUMPLE","CUMPLE")</f>
        <v>CUMPLE</v>
      </c>
      <c r="V92" s="51" t="str">
        <f>IF($H92&gt;NORMA!$C$13,"NO CUMPLE","CUMPLE")</f>
        <v>CUMPLE</v>
      </c>
      <c r="W92" s="51" t="str">
        <f>IF($O92&gt;NORMA!$C$14,"NO CUMPLE","CUMPLE")</f>
        <v>CUMPLE</v>
      </c>
      <c r="X92" s="51" t="str">
        <f>IF(AND($N92&gt;=NORMA!$Q$4, $N92&lt;=NORMA!$R$4),"CUMPLE","NO CUMPLE")</f>
        <v>CUMPLE</v>
      </c>
      <c r="Y92" s="51" t="str">
        <f>IF($I92&gt;NORMA!$C$16,"NO CUMPLE","CUMPLE")</f>
        <v>CUMPLE</v>
      </c>
      <c r="Z92" s="51" t="str">
        <f>IF($M92&lt;NORMA!$C$23,"NO CUMPLE","CUMPLE")</f>
        <v>NO CUMPLE</v>
      </c>
      <c r="AA92" s="51" t="str">
        <f>IF($E92&gt;NORMA!$C$24,"NO CUMPLE","CUMPLE")</f>
        <v>CUMPLE</v>
      </c>
      <c r="AB92" s="51" t="str">
        <f>IF($F92&gt;NORMA!$C$25,"NO CUMPLE","CUMPLE")</f>
        <v>CUMPLE</v>
      </c>
      <c r="AC92" s="51" t="str">
        <f>IF($K92&gt;NORMA!$C$26,"NO CUMPLE","CUMPLE")</f>
        <v>NO CUMPLE</v>
      </c>
      <c r="AD92" s="51" t="str">
        <f>IF($J92&gt;NORMA!$C$27,"NO CUMPLE","CUMPLE")</f>
        <v>CUMPLE</v>
      </c>
      <c r="AE92" s="51" t="str">
        <f>IF($G92&gt;NORMA!$C$28,"NO CUMPLE","CUMPLE")</f>
        <v>CUMPLE</v>
      </c>
      <c r="AF92" s="51" t="str">
        <f>IF($H92&gt;NORMA!$C$29,"NO CUMPLE","CUMPLE")</f>
        <v>CUMPLE</v>
      </c>
      <c r="AG92" s="51" t="str">
        <f>IF($O92&gt;NORMA!$C$30,"NO CUMPLE","CUMPLE")</f>
        <v>CUMPLE</v>
      </c>
      <c r="AH92" s="51" t="str">
        <f>IF(AND($N92&gt;=NORMA!$R$18, $N92&lt;=NORMA!$S$18),"CUMPLE","NO CUMPLE")</f>
        <v>CUMPLE</v>
      </c>
      <c r="AI92" s="51" t="str">
        <f>IF($I92&gt;NORMA!$C$32,"NO CUMPLE","CUMPLE")</f>
        <v>CUMPLE</v>
      </c>
    </row>
    <row r="93" spans="1:35" ht="14.25" customHeight="1" x14ac:dyDescent="0.35">
      <c r="A93" s="93" t="s">
        <v>55</v>
      </c>
      <c r="B93" s="101" t="s">
        <v>56</v>
      </c>
      <c r="C93" s="95">
        <v>43822</v>
      </c>
      <c r="D93" s="52">
        <v>0.58333333333333337</v>
      </c>
      <c r="E93" s="102">
        <v>2</v>
      </c>
      <c r="F93" s="102">
        <v>10</v>
      </c>
      <c r="G93" s="102">
        <v>4</v>
      </c>
      <c r="H93" s="102">
        <v>10</v>
      </c>
      <c r="I93" s="103">
        <v>0.4</v>
      </c>
      <c r="J93" s="103">
        <v>0.74099999999999999</v>
      </c>
      <c r="K93" s="104">
        <v>3.75</v>
      </c>
      <c r="L93" s="105">
        <v>1.3540000000000002E-2</v>
      </c>
      <c r="M93" s="99">
        <v>7.71</v>
      </c>
      <c r="N93" s="50">
        <v>7.12</v>
      </c>
      <c r="O93" s="50">
        <v>27</v>
      </c>
      <c r="P93" s="51" t="str">
        <f>IF($M93&lt;NORMA!$C$7,"NO CUMPLE","CUMPLE")</f>
        <v>CUMPLE</v>
      </c>
      <c r="Q93" s="51" t="str">
        <f>IF($E93&gt;NORMA!$C$8,"NO CUMPLE","CUMPLE")</f>
        <v>CUMPLE</v>
      </c>
      <c r="R93" s="51" t="str">
        <f>IF($F93&gt;NORMA!$C$9,"NO CUMPLE","CUMPLE")</f>
        <v>CUMPLE</v>
      </c>
      <c r="S93" s="51" t="str">
        <f>IF($K93&gt;NORMA!$C$10,"NO CUMPLE","CUMPLE")</f>
        <v>CUMPLE</v>
      </c>
      <c r="T93" s="51" t="str">
        <f>IF($J93&gt;NORMA!$C$11,"NO CUMPLE","CUMPLE")</f>
        <v>CUMPLE</v>
      </c>
      <c r="U93" s="51" t="str">
        <f>IF($G93&gt;NORMA!$C$12,"NO CUMPLE","CUMPLE")</f>
        <v>CUMPLE</v>
      </c>
      <c r="V93" s="51" t="str">
        <f>IF($H93&gt;NORMA!$C$13,"NO CUMPLE","CUMPLE")</f>
        <v>CUMPLE</v>
      </c>
      <c r="W93" s="51" t="str">
        <f>IF($O93&gt;NORMA!$C$14,"NO CUMPLE","CUMPLE")</f>
        <v>CUMPLE</v>
      </c>
      <c r="X93" s="51" t="str">
        <f>IF(AND($N93&gt;=NORMA!$Q$4, $N93&lt;=NORMA!$R$4),"CUMPLE","NO CUMPLE")</f>
        <v>CUMPLE</v>
      </c>
      <c r="Y93" s="51" t="str">
        <f>IF($I93&gt;NORMA!$C$16,"NO CUMPLE","CUMPLE")</f>
        <v>CUMPLE</v>
      </c>
      <c r="Z93" s="51" t="str">
        <f>IF($M93&lt;NORMA!$C$23,"NO CUMPLE","CUMPLE")</f>
        <v>NO CUMPLE</v>
      </c>
      <c r="AA93" s="51" t="str">
        <f>IF($E93&gt;NORMA!$C$24,"NO CUMPLE","CUMPLE")</f>
        <v>CUMPLE</v>
      </c>
      <c r="AB93" s="51" t="str">
        <f>IF($F93&gt;NORMA!$C$25,"NO CUMPLE","CUMPLE")</f>
        <v>CUMPLE</v>
      </c>
      <c r="AC93" s="51" t="str">
        <f>IF($K93&gt;NORMA!$C$26,"NO CUMPLE","CUMPLE")</f>
        <v>NO CUMPLE</v>
      </c>
      <c r="AD93" s="51" t="str">
        <f>IF($J93&gt;NORMA!$C$27,"NO CUMPLE","CUMPLE")</f>
        <v>CUMPLE</v>
      </c>
      <c r="AE93" s="51" t="str">
        <f>IF($G93&gt;NORMA!$C$28,"NO CUMPLE","CUMPLE")</f>
        <v>CUMPLE</v>
      </c>
      <c r="AF93" s="51" t="str">
        <f>IF($H93&gt;NORMA!$C$29,"NO CUMPLE","CUMPLE")</f>
        <v>CUMPLE</v>
      </c>
      <c r="AG93" s="51" t="str">
        <f>IF($O93&gt;NORMA!$C$30,"NO CUMPLE","CUMPLE")</f>
        <v>CUMPLE</v>
      </c>
      <c r="AH93" s="51" t="str">
        <f>IF(AND($N93&gt;=NORMA!$R$18, $N93&lt;=NORMA!$S$18),"CUMPLE","NO CUMPLE")</f>
        <v>CUMPLE</v>
      </c>
      <c r="AI93" s="51" t="str">
        <f>IF($I93&gt;NORMA!$C$32,"NO CUMPLE","CUMPLE")</f>
        <v>CUMPLE</v>
      </c>
    </row>
    <row r="94" spans="1:35" ht="14.25" customHeight="1" x14ac:dyDescent="0.35">
      <c r="A94" s="91" t="s">
        <v>55</v>
      </c>
      <c r="B94" s="91" t="s">
        <v>56</v>
      </c>
      <c r="C94" s="56">
        <v>43837</v>
      </c>
      <c r="D94" s="52">
        <v>0.25</v>
      </c>
      <c r="E94" s="44">
        <v>2</v>
      </c>
      <c r="F94" s="44">
        <v>10</v>
      </c>
      <c r="G94" s="44">
        <v>4</v>
      </c>
      <c r="H94" s="44">
        <v>10</v>
      </c>
      <c r="I94" s="89">
        <v>0.4</v>
      </c>
      <c r="J94" s="54">
        <v>4.3680000000000003</v>
      </c>
      <c r="K94" s="92">
        <v>7.43</v>
      </c>
      <c r="L94" s="55">
        <v>1.506E-2</v>
      </c>
      <c r="M94" s="99">
        <v>7.7</v>
      </c>
      <c r="N94" s="50">
        <v>7.34</v>
      </c>
      <c r="O94" s="50">
        <v>1</v>
      </c>
      <c r="P94" s="51" t="str">
        <f>IF($M94&lt;NORMA!$C$7,"NO CUMPLE","CUMPLE")</f>
        <v>CUMPLE</v>
      </c>
      <c r="Q94" s="51" t="str">
        <f>IF($E94&gt;NORMA!$C$8,"NO CUMPLE","CUMPLE")</f>
        <v>CUMPLE</v>
      </c>
      <c r="R94" s="51" t="str">
        <f>IF($F94&gt;NORMA!$C$9,"NO CUMPLE","CUMPLE")</f>
        <v>CUMPLE</v>
      </c>
      <c r="S94" s="51" t="str">
        <f>IF($K94&gt;NORMA!$C$10,"NO CUMPLE","CUMPLE")</f>
        <v>NO CUMPLE</v>
      </c>
      <c r="T94" s="51" t="str">
        <f>IF($J94&gt;NORMA!$C$11,"NO CUMPLE","CUMPLE")</f>
        <v>NO CUMPLE</v>
      </c>
      <c r="U94" s="51" t="str">
        <f>IF($G94&gt;NORMA!$C$12,"NO CUMPLE","CUMPLE")</f>
        <v>CUMPLE</v>
      </c>
      <c r="V94" s="51" t="str">
        <f>IF($H94&gt;NORMA!$C$13,"NO CUMPLE","CUMPLE")</f>
        <v>CUMPLE</v>
      </c>
      <c r="W94" s="51" t="str">
        <f>IF($O94&gt;NORMA!$C$14,"NO CUMPLE","CUMPLE")</f>
        <v>CUMPLE</v>
      </c>
      <c r="X94" s="51" t="str">
        <f>IF(AND($N94&gt;=NORMA!$Q$4, $N94&lt;=NORMA!$R$4),"CUMPLE","NO CUMPLE")</f>
        <v>CUMPLE</v>
      </c>
      <c r="Y94" s="51" t="str">
        <f>IF($I94&gt;NORMA!$C$16,"NO CUMPLE","CUMPLE")</f>
        <v>CUMPLE</v>
      </c>
      <c r="Z94" s="51" t="str">
        <f>IF($M94&lt;NORMA!$C$23,"NO CUMPLE","CUMPLE")</f>
        <v>NO CUMPLE</v>
      </c>
      <c r="AA94" s="51" t="str">
        <f>IF($E94&gt;NORMA!$C$24,"NO CUMPLE","CUMPLE")</f>
        <v>CUMPLE</v>
      </c>
      <c r="AB94" s="51" t="str">
        <f>IF($F94&gt;NORMA!$C$25,"NO CUMPLE","CUMPLE")</f>
        <v>CUMPLE</v>
      </c>
      <c r="AC94" s="51" t="str">
        <f>IF($K94&gt;NORMA!$C$26,"NO CUMPLE","CUMPLE")</f>
        <v>NO CUMPLE</v>
      </c>
      <c r="AD94" s="51" t="str">
        <f>IF($J94&gt;NORMA!$C$27,"NO CUMPLE","CUMPLE")</f>
        <v>NO CUMPLE</v>
      </c>
      <c r="AE94" s="51" t="str">
        <f>IF($G94&gt;NORMA!$C$28,"NO CUMPLE","CUMPLE")</f>
        <v>CUMPLE</v>
      </c>
      <c r="AF94" s="51" t="str">
        <f>IF($H94&gt;NORMA!$C$29,"NO CUMPLE","CUMPLE")</f>
        <v>CUMPLE</v>
      </c>
      <c r="AG94" s="51" t="str">
        <f>IF($O94&gt;NORMA!$C$30,"NO CUMPLE","CUMPLE")</f>
        <v>CUMPLE</v>
      </c>
      <c r="AH94" s="51" t="str">
        <f>IF(AND($N94&gt;=NORMA!$R$18, $N94&lt;=NORMA!$S$18),"CUMPLE","NO CUMPLE")</f>
        <v>CUMPLE</v>
      </c>
      <c r="AI94" s="51" t="str">
        <f>IF($I94&gt;NORMA!$C$32,"NO CUMPLE","CUMPLE")</f>
        <v>CUMPLE</v>
      </c>
    </row>
    <row r="95" spans="1:35" ht="14.25" customHeight="1" x14ac:dyDescent="0.35">
      <c r="A95" s="91" t="s">
        <v>55</v>
      </c>
      <c r="B95" s="91" t="s">
        <v>56</v>
      </c>
      <c r="C95" s="56">
        <v>43873</v>
      </c>
      <c r="D95" s="52">
        <v>0.66666666666666596</v>
      </c>
      <c r="E95" s="44">
        <v>2</v>
      </c>
      <c r="F95" s="44">
        <v>10</v>
      </c>
      <c r="G95" s="44">
        <v>4</v>
      </c>
      <c r="H95" s="44">
        <v>10</v>
      </c>
      <c r="I95" s="89">
        <v>0.4</v>
      </c>
      <c r="J95" s="54">
        <v>0.89500000000000002</v>
      </c>
      <c r="K95" s="92">
        <v>3.41</v>
      </c>
      <c r="L95" s="55">
        <v>1.2039999999999999E-2</v>
      </c>
      <c r="M95" s="99">
        <v>7.54</v>
      </c>
      <c r="N95" s="50">
        <v>7.34</v>
      </c>
      <c r="O95" s="50">
        <v>5</v>
      </c>
      <c r="P95" s="51" t="str">
        <f>IF($M95&lt;NORMA!$C$7,"NO CUMPLE","CUMPLE")</f>
        <v>CUMPLE</v>
      </c>
      <c r="Q95" s="51" t="str">
        <f>IF($E95&gt;NORMA!$C$8,"NO CUMPLE","CUMPLE")</f>
        <v>CUMPLE</v>
      </c>
      <c r="R95" s="51" t="str">
        <f>IF($F95&gt;NORMA!$C$9,"NO CUMPLE","CUMPLE")</f>
        <v>CUMPLE</v>
      </c>
      <c r="S95" s="51" t="str">
        <f>IF($K95&gt;NORMA!$C$10,"NO CUMPLE","CUMPLE")</f>
        <v>CUMPLE</v>
      </c>
      <c r="T95" s="51" t="str">
        <f>IF($J95&gt;NORMA!$C$11,"NO CUMPLE","CUMPLE")</f>
        <v>CUMPLE</v>
      </c>
      <c r="U95" s="51" t="str">
        <f>IF($G95&gt;NORMA!$C$12,"NO CUMPLE","CUMPLE")</f>
        <v>CUMPLE</v>
      </c>
      <c r="V95" s="51" t="str">
        <f>IF($H95&gt;NORMA!$C$13,"NO CUMPLE","CUMPLE")</f>
        <v>CUMPLE</v>
      </c>
      <c r="W95" s="51" t="str">
        <f>IF($O95&gt;NORMA!$C$14,"NO CUMPLE","CUMPLE")</f>
        <v>CUMPLE</v>
      </c>
      <c r="X95" s="51" t="str">
        <f>IF(AND($N95&gt;=NORMA!$Q$4, $N95&lt;=NORMA!$R$4),"CUMPLE","NO CUMPLE")</f>
        <v>CUMPLE</v>
      </c>
      <c r="Y95" s="51" t="str">
        <f>IF($I95&gt;NORMA!$C$16,"NO CUMPLE","CUMPLE")</f>
        <v>CUMPLE</v>
      </c>
      <c r="Z95" s="51" t="str">
        <f>IF($M95&lt;NORMA!$C$23,"NO CUMPLE","CUMPLE")</f>
        <v>NO CUMPLE</v>
      </c>
      <c r="AA95" s="51" t="str">
        <f>IF($E95&gt;NORMA!$C$24,"NO CUMPLE","CUMPLE")</f>
        <v>CUMPLE</v>
      </c>
      <c r="AB95" s="51" t="str">
        <f>IF($F95&gt;NORMA!$C$25,"NO CUMPLE","CUMPLE")</f>
        <v>CUMPLE</v>
      </c>
      <c r="AC95" s="51" t="str">
        <f>IF($K95&gt;NORMA!$C$26,"NO CUMPLE","CUMPLE")</f>
        <v>NO CUMPLE</v>
      </c>
      <c r="AD95" s="51" t="str">
        <f>IF($J95&gt;NORMA!$C$27,"NO CUMPLE","CUMPLE")</f>
        <v>CUMPLE</v>
      </c>
      <c r="AE95" s="51" t="str">
        <f>IF($G95&gt;NORMA!$C$28,"NO CUMPLE","CUMPLE")</f>
        <v>CUMPLE</v>
      </c>
      <c r="AF95" s="51" t="str">
        <f>IF($H95&gt;NORMA!$C$29,"NO CUMPLE","CUMPLE")</f>
        <v>CUMPLE</v>
      </c>
      <c r="AG95" s="51" t="str">
        <f>IF($O95&gt;NORMA!$C$30,"NO CUMPLE","CUMPLE")</f>
        <v>CUMPLE</v>
      </c>
      <c r="AH95" s="51" t="str">
        <f>IF(AND($N95&gt;=NORMA!$R$18, $N95&lt;=NORMA!$S$18),"CUMPLE","NO CUMPLE")</f>
        <v>CUMPLE</v>
      </c>
      <c r="AI95" s="51" t="str">
        <f>IF($I95&gt;NORMA!$C$32,"NO CUMPLE","CUMPLE")</f>
        <v>CUMPLE</v>
      </c>
    </row>
    <row r="96" spans="1:35" ht="14.25" customHeight="1" x14ac:dyDescent="0.35">
      <c r="A96" s="91" t="s">
        <v>55</v>
      </c>
      <c r="B96" s="91" t="s">
        <v>56</v>
      </c>
      <c r="C96" s="56">
        <v>43999</v>
      </c>
      <c r="D96" s="52">
        <v>0.5</v>
      </c>
      <c r="E96" s="44">
        <v>2</v>
      </c>
      <c r="F96" s="44">
        <v>10</v>
      </c>
      <c r="G96" s="44">
        <v>4</v>
      </c>
      <c r="H96" s="44">
        <v>10</v>
      </c>
      <c r="I96" s="89">
        <v>0.4</v>
      </c>
      <c r="J96" s="54">
        <v>0.89500000000000002</v>
      </c>
      <c r="K96" s="92">
        <v>0.81</v>
      </c>
      <c r="L96" s="55">
        <v>1.9600000000000003E-2</v>
      </c>
      <c r="M96" s="99">
        <v>8.2799999999999994</v>
      </c>
      <c r="N96" s="50">
        <v>7.45</v>
      </c>
      <c r="O96" s="50">
        <v>238</v>
      </c>
      <c r="P96" s="51" t="str">
        <f>IF($M96&lt;NORMA!$C$7,"NO CUMPLE","CUMPLE")</f>
        <v>CUMPLE</v>
      </c>
      <c r="Q96" s="51" t="str">
        <f>IF($E96&gt;NORMA!$C$8,"NO CUMPLE","CUMPLE")</f>
        <v>CUMPLE</v>
      </c>
      <c r="R96" s="51" t="str">
        <f>IF($F96&gt;NORMA!$C$9,"NO CUMPLE","CUMPLE")</f>
        <v>CUMPLE</v>
      </c>
      <c r="S96" s="51" t="str">
        <f>IF($K96&gt;NORMA!$C$10,"NO CUMPLE","CUMPLE")</f>
        <v>CUMPLE</v>
      </c>
      <c r="T96" s="51" t="str">
        <f>IF($J96&gt;NORMA!$C$11,"NO CUMPLE","CUMPLE")</f>
        <v>CUMPLE</v>
      </c>
      <c r="U96" s="51" t="str">
        <f>IF($G96&gt;NORMA!$C$12,"NO CUMPLE","CUMPLE")</f>
        <v>CUMPLE</v>
      </c>
      <c r="V96" s="51" t="str">
        <f>IF($H96&gt;NORMA!$C$13,"NO CUMPLE","CUMPLE")</f>
        <v>CUMPLE</v>
      </c>
      <c r="W96" s="51" t="str">
        <f>IF($O96&gt;NORMA!$C$14,"NO CUMPLE","CUMPLE")</f>
        <v>CUMPLE</v>
      </c>
      <c r="X96" s="51" t="str">
        <f>IF(AND($N96&gt;=NORMA!$Q$4, $N96&lt;=NORMA!$R$4),"CUMPLE","NO CUMPLE")</f>
        <v>CUMPLE</v>
      </c>
      <c r="Y96" s="51" t="str">
        <f>IF($I96&gt;NORMA!$C$16,"NO CUMPLE","CUMPLE")</f>
        <v>CUMPLE</v>
      </c>
      <c r="Z96" s="51" t="str">
        <f>IF($M96&lt;NORMA!$C$23,"NO CUMPLE","CUMPLE")</f>
        <v>CUMPLE</v>
      </c>
      <c r="AA96" s="51" t="str">
        <f>IF($E96&gt;NORMA!$C$24,"NO CUMPLE","CUMPLE")</f>
        <v>CUMPLE</v>
      </c>
      <c r="AB96" s="51" t="str">
        <f>IF($F96&gt;NORMA!$C$25,"NO CUMPLE","CUMPLE")</f>
        <v>CUMPLE</v>
      </c>
      <c r="AC96" s="51" t="str">
        <f>IF($K96&gt;NORMA!$C$26,"NO CUMPLE","CUMPLE")</f>
        <v>CUMPLE</v>
      </c>
      <c r="AD96" s="51" t="str">
        <f>IF($J96&gt;NORMA!$C$27,"NO CUMPLE","CUMPLE")</f>
        <v>CUMPLE</v>
      </c>
      <c r="AE96" s="51" t="str">
        <f>IF($G96&gt;NORMA!$C$28,"NO CUMPLE","CUMPLE")</f>
        <v>CUMPLE</v>
      </c>
      <c r="AF96" s="51" t="str">
        <f>IF($H96&gt;NORMA!$C$29,"NO CUMPLE","CUMPLE")</f>
        <v>CUMPLE</v>
      </c>
      <c r="AG96" s="51" t="str">
        <f>IF($O96&gt;NORMA!$C$30,"NO CUMPLE","CUMPLE")</f>
        <v>CUMPLE</v>
      </c>
      <c r="AH96" s="51" t="str">
        <f>IF(AND($N96&gt;=NORMA!$R$18, $N96&lt;=NORMA!$S$18),"CUMPLE","NO CUMPLE")</f>
        <v>CUMPLE</v>
      </c>
      <c r="AI96" s="51" t="str">
        <f>IF($I96&gt;NORMA!$C$32,"NO CUMPLE","CUMPLE")</f>
        <v>CUMPLE</v>
      </c>
    </row>
    <row r="97" spans="1:35" ht="14.25" customHeight="1" x14ac:dyDescent="0.35">
      <c r="A97" s="91" t="s">
        <v>55</v>
      </c>
      <c r="B97" s="91" t="s">
        <v>56</v>
      </c>
      <c r="C97" s="56">
        <v>44015</v>
      </c>
      <c r="D97" s="52">
        <v>0.41666666666666602</v>
      </c>
      <c r="E97" s="44">
        <v>2</v>
      </c>
      <c r="F97" s="44">
        <v>10</v>
      </c>
      <c r="G97" s="44">
        <v>4</v>
      </c>
      <c r="H97" s="44">
        <v>10</v>
      </c>
      <c r="I97" s="89">
        <v>0.4</v>
      </c>
      <c r="J97" s="54">
        <v>2.7749999999999999</v>
      </c>
      <c r="K97" s="92">
        <v>1.02</v>
      </c>
      <c r="L97" s="55">
        <v>7.6E-3</v>
      </c>
      <c r="M97" s="99">
        <v>7.03</v>
      </c>
      <c r="N97" s="50">
        <v>6.43</v>
      </c>
      <c r="O97" s="50">
        <v>549</v>
      </c>
      <c r="P97" s="51" t="str">
        <f>IF($M97&lt;NORMA!$C$7,"NO CUMPLE","CUMPLE")</f>
        <v>CUMPLE</v>
      </c>
      <c r="Q97" s="51" t="str">
        <f>IF($E97&gt;NORMA!$C$8,"NO CUMPLE","CUMPLE")</f>
        <v>CUMPLE</v>
      </c>
      <c r="R97" s="51" t="str">
        <f>IF($F97&gt;NORMA!$C$9,"NO CUMPLE","CUMPLE")</f>
        <v>CUMPLE</v>
      </c>
      <c r="S97" s="51" t="str">
        <f>IF($K97&gt;NORMA!$C$10,"NO CUMPLE","CUMPLE")</f>
        <v>CUMPLE</v>
      </c>
      <c r="T97" s="51" t="str">
        <f>IF($J97&gt;NORMA!$C$11,"NO CUMPLE","CUMPLE")</f>
        <v>NO CUMPLE</v>
      </c>
      <c r="U97" s="51" t="str">
        <f>IF($G97&gt;NORMA!$C$12,"NO CUMPLE","CUMPLE")</f>
        <v>CUMPLE</v>
      </c>
      <c r="V97" s="51" t="str">
        <f>IF($H97&gt;NORMA!$C$13,"NO CUMPLE","CUMPLE")</f>
        <v>CUMPLE</v>
      </c>
      <c r="W97" s="51" t="str">
        <f>IF($O97&gt;NORMA!$C$14,"NO CUMPLE","CUMPLE")</f>
        <v>CUMPLE</v>
      </c>
      <c r="X97" s="51" t="str">
        <f>IF(AND($N97&gt;=NORMA!$Q$4, $N97&lt;=NORMA!$R$4),"CUMPLE","NO CUMPLE")</f>
        <v>CUMPLE</v>
      </c>
      <c r="Y97" s="51" t="str">
        <f>IF($I97&gt;NORMA!$C$16,"NO CUMPLE","CUMPLE")</f>
        <v>CUMPLE</v>
      </c>
      <c r="Z97" s="51" t="str">
        <f>IF($M97&lt;NORMA!$C$23,"NO CUMPLE","CUMPLE")</f>
        <v>NO CUMPLE</v>
      </c>
      <c r="AA97" s="51" t="str">
        <f>IF($E97&gt;NORMA!$C$24,"NO CUMPLE","CUMPLE")</f>
        <v>CUMPLE</v>
      </c>
      <c r="AB97" s="51" t="str">
        <f>IF($F97&gt;NORMA!$C$25,"NO CUMPLE","CUMPLE")</f>
        <v>CUMPLE</v>
      </c>
      <c r="AC97" s="51" t="str">
        <f>IF($K97&gt;NORMA!$C$26,"NO CUMPLE","CUMPLE")</f>
        <v>CUMPLE</v>
      </c>
      <c r="AD97" s="51" t="str">
        <f>IF($J97&gt;NORMA!$C$27,"NO CUMPLE","CUMPLE")</f>
        <v>NO CUMPLE</v>
      </c>
      <c r="AE97" s="51" t="str">
        <f>IF($G97&gt;NORMA!$C$28,"NO CUMPLE","CUMPLE")</f>
        <v>CUMPLE</v>
      </c>
      <c r="AF97" s="51" t="str">
        <f>IF($H97&gt;NORMA!$C$29,"NO CUMPLE","CUMPLE")</f>
        <v>CUMPLE</v>
      </c>
      <c r="AG97" s="51" t="str">
        <f>IF($O97&gt;NORMA!$C$30,"NO CUMPLE","CUMPLE")</f>
        <v>CUMPLE</v>
      </c>
      <c r="AH97" s="51" t="str">
        <f>IF(AND($N97&gt;=NORMA!$R$18, $N97&lt;=NORMA!$S$18),"CUMPLE","NO CUMPLE")</f>
        <v>NO CUMPLE</v>
      </c>
      <c r="AI97" s="51" t="str">
        <f>IF($I97&gt;NORMA!$C$32,"NO CUMPLE","CUMPLE")</f>
        <v>CUMPLE</v>
      </c>
    </row>
    <row r="98" spans="1:35" ht="14.25" customHeight="1" x14ac:dyDescent="0.35">
      <c r="A98" s="91" t="s">
        <v>55</v>
      </c>
      <c r="B98" s="91" t="s">
        <v>56</v>
      </c>
      <c r="C98" s="106">
        <v>44082</v>
      </c>
      <c r="D98" s="52">
        <v>0.58333333333333337</v>
      </c>
      <c r="E98" s="44">
        <v>2</v>
      </c>
      <c r="F98" s="44">
        <v>10</v>
      </c>
      <c r="G98" s="44">
        <v>4</v>
      </c>
      <c r="H98" s="44">
        <v>10</v>
      </c>
      <c r="I98" s="89">
        <v>0.4</v>
      </c>
      <c r="J98" s="54">
        <v>0.95599999999999996</v>
      </c>
      <c r="K98" s="92">
        <v>6.23</v>
      </c>
      <c r="L98" s="55">
        <v>9.5999999999999992E-3</v>
      </c>
      <c r="M98" s="99">
        <v>7.44</v>
      </c>
      <c r="N98" s="50">
        <v>7.32</v>
      </c>
      <c r="O98" s="50">
        <v>3</v>
      </c>
      <c r="P98" s="51" t="str">
        <f>IF($M98&lt;NORMA!$C$7,"NO CUMPLE","CUMPLE")</f>
        <v>CUMPLE</v>
      </c>
      <c r="Q98" s="51" t="str">
        <f>IF($E98&gt;NORMA!$C$8,"NO CUMPLE","CUMPLE")</f>
        <v>CUMPLE</v>
      </c>
      <c r="R98" s="51" t="str">
        <f>IF($F98&gt;NORMA!$C$9,"NO CUMPLE","CUMPLE")</f>
        <v>CUMPLE</v>
      </c>
      <c r="S98" s="51" t="str">
        <f>IF($K98&gt;NORMA!$C$10,"NO CUMPLE","CUMPLE")</f>
        <v>NO CUMPLE</v>
      </c>
      <c r="T98" s="51" t="str">
        <f>IF($J98&gt;NORMA!$C$11,"NO CUMPLE","CUMPLE")</f>
        <v>CUMPLE</v>
      </c>
      <c r="U98" s="51" t="str">
        <f>IF($G98&gt;NORMA!$C$12,"NO CUMPLE","CUMPLE")</f>
        <v>CUMPLE</v>
      </c>
      <c r="V98" s="51" t="str">
        <f>IF($H98&gt;NORMA!$C$13,"NO CUMPLE","CUMPLE")</f>
        <v>CUMPLE</v>
      </c>
      <c r="W98" s="51" t="str">
        <f>IF($O98&gt;NORMA!$C$14,"NO CUMPLE","CUMPLE")</f>
        <v>CUMPLE</v>
      </c>
      <c r="X98" s="51" t="str">
        <f>IF(AND($N98&gt;=NORMA!$Q$4, $N98&lt;=NORMA!$R$4),"CUMPLE","NO CUMPLE")</f>
        <v>CUMPLE</v>
      </c>
      <c r="Y98" s="51" t="str">
        <f>IF($I98&gt;NORMA!$C$16,"NO CUMPLE","CUMPLE")</f>
        <v>CUMPLE</v>
      </c>
      <c r="Z98" s="51" t="str">
        <f>IF($M98&lt;NORMA!$C$23,"NO CUMPLE","CUMPLE")</f>
        <v>NO CUMPLE</v>
      </c>
      <c r="AA98" s="51" t="str">
        <f>IF($E98&gt;NORMA!$C$24,"NO CUMPLE","CUMPLE")</f>
        <v>CUMPLE</v>
      </c>
      <c r="AB98" s="51" t="str">
        <f>IF($F98&gt;NORMA!$C$25,"NO CUMPLE","CUMPLE")</f>
        <v>CUMPLE</v>
      </c>
      <c r="AC98" s="51" t="str">
        <f>IF($K98&gt;NORMA!$C$26,"NO CUMPLE","CUMPLE")</f>
        <v>NO CUMPLE</v>
      </c>
      <c r="AD98" s="51" t="str">
        <f>IF($J98&gt;NORMA!$C$27,"NO CUMPLE","CUMPLE")</f>
        <v>CUMPLE</v>
      </c>
      <c r="AE98" s="51" t="str">
        <f>IF($G98&gt;NORMA!$C$28,"NO CUMPLE","CUMPLE")</f>
        <v>CUMPLE</v>
      </c>
      <c r="AF98" s="51" t="str">
        <f>IF($H98&gt;NORMA!$C$29,"NO CUMPLE","CUMPLE")</f>
        <v>CUMPLE</v>
      </c>
      <c r="AG98" s="51" t="str">
        <f>IF($O98&gt;NORMA!$C$30,"NO CUMPLE","CUMPLE")</f>
        <v>CUMPLE</v>
      </c>
      <c r="AH98" s="51" t="str">
        <f>IF(AND($N98&gt;=NORMA!$R$18, $N98&lt;=NORMA!$S$18),"CUMPLE","NO CUMPLE")</f>
        <v>CUMPLE</v>
      </c>
      <c r="AI98" s="51" t="str">
        <f>IF($I98&gt;NORMA!$C$32,"NO CUMPLE","CUMPLE")</f>
        <v>CUMPLE</v>
      </c>
    </row>
    <row r="99" spans="1:35" ht="14.25" customHeight="1" x14ac:dyDescent="0.35">
      <c r="A99" s="91" t="s">
        <v>55</v>
      </c>
      <c r="B99" s="91" t="s">
        <v>56</v>
      </c>
      <c r="C99" s="106">
        <v>44088</v>
      </c>
      <c r="D99" s="52">
        <v>0.33333333333333331</v>
      </c>
      <c r="E99" s="44">
        <v>2</v>
      </c>
      <c r="F99" s="44">
        <v>10</v>
      </c>
      <c r="G99" s="53">
        <v>5.5</v>
      </c>
      <c r="H99" s="44">
        <v>10</v>
      </c>
      <c r="I99" s="89">
        <v>0.4</v>
      </c>
      <c r="J99" s="54">
        <v>0.95</v>
      </c>
      <c r="K99" s="92">
        <v>5.99</v>
      </c>
      <c r="L99" s="55">
        <v>8.3000000000000001E-3</v>
      </c>
      <c r="M99" s="99">
        <v>6.22</v>
      </c>
      <c r="N99" s="50">
        <v>7.35</v>
      </c>
      <c r="O99" s="50">
        <v>2</v>
      </c>
      <c r="P99" s="51" t="str">
        <f>IF($M99&lt;NORMA!$C$7,"NO CUMPLE","CUMPLE")</f>
        <v>CUMPLE</v>
      </c>
      <c r="Q99" s="51" t="str">
        <f>IF($E99&gt;NORMA!$C$8,"NO CUMPLE","CUMPLE")</f>
        <v>CUMPLE</v>
      </c>
      <c r="R99" s="51" t="str">
        <f>IF($F99&gt;NORMA!$C$9,"NO CUMPLE","CUMPLE")</f>
        <v>CUMPLE</v>
      </c>
      <c r="S99" s="51" t="str">
        <f>IF($K99&gt;NORMA!$C$10,"NO CUMPLE","CUMPLE")</f>
        <v>NO CUMPLE</v>
      </c>
      <c r="T99" s="51" t="str">
        <f>IF($J99&gt;NORMA!$C$11,"NO CUMPLE","CUMPLE")</f>
        <v>CUMPLE</v>
      </c>
      <c r="U99" s="51" t="str">
        <f>IF($G99&gt;NORMA!$C$12,"NO CUMPLE","CUMPLE")</f>
        <v>CUMPLE</v>
      </c>
      <c r="V99" s="51" t="str">
        <f>IF($H99&gt;NORMA!$C$13,"NO CUMPLE","CUMPLE")</f>
        <v>CUMPLE</v>
      </c>
      <c r="W99" s="51" t="str">
        <f>IF($O99&gt;NORMA!$C$14,"NO CUMPLE","CUMPLE")</f>
        <v>CUMPLE</v>
      </c>
      <c r="X99" s="51" t="str">
        <f>IF(AND($N99&gt;=NORMA!$Q$4, $N99&lt;=NORMA!$R$4),"CUMPLE","NO CUMPLE")</f>
        <v>CUMPLE</v>
      </c>
      <c r="Y99" s="51" t="str">
        <f>IF($I99&gt;NORMA!$C$16,"NO CUMPLE","CUMPLE")</f>
        <v>CUMPLE</v>
      </c>
      <c r="Z99" s="51" t="str">
        <f>IF($M99&lt;NORMA!$C$23,"NO CUMPLE","CUMPLE")</f>
        <v>NO CUMPLE</v>
      </c>
      <c r="AA99" s="51" t="str">
        <f>IF($E99&gt;NORMA!$C$24,"NO CUMPLE","CUMPLE")</f>
        <v>CUMPLE</v>
      </c>
      <c r="AB99" s="51" t="str">
        <f>IF($F99&gt;NORMA!$C$25,"NO CUMPLE","CUMPLE")</f>
        <v>CUMPLE</v>
      </c>
      <c r="AC99" s="51" t="str">
        <f>IF($K99&gt;NORMA!$C$26,"NO CUMPLE","CUMPLE")</f>
        <v>NO CUMPLE</v>
      </c>
      <c r="AD99" s="51" t="str">
        <f>IF($J99&gt;NORMA!$C$27,"NO CUMPLE","CUMPLE")</f>
        <v>CUMPLE</v>
      </c>
      <c r="AE99" s="51" t="str">
        <f>IF($G99&gt;NORMA!$C$28,"NO CUMPLE","CUMPLE")</f>
        <v>CUMPLE</v>
      </c>
      <c r="AF99" s="51" t="str">
        <f>IF($H99&gt;NORMA!$C$29,"NO CUMPLE","CUMPLE")</f>
        <v>CUMPLE</v>
      </c>
      <c r="AG99" s="51" t="str">
        <f>IF($O99&gt;NORMA!$C$30,"NO CUMPLE","CUMPLE")</f>
        <v>CUMPLE</v>
      </c>
      <c r="AH99" s="51" t="str">
        <f>IF(AND($N99&gt;=NORMA!$R$18, $N99&lt;=NORMA!$S$18),"CUMPLE","NO CUMPLE")</f>
        <v>CUMPLE</v>
      </c>
      <c r="AI99" s="51" t="str">
        <f>IF($I99&gt;NORMA!$C$32,"NO CUMPLE","CUMPLE")</f>
        <v>CUMPLE</v>
      </c>
    </row>
    <row r="100" spans="1:35" ht="14.25" customHeight="1" x14ac:dyDescent="0.35">
      <c r="A100" s="40" t="s">
        <v>57</v>
      </c>
      <c r="B100" s="91" t="s">
        <v>58</v>
      </c>
      <c r="C100" s="42">
        <v>40389</v>
      </c>
      <c r="D100" s="43">
        <v>0.35416666666666702</v>
      </c>
      <c r="E100" s="45">
        <v>7.5</v>
      </c>
      <c r="F100" s="45">
        <v>24.5</v>
      </c>
      <c r="G100" s="45">
        <v>22</v>
      </c>
      <c r="H100" s="86">
        <v>3.6</v>
      </c>
      <c r="I100" s="87">
        <v>0.78</v>
      </c>
      <c r="J100" s="82">
        <v>0.75</v>
      </c>
      <c r="K100" s="83">
        <v>7.28</v>
      </c>
      <c r="L100" s="84">
        <v>0.44359431500000002</v>
      </c>
      <c r="M100" s="49">
        <v>0.35</v>
      </c>
      <c r="N100" s="49">
        <v>6.9</v>
      </c>
      <c r="O100" s="50">
        <v>40000</v>
      </c>
      <c r="P100" s="51" t="str">
        <f>IF($M100&lt;NORMA!$D$7,"NO CUMPLE","CUMPLE")</f>
        <v>NO CUMPLE</v>
      </c>
      <c r="Q100" s="51" t="str">
        <f>IF($E100&gt;NORMA!$D$8,"NO CUMPLE","CUMPLE")</f>
        <v>CUMPLE</v>
      </c>
      <c r="R100" s="51" t="str">
        <f>IF($F100&gt;NORMA!$D$9,"NO CUMPLE","CUMPLE")</f>
        <v>CUMPLE</v>
      </c>
      <c r="S100" s="51" t="str">
        <f>IF($K100&gt;NORMA!$D$10,"NO CUMPLE","CUMPLE")</f>
        <v>CUMPLE</v>
      </c>
      <c r="T100" s="51" t="str">
        <f>IF($J100&gt;NORMA!$D$11,"NO CUMPLE","CUMPLE")</f>
        <v>CUMPLE</v>
      </c>
      <c r="U100" s="51" t="str">
        <f>IF($G100&gt;NORMA!$D$12,"NO CUMPLE","CUMPLE")</f>
        <v>CUMPLE</v>
      </c>
      <c r="V100" s="51" t="str">
        <f>IF($H100&gt;NORMA!$D$13,"NO CUMPLE","CUMPLE")</f>
        <v>CUMPLE</v>
      </c>
      <c r="W100" s="51" t="str">
        <f>IF($O100&gt;NORMA!$D$14,"NO CUMPLE","CUMPLE")</f>
        <v>CUMPLE</v>
      </c>
      <c r="X100" s="51" t="str">
        <f>IF(AND($N100&gt;=NORMA!$Q$4, $N100&lt;=NORMA!$R$4),"CUMPLE","NO CUMPLE")</f>
        <v>CUMPLE</v>
      </c>
      <c r="Y100" s="51" t="str">
        <f>IF($I100&gt;NORMA!$D$16,"NO CUMPLE","CUMPLE")</f>
        <v>CUMPLE</v>
      </c>
      <c r="Z100" s="51" t="str">
        <f>IF($M100&lt;NORMA!$D$23,"NO CUMPLE","CUMPLE")</f>
        <v>NO CUMPLE</v>
      </c>
      <c r="AA100" s="51" t="str">
        <f>IF($E100&gt;NORMA!$D$24,"NO CUMPLE","CUMPLE")</f>
        <v>CUMPLE</v>
      </c>
      <c r="AB100" s="51" t="str">
        <f>IF($F100&gt;NORMA!$D$25,"NO CUMPLE","CUMPLE")</f>
        <v>CUMPLE</v>
      </c>
      <c r="AC100" s="51" t="str">
        <f>IF($K100&gt;NORMA!$D$26,"NO CUMPLE","CUMPLE")</f>
        <v>CUMPLE</v>
      </c>
      <c r="AD100" s="51" t="str">
        <f>IF($J100&gt;NORMA!$D$27,"NO CUMPLE","CUMPLE")</f>
        <v>CUMPLE</v>
      </c>
      <c r="AE100" s="51" t="str">
        <f>IF($G100&gt;NORMA!$D$28,"NO CUMPLE","CUMPLE")</f>
        <v>CUMPLE</v>
      </c>
      <c r="AF100" s="51" t="str">
        <f>IF($H100&gt;NORMA!$D$29,"NO CUMPLE","CUMPLE")</f>
        <v>CUMPLE</v>
      </c>
      <c r="AG100" s="51" t="str">
        <f>IF($O100&gt;NORMA!$D$30,"NO CUMPLE","CUMPLE")</f>
        <v>CUMPLE</v>
      </c>
      <c r="AH100" s="51" t="str">
        <f>IF(AND($N100&gt;=NORMA!$R$18, $N100&lt;=NORMA!$S$18),"CUMPLE","NO CUMPLE")</f>
        <v>CUMPLE</v>
      </c>
      <c r="AI100" s="51" t="str">
        <f>IF($I100&gt;NORMA!$D$32,"NO CUMPLE","CUMPLE")</f>
        <v>CUMPLE</v>
      </c>
    </row>
    <row r="101" spans="1:35" ht="14.25" customHeight="1" x14ac:dyDescent="0.35">
      <c r="A101" s="40" t="s">
        <v>59</v>
      </c>
      <c r="B101" s="41" t="s">
        <v>58</v>
      </c>
      <c r="C101" s="42">
        <v>40392</v>
      </c>
      <c r="D101" s="43">
        <v>0.35416666666666702</v>
      </c>
      <c r="E101" s="45">
        <v>10.9</v>
      </c>
      <c r="F101" s="45">
        <v>32.200000000000003</v>
      </c>
      <c r="G101" s="45">
        <v>2</v>
      </c>
      <c r="H101" s="80">
        <v>3.6</v>
      </c>
      <c r="I101" s="46">
        <v>0.8</v>
      </c>
      <c r="J101" s="82">
        <v>1.07</v>
      </c>
      <c r="K101" s="83">
        <v>12.13</v>
      </c>
      <c r="L101" s="84">
        <v>3.1699999999999999E-2</v>
      </c>
      <c r="M101" s="49">
        <v>6.04</v>
      </c>
      <c r="N101" s="49">
        <v>7.44</v>
      </c>
      <c r="O101" s="50">
        <v>46000</v>
      </c>
      <c r="P101" s="51" t="str">
        <f>IF($M101&lt;NORMA!$D$7,"NO CUMPLE","CUMPLE")</f>
        <v>CUMPLE</v>
      </c>
      <c r="Q101" s="51" t="str">
        <f>IF($E101&gt;NORMA!$D$8,"NO CUMPLE","CUMPLE")</f>
        <v>CUMPLE</v>
      </c>
      <c r="R101" s="51" t="str">
        <f>IF($F101&gt;NORMA!$D$9,"NO CUMPLE","CUMPLE")</f>
        <v>CUMPLE</v>
      </c>
      <c r="S101" s="51" t="str">
        <f>IF($K101&gt;NORMA!$D$10,"NO CUMPLE","CUMPLE")</f>
        <v>CUMPLE</v>
      </c>
      <c r="T101" s="51" t="str">
        <f>IF($J101&gt;NORMA!$D$11,"NO CUMPLE","CUMPLE")</f>
        <v>CUMPLE</v>
      </c>
      <c r="U101" s="51" t="str">
        <f>IF($G101&gt;NORMA!$D$12,"NO CUMPLE","CUMPLE")</f>
        <v>CUMPLE</v>
      </c>
      <c r="V101" s="51" t="str">
        <f>IF($H101&gt;NORMA!$D$13,"NO CUMPLE","CUMPLE")</f>
        <v>CUMPLE</v>
      </c>
      <c r="W101" s="51" t="str">
        <f>IF($O101&gt;NORMA!$D$14,"NO CUMPLE","CUMPLE")</f>
        <v>CUMPLE</v>
      </c>
      <c r="X101" s="51" t="str">
        <f>IF(AND($N101&gt;=NORMA!$Q$4, $N101&lt;=NORMA!$R$4),"CUMPLE","NO CUMPLE")</f>
        <v>CUMPLE</v>
      </c>
      <c r="Y101" s="51" t="str">
        <f>IF($I101&gt;NORMA!$D$16,"NO CUMPLE","CUMPLE")</f>
        <v>CUMPLE</v>
      </c>
      <c r="Z101" s="51" t="str">
        <f>IF($M101&lt;NORMA!$D$23,"NO CUMPLE","CUMPLE")</f>
        <v>CUMPLE</v>
      </c>
      <c r="AA101" s="51" t="str">
        <f>IF($E101&gt;NORMA!$D$24,"NO CUMPLE","CUMPLE")</f>
        <v>CUMPLE</v>
      </c>
      <c r="AB101" s="51" t="str">
        <f>IF($F101&gt;NORMA!$D$25,"NO CUMPLE","CUMPLE")</f>
        <v>CUMPLE</v>
      </c>
      <c r="AC101" s="51" t="str">
        <f>IF($K101&gt;NORMA!$D$26,"NO CUMPLE","CUMPLE")</f>
        <v>NO CUMPLE</v>
      </c>
      <c r="AD101" s="51" t="str">
        <f>IF($J101&gt;NORMA!$D$27,"NO CUMPLE","CUMPLE")</f>
        <v>CUMPLE</v>
      </c>
      <c r="AE101" s="51" t="str">
        <f>IF($G101&gt;NORMA!$D$28,"NO CUMPLE","CUMPLE")</f>
        <v>CUMPLE</v>
      </c>
      <c r="AF101" s="51" t="str">
        <f>IF($H101&gt;NORMA!$D$29,"NO CUMPLE","CUMPLE")</f>
        <v>CUMPLE</v>
      </c>
      <c r="AG101" s="51" t="str">
        <f>IF($O101&gt;NORMA!$D$30,"NO CUMPLE","CUMPLE")</f>
        <v>CUMPLE</v>
      </c>
      <c r="AH101" s="51" t="str">
        <f>IF(AND($N101&gt;=NORMA!$R$18, $N101&lt;=NORMA!$S$18),"CUMPLE","NO CUMPLE")</f>
        <v>CUMPLE</v>
      </c>
      <c r="AI101" s="51" t="str">
        <f>IF($I101&gt;NORMA!$D$32,"NO CUMPLE","CUMPLE")</f>
        <v>CUMPLE</v>
      </c>
    </row>
    <row r="102" spans="1:35" ht="14.25" customHeight="1" x14ac:dyDescent="0.35">
      <c r="A102" s="40" t="s">
        <v>60</v>
      </c>
      <c r="B102" s="91" t="s">
        <v>58</v>
      </c>
      <c r="C102" s="42">
        <v>40407</v>
      </c>
      <c r="D102" s="43">
        <v>0.60416666666666696</v>
      </c>
      <c r="E102" s="45">
        <v>71</v>
      </c>
      <c r="F102" s="45">
        <v>361</v>
      </c>
      <c r="G102" s="45">
        <v>912</v>
      </c>
      <c r="H102" s="86">
        <v>26</v>
      </c>
      <c r="I102" s="46">
        <v>4.7300000000000004</v>
      </c>
      <c r="J102" s="82">
        <v>4.57</v>
      </c>
      <c r="K102" s="83">
        <v>1.18</v>
      </c>
      <c r="L102" s="84">
        <v>0.6946</v>
      </c>
      <c r="M102" s="49">
        <v>0.38</v>
      </c>
      <c r="N102" s="49">
        <v>7.41</v>
      </c>
      <c r="O102" s="50">
        <v>30000</v>
      </c>
      <c r="P102" s="51" t="str">
        <f>IF($M102&lt;NORMA!$D$7,"NO CUMPLE","CUMPLE")</f>
        <v>NO CUMPLE</v>
      </c>
      <c r="Q102" s="51" t="str">
        <f>IF($E102&gt;NORMA!$D$8,"NO CUMPLE","CUMPLE")</f>
        <v>CUMPLE</v>
      </c>
      <c r="R102" s="51" t="str">
        <f>IF($F102&gt;NORMA!$D$9,"NO CUMPLE","CUMPLE")</f>
        <v>NO CUMPLE</v>
      </c>
      <c r="S102" s="51" t="str">
        <f>IF($K102&gt;NORMA!$D$10,"NO CUMPLE","CUMPLE")</f>
        <v>CUMPLE</v>
      </c>
      <c r="T102" s="51" t="str">
        <f>IF($J102&gt;NORMA!$D$11,"NO CUMPLE","CUMPLE")</f>
        <v>CUMPLE</v>
      </c>
      <c r="U102" s="51" t="str">
        <f>IF($G102&gt;NORMA!$D$12,"NO CUMPLE","CUMPLE")</f>
        <v>NO CUMPLE</v>
      </c>
      <c r="V102" s="51" t="str">
        <f>IF($H102&gt;NORMA!$D$13,"NO CUMPLE","CUMPLE")</f>
        <v>CUMPLE</v>
      </c>
      <c r="W102" s="51" t="str">
        <f>IF($O102&gt;NORMA!$D$14,"NO CUMPLE","CUMPLE")</f>
        <v>CUMPLE</v>
      </c>
      <c r="X102" s="51" t="str">
        <f>IF(AND($N102&gt;=NORMA!$Q$4, $N102&lt;=NORMA!$R$4),"CUMPLE","NO CUMPLE")</f>
        <v>CUMPLE</v>
      </c>
      <c r="Y102" s="51" t="str">
        <f>IF($I102&gt;NORMA!$D$16,"NO CUMPLE","CUMPLE")</f>
        <v>NO CUMPLE</v>
      </c>
      <c r="Z102" s="51" t="str">
        <f>IF($M102&lt;NORMA!$D$23,"NO CUMPLE","CUMPLE")</f>
        <v>NO CUMPLE</v>
      </c>
      <c r="AA102" s="51" t="str">
        <f>IF($E102&gt;NORMA!$D$24,"NO CUMPLE","CUMPLE")</f>
        <v>CUMPLE</v>
      </c>
      <c r="AB102" s="51" t="str">
        <f>IF($F102&gt;NORMA!$D$25,"NO CUMPLE","CUMPLE")</f>
        <v>NO CUMPLE</v>
      </c>
      <c r="AC102" s="51" t="str">
        <f>IF($K102&gt;NORMA!$D$26,"NO CUMPLE","CUMPLE")</f>
        <v>CUMPLE</v>
      </c>
      <c r="AD102" s="51" t="str">
        <f>IF($J102&gt;NORMA!$D$27,"NO CUMPLE","CUMPLE")</f>
        <v>CUMPLE</v>
      </c>
      <c r="AE102" s="51" t="str">
        <f>IF($G102&gt;NORMA!$D$28,"NO CUMPLE","CUMPLE")</f>
        <v>NO CUMPLE</v>
      </c>
      <c r="AF102" s="51" t="str">
        <f>IF($H102&gt;NORMA!$D$29,"NO CUMPLE","CUMPLE")</f>
        <v>NO CUMPLE</v>
      </c>
      <c r="AG102" s="51" t="str">
        <f>IF($O102&gt;NORMA!$D$30,"NO CUMPLE","CUMPLE")</f>
        <v>CUMPLE</v>
      </c>
      <c r="AH102" s="51" t="str">
        <f>IF(AND($N102&gt;=NORMA!$R$18, $N102&lt;=NORMA!$S$18),"CUMPLE","NO CUMPLE")</f>
        <v>CUMPLE</v>
      </c>
      <c r="AI102" s="51" t="str">
        <f>IF($I102&gt;NORMA!$D$32,"NO CUMPLE","CUMPLE")</f>
        <v>NO CUMPLE</v>
      </c>
    </row>
    <row r="103" spans="1:35" ht="14.25" customHeight="1" x14ac:dyDescent="0.35">
      <c r="A103" s="40" t="s">
        <v>57</v>
      </c>
      <c r="B103" s="91" t="s">
        <v>58</v>
      </c>
      <c r="C103" s="42">
        <v>40409</v>
      </c>
      <c r="D103" s="43">
        <v>0.60416666666666696</v>
      </c>
      <c r="E103" s="45">
        <v>11.7</v>
      </c>
      <c r="F103" s="45">
        <v>76.599999999999994</v>
      </c>
      <c r="G103" s="45">
        <v>29</v>
      </c>
      <c r="H103" s="86">
        <v>3.6</v>
      </c>
      <c r="I103" s="87">
        <v>1.31</v>
      </c>
      <c r="J103" s="82">
        <v>0.99</v>
      </c>
      <c r="K103" s="83">
        <v>9.1300000000000008</v>
      </c>
      <c r="L103" s="84">
        <v>0.443025638</v>
      </c>
      <c r="M103" s="49">
        <v>0.86</v>
      </c>
      <c r="N103" s="49">
        <v>7.1</v>
      </c>
      <c r="O103" s="50">
        <v>240000</v>
      </c>
      <c r="P103" s="51" t="str">
        <f>IF($M103&lt;NORMA!$D$7,"NO CUMPLE","CUMPLE")</f>
        <v>CUMPLE</v>
      </c>
      <c r="Q103" s="51" t="str">
        <f>IF($E103&gt;NORMA!$D$8,"NO CUMPLE","CUMPLE")</f>
        <v>CUMPLE</v>
      </c>
      <c r="R103" s="51" t="str">
        <f>IF($F103&gt;NORMA!$D$9,"NO CUMPLE","CUMPLE")</f>
        <v>CUMPLE</v>
      </c>
      <c r="S103" s="51" t="str">
        <f>IF($K103&gt;NORMA!$D$10,"NO CUMPLE","CUMPLE")</f>
        <v>CUMPLE</v>
      </c>
      <c r="T103" s="51" t="str">
        <f>IF($J103&gt;NORMA!$D$11,"NO CUMPLE","CUMPLE")</f>
        <v>CUMPLE</v>
      </c>
      <c r="U103" s="51" t="str">
        <f>IF($G103&gt;NORMA!$D$12,"NO CUMPLE","CUMPLE")</f>
        <v>CUMPLE</v>
      </c>
      <c r="V103" s="51" t="str">
        <f>IF($H103&gt;NORMA!$D$13,"NO CUMPLE","CUMPLE")</f>
        <v>CUMPLE</v>
      </c>
      <c r="W103" s="51" t="str">
        <f>IF($O103&gt;NORMA!$D$14,"NO CUMPLE","CUMPLE")</f>
        <v>CUMPLE</v>
      </c>
      <c r="X103" s="51" t="str">
        <f>IF(AND($N103&gt;=NORMA!$Q$4, $N103&lt;=NORMA!$R$4),"CUMPLE","NO CUMPLE")</f>
        <v>CUMPLE</v>
      </c>
      <c r="Y103" s="51" t="str">
        <f>IF($I103&gt;NORMA!$D$16,"NO CUMPLE","CUMPLE")</f>
        <v>CUMPLE</v>
      </c>
      <c r="Z103" s="51" t="str">
        <f>IF($M103&lt;NORMA!$D$23,"NO CUMPLE","CUMPLE")</f>
        <v>NO CUMPLE</v>
      </c>
      <c r="AA103" s="51" t="str">
        <f>IF($E103&gt;NORMA!$D$24,"NO CUMPLE","CUMPLE")</f>
        <v>CUMPLE</v>
      </c>
      <c r="AB103" s="51" t="str">
        <f>IF($F103&gt;NORMA!$D$25,"NO CUMPLE","CUMPLE")</f>
        <v>CUMPLE</v>
      </c>
      <c r="AC103" s="51" t="str">
        <f>IF($K103&gt;NORMA!$D$26,"NO CUMPLE","CUMPLE")</f>
        <v>NO CUMPLE</v>
      </c>
      <c r="AD103" s="51" t="str">
        <f>IF($J103&gt;NORMA!$D$27,"NO CUMPLE","CUMPLE")</f>
        <v>CUMPLE</v>
      </c>
      <c r="AE103" s="51" t="str">
        <f>IF($G103&gt;NORMA!$D$28,"NO CUMPLE","CUMPLE")</f>
        <v>CUMPLE</v>
      </c>
      <c r="AF103" s="51" t="str">
        <f>IF($H103&gt;NORMA!$D$29,"NO CUMPLE","CUMPLE")</f>
        <v>CUMPLE</v>
      </c>
      <c r="AG103" s="51" t="str">
        <f>IF($O103&gt;NORMA!$D$30,"NO CUMPLE","CUMPLE")</f>
        <v>NO CUMPLE</v>
      </c>
      <c r="AH103" s="51" t="str">
        <f>IF(AND($N103&gt;=NORMA!$R$18, $N103&lt;=NORMA!$S$18),"CUMPLE","NO CUMPLE")</f>
        <v>CUMPLE</v>
      </c>
      <c r="AI103" s="51" t="str">
        <f>IF($I103&gt;NORMA!$D$32,"NO CUMPLE","CUMPLE")</f>
        <v>NO CUMPLE</v>
      </c>
    </row>
    <row r="104" spans="1:35" ht="14.25" customHeight="1" x14ac:dyDescent="0.35">
      <c r="A104" s="40" t="s">
        <v>59</v>
      </c>
      <c r="B104" s="41" t="s">
        <v>58</v>
      </c>
      <c r="C104" s="42">
        <v>40411</v>
      </c>
      <c r="D104" s="43">
        <v>0.29166666666666702</v>
      </c>
      <c r="E104" s="45">
        <v>15.4</v>
      </c>
      <c r="F104" s="45">
        <v>36.6</v>
      </c>
      <c r="G104" s="45">
        <v>11</v>
      </c>
      <c r="H104" s="80">
        <v>3.6</v>
      </c>
      <c r="I104" s="46">
        <v>3.8</v>
      </c>
      <c r="J104" s="82">
        <v>1.21</v>
      </c>
      <c r="K104" s="83">
        <v>11.72</v>
      </c>
      <c r="L104" s="84">
        <v>2.9700000000000001E-2</v>
      </c>
      <c r="M104" s="49">
        <v>6.16</v>
      </c>
      <c r="N104" s="49">
        <v>7.56</v>
      </c>
      <c r="O104" s="50">
        <v>43000</v>
      </c>
      <c r="P104" s="51" t="str">
        <f>IF($M104&lt;NORMA!$D$7,"NO CUMPLE","CUMPLE")</f>
        <v>CUMPLE</v>
      </c>
      <c r="Q104" s="51" t="str">
        <f>IF($E104&gt;NORMA!$D$8,"NO CUMPLE","CUMPLE")</f>
        <v>CUMPLE</v>
      </c>
      <c r="R104" s="51" t="str">
        <f>IF($F104&gt;NORMA!$D$9,"NO CUMPLE","CUMPLE")</f>
        <v>CUMPLE</v>
      </c>
      <c r="S104" s="51" t="str">
        <f>IF($K104&gt;NORMA!$D$10,"NO CUMPLE","CUMPLE")</f>
        <v>CUMPLE</v>
      </c>
      <c r="T104" s="51" t="str">
        <f>IF($J104&gt;NORMA!$D$11,"NO CUMPLE","CUMPLE")</f>
        <v>CUMPLE</v>
      </c>
      <c r="U104" s="51" t="str">
        <f>IF($G104&gt;NORMA!$D$12,"NO CUMPLE","CUMPLE")</f>
        <v>CUMPLE</v>
      </c>
      <c r="V104" s="51" t="str">
        <f>IF($H104&gt;NORMA!$D$13,"NO CUMPLE","CUMPLE")</f>
        <v>CUMPLE</v>
      </c>
      <c r="W104" s="51" t="str">
        <f>IF($O104&gt;NORMA!$D$14,"NO CUMPLE","CUMPLE")</f>
        <v>CUMPLE</v>
      </c>
      <c r="X104" s="51" t="str">
        <f>IF(AND($N104&gt;=NORMA!$Q$4, $N104&lt;=NORMA!$R$4),"CUMPLE","NO CUMPLE")</f>
        <v>CUMPLE</v>
      </c>
      <c r="Y104" s="51" t="str">
        <f>IF($I104&gt;NORMA!$D$16,"NO CUMPLE","CUMPLE")</f>
        <v>CUMPLE</v>
      </c>
      <c r="Z104" s="51" t="str">
        <f>IF($M104&lt;NORMA!$D$23,"NO CUMPLE","CUMPLE")</f>
        <v>CUMPLE</v>
      </c>
      <c r="AA104" s="51" t="str">
        <f>IF($E104&gt;NORMA!$D$24,"NO CUMPLE","CUMPLE")</f>
        <v>CUMPLE</v>
      </c>
      <c r="AB104" s="51" t="str">
        <f>IF($F104&gt;NORMA!$D$25,"NO CUMPLE","CUMPLE")</f>
        <v>CUMPLE</v>
      </c>
      <c r="AC104" s="51" t="str">
        <f>IF($K104&gt;NORMA!$D$26,"NO CUMPLE","CUMPLE")</f>
        <v>NO CUMPLE</v>
      </c>
      <c r="AD104" s="51" t="str">
        <f>IF($J104&gt;NORMA!$D$27,"NO CUMPLE","CUMPLE")</f>
        <v>CUMPLE</v>
      </c>
      <c r="AE104" s="51" t="str">
        <f>IF($G104&gt;NORMA!$D$28,"NO CUMPLE","CUMPLE")</f>
        <v>CUMPLE</v>
      </c>
      <c r="AF104" s="51" t="str">
        <f>IF($H104&gt;NORMA!$D$29,"NO CUMPLE","CUMPLE")</f>
        <v>CUMPLE</v>
      </c>
      <c r="AG104" s="51" t="str">
        <f>IF($O104&gt;NORMA!$D$30,"NO CUMPLE","CUMPLE")</f>
        <v>CUMPLE</v>
      </c>
      <c r="AH104" s="51" t="str">
        <f>IF(AND($N104&gt;=NORMA!$R$18, $N104&lt;=NORMA!$S$18),"CUMPLE","NO CUMPLE")</f>
        <v>CUMPLE</v>
      </c>
      <c r="AI104" s="51" t="str">
        <f>IF($I104&gt;NORMA!$D$32,"NO CUMPLE","CUMPLE")</f>
        <v>NO CUMPLE</v>
      </c>
    </row>
    <row r="105" spans="1:35" ht="14.25" customHeight="1" x14ac:dyDescent="0.35">
      <c r="A105" s="40" t="s">
        <v>60</v>
      </c>
      <c r="B105" s="91" t="s">
        <v>58</v>
      </c>
      <c r="C105" s="42">
        <v>40425</v>
      </c>
      <c r="D105" s="43">
        <v>0.95833333333333304</v>
      </c>
      <c r="E105" s="45">
        <v>56</v>
      </c>
      <c r="F105" s="45">
        <v>170</v>
      </c>
      <c r="G105" s="45">
        <v>58</v>
      </c>
      <c r="H105" s="107">
        <v>24</v>
      </c>
      <c r="I105" s="46">
        <v>4.18</v>
      </c>
      <c r="J105" s="108">
        <v>2.61</v>
      </c>
      <c r="K105" s="83">
        <v>22.08</v>
      </c>
      <c r="L105" s="109">
        <v>0.1019</v>
      </c>
      <c r="M105" s="49">
        <v>0.15</v>
      </c>
      <c r="N105" s="49">
        <v>7.43</v>
      </c>
      <c r="O105" s="50">
        <v>1100000</v>
      </c>
      <c r="P105" s="51" t="str">
        <f>IF($M105&lt;NORMA!$D$7,"NO CUMPLE","CUMPLE")</f>
        <v>NO CUMPLE</v>
      </c>
      <c r="Q105" s="51" t="str">
        <f>IF($E105&gt;NORMA!$D$8,"NO CUMPLE","CUMPLE")</f>
        <v>CUMPLE</v>
      </c>
      <c r="R105" s="51" t="str">
        <f>IF($F105&gt;NORMA!$D$9,"NO CUMPLE","CUMPLE")</f>
        <v>CUMPLE</v>
      </c>
      <c r="S105" s="51" t="str">
        <f>IF($K105&gt;NORMA!$D$10,"NO CUMPLE","CUMPLE")</f>
        <v>CUMPLE</v>
      </c>
      <c r="T105" s="51" t="str">
        <f>IF($J105&gt;NORMA!$D$11,"NO CUMPLE","CUMPLE")</f>
        <v>CUMPLE</v>
      </c>
      <c r="U105" s="51" t="str">
        <f>IF($G105&gt;NORMA!$D$12,"NO CUMPLE","CUMPLE")</f>
        <v>CUMPLE</v>
      </c>
      <c r="V105" s="51" t="str">
        <f>IF($H105&gt;NORMA!$D$13,"NO CUMPLE","CUMPLE")</f>
        <v>CUMPLE</v>
      </c>
      <c r="W105" s="51" t="str">
        <f>IF($O105&gt;NORMA!$D$14,"NO CUMPLE","CUMPLE")</f>
        <v>NO CUMPLE</v>
      </c>
      <c r="X105" s="51" t="str">
        <f>IF(AND($N105&gt;=NORMA!$Q$4, $N105&lt;=NORMA!$R$4),"CUMPLE","NO CUMPLE")</f>
        <v>CUMPLE</v>
      </c>
      <c r="Y105" s="51" t="str">
        <f>IF($I105&gt;NORMA!$D$16,"NO CUMPLE","CUMPLE")</f>
        <v>NO CUMPLE</v>
      </c>
      <c r="Z105" s="51" t="str">
        <f>IF($M105&lt;NORMA!$D$23,"NO CUMPLE","CUMPLE")</f>
        <v>NO CUMPLE</v>
      </c>
      <c r="AA105" s="51" t="str">
        <f>IF($E105&gt;NORMA!$D$24,"NO CUMPLE","CUMPLE")</f>
        <v>CUMPLE</v>
      </c>
      <c r="AB105" s="51" t="str">
        <f>IF($F105&gt;NORMA!$D$25,"NO CUMPLE","CUMPLE")</f>
        <v>CUMPLE</v>
      </c>
      <c r="AC105" s="51" t="str">
        <f>IF($K105&gt;NORMA!$D$26,"NO CUMPLE","CUMPLE")</f>
        <v>NO CUMPLE</v>
      </c>
      <c r="AD105" s="51" t="str">
        <f>IF($J105&gt;NORMA!$D$27,"NO CUMPLE","CUMPLE")</f>
        <v>CUMPLE</v>
      </c>
      <c r="AE105" s="51" t="str">
        <f>IF($G105&gt;NORMA!$D$28,"NO CUMPLE","CUMPLE")</f>
        <v>NO CUMPLE</v>
      </c>
      <c r="AF105" s="51" t="str">
        <f>IF($H105&gt;NORMA!$D$29,"NO CUMPLE","CUMPLE")</f>
        <v>NO CUMPLE</v>
      </c>
      <c r="AG105" s="51" t="str">
        <f>IF($O105&gt;NORMA!$D$30,"NO CUMPLE","CUMPLE")</f>
        <v>NO CUMPLE</v>
      </c>
      <c r="AH105" s="51" t="str">
        <f>IF(AND($N105&gt;=NORMA!$R$18, $N105&lt;=NORMA!$S$18),"CUMPLE","NO CUMPLE")</f>
        <v>CUMPLE</v>
      </c>
      <c r="AI105" s="51" t="str">
        <f>IF($I105&gt;NORMA!$D$32,"NO CUMPLE","CUMPLE")</f>
        <v>NO CUMPLE</v>
      </c>
    </row>
    <row r="106" spans="1:35" ht="14.25" customHeight="1" x14ac:dyDescent="0.35">
      <c r="A106" s="40" t="s">
        <v>57</v>
      </c>
      <c r="B106" s="91" t="s">
        <v>58</v>
      </c>
      <c r="C106" s="42">
        <v>40428</v>
      </c>
      <c r="D106" s="43">
        <v>0.95833333333333304</v>
      </c>
      <c r="E106" s="45">
        <v>15</v>
      </c>
      <c r="F106" s="45">
        <v>53.7</v>
      </c>
      <c r="G106" s="45">
        <v>93</v>
      </c>
      <c r="H106" s="85">
        <v>4.8</v>
      </c>
      <c r="I106" s="87">
        <v>1.57</v>
      </c>
      <c r="J106" s="82">
        <v>1.05</v>
      </c>
      <c r="K106" s="83">
        <v>7.42</v>
      </c>
      <c r="L106" s="84">
        <v>1.0907180620000001</v>
      </c>
      <c r="M106" s="49">
        <v>1.19</v>
      </c>
      <c r="N106" s="49">
        <v>6.98</v>
      </c>
      <c r="O106" s="50">
        <v>300000</v>
      </c>
      <c r="P106" s="51" t="str">
        <f>IF($M106&lt;NORMA!$D$7,"NO CUMPLE","CUMPLE")</f>
        <v>CUMPLE</v>
      </c>
      <c r="Q106" s="51" t="str">
        <f>IF($E106&gt;NORMA!$D$8,"NO CUMPLE","CUMPLE")</f>
        <v>CUMPLE</v>
      </c>
      <c r="R106" s="51" t="str">
        <f>IF($F106&gt;NORMA!$D$9,"NO CUMPLE","CUMPLE")</f>
        <v>CUMPLE</v>
      </c>
      <c r="S106" s="51" t="str">
        <f>IF($K106&gt;NORMA!$D$10,"NO CUMPLE","CUMPLE")</f>
        <v>CUMPLE</v>
      </c>
      <c r="T106" s="51" t="str">
        <f>IF($J106&gt;NORMA!$D$11,"NO CUMPLE","CUMPLE")</f>
        <v>CUMPLE</v>
      </c>
      <c r="U106" s="51" t="str">
        <f>IF($G106&gt;NORMA!$D$12,"NO CUMPLE","CUMPLE")</f>
        <v>CUMPLE</v>
      </c>
      <c r="V106" s="51" t="str">
        <f>IF($H106&gt;NORMA!$D$13,"NO CUMPLE","CUMPLE")</f>
        <v>CUMPLE</v>
      </c>
      <c r="W106" s="51" t="str">
        <f>IF($O106&gt;NORMA!$D$14,"NO CUMPLE","CUMPLE")</f>
        <v>CUMPLE</v>
      </c>
      <c r="X106" s="51" t="str">
        <f>IF(AND($N106&gt;=NORMA!$Q$4, $N106&lt;=NORMA!$R$4),"CUMPLE","NO CUMPLE")</f>
        <v>CUMPLE</v>
      </c>
      <c r="Y106" s="51" t="str">
        <f>IF($I106&gt;NORMA!$D$16,"NO CUMPLE","CUMPLE")</f>
        <v>CUMPLE</v>
      </c>
      <c r="Z106" s="51" t="str">
        <f>IF($M106&lt;NORMA!$D$23,"NO CUMPLE","CUMPLE")</f>
        <v>CUMPLE</v>
      </c>
      <c r="AA106" s="51" t="str">
        <f>IF($E106&gt;NORMA!$D$24,"NO CUMPLE","CUMPLE")</f>
        <v>CUMPLE</v>
      </c>
      <c r="AB106" s="51" t="str">
        <f>IF($F106&gt;NORMA!$D$25,"NO CUMPLE","CUMPLE")</f>
        <v>CUMPLE</v>
      </c>
      <c r="AC106" s="51" t="str">
        <f>IF($K106&gt;NORMA!$D$26,"NO CUMPLE","CUMPLE")</f>
        <v>CUMPLE</v>
      </c>
      <c r="AD106" s="51" t="str">
        <f>IF($J106&gt;NORMA!$D$27,"NO CUMPLE","CUMPLE")</f>
        <v>CUMPLE</v>
      </c>
      <c r="AE106" s="51" t="str">
        <f>IF($G106&gt;NORMA!$D$28,"NO CUMPLE","CUMPLE")</f>
        <v>NO CUMPLE</v>
      </c>
      <c r="AF106" s="51" t="str">
        <f>IF($H106&gt;NORMA!$D$29,"NO CUMPLE","CUMPLE")</f>
        <v>CUMPLE</v>
      </c>
      <c r="AG106" s="51" t="str">
        <f>IF($O106&gt;NORMA!$D$30,"NO CUMPLE","CUMPLE")</f>
        <v>NO CUMPLE</v>
      </c>
      <c r="AH106" s="51" t="str">
        <f>IF(AND($N106&gt;=NORMA!$R$18, $N106&lt;=NORMA!$S$18),"CUMPLE","NO CUMPLE")</f>
        <v>CUMPLE</v>
      </c>
      <c r="AI106" s="51" t="str">
        <f>IF($I106&gt;NORMA!$D$32,"NO CUMPLE","CUMPLE")</f>
        <v>NO CUMPLE</v>
      </c>
    </row>
    <row r="107" spans="1:35" ht="14.25" customHeight="1" x14ac:dyDescent="0.35">
      <c r="A107" s="40" t="s">
        <v>59</v>
      </c>
      <c r="B107" s="41" t="s">
        <v>58</v>
      </c>
      <c r="C107" s="42">
        <v>40430</v>
      </c>
      <c r="D107" s="43">
        <v>0.95833333333333304</v>
      </c>
      <c r="E107" s="45">
        <v>15</v>
      </c>
      <c r="F107" s="45">
        <v>59.1</v>
      </c>
      <c r="G107" s="45">
        <v>30</v>
      </c>
      <c r="H107" s="85">
        <v>3.6</v>
      </c>
      <c r="I107" s="46">
        <v>2.85</v>
      </c>
      <c r="J107" s="82">
        <v>1.03</v>
      </c>
      <c r="K107" s="83">
        <v>11.17</v>
      </c>
      <c r="L107" s="84">
        <v>5.3E-3</v>
      </c>
      <c r="M107" s="49">
        <v>0.44</v>
      </c>
      <c r="N107" s="49">
        <v>7.49</v>
      </c>
      <c r="O107" s="50">
        <v>230000</v>
      </c>
      <c r="P107" s="51" t="str">
        <f>IF($M107&lt;NORMA!$D$7,"NO CUMPLE","CUMPLE")</f>
        <v>NO CUMPLE</v>
      </c>
      <c r="Q107" s="51" t="str">
        <f>IF($E107&gt;NORMA!$D$8,"NO CUMPLE","CUMPLE")</f>
        <v>CUMPLE</v>
      </c>
      <c r="R107" s="51" t="str">
        <f>IF($F107&gt;NORMA!$D$9,"NO CUMPLE","CUMPLE")</f>
        <v>CUMPLE</v>
      </c>
      <c r="S107" s="51" t="str">
        <f>IF($K107&gt;NORMA!$D$10,"NO CUMPLE","CUMPLE")</f>
        <v>CUMPLE</v>
      </c>
      <c r="T107" s="51" t="str">
        <f>IF($J107&gt;NORMA!$D$11,"NO CUMPLE","CUMPLE")</f>
        <v>CUMPLE</v>
      </c>
      <c r="U107" s="51" t="str">
        <f>IF($G107&gt;NORMA!$D$12,"NO CUMPLE","CUMPLE")</f>
        <v>CUMPLE</v>
      </c>
      <c r="V107" s="51" t="str">
        <f>IF($H107&gt;NORMA!$D$13,"NO CUMPLE","CUMPLE")</f>
        <v>CUMPLE</v>
      </c>
      <c r="W107" s="51" t="str">
        <f>IF($O107&gt;NORMA!$D$14,"NO CUMPLE","CUMPLE")</f>
        <v>CUMPLE</v>
      </c>
      <c r="X107" s="51" t="str">
        <f>IF(AND($N107&gt;=NORMA!$Q$4, $N107&lt;=NORMA!$R$4),"CUMPLE","NO CUMPLE")</f>
        <v>CUMPLE</v>
      </c>
      <c r="Y107" s="51" t="str">
        <f>IF($I107&gt;NORMA!$D$16,"NO CUMPLE","CUMPLE")</f>
        <v>CUMPLE</v>
      </c>
      <c r="Z107" s="51" t="str">
        <f>IF($M107&lt;NORMA!$D$23,"NO CUMPLE","CUMPLE")</f>
        <v>NO CUMPLE</v>
      </c>
      <c r="AA107" s="51" t="str">
        <f>IF($E107&gt;NORMA!$D$24,"NO CUMPLE","CUMPLE")</f>
        <v>CUMPLE</v>
      </c>
      <c r="AB107" s="51" t="str">
        <f>IF($F107&gt;NORMA!$D$25,"NO CUMPLE","CUMPLE")</f>
        <v>CUMPLE</v>
      </c>
      <c r="AC107" s="51" t="str">
        <f>IF($K107&gt;NORMA!$D$26,"NO CUMPLE","CUMPLE")</f>
        <v>NO CUMPLE</v>
      </c>
      <c r="AD107" s="51" t="str">
        <f>IF($J107&gt;NORMA!$D$27,"NO CUMPLE","CUMPLE")</f>
        <v>CUMPLE</v>
      </c>
      <c r="AE107" s="51" t="str">
        <f>IF($G107&gt;NORMA!$D$28,"NO CUMPLE","CUMPLE")</f>
        <v>CUMPLE</v>
      </c>
      <c r="AF107" s="51" t="str">
        <f>IF($H107&gt;NORMA!$D$29,"NO CUMPLE","CUMPLE")</f>
        <v>CUMPLE</v>
      </c>
      <c r="AG107" s="51" t="str">
        <f>IF($O107&gt;NORMA!$D$30,"NO CUMPLE","CUMPLE")</f>
        <v>NO CUMPLE</v>
      </c>
      <c r="AH107" s="51" t="str">
        <f>IF(AND($N107&gt;=NORMA!$R$18, $N107&lt;=NORMA!$S$18),"CUMPLE","NO CUMPLE")</f>
        <v>CUMPLE</v>
      </c>
      <c r="AI107" s="51" t="str">
        <f>IF($I107&gt;NORMA!$D$32,"NO CUMPLE","CUMPLE")</f>
        <v>NO CUMPLE</v>
      </c>
    </row>
    <row r="108" spans="1:35" ht="14.25" customHeight="1" x14ac:dyDescent="0.35">
      <c r="A108" s="40" t="s">
        <v>60</v>
      </c>
      <c r="B108" s="91" t="s">
        <v>58</v>
      </c>
      <c r="C108" s="42">
        <v>40434</v>
      </c>
      <c r="D108" s="43">
        <v>0.35416666666666702</v>
      </c>
      <c r="E108" s="45">
        <v>22</v>
      </c>
      <c r="F108" s="45">
        <v>69</v>
      </c>
      <c r="G108" s="45">
        <v>136</v>
      </c>
      <c r="H108" s="107">
        <v>17</v>
      </c>
      <c r="I108" s="46">
        <v>2.66</v>
      </c>
      <c r="J108" s="108">
        <v>1.23</v>
      </c>
      <c r="K108" s="83">
        <v>17.29</v>
      </c>
      <c r="L108" s="109">
        <v>0.1789</v>
      </c>
      <c r="M108" s="49">
        <v>1.85</v>
      </c>
      <c r="N108" s="49">
        <v>7.49</v>
      </c>
      <c r="O108" s="50">
        <v>75000</v>
      </c>
      <c r="P108" s="51" t="str">
        <f>IF($M108&lt;NORMA!$D$7,"NO CUMPLE","CUMPLE")</f>
        <v>CUMPLE</v>
      </c>
      <c r="Q108" s="51" t="str">
        <f>IF($E108&gt;NORMA!$D$8,"NO CUMPLE","CUMPLE")</f>
        <v>CUMPLE</v>
      </c>
      <c r="R108" s="51" t="str">
        <f>IF($F108&gt;NORMA!$D$9,"NO CUMPLE","CUMPLE")</f>
        <v>CUMPLE</v>
      </c>
      <c r="S108" s="51" t="str">
        <f>IF($K108&gt;NORMA!$D$10,"NO CUMPLE","CUMPLE")</f>
        <v>CUMPLE</v>
      </c>
      <c r="T108" s="51" t="str">
        <f>IF($J108&gt;NORMA!$D$11,"NO CUMPLE","CUMPLE")</f>
        <v>CUMPLE</v>
      </c>
      <c r="U108" s="51" t="str">
        <f>IF($G108&gt;NORMA!$D$12,"NO CUMPLE","CUMPLE")</f>
        <v>CUMPLE</v>
      </c>
      <c r="V108" s="51" t="str">
        <f>IF($H108&gt;NORMA!$D$13,"NO CUMPLE","CUMPLE")</f>
        <v>CUMPLE</v>
      </c>
      <c r="W108" s="51" t="str">
        <f>IF($O108&gt;NORMA!$D$14,"NO CUMPLE","CUMPLE")</f>
        <v>CUMPLE</v>
      </c>
      <c r="X108" s="51" t="str">
        <f>IF(AND($N108&gt;=NORMA!$Q$4, $N108&lt;=NORMA!$R$4),"CUMPLE","NO CUMPLE")</f>
        <v>CUMPLE</v>
      </c>
      <c r="Y108" s="51" t="str">
        <f>IF($I108&gt;NORMA!$D$16,"NO CUMPLE","CUMPLE")</f>
        <v>CUMPLE</v>
      </c>
      <c r="Z108" s="51" t="str">
        <f>IF($M108&lt;NORMA!$D$23,"NO CUMPLE","CUMPLE")</f>
        <v>CUMPLE</v>
      </c>
      <c r="AA108" s="51" t="str">
        <f>IF($E108&gt;NORMA!$D$24,"NO CUMPLE","CUMPLE")</f>
        <v>CUMPLE</v>
      </c>
      <c r="AB108" s="51" t="str">
        <f>IF($F108&gt;NORMA!$D$25,"NO CUMPLE","CUMPLE")</f>
        <v>CUMPLE</v>
      </c>
      <c r="AC108" s="51" t="str">
        <f>IF($K108&gt;NORMA!$D$26,"NO CUMPLE","CUMPLE")</f>
        <v>NO CUMPLE</v>
      </c>
      <c r="AD108" s="51" t="str">
        <f>IF($J108&gt;NORMA!$D$27,"NO CUMPLE","CUMPLE")</f>
        <v>CUMPLE</v>
      </c>
      <c r="AE108" s="51" t="str">
        <f>IF($G108&gt;NORMA!$D$28,"NO CUMPLE","CUMPLE")</f>
        <v>NO CUMPLE</v>
      </c>
      <c r="AF108" s="51" t="str">
        <f>IF($H108&gt;NORMA!$D$29,"NO CUMPLE","CUMPLE")</f>
        <v>NO CUMPLE</v>
      </c>
      <c r="AG108" s="51" t="str">
        <f>IF($O108&gt;NORMA!$D$30,"NO CUMPLE","CUMPLE")</f>
        <v>CUMPLE</v>
      </c>
      <c r="AH108" s="51" t="str">
        <f>IF(AND($N108&gt;=NORMA!$R$18, $N108&lt;=NORMA!$S$18),"CUMPLE","NO CUMPLE")</f>
        <v>CUMPLE</v>
      </c>
      <c r="AI108" s="51" t="str">
        <f>IF($I108&gt;NORMA!$D$32,"NO CUMPLE","CUMPLE")</f>
        <v>NO CUMPLE</v>
      </c>
    </row>
    <row r="109" spans="1:35" ht="14.25" customHeight="1" x14ac:dyDescent="0.35">
      <c r="A109" s="40" t="s">
        <v>57</v>
      </c>
      <c r="B109" s="91" t="s">
        <v>58</v>
      </c>
      <c r="C109" s="42">
        <v>40443</v>
      </c>
      <c r="D109" s="43">
        <v>0.41666666666666702</v>
      </c>
      <c r="E109" s="45">
        <v>16</v>
      </c>
      <c r="F109" s="45">
        <v>42.1</v>
      </c>
      <c r="G109" s="45">
        <v>39</v>
      </c>
      <c r="H109" s="80">
        <v>7.6</v>
      </c>
      <c r="I109" s="87">
        <v>1.78</v>
      </c>
      <c r="J109" s="82">
        <v>0.94</v>
      </c>
      <c r="K109" s="83">
        <v>9.93</v>
      </c>
      <c r="L109" s="84">
        <v>0.200139764</v>
      </c>
      <c r="M109" s="49">
        <v>0.45</v>
      </c>
      <c r="N109" s="49">
        <v>7.18</v>
      </c>
      <c r="O109" s="50">
        <v>240000</v>
      </c>
      <c r="P109" s="51" t="str">
        <f>IF($M109&lt;NORMA!$D$7,"NO CUMPLE","CUMPLE")</f>
        <v>NO CUMPLE</v>
      </c>
      <c r="Q109" s="51" t="str">
        <f>IF($E109&gt;NORMA!$D$8,"NO CUMPLE","CUMPLE")</f>
        <v>CUMPLE</v>
      </c>
      <c r="R109" s="51" t="str">
        <f>IF($F109&gt;NORMA!$D$9,"NO CUMPLE","CUMPLE")</f>
        <v>CUMPLE</v>
      </c>
      <c r="S109" s="51" t="str">
        <f>IF($K109&gt;NORMA!$D$10,"NO CUMPLE","CUMPLE")</f>
        <v>CUMPLE</v>
      </c>
      <c r="T109" s="51" t="str">
        <f>IF($J109&gt;NORMA!$D$11,"NO CUMPLE","CUMPLE")</f>
        <v>CUMPLE</v>
      </c>
      <c r="U109" s="51" t="str">
        <f>IF($G109&gt;NORMA!$D$12,"NO CUMPLE","CUMPLE")</f>
        <v>CUMPLE</v>
      </c>
      <c r="V109" s="51" t="str">
        <f>IF($H109&gt;NORMA!$D$13,"NO CUMPLE","CUMPLE")</f>
        <v>CUMPLE</v>
      </c>
      <c r="W109" s="51" t="str">
        <f>IF($O109&gt;NORMA!$D$14,"NO CUMPLE","CUMPLE")</f>
        <v>CUMPLE</v>
      </c>
      <c r="X109" s="51" t="str">
        <f>IF(AND($N109&gt;=NORMA!$Q$4, $N109&lt;=NORMA!$R$4),"CUMPLE","NO CUMPLE")</f>
        <v>CUMPLE</v>
      </c>
      <c r="Y109" s="51" t="str">
        <f>IF($I109&gt;NORMA!$D$16,"NO CUMPLE","CUMPLE")</f>
        <v>CUMPLE</v>
      </c>
      <c r="Z109" s="51" t="str">
        <f>IF($M109&lt;NORMA!$D$23,"NO CUMPLE","CUMPLE")</f>
        <v>NO CUMPLE</v>
      </c>
      <c r="AA109" s="51" t="str">
        <f>IF($E109&gt;NORMA!$D$24,"NO CUMPLE","CUMPLE")</f>
        <v>CUMPLE</v>
      </c>
      <c r="AB109" s="51" t="str">
        <f>IF($F109&gt;NORMA!$D$25,"NO CUMPLE","CUMPLE")</f>
        <v>CUMPLE</v>
      </c>
      <c r="AC109" s="51" t="str">
        <f>IF($K109&gt;NORMA!$D$26,"NO CUMPLE","CUMPLE")</f>
        <v>NO CUMPLE</v>
      </c>
      <c r="AD109" s="51" t="str">
        <f>IF($J109&gt;NORMA!$D$27,"NO CUMPLE","CUMPLE")</f>
        <v>CUMPLE</v>
      </c>
      <c r="AE109" s="51" t="str">
        <f>IF($G109&gt;NORMA!$D$28,"NO CUMPLE","CUMPLE")</f>
        <v>CUMPLE</v>
      </c>
      <c r="AF109" s="51" t="str">
        <f>IF($H109&gt;NORMA!$D$29,"NO CUMPLE","CUMPLE")</f>
        <v>CUMPLE</v>
      </c>
      <c r="AG109" s="51" t="str">
        <f>IF($O109&gt;NORMA!$D$30,"NO CUMPLE","CUMPLE")</f>
        <v>NO CUMPLE</v>
      </c>
      <c r="AH109" s="51" t="str">
        <f>IF(AND($N109&gt;=NORMA!$R$18, $N109&lt;=NORMA!$S$18),"CUMPLE","NO CUMPLE")</f>
        <v>CUMPLE</v>
      </c>
      <c r="AI109" s="51" t="str">
        <f>IF($I109&gt;NORMA!$D$32,"NO CUMPLE","CUMPLE")</f>
        <v>NO CUMPLE</v>
      </c>
    </row>
    <row r="110" spans="1:35" ht="14.25" customHeight="1" x14ac:dyDescent="0.35">
      <c r="A110" s="40" t="s">
        <v>60</v>
      </c>
      <c r="B110" s="91" t="s">
        <v>58</v>
      </c>
      <c r="C110" s="42">
        <v>40444</v>
      </c>
      <c r="D110" s="43">
        <v>0.41666666666666702</v>
      </c>
      <c r="E110" s="45">
        <v>31</v>
      </c>
      <c r="F110" s="45">
        <v>90.4</v>
      </c>
      <c r="G110" s="45">
        <v>110</v>
      </c>
      <c r="H110" s="86">
        <v>22</v>
      </c>
      <c r="I110" s="46">
        <v>2.15</v>
      </c>
      <c r="J110" s="87">
        <v>1.68</v>
      </c>
      <c r="K110" s="83">
        <v>19.170000000000002</v>
      </c>
      <c r="L110" s="88">
        <v>0.48249999999999998</v>
      </c>
      <c r="M110" s="49">
        <v>0.72</v>
      </c>
      <c r="N110" s="49">
        <v>8.43</v>
      </c>
      <c r="O110" s="50">
        <v>900000</v>
      </c>
      <c r="P110" s="51" t="str">
        <f>IF($M110&lt;NORMA!$D$7,"NO CUMPLE","CUMPLE")</f>
        <v>CUMPLE</v>
      </c>
      <c r="Q110" s="51" t="str">
        <f>IF($E110&gt;NORMA!$D$8,"NO CUMPLE","CUMPLE")</f>
        <v>CUMPLE</v>
      </c>
      <c r="R110" s="51" t="str">
        <f>IF($F110&gt;NORMA!$D$9,"NO CUMPLE","CUMPLE")</f>
        <v>CUMPLE</v>
      </c>
      <c r="S110" s="51" t="str">
        <f>IF($K110&gt;NORMA!$D$10,"NO CUMPLE","CUMPLE")</f>
        <v>CUMPLE</v>
      </c>
      <c r="T110" s="51" t="str">
        <f>IF($J110&gt;NORMA!$D$11,"NO CUMPLE","CUMPLE")</f>
        <v>CUMPLE</v>
      </c>
      <c r="U110" s="51" t="str">
        <f>IF($G110&gt;NORMA!$D$12,"NO CUMPLE","CUMPLE")</f>
        <v>CUMPLE</v>
      </c>
      <c r="V110" s="51" t="str">
        <f>IF($H110&gt;NORMA!$D$13,"NO CUMPLE","CUMPLE")</f>
        <v>CUMPLE</v>
      </c>
      <c r="W110" s="51" t="str">
        <f>IF($O110&gt;NORMA!$D$14,"NO CUMPLE","CUMPLE")</f>
        <v>CUMPLE</v>
      </c>
      <c r="X110" s="51" t="str">
        <f>IF(AND($N110&gt;=NORMA!$Q$4, $N110&lt;=NORMA!$R$4),"CUMPLE","NO CUMPLE")</f>
        <v>CUMPLE</v>
      </c>
      <c r="Y110" s="51" t="str">
        <f>IF($I110&gt;NORMA!$D$16,"NO CUMPLE","CUMPLE")</f>
        <v>CUMPLE</v>
      </c>
      <c r="Z110" s="51" t="str">
        <f>IF($M110&lt;NORMA!$D$23,"NO CUMPLE","CUMPLE")</f>
        <v>NO CUMPLE</v>
      </c>
      <c r="AA110" s="51" t="str">
        <f>IF($E110&gt;NORMA!$D$24,"NO CUMPLE","CUMPLE")</f>
        <v>CUMPLE</v>
      </c>
      <c r="AB110" s="51" t="str">
        <f>IF($F110&gt;NORMA!$D$25,"NO CUMPLE","CUMPLE")</f>
        <v>CUMPLE</v>
      </c>
      <c r="AC110" s="51" t="str">
        <f>IF($K110&gt;NORMA!$D$26,"NO CUMPLE","CUMPLE")</f>
        <v>NO CUMPLE</v>
      </c>
      <c r="AD110" s="51" t="str">
        <f>IF($J110&gt;NORMA!$D$27,"NO CUMPLE","CUMPLE")</f>
        <v>CUMPLE</v>
      </c>
      <c r="AE110" s="51" t="str">
        <f>IF($G110&gt;NORMA!$D$28,"NO CUMPLE","CUMPLE")</f>
        <v>NO CUMPLE</v>
      </c>
      <c r="AF110" s="51" t="str">
        <f>IF($H110&gt;NORMA!$D$29,"NO CUMPLE","CUMPLE")</f>
        <v>NO CUMPLE</v>
      </c>
      <c r="AG110" s="51" t="str">
        <f>IF($O110&gt;NORMA!$D$30,"NO CUMPLE","CUMPLE")</f>
        <v>NO CUMPLE</v>
      </c>
      <c r="AH110" s="51" t="str">
        <f>IF(AND($N110&gt;=NORMA!$R$18, $N110&lt;=NORMA!$S$18),"CUMPLE","NO CUMPLE")</f>
        <v>CUMPLE</v>
      </c>
      <c r="AI110" s="51" t="str">
        <f>IF($I110&gt;NORMA!$D$32,"NO CUMPLE","CUMPLE")</f>
        <v>NO CUMPLE</v>
      </c>
    </row>
    <row r="111" spans="1:35" ht="14.25" customHeight="1" x14ac:dyDescent="0.35">
      <c r="A111" s="40" t="s">
        <v>59</v>
      </c>
      <c r="B111" s="41" t="s">
        <v>58</v>
      </c>
      <c r="C111" s="42">
        <v>40445</v>
      </c>
      <c r="D111" s="43">
        <v>0.41666666666666702</v>
      </c>
      <c r="E111" s="45">
        <v>17</v>
      </c>
      <c r="F111" s="45">
        <v>75.2</v>
      </c>
      <c r="G111" s="45">
        <v>110</v>
      </c>
      <c r="H111" s="85">
        <v>11</v>
      </c>
      <c r="I111" s="46">
        <v>3.13</v>
      </c>
      <c r="J111" s="82">
        <v>1.36</v>
      </c>
      <c r="K111" s="83">
        <v>13.12</v>
      </c>
      <c r="L111" s="84">
        <v>2.1999999999999999E-2</v>
      </c>
      <c r="M111" s="49">
        <v>5.15</v>
      </c>
      <c r="N111" s="49">
        <v>8.94</v>
      </c>
      <c r="O111" s="50">
        <v>3000000</v>
      </c>
      <c r="P111" s="51" t="str">
        <f>IF($M111&lt;NORMA!$D$7,"NO CUMPLE","CUMPLE")</f>
        <v>CUMPLE</v>
      </c>
      <c r="Q111" s="51" t="str">
        <f>IF($E111&gt;NORMA!$D$8,"NO CUMPLE","CUMPLE")</f>
        <v>CUMPLE</v>
      </c>
      <c r="R111" s="51" t="str">
        <f>IF($F111&gt;NORMA!$D$9,"NO CUMPLE","CUMPLE")</f>
        <v>CUMPLE</v>
      </c>
      <c r="S111" s="51" t="str">
        <f>IF($K111&gt;NORMA!$D$10,"NO CUMPLE","CUMPLE")</f>
        <v>CUMPLE</v>
      </c>
      <c r="T111" s="51" t="str">
        <f>IF($J111&gt;NORMA!$D$11,"NO CUMPLE","CUMPLE")</f>
        <v>CUMPLE</v>
      </c>
      <c r="U111" s="51" t="str">
        <f>IF($G111&gt;NORMA!$D$12,"NO CUMPLE","CUMPLE")</f>
        <v>CUMPLE</v>
      </c>
      <c r="V111" s="51" t="str">
        <f>IF($H111&gt;NORMA!$D$13,"NO CUMPLE","CUMPLE")</f>
        <v>CUMPLE</v>
      </c>
      <c r="W111" s="51" t="str">
        <f>IF($O111&gt;NORMA!$D$14,"NO CUMPLE","CUMPLE")</f>
        <v>NO CUMPLE</v>
      </c>
      <c r="X111" s="51" t="str">
        <f>IF(AND($N111&gt;=NORMA!$Q$4, $N111&lt;=NORMA!$R$4),"CUMPLE","NO CUMPLE")</f>
        <v>CUMPLE</v>
      </c>
      <c r="Y111" s="51" t="str">
        <f>IF($I111&gt;NORMA!$D$16,"NO CUMPLE","CUMPLE")</f>
        <v>CUMPLE</v>
      </c>
      <c r="Z111" s="51" t="str">
        <f>IF($M111&lt;NORMA!$D$23,"NO CUMPLE","CUMPLE")</f>
        <v>CUMPLE</v>
      </c>
      <c r="AA111" s="51" t="str">
        <f>IF($E111&gt;NORMA!$D$24,"NO CUMPLE","CUMPLE")</f>
        <v>CUMPLE</v>
      </c>
      <c r="AB111" s="51" t="str">
        <f>IF($F111&gt;NORMA!$D$25,"NO CUMPLE","CUMPLE")</f>
        <v>CUMPLE</v>
      </c>
      <c r="AC111" s="51" t="str">
        <f>IF($K111&gt;NORMA!$D$26,"NO CUMPLE","CUMPLE")</f>
        <v>NO CUMPLE</v>
      </c>
      <c r="AD111" s="51" t="str">
        <f>IF($J111&gt;NORMA!$D$27,"NO CUMPLE","CUMPLE")</f>
        <v>CUMPLE</v>
      </c>
      <c r="AE111" s="51" t="str">
        <f>IF($G111&gt;NORMA!$D$28,"NO CUMPLE","CUMPLE")</f>
        <v>NO CUMPLE</v>
      </c>
      <c r="AF111" s="51" t="str">
        <f>IF($H111&gt;NORMA!$D$29,"NO CUMPLE","CUMPLE")</f>
        <v>NO CUMPLE</v>
      </c>
      <c r="AG111" s="51" t="str">
        <f>IF($O111&gt;NORMA!$D$30,"NO CUMPLE","CUMPLE")</f>
        <v>NO CUMPLE</v>
      </c>
      <c r="AH111" s="51" t="str">
        <f>IF(AND($N111&gt;=NORMA!$R$18, $N111&lt;=NORMA!$S$18),"CUMPLE","NO CUMPLE")</f>
        <v>NO CUMPLE</v>
      </c>
      <c r="AI111" s="51" t="str">
        <f>IF($I111&gt;NORMA!$D$32,"NO CUMPLE","CUMPLE")</f>
        <v>NO CUMPLE</v>
      </c>
    </row>
    <row r="112" spans="1:35" ht="14.25" customHeight="1" x14ac:dyDescent="0.35">
      <c r="A112" s="40" t="s">
        <v>59</v>
      </c>
      <c r="B112" s="41" t="s">
        <v>58</v>
      </c>
      <c r="C112" s="42">
        <v>40457</v>
      </c>
      <c r="D112" s="52">
        <v>0.63541666666666696</v>
      </c>
      <c r="E112" s="45">
        <v>12</v>
      </c>
      <c r="F112" s="53">
        <v>168</v>
      </c>
      <c r="G112" s="53">
        <v>304</v>
      </c>
      <c r="H112" s="85">
        <v>43</v>
      </c>
      <c r="I112" s="54">
        <v>1.04</v>
      </c>
      <c r="J112" s="82">
        <v>1.2</v>
      </c>
      <c r="K112" s="83">
        <v>8.1199999999999992</v>
      </c>
      <c r="L112" s="84">
        <v>0.88790000000000002</v>
      </c>
      <c r="M112" s="49">
        <v>4.34</v>
      </c>
      <c r="N112" s="49">
        <v>9.1300000000000008</v>
      </c>
      <c r="O112" s="50">
        <v>230000</v>
      </c>
      <c r="P112" s="51" t="str">
        <f>IF($M112&lt;NORMA!$D$7,"NO CUMPLE","CUMPLE")</f>
        <v>CUMPLE</v>
      </c>
      <c r="Q112" s="51" t="str">
        <f>IF($E112&gt;NORMA!$D$8,"NO CUMPLE","CUMPLE")</f>
        <v>CUMPLE</v>
      </c>
      <c r="R112" s="51" t="str">
        <f>IF($F112&gt;NORMA!$D$9,"NO CUMPLE","CUMPLE")</f>
        <v>CUMPLE</v>
      </c>
      <c r="S112" s="51" t="str">
        <f>IF($K112&gt;NORMA!$D$10,"NO CUMPLE","CUMPLE")</f>
        <v>CUMPLE</v>
      </c>
      <c r="T112" s="51" t="str">
        <f>IF($J112&gt;NORMA!$D$11,"NO CUMPLE","CUMPLE")</f>
        <v>CUMPLE</v>
      </c>
      <c r="U112" s="51" t="str">
        <f>IF($G112&gt;NORMA!$D$12,"NO CUMPLE","CUMPLE")</f>
        <v>NO CUMPLE</v>
      </c>
      <c r="V112" s="51" t="str">
        <f>IF($H112&gt;NORMA!$D$13,"NO CUMPLE","CUMPLE")</f>
        <v>NO CUMPLE</v>
      </c>
      <c r="W112" s="51" t="str">
        <f>IF($O112&gt;NORMA!$D$14,"NO CUMPLE","CUMPLE")</f>
        <v>CUMPLE</v>
      </c>
      <c r="X112" s="51" t="str">
        <f>IF(AND($N112&gt;=NORMA!$Q$4, $N112&lt;=NORMA!$R$4),"CUMPLE","NO CUMPLE")</f>
        <v>NO CUMPLE</v>
      </c>
      <c r="Y112" s="51" t="str">
        <f>IF($I112&gt;NORMA!$D$16,"NO CUMPLE","CUMPLE")</f>
        <v>CUMPLE</v>
      </c>
      <c r="Z112" s="51" t="str">
        <f>IF($M112&lt;NORMA!$D$23,"NO CUMPLE","CUMPLE")</f>
        <v>CUMPLE</v>
      </c>
      <c r="AA112" s="51" t="str">
        <f>IF($E112&gt;NORMA!$D$24,"NO CUMPLE","CUMPLE")</f>
        <v>CUMPLE</v>
      </c>
      <c r="AB112" s="51" t="str">
        <f>IF($F112&gt;NORMA!$D$25,"NO CUMPLE","CUMPLE")</f>
        <v>CUMPLE</v>
      </c>
      <c r="AC112" s="51" t="str">
        <f>IF($K112&gt;NORMA!$D$26,"NO CUMPLE","CUMPLE")</f>
        <v>NO CUMPLE</v>
      </c>
      <c r="AD112" s="51" t="str">
        <f>IF($J112&gt;NORMA!$D$27,"NO CUMPLE","CUMPLE")</f>
        <v>CUMPLE</v>
      </c>
      <c r="AE112" s="51" t="str">
        <f>IF($G112&gt;NORMA!$D$28,"NO CUMPLE","CUMPLE")</f>
        <v>NO CUMPLE</v>
      </c>
      <c r="AF112" s="51" t="str">
        <f>IF($H112&gt;NORMA!$D$29,"NO CUMPLE","CUMPLE")</f>
        <v>NO CUMPLE</v>
      </c>
      <c r="AG112" s="51" t="str">
        <f>IF($O112&gt;NORMA!$D$30,"NO CUMPLE","CUMPLE")</f>
        <v>NO CUMPLE</v>
      </c>
      <c r="AH112" s="51" t="str">
        <f>IF(AND($N112&gt;=NORMA!$R$18, $N112&lt;=NORMA!$S$18),"CUMPLE","NO CUMPLE")</f>
        <v>NO CUMPLE</v>
      </c>
      <c r="AI112" s="51" t="str">
        <f>IF($I112&gt;NORMA!$D$32,"NO CUMPLE","CUMPLE")</f>
        <v>NO CUMPLE</v>
      </c>
    </row>
    <row r="113" spans="1:35" ht="14.25" customHeight="1" x14ac:dyDescent="0.35">
      <c r="A113" s="40" t="s">
        <v>60</v>
      </c>
      <c r="B113" s="91" t="s">
        <v>58</v>
      </c>
      <c r="C113" s="42">
        <v>40459</v>
      </c>
      <c r="D113" s="52">
        <v>0.625</v>
      </c>
      <c r="E113" s="53">
        <v>19</v>
      </c>
      <c r="F113" s="53">
        <v>108</v>
      </c>
      <c r="G113" s="53">
        <v>54</v>
      </c>
      <c r="H113" s="86">
        <v>11</v>
      </c>
      <c r="I113" s="54">
        <v>2.86</v>
      </c>
      <c r="J113" s="87">
        <v>1.0900000000000001</v>
      </c>
      <c r="K113" s="83">
        <v>12.08</v>
      </c>
      <c r="L113" s="88">
        <v>0.35270000000000001</v>
      </c>
      <c r="M113" s="49">
        <v>0.31</v>
      </c>
      <c r="N113" s="49">
        <v>7.31</v>
      </c>
      <c r="O113" s="50">
        <v>460000</v>
      </c>
      <c r="P113" s="51" t="str">
        <f>IF($M113&lt;NORMA!$D$7,"NO CUMPLE","CUMPLE")</f>
        <v>NO CUMPLE</v>
      </c>
      <c r="Q113" s="51" t="str">
        <f>IF($E113&gt;NORMA!$D$8,"NO CUMPLE","CUMPLE")</f>
        <v>CUMPLE</v>
      </c>
      <c r="R113" s="51" t="str">
        <f>IF($F113&gt;NORMA!$D$9,"NO CUMPLE","CUMPLE")</f>
        <v>CUMPLE</v>
      </c>
      <c r="S113" s="51" t="str">
        <f>IF($K113&gt;NORMA!$D$10,"NO CUMPLE","CUMPLE")</f>
        <v>CUMPLE</v>
      </c>
      <c r="T113" s="51" t="str">
        <f>IF($J113&gt;NORMA!$D$11,"NO CUMPLE","CUMPLE")</f>
        <v>CUMPLE</v>
      </c>
      <c r="U113" s="51" t="str">
        <f>IF($G113&gt;NORMA!$D$12,"NO CUMPLE","CUMPLE")</f>
        <v>CUMPLE</v>
      </c>
      <c r="V113" s="51" t="str">
        <f>IF($H113&gt;NORMA!$D$13,"NO CUMPLE","CUMPLE")</f>
        <v>CUMPLE</v>
      </c>
      <c r="W113" s="51" t="str">
        <f>IF($O113&gt;NORMA!$D$14,"NO CUMPLE","CUMPLE")</f>
        <v>CUMPLE</v>
      </c>
      <c r="X113" s="51" t="str">
        <f>IF(AND($N113&gt;=NORMA!$Q$4, $N113&lt;=NORMA!$R$4),"CUMPLE","NO CUMPLE")</f>
        <v>CUMPLE</v>
      </c>
      <c r="Y113" s="51" t="str">
        <f>IF($I113&gt;NORMA!$D$16,"NO CUMPLE","CUMPLE")</f>
        <v>CUMPLE</v>
      </c>
      <c r="Z113" s="51" t="str">
        <f>IF($M113&lt;NORMA!$D$23,"NO CUMPLE","CUMPLE")</f>
        <v>NO CUMPLE</v>
      </c>
      <c r="AA113" s="51" t="str">
        <f>IF($E113&gt;NORMA!$D$24,"NO CUMPLE","CUMPLE")</f>
        <v>CUMPLE</v>
      </c>
      <c r="AB113" s="51" t="str">
        <f>IF($F113&gt;NORMA!$D$25,"NO CUMPLE","CUMPLE")</f>
        <v>CUMPLE</v>
      </c>
      <c r="AC113" s="51" t="str">
        <f>IF($K113&gt;NORMA!$D$26,"NO CUMPLE","CUMPLE")</f>
        <v>NO CUMPLE</v>
      </c>
      <c r="AD113" s="51" t="str">
        <f>IF($J113&gt;NORMA!$D$27,"NO CUMPLE","CUMPLE")</f>
        <v>CUMPLE</v>
      </c>
      <c r="AE113" s="51" t="str">
        <f>IF($G113&gt;NORMA!$D$28,"NO CUMPLE","CUMPLE")</f>
        <v>NO CUMPLE</v>
      </c>
      <c r="AF113" s="51" t="str">
        <f>IF($H113&gt;NORMA!$D$29,"NO CUMPLE","CUMPLE")</f>
        <v>NO CUMPLE</v>
      </c>
      <c r="AG113" s="51" t="str">
        <f>IF($O113&gt;NORMA!$D$30,"NO CUMPLE","CUMPLE")</f>
        <v>NO CUMPLE</v>
      </c>
      <c r="AH113" s="51" t="str">
        <f>IF(AND($N113&gt;=NORMA!$R$18, $N113&lt;=NORMA!$S$18),"CUMPLE","NO CUMPLE")</f>
        <v>CUMPLE</v>
      </c>
      <c r="AI113" s="51" t="str">
        <f>IF($I113&gt;NORMA!$D$32,"NO CUMPLE","CUMPLE")</f>
        <v>NO CUMPLE</v>
      </c>
    </row>
    <row r="114" spans="1:35" ht="14.25" customHeight="1" x14ac:dyDescent="0.35">
      <c r="A114" s="40" t="s">
        <v>57</v>
      </c>
      <c r="B114" s="91" t="s">
        <v>58</v>
      </c>
      <c r="C114" s="42">
        <v>40462</v>
      </c>
      <c r="D114" s="52">
        <v>0.625</v>
      </c>
      <c r="E114" s="53">
        <v>4.7</v>
      </c>
      <c r="F114" s="53">
        <v>42.6</v>
      </c>
      <c r="G114" s="53">
        <v>33</v>
      </c>
      <c r="H114" s="85">
        <v>3.6</v>
      </c>
      <c r="I114" s="82">
        <v>0.76</v>
      </c>
      <c r="J114" s="82">
        <v>0.97</v>
      </c>
      <c r="K114" s="83">
        <v>9.33</v>
      </c>
      <c r="L114" s="84">
        <v>0.37220189799999998</v>
      </c>
      <c r="M114" s="49">
        <v>0.48</v>
      </c>
      <c r="N114" s="49">
        <v>7.1</v>
      </c>
      <c r="O114" s="50">
        <v>70000</v>
      </c>
      <c r="P114" s="51" t="str">
        <f>IF($M114&lt;NORMA!$D$7,"NO CUMPLE","CUMPLE")</f>
        <v>NO CUMPLE</v>
      </c>
      <c r="Q114" s="51" t="str">
        <f>IF($E114&gt;NORMA!$D$8,"NO CUMPLE","CUMPLE")</f>
        <v>CUMPLE</v>
      </c>
      <c r="R114" s="51" t="str">
        <f>IF($F114&gt;NORMA!$D$9,"NO CUMPLE","CUMPLE")</f>
        <v>CUMPLE</v>
      </c>
      <c r="S114" s="51" t="str">
        <f>IF($K114&gt;NORMA!$D$10,"NO CUMPLE","CUMPLE")</f>
        <v>CUMPLE</v>
      </c>
      <c r="T114" s="51" t="str">
        <f>IF($J114&gt;NORMA!$D$11,"NO CUMPLE","CUMPLE")</f>
        <v>CUMPLE</v>
      </c>
      <c r="U114" s="51" t="str">
        <f>IF($G114&gt;NORMA!$D$12,"NO CUMPLE","CUMPLE")</f>
        <v>CUMPLE</v>
      </c>
      <c r="V114" s="51" t="str">
        <f>IF($H114&gt;NORMA!$D$13,"NO CUMPLE","CUMPLE")</f>
        <v>CUMPLE</v>
      </c>
      <c r="W114" s="51" t="str">
        <f>IF($O114&gt;NORMA!$D$14,"NO CUMPLE","CUMPLE")</f>
        <v>CUMPLE</v>
      </c>
      <c r="X114" s="51" t="str">
        <f>IF(AND($N114&gt;=NORMA!$Q$4, $N114&lt;=NORMA!$R$4),"CUMPLE","NO CUMPLE")</f>
        <v>CUMPLE</v>
      </c>
      <c r="Y114" s="51" t="str">
        <f>IF($I114&gt;NORMA!$D$16,"NO CUMPLE","CUMPLE")</f>
        <v>CUMPLE</v>
      </c>
      <c r="Z114" s="51" t="str">
        <f>IF($M114&lt;NORMA!$D$23,"NO CUMPLE","CUMPLE")</f>
        <v>NO CUMPLE</v>
      </c>
      <c r="AA114" s="51" t="str">
        <f>IF($E114&gt;NORMA!$D$24,"NO CUMPLE","CUMPLE")</f>
        <v>CUMPLE</v>
      </c>
      <c r="AB114" s="51" t="str">
        <f>IF($F114&gt;NORMA!$D$25,"NO CUMPLE","CUMPLE")</f>
        <v>CUMPLE</v>
      </c>
      <c r="AC114" s="51" t="str">
        <f>IF($K114&gt;NORMA!$D$26,"NO CUMPLE","CUMPLE")</f>
        <v>NO CUMPLE</v>
      </c>
      <c r="AD114" s="51" t="str">
        <f>IF($J114&gt;NORMA!$D$27,"NO CUMPLE","CUMPLE")</f>
        <v>CUMPLE</v>
      </c>
      <c r="AE114" s="51" t="str">
        <f>IF($G114&gt;NORMA!$D$28,"NO CUMPLE","CUMPLE")</f>
        <v>CUMPLE</v>
      </c>
      <c r="AF114" s="51" t="str">
        <f>IF($H114&gt;NORMA!$D$29,"NO CUMPLE","CUMPLE")</f>
        <v>CUMPLE</v>
      </c>
      <c r="AG114" s="51" t="str">
        <f>IF($O114&gt;NORMA!$D$30,"NO CUMPLE","CUMPLE")</f>
        <v>CUMPLE</v>
      </c>
      <c r="AH114" s="51" t="str">
        <f>IF(AND($N114&gt;=NORMA!$R$18, $N114&lt;=NORMA!$S$18),"CUMPLE","NO CUMPLE")</f>
        <v>CUMPLE</v>
      </c>
      <c r="AI114" s="51" t="str">
        <f>IF($I114&gt;NORMA!$D$32,"NO CUMPLE","CUMPLE")</f>
        <v>CUMPLE</v>
      </c>
    </row>
    <row r="115" spans="1:35" ht="14.25" customHeight="1" x14ac:dyDescent="0.35">
      <c r="A115" s="40" t="s">
        <v>57</v>
      </c>
      <c r="B115" s="91" t="s">
        <v>58</v>
      </c>
      <c r="C115" s="56">
        <v>40474</v>
      </c>
      <c r="D115" s="52">
        <v>0.27083333333333298</v>
      </c>
      <c r="E115" s="53">
        <v>7.2</v>
      </c>
      <c r="F115" s="53">
        <v>37.1</v>
      </c>
      <c r="G115" s="53">
        <v>17</v>
      </c>
      <c r="H115" s="86">
        <v>3.6</v>
      </c>
      <c r="I115" s="82">
        <v>0.28000000000000003</v>
      </c>
      <c r="J115" s="82">
        <v>0.61</v>
      </c>
      <c r="K115" s="83">
        <v>7.52</v>
      </c>
      <c r="L115" s="84">
        <v>0.58980262999999999</v>
      </c>
      <c r="M115" s="49">
        <v>0.68</v>
      </c>
      <c r="N115" s="49">
        <v>7.4</v>
      </c>
      <c r="O115" s="50">
        <v>40000</v>
      </c>
      <c r="P115" s="51" t="str">
        <f>IF($M115&lt;NORMA!$D$7,"NO CUMPLE","CUMPLE")</f>
        <v>CUMPLE</v>
      </c>
      <c r="Q115" s="51" t="str">
        <f>IF($E115&gt;NORMA!$D$8,"NO CUMPLE","CUMPLE")</f>
        <v>CUMPLE</v>
      </c>
      <c r="R115" s="51" t="str">
        <f>IF($F115&gt;NORMA!$D$9,"NO CUMPLE","CUMPLE")</f>
        <v>CUMPLE</v>
      </c>
      <c r="S115" s="51" t="str">
        <f>IF($K115&gt;NORMA!$D$10,"NO CUMPLE","CUMPLE")</f>
        <v>CUMPLE</v>
      </c>
      <c r="T115" s="51" t="str">
        <f>IF($J115&gt;NORMA!$D$11,"NO CUMPLE","CUMPLE")</f>
        <v>CUMPLE</v>
      </c>
      <c r="U115" s="51" t="str">
        <f>IF($G115&gt;NORMA!$D$12,"NO CUMPLE","CUMPLE")</f>
        <v>CUMPLE</v>
      </c>
      <c r="V115" s="51" t="str">
        <f>IF($H115&gt;NORMA!$D$13,"NO CUMPLE","CUMPLE")</f>
        <v>CUMPLE</v>
      </c>
      <c r="W115" s="51" t="str">
        <f>IF($O115&gt;NORMA!$D$14,"NO CUMPLE","CUMPLE")</f>
        <v>CUMPLE</v>
      </c>
      <c r="X115" s="51" t="str">
        <f>IF(AND($N115&gt;=NORMA!$Q$4, $N115&lt;=NORMA!$R$4),"CUMPLE","NO CUMPLE")</f>
        <v>CUMPLE</v>
      </c>
      <c r="Y115" s="51" t="str">
        <f>IF($I115&gt;NORMA!$D$16,"NO CUMPLE","CUMPLE")</f>
        <v>CUMPLE</v>
      </c>
      <c r="Z115" s="51" t="str">
        <f>IF($M115&lt;NORMA!$D$23,"NO CUMPLE","CUMPLE")</f>
        <v>NO CUMPLE</v>
      </c>
      <c r="AA115" s="51" t="str">
        <f>IF($E115&gt;NORMA!$D$24,"NO CUMPLE","CUMPLE")</f>
        <v>CUMPLE</v>
      </c>
      <c r="AB115" s="51" t="str">
        <f>IF($F115&gt;NORMA!$D$25,"NO CUMPLE","CUMPLE")</f>
        <v>CUMPLE</v>
      </c>
      <c r="AC115" s="51" t="str">
        <f>IF($K115&gt;NORMA!$D$26,"NO CUMPLE","CUMPLE")</f>
        <v>CUMPLE</v>
      </c>
      <c r="AD115" s="51" t="str">
        <f>IF($J115&gt;NORMA!$D$27,"NO CUMPLE","CUMPLE")</f>
        <v>CUMPLE</v>
      </c>
      <c r="AE115" s="51" t="str">
        <f>IF($G115&gt;NORMA!$D$28,"NO CUMPLE","CUMPLE")</f>
        <v>CUMPLE</v>
      </c>
      <c r="AF115" s="51" t="str">
        <f>IF($H115&gt;NORMA!$D$29,"NO CUMPLE","CUMPLE")</f>
        <v>CUMPLE</v>
      </c>
      <c r="AG115" s="51" t="str">
        <f>IF($O115&gt;NORMA!$D$30,"NO CUMPLE","CUMPLE")</f>
        <v>CUMPLE</v>
      </c>
      <c r="AH115" s="51" t="str">
        <f>IF(AND($N115&gt;=NORMA!$R$18, $N115&lt;=NORMA!$S$18),"CUMPLE","NO CUMPLE")</f>
        <v>CUMPLE</v>
      </c>
      <c r="AI115" s="51" t="str">
        <f>IF($I115&gt;NORMA!$D$32,"NO CUMPLE","CUMPLE")</f>
        <v>CUMPLE</v>
      </c>
    </row>
    <row r="116" spans="1:35" ht="14.25" customHeight="1" x14ac:dyDescent="0.35">
      <c r="A116" s="40" t="s">
        <v>60</v>
      </c>
      <c r="B116" s="91" t="s">
        <v>58</v>
      </c>
      <c r="C116" s="56">
        <v>40476</v>
      </c>
      <c r="D116" s="52">
        <v>0.27083333333333298</v>
      </c>
      <c r="E116" s="53">
        <v>13</v>
      </c>
      <c r="F116" s="53">
        <v>48.7</v>
      </c>
      <c r="G116" s="53">
        <v>17</v>
      </c>
      <c r="H116" s="86">
        <v>5.7</v>
      </c>
      <c r="I116" s="54">
        <v>2.66</v>
      </c>
      <c r="J116" s="87">
        <v>0.63</v>
      </c>
      <c r="K116" s="83">
        <v>8.26</v>
      </c>
      <c r="L116" s="88">
        <v>0.20649999999999999</v>
      </c>
      <c r="M116" s="49">
        <v>1.51</v>
      </c>
      <c r="N116" s="49">
        <v>7.38</v>
      </c>
      <c r="O116" s="50">
        <v>24000</v>
      </c>
      <c r="P116" s="51" t="str">
        <f>IF($M116&lt;NORMA!$D$7,"NO CUMPLE","CUMPLE")</f>
        <v>CUMPLE</v>
      </c>
      <c r="Q116" s="51" t="str">
        <f>IF($E116&gt;NORMA!$D$8,"NO CUMPLE","CUMPLE")</f>
        <v>CUMPLE</v>
      </c>
      <c r="R116" s="51" t="str">
        <f>IF($F116&gt;NORMA!$D$9,"NO CUMPLE","CUMPLE")</f>
        <v>CUMPLE</v>
      </c>
      <c r="S116" s="51" t="str">
        <f>IF($K116&gt;NORMA!$D$10,"NO CUMPLE","CUMPLE")</f>
        <v>CUMPLE</v>
      </c>
      <c r="T116" s="51" t="str">
        <f>IF($J116&gt;NORMA!$D$11,"NO CUMPLE","CUMPLE")</f>
        <v>CUMPLE</v>
      </c>
      <c r="U116" s="51" t="str">
        <f>IF($G116&gt;NORMA!$D$12,"NO CUMPLE","CUMPLE")</f>
        <v>CUMPLE</v>
      </c>
      <c r="V116" s="51" t="str">
        <f>IF($H116&gt;NORMA!$D$13,"NO CUMPLE","CUMPLE")</f>
        <v>CUMPLE</v>
      </c>
      <c r="W116" s="51" t="str">
        <f>IF($O116&gt;NORMA!$D$14,"NO CUMPLE","CUMPLE")</f>
        <v>CUMPLE</v>
      </c>
      <c r="X116" s="51" t="str">
        <f>IF(AND($N116&gt;=NORMA!$Q$4, $N116&lt;=NORMA!$R$4),"CUMPLE","NO CUMPLE")</f>
        <v>CUMPLE</v>
      </c>
      <c r="Y116" s="51" t="str">
        <f>IF($I116&gt;NORMA!$D$16,"NO CUMPLE","CUMPLE")</f>
        <v>CUMPLE</v>
      </c>
      <c r="Z116" s="51" t="str">
        <f>IF($M116&lt;NORMA!$D$23,"NO CUMPLE","CUMPLE")</f>
        <v>CUMPLE</v>
      </c>
      <c r="AA116" s="51" t="str">
        <f>IF($E116&gt;NORMA!$D$24,"NO CUMPLE","CUMPLE")</f>
        <v>CUMPLE</v>
      </c>
      <c r="AB116" s="51" t="str">
        <f>IF($F116&gt;NORMA!$D$25,"NO CUMPLE","CUMPLE")</f>
        <v>CUMPLE</v>
      </c>
      <c r="AC116" s="51" t="str">
        <f>IF($K116&gt;NORMA!$D$26,"NO CUMPLE","CUMPLE")</f>
        <v>NO CUMPLE</v>
      </c>
      <c r="AD116" s="51" t="str">
        <f>IF($J116&gt;NORMA!$D$27,"NO CUMPLE","CUMPLE")</f>
        <v>CUMPLE</v>
      </c>
      <c r="AE116" s="51" t="str">
        <f>IF($G116&gt;NORMA!$D$28,"NO CUMPLE","CUMPLE")</f>
        <v>CUMPLE</v>
      </c>
      <c r="AF116" s="51" t="str">
        <f>IF($H116&gt;NORMA!$D$29,"NO CUMPLE","CUMPLE")</f>
        <v>CUMPLE</v>
      </c>
      <c r="AG116" s="51" t="str">
        <f>IF($O116&gt;NORMA!$D$30,"NO CUMPLE","CUMPLE")</f>
        <v>CUMPLE</v>
      </c>
      <c r="AH116" s="51" t="str">
        <f>IF(AND($N116&gt;=NORMA!$R$18, $N116&lt;=NORMA!$S$18),"CUMPLE","NO CUMPLE")</f>
        <v>CUMPLE</v>
      </c>
      <c r="AI116" s="51" t="str">
        <f>IF($I116&gt;NORMA!$D$32,"NO CUMPLE","CUMPLE")</f>
        <v>NO CUMPLE</v>
      </c>
    </row>
    <row r="117" spans="1:35" ht="14.25" customHeight="1" x14ac:dyDescent="0.35">
      <c r="A117" s="40" t="s">
        <v>59</v>
      </c>
      <c r="B117" s="41" t="s">
        <v>58</v>
      </c>
      <c r="C117" s="56">
        <v>40478</v>
      </c>
      <c r="D117" s="52">
        <v>0.27083333333333298</v>
      </c>
      <c r="E117" s="53">
        <v>7.1</v>
      </c>
      <c r="F117" s="53">
        <v>42.7</v>
      </c>
      <c r="G117" s="53">
        <v>20</v>
      </c>
      <c r="H117" s="85">
        <v>30</v>
      </c>
      <c r="I117" s="54">
        <v>0.82</v>
      </c>
      <c r="J117" s="82">
        <v>0.84</v>
      </c>
      <c r="K117" s="83">
        <v>9.07</v>
      </c>
      <c r="L117" s="84">
        <v>2.2700000000000001E-2</v>
      </c>
      <c r="M117" s="49">
        <v>5.88</v>
      </c>
      <c r="N117" s="49">
        <v>7.33</v>
      </c>
      <c r="O117" s="50">
        <v>24000</v>
      </c>
      <c r="P117" s="51" t="str">
        <f>IF($M117&lt;NORMA!$D$7,"NO CUMPLE","CUMPLE")</f>
        <v>CUMPLE</v>
      </c>
      <c r="Q117" s="51" t="str">
        <f>IF($E117&gt;NORMA!$D$8,"NO CUMPLE","CUMPLE")</f>
        <v>CUMPLE</v>
      </c>
      <c r="R117" s="51" t="str">
        <f>IF($F117&gt;NORMA!$D$9,"NO CUMPLE","CUMPLE")</f>
        <v>CUMPLE</v>
      </c>
      <c r="S117" s="51" t="str">
        <f>IF($K117&gt;NORMA!$D$10,"NO CUMPLE","CUMPLE")</f>
        <v>CUMPLE</v>
      </c>
      <c r="T117" s="51" t="str">
        <f>IF($J117&gt;NORMA!$D$11,"NO CUMPLE","CUMPLE")</f>
        <v>CUMPLE</v>
      </c>
      <c r="U117" s="51" t="str">
        <f>IF($G117&gt;NORMA!$D$12,"NO CUMPLE","CUMPLE")</f>
        <v>CUMPLE</v>
      </c>
      <c r="V117" s="51" t="str">
        <f>IF($H117&gt;NORMA!$D$13,"NO CUMPLE","CUMPLE")</f>
        <v>CUMPLE</v>
      </c>
      <c r="W117" s="51" t="str">
        <f>IF($O117&gt;NORMA!$D$14,"NO CUMPLE","CUMPLE")</f>
        <v>CUMPLE</v>
      </c>
      <c r="X117" s="51" t="str">
        <f>IF(AND($N117&gt;=NORMA!$Q$4, $N117&lt;=NORMA!$R$4),"CUMPLE","NO CUMPLE")</f>
        <v>CUMPLE</v>
      </c>
      <c r="Y117" s="51" t="str">
        <f>IF($I117&gt;NORMA!$D$16,"NO CUMPLE","CUMPLE")</f>
        <v>CUMPLE</v>
      </c>
      <c r="Z117" s="51" t="str">
        <f>IF($M117&lt;NORMA!$D$23,"NO CUMPLE","CUMPLE")</f>
        <v>CUMPLE</v>
      </c>
      <c r="AA117" s="51" t="str">
        <f>IF($E117&gt;NORMA!$D$24,"NO CUMPLE","CUMPLE")</f>
        <v>CUMPLE</v>
      </c>
      <c r="AB117" s="51" t="str">
        <f>IF($F117&gt;NORMA!$D$25,"NO CUMPLE","CUMPLE")</f>
        <v>CUMPLE</v>
      </c>
      <c r="AC117" s="51" t="str">
        <f>IF($K117&gt;NORMA!$D$26,"NO CUMPLE","CUMPLE")</f>
        <v>NO CUMPLE</v>
      </c>
      <c r="AD117" s="51" t="str">
        <f>IF($J117&gt;NORMA!$D$27,"NO CUMPLE","CUMPLE")</f>
        <v>CUMPLE</v>
      </c>
      <c r="AE117" s="51" t="str">
        <f>IF($G117&gt;NORMA!$D$28,"NO CUMPLE","CUMPLE")</f>
        <v>CUMPLE</v>
      </c>
      <c r="AF117" s="51" t="str">
        <f>IF($H117&gt;NORMA!$D$29,"NO CUMPLE","CUMPLE")</f>
        <v>NO CUMPLE</v>
      </c>
      <c r="AG117" s="51" t="str">
        <f>IF($O117&gt;NORMA!$D$30,"NO CUMPLE","CUMPLE")</f>
        <v>CUMPLE</v>
      </c>
      <c r="AH117" s="51" t="str">
        <f>IF(AND($N117&gt;=NORMA!$R$18, $N117&lt;=NORMA!$S$18),"CUMPLE","NO CUMPLE")</f>
        <v>CUMPLE</v>
      </c>
      <c r="AI117" s="51" t="str">
        <f>IF($I117&gt;NORMA!$D$32,"NO CUMPLE","CUMPLE")</f>
        <v>CUMPLE</v>
      </c>
    </row>
    <row r="118" spans="1:35" ht="14.25" customHeight="1" x14ac:dyDescent="0.35">
      <c r="A118" s="40" t="s">
        <v>57</v>
      </c>
      <c r="B118" s="91" t="s">
        <v>58</v>
      </c>
      <c r="C118" s="56">
        <v>40491</v>
      </c>
      <c r="D118" s="52">
        <v>0.54166666666666696</v>
      </c>
      <c r="E118" s="53">
        <v>5</v>
      </c>
      <c r="F118" s="53">
        <v>38.1</v>
      </c>
      <c r="G118" s="53">
        <v>25</v>
      </c>
      <c r="H118" s="86">
        <v>3.6</v>
      </c>
      <c r="I118" s="82">
        <v>1.62</v>
      </c>
      <c r="J118" s="82">
        <v>0.73</v>
      </c>
      <c r="K118" s="83">
        <v>6.08</v>
      </c>
      <c r="L118" s="84">
        <v>0.55372576299999998</v>
      </c>
      <c r="M118" s="49">
        <v>0.38</v>
      </c>
      <c r="N118" s="49">
        <v>7.37</v>
      </c>
      <c r="O118" s="50">
        <v>30000</v>
      </c>
      <c r="P118" s="51" t="str">
        <f>IF($M118&lt;NORMA!$D$7,"NO CUMPLE","CUMPLE")</f>
        <v>NO CUMPLE</v>
      </c>
      <c r="Q118" s="51" t="str">
        <f>IF($E118&gt;NORMA!$D$8,"NO CUMPLE","CUMPLE")</f>
        <v>CUMPLE</v>
      </c>
      <c r="R118" s="51" t="str">
        <f>IF($F118&gt;NORMA!$D$9,"NO CUMPLE","CUMPLE")</f>
        <v>CUMPLE</v>
      </c>
      <c r="S118" s="51" t="str">
        <f>IF($K118&gt;NORMA!$D$10,"NO CUMPLE","CUMPLE")</f>
        <v>CUMPLE</v>
      </c>
      <c r="T118" s="51" t="str">
        <f>IF($J118&gt;NORMA!$D$11,"NO CUMPLE","CUMPLE")</f>
        <v>CUMPLE</v>
      </c>
      <c r="U118" s="51" t="str">
        <f>IF($G118&gt;NORMA!$D$12,"NO CUMPLE","CUMPLE")</f>
        <v>CUMPLE</v>
      </c>
      <c r="V118" s="51" t="str">
        <f>IF($H118&gt;NORMA!$D$13,"NO CUMPLE","CUMPLE")</f>
        <v>CUMPLE</v>
      </c>
      <c r="W118" s="51" t="str">
        <f>IF($O118&gt;NORMA!$D$14,"NO CUMPLE","CUMPLE")</f>
        <v>CUMPLE</v>
      </c>
      <c r="X118" s="51" t="str">
        <f>IF(AND($N118&gt;=NORMA!$Q$4, $N118&lt;=NORMA!$R$4),"CUMPLE","NO CUMPLE")</f>
        <v>CUMPLE</v>
      </c>
      <c r="Y118" s="51" t="str">
        <f>IF($I118&gt;NORMA!$D$16,"NO CUMPLE","CUMPLE")</f>
        <v>CUMPLE</v>
      </c>
      <c r="Z118" s="51" t="str">
        <f>IF($M118&lt;NORMA!$D$23,"NO CUMPLE","CUMPLE")</f>
        <v>NO CUMPLE</v>
      </c>
      <c r="AA118" s="51" t="str">
        <f>IF($E118&gt;NORMA!$D$24,"NO CUMPLE","CUMPLE")</f>
        <v>CUMPLE</v>
      </c>
      <c r="AB118" s="51" t="str">
        <f>IF($F118&gt;NORMA!$D$25,"NO CUMPLE","CUMPLE")</f>
        <v>CUMPLE</v>
      </c>
      <c r="AC118" s="51" t="str">
        <f>IF($K118&gt;NORMA!$D$26,"NO CUMPLE","CUMPLE")</f>
        <v>CUMPLE</v>
      </c>
      <c r="AD118" s="51" t="str">
        <f>IF($J118&gt;NORMA!$D$27,"NO CUMPLE","CUMPLE")</f>
        <v>CUMPLE</v>
      </c>
      <c r="AE118" s="51" t="str">
        <f>IF($G118&gt;NORMA!$D$28,"NO CUMPLE","CUMPLE")</f>
        <v>CUMPLE</v>
      </c>
      <c r="AF118" s="51" t="str">
        <f>IF($H118&gt;NORMA!$D$29,"NO CUMPLE","CUMPLE")</f>
        <v>CUMPLE</v>
      </c>
      <c r="AG118" s="51" t="str">
        <f>IF($O118&gt;NORMA!$D$30,"NO CUMPLE","CUMPLE")</f>
        <v>CUMPLE</v>
      </c>
      <c r="AH118" s="51" t="str">
        <f>IF(AND($N118&gt;=NORMA!$R$18, $N118&lt;=NORMA!$S$18),"CUMPLE","NO CUMPLE")</f>
        <v>CUMPLE</v>
      </c>
      <c r="AI118" s="51" t="str">
        <f>IF($I118&gt;NORMA!$D$32,"NO CUMPLE","CUMPLE")</f>
        <v>NO CUMPLE</v>
      </c>
    </row>
    <row r="119" spans="1:35" ht="14.25" customHeight="1" x14ac:dyDescent="0.35">
      <c r="A119" s="40" t="s">
        <v>59</v>
      </c>
      <c r="B119" s="41" t="s">
        <v>58</v>
      </c>
      <c r="C119" s="56">
        <v>40494</v>
      </c>
      <c r="D119" s="52">
        <v>0.54166666666666696</v>
      </c>
      <c r="E119" s="53">
        <v>13</v>
      </c>
      <c r="F119" s="53">
        <v>45.7</v>
      </c>
      <c r="G119" s="53">
        <v>15</v>
      </c>
      <c r="H119" s="67">
        <v>8</v>
      </c>
      <c r="I119" s="54">
        <v>2.33</v>
      </c>
      <c r="J119" s="82">
        <v>0.22</v>
      </c>
      <c r="K119" s="83">
        <v>8.51</v>
      </c>
      <c r="L119" s="84">
        <v>4.0599999999999997E-2</v>
      </c>
      <c r="M119" s="49">
        <v>5.91</v>
      </c>
      <c r="N119" s="49">
        <v>7.39</v>
      </c>
      <c r="O119" s="50">
        <v>2100</v>
      </c>
      <c r="P119" s="51" t="str">
        <f>IF($M119&lt;NORMA!$D$7,"NO CUMPLE","CUMPLE")</f>
        <v>CUMPLE</v>
      </c>
      <c r="Q119" s="51" t="str">
        <f>IF($E119&gt;NORMA!$D$8,"NO CUMPLE","CUMPLE")</f>
        <v>CUMPLE</v>
      </c>
      <c r="R119" s="51" t="str">
        <f>IF($F119&gt;NORMA!$D$9,"NO CUMPLE","CUMPLE")</f>
        <v>CUMPLE</v>
      </c>
      <c r="S119" s="51" t="str">
        <f>IF($K119&gt;NORMA!$D$10,"NO CUMPLE","CUMPLE")</f>
        <v>CUMPLE</v>
      </c>
      <c r="T119" s="51" t="str">
        <f>IF($J119&gt;NORMA!$D$11,"NO CUMPLE","CUMPLE")</f>
        <v>CUMPLE</v>
      </c>
      <c r="U119" s="51" t="str">
        <f>IF($G119&gt;NORMA!$D$12,"NO CUMPLE","CUMPLE")</f>
        <v>CUMPLE</v>
      </c>
      <c r="V119" s="51" t="str">
        <f>IF($H119&gt;NORMA!$D$13,"NO CUMPLE","CUMPLE")</f>
        <v>CUMPLE</v>
      </c>
      <c r="W119" s="51" t="str">
        <f>IF($O119&gt;NORMA!$D$14,"NO CUMPLE","CUMPLE")</f>
        <v>CUMPLE</v>
      </c>
      <c r="X119" s="51" t="str">
        <f>IF(AND($N119&gt;=NORMA!$Q$4, $N119&lt;=NORMA!$R$4),"CUMPLE","NO CUMPLE")</f>
        <v>CUMPLE</v>
      </c>
      <c r="Y119" s="51" t="str">
        <f>IF($I119&gt;NORMA!$D$16,"NO CUMPLE","CUMPLE")</f>
        <v>CUMPLE</v>
      </c>
      <c r="Z119" s="51" t="str">
        <f>IF($M119&lt;NORMA!$D$23,"NO CUMPLE","CUMPLE")</f>
        <v>CUMPLE</v>
      </c>
      <c r="AA119" s="51" t="str">
        <f>IF($E119&gt;NORMA!$D$24,"NO CUMPLE","CUMPLE")</f>
        <v>CUMPLE</v>
      </c>
      <c r="AB119" s="51" t="str">
        <f>IF($F119&gt;NORMA!$D$25,"NO CUMPLE","CUMPLE")</f>
        <v>CUMPLE</v>
      </c>
      <c r="AC119" s="51" t="str">
        <f>IF($K119&gt;NORMA!$D$26,"NO CUMPLE","CUMPLE")</f>
        <v>NO CUMPLE</v>
      </c>
      <c r="AD119" s="51" t="str">
        <f>IF($J119&gt;NORMA!$D$27,"NO CUMPLE","CUMPLE")</f>
        <v>CUMPLE</v>
      </c>
      <c r="AE119" s="51" t="str">
        <f>IF($G119&gt;NORMA!$D$28,"NO CUMPLE","CUMPLE")</f>
        <v>CUMPLE</v>
      </c>
      <c r="AF119" s="51" t="str">
        <f>IF($H119&gt;NORMA!$D$29,"NO CUMPLE","CUMPLE")</f>
        <v>CUMPLE</v>
      </c>
      <c r="AG119" s="51" t="str">
        <f>IF($O119&gt;NORMA!$D$30,"NO CUMPLE","CUMPLE")</f>
        <v>CUMPLE</v>
      </c>
      <c r="AH119" s="51" t="str">
        <f>IF(AND($N119&gt;=NORMA!$R$18, $N119&lt;=NORMA!$S$18),"CUMPLE","NO CUMPLE")</f>
        <v>CUMPLE</v>
      </c>
      <c r="AI119" s="51" t="str">
        <f>IF($I119&gt;NORMA!$D$32,"NO CUMPLE","CUMPLE")</f>
        <v>NO CUMPLE</v>
      </c>
    </row>
    <row r="120" spans="1:35" ht="14.25" customHeight="1" x14ac:dyDescent="0.35">
      <c r="A120" s="40" t="s">
        <v>60</v>
      </c>
      <c r="B120" s="91" t="s">
        <v>58</v>
      </c>
      <c r="C120" s="56">
        <v>40498</v>
      </c>
      <c r="D120" s="52">
        <v>0.54166666666666696</v>
      </c>
      <c r="E120" s="53">
        <v>39</v>
      </c>
      <c r="F120" s="53">
        <v>83.6</v>
      </c>
      <c r="G120" s="53">
        <v>100</v>
      </c>
      <c r="H120" s="86">
        <v>3.6</v>
      </c>
      <c r="I120" s="54">
        <v>1.93</v>
      </c>
      <c r="J120" s="82">
        <v>0.27</v>
      </c>
      <c r="K120" s="83">
        <v>18.91</v>
      </c>
      <c r="L120" s="84">
        <v>0.78949999999999998</v>
      </c>
      <c r="M120" s="49">
        <v>2.13</v>
      </c>
      <c r="N120" s="49">
        <v>7.55</v>
      </c>
      <c r="O120" s="50">
        <v>9000</v>
      </c>
      <c r="P120" s="51" t="str">
        <f>IF($M120&lt;NORMA!$D$7,"NO CUMPLE","CUMPLE")</f>
        <v>CUMPLE</v>
      </c>
      <c r="Q120" s="51" t="str">
        <f>IF($E120&gt;NORMA!$D$8,"NO CUMPLE","CUMPLE")</f>
        <v>CUMPLE</v>
      </c>
      <c r="R120" s="51" t="str">
        <f>IF($F120&gt;NORMA!$D$9,"NO CUMPLE","CUMPLE")</f>
        <v>CUMPLE</v>
      </c>
      <c r="S120" s="51" t="str">
        <f>IF($K120&gt;NORMA!$D$10,"NO CUMPLE","CUMPLE")</f>
        <v>CUMPLE</v>
      </c>
      <c r="T120" s="51" t="str">
        <f>IF($J120&gt;NORMA!$D$11,"NO CUMPLE","CUMPLE")</f>
        <v>CUMPLE</v>
      </c>
      <c r="U120" s="51" t="str">
        <f>IF($G120&gt;NORMA!$D$12,"NO CUMPLE","CUMPLE")</f>
        <v>CUMPLE</v>
      </c>
      <c r="V120" s="51" t="str">
        <f>IF($H120&gt;NORMA!$D$13,"NO CUMPLE","CUMPLE")</f>
        <v>CUMPLE</v>
      </c>
      <c r="W120" s="51" t="str">
        <f>IF($O120&gt;NORMA!$D$14,"NO CUMPLE","CUMPLE")</f>
        <v>CUMPLE</v>
      </c>
      <c r="X120" s="51" t="str">
        <f>IF(AND($N120&gt;=NORMA!$Q$4, $N120&lt;=NORMA!$R$4),"CUMPLE","NO CUMPLE")</f>
        <v>CUMPLE</v>
      </c>
      <c r="Y120" s="51" t="str">
        <f>IF($I120&gt;NORMA!$D$16,"NO CUMPLE","CUMPLE")</f>
        <v>CUMPLE</v>
      </c>
      <c r="Z120" s="51" t="str">
        <f>IF($M120&lt;NORMA!$D$23,"NO CUMPLE","CUMPLE")</f>
        <v>CUMPLE</v>
      </c>
      <c r="AA120" s="51" t="str">
        <f>IF($E120&gt;NORMA!$D$24,"NO CUMPLE","CUMPLE")</f>
        <v>CUMPLE</v>
      </c>
      <c r="AB120" s="51" t="str">
        <f>IF($F120&gt;NORMA!$D$25,"NO CUMPLE","CUMPLE")</f>
        <v>CUMPLE</v>
      </c>
      <c r="AC120" s="51" t="str">
        <f>IF($K120&gt;NORMA!$D$26,"NO CUMPLE","CUMPLE")</f>
        <v>NO CUMPLE</v>
      </c>
      <c r="AD120" s="51" t="str">
        <f>IF($J120&gt;NORMA!$D$27,"NO CUMPLE","CUMPLE")</f>
        <v>CUMPLE</v>
      </c>
      <c r="AE120" s="51" t="str">
        <f>IF($G120&gt;NORMA!$D$28,"NO CUMPLE","CUMPLE")</f>
        <v>NO CUMPLE</v>
      </c>
      <c r="AF120" s="51" t="str">
        <f>IF($H120&gt;NORMA!$D$29,"NO CUMPLE","CUMPLE")</f>
        <v>CUMPLE</v>
      </c>
      <c r="AG120" s="51" t="str">
        <f>IF($O120&gt;NORMA!$D$30,"NO CUMPLE","CUMPLE")</f>
        <v>CUMPLE</v>
      </c>
      <c r="AH120" s="51" t="str">
        <f>IF(AND($N120&gt;=NORMA!$R$18, $N120&lt;=NORMA!$S$18),"CUMPLE","NO CUMPLE")</f>
        <v>CUMPLE</v>
      </c>
      <c r="AI120" s="51" t="str">
        <f>IF($I120&gt;NORMA!$D$32,"NO CUMPLE","CUMPLE")</f>
        <v>NO CUMPLE</v>
      </c>
    </row>
    <row r="121" spans="1:35" ht="14.25" customHeight="1" x14ac:dyDescent="0.35">
      <c r="A121" s="40" t="s">
        <v>60</v>
      </c>
      <c r="B121" s="91" t="s">
        <v>58</v>
      </c>
      <c r="C121" s="56">
        <v>40511</v>
      </c>
      <c r="D121" s="52">
        <v>0.16666666666666699</v>
      </c>
      <c r="E121" s="45">
        <v>15</v>
      </c>
      <c r="F121" s="53">
        <v>46</v>
      </c>
      <c r="G121" s="53">
        <v>61</v>
      </c>
      <c r="H121" s="86">
        <v>3.6</v>
      </c>
      <c r="I121" s="54">
        <v>2.66</v>
      </c>
      <c r="J121" s="82">
        <v>0.8</v>
      </c>
      <c r="K121" s="83">
        <v>7.34</v>
      </c>
      <c r="L121" s="84">
        <v>0.49020000000000002</v>
      </c>
      <c r="M121" s="49">
        <v>1.28</v>
      </c>
      <c r="N121" s="49">
        <v>7.34</v>
      </c>
      <c r="O121" s="50">
        <v>2400000</v>
      </c>
      <c r="P121" s="51" t="str">
        <f>IF($M121&lt;NORMA!$D$7,"NO CUMPLE","CUMPLE")</f>
        <v>CUMPLE</v>
      </c>
      <c r="Q121" s="51" t="str">
        <f>IF($E121&gt;NORMA!$D$8,"NO CUMPLE","CUMPLE")</f>
        <v>CUMPLE</v>
      </c>
      <c r="R121" s="51" t="str">
        <f>IF($F121&gt;NORMA!$D$9,"NO CUMPLE","CUMPLE")</f>
        <v>CUMPLE</v>
      </c>
      <c r="S121" s="51" t="str">
        <f>IF($K121&gt;NORMA!$D$10,"NO CUMPLE","CUMPLE")</f>
        <v>CUMPLE</v>
      </c>
      <c r="T121" s="51" t="str">
        <f>IF($J121&gt;NORMA!$D$11,"NO CUMPLE","CUMPLE")</f>
        <v>CUMPLE</v>
      </c>
      <c r="U121" s="51" t="str">
        <f>IF($G121&gt;NORMA!$D$12,"NO CUMPLE","CUMPLE")</f>
        <v>CUMPLE</v>
      </c>
      <c r="V121" s="51" t="str">
        <f>IF($H121&gt;NORMA!$D$13,"NO CUMPLE","CUMPLE")</f>
        <v>CUMPLE</v>
      </c>
      <c r="W121" s="51" t="str">
        <f>IF($O121&gt;NORMA!$D$14,"NO CUMPLE","CUMPLE")</f>
        <v>NO CUMPLE</v>
      </c>
      <c r="X121" s="51" t="str">
        <f>IF(AND($N121&gt;=NORMA!$Q$4, $N121&lt;=NORMA!$R$4),"CUMPLE","NO CUMPLE")</f>
        <v>CUMPLE</v>
      </c>
      <c r="Y121" s="51" t="str">
        <f>IF($I121&gt;NORMA!$D$16,"NO CUMPLE","CUMPLE")</f>
        <v>CUMPLE</v>
      </c>
      <c r="Z121" s="51" t="str">
        <f>IF($M121&lt;NORMA!$D$23,"NO CUMPLE","CUMPLE")</f>
        <v>CUMPLE</v>
      </c>
      <c r="AA121" s="51" t="str">
        <f>IF($E121&gt;NORMA!$D$24,"NO CUMPLE","CUMPLE")</f>
        <v>CUMPLE</v>
      </c>
      <c r="AB121" s="51" t="str">
        <f>IF($F121&gt;NORMA!$D$25,"NO CUMPLE","CUMPLE")</f>
        <v>CUMPLE</v>
      </c>
      <c r="AC121" s="51" t="str">
        <f>IF($K121&gt;NORMA!$D$26,"NO CUMPLE","CUMPLE")</f>
        <v>CUMPLE</v>
      </c>
      <c r="AD121" s="51" t="str">
        <f>IF($J121&gt;NORMA!$D$27,"NO CUMPLE","CUMPLE")</f>
        <v>CUMPLE</v>
      </c>
      <c r="AE121" s="51" t="str">
        <f>IF($G121&gt;NORMA!$D$28,"NO CUMPLE","CUMPLE")</f>
        <v>NO CUMPLE</v>
      </c>
      <c r="AF121" s="51" t="str">
        <f>IF($H121&gt;NORMA!$D$29,"NO CUMPLE","CUMPLE")</f>
        <v>CUMPLE</v>
      </c>
      <c r="AG121" s="51" t="str">
        <f>IF($O121&gt;NORMA!$D$30,"NO CUMPLE","CUMPLE")</f>
        <v>NO CUMPLE</v>
      </c>
      <c r="AH121" s="51" t="str">
        <f>IF(AND($N121&gt;=NORMA!$R$18, $N121&lt;=NORMA!$S$18),"CUMPLE","NO CUMPLE")</f>
        <v>CUMPLE</v>
      </c>
      <c r="AI121" s="51" t="str">
        <f>IF($I121&gt;NORMA!$D$32,"NO CUMPLE","CUMPLE")</f>
        <v>NO CUMPLE</v>
      </c>
    </row>
    <row r="122" spans="1:35" ht="14.25" customHeight="1" x14ac:dyDescent="0.35">
      <c r="A122" s="40" t="s">
        <v>57</v>
      </c>
      <c r="B122" s="91" t="s">
        <v>58</v>
      </c>
      <c r="C122" s="56">
        <v>40513</v>
      </c>
      <c r="D122" s="52">
        <v>0.16666666666666699</v>
      </c>
      <c r="E122" s="53">
        <v>4.8</v>
      </c>
      <c r="F122" s="53">
        <v>26.9</v>
      </c>
      <c r="G122" s="53">
        <v>138</v>
      </c>
      <c r="H122" s="86">
        <v>3.6</v>
      </c>
      <c r="I122" s="82">
        <v>0.87</v>
      </c>
      <c r="J122" s="82">
        <v>1.08</v>
      </c>
      <c r="K122" s="83">
        <v>4.62</v>
      </c>
      <c r="L122" s="84">
        <v>1.5193492820000001</v>
      </c>
      <c r="M122" s="49">
        <v>0.85</v>
      </c>
      <c r="N122" s="49">
        <v>7.4</v>
      </c>
      <c r="O122" s="50">
        <v>70000</v>
      </c>
      <c r="P122" s="51" t="str">
        <f>IF($M122&lt;NORMA!$D$7,"NO CUMPLE","CUMPLE")</f>
        <v>CUMPLE</v>
      </c>
      <c r="Q122" s="51" t="str">
        <f>IF($E122&gt;NORMA!$D$8,"NO CUMPLE","CUMPLE")</f>
        <v>CUMPLE</v>
      </c>
      <c r="R122" s="51" t="str">
        <f>IF($F122&gt;NORMA!$D$9,"NO CUMPLE","CUMPLE")</f>
        <v>CUMPLE</v>
      </c>
      <c r="S122" s="51" t="str">
        <f>IF($K122&gt;NORMA!$D$10,"NO CUMPLE","CUMPLE")</f>
        <v>CUMPLE</v>
      </c>
      <c r="T122" s="51" t="str">
        <f>IF($J122&gt;NORMA!$D$11,"NO CUMPLE","CUMPLE")</f>
        <v>CUMPLE</v>
      </c>
      <c r="U122" s="51" t="str">
        <f>IF($G122&gt;NORMA!$D$12,"NO CUMPLE","CUMPLE")</f>
        <v>CUMPLE</v>
      </c>
      <c r="V122" s="51" t="str">
        <f>IF($H122&gt;NORMA!$D$13,"NO CUMPLE","CUMPLE")</f>
        <v>CUMPLE</v>
      </c>
      <c r="W122" s="51" t="str">
        <f>IF($O122&gt;NORMA!$D$14,"NO CUMPLE","CUMPLE")</f>
        <v>CUMPLE</v>
      </c>
      <c r="X122" s="51" t="str">
        <f>IF(AND($N122&gt;=NORMA!$Q$4, $N122&lt;=NORMA!$R$4),"CUMPLE","NO CUMPLE")</f>
        <v>CUMPLE</v>
      </c>
      <c r="Y122" s="51" t="str">
        <f>IF($I122&gt;NORMA!$D$16,"NO CUMPLE","CUMPLE")</f>
        <v>CUMPLE</v>
      </c>
      <c r="Z122" s="51" t="str">
        <f>IF($M122&lt;NORMA!$D$23,"NO CUMPLE","CUMPLE")</f>
        <v>NO CUMPLE</v>
      </c>
      <c r="AA122" s="51" t="str">
        <f>IF($E122&gt;NORMA!$D$24,"NO CUMPLE","CUMPLE")</f>
        <v>CUMPLE</v>
      </c>
      <c r="AB122" s="51" t="str">
        <f>IF($F122&gt;NORMA!$D$25,"NO CUMPLE","CUMPLE")</f>
        <v>CUMPLE</v>
      </c>
      <c r="AC122" s="51" t="str">
        <f>IF($K122&gt;NORMA!$D$26,"NO CUMPLE","CUMPLE")</f>
        <v>CUMPLE</v>
      </c>
      <c r="AD122" s="51" t="str">
        <f>IF($J122&gt;NORMA!$D$27,"NO CUMPLE","CUMPLE")</f>
        <v>CUMPLE</v>
      </c>
      <c r="AE122" s="51" t="str">
        <f>IF($G122&gt;NORMA!$D$28,"NO CUMPLE","CUMPLE")</f>
        <v>NO CUMPLE</v>
      </c>
      <c r="AF122" s="51" t="str">
        <f>IF($H122&gt;NORMA!$D$29,"NO CUMPLE","CUMPLE")</f>
        <v>CUMPLE</v>
      </c>
      <c r="AG122" s="51" t="str">
        <f>IF($O122&gt;NORMA!$D$30,"NO CUMPLE","CUMPLE")</f>
        <v>CUMPLE</v>
      </c>
      <c r="AH122" s="51" t="str">
        <f>IF(AND($N122&gt;=NORMA!$R$18, $N122&lt;=NORMA!$S$18),"CUMPLE","NO CUMPLE")</f>
        <v>CUMPLE</v>
      </c>
      <c r="AI122" s="51" t="str">
        <f>IF($I122&gt;NORMA!$D$32,"NO CUMPLE","CUMPLE")</f>
        <v>CUMPLE</v>
      </c>
    </row>
    <row r="123" spans="1:35" ht="14.25" customHeight="1" x14ac:dyDescent="0.35">
      <c r="A123" s="40" t="s">
        <v>59</v>
      </c>
      <c r="B123" s="41" t="s">
        <v>58</v>
      </c>
      <c r="C123" s="42">
        <v>40560</v>
      </c>
      <c r="D123" s="43">
        <v>0.16666666666666699</v>
      </c>
      <c r="E123" s="45">
        <v>20</v>
      </c>
      <c r="F123" s="45">
        <v>65.7</v>
      </c>
      <c r="G123" s="45">
        <v>20</v>
      </c>
      <c r="H123" s="86">
        <v>3.6</v>
      </c>
      <c r="I123" s="46">
        <v>0.8</v>
      </c>
      <c r="J123" s="87">
        <v>0.89</v>
      </c>
      <c r="K123" s="83">
        <v>9.6999999999999993</v>
      </c>
      <c r="L123" s="88">
        <v>4.6899999999999997E-2</v>
      </c>
      <c r="M123" s="110">
        <v>4.3</v>
      </c>
      <c r="N123" s="110">
        <v>7.12</v>
      </c>
      <c r="O123" s="110">
        <v>11000000</v>
      </c>
      <c r="P123" s="51" t="str">
        <f>IF($M123&lt;NORMA!$D$7,"NO CUMPLE","CUMPLE")</f>
        <v>CUMPLE</v>
      </c>
      <c r="Q123" s="51" t="str">
        <f>IF($E123&gt;NORMA!$D$8,"NO CUMPLE","CUMPLE")</f>
        <v>CUMPLE</v>
      </c>
      <c r="R123" s="51" t="str">
        <f>IF($F123&gt;NORMA!$D$9,"NO CUMPLE","CUMPLE")</f>
        <v>CUMPLE</v>
      </c>
      <c r="S123" s="51" t="str">
        <f>IF($K123&gt;NORMA!$D$10,"NO CUMPLE","CUMPLE")</f>
        <v>CUMPLE</v>
      </c>
      <c r="T123" s="51" t="str">
        <f>IF($J123&gt;NORMA!$D$11,"NO CUMPLE","CUMPLE")</f>
        <v>CUMPLE</v>
      </c>
      <c r="U123" s="51" t="str">
        <f>IF($G123&gt;NORMA!$D$12,"NO CUMPLE","CUMPLE")</f>
        <v>CUMPLE</v>
      </c>
      <c r="V123" s="51" t="str">
        <f>IF($H123&gt;NORMA!$D$13,"NO CUMPLE","CUMPLE")</f>
        <v>CUMPLE</v>
      </c>
      <c r="W123" s="51" t="str">
        <f>IF($O123&gt;NORMA!$D$14,"NO CUMPLE","CUMPLE")</f>
        <v>NO CUMPLE</v>
      </c>
      <c r="X123" s="51" t="str">
        <f>IF(AND($N123&gt;=NORMA!$Q$4, $N123&lt;=NORMA!$R$4),"CUMPLE","NO CUMPLE")</f>
        <v>CUMPLE</v>
      </c>
      <c r="Y123" s="51" t="str">
        <f>IF($I123&gt;NORMA!$D$16,"NO CUMPLE","CUMPLE")</f>
        <v>CUMPLE</v>
      </c>
      <c r="Z123" s="51" t="str">
        <f>IF($M123&lt;NORMA!$D$23,"NO CUMPLE","CUMPLE")</f>
        <v>CUMPLE</v>
      </c>
      <c r="AA123" s="51" t="str">
        <f>IF($E123&gt;NORMA!$D$24,"NO CUMPLE","CUMPLE")</f>
        <v>CUMPLE</v>
      </c>
      <c r="AB123" s="51" t="str">
        <f>IF($F123&gt;NORMA!$D$25,"NO CUMPLE","CUMPLE")</f>
        <v>CUMPLE</v>
      </c>
      <c r="AC123" s="51" t="str">
        <f>IF($K123&gt;NORMA!$D$26,"NO CUMPLE","CUMPLE")</f>
        <v>NO CUMPLE</v>
      </c>
      <c r="AD123" s="51" t="str">
        <f>IF($J123&gt;NORMA!$D$27,"NO CUMPLE","CUMPLE")</f>
        <v>CUMPLE</v>
      </c>
      <c r="AE123" s="51" t="str">
        <f>IF($G123&gt;NORMA!$D$28,"NO CUMPLE","CUMPLE")</f>
        <v>CUMPLE</v>
      </c>
      <c r="AF123" s="51" t="str">
        <f>IF($H123&gt;NORMA!$D$29,"NO CUMPLE","CUMPLE")</f>
        <v>CUMPLE</v>
      </c>
      <c r="AG123" s="51" t="str">
        <f>IF($O123&gt;NORMA!$D$30,"NO CUMPLE","CUMPLE")</f>
        <v>NO CUMPLE</v>
      </c>
      <c r="AH123" s="51" t="str">
        <f>IF(AND($N123&gt;=NORMA!$R$18, $N123&lt;=NORMA!$S$18),"CUMPLE","NO CUMPLE")</f>
        <v>CUMPLE</v>
      </c>
      <c r="AI123" s="51" t="str">
        <f>IF($I123&gt;NORMA!$D$32,"NO CUMPLE","CUMPLE")</f>
        <v>CUMPLE</v>
      </c>
    </row>
    <row r="124" spans="1:35" ht="14.25" customHeight="1" x14ac:dyDescent="0.35">
      <c r="A124" s="40" t="s">
        <v>57</v>
      </c>
      <c r="B124" s="91" t="s">
        <v>58</v>
      </c>
      <c r="C124" s="56">
        <v>40567</v>
      </c>
      <c r="D124" s="52">
        <v>0.39583333333333298</v>
      </c>
      <c r="E124" s="53">
        <v>21</v>
      </c>
      <c r="F124" s="53">
        <v>97.8</v>
      </c>
      <c r="G124" s="53">
        <v>23</v>
      </c>
      <c r="H124" s="80">
        <v>3.6</v>
      </c>
      <c r="I124" s="54">
        <v>3.39</v>
      </c>
      <c r="J124" s="82">
        <v>1.19</v>
      </c>
      <c r="K124" s="83">
        <v>11.1</v>
      </c>
      <c r="L124" s="84">
        <v>0.34310000000000002</v>
      </c>
      <c r="M124" s="50">
        <v>0.45</v>
      </c>
      <c r="N124" s="50">
        <v>7.09</v>
      </c>
      <c r="O124" s="50">
        <v>2100000</v>
      </c>
      <c r="P124" s="51" t="str">
        <f>IF($M124&lt;NORMA!$D$7,"NO CUMPLE","CUMPLE")</f>
        <v>NO CUMPLE</v>
      </c>
      <c r="Q124" s="51" t="str">
        <f>IF($E124&gt;NORMA!$D$8,"NO CUMPLE","CUMPLE")</f>
        <v>CUMPLE</v>
      </c>
      <c r="R124" s="51" t="str">
        <f>IF($F124&gt;NORMA!$D$9,"NO CUMPLE","CUMPLE")</f>
        <v>CUMPLE</v>
      </c>
      <c r="S124" s="51" t="str">
        <f>IF($K124&gt;NORMA!$D$10,"NO CUMPLE","CUMPLE")</f>
        <v>CUMPLE</v>
      </c>
      <c r="T124" s="51" t="str">
        <f>IF($J124&gt;NORMA!$D$11,"NO CUMPLE","CUMPLE")</f>
        <v>CUMPLE</v>
      </c>
      <c r="U124" s="51" t="str">
        <f>IF($G124&gt;NORMA!$D$12,"NO CUMPLE","CUMPLE")</f>
        <v>CUMPLE</v>
      </c>
      <c r="V124" s="51" t="str">
        <f>IF($H124&gt;NORMA!$D$13,"NO CUMPLE","CUMPLE")</f>
        <v>CUMPLE</v>
      </c>
      <c r="W124" s="51" t="str">
        <f>IF($O124&gt;NORMA!$D$14,"NO CUMPLE","CUMPLE")</f>
        <v>NO CUMPLE</v>
      </c>
      <c r="X124" s="51" t="str">
        <f>IF(AND($N124&gt;=NORMA!$Q$4, $N124&lt;=NORMA!$R$4),"CUMPLE","NO CUMPLE")</f>
        <v>CUMPLE</v>
      </c>
      <c r="Y124" s="51" t="str">
        <f>IF($I124&gt;NORMA!$D$16,"NO CUMPLE","CUMPLE")</f>
        <v>CUMPLE</v>
      </c>
      <c r="Z124" s="51" t="str">
        <f>IF($M124&lt;NORMA!$D$23,"NO CUMPLE","CUMPLE")</f>
        <v>NO CUMPLE</v>
      </c>
      <c r="AA124" s="51" t="str">
        <f>IF($E124&gt;NORMA!$D$24,"NO CUMPLE","CUMPLE")</f>
        <v>CUMPLE</v>
      </c>
      <c r="AB124" s="51" t="str">
        <f>IF($F124&gt;NORMA!$D$25,"NO CUMPLE","CUMPLE")</f>
        <v>CUMPLE</v>
      </c>
      <c r="AC124" s="51" t="str">
        <f>IF($K124&gt;NORMA!$D$26,"NO CUMPLE","CUMPLE")</f>
        <v>NO CUMPLE</v>
      </c>
      <c r="AD124" s="51" t="str">
        <f>IF($J124&gt;NORMA!$D$27,"NO CUMPLE","CUMPLE")</f>
        <v>CUMPLE</v>
      </c>
      <c r="AE124" s="51" t="str">
        <f>IF($G124&gt;NORMA!$D$28,"NO CUMPLE","CUMPLE")</f>
        <v>CUMPLE</v>
      </c>
      <c r="AF124" s="51" t="str">
        <f>IF($H124&gt;NORMA!$D$29,"NO CUMPLE","CUMPLE")</f>
        <v>CUMPLE</v>
      </c>
      <c r="AG124" s="51" t="str">
        <f>IF($O124&gt;NORMA!$D$30,"NO CUMPLE","CUMPLE")</f>
        <v>NO CUMPLE</v>
      </c>
      <c r="AH124" s="51" t="str">
        <f>IF(AND($N124&gt;=NORMA!$R$18, $N124&lt;=NORMA!$S$18),"CUMPLE","NO CUMPLE")</f>
        <v>CUMPLE</v>
      </c>
      <c r="AI124" s="51" t="str">
        <f>IF($I124&gt;NORMA!$D$32,"NO CUMPLE","CUMPLE")</f>
        <v>NO CUMPLE</v>
      </c>
    </row>
    <row r="125" spans="1:35" ht="14.25" customHeight="1" x14ac:dyDescent="0.35">
      <c r="A125" s="40" t="s">
        <v>60</v>
      </c>
      <c r="B125" s="91" t="s">
        <v>58</v>
      </c>
      <c r="C125" s="56">
        <v>40571</v>
      </c>
      <c r="D125" s="52">
        <v>0.40625</v>
      </c>
      <c r="E125" s="45">
        <v>4.5</v>
      </c>
      <c r="F125" s="53">
        <v>98.8</v>
      </c>
      <c r="G125" s="53">
        <v>50</v>
      </c>
      <c r="H125" s="86">
        <v>4.0999999999999996</v>
      </c>
      <c r="I125" s="54">
        <v>0.46</v>
      </c>
      <c r="J125" s="82">
        <v>0.8</v>
      </c>
      <c r="K125" s="83">
        <v>11.2</v>
      </c>
      <c r="L125" s="84">
        <v>0.42559999999999998</v>
      </c>
      <c r="M125" s="50">
        <v>2.93</v>
      </c>
      <c r="N125" s="50">
        <v>7.14</v>
      </c>
      <c r="O125" s="50">
        <v>40000</v>
      </c>
      <c r="P125" s="51" t="str">
        <f>IF($M125&lt;NORMA!$D$7,"NO CUMPLE","CUMPLE")</f>
        <v>CUMPLE</v>
      </c>
      <c r="Q125" s="51" t="str">
        <f>IF($E125&gt;NORMA!$D$8,"NO CUMPLE","CUMPLE")</f>
        <v>CUMPLE</v>
      </c>
      <c r="R125" s="51" t="str">
        <f>IF($F125&gt;NORMA!$D$9,"NO CUMPLE","CUMPLE")</f>
        <v>CUMPLE</v>
      </c>
      <c r="S125" s="51" t="str">
        <f>IF($K125&gt;NORMA!$D$10,"NO CUMPLE","CUMPLE")</f>
        <v>CUMPLE</v>
      </c>
      <c r="T125" s="51" t="str">
        <f>IF($J125&gt;NORMA!$D$11,"NO CUMPLE","CUMPLE")</f>
        <v>CUMPLE</v>
      </c>
      <c r="U125" s="51" t="str">
        <f>IF($G125&gt;NORMA!$D$12,"NO CUMPLE","CUMPLE")</f>
        <v>CUMPLE</v>
      </c>
      <c r="V125" s="51" t="str">
        <f>IF($H125&gt;NORMA!$D$13,"NO CUMPLE","CUMPLE")</f>
        <v>CUMPLE</v>
      </c>
      <c r="W125" s="51" t="str">
        <f>IF($O125&gt;NORMA!$D$14,"NO CUMPLE","CUMPLE")</f>
        <v>CUMPLE</v>
      </c>
      <c r="X125" s="51" t="str">
        <f>IF(AND($N125&gt;=NORMA!$Q$4, $N125&lt;=NORMA!$R$4),"CUMPLE","NO CUMPLE")</f>
        <v>CUMPLE</v>
      </c>
      <c r="Y125" s="51" t="str">
        <f>IF($I125&gt;NORMA!$D$16,"NO CUMPLE","CUMPLE")</f>
        <v>CUMPLE</v>
      </c>
      <c r="Z125" s="51" t="str">
        <f>IF($M125&lt;NORMA!$D$23,"NO CUMPLE","CUMPLE")</f>
        <v>CUMPLE</v>
      </c>
      <c r="AA125" s="51" t="str">
        <f>IF($E125&gt;NORMA!$D$24,"NO CUMPLE","CUMPLE")</f>
        <v>CUMPLE</v>
      </c>
      <c r="AB125" s="51" t="str">
        <f>IF($F125&gt;NORMA!$D$25,"NO CUMPLE","CUMPLE")</f>
        <v>CUMPLE</v>
      </c>
      <c r="AC125" s="51" t="str">
        <f>IF($K125&gt;NORMA!$D$26,"NO CUMPLE","CUMPLE")</f>
        <v>NO CUMPLE</v>
      </c>
      <c r="AD125" s="51" t="str">
        <f>IF($J125&gt;NORMA!$D$27,"NO CUMPLE","CUMPLE")</f>
        <v>CUMPLE</v>
      </c>
      <c r="AE125" s="51" t="str">
        <f>IF($G125&gt;NORMA!$D$28,"NO CUMPLE","CUMPLE")</f>
        <v>CUMPLE</v>
      </c>
      <c r="AF125" s="51" t="str">
        <f>IF($H125&gt;NORMA!$D$29,"NO CUMPLE","CUMPLE")</f>
        <v>CUMPLE</v>
      </c>
      <c r="AG125" s="51" t="str">
        <f>IF($O125&gt;NORMA!$D$30,"NO CUMPLE","CUMPLE")</f>
        <v>CUMPLE</v>
      </c>
      <c r="AH125" s="51" t="str">
        <f>IF(AND($N125&gt;=NORMA!$R$18, $N125&lt;=NORMA!$S$18),"CUMPLE","NO CUMPLE")</f>
        <v>CUMPLE</v>
      </c>
      <c r="AI125" s="51" t="str">
        <f>IF($I125&gt;NORMA!$D$32,"NO CUMPLE","CUMPLE")</f>
        <v>CUMPLE</v>
      </c>
    </row>
    <row r="126" spans="1:35" ht="14.25" customHeight="1" x14ac:dyDescent="0.35">
      <c r="A126" s="40" t="s">
        <v>59</v>
      </c>
      <c r="B126" s="41" t="s">
        <v>58</v>
      </c>
      <c r="C126" s="42">
        <v>40576</v>
      </c>
      <c r="D126" s="43">
        <v>0.39583333333333298</v>
      </c>
      <c r="E126" s="45">
        <v>99</v>
      </c>
      <c r="F126" s="45">
        <v>266</v>
      </c>
      <c r="G126" s="45">
        <v>61</v>
      </c>
      <c r="H126" s="86">
        <v>20</v>
      </c>
      <c r="I126" s="46">
        <v>5.75</v>
      </c>
      <c r="J126" s="87">
        <v>4.53</v>
      </c>
      <c r="K126" s="83">
        <v>45.2</v>
      </c>
      <c r="L126" s="88">
        <v>2.69E-2</v>
      </c>
      <c r="M126" s="110">
        <v>1.39</v>
      </c>
      <c r="N126" s="110">
        <v>7.81</v>
      </c>
      <c r="O126" s="110">
        <v>1100000000</v>
      </c>
      <c r="P126" s="51" t="str">
        <f>IF($M126&lt;NORMA!$D$7,"NO CUMPLE","CUMPLE")</f>
        <v>CUMPLE</v>
      </c>
      <c r="Q126" s="51" t="str">
        <f>IF($E126&gt;NORMA!$D$8,"NO CUMPLE","CUMPLE")</f>
        <v>CUMPLE</v>
      </c>
      <c r="R126" s="51" t="str">
        <f>IF($F126&gt;NORMA!$D$9,"NO CUMPLE","CUMPLE")</f>
        <v>CUMPLE</v>
      </c>
      <c r="S126" s="51" t="str">
        <f>IF($K126&gt;NORMA!$D$10,"NO CUMPLE","CUMPLE")</f>
        <v>NO CUMPLE</v>
      </c>
      <c r="T126" s="51" t="str">
        <f>IF($J126&gt;NORMA!$D$11,"NO CUMPLE","CUMPLE")</f>
        <v>CUMPLE</v>
      </c>
      <c r="U126" s="51" t="str">
        <f>IF($G126&gt;NORMA!$D$12,"NO CUMPLE","CUMPLE")</f>
        <v>CUMPLE</v>
      </c>
      <c r="V126" s="51" t="str">
        <f>IF($H126&gt;NORMA!$D$13,"NO CUMPLE","CUMPLE")</f>
        <v>CUMPLE</v>
      </c>
      <c r="W126" s="51" t="str">
        <f>IF($O126&gt;NORMA!$D$14,"NO CUMPLE","CUMPLE")</f>
        <v>NO CUMPLE</v>
      </c>
      <c r="X126" s="51" t="str">
        <f>IF(AND($N126&gt;=NORMA!$Q$4, $N126&lt;=NORMA!$R$4),"CUMPLE","NO CUMPLE")</f>
        <v>CUMPLE</v>
      </c>
      <c r="Y126" s="51" t="str">
        <f>IF($I126&gt;NORMA!$D$16,"NO CUMPLE","CUMPLE")</f>
        <v>NO CUMPLE</v>
      </c>
      <c r="Z126" s="51" t="str">
        <f>IF($M126&lt;NORMA!$D$23,"NO CUMPLE","CUMPLE")</f>
        <v>CUMPLE</v>
      </c>
      <c r="AA126" s="51" t="str">
        <f>IF($E126&gt;NORMA!$D$24,"NO CUMPLE","CUMPLE")</f>
        <v>NO CUMPLE</v>
      </c>
      <c r="AB126" s="51" t="str">
        <f>IF($F126&gt;NORMA!$D$25,"NO CUMPLE","CUMPLE")</f>
        <v>NO CUMPLE</v>
      </c>
      <c r="AC126" s="51" t="str">
        <f>IF($K126&gt;NORMA!$D$26,"NO CUMPLE","CUMPLE")</f>
        <v>NO CUMPLE</v>
      </c>
      <c r="AD126" s="51" t="str">
        <f>IF($J126&gt;NORMA!$D$27,"NO CUMPLE","CUMPLE")</f>
        <v>CUMPLE</v>
      </c>
      <c r="AE126" s="51" t="str">
        <f>IF($G126&gt;NORMA!$D$28,"NO CUMPLE","CUMPLE")</f>
        <v>NO CUMPLE</v>
      </c>
      <c r="AF126" s="51" t="str">
        <f>IF($H126&gt;NORMA!$D$29,"NO CUMPLE","CUMPLE")</f>
        <v>NO CUMPLE</v>
      </c>
      <c r="AG126" s="51" t="str">
        <f>IF($O126&gt;NORMA!$D$30,"NO CUMPLE","CUMPLE")</f>
        <v>NO CUMPLE</v>
      </c>
      <c r="AH126" s="51" t="str">
        <f>IF(AND($N126&gt;=NORMA!$R$18, $N126&lt;=NORMA!$S$18),"CUMPLE","NO CUMPLE")</f>
        <v>CUMPLE</v>
      </c>
      <c r="AI126" s="51" t="str">
        <f>IF($I126&gt;NORMA!$D$32,"NO CUMPLE","CUMPLE")</f>
        <v>NO CUMPLE</v>
      </c>
    </row>
    <row r="127" spans="1:35" ht="14.25" customHeight="1" x14ac:dyDescent="0.35">
      <c r="A127" s="40" t="s">
        <v>60</v>
      </c>
      <c r="B127" s="91" t="s">
        <v>58</v>
      </c>
      <c r="C127" s="56">
        <v>40584</v>
      </c>
      <c r="D127" s="52">
        <v>8.3333333333333301E-2</v>
      </c>
      <c r="E127" s="45">
        <v>14.7</v>
      </c>
      <c r="F127" s="53">
        <v>110</v>
      </c>
      <c r="G127" s="53">
        <v>147</v>
      </c>
      <c r="H127" s="85">
        <v>18</v>
      </c>
      <c r="I127" s="54">
        <v>2.35</v>
      </c>
      <c r="J127" s="82">
        <v>1.19</v>
      </c>
      <c r="K127" s="83">
        <v>8.8000000000000007</v>
      </c>
      <c r="L127" s="84">
        <v>0.1371</v>
      </c>
      <c r="M127" s="50">
        <v>0.13</v>
      </c>
      <c r="N127" s="50">
        <v>7.18</v>
      </c>
      <c r="O127" s="50">
        <v>4300000</v>
      </c>
      <c r="P127" s="51" t="str">
        <f>IF($M127&lt;NORMA!$D$7,"NO CUMPLE","CUMPLE")</f>
        <v>NO CUMPLE</v>
      </c>
      <c r="Q127" s="51" t="str">
        <f>IF($E127&gt;NORMA!$D$8,"NO CUMPLE","CUMPLE")</f>
        <v>CUMPLE</v>
      </c>
      <c r="R127" s="51" t="str">
        <f>IF($F127&gt;NORMA!$D$9,"NO CUMPLE","CUMPLE")</f>
        <v>CUMPLE</v>
      </c>
      <c r="S127" s="51" t="str">
        <f>IF($K127&gt;NORMA!$D$10,"NO CUMPLE","CUMPLE")</f>
        <v>CUMPLE</v>
      </c>
      <c r="T127" s="51" t="str">
        <f>IF($J127&gt;NORMA!$D$11,"NO CUMPLE","CUMPLE")</f>
        <v>CUMPLE</v>
      </c>
      <c r="U127" s="51" t="str">
        <f>IF($G127&gt;NORMA!$D$12,"NO CUMPLE","CUMPLE")</f>
        <v>CUMPLE</v>
      </c>
      <c r="V127" s="51" t="str">
        <f>IF($H127&gt;NORMA!$D$13,"NO CUMPLE","CUMPLE")</f>
        <v>CUMPLE</v>
      </c>
      <c r="W127" s="51" t="str">
        <f>IF($O127&gt;NORMA!$D$14,"NO CUMPLE","CUMPLE")</f>
        <v>NO CUMPLE</v>
      </c>
      <c r="X127" s="51" t="str">
        <f>IF(AND($N127&gt;=NORMA!$Q$4, $N127&lt;=NORMA!$R$4),"CUMPLE","NO CUMPLE")</f>
        <v>CUMPLE</v>
      </c>
      <c r="Y127" s="51" t="str">
        <f>IF($I127&gt;NORMA!$D$16,"NO CUMPLE","CUMPLE")</f>
        <v>CUMPLE</v>
      </c>
      <c r="Z127" s="51" t="str">
        <f>IF($M127&lt;NORMA!$D$23,"NO CUMPLE","CUMPLE")</f>
        <v>NO CUMPLE</v>
      </c>
      <c r="AA127" s="51" t="str">
        <f>IF($E127&gt;NORMA!$D$24,"NO CUMPLE","CUMPLE")</f>
        <v>CUMPLE</v>
      </c>
      <c r="AB127" s="51" t="str">
        <f>IF($F127&gt;NORMA!$D$25,"NO CUMPLE","CUMPLE")</f>
        <v>CUMPLE</v>
      </c>
      <c r="AC127" s="51" t="str">
        <f>IF($K127&gt;NORMA!$D$26,"NO CUMPLE","CUMPLE")</f>
        <v>NO CUMPLE</v>
      </c>
      <c r="AD127" s="51" t="str">
        <f>IF($J127&gt;NORMA!$D$27,"NO CUMPLE","CUMPLE")</f>
        <v>CUMPLE</v>
      </c>
      <c r="AE127" s="51" t="str">
        <f>IF($G127&gt;NORMA!$D$28,"NO CUMPLE","CUMPLE")</f>
        <v>NO CUMPLE</v>
      </c>
      <c r="AF127" s="51" t="str">
        <f>IF($H127&gt;NORMA!$D$29,"NO CUMPLE","CUMPLE")</f>
        <v>NO CUMPLE</v>
      </c>
      <c r="AG127" s="51" t="str">
        <f>IF($O127&gt;NORMA!$D$30,"NO CUMPLE","CUMPLE")</f>
        <v>NO CUMPLE</v>
      </c>
      <c r="AH127" s="51" t="str">
        <f>IF(AND($N127&gt;=NORMA!$R$18, $N127&lt;=NORMA!$S$18),"CUMPLE","NO CUMPLE")</f>
        <v>CUMPLE</v>
      </c>
      <c r="AI127" s="51" t="str">
        <f>IF($I127&gt;NORMA!$D$32,"NO CUMPLE","CUMPLE")</f>
        <v>NO CUMPLE</v>
      </c>
    </row>
    <row r="128" spans="1:35" ht="14.25" customHeight="1" x14ac:dyDescent="0.35">
      <c r="A128" s="40" t="s">
        <v>57</v>
      </c>
      <c r="B128" s="91" t="s">
        <v>58</v>
      </c>
      <c r="C128" s="56">
        <v>40584</v>
      </c>
      <c r="D128" s="52">
        <v>8.3333333333333301E-2</v>
      </c>
      <c r="E128" s="53">
        <v>7.7</v>
      </c>
      <c r="F128" s="53">
        <v>42.8</v>
      </c>
      <c r="G128" s="53">
        <v>42</v>
      </c>
      <c r="H128" s="86">
        <v>3.6</v>
      </c>
      <c r="I128" s="54">
        <v>2.98</v>
      </c>
      <c r="J128" s="82">
        <v>1.54</v>
      </c>
      <c r="K128" s="83">
        <v>6.6</v>
      </c>
      <c r="L128" s="84">
        <v>1.4164000000000001</v>
      </c>
      <c r="M128" s="50">
        <v>0.93</v>
      </c>
      <c r="N128" s="50">
        <v>7.01</v>
      </c>
      <c r="O128" s="50">
        <v>430000</v>
      </c>
      <c r="P128" s="51" t="str">
        <f>IF($M128&lt;NORMA!$D$7,"NO CUMPLE","CUMPLE")</f>
        <v>CUMPLE</v>
      </c>
      <c r="Q128" s="51" t="str">
        <f>IF($E128&gt;NORMA!$D$8,"NO CUMPLE","CUMPLE")</f>
        <v>CUMPLE</v>
      </c>
      <c r="R128" s="51" t="str">
        <f>IF($F128&gt;NORMA!$D$9,"NO CUMPLE","CUMPLE")</f>
        <v>CUMPLE</v>
      </c>
      <c r="S128" s="51" t="str">
        <f>IF($K128&gt;NORMA!$D$10,"NO CUMPLE","CUMPLE")</f>
        <v>CUMPLE</v>
      </c>
      <c r="T128" s="51" t="str">
        <f>IF($J128&gt;NORMA!$D$11,"NO CUMPLE","CUMPLE")</f>
        <v>CUMPLE</v>
      </c>
      <c r="U128" s="51" t="str">
        <f>IF($G128&gt;NORMA!$D$12,"NO CUMPLE","CUMPLE")</f>
        <v>CUMPLE</v>
      </c>
      <c r="V128" s="51" t="str">
        <f>IF($H128&gt;NORMA!$D$13,"NO CUMPLE","CUMPLE")</f>
        <v>CUMPLE</v>
      </c>
      <c r="W128" s="51" t="str">
        <f>IF($O128&gt;NORMA!$D$14,"NO CUMPLE","CUMPLE")</f>
        <v>CUMPLE</v>
      </c>
      <c r="X128" s="51" t="str">
        <f>IF(AND($N128&gt;=NORMA!$Q$4, $N128&lt;=NORMA!$R$4),"CUMPLE","NO CUMPLE")</f>
        <v>CUMPLE</v>
      </c>
      <c r="Y128" s="51" t="str">
        <f>IF($I128&gt;NORMA!$D$16,"NO CUMPLE","CUMPLE")</f>
        <v>CUMPLE</v>
      </c>
      <c r="Z128" s="51" t="str">
        <f>IF($M128&lt;NORMA!$D$23,"NO CUMPLE","CUMPLE")</f>
        <v>NO CUMPLE</v>
      </c>
      <c r="AA128" s="51" t="str">
        <f>IF($E128&gt;NORMA!$D$24,"NO CUMPLE","CUMPLE")</f>
        <v>CUMPLE</v>
      </c>
      <c r="AB128" s="51" t="str">
        <f>IF($F128&gt;NORMA!$D$25,"NO CUMPLE","CUMPLE")</f>
        <v>CUMPLE</v>
      </c>
      <c r="AC128" s="51" t="str">
        <f>IF($K128&gt;NORMA!$D$26,"NO CUMPLE","CUMPLE")</f>
        <v>CUMPLE</v>
      </c>
      <c r="AD128" s="51" t="str">
        <f>IF($J128&gt;NORMA!$D$27,"NO CUMPLE","CUMPLE")</f>
        <v>CUMPLE</v>
      </c>
      <c r="AE128" s="51" t="str">
        <f>IF($G128&gt;NORMA!$D$28,"NO CUMPLE","CUMPLE")</f>
        <v>CUMPLE</v>
      </c>
      <c r="AF128" s="51" t="str">
        <f>IF($H128&gt;NORMA!$D$29,"NO CUMPLE","CUMPLE")</f>
        <v>CUMPLE</v>
      </c>
      <c r="AG128" s="51" t="str">
        <f>IF($O128&gt;NORMA!$D$30,"NO CUMPLE","CUMPLE")</f>
        <v>NO CUMPLE</v>
      </c>
      <c r="AH128" s="51" t="str">
        <f>IF(AND($N128&gt;=NORMA!$R$18, $N128&lt;=NORMA!$S$18),"CUMPLE","NO CUMPLE")</f>
        <v>CUMPLE</v>
      </c>
      <c r="AI128" s="51" t="str">
        <f>IF($I128&gt;NORMA!$D$32,"NO CUMPLE","CUMPLE")</f>
        <v>NO CUMPLE</v>
      </c>
    </row>
    <row r="129" spans="1:35" ht="14.25" customHeight="1" x14ac:dyDescent="0.35">
      <c r="A129" s="40" t="s">
        <v>59</v>
      </c>
      <c r="B129" s="41" t="s">
        <v>58</v>
      </c>
      <c r="C129" s="42">
        <v>40592</v>
      </c>
      <c r="D129" s="43">
        <v>8.3333333333333301E-2</v>
      </c>
      <c r="E129" s="45">
        <v>9.5</v>
      </c>
      <c r="F129" s="45">
        <v>54</v>
      </c>
      <c r="G129" s="45">
        <v>30</v>
      </c>
      <c r="H129" s="86">
        <v>3.6</v>
      </c>
      <c r="I129" s="46">
        <v>1.1299999999999999</v>
      </c>
      <c r="J129" s="87">
        <v>0.75</v>
      </c>
      <c r="K129" s="83">
        <v>8.8000000000000007</v>
      </c>
      <c r="L129" s="88">
        <v>3.8399999999999997E-2</v>
      </c>
      <c r="M129" s="110">
        <v>4.3899999999999997</v>
      </c>
      <c r="N129" s="110">
        <v>6.97</v>
      </c>
      <c r="O129" s="110">
        <v>11000000</v>
      </c>
      <c r="P129" s="51" t="str">
        <f>IF($M129&lt;NORMA!$D$7,"NO CUMPLE","CUMPLE")</f>
        <v>CUMPLE</v>
      </c>
      <c r="Q129" s="51" t="str">
        <f>IF($E129&gt;NORMA!$D$8,"NO CUMPLE","CUMPLE")</f>
        <v>CUMPLE</v>
      </c>
      <c r="R129" s="51" t="str">
        <f>IF($F129&gt;NORMA!$D$9,"NO CUMPLE","CUMPLE")</f>
        <v>CUMPLE</v>
      </c>
      <c r="S129" s="51" t="str">
        <f>IF($K129&gt;NORMA!$D$10,"NO CUMPLE","CUMPLE")</f>
        <v>CUMPLE</v>
      </c>
      <c r="T129" s="51" t="str">
        <f>IF($J129&gt;NORMA!$D$11,"NO CUMPLE","CUMPLE")</f>
        <v>CUMPLE</v>
      </c>
      <c r="U129" s="51" t="str">
        <f>IF($G129&gt;NORMA!$D$12,"NO CUMPLE","CUMPLE")</f>
        <v>CUMPLE</v>
      </c>
      <c r="V129" s="51" t="str">
        <f>IF($H129&gt;NORMA!$D$13,"NO CUMPLE","CUMPLE")</f>
        <v>CUMPLE</v>
      </c>
      <c r="W129" s="51" t="str">
        <f>IF($O129&gt;NORMA!$D$14,"NO CUMPLE","CUMPLE")</f>
        <v>NO CUMPLE</v>
      </c>
      <c r="X129" s="51" t="str">
        <f>IF(AND($N129&gt;=NORMA!$Q$4, $N129&lt;=NORMA!$R$4),"CUMPLE","NO CUMPLE")</f>
        <v>CUMPLE</v>
      </c>
      <c r="Y129" s="51" t="str">
        <f>IF($I129&gt;NORMA!$D$16,"NO CUMPLE","CUMPLE")</f>
        <v>CUMPLE</v>
      </c>
      <c r="Z129" s="51" t="str">
        <f>IF($M129&lt;NORMA!$D$23,"NO CUMPLE","CUMPLE")</f>
        <v>CUMPLE</v>
      </c>
      <c r="AA129" s="51" t="str">
        <f>IF($E129&gt;NORMA!$D$24,"NO CUMPLE","CUMPLE")</f>
        <v>CUMPLE</v>
      </c>
      <c r="AB129" s="51" t="str">
        <f>IF($F129&gt;NORMA!$D$25,"NO CUMPLE","CUMPLE")</f>
        <v>CUMPLE</v>
      </c>
      <c r="AC129" s="51" t="str">
        <f>IF($K129&gt;NORMA!$D$26,"NO CUMPLE","CUMPLE")</f>
        <v>NO CUMPLE</v>
      </c>
      <c r="AD129" s="51" t="str">
        <f>IF($J129&gt;NORMA!$D$27,"NO CUMPLE","CUMPLE")</f>
        <v>CUMPLE</v>
      </c>
      <c r="AE129" s="51" t="str">
        <f>IF($G129&gt;NORMA!$D$28,"NO CUMPLE","CUMPLE")</f>
        <v>CUMPLE</v>
      </c>
      <c r="AF129" s="51" t="str">
        <f>IF($H129&gt;NORMA!$D$29,"NO CUMPLE","CUMPLE")</f>
        <v>CUMPLE</v>
      </c>
      <c r="AG129" s="51" t="str">
        <f>IF($O129&gt;NORMA!$D$30,"NO CUMPLE","CUMPLE")</f>
        <v>NO CUMPLE</v>
      </c>
      <c r="AH129" s="51" t="str">
        <f>IF(AND($N129&gt;=NORMA!$R$18, $N129&lt;=NORMA!$S$18),"CUMPLE","NO CUMPLE")</f>
        <v>CUMPLE</v>
      </c>
      <c r="AI129" s="51" t="str">
        <f>IF($I129&gt;NORMA!$D$32,"NO CUMPLE","CUMPLE")</f>
        <v>NO CUMPLE</v>
      </c>
    </row>
    <row r="130" spans="1:35" ht="14.25" customHeight="1" x14ac:dyDescent="0.35">
      <c r="A130" s="40" t="s">
        <v>60</v>
      </c>
      <c r="B130" s="91" t="s">
        <v>58</v>
      </c>
      <c r="C130" s="56">
        <v>40596</v>
      </c>
      <c r="D130" s="52">
        <v>0.66666666666666696</v>
      </c>
      <c r="E130" s="45">
        <v>25.4</v>
      </c>
      <c r="F130" s="53">
        <v>450</v>
      </c>
      <c r="G130" s="53">
        <v>623</v>
      </c>
      <c r="H130" s="85">
        <v>9.9</v>
      </c>
      <c r="I130" s="54">
        <v>1.31</v>
      </c>
      <c r="J130" s="82">
        <v>2.1</v>
      </c>
      <c r="K130" s="83">
        <v>8</v>
      </c>
      <c r="L130" s="84">
        <v>2.5480999999999998</v>
      </c>
      <c r="M130" s="50">
        <v>5.21</v>
      </c>
      <c r="N130" s="50">
        <v>8.33</v>
      </c>
      <c r="O130" s="50">
        <v>1400000</v>
      </c>
      <c r="P130" s="51" t="str">
        <f>IF($M130&lt;NORMA!$D$7,"NO CUMPLE","CUMPLE")</f>
        <v>CUMPLE</v>
      </c>
      <c r="Q130" s="51" t="str">
        <f>IF($E130&gt;NORMA!$D$8,"NO CUMPLE","CUMPLE")</f>
        <v>CUMPLE</v>
      </c>
      <c r="R130" s="51" t="str">
        <f>IF($F130&gt;NORMA!$D$9,"NO CUMPLE","CUMPLE")</f>
        <v>NO CUMPLE</v>
      </c>
      <c r="S130" s="51" t="str">
        <f>IF($K130&gt;NORMA!$D$10,"NO CUMPLE","CUMPLE")</f>
        <v>CUMPLE</v>
      </c>
      <c r="T130" s="51" t="str">
        <f>IF($J130&gt;NORMA!$D$11,"NO CUMPLE","CUMPLE")</f>
        <v>CUMPLE</v>
      </c>
      <c r="U130" s="51" t="str">
        <f>IF($G130&gt;NORMA!$D$12,"NO CUMPLE","CUMPLE")</f>
        <v>NO CUMPLE</v>
      </c>
      <c r="V130" s="51" t="str">
        <f>IF($H130&gt;NORMA!$D$13,"NO CUMPLE","CUMPLE")</f>
        <v>CUMPLE</v>
      </c>
      <c r="W130" s="51" t="str">
        <f>IF($O130&gt;NORMA!$D$14,"NO CUMPLE","CUMPLE")</f>
        <v>NO CUMPLE</v>
      </c>
      <c r="X130" s="51" t="str">
        <f>IF(AND($N130&gt;=NORMA!$Q$4, $N130&lt;=NORMA!$R$4),"CUMPLE","NO CUMPLE")</f>
        <v>CUMPLE</v>
      </c>
      <c r="Y130" s="51" t="str">
        <f>IF($I130&gt;NORMA!$D$16,"NO CUMPLE","CUMPLE")</f>
        <v>CUMPLE</v>
      </c>
      <c r="Z130" s="51" t="str">
        <f>IF($M130&lt;NORMA!$D$23,"NO CUMPLE","CUMPLE")</f>
        <v>CUMPLE</v>
      </c>
      <c r="AA130" s="51" t="str">
        <f>IF($E130&gt;NORMA!$D$24,"NO CUMPLE","CUMPLE")</f>
        <v>CUMPLE</v>
      </c>
      <c r="AB130" s="51" t="str">
        <f>IF($F130&gt;NORMA!$D$25,"NO CUMPLE","CUMPLE")</f>
        <v>NO CUMPLE</v>
      </c>
      <c r="AC130" s="51" t="str">
        <f>IF($K130&gt;NORMA!$D$26,"NO CUMPLE","CUMPLE")</f>
        <v>CUMPLE</v>
      </c>
      <c r="AD130" s="51" t="str">
        <f>IF($J130&gt;NORMA!$D$27,"NO CUMPLE","CUMPLE")</f>
        <v>CUMPLE</v>
      </c>
      <c r="AE130" s="51" t="str">
        <f>IF($G130&gt;NORMA!$D$28,"NO CUMPLE","CUMPLE")</f>
        <v>NO CUMPLE</v>
      </c>
      <c r="AF130" s="51" t="str">
        <f>IF($H130&gt;NORMA!$D$29,"NO CUMPLE","CUMPLE")</f>
        <v>CUMPLE</v>
      </c>
      <c r="AG130" s="51" t="str">
        <f>IF($O130&gt;NORMA!$D$30,"NO CUMPLE","CUMPLE")</f>
        <v>NO CUMPLE</v>
      </c>
      <c r="AH130" s="51" t="str">
        <f>IF(AND($N130&gt;=NORMA!$R$18, $N130&lt;=NORMA!$S$18),"CUMPLE","NO CUMPLE")</f>
        <v>CUMPLE</v>
      </c>
      <c r="AI130" s="51" t="str">
        <f>IF($I130&gt;NORMA!$D$32,"NO CUMPLE","CUMPLE")</f>
        <v>NO CUMPLE</v>
      </c>
    </row>
    <row r="131" spans="1:35" ht="14.25" customHeight="1" x14ac:dyDescent="0.35">
      <c r="A131" s="40" t="s">
        <v>57</v>
      </c>
      <c r="B131" s="91" t="s">
        <v>58</v>
      </c>
      <c r="C131" s="56">
        <v>40600</v>
      </c>
      <c r="D131" s="52">
        <v>0.64583333333333304</v>
      </c>
      <c r="E131" s="45">
        <v>3.8</v>
      </c>
      <c r="F131" s="45">
        <v>44.1</v>
      </c>
      <c r="G131" s="45">
        <v>15</v>
      </c>
      <c r="H131" s="86">
        <v>14</v>
      </c>
      <c r="I131" s="46">
        <v>1.2</v>
      </c>
      <c r="J131" s="82">
        <v>0.54</v>
      </c>
      <c r="K131" s="83">
        <v>5.7</v>
      </c>
      <c r="L131" s="84">
        <v>0.74680000000000002</v>
      </c>
      <c r="M131" s="50">
        <v>0.2</v>
      </c>
      <c r="N131" s="50">
        <v>6.91</v>
      </c>
      <c r="O131" s="50">
        <v>93000</v>
      </c>
      <c r="P131" s="51" t="str">
        <f>IF($M131&lt;NORMA!$D$7,"NO CUMPLE","CUMPLE")</f>
        <v>NO CUMPLE</v>
      </c>
      <c r="Q131" s="51" t="str">
        <f>IF($E131&gt;NORMA!$D$8,"NO CUMPLE","CUMPLE")</f>
        <v>CUMPLE</v>
      </c>
      <c r="R131" s="51" t="str">
        <f>IF($F131&gt;NORMA!$D$9,"NO CUMPLE","CUMPLE")</f>
        <v>CUMPLE</v>
      </c>
      <c r="S131" s="51" t="str">
        <f>IF($K131&gt;NORMA!$D$10,"NO CUMPLE","CUMPLE")</f>
        <v>CUMPLE</v>
      </c>
      <c r="T131" s="51" t="str">
        <f>IF($J131&gt;NORMA!$D$11,"NO CUMPLE","CUMPLE")</f>
        <v>CUMPLE</v>
      </c>
      <c r="U131" s="51" t="str">
        <f>IF($G131&gt;NORMA!$D$12,"NO CUMPLE","CUMPLE")</f>
        <v>CUMPLE</v>
      </c>
      <c r="V131" s="51" t="str">
        <f>IF($H131&gt;NORMA!$D$13,"NO CUMPLE","CUMPLE")</f>
        <v>CUMPLE</v>
      </c>
      <c r="W131" s="51" t="str">
        <f>IF($O131&gt;NORMA!$D$14,"NO CUMPLE","CUMPLE")</f>
        <v>CUMPLE</v>
      </c>
      <c r="X131" s="51" t="str">
        <f>IF(AND($N131&gt;=NORMA!$Q$4, $N131&lt;=NORMA!$R$4),"CUMPLE","NO CUMPLE")</f>
        <v>CUMPLE</v>
      </c>
      <c r="Y131" s="51" t="str">
        <f>IF($I131&gt;NORMA!$D$16,"NO CUMPLE","CUMPLE")</f>
        <v>CUMPLE</v>
      </c>
      <c r="Z131" s="51" t="str">
        <f>IF($M131&lt;NORMA!$D$23,"NO CUMPLE","CUMPLE")</f>
        <v>NO CUMPLE</v>
      </c>
      <c r="AA131" s="51" t="str">
        <f>IF($E131&gt;NORMA!$D$24,"NO CUMPLE","CUMPLE")</f>
        <v>CUMPLE</v>
      </c>
      <c r="AB131" s="51" t="str">
        <f>IF($F131&gt;NORMA!$D$25,"NO CUMPLE","CUMPLE")</f>
        <v>CUMPLE</v>
      </c>
      <c r="AC131" s="51" t="str">
        <f>IF($K131&gt;NORMA!$D$26,"NO CUMPLE","CUMPLE")</f>
        <v>CUMPLE</v>
      </c>
      <c r="AD131" s="51" t="str">
        <f>IF($J131&gt;NORMA!$D$27,"NO CUMPLE","CUMPLE")</f>
        <v>CUMPLE</v>
      </c>
      <c r="AE131" s="51" t="str">
        <f>IF($G131&gt;NORMA!$D$28,"NO CUMPLE","CUMPLE")</f>
        <v>CUMPLE</v>
      </c>
      <c r="AF131" s="51" t="str">
        <f>IF($H131&gt;NORMA!$D$29,"NO CUMPLE","CUMPLE")</f>
        <v>NO CUMPLE</v>
      </c>
      <c r="AG131" s="51" t="str">
        <f>IF($O131&gt;NORMA!$D$30,"NO CUMPLE","CUMPLE")</f>
        <v>CUMPLE</v>
      </c>
      <c r="AH131" s="51" t="str">
        <f>IF(AND($N131&gt;=NORMA!$R$18, $N131&lt;=NORMA!$S$18),"CUMPLE","NO CUMPLE")</f>
        <v>CUMPLE</v>
      </c>
      <c r="AI131" s="51" t="str">
        <f>IF($I131&gt;NORMA!$D$32,"NO CUMPLE","CUMPLE")</f>
        <v>NO CUMPLE</v>
      </c>
    </row>
    <row r="132" spans="1:35" ht="14.25" customHeight="1" x14ac:dyDescent="0.35">
      <c r="A132" s="40" t="s">
        <v>59</v>
      </c>
      <c r="B132" s="41" t="s">
        <v>58</v>
      </c>
      <c r="C132" s="42">
        <v>40605</v>
      </c>
      <c r="D132" s="43">
        <v>0.64583333333333304</v>
      </c>
      <c r="E132" s="45">
        <v>34.299999999999997</v>
      </c>
      <c r="F132" s="45">
        <v>154</v>
      </c>
      <c r="G132" s="45">
        <v>118</v>
      </c>
      <c r="H132" s="86">
        <v>4.4000000000000004</v>
      </c>
      <c r="I132" s="46">
        <v>4.18</v>
      </c>
      <c r="J132" s="87">
        <v>1.6</v>
      </c>
      <c r="K132" s="83">
        <v>9.1999999999999993</v>
      </c>
      <c r="L132" s="88">
        <v>6.6799999999999998E-2</v>
      </c>
      <c r="M132" s="110">
        <v>3.1</v>
      </c>
      <c r="N132" s="110">
        <v>7.08</v>
      </c>
      <c r="O132" s="110">
        <v>2400000</v>
      </c>
      <c r="P132" s="51" t="str">
        <f>IF($M132&lt;NORMA!$D$7,"NO CUMPLE","CUMPLE")</f>
        <v>CUMPLE</v>
      </c>
      <c r="Q132" s="51" t="str">
        <f>IF($E132&gt;NORMA!$D$8,"NO CUMPLE","CUMPLE")</f>
        <v>CUMPLE</v>
      </c>
      <c r="R132" s="51" t="str">
        <f>IF($F132&gt;NORMA!$D$9,"NO CUMPLE","CUMPLE")</f>
        <v>CUMPLE</v>
      </c>
      <c r="S132" s="51" t="str">
        <f>IF($K132&gt;NORMA!$D$10,"NO CUMPLE","CUMPLE")</f>
        <v>CUMPLE</v>
      </c>
      <c r="T132" s="51" t="str">
        <f>IF($J132&gt;NORMA!$D$11,"NO CUMPLE","CUMPLE")</f>
        <v>CUMPLE</v>
      </c>
      <c r="U132" s="51" t="str">
        <f>IF($G132&gt;NORMA!$D$12,"NO CUMPLE","CUMPLE")</f>
        <v>CUMPLE</v>
      </c>
      <c r="V132" s="51" t="str">
        <f>IF($H132&gt;NORMA!$D$13,"NO CUMPLE","CUMPLE")</f>
        <v>CUMPLE</v>
      </c>
      <c r="W132" s="51" t="str">
        <f>IF($O132&gt;NORMA!$D$14,"NO CUMPLE","CUMPLE")</f>
        <v>NO CUMPLE</v>
      </c>
      <c r="X132" s="51" t="str">
        <f>IF(AND($N132&gt;=NORMA!$Q$4, $N132&lt;=NORMA!$R$4),"CUMPLE","NO CUMPLE")</f>
        <v>CUMPLE</v>
      </c>
      <c r="Y132" s="51" t="str">
        <f>IF($I132&gt;NORMA!$D$16,"NO CUMPLE","CUMPLE")</f>
        <v>NO CUMPLE</v>
      </c>
      <c r="Z132" s="51" t="str">
        <f>IF($M132&lt;NORMA!$D$23,"NO CUMPLE","CUMPLE")</f>
        <v>CUMPLE</v>
      </c>
      <c r="AA132" s="51" t="str">
        <f>IF($E132&gt;NORMA!$D$24,"NO CUMPLE","CUMPLE")</f>
        <v>CUMPLE</v>
      </c>
      <c r="AB132" s="51" t="str">
        <f>IF($F132&gt;NORMA!$D$25,"NO CUMPLE","CUMPLE")</f>
        <v>CUMPLE</v>
      </c>
      <c r="AC132" s="51" t="str">
        <f>IF($K132&gt;NORMA!$D$26,"NO CUMPLE","CUMPLE")</f>
        <v>NO CUMPLE</v>
      </c>
      <c r="AD132" s="51" t="str">
        <f>IF($J132&gt;NORMA!$D$27,"NO CUMPLE","CUMPLE")</f>
        <v>CUMPLE</v>
      </c>
      <c r="AE132" s="51" t="str">
        <f>IF($G132&gt;NORMA!$D$28,"NO CUMPLE","CUMPLE")</f>
        <v>NO CUMPLE</v>
      </c>
      <c r="AF132" s="51" t="str">
        <f>IF($H132&gt;NORMA!$D$29,"NO CUMPLE","CUMPLE")</f>
        <v>CUMPLE</v>
      </c>
      <c r="AG132" s="51" t="str">
        <f>IF($O132&gt;NORMA!$D$30,"NO CUMPLE","CUMPLE")</f>
        <v>NO CUMPLE</v>
      </c>
      <c r="AH132" s="51" t="str">
        <f>IF(AND($N132&gt;=NORMA!$R$18, $N132&lt;=NORMA!$S$18),"CUMPLE","NO CUMPLE")</f>
        <v>CUMPLE</v>
      </c>
      <c r="AI132" s="51" t="str">
        <f>IF($I132&gt;NORMA!$D$32,"NO CUMPLE","CUMPLE")</f>
        <v>NO CUMPLE</v>
      </c>
    </row>
    <row r="133" spans="1:35" ht="14.25" customHeight="1" x14ac:dyDescent="0.35">
      <c r="A133" s="40" t="s">
        <v>60</v>
      </c>
      <c r="B133" s="91" t="s">
        <v>58</v>
      </c>
      <c r="C133" s="56">
        <v>40612</v>
      </c>
      <c r="D133" s="52">
        <v>0</v>
      </c>
      <c r="E133" s="53">
        <v>7.5</v>
      </c>
      <c r="F133" s="53">
        <v>125</v>
      </c>
      <c r="G133" s="53">
        <v>218</v>
      </c>
      <c r="H133" s="85">
        <v>6.9</v>
      </c>
      <c r="I133" s="54">
        <v>2.11</v>
      </c>
      <c r="J133" s="82">
        <v>1.1299999999999999</v>
      </c>
      <c r="K133" s="83">
        <v>3.7</v>
      </c>
      <c r="L133" s="84">
        <v>1.7128000000000001</v>
      </c>
      <c r="M133" s="50">
        <v>0.34</v>
      </c>
      <c r="N133" s="50">
        <v>6.94</v>
      </c>
      <c r="O133" s="50">
        <v>400000</v>
      </c>
      <c r="P133" s="51" t="str">
        <f>IF($M133&lt;NORMA!$D$7,"NO CUMPLE","CUMPLE")</f>
        <v>NO CUMPLE</v>
      </c>
      <c r="Q133" s="51" t="str">
        <f>IF($E133&gt;NORMA!$D$8,"NO CUMPLE","CUMPLE")</f>
        <v>CUMPLE</v>
      </c>
      <c r="R133" s="51" t="str">
        <f>IF($F133&gt;NORMA!$D$9,"NO CUMPLE","CUMPLE")</f>
        <v>CUMPLE</v>
      </c>
      <c r="S133" s="51" t="str">
        <f>IF($K133&gt;NORMA!$D$10,"NO CUMPLE","CUMPLE")</f>
        <v>CUMPLE</v>
      </c>
      <c r="T133" s="51" t="str">
        <f>IF($J133&gt;NORMA!$D$11,"NO CUMPLE","CUMPLE")</f>
        <v>CUMPLE</v>
      </c>
      <c r="U133" s="51" t="str">
        <f>IF($G133&gt;NORMA!$D$12,"NO CUMPLE","CUMPLE")</f>
        <v>NO CUMPLE</v>
      </c>
      <c r="V133" s="51" t="str">
        <f>IF($H133&gt;NORMA!$D$13,"NO CUMPLE","CUMPLE")</f>
        <v>CUMPLE</v>
      </c>
      <c r="W133" s="51" t="str">
        <f>IF($O133&gt;NORMA!$D$14,"NO CUMPLE","CUMPLE")</f>
        <v>CUMPLE</v>
      </c>
      <c r="X133" s="51" t="str">
        <f>IF(AND($N133&gt;=NORMA!$Q$4, $N133&lt;=NORMA!$R$4),"CUMPLE","NO CUMPLE")</f>
        <v>CUMPLE</v>
      </c>
      <c r="Y133" s="51" t="str">
        <f>IF($I133&gt;NORMA!$D$16,"NO CUMPLE","CUMPLE")</f>
        <v>CUMPLE</v>
      </c>
      <c r="Z133" s="51" t="str">
        <f>IF($M133&lt;NORMA!$D$23,"NO CUMPLE","CUMPLE")</f>
        <v>NO CUMPLE</v>
      </c>
      <c r="AA133" s="51" t="str">
        <f>IF($E133&gt;NORMA!$D$24,"NO CUMPLE","CUMPLE")</f>
        <v>CUMPLE</v>
      </c>
      <c r="AB133" s="51" t="str">
        <f>IF($F133&gt;NORMA!$D$25,"NO CUMPLE","CUMPLE")</f>
        <v>CUMPLE</v>
      </c>
      <c r="AC133" s="51" t="str">
        <f>IF($K133&gt;NORMA!$D$26,"NO CUMPLE","CUMPLE")</f>
        <v>CUMPLE</v>
      </c>
      <c r="AD133" s="51" t="str">
        <f>IF($J133&gt;NORMA!$D$27,"NO CUMPLE","CUMPLE")</f>
        <v>CUMPLE</v>
      </c>
      <c r="AE133" s="51" t="str">
        <f>IF($G133&gt;NORMA!$D$28,"NO CUMPLE","CUMPLE")</f>
        <v>NO CUMPLE</v>
      </c>
      <c r="AF133" s="51" t="str">
        <f>IF($H133&gt;NORMA!$D$29,"NO CUMPLE","CUMPLE")</f>
        <v>CUMPLE</v>
      </c>
      <c r="AG133" s="51" t="str">
        <f>IF($O133&gt;NORMA!$D$30,"NO CUMPLE","CUMPLE")</f>
        <v>NO CUMPLE</v>
      </c>
      <c r="AH133" s="51" t="str">
        <f>IF(AND($N133&gt;=NORMA!$R$18, $N133&lt;=NORMA!$S$18),"CUMPLE","NO CUMPLE")</f>
        <v>CUMPLE</v>
      </c>
      <c r="AI133" s="51" t="str">
        <f>IF($I133&gt;NORMA!$D$32,"NO CUMPLE","CUMPLE")</f>
        <v>NO CUMPLE</v>
      </c>
    </row>
    <row r="134" spans="1:35" ht="14.25" customHeight="1" x14ac:dyDescent="0.35">
      <c r="A134" s="40" t="s">
        <v>57</v>
      </c>
      <c r="B134" s="91" t="s">
        <v>58</v>
      </c>
      <c r="C134" s="56">
        <v>40614</v>
      </c>
      <c r="D134" s="52">
        <v>0</v>
      </c>
      <c r="E134" s="53">
        <v>2.9</v>
      </c>
      <c r="F134" s="53">
        <v>54.7</v>
      </c>
      <c r="G134" s="53">
        <v>12</v>
      </c>
      <c r="H134" s="86">
        <v>4.3</v>
      </c>
      <c r="I134" s="54">
        <v>0.57999999999999996</v>
      </c>
      <c r="J134" s="82">
        <v>0.27</v>
      </c>
      <c r="K134" s="83">
        <v>3.4</v>
      </c>
      <c r="L134" s="84">
        <v>1.7172000000000001</v>
      </c>
      <c r="M134" s="50">
        <v>1.43</v>
      </c>
      <c r="N134" s="50">
        <v>6.64</v>
      </c>
      <c r="O134" s="50">
        <v>460000</v>
      </c>
      <c r="P134" s="51" t="str">
        <f>IF($M134&lt;NORMA!$D$7,"NO CUMPLE","CUMPLE")</f>
        <v>CUMPLE</v>
      </c>
      <c r="Q134" s="51" t="str">
        <f>IF($E134&gt;NORMA!$D$8,"NO CUMPLE","CUMPLE")</f>
        <v>CUMPLE</v>
      </c>
      <c r="R134" s="51" t="str">
        <f>IF($F134&gt;NORMA!$D$9,"NO CUMPLE","CUMPLE")</f>
        <v>CUMPLE</v>
      </c>
      <c r="S134" s="51" t="str">
        <f>IF($K134&gt;NORMA!$D$10,"NO CUMPLE","CUMPLE")</f>
        <v>CUMPLE</v>
      </c>
      <c r="T134" s="51" t="str">
        <f>IF($J134&gt;NORMA!$D$11,"NO CUMPLE","CUMPLE")</f>
        <v>CUMPLE</v>
      </c>
      <c r="U134" s="51" t="str">
        <f>IF($G134&gt;NORMA!$D$12,"NO CUMPLE","CUMPLE")</f>
        <v>CUMPLE</v>
      </c>
      <c r="V134" s="51" t="str">
        <f>IF($H134&gt;NORMA!$D$13,"NO CUMPLE","CUMPLE")</f>
        <v>CUMPLE</v>
      </c>
      <c r="W134" s="51" t="str">
        <f>IF($O134&gt;NORMA!$D$14,"NO CUMPLE","CUMPLE")</f>
        <v>CUMPLE</v>
      </c>
      <c r="X134" s="51" t="str">
        <f>IF(AND($N134&gt;=NORMA!$Q$4, $N134&lt;=NORMA!$R$4),"CUMPLE","NO CUMPLE")</f>
        <v>CUMPLE</v>
      </c>
      <c r="Y134" s="51" t="str">
        <f>IF($I134&gt;NORMA!$D$16,"NO CUMPLE","CUMPLE")</f>
        <v>CUMPLE</v>
      </c>
      <c r="Z134" s="51" t="str">
        <f>IF($M134&lt;NORMA!$D$23,"NO CUMPLE","CUMPLE")</f>
        <v>CUMPLE</v>
      </c>
      <c r="AA134" s="51" t="str">
        <f>IF($E134&gt;NORMA!$D$24,"NO CUMPLE","CUMPLE")</f>
        <v>CUMPLE</v>
      </c>
      <c r="AB134" s="51" t="str">
        <f>IF($F134&gt;NORMA!$D$25,"NO CUMPLE","CUMPLE")</f>
        <v>CUMPLE</v>
      </c>
      <c r="AC134" s="51" t="str">
        <f>IF($K134&gt;NORMA!$D$26,"NO CUMPLE","CUMPLE")</f>
        <v>CUMPLE</v>
      </c>
      <c r="AD134" s="51" t="str">
        <f>IF($J134&gt;NORMA!$D$27,"NO CUMPLE","CUMPLE")</f>
        <v>CUMPLE</v>
      </c>
      <c r="AE134" s="51" t="str">
        <f>IF($G134&gt;NORMA!$D$28,"NO CUMPLE","CUMPLE")</f>
        <v>CUMPLE</v>
      </c>
      <c r="AF134" s="51" t="str">
        <f>IF($H134&gt;NORMA!$D$29,"NO CUMPLE","CUMPLE")</f>
        <v>CUMPLE</v>
      </c>
      <c r="AG134" s="51" t="str">
        <f>IF($O134&gt;NORMA!$D$30,"NO CUMPLE","CUMPLE")</f>
        <v>NO CUMPLE</v>
      </c>
      <c r="AH134" s="51" t="str">
        <f>IF(AND($N134&gt;=NORMA!$R$18, $N134&lt;=NORMA!$S$18),"CUMPLE","NO CUMPLE")</f>
        <v>CUMPLE</v>
      </c>
      <c r="AI134" s="51" t="str">
        <f>IF($I134&gt;NORMA!$D$32,"NO CUMPLE","CUMPLE")</f>
        <v>CUMPLE</v>
      </c>
    </row>
    <row r="135" spans="1:35" ht="14.25" customHeight="1" x14ac:dyDescent="0.35">
      <c r="A135" s="40" t="s">
        <v>59</v>
      </c>
      <c r="B135" s="41" t="s">
        <v>58</v>
      </c>
      <c r="C135" s="42">
        <v>40624</v>
      </c>
      <c r="D135" s="43">
        <v>0</v>
      </c>
      <c r="E135" s="45">
        <v>1</v>
      </c>
      <c r="F135" s="45">
        <v>52.8</v>
      </c>
      <c r="G135" s="45">
        <v>158</v>
      </c>
      <c r="H135" s="86">
        <v>6.4</v>
      </c>
      <c r="I135" s="46">
        <v>0.89</v>
      </c>
      <c r="J135" s="87">
        <v>0.85</v>
      </c>
      <c r="K135" s="83">
        <v>9.6999999999999993</v>
      </c>
      <c r="L135" s="88">
        <v>9.5299999999999996E-2</v>
      </c>
      <c r="M135" s="110">
        <v>5.88</v>
      </c>
      <c r="N135" s="110">
        <v>7.1</v>
      </c>
      <c r="O135" s="110">
        <v>230000</v>
      </c>
      <c r="P135" s="51" t="str">
        <f>IF($M135&lt;NORMA!$D$7,"NO CUMPLE","CUMPLE")</f>
        <v>CUMPLE</v>
      </c>
      <c r="Q135" s="51" t="str">
        <f>IF($E135&gt;NORMA!$D$8,"NO CUMPLE","CUMPLE")</f>
        <v>CUMPLE</v>
      </c>
      <c r="R135" s="51" t="str">
        <f>IF($F135&gt;NORMA!$D$9,"NO CUMPLE","CUMPLE")</f>
        <v>CUMPLE</v>
      </c>
      <c r="S135" s="51" t="str">
        <f>IF($K135&gt;NORMA!$D$10,"NO CUMPLE","CUMPLE")</f>
        <v>CUMPLE</v>
      </c>
      <c r="T135" s="51" t="str">
        <f>IF($J135&gt;NORMA!$D$11,"NO CUMPLE","CUMPLE")</f>
        <v>CUMPLE</v>
      </c>
      <c r="U135" s="51" t="str">
        <f>IF($G135&gt;NORMA!$D$12,"NO CUMPLE","CUMPLE")</f>
        <v>NO CUMPLE</v>
      </c>
      <c r="V135" s="51" t="str">
        <f>IF($H135&gt;NORMA!$D$13,"NO CUMPLE","CUMPLE")</f>
        <v>CUMPLE</v>
      </c>
      <c r="W135" s="51" t="str">
        <f>IF($O135&gt;NORMA!$D$14,"NO CUMPLE","CUMPLE")</f>
        <v>CUMPLE</v>
      </c>
      <c r="X135" s="51" t="str">
        <f>IF(AND($N135&gt;=NORMA!$Q$4, $N135&lt;=NORMA!$R$4),"CUMPLE","NO CUMPLE")</f>
        <v>CUMPLE</v>
      </c>
      <c r="Y135" s="51" t="str">
        <f>IF($I135&gt;NORMA!$D$16,"NO CUMPLE","CUMPLE")</f>
        <v>CUMPLE</v>
      </c>
      <c r="Z135" s="51" t="str">
        <f>IF($M135&lt;NORMA!$D$23,"NO CUMPLE","CUMPLE")</f>
        <v>CUMPLE</v>
      </c>
      <c r="AA135" s="51" t="str">
        <f>IF($E135&gt;NORMA!$D$24,"NO CUMPLE","CUMPLE")</f>
        <v>CUMPLE</v>
      </c>
      <c r="AB135" s="51" t="str">
        <f>IF($F135&gt;NORMA!$D$25,"NO CUMPLE","CUMPLE")</f>
        <v>CUMPLE</v>
      </c>
      <c r="AC135" s="51" t="str">
        <f>IF($K135&gt;NORMA!$D$26,"NO CUMPLE","CUMPLE")</f>
        <v>NO CUMPLE</v>
      </c>
      <c r="AD135" s="51" t="str">
        <f>IF($J135&gt;NORMA!$D$27,"NO CUMPLE","CUMPLE")</f>
        <v>CUMPLE</v>
      </c>
      <c r="AE135" s="51" t="str">
        <f>IF($G135&gt;NORMA!$D$28,"NO CUMPLE","CUMPLE")</f>
        <v>NO CUMPLE</v>
      </c>
      <c r="AF135" s="51" t="str">
        <f>IF($H135&gt;NORMA!$D$29,"NO CUMPLE","CUMPLE")</f>
        <v>CUMPLE</v>
      </c>
      <c r="AG135" s="51" t="str">
        <f>IF($O135&gt;NORMA!$D$30,"NO CUMPLE","CUMPLE")</f>
        <v>NO CUMPLE</v>
      </c>
      <c r="AH135" s="51" t="str">
        <f>IF(AND($N135&gt;=NORMA!$R$18, $N135&lt;=NORMA!$S$18),"CUMPLE","NO CUMPLE")</f>
        <v>CUMPLE</v>
      </c>
      <c r="AI135" s="51" t="str">
        <f>IF($I135&gt;NORMA!$D$32,"NO CUMPLE","CUMPLE")</f>
        <v>CUMPLE</v>
      </c>
    </row>
    <row r="136" spans="1:35" ht="14.25" customHeight="1" x14ac:dyDescent="0.35">
      <c r="A136" s="40" t="s">
        <v>57</v>
      </c>
      <c r="B136" s="91" t="s">
        <v>58</v>
      </c>
      <c r="C136" s="56">
        <v>40627</v>
      </c>
      <c r="D136" s="52">
        <v>0.14583333333333301</v>
      </c>
      <c r="E136" s="53">
        <v>6.3</v>
      </c>
      <c r="F136" s="53">
        <v>40.299999999999997</v>
      </c>
      <c r="G136" s="53">
        <v>17</v>
      </c>
      <c r="H136" s="86">
        <v>3.6</v>
      </c>
      <c r="I136" s="54">
        <v>0.93</v>
      </c>
      <c r="J136" s="82">
        <v>0.49</v>
      </c>
      <c r="K136" s="83">
        <v>5.5</v>
      </c>
      <c r="L136" s="84">
        <v>1.6679999999999999</v>
      </c>
      <c r="M136" s="50">
        <v>0.48</v>
      </c>
      <c r="N136" s="50">
        <v>6.87</v>
      </c>
      <c r="O136" s="50">
        <v>110000</v>
      </c>
      <c r="P136" s="51" t="str">
        <f>IF($M136&lt;NORMA!$D$7,"NO CUMPLE","CUMPLE")</f>
        <v>NO CUMPLE</v>
      </c>
      <c r="Q136" s="51" t="str">
        <f>IF($E136&gt;NORMA!$D$8,"NO CUMPLE","CUMPLE")</f>
        <v>CUMPLE</v>
      </c>
      <c r="R136" s="51" t="str">
        <f>IF($F136&gt;NORMA!$D$9,"NO CUMPLE","CUMPLE")</f>
        <v>CUMPLE</v>
      </c>
      <c r="S136" s="51" t="str">
        <f>IF($K136&gt;NORMA!$D$10,"NO CUMPLE","CUMPLE")</f>
        <v>CUMPLE</v>
      </c>
      <c r="T136" s="51" t="str">
        <f>IF($J136&gt;NORMA!$D$11,"NO CUMPLE","CUMPLE")</f>
        <v>CUMPLE</v>
      </c>
      <c r="U136" s="51" t="str">
        <f>IF($G136&gt;NORMA!$D$12,"NO CUMPLE","CUMPLE")</f>
        <v>CUMPLE</v>
      </c>
      <c r="V136" s="51" t="str">
        <f>IF($H136&gt;NORMA!$D$13,"NO CUMPLE","CUMPLE")</f>
        <v>CUMPLE</v>
      </c>
      <c r="W136" s="51" t="str">
        <f>IF($O136&gt;NORMA!$D$14,"NO CUMPLE","CUMPLE")</f>
        <v>CUMPLE</v>
      </c>
      <c r="X136" s="51" t="str">
        <f>IF(AND($N136&gt;=NORMA!$Q$4, $N136&lt;=NORMA!$R$4),"CUMPLE","NO CUMPLE")</f>
        <v>CUMPLE</v>
      </c>
      <c r="Y136" s="51" t="str">
        <f>IF($I136&gt;NORMA!$D$16,"NO CUMPLE","CUMPLE")</f>
        <v>CUMPLE</v>
      </c>
      <c r="Z136" s="51" t="str">
        <f>IF($M136&lt;NORMA!$D$23,"NO CUMPLE","CUMPLE")</f>
        <v>NO CUMPLE</v>
      </c>
      <c r="AA136" s="51" t="str">
        <f>IF($E136&gt;NORMA!$D$24,"NO CUMPLE","CUMPLE")</f>
        <v>CUMPLE</v>
      </c>
      <c r="AB136" s="51" t="str">
        <f>IF($F136&gt;NORMA!$D$25,"NO CUMPLE","CUMPLE")</f>
        <v>CUMPLE</v>
      </c>
      <c r="AC136" s="51" t="str">
        <f>IF($K136&gt;NORMA!$D$26,"NO CUMPLE","CUMPLE")</f>
        <v>CUMPLE</v>
      </c>
      <c r="AD136" s="51" t="str">
        <f>IF($J136&gt;NORMA!$D$27,"NO CUMPLE","CUMPLE")</f>
        <v>CUMPLE</v>
      </c>
      <c r="AE136" s="51" t="str">
        <f>IF($G136&gt;NORMA!$D$28,"NO CUMPLE","CUMPLE")</f>
        <v>CUMPLE</v>
      </c>
      <c r="AF136" s="51" t="str">
        <f>IF($H136&gt;NORMA!$D$29,"NO CUMPLE","CUMPLE")</f>
        <v>CUMPLE</v>
      </c>
      <c r="AG136" s="51" t="str">
        <f>IF($O136&gt;NORMA!$D$30,"NO CUMPLE","CUMPLE")</f>
        <v>NO CUMPLE</v>
      </c>
      <c r="AH136" s="51" t="str">
        <f>IF(AND($N136&gt;=NORMA!$R$18, $N136&lt;=NORMA!$S$18),"CUMPLE","NO CUMPLE")</f>
        <v>CUMPLE</v>
      </c>
      <c r="AI136" s="51" t="str">
        <f>IF($I136&gt;NORMA!$D$32,"NO CUMPLE","CUMPLE")</f>
        <v>CUMPLE</v>
      </c>
    </row>
    <row r="137" spans="1:35" ht="14.25" customHeight="1" x14ac:dyDescent="0.35">
      <c r="A137" s="40" t="s">
        <v>60</v>
      </c>
      <c r="B137" s="91" t="s">
        <v>58</v>
      </c>
      <c r="C137" s="56">
        <v>40635</v>
      </c>
      <c r="D137" s="52">
        <v>0.125</v>
      </c>
      <c r="E137" s="53">
        <v>23.6</v>
      </c>
      <c r="F137" s="53">
        <v>82.5</v>
      </c>
      <c r="G137" s="53">
        <v>43</v>
      </c>
      <c r="H137" s="80">
        <v>3.6</v>
      </c>
      <c r="I137" s="54">
        <v>4.2300000000000004</v>
      </c>
      <c r="J137" s="82">
        <v>1.53</v>
      </c>
      <c r="K137" s="83">
        <v>13.3</v>
      </c>
      <c r="L137" s="84">
        <v>0.26550000000000001</v>
      </c>
      <c r="M137" s="50">
        <v>0.74</v>
      </c>
      <c r="N137" s="50">
        <v>7.31</v>
      </c>
      <c r="O137" s="50">
        <v>11000000</v>
      </c>
      <c r="P137" s="51" t="str">
        <f>IF($M137&lt;NORMA!$D$7,"NO CUMPLE","CUMPLE")</f>
        <v>CUMPLE</v>
      </c>
      <c r="Q137" s="51" t="str">
        <f>IF($E137&gt;NORMA!$D$8,"NO CUMPLE","CUMPLE")</f>
        <v>CUMPLE</v>
      </c>
      <c r="R137" s="51" t="str">
        <f>IF($F137&gt;NORMA!$D$9,"NO CUMPLE","CUMPLE")</f>
        <v>CUMPLE</v>
      </c>
      <c r="S137" s="51" t="str">
        <f>IF($K137&gt;NORMA!$D$10,"NO CUMPLE","CUMPLE")</f>
        <v>CUMPLE</v>
      </c>
      <c r="T137" s="51" t="str">
        <f>IF($J137&gt;NORMA!$D$11,"NO CUMPLE","CUMPLE")</f>
        <v>CUMPLE</v>
      </c>
      <c r="U137" s="51" t="str">
        <f>IF($G137&gt;NORMA!$D$12,"NO CUMPLE","CUMPLE")</f>
        <v>CUMPLE</v>
      </c>
      <c r="V137" s="51" t="str">
        <f>IF($H137&gt;NORMA!$D$13,"NO CUMPLE","CUMPLE")</f>
        <v>CUMPLE</v>
      </c>
      <c r="W137" s="51" t="str">
        <f>IF($O137&gt;NORMA!$D$14,"NO CUMPLE","CUMPLE")</f>
        <v>NO CUMPLE</v>
      </c>
      <c r="X137" s="51" t="str">
        <f>IF(AND($N137&gt;=NORMA!$Q$4, $N137&lt;=NORMA!$R$4),"CUMPLE","NO CUMPLE")</f>
        <v>CUMPLE</v>
      </c>
      <c r="Y137" s="51" t="str">
        <f>IF($I137&gt;NORMA!$D$16,"NO CUMPLE","CUMPLE")</f>
        <v>NO CUMPLE</v>
      </c>
      <c r="Z137" s="51" t="str">
        <f>IF($M137&lt;NORMA!$D$23,"NO CUMPLE","CUMPLE")</f>
        <v>NO CUMPLE</v>
      </c>
      <c r="AA137" s="51" t="str">
        <f>IF($E137&gt;NORMA!$D$24,"NO CUMPLE","CUMPLE")</f>
        <v>CUMPLE</v>
      </c>
      <c r="AB137" s="51" t="str">
        <f>IF($F137&gt;NORMA!$D$25,"NO CUMPLE","CUMPLE")</f>
        <v>CUMPLE</v>
      </c>
      <c r="AC137" s="51" t="str">
        <f>IF($K137&gt;NORMA!$D$26,"NO CUMPLE","CUMPLE")</f>
        <v>NO CUMPLE</v>
      </c>
      <c r="AD137" s="51" t="str">
        <f>IF($J137&gt;NORMA!$D$27,"NO CUMPLE","CUMPLE")</f>
        <v>CUMPLE</v>
      </c>
      <c r="AE137" s="51" t="str">
        <f>IF($G137&gt;NORMA!$D$28,"NO CUMPLE","CUMPLE")</f>
        <v>CUMPLE</v>
      </c>
      <c r="AF137" s="51" t="str">
        <f>IF($H137&gt;NORMA!$D$29,"NO CUMPLE","CUMPLE")</f>
        <v>CUMPLE</v>
      </c>
      <c r="AG137" s="51" t="str">
        <f>IF($O137&gt;NORMA!$D$30,"NO CUMPLE","CUMPLE")</f>
        <v>NO CUMPLE</v>
      </c>
      <c r="AH137" s="51" t="str">
        <f>IF(AND($N137&gt;=NORMA!$R$18, $N137&lt;=NORMA!$S$18),"CUMPLE","NO CUMPLE")</f>
        <v>CUMPLE</v>
      </c>
      <c r="AI137" s="51" t="str">
        <f>IF($I137&gt;NORMA!$D$32,"NO CUMPLE","CUMPLE")</f>
        <v>NO CUMPLE</v>
      </c>
    </row>
    <row r="138" spans="1:35" ht="14.25" customHeight="1" x14ac:dyDescent="0.35">
      <c r="A138" s="40" t="s">
        <v>59</v>
      </c>
      <c r="B138" s="41" t="s">
        <v>58</v>
      </c>
      <c r="C138" s="42">
        <v>40641</v>
      </c>
      <c r="D138" s="43">
        <v>0.125</v>
      </c>
      <c r="E138" s="45">
        <v>7.6</v>
      </c>
      <c r="F138" s="45">
        <v>35.700000000000003</v>
      </c>
      <c r="G138" s="45">
        <v>11</v>
      </c>
      <c r="H138" s="86">
        <v>3.6</v>
      </c>
      <c r="I138" s="46">
        <v>0.41</v>
      </c>
      <c r="J138" s="87">
        <v>0.64</v>
      </c>
      <c r="K138" s="83">
        <v>5.4</v>
      </c>
      <c r="L138" s="88">
        <v>3.4299999999999997E-2</v>
      </c>
      <c r="M138" s="110">
        <v>3.95</v>
      </c>
      <c r="N138" s="110">
        <v>7.17</v>
      </c>
      <c r="O138" s="110">
        <v>11000000</v>
      </c>
      <c r="P138" s="51" t="str">
        <f>IF($M138&lt;NORMA!$D$7,"NO CUMPLE","CUMPLE")</f>
        <v>CUMPLE</v>
      </c>
      <c r="Q138" s="51" t="str">
        <f>IF($E138&gt;NORMA!$D$8,"NO CUMPLE","CUMPLE")</f>
        <v>CUMPLE</v>
      </c>
      <c r="R138" s="51" t="str">
        <f>IF($F138&gt;NORMA!$D$9,"NO CUMPLE","CUMPLE")</f>
        <v>CUMPLE</v>
      </c>
      <c r="S138" s="51" t="str">
        <f>IF($K138&gt;NORMA!$D$10,"NO CUMPLE","CUMPLE")</f>
        <v>CUMPLE</v>
      </c>
      <c r="T138" s="51" t="str">
        <f>IF($J138&gt;NORMA!$D$11,"NO CUMPLE","CUMPLE")</f>
        <v>CUMPLE</v>
      </c>
      <c r="U138" s="51" t="str">
        <f>IF($G138&gt;NORMA!$D$12,"NO CUMPLE","CUMPLE")</f>
        <v>CUMPLE</v>
      </c>
      <c r="V138" s="51" t="str">
        <f>IF($H138&gt;NORMA!$D$13,"NO CUMPLE","CUMPLE")</f>
        <v>CUMPLE</v>
      </c>
      <c r="W138" s="51" t="str">
        <f>IF($O138&gt;NORMA!$D$14,"NO CUMPLE","CUMPLE")</f>
        <v>NO CUMPLE</v>
      </c>
      <c r="X138" s="51" t="str">
        <f>IF(AND($N138&gt;=NORMA!$Q$4, $N138&lt;=NORMA!$R$4),"CUMPLE","NO CUMPLE")</f>
        <v>CUMPLE</v>
      </c>
      <c r="Y138" s="51" t="str">
        <f>IF($I138&gt;NORMA!$D$16,"NO CUMPLE","CUMPLE")</f>
        <v>CUMPLE</v>
      </c>
      <c r="Z138" s="51" t="str">
        <f>IF($M138&lt;NORMA!$D$23,"NO CUMPLE","CUMPLE")</f>
        <v>CUMPLE</v>
      </c>
      <c r="AA138" s="51" t="str">
        <f>IF($E138&gt;NORMA!$D$24,"NO CUMPLE","CUMPLE")</f>
        <v>CUMPLE</v>
      </c>
      <c r="AB138" s="51" t="str">
        <f>IF($F138&gt;NORMA!$D$25,"NO CUMPLE","CUMPLE")</f>
        <v>CUMPLE</v>
      </c>
      <c r="AC138" s="51" t="str">
        <f>IF($K138&gt;NORMA!$D$26,"NO CUMPLE","CUMPLE")</f>
        <v>CUMPLE</v>
      </c>
      <c r="AD138" s="51" t="str">
        <f>IF($J138&gt;NORMA!$D$27,"NO CUMPLE","CUMPLE")</f>
        <v>CUMPLE</v>
      </c>
      <c r="AE138" s="51" t="str">
        <f>IF($G138&gt;NORMA!$D$28,"NO CUMPLE","CUMPLE")</f>
        <v>CUMPLE</v>
      </c>
      <c r="AF138" s="51" t="str">
        <f>IF($H138&gt;NORMA!$D$29,"NO CUMPLE","CUMPLE")</f>
        <v>CUMPLE</v>
      </c>
      <c r="AG138" s="51" t="str">
        <f>IF($O138&gt;NORMA!$D$30,"NO CUMPLE","CUMPLE")</f>
        <v>NO CUMPLE</v>
      </c>
      <c r="AH138" s="51" t="str">
        <f>IF(AND($N138&gt;=NORMA!$R$18, $N138&lt;=NORMA!$S$18),"CUMPLE","NO CUMPLE")</f>
        <v>CUMPLE</v>
      </c>
      <c r="AI138" s="51" t="str">
        <f>IF($I138&gt;NORMA!$D$32,"NO CUMPLE","CUMPLE")</f>
        <v>CUMPLE</v>
      </c>
    </row>
    <row r="139" spans="1:35" ht="14.25" customHeight="1" x14ac:dyDescent="0.35">
      <c r="A139" s="40" t="s">
        <v>57</v>
      </c>
      <c r="B139" s="91" t="s">
        <v>58</v>
      </c>
      <c r="C139" s="56">
        <v>40646</v>
      </c>
      <c r="D139" s="52">
        <v>0.5</v>
      </c>
      <c r="E139" s="53">
        <v>4</v>
      </c>
      <c r="F139" s="53">
        <v>35.200000000000003</v>
      </c>
      <c r="G139" s="53">
        <v>39</v>
      </c>
      <c r="H139" s="86">
        <v>3.6</v>
      </c>
      <c r="I139" s="54">
        <v>0.94</v>
      </c>
      <c r="J139" s="82">
        <v>0.39</v>
      </c>
      <c r="K139" s="83">
        <v>4.0999999999999996</v>
      </c>
      <c r="L139" s="84">
        <v>2.4220999999999999</v>
      </c>
      <c r="M139" s="50">
        <v>1.38</v>
      </c>
      <c r="N139" s="50">
        <v>6.74</v>
      </c>
      <c r="O139" s="50">
        <v>240000</v>
      </c>
      <c r="P139" s="51" t="str">
        <f>IF($M139&lt;NORMA!$D$7,"NO CUMPLE","CUMPLE")</f>
        <v>CUMPLE</v>
      </c>
      <c r="Q139" s="51" t="str">
        <f>IF($E139&gt;NORMA!$D$8,"NO CUMPLE","CUMPLE")</f>
        <v>CUMPLE</v>
      </c>
      <c r="R139" s="51" t="str">
        <f>IF($F139&gt;NORMA!$D$9,"NO CUMPLE","CUMPLE")</f>
        <v>CUMPLE</v>
      </c>
      <c r="S139" s="51" t="str">
        <f>IF($K139&gt;NORMA!$D$10,"NO CUMPLE","CUMPLE")</f>
        <v>CUMPLE</v>
      </c>
      <c r="T139" s="51" t="str">
        <f>IF($J139&gt;NORMA!$D$11,"NO CUMPLE","CUMPLE")</f>
        <v>CUMPLE</v>
      </c>
      <c r="U139" s="51" t="str">
        <f>IF($G139&gt;NORMA!$D$12,"NO CUMPLE","CUMPLE")</f>
        <v>CUMPLE</v>
      </c>
      <c r="V139" s="51" t="str">
        <f>IF($H139&gt;NORMA!$D$13,"NO CUMPLE","CUMPLE")</f>
        <v>CUMPLE</v>
      </c>
      <c r="W139" s="51" t="str">
        <f>IF($O139&gt;NORMA!$D$14,"NO CUMPLE","CUMPLE")</f>
        <v>CUMPLE</v>
      </c>
      <c r="X139" s="51" t="str">
        <f>IF(AND($N139&gt;=NORMA!$Q$4, $N139&lt;=NORMA!$R$4),"CUMPLE","NO CUMPLE")</f>
        <v>CUMPLE</v>
      </c>
      <c r="Y139" s="51" t="str">
        <f>IF($I139&gt;NORMA!$D$16,"NO CUMPLE","CUMPLE")</f>
        <v>CUMPLE</v>
      </c>
      <c r="Z139" s="51" t="str">
        <f>IF($M139&lt;NORMA!$D$23,"NO CUMPLE","CUMPLE")</f>
        <v>CUMPLE</v>
      </c>
      <c r="AA139" s="51" t="str">
        <f>IF($E139&gt;NORMA!$D$24,"NO CUMPLE","CUMPLE")</f>
        <v>CUMPLE</v>
      </c>
      <c r="AB139" s="51" t="str">
        <f>IF($F139&gt;NORMA!$D$25,"NO CUMPLE","CUMPLE")</f>
        <v>CUMPLE</v>
      </c>
      <c r="AC139" s="51" t="str">
        <f>IF($K139&gt;NORMA!$D$26,"NO CUMPLE","CUMPLE")</f>
        <v>CUMPLE</v>
      </c>
      <c r="AD139" s="51" t="str">
        <f>IF($J139&gt;NORMA!$D$27,"NO CUMPLE","CUMPLE")</f>
        <v>CUMPLE</v>
      </c>
      <c r="AE139" s="51" t="str">
        <f>IF($G139&gt;NORMA!$D$28,"NO CUMPLE","CUMPLE")</f>
        <v>CUMPLE</v>
      </c>
      <c r="AF139" s="51" t="str">
        <f>IF($H139&gt;NORMA!$D$29,"NO CUMPLE","CUMPLE")</f>
        <v>CUMPLE</v>
      </c>
      <c r="AG139" s="51" t="str">
        <f>IF($O139&gt;NORMA!$D$30,"NO CUMPLE","CUMPLE")</f>
        <v>NO CUMPLE</v>
      </c>
      <c r="AH139" s="51" t="str">
        <f>IF(AND($N139&gt;=NORMA!$R$18, $N139&lt;=NORMA!$S$18),"CUMPLE","NO CUMPLE")</f>
        <v>CUMPLE</v>
      </c>
      <c r="AI139" s="51" t="str">
        <f>IF($I139&gt;NORMA!$D$32,"NO CUMPLE","CUMPLE")</f>
        <v>CUMPLE</v>
      </c>
    </row>
    <row r="140" spans="1:35" ht="14.25" customHeight="1" x14ac:dyDescent="0.35">
      <c r="A140" s="40" t="s">
        <v>60</v>
      </c>
      <c r="B140" s="91" t="s">
        <v>58</v>
      </c>
      <c r="C140" s="56">
        <v>40649</v>
      </c>
      <c r="D140" s="52">
        <v>0.5</v>
      </c>
      <c r="E140" s="53">
        <v>18.2</v>
      </c>
      <c r="F140" s="53">
        <v>67</v>
      </c>
      <c r="G140" s="53">
        <v>46</v>
      </c>
      <c r="H140" s="85">
        <v>4.5999999999999996</v>
      </c>
      <c r="I140" s="54">
        <v>2.0299999999999998</v>
      </c>
      <c r="J140" s="82">
        <v>0.88</v>
      </c>
      <c r="K140" s="83">
        <v>10.3</v>
      </c>
      <c r="L140" s="84">
        <v>0.1895</v>
      </c>
      <c r="M140" s="50">
        <v>0.09</v>
      </c>
      <c r="N140" s="50">
        <v>6.93</v>
      </c>
      <c r="O140" s="50">
        <v>4600000</v>
      </c>
      <c r="P140" s="51" t="str">
        <f>IF($M140&lt;NORMA!$D$7,"NO CUMPLE","CUMPLE")</f>
        <v>NO CUMPLE</v>
      </c>
      <c r="Q140" s="51" t="str">
        <f>IF($E140&gt;NORMA!$D$8,"NO CUMPLE","CUMPLE")</f>
        <v>CUMPLE</v>
      </c>
      <c r="R140" s="51" t="str">
        <f>IF($F140&gt;NORMA!$D$9,"NO CUMPLE","CUMPLE")</f>
        <v>CUMPLE</v>
      </c>
      <c r="S140" s="51" t="str">
        <f>IF($K140&gt;NORMA!$D$10,"NO CUMPLE","CUMPLE")</f>
        <v>CUMPLE</v>
      </c>
      <c r="T140" s="51" t="str">
        <f>IF($J140&gt;NORMA!$D$11,"NO CUMPLE","CUMPLE")</f>
        <v>CUMPLE</v>
      </c>
      <c r="U140" s="51" t="str">
        <f>IF($G140&gt;NORMA!$D$12,"NO CUMPLE","CUMPLE")</f>
        <v>CUMPLE</v>
      </c>
      <c r="V140" s="51" t="str">
        <f>IF($H140&gt;NORMA!$D$13,"NO CUMPLE","CUMPLE")</f>
        <v>CUMPLE</v>
      </c>
      <c r="W140" s="51" t="str">
        <f>IF($O140&gt;NORMA!$D$14,"NO CUMPLE","CUMPLE")</f>
        <v>NO CUMPLE</v>
      </c>
      <c r="X140" s="51" t="str">
        <f>IF(AND($N140&gt;=NORMA!$Q$4, $N140&lt;=NORMA!$R$4),"CUMPLE","NO CUMPLE")</f>
        <v>CUMPLE</v>
      </c>
      <c r="Y140" s="51" t="str">
        <f>IF($I140&gt;NORMA!$D$16,"NO CUMPLE","CUMPLE")</f>
        <v>CUMPLE</v>
      </c>
      <c r="Z140" s="51" t="str">
        <f>IF($M140&lt;NORMA!$D$23,"NO CUMPLE","CUMPLE")</f>
        <v>NO CUMPLE</v>
      </c>
      <c r="AA140" s="51" t="str">
        <f>IF($E140&gt;NORMA!$D$24,"NO CUMPLE","CUMPLE")</f>
        <v>CUMPLE</v>
      </c>
      <c r="AB140" s="51" t="str">
        <f>IF($F140&gt;NORMA!$D$25,"NO CUMPLE","CUMPLE")</f>
        <v>CUMPLE</v>
      </c>
      <c r="AC140" s="51" t="str">
        <f>IF($K140&gt;NORMA!$D$26,"NO CUMPLE","CUMPLE")</f>
        <v>NO CUMPLE</v>
      </c>
      <c r="AD140" s="51" t="str">
        <f>IF($J140&gt;NORMA!$D$27,"NO CUMPLE","CUMPLE")</f>
        <v>CUMPLE</v>
      </c>
      <c r="AE140" s="51" t="str">
        <f>IF($G140&gt;NORMA!$D$28,"NO CUMPLE","CUMPLE")</f>
        <v>CUMPLE</v>
      </c>
      <c r="AF140" s="51" t="str">
        <f>IF($H140&gt;NORMA!$D$29,"NO CUMPLE","CUMPLE")</f>
        <v>CUMPLE</v>
      </c>
      <c r="AG140" s="51" t="str">
        <f>IF($O140&gt;NORMA!$D$30,"NO CUMPLE","CUMPLE")</f>
        <v>NO CUMPLE</v>
      </c>
      <c r="AH140" s="51" t="str">
        <f>IF(AND($N140&gt;=NORMA!$R$18, $N140&lt;=NORMA!$S$18),"CUMPLE","NO CUMPLE")</f>
        <v>CUMPLE</v>
      </c>
      <c r="AI140" s="51" t="str">
        <f>IF($I140&gt;NORMA!$D$32,"NO CUMPLE","CUMPLE")</f>
        <v>NO CUMPLE</v>
      </c>
    </row>
    <row r="141" spans="1:35" ht="14.25" customHeight="1" x14ac:dyDescent="0.35">
      <c r="A141" s="40" t="s">
        <v>59</v>
      </c>
      <c r="B141" s="41" t="s">
        <v>58</v>
      </c>
      <c r="C141" s="42">
        <v>40660</v>
      </c>
      <c r="D141" s="43">
        <v>0.5</v>
      </c>
      <c r="E141" s="45">
        <v>56.4</v>
      </c>
      <c r="F141" s="45">
        <v>152</v>
      </c>
      <c r="G141" s="45">
        <v>56</v>
      </c>
      <c r="H141" s="86">
        <v>3.6</v>
      </c>
      <c r="I141" s="46">
        <v>5.08</v>
      </c>
      <c r="J141" s="87">
        <v>2.5</v>
      </c>
      <c r="K141" s="83">
        <v>17.399999999999999</v>
      </c>
      <c r="L141" s="88">
        <v>8.3400000000000002E-2</v>
      </c>
      <c r="M141" s="110">
        <v>0.79</v>
      </c>
      <c r="N141" s="110">
        <v>7.41</v>
      </c>
      <c r="O141" s="110">
        <v>4600000</v>
      </c>
      <c r="P141" s="51" t="str">
        <f>IF($M141&lt;NORMA!$D$7,"NO CUMPLE","CUMPLE")</f>
        <v>CUMPLE</v>
      </c>
      <c r="Q141" s="51" t="str">
        <f>IF($E141&gt;NORMA!$D$8,"NO CUMPLE","CUMPLE")</f>
        <v>CUMPLE</v>
      </c>
      <c r="R141" s="51" t="str">
        <f>IF($F141&gt;NORMA!$D$9,"NO CUMPLE","CUMPLE")</f>
        <v>CUMPLE</v>
      </c>
      <c r="S141" s="51" t="str">
        <f>IF($K141&gt;NORMA!$D$10,"NO CUMPLE","CUMPLE")</f>
        <v>CUMPLE</v>
      </c>
      <c r="T141" s="51" t="str">
        <f>IF($J141&gt;NORMA!$D$11,"NO CUMPLE","CUMPLE")</f>
        <v>CUMPLE</v>
      </c>
      <c r="U141" s="51" t="str">
        <f>IF($G141&gt;NORMA!$D$12,"NO CUMPLE","CUMPLE")</f>
        <v>CUMPLE</v>
      </c>
      <c r="V141" s="51" t="str">
        <f>IF($H141&gt;NORMA!$D$13,"NO CUMPLE","CUMPLE")</f>
        <v>CUMPLE</v>
      </c>
      <c r="W141" s="51" t="str">
        <f>IF($O141&gt;NORMA!$D$14,"NO CUMPLE","CUMPLE")</f>
        <v>NO CUMPLE</v>
      </c>
      <c r="X141" s="51" t="str">
        <f>IF(AND($N141&gt;=NORMA!$Q$4, $N141&lt;=NORMA!$R$4),"CUMPLE","NO CUMPLE")</f>
        <v>CUMPLE</v>
      </c>
      <c r="Y141" s="51" t="str">
        <f>IF($I141&gt;NORMA!$D$16,"NO CUMPLE","CUMPLE")</f>
        <v>NO CUMPLE</v>
      </c>
      <c r="Z141" s="51" t="str">
        <f>IF($M141&lt;NORMA!$D$23,"NO CUMPLE","CUMPLE")</f>
        <v>NO CUMPLE</v>
      </c>
      <c r="AA141" s="51" t="str">
        <f>IF($E141&gt;NORMA!$D$24,"NO CUMPLE","CUMPLE")</f>
        <v>CUMPLE</v>
      </c>
      <c r="AB141" s="51" t="str">
        <f>IF($F141&gt;NORMA!$D$25,"NO CUMPLE","CUMPLE")</f>
        <v>CUMPLE</v>
      </c>
      <c r="AC141" s="51" t="str">
        <f>IF($K141&gt;NORMA!$D$26,"NO CUMPLE","CUMPLE")</f>
        <v>NO CUMPLE</v>
      </c>
      <c r="AD141" s="51" t="str">
        <f>IF($J141&gt;NORMA!$D$27,"NO CUMPLE","CUMPLE")</f>
        <v>CUMPLE</v>
      </c>
      <c r="AE141" s="51" t="str">
        <f>IF($G141&gt;NORMA!$D$28,"NO CUMPLE","CUMPLE")</f>
        <v>NO CUMPLE</v>
      </c>
      <c r="AF141" s="51" t="str">
        <f>IF($H141&gt;NORMA!$D$29,"NO CUMPLE","CUMPLE")</f>
        <v>CUMPLE</v>
      </c>
      <c r="AG141" s="51" t="str">
        <f>IF($O141&gt;NORMA!$D$30,"NO CUMPLE","CUMPLE")</f>
        <v>NO CUMPLE</v>
      </c>
      <c r="AH141" s="51" t="str">
        <f>IF(AND($N141&gt;=NORMA!$R$18, $N141&lt;=NORMA!$S$18),"CUMPLE","NO CUMPLE")</f>
        <v>CUMPLE</v>
      </c>
      <c r="AI141" s="51" t="str">
        <f>IF($I141&gt;NORMA!$D$32,"NO CUMPLE","CUMPLE")</f>
        <v>NO CUMPLE</v>
      </c>
    </row>
    <row r="142" spans="1:35" ht="14.25" customHeight="1" x14ac:dyDescent="0.35">
      <c r="A142" s="40" t="s">
        <v>60</v>
      </c>
      <c r="B142" s="91" t="s">
        <v>58</v>
      </c>
      <c r="C142" s="56">
        <v>40672</v>
      </c>
      <c r="D142" s="52">
        <v>0.3125</v>
      </c>
      <c r="E142" s="53">
        <v>10.8</v>
      </c>
      <c r="F142" s="53">
        <v>67.900000000000006</v>
      </c>
      <c r="G142" s="53">
        <v>73</v>
      </c>
      <c r="H142" s="86">
        <v>10.199999999999999</v>
      </c>
      <c r="I142" s="54">
        <v>2.14</v>
      </c>
      <c r="J142" s="82">
        <v>1.5</v>
      </c>
      <c r="K142" s="83">
        <v>11</v>
      </c>
      <c r="L142" s="84">
        <v>0.49659999999999999</v>
      </c>
      <c r="M142" s="50">
        <v>0.54</v>
      </c>
      <c r="N142" s="50">
        <v>7.17</v>
      </c>
      <c r="O142" s="50">
        <v>9300000</v>
      </c>
      <c r="P142" s="51" t="str">
        <f>IF($M142&lt;NORMA!$D$7,"NO CUMPLE","CUMPLE")</f>
        <v>CUMPLE</v>
      </c>
      <c r="Q142" s="51" t="str">
        <f>IF($E142&gt;NORMA!$D$8,"NO CUMPLE","CUMPLE")</f>
        <v>CUMPLE</v>
      </c>
      <c r="R142" s="51" t="str">
        <f>IF($F142&gt;NORMA!$D$9,"NO CUMPLE","CUMPLE")</f>
        <v>CUMPLE</v>
      </c>
      <c r="S142" s="51" t="str">
        <f>IF($K142&gt;NORMA!$D$10,"NO CUMPLE","CUMPLE")</f>
        <v>CUMPLE</v>
      </c>
      <c r="T142" s="51" t="str">
        <f>IF($J142&gt;NORMA!$D$11,"NO CUMPLE","CUMPLE")</f>
        <v>CUMPLE</v>
      </c>
      <c r="U142" s="51" t="str">
        <f>IF($G142&gt;NORMA!$D$12,"NO CUMPLE","CUMPLE")</f>
        <v>CUMPLE</v>
      </c>
      <c r="V142" s="51" t="str">
        <f>IF($H142&gt;NORMA!$D$13,"NO CUMPLE","CUMPLE")</f>
        <v>CUMPLE</v>
      </c>
      <c r="W142" s="51" t="str">
        <f>IF($O142&gt;NORMA!$D$14,"NO CUMPLE","CUMPLE")</f>
        <v>NO CUMPLE</v>
      </c>
      <c r="X142" s="51" t="str">
        <f>IF(AND($N142&gt;=NORMA!$Q$4, $N142&lt;=NORMA!$R$4),"CUMPLE","NO CUMPLE")</f>
        <v>CUMPLE</v>
      </c>
      <c r="Y142" s="51" t="str">
        <f>IF($I142&gt;NORMA!$D$16,"NO CUMPLE","CUMPLE")</f>
        <v>CUMPLE</v>
      </c>
      <c r="Z142" s="51" t="str">
        <f>IF($M142&lt;NORMA!$D$23,"NO CUMPLE","CUMPLE")</f>
        <v>NO CUMPLE</v>
      </c>
      <c r="AA142" s="51" t="str">
        <f>IF($E142&gt;NORMA!$D$24,"NO CUMPLE","CUMPLE")</f>
        <v>CUMPLE</v>
      </c>
      <c r="AB142" s="51" t="str">
        <f>IF($F142&gt;NORMA!$D$25,"NO CUMPLE","CUMPLE")</f>
        <v>CUMPLE</v>
      </c>
      <c r="AC142" s="51" t="str">
        <f>IF($K142&gt;NORMA!$D$26,"NO CUMPLE","CUMPLE")</f>
        <v>NO CUMPLE</v>
      </c>
      <c r="AD142" s="51" t="str">
        <f>IF($J142&gt;NORMA!$D$27,"NO CUMPLE","CUMPLE")</f>
        <v>CUMPLE</v>
      </c>
      <c r="AE142" s="51" t="str">
        <f>IF($G142&gt;NORMA!$D$28,"NO CUMPLE","CUMPLE")</f>
        <v>NO CUMPLE</v>
      </c>
      <c r="AF142" s="51" t="str">
        <f>IF($H142&gt;NORMA!$D$29,"NO CUMPLE","CUMPLE")</f>
        <v>NO CUMPLE</v>
      </c>
      <c r="AG142" s="51" t="str">
        <f>IF($O142&gt;NORMA!$D$30,"NO CUMPLE","CUMPLE")</f>
        <v>NO CUMPLE</v>
      </c>
      <c r="AH142" s="51" t="str">
        <f>IF(AND($N142&gt;=NORMA!$R$18, $N142&lt;=NORMA!$S$18),"CUMPLE","NO CUMPLE")</f>
        <v>CUMPLE</v>
      </c>
      <c r="AI142" s="51" t="str">
        <f>IF($I142&gt;NORMA!$D$32,"NO CUMPLE","CUMPLE")</f>
        <v>NO CUMPLE</v>
      </c>
    </row>
    <row r="143" spans="1:35" ht="14.25" customHeight="1" x14ac:dyDescent="0.35">
      <c r="A143" s="40" t="s">
        <v>57</v>
      </c>
      <c r="B143" s="91" t="s">
        <v>58</v>
      </c>
      <c r="C143" s="56">
        <v>40673</v>
      </c>
      <c r="D143" s="52">
        <v>0.3125</v>
      </c>
      <c r="E143" s="53">
        <v>8.1999999999999993</v>
      </c>
      <c r="F143" s="53">
        <v>54.1</v>
      </c>
      <c r="G143" s="53">
        <v>69</v>
      </c>
      <c r="H143" s="86">
        <v>3.6</v>
      </c>
      <c r="I143" s="54">
        <v>1.45</v>
      </c>
      <c r="J143" s="82">
        <v>1.1599999999999999</v>
      </c>
      <c r="K143" s="83">
        <v>9.5</v>
      </c>
      <c r="L143" s="84">
        <v>5.1582999999999997</v>
      </c>
      <c r="M143" s="50">
        <v>0.5</v>
      </c>
      <c r="N143" s="50">
        <v>7.1</v>
      </c>
      <c r="O143" s="50">
        <v>150000</v>
      </c>
      <c r="P143" s="51" t="str">
        <f>IF($M143&lt;NORMA!$D$7,"NO CUMPLE","CUMPLE")</f>
        <v>CUMPLE</v>
      </c>
      <c r="Q143" s="51" t="str">
        <f>IF($E143&gt;NORMA!$D$8,"NO CUMPLE","CUMPLE")</f>
        <v>CUMPLE</v>
      </c>
      <c r="R143" s="51" t="str">
        <f>IF($F143&gt;NORMA!$D$9,"NO CUMPLE","CUMPLE")</f>
        <v>CUMPLE</v>
      </c>
      <c r="S143" s="51" t="str">
        <f>IF($K143&gt;NORMA!$D$10,"NO CUMPLE","CUMPLE")</f>
        <v>CUMPLE</v>
      </c>
      <c r="T143" s="51" t="str">
        <f>IF($J143&gt;NORMA!$D$11,"NO CUMPLE","CUMPLE")</f>
        <v>CUMPLE</v>
      </c>
      <c r="U143" s="51" t="str">
        <f>IF($G143&gt;NORMA!$D$12,"NO CUMPLE","CUMPLE")</f>
        <v>CUMPLE</v>
      </c>
      <c r="V143" s="51" t="str">
        <f>IF($H143&gt;NORMA!$D$13,"NO CUMPLE","CUMPLE")</f>
        <v>CUMPLE</v>
      </c>
      <c r="W143" s="51" t="str">
        <f>IF($O143&gt;NORMA!$D$14,"NO CUMPLE","CUMPLE")</f>
        <v>CUMPLE</v>
      </c>
      <c r="X143" s="51" t="str">
        <f>IF(AND($N143&gt;=NORMA!$Q$4, $N143&lt;=NORMA!$R$4),"CUMPLE","NO CUMPLE")</f>
        <v>CUMPLE</v>
      </c>
      <c r="Y143" s="51" t="str">
        <f>IF($I143&gt;NORMA!$D$16,"NO CUMPLE","CUMPLE")</f>
        <v>CUMPLE</v>
      </c>
      <c r="Z143" s="51" t="str">
        <f>IF($M143&lt;NORMA!$D$23,"NO CUMPLE","CUMPLE")</f>
        <v>NO CUMPLE</v>
      </c>
      <c r="AA143" s="51" t="str">
        <f>IF($E143&gt;NORMA!$D$24,"NO CUMPLE","CUMPLE")</f>
        <v>CUMPLE</v>
      </c>
      <c r="AB143" s="51" t="str">
        <f>IF($F143&gt;NORMA!$D$25,"NO CUMPLE","CUMPLE")</f>
        <v>CUMPLE</v>
      </c>
      <c r="AC143" s="51" t="str">
        <f>IF($K143&gt;NORMA!$D$26,"NO CUMPLE","CUMPLE")</f>
        <v>NO CUMPLE</v>
      </c>
      <c r="AD143" s="51" t="str">
        <f>IF($J143&gt;NORMA!$D$27,"NO CUMPLE","CUMPLE")</f>
        <v>CUMPLE</v>
      </c>
      <c r="AE143" s="51" t="str">
        <f>IF($G143&gt;NORMA!$D$28,"NO CUMPLE","CUMPLE")</f>
        <v>NO CUMPLE</v>
      </c>
      <c r="AF143" s="51" t="str">
        <f>IF($H143&gt;NORMA!$D$29,"NO CUMPLE","CUMPLE")</f>
        <v>CUMPLE</v>
      </c>
      <c r="AG143" s="51" t="str">
        <f>IF($O143&gt;NORMA!$D$30,"NO CUMPLE","CUMPLE")</f>
        <v>NO CUMPLE</v>
      </c>
      <c r="AH143" s="51" t="str">
        <f>IF(AND($N143&gt;=NORMA!$R$18, $N143&lt;=NORMA!$S$18),"CUMPLE","NO CUMPLE")</f>
        <v>CUMPLE</v>
      </c>
      <c r="AI143" s="51" t="str">
        <f>IF($I143&gt;NORMA!$D$32,"NO CUMPLE","CUMPLE")</f>
        <v>NO CUMPLE</v>
      </c>
    </row>
    <row r="144" spans="1:35" ht="14.25" customHeight="1" x14ac:dyDescent="0.35">
      <c r="A144" s="40" t="s">
        <v>59</v>
      </c>
      <c r="B144" s="41" t="s">
        <v>58</v>
      </c>
      <c r="C144" s="42">
        <v>40675</v>
      </c>
      <c r="D144" s="43">
        <v>0.60416666666666696</v>
      </c>
      <c r="E144" s="45">
        <v>161</v>
      </c>
      <c r="F144" s="45">
        <v>576</v>
      </c>
      <c r="G144" s="45">
        <v>745</v>
      </c>
      <c r="H144" s="86">
        <v>12</v>
      </c>
      <c r="I144" s="46">
        <v>6.47</v>
      </c>
      <c r="J144" s="87">
        <v>4.78</v>
      </c>
      <c r="K144" s="83">
        <v>27</v>
      </c>
      <c r="L144" s="88">
        <v>6.2399999999999997E-2</v>
      </c>
      <c r="M144" s="110">
        <v>1.55</v>
      </c>
      <c r="N144" s="110">
        <v>8.5399999999999991</v>
      </c>
      <c r="O144" s="110">
        <v>46000000</v>
      </c>
      <c r="P144" s="51" t="str">
        <f>IF($M144&lt;NORMA!$D$7,"NO CUMPLE","CUMPLE")</f>
        <v>CUMPLE</v>
      </c>
      <c r="Q144" s="51" t="str">
        <f>IF($E144&gt;NORMA!$D$8,"NO CUMPLE","CUMPLE")</f>
        <v>NO CUMPLE</v>
      </c>
      <c r="R144" s="51" t="str">
        <f>IF($F144&gt;NORMA!$D$9,"NO CUMPLE","CUMPLE")</f>
        <v>NO CUMPLE</v>
      </c>
      <c r="S144" s="51" t="str">
        <f>IF($K144&gt;NORMA!$D$10,"NO CUMPLE","CUMPLE")</f>
        <v>CUMPLE</v>
      </c>
      <c r="T144" s="51" t="str">
        <f>IF($J144&gt;NORMA!$D$11,"NO CUMPLE","CUMPLE")</f>
        <v>CUMPLE</v>
      </c>
      <c r="U144" s="51" t="str">
        <f>IF($G144&gt;NORMA!$D$12,"NO CUMPLE","CUMPLE")</f>
        <v>NO CUMPLE</v>
      </c>
      <c r="V144" s="51" t="str">
        <f>IF($H144&gt;NORMA!$D$13,"NO CUMPLE","CUMPLE")</f>
        <v>CUMPLE</v>
      </c>
      <c r="W144" s="51" t="str">
        <f>IF($O144&gt;NORMA!$D$14,"NO CUMPLE","CUMPLE")</f>
        <v>NO CUMPLE</v>
      </c>
      <c r="X144" s="51" t="str">
        <f>IF(AND($N144&gt;=NORMA!$Q$4, $N144&lt;=NORMA!$R$4),"CUMPLE","NO CUMPLE")</f>
        <v>CUMPLE</v>
      </c>
      <c r="Y144" s="51" t="str">
        <f>IF($I144&gt;NORMA!$D$16,"NO CUMPLE","CUMPLE")</f>
        <v>NO CUMPLE</v>
      </c>
      <c r="Z144" s="51" t="str">
        <f>IF($M144&lt;NORMA!$D$23,"NO CUMPLE","CUMPLE")</f>
        <v>CUMPLE</v>
      </c>
      <c r="AA144" s="51" t="str">
        <f>IF($E144&gt;NORMA!$D$24,"NO CUMPLE","CUMPLE")</f>
        <v>NO CUMPLE</v>
      </c>
      <c r="AB144" s="51" t="str">
        <f>IF($F144&gt;NORMA!$D$25,"NO CUMPLE","CUMPLE")</f>
        <v>NO CUMPLE</v>
      </c>
      <c r="AC144" s="51" t="str">
        <f>IF($K144&gt;NORMA!$D$26,"NO CUMPLE","CUMPLE")</f>
        <v>NO CUMPLE</v>
      </c>
      <c r="AD144" s="51" t="str">
        <f>IF($J144&gt;NORMA!$D$27,"NO CUMPLE","CUMPLE")</f>
        <v>CUMPLE</v>
      </c>
      <c r="AE144" s="51" t="str">
        <f>IF($G144&gt;NORMA!$D$28,"NO CUMPLE","CUMPLE")</f>
        <v>NO CUMPLE</v>
      </c>
      <c r="AF144" s="51" t="str">
        <f>IF($H144&gt;NORMA!$D$29,"NO CUMPLE","CUMPLE")</f>
        <v>NO CUMPLE</v>
      </c>
      <c r="AG144" s="51" t="str">
        <f>IF($O144&gt;NORMA!$D$30,"NO CUMPLE","CUMPLE")</f>
        <v>NO CUMPLE</v>
      </c>
      <c r="AH144" s="51" t="str">
        <f>IF(AND($N144&gt;=NORMA!$R$18, $N144&lt;=NORMA!$S$18),"CUMPLE","NO CUMPLE")</f>
        <v>NO CUMPLE</v>
      </c>
      <c r="AI144" s="51" t="str">
        <f>IF($I144&gt;NORMA!$D$32,"NO CUMPLE","CUMPLE")</f>
        <v>NO CUMPLE</v>
      </c>
    </row>
    <row r="145" spans="1:35" ht="14.25" customHeight="1" x14ac:dyDescent="0.35">
      <c r="A145" s="40" t="s">
        <v>59</v>
      </c>
      <c r="B145" s="41" t="s">
        <v>58</v>
      </c>
      <c r="C145" s="42">
        <v>40693</v>
      </c>
      <c r="D145" s="43">
        <v>0.54166666666666696</v>
      </c>
      <c r="E145" s="45">
        <v>81.599999999999994</v>
      </c>
      <c r="F145" s="45">
        <v>335</v>
      </c>
      <c r="G145" s="45">
        <v>76</v>
      </c>
      <c r="H145" s="86">
        <v>8.1999999999999993</v>
      </c>
      <c r="I145" s="46">
        <v>1.47</v>
      </c>
      <c r="J145" s="87">
        <v>2.87</v>
      </c>
      <c r="K145" s="83">
        <v>18.02</v>
      </c>
      <c r="L145" s="88">
        <v>0.1036</v>
      </c>
      <c r="M145" s="110">
        <v>2.27</v>
      </c>
      <c r="N145" s="110">
        <v>7.52</v>
      </c>
      <c r="O145" s="110">
        <v>2300000</v>
      </c>
      <c r="P145" s="51" t="str">
        <f>IF($M145&lt;NORMA!$D$7,"NO CUMPLE","CUMPLE")</f>
        <v>CUMPLE</v>
      </c>
      <c r="Q145" s="51" t="str">
        <f>IF($E145&gt;NORMA!$D$8,"NO CUMPLE","CUMPLE")</f>
        <v>CUMPLE</v>
      </c>
      <c r="R145" s="51" t="str">
        <f>IF($F145&gt;NORMA!$D$9,"NO CUMPLE","CUMPLE")</f>
        <v>NO CUMPLE</v>
      </c>
      <c r="S145" s="51" t="str">
        <f>IF($K145&gt;NORMA!$D$10,"NO CUMPLE","CUMPLE")</f>
        <v>CUMPLE</v>
      </c>
      <c r="T145" s="51" t="str">
        <f>IF($J145&gt;NORMA!$D$11,"NO CUMPLE","CUMPLE")</f>
        <v>CUMPLE</v>
      </c>
      <c r="U145" s="51" t="str">
        <f>IF($G145&gt;NORMA!$D$12,"NO CUMPLE","CUMPLE")</f>
        <v>CUMPLE</v>
      </c>
      <c r="V145" s="51" t="str">
        <f>IF($H145&gt;NORMA!$D$13,"NO CUMPLE","CUMPLE")</f>
        <v>CUMPLE</v>
      </c>
      <c r="W145" s="51" t="str">
        <f>IF($O145&gt;NORMA!$D$14,"NO CUMPLE","CUMPLE")</f>
        <v>NO CUMPLE</v>
      </c>
      <c r="X145" s="51" t="str">
        <f>IF(AND($N145&gt;=NORMA!$Q$4, $N145&lt;=NORMA!$R$4),"CUMPLE","NO CUMPLE")</f>
        <v>CUMPLE</v>
      </c>
      <c r="Y145" s="51" t="str">
        <f>IF($I145&gt;NORMA!$D$16,"NO CUMPLE","CUMPLE")</f>
        <v>CUMPLE</v>
      </c>
      <c r="Z145" s="51" t="str">
        <f>IF($M145&lt;NORMA!$D$23,"NO CUMPLE","CUMPLE")</f>
        <v>CUMPLE</v>
      </c>
      <c r="AA145" s="51" t="str">
        <f>IF($E145&gt;NORMA!$D$24,"NO CUMPLE","CUMPLE")</f>
        <v>NO CUMPLE</v>
      </c>
      <c r="AB145" s="51" t="str">
        <f>IF($F145&gt;NORMA!$D$25,"NO CUMPLE","CUMPLE")</f>
        <v>NO CUMPLE</v>
      </c>
      <c r="AC145" s="51" t="str">
        <f>IF($K145&gt;NORMA!$D$26,"NO CUMPLE","CUMPLE")</f>
        <v>NO CUMPLE</v>
      </c>
      <c r="AD145" s="51" t="str">
        <f>IF($J145&gt;NORMA!$D$27,"NO CUMPLE","CUMPLE")</f>
        <v>CUMPLE</v>
      </c>
      <c r="AE145" s="51" t="str">
        <f>IF($G145&gt;NORMA!$D$28,"NO CUMPLE","CUMPLE")</f>
        <v>NO CUMPLE</v>
      </c>
      <c r="AF145" s="51" t="str">
        <f>IF($H145&gt;NORMA!$D$29,"NO CUMPLE","CUMPLE")</f>
        <v>CUMPLE</v>
      </c>
      <c r="AG145" s="51" t="str">
        <f>IF($O145&gt;NORMA!$D$30,"NO CUMPLE","CUMPLE")</f>
        <v>NO CUMPLE</v>
      </c>
      <c r="AH145" s="51" t="str">
        <f>IF(AND($N145&gt;=NORMA!$R$18, $N145&lt;=NORMA!$S$18),"CUMPLE","NO CUMPLE")</f>
        <v>CUMPLE</v>
      </c>
      <c r="AI145" s="51" t="str">
        <f>IF($I145&gt;NORMA!$D$32,"NO CUMPLE","CUMPLE")</f>
        <v>NO CUMPLE</v>
      </c>
    </row>
    <row r="146" spans="1:35" ht="14.25" customHeight="1" x14ac:dyDescent="0.35">
      <c r="A146" s="40" t="s">
        <v>60</v>
      </c>
      <c r="B146" s="91" t="s">
        <v>58</v>
      </c>
      <c r="C146" s="42">
        <v>40693</v>
      </c>
      <c r="D146" s="43">
        <v>0.41666666666666702</v>
      </c>
      <c r="E146" s="45">
        <v>20.7</v>
      </c>
      <c r="F146" s="45">
        <v>73.400000000000006</v>
      </c>
      <c r="G146" s="45">
        <v>104</v>
      </c>
      <c r="H146" s="80">
        <v>4.0999999999999996</v>
      </c>
      <c r="I146" s="46">
        <v>0.48</v>
      </c>
      <c r="J146" s="82">
        <v>1.37</v>
      </c>
      <c r="K146" s="83">
        <v>13.6</v>
      </c>
      <c r="L146" s="84">
        <v>0.54659999999999997</v>
      </c>
      <c r="M146" s="50">
        <v>0.5</v>
      </c>
      <c r="N146" s="50">
        <v>7.25</v>
      </c>
      <c r="O146" s="50">
        <v>300000</v>
      </c>
      <c r="P146" s="51" t="str">
        <f>IF($M146&lt;NORMA!$D$7,"NO CUMPLE","CUMPLE")</f>
        <v>CUMPLE</v>
      </c>
      <c r="Q146" s="51" t="str">
        <f>IF($E146&gt;NORMA!$D$8,"NO CUMPLE","CUMPLE")</f>
        <v>CUMPLE</v>
      </c>
      <c r="R146" s="51" t="str">
        <f>IF($F146&gt;NORMA!$D$9,"NO CUMPLE","CUMPLE")</f>
        <v>CUMPLE</v>
      </c>
      <c r="S146" s="51" t="str">
        <f>IF($K146&gt;NORMA!$D$10,"NO CUMPLE","CUMPLE")</f>
        <v>CUMPLE</v>
      </c>
      <c r="T146" s="51" t="str">
        <f>IF($J146&gt;NORMA!$D$11,"NO CUMPLE","CUMPLE")</f>
        <v>CUMPLE</v>
      </c>
      <c r="U146" s="51" t="str">
        <f>IF($G146&gt;NORMA!$D$12,"NO CUMPLE","CUMPLE")</f>
        <v>CUMPLE</v>
      </c>
      <c r="V146" s="51" t="str">
        <f>IF($H146&gt;NORMA!$D$13,"NO CUMPLE","CUMPLE")</f>
        <v>CUMPLE</v>
      </c>
      <c r="W146" s="51" t="str">
        <f>IF($O146&gt;NORMA!$D$14,"NO CUMPLE","CUMPLE")</f>
        <v>CUMPLE</v>
      </c>
      <c r="X146" s="51" t="str">
        <f>IF(AND($N146&gt;=NORMA!$Q$4, $N146&lt;=NORMA!$R$4),"CUMPLE","NO CUMPLE")</f>
        <v>CUMPLE</v>
      </c>
      <c r="Y146" s="51" t="str">
        <f>IF($I146&gt;NORMA!$D$16,"NO CUMPLE","CUMPLE")</f>
        <v>CUMPLE</v>
      </c>
      <c r="Z146" s="51" t="str">
        <f>IF($M146&lt;NORMA!$D$23,"NO CUMPLE","CUMPLE")</f>
        <v>NO CUMPLE</v>
      </c>
      <c r="AA146" s="51" t="str">
        <f>IF($E146&gt;NORMA!$D$24,"NO CUMPLE","CUMPLE")</f>
        <v>CUMPLE</v>
      </c>
      <c r="AB146" s="51" t="str">
        <f>IF($F146&gt;NORMA!$D$25,"NO CUMPLE","CUMPLE")</f>
        <v>CUMPLE</v>
      </c>
      <c r="AC146" s="51" t="str">
        <f>IF($K146&gt;NORMA!$D$26,"NO CUMPLE","CUMPLE")</f>
        <v>NO CUMPLE</v>
      </c>
      <c r="AD146" s="51" t="str">
        <f>IF($J146&gt;NORMA!$D$27,"NO CUMPLE","CUMPLE")</f>
        <v>CUMPLE</v>
      </c>
      <c r="AE146" s="51" t="str">
        <f>IF($G146&gt;NORMA!$D$28,"NO CUMPLE","CUMPLE")</f>
        <v>NO CUMPLE</v>
      </c>
      <c r="AF146" s="51" t="str">
        <f>IF($H146&gt;NORMA!$D$29,"NO CUMPLE","CUMPLE")</f>
        <v>CUMPLE</v>
      </c>
      <c r="AG146" s="51" t="str">
        <f>IF($O146&gt;NORMA!$D$30,"NO CUMPLE","CUMPLE")</f>
        <v>NO CUMPLE</v>
      </c>
      <c r="AH146" s="51" t="str">
        <f>IF(AND($N146&gt;=NORMA!$R$18, $N146&lt;=NORMA!$S$18),"CUMPLE","NO CUMPLE")</f>
        <v>CUMPLE</v>
      </c>
      <c r="AI146" s="51" t="str">
        <f>IF($I146&gt;NORMA!$D$32,"NO CUMPLE","CUMPLE")</f>
        <v>CUMPLE</v>
      </c>
    </row>
    <row r="147" spans="1:35" ht="14.25" customHeight="1" x14ac:dyDescent="0.35">
      <c r="A147" s="40" t="s">
        <v>57</v>
      </c>
      <c r="B147" s="91" t="s">
        <v>58</v>
      </c>
      <c r="C147" s="42">
        <v>40693</v>
      </c>
      <c r="D147" s="43">
        <v>0.54166666666666696</v>
      </c>
      <c r="E147" s="45">
        <v>5.8</v>
      </c>
      <c r="F147" s="45">
        <v>27.5</v>
      </c>
      <c r="G147" s="45">
        <v>21</v>
      </c>
      <c r="H147" s="86">
        <v>3.6</v>
      </c>
      <c r="I147" s="46">
        <v>0.27</v>
      </c>
      <c r="J147" s="82">
        <v>0.55000000000000004</v>
      </c>
      <c r="K147" s="83">
        <v>5.66</v>
      </c>
      <c r="L147" s="84">
        <v>2.4157999999999999</v>
      </c>
      <c r="M147" s="50">
        <v>1.9</v>
      </c>
      <c r="N147" s="50">
        <v>6.81</v>
      </c>
      <c r="O147" s="50">
        <v>240000</v>
      </c>
      <c r="P147" s="51" t="str">
        <f>IF($M147&lt;NORMA!$D$7,"NO CUMPLE","CUMPLE")</f>
        <v>CUMPLE</v>
      </c>
      <c r="Q147" s="51" t="str">
        <f>IF($E147&gt;NORMA!$D$8,"NO CUMPLE","CUMPLE")</f>
        <v>CUMPLE</v>
      </c>
      <c r="R147" s="51" t="str">
        <f>IF($F147&gt;NORMA!$D$9,"NO CUMPLE","CUMPLE")</f>
        <v>CUMPLE</v>
      </c>
      <c r="S147" s="51" t="str">
        <f>IF($K147&gt;NORMA!$D$10,"NO CUMPLE","CUMPLE")</f>
        <v>CUMPLE</v>
      </c>
      <c r="T147" s="51" t="str">
        <f>IF($J147&gt;NORMA!$D$11,"NO CUMPLE","CUMPLE")</f>
        <v>CUMPLE</v>
      </c>
      <c r="U147" s="51" t="str">
        <f>IF($G147&gt;NORMA!$D$12,"NO CUMPLE","CUMPLE")</f>
        <v>CUMPLE</v>
      </c>
      <c r="V147" s="51" t="str">
        <f>IF($H147&gt;NORMA!$D$13,"NO CUMPLE","CUMPLE")</f>
        <v>CUMPLE</v>
      </c>
      <c r="W147" s="51" t="str">
        <f>IF($O147&gt;NORMA!$D$14,"NO CUMPLE","CUMPLE")</f>
        <v>CUMPLE</v>
      </c>
      <c r="X147" s="51" t="str">
        <f>IF(AND($N147&gt;=NORMA!$Q$4, $N147&lt;=NORMA!$R$4),"CUMPLE","NO CUMPLE")</f>
        <v>CUMPLE</v>
      </c>
      <c r="Y147" s="51" t="str">
        <f>IF($I147&gt;NORMA!$D$16,"NO CUMPLE","CUMPLE")</f>
        <v>CUMPLE</v>
      </c>
      <c r="Z147" s="51" t="str">
        <f>IF($M147&lt;NORMA!$D$23,"NO CUMPLE","CUMPLE")</f>
        <v>CUMPLE</v>
      </c>
      <c r="AA147" s="51" t="str">
        <f>IF($E147&gt;NORMA!$D$24,"NO CUMPLE","CUMPLE")</f>
        <v>CUMPLE</v>
      </c>
      <c r="AB147" s="51" t="str">
        <f>IF($F147&gt;NORMA!$D$25,"NO CUMPLE","CUMPLE")</f>
        <v>CUMPLE</v>
      </c>
      <c r="AC147" s="51" t="str">
        <f>IF($K147&gt;NORMA!$D$26,"NO CUMPLE","CUMPLE")</f>
        <v>CUMPLE</v>
      </c>
      <c r="AD147" s="51" t="str">
        <f>IF($J147&gt;NORMA!$D$27,"NO CUMPLE","CUMPLE")</f>
        <v>CUMPLE</v>
      </c>
      <c r="AE147" s="51" t="str">
        <f>IF($G147&gt;NORMA!$D$28,"NO CUMPLE","CUMPLE")</f>
        <v>CUMPLE</v>
      </c>
      <c r="AF147" s="51" t="str">
        <f>IF($H147&gt;NORMA!$D$29,"NO CUMPLE","CUMPLE")</f>
        <v>CUMPLE</v>
      </c>
      <c r="AG147" s="51" t="str">
        <f>IF($O147&gt;NORMA!$D$30,"NO CUMPLE","CUMPLE")</f>
        <v>NO CUMPLE</v>
      </c>
      <c r="AH147" s="51" t="str">
        <f>IF(AND($N147&gt;=NORMA!$R$18, $N147&lt;=NORMA!$S$18),"CUMPLE","NO CUMPLE")</f>
        <v>CUMPLE</v>
      </c>
      <c r="AI147" s="51" t="str">
        <f>IF($I147&gt;NORMA!$D$32,"NO CUMPLE","CUMPLE")</f>
        <v>CUMPLE</v>
      </c>
    </row>
    <row r="148" spans="1:35" ht="14.25" customHeight="1" x14ac:dyDescent="0.35">
      <c r="A148" s="40" t="s">
        <v>59</v>
      </c>
      <c r="B148" s="41" t="s">
        <v>58</v>
      </c>
      <c r="C148" s="42">
        <v>40705</v>
      </c>
      <c r="D148" s="43">
        <v>0.29166666666666702</v>
      </c>
      <c r="E148" s="45">
        <v>39.9</v>
      </c>
      <c r="F148" s="45">
        <v>91.2</v>
      </c>
      <c r="G148" s="45">
        <v>40</v>
      </c>
      <c r="H148" s="86">
        <v>11</v>
      </c>
      <c r="I148" s="46">
        <v>1.75</v>
      </c>
      <c r="J148" s="87">
        <v>2.5</v>
      </c>
      <c r="K148" s="83">
        <v>21.99</v>
      </c>
      <c r="L148" s="88">
        <v>6.0199999999999997E-2</v>
      </c>
      <c r="M148" s="110">
        <v>1.82</v>
      </c>
      <c r="N148" s="110">
        <v>7.3</v>
      </c>
      <c r="O148" s="110">
        <v>4600000</v>
      </c>
      <c r="P148" s="51" t="str">
        <f>IF($M148&lt;NORMA!$D$7,"NO CUMPLE","CUMPLE")</f>
        <v>CUMPLE</v>
      </c>
      <c r="Q148" s="51" t="str">
        <f>IF($E148&gt;NORMA!$D$8,"NO CUMPLE","CUMPLE")</f>
        <v>CUMPLE</v>
      </c>
      <c r="R148" s="51" t="str">
        <f>IF($F148&gt;NORMA!$D$9,"NO CUMPLE","CUMPLE")</f>
        <v>CUMPLE</v>
      </c>
      <c r="S148" s="51" t="str">
        <f>IF($K148&gt;NORMA!$D$10,"NO CUMPLE","CUMPLE")</f>
        <v>CUMPLE</v>
      </c>
      <c r="T148" s="51" t="str">
        <f>IF($J148&gt;NORMA!$D$11,"NO CUMPLE","CUMPLE")</f>
        <v>CUMPLE</v>
      </c>
      <c r="U148" s="51" t="str">
        <f>IF($G148&gt;NORMA!$D$12,"NO CUMPLE","CUMPLE")</f>
        <v>CUMPLE</v>
      </c>
      <c r="V148" s="51" t="str">
        <f>IF($H148&gt;NORMA!$D$13,"NO CUMPLE","CUMPLE")</f>
        <v>CUMPLE</v>
      </c>
      <c r="W148" s="51" t="str">
        <f>IF($O148&gt;NORMA!$D$14,"NO CUMPLE","CUMPLE")</f>
        <v>NO CUMPLE</v>
      </c>
      <c r="X148" s="51" t="str">
        <f>IF(AND($N148&gt;=NORMA!$Q$4, $N148&lt;=NORMA!$R$4),"CUMPLE","NO CUMPLE")</f>
        <v>CUMPLE</v>
      </c>
      <c r="Y148" s="51" t="str">
        <f>IF($I148&gt;NORMA!$D$16,"NO CUMPLE","CUMPLE")</f>
        <v>CUMPLE</v>
      </c>
      <c r="Z148" s="51" t="str">
        <f>IF($M148&lt;NORMA!$D$23,"NO CUMPLE","CUMPLE")</f>
        <v>CUMPLE</v>
      </c>
      <c r="AA148" s="51" t="str">
        <f>IF($E148&gt;NORMA!$D$24,"NO CUMPLE","CUMPLE")</f>
        <v>CUMPLE</v>
      </c>
      <c r="AB148" s="51" t="str">
        <f>IF($F148&gt;NORMA!$D$25,"NO CUMPLE","CUMPLE")</f>
        <v>CUMPLE</v>
      </c>
      <c r="AC148" s="51" t="str">
        <f>IF($K148&gt;NORMA!$D$26,"NO CUMPLE","CUMPLE")</f>
        <v>NO CUMPLE</v>
      </c>
      <c r="AD148" s="51" t="str">
        <f>IF($J148&gt;NORMA!$D$27,"NO CUMPLE","CUMPLE")</f>
        <v>CUMPLE</v>
      </c>
      <c r="AE148" s="51" t="str">
        <f>IF($G148&gt;NORMA!$D$28,"NO CUMPLE","CUMPLE")</f>
        <v>CUMPLE</v>
      </c>
      <c r="AF148" s="51" t="str">
        <f>IF($H148&gt;NORMA!$D$29,"NO CUMPLE","CUMPLE")</f>
        <v>NO CUMPLE</v>
      </c>
      <c r="AG148" s="51" t="str">
        <f>IF($O148&gt;NORMA!$D$30,"NO CUMPLE","CUMPLE")</f>
        <v>NO CUMPLE</v>
      </c>
      <c r="AH148" s="51" t="str">
        <f>IF(AND($N148&gt;=NORMA!$R$18, $N148&lt;=NORMA!$S$18),"CUMPLE","NO CUMPLE")</f>
        <v>CUMPLE</v>
      </c>
      <c r="AI148" s="51" t="str">
        <f>IF($I148&gt;NORMA!$D$32,"NO CUMPLE","CUMPLE")</f>
        <v>NO CUMPLE</v>
      </c>
    </row>
    <row r="149" spans="1:35" ht="14.25" customHeight="1" x14ac:dyDescent="0.35">
      <c r="A149" s="40" t="s">
        <v>60</v>
      </c>
      <c r="B149" s="91" t="s">
        <v>58</v>
      </c>
      <c r="C149" s="42">
        <v>40708</v>
      </c>
      <c r="D149" s="43">
        <v>0.29166666666666702</v>
      </c>
      <c r="E149" s="45">
        <v>18.600000000000001</v>
      </c>
      <c r="F149" s="45">
        <v>74.2</v>
      </c>
      <c r="G149" s="45">
        <v>36</v>
      </c>
      <c r="H149" s="85">
        <v>6.2</v>
      </c>
      <c r="I149" s="46">
        <v>2.62</v>
      </c>
      <c r="J149" s="82">
        <v>1.32</v>
      </c>
      <c r="K149" s="83">
        <v>10.25</v>
      </c>
      <c r="L149" s="84">
        <v>0.30270000000000002</v>
      </c>
      <c r="M149" s="50">
        <v>0.82</v>
      </c>
      <c r="N149" s="50">
        <v>7.11</v>
      </c>
      <c r="O149" s="50">
        <v>1500000</v>
      </c>
      <c r="P149" s="51" t="str">
        <f>IF($M149&lt;NORMA!$D$7,"NO CUMPLE","CUMPLE")</f>
        <v>CUMPLE</v>
      </c>
      <c r="Q149" s="51" t="str">
        <f>IF($E149&gt;NORMA!$D$8,"NO CUMPLE","CUMPLE")</f>
        <v>CUMPLE</v>
      </c>
      <c r="R149" s="51" t="str">
        <f>IF($F149&gt;NORMA!$D$9,"NO CUMPLE","CUMPLE")</f>
        <v>CUMPLE</v>
      </c>
      <c r="S149" s="51" t="str">
        <f>IF($K149&gt;NORMA!$D$10,"NO CUMPLE","CUMPLE")</f>
        <v>CUMPLE</v>
      </c>
      <c r="T149" s="51" t="str">
        <f>IF($J149&gt;NORMA!$D$11,"NO CUMPLE","CUMPLE")</f>
        <v>CUMPLE</v>
      </c>
      <c r="U149" s="51" t="str">
        <f>IF($G149&gt;NORMA!$D$12,"NO CUMPLE","CUMPLE")</f>
        <v>CUMPLE</v>
      </c>
      <c r="V149" s="51" t="str">
        <f>IF($H149&gt;NORMA!$D$13,"NO CUMPLE","CUMPLE")</f>
        <v>CUMPLE</v>
      </c>
      <c r="W149" s="51" t="str">
        <f>IF($O149&gt;NORMA!$D$14,"NO CUMPLE","CUMPLE")</f>
        <v>NO CUMPLE</v>
      </c>
      <c r="X149" s="51" t="str">
        <f>IF(AND($N149&gt;=NORMA!$Q$4, $N149&lt;=NORMA!$R$4),"CUMPLE","NO CUMPLE")</f>
        <v>CUMPLE</v>
      </c>
      <c r="Y149" s="51" t="str">
        <f>IF($I149&gt;NORMA!$D$16,"NO CUMPLE","CUMPLE")</f>
        <v>CUMPLE</v>
      </c>
      <c r="Z149" s="51" t="str">
        <f>IF($M149&lt;NORMA!$D$23,"NO CUMPLE","CUMPLE")</f>
        <v>NO CUMPLE</v>
      </c>
      <c r="AA149" s="51" t="str">
        <f>IF($E149&gt;NORMA!$D$24,"NO CUMPLE","CUMPLE")</f>
        <v>CUMPLE</v>
      </c>
      <c r="AB149" s="51" t="str">
        <f>IF($F149&gt;NORMA!$D$25,"NO CUMPLE","CUMPLE")</f>
        <v>CUMPLE</v>
      </c>
      <c r="AC149" s="51" t="str">
        <f>IF($K149&gt;NORMA!$D$26,"NO CUMPLE","CUMPLE")</f>
        <v>NO CUMPLE</v>
      </c>
      <c r="AD149" s="51" t="str">
        <f>IF($J149&gt;NORMA!$D$27,"NO CUMPLE","CUMPLE")</f>
        <v>CUMPLE</v>
      </c>
      <c r="AE149" s="51" t="str">
        <f>IF($G149&gt;NORMA!$D$28,"NO CUMPLE","CUMPLE")</f>
        <v>CUMPLE</v>
      </c>
      <c r="AF149" s="51" t="str">
        <f>IF($H149&gt;NORMA!$D$29,"NO CUMPLE","CUMPLE")</f>
        <v>CUMPLE</v>
      </c>
      <c r="AG149" s="51" t="str">
        <f>IF($O149&gt;NORMA!$D$30,"NO CUMPLE","CUMPLE")</f>
        <v>NO CUMPLE</v>
      </c>
      <c r="AH149" s="51" t="str">
        <f>IF(AND($N149&gt;=NORMA!$R$18, $N149&lt;=NORMA!$S$18),"CUMPLE","NO CUMPLE")</f>
        <v>CUMPLE</v>
      </c>
      <c r="AI149" s="51" t="str">
        <f>IF($I149&gt;NORMA!$D$32,"NO CUMPLE","CUMPLE")</f>
        <v>NO CUMPLE</v>
      </c>
    </row>
    <row r="150" spans="1:35" ht="14.25" customHeight="1" x14ac:dyDescent="0.35">
      <c r="A150" s="40" t="s">
        <v>57</v>
      </c>
      <c r="B150" s="91" t="s">
        <v>58</v>
      </c>
      <c r="C150" s="42">
        <v>40708</v>
      </c>
      <c r="D150" s="43">
        <v>0.41666666666666702</v>
      </c>
      <c r="E150" s="45">
        <v>8.6</v>
      </c>
      <c r="F150" s="45">
        <v>37.1</v>
      </c>
      <c r="G150" s="45">
        <v>46</v>
      </c>
      <c r="H150" s="86">
        <v>8.1</v>
      </c>
      <c r="I150" s="46">
        <v>2.0299999999999998</v>
      </c>
      <c r="J150" s="82">
        <v>1.1000000000000001</v>
      </c>
      <c r="K150" s="83">
        <v>8.15</v>
      </c>
      <c r="L150" s="84">
        <v>0.73839999999999995</v>
      </c>
      <c r="M150" s="50">
        <v>0.33</v>
      </c>
      <c r="N150" s="50">
        <v>6.96</v>
      </c>
      <c r="O150" s="50">
        <v>240000</v>
      </c>
      <c r="P150" s="51" t="str">
        <f>IF($M150&lt;NORMA!$D$7,"NO CUMPLE","CUMPLE")</f>
        <v>NO CUMPLE</v>
      </c>
      <c r="Q150" s="51" t="str">
        <f>IF($E150&gt;NORMA!$D$8,"NO CUMPLE","CUMPLE")</f>
        <v>CUMPLE</v>
      </c>
      <c r="R150" s="51" t="str">
        <f>IF($F150&gt;NORMA!$D$9,"NO CUMPLE","CUMPLE")</f>
        <v>CUMPLE</v>
      </c>
      <c r="S150" s="51" t="str">
        <f>IF($K150&gt;NORMA!$D$10,"NO CUMPLE","CUMPLE")</f>
        <v>CUMPLE</v>
      </c>
      <c r="T150" s="51" t="str">
        <f>IF($J150&gt;NORMA!$D$11,"NO CUMPLE","CUMPLE")</f>
        <v>CUMPLE</v>
      </c>
      <c r="U150" s="51" t="str">
        <f>IF($G150&gt;NORMA!$D$12,"NO CUMPLE","CUMPLE")</f>
        <v>CUMPLE</v>
      </c>
      <c r="V150" s="51" t="str">
        <f>IF($H150&gt;NORMA!$D$13,"NO CUMPLE","CUMPLE")</f>
        <v>CUMPLE</v>
      </c>
      <c r="W150" s="51" t="str">
        <f>IF($O150&gt;NORMA!$D$14,"NO CUMPLE","CUMPLE")</f>
        <v>CUMPLE</v>
      </c>
      <c r="X150" s="51" t="str">
        <f>IF(AND($N150&gt;=NORMA!$Q$4, $N150&lt;=NORMA!$R$4),"CUMPLE","NO CUMPLE")</f>
        <v>CUMPLE</v>
      </c>
      <c r="Y150" s="51" t="str">
        <f>IF($I150&gt;NORMA!$D$16,"NO CUMPLE","CUMPLE")</f>
        <v>CUMPLE</v>
      </c>
      <c r="Z150" s="51" t="str">
        <f>IF($M150&lt;NORMA!$D$23,"NO CUMPLE","CUMPLE")</f>
        <v>NO CUMPLE</v>
      </c>
      <c r="AA150" s="51" t="str">
        <f>IF($E150&gt;NORMA!$D$24,"NO CUMPLE","CUMPLE")</f>
        <v>CUMPLE</v>
      </c>
      <c r="AB150" s="51" t="str">
        <f>IF($F150&gt;NORMA!$D$25,"NO CUMPLE","CUMPLE")</f>
        <v>CUMPLE</v>
      </c>
      <c r="AC150" s="51" t="str">
        <f>IF($K150&gt;NORMA!$D$26,"NO CUMPLE","CUMPLE")</f>
        <v>NO CUMPLE</v>
      </c>
      <c r="AD150" s="51" t="str">
        <f>IF($J150&gt;NORMA!$D$27,"NO CUMPLE","CUMPLE")</f>
        <v>CUMPLE</v>
      </c>
      <c r="AE150" s="51" t="str">
        <f>IF($G150&gt;NORMA!$D$28,"NO CUMPLE","CUMPLE")</f>
        <v>CUMPLE</v>
      </c>
      <c r="AF150" s="51" t="str">
        <f>IF($H150&gt;NORMA!$D$29,"NO CUMPLE","CUMPLE")</f>
        <v>CUMPLE</v>
      </c>
      <c r="AG150" s="51" t="str">
        <f>IF($O150&gt;NORMA!$D$30,"NO CUMPLE","CUMPLE")</f>
        <v>NO CUMPLE</v>
      </c>
      <c r="AH150" s="51" t="str">
        <f>IF(AND($N150&gt;=NORMA!$R$18, $N150&lt;=NORMA!$S$18),"CUMPLE","NO CUMPLE")</f>
        <v>CUMPLE</v>
      </c>
      <c r="AI150" s="51" t="str">
        <f>IF($I150&gt;NORMA!$D$32,"NO CUMPLE","CUMPLE")</f>
        <v>NO CUMPLE</v>
      </c>
    </row>
    <row r="151" spans="1:35" ht="14.25" customHeight="1" x14ac:dyDescent="0.35">
      <c r="A151" s="40" t="s">
        <v>59</v>
      </c>
      <c r="B151" s="41" t="s">
        <v>58</v>
      </c>
      <c r="C151" s="42">
        <v>40718</v>
      </c>
      <c r="D151" s="43">
        <v>0.125</v>
      </c>
      <c r="E151" s="45">
        <v>35.6</v>
      </c>
      <c r="F151" s="45">
        <v>100</v>
      </c>
      <c r="G151" s="45">
        <v>50</v>
      </c>
      <c r="H151" s="86">
        <v>10.7</v>
      </c>
      <c r="I151" s="46">
        <v>2.48</v>
      </c>
      <c r="J151" s="87">
        <v>2.2200000000000002</v>
      </c>
      <c r="K151" s="83">
        <v>16.489999999999998</v>
      </c>
      <c r="L151" s="88">
        <v>6.6199999999999995E-2</v>
      </c>
      <c r="M151" s="110">
        <v>2.12</v>
      </c>
      <c r="N151" s="110">
        <v>7.25</v>
      </c>
      <c r="O151" s="110">
        <v>7500000</v>
      </c>
      <c r="P151" s="51" t="str">
        <f>IF($M151&lt;NORMA!$D$7,"NO CUMPLE","CUMPLE")</f>
        <v>CUMPLE</v>
      </c>
      <c r="Q151" s="51" t="str">
        <f>IF($E151&gt;NORMA!$D$8,"NO CUMPLE","CUMPLE")</f>
        <v>CUMPLE</v>
      </c>
      <c r="R151" s="51" t="str">
        <f>IF($F151&gt;NORMA!$D$9,"NO CUMPLE","CUMPLE")</f>
        <v>CUMPLE</v>
      </c>
      <c r="S151" s="51" t="str">
        <f>IF($K151&gt;NORMA!$D$10,"NO CUMPLE","CUMPLE")</f>
        <v>CUMPLE</v>
      </c>
      <c r="T151" s="51" t="str">
        <f>IF($J151&gt;NORMA!$D$11,"NO CUMPLE","CUMPLE")</f>
        <v>CUMPLE</v>
      </c>
      <c r="U151" s="51" t="str">
        <f>IF($G151&gt;NORMA!$D$12,"NO CUMPLE","CUMPLE")</f>
        <v>CUMPLE</v>
      </c>
      <c r="V151" s="51" t="str">
        <f>IF($H151&gt;NORMA!$D$13,"NO CUMPLE","CUMPLE")</f>
        <v>CUMPLE</v>
      </c>
      <c r="W151" s="51" t="str">
        <f>IF($O151&gt;NORMA!$D$14,"NO CUMPLE","CUMPLE")</f>
        <v>NO CUMPLE</v>
      </c>
      <c r="X151" s="51" t="str">
        <f>IF(AND($N151&gt;=NORMA!$Q$4, $N151&lt;=NORMA!$R$4),"CUMPLE","NO CUMPLE")</f>
        <v>CUMPLE</v>
      </c>
      <c r="Y151" s="51" t="str">
        <f>IF($I151&gt;NORMA!$D$16,"NO CUMPLE","CUMPLE")</f>
        <v>CUMPLE</v>
      </c>
      <c r="Z151" s="51" t="str">
        <f>IF($M151&lt;NORMA!$D$23,"NO CUMPLE","CUMPLE")</f>
        <v>CUMPLE</v>
      </c>
      <c r="AA151" s="51" t="str">
        <f>IF($E151&gt;NORMA!$D$24,"NO CUMPLE","CUMPLE")</f>
        <v>CUMPLE</v>
      </c>
      <c r="AB151" s="51" t="str">
        <f>IF($F151&gt;NORMA!$D$25,"NO CUMPLE","CUMPLE")</f>
        <v>CUMPLE</v>
      </c>
      <c r="AC151" s="51" t="str">
        <f>IF($K151&gt;NORMA!$D$26,"NO CUMPLE","CUMPLE")</f>
        <v>NO CUMPLE</v>
      </c>
      <c r="AD151" s="51" t="str">
        <f>IF($J151&gt;NORMA!$D$27,"NO CUMPLE","CUMPLE")</f>
        <v>CUMPLE</v>
      </c>
      <c r="AE151" s="51" t="str">
        <f>IF($G151&gt;NORMA!$D$28,"NO CUMPLE","CUMPLE")</f>
        <v>CUMPLE</v>
      </c>
      <c r="AF151" s="51" t="str">
        <f>IF($H151&gt;NORMA!$D$29,"NO CUMPLE","CUMPLE")</f>
        <v>NO CUMPLE</v>
      </c>
      <c r="AG151" s="51" t="str">
        <f>IF($O151&gt;NORMA!$D$30,"NO CUMPLE","CUMPLE")</f>
        <v>NO CUMPLE</v>
      </c>
      <c r="AH151" s="51" t="str">
        <f>IF(AND($N151&gt;=NORMA!$R$18, $N151&lt;=NORMA!$S$18),"CUMPLE","NO CUMPLE")</f>
        <v>CUMPLE</v>
      </c>
      <c r="AI151" s="51" t="str">
        <f>IF($I151&gt;NORMA!$D$32,"NO CUMPLE","CUMPLE")</f>
        <v>NO CUMPLE</v>
      </c>
    </row>
    <row r="152" spans="1:35" ht="14.25" customHeight="1" x14ac:dyDescent="0.35">
      <c r="A152" s="40" t="s">
        <v>60</v>
      </c>
      <c r="B152" s="91" t="s">
        <v>58</v>
      </c>
      <c r="C152" s="42">
        <v>40719</v>
      </c>
      <c r="D152" s="43">
        <v>0</v>
      </c>
      <c r="E152" s="45">
        <v>57.6</v>
      </c>
      <c r="F152" s="45">
        <v>166</v>
      </c>
      <c r="G152" s="45">
        <v>86</v>
      </c>
      <c r="H152" s="86">
        <v>21</v>
      </c>
      <c r="I152" s="46">
        <v>4.5999999999999996</v>
      </c>
      <c r="J152" s="82">
        <v>2.14</v>
      </c>
      <c r="K152" s="83">
        <v>18.96</v>
      </c>
      <c r="L152" s="84">
        <v>0.2374</v>
      </c>
      <c r="M152" s="50">
        <v>0.18</v>
      </c>
      <c r="N152" s="50">
        <v>7.34</v>
      </c>
      <c r="O152" s="50">
        <v>9300000</v>
      </c>
      <c r="P152" s="51" t="str">
        <f>IF($M152&lt;NORMA!$D$7,"NO CUMPLE","CUMPLE")</f>
        <v>NO CUMPLE</v>
      </c>
      <c r="Q152" s="51" t="str">
        <f>IF($E152&gt;NORMA!$D$8,"NO CUMPLE","CUMPLE")</f>
        <v>CUMPLE</v>
      </c>
      <c r="R152" s="51" t="str">
        <f>IF($F152&gt;NORMA!$D$9,"NO CUMPLE","CUMPLE")</f>
        <v>CUMPLE</v>
      </c>
      <c r="S152" s="51" t="str">
        <f>IF($K152&gt;NORMA!$D$10,"NO CUMPLE","CUMPLE")</f>
        <v>CUMPLE</v>
      </c>
      <c r="T152" s="51" t="str">
        <f>IF($J152&gt;NORMA!$D$11,"NO CUMPLE","CUMPLE")</f>
        <v>CUMPLE</v>
      </c>
      <c r="U152" s="51" t="str">
        <f>IF($G152&gt;NORMA!$D$12,"NO CUMPLE","CUMPLE")</f>
        <v>CUMPLE</v>
      </c>
      <c r="V152" s="51" t="str">
        <f>IF($H152&gt;NORMA!$D$13,"NO CUMPLE","CUMPLE")</f>
        <v>CUMPLE</v>
      </c>
      <c r="W152" s="51" t="str">
        <f>IF($O152&gt;NORMA!$D$14,"NO CUMPLE","CUMPLE")</f>
        <v>NO CUMPLE</v>
      </c>
      <c r="X152" s="51" t="str">
        <f>IF(AND($N152&gt;=NORMA!$Q$4, $N152&lt;=NORMA!$R$4),"CUMPLE","NO CUMPLE")</f>
        <v>CUMPLE</v>
      </c>
      <c r="Y152" s="51" t="str">
        <f>IF($I152&gt;NORMA!$D$16,"NO CUMPLE","CUMPLE")</f>
        <v>NO CUMPLE</v>
      </c>
      <c r="Z152" s="51" t="str">
        <f>IF($M152&lt;NORMA!$D$23,"NO CUMPLE","CUMPLE")</f>
        <v>NO CUMPLE</v>
      </c>
      <c r="AA152" s="51" t="str">
        <f>IF($E152&gt;NORMA!$D$24,"NO CUMPLE","CUMPLE")</f>
        <v>CUMPLE</v>
      </c>
      <c r="AB152" s="51" t="str">
        <f>IF($F152&gt;NORMA!$D$25,"NO CUMPLE","CUMPLE")</f>
        <v>CUMPLE</v>
      </c>
      <c r="AC152" s="51" t="str">
        <f>IF($K152&gt;NORMA!$D$26,"NO CUMPLE","CUMPLE")</f>
        <v>NO CUMPLE</v>
      </c>
      <c r="AD152" s="51" t="str">
        <f>IF($J152&gt;NORMA!$D$27,"NO CUMPLE","CUMPLE")</f>
        <v>CUMPLE</v>
      </c>
      <c r="AE152" s="51" t="str">
        <f>IF($G152&gt;NORMA!$D$28,"NO CUMPLE","CUMPLE")</f>
        <v>NO CUMPLE</v>
      </c>
      <c r="AF152" s="51" t="str">
        <f>IF($H152&gt;NORMA!$D$29,"NO CUMPLE","CUMPLE")</f>
        <v>NO CUMPLE</v>
      </c>
      <c r="AG152" s="51" t="str">
        <f>IF($O152&gt;NORMA!$D$30,"NO CUMPLE","CUMPLE")</f>
        <v>NO CUMPLE</v>
      </c>
      <c r="AH152" s="51" t="str">
        <f>IF(AND($N152&gt;=NORMA!$R$18, $N152&lt;=NORMA!$S$18),"CUMPLE","NO CUMPLE")</f>
        <v>CUMPLE</v>
      </c>
      <c r="AI152" s="51" t="str">
        <f>IF($I152&gt;NORMA!$D$32,"NO CUMPLE","CUMPLE")</f>
        <v>NO CUMPLE</v>
      </c>
    </row>
    <row r="153" spans="1:35" ht="14.25" customHeight="1" x14ac:dyDescent="0.35">
      <c r="A153" s="40" t="s">
        <v>57</v>
      </c>
      <c r="B153" s="91" t="s">
        <v>58</v>
      </c>
      <c r="C153" s="42">
        <v>40719</v>
      </c>
      <c r="D153" s="43">
        <v>0.125</v>
      </c>
      <c r="E153" s="45">
        <v>15.8</v>
      </c>
      <c r="F153" s="45">
        <v>86.1</v>
      </c>
      <c r="G153" s="45">
        <v>110</v>
      </c>
      <c r="H153" s="86">
        <v>3.7</v>
      </c>
      <c r="I153" s="46">
        <v>2.11</v>
      </c>
      <c r="J153" s="82">
        <v>1.5</v>
      </c>
      <c r="K153" s="83">
        <v>12.32</v>
      </c>
      <c r="L153" s="84">
        <v>0.51770000000000005</v>
      </c>
      <c r="M153" s="50">
        <v>0.21</v>
      </c>
      <c r="N153" s="50">
        <v>7.07</v>
      </c>
      <c r="O153" s="50">
        <v>430000</v>
      </c>
      <c r="P153" s="51" t="str">
        <f>IF($M153&lt;NORMA!$D$7,"NO CUMPLE","CUMPLE")</f>
        <v>NO CUMPLE</v>
      </c>
      <c r="Q153" s="51" t="str">
        <f>IF($E153&gt;NORMA!$D$8,"NO CUMPLE","CUMPLE")</f>
        <v>CUMPLE</v>
      </c>
      <c r="R153" s="51" t="str">
        <f>IF($F153&gt;NORMA!$D$9,"NO CUMPLE","CUMPLE")</f>
        <v>CUMPLE</v>
      </c>
      <c r="S153" s="51" t="str">
        <f>IF($K153&gt;NORMA!$D$10,"NO CUMPLE","CUMPLE")</f>
        <v>CUMPLE</v>
      </c>
      <c r="T153" s="51" t="str">
        <f>IF($J153&gt;NORMA!$D$11,"NO CUMPLE","CUMPLE")</f>
        <v>CUMPLE</v>
      </c>
      <c r="U153" s="51" t="str">
        <f>IF($G153&gt;NORMA!$D$12,"NO CUMPLE","CUMPLE")</f>
        <v>CUMPLE</v>
      </c>
      <c r="V153" s="51" t="str">
        <f>IF($H153&gt;NORMA!$D$13,"NO CUMPLE","CUMPLE")</f>
        <v>CUMPLE</v>
      </c>
      <c r="W153" s="51" t="str">
        <f>IF($O153&gt;NORMA!$D$14,"NO CUMPLE","CUMPLE")</f>
        <v>CUMPLE</v>
      </c>
      <c r="X153" s="51" t="str">
        <f>IF(AND($N153&gt;=NORMA!$Q$4, $N153&lt;=NORMA!$R$4),"CUMPLE","NO CUMPLE")</f>
        <v>CUMPLE</v>
      </c>
      <c r="Y153" s="51" t="str">
        <f>IF($I153&gt;NORMA!$D$16,"NO CUMPLE","CUMPLE")</f>
        <v>CUMPLE</v>
      </c>
      <c r="Z153" s="51" t="str">
        <f>IF($M153&lt;NORMA!$D$23,"NO CUMPLE","CUMPLE")</f>
        <v>NO CUMPLE</v>
      </c>
      <c r="AA153" s="51" t="str">
        <f>IF($E153&gt;NORMA!$D$24,"NO CUMPLE","CUMPLE")</f>
        <v>CUMPLE</v>
      </c>
      <c r="AB153" s="51" t="str">
        <f>IF($F153&gt;NORMA!$D$25,"NO CUMPLE","CUMPLE")</f>
        <v>CUMPLE</v>
      </c>
      <c r="AC153" s="51" t="str">
        <f>IF($K153&gt;NORMA!$D$26,"NO CUMPLE","CUMPLE")</f>
        <v>NO CUMPLE</v>
      </c>
      <c r="AD153" s="51" t="str">
        <f>IF($J153&gt;NORMA!$D$27,"NO CUMPLE","CUMPLE")</f>
        <v>CUMPLE</v>
      </c>
      <c r="AE153" s="51" t="str">
        <f>IF($G153&gt;NORMA!$D$28,"NO CUMPLE","CUMPLE")</f>
        <v>NO CUMPLE</v>
      </c>
      <c r="AF153" s="51" t="str">
        <f>IF($H153&gt;NORMA!$D$29,"NO CUMPLE","CUMPLE")</f>
        <v>CUMPLE</v>
      </c>
      <c r="AG153" s="51" t="str">
        <f>IF($O153&gt;NORMA!$D$30,"NO CUMPLE","CUMPLE")</f>
        <v>NO CUMPLE</v>
      </c>
      <c r="AH153" s="51" t="str">
        <f>IF(AND($N153&gt;=NORMA!$R$18, $N153&lt;=NORMA!$S$18),"CUMPLE","NO CUMPLE")</f>
        <v>CUMPLE</v>
      </c>
      <c r="AI153" s="51" t="str">
        <f>IF($I153&gt;NORMA!$D$32,"NO CUMPLE","CUMPLE")</f>
        <v>NO CUMPLE</v>
      </c>
    </row>
    <row r="154" spans="1:35" ht="14.25" customHeight="1" x14ac:dyDescent="0.35">
      <c r="A154" s="40" t="s">
        <v>59</v>
      </c>
      <c r="B154" s="41" t="s">
        <v>58</v>
      </c>
      <c r="C154" s="42">
        <v>40730</v>
      </c>
      <c r="D154" s="43">
        <v>0.33333333333333298</v>
      </c>
      <c r="E154" s="45">
        <v>191</v>
      </c>
      <c r="F154" s="45">
        <v>424</v>
      </c>
      <c r="G154" s="45">
        <v>120</v>
      </c>
      <c r="H154" s="86">
        <v>53</v>
      </c>
      <c r="I154" s="46">
        <v>7.4</v>
      </c>
      <c r="J154" s="87">
        <v>7.62</v>
      </c>
      <c r="K154" s="83">
        <v>69.39</v>
      </c>
      <c r="L154" s="88">
        <v>2.81E-2</v>
      </c>
      <c r="M154" s="110">
        <v>0.28000000000000003</v>
      </c>
      <c r="N154" s="110">
        <v>8.26</v>
      </c>
      <c r="O154" s="110">
        <v>150000000</v>
      </c>
      <c r="P154" s="51" t="str">
        <f>IF($M154&lt;NORMA!$D$7,"NO CUMPLE","CUMPLE")</f>
        <v>NO CUMPLE</v>
      </c>
      <c r="Q154" s="51" t="str">
        <f>IF($E154&gt;NORMA!$D$8,"NO CUMPLE","CUMPLE")</f>
        <v>NO CUMPLE</v>
      </c>
      <c r="R154" s="51" t="str">
        <f>IF($F154&gt;NORMA!$D$9,"NO CUMPLE","CUMPLE")</f>
        <v>NO CUMPLE</v>
      </c>
      <c r="S154" s="51" t="str">
        <f>IF($K154&gt;NORMA!$D$10,"NO CUMPLE","CUMPLE")</f>
        <v>NO CUMPLE</v>
      </c>
      <c r="T154" s="51" t="str">
        <f>IF($J154&gt;NORMA!$D$11,"NO CUMPLE","CUMPLE")</f>
        <v>NO CUMPLE</v>
      </c>
      <c r="U154" s="51" t="str">
        <f>IF($G154&gt;NORMA!$D$12,"NO CUMPLE","CUMPLE")</f>
        <v>CUMPLE</v>
      </c>
      <c r="V154" s="51" t="str">
        <f>IF($H154&gt;NORMA!$D$13,"NO CUMPLE","CUMPLE")</f>
        <v>NO CUMPLE</v>
      </c>
      <c r="W154" s="51" t="str">
        <f>IF($O154&gt;NORMA!$D$14,"NO CUMPLE","CUMPLE")</f>
        <v>NO CUMPLE</v>
      </c>
      <c r="X154" s="51" t="str">
        <f>IF(AND($N154&gt;=NORMA!$Q$4, $N154&lt;=NORMA!$R$4),"CUMPLE","NO CUMPLE")</f>
        <v>CUMPLE</v>
      </c>
      <c r="Y154" s="51" t="str">
        <f>IF($I154&gt;NORMA!$D$16,"NO CUMPLE","CUMPLE")</f>
        <v>NO CUMPLE</v>
      </c>
      <c r="Z154" s="51" t="str">
        <f>IF($M154&lt;NORMA!$D$23,"NO CUMPLE","CUMPLE")</f>
        <v>NO CUMPLE</v>
      </c>
      <c r="AA154" s="51" t="str">
        <f>IF($E154&gt;NORMA!$D$24,"NO CUMPLE","CUMPLE")</f>
        <v>NO CUMPLE</v>
      </c>
      <c r="AB154" s="51" t="str">
        <f>IF($F154&gt;NORMA!$D$25,"NO CUMPLE","CUMPLE")</f>
        <v>NO CUMPLE</v>
      </c>
      <c r="AC154" s="51" t="str">
        <f>IF($K154&gt;NORMA!$D$26,"NO CUMPLE","CUMPLE")</f>
        <v>NO CUMPLE</v>
      </c>
      <c r="AD154" s="51" t="str">
        <f>IF($J154&gt;NORMA!$D$27,"NO CUMPLE","CUMPLE")</f>
        <v>NO CUMPLE</v>
      </c>
      <c r="AE154" s="51" t="str">
        <f>IF($G154&gt;NORMA!$D$28,"NO CUMPLE","CUMPLE")</f>
        <v>NO CUMPLE</v>
      </c>
      <c r="AF154" s="51" t="str">
        <f>IF($H154&gt;NORMA!$D$29,"NO CUMPLE","CUMPLE")</f>
        <v>NO CUMPLE</v>
      </c>
      <c r="AG154" s="51" t="str">
        <f>IF($O154&gt;NORMA!$D$30,"NO CUMPLE","CUMPLE")</f>
        <v>NO CUMPLE</v>
      </c>
      <c r="AH154" s="51" t="str">
        <f>IF(AND($N154&gt;=NORMA!$R$18, $N154&lt;=NORMA!$S$18),"CUMPLE","NO CUMPLE")</f>
        <v>CUMPLE</v>
      </c>
      <c r="AI154" s="51" t="str">
        <f>IF($I154&gt;NORMA!$D$32,"NO CUMPLE","CUMPLE")</f>
        <v>NO CUMPLE</v>
      </c>
    </row>
    <row r="155" spans="1:35" ht="14.25" customHeight="1" x14ac:dyDescent="0.35">
      <c r="A155" s="40" t="s">
        <v>60</v>
      </c>
      <c r="B155" s="91" t="s">
        <v>58</v>
      </c>
      <c r="C155" s="42">
        <v>40732</v>
      </c>
      <c r="D155" s="52">
        <v>0.33333333333333298</v>
      </c>
      <c r="E155" s="53">
        <v>39.5</v>
      </c>
      <c r="F155" s="53">
        <v>123</v>
      </c>
      <c r="G155" s="53">
        <v>55</v>
      </c>
      <c r="H155" s="86">
        <v>11</v>
      </c>
      <c r="I155" s="54">
        <v>3.86</v>
      </c>
      <c r="J155" s="87">
        <v>1.74</v>
      </c>
      <c r="K155" s="83">
        <v>14.02</v>
      </c>
      <c r="L155" s="88">
        <v>0.22170000000000001</v>
      </c>
      <c r="M155" s="50">
        <v>2.7</v>
      </c>
      <c r="N155" s="50">
        <v>7.28</v>
      </c>
      <c r="O155" s="50">
        <v>4300000</v>
      </c>
      <c r="P155" s="51" t="str">
        <f>IF($M155&lt;NORMA!$D$7,"NO CUMPLE","CUMPLE")</f>
        <v>CUMPLE</v>
      </c>
      <c r="Q155" s="51" t="str">
        <f>IF($E155&gt;NORMA!$D$8,"NO CUMPLE","CUMPLE")</f>
        <v>CUMPLE</v>
      </c>
      <c r="R155" s="51" t="str">
        <f>IF($F155&gt;NORMA!$D$9,"NO CUMPLE","CUMPLE")</f>
        <v>CUMPLE</v>
      </c>
      <c r="S155" s="51" t="str">
        <f>IF($K155&gt;NORMA!$D$10,"NO CUMPLE","CUMPLE")</f>
        <v>CUMPLE</v>
      </c>
      <c r="T155" s="51" t="str">
        <f>IF($J155&gt;NORMA!$D$11,"NO CUMPLE","CUMPLE")</f>
        <v>CUMPLE</v>
      </c>
      <c r="U155" s="51" t="str">
        <f>IF($G155&gt;NORMA!$D$12,"NO CUMPLE","CUMPLE")</f>
        <v>CUMPLE</v>
      </c>
      <c r="V155" s="51" t="str">
        <f>IF($H155&gt;NORMA!$D$13,"NO CUMPLE","CUMPLE")</f>
        <v>CUMPLE</v>
      </c>
      <c r="W155" s="51" t="str">
        <f>IF($O155&gt;NORMA!$D$14,"NO CUMPLE","CUMPLE")</f>
        <v>NO CUMPLE</v>
      </c>
      <c r="X155" s="51" t="str">
        <f>IF(AND($N155&gt;=NORMA!$Q$4, $N155&lt;=NORMA!$R$4),"CUMPLE","NO CUMPLE")</f>
        <v>CUMPLE</v>
      </c>
      <c r="Y155" s="51" t="str">
        <f>IF($I155&gt;NORMA!$D$16,"NO CUMPLE","CUMPLE")</f>
        <v>CUMPLE</v>
      </c>
      <c r="Z155" s="51" t="str">
        <f>IF($M155&lt;NORMA!$D$23,"NO CUMPLE","CUMPLE")</f>
        <v>CUMPLE</v>
      </c>
      <c r="AA155" s="51" t="str">
        <f>IF($E155&gt;NORMA!$D$24,"NO CUMPLE","CUMPLE")</f>
        <v>CUMPLE</v>
      </c>
      <c r="AB155" s="51" t="str">
        <f>IF($F155&gt;NORMA!$D$25,"NO CUMPLE","CUMPLE")</f>
        <v>CUMPLE</v>
      </c>
      <c r="AC155" s="51" t="str">
        <f>IF($K155&gt;NORMA!$D$26,"NO CUMPLE","CUMPLE")</f>
        <v>NO CUMPLE</v>
      </c>
      <c r="AD155" s="51" t="str">
        <f>IF($J155&gt;NORMA!$D$27,"NO CUMPLE","CUMPLE")</f>
        <v>CUMPLE</v>
      </c>
      <c r="AE155" s="51" t="str">
        <f>IF($G155&gt;NORMA!$D$28,"NO CUMPLE","CUMPLE")</f>
        <v>NO CUMPLE</v>
      </c>
      <c r="AF155" s="51" t="str">
        <f>IF($H155&gt;NORMA!$D$29,"NO CUMPLE","CUMPLE")</f>
        <v>NO CUMPLE</v>
      </c>
      <c r="AG155" s="51" t="str">
        <f>IF($O155&gt;NORMA!$D$30,"NO CUMPLE","CUMPLE")</f>
        <v>NO CUMPLE</v>
      </c>
      <c r="AH155" s="51" t="str">
        <f>IF(AND($N155&gt;=NORMA!$R$18, $N155&lt;=NORMA!$S$18),"CUMPLE","NO CUMPLE")</f>
        <v>CUMPLE</v>
      </c>
      <c r="AI155" s="51" t="str">
        <f>IF($I155&gt;NORMA!$D$32,"NO CUMPLE","CUMPLE")</f>
        <v>NO CUMPLE</v>
      </c>
    </row>
    <row r="156" spans="1:35" ht="14.25" customHeight="1" x14ac:dyDescent="0.35">
      <c r="A156" s="40" t="s">
        <v>57</v>
      </c>
      <c r="B156" s="91" t="s">
        <v>58</v>
      </c>
      <c r="C156" s="42">
        <v>40732</v>
      </c>
      <c r="D156" s="52">
        <v>0.33333333333333298</v>
      </c>
      <c r="E156" s="53">
        <v>14</v>
      </c>
      <c r="F156" s="53">
        <v>80.5</v>
      </c>
      <c r="G156" s="53">
        <v>19</v>
      </c>
      <c r="H156" s="86">
        <v>4</v>
      </c>
      <c r="I156" s="54">
        <v>2.62</v>
      </c>
      <c r="J156" s="82">
        <v>1.18</v>
      </c>
      <c r="K156" s="83">
        <v>12.47</v>
      </c>
      <c r="L156" s="84">
        <v>0.22989999999999999</v>
      </c>
      <c r="M156" s="50">
        <v>0.34</v>
      </c>
      <c r="N156" s="50">
        <v>6.97</v>
      </c>
      <c r="O156" s="50">
        <v>230000</v>
      </c>
      <c r="P156" s="51" t="str">
        <f>IF($M156&lt;NORMA!$D$7,"NO CUMPLE","CUMPLE")</f>
        <v>NO CUMPLE</v>
      </c>
      <c r="Q156" s="51" t="str">
        <f>IF($E156&gt;NORMA!$D$8,"NO CUMPLE","CUMPLE")</f>
        <v>CUMPLE</v>
      </c>
      <c r="R156" s="51" t="str">
        <f>IF($F156&gt;NORMA!$D$9,"NO CUMPLE","CUMPLE")</f>
        <v>CUMPLE</v>
      </c>
      <c r="S156" s="51" t="str">
        <f>IF($K156&gt;NORMA!$D$10,"NO CUMPLE","CUMPLE")</f>
        <v>CUMPLE</v>
      </c>
      <c r="T156" s="51" t="str">
        <f>IF($J156&gt;NORMA!$D$11,"NO CUMPLE","CUMPLE")</f>
        <v>CUMPLE</v>
      </c>
      <c r="U156" s="51" t="str">
        <f>IF($G156&gt;NORMA!$D$12,"NO CUMPLE","CUMPLE")</f>
        <v>CUMPLE</v>
      </c>
      <c r="V156" s="51" t="str">
        <f>IF($H156&gt;NORMA!$D$13,"NO CUMPLE","CUMPLE")</f>
        <v>CUMPLE</v>
      </c>
      <c r="W156" s="51" t="str">
        <f>IF($O156&gt;NORMA!$D$14,"NO CUMPLE","CUMPLE")</f>
        <v>CUMPLE</v>
      </c>
      <c r="X156" s="51" t="str">
        <f>IF(AND($N156&gt;=NORMA!$Q$4, $N156&lt;=NORMA!$R$4),"CUMPLE","NO CUMPLE")</f>
        <v>CUMPLE</v>
      </c>
      <c r="Y156" s="51" t="str">
        <f>IF($I156&gt;NORMA!$D$16,"NO CUMPLE","CUMPLE")</f>
        <v>CUMPLE</v>
      </c>
      <c r="Z156" s="51" t="str">
        <f>IF($M156&lt;NORMA!$D$23,"NO CUMPLE","CUMPLE")</f>
        <v>NO CUMPLE</v>
      </c>
      <c r="AA156" s="51" t="str">
        <f>IF($E156&gt;NORMA!$D$24,"NO CUMPLE","CUMPLE")</f>
        <v>CUMPLE</v>
      </c>
      <c r="AB156" s="51" t="str">
        <f>IF($F156&gt;NORMA!$D$25,"NO CUMPLE","CUMPLE")</f>
        <v>CUMPLE</v>
      </c>
      <c r="AC156" s="51" t="str">
        <f>IF($K156&gt;NORMA!$D$26,"NO CUMPLE","CUMPLE")</f>
        <v>NO CUMPLE</v>
      </c>
      <c r="AD156" s="51" t="str">
        <f>IF($J156&gt;NORMA!$D$27,"NO CUMPLE","CUMPLE")</f>
        <v>CUMPLE</v>
      </c>
      <c r="AE156" s="51" t="str">
        <f>IF($G156&gt;NORMA!$D$28,"NO CUMPLE","CUMPLE")</f>
        <v>CUMPLE</v>
      </c>
      <c r="AF156" s="51" t="str">
        <f>IF($H156&gt;NORMA!$D$29,"NO CUMPLE","CUMPLE")</f>
        <v>CUMPLE</v>
      </c>
      <c r="AG156" s="51" t="str">
        <f>IF($O156&gt;NORMA!$D$30,"NO CUMPLE","CUMPLE")</f>
        <v>NO CUMPLE</v>
      </c>
      <c r="AH156" s="51" t="str">
        <f>IF(AND($N156&gt;=NORMA!$R$18, $N156&lt;=NORMA!$S$18),"CUMPLE","NO CUMPLE")</f>
        <v>CUMPLE</v>
      </c>
      <c r="AI156" s="51" t="str">
        <f>IF($I156&gt;NORMA!$D$32,"NO CUMPLE","CUMPLE")</f>
        <v>NO CUMPLE</v>
      </c>
    </row>
    <row r="157" spans="1:35" ht="14.25" customHeight="1" x14ac:dyDescent="0.35">
      <c r="A157" s="40" t="s">
        <v>59</v>
      </c>
      <c r="B157" s="41" t="s">
        <v>58</v>
      </c>
      <c r="C157" s="42">
        <v>40745</v>
      </c>
      <c r="D157" s="43">
        <v>0.58333333333333304</v>
      </c>
      <c r="E157" s="45">
        <v>189</v>
      </c>
      <c r="F157" s="45">
        <v>378</v>
      </c>
      <c r="G157" s="45">
        <v>130</v>
      </c>
      <c r="H157" s="86">
        <v>71</v>
      </c>
      <c r="I157" s="46">
        <v>12.4</v>
      </c>
      <c r="J157" s="87">
        <v>5.94</v>
      </c>
      <c r="K157" s="83">
        <v>33.79</v>
      </c>
      <c r="L157" s="88">
        <v>3.1399999999999997E-2</v>
      </c>
      <c r="M157" s="110">
        <v>0.17</v>
      </c>
      <c r="N157" s="110">
        <v>7.48</v>
      </c>
      <c r="O157" s="110">
        <v>23000000</v>
      </c>
      <c r="P157" s="51" t="str">
        <f>IF($M157&lt;NORMA!$D$7,"NO CUMPLE","CUMPLE")</f>
        <v>NO CUMPLE</v>
      </c>
      <c r="Q157" s="51" t="str">
        <f>IF($E157&gt;NORMA!$D$8,"NO CUMPLE","CUMPLE")</f>
        <v>NO CUMPLE</v>
      </c>
      <c r="R157" s="51" t="str">
        <f>IF($F157&gt;NORMA!$D$9,"NO CUMPLE","CUMPLE")</f>
        <v>NO CUMPLE</v>
      </c>
      <c r="S157" s="51" t="str">
        <f>IF($K157&gt;NORMA!$D$10,"NO CUMPLE","CUMPLE")</f>
        <v>CUMPLE</v>
      </c>
      <c r="T157" s="51" t="str">
        <f>IF($J157&gt;NORMA!$D$11,"NO CUMPLE","CUMPLE")</f>
        <v>CUMPLE</v>
      </c>
      <c r="U157" s="51" t="str">
        <f>IF($G157&gt;NORMA!$D$12,"NO CUMPLE","CUMPLE")</f>
        <v>CUMPLE</v>
      </c>
      <c r="V157" s="51" t="str">
        <f>IF($H157&gt;NORMA!$D$13,"NO CUMPLE","CUMPLE")</f>
        <v>NO CUMPLE</v>
      </c>
      <c r="W157" s="51" t="str">
        <f>IF($O157&gt;NORMA!$D$14,"NO CUMPLE","CUMPLE")</f>
        <v>NO CUMPLE</v>
      </c>
      <c r="X157" s="51" t="str">
        <f>IF(AND($N157&gt;=NORMA!$Q$4, $N157&lt;=NORMA!$R$4),"CUMPLE","NO CUMPLE")</f>
        <v>CUMPLE</v>
      </c>
      <c r="Y157" s="51" t="str">
        <f>IF($I157&gt;NORMA!$D$16,"NO CUMPLE","CUMPLE")</f>
        <v>NO CUMPLE</v>
      </c>
      <c r="Z157" s="51" t="str">
        <f>IF($M157&lt;NORMA!$D$23,"NO CUMPLE","CUMPLE")</f>
        <v>NO CUMPLE</v>
      </c>
      <c r="AA157" s="51" t="str">
        <f>IF($E157&gt;NORMA!$D$24,"NO CUMPLE","CUMPLE")</f>
        <v>NO CUMPLE</v>
      </c>
      <c r="AB157" s="51" t="str">
        <f>IF($F157&gt;NORMA!$D$25,"NO CUMPLE","CUMPLE")</f>
        <v>NO CUMPLE</v>
      </c>
      <c r="AC157" s="51" t="str">
        <f>IF($K157&gt;NORMA!$D$26,"NO CUMPLE","CUMPLE")</f>
        <v>NO CUMPLE</v>
      </c>
      <c r="AD157" s="51" t="str">
        <f>IF($J157&gt;NORMA!$D$27,"NO CUMPLE","CUMPLE")</f>
        <v>NO CUMPLE</v>
      </c>
      <c r="AE157" s="51" t="str">
        <f>IF($G157&gt;NORMA!$D$28,"NO CUMPLE","CUMPLE")</f>
        <v>NO CUMPLE</v>
      </c>
      <c r="AF157" s="51" t="str">
        <f>IF($H157&gt;NORMA!$D$29,"NO CUMPLE","CUMPLE")</f>
        <v>NO CUMPLE</v>
      </c>
      <c r="AG157" s="51" t="str">
        <f>IF($O157&gt;NORMA!$D$30,"NO CUMPLE","CUMPLE")</f>
        <v>NO CUMPLE</v>
      </c>
      <c r="AH157" s="51" t="str">
        <f>IF(AND($N157&gt;=NORMA!$R$18, $N157&lt;=NORMA!$S$18),"CUMPLE","NO CUMPLE")</f>
        <v>CUMPLE</v>
      </c>
      <c r="AI157" s="51" t="str">
        <f>IF($I157&gt;NORMA!$D$32,"NO CUMPLE","CUMPLE")</f>
        <v>NO CUMPLE</v>
      </c>
    </row>
    <row r="158" spans="1:35" ht="14.25" customHeight="1" x14ac:dyDescent="0.35">
      <c r="A158" s="40" t="s">
        <v>60</v>
      </c>
      <c r="B158" s="91" t="s">
        <v>58</v>
      </c>
      <c r="C158" s="42">
        <v>40753</v>
      </c>
      <c r="D158" s="52">
        <v>0.5625</v>
      </c>
      <c r="E158" s="53">
        <v>61.8</v>
      </c>
      <c r="F158" s="53">
        <v>207</v>
      </c>
      <c r="G158" s="53">
        <v>116</v>
      </c>
      <c r="H158" s="86">
        <v>23.8</v>
      </c>
      <c r="I158" s="54">
        <v>6.97</v>
      </c>
      <c r="J158" s="87">
        <v>3</v>
      </c>
      <c r="K158" s="83">
        <v>30.65</v>
      </c>
      <c r="L158" s="88">
        <v>0.18559999999999999</v>
      </c>
      <c r="M158" s="50">
        <v>3.86</v>
      </c>
      <c r="N158" s="50">
        <v>8.1300000000000008</v>
      </c>
      <c r="O158" s="50">
        <v>93000000</v>
      </c>
      <c r="P158" s="51" t="str">
        <f>IF($M158&lt;NORMA!$D$7,"NO CUMPLE","CUMPLE")</f>
        <v>CUMPLE</v>
      </c>
      <c r="Q158" s="51" t="str">
        <f>IF($E158&gt;NORMA!$D$8,"NO CUMPLE","CUMPLE")</f>
        <v>CUMPLE</v>
      </c>
      <c r="R158" s="51" t="str">
        <f>IF($F158&gt;NORMA!$D$9,"NO CUMPLE","CUMPLE")</f>
        <v>CUMPLE</v>
      </c>
      <c r="S158" s="51" t="str">
        <f>IF($K158&gt;NORMA!$D$10,"NO CUMPLE","CUMPLE")</f>
        <v>CUMPLE</v>
      </c>
      <c r="T158" s="51" t="str">
        <f>IF($J158&gt;NORMA!$D$11,"NO CUMPLE","CUMPLE")</f>
        <v>CUMPLE</v>
      </c>
      <c r="U158" s="51" t="str">
        <f>IF($G158&gt;NORMA!$D$12,"NO CUMPLE","CUMPLE")</f>
        <v>CUMPLE</v>
      </c>
      <c r="V158" s="51" t="str">
        <f>IF($H158&gt;NORMA!$D$13,"NO CUMPLE","CUMPLE")</f>
        <v>CUMPLE</v>
      </c>
      <c r="W158" s="51" t="str">
        <f>IF($O158&gt;NORMA!$D$14,"NO CUMPLE","CUMPLE")</f>
        <v>NO CUMPLE</v>
      </c>
      <c r="X158" s="51" t="str">
        <f>IF(AND($N158&gt;=NORMA!$Q$4, $N158&lt;=NORMA!$R$4),"CUMPLE","NO CUMPLE")</f>
        <v>CUMPLE</v>
      </c>
      <c r="Y158" s="51" t="str">
        <f>IF($I158&gt;NORMA!$D$16,"NO CUMPLE","CUMPLE")</f>
        <v>NO CUMPLE</v>
      </c>
      <c r="Z158" s="51" t="str">
        <f>IF($M158&lt;NORMA!$D$23,"NO CUMPLE","CUMPLE")</f>
        <v>CUMPLE</v>
      </c>
      <c r="AA158" s="51" t="str">
        <f>IF($E158&gt;NORMA!$D$24,"NO CUMPLE","CUMPLE")</f>
        <v>CUMPLE</v>
      </c>
      <c r="AB158" s="51" t="str">
        <f>IF($F158&gt;NORMA!$D$25,"NO CUMPLE","CUMPLE")</f>
        <v>NO CUMPLE</v>
      </c>
      <c r="AC158" s="51" t="str">
        <f>IF($K158&gt;NORMA!$D$26,"NO CUMPLE","CUMPLE")</f>
        <v>NO CUMPLE</v>
      </c>
      <c r="AD158" s="51" t="str">
        <f>IF($J158&gt;NORMA!$D$27,"NO CUMPLE","CUMPLE")</f>
        <v>CUMPLE</v>
      </c>
      <c r="AE158" s="51" t="str">
        <f>IF($G158&gt;NORMA!$D$28,"NO CUMPLE","CUMPLE")</f>
        <v>NO CUMPLE</v>
      </c>
      <c r="AF158" s="51" t="str">
        <f>IF($H158&gt;NORMA!$D$29,"NO CUMPLE","CUMPLE")</f>
        <v>NO CUMPLE</v>
      </c>
      <c r="AG158" s="51" t="str">
        <f>IF($O158&gt;NORMA!$D$30,"NO CUMPLE","CUMPLE")</f>
        <v>NO CUMPLE</v>
      </c>
      <c r="AH158" s="51" t="str">
        <f>IF(AND($N158&gt;=NORMA!$R$18, $N158&lt;=NORMA!$S$18),"CUMPLE","NO CUMPLE")</f>
        <v>CUMPLE</v>
      </c>
      <c r="AI158" s="51" t="str">
        <f>IF($I158&gt;NORMA!$D$32,"NO CUMPLE","CUMPLE")</f>
        <v>NO CUMPLE</v>
      </c>
    </row>
    <row r="159" spans="1:35" ht="14.25" customHeight="1" x14ac:dyDescent="0.35">
      <c r="A159" s="40" t="s">
        <v>57</v>
      </c>
      <c r="B159" s="91" t="s">
        <v>58</v>
      </c>
      <c r="C159" s="42">
        <v>40753</v>
      </c>
      <c r="D159" s="52">
        <v>0.5625</v>
      </c>
      <c r="E159" s="53">
        <v>17.899999999999999</v>
      </c>
      <c r="F159" s="53">
        <v>67.2</v>
      </c>
      <c r="G159" s="53">
        <v>55</v>
      </c>
      <c r="H159" s="86">
        <v>8.8000000000000007</v>
      </c>
      <c r="I159" s="54">
        <v>4.2300000000000004</v>
      </c>
      <c r="J159" s="82">
        <v>0.98</v>
      </c>
      <c r="K159" s="83">
        <v>19.22</v>
      </c>
      <c r="L159" s="84">
        <v>0.31619999999999998</v>
      </c>
      <c r="M159" s="50">
        <v>0.28999999999999998</v>
      </c>
      <c r="N159" s="50">
        <v>7</v>
      </c>
      <c r="O159" s="50">
        <v>4300000</v>
      </c>
      <c r="P159" s="51" t="str">
        <f>IF($M159&lt;NORMA!$D$7,"NO CUMPLE","CUMPLE")</f>
        <v>NO CUMPLE</v>
      </c>
      <c r="Q159" s="51" t="str">
        <f>IF($E159&gt;NORMA!$D$8,"NO CUMPLE","CUMPLE")</f>
        <v>CUMPLE</v>
      </c>
      <c r="R159" s="51" t="str">
        <f>IF($F159&gt;NORMA!$D$9,"NO CUMPLE","CUMPLE")</f>
        <v>CUMPLE</v>
      </c>
      <c r="S159" s="51" t="str">
        <f>IF($K159&gt;NORMA!$D$10,"NO CUMPLE","CUMPLE")</f>
        <v>CUMPLE</v>
      </c>
      <c r="T159" s="51" t="str">
        <f>IF($J159&gt;NORMA!$D$11,"NO CUMPLE","CUMPLE")</f>
        <v>CUMPLE</v>
      </c>
      <c r="U159" s="51" t="str">
        <f>IF($G159&gt;NORMA!$D$12,"NO CUMPLE","CUMPLE")</f>
        <v>CUMPLE</v>
      </c>
      <c r="V159" s="51" t="str">
        <f>IF($H159&gt;NORMA!$D$13,"NO CUMPLE","CUMPLE")</f>
        <v>CUMPLE</v>
      </c>
      <c r="W159" s="51" t="str">
        <f>IF($O159&gt;NORMA!$D$14,"NO CUMPLE","CUMPLE")</f>
        <v>NO CUMPLE</v>
      </c>
      <c r="X159" s="51" t="str">
        <f>IF(AND($N159&gt;=NORMA!$Q$4, $N159&lt;=NORMA!$R$4),"CUMPLE","NO CUMPLE")</f>
        <v>CUMPLE</v>
      </c>
      <c r="Y159" s="51" t="str">
        <f>IF($I159&gt;NORMA!$D$16,"NO CUMPLE","CUMPLE")</f>
        <v>NO CUMPLE</v>
      </c>
      <c r="Z159" s="51" t="str">
        <f>IF($M159&lt;NORMA!$D$23,"NO CUMPLE","CUMPLE")</f>
        <v>NO CUMPLE</v>
      </c>
      <c r="AA159" s="51" t="str">
        <f>IF($E159&gt;NORMA!$D$24,"NO CUMPLE","CUMPLE")</f>
        <v>CUMPLE</v>
      </c>
      <c r="AB159" s="51" t="str">
        <f>IF($F159&gt;NORMA!$D$25,"NO CUMPLE","CUMPLE")</f>
        <v>CUMPLE</v>
      </c>
      <c r="AC159" s="51" t="str">
        <f>IF($K159&gt;NORMA!$D$26,"NO CUMPLE","CUMPLE")</f>
        <v>NO CUMPLE</v>
      </c>
      <c r="AD159" s="51" t="str">
        <f>IF($J159&gt;NORMA!$D$27,"NO CUMPLE","CUMPLE")</f>
        <v>CUMPLE</v>
      </c>
      <c r="AE159" s="51" t="str">
        <f>IF($G159&gt;NORMA!$D$28,"NO CUMPLE","CUMPLE")</f>
        <v>NO CUMPLE</v>
      </c>
      <c r="AF159" s="51" t="str">
        <f>IF($H159&gt;NORMA!$D$29,"NO CUMPLE","CUMPLE")</f>
        <v>CUMPLE</v>
      </c>
      <c r="AG159" s="51" t="str">
        <f>IF($O159&gt;NORMA!$D$30,"NO CUMPLE","CUMPLE")</f>
        <v>NO CUMPLE</v>
      </c>
      <c r="AH159" s="51" t="str">
        <f>IF(AND($N159&gt;=NORMA!$R$18, $N159&lt;=NORMA!$S$18),"CUMPLE","NO CUMPLE")</f>
        <v>CUMPLE</v>
      </c>
      <c r="AI159" s="51" t="str">
        <f>IF($I159&gt;NORMA!$D$32,"NO CUMPLE","CUMPLE")</f>
        <v>NO CUMPLE</v>
      </c>
    </row>
    <row r="160" spans="1:35" ht="14.25" customHeight="1" x14ac:dyDescent="0.35">
      <c r="A160" s="40" t="s">
        <v>59</v>
      </c>
      <c r="B160" s="41" t="s">
        <v>58</v>
      </c>
      <c r="C160" s="42">
        <v>40757</v>
      </c>
      <c r="D160" s="43">
        <v>0.25</v>
      </c>
      <c r="E160" s="45">
        <v>27.7</v>
      </c>
      <c r="F160" s="45">
        <v>74.400000000000006</v>
      </c>
      <c r="G160" s="45">
        <v>27</v>
      </c>
      <c r="H160" s="86">
        <v>7.8</v>
      </c>
      <c r="I160" s="46">
        <v>4.8</v>
      </c>
      <c r="J160" s="87">
        <v>2.2799999999999998</v>
      </c>
      <c r="K160" s="83">
        <v>20.79</v>
      </c>
      <c r="L160" s="88">
        <v>3.56E-2</v>
      </c>
      <c r="M160" s="110">
        <v>0.4</v>
      </c>
      <c r="N160" s="110">
        <v>7.25</v>
      </c>
      <c r="O160" s="110">
        <v>240000</v>
      </c>
      <c r="P160" s="51" t="str">
        <f>IF($M160&lt;NORMA!$D$7,"NO CUMPLE","CUMPLE")</f>
        <v>NO CUMPLE</v>
      </c>
      <c r="Q160" s="51" t="str">
        <f>IF($E160&gt;NORMA!$D$8,"NO CUMPLE","CUMPLE")</f>
        <v>CUMPLE</v>
      </c>
      <c r="R160" s="51" t="str">
        <f>IF($F160&gt;NORMA!$D$9,"NO CUMPLE","CUMPLE")</f>
        <v>CUMPLE</v>
      </c>
      <c r="S160" s="51" t="str">
        <f>IF($K160&gt;NORMA!$D$10,"NO CUMPLE","CUMPLE")</f>
        <v>CUMPLE</v>
      </c>
      <c r="T160" s="51" t="str">
        <f>IF($J160&gt;NORMA!$D$11,"NO CUMPLE","CUMPLE")</f>
        <v>CUMPLE</v>
      </c>
      <c r="U160" s="51" t="str">
        <f>IF($G160&gt;NORMA!$D$12,"NO CUMPLE","CUMPLE")</f>
        <v>CUMPLE</v>
      </c>
      <c r="V160" s="51" t="str">
        <f>IF($H160&gt;NORMA!$D$13,"NO CUMPLE","CUMPLE")</f>
        <v>CUMPLE</v>
      </c>
      <c r="W160" s="51" t="str">
        <f>IF($O160&gt;NORMA!$D$14,"NO CUMPLE","CUMPLE")</f>
        <v>CUMPLE</v>
      </c>
      <c r="X160" s="51" t="str">
        <f>IF(AND($N160&gt;=NORMA!$Q$4, $N160&lt;=NORMA!$R$4),"CUMPLE","NO CUMPLE")</f>
        <v>CUMPLE</v>
      </c>
      <c r="Y160" s="51" t="str">
        <f>IF($I160&gt;NORMA!$D$16,"NO CUMPLE","CUMPLE")</f>
        <v>NO CUMPLE</v>
      </c>
      <c r="Z160" s="51" t="str">
        <f>IF($M160&lt;NORMA!$D$23,"NO CUMPLE","CUMPLE")</f>
        <v>NO CUMPLE</v>
      </c>
      <c r="AA160" s="51" t="str">
        <f>IF($E160&gt;NORMA!$D$24,"NO CUMPLE","CUMPLE")</f>
        <v>CUMPLE</v>
      </c>
      <c r="AB160" s="51" t="str">
        <f>IF($F160&gt;NORMA!$D$25,"NO CUMPLE","CUMPLE")</f>
        <v>CUMPLE</v>
      </c>
      <c r="AC160" s="51" t="str">
        <f>IF($K160&gt;NORMA!$D$26,"NO CUMPLE","CUMPLE")</f>
        <v>NO CUMPLE</v>
      </c>
      <c r="AD160" s="51" t="str">
        <f>IF($J160&gt;NORMA!$D$27,"NO CUMPLE","CUMPLE")</f>
        <v>CUMPLE</v>
      </c>
      <c r="AE160" s="51" t="str">
        <f>IF($G160&gt;NORMA!$D$28,"NO CUMPLE","CUMPLE")</f>
        <v>CUMPLE</v>
      </c>
      <c r="AF160" s="51" t="str">
        <f>IF($H160&gt;NORMA!$D$29,"NO CUMPLE","CUMPLE")</f>
        <v>CUMPLE</v>
      </c>
      <c r="AG160" s="51" t="str">
        <f>IF($O160&gt;NORMA!$D$30,"NO CUMPLE","CUMPLE")</f>
        <v>NO CUMPLE</v>
      </c>
      <c r="AH160" s="51" t="str">
        <f>IF(AND($N160&gt;=NORMA!$R$18, $N160&lt;=NORMA!$S$18),"CUMPLE","NO CUMPLE")</f>
        <v>CUMPLE</v>
      </c>
      <c r="AI160" s="51" t="str">
        <f>IF($I160&gt;NORMA!$D$32,"NO CUMPLE","CUMPLE")</f>
        <v>NO CUMPLE</v>
      </c>
    </row>
    <row r="161" spans="1:35" ht="14.25" customHeight="1" x14ac:dyDescent="0.35">
      <c r="A161" s="40" t="s">
        <v>60</v>
      </c>
      <c r="B161" s="91" t="s">
        <v>58</v>
      </c>
      <c r="C161" s="42">
        <v>40768</v>
      </c>
      <c r="D161" s="52">
        <v>0.125</v>
      </c>
      <c r="E161" s="53">
        <v>56.4</v>
      </c>
      <c r="F161" s="53">
        <v>154</v>
      </c>
      <c r="G161" s="53">
        <v>44</v>
      </c>
      <c r="H161" s="86">
        <v>11</v>
      </c>
      <c r="I161" s="54">
        <v>5.48</v>
      </c>
      <c r="J161" s="87">
        <v>2.57</v>
      </c>
      <c r="K161" s="83">
        <v>21.19</v>
      </c>
      <c r="L161" s="88">
        <v>0.1072</v>
      </c>
      <c r="M161" s="50">
        <v>0.11</v>
      </c>
      <c r="N161" s="50">
        <v>7.34</v>
      </c>
      <c r="O161" s="50">
        <v>1500000</v>
      </c>
      <c r="P161" s="51" t="str">
        <f>IF($M161&lt;NORMA!$D$7,"NO CUMPLE","CUMPLE")</f>
        <v>NO CUMPLE</v>
      </c>
      <c r="Q161" s="51" t="str">
        <f>IF($E161&gt;NORMA!$D$8,"NO CUMPLE","CUMPLE")</f>
        <v>CUMPLE</v>
      </c>
      <c r="R161" s="51" t="str">
        <f>IF($F161&gt;NORMA!$D$9,"NO CUMPLE","CUMPLE")</f>
        <v>CUMPLE</v>
      </c>
      <c r="S161" s="51" t="str">
        <f>IF($K161&gt;NORMA!$D$10,"NO CUMPLE","CUMPLE")</f>
        <v>CUMPLE</v>
      </c>
      <c r="T161" s="51" t="str">
        <f>IF($J161&gt;NORMA!$D$11,"NO CUMPLE","CUMPLE")</f>
        <v>CUMPLE</v>
      </c>
      <c r="U161" s="51" t="str">
        <f>IF($G161&gt;NORMA!$D$12,"NO CUMPLE","CUMPLE")</f>
        <v>CUMPLE</v>
      </c>
      <c r="V161" s="51" t="str">
        <f>IF($H161&gt;NORMA!$D$13,"NO CUMPLE","CUMPLE")</f>
        <v>CUMPLE</v>
      </c>
      <c r="W161" s="51" t="str">
        <f>IF($O161&gt;NORMA!$D$14,"NO CUMPLE","CUMPLE")</f>
        <v>NO CUMPLE</v>
      </c>
      <c r="X161" s="51" t="str">
        <f>IF(AND($N161&gt;=NORMA!$Q$4, $N161&lt;=NORMA!$R$4),"CUMPLE","NO CUMPLE")</f>
        <v>CUMPLE</v>
      </c>
      <c r="Y161" s="51" t="str">
        <f>IF($I161&gt;NORMA!$D$16,"NO CUMPLE","CUMPLE")</f>
        <v>NO CUMPLE</v>
      </c>
      <c r="Z161" s="51" t="str">
        <f>IF($M161&lt;NORMA!$D$23,"NO CUMPLE","CUMPLE")</f>
        <v>NO CUMPLE</v>
      </c>
      <c r="AA161" s="51" t="str">
        <f>IF($E161&gt;NORMA!$D$24,"NO CUMPLE","CUMPLE")</f>
        <v>CUMPLE</v>
      </c>
      <c r="AB161" s="51" t="str">
        <f>IF($F161&gt;NORMA!$D$25,"NO CUMPLE","CUMPLE")</f>
        <v>CUMPLE</v>
      </c>
      <c r="AC161" s="51" t="str">
        <f>IF($K161&gt;NORMA!$D$26,"NO CUMPLE","CUMPLE")</f>
        <v>NO CUMPLE</v>
      </c>
      <c r="AD161" s="51" t="str">
        <f>IF($J161&gt;NORMA!$D$27,"NO CUMPLE","CUMPLE")</f>
        <v>CUMPLE</v>
      </c>
      <c r="AE161" s="51" t="str">
        <f>IF($G161&gt;NORMA!$D$28,"NO CUMPLE","CUMPLE")</f>
        <v>CUMPLE</v>
      </c>
      <c r="AF161" s="51" t="str">
        <f>IF($H161&gt;NORMA!$D$29,"NO CUMPLE","CUMPLE")</f>
        <v>NO CUMPLE</v>
      </c>
      <c r="AG161" s="51" t="str">
        <f>IF($O161&gt;NORMA!$D$30,"NO CUMPLE","CUMPLE")</f>
        <v>NO CUMPLE</v>
      </c>
      <c r="AH161" s="51" t="str">
        <f>IF(AND($N161&gt;=NORMA!$R$18, $N161&lt;=NORMA!$S$18),"CUMPLE","NO CUMPLE")</f>
        <v>CUMPLE</v>
      </c>
      <c r="AI161" s="51" t="str">
        <f>IF($I161&gt;NORMA!$D$32,"NO CUMPLE","CUMPLE")</f>
        <v>NO CUMPLE</v>
      </c>
    </row>
    <row r="162" spans="1:35" ht="14.25" customHeight="1" x14ac:dyDescent="0.35">
      <c r="A162" s="40" t="s">
        <v>57</v>
      </c>
      <c r="B162" s="91" t="s">
        <v>58</v>
      </c>
      <c r="C162" s="42">
        <v>40768</v>
      </c>
      <c r="D162" s="52">
        <v>0</v>
      </c>
      <c r="E162" s="53">
        <v>16.8</v>
      </c>
      <c r="F162" s="53">
        <v>62.3</v>
      </c>
      <c r="G162" s="53">
        <v>10</v>
      </c>
      <c r="H162" s="86">
        <v>80</v>
      </c>
      <c r="I162" s="54">
        <v>3.19</v>
      </c>
      <c r="J162" s="82">
        <v>1.74</v>
      </c>
      <c r="K162" s="83">
        <v>16.68</v>
      </c>
      <c r="L162" s="84">
        <v>0.53410000000000002</v>
      </c>
      <c r="M162" s="50">
        <v>1</v>
      </c>
      <c r="N162" s="50">
        <v>7.34</v>
      </c>
      <c r="O162" s="50">
        <v>930000</v>
      </c>
      <c r="P162" s="51" t="str">
        <f>IF($M162&lt;NORMA!$D$7,"NO CUMPLE","CUMPLE")</f>
        <v>CUMPLE</v>
      </c>
      <c r="Q162" s="51" t="str">
        <f>IF($E162&gt;NORMA!$D$8,"NO CUMPLE","CUMPLE")</f>
        <v>CUMPLE</v>
      </c>
      <c r="R162" s="51" t="str">
        <f>IF($F162&gt;NORMA!$D$9,"NO CUMPLE","CUMPLE")</f>
        <v>CUMPLE</v>
      </c>
      <c r="S162" s="51" t="str">
        <f>IF($K162&gt;NORMA!$D$10,"NO CUMPLE","CUMPLE")</f>
        <v>CUMPLE</v>
      </c>
      <c r="T162" s="51" t="str">
        <f>IF($J162&gt;NORMA!$D$11,"NO CUMPLE","CUMPLE")</f>
        <v>CUMPLE</v>
      </c>
      <c r="U162" s="51" t="str">
        <f>IF($G162&gt;NORMA!$D$12,"NO CUMPLE","CUMPLE")</f>
        <v>CUMPLE</v>
      </c>
      <c r="V162" s="51" t="str">
        <f>IF($H162&gt;NORMA!$D$13,"NO CUMPLE","CUMPLE")</f>
        <v>NO CUMPLE</v>
      </c>
      <c r="W162" s="51" t="str">
        <f>IF($O162&gt;NORMA!$D$14,"NO CUMPLE","CUMPLE")</f>
        <v>CUMPLE</v>
      </c>
      <c r="X162" s="51" t="str">
        <f>IF(AND($N162&gt;=NORMA!$Q$4, $N162&lt;=NORMA!$R$4),"CUMPLE","NO CUMPLE")</f>
        <v>CUMPLE</v>
      </c>
      <c r="Y162" s="51" t="str">
        <f>IF($I162&gt;NORMA!$D$16,"NO CUMPLE","CUMPLE")</f>
        <v>CUMPLE</v>
      </c>
      <c r="Z162" s="51" t="str">
        <f>IF($M162&lt;NORMA!$D$23,"NO CUMPLE","CUMPLE")</f>
        <v>CUMPLE</v>
      </c>
      <c r="AA162" s="51" t="str">
        <f>IF($E162&gt;NORMA!$D$24,"NO CUMPLE","CUMPLE")</f>
        <v>CUMPLE</v>
      </c>
      <c r="AB162" s="51" t="str">
        <f>IF($F162&gt;NORMA!$D$25,"NO CUMPLE","CUMPLE")</f>
        <v>CUMPLE</v>
      </c>
      <c r="AC162" s="51" t="str">
        <f>IF($K162&gt;NORMA!$D$26,"NO CUMPLE","CUMPLE")</f>
        <v>NO CUMPLE</v>
      </c>
      <c r="AD162" s="51" t="str">
        <f>IF($J162&gt;NORMA!$D$27,"NO CUMPLE","CUMPLE")</f>
        <v>CUMPLE</v>
      </c>
      <c r="AE162" s="51" t="str">
        <f>IF($G162&gt;NORMA!$D$28,"NO CUMPLE","CUMPLE")</f>
        <v>CUMPLE</v>
      </c>
      <c r="AF162" s="51" t="str">
        <f>IF($H162&gt;NORMA!$D$29,"NO CUMPLE","CUMPLE")</f>
        <v>NO CUMPLE</v>
      </c>
      <c r="AG162" s="51" t="str">
        <f>IF($O162&gt;NORMA!$D$30,"NO CUMPLE","CUMPLE")</f>
        <v>NO CUMPLE</v>
      </c>
      <c r="AH162" s="51" t="str">
        <f>IF(AND($N162&gt;=NORMA!$R$18, $N162&lt;=NORMA!$S$18),"CUMPLE","NO CUMPLE")</f>
        <v>CUMPLE</v>
      </c>
      <c r="AI162" s="51" t="str">
        <f>IF($I162&gt;NORMA!$D$32,"NO CUMPLE","CUMPLE")</f>
        <v>NO CUMPLE</v>
      </c>
    </row>
    <row r="163" spans="1:35" ht="14.25" customHeight="1" x14ac:dyDescent="0.35">
      <c r="A163" s="40" t="s">
        <v>57</v>
      </c>
      <c r="B163" s="91" t="s">
        <v>58</v>
      </c>
      <c r="C163" s="42">
        <v>40771</v>
      </c>
      <c r="D163" s="52">
        <v>0.375</v>
      </c>
      <c r="E163" s="53">
        <v>14.6</v>
      </c>
      <c r="F163" s="53">
        <v>72.599999999999994</v>
      </c>
      <c r="G163" s="53">
        <v>27</v>
      </c>
      <c r="H163" s="86">
        <v>3.6</v>
      </c>
      <c r="I163" s="54">
        <v>3.12</v>
      </c>
      <c r="J163" s="82">
        <v>1.88</v>
      </c>
      <c r="K163" s="83">
        <v>15.79</v>
      </c>
      <c r="L163" s="84">
        <v>0.2369</v>
      </c>
      <c r="M163" s="50">
        <v>0.61</v>
      </c>
      <c r="N163" s="50">
        <v>7.07</v>
      </c>
      <c r="O163" s="50">
        <v>110000</v>
      </c>
      <c r="P163" s="51" t="str">
        <f>IF($M163&lt;NORMA!$D$7,"NO CUMPLE","CUMPLE")</f>
        <v>CUMPLE</v>
      </c>
      <c r="Q163" s="51" t="str">
        <f>IF($E163&gt;NORMA!$D$8,"NO CUMPLE","CUMPLE")</f>
        <v>CUMPLE</v>
      </c>
      <c r="R163" s="51" t="str">
        <f>IF($F163&gt;NORMA!$D$9,"NO CUMPLE","CUMPLE")</f>
        <v>CUMPLE</v>
      </c>
      <c r="S163" s="51" t="str">
        <f>IF($K163&gt;NORMA!$D$10,"NO CUMPLE","CUMPLE")</f>
        <v>CUMPLE</v>
      </c>
      <c r="T163" s="51" t="str">
        <f>IF($J163&gt;NORMA!$D$11,"NO CUMPLE","CUMPLE")</f>
        <v>CUMPLE</v>
      </c>
      <c r="U163" s="51" t="str">
        <f>IF($G163&gt;NORMA!$D$12,"NO CUMPLE","CUMPLE")</f>
        <v>CUMPLE</v>
      </c>
      <c r="V163" s="51" t="str">
        <f>IF($H163&gt;NORMA!$D$13,"NO CUMPLE","CUMPLE")</f>
        <v>CUMPLE</v>
      </c>
      <c r="W163" s="51" t="str">
        <f>IF($O163&gt;NORMA!$D$14,"NO CUMPLE","CUMPLE")</f>
        <v>CUMPLE</v>
      </c>
      <c r="X163" s="51" t="str">
        <f>IF(AND($N163&gt;=NORMA!$Q$4, $N163&lt;=NORMA!$R$4),"CUMPLE","NO CUMPLE")</f>
        <v>CUMPLE</v>
      </c>
      <c r="Y163" s="51" t="str">
        <f>IF($I163&gt;NORMA!$D$16,"NO CUMPLE","CUMPLE")</f>
        <v>CUMPLE</v>
      </c>
      <c r="Z163" s="51" t="str">
        <f>IF($M163&lt;NORMA!$D$23,"NO CUMPLE","CUMPLE")</f>
        <v>NO CUMPLE</v>
      </c>
      <c r="AA163" s="51" t="str">
        <f>IF($E163&gt;NORMA!$D$24,"NO CUMPLE","CUMPLE")</f>
        <v>CUMPLE</v>
      </c>
      <c r="AB163" s="51" t="str">
        <f>IF($F163&gt;NORMA!$D$25,"NO CUMPLE","CUMPLE")</f>
        <v>CUMPLE</v>
      </c>
      <c r="AC163" s="51" t="str">
        <f>IF($K163&gt;NORMA!$D$26,"NO CUMPLE","CUMPLE")</f>
        <v>NO CUMPLE</v>
      </c>
      <c r="AD163" s="51" t="str">
        <f>IF($J163&gt;NORMA!$D$27,"NO CUMPLE","CUMPLE")</f>
        <v>CUMPLE</v>
      </c>
      <c r="AE163" s="51" t="str">
        <f>IF($G163&gt;NORMA!$D$28,"NO CUMPLE","CUMPLE")</f>
        <v>CUMPLE</v>
      </c>
      <c r="AF163" s="51" t="str">
        <f>IF($H163&gt;NORMA!$D$29,"NO CUMPLE","CUMPLE")</f>
        <v>CUMPLE</v>
      </c>
      <c r="AG163" s="51" t="str">
        <f>IF($O163&gt;NORMA!$D$30,"NO CUMPLE","CUMPLE")</f>
        <v>NO CUMPLE</v>
      </c>
      <c r="AH163" s="51" t="str">
        <f>IF(AND($N163&gt;=NORMA!$R$18, $N163&lt;=NORMA!$S$18),"CUMPLE","NO CUMPLE")</f>
        <v>CUMPLE</v>
      </c>
      <c r="AI163" s="51" t="str">
        <f>IF($I163&gt;NORMA!$D$32,"NO CUMPLE","CUMPLE")</f>
        <v>NO CUMPLE</v>
      </c>
    </row>
    <row r="164" spans="1:35" ht="14.25" customHeight="1" x14ac:dyDescent="0.35">
      <c r="A164" s="40" t="s">
        <v>60</v>
      </c>
      <c r="B164" s="91" t="s">
        <v>58</v>
      </c>
      <c r="C164" s="42">
        <v>40773</v>
      </c>
      <c r="D164" s="52">
        <v>0.25</v>
      </c>
      <c r="E164" s="53">
        <v>29.9</v>
      </c>
      <c r="F164" s="53">
        <v>172</v>
      </c>
      <c r="G164" s="53">
        <v>38</v>
      </c>
      <c r="H164" s="85">
        <v>7</v>
      </c>
      <c r="I164" s="54">
        <v>2.0299999999999998</v>
      </c>
      <c r="J164" s="82">
        <v>1.76</v>
      </c>
      <c r="K164" s="83">
        <v>14.29</v>
      </c>
      <c r="L164" s="84">
        <v>9.0700000000000003E-2</v>
      </c>
      <c r="M164" s="50">
        <v>0.61</v>
      </c>
      <c r="N164" s="50">
        <v>7.21</v>
      </c>
      <c r="O164" s="50">
        <v>240000</v>
      </c>
      <c r="P164" s="51" t="str">
        <f>IF($M164&lt;NORMA!$D$7,"NO CUMPLE","CUMPLE")</f>
        <v>CUMPLE</v>
      </c>
      <c r="Q164" s="51" t="str">
        <f>IF($E164&gt;NORMA!$D$8,"NO CUMPLE","CUMPLE")</f>
        <v>CUMPLE</v>
      </c>
      <c r="R164" s="51" t="str">
        <f>IF($F164&gt;NORMA!$D$9,"NO CUMPLE","CUMPLE")</f>
        <v>CUMPLE</v>
      </c>
      <c r="S164" s="51" t="str">
        <f>IF($K164&gt;NORMA!$D$10,"NO CUMPLE","CUMPLE")</f>
        <v>CUMPLE</v>
      </c>
      <c r="T164" s="51" t="str">
        <f>IF($J164&gt;NORMA!$D$11,"NO CUMPLE","CUMPLE")</f>
        <v>CUMPLE</v>
      </c>
      <c r="U164" s="51" t="str">
        <f>IF($G164&gt;NORMA!$D$12,"NO CUMPLE","CUMPLE")</f>
        <v>CUMPLE</v>
      </c>
      <c r="V164" s="51" t="str">
        <f>IF($H164&gt;NORMA!$D$13,"NO CUMPLE","CUMPLE")</f>
        <v>CUMPLE</v>
      </c>
      <c r="W164" s="51" t="str">
        <f>IF($O164&gt;NORMA!$D$14,"NO CUMPLE","CUMPLE")</f>
        <v>CUMPLE</v>
      </c>
      <c r="X164" s="51" t="str">
        <f>IF(AND($N164&gt;=NORMA!$Q$4, $N164&lt;=NORMA!$R$4),"CUMPLE","NO CUMPLE")</f>
        <v>CUMPLE</v>
      </c>
      <c r="Y164" s="51" t="str">
        <f>IF($I164&gt;NORMA!$D$16,"NO CUMPLE","CUMPLE")</f>
        <v>CUMPLE</v>
      </c>
      <c r="Z164" s="51" t="str">
        <f>IF($M164&lt;NORMA!$D$23,"NO CUMPLE","CUMPLE")</f>
        <v>NO CUMPLE</v>
      </c>
      <c r="AA164" s="51" t="str">
        <f>IF($E164&gt;NORMA!$D$24,"NO CUMPLE","CUMPLE")</f>
        <v>CUMPLE</v>
      </c>
      <c r="AB164" s="51" t="str">
        <f>IF($F164&gt;NORMA!$D$25,"NO CUMPLE","CUMPLE")</f>
        <v>CUMPLE</v>
      </c>
      <c r="AC164" s="51" t="str">
        <f>IF($K164&gt;NORMA!$D$26,"NO CUMPLE","CUMPLE")</f>
        <v>NO CUMPLE</v>
      </c>
      <c r="AD164" s="51" t="str">
        <f>IF($J164&gt;NORMA!$D$27,"NO CUMPLE","CUMPLE")</f>
        <v>CUMPLE</v>
      </c>
      <c r="AE164" s="51" t="str">
        <f>IF($G164&gt;NORMA!$D$28,"NO CUMPLE","CUMPLE")</f>
        <v>CUMPLE</v>
      </c>
      <c r="AF164" s="51" t="str">
        <f>IF($H164&gt;NORMA!$D$29,"NO CUMPLE","CUMPLE")</f>
        <v>CUMPLE</v>
      </c>
      <c r="AG164" s="51" t="str">
        <f>IF($O164&gt;NORMA!$D$30,"NO CUMPLE","CUMPLE")</f>
        <v>NO CUMPLE</v>
      </c>
      <c r="AH164" s="51" t="str">
        <f>IF(AND($N164&gt;=NORMA!$R$18, $N164&lt;=NORMA!$S$18),"CUMPLE","NO CUMPLE")</f>
        <v>CUMPLE</v>
      </c>
      <c r="AI164" s="51" t="str">
        <f>IF($I164&gt;NORMA!$D$32,"NO CUMPLE","CUMPLE")</f>
        <v>NO CUMPLE</v>
      </c>
    </row>
    <row r="165" spans="1:35" ht="14.25" customHeight="1" x14ac:dyDescent="0.35">
      <c r="A165" s="40" t="s">
        <v>59</v>
      </c>
      <c r="B165" s="41" t="s">
        <v>58</v>
      </c>
      <c r="C165" s="42">
        <v>40777</v>
      </c>
      <c r="D165" s="43">
        <v>0.54166666666666696</v>
      </c>
      <c r="E165" s="45">
        <v>250</v>
      </c>
      <c r="F165" s="45">
        <v>621</v>
      </c>
      <c r="G165" s="45">
        <v>550</v>
      </c>
      <c r="H165" s="86">
        <v>232</v>
      </c>
      <c r="I165" s="46">
        <v>10.7</v>
      </c>
      <c r="J165" s="87">
        <v>7.87</v>
      </c>
      <c r="K165" s="83">
        <v>48.85</v>
      </c>
      <c r="L165" s="88">
        <v>2.69E-2</v>
      </c>
      <c r="M165" s="110">
        <v>0.88</v>
      </c>
      <c r="N165" s="110">
        <v>7.73</v>
      </c>
      <c r="O165" s="110">
        <v>9300000000</v>
      </c>
      <c r="P165" s="51" t="str">
        <f>IF($M165&lt;NORMA!$D$7,"NO CUMPLE","CUMPLE")</f>
        <v>CUMPLE</v>
      </c>
      <c r="Q165" s="51" t="str">
        <f>IF($E165&gt;NORMA!$D$8,"NO CUMPLE","CUMPLE")</f>
        <v>NO CUMPLE</v>
      </c>
      <c r="R165" s="51" t="str">
        <f>IF($F165&gt;NORMA!$D$9,"NO CUMPLE","CUMPLE")</f>
        <v>NO CUMPLE</v>
      </c>
      <c r="S165" s="51" t="str">
        <f>IF($K165&gt;NORMA!$D$10,"NO CUMPLE","CUMPLE")</f>
        <v>NO CUMPLE</v>
      </c>
      <c r="T165" s="51" t="str">
        <f>IF($J165&gt;NORMA!$D$11,"NO CUMPLE","CUMPLE")</f>
        <v>NO CUMPLE</v>
      </c>
      <c r="U165" s="51" t="str">
        <f>IF($G165&gt;NORMA!$D$12,"NO CUMPLE","CUMPLE")</f>
        <v>NO CUMPLE</v>
      </c>
      <c r="V165" s="51" t="str">
        <f>IF($H165&gt;NORMA!$D$13,"NO CUMPLE","CUMPLE")</f>
        <v>NO CUMPLE</v>
      </c>
      <c r="W165" s="51" t="str">
        <f>IF($O165&gt;NORMA!$D$14,"NO CUMPLE","CUMPLE")</f>
        <v>NO CUMPLE</v>
      </c>
      <c r="X165" s="51" t="str">
        <f>IF(AND($N165&gt;=NORMA!$Q$4, $N165&lt;=NORMA!$R$4),"CUMPLE","NO CUMPLE")</f>
        <v>CUMPLE</v>
      </c>
      <c r="Y165" s="51" t="str">
        <f>IF($I165&gt;NORMA!$D$16,"NO CUMPLE","CUMPLE")</f>
        <v>NO CUMPLE</v>
      </c>
      <c r="Z165" s="51" t="str">
        <f>IF($M165&lt;NORMA!$D$23,"NO CUMPLE","CUMPLE")</f>
        <v>NO CUMPLE</v>
      </c>
      <c r="AA165" s="51" t="str">
        <f>IF($E165&gt;NORMA!$D$24,"NO CUMPLE","CUMPLE")</f>
        <v>NO CUMPLE</v>
      </c>
      <c r="AB165" s="51" t="str">
        <f>IF($F165&gt;NORMA!$D$25,"NO CUMPLE","CUMPLE")</f>
        <v>NO CUMPLE</v>
      </c>
      <c r="AC165" s="51" t="str">
        <f>IF($K165&gt;NORMA!$D$26,"NO CUMPLE","CUMPLE")</f>
        <v>NO CUMPLE</v>
      </c>
      <c r="AD165" s="51" t="str">
        <f>IF($J165&gt;NORMA!$D$27,"NO CUMPLE","CUMPLE")</f>
        <v>NO CUMPLE</v>
      </c>
      <c r="AE165" s="51" t="str">
        <f>IF($G165&gt;NORMA!$D$28,"NO CUMPLE","CUMPLE")</f>
        <v>NO CUMPLE</v>
      </c>
      <c r="AF165" s="51" t="str">
        <f>IF($H165&gt;NORMA!$D$29,"NO CUMPLE","CUMPLE")</f>
        <v>NO CUMPLE</v>
      </c>
      <c r="AG165" s="51" t="str">
        <f>IF($O165&gt;NORMA!$D$30,"NO CUMPLE","CUMPLE")</f>
        <v>NO CUMPLE</v>
      </c>
      <c r="AH165" s="51" t="str">
        <f>IF(AND($N165&gt;=NORMA!$R$18, $N165&lt;=NORMA!$S$18),"CUMPLE","NO CUMPLE")</f>
        <v>CUMPLE</v>
      </c>
      <c r="AI165" s="51" t="str">
        <f>IF($I165&gt;NORMA!$D$32,"NO CUMPLE","CUMPLE")</f>
        <v>NO CUMPLE</v>
      </c>
    </row>
    <row r="166" spans="1:35" ht="14.25" customHeight="1" x14ac:dyDescent="0.35">
      <c r="A166" s="40" t="s">
        <v>60</v>
      </c>
      <c r="B166" s="91" t="s">
        <v>58</v>
      </c>
      <c r="C166" s="42">
        <v>40787</v>
      </c>
      <c r="D166" s="52">
        <v>0.58333333333333304</v>
      </c>
      <c r="E166" s="53">
        <v>31.5</v>
      </c>
      <c r="F166" s="53">
        <v>182</v>
      </c>
      <c r="G166" s="53">
        <v>99</v>
      </c>
      <c r="H166" s="85">
        <v>20</v>
      </c>
      <c r="I166" s="54">
        <v>3.56</v>
      </c>
      <c r="J166" s="82">
        <v>2.95</v>
      </c>
      <c r="K166" s="83">
        <v>25.6</v>
      </c>
      <c r="L166" s="84">
        <v>0.1429</v>
      </c>
      <c r="M166" s="50">
        <v>2.25</v>
      </c>
      <c r="N166" s="50">
        <v>7.8</v>
      </c>
      <c r="O166" s="50">
        <v>930000</v>
      </c>
      <c r="P166" s="51" t="str">
        <f>IF($M166&lt;NORMA!$D$7,"NO CUMPLE","CUMPLE")</f>
        <v>CUMPLE</v>
      </c>
      <c r="Q166" s="51" t="str">
        <f>IF($E166&gt;NORMA!$D$8,"NO CUMPLE","CUMPLE")</f>
        <v>CUMPLE</v>
      </c>
      <c r="R166" s="51" t="str">
        <f>IF($F166&gt;NORMA!$D$9,"NO CUMPLE","CUMPLE")</f>
        <v>CUMPLE</v>
      </c>
      <c r="S166" s="51" t="str">
        <f>IF($K166&gt;NORMA!$D$10,"NO CUMPLE","CUMPLE")</f>
        <v>CUMPLE</v>
      </c>
      <c r="T166" s="51" t="str">
        <f>IF($J166&gt;NORMA!$D$11,"NO CUMPLE","CUMPLE")</f>
        <v>CUMPLE</v>
      </c>
      <c r="U166" s="51" t="str">
        <f>IF($G166&gt;NORMA!$D$12,"NO CUMPLE","CUMPLE")</f>
        <v>CUMPLE</v>
      </c>
      <c r="V166" s="51" t="str">
        <f>IF($H166&gt;NORMA!$D$13,"NO CUMPLE","CUMPLE")</f>
        <v>CUMPLE</v>
      </c>
      <c r="W166" s="51" t="str">
        <f>IF($O166&gt;NORMA!$D$14,"NO CUMPLE","CUMPLE")</f>
        <v>CUMPLE</v>
      </c>
      <c r="X166" s="51" t="str">
        <f>IF(AND($N166&gt;=NORMA!$Q$4, $N166&lt;=NORMA!$R$4),"CUMPLE","NO CUMPLE")</f>
        <v>CUMPLE</v>
      </c>
      <c r="Y166" s="51" t="str">
        <f>IF($I166&gt;NORMA!$D$16,"NO CUMPLE","CUMPLE")</f>
        <v>CUMPLE</v>
      </c>
      <c r="Z166" s="51" t="str">
        <f>IF($M166&lt;NORMA!$D$23,"NO CUMPLE","CUMPLE")</f>
        <v>CUMPLE</v>
      </c>
      <c r="AA166" s="51" t="str">
        <f>IF($E166&gt;NORMA!$D$24,"NO CUMPLE","CUMPLE")</f>
        <v>CUMPLE</v>
      </c>
      <c r="AB166" s="51" t="str">
        <f>IF($F166&gt;NORMA!$D$25,"NO CUMPLE","CUMPLE")</f>
        <v>CUMPLE</v>
      </c>
      <c r="AC166" s="51" t="str">
        <f>IF($K166&gt;NORMA!$D$26,"NO CUMPLE","CUMPLE")</f>
        <v>NO CUMPLE</v>
      </c>
      <c r="AD166" s="51" t="str">
        <f>IF($J166&gt;NORMA!$D$27,"NO CUMPLE","CUMPLE")</f>
        <v>CUMPLE</v>
      </c>
      <c r="AE166" s="51" t="str">
        <f>IF($G166&gt;NORMA!$D$28,"NO CUMPLE","CUMPLE")</f>
        <v>NO CUMPLE</v>
      </c>
      <c r="AF166" s="51" t="str">
        <f>IF($H166&gt;NORMA!$D$29,"NO CUMPLE","CUMPLE")</f>
        <v>NO CUMPLE</v>
      </c>
      <c r="AG166" s="51" t="str">
        <f>IF($O166&gt;NORMA!$D$30,"NO CUMPLE","CUMPLE")</f>
        <v>NO CUMPLE</v>
      </c>
      <c r="AH166" s="51" t="str">
        <f>IF(AND($N166&gt;=NORMA!$R$18, $N166&lt;=NORMA!$S$18),"CUMPLE","NO CUMPLE")</f>
        <v>CUMPLE</v>
      </c>
      <c r="AI166" s="51" t="str">
        <f>IF($I166&gt;NORMA!$D$32,"NO CUMPLE","CUMPLE")</f>
        <v>NO CUMPLE</v>
      </c>
    </row>
    <row r="167" spans="1:35" ht="14.25" customHeight="1" x14ac:dyDescent="0.35">
      <c r="A167" s="40" t="s">
        <v>57</v>
      </c>
      <c r="B167" s="91" t="s">
        <v>58</v>
      </c>
      <c r="C167" s="42">
        <v>40787</v>
      </c>
      <c r="D167" s="52">
        <v>0.60416666666666696</v>
      </c>
      <c r="E167" s="53">
        <v>12.4</v>
      </c>
      <c r="F167" s="53">
        <v>65.5</v>
      </c>
      <c r="G167" s="53">
        <v>30</v>
      </c>
      <c r="H167" s="86">
        <v>12</v>
      </c>
      <c r="I167" s="54">
        <v>2.82</v>
      </c>
      <c r="J167" s="82">
        <v>1.86</v>
      </c>
      <c r="K167" s="83">
        <v>17.02</v>
      </c>
      <c r="L167" s="84">
        <v>0.23619999999999999</v>
      </c>
      <c r="M167" s="50">
        <v>0.31</v>
      </c>
      <c r="N167" s="50">
        <v>7.42</v>
      </c>
      <c r="O167" s="50">
        <v>430000</v>
      </c>
      <c r="P167" s="51" t="str">
        <f>IF($M167&lt;NORMA!$D$7,"NO CUMPLE","CUMPLE")</f>
        <v>NO CUMPLE</v>
      </c>
      <c r="Q167" s="51" t="str">
        <f>IF($E167&gt;NORMA!$D$8,"NO CUMPLE","CUMPLE")</f>
        <v>CUMPLE</v>
      </c>
      <c r="R167" s="51" t="str">
        <f>IF($F167&gt;NORMA!$D$9,"NO CUMPLE","CUMPLE")</f>
        <v>CUMPLE</v>
      </c>
      <c r="S167" s="51" t="str">
        <f>IF($K167&gt;NORMA!$D$10,"NO CUMPLE","CUMPLE")</f>
        <v>CUMPLE</v>
      </c>
      <c r="T167" s="51" t="str">
        <f>IF($J167&gt;NORMA!$D$11,"NO CUMPLE","CUMPLE")</f>
        <v>CUMPLE</v>
      </c>
      <c r="U167" s="51" t="str">
        <f>IF($G167&gt;NORMA!$D$12,"NO CUMPLE","CUMPLE")</f>
        <v>CUMPLE</v>
      </c>
      <c r="V167" s="51" t="str">
        <f>IF($H167&gt;NORMA!$D$13,"NO CUMPLE","CUMPLE")</f>
        <v>CUMPLE</v>
      </c>
      <c r="W167" s="51" t="str">
        <f>IF($O167&gt;NORMA!$D$14,"NO CUMPLE","CUMPLE")</f>
        <v>CUMPLE</v>
      </c>
      <c r="X167" s="51" t="str">
        <f>IF(AND($N167&gt;=NORMA!$Q$4, $N167&lt;=NORMA!$R$4),"CUMPLE","NO CUMPLE")</f>
        <v>CUMPLE</v>
      </c>
      <c r="Y167" s="51" t="str">
        <f>IF($I167&gt;NORMA!$D$16,"NO CUMPLE","CUMPLE")</f>
        <v>CUMPLE</v>
      </c>
      <c r="Z167" s="51" t="str">
        <f>IF($M167&lt;NORMA!$D$23,"NO CUMPLE","CUMPLE")</f>
        <v>NO CUMPLE</v>
      </c>
      <c r="AA167" s="51" t="str">
        <f>IF($E167&gt;NORMA!$D$24,"NO CUMPLE","CUMPLE")</f>
        <v>CUMPLE</v>
      </c>
      <c r="AB167" s="51" t="str">
        <f>IF($F167&gt;NORMA!$D$25,"NO CUMPLE","CUMPLE")</f>
        <v>CUMPLE</v>
      </c>
      <c r="AC167" s="51" t="str">
        <f>IF($K167&gt;NORMA!$D$26,"NO CUMPLE","CUMPLE")</f>
        <v>NO CUMPLE</v>
      </c>
      <c r="AD167" s="51" t="str">
        <f>IF($J167&gt;NORMA!$D$27,"NO CUMPLE","CUMPLE")</f>
        <v>CUMPLE</v>
      </c>
      <c r="AE167" s="51" t="str">
        <f>IF($G167&gt;NORMA!$D$28,"NO CUMPLE","CUMPLE")</f>
        <v>CUMPLE</v>
      </c>
      <c r="AF167" s="51" t="str">
        <f>IF($H167&gt;NORMA!$D$29,"NO CUMPLE","CUMPLE")</f>
        <v>NO CUMPLE</v>
      </c>
      <c r="AG167" s="51" t="str">
        <f>IF($O167&gt;NORMA!$D$30,"NO CUMPLE","CUMPLE")</f>
        <v>NO CUMPLE</v>
      </c>
      <c r="AH167" s="51" t="str">
        <f>IF(AND($N167&gt;=NORMA!$R$18, $N167&lt;=NORMA!$S$18),"CUMPLE","NO CUMPLE")</f>
        <v>CUMPLE</v>
      </c>
      <c r="AI167" s="51" t="str">
        <f>IF($I167&gt;NORMA!$D$32,"NO CUMPLE","CUMPLE")</f>
        <v>NO CUMPLE</v>
      </c>
    </row>
    <row r="168" spans="1:35" ht="14.25" customHeight="1" x14ac:dyDescent="0.35">
      <c r="A168" s="40" t="s">
        <v>59</v>
      </c>
      <c r="B168" s="41" t="s">
        <v>58</v>
      </c>
      <c r="C168" s="42">
        <v>40792</v>
      </c>
      <c r="D168" s="43">
        <v>8.3333333333333301E-2</v>
      </c>
      <c r="E168" s="45">
        <v>165</v>
      </c>
      <c r="F168" s="45">
        <v>394</v>
      </c>
      <c r="G168" s="45">
        <v>73</v>
      </c>
      <c r="H168" s="86">
        <v>16</v>
      </c>
      <c r="I168" s="46">
        <v>5.55</v>
      </c>
      <c r="J168" s="87">
        <v>6.17</v>
      </c>
      <c r="K168" s="83">
        <v>47.19</v>
      </c>
      <c r="L168" s="88">
        <v>3.5099999999999999E-2</v>
      </c>
      <c r="M168" s="110">
        <v>0.62</v>
      </c>
      <c r="N168" s="110">
        <v>7.81</v>
      </c>
      <c r="O168" s="110">
        <v>2300000</v>
      </c>
      <c r="P168" s="51" t="str">
        <f>IF($M168&lt;NORMA!$D$7,"NO CUMPLE","CUMPLE")</f>
        <v>CUMPLE</v>
      </c>
      <c r="Q168" s="51" t="str">
        <f>IF($E168&gt;NORMA!$D$8,"NO CUMPLE","CUMPLE")</f>
        <v>NO CUMPLE</v>
      </c>
      <c r="R168" s="51" t="str">
        <f>IF($F168&gt;NORMA!$D$9,"NO CUMPLE","CUMPLE")</f>
        <v>NO CUMPLE</v>
      </c>
      <c r="S168" s="51" t="str">
        <f>IF($K168&gt;NORMA!$D$10,"NO CUMPLE","CUMPLE")</f>
        <v>NO CUMPLE</v>
      </c>
      <c r="T168" s="51" t="str">
        <f>IF($J168&gt;NORMA!$D$11,"NO CUMPLE","CUMPLE")</f>
        <v>NO CUMPLE</v>
      </c>
      <c r="U168" s="51" t="str">
        <f>IF($G168&gt;NORMA!$D$12,"NO CUMPLE","CUMPLE")</f>
        <v>CUMPLE</v>
      </c>
      <c r="V168" s="51" t="str">
        <f>IF($H168&gt;NORMA!$D$13,"NO CUMPLE","CUMPLE")</f>
        <v>CUMPLE</v>
      </c>
      <c r="W168" s="51" t="str">
        <f>IF($O168&gt;NORMA!$D$14,"NO CUMPLE","CUMPLE")</f>
        <v>NO CUMPLE</v>
      </c>
      <c r="X168" s="51" t="str">
        <f>IF(AND($N168&gt;=NORMA!$Q$4, $N168&lt;=NORMA!$R$4),"CUMPLE","NO CUMPLE")</f>
        <v>CUMPLE</v>
      </c>
      <c r="Y168" s="51" t="str">
        <f>IF($I168&gt;NORMA!$D$16,"NO CUMPLE","CUMPLE")</f>
        <v>NO CUMPLE</v>
      </c>
      <c r="Z168" s="51" t="str">
        <f>IF($M168&lt;NORMA!$D$23,"NO CUMPLE","CUMPLE")</f>
        <v>NO CUMPLE</v>
      </c>
      <c r="AA168" s="51" t="str">
        <f>IF($E168&gt;NORMA!$D$24,"NO CUMPLE","CUMPLE")</f>
        <v>NO CUMPLE</v>
      </c>
      <c r="AB168" s="51" t="str">
        <f>IF($F168&gt;NORMA!$D$25,"NO CUMPLE","CUMPLE")</f>
        <v>NO CUMPLE</v>
      </c>
      <c r="AC168" s="51" t="str">
        <f>IF($K168&gt;NORMA!$D$26,"NO CUMPLE","CUMPLE")</f>
        <v>NO CUMPLE</v>
      </c>
      <c r="AD168" s="51" t="str">
        <f>IF($J168&gt;NORMA!$D$27,"NO CUMPLE","CUMPLE")</f>
        <v>NO CUMPLE</v>
      </c>
      <c r="AE168" s="51" t="str">
        <f>IF($G168&gt;NORMA!$D$28,"NO CUMPLE","CUMPLE")</f>
        <v>NO CUMPLE</v>
      </c>
      <c r="AF168" s="51" t="str">
        <f>IF($H168&gt;NORMA!$D$29,"NO CUMPLE","CUMPLE")</f>
        <v>NO CUMPLE</v>
      </c>
      <c r="AG168" s="51" t="str">
        <f>IF($O168&gt;NORMA!$D$30,"NO CUMPLE","CUMPLE")</f>
        <v>NO CUMPLE</v>
      </c>
      <c r="AH168" s="51" t="str">
        <f>IF(AND($N168&gt;=NORMA!$R$18, $N168&lt;=NORMA!$S$18),"CUMPLE","NO CUMPLE")</f>
        <v>CUMPLE</v>
      </c>
      <c r="AI168" s="51" t="str">
        <f>IF($I168&gt;NORMA!$D$32,"NO CUMPLE","CUMPLE")</f>
        <v>NO CUMPLE</v>
      </c>
    </row>
    <row r="169" spans="1:35" ht="14.25" customHeight="1" x14ac:dyDescent="0.35">
      <c r="A169" s="40" t="s">
        <v>59</v>
      </c>
      <c r="B169" s="41" t="s">
        <v>58</v>
      </c>
      <c r="C169" s="42">
        <v>40805</v>
      </c>
      <c r="D169" s="43">
        <v>0.41666666666666702</v>
      </c>
      <c r="E169" s="45">
        <v>206</v>
      </c>
      <c r="F169" s="45">
        <v>477</v>
      </c>
      <c r="G169" s="45">
        <v>150</v>
      </c>
      <c r="H169" s="86">
        <v>89</v>
      </c>
      <c r="I169" s="46">
        <v>8.51</v>
      </c>
      <c r="J169" s="87">
        <v>7.65</v>
      </c>
      <c r="K169" s="83">
        <v>59.39</v>
      </c>
      <c r="L169" s="88">
        <v>5.2999999999999999E-2</v>
      </c>
      <c r="M169" s="110">
        <v>0.32</v>
      </c>
      <c r="N169" s="110">
        <v>8.4499999999999993</v>
      </c>
      <c r="O169" s="110">
        <v>900000</v>
      </c>
      <c r="P169" s="51" t="str">
        <f>IF($M169&lt;NORMA!$D$7,"NO CUMPLE","CUMPLE")</f>
        <v>NO CUMPLE</v>
      </c>
      <c r="Q169" s="51" t="str">
        <f>IF($E169&gt;NORMA!$D$8,"NO CUMPLE","CUMPLE")</f>
        <v>NO CUMPLE</v>
      </c>
      <c r="R169" s="51" t="str">
        <f>IF($F169&gt;NORMA!$D$9,"NO CUMPLE","CUMPLE")</f>
        <v>NO CUMPLE</v>
      </c>
      <c r="S169" s="51" t="str">
        <f>IF($K169&gt;NORMA!$D$10,"NO CUMPLE","CUMPLE")</f>
        <v>NO CUMPLE</v>
      </c>
      <c r="T169" s="51" t="str">
        <f>IF($J169&gt;NORMA!$D$11,"NO CUMPLE","CUMPLE")</f>
        <v>NO CUMPLE</v>
      </c>
      <c r="U169" s="51" t="str">
        <f>IF($G169&gt;NORMA!$D$12,"NO CUMPLE","CUMPLE")</f>
        <v>CUMPLE</v>
      </c>
      <c r="V169" s="51" t="str">
        <f>IF($H169&gt;NORMA!$D$13,"NO CUMPLE","CUMPLE")</f>
        <v>NO CUMPLE</v>
      </c>
      <c r="W169" s="51" t="str">
        <f>IF($O169&gt;NORMA!$D$14,"NO CUMPLE","CUMPLE")</f>
        <v>CUMPLE</v>
      </c>
      <c r="X169" s="51" t="str">
        <f>IF(AND($N169&gt;=NORMA!$Q$4, $N169&lt;=NORMA!$R$4),"CUMPLE","NO CUMPLE")</f>
        <v>CUMPLE</v>
      </c>
      <c r="Y169" s="51" t="str">
        <f>IF($I169&gt;NORMA!$D$16,"NO CUMPLE","CUMPLE")</f>
        <v>NO CUMPLE</v>
      </c>
      <c r="Z169" s="51" t="str">
        <f>IF($M169&lt;NORMA!$D$23,"NO CUMPLE","CUMPLE")</f>
        <v>NO CUMPLE</v>
      </c>
      <c r="AA169" s="51" t="str">
        <f>IF($E169&gt;NORMA!$D$24,"NO CUMPLE","CUMPLE")</f>
        <v>NO CUMPLE</v>
      </c>
      <c r="AB169" s="51" t="str">
        <f>IF($F169&gt;NORMA!$D$25,"NO CUMPLE","CUMPLE")</f>
        <v>NO CUMPLE</v>
      </c>
      <c r="AC169" s="51" t="str">
        <f>IF($K169&gt;NORMA!$D$26,"NO CUMPLE","CUMPLE")</f>
        <v>NO CUMPLE</v>
      </c>
      <c r="AD169" s="51" t="str">
        <f>IF($J169&gt;NORMA!$D$27,"NO CUMPLE","CUMPLE")</f>
        <v>NO CUMPLE</v>
      </c>
      <c r="AE169" s="51" t="str">
        <f>IF($G169&gt;NORMA!$D$28,"NO CUMPLE","CUMPLE")</f>
        <v>NO CUMPLE</v>
      </c>
      <c r="AF169" s="51" t="str">
        <f>IF($H169&gt;NORMA!$D$29,"NO CUMPLE","CUMPLE")</f>
        <v>NO CUMPLE</v>
      </c>
      <c r="AG169" s="51" t="str">
        <f>IF($O169&gt;NORMA!$D$30,"NO CUMPLE","CUMPLE")</f>
        <v>NO CUMPLE</v>
      </c>
      <c r="AH169" s="51" t="str">
        <f>IF(AND($N169&gt;=NORMA!$R$18, $N169&lt;=NORMA!$S$18),"CUMPLE","NO CUMPLE")</f>
        <v>CUMPLE</v>
      </c>
      <c r="AI169" s="51" t="str">
        <f>IF($I169&gt;NORMA!$D$32,"NO CUMPLE","CUMPLE")</f>
        <v>NO CUMPLE</v>
      </c>
    </row>
    <row r="170" spans="1:35" ht="14.25" customHeight="1" x14ac:dyDescent="0.35">
      <c r="A170" s="40" t="s">
        <v>60</v>
      </c>
      <c r="B170" s="91" t="s">
        <v>58</v>
      </c>
      <c r="C170" s="42">
        <v>40809</v>
      </c>
      <c r="D170" s="52">
        <v>0.27083333333333298</v>
      </c>
      <c r="E170" s="53">
        <v>45.6</v>
      </c>
      <c r="F170" s="53">
        <v>80.900000000000006</v>
      </c>
      <c r="G170" s="53">
        <v>45</v>
      </c>
      <c r="H170" s="85">
        <v>18.899999999999999</v>
      </c>
      <c r="I170" s="54">
        <v>4.49</v>
      </c>
      <c r="J170" s="82">
        <v>2.12</v>
      </c>
      <c r="K170" s="83">
        <v>17.5</v>
      </c>
      <c r="L170" s="84">
        <v>0.26619999999999999</v>
      </c>
      <c r="M170" s="50">
        <v>0.92</v>
      </c>
      <c r="N170" s="50">
        <v>7.05</v>
      </c>
      <c r="O170" s="50">
        <v>4600000</v>
      </c>
      <c r="P170" s="51" t="str">
        <f>IF($M170&lt;NORMA!$D$7,"NO CUMPLE","CUMPLE")</f>
        <v>CUMPLE</v>
      </c>
      <c r="Q170" s="51" t="str">
        <f>IF($E170&gt;NORMA!$D$8,"NO CUMPLE","CUMPLE")</f>
        <v>CUMPLE</v>
      </c>
      <c r="R170" s="51" t="str">
        <f>IF($F170&gt;NORMA!$D$9,"NO CUMPLE","CUMPLE")</f>
        <v>CUMPLE</v>
      </c>
      <c r="S170" s="51" t="str">
        <f>IF($K170&gt;NORMA!$D$10,"NO CUMPLE","CUMPLE")</f>
        <v>CUMPLE</v>
      </c>
      <c r="T170" s="51" t="str">
        <f>IF($J170&gt;NORMA!$D$11,"NO CUMPLE","CUMPLE")</f>
        <v>CUMPLE</v>
      </c>
      <c r="U170" s="51" t="str">
        <f>IF($G170&gt;NORMA!$D$12,"NO CUMPLE","CUMPLE")</f>
        <v>CUMPLE</v>
      </c>
      <c r="V170" s="51" t="str">
        <f>IF($H170&gt;NORMA!$D$13,"NO CUMPLE","CUMPLE")</f>
        <v>CUMPLE</v>
      </c>
      <c r="W170" s="51" t="str">
        <f>IF($O170&gt;NORMA!$D$14,"NO CUMPLE","CUMPLE")</f>
        <v>NO CUMPLE</v>
      </c>
      <c r="X170" s="51" t="str">
        <f>IF(AND($N170&gt;=NORMA!$Q$4, $N170&lt;=NORMA!$R$4),"CUMPLE","NO CUMPLE")</f>
        <v>CUMPLE</v>
      </c>
      <c r="Y170" s="51" t="str">
        <f>IF($I170&gt;NORMA!$D$16,"NO CUMPLE","CUMPLE")</f>
        <v>NO CUMPLE</v>
      </c>
      <c r="Z170" s="51" t="str">
        <f>IF($M170&lt;NORMA!$D$23,"NO CUMPLE","CUMPLE")</f>
        <v>NO CUMPLE</v>
      </c>
      <c r="AA170" s="51" t="str">
        <f>IF($E170&gt;NORMA!$D$24,"NO CUMPLE","CUMPLE")</f>
        <v>CUMPLE</v>
      </c>
      <c r="AB170" s="51" t="str">
        <f>IF($F170&gt;NORMA!$D$25,"NO CUMPLE","CUMPLE")</f>
        <v>CUMPLE</v>
      </c>
      <c r="AC170" s="51" t="str">
        <f>IF($K170&gt;NORMA!$D$26,"NO CUMPLE","CUMPLE")</f>
        <v>NO CUMPLE</v>
      </c>
      <c r="AD170" s="51" t="str">
        <f>IF($J170&gt;NORMA!$D$27,"NO CUMPLE","CUMPLE")</f>
        <v>CUMPLE</v>
      </c>
      <c r="AE170" s="51" t="str">
        <f>IF($G170&gt;NORMA!$D$28,"NO CUMPLE","CUMPLE")</f>
        <v>CUMPLE</v>
      </c>
      <c r="AF170" s="51" t="str">
        <f>IF($H170&gt;NORMA!$D$29,"NO CUMPLE","CUMPLE")</f>
        <v>NO CUMPLE</v>
      </c>
      <c r="AG170" s="51" t="str">
        <f>IF($O170&gt;NORMA!$D$30,"NO CUMPLE","CUMPLE")</f>
        <v>NO CUMPLE</v>
      </c>
      <c r="AH170" s="51" t="str">
        <f>IF(AND($N170&gt;=NORMA!$R$18, $N170&lt;=NORMA!$S$18),"CUMPLE","NO CUMPLE")</f>
        <v>CUMPLE</v>
      </c>
      <c r="AI170" s="51" t="str">
        <f>IF($I170&gt;NORMA!$D$32,"NO CUMPLE","CUMPLE")</f>
        <v>NO CUMPLE</v>
      </c>
    </row>
    <row r="171" spans="1:35" ht="14.25" customHeight="1" x14ac:dyDescent="0.35">
      <c r="A171" s="40" t="s">
        <v>57</v>
      </c>
      <c r="B171" s="91" t="s">
        <v>58</v>
      </c>
      <c r="C171" s="42">
        <v>40809</v>
      </c>
      <c r="D171" s="52">
        <v>0.25</v>
      </c>
      <c r="E171" s="53">
        <v>27.3</v>
      </c>
      <c r="F171" s="53">
        <v>76.900000000000006</v>
      </c>
      <c r="G171" s="53">
        <v>43</v>
      </c>
      <c r="H171" s="86">
        <v>5.0999999999999996</v>
      </c>
      <c r="I171" s="54">
        <v>0.37</v>
      </c>
      <c r="J171" s="82">
        <v>1.91</v>
      </c>
      <c r="K171" s="83">
        <v>18.39</v>
      </c>
      <c r="L171" s="84">
        <v>0.3281</v>
      </c>
      <c r="M171" s="50">
        <v>0.96</v>
      </c>
      <c r="N171" s="50">
        <v>7.55</v>
      </c>
      <c r="O171" s="50">
        <v>930000</v>
      </c>
      <c r="P171" s="51" t="str">
        <f>IF($M171&lt;NORMA!$D$7,"NO CUMPLE","CUMPLE")</f>
        <v>CUMPLE</v>
      </c>
      <c r="Q171" s="51" t="str">
        <f>IF($E171&gt;NORMA!$D$8,"NO CUMPLE","CUMPLE")</f>
        <v>CUMPLE</v>
      </c>
      <c r="R171" s="51" t="str">
        <f>IF($F171&gt;NORMA!$D$9,"NO CUMPLE","CUMPLE")</f>
        <v>CUMPLE</v>
      </c>
      <c r="S171" s="51" t="str">
        <f>IF($K171&gt;NORMA!$D$10,"NO CUMPLE","CUMPLE")</f>
        <v>CUMPLE</v>
      </c>
      <c r="T171" s="51" t="str">
        <f>IF($J171&gt;NORMA!$D$11,"NO CUMPLE","CUMPLE")</f>
        <v>CUMPLE</v>
      </c>
      <c r="U171" s="51" t="str">
        <f>IF($G171&gt;NORMA!$D$12,"NO CUMPLE","CUMPLE")</f>
        <v>CUMPLE</v>
      </c>
      <c r="V171" s="51" t="str">
        <f>IF($H171&gt;NORMA!$D$13,"NO CUMPLE","CUMPLE")</f>
        <v>CUMPLE</v>
      </c>
      <c r="W171" s="51" t="str">
        <f>IF($O171&gt;NORMA!$D$14,"NO CUMPLE","CUMPLE")</f>
        <v>CUMPLE</v>
      </c>
      <c r="X171" s="51" t="str">
        <f>IF(AND($N171&gt;=NORMA!$Q$4, $N171&lt;=NORMA!$R$4),"CUMPLE","NO CUMPLE")</f>
        <v>CUMPLE</v>
      </c>
      <c r="Y171" s="51" t="str">
        <f>IF($I171&gt;NORMA!$D$16,"NO CUMPLE","CUMPLE")</f>
        <v>CUMPLE</v>
      </c>
      <c r="Z171" s="51" t="str">
        <f>IF($M171&lt;NORMA!$D$23,"NO CUMPLE","CUMPLE")</f>
        <v>NO CUMPLE</v>
      </c>
      <c r="AA171" s="51" t="str">
        <f>IF($E171&gt;NORMA!$D$24,"NO CUMPLE","CUMPLE")</f>
        <v>CUMPLE</v>
      </c>
      <c r="AB171" s="51" t="str">
        <f>IF($F171&gt;NORMA!$D$25,"NO CUMPLE","CUMPLE")</f>
        <v>CUMPLE</v>
      </c>
      <c r="AC171" s="51" t="str">
        <f>IF($K171&gt;NORMA!$D$26,"NO CUMPLE","CUMPLE")</f>
        <v>NO CUMPLE</v>
      </c>
      <c r="AD171" s="51" t="str">
        <f>IF($J171&gt;NORMA!$D$27,"NO CUMPLE","CUMPLE")</f>
        <v>CUMPLE</v>
      </c>
      <c r="AE171" s="51" t="str">
        <f>IF($G171&gt;NORMA!$D$28,"NO CUMPLE","CUMPLE")</f>
        <v>CUMPLE</v>
      </c>
      <c r="AF171" s="51" t="str">
        <f>IF($H171&gt;NORMA!$D$29,"NO CUMPLE","CUMPLE")</f>
        <v>CUMPLE</v>
      </c>
      <c r="AG171" s="51" t="str">
        <f>IF($O171&gt;NORMA!$D$30,"NO CUMPLE","CUMPLE")</f>
        <v>NO CUMPLE</v>
      </c>
      <c r="AH171" s="51" t="str">
        <f>IF(AND($N171&gt;=NORMA!$R$18, $N171&lt;=NORMA!$S$18),"CUMPLE","NO CUMPLE")</f>
        <v>CUMPLE</v>
      </c>
      <c r="AI171" s="51" t="str">
        <f>IF($I171&gt;NORMA!$D$32,"NO CUMPLE","CUMPLE")</f>
        <v>CUMPLE</v>
      </c>
    </row>
    <row r="172" spans="1:35" ht="14.25" customHeight="1" x14ac:dyDescent="0.35">
      <c r="A172" s="40" t="s">
        <v>59</v>
      </c>
      <c r="B172" s="41" t="s">
        <v>58</v>
      </c>
      <c r="C172" s="42">
        <v>40836</v>
      </c>
      <c r="D172" s="43">
        <v>0</v>
      </c>
      <c r="E172" s="45">
        <v>25.5</v>
      </c>
      <c r="F172" s="45">
        <v>108</v>
      </c>
      <c r="G172" s="45">
        <v>110</v>
      </c>
      <c r="H172" s="86">
        <v>3.6</v>
      </c>
      <c r="I172" s="46">
        <v>0.91</v>
      </c>
      <c r="J172" s="87">
        <v>0.84</v>
      </c>
      <c r="K172" s="83">
        <v>6.27</v>
      </c>
      <c r="L172" s="88">
        <v>0.32240000000000002</v>
      </c>
      <c r="M172" s="110">
        <v>4.7699999999999996</v>
      </c>
      <c r="N172" s="110">
        <v>7.8</v>
      </c>
      <c r="O172" s="110">
        <v>1200000</v>
      </c>
      <c r="P172" s="51" t="str">
        <f>IF($M172&lt;NORMA!$D$7,"NO CUMPLE","CUMPLE")</f>
        <v>CUMPLE</v>
      </c>
      <c r="Q172" s="51" t="str">
        <f>IF($E172&gt;NORMA!$D$8,"NO CUMPLE","CUMPLE")</f>
        <v>CUMPLE</v>
      </c>
      <c r="R172" s="51" t="str">
        <f>IF($F172&gt;NORMA!$D$9,"NO CUMPLE","CUMPLE")</f>
        <v>CUMPLE</v>
      </c>
      <c r="S172" s="51" t="str">
        <f>IF($K172&gt;NORMA!$D$10,"NO CUMPLE","CUMPLE")</f>
        <v>CUMPLE</v>
      </c>
      <c r="T172" s="51" t="str">
        <f>IF($J172&gt;NORMA!$D$11,"NO CUMPLE","CUMPLE")</f>
        <v>CUMPLE</v>
      </c>
      <c r="U172" s="51" t="str">
        <f>IF($G172&gt;NORMA!$D$12,"NO CUMPLE","CUMPLE")</f>
        <v>CUMPLE</v>
      </c>
      <c r="V172" s="51" t="str">
        <f>IF($H172&gt;NORMA!$D$13,"NO CUMPLE","CUMPLE")</f>
        <v>CUMPLE</v>
      </c>
      <c r="W172" s="51" t="str">
        <f>IF($O172&gt;NORMA!$D$14,"NO CUMPLE","CUMPLE")</f>
        <v>NO CUMPLE</v>
      </c>
      <c r="X172" s="51" t="str">
        <f>IF(AND($N172&gt;=NORMA!$Q$4, $N172&lt;=NORMA!$R$4),"CUMPLE","NO CUMPLE")</f>
        <v>CUMPLE</v>
      </c>
      <c r="Y172" s="51" t="str">
        <f>IF($I172&gt;NORMA!$D$16,"NO CUMPLE","CUMPLE")</f>
        <v>CUMPLE</v>
      </c>
      <c r="Z172" s="51" t="str">
        <f>IF($M172&lt;NORMA!$D$23,"NO CUMPLE","CUMPLE")</f>
        <v>CUMPLE</v>
      </c>
      <c r="AA172" s="51" t="str">
        <f>IF($E172&gt;NORMA!$D$24,"NO CUMPLE","CUMPLE")</f>
        <v>CUMPLE</v>
      </c>
      <c r="AB172" s="51" t="str">
        <f>IF($F172&gt;NORMA!$D$25,"NO CUMPLE","CUMPLE")</f>
        <v>CUMPLE</v>
      </c>
      <c r="AC172" s="51" t="str">
        <f>IF($K172&gt;NORMA!$D$26,"NO CUMPLE","CUMPLE")</f>
        <v>CUMPLE</v>
      </c>
      <c r="AD172" s="51" t="str">
        <f>IF($J172&gt;NORMA!$D$27,"NO CUMPLE","CUMPLE")</f>
        <v>CUMPLE</v>
      </c>
      <c r="AE172" s="51" t="str">
        <f>IF($G172&gt;NORMA!$D$28,"NO CUMPLE","CUMPLE")</f>
        <v>NO CUMPLE</v>
      </c>
      <c r="AF172" s="51" t="str">
        <f>IF($H172&gt;NORMA!$D$29,"NO CUMPLE","CUMPLE")</f>
        <v>CUMPLE</v>
      </c>
      <c r="AG172" s="51" t="str">
        <f>IF($O172&gt;NORMA!$D$30,"NO CUMPLE","CUMPLE")</f>
        <v>NO CUMPLE</v>
      </c>
      <c r="AH172" s="51" t="str">
        <f>IF(AND($N172&gt;=NORMA!$R$18, $N172&lt;=NORMA!$S$18),"CUMPLE","NO CUMPLE")</f>
        <v>CUMPLE</v>
      </c>
      <c r="AI172" s="51" t="str">
        <f>IF($I172&gt;NORMA!$D$32,"NO CUMPLE","CUMPLE")</f>
        <v>CUMPLE</v>
      </c>
    </row>
    <row r="173" spans="1:35" ht="14.25" customHeight="1" x14ac:dyDescent="0.35">
      <c r="A173" s="40" t="s">
        <v>60</v>
      </c>
      <c r="B173" s="91" t="s">
        <v>58</v>
      </c>
      <c r="C173" s="42">
        <v>40850</v>
      </c>
      <c r="D173" s="52">
        <v>0.104166666666667</v>
      </c>
      <c r="E173" s="53">
        <v>31.8</v>
      </c>
      <c r="F173" s="53">
        <v>133</v>
      </c>
      <c r="G173" s="53">
        <v>45</v>
      </c>
      <c r="H173" s="85">
        <v>4.5</v>
      </c>
      <c r="I173" s="54">
        <v>3.59</v>
      </c>
      <c r="J173" s="82">
        <v>1.61</v>
      </c>
      <c r="K173" s="83">
        <v>15.29</v>
      </c>
      <c r="L173" s="84">
        <v>0.23150000000000001</v>
      </c>
      <c r="M173" s="50">
        <v>0.5</v>
      </c>
      <c r="N173" s="50">
        <v>7.63</v>
      </c>
      <c r="O173" s="50">
        <v>2000000</v>
      </c>
      <c r="P173" s="51" t="str">
        <f>IF($M173&lt;NORMA!$D$7,"NO CUMPLE","CUMPLE")</f>
        <v>CUMPLE</v>
      </c>
      <c r="Q173" s="51" t="str">
        <f>IF($E173&gt;NORMA!$D$8,"NO CUMPLE","CUMPLE")</f>
        <v>CUMPLE</v>
      </c>
      <c r="R173" s="51" t="str">
        <f>IF($F173&gt;NORMA!$D$9,"NO CUMPLE","CUMPLE")</f>
        <v>CUMPLE</v>
      </c>
      <c r="S173" s="51" t="str">
        <f>IF($K173&gt;NORMA!$D$10,"NO CUMPLE","CUMPLE")</f>
        <v>CUMPLE</v>
      </c>
      <c r="T173" s="51" t="str">
        <f>IF($J173&gt;NORMA!$D$11,"NO CUMPLE","CUMPLE")</f>
        <v>CUMPLE</v>
      </c>
      <c r="U173" s="51" t="str">
        <f>IF($G173&gt;NORMA!$D$12,"NO CUMPLE","CUMPLE")</f>
        <v>CUMPLE</v>
      </c>
      <c r="V173" s="51" t="str">
        <f>IF($H173&gt;NORMA!$D$13,"NO CUMPLE","CUMPLE")</f>
        <v>CUMPLE</v>
      </c>
      <c r="W173" s="51" t="str">
        <f>IF($O173&gt;NORMA!$D$14,"NO CUMPLE","CUMPLE")</f>
        <v>NO CUMPLE</v>
      </c>
      <c r="X173" s="51" t="str">
        <f>IF(AND($N173&gt;=NORMA!$Q$4, $N173&lt;=NORMA!$R$4),"CUMPLE","NO CUMPLE")</f>
        <v>CUMPLE</v>
      </c>
      <c r="Y173" s="51" t="str">
        <f>IF($I173&gt;NORMA!$D$16,"NO CUMPLE","CUMPLE")</f>
        <v>CUMPLE</v>
      </c>
      <c r="Z173" s="51" t="str">
        <f>IF($M173&lt;NORMA!$D$23,"NO CUMPLE","CUMPLE")</f>
        <v>NO CUMPLE</v>
      </c>
      <c r="AA173" s="51" t="str">
        <f>IF($E173&gt;NORMA!$D$24,"NO CUMPLE","CUMPLE")</f>
        <v>CUMPLE</v>
      </c>
      <c r="AB173" s="51" t="str">
        <f>IF($F173&gt;NORMA!$D$25,"NO CUMPLE","CUMPLE")</f>
        <v>CUMPLE</v>
      </c>
      <c r="AC173" s="51" t="str">
        <f>IF($K173&gt;NORMA!$D$26,"NO CUMPLE","CUMPLE")</f>
        <v>NO CUMPLE</v>
      </c>
      <c r="AD173" s="51" t="str">
        <f>IF($J173&gt;NORMA!$D$27,"NO CUMPLE","CUMPLE")</f>
        <v>CUMPLE</v>
      </c>
      <c r="AE173" s="51" t="str">
        <f>IF($G173&gt;NORMA!$D$28,"NO CUMPLE","CUMPLE")</f>
        <v>CUMPLE</v>
      </c>
      <c r="AF173" s="51" t="str">
        <f>IF($H173&gt;NORMA!$D$29,"NO CUMPLE","CUMPLE")</f>
        <v>CUMPLE</v>
      </c>
      <c r="AG173" s="51" t="str">
        <f>IF($O173&gt;NORMA!$D$30,"NO CUMPLE","CUMPLE")</f>
        <v>NO CUMPLE</v>
      </c>
      <c r="AH173" s="51" t="str">
        <f>IF(AND($N173&gt;=NORMA!$R$18, $N173&lt;=NORMA!$S$18),"CUMPLE","NO CUMPLE")</f>
        <v>CUMPLE</v>
      </c>
      <c r="AI173" s="51" t="str">
        <f>IF($I173&gt;NORMA!$D$32,"NO CUMPLE","CUMPLE")</f>
        <v>NO CUMPLE</v>
      </c>
    </row>
    <row r="174" spans="1:35" ht="14.25" customHeight="1" x14ac:dyDescent="0.35">
      <c r="A174" s="40" t="s">
        <v>57</v>
      </c>
      <c r="B174" s="91" t="s">
        <v>58</v>
      </c>
      <c r="C174" s="42">
        <v>40850</v>
      </c>
      <c r="D174" s="52">
        <v>0</v>
      </c>
      <c r="E174" s="53">
        <v>10.199999999999999</v>
      </c>
      <c r="F174" s="53">
        <v>76.3</v>
      </c>
      <c r="G174" s="53">
        <v>64</v>
      </c>
      <c r="H174" s="86">
        <v>10.199999999999999</v>
      </c>
      <c r="I174" s="54">
        <v>2.0099999999999998</v>
      </c>
      <c r="J174" s="82">
        <v>1.69</v>
      </c>
      <c r="K174" s="83">
        <v>15.38</v>
      </c>
      <c r="L174" s="84">
        <v>0.91830000000000001</v>
      </c>
      <c r="M174" s="50">
        <v>0.54</v>
      </c>
      <c r="N174" s="50">
        <v>7.35</v>
      </c>
      <c r="O174" s="50">
        <v>400000</v>
      </c>
      <c r="P174" s="51" t="str">
        <f>IF($M174&lt;NORMA!$D$7,"NO CUMPLE","CUMPLE")</f>
        <v>CUMPLE</v>
      </c>
      <c r="Q174" s="51" t="str">
        <f>IF($E174&gt;NORMA!$D$8,"NO CUMPLE","CUMPLE")</f>
        <v>CUMPLE</v>
      </c>
      <c r="R174" s="51" t="str">
        <f>IF($F174&gt;NORMA!$D$9,"NO CUMPLE","CUMPLE")</f>
        <v>CUMPLE</v>
      </c>
      <c r="S174" s="51" t="str">
        <f>IF($K174&gt;NORMA!$D$10,"NO CUMPLE","CUMPLE")</f>
        <v>CUMPLE</v>
      </c>
      <c r="T174" s="51" t="str">
        <f>IF($J174&gt;NORMA!$D$11,"NO CUMPLE","CUMPLE")</f>
        <v>CUMPLE</v>
      </c>
      <c r="U174" s="51" t="str">
        <f>IF($G174&gt;NORMA!$D$12,"NO CUMPLE","CUMPLE")</f>
        <v>CUMPLE</v>
      </c>
      <c r="V174" s="51" t="str">
        <f>IF($H174&gt;NORMA!$D$13,"NO CUMPLE","CUMPLE")</f>
        <v>CUMPLE</v>
      </c>
      <c r="W174" s="51" t="str">
        <f>IF($O174&gt;NORMA!$D$14,"NO CUMPLE","CUMPLE")</f>
        <v>CUMPLE</v>
      </c>
      <c r="X174" s="51" t="str">
        <f>IF(AND($N174&gt;=NORMA!$Q$4, $N174&lt;=NORMA!$R$4),"CUMPLE","NO CUMPLE")</f>
        <v>CUMPLE</v>
      </c>
      <c r="Y174" s="51" t="str">
        <f>IF($I174&gt;NORMA!$D$16,"NO CUMPLE","CUMPLE")</f>
        <v>CUMPLE</v>
      </c>
      <c r="Z174" s="51" t="str">
        <f>IF($M174&lt;NORMA!$D$23,"NO CUMPLE","CUMPLE")</f>
        <v>NO CUMPLE</v>
      </c>
      <c r="AA174" s="51" t="str">
        <f>IF($E174&gt;NORMA!$D$24,"NO CUMPLE","CUMPLE")</f>
        <v>CUMPLE</v>
      </c>
      <c r="AB174" s="51" t="str">
        <f>IF($F174&gt;NORMA!$D$25,"NO CUMPLE","CUMPLE")</f>
        <v>CUMPLE</v>
      </c>
      <c r="AC174" s="51" t="str">
        <f>IF($K174&gt;NORMA!$D$26,"NO CUMPLE","CUMPLE")</f>
        <v>NO CUMPLE</v>
      </c>
      <c r="AD174" s="51" t="str">
        <f>IF($J174&gt;NORMA!$D$27,"NO CUMPLE","CUMPLE")</f>
        <v>CUMPLE</v>
      </c>
      <c r="AE174" s="51" t="str">
        <f>IF($G174&gt;NORMA!$D$28,"NO CUMPLE","CUMPLE")</f>
        <v>NO CUMPLE</v>
      </c>
      <c r="AF174" s="51" t="str">
        <f>IF($H174&gt;NORMA!$D$29,"NO CUMPLE","CUMPLE")</f>
        <v>NO CUMPLE</v>
      </c>
      <c r="AG174" s="51" t="str">
        <f>IF($O174&gt;NORMA!$D$30,"NO CUMPLE","CUMPLE")</f>
        <v>NO CUMPLE</v>
      </c>
      <c r="AH174" s="51" t="str">
        <f>IF(AND($N174&gt;=NORMA!$R$18, $N174&lt;=NORMA!$S$18),"CUMPLE","NO CUMPLE")</f>
        <v>CUMPLE</v>
      </c>
      <c r="AI174" s="51" t="str">
        <f>IF($I174&gt;NORMA!$D$32,"NO CUMPLE","CUMPLE")</f>
        <v>NO CUMPLE</v>
      </c>
    </row>
    <row r="175" spans="1:35" ht="14.25" customHeight="1" x14ac:dyDescent="0.35">
      <c r="A175" s="40" t="s">
        <v>59</v>
      </c>
      <c r="B175" s="41" t="s">
        <v>58</v>
      </c>
      <c r="C175" s="42">
        <v>40855</v>
      </c>
      <c r="D175" s="43">
        <v>0.5</v>
      </c>
      <c r="E175" s="45">
        <v>61.8</v>
      </c>
      <c r="F175" s="45">
        <v>166</v>
      </c>
      <c r="G175" s="45">
        <v>78</v>
      </c>
      <c r="H175" s="86">
        <v>19</v>
      </c>
      <c r="I175" s="46">
        <v>3.49</v>
      </c>
      <c r="J175" s="87">
        <v>1.97</v>
      </c>
      <c r="K175" s="83">
        <v>17.239999999999998</v>
      </c>
      <c r="L175" s="88">
        <v>0.20910000000000001</v>
      </c>
      <c r="M175" s="110">
        <v>3.97</v>
      </c>
      <c r="N175" s="110">
        <v>7.18</v>
      </c>
      <c r="O175" s="110">
        <v>1500000</v>
      </c>
      <c r="P175" s="51" t="str">
        <f>IF($M175&lt;NORMA!$D$7,"NO CUMPLE","CUMPLE")</f>
        <v>CUMPLE</v>
      </c>
      <c r="Q175" s="51" t="str">
        <f>IF($E175&gt;NORMA!$D$8,"NO CUMPLE","CUMPLE")</f>
        <v>CUMPLE</v>
      </c>
      <c r="R175" s="51" t="str">
        <f>IF($F175&gt;NORMA!$D$9,"NO CUMPLE","CUMPLE")</f>
        <v>CUMPLE</v>
      </c>
      <c r="S175" s="51" t="str">
        <f>IF($K175&gt;NORMA!$D$10,"NO CUMPLE","CUMPLE")</f>
        <v>CUMPLE</v>
      </c>
      <c r="T175" s="51" t="str">
        <f>IF($J175&gt;NORMA!$D$11,"NO CUMPLE","CUMPLE")</f>
        <v>CUMPLE</v>
      </c>
      <c r="U175" s="51" t="str">
        <f>IF($G175&gt;NORMA!$D$12,"NO CUMPLE","CUMPLE")</f>
        <v>CUMPLE</v>
      </c>
      <c r="V175" s="51" t="str">
        <f>IF($H175&gt;NORMA!$D$13,"NO CUMPLE","CUMPLE")</f>
        <v>CUMPLE</v>
      </c>
      <c r="W175" s="51" t="str">
        <f>IF($O175&gt;NORMA!$D$14,"NO CUMPLE","CUMPLE")</f>
        <v>NO CUMPLE</v>
      </c>
      <c r="X175" s="51" t="str">
        <f>IF(AND($N175&gt;=NORMA!$Q$4, $N175&lt;=NORMA!$R$4),"CUMPLE","NO CUMPLE")</f>
        <v>CUMPLE</v>
      </c>
      <c r="Y175" s="51" t="str">
        <f>IF($I175&gt;NORMA!$D$16,"NO CUMPLE","CUMPLE")</f>
        <v>CUMPLE</v>
      </c>
      <c r="Z175" s="51" t="str">
        <f>IF($M175&lt;NORMA!$D$23,"NO CUMPLE","CUMPLE")</f>
        <v>CUMPLE</v>
      </c>
      <c r="AA175" s="51" t="str">
        <f>IF($E175&gt;NORMA!$D$24,"NO CUMPLE","CUMPLE")</f>
        <v>CUMPLE</v>
      </c>
      <c r="AB175" s="51" t="str">
        <f>IF($F175&gt;NORMA!$D$25,"NO CUMPLE","CUMPLE")</f>
        <v>CUMPLE</v>
      </c>
      <c r="AC175" s="51" t="str">
        <f>IF($K175&gt;NORMA!$D$26,"NO CUMPLE","CUMPLE")</f>
        <v>NO CUMPLE</v>
      </c>
      <c r="AD175" s="51" t="str">
        <f>IF($J175&gt;NORMA!$D$27,"NO CUMPLE","CUMPLE")</f>
        <v>CUMPLE</v>
      </c>
      <c r="AE175" s="51" t="str">
        <f>IF($G175&gt;NORMA!$D$28,"NO CUMPLE","CUMPLE")</f>
        <v>NO CUMPLE</v>
      </c>
      <c r="AF175" s="51" t="str">
        <f>IF($H175&gt;NORMA!$D$29,"NO CUMPLE","CUMPLE")</f>
        <v>NO CUMPLE</v>
      </c>
      <c r="AG175" s="51" t="str">
        <f>IF($O175&gt;NORMA!$D$30,"NO CUMPLE","CUMPLE")</f>
        <v>NO CUMPLE</v>
      </c>
      <c r="AH175" s="51" t="str">
        <f>IF(AND($N175&gt;=NORMA!$R$18, $N175&lt;=NORMA!$S$18),"CUMPLE","NO CUMPLE")</f>
        <v>CUMPLE</v>
      </c>
      <c r="AI175" s="51" t="str">
        <f>IF($I175&gt;NORMA!$D$32,"NO CUMPLE","CUMPLE")</f>
        <v>NO CUMPLE</v>
      </c>
    </row>
    <row r="176" spans="1:35" ht="14.25" customHeight="1" x14ac:dyDescent="0.35">
      <c r="A176" s="40" t="s">
        <v>60</v>
      </c>
      <c r="B176" s="91" t="s">
        <v>58</v>
      </c>
      <c r="C176" s="42">
        <v>40865</v>
      </c>
      <c r="D176" s="52">
        <v>0.625</v>
      </c>
      <c r="E176" s="53">
        <v>100</v>
      </c>
      <c r="F176" s="53">
        <v>133</v>
      </c>
      <c r="G176" s="53">
        <v>210</v>
      </c>
      <c r="H176" s="85">
        <v>10.6</v>
      </c>
      <c r="I176" s="54">
        <v>2.06</v>
      </c>
      <c r="J176" s="82">
        <v>1.0900000000000001</v>
      </c>
      <c r="K176" s="83">
        <v>10.33</v>
      </c>
      <c r="L176" s="84">
        <v>1.1555</v>
      </c>
      <c r="M176" s="50">
        <v>2.27</v>
      </c>
      <c r="N176" s="50">
        <v>7.52</v>
      </c>
      <c r="O176" s="50">
        <v>300000</v>
      </c>
      <c r="P176" s="51" t="str">
        <f>IF($M176&lt;NORMA!$D$7,"NO CUMPLE","CUMPLE")</f>
        <v>CUMPLE</v>
      </c>
      <c r="Q176" s="51" t="str">
        <f>IF($E176&gt;NORMA!$D$8,"NO CUMPLE","CUMPLE")</f>
        <v>CUMPLE</v>
      </c>
      <c r="R176" s="51" t="str">
        <f>IF($F176&gt;NORMA!$D$9,"NO CUMPLE","CUMPLE")</f>
        <v>CUMPLE</v>
      </c>
      <c r="S176" s="51" t="str">
        <f>IF($K176&gt;NORMA!$D$10,"NO CUMPLE","CUMPLE")</f>
        <v>CUMPLE</v>
      </c>
      <c r="T176" s="51" t="str">
        <f>IF($J176&gt;NORMA!$D$11,"NO CUMPLE","CUMPLE")</f>
        <v>CUMPLE</v>
      </c>
      <c r="U176" s="51" t="str">
        <f>IF($G176&gt;NORMA!$D$12,"NO CUMPLE","CUMPLE")</f>
        <v>NO CUMPLE</v>
      </c>
      <c r="V176" s="51" t="str">
        <f>IF($H176&gt;NORMA!$D$13,"NO CUMPLE","CUMPLE")</f>
        <v>CUMPLE</v>
      </c>
      <c r="W176" s="51" t="str">
        <f>IF($O176&gt;NORMA!$D$14,"NO CUMPLE","CUMPLE")</f>
        <v>CUMPLE</v>
      </c>
      <c r="X176" s="51" t="str">
        <f>IF(AND($N176&gt;=NORMA!$Q$4, $N176&lt;=NORMA!$R$4),"CUMPLE","NO CUMPLE")</f>
        <v>CUMPLE</v>
      </c>
      <c r="Y176" s="51" t="str">
        <f>IF($I176&gt;NORMA!$D$16,"NO CUMPLE","CUMPLE")</f>
        <v>CUMPLE</v>
      </c>
      <c r="Z176" s="51" t="str">
        <f>IF($M176&lt;NORMA!$D$23,"NO CUMPLE","CUMPLE")</f>
        <v>CUMPLE</v>
      </c>
      <c r="AA176" s="51" t="str">
        <f>IF($E176&gt;NORMA!$D$24,"NO CUMPLE","CUMPLE")</f>
        <v>NO CUMPLE</v>
      </c>
      <c r="AB176" s="51" t="str">
        <f>IF($F176&gt;NORMA!$D$25,"NO CUMPLE","CUMPLE")</f>
        <v>CUMPLE</v>
      </c>
      <c r="AC176" s="51" t="str">
        <f>IF($K176&gt;NORMA!$D$26,"NO CUMPLE","CUMPLE")</f>
        <v>NO CUMPLE</v>
      </c>
      <c r="AD176" s="51" t="str">
        <f>IF($J176&gt;NORMA!$D$27,"NO CUMPLE","CUMPLE")</f>
        <v>CUMPLE</v>
      </c>
      <c r="AE176" s="51" t="str">
        <f>IF($G176&gt;NORMA!$D$28,"NO CUMPLE","CUMPLE")</f>
        <v>NO CUMPLE</v>
      </c>
      <c r="AF176" s="51" t="str">
        <f>IF($H176&gt;NORMA!$D$29,"NO CUMPLE","CUMPLE")</f>
        <v>NO CUMPLE</v>
      </c>
      <c r="AG176" s="51" t="str">
        <f>IF($O176&gt;NORMA!$D$30,"NO CUMPLE","CUMPLE")</f>
        <v>NO CUMPLE</v>
      </c>
      <c r="AH176" s="51" t="str">
        <f>IF(AND($N176&gt;=NORMA!$R$18, $N176&lt;=NORMA!$S$18),"CUMPLE","NO CUMPLE")</f>
        <v>CUMPLE</v>
      </c>
      <c r="AI176" s="51" t="str">
        <f>IF($I176&gt;NORMA!$D$32,"NO CUMPLE","CUMPLE")</f>
        <v>NO CUMPLE</v>
      </c>
    </row>
    <row r="177" spans="1:35" ht="14.25" customHeight="1" x14ac:dyDescent="0.35">
      <c r="A177" s="40" t="s">
        <v>57</v>
      </c>
      <c r="B177" s="91" t="s">
        <v>58</v>
      </c>
      <c r="C177" s="42">
        <v>40865</v>
      </c>
      <c r="D177" s="52">
        <v>0.52083333333333304</v>
      </c>
      <c r="E177" s="53">
        <v>18.3</v>
      </c>
      <c r="F177" s="53">
        <v>22.3</v>
      </c>
      <c r="G177" s="53">
        <v>18</v>
      </c>
      <c r="H177" s="86">
        <v>6.6</v>
      </c>
      <c r="I177" s="54">
        <v>0.39</v>
      </c>
      <c r="J177" s="82">
        <v>0.39</v>
      </c>
      <c r="K177" s="83">
        <v>3.76</v>
      </c>
      <c r="L177" s="88">
        <v>3.169</v>
      </c>
      <c r="M177" s="50">
        <v>1.37</v>
      </c>
      <c r="N177" s="50">
        <v>6.9</v>
      </c>
      <c r="O177" s="50">
        <v>4000</v>
      </c>
      <c r="P177" s="51" t="str">
        <f>IF($M177&lt;NORMA!$D$7,"NO CUMPLE","CUMPLE")</f>
        <v>CUMPLE</v>
      </c>
      <c r="Q177" s="51" t="str">
        <f>IF($E177&gt;NORMA!$D$8,"NO CUMPLE","CUMPLE")</f>
        <v>CUMPLE</v>
      </c>
      <c r="R177" s="51" t="str">
        <f>IF($F177&gt;NORMA!$D$9,"NO CUMPLE","CUMPLE")</f>
        <v>CUMPLE</v>
      </c>
      <c r="S177" s="51" t="str">
        <f>IF($K177&gt;NORMA!$D$10,"NO CUMPLE","CUMPLE")</f>
        <v>CUMPLE</v>
      </c>
      <c r="T177" s="51" t="str">
        <f>IF($J177&gt;NORMA!$D$11,"NO CUMPLE","CUMPLE")</f>
        <v>CUMPLE</v>
      </c>
      <c r="U177" s="51" t="str">
        <f>IF($G177&gt;NORMA!$D$12,"NO CUMPLE","CUMPLE")</f>
        <v>CUMPLE</v>
      </c>
      <c r="V177" s="51" t="str">
        <f>IF($H177&gt;NORMA!$D$13,"NO CUMPLE","CUMPLE")</f>
        <v>CUMPLE</v>
      </c>
      <c r="W177" s="51" t="str">
        <f>IF($O177&gt;NORMA!$D$14,"NO CUMPLE","CUMPLE")</f>
        <v>CUMPLE</v>
      </c>
      <c r="X177" s="51" t="str">
        <f>IF(AND($N177&gt;=NORMA!$Q$4, $N177&lt;=NORMA!$R$4),"CUMPLE","NO CUMPLE")</f>
        <v>CUMPLE</v>
      </c>
      <c r="Y177" s="51" t="str">
        <f>IF($I177&gt;NORMA!$D$16,"NO CUMPLE","CUMPLE")</f>
        <v>CUMPLE</v>
      </c>
      <c r="Z177" s="51" t="str">
        <f>IF($M177&lt;NORMA!$D$23,"NO CUMPLE","CUMPLE")</f>
        <v>CUMPLE</v>
      </c>
      <c r="AA177" s="51" t="str">
        <f>IF($E177&gt;NORMA!$D$24,"NO CUMPLE","CUMPLE")</f>
        <v>CUMPLE</v>
      </c>
      <c r="AB177" s="51" t="str">
        <f>IF($F177&gt;NORMA!$D$25,"NO CUMPLE","CUMPLE")</f>
        <v>CUMPLE</v>
      </c>
      <c r="AC177" s="51" t="str">
        <f>IF($K177&gt;NORMA!$D$26,"NO CUMPLE","CUMPLE")</f>
        <v>CUMPLE</v>
      </c>
      <c r="AD177" s="51" t="str">
        <f>IF($J177&gt;NORMA!$D$27,"NO CUMPLE","CUMPLE")</f>
        <v>CUMPLE</v>
      </c>
      <c r="AE177" s="51" t="str">
        <f>IF($G177&gt;NORMA!$D$28,"NO CUMPLE","CUMPLE")</f>
        <v>CUMPLE</v>
      </c>
      <c r="AF177" s="51" t="str">
        <f>IF($H177&gt;NORMA!$D$29,"NO CUMPLE","CUMPLE")</f>
        <v>CUMPLE</v>
      </c>
      <c r="AG177" s="51" t="str">
        <f>IF($O177&gt;NORMA!$D$30,"NO CUMPLE","CUMPLE")</f>
        <v>CUMPLE</v>
      </c>
      <c r="AH177" s="51" t="str">
        <f>IF(AND($N177&gt;=NORMA!$R$18, $N177&lt;=NORMA!$S$18),"CUMPLE","NO CUMPLE")</f>
        <v>CUMPLE</v>
      </c>
      <c r="AI177" s="51" t="str">
        <f>IF($I177&gt;NORMA!$D$32,"NO CUMPLE","CUMPLE")</f>
        <v>CUMPLE</v>
      </c>
    </row>
    <row r="178" spans="1:35" ht="14.25" customHeight="1" x14ac:dyDescent="0.35">
      <c r="A178" s="40" t="s">
        <v>59</v>
      </c>
      <c r="B178" s="41" t="s">
        <v>58</v>
      </c>
      <c r="C178" s="42">
        <v>40870</v>
      </c>
      <c r="D178" s="43">
        <v>0.52083333333333304</v>
      </c>
      <c r="E178" s="45">
        <v>17.399999999999999</v>
      </c>
      <c r="F178" s="45">
        <v>121</v>
      </c>
      <c r="G178" s="45">
        <v>250</v>
      </c>
      <c r="H178" s="86">
        <v>4.7</v>
      </c>
      <c r="I178" s="46">
        <v>1.57</v>
      </c>
      <c r="J178" s="87">
        <v>1.1299999999999999</v>
      </c>
      <c r="K178" s="83">
        <v>13.55</v>
      </c>
      <c r="L178" s="88">
        <v>0.13969999999999999</v>
      </c>
      <c r="M178" s="110">
        <v>4.76</v>
      </c>
      <c r="N178" s="110">
        <v>8.17</v>
      </c>
      <c r="O178" s="110">
        <v>75000</v>
      </c>
      <c r="P178" s="51" t="str">
        <f>IF($M178&lt;NORMA!$D$7,"NO CUMPLE","CUMPLE")</f>
        <v>CUMPLE</v>
      </c>
      <c r="Q178" s="51" t="str">
        <f>IF($E178&gt;NORMA!$D$8,"NO CUMPLE","CUMPLE")</f>
        <v>CUMPLE</v>
      </c>
      <c r="R178" s="51" t="str">
        <f>IF($F178&gt;NORMA!$D$9,"NO CUMPLE","CUMPLE")</f>
        <v>CUMPLE</v>
      </c>
      <c r="S178" s="51" t="str">
        <f>IF($K178&gt;NORMA!$D$10,"NO CUMPLE","CUMPLE")</f>
        <v>CUMPLE</v>
      </c>
      <c r="T178" s="51" t="str">
        <f>IF($J178&gt;NORMA!$D$11,"NO CUMPLE","CUMPLE")</f>
        <v>CUMPLE</v>
      </c>
      <c r="U178" s="51" t="str">
        <f>IF($G178&gt;NORMA!$D$12,"NO CUMPLE","CUMPLE")</f>
        <v>NO CUMPLE</v>
      </c>
      <c r="V178" s="51" t="str">
        <f>IF($H178&gt;NORMA!$D$13,"NO CUMPLE","CUMPLE")</f>
        <v>CUMPLE</v>
      </c>
      <c r="W178" s="51" t="str">
        <f>IF($O178&gt;NORMA!$D$14,"NO CUMPLE","CUMPLE")</f>
        <v>CUMPLE</v>
      </c>
      <c r="X178" s="51" t="str">
        <f>IF(AND($N178&gt;=NORMA!$Q$4, $N178&lt;=NORMA!$R$4),"CUMPLE","NO CUMPLE")</f>
        <v>CUMPLE</v>
      </c>
      <c r="Y178" s="51" t="str">
        <f>IF($I178&gt;NORMA!$D$16,"NO CUMPLE","CUMPLE")</f>
        <v>CUMPLE</v>
      </c>
      <c r="Z178" s="51" t="str">
        <f>IF($M178&lt;NORMA!$D$23,"NO CUMPLE","CUMPLE")</f>
        <v>CUMPLE</v>
      </c>
      <c r="AA178" s="51" t="str">
        <f>IF($E178&gt;NORMA!$D$24,"NO CUMPLE","CUMPLE")</f>
        <v>CUMPLE</v>
      </c>
      <c r="AB178" s="51" t="str">
        <f>IF($F178&gt;NORMA!$D$25,"NO CUMPLE","CUMPLE")</f>
        <v>CUMPLE</v>
      </c>
      <c r="AC178" s="51" t="str">
        <f>IF($K178&gt;NORMA!$D$26,"NO CUMPLE","CUMPLE")</f>
        <v>NO CUMPLE</v>
      </c>
      <c r="AD178" s="51" t="str">
        <f>IF($J178&gt;NORMA!$D$27,"NO CUMPLE","CUMPLE")</f>
        <v>CUMPLE</v>
      </c>
      <c r="AE178" s="51" t="str">
        <f>IF($G178&gt;NORMA!$D$28,"NO CUMPLE","CUMPLE")</f>
        <v>NO CUMPLE</v>
      </c>
      <c r="AF178" s="51" t="str">
        <f>IF($H178&gt;NORMA!$D$29,"NO CUMPLE","CUMPLE")</f>
        <v>CUMPLE</v>
      </c>
      <c r="AG178" s="51" t="str">
        <f>IF($O178&gt;NORMA!$D$30,"NO CUMPLE","CUMPLE")</f>
        <v>CUMPLE</v>
      </c>
      <c r="AH178" s="51" t="str">
        <f>IF(AND($N178&gt;=NORMA!$R$18, $N178&lt;=NORMA!$S$18),"CUMPLE","NO CUMPLE")</f>
        <v>CUMPLE</v>
      </c>
      <c r="AI178" s="51" t="str">
        <f>IF($I178&gt;NORMA!$D$32,"NO CUMPLE","CUMPLE")</f>
        <v>NO CUMPLE</v>
      </c>
    </row>
    <row r="179" spans="1:35" ht="14.25" customHeight="1" x14ac:dyDescent="0.35">
      <c r="A179" s="40" t="s">
        <v>60</v>
      </c>
      <c r="B179" s="91" t="s">
        <v>58</v>
      </c>
      <c r="C179" s="42">
        <v>40875</v>
      </c>
      <c r="D179" s="52">
        <v>0</v>
      </c>
      <c r="E179" s="53">
        <v>14.6</v>
      </c>
      <c r="F179" s="53">
        <v>64.2</v>
      </c>
      <c r="G179" s="53">
        <v>15</v>
      </c>
      <c r="H179" s="85">
        <v>4.5</v>
      </c>
      <c r="I179" s="54">
        <v>1.81</v>
      </c>
      <c r="J179" s="82">
        <v>1.08</v>
      </c>
      <c r="K179" s="83">
        <v>10.11</v>
      </c>
      <c r="L179" s="84">
        <v>0.50919999999999999</v>
      </c>
      <c r="M179" s="50">
        <v>0.21</v>
      </c>
      <c r="N179" s="50">
        <v>7.66</v>
      </c>
      <c r="O179" s="50">
        <v>430000</v>
      </c>
      <c r="P179" s="51" t="str">
        <f>IF($M179&lt;NORMA!$D$7,"NO CUMPLE","CUMPLE")</f>
        <v>NO CUMPLE</v>
      </c>
      <c r="Q179" s="51" t="str">
        <f>IF($E179&gt;NORMA!$D$8,"NO CUMPLE","CUMPLE")</f>
        <v>CUMPLE</v>
      </c>
      <c r="R179" s="51" t="str">
        <f>IF($F179&gt;NORMA!$D$9,"NO CUMPLE","CUMPLE")</f>
        <v>CUMPLE</v>
      </c>
      <c r="S179" s="51" t="str">
        <f>IF($K179&gt;NORMA!$D$10,"NO CUMPLE","CUMPLE")</f>
        <v>CUMPLE</v>
      </c>
      <c r="T179" s="51" t="str">
        <f>IF($J179&gt;NORMA!$D$11,"NO CUMPLE","CUMPLE")</f>
        <v>CUMPLE</v>
      </c>
      <c r="U179" s="51" t="str">
        <f>IF($G179&gt;NORMA!$D$12,"NO CUMPLE","CUMPLE")</f>
        <v>CUMPLE</v>
      </c>
      <c r="V179" s="51" t="str">
        <f>IF($H179&gt;NORMA!$D$13,"NO CUMPLE","CUMPLE")</f>
        <v>CUMPLE</v>
      </c>
      <c r="W179" s="51" t="str">
        <f>IF($O179&gt;NORMA!$D$14,"NO CUMPLE","CUMPLE")</f>
        <v>CUMPLE</v>
      </c>
      <c r="X179" s="51" t="str">
        <f>IF(AND($N179&gt;=NORMA!$Q$4, $N179&lt;=NORMA!$R$4),"CUMPLE","NO CUMPLE")</f>
        <v>CUMPLE</v>
      </c>
      <c r="Y179" s="51" t="str">
        <f>IF($I179&gt;NORMA!$D$16,"NO CUMPLE","CUMPLE")</f>
        <v>CUMPLE</v>
      </c>
      <c r="Z179" s="51" t="str">
        <f>IF($M179&lt;NORMA!$D$23,"NO CUMPLE","CUMPLE")</f>
        <v>NO CUMPLE</v>
      </c>
      <c r="AA179" s="51" t="str">
        <f>IF($E179&gt;NORMA!$D$24,"NO CUMPLE","CUMPLE")</f>
        <v>CUMPLE</v>
      </c>
      <c r="AB179" s="51" t="str">
        <f>IF($F179&gt;NORMA!$D$25,"NO CUMPLE","CUMPLE")</f>
        <v>CUMPLE</v>
      </c>
      <c r="AC179" s="51" t="str">
        <f>IF($K179&gt;NORMA!$D$26,"NO CUMPLE","CUMPLE")</f>
        <v>NO CUMPLE</v>
      </c>
      <c r="AD179" s="51" t="str">
        <f>IF($J179&gt;NORMA!$D$27,"NO CUMPLE","CUMPLE")</f>
        <v>CUMPLE</v>
      </c>
      <c r="AE179" s="51" t="str">
        <f>IF($G179&gt;NORMA!$D$28,"NO CUMPLE","CUMPLE")</f>
        <v>CUMPLE</v>
      </c>
      <c r="AF179" s="51" t="str">
        <f>IF($H179&gt;NORMA!$D$29,"NO CUMPLE","CUMPLE")</f>
        <v>CUMPLE</v>
      </c>
      <c r="AG179" s="51" t="str">
        <f>IF($O179&gt;NORMA!$D$30,"NO CUMPLE","CUMPLE")</f>
        <v>NO CUMPLE</v>
      </c>
      <c r="AH179" s="51" t="str">
        <f>IF(AND($N179&gt;=NORMA!$R$18, $N179&lt;=NORMA!$S$18),"CUMPLE","NO CUMPLE")</f>
        <v>CUMPLE</v>
      </c>
      <c r="AI179" s="51" t="str">
        <f>IF($I179&gt;NORMA!$D$32,"NO CUMPLE","CUMPLE")</f>
        <v>NO CUMPLE</v>
      </c>
    </row>
    <row r="180" spans="1:35" ht="14.25" customHeight="1" x14ac:dyDescent="0.35">
      <c r="A180" s="40" t="s">
        <v>57</v>
      </c>
      <c r="B180" s="91" t="s">
        <v>58</v>
      </c>
      <c r="C180" s="42">
        <v>40875</v>
      </c>
      <c r="D180" s="52">
        <v>0.125</v>
      </c>
      <c r="E180" s="53">
        <v>5.5</v>
      </c>
      <c r="F180" s="53">
        <v>40.200000000000003</v>
      </c>
      <c r="G180" s="53">
        <v>27</v>
      </c>
      <c r="H180" s="86">
        <v>3.6</v>
      </c>
      <c r="I180" s="54">
        <v>1</v>
      </c>
      <c r="J180" s="82">
        <v>0.62</v>
      </c>
      <c r="K180" s="83">
        <v>5.28</v>
      </c>
      <c r="L180" s="84">
        <v>1.3816999999999999</v>
      </c>
      <c r="M180" s="50">
        <v>0.3</v>
      </c>
      <c r="N180" s="50">
        <v>7.45</v>
      </c>
      <c r="O180" s="50">
        <v>4000</v>
      </c>
      <c r="P180" s="51" t="str">
        <f>IF($M180&lt;NORMA!$D$7,"NO CUMPLE","CUMPLE")</f>
        <v>NO CUMPLE</v>
      </c>
      <c r="Q180" s="51" t="str">
        <f>IF($E180&gt;NORMA!$D$8,"NO CUMPLE","CUMPLE")</f>
        <v>CUMPLE</v>
      </c>
      <c r="R180" s="51" t="str">
        <f>IF($F180&gt;NORMA!$D$9,"NO CUMPLE","CUMPLE")</f>
        <v>CUMPLE</v>
      </c>
      <c r="S180" s="51" t="str">
        <f>IF($K180&gt;NORMA!$D$10,"NO CUMPLE","CUMPLE")</f>
        <v>CUMPLE</v>
      </c>
      <c r="T180" s="51" t="str">
        <f>IF($J180&gt;NORMA!$D$11,"NO CUMPLE","CUMPLE")</f>
        <v>CUMPLE</v>
      </c>
      <c r="U180" s="51" t="str">
        <f>IF($G180&gt;NORMA!$D$12,"NO CUMPLE","CUMPLE")</f>
        <v>CUMPLE</v>
      </c>
      <c r="V180" s="51" t="str">
        <f>IF($H180&gt;NORMA!$D$13,"NO CUMPLE","CUMPLE")</f>
        <v>CUMPLE</v>
      </c>
      <c r="W180" s="51" t="str">
        <f>IF($O180&gt;NORMA!$D$14,"NO CUMPLE","CUMPLE")</f>
        <v>CUMPLE</v>
      </c>
      <c r="X180" s="51" t="str">
        <f>IF(AND($N180&gt;=NORMA!$Q$4, $N180&lt;=NORMA!$R$4),"CUMPLE","NO CUMPLE")</f>
        <v>CUMPLE</v>
      </c>
      <c r="Y180" s="51" t="str">
        <f>IF($I180&gt;NORMA!$D$16,"NO CUMPLE","CUMPLE")</f>
        <v>CUMPLE</v>
      </c>
      <c r="Z180" s="51" t="str">
        <f>IF($M180&lt;NORMA!$D$23,"NO CUMPLE","CUMPLE")</f>
        <v>NO CUMPLE</v>
      </c>
      <c r="AA180" s="51" t="str">
        <f>IF($E180&gt;NORMA!$D$24,"NO CUMPLE","CUMPLE")</f>
        <v>CUMPLE</v>
      </c>
      <c r="AB180" s="51" t="str">
        <f>IF($F180&gt;NORMA!$D$25,"NO CUMPLE","CUMPLE")</f>
        <v>CUMPLE</v>
      </c>
      <c r="AC180" s="51" t="str">
        <f>IF($K180&gt;NORMA!$D$26,"NO CUMPLE","CUMPLE")</f>
        <v>CUMPLE</v>
      </c>
      <c r="AD180" s="51" t="str">
        <f>IF($J180&gt;NORMA!$D$27,"NO CUMPLE","CUMPLE")</f>
        <v>CUMPLE</v>
      </c>
      <c r="AE180" s="51" t="str">
        <f>IF($G180&gt;NORMA!$D$28,"NO CUMPLE","CUMPLE")</f>
        <v>CUMPLE</v>
      </c>
      <c r="AF180" s="51" t="str">
        <f>IF($H180&gt;NORMA!$D$29,"NO CUMPLE","CUMPLE")</f>
        <v>CUMPLE</v>
      </c>
      <c r="AG180" s="51" t="str">
        <f>IF($O180&gt;NORMA!$D$30,"NO CUMPLE","CUMPLE")</f>
        <v>CUMPLE</v>
      </c>
      <c r="AH180" s="51" t="str">
        <f>IF(AND($N180&gt;=NORMA!$R$18, $N180&lt;=NORMA!$S$18),"CUMPLE","NO CUMPLE")</f>
        <v>CUMPLE</v>
      </c>
      <c r="AI180" s="51" t="str">
        <f>IF($I180&gt;NORMA!$D$32,"NO CUMPLE","CUMPLE")</f>
        <v>CUMPLE</v>
      </c>
    </row>
    <row r="181" spans="1:35" ht="14.25" customHeight="1" x14ac:dyDescent="0.35">
      <c r="A181" s="40" t="s">
        <v>59</v>
      </c>
      <c r="B181" s="41" t="s">
        <v>58</v>
      </c>
      <c r="C181" s="42">
        <v>40887</v>
      </c>
      <c r="D181" s="43">
        <v>0.16666666666666699</v>
      </c>
      <c r="E181" s="45">
        <v>7.6</v>
      </c>
      <c r="F181" s="45">
        <v>26.6</v>
      </c>
      <c r="G181" s="45">
        <v>30</v>
      </c>
      <c r="H181" s="86">
        <v>3.6</v>
      </c>
      <c r="I181" s="46">
        <v>0.86</v>
      </c>
      <c r="J181" s="87">
        <v>0.66</v>
      </c>
      <c r="K181" s="83">
        <v>6.64</v>
      </c>
      <c r="L181" s="88">
        <v>0.10059999999999999</v>
      </c>
      <c r="M181" s="110">
        <v>4.55</v>
      </c>
      <c r="N181" s="110">
        <v>7.78</v>
      </c>
      <c r="O181" s="110">
        <v>39000</v>
      </c>
      <c r="P181" s="51" t="str">
        <f>IF($M181&lt;NORMA!$D$7,"NO CUMPLE","CUMPLE")</f>
        <v>CUMPLE</v>
      </c>
      <c r="Q181" s="51" t="str">
        <f>IF($E181&gt;NORMA!$D$8,"NO CUMPLE","CUMPLE")</f>
        <v>CUMPLE</v>
      </c>
      <c r="R181" s="51" t="str">
        <f>IF($F181&gt;NORMA!$D$9,"NO CUMPLE","CUMPLE")</f>
        <v>CUMPLE</v>
      </c>
      <c r="S181" s="51" t="str">
        <f>IF($K181&gt;NORMA!$D$10,"NO CUMPLE","CUMPLE")</f>
        <v>CUMPLE</v>
      </c>
      <c r="T181" s="51" t="str">
        <f>IF($J181&gt;NORMA!$D$11,"NO CUMPLE","CUMPLE")</f>
        <v>CUMPLE</v>
      </c>
      <c r="U181" s="51" t="str">
        <f>IF($G181&gt;NORMA!$D$12,"NO CUMPLE","CUMPLE")</f>
        <v>CUMPLE</v>
      </c>
      <c r="V181" s="51" t="str">
        <f>IF($H181&gt;NORMA!$D$13,"NO CUMPLE","CUMPLE")</f>
        <v>CUMPLE</v>
      </c>
      <c r="W181" s="51" t="str">
        <f>IF($O181&gt;NORMA!$D$14,"NO CUMPLE","CUMPLE")</f>
        <v>CUMPLE</v>
      </c>
      <c r="X181" s="51" t="str">
        <f>IF(AND($N181&gt;=NORMA!$Q$4, $N181&lt;=NORMA!$R$4),"CUMPLE","NO CUMPLE")</f>
        <v>CUMPLE</v>
      </c>
      <c r="Y181" s="51" t="str">
        <f>IF($I181&gt;NORMA!$D$16,"NO CUMPLE","CUMPLE")</f>
        <v>CUMPLE</v>
      </c>
      <c r="Z181" s="51" t="str">
        <f>IF($M181&lt;NORMA!$D$23,"NO CUMPLE","CUMPLE")</f>
        <v>CUMPLE</v>
      </c>
      <c r="AA181" s="51" t="str">
        <f>IF($E181&gt;NORMA!$D$24,"NO CUMPLE","CUMPLE")</f>
        <v>CUMPLE</v>
      </c>
      <c r="AB181" s="51" t="str">
        <f>IF($F181&gt;NORMA!$D$25,"NO CUMPLE","CUMPLE")</f>
        <v>CUMPLE</v>
      </c>
      <c r="AC181" s="51" t="str">
        <f>IF($K181&gt;NORMA!$D$26,"NO CUMPLE","CUMPLE")</f>
        <v>CUMPLE</v>
      </c>
      <c r="AD181" s="51" t="str">
        <f>IF($J181&gt;NORMA!$D$27,"NO CUMPLE","CUMPLE")</f>
        <v>CUMPLE</v>
      </c>
      <c r="AE181" s="51" t="str">
        <f>IF($G181&gt;NORMA!$D$28,"NO CUMPLE","CUMPLE")</f>
        <v>CUMPLE</v>
      </c>
      <c r="AF181" s="51" t="str">
        <f>IF($H181&gt;NORMA!$D$29,"NO CUMPLE","CUMPLE")</f>
        <v>CUMPLE</v>
      </c>
      <c r="AG181" s="51" t="str">
        <f>IF($O181&gt;NORMA!$D$30,"NO CUMPLE","CUMPLE")</f>
        <v>CUMPLE</v>
      </c>
      <c r="AH181" s="51" t="str">
        <f>IF(AND($N181&gt;=NORMA!$R$18, $N181&lt;=NORMA!$S$18),"CUMPLE","NO CUMPLE")</f>
        <v>CUMPLE</v>
      </c>
      <c r="AI181" s="51" t="str">
        <f>IF($I181&gt;NORMA!$D$32,"NO CUMPLE","CUMPLE")</f>
        <v>CUMPLE</v>
      </c>
    </row>
    <row r="182" spans="1:35" ht="14.25" customHeight="1" x14ac:dyDescent="0.35">
      <c r="A182" s="40" t="s">
        <v>60</v>
      </c>
      <c r="B182" s="91" t="s">
        <v>58</v>
      </c>
      <c r="C182" s="42">
        <v>40934</v>
      </c>
      <c r="D182" s="52">
        <v>0</v>
      </c>
      <c r="E182" s="53">
        <v>37.200000000000003</v>
      </c>
      <c r="F182" s="53">
        <v>75.3</v>
      </c>
      <c r="G182" s="53">
        <v>71</v>
      </c>
      <c r="H182" s="86">
        <v>18</v>
      </c>
      <c r="I182" s="54">
        <v>2.89</v>
      </c>
      <c r="J182" s="82">
        <v>1.01</v>
      </c>
      <c r="K182" s="83">
        <v>10.82</v>
      </c>
      <c r="L182" s="84">
        <v>0.44050002999999999</v>
      </c>
      <c r="M182" s="50">
        <v>3.2</v>
      </c>
      <c r="N182" s="50">
        <v>7.49</v>
      </c>
      <c r="O182" s="50">
        <v>3900000</v>
      </c>
      <c r="P182" s="51" t="str">
        <f>IF($M182&lt;NORMA!$D$7,"NO CUMPLE","CUMPLE")</f>
        <v>CUMPLE</v>
      </c>
      <c r="Q182" s="51" t="str">
        <f>IF($E182&gt;NORMA!$D$8,"NO CUMPLE","CUMPLE")</f>
        <v>CUMPLE</v>
      </c>
      <c r="R182" s="51" t="str">
        <f>IF($F182&gt;NORMA!$D$9,"NO CUMPLE","CUMPLE")</f>
        <v>CUMPLE</v>
      </c>
      <c r="S182" s="51" t="str">
        <f>IF($K182&gt;NORMA!$D$10,"NO CUMPLE","CUMPLE")</f>
        <v>CUMPLE</v>
      </c>
      <c r="T182" s="51" t="str">
        <f>IF($J182&gt;NORMA!$D$11,"NO CUMPLE","CUMPLE")</f>
        <v>CUMPLE</v>
      </c>
      <c r="U182" s="51" t="str">
        <f>IF($G182&gt;NORMA!$D$12,"NO CUMPLE","CUMPLE")</f>
        <v>CUMPLE</v>
      </c>
      <c r="V182" s="51" t="str">
        <f>IF($H182&gt;NORMA!$D$13,"NO CUMPLE","CUMPLE")</f>
        <v>CUMPLE</v>
      </c>
      <c r="W182" s="51" t="str">
        <f>IF($O182&gt;NORMA!$D$14,"NO CUMPLE","CUMPLE")</f>
        <v>NO CUMPLE</v>
      </c>
      <c r="X182" s="51" t="str">
        <f>IF(AND($N182&gt;=NORMA!$Q$4, $N182&lt;=NORMA!$R$4),"CUMPLE","NO CUMPLE")</f>
        <v>CUMPLE</v>
      </c>
      <c r="Y182" s="51" t="str">
        <f>IF($I182&gt;NORMA!$D$16,"NO CUMPLE","CUMPLE")</f>
        <v>CUMPLE</v>
      </c>
      <c r="Z182" s="51" t="str">
        <f>IF($M182&lt;NORMA!$D$23,"NO CUMPLE","CUMPLE")</f>
        <v>CUMPLE</v>
      </c>
      <c r="AA182" s="51" t="str">
        <f>IF($E182&gt;NORMA!$D$24,"NO CUMPLE","CUMPLE")</f>
        <v>CUMPLE</v>
      </c>
      <c r="AB182" s="51" t="str">
        <f>IF($F182&gt;NORMA!$D$25,"NO CUMPLE","CUMPLE")</f>
        <v>CUMPLE</v>
      </c>
      <c r="AC182" s="51" t="str">
        <f>IF($K182&gt;NORMA!$D$26,"NO CUMPLE","CUMPLE")</f>
        <v>NO CUMPLE</v>
      </c>
      <c r="AD182" s="51" t="str">
        <f>IF($J182&gt;NORMA!$D$27,"NO CUMPLE","CUMPLE")</f>
        <v>CUMPLE</v>
      </c>
      <c r="AE182" s="51" t="str">
        <f>IF($G182&gt;NORMA!$D$28,"NO CUMPLE","CUMPLE")</f>
        <v>NO CUMPLE</v>
      </c>
      <c r="AF182" s="51" t="str">
        <f>IF($H182&gt;NORMA!$D$29,"NO CUMPLE","CUMPLE")</f>
        <v>NO CUMPLE</v>
      </c>
      <c r="AG182" s="51" t="str">
        <f>IF($O182&gt;NORMA!$D$30,"NO CUMPLE","CUMPLE")</f>
        <v>NO CUMPLE</v>
      </c>
      <c r="AH182" s="51" t="str">
        <f>IF(AND($N182&gt;=NORMA!$R$18, $N182&lt;=NORMA!$S$18),"CUMPLE","NO CUMPLE")</f>
        <v>CUMPLE</v>
      </c>
      <c r="AI182" s="51" t="str">
        <f>IF($I182&gt;NORMA!$D$32,"NO CUMPLE","CUMPLE")</f>
        <v>NO CUMPLE</v>
      </c>
    </row>
    <row r="183" spans="1:35" ht="14.25" customHeight="1" x14ac:dyDescent="0.35">
      <c r="A183" s="40" t="s">
        <v>57</v>
      </c>
      <c r="B183" s="91" t="s">
        <v>58</v>
      </c>
      <c r="C183" s="42">
        <v>40934</v>
      </c>
      <c r="D183" s="52">
        <v>0.125</v>
      </c>
      <c r="E183" s="53">
        <v>4.8</v>
      </c>
      <c r="F183" s="53">
        <v>37.799999999999997</v>
      </c>
      <c r="G183" s="53">
        <v>140</v>
      </c>
      <c r="H183" s="86">
        <v>4.0999999999999996</v>
      </c>
      <c r="I183" s="54">
        <v>0.75</v>
      </c>
      <c r="J183" s="82">
        <v>1.87</v>
      </c>
      <c r="K183" s="83">
        <v>8.2100000000000009</v>
      </c>
      <c r="L183" s="84">
        <v>0.503</v>
      </c>
      <c r="M183" s="50">
        <v>1.61</v>
      </c>
      <c r="N183" s="50">
        <v>7.55</v>
      </c>
      <c r="O183" s="50">
        <v>430000</v>
      </c>
      <c r="P183" s="51" t="str">
        <f>IF($M183&lt;NORMA!$D$7,"NO CUMPLE","CUMPLE")</f>
        <v>CUMPLE</v>
      </c>
      <c r="Q183" s="51" t="str">
        <f>IF($E183&gt;NORMA!$D$8,"NO CUMPLE","CUMPLE")</f>
        <v>CUMPLE</v>
      </c>
      <c r="R183" s="51" t="str">
        <f>IF($F183&gt;NORMA!$D$9,"NO CUMPLE","CUMPLE")</f>
        <v>CUMPLE</v>
      </c>
      <c r="S183" s="51" t="str">
        <f>IF($K183&gt;NORMA!$D$10,"NO CUMPLE","CUMPLE")</f>
        <v>CUMPLE</v>
      </c>
      <c r="T183" s="51" t="str">
        <f>IF($J183&gt;NORMA!$D$11,"NO CUMPLE","CUMPLE")</f>
        <v>CUMPLE</v>
      </c>
      <c r="U183" s="51" t="str">
        <f>IF($G183&gt;NORMA!$D$12,"NO CUMPLE","CUMPLE")</f>
        <v>CUMPLE</v>
      </c>
      <c r="V183" s="51" t="str">
        <f>IF($H183&gt;NORMA!$D$13,"NO CUMPLE","CUMPLE")</f>
        <v>CUMPLE</v>
      </c>
      <c r="W183" s="51" t="str">
        <f>IF($O183&gt;NORMA!$D$14,"NO CUMPLE","CUMPLE")</f>
        <v>CUMPLE</v>
      </c>
      <c r="X183" s="51" t="str">
        <f>IF(AND($N183&gt;=NORMA!$Q$4, $N183&lt;=NORMA!$R$4),"CUMPLE","NO CUMPLE")</f>
        <v>CUMPLE</v>
      </c>
      <c r="Y183" s="51" t="str">
        <f>IF($I183&gt;NORMA!$D$16,"NO CUMPLE","CUMPLE")</f>
        <v>CUMPLE</v>
      </c>
      <c r="Z183" s="51" t="str">
        <f>IF($M183&lt;NORMA!$D$23,"NO CUMPLE","CUMPLE")</f>
        <v>CUMPLE</v>
      </c>
      <c r="AA183" s="51" t="str">
        <f>IF($E183&gt;NORMA!$D$24,"NO CUMPLE","CUMPLE")</f>
        <v>CUMPLE</v>
      </c>
      <c r="AB183" s="51" t="str">
        <f>IF($F183&gt;NORMA!$D$25,"NO CUMPLE","CUMPLE")</f>
        <v>CUMPLE</v>
      </c>
      <c r="AC183" s="51" t="str">
        <f>IF($K183&gt;NORMA!$D$26,"NO CUMPLE","CUMPLE")</f>
        <v>NO CUMPLE</v>
      </c>
      <c r="AD183" s="51" t="str">
        <f>IF($J183&gt;NORMA!$D$27,"NO CUMPLE","CUMPLE")</f>
        <v>CUMPLE</v>
      </c>
      <c r="AE183" s="51" t="str">
        <f>IF($G183&gt;NORMA!$D$28,"NO CUMPLE","CUMPLE")</f>
        <v>NO CUMPLE</v>
      </c>
      <c r="AF183" s="51" t="str">
        <f>IF($H183&gt;NORMA!$D$29,"NO CUMPLE","CUMPLE")</f>
        <v>CUMPLE</v>
      </c>
      <c r="AG183" s="51" t="str">
        <f>IF($O183&gt;NORMA!$D$30,"NO CUMPLE","CUMPLE")</f>
        <v>NO CUMPLE</v>
      </c>
      <c r="AH183" s="51" t="str">
        <f>IF(AND($N183&gt;=NORMA!$R$18, $N183&lt;=NORMA!$S$18),"CUMPLE","NO CUMPLE")</f>
        <v>CUMPLE</v>
      </c>
      <c r="AI183" s="51" t="str">
        <f>IF($I183&gt;NORMA!$D$32,"NO CUMPLE","CUMPLE")</f>
        <v>CUMPLE</v>
      </c>
    </row>
    <row r="184" spans="1:35" ht="14.25" customHeight="1" x14ac:dyDescent="0.35">
      <c r="A184" s="40" t="s">
        <v>59</v>
      </c>
      <c r="B184" s="41" t="s">
        <v>58</v>
      </c>
      <c r="C184" s="56">
        <v>40935</v>
      </c>
      <c r="D184" s="52">
        <v>0</v>
      </c>
      <c r="E184" s="53">
        <v>17.3</v>
      </c>
      <c r="F184" s="53">
        <v>64</v>
      </c>
      <c r="G184" s="53">
        <v>26</v>
      </c>
      <c r="H184" s="80">
        <v>6</v>
      </c>
      <c r="I184" s="54">
        <v>2.37</v>
      </c>
      <c r="J184" s="82">
        <v>1.1299999999999999</v>
      </c>
      <c r="K184" s="83">
        <v>9.18</v>
      </c>
      <c r="L184" s="84">
        <v>7.0000000000000007E-2</v>
      </c>
      <c r="M184" s="50">
        <v>4.49</v>
      </c>
      <c r="N184" s="50">
        <v>7.46</v>
      </c>
      <c r="O184" s="50">
        <v>4300000</v>
      </c>
      <c r="P184" s="51" t="str">
        <f>IF($M184&lt;NORMA!$D$7,"NO CUMPLE","CUMPLE")</f>
        <v>CUMPLE</v>
      </c>
      <c r="Q184" s="51" t="str">
        <f>IF($E184&gt;NORMA!$D$8,"NO CUMPLE","CUMPLE")</f>
        <v>CUMPLE</v>
      </c>
      <c r="R184" s="51" t="str">
        <f>IF($F184&gt;NORMA!$D$9,"NO CUMPLE","CUMPLE")</f>
        <v>CUMPLE</v>
      </c>
      <c r="S184" s="51" t="str">
        <f>IF($K184&gt;NORMA!$D$10,"NO CUMPLE","CUMPLE")</f>
        <v>CUMPLE</v>
      </c>
      <c r="T184" s="51" t="str">
        <f>IF($J184&gt;NORMA!$D$11,"NO CUMPLE","CUMPLE")</f>
        <v>CUMPLE</v>
      </c>
      <c r="U184" s="51" t="str">
        <f>IF($G184&gt;NORMA!$D$12,"NO CUMPLE","CUMPLE")</f>
        <v>CUMPLE</v>
      </c>
      <c r="V184" s="51" t="str">
        <f>IF($H184&gt;NORMA!$D$13,"NO CUMPLE","CUMPLE")</f>
        <v>CUMPLE</v>
      </c>
      <c r="W184" s="51" t="str">
        <f>IF($O184&gt;NORMA!$D$14,"NO CUMPLE","CUMPLE")</f>
        <v>NO CUMPLE</v>
      </c>
      <c r="X184" s="51" t="str">
        <f>IF(AND($N184&gt;=NORMA!$Q$4, $N184&lt;=NORMA!$R$4),"CUMPLE","NO CUMPLE")</f>
        <v>CUMPLE</v>
      </c>
      <c r="Y184" s="51" t="str">
        <f>IF($I184&gt;NORMA!$D$16,"NO CUMPLE","CUMPLE")</f>
        <v>CUMPLE</v>
      </c>
      <c r="Z184" s="51" t="str">
        <f>IF($M184&lt;NORMA!$D$23,"NO CUMPLE","CUMPLE")</f>
        <v>CUMPLE</v>
      </c>
      <c r="AA184" s="51" t="str">
        <f>IF($E184&gt;NORMA!$D$24,"NO CUMPLE","CUMPLE")</f>
        <v>CUMPLE</v>
      </c>
      <c r="AB184" s="51" t="str">
        <f>IF($F184&gt;NORMA!$D$25,"NO CUMPLE","CUMPLE")</f>
        <v>CUMPLE</v>
      </c>
      <c r="AC184" s="51" t="str">
        <f>IF($K184&gt;NORMA!$D$26,"NO CUMPLE","CUMPLE")</f>
        <v>NO CUMPLE</v>
      </c>
      <c r="AD184" s="51" t="str">
        <f>IF($J184&gt;NORMA!$D$27,"NO CUMPLE","CUMPLE")</f>
        <v>CUMPLE</v>
      </c>
      <c r="AE184" s="51" t="str">
        <f>IF($G184&gt;NORMA!$D$28,"NO CUMPLE","CUMPLE")</f>
        <v>CUMPLE</v>
      </c>
      <c r="AF184" s="51" t="str">
        <f>IF($H184&gt;NORMA!$D$29,"NO CUMPLE","CUMPLE")</f>
        <v>CUMPLE</v>
      </c>
      <c r="AG184" s="51" t="str">
        <f>IF($O184&gt;NORMA!$D$30,"NO CUMPLE","CUMPLE")</f>
        <v>NO CUMPLE</v>
      </c>
      <c r="AH184" s="51" t="str">
        <f>IF(AND($N184&gt;=NORMA!$R$18, $N184&lt;=NORMA!$S$18),"CUMPLE","NO CUMPLE")</f>
        <v>CUMPLE</v>
      </c>
      <c r="AI184" s="51" t="str">
        <f>IF($I184&gt;NORMA!$D$32,"NO CUMPLE","CUMPLE")</f>
        <v>NO CUMPLE</v>
      </c>
    </row>
    <row r="185" spans="1:35" ht="14.25" customHeight="1" x14ac:dyDescent="0.35">
      <c r="A185" s="40" t="s">
        <v>60</v>
      </c>
      <c r="B185" s="91" t="s">
        <v>58</v>
      </c>
      <c r="C185" s="42">
        <v>40947</v>
      </c>
      <c r="D185" s="52">
        <v>0.5</v>
      </c>
      <c r="E185" s="53">
        <v>63.7</v>
      </c>
      <c r="F185" s="53">
        <v>192.3</v>
      </c>
      <c r="G185" s="53">
        <v>103</v>
      </c>
      <c r="H185" s="86">
        <v>17</v>
      </c>
      <c r="I185" s="54">
        <v>4.91</v>
      </c>
      <c r="J185" s="82">
        <v>3.22</v>
      </c>
      <c r="K185" s="83">
        <v>32.909999999999997</v>
      </c>
      <c r="L185" s="84">
        <v>0.33244824000000001</v>
      </c>
      <c r="M185" s="50">
        <v>0.21</v>
      </c>
      <c r="N185" s="50">
        <v>7.77</v>
      </c>
      <c r="O185" s="50">
        <v>12000000</v>
      </c>
      <c r="P185" s="51" t="str">
        <f>IF($M185&lt;NORMA!$D$7,"NO CUMPLE","CUMPLE")</f>
        <v>NO CUMPLE</v>
      </c>
      <c r="Q185" s="51" t="str">
        <f>IF($E185&gt;NORMA!$D$8,"NO CUMPLE","CUMPLE")</f>
        <v>CUMPLE</v>
      </c>
      <c r="R185" s="51" t="str">
        <f>IF($F185&gt;NORMA!$D$9,"NO CUMPLE","CUMPLE")</f>
        <v>CUMPLE</v>
      </c>
      <c r="S185" s="51" t="str">
        <f>IF($K185&gt;NORMA!$D$10,"NO CUMPLE","CUMPLE")</f>
        <v>CUMPLE</v>
      </c>
      <c r="T185" s="51" t="str">
        <f>IF($J185&gt;NORMA!$D$11,"NO CUMPLE","CUMPLE")</f>
        <v>CUMPLE</v>
      </c>
      <c r="U185" s="51" t="str">
        <f>IF($G185&gt;NORMA!$D$12,"NO CUMPLE","CUMPLE")</f>
        <v>CUMPLE</v>
      </c>
      <c r="V185" s="51" t="str">
        <f>IF($H185&gt;NORMA!$D$13,"NO CUMPLE","CUMPLE")</f>
        <v>CUMPLE</v>
      </c>
      <c r="W185" s="51" t="str">
        <f>IF($O185&gt;NORMA!$D$14,"NO CUMPLE","CUMPLE")</f>
        <v>NO CUMPLE</v>
      </c>
      <c r="X185" s="51" t="str">
        <f>IF(AND($N185&gt;=NORMA!$Q$4, $N185&lt;=NORMA!$R$4),"CUMPLE","NO CUMPLE")</f>
        <v>CUMPLE</v>
      </c>
      <c r="Y185" s="51" t="str">
        <f>IF($I185&gt;NORMA!$D$16,"NO CUMPLE","CUMPLE")</f>
        <v>NO CUMPLE</v>
      </c>
      <c r="Z185" s="51" t="str">
        <f>IF($M185&lt;NORMA!$D$23,"NO CUMPLE","CUMPLE")</f>
        <v>NO CUMPLE</v>
      </c>
      <c r="AA185" s="51" t="str">
        <f>IF($E185&gt;NORMA!$D$24,"NO CUMPLE","CUMPLE")</f>
        <v>CUMPLE</v>
      </c>
      <c r="AB185" s="51" t="str">
        <f>IF($F185&gt;NORMA!$D$25,"NO CUMPLE","CUMPLE")</f>
        <v>CUMPLE</v>
      </c>
      <c r="AC185" s="51" t="str">
        <f>IF($K185&gt;NORMA!$D$26,"NO CUMPLE","CUMPLE")</f>
        <v>NO CUMPLE</v>
      </c>
      <c r="AD185" s="51" t="str">
        <f>IF($J185&gt;NORMA!$D$27,"NO CUMPLE","CUMPLE")</f>
        <v>CUMPLE</v>
      </c>
      <c r="AE185" s="51" t="str">
        <f>IF($G185&gt;NORMA!$D$28,"NO CUMPLE","CUMPLE")</f>
        <v>NO CUMPLE</v>
      </c>
      <c r="AF185" s="51" t="str">
        <f>IF($H185&gt;NORMA!$D$29,"NO CUMPLE","CUMPLE")</f>
        <v>NO CUMPLE</v>
      </c>
      <c r="AG185" s="51" t="str">
        <f>IF($O185&gt;NORMA!$D$30,"NO CUMPLE","CUMPLE")</f>
        <v>NO CUMPLE</v>
      </c>
      <c r="AH185" s="51" t="str">
        <f>IF(AND($N185&gt;=NORMA!$R$18, $N185&lt;=NORMA!$S$18),"CUMPLE","NO CUMPLE")</f>
        <v>CUMPLE</v>
      </c>
      <c r="AI185" s="51" t="str">
        <f>IF($I185&gt;NORMA!$D$32,"NO CUMPLE","CUMPLE")</f>
        <v>NO CUMPLE</v>
      </c>
    </row>
    <row r="186" spans="1:35" ht="14.25" customHeight="1" x14ac:dyDescent="0.35">
      <c r="A186" s="40" t="s">
        <v>57</v>
      </c>
      <c r="B186" s="91" t="s">
        <v>58</v>
      </c>
      <c r="C186" s="42">
        <v>40947</v>
      </c>
      <c r="D186" s="52">
        <v>0.52083333333333304</v>
      </c>
      <c r="E186" s="53">
        <v>23.3</v>
      </c>
      <c r="F186" s="53">
        <v>76</v>
      </c>
      <c r="G186" s="53">
        <v>33</v>
      </c>
      <c r="H186" s="86">
        <v>3.9</v>
      </c>
      <c r="I186" s="54">
        <v>3.73</v>
      </c>
      <c r="J186" s="82">
        <v>1.4</v>
      </c>
      <c r="K186" s="83">
        <v>13.1</v>
      </c>
      <c r="L186" s="84">
        <v>0.49080000000000001</v>
      </c>
      <c r="M186" s="50">
        <v>0.37</v>
      </c>
      <c r="N186" s="50">
        <v>7.57</v>
      </c>
      <c r="O186" s="50">
        <v>3900000</v>
      </c>
      <c r="P186" s="51" t="str">
        <f>IF($M186&lt;NORMA!$D$7,"NO CUMPLE","CUMPLE")</f>
        <v>NO CUMPLE</v>
      </c>
      <c r="Q186" s="51" t="str">
        <f>IF($E186&gt;NORMA!$D$8,"NO CUMPLE","CUMPLE")</f>
        <v>CUMPLE</v>
      </c>
      <c r="R186" s="51" t="str">
        <f>IF($F186&gt;NORMA!$D$9,"NO CUMPLE","CUMPLE")</f>
        <v>CUMPLE</v>
      </c>
      <c r="S186" s="51" t="str">
        <f>IF($K186&gt;NORMA!$D$10,"NO CUMPLE","CUMPLE")</f>
        <v>CUMPLE</v>
      </c>
      <c r="T186" s="51" t="str">
        <f>IF($J186&gt;NORMA!$D$11,"NO CUMPLE","CUMPLE")</f>
        <v>CUMPLE</v>
      </c>
      <c r="U186" s="51" t="str">
        <f>IF($G186&gt;NORMA!$D$12,"NO CUMPLE","CUMPLE")</f>
        <v>CUMPLE</v>
      </c>
      <c r="V186" s="51" t="str">
        <f>IF($H186&gt;NORMA!$D$13,"NO CUMPLE","CUMPLE")</f>
        <v>CUMPLE</v>
      </c>
      <c r="W186" s="51" t="str">
        <f>IF($O186&gt;NORMA!$D$14,"NO CUMPLE","CUMPLE")</f>
        <v>NO CUMPLE</v>
      </c>
      <c r="X186" s="51" t="str">
        <f>IF(AND($N186&gt;=NORMA!$Q$4, $N186&lt;=NORMA!$R$4),"CUMPLE","NO CUMPLE")</f>
        <v>CUMPLE</v>
      </c>
      <c r="Y186" s="51" t="str">
        <f>IF($I186&gt;NORMA!$D$16,"NO CUMPLE","CUMPLE")</f>
        <v>CUMPLE</v>
      </c>
      <c r="Z186" s="51" t="str">
        <f>IF($M186&lt;NORMA!$D$23,"NO CUMPLE","CUMPLE")</f>
        <v>NO CUMPLE</v>
      </c>
      <c r="AA186" s="51" t="str">
        <f>IF($E186&gt;NORMA!$D$24,"NO CUMPLE","CUMPLE")</f>
        <v>CUMPLE</v>
      </c>
      <c r="AB186" s="51" t="str">
        <f>IF($F186&gt;NORMA!$D$25,"NO CUMPLE","CUMPLE")</f>
        <v>CUMPLE</v>
      </c>
      <c r="AC186" s="51" t="str">
        <f>IF($K186&gt;NORMA!$D$26,"NO CUMPLE","CUMPLE")</f>
        <v>NO CUMPLE</v>
      </c>
      <c r="AD186" s="51" t="str">
        <f>IF($J186&gt;NORMA!$D$27,"NO CUMPLE","CUMPLE")</f>
        <v>CUMPLE</v>
      </c>
      <c r="AE186" s="51" t="str">
        <f>IF($G186&gt;NORMA!$D$28,"NO CUMPLE","CUMPLE")</f>
        <v>CUMPLE</v>
      </c>
      <c r="AF186" s="51" t="str">
        <f>IF($H186&gt;NORMA!$D$29,"NO CUMPLE","CUMPLE")</f>
        <v>CUMPLE</v>
      </c>
      <c r="AG186" s="51" t="str">
        <f>IF($O186&gt;NORMA!$D$30,"NO CUMPLE","CUMPLE")</f>
        <v>NO CUMPLE</v>
      </c>
      <c r="AH186" s="51" t="str">
        <f>IF(AND($N186&gt;=NORMA!$R$18, $N186&lt;=NORMA!$S$18),"CUMPLE","NO CUMPLE")</f>
        <v>CUMPLE</v>
      </c>
      <c r="AI186" s="51" t="str">
        <f>IF($I186&gt;NORMA!$D$32,"NO CUMPLE","CUMPLE")</f>
        <v>NO CUMPLE</v>
      </c>
    </row>
    <row r="187" spans="1:35" ht="14.25" customHeight="1" x14ac:dyDescent="0.35">
      <c r="A187" s="40" t="s">
        <v>59</v>
      </c>
      <c r="B187" s="41" t="s">
        <v>58</v>
      </c>
      <c r="C187" s="56">
        <v>40952</v>
      </c>
      <c r="D187" s="52">
        <v>0.375</v>
      </c>
      <c r="E187" s="53">
        <v>13.3</v>
      </c>
      <c r="F187" s="53">
        <v>146</v>
      </c>
      <c r="G187" s="53">
        <v>42</v>
      </c>
      <c r="H187" s="80">
        <v>5.5</v>
      </c>
      <c r="I187" s="54">
        <v>2.04</v>
      </c>
      <c r="J187" s="82">
        <v>1.54</v>
      </c>
      <c r="K187" s="83">
        <v>19.48</v>
      </c>
      <c r="L187" s="84">
        <v>2.8199999999999999E-2</v>
      </c>
      <c r="M187" s="50">
        <v>6.4</v>
      </c>
      <c r="N187" s="50">
        <v>7.78</v>
      </c>
      <c r="O187" s="50">
        <v>2400000</v>
      </c>
      <c r="P187" s="51" t="str">
        <f>IF($M187&lt;NORMA!$D$7,"NO CUMPLE","CUMPLE")</f>
        <v>CUMPLE</v>
      </c>
      <c r="Q187" s="51" t="str">
        <f>IF($E187&gt;NORMA!$D$8,"NO CUMPLE","CUMPLE")</f>
        <v>CUMPLE</v>
      </c>
      <c r="R187" s="51" t="str">
        <f>IF($F187&gt;NORMA!$D$9,"NO CUMPLE","CUMPLE")</f>
        <v>CUMPLE</v>
      </c>
      <c r="S187" s="51" t="str">
        <f>IF($K187&gt;NORMA!$D$10,"NO CUMPLE","CUMPLE")</f>
        <v>CUMPLE</v>
      </c>
      <c r="T187" s="51" t="str">
        <f>IF($J187&gt;NORMA!$D$11,"NO CUMPLE","CUMPLE")</f>
        <v>CUMPLE</v>
      </c>
      <c r="U187" s="51" t="str">
        <f>IF($G187&gt;NORMA!$D$12,"NO CUMPLE","CUMPLE")</f>
        <v>CUMPLE</v>
      </c>
      <c r="V187" s="51" t="str">
        <f>IF($H187&gt;NORMA!$D$13,"NO CUMPLE","CUMPLE")</f>
        <v>CUMPLE</v>
      </c>
      <c r="W187" s="51" t="str">
        <f>IF($O187&gt;NORMA!$D$14,"NO CUMPLE","CUMPLE")</f>
        <v>NO CUMPLE</v>
      </c>
      <c r="X187" s="51" t="str">
        <f>IF(AND($N187&gt;=NORMA!$Q$4, $N187&lt;=NORMA!$R$4),"CUMPLE","NO CUMPLE")</f>
        <v>CUMPLE</v>
      </c>
      <c r="Y187" s="51" t="str">
        <f>IF($I187&gt;NORMA!$D$16,"NO CUMPLE","CUMPLE")</f>
        <v>CUMPLE</v>
      </c>
      <c r="Z187" s="51" t="str">
        <f>IF($M187&lt;NORMA!$D$23,"NO CUMPLE","CUMPLE")</f>
        <v>CUMPLE</v>
      </c>
      <c r="AA187" s="51" t="str">
        <f>IF($E187&gt;NORMA!$D$24,"NO CUMPLE","CUMPLE")</f>
        <v>CUMPLE</v>
      </c>
      <c r="AB187" s="51" t="str">
        <f>IF($F187&gt;NORMA!$D$25,"NO CUMPLE","CUMPLE")</f>
        <v>CUMPLE</v>
      </c>
      <c r="AC187" s="51" t="str">
        <f>IF($K187&gt;NORMA!$D$26,"NO CUMPLE","CUMPLE")</f>
        <v>NO CUMPLE</v>
      </c>
      <c r="AD187" s="51" t="str">
        <f>IF($J187&gt;NORMA!$D$27,"NO CUMPLE","CUMPLE")</f>
        <v>CUMPLE</v>
      </c>
      <c r="AE187" s="51" t="str">
        <f>IF($G187&gt;NORMA!$D$28,"NO CUMPLE","CUMPLE")</f>
        <v>CUMPLE</v>
      </c>
      <c r="AF187" s="51" t="str">
        <f>IF($H187&gt;NORMA!$D$29,"NO CUMPLE","CUMPLE")</f>
        <v>CUMPLE</v>
      </c>
      <c r="AG187" s="51" t="str">
        <f>IF($O187&gt;NORMA!$D$30,"NO CUMPLE","CUMPLE")</f>
        <v>NO CUMPLE</v>
      </c>
      <c r="AH187" s="51" t="str">
        <f>IF(AND($N187&gt;=NORMA!$R$18, $N187&lt;=NORMA!$S$18),"CUMPLE","NO CUMPLE")</f>
        <v>CUMPLE</v>
      </c>
      <c r="AI187" s="51" t="str">
        <f>IF($I187&gt;NORMA!$D$32,"NO CUMPLE","CUMPLE")</f>
        <v>NO CUMPLE</v>
      </c>
    </row>
    <row r="188" spans="1:35" ht="14.25" customHeight="1" x14ac:dyDescent="0.35">
      <c r="A188" s="40" t="s">
        <v>60</v>
      </c>
      <c r="B188" s="91" t="s">
        <v>58</v>
      </c>
      <c r="C188" s="42">
        <v>40983</v>
      </c>
      <c r="D188" s="52">
        <v>0.5625</v>
      </c>
      <c r="E188" s="53">
        <v>39.9</v>
      </c>
      <c r="F188" s="53">
        <v>113</v>
      </c>
      <c r="G188" s="53">
        <v>74</v>
      </c>
      <c r="H188" s="86">
        <v>17</v>
      </c>
      <c r="I188" s="54">
        <v>4.01</v>
      </c>
      <c r="J188" s="82">
        <v>1.71</v>
      </c>
      <c r="K188" s="83">
        <v>18.260000000000002</v>
      </c>
      <c r="L188" s="84">
        <v>0.43663671999999998</v>
      </c>
      <c r="M188" s="50">
        <v>0.83</v>
      </c>
      <c r="N188" s="50">
        <v>8.2899999999999991</v>
      </c>
      <c r="O188" s="50">
        <v>3900000</v>
      </c>
      <c r="P188" s="51" t="str">
        <f>IF($M188&lt;NORMA!$D$7,"NO CUMPLE","CUMPLE")</f>
        <v>CUMPLE</v>
      </c>
      <c r="Q188" s="51" t="str">
        <f>IF($E188&gt;NORMA!$D$8,"NO CUMPLE","CUMPLE")</f>
        <v>CUMPLE</v>
      </c>
      <c r="R188" s="51" t="str">
        <f>IF($F188&gt;NORMA!$D$9,"NO CUMPLE","CUMPLE")</f>
        <v>CUMPLE</v>
      </c>
      <c r="S188" s="51" t="str">
        <f>IF($K188&gt;NORMA!$D$10,"NO CUMPLE","CUMPLE")</f>
        <v>CUMPLE</v>
      </c>
      <c r="T188" s="51" t="str">
        <f>IF($J188&gt;NORMA!$D$11,"NO CUMPLE","CUMPLE")</f>
        <v>CUMPLE</v>
      </c>
      <c r="U188" s="51" t="str">
        <f>IF($G188&gt;NORMA!$D$12,"NO CUMPLE","CUMPLE")</f>
        <v>CUMPLE</v>
      </c>
      <c r="V188" s="51" t="str">
        <f>IF($H188&gt;NORMA!$D$13,"NO CUMPLE","CUMPLE")</f>
        <v>CUMPLE</v>
      </c>
      <c r="W188" s="51" t="str">
        <f>IF($O188&gt;NORMA!$D$14,"NO CUMPLE","CUMPLE")</f>
        <v>NO CUMPLE</v>
      </c>
      <c r="X188" s="51" t="str">
        <f>IF(AND($N188&gt;=NORMA!$Q$4, $N188&lt;=NORMA!$R$4),"CUMPLE","NO CUMPLE")</f>
        <v>CUMPLE</v>
      </c>
      <c r="Y188" s="51" t="str">
        <f>IF($I188&gt;NORMA!$D$16,"NO CUMPLE","CUMPLE")</f>
        <v>NO CUMPLE</v>
      </c>
      <c r="Z188" s="51" t="str">
        <f>IF($M188&lt;NORMA!$D$23,"NO CUMPLE","CUMPLE")</f>
        <v>NO CUMPLE</v>
      </c>
      <c r="AA188" s="51" t="str">
        <f>IF($E188&gt;NORMA!$D$24,"NO CUMPLE","CUMPLE")</f>
        <v>CUMPLE</v>
      </c>
      <c r="AB188" s="51" t="str">
        <f>IF($F188&gt;NORMA!$D$25,"NO CUMPLE","CUMPLE")</f>
        <v>CUMPLE</v>
      </c>
      <c r="AC188" s="51" t="str">
        <f>IF($K188&gt;NORMA!$D$26,"NO CUMPLE","CUMPLE")</f>
        <v>NO CUMPLE</v>
      </c>
      <c r="AD188" s="51" t="str">
        <f>IF($J188&gt;NORMA!$D$27,"NO CUMPLE","CUMPLE")</f>
        <v>CUMPLE</v>
      </c>
      <c r="AE188" s="51" t="str">
        <f>IF($G188&gt;NORMA!$D$28,"NO CUMPLE","CUMPLE")</f>
        <v>NO CUMPLE</v>
      </c>
      <c r="AF188" s="51" t="str">
        <f>IF($H188&gt;NORMA!$D$29,"NO CUMPLE","CUMPLE")</f>
        <v>NO CUMPLE</v>
      </c>
      <c r="AG188" s="51" t="str">
        <f>IF($O188&gt;NORMA!$D$30,"NO CUMPLE","CUMPLE")</f>
        <v>NO CUMPLE</v>
      </c>
      <c r="AH188" s="51" t="str">
        <f>IF(AND($N188&gt;=NORMA!$R$18, $N188&lt;=NORMA!$S$18),"CUMPLE","NO CUMPLE")</f>
        <v>CUMPLE</v>
      </c>
      <c r="AI188" s="51" t="str">
        <f>IF($I188&gt;NORMA!$D$32,"NO CUMPLE","CUMPLE")</f>
        <v>NO CUMPLE</v>
      </c>
    </row>
    <row r="189" spans="1:35" ht="14.25" customHeight="1" x14ac:dyDescent="0.35">
      <c r="A189" s="40" t="s">
        <v>57</v>
      </c>
      <c r="B189" s="91" t="s">
        <v>58</v>
      </c>
      <c r="C189" s="42">
        <v>40983</v>
      </c>
      <c r="D189" s="52">
        <v>0.375</v>
      </c>
      <c r="E189" s="53">
        <v>24.6</v>
      </c>
      <c r="F189" s="53">
        <v>71.5</v>
      </c>
      <c r="G189" s="53">
        <v>32</v>
      </c>
      <c r="H189" s="86">
        <v>5.3</v>
      </c>
      <c r="I189" s="54">
        <v>2.0499999999999998</v>
      </c>
      <c r="J189" s="82">
        <v>1.36</v>
      </c>
      <c r="K189" s="83">
        <v>14.9</v>
      </c>
      <c r="L189" s="84">
        <v>0.40949999999999998</v>
      </c>
      <c r="M189" s="50">
        <v>0.34</v>
      </c>
      <c r="N189" s="50">
        <v>7.88</v>
      </c>
      <c r="O189" s="50">
        <v>1500000</v>
      </c>
      <c r="P189" s="51" t="str">
        <f>IF($M189&lt;NORMA!$D$7,"NO CUMPLE","CUMPLE")</f>
        <v>NO CUMPLE</v>
      </c>
      <c r="Q189" s="51" t="str">
        <f>IF($E189&gt;NORMA!$D$8,"NO CUMPLE","CUMPLE")</f>
        <v>CUMPLE</v>
      </c>
      <c r="R189" s="51" t="str">
        <f>IF($F189&gt;NORMA!$D$9,"NO CUMPLE","CUMPLE")</f>
        <v>CUMPLE</v>
      </c>
      <c r="S189" s="51" t="str">
        <f>IF($K189&gt;NORMA!$D$10,"NO CUMPLE","CUMPLE")</f>
        <v>CUMPLE</v>
      </c>
      <c r="T189" s="51" t="str">
        <f>IF($J189&gt;NORMA!$D$11,"NO CUMPLE","CUMPLE")</f>
        <v>CUMPLE</v>
      </c>
      <c r="U189" s="51" t="str">
        <f>IF($G189&gt;NORMA!$D$12,"NO CUMPLE","CUMPLE")</f>
        <v>CUMPLE</v>
      </c>
      <c r="V189" s="51" t="str">
        <f>IF($H189&gt;NORMA!$D$13,"NO CUMPLE","CUMPLE")</f>
        <v>CUMPLE</v>
      </c>
      <c r="W189" s="51" t="str">
        <f>IF($O189&gt;NORMA!$D$14,"NO CUMPLE","CUMPLE")</f>
        <v>NO CUMPLE</v>
      </c>
      <c r="X189" s="51" t="str">
        <f>IF(AND($N189&gt;=NORMA!$Q$4, $N189&lt;=NORMA!$R$4),"CUMPLE","NO CUMPLE")</f>
        <v>CUMPLE</v>
      </c>
      <c r="Y189" s="51" t="str">
        <f>IF($I189&gt;NORMA!$D$16,"NO CUMPLE","CUMPLE")</f>
        <v>CUMPLE</v>
      </c>
      <c r="Z189" s="51" t="str">
        <f>IF($M189&lt;NORMA!$D$23,"NO CUMPLE","CUMPLE")</f>
        <v>NO CUMPLE</v>
      </c>
      <c r="AA189" s="51" t="str">
        <f>IF($E189&gt;NORMA!$D$24,"NO CUMPLE","CUMPLE")</f>
        <v>CUMPLE</v>
      </c>
      <c r="AB189" s="51" t="str">
        <f>IF($F189&gt;NORMA!$D$25,"NO CUMPLE","CUMPLE")</f>
        <v>CUMPLE</v>
      </c>
      <c r="AC189" s="51" t="str">
        <f>IF($K189&gt;NORMA!$D$26,"NO CUMPLE","CUMPLE")</f>
        <v>NO CUMPLE</v>
      </c>
      <c r="AD189" s="51" t="str">
        <f>IF($J189&gt;NORMA!$D$27,"NO CUMPLE","CUMPLE")</f>
        <v>CUMPLE</v>
      </c>
      <c r="AE189" s="51" t="str">
        <f>IF($G189&gt;NORMA!$D$28,"NO CUMPLE","CUMPLE")</f>
        <v>CUMPLE</v>
      </c>
      <c r="AF189" s="51" t="str">
        <f>IF($H189&gt;NORMA!$D$29,"NO CUMPLE","CUMPLE")</f>
        <v>CUMPLE</v>
      </c>
      <c r="AG189" s="51" t="str">
        <f>IF($O189&gt;NORMA!$D$30,"NO CUMPLE","CUMPLE")</f>
        <v>NO CUMPLE</v>
      </c>
      <c r="AH189" s="51" t="str">
        <f>IF(AND($N189&gt;=NORMA!$R$18, $N189&lt;=NORMA!$S$18),"CUMPLE","NO CUMPLE")</f>
        <v>CUMPLE</v>
      </c>
      <c r="AI189" s="51" t="str">
        <f>IF($I189&gt;NORMA!$D$32,"NO CUMPLE","CUMPLE")</f>
        <v>NO CUMPLE</v>
      </c>
    </row>
    <row r="190" spans="1:35" ht="14.25" customHeight="1" x14ac:dyDescent="0.35">
      <c r="A190" s="40" t="s">
        <v>59</v>
      </c>
      <c r="B190" s="41" t="s">
        <v>58</v>
      </c>
      <c r="C190" s="42">
        <v>41136</v>
      </c>
      <c r="D190" s="52">
        <v>0.125</v>
      </c>
      <c r="E190" s="53">
        <v>51.9</v>
      </c>
      <c r="F190" s="53">
        <v>170</v>
      </c>
      <c r="G190" s="53">
        <v>37</v>
      </c>
      <c r="H190" s="80">
        <v>16.899999999999999</v>
      </c>
      <c r="I190" s="46">
        <v>4.43</v>
      </c>
      <c r="J190" s="82">
        <v>3.57</v>
      </c>
      <c r="K190" s="83">
        <v>27.63</v>
      </c>
      <c r="L190" s="84">
        <v>0.19500000000000001</v>
      </c>
      <c r="M190" s="50">
        <v>0.9</v>
      </c>
      <c r="N190" s="50">
        <v>7.49</v>
      </c>
      <c r="O190" s="50">
        <v>4600000</v>
      </c>
      <c r="P190" s="51" t="str">
        <f>IF($M190&lt;NORMA!$D$7,"NO CUMPLE","CUMPLE")</f>
        <v>CUMPLE</v>
      </c>
      <c r="Q190" s="51" t="str">
        <f>IF($E190&gt;NORMA!$D$8,"NO CUMPLE","CUMPLE")</f>
        <v>CUMPLE</v>
      </c>
      <c r="R190" s="51" t="str">
        <f>IF($F190&gt;NORMA!$D$9,"NO CUMPLE","CUMPLE")</f>
        <v>CUMPLE</v>
      </c>
      <c r="S190" s="51" t="str">
        <f>IF($K190&gt;NORMA!$D$10,"NO CUMPLE","CUMPLE")</f>
        <v>CUMPLE</v>
      </c>
      <c r="T190" s="51" t="str">
        <f>IF($J190&gt;NORMA!$D$11,"NO CUMPLE","CUMPLE")</f>
        <v>CUMPLE</v>
      </c>
      <c r="U190" s="51" t="str">
        <f>IF($G190&gt;NORMA!$D$12,"NO CUMPLE","CUMPLE")</f>
        <v>CUMPLE</v>
      </c>
      <c r="V190" s="51" t="str">
        <f>IF($H190&gt;NORMA!$D$13,"NO CUMPLE","CUMPLE")</f>
        <v>CUMPLE</v>
      </c>
      <c r="W190" s="51" t="str">
        <f>IF($O190&gt;NORMA!$D$14,"NO CUMPLE","CUMPLE")</f>
        <v>NO CUMPLE</v>
      </c>
      <c r="X190" s="51" t="str">
        <f>IF(AND($N190&gt;=NORMA!$Q$4, $N190&lt;=NORMA!$R$4),"CUMPLE","NO CUMPLE")</f>
        <v>CUMPLE</v>
      </c>
      <c r="Y190" s="51" t="str">
        <f>IF($I190&gt;NORMA!$D$16,"NO CUMPLE","CUMPLE")</f>
        <v>NO CUMPLE</v>
      </c>
      <c r="Z190" s="51" t="str">
        <f>IF($M190&lt;NORMA!$D$23,"NO CUMPLE","CUMPLE")</f>
        <v>NO CUMPLE</v>
      </c>
      <c r="AA190" s="51" t="str">
        <f>IF($E190&gt;NORMA!$D$24,"NO CUMPLE","CUMPLE")</f>
        <v>CUMPLE</v>
      </c>
      <c r="AB190" s="51" t="str">
        <f>IF($F190&gt;NORMA!$D$25,"NO CUMPLE","CUMPLE")</f>
        <v>CUMPLE</v>
      </c>
      <c r="AC190" s="51" t="str">
        <f>IF($K190&gt;NORMA!$D$26,"NO CUMPLE","CUMPLE")</f>
        <v>NO CUMPLE</v>
      </c>
      <c r="AD190" s="51" t="str">
        <f>IF($J190&gt;NORMA!$D$27,"NO CUMPLE","CUMPLE")</f>
        <v>CUMPLE</v>
      </c>
      <c r="AE190" s="51" t="str">
        <f>IF($G190&gt;NORMA!$D$28,"NO CUMPLE","CUMPLE")</f>
        <v>CUMPLE</v>
      </c>
      <c r="AF190" s="51" t="str">
        <f>IF($H190&gt;NORMA!$D$29,"NO CUMPLE","CUMPLE")</f>
        <v>NO CUMPLE</v>
      </c>
      <c r="AG190" s="51" t="str">
        <f>IF($O190&gt;NORMA!$D$30,"NO CUMPLE","CUMPLE")</f>
        <v>NO CUMPLE</v>
      </c>
      <c r="AH190" s="51" t="str">
        <f>IF(AND($N190&gt;=NORMA!$R$18, $N190&lt;=NORMA!$S$18),"CUMPLE","NO CUMPLE")</f>
        <v>CUMPLE</v>
      </c>
      <c r="AI190" s="51" t="str">
        <f>IF($I190&gt;NORMA!$D$32,"NO CUMPLE","CUMPLE")</f>
        <v>NO CUMPLE</v>
      </c>
    </row>
    <row r="191" spans="1:35" ht="14.25" customHeight="1" x14ac:dyDescent="0.35">
      <c r="A191" s="40" t="s">
        <v>60</v>
      </c>
      <c r="B191" s="91" t="s">
        <v>58</v>
      </c>
      <c r="C191" s="42">
        <v>41138</v>
      </c>
      <c r="D191" s="52">
        <v>0.27083333333333298</v>
      </c>
      <c r="E191" s="53">
        <v>36.6</v>
      </c>
      <c r="F191" s="53">
        <v>100</v>
      </c>
      <c r="G191" s="53">
        <v>30</v>
      </c>
      <c r="H191" s="85">
        <v>9</v>
      </c>
      <c r="I191" s="46">
        <v>4.41</v>
      </c>
      <c r="J191" s="82">
        <v>2.39</v>
      </c>
      <c r="K191" s="83">
        <v>20.97</v>
      </c>
      <c r="L191" s="84">
        <v>0.17061338000000001</v>
      </c>
      <c r="M191" s="50">
        <v>0.8</v>
      </c>
      <c r="N191" s="50">
        <v>7.38</v>
      </c>
      <c r="O191" s="50">
        <v>2000000</v>
      </c>
      <c r="P191" s="51" t="str">
        <f>IF($M191&lt;NORMA!$D$7,"NO CUMPLE","CUMPLE")</f>
        <v>CUMPLE</v>
      </c>
      <c r="Q191" s="51" t="str">
        <f>IF($E191&gt;NORMA!$D$8,"NO CUMPLE","CUMPLE")</f>
        <v>CUMPLE</v>
      </c>
      <c r="R191" s="51" t="str">
        <f>IF($F191&gt;NORMA!$D$9,"NO CUMPLE","CUMPLE")</f>
        <v>CUMPLE</v>
      </c>
      <c r="S191" s="51" t="str">
        <f>IF($K191&gt;NORMA!$D$10,"NO CUMPLE","CUMPLE")</f>
        <v>CUMPLE</v>
      </c>
      <c r="T191" s="51" t="str">
        <f>IF($J191&gt;NORMA!$D$11,"NO CUMPLE","CUMPLE")</f>
        <v>CUMPLE</v>
      </c>
      <c r="U191" s="51" t="str">
        <f>IF($G191&gt;NORMA!$D$12,"NO CUMPLE","CUMPLE")</f>
        <v>CUMPLE</v>
      </c>
      <c r="V191" s="51" t="str">
        <f>IF($H191&gt;NORMA!$D$13,"NO CUMPLE","CUMPLE")</f>
        <v>CUMPLE</v>
      </c>
      <c r="W191" s="51" t="str">
        <f>IF($O191&gt;NORMA!$D$14,"NO CUMPLE","CUMPLE")</f>
        <v>NO CUMPLE</v>
      </c>
      <c r="X191" s="51" t="str">
        <f>IF(AND($N191&gt;=NORMA!$Q$4, $N191&lt;=NORMA!$R$4),"CUMPLE","NO CUMPLE")</f>
        <v>CUMPLE</v>
      </c>
      <c r="Y191" s="51" t="str">
        <f>IF($I191&gt;NORMA!$D$16,"NO CUMPLE","CUMPLE")</f>
        <v>NO CUMPLE</v>
      </c>
      <c r="Z191" s="51" t="str">
        <f>IF($M191&lt;NORMA!$D$23,"NO CUMPLE","CUMPLE")</f>
        <v>NO CUMPLE</v>
      </c>
      <c r="AA191" s="51" t="str">
        <f>IF($E191&gt;NORMA!$D$24,"NO CUMPLE","CUMPLE")</f>
        <v>CUMPLE</v>
      </c>
      <c r="AB191" s="51" t="str">
        <f>IF($F191&gt;NORMA!$D$25,"NO CUMPLE","CUMPLE")</f>
        <v>CUMPLE</v>
      </c>
      <c r="AC191" s="51" t="str">
        <f>IF($K191&gt;NORMA!$D$26,"NO CUMPLE","CUMPLE")</f>
        <v>NO CUMPLE</v>
      </c>
      <c r="AD191" s="51" t="str">
        <f>IF($J191&gt;NORMA!$D$27,"NO CUMPLE","CUMPLE")</f>
        <v>CUMPLE</v>
      </c>
      <c r="AE191" s="51" t="str">
        <f>IF($G191&gt;NORMA!$D$28,"NO CUMPLE","CUMPLE")</f>
        <v>CUMPLE</v>
      </c>
      <c r="AF191" s="51" t="str">
        <f>IF($H191&gt;NORMA!$D$29,"NO CUMPLE","CUMPLE")</f>
        <v>CUMPLE</v>
      </c>
      <c r="AG191" s="51" t="str">
        <f>IF($O191&gt;NORMA!$D$30,"NO CUMPLE","CUMPLE")</f>
        <v>NO CUMPLE</v>
      </c>
      <c r="AH191" s="51" t="str">
        <f>IF(AND($N191&gt;=NORMA!$R$18, $N191&lt;=NORMA!$S$18),"CUMPLE","NO CUMPLE")</f>
        <v>CUMPLE</v>
      </c>
      <c r="AI191" s="51" t="str">
        <f>IF($I191&gt;NORMA!$D$32,"NO CUMPLE","CUMPLE")</f>
        <v>NO CUMPLE</v>
      </c>
    </row>
    <row r="192" spans="1:35" ht="14.25" customHeight="1" x14ac:dyDescent="0.35">
      <c r="A192" s="40" t="s">
        <v>57</v>
      </c>
      <c r="B192" s="91" t="s">
        <v>58</v>
      </c>
      <c r="C192" s="42">
        <v>41143</v>
      </c>
      <c r="D192" s="52">
        <v>0.95833333333333304</v>
      </c>
      <c r="E192" s="53">
        <v>31.8</v>
      </c>
      <c r="F192" s="53">
        <v>105</v>
      </c>
      <c r="G192" s="53">
        <v>40</v>
      </c>
      <c r="H192" s="86">
        <v>9.9</v>
      </c>
      <c r="I192" s="46">
        <v>2.96</v>
      </c>
      <c r="J192" s="82">
        <v>2.76</v>
      </c>
      <c r="K192" s="83">
        <v>23.2</v>
      </c>
      <c r="L192" s="84">
        <v>0.29420000000000002</v>
      </c>
      <c r="M192" s="50">
        <v>0.41</v>
      </c>
      <c r="N192" s="50">
        <v>7.21</v>
      </c>
      <c r="O192" s="50">
        <v>350000000</v>
      </c>
      <c r="P192" s="51" t="str">
        <f>IF($M192&lt;NORMA!$D$7,"NO CUMPLE","CUMPLE")</f>
        <v>NO CUMPLE</v>
      </c>
      <c r="Q192" s="51" t="str">
        <f>IF($E192&gt;NORMA!$D$8,"NO CUMPLE","CUMPLE")</f>
        <v>CUMPLE</v>
      </c>
      <c r="R192" s="51" t="str">
        <f>IF($F192&gt;NORMA!$D$9,"NO CUMPLE","CUMPLE")</f>
        <v>CUMPLE</v>
      </c>
      <c r="S192" s="51" t="str">
        <f>IF($K192&gt;NORMA!$D$10,"NO CUMPLE","CUMPLE")</f>
        <v>CUMPLE</v>
      </c>
      <c r="T192" s="51" t="str">
        <f>IF($J192&gt;NORMA!$D$11,"NO CUMPLE","CUMPLE")</f>
        <v>CUMPLE</v>
      </c>
      <c r="U192" s="51" t="str">
        <f>IF($G192&gt;NORMA!$D$12,"NO CUMPLE","CUMPLE")</f>
        <v>CUMPLE</v>
      </c>
      <c r="V192" s="51" t="str">
        <f>IF($H192&gt;NORMA!$D$13,"NO CUMPLE","CUMPLE")</f>
        <v>CUMPLE</v>
      </c>
      <c r="W192" s="51" t="str">
        <f>IF($O192&gt;NORMA!$D$14,"NO CUMPLE","CUMPLE")</f>
        <v>NO CUMPLE</v>
      </c>
      <c r="X192" s="51" t="str">
        <f>IF(AND($N192&gt;=NORMA!$Q$4, $N192&lt;=NORMA!$R$4),"CUMPLE","NO CUMPLE")</f>
        <v>CUMPLE</v>
      </c>
      <c r="Y192" s="51" t="str">
        <f>IF($I192&gt;NORMA!$D$16,"NO CUMPLE","CUMPLE")</f>
        <v>CUMPLE</v>
      </c>
      <c r="Z192" s="51" t="str">
        <f>IF($M192&lt;NORMA!$D$23,"NO CUMPLE","CUMPLE")</f>
        <v>NO CUMPLE</v>
      </c>
      <c r="AA192" s="51" t="str">
        <f>IF($E192&gt;NORMA!$D$24,"NO CUMPLE","CUMPLE")</f>
        <v>CUMPLE</v>
      </c>
      <c r="AB192" s="51" t="str">
        <f>IF($F192&gt;NORMA!$D$25,"NO CUMPLE","CUMPLE")</f>
        <v>CUMPLE</v>
      </c>
      <c r="AC192" s="51" t="str">
        <f>IF($K192&gt;NORMA!$D$26,"NO CUMPLE","CUMPLE")</f>
        <v>NO CUMPLE</v>
      </c>
      <c r="AD192" s="51" t="str">
        <f>IF($J192&gt;NORMA!$D$27,"NO CUMPLE","CUMPLE")</f>
        <v>CUMPLE</v>
      </c>
      <c r="AE192" s="51" t="str">
        <f>IF($G192&gt;NORMA!$D$28,"NO CUMPLE","CUMPLE")</f>
        <v>CUMPLE</v>
      </c>
      <c r="AF192" s="51" t="str">
        <f>IF($H192&gt;NORMA!$D$29,"NO CUMPLE","CUMPLE")</f>
        <v>CUMPLE</v>
      </c>
      <c r="AG192" s="51" t="str">
        <f>IF($O192&gt;NORMA!$D$30,"NO CUMPLE","CUMPLE")</f>
        <v>NO CUMPLE</v>
      </c>
      <c r="AH192" s="51" t="str">
        <f>IF(AND($N192&gt;=NORMA!$R$18, $N192&lt;=NORMA!$S$18),"CUMPLE","NO CUMPLE")</f>
        <v>CUMPLE</v>
      </c>
      <c r="AI192" s="51" t="str">
        <f>IF($I192&gt;NORMA!$D$32,"NO CUMPLE","CUMPLE")</f>
        <v>NO CUMPLE</v>
      </c>
    </row>
    <row r="193" spans="1:35" ht="14.25" customHeight="1" x14ac:dyDescent="0.35">
      <c r="A193" s="40" t="s">
        <v>59</v>
      </c>
      <c r="B193" s="41" t="s">
        <v>58</v>
      </c>
      <c r="C193" s="42">
        <v>41156</v>
      </c>
      <c r="D193" s="52">
        <v>0.64583333333333304</v>
      </c>
      <c r="E193" s="53">
        <v>115</v>
      </c>
      <c r="F193" s="53">
        <v>190</v>
      </c>
      <c r="G193" s="53">
        <v>83</v>
      </c>
      <c r="H193" s="85">
        <v>18</v>
      </c>
      <c r="I193" s="46">
        <v>3.17</v>
      </c>
      <c r="J193" s="82">
        <v>3.08</v>
      </c>
      <c r="K193" s="83">
        <v>22.05</v>
      </c>
      <c r="L193" s="84">
        <v>0.1386</v>
      </c>
      <c r="M193" s="50">
        <v>0.4</v>
      </c>
      <c r="N193" s="50">
        <v>7.36</v>
      </c>
      <c r="O193" s="50">
        <v>230000</v>
      </c>
      <c r="P193" s="51" t="str">
        <f>IF($M193&lt;NORMA!$D$7,"NO CUMPLE","CUMPLE")</f>
        <v>NO CUMPLE</v>
      </c>
      <c r="Q193" s="51" t="str">
        <f>IF($E193&gt;NORMA!$D$8,"NO CUMPLE","CUMPLE")</f>
        <v>CUMPLE</v>
      </c>
      <c r="R193" s="51" t="str">
        <f>IF($F193&gt;NORMA!$D$9,"NO CUMPLE","CUMPLE")</f>
        <v>CUMPLE</v>
      </c>
      <c r="S193" s="51" t="str">
        <f>IF($K193&gt;NORMA!$D$10,"NO CUMPLE","CUMPLE")</f>
        <v>CUMPLE</v>
      </c>
      <c r="T193" s="51" t="str">
        <f>IF($J193&gt;NORMA!$D$11,"NO CUMPLE","CUMPLE")</f>
        <v>CUMPLE</v>
      </c>
      <c r="U193" s="51" t="str">
        <f>IF($G193&gt;NORMA!$D$12,"NO CUMPLE","CUMPLE")</f>
        <v>CUMPLE</v>
      </c>
      <c r="V193" s="51" t="str">
        <f>IF($H193&gt;NORMA!$D$13,"NO CUMPLE","CUMPLE")</f>
        <v>CUMPLE</v>
      </c>
      <c r="W193" s="51" t="str">
        <f>IF($O193&gt;NORMA!$D$14,"NO CUMPLE","CUMPLE")</f>
        <v>CUMPLE</v>
      </c>
      <c r="X193" s="51" t="str">
        <f>IF(AND($N193&gt;=NORMA!$Q$4, $N193&lt;=NORMA!$R$4),"CUMPLE","NO CUMPLE")</f>
        <v>CUMPLE</v>
      </c>
      <c r="Y193" s="51" t="str">
        <f>IF($I193&gt;NORMA!$D$16,"NO CUMPLE","CUMPLE")</f>
        <v>CUMPLE</v>
      </c>
      <c r="Z193" s="51" t="str">
        <f>IF($M193&lt;NORMA!$D$23,"NO CUMPLE","CUMPLE")</f>
        <v>NO CUMPLE</v>
      </c>
      <c r="AA193" s="51" t="str">
        <f>IF($E193&gt;NORMA!$D$24,"NO CUMPLE","CUMPLE")</f>
        <v>NO CUMPLE</v>
      </c>
      <c r="AB193" s="51" t="str">
        <f>IF($F193&gt;NORMA!$D$25,"NO CUMPLE","CUMPLE")</f>
        <v>CUMPLE</v>
      </c>
      <c r="AC193" s="51" t="str">
        <f>IF($K193&gt;NORMA!$D$26,"NO CUMPLE","CUMPLE")</f>
        <v>NO CUMPLE</v>
      </c>
      <c r="AD193" s="51" t="str">
        <f>IF($J193&gt;NORMA!$D$27,"NO CUMPLE","CUMPLE")</f>
        <v>CUMPLE</v>
      </c>
      <c r="AE193" s="51" t="str">
        <f>IF($G193&gt;NORMA!$D$28,"NO CUMPLE","CUMPLE")</f>
        <v>NO CUMPLE</v>
      </c>
      <c r="AF193" s="51" t="str">
        <f>IF($H193&gt;NORMA!$D$29,"NO CUMPLE","CUMPLE")</f>
        <v>NO CUMPLE</v>
      </c>
      <c r="AG193" s="51" t="str">
        <f>IF($O193&gt;NORMA!$D$30,"NO CUMPLE","CUMPLE")</f>
        <v>NO CUMPLE</v>
      </c>
      <c r="AH193" s="51" t="str">
        <f>IF(AND($N193&gt;=NORMA!$R$18, $N193&lt;=NORMA!$S$18),"CUMPLE","NO CUMPLE")</f>
        <v>CUMPLE</v>
      </c>
      <c r="AI193" s="51" t="str">
        <f>IF($I193&gt;NORMA!$D$32,"NO CUMPLE","CUMPLE")</f>
        <v>NO CUMPLE</v>
      </c>
    </row>
    <row r="194" spans="1:35" ht="14.25" customHeight="1" x14ac:dyDescent="0.35">
      <c r="A194" s="40" t="s">
        <v>60</v>
      </c>
      <c r="B194" s="91" t="s">
        <v>58</v>
      </c>
      <c r="C194" s="42">
        <v>41159</v>
      </c>
      <c r="D194" s="43">
        <v>0.41666666666666702</v>
      </c>
      <c r="E194" s="53">
        <v>141</v>
      </c>
      <c r="F194" s="53">
        <v>162</v>
      </c>
      <c r="G194" s="53">
        <v>62</v>
      </c>
      <c r="H194" s="85">
        <v>23</v>
      </c>
      <c r="I194" s="46">
        <v>2.12</v>
      </c>
      <c r="J194" s="82">
        <v>3.95</v>
      </c>
      <c r="K194" s="83">
        <v>35.1</v>
      </c>
      <c r="L194" s="84">
        <v>0.25750774999999998</v>
      </c>
      <c r="M194" s="50">
        <v>0.44</v>
      </c>
      <c r="N194" s="50">
        <v>8.52</v>
      </c>
      <c r="O194" s="50">
        <v>3600000</v>
      </c>
      <c r="P194" s="51" t="str">
        <f>IF($M194&lt;NORMA!$D$7,"NO CUMPLE","CUMPLE")</f>
        <v>NO CUMPLE</v>
      </c>
      <c r="Q194" s="51" t="str">
        <f>IF($E194&gt;NORMA!$D$8,"NO CUMPLE","CUMPLE")</f>
        <v>CUMPLE</v>
      </c>
      <c r="R194" s="51" t="str">
        <f>IF($F194&gt;NORMA!$D$9,"NO CUMPLE","CUMPLE")</f>
        <v>CUMPLE</v>
      </c>
      <c r="S194" s="51" t="str">
        <f>IF($K194&gt;NORMA!$D$10,"NO CUMPLE","CUMPLE")</f>
        <v>CUMPLE</v>
      </c>
      <c r="T194" s="51" t="str">
        <f>IF($J194&gt;NORMA!$D$11,"NO CUMPLE","CUMPLE")</f>
        <v>CUMPLE</v>
      </c>
      <c r="U194" s="51" t="str">
        <f>IF($G194&gt;NORMA!$D$12,"NO CUMPLE","CUMPLE")</f>
        <v>CUMPLE</v>
      </c>
      <c r="V194" s="51" t="str">
        <f>IF($H194&gt;NORMA!$D$13,"NO CUMPLE","CUMPLE")</f>
        <v>CUMPLE</v>
      </c>
      <c r="W194" s="51" t="str">
        <f>IF($O194&gt;NORMA!$D$14,"NO CUMPLE","CUMPLE")</f>
        <v>NO CUMPLE</v>
      </c>
      <c r="X194" s="51" t="str">
        <f>IF(AND($N194&gt;=NORMA!$Q$4, $N194&lt;=NORMA!$R$4),"CUMPLE","NO CUMPLE")</f>
        <v>CUMPLE</v>
      </c>
      <c r="Y194" s="51" t="str">
        <f>IF($I194&gt;NORMA!$D$16,"NO CUMPLE","CUMPLE")</f>
        <v>CUMPLE</v>
      </c>
      <c r="Z194" s="51" t="str">
        <f>IF($M194&lt;NORMA!$D$23,"NO CUMPLE","CUMPLE")</f>
        <v>NO CUMPLE</v>
      </c>
      <c r="AA194" s="51" t="str">
        <f>IF($E194&gt;NORMA!$D$24,"NO CUMPLE","CUMPLE")</f>
        <v>NO CUMPLE</v>
      </c>
      <c r="AB194" s="51" t="str">
        <f>IF($F194&gt;NORMA!$D$25,"NO CUMPLE","CUMPLE")</f>
        <v>CUMPLE</v>
      </c>
      <c r="AC194" s="51" t="str">
        <f>IF($K194&gt;NORMA!$D$26,"NO CUMPLE","CUMPLE")</f>
        <v>NO CUMPLE</v>
      </c>
      <c r="AD194" s="51" t="str">
        <f>IF($J194&gt;NORMA!$D$27,"NO CUMPLE","CUMPLE")</f>
        <v>CUMPLE</v>
      </c>
      <c r="AE194" s="51" t="str">
        <f>IF($G194&gt;NORMA!$D$28,"NO CUMPLE","CUMPLE")</f>
        <v>NO CUMPLE</v>
      </c>
      <c r="AF194" s="51" t="str">
        <f>IF($H194&gt;NORMA!$D$29,"NO CUMPLE","CUMPLE")</f>
        <v>NO CUMPLE</v>
      </c>
      <c r="AG194" s="51" t="str">
        <f>IF($O194&gt;NORMA!$D$30,"NO CUMPLE","CUMPLE")</f>
        <v>NO CUMPLE</v>
      </c>
      <c r="AH194" s="51" t="str">
        <f>IF(AND($N194&gt;=NORMA!$R$18, $N194&lt;=NORMA!$S$18),"CUMPLE","NO CUMPLE")</f>
        <v>NO CUMPLE</v>
      </c>
      <c r="AI194" s="51" t="str">
        <f>IF($I194&gt;NORMA!$D$32,"NO CUMPLE","CUMPLE")</f>
        <v>NO CUMPLE</v>
      </c>
    </row>
    <row r="195" spans="1:35" ht="14.25" customHeight="1" x14ac:dyDescent="0.35">
      <c r="A195" s="40" t="s">
        <v>57</v>
      </c>
      <c r="B195" s="91" t="s">
        <v>58</v>
      </c>
      <c r="C195" s="42">
        <v>41163</v>
      </c>
      <c r="D195" s="52">
        <v>0.66666666666666696</v>
      </c>
      <c r="E195" s="53">
        <v>28</v>
      </c>
      <c r="F195" s="53">
        <v>81.5</v>
      </c>
      <c r="G195" s="53">
        <v>83</v>
      </c>
      <c r="H195" s="86">
        <v>3.7</v>
      </c>
      <c r="I195" s="46">
        <v>1.35</v>
      </c>
      <c r="J195" s="82">
        <v>2.57</v>
      </c>
      <c r="K195" s="83">
        <v>32.82</v>
      </c>
      <c r="L195" s="84">
        <v>0.27929999999999999</v>
      </c>
      <c r="M195" s="50">
        <v>0.26</v>
      </c>
      <c r="N195" s="50">
        <v>7.24</v>
      </c>
      <c r="O195" s="50">
        <v>4300000</v>
      </c>
      <c r="P195" s="51" t="str">
        <f>IF($M195&lt;NORMA!$D$7,"NO CUMPLE","CUMPLE")</f>
        <v>NO CUMPLE</v>
      </c>
      <c r="Q195" s="51" t="str">
        <f>IF($E195&gt;NORMA!$D$8,"NO CUMPLE","CUMPLE")</f>
        <v>CUMPLE</v>
      </c>
      <c r="R195" s="51" t="str">
        <f>IF($F195&gt;NORMA!$D$9,"NO CUMPLE","CUMPLE")</f>
        <v>CUMPLE</v>
      </c>
      <c r="S195" s="51" t="str">
        <f>IF($K195&gt;NORMA!$D$10,"NO CUMPLE","CUMPLE")</f>
        <v>CUMPLE</v>
      </c>
      <c r="T195" s="51" t="str">
        <f>IF($J195&gt;NORMA!$D$11,"NO CUMPLE","CUMPLE")</f>
        <v>CUMPLE</v>
      </c>
      <c r="U195" s="51" t="str">
        <f>IF($G195&gt;NORMA!$D$12,"NO CUMPLE","CUMPLE")</f>
        <v>CUMPLE</v>
      </c>
      <c r="V195" s="51" t="str">
        <f>IF($H195&gt;NORMA!$D$13,"NO CUMPLE","CUMPLE")</f>
        <v>CUMPLE</v>
      </c>
      <c r="W195" s="51" t="str">
        <f>IF($O195&gt;NORMA!$D$14,"NO CUMPLE","CUMPLE")</f>
        <v>NO CUMPLE</v>
      </c>
      <c r="X195" s="51" t="str">
        <f>IF(AND($N195&gt;=NORMA!$Q$4, $N195&lt;=NORMA!$R$4),"CUMPLE","NO CUMPLE")</f>
        <v>CUMPLE</v>
      </c>
      <c r="Y195" s="51" t="str">
        <f>IF($I195&gt;NORMA!$D$16,"NO CUMPLE","CUMPLE")</f>
        <v>CUMPLE</v>
      </c>
      <c r="Z195" s="51" t="str">
        <f>IF($M195&lt;NORMA!$D$23,"NO CUMPLE","CUMPLE")</f>
        <v>NO CUMPLE</v>
      </c>
      <c r="AA195" s="51" t="str">
        <f>IF($E195&gt;NORMA!$D$24,"NO CUMPLE","CUMPLE")</f>
        <v>CUMPLE</v>
      </c>
      <c r="AB195" s="51" t="str">
        <f>IF($F195&gt;NORMA!$D$25,"NO CUMPLE","CUMPLE")</f>
        <v>CUMPLE</v>
      </c>
      <c r="AC195" s="51" t="str">
        <f>IF($K195&gt;NORMA!$D$26,"NO CUMPLE","CUMPLE")</f>
        <v>NO CUMPLE</v>
      </c>
      <c r="AD195" s="51" t="str">
        <f>IF($J195&gt;NORMA!$D$27,"NO CUMPLE","CUMPLE")</f>
        <v>CUMPLE</v>
      </c>
      <c r="AE195" s="51" t="str">
        <f>IF($G195&gt;NORMA!$D$28,"NO CUMPLE","CUMPLE")</f>
        <v>NO CUMPLE</v>
      </c>
      <c r="AF195" s="51" t="str">
        <f>IF($H195&gt;NORMA!$D$29,"NO CUMPLE","CUMPLE")</f>
        <v>CUMPLE</v>
      </c>
      <c r="AG195" s="51" t="str">
        <f>IF($O195&gt;NORMA!$D$30,"NO CUMPLE","CUMPLE")</f>
        <v>NO CUMPLE</v>
      </c>
      <c r="AH195" s="51" t="str">
        <f>IF(AND($N195&gt;=NORMA!$R$18, $N195&lt;=NORMA!$S$18),"CUMPLE","NO CUMPLE")</f>
        <v>CUMPLE</v>
      </c>
      <c r="AI195" s="51" t="str">
        <f>IF($I195&gt;NORMA!$D$32,"NO CUMPLE","CUMPLE")</f>
        <v>NO CUMPLE</v>
      </c>
    </row>
    <row r="196" spans="1:35" ht="14.25" customHeight="1" x14ac:dyDescent="0.35">
      <c r="A196" s="40" t="s">
        <v>59</v>
      </c>
      <c r="B196" s="41" t="s">
        <v>58</v>
      </c>
      <c r="C196" s="42">
        <v>41173</v>
      </c>
      <c r="D196" s="52">
        <v>0.95833333333333304</v>
      </c>
      <c r="E196" s="53">
        <v>116</v>
      </c>
      <c r="F196" s="53">
        <v>221</v>
      </c>
      <c r="G196" s="53">
        <v>69</v>
      </c>
      <c r="H196" s="85">
        <v>31</v>
      </c>
      <c r="I196" s="46">
        <v>7.26</v>
      </c>
      <c r="J196" s="82">
        <v>4.3899999999999997</v>
      </c>
      <c r="K196" s="83">
        <v>30.44</v>
      </c>
      <c r="L196" s="84">
        <v>3.0200000000000001E-2</v>
      </c>
      <c r="M196" s="50">
        <v>1.55</v>
      </c>
      <c r="N196" s="50">
        <v>7.49</v>
      </c>
      <c r="O196" s="50">
        <v>2300000</v>
      </c>
      <c r="P196" s="51" t="str">
        <f>IF($M196&lt;NORMA!$D$7,"NO CUMPLE","CUMPLE")</f>
        <v>CUMPLE</v>
      </c>
      <c r="Q196" s="51" t="str">
        <f>IF($E196&gt;NORMA!$D$8,"NO CUMPLE","CUMPLE")</f>
        <v>CUMPLE</v>
      </c>
      <c r="R196" s="51" t="str">
        <f>IF($F196&gt;NORMA!$D$9,"NO CUMPLE","CUMPLE")</f>
        <v>CUMPLE</v>
      </c>
      <c r="S196" s="51" t="str">
        <f>IF($K196&gt;NORMA!$D$10,"NO CUMPLE","CUMPLE")</f>
        <v>CUMPLE</v>
      </c>
      <c r="T196" s="51" t="str">
        <f>IF($J196&gt;NORMA!$D$11,"NO CUMPLE","CUMPLE")</f>
        <v>CUMPLE</v>
      </c>
      <c r="U196" s="51" t="str">
        <f>IF($G196&gt;NORMA!$D$12,"NO CUMPLE","CUMPLE")</f>
        <v>CUMPLE</v>
      </c>
      <c r="V196" s="51" t="str">
        <f>IF($H196&gt;NORMA!$D$13,"NO CUMPLE","CUMPLE")</f>
        <v>NO CUMPLE</v>
      </c>
      <c r="W196" s="51" t="str">
        <f>IF($O196&gt;NORMA!$D$14,"NO CUMPLE","CUMPLE")</f>
        <v>NO CUMPLE</v>
      </c>
      <c r="X196" s="51" t="str">
        <f>IF(AND($N196&gt;=NORMA!$Q$4, $N196&lt;=NORMA!$R$4),"CUMPLE","NO CUMPLE")</f>
        <v>CUMPLE</v>
      </c>
      <c r="Y196" s="51" t="str">
        <f>IF($I196&gt;NORMA!$D$16,"NO CUMPLE","CUMPLE")</f>
        <v>NO CUMPLE</v>
      </c>
      <c r="Z196" s="51" t="str">
        <f>IF($M196&lt;NORMA!$D$23,"NO CUMPLE","CUMPLE")</f>
        <v>CUMPLE</v>
      </c>
      <c r="AA196" s="51" t="str">
        <f>IF($E196&gt;NORMA!$D$24,"NO CUMPLE","CUMPLE")</f>
        <v>NO CUMPLE</v>
      </c>
      <c r="AB196" s="51" t="str">
        <f>IF($F196&gt;NORMA!$D$25,"NO CUMPLE","CUMPLE")</f>
        <v>NO CUMPLE</v>
      </c>
      <c r="AC196" s="51" t="str">
        <f>IF($K196&gt;NORMA!$D$26,"NO CUMPLE","CUMPLE")</f>
        <v>NO CUMPLE</v>
      </c>
      <c r="AD196" s="51" t="str">
        <f>IF($J196&gt;NORMA!$D$27,"NO CUMPLE","CUMPLE")</f>
        <v>CUMPLE</v>
      </c>
      <c r="AE196" s="51" t="str">
        <f>IF($G196&gt;NORMA!$D$28,"NO CUMPLE","CUMPLE")</f>
        <v>NO CUMPLE</v>
      </c>
      <c r="AF196" s="51" t="str">
        <f>IF($H196&gt;NORMA!$D$29,"NO CUMPLE","CUMPLE")</f>
        <v>NO CUMPLE</v>
      </c>
      <c r="AG196" s="51" t="str">
        <f>IF($O196&gt;NORMA!$D$30,"NO CUMPLE","CUMPLE")</f>
        <v>NO CUMPLE</v>
      </c>
      <c r="AH196" s="51" t="str">
        <f>IF(AND($N196&gt;=NORMA!$R$18, $N196&lt;=NORMA!$S$18),"CUMPLE","NO CUMPLE")</f>
        <v>CUMPLE</v>
      </c>
      <c r="AI196" s="51" t="str">
        <f>IF($I196&gt;NORMA!$D$32,"NO CUMPLE","CUMPLE")</f>
        <v>NO CUMPLE</v>
      </c>
    </row>
    <row r="197" spans="1:35" ht="14.25" customHeight="1" x14ac:dyDescent="0.35">
      <c r="A197" s="40" t="s">
        <v>60</v>
      </c>
      <c r="B197" s="91" t="s">
        <v>58</v>
      </c>
      <c r="C197" s="42">
        <v>41174</v>
      </c>
      <c r="D197" s="52">
        <v>8.3333333333333301E-2</v>
      </c>
      <c r="E197" s="53">
        <v>70.2</v>
      </c>
      <c r="F197" s="53">
        <v>193</v>
      </c>
      <c r="G197" s="53">
        <v>38</v>
      </c>
      <c r="H197" s="85">
        <v>22</v>
      </c>
      <c r="I197" s="46">
        <v>4.46</v>
      </c>
      <c r="J197" s="82">
        <v>3.31</v>
      </c>
      <c r="K197" s="83">
        <v>23.56</v>
      </c>
      <c r="L197" s="84">
        <v>0.23626655999999999</v>
      </c>
      <c r="M197" s="50">
        <v>0.16</v>
      </c>
      <c r="N197" s="50">
        <v>7.47</v>
      </c>
      <c r="O197" s="50">
        <v>2300000</v>
      </c>
      <c r="P197" s="51" t="str">
        <f>IF($M197&lt;NORMA!$D$7,"NO CUMPLE","CUMPLE")</f>
        <v>NO CUMPLE</v>
      </c>
      <c r="Q197" s="51" t="str">
        <f>IF($E197&gt;NORMA!$D$8,"NO CUMPLE","CUMPLE")</f>
        <v>CUMPLE</v>
      </c>
      <c r="R197" s="51" t="str">
        <f>IF($F197&gt;NORMA!$D$9,"NO CUMPLE","CUMPLE")</f>
        <v>CUMPLE</v>
      </c>
      <c r="S197" s="51" t="str">
        <f>IF($K197&gt;NORMA!$D$10,"NO CUMPLE","CUMPLE")</f>
        <v>CUMPLE</v>
      </c>
      <c r="T197" s="51" t="str">
        <f>IF($J197&gt;NORMA!$D$11,"NO CUMPLE","CUMPLE")</f>
        <v>CUMPLE</v>
      </c>
      <c r="U197" s="51" t="str">
        <f>IF($G197&gt;NORMA!$D$12,"NO CUMPLE","CUMPLE")</f>
        <v>CUMPLE</v>
      </c>
      <c r="V197" s="51" t="str">
        <f>IF($H197&gt;NORMA!$D$13,"NO CUMPLE","CUMPLE")</f>
        <v>CUMPLE</v>
      </c>
      <c r="W197" s="51" t="str">
        <f>IF($O197&gt;NORMA!$D$14,"NO CUMPLE","CUMPLE")</f>
        <v>NO CUMPLE</v>
      </c>
      <c r="X197" s="51" t="str">
        <f>IF(AND($N197&gt;=NORMA!$Q$4, $N197&lt;=NORMA!$R$4),"CUMPLE","NO CUMPLE")</f>
        <v>CUMPLE</v>
      </c>
      <c r="Y197" s="51" t="str">
        <f>IF($I197&gt;NORMA!$D$16,"NO CUMPLE","CUMPLE")</f>
        <v>NO CUMPLE</v>
      </c>
      <c r="Z197" s="51" t="str">
        <f>IF($M197&lt;NORMA!$D$23,"NO CUMPLE","CUMPLE")</f>
        <v>NO CUMPLE</v>
      </c>
      <c r="AA197" s="51" t="str">
        <f>IF($E197&gt;NORMA!$D$24,"NO CUMPLE","CUMPLE")</f>
        <v>CUMPLE</v>
      </c>
      <c r="AB197" s="51" t="str">
        <f>IF($F197&gt;NORMA!$D$25,"NO CUMPLE","CUMPLE")</f>
        <v>CUMPLE</v>
      </c>
      <c r="AC197" s="51" t="str">
        <f>IF($K197&gt;NORMA!$D$26,"NO CUMPLE","CUMPLE")</f>
        <v>NO CUMPLE</v>
      </c>
      <c r="AD197" s="51" t="str">
        <f>IF($J197&gt;NORMA!$D$27,"NO CUMPLE","CUMPLE")</f>
        <v>CUMPLE</v>
      </c>
      <c r="AE197" s="51" t="str">
        <f>IF($G197&gt;NORMA!$D$28,"NO CUMPLE","CUMPLE")</f>
        <v>CUMPLE</v>
      </c>
      <c r="AF197" s="51" t="str">
        <f>IF($H197&gt;NORMA!$D$29,"NO CUMPLE","CUMPLE")</f>
        <v>NO CUMPLE</v>
      </c>
      <c r="AG197" s="51" t="str">
        <f>IF($O197&gt;NORMA!$D$30,"NO CUMPLE","CUMPLE")</f>
        <v>NO CUMPLE</v>
      </c>
      <c r="AH197" s="51" t="str">
        <f>IF(AND($N197&gt;=NORMA!$R$18, $N197&lt;=NORMA!$S$18),"CUMPLE","NO CUMPLE")</f>
        <v>CUMPLE</v>
      </c>
      <c r="AI197" s="51" t="str">
        <f>IF($I197&gt;NORMA!$D$32,"NO CUMPLE","CUMPLE")</f>
        <v>NO CUMPLE</v>
      </c>
    </row>
    <row r="198" spans="1:35" ht="14.25" customHeight="1" x14ac:dyDescent="0.35">
      <c r="A198" s="40" t="s">
        <v>57</v>
      </c>
      <c r="B198" s="91" t="s">
        <v>58</v>
      </c>
      <c r="C198" s="42">
        <v>41179</v>
      </c>
      <c r="D198" s="52">
        <v>0.125</v>
      </c>
      <c r="E198" s="53">
        <v>22.2</v>
      </c>
      <c r="F198" s="53">
        <v>101</v>
      </c>
      <c r="G198" s="53">
        <v>22</v>
      </c>
      <c r="H198" s="86">
        <v>6.8</v>
      </c>
      <c r="I198" s="46">
        <v>4.43</v>
      </c>
      <c r="J198" s="82">
        <v>2.34</v>
      </c>
      <c r="K198" s="83">
        <v>20.07</v>
      </c>
      <c r="L198" s="84">
        <v>0.1736</v>
      </c>
      <c r="M198" s="50">
        <v>0.91</v>
      </c>
      <c r="N198" s="50">
        <v>7.34</v>
      </c>
      <c r="O198" s="50">
        <v>1500000</v>
      </c>
      <c r="P198" s="51" t="str">
        <f>IF($M198&lt;NORMA!$D$7,"NO CUMPLE","CUMPLE")</f>
        <v>CUMPLE</v>
      </c>
      <c r="Q198" s="51" t="str">
        <f>IF($E198&gt;NORMA!$D$8,"NO CUMPLE","CUMPLE")</f>
        <v>CUMPLE</v>
      </c>
      <c r="R198" s="51" t="str">
        <f>IF($F198&gt;NORMA!$D$9,"NO CUMPLE","CUMPLE")</f>
        <v>CUMPLE</v>
      </c>
      <c r="S198" s="51" t="str">
        <f>IF($K198&gt;NORMA!$D$10,"NO CUMPLE","CUMPLE")</f>
        <v>CUMPLE</v>
      </c>
      <c r="T198" s="51" t="str">
        <f>IF($J198&gt;NORMA!$D$11,"NO CUMPLE","CUMPLE")</f>
        <v>CUMPLE</v>
      </c>
      <c r="U198" s="51" t="str">
        <f>IF($G198&gt;NORMA!$D$12,"NO CUMPLE","CUMPLE")</f>
        <v>CUMPLE</v>
      </c>
      <c r="V198" s="51" t="str">
        <f>IF($H198&gt;NORMA!$D$13,"NO CUMPLE","CUMPLE")</f>
        <v>CUMPLE</v>
      </c>
      <c r="W198" s="51" t="str">
        <f>IF($O198&gt;NORMA!$D$14,"NO CUMPLE","CUMPLE")</f>
        <v>NO CUMPLE</v>
      </c>
      <c r="X198" s="51" t="str">
        <f>IF(AND($N198&gt;=NORMA!$Q$4, $N198&lt;=NORMA!$R$4),"CUMPLE","NO CUMPLE")</f>
        <v>CUMPLE</v>
      </c>
      <c r="Y198" s="51" t="str">
        <f>IF($I198&gt;NORMA!$D$16,"NO CUMPLE","CUMPLE")</f>
        <v>NO CUMPLE</v>
      </c>
      <c r="Z198" s="51" t="str">
        <f>IF($M198&lt;NORMA!$D$23,"NO CUMPLE","CUMPLE")</f>
        <v>NO CUMPLE</v>
      </c>
      <c r="AA198" s="51" t="str">
        <f>IF($E198&gt;NORMA!$D$24,"NO CUMPLE","CUMPLE")</f>
        <v>CUMPLE</v>
      </c>
      <c r="AB198" s="51" t="str">
        <f>IF($F198&gt;NORMA!$D$25,"NO CUMPLE","CUMPLE")</f>
        <v>CUMPLE</v>
      </c>
      <c r="AC198" s="51" t="str">
        <f>IF($K198&gt;NORMA!$D$26,"NO CUMPLE","CUMPLE")</f>
        <v>NO CUMPLE</v>
      </c>
      <c r="AD198" s="51" t="str">
        <f>IF($J198&gt;NORMA!$D$27,"NO CUMPLE","CUMPLE")</f>
        <v>CUMPLE</v>
      </c>
      <c r="AE198" s="51" t="str">
        <f>IF($G198&gt;NORMA!$D$28,"NO CUMPLE","CUMPLE")</f>
        <v>CUMPLE</v>
      </c>
      <c r="AF198" s="51" t="str">
        <f>IF($H198&gt;NORMA!$D$29,"NO CUMPLE","CUMPLE")</f>
        <v>CUMPLE</v>
      </c>
      <c r="AG198" s="51" t="str">
        <f>IF($O198&gt;NORMA!$D$30,"NO CUMPLE","CUMPLE")</f>
        <v>NO CUMPLE</v>
      </c>
      <c r="AH198" s="51" t="str">
        <f>IF(AND($N198&gt;=NORMA!$R$18, $N198&lt;=NORMA!$S$18),"CUMPLE","NO CUMPLE")</f>
        <v>CUMPLE</v>
      </c>
      <c r="AI198" s="51" t="str">
        <f>IF($I198&gt;NORMA!$D$32,"NO CUMPLE","CUMPLE")</f>
        <v>NO CUMPLE</v>
      </c>
    </row>
    <row r="199" spans="1:35" ht="14.25" customHeight="1" x14ac:dyDescent="0.35">
      <c r="A199" s="40" t="s">
        <v>59</v>
      </c>
      <c r="B199" s="41" t="s">
        <v>58</v>
      </c>
      <c r="C199" s="56">
        <v>41188</v>
      </c>
      <c r="D199" s="52">
        <v>0.45833333333333298</v>
      </c>
      <c r="E199" s="53">
        <v>168</v>
      </c>
      <c r="F199" s="53">
        <v>494</v>
      </c>
      <c r="G199" s="53">
        <v>205</v>
      </c>
      <c r="H199" s="86">
        <v>80</v>
      </c>
      <c r="I199" s="46">
        <v>11.3</v>
      </c>
      <c r="J199" s="82">
        <v>8.1999999999999993</v>
      </c>
      <c r="K199" s="83">
        <v>60.73</v>
      </c>
      <c r="L199" s="84">
        <v>7.4099999999999999E-2</v>
      </c>
      <c r="M199" s="50">
        <v>0.6</v>
      </c>
      <c r="N199" s="50">
        <v>8.2799999999999994</v>
      </c>
      <c r="O199" s="50">
        <v>3900000</v>
      </c>
      <c r="P199" s="51" t="str">
        <f>IF($M199&lt;NORMA!$D$7,"NO CUMPLE","CUMPLE")</f>
        <v>CUMPLE</v>
      </c>
      <c r="Q199" s="51" t="str">
        <f>IF($E199&gt;NORMA!$D$8,"NO CUMPLE","CUMPLE")</f>
        <v>NO CUMPLE</v>
      </c>
      <c r="R199" s="51" t="str">
        <f>IF($F199&gt;NORMA!$D$9,"NO CUMPLE","CUMPLE")</f>
        <v>NO CUMPLE</v>
      </c>
      <c r="S199" s="51" t="str">
        <f>IF($K199&gt;NORMA!$D$10,"NO CUMPLE","CUMPLE")</f>
        <v>NO CUMPLE</v>
      </c>
      <c r="T199" s="51" t="str">
        <f>IF($J199&gt;NORMA!$D$11,"NO CUMPLE","CUMPLE")</f>
        <v>NO CUMPLE</v>
      </c>
      <c r="U199" s="51" t="str">
        <f>IF($G199&gt;NORMA!$D$12,"NO CUMPLE","CUMPLE")</f>
        <v>NO CUMPLE</v>
      </c>
      <c r="V199" s="51" t="str">
        <f>IF($H199&gt;NORMA!$D$13,"NO CUMPLE","CUMPLE")</f>
        <v>NO CUMPLE</v>
      </c>
      <c r="W199" s="51" t="str">
        <f>IF($O199&gt;NORMA!$D$14,"NO CUMPLE","CUMPLE")</f>
        <v>NO CUMPLE</v>
      </c>
      <c r="X199" s="51" t="str">
        <f>IF(AND($N199&gt;=NORMA!$Q$4, $N199&lt;=NORMA!$R$4),"CUMPLE","NO CUMPLE")</f>
        <v>CUMPLE</v>
      </c>
      <c r="Y199" s="51" t="str">
        <f>IF($I199&gt;NORMA!$D$16,"NO CUMPLE","CUMPLE")</f>
        <v>NO CUMPLE</v>
      </c>
      <c r="Z199" s="51" t="str">
        <f>IF($M199&lt;NORMA!$D$23,"NO CUMPLE","CUMPLE")</f>
        <v>NO CUMPLE</v>
      </c>
      <c r="AA199" s="51" t="str">
        <f>IF($E199&gt;NORMA!$D$24,"NO CUMPLE","CUMPLE")</f>
        <v>NO CUMPLE</v>
      </c>
      <c r="AB199" s="51" t="str">
        <f>IF($F199&gt;NORMA!$D$25,"NO CUMPLE","CUMPLE")</f>
        <v>NO CUMPLE</v>
      </c>
      <c r="AC199" s="51" t="str">
        <f>IF($K199&gt;NORMA!$D$26,"NO CUMPLE","CUMPLE")</f>
        <v>NO CUMPLE</v>
      </c>
      <c r="AD199" s="51" t="str">
        <f>IF($J199&gt;NORMA!$D$27,"NO CUMPLE","CUMPLE")</f>
        <v>NO CUMPLE</v>
      </c>
      <c r="AE199" s="51" t="str">
        <f>IF($G199&gt;NORMA!$D$28,"NO CUMPLE","CUMPLE")</f>
        <v>NO CUMPLE</v>
      </c>
      <c r="AF199" s="51" t="str">
        <f>IF($H199&gt;NORMA!$D$29,"NO CUMPLE","CUMPLE")</f>
        <v>NO CUMPLE</v>
      </c>
      <c r="AG199" s="51" t="str">
        <f>IF($O199&gt;NORMA!$D$30,"NO CUMPLE","CUMPLE")</f>
        <v>NO CUMPLE</v>
      </c>
      <c r="AH199" s="51" t="str">
        <f>IF(AND($N199&gt;=NORMA!$R$18, $N199&lt;=NORMA!$S$18),"CUMPLE","NO CUMPLE")</f>
        <v>CUMPLE</v>
      </c>
      <c r="AI199" s="51" t="str">
        <f>IF($I199&gt;NORMA!$D$32,"NO CUMPLE","CUMPLE")</f>
        <v>NO CUMPLE</v>
      </c>
    </row>
    <row r="200" spans="1:35" ht="14.25" customHeight="1" x14ac:dyDescent="0.35">
      <c r="A200" s="40" t="s">
        <v>60</v>
      </c>
      <c r="B200" s="91" t="s">
        <v>58</v>
      </c>
      <c r="C200" s="42">
        <v>41192</v>
      </c>
      <c r="D200" s="52">
        <v>0.58333333333333304</v>
      </c>
      <c r="E200" s="53">
        <v>78</v>
      </c>
      <c r="F200" s="53">
        <v>394</v>
      </c>
      <c r="G200" s="53">
        <v>390</v>
      </c>
      <c r="H200" s="80">
        <v>23</v>
      </c>
      <c r="I200" s="46">
        <v>1.86</v>
      </c>
      <c r="J200" s="87">
        <v>3.88</v>
      </c>
      <c r="K200" s="83">
        <v>26.97</v>
      </c>
      <c r="L200" s="88">
        <v>0.44552262999999998</v>
      </c>
      <c r="M200" s="50">
        <v>0.62</v>
      </c>
      <c r="N200" s="50">
        <v>8.32</v>
      </c>
      <c r="O200" s="50">
        <v>4300000</v>
      </c>
      <c r="P200" s="51" t="str">
        <f>IF($M200&lt;NORMA!$D$7,"NO CUMPLE","CUMPLE")</f>
        <v>CUMPLE</v>
      </c>
      <c r="Q200" s="51" t="str">
        <f>IF($E200&gt;NORMA!$D$8,"NO CUMPLE","CUMPLE")</f>
        <v>CUMPLE</v>
      </c>
      <c r="R200" s="51" t="str">
        <f>IF($F200&gt;NORMA!$D$9,"NO CUMPLE","CUMPLE")</f>
        <v>NO CUMPLE</v>
      </c>
      <c r="S200" s="51" t="str">
        <f>IF($K200&gt;NORMA!$D$10,"NO CUMPLE","CUMPLE")</f>
        <v>CUMPLE</v>
      </c>
      <c r="T200" s="51" t="str">
        <f>IF($J200&gt;NORMA!$D$11,"NO CUMPLE","CUMPLE")</f>
        <v>CUMPLE</v>
      </c>
      <c r="U200" s="51" t="str">
        <f>IF($G200&gt;NORMA!$D$12,"NO CUMPLE","CUMPLE")</f>
        <v>NO CUMPLE</v>
      </c>
      <c r="V200" s="51" t="str">
        <f>IF($H200&gt;NORMA!$D$13,"NO CUMPLE","CUMPLE")</f>
        <v>CUMPLE</v>
      </c>
      <c r="W200" s="51" t="str">
        <f>IF($O200&gt;NORMA!$D$14,"NO CUMPLE","CUMPLE")</f>
        <v>NO CUMPLE</v>
      </c>
      <c r="X200" s="51" t="str">
        <f>IF(AND($N200&gt;=NORMA!$Q$4, $N200&lt;=NORMA!$R$4),"CUMPLE","NO CUMPLE")</f>
        <v>CUMPLE</v>
      </c>
      <c r="Y200" s="51" t="str">
        <f>IF($I200&gt;NORMA!$D$16,"NO CUMPLE","CUMPLE")</f>
        <v>CUMPLE</v>
      </c>
      <c r="Z200" s="51" t="str">
        <f>IF($M200&lt;NORMA!$D$23,"NO CUMPLE","CUMPLE")</f>
        <v>NO CUMPLE</v>
      </c>
      <c r="AA200" s="51" t="str">
        <f>IF($E200&gt;NORMA!$D$24,"NO CUMPLE","CUMPLE")</f>
        <v>CUMPLE</v>
      </c>
      <c r="AB200" s="51" t="str">
        <f>IF($F200&gt;NORMA!$D$25,"NO CUMPLE","CUMPLE")</f>
        <v>NO CUMPLE</v>
      </c>
      <c r="AC200" s="51" t="str">
        <f>IF($K200&gt;NORMA!$D$26,"NO CUMPLE","CUMPLE")</f>
        <v>NO CUMPLE</v>
      </c>
      <c r="AD200" s="51" t="str">
        <f>IF($J200&gt;NORMA!$D$27,"NO CUMPLE","CUMPLE")</f>
        <v>CUMPLE</v>
      </c>
      <c r="AE200" s="51" t="str">
        <f>IF($G200&gt;NORMA!$D$28,"NO CUMPLE","CUMPLE")</f>
        <v>NO CUMPLE</v>
      </c>
      <c r="AF200" s="51" t="str">
        <f>IF($H200&gt;NORMA!$D$29,"NO CUMPLE","CUMPLE")</f>
        <v>NO CUMPLE</v>
      </c>
      <c r="AG200" s="51" t="str">
        <f>IF($O200&gt;NORMA!$D$30,"NO CUMPLE","CUMPLE")</f>
        <v>NO CUMPLE</v>
      </c>
      <c r="AH200" s="51" t="str">
        <f>IF(AND($N200&gt;=NORMA!$R$18, $N200&lt;=NORMA!$S$18),"CUMPLE","NO CUMPLE")</f>
        <v>CUMPLE</v>
      </c>
      <c r="AI200" s="51" t="str">
        <f>IF($I200&gt;NORMA!$D$32,"NO CUMPLE","CUMPLE")</f>
        <v>NO CUMPLE</v>
      </c>
    </row>
    <row r="201" spans="1:35" ht="14.25" customHeight="1" x14ac:dyDescent="0.35">
      <c r="A201" s="40" t="s">
        <v>57</v>
      </c>
      <c r="B201" s="91" t="s">
        <v>58</v>
      </c>
      <c r="C201" s="42">
        <v>41199</v>
      </c>
      <c r="D201" s="52">
        <v>0.54166666666666696</v>
      </c>
      <c r="E201" s="53">
        <v>14.2</v>
      </c>
      <c r="F201" s="53">
        <v>65</v>
      </c>
      <c r="G201" s="53">
        <v>70</v>
      </c>
      <c r="H201" s="86">
        <v>6.4</v>
      </c>
      <c r="I201" s="46">
        <v>2.0299999999999998</v>
      </c>
      <c r="J201" s="82">
        <v>1.17</v>
      </c>
      <c r="K201" s="83">
        <v>11.09</v>
      </c>
      <c r="L201" s="84">
        <v>0.50529999999999997</v>
      </c>
      <c r="M201" s="50">
        <v>1.53</v>
      </c>
      <c r="N201" s="50">
        <v>7.14</v>
      </c>
      <c r="O201" s="50">
        <v>2300000</v>
      </c>
      <c r="P201" s="51" t="str">
        <f>IF($M201&lt;NORMA!$D$7,"NO CUMPLE","CUMPLE")</f>
        <v>CUMPLE</v>
      </c>
      <c r="Q201" s="51" t="str">
        <f>IF($E201&gt;NORMA!$D$8,"NO CUMPLE","CUMPLE")</f>
        <v>CUMPLE</v>
      </c>
      <c r="R201" s="51" t="str">
        <f>IF($F201&gt;NORMA!$D$9,"NO CUMPLE","CUMPLE")</f>
        <v>CUMPLE</v>
      </c>
      <c r="S201" s="51" t="str">
        <f>IF($K201&gt;NORMA!$D$10,"NO CUMPLE","CUMPLE")</f>
        <v>CUMPLE</v>
      </c>
      <c r="T201" s="51" t="str">
        <f>IF($J201&gt;NORMA!$D$11,"NO CUMPLE","CUMPLE")</f>
        <v>CUMPLE</v>
      </c>
      <c r="U201" s="51" t="str">
        <f>IF($G201&gt;NORMA!$D$12,"NO CUMPLE","CUMPLE")</f>
        <v>CUMPLE</v>
      </c>
      <c r="V201" s="51" t="str">
        <f>IF($H201&gt;NORMA!$D$13,"NO CUMPLE","CUMPLE")</f>
        <v>CUMPLE</v>
      </c>
      <c r="W201" s="51" t="str">
        <f>IF($O201&gt;NORMA!$D$14,"NO CUMPLE","CUMPLE")</f>
        <v>NO CUMPLE</v>
      </c>
      <c r="X201" s="51" t="str">
        <f>IF(AND($N201&gt;=NORMA!$Q$4, $N201&lt;=NORMA!$R$4),"CUMPLE","NO CUMPLE")</f>
        <v>CUMPLE</v>
      </c>
      <c r="Y201" s="51" t="str">
        <f>IF($I201&gt;NORMA!$D$16,"NO CUMPLE","CUMPLE")</f>
        <v>CUMPLE</v>
      </c>
      <c r="Z201" s="51" t="str">
        <f>IF($M201&lt;NORMA!$D$23,"NO CUMPLE","CUMPLE")</f>
        <v>CUMPLE</v>
      </c>
      <c r="AA201" s="51" t="str">
        <f>IF($E201&gt;NORMA!$D$24,"NO CUMPLE","CUMPLE")</f>
        <v>CUMPLE</v>
      </c>
      <c r="AB201" s="51" t="str">
        <f>IF($F201&gt;NORMA!$D$25,"NO CUMPLE","CUMPLE")</f>
        <v>CUMPLE</v>
      </c>
      <c r="AC201" s="51" t="str">
        <f>IF($K201&gt;NORMA!$D$26,"NO CUMPLE","CUMPLE")</f>
        <v>NO CUMPLE</v>
      </c>
      <c r="AD201" s="51" t="str">
        <f>IF($J201&gt;NORMA!$D$27,"NO CUMPLE","CUMPLE")</f>
        <v>CUMPLE</v>
      </c>
      <c r="AE201" s="51" t="str">
        <f>IF($G201&gt;NORMA!$D$28,"NO CUMPLE","CUMPLE")</f>
        <v>NO CUMPLE</v>
      </c>
      <c r="AF201" s="51" t="str">
        <f>IF($H201&gt;NORMA!$D$29,"NO CUMPLE","CUMPLE")</f>
        <v>CUMPLE</v>
      </c>
      <c r="AG201" s="51" t="str">
        <f>IF($O201&gt;NORMA!$D$30,"NO CUMPLE","CUMPLE")</f>
        <v>NO CUMPLE</v>
      </c>
      <c r="AH201" s="51" t="str">
        <f>IF(AND($N201&gt;=NORMA!$R$18, $N201&lt;=NORMA!$S$18),"CUMPLE","NO CUMPLE")</f>
        <v>CUMPLE</v>
      </c>
      <c r="AI201" s="51" t="str">
        <f>IF($I201&gt;NORMA!$D$32,"NO CUMPLE","CUMPLE")</f>
        <v>NO CUMPLE</v>
      </c>
    </row>
    <row r="202" spans="1:35" ht="14.25" customHeight="1" x14ac:dyDescent="0.35">
      <c r="A202" s="40" t="s">
        <v>59</v>
      </c>
      <c r="B202" s="41" t="s">
        <v>58</v>
      </c>
      <c r="C202" s="42">
        <v>41205</v>
      </c>
      <c r="D202" s="52">
        <v>0.625</v>
      </c>
      <c r="E202" s="53">
        <v>59</v>
      </c>
      <c r="F202" s="53">
        <v>198</v>
      </c>
      <c r="G202" s="53">
        <v>81</v>
      </c>
      <c r="H202" s="80">
        <v>23</v>
      </c>
      <c r="I202" s="46">
        <v>8.98</v>
      </c>
      <c r="J202" s="82">
        <v>2.8</v>
      </c>
      <c r="K202" s="83">
        <v>22.08</v>
      </c>
      <c r="L202" s="84">
        <v>6.2E-2</v>
      </c>
      <c r="M202" s="50">
        <v>1.22</v>
      </c>
      <c r="N202" s="50">
        <v>7.46</v>
      </c>
      <c r="O202" s="50">
        <v>7200000</v>
      </c>
      <c r="P202" s="51" t="str">
        <f>IF($M202&lt;NORMA!$D$7,"NO CUMPLE","CUMPLE")</f>
        <v>CUMPLE</v>
      </c>
      <c r="Q202" s="51" t="str">
        <f>IF($E202&gt;NORMA!$D$8,"NO CUMPLE","CUMPLE")</f>
        <v>CUMPLE</v>
      </c>
      <c r="R202" s="51" t="str">
        <f>IF($F202&gt;NORMA!$D$9,"NO CUMPLE","CUMPLE")</f>
        <v>CUMPLE</v>
      </c>
      <c r="S202" s="51" t="str">
        <f>IF($K202&gt;NORMA!$D$10,"NO CUMPLE","CUMPLE")</f>
        <v>CUMPLE</v>
      </c>
      <c r="T202" s="51" t="str">
        <f>IF($J202&gt;NORMA!$D$11,"NO CUMPLE","CUMPLE")</f>
        <v>CUMPLE</v>
      </c>
      <c r="U202" s="51" t="str">
        <f>IF($G202&gt;NORMA!$D$12,"NO CUMPLE","CUMPLE")</f>
        <v>CUMPLE</v>
      </c>
      <c r="V202" s="51" t="str">
        <f>IF($H202&gt;NORMA!$D$13,"NO CUMPLE","CUMPLE")</f>
        <v>CUMPLE</v>
      </c>
      <c r="W202" s="51" t="str">
        <f>IF($O202&gt;NORMA!$D$14,"NO CUMPLE","CUMPLE")</f>
        <v>NO CUMPLE</v>
      </c>
      <c r="X202" s="51" t="str">
        <f>IF(AND($N202&gt;=NORMA!$Q$4, $N202&lt;=NORMA!$R$4),"CUMPLE","NO CUMPLE")</f>
        <v>CUMPLE</v>
      </c>
      <c r="Y202" s="51" t="str">
        <f>IF($I202&gt;NORMA!$D$16,"NO CUMPLE","CUMPLE")</f>
        <v>NO CUMPLE</v>
      </c>
      <c r="Z202" s="51" t="str">
        <f>IF($M202&lt;NORMA!$D$23,"NO CUMPLE","CUMPLE")</f>
        <v>CUMPLE</v>
      </c>
      <c r="AA202" s="51" t="str">
        <f>IF($E202&gt;NORMA!$D$24,"NO CUMPLE","CUMPLE")</f>
        <v>CUMPLE</v>
      </c>
      <c r="AB202" s="51" t="str">
        <f>IF($F202&gt;NORMA!$D$25,"NO CUMPLE","CUMPLE")</f>
        <v>CUMPLE</v>
      </c>
      <c r="AC202" s="51" t="str">
        <f>IF($K202&gt;NORMA!$D$26,"NO CUMPLE","CUMPLE")</f>
        <v>NO CUMPLE</v>
      </c>
      <c r="AD202" s="51" t="str">
        <f>IF($J202&gt;NORMA!$D$27,"NO CUMPLE","CUMPLE")</f>
        <v>CUMPLE</v>
      </c>
      <c r="AE202" s="51" t="str">
        <f>IF($G202&gt;NORMA!$D$28,"NO CUMPLE","CUMPLE")</f>
        <v>NO CUMPLE</v>
      </c>
      <c r="AF202" s="51" t="str">
        <f>IF($H202&gt;NORMA!$D$29,"NO CUMPLE","CUMPLE")</f>
        <v>NO CUMPLE</v>
      </c>
      <c r="AG202" s="51" t="str">
        <f>IF($O202&gt;NORMA!$D$30,"NO CUMPLE","CUMPLE")</f>
        <v>NO CUMPLE</v>
      </c>
      <c r="AH202" s="51" t="str">
        <f>IF(AND($N202&gt;=NORMA!$R$18, $N202&lt;=NORMA!$S$18),"CUMPLE","NO CUMPLE")</f>
        <v>CUMPLE</v>
      </c>
      <c r="AI202" s="51" t="str">
        <f>IF($I202&gt;NORMA!$D$32,"NO CUMPLE","CUMPLE")</f>
        <v>NO CUMPLE</v>
      </c>
    </row>
    <row r="203" spans="1:35" ht="14.25" customHeight="1" x14ac:dyDescent="0.35">
      <c r="A203" s="40" t="s">
        <v>60</v>
      </c>
      <c r="B203" s="91" t="s">
        <v>58</v>
      </c>
      <c r="C203" s="42">
        <v>41208</v>
      </c>
      <c r="D203" s="52">
        <v>0.66666666666666696</v>
      </c>
      <c r="E203" s="53">
        <v>17.7</v>
      </c>
      <c r="F203" s="53">
        <v>91.5</v>
      </c>
      <c r="G203" s="53">
        <v>136</v>
      </c>
      <c r="H203" s="86">
        <v>3.8</v>
      </c>
      <c r="I203" s="46">
        <v>0.21</v>
      </c>
      <c r="J203" s="87">
        <v>1.24</v>
      </c>
      <c r="K203" s="83">
        <v>12.03</v>
      </c>
      <c r="L203" s="88">
        <v>0.29151349999999998</v>
      </c>
      <c r="M203" s="50">
        <v>0.82</v>
      </c>
      <c r="N203" s="50">
        <v>7.85</v>
      </c>
      <c r="O203" s="50">
        <v>300000</v>
      </c>
      <c r="P203" s="51" t="str">
        <f>IF($M203&lt;NORMA!$D$7,"NO CUMPLE","CUMPLE")</f>
        <v>CUMPLE</v>
      </c>
      <c r="Q203" s="51" t="str">
        <f>IF($E203&gt;NORMA!$D$8,"NO CUMPLE","CUMPLE")</f>
        <v>CUMPLE</v>
      </c>
      <c r="R203" s="51" t="str">
        <f>IF($F203&gt;NORMA!$D$9,"NO CUMPLE","CUMPLE")</f>
        <v>CUMPLE</v>
      </c>
      <c r="S203" s="51" t="str">
        <f>IF($K203&gt;NORMA!$D$10,"NO CUMPLE","CUMPLE")</f>
        <v>CUMPLE</v>
      </c>
      <c r="T203" s="51" t="str">
        <f>IF($J203&gt;NORMA!$D$11,"NO CUMPLE","CUMPLE")</f>
        <v>CUMPLE</v>
      </c>
      <c r="U203" s="51" t="str">
        <f>IF($G203&gt;NORMA!$D$12,"NO CUMPLE","CUMPLE")</f>
        <v>CUMPLE</v>
      </c>
      <c r="V203" s="51" t="str">
        <f>IF($H203&gt;NORMA!$D$13,"NO CUMPLE","CUMPLE")</f>
        <v>CUMPLE</v>
      </c>
      <c r="W203" s="51" t="str">
        <f>IF($O203&gt;NORMA!$D$14,"NO CUMPLE","CUMPLE")</f>
        <v>CUMPLE</v>
      </c>
      <c r="X203" s="51" t="str">
        <f>IF(AND($N203&gt;=NORMA!$Q$4, $N203&lt;=NORMA!$R$4),"CUMPLE","NO CUMPLE")</f>
        <v>CUMPLE</v>
      </c>
      <c r="Y203" s="51" t="str">
        <f>IF($I203&gt;NORMA!$D$16,"NO CUMPLE","CUMPLE")</f>
        <v>CUMPLE</v>
      </c>
      <c r="Z203" s="51" t="str">
        <f>IF($M203&lt;NORMA!$D$23,"NO CUMPLE","CUMPLE")</f>
        <v>NO CUMPLE</v>
      </c>
      <c r="AA203" s="51" t="str">
        <f>IF($E203&gt;NORMA!$D$24,"NO CUMPLE","CUMPLE")</f>
        <v>CUMPLE</v>
      </c>
      <c r="AB203" s="51" t="str">
        <f>IF($F203&gt;NORMA!$D$25,"NO CUMPLE","CUMPLE")</f>
        <v>CUMPLE</v>
      </c>
      <c r="AC203" s="51" t="str">
        <f>IF($K203&gt;NORMA!$D$26,"NO CUMPLE","CUMPLE")</f>
        <v>NO CUMPLE</v>
      </c>
      <c r="AD203" s="51" t="str">
        <f>IF($J203&gt;NORMA!$D$27,"NO CUMPLE","CUMPLE")</f>
        <v>CUMPLE</v>
      </c>
      <c r="AE203" s="51" t="str">
        <f>IF($G203&gt;NORMA!$D$28,"NO CUMPLE","CUMPLE")</f>
        <v>NO CUMPLE</v>
      </c>
      <c r="AF203" s="51" t="str">
        <f>IF($H203&gt;NORMA!$D$29,"NO CUMPLE","CUMPLE")</f>
        <v>CUMPLE</v>
      </c>
      <c r="AG203" s="51" t="str">
        <f>IF($O203&gt;NORMA!$D$30,"NO CUMPLE","CUMPLE")</f>
        <v>NO CUMPLE</v>
      </c>
      <c r="AH203" s="51" t="str">
        <f>IF(AND($N203&gt;=NORMA!$R$18, $N203&lt;=NORMA!$S$18),"CUMPLE","NO CUMPLE")</f>
        <v>CUMPLE</v>
      </c>
      <c r="AI203" s="51" t="str">
        <f>IF($I203&gt;NORMA!$D$32,"NO CUMPLE","CUMPLE")</f>
        <v>CUMPLE</v>
      </c>
    </row>
    <row r="204" spans="1:35" ht="14.25" customHeight="1" x14ac:dyDescent="0.35">
      <c r="A204" s="40" t="s">
        <v>57</v>
      </c>
      <c r="B204" s="91" t="s">
        <v>58</v>
      </c>
      <c r="C204" s="42">
        <v>41211</v>
      </c>
      <c r="D204" s="52">
        <v>0.41666666666666702</v>
      </c>
      <c r="E204" s="53">
        <v>17.600000000000001</v>
      </c>
      <c r="F204" s="53">
        <v>66.5</v>
      </c>
      <c r="G204" s="53">
        <v>18</v>
      </c>
      <c r="H204" s="86">
        <v>3.6</v>
      </c>
      <c r="I204" s="46">
        <v>3.5</v>
      </c>
      <c r="J204" s="82">
        <v>1.44</v>
      </c>
      <c r="K204" s="83">
        <v>14.68</v>
      </c>
      <c r="L204" s="84">
        <v>1.4155</v>
      </c>
      <c r="M204" s="50">
        <v>0.82</v>
      </c>
      <c r="N204" s="50">
        <v>7.26</v>
      </c>
      <c r="O204" s="50">
        <v>910000</v>
      </c>
      <c r="P204" s="51" t="str">
        <f>IF($M204&lt;NORMA!$D$7,"NO CUMPLE","CUMPLE")</f>
        <v>CUMPLE</v>
      </c>
      <c r="Q204" s="51" t="str">
        <f>IF($E204&gt;NORMA!$D$8,"NO CUMPLE","CUMPLE")</f>
        <v>CUMPLE</v>
      </c>
      <c r="R204" s="51" t="str">
        <f>IF($F204&gt;NORMA!$D$9,"NO CUMPLE","CUMPLE")</f>
        <v>CUMPLE</v>
      </c>
      <c r="S204" s="51" t="str">
        <f>IF($K204&gt;NORMA!$D$10,"NO CUMPLE","CUMPLE")</f>
        <v>CUMPLE</v>
      </c>
      <c r="T204" s="51" t="str">
        <f>IF($J204&gt;NORMA!$D$11,"NO CUMPLE","CUMPLE")</f>
        <v>CUMPLE</v>
      </c>
      <c r="U204" s="51" t="str">
        <f>IF($G204&gt;NORMA!$D$12,"NO CUMPLE","CUMPLE")</f>
        <v>CUMPLE</v>
      </c>
      <c r="V204" s="51" t="str">
        <f>IF($H204&gt;NORMA!$D$13,"NO CUMPLE","CUMPLE")</f>
        <v>CUMPLE</v>
      </c>
      <c r="W204" s="51" t="str">
        <f>IF($O204&gt;NORMA!$D$14,"NO CUMPLE","CUMPLE")</f>
        <v>CUMPLE</v>
      </c>
      <c r="X204" s="51" t="str">
        <f>IF(AND($N204&gt;=NORMA!$Q$4, $N204&lt;=NORMA!$R$4),"CUMPLE","NO CUMPLE")</f>
        <v>CUMPLE</v>
      </c>
      <c r="Y204" s="51" t="str">
        <f>IF($I204&gt;NORMA!$D$16,"NO CUMPLE","CUMPLE")</f>
        <v>CUMPLE</v>
      </c>
      <c r="Z204" s="51" t="str">
        <f>IF($M204&lt;NORMA!$D$23,"NO CUMPLE","CUMPLE")</f>
        <v>NO CUMPLE</v>
      </c>
      <c r="AA204" s="51" t="str">
        <f>IF($E204&gt;NORMA!$D$24,"NO CUMPLE","CUMPLE")</f>
        <v>CUMPLE</v>
      </c>
      <c r="AB204" s="51" t="str">
        <f>IF($F204&gt;NORMA!$D$25,"NO CUMPLE","CUMPLE")</f>
        <v>CUMPLE</v>
      </c>
      <c r="AC204" s="51" t="str">
        <f>IF($K204&gt;NORMA!$D$26,"NO CUMPLE","CUMPLE")</f>
        <v>NO CUMPLE</v>
      </c>
      <c r="AD204" s="51" t="str">
        <f>IF($J204&gt;NORMA!$D$27,"NO CUMPLE","CUMPLE")</f>
        <v>CUMPLE</v>
      </c>
      <c r="AE204" s="51" t="str">
        <f>IF($G204&gt;NORMA!$D$28,"NO CUMPLE","CUMPLE")</f>
        <v>CUMPLE</v>
      </c>
      <c r="AF204" s="51" t="str">
        <f>IF($H204&gt;NORMA!$D$29,"NO CUMPLE","CUMPLE")</f>
        <v>CUMPLE</v>
      </c>
      <c r="AG204" s="51" t="str">
        <f>IF($O204&gt;NORMA!$D$30,"NO CUMPLE","CUMPLE")</f>
        <v>NO CUMPLE</v>
      </c>
      <c r="AH204" s="51" t="str">
        <f>IF(AND($N204&gt;=NORMA!$R$18, $N204&lt;=NORMA!$S$18),"CUMPLE","NO CUMPLE")</f>
        <v>CUMPLE</v>
      </c>
      <c r="AI204" s="51" t="str">
        <f>IF($I204&gt;NORMA!$D$32,"NO CUMPLE","CUMPLE")</f>
        <v>NO CUMPLE</v>
      </c>
    </row>
    <row r="205" spans="1:35" ht="14.25" customHeight="1" x14ac:dyDescent="0.35">
      <c r="A205" s="40" t="s">
        <v>59</v>
      </c>
      <c r="B205" s="41" t="s">
        <v>58</v>
      </c>
      <c r="C205" s="56">
        <v>41220</v>
      </c>
      <c r="D205" s="52">
        <v>0.3125</v>
      </c>
      <c r="E205" s="53">
        <v>27.1</v>
      </c>
      <c r="F205" s="53">
        <v>108</v>
      </c>
      <c r="G205" s="53">
        <v>33</v>
      </c>
      <c r="H205" s="80">
        <v>11</v>
      </c>
      <c r="I205" s="46">
        <v>5.79</v>
      </c>
      <c r="J205" s="82">
        <v>2.15</v>
      </c>
      <c r="K205" s="83">
        <v>17.95</v>
      </c>
      <c r="L205" s="84">
        <v>7.9899999999999999E-2</v>
      </c>
      <c r="M205" s="50">
        <v>2.2999999999999998</v>
      </c>
      <c r="N205" s="50">
        <v>7.71</v>
      </c>
      <c r="O205" s="50">
        <v>2400000</v>
      </c>
      <c r="P205" s="51" t="str">
        <f>IF($M205&lt;NORMA!$D$7,"NO CUMPLE","CUMPLE")</f>
        <v>CUMPLE</v>
      </c>
      <c r="Q205" s="51" t="str">
        <f>IF($E205&gt;NORMA!$D$8,"NO CUMPLE","CUMPLE")</f>
        <v>CUMPLE</v>
      </c>
      <c r="R205" s="51" t="str">
        <f>IF($F205&gt;NORMA!$D$9,"NO CUMPLE","CUMPLE")</f>
        <v>CUMPLE</v>
      </c>
      <c r="S205" s="51" t="str">
        <f>IF($K205&gt;NORMA!$D$10,"NO CUMPLE","CUMPLE")</f>
        <v>CUMPLE</v>
      </c>
      <c r="T205" s="51" t="str">
        <f>IF($J205&gt;NORMA!$D$11,"NO CUMPLE","CUMPLE")</f>
        <v>CUMPLE</v>
      </c>
      <c r="U205" s="51" t="str">
        <f>IF($G205&gt;NORMA!$D$12,"NO CUMPLE","CUMPLE")</f>
        <v>CUMPLE</v>
      </c>
      <c r="V205" s="51" t="str">
        <f>IF($H205&gt;NORMA!$D$13,"NO CUMPLE","CUMPLE")</f>
        <v>CUMPLE</v>
      </c>
      <c r="W205" s="51" t="str">
        <f>IF($O205&gt;NORMA!$D$14,"NO CUMPLE","CUMPLE")</f>
        <v>NO CUMPLE</v>
      </c>
      <c r="X205" s="51" t="str">
        <f>IF(AND($N205&gt;=NORMA!$Q$4, $N205&lt;=NORMA!$R$4),"CUMPLE","NO CUMPLE")</f>
        <v>CUMPLE</v>
      </c>
      <c r="Y205" s="51" t="str">
        <f>IF($I205&gt;NORMA!$D$16,"NO CUMPLE","CUMPLE")</f>
        <v>NO CUMPLE</v>
      </c>
      <c r="Z205" s="51" t="str">
        <f>IF($M205&lt;NORMA!$D$23,"NO CUMPLE","CUMPLE")</f>
        <v>CUMPLE</v>
      </c>
      <c r="AA205" s="51" t="str">
        <f>IF($E205&gt;NORMA!$D$24,"NO CUMPLE","CUMPLE")</f>
        <v>CUMPLE</v>
      </c>
      <c r="AB205" s="51" t="str">
        <f>IF($F205&gt;NORMA!$D$25,"NO CUMPLE","CUMPLE")</f>
        <v>CUMPLE</v>
      </c>
      <c r="AC205" s="51" t="str">
        <f>IF($K205&gt;NORMA!$D$26,"NO CUMPLE","CUMPLE")</f>
        <v>NO CUMPLE</v>
      </c>
      <c r="AD205" s="51" t="str">
        <f>IF($J205&gt;NORMA!$D$27,"NO CUMPLE","CUMPLE")</f>
        <v>CUMPLE</v>
      </c>
      <c r="AE205" s="51" t="str">
        <f>IF($G205&gt;NORMA!$D$28,"NO CUMPLE","CUMPLE")</f>
        <v>CUMPLE</v>
      </c>
      <c r="AF205" s="51" t="str">
        <f>IF($H205&gt;NORMA!$D$29,"NO CUMPLE","CUMPLE")</f>
        <v>NO CUMPLE</v>
      </c>
      <c r="AG205" s="51" t="str">
        <f>IF($O205&gt;NORMA!$D$30,"NO CUMPLE","CUMPLE")</f>
        <v>NO CUMPLE</v>
      </c>
      <c r="AH205" s="51" t="str">
        <f>IF(AND($N205&gt;=NORMA!$R$18, $N205&lt;=NORMA!$S$18),"CUMPLE","NO CUMPLE")</f>
        <v>CUMPLE</v>
      </c>
      <c r="AI205" s="51" t="str">
        <f>IF($I205&gt;NORMA!$D$32,"NO CUMPLE","CUMPLE")</f>
        <v>NO CUMPLE</v>
      </c>
    </row>
    <row r="206" spans="1:35" ht="14.25" customHeight="1" x14ac:dyDescent="0.35">
      <c r="A206" s="40" t="s">
        <v>60</v>
      </c>
      <c r="B206" s="91" t="s">
        <v>58</v>
      </c>
      <c r="C206" s="42">
        <v>41223</v>
      </c>
      <c r="D206" s="52">
        <v>0</v>
      </c>
      <c r="E206" s="53">
        <v>71.099999999999994</v>
      </c>
      <c r="F206" s="53">
        <v>165</v>
      </c>
      <c r="G206" s="53">
        <v>50</v>
      </c>
      <c r="H206" s="86">
        <v>38</v>
      </c>
      <c r="I206" s="46">
        <v>4.63</v>
      </c>
      <c r="J206" s="87">
        <v>3.57</v>
      </c>
      <c r="K206" s="83">
        <v>27.9</v>
      </c>
      <c r="L206" s="88">
        <v>0.13472534999999999</v>
      </c>
      <c r="M206" s="50">
        <v>1.07</v>
      </c>
      <c r="N206" s="50">
        <v>7.54</v>
      </c>
      <c r="O206" s="50">
        <v>3000000</v>
      </c>
      <c r="P206" s="51" t="str">
        <f>IF($M206&lt;NORMA!$D$7,"NO CUMPLE","CUMPLE")</f>
        <v>CUMPLE</v>
      </c>
      <c r="Q206" s="51" t="str">
        <f>IF($E206&gt;NORMA!$D$8,"NO CUMPLE","CUMPLE")</f>
        <v>CUMPLE</v>
      </c>
      <c r="R206" s="51" t="str">
        <f>IF($F206&gt;NORMA!$D$9,"NO CUMPLE","CUMPLE")</f>
        <v>CUMPLE</v>
      </c>
      <c r="S206" s="51" t="str">
        <f>IF($K206&gt;NORMA!$D$10,"NO CUMPLE","CUMPLE")</f>
        <v>CUMPLE</v>
      </c>
      <c r="T206" s="51" t="str">
        <f>IF($J206&gt;NORMA!$D$11,"NO CUMPLE","CUMPLE")</f>
        <v>CUMPLE</v>
      </c>
      <c r="U206" s="51" t="str">
        <f>IF($G206&gt;NORMA!$D$12,"NO CUMPLE","CUMPLE")</f>
        <v>CUMPLE</v>
      </c>
      <c r="V206" s="51" t="str">
        <f>IF($H206&gt;NORMA!$D$13,"NO CUMPLE","CUMPLE")</f>
        <v>NO CUMPLE</v>
      </c>
      <c r="W206" s="51" t="str">
        <f>IF($O206&gt;NORMA!$D$14,"NO CUMPLE","CUMPLE")</f>
        <v>NO CUMPLE</v>
      </c>
      <c r="X206" s="51" t="str">
        <f>IF(AND($N206&gt;=NORMA!$Q$4, $N206&lt;=NORMA!$R$4),"CUMPLE","NO CUMPLE")</f>
        <v>CUMPLE</v>
      </c>
      <c r="Y206" s="51" t="str">
        <f>IF($I206&gt;NORMA!$D$16,"NO CUMPLE","CUMPLE")</f>
        <v>NO CUMPLE</v>
      </c>
      <c r="Z206" s="51" t="str">
        <f>IF($M206&lt;NORMA!$D$23,"NO CUMPLE","CUMPLE")</f>
        <v>CUMPLE</v>
      </c>
      <c r="AA206" s="51" t="str">
        <f>IF($E206&gt;NORMA!$D$24,"NO CUMPLE","CUMPLE")</f>
        <v>CUMPLE</v>
      </c>
      <c r="AB206" s="51" t="str">
        <f>IF($F206&gt;NORMA!$D$25,"NO CUMPLE","CUMPLE")</f>
        <v>CUMPLE</v>
      </c>
      <c r="AC206" s="51" t="str">
        <f>IF($K206&gt;NORMA!$D$26,"NO CUMPLE","CUMPLE")</f>
        <v>NO CUMPLE</v>
      </c>
      <c r="AD206" s="51" t="str">
        <f>IF($J206&gt;NORMA!$D$27,"NO CUMPLE","CUMPLE")</f>
        <v>CUMPLE</v>
      </c>
      <c r="AE206" s="51" t="str">
        <f>IF($G206&gt;NORMA!$D$28,"NO CUMPLE","CUMPLE")</f>
        <v>CUMPLE</v>
      </c>
      <c r="AF206" s="51" t="str">
        <f>IF($H206&gt;NORMA!$D$29,"NO CUMPLE","CUMPLE")</f>
        <v>NO CUMPLE</v>
      </c>
      <c r="AG206" s="51" t="str">
        <f>IF($O206&gt;NORMA!$D$30,"NO CUMPLE","CUMPLE")</f>
        <v>NO CUMPLE</v>
      </c>
      <c r="AH206" s="51" t="str">
        <f>IF(AND($N206&gt;=NORMA!$R$18, $N206&lt;=NORMA!$S$18),"CUMPLE","NO CUMPLE")</f>
        <v>CUMPLE</v>
      </c>
      <c r="AI206" s="51" t="str">
        <f>IF($I206&gt;NORMA!$D$32,"NO CUMPLE","CUMPLE")</f>
        <v>NO CUMPLE</v>
      </c>
    </row>
    <row r="207" spans="1:35" ht="14.25" customHeight="1" x14ac:dyDescent="0.35">
      <c r="A207" s="40" t="s">
        <v>57</v>
      </c>
      <c r="B207" s="91" t="s">
        <v>58</v>
      </c>
      <c r="C207" s="42">
        <v>41223</v>
      </c>
      <c r="D207" s="52">
        <v>0.29166666666666702</v>
      </c>
      <c r="E207" s="53">
        <v>20.6</v>
      </c>
      <c r="F207" s="53">
        <v>110</v>
      </c>
      <c r="G207" s="53">
        <v>32</v>
      </c>
      <c r="H207" s="86">
        <v>10</v>
      </c>
      <c r="I207" s="46">
        <v>1.74</v>
      </c>
      <c r="J207" s="82">
        <v>2.13</v>
      </c>
      <c r="K207" s="83">
        <v>19.09</v>
      </c>
      <c r="L207" s="84">
        <v>0.20619999999999999</v>
      </c>
      <c r="M207" s="50">
        <v>0.76</v>
      </c>
      <c r="N207" s="50">
        <v>7.3</v>
      </c>
      <c r="O207" s="50">
        <v>4300000</v>
      </c>
      <c r="P207" s="51" t="str">
        <f>IF($M207&lt;NORMA!$D$7,"NO CUMPLE","CUMPLE")</f>
        <v>CUMPLE</v>
      </c>
      <c r="Q207" s="51" t="str">
        <f>IF($E207&gt;NORMA!$D$8,"NO CUMPLE","CUMPLE")</f>
        <v>CUMPLE</v>
      </c>
      <c r="R207" s="51" t="str">
        <f>IF($F207&gt;NORMA!$D$9,"NO CUMPLE","CUMPLE")</f>
        <v>CUMPLE</v>
      </c>
      <c r="S207" s="51" t="str">
        <f>IF($K207&gt;NORMA!$D$10,"NO CUMPLE","CUMPLE")</f>
        <v>CUMPLE</v>
      </c>
      <c r="T207" s="51" t="str">
        <f>IF($J207&gt;NORMA!$D$11,"NO CUMPLE","CUMPLE")</f>
        <v>CUMPLE</v>
      </c>
      <c r="U207" s="51" t="str">
        <f>IF($G207&gt;NORMA!$D$12,"NO CUMPLE","CUMPLE")</f>
        <v>CUMPLE</v>
      </c>
      <c r="V207" s="51" t="str">
        <f>IF($H207&gt;NORMA!$D$13,"NO CUMPLE","CUMPLE")</f>
        <v>CUMPLE</v>
      </c>
      <c r="W207" s="51" t="str">
        <f>IF($O207&gt;NORMA!$D$14,"NO CUMPLE","CUMPLE")</f>
        <v>NO CUMPLE</v>
      </c>
      <c r="X207" s="51" t="str">
        <f>IF(AND($N207&gt;=NORMA!$Q$4, $N207&lt;=NORMA!$R$4),"CUMPLE","NO CUMPLE")</f>
        <v>CUMPLE</v>
      </c>
      <c r="Y207" s="51" t="str">
        <f>IF($I207&gt;NORMA!$D$16,"NO CUMPLE","CUMPLE")</f>
        <v>CUMPLE</v>
      </c>
      <c r="Z207" s="51" t="str">
        <f>IF($M207&lt;NORMA!$D$23,"NO CUMPLE","CUMPLE")</f>
        <v>NO CUMPLE</v>
      </c>
      <c r="AA207" s="51" t="str">
        <f>IF($E207&gt;NORMA!$D$24,"NO CUMPLE","CUMPLE")</f>
        <v>CUMPLE</v>
      </c>
      <c r="AB207" s="51" t="str">
        <f>IF($F207&gt;NORMA!$D$25,"NO CUMPLE","CUMPLE")</f>
        <v>CUMPLE</v>
      </c>
      <c r="AC207" s="51" t="str">
        <f>IF($K207&gt;NORMA!$D$26,"NO CUMPLE","CUMPLE")</f>
        <v>NO CUMPLE</v>
      </c>
      <c r="AD207" s="51" t="str">
        <f>IF($J207&gt;NORMA!$D$27,"NO CUMPLE","CUMPLE")</f>
        <v>CUMPLE</v>
      </c>
      <c r="AE207" s="51" t="str">
        <f>IF($G207&gt;NORMA!$D$28,"NO CUMPLE","CUMPLE")</f>
        <v>CUMPLE</v>
      </c>
      <c r="AF207" s="51" t="str">
        <f>IF($H207&gt;NORMA!$D$29,"NO CUMPLE","CUMPLE")</f>
        <v>CUMPLE</v>
      </c>
      <c r="AG207" s="51" t="str">
        <f>IF($O207&gt;NORMA!$D$30,"NO CUMPLE","CUMPLE")</f>
        <v>NO CUMPLE</v>
      </c>
      <c r="AH207" s="51" t="str">
        <f>IF(AND($N207&gt;=NORMA!$R$18, $N207&lt;=NORMA!$S$18),"CUMPLE","NO CUMPLE")</f>
        <v>CUMPLE</v>
      </c>
      <c r="AI207" s="51" t="str">
        <f>IF($I207&gt;NORMA!$D$32,"NO CUMPLE","CUMPLE")</f>
        <v>NO CUMPLE</v>
      </c>
    </row>
    <row r="208" spans="1:35" ht="14.25" customHeight="1" x14ac:dyDescent="0.35">
      <c r="A208" s="40" t="s">
        <v>59</v>
      </c>
      <c r="B208" s="111" t="s">
        <v>58</v>
      </c>
      <c r="C208" s="56">
        <v>41312</v>
      </c>
      <c r="D208" s="52">
        <v>0.25</v>
      </c>
      <c r="E208" s="53">
        <v>11</v>
      </c>
      <c r="F208" s="53">
        <v>50.9</v>
      </c>
      <c r="G208" s="53">
        <v>17</v>
      </c>
      <c r="H208" s="44">
        <v>3.6</v>
      </c>
      <c r="I208" s="54">
        <v>1.42</v>
      </c>
      <c r="J208" s="54">
        <v>0.99</v>
      </c>
      <c r="K208" s="47">
        <v>13.026</v>
      </c>
      <c r="L208" s="55">
        <v>9.4326092986980303E-2</v>
      </c>
      <c r="M208" s="50">
        <v>3.46</v>
      </c>
      <c r="N208" s="50">
        <v>7.36</v>
      </c>
      <c r="O208" s="50">
        <v>430000</v>
      </c>
      <c r="P208" s="51" t="str">
        <f>IF($M208&lt;NORMA!$D$7,"NO CUMPLE","CUMPLE")</f>
        <v>CUMPLE</v>
      </c>
      <c r="Q208" s="51" t="str">
        <f>IF($E208&gt;NORMA!$D$8,"NO CUMPLE","CUMPLE")</f>
        <v>CUMPLE</v>
      </c>
      <c r="R208" s="51" t="str">
        <f>IF($F208&gt;NORMA!$D$9,"NO CUMPLE","CUMPLE")</f>
        <v>CUMPLE</v>
      </c>
      <c r="S208" s="51" t="str">
        <f>IF($K208&gt;NORMA!$D$10,"NO CUMPLE","CUMPLE")</f>
        <v>CUMPLE</v>
      </c>
      <c r="T208" s="51" t="str">
        <f>IF($J208&gt;NORMA!$D$11,"NO CUMPLE","CUMPLE")</f>
        <v>CUMPLE</v>
      </c>
      <c r="U208" s="51" t="str">
        <f>IF($G208&gt;NORMA!$D$12,"NO CUMPLE","CUMPLE")</f>
        <v>CUMPLE</v>
      </c>
      <c r="V208" s="51" t="str">
        <f>IF($H208&gt;NORMA!$D$13,"NO CUMPLE","CUMPLE")</f>
        <v>CUMPLE</v>
      </c>
      <c r="W208" s="51" t="str">
        <f>IF($O208&gt;NORMA!$D$14,"NO CUMPLE","CUMPLE")</f>
        <v>CUMPLE</v>
      </c>
      <c r="X208" s="51" t="str">
        <f>IF(AND($N208&gt;=NORMA!$Q$4, $N208&lt;=NORMA!$R$4),"CUMPLE","NO CUMPLE")</f>
        <v>CUMPLE</v>
      </c>
      <c r="Y208" s="51" t="str">
        <f>IF($I208&gt;NORMA!$D$16,"NO CUMPLE","CUMPLE")</f>
        <v>CUMPLE</v>
      </c>
      <c r="Z208" s="51" t="str">
        <f>IF($M208&lt;NORMA!$D$23,"NO CUMPLE","CUMPLE")</f>
        <v>CUMPLE</v>
      </c>
      <c r="AA208" s="51" t="str">
        <f>IF($E208&gt;NORMA!$D$24,"NO CUMPLE","CUMPLE")</f>
        <v>CUMPLE</v>
      </c>
      <c r="AB208" s="51" t="str">
        <f>IF($F208&gt;NORMA!$D$25,"NO CUMPLE","CUMPLE")</f>
        <v>CUMPLE</v>
      </c>
      <c r="AC208" s="51" t="str">
        <f>IF($K208&gt;NORMA!$D$26,"NO CUMPLE","CUMPLE")</f>
        <v>NO CUMPLE</v>
      </c>
      <c r="AD208" s="51" t="str">
        <f>IF($J208&gt;NORMA!$D$27,"NO CUMPLE","CUMPLE")</f>
        <v>CUMPLE</v>
      </c>
      <c r="AE208" s="51" t="str">
        <f>IF($G208&gt;NORMA!$D$28,"NO CUMPLE","CUMPLE")</f>
        <v>CUMPLE</v>
      </c>
      <c r="AF208" s="51" t="str">
        <f>IF($H208&gt;NORMA!$D$29,"NO CUMPLE","CUMPLE")</f>
        <v>CUMPLE</v>
      </c>
      <c r="AG208" s="51" t="str">
        <f>IF($O208&gt;NORMA!$D$30,"NO CUMPLE","CUMPLE")</f>
        <v>NO CUMPLE</v>
      </c>
      <c r="AH208" s="51" t="str">
        <f>IF(AND($N208&gt;=NORMA!$R$18, $N208&lt;=NORMA!$S$18),"CUMPLE","NO CUMPLE")</f>
        <v>CUMPLE</v>
      </c>
      <c r="AI208" s="51" t="str">
        <f>IF($I208&gt;NORMA!$D$32,"NO CUMPLE","CUMPLE")</f>
        <v>NO CUMPLE</v>
      </c>
    </row>
    <row r="209" spans="1:35" ht="14.25" customHeight="1" x14ac:dyDescent="0.35">
      <c r="A209" s="40" t="s">
        <v>60</v>
      </c>
      <c r="B209" s="91" t="s">
        <v>58</v>
      </c>
      <c r="C209" s="42">
        <v>41316</v>
      </c>
      <c r="D209" s="52">
        <v>0.58333333333333304</v>
      </c>
      <c r="E209" s="53">
        <v>41.7</v>
      </c>
      <c r="F209" s="53">
        <v>132</v>
      </c>
      <c r="G209" s="53">
        <v>53</v>
      </c>
      <c r="H209" s="53">
        <v>19</v>
      </c>
      <c r="I209" s="54">
        <v>3.26</v>
      </c>
      <c r="J209" s="54">
        <v>1.85</v>
      </c>
      <c r="K209" s="47">
        <v>18.39</v>
      </c>
      <c r="L209" s="55">
        <v>0.36371219138329502</v>
      </c>
      <c r="M209" s="50">
        <v>3.15</v>
      </c>
      <c r="N209" s="50">
        <v>7.63</v>
      </c>
      <c r="O209" s="50">
        <v>930000</v>
      </c>
      <c r="P209" s="51" t="str">
        <f>IF($M209&lt;NORMA!$D$7,"NO CUMPLE","CUMPLE")</f>
        <v>CUMPLE</v>
      </c>
      <c r="Q209" s="51" t="str">
        <f>IF($E209&gt;NORMA!$D$8,"NO CUMPLE","CUMPLE")</f>
        <v>CUMPLE</v>
      </c>
      <c r="R209" s="51" t="str">
        <f>IF($F209&gt;NORMA!$D$9,"NO CUMPLE","CUMPLE")</f>
        <v>CUMPLE</v>
      </c>
      <c r="S209" s="51" t="str">
        <f>IF($K209&gt;NORMA!$D$10,"NO CUMPLE","CUMPLE")</f>
        <v>CUMPLE</v>
      </c>
      <c r="T209" s="51" t="str">
        <f>IF($J209&gt;NORMA!$D$11,"NO CUMPLE","CUMPLE")</f>
        <v>CUMPLE</v>
      </c>
      <c r="U209" s="51" t="str">
        <f>IF($G209&gt;NORMA!$D$12,"NO CUMPLE","CUMPLE")</f>
        <v>CUMPLE</v>
      </c>
      <c r="V209" s="51" t="str">
        <f>IF($H209&gt;NORMA!$D$13,"NO CUMPLE","CUMPLE")</f>
        <v>CUMPLE</v>
      </c>
      <c r="W209" s="51" t="str">
        <f>IF($O209&gt;NORMA!$D$14,"NO CUMPLE","CUMPLE")</f>
        <v>CUMPLE</v>
      </c>
      <c r="X209" s="51" t="str">
        <f>IF(AND($N209&gt;=NORMA!$Q$4, $N209&lt;=NORMA!$R$4),"CUMPLE","NO CUMPLE")</f>
        <v>CUMPLE</v>
      </c>
      <c r="Y209" s="51" t="str">
        <f>IF($I209&gt;NORMA!$D$16,"NO CUMPLE","CUMPLE")</f>
        <v>CUMPLE</v>
      </c>
      <c r="Z209" s="51" t="str">
        <f>IF($M209&lt;NORMA!$D$23,"NO CUMPLE","CUMPLE")</f>
        <v>CUMPLE</v>
      </c>
      <c r="AA209" s="51" t="str">
        <f>IF($E209&gt;NORMA!$D$24,"NO CUMPLE","CUMPLE")</f>
        <v>CUMPLE</v>
      </c>
      <c r="AB209" s="51" t="str">
        <f>IF($F209&gt;NORMA!$D$25,"NO CUMPLE","CUMPLE")</f>
        <v>CUMPLE</v>
      </c>
      <c r="AC209" s="51" t="str">
        <f>IF($K209&gt;NORMA!$D$26,"NO CUMPLE","CUMPLE")</f>
        <v>NO CUMPLE</v>
      </c>
      <c r="AD209" s="51" t="str">
        <f>IF($J209&gt;NORMA!$D$27,"NO CUMPLE","CUMPLE")</f>
        <v>CUMPLE</v>
      </c>
      <c r="AE209" s="51" t="str">
        <f>IF($G209&gt;NORMA!$D$28,"NO CUMPLE","CUMPLE")</f>
        <v>NO CUMPLE</v>
      </c>
      <c r="AF209" s="51" t="str">
        <f>IF($H209&gt;NORMA!$D$29,"NO CUMPLE","CUMPLE")</f>
        <v>NO CUMPLE</v>
      </c>
      <c r="AG209" s="51" t="str">
        <f>IF($O209&gt;NORMA!$D$30,"NO CUMPLE","CUMPLE")</f>
        <v>NO CUMPLE</v>
      </c>
      <c r="AH209" s="51" t="str">
        <f>IF(AND($N209&gt;=NORMA!$R$18, $N209&lt;=NORMA!$S$18),"CUMPLE","NO CUMPLE")</f>
        <v>CUMPLE</v>
      </c>
      <c r="AI209" s="51" t="str">
        <f>IF($I209&gt;NORMA!$D$32,"NO CUMPLE","CUMPLE")</f>
        <v>NO CUMPLE</v>
      </c>
    </row>
    <row r="210" spans="1:35" ht="14.25" customHeight="1" x14ac:dyDescent="0.35">
      <c r="A210" s="40" t="s">
        <v>57</v>
      </c>
      <c r="B210" s="91" t="s">
        <v>58</v>
      </c>
      <c r="C210" s="42">
        <v>41320</v>
      </c>
      <c r="D210" s="52">
        <v>0.33333333333333298</v>
      </c>
      <c r="E210" s="53">
        <v>12.8</v>
      </c>
      <c r="F210" s="53">
        <v>41.5</v>
      </c>
      <c r="G210" s="53">
        <v>35</v>
      </c>
      <c r="H210" s="44">
        <v>3.6</v>
      </c>
      <c r="I210" s="54">
        <v>0.51</v>
      </c>
      <c r="J210" s="54">
        <v>0.77</v>
      </c>
      <c r="K210" s="47">
        <v>8.36</v>
      </c>
      <c r="L210" s="55">
        <v>0.654631821666667</v>
      </c>
      <c r="M210" s="50">
        <v>1.21</v>
      </c>
      <c r="N210" s="50">
        <v>7.21</v>
      </c>
      <c r="O210" s="50">
        <v>2300000</v>
      </c>
      <c r="P210" s="51" t="str">
        <f>IF($M210&lt;NORMA!$D$7,"NO CUMPLE","CUMPLE")</f>
        <v>CUMPLE</v>
      </c>
      <c r="Q210" s="51" t="str">
        <f>IF($E210&gt;NORMA!$D$8,"NO CUMPLE","CUMPLE")</f>
        <v>CUMPLE</v>
      </c>
      <c r="R210" s="51" t="str">
        <f>IF($F210&gt;NORMA!$D$9,"NO CUMPLE","CUMPLE")</f>
        <v>CUMPLE</v>
      </c>
      <c r="S210" s="51" t="str">
        <f>IF($K210&gt;NORMA!$D$10,"NO CUMPLE","CUMPLE")</f>
        <v>CUMPLE</v>
      </c>
      <c r="T210" s="51" t="str">
        <f>IF($J210&gt;NORMA!$D$11,"NO CUMPLE","CUMPLE")</f>
        <v>CUMPLE</v>
      </c>
      <c r="U210" s="51" t="str">
        <f>IF($G210&gt;NORMA!$D$12,"NO CUMPLE","CUMPLE")</f>
        <v>CUMPLE</v>
      </c>
      <c r="V210" s="51" t="str">
        <f>IF($H210&gt;NORMA!$D$13,"NO CUMPLE","CUMPLE")</f>
        <v>CUMPLE</v>
      </c>
      <c r="W210" s="51" t="str">
        <f>IF($O210&gt;NORMA!$D$14,"NO CUMPLE","CUMPLE")</f>
        <v>NO CUMPLE</v>
      </c>
      <c r="X210" s="51" t="str">
        <f>IF(AND($N210&gt;=NORMA!$Q$4, $N210&lt;=NORMA!$R$4),"CUMPLE","NO CUMPLE")</f>
        <v>CUMPLE</v>
      </c>
      <c r="Y210" s="51" t="str">
        <f>IF($I210&gt;NORMA!$D$16,"NO CUMPLE","CUMPLE")</f>
        <v>CUMPLE</v>
      </c>
      <c r="Z210" s="51" t="str">
        <f>IF($M210&lt;NORMA!$D$23,"NO CUMPLE","CUMPLE")</f>
        <v>CUMPLE</v>
      </c>
      <c r="AA210" s="51" t="str">
        <f>IF($E210&gt;NORMA!$D$24,"NO CUMPLE","CUMPLE")</f>
        <v>CUMPLE</v>
      </c>
      <c r="AB210" s="51" t="str">
        <f>IF($F210&gt;NORMA!$D$25,"NO CUMPLE","CUMPLE")</f>
        <v>CUMPLE</v>
      </c>
      <c r="AC210" s="51" t="str">
        <f>IF($K210&gt;NORMA!$D$26,"NO CUMPLE","CUMPLE")</f>
        <v>NO CUMPLE</v>
      </c>
      <c r="AD210" s="51" t="str">
        <f>IF($J210&gt;NORMA!$D$27,"NO CUMPLE","CUMPLE")</f>
        <v>CUMPLE</v>
      </c>
      <c r="AE210" s="51" t="str">
        <f>IF($G210&gt;NORMA!$D$28,"NO CUMPLE","CUMPLE")</f>
        <v>CUMPLE</v>
      </c>
      <c r="AF210" s="51" t="str">
        <f>IF($H210&gt;NORMA!$D$29,"NO CUMPLE","CUMPLE")</f>
        <v>CUMPLE</v>
      </c>
      <c r="AG210" s="51" t="str">
        <f>IF($O210&gt;NORMA!$D$30,"NO CUMPLE","CUMPLE")</f>
        <v>NO CUMPLE</v>
      </c>
      <c r="AH210" s="51" t="str">
        <f>IF(AND($N210&gt;=NORMA!$R$18, $N210&lt;=NORMA!$S$18),"CUMPLE","NO CUMPLE")</f>
        <v>CUMPLE</v>
      </c>
      <c r="AI210" s="51" t="str">
        <f>IF($I210&gt;NORMA!$D$32,"NO CUMPLE","CUMPLE")</f>
        <v>CUMPLE</v>
      </c>
    </row>
    <row r="211" spans="1:35" ht="14.25" customHeight="1" x14ac:dyDescent="0.35">
      <c r="A211" s="40" t="s">
        <v>59</v>
      </c>
      <c r="B211" s="111" t="s">
        <v>58</v>
      </c>
      <c r="C211" s="56">
        <v>41334</v>
      </c>
      <c r="D211" s="52">
        <v>0.58333333333333304</v>
      </c>
      <c r="E211" s="53">
        <v>131</v>
      </c>
      <c r="F211" s="53">
        <v>290</v>
      </c>
      <c r="G211" s="53">
        <v>90</v>
      </c>
      <c r="H211" s="53">
        <v>43</v>
      </c>
      <c r="I211" s="54">
        <v>4.8600000000000003</v>
      </c>
      <c r="J211" s="54">
        <v>4.97</v>
      </c>
      <c r="K211" s="47">
        <v>30.37</v>
      </c>
      <c r="L211" s="55">
        <v>8.2622746282301596E-2</v>
      </c>
      <c r="M211" s="50">
        <v>0.67</v>
      </c>
      <c r="N211" s="50">
        <v>7.43</v>
      </c>
      <c r="O211" s="50">
        <v>15000000</v>
      </c>
      <c r="P211" s="51" t="str">
        <f>IF($M211&lt;NORMA!$D$7,"NO CUMPLE","CUMPLE")</f>
        <v>CUMPLE</v>
      </c>
      <c r="Q211" s="51" t="str">
        <f>IF($E211&gt;NORMA!$D$8,"NO CUMPLE","CUMPLE")</f>
        <v>CUMPLE</v>
      </c>
      <c r="R211" s="51" t="str">
        <f>IF($F211&gt;NORMA!$D$9,"NO CUMPLE","CUMPLE")</f>
        <v>CUMPLE</v>
      </c>
      <c r="S211" s="51" t="str">
        <f>IF($K211&gt;NORMA!$D$10,"NO CUMPLE","CUMPLE")</f>
        <v>CUMPLE</v>
      </c>
      <c r="T211" s="51" t="str">
        <f>IF($J211&gt;NORMA!$D$11,"NO CUMPLE","CUMPLE")</f>
        <v>CUMPLE</v>
      </c>
      <c r="U211" s="51" t="str">
        <f>IF($G211&gt;NORMA!$D$12,"NO CUMPLE","CUMPLE")</f>
        <v>CUMPLE</v>
      </c>
      <c r="V211" s="51" t="str">
        <f>IF($H211&gt;NORMA!$D$13,"NO CUMPLE","CUMPLE")</f>
        <v>NO CUMPLE</v>
      </c>
      <c r="W211" s="51" t="str">
        <f>IF($O211&gt;NORMA!$D$14,"NO CUMPLE","CUMPLE")</f>
        <v>NO CUMPLE</v>
      </c>
      <c r="X211" s="51" t="str">
        <f>IF(AND($N211&gt;=NORMA!$Q$4, $N211&lt;=NORMA!$R$4),"CUMPLE","NO CUMPLE")</f>
        <v>CUMPLE</v>
      </c>
      <c r="Y211" s="51" t="str">
        <f>IF($I211&gt;NORMA!$D$16,"NO CUMPLE","CUMPLE")</f>
        <v>NO CUMPLE</v>
      </c>
      <c r="Z211" s="51" t="str">
        <f>IF($M211&lt;NORMA!$D$23,"NO CUMPLE","CUMPLE")</f>
        <v>NO CUMPLE</v>
      </c>
      <c r="AA211" s="51" t="str">
        <f>IF($E211&gt;NORMA!$D$24,"NO CUMPLE","CUMPLE")</f>
        <v>NO CUMPLE</v>
      </c>
      <c r="AB211" s="51" t="str">
        <f>IF($F211&gt;NORMA!$D$25,"NO CUMPLE","CUMPLE")</f>
        <v>NO CUMPLE</v>
      </c>
      <c r="AC211" s="51" t="str">
        <f>IF($K211&gt;NORMA!$D$26,"NO CUMPLE","CUMPLE")</f>
        <v>NO CUMPLE</v>
      </c>
      <c r="AD211" s="51" t="str">
        <f>IF($J211&gt;NORMA!$D$27,"NO CUMPLE","CUMPLE")</f>
        <v>CUMPLE</v>
      </c>
      <c r="AE211" s="51" t="str">
        <f>IF($G211&gt;NORMA!$D$28,"NO CUMPLE","CUMPLE")</f>
        <v>NO CUMPLE</v>
      </c>
      <c r="AF211" s="51" t="str">
        <f>IF($H211&gt;NORMA!$D$29,"NO CUMPLE","CUMPLE")</f>
        <v>NO CUMPLE</v>
      </c>
      <c r="AG211" s="51" t="str">
        <f>IF($O211&gt;NORMA!$D$30,"NO CUMPLE","CUMPLE")</f>
        <v>NO CUMPLE</v>
      </c>
      <c r="AH211" s="51" t="str">
        <f>IF(AND($N211&gt;=NORMA!$R$18, $N211&lt;=NORMA!$S$18),"CUMPLE","NO CUMPLE")</f>
        <v>CUMPLE</v>
      </c>
      <c r="AI211" s="51" t="str">
        <f>IF($I211&gt;NORMA!$D$32,"NO CUMPLE","CUMPLE")</f>
        <v>NO CUMPLE</v>
      </c>
    </row>
    <row r="212" spans="1:35" ht="14.25" customHeight="1" x14ac:dyDescent="0.35">
      <c r="A212" s="40" t="s">
        <v>60</v>
      </c>
      <c r="B212" s="91" t="s">
        <v>58</v>
      </c>
      <c r="C212" s="42">
        <v>41337</v>
      </c>
      <c r="D212" s="52">
        <v>0.27083333333333298</v>
      </c>
      <c r="E212" s="53">
        <v>38.4</v>
      </c>
      <c r="F212" s="53">
        <v>116</v>
      </c>
      <c r="G212" s="53">
        <v>32</v>
      </c>
      <c r="H212" s="53">
        <v>16</v>
      </c>
      <c r="I212" s="54">
        <v>2.2999999999999998</v>
      </c>
      <c r="J212" s="54">
        <v>2.87</v>
      </c>
      <c r="K212" s="47">
        <v>21.11</v>
      </c>
      <c r="L212" s="55">
        <v>0.25040548989210398</v>
      </c>
      <c r="M212" s="50">
        <v>0.99</v>
      </c>
      <c r="N212" s="50">
        <v>7.56</v>
      </c>
      <c r="O212" s="50">
        <v>1500000</v>
      </c>
      <c r="P212" s="51" t="str">
        <f>IF($M212&lt;NORMA!$D$7,"NO CUMPLE","CUMPLE")</f>
        <v>CUMPLE</v>
      </c>
      <c r="Q212" s="51" t="str">
        <f>IF($E212&gt;NORMA!$D$8,"NO CUMPLE","CUMPLE")</f>
        <v>CUMPLE</v>
      </c>
      <c r="R212" s="51" t="str">
        <f>IF($F212&gt;NORMA!$D$9,"NO CUMPLE","CUMPLE")</f>
        <v>CUMPLE</v>
      </c>
      <c r="S212" s="51" t="str">
        <f>IF($K212&gt;NORMA!$D$10,"NO CUMPLE","CUMPLE")</f>
        <v>CUMPLE</v>
      </c>
      <c r="T212" s="51" t="str">
        <f>IF($J212&gt;NORMA!$D$11,"NO CUMPLE","CUMPLE")</f>
        <v>CUMPLE</v>
      </c>
      <c r="U212" s="51" t="str">
        <f>IF($G212&gt;NORMA!$D$12,"NO CUMPLE","CUMPLE")</f>
        <v>CUMPLE</v>
      </c>
      <c r="V212" s="51" t="str">
        <f>IF($H212&gt;NORMA!$D$13,"NO CUMPLE","CUMPLE")</f>
        <v>CUMPLE</v>
      </c>
      <c r="W212" s="51" t="str">
        <f>IF($O212&gt;NORMA!$D$14,"NO CUMPLE","CUMPLE")</f>
        <v>NO CUMPLE</v>
      </c>
      <c r="X212" s="51" t="str">
        <f>IF(AND($N212&gt;=NORMA!$Q$4, $N212&lt;=NORMA!$R$4),"CUMPLE","NO CUMPLE")</f>
        <v>CUMPLE</v>
      </c>
      <c r="Y212" s="51" t="str">
        <f>IF($I212&gt;NORMA!$D$16,"NO CUMPLE","CUMPLE")</f>
        <v>CUMPLE</v>
      </c>
      <c r="Z212" s="51" t="str">
        <f>IF($M212&lt;NORMA!$D$23,"NO CUMPLE","CUMPLE")</f>
        <v>NO CUMPLE</v>
      </c>
      <c r="AA212" s="51" t="str">
        <f>IF($E212&gt;NORMA!$D$24,"NO CUMPLE","CUMPLE")</f>
        <v>CUMPLE</v>
      </c>
      <c r="AB212" s="51" t="str">
        <f>IF($F212&gt;NORMA!$D$25,"NO CUMPLE","CUMPLE")</f>
        <v>CUMPLE</v>
      </c>
      <c r="AC212" s="51" t="str">
        <f>IF($K212&gt;NORMA!$D$26,"NO CUMPLE","CUMPLE")</f>
        <v>NO CUMPLE</v>
      </c>
      <c r="AD212" s="51" t="str">
        <f>IF($J212&gt;NORMA!$D$27,"NO CUMPLE","CUMPLE")</f>
        <v>CUMPLE</v>
      </c>
      <c r="AE212" s="51" t="str">
        <f>IF($G212&gt;NORMA!$D$28,"NO CUMPLE","CUMPLE")</f>
        <v>CUMPLE</v>
      </c>
      <c r="AF212" s="51" t="str">
        <f>IF($H212&gt;NORMA!$D$29,"NO CUMPLE","CUMPLE")</f>
        <v>NO CUMPLE</v>
      </c>
      <c r="AG212" s="51" t="str">
        <f>IF($O212&gt;NORMA!$D$30,"NO CUMPLE","CUMPLE")</f>
        <v>NO CUMPLE</v>
      </c>
      <c r="AH212" s="51" t="str">
        <f>IF(AND($N212&gt;=NORMA!$R$18, $N212&lt;=NORMA!$S$18),"CUMPLE","NO CUMPLE")</f>
        <v>CUMPLE</v>
      </c>
      <c r="AI212" s="51" t="str">
        <f>IF($I212&gt;NORMA!$D$32,"NO CUMPLE","CUMPLE")</f>
        <v>NO CUMPLE</v>
      </c>
    </row>
    <row r="213" spans="1:35" ht="14.25" customHeight="1" x14ac:dyDescent="0.35">
      <c r="A213" s="40" t="s">
        <v>57</v>
      </c>
      <c r="B213" s="91" t="s">
        <v>58</v>
      </c>
      <c r="C213" s="42">
        <v>41340</v>
      </c>
      <c r="D213" s="52">
        <v>0.25</v>
      </c>
      <c r="E213" s="53">
        <v>34.799999999999997</v>
      </c>
      <c r="F213" s="53">
        <v>121</v>
      </c>
      <c r="G213" s="53">
        <v>33.799999999999997</v>
      </c>
      <c r="H213" s="53">
        <v>9.9</v>
      </c>
      <c r="I213" s="54">
        <v>2.2999999999999998</v>
      </c>
      <c r="J213" s="54">
        <v>2.57</v>
      </c>
      <c r="K213" s="47">
        <v>23.11</v>
      </c>
      <c r="L213" s="55">
        <v>0.20376762500000001</v>
      </c>
      <c r="M213" s="50">
        <v>0.8</v>
      </c>
      <c r="N213" s="50">
        <v>7.22</v>
      </c>
      <c r="O213" s="50">
        <v>910000</v>
      </c>
      <c r="P213" s="51" t="str">
        <f>IF($M213&lt;NORMA!$D$7,"NO CUMPLE","CUMPLE")</f>
        <v>CUMPLE</v>
      </c>
      <c r="Q213" s="51" t="str">
        <f>IF($E213&gt;NORMA!$D$8,"NO CUMPLE","CUMPLE")</f>
        <v>CUMPLE</v>
      </c>
      <c r="R213" s="51" t="str">
        <f>IF($F213&gt;NORMA!$D$9,"NO CUMPLE","CUMPLE")</f>
        <v>CUMPLE</v>
      </c>
      <c r="S213" s="51" t="str">
        <f>IF($K213&gt;NORMA!$D$10,"NO CUMPLE","CUMPLE")</f>
        <v>CUMPLE</v>
      </c>
      <c r="T213" s="51" t="str">
        <f>IF($J213&gt;NORMA!$D$11,"NO CUMPLE","CUMPLE")</f>
        <v>CUMPLE</v>
      </c>
      <c r="U213" s="51" t="str">
        <f>IF($G213&gt;NORMA!$D$12,"NO CUMPLE","CUMPLE")</f>
        <v>CUMPLE</v>
      </c>
      <c r="V213" s="51" t="str">
        <f>IF($H213&gt;NORMA!$D$13,"NO CUMPLE","CUMPLE")</f>
        <v>CUMPLE</v>
      </c>
      <c r="W213" s="51" t="str">
        <f>IF($O213&gt;NORMA!$D$14,"NO CUMPLE","CUMPLE")</f>
        <v>CUMPLE</v>
      </c>
      <c r="X213" s="51" t="str">
        <f>IF(AND($N213&gt;=NORMA!$Q$4, $N213&lt;=NORMA!$R$4),"CUMPLE","NO CUMPLE")</f>
        <v>CUMPLE</v>
      </c>
      <c r="Y213" s="51" t="str">
        <f>IF($I213&gt;NORMA!$D$16,"NO CUMPLE","CUMPLE")</f>
        <v>CUMPLE</v>
      </c>
      <c r="Z213" s="51" t="str">
        <f>IF($M213&lt;NORMA!$D$23,"NO CUMPLE","CUMPLE")</f>
        <v>NO CUMPLE</v>
      </c>
      <c r="AA213" s="51" t="str">
        <f>IF($E213&gt;NORMA!$D$24,"NO CUMPLE","CUMPLE")</f>
        <v>CUMPLE</v>
      </c>
      <c r="AB213" s="51" t="str">
        <f>IF($F213&gt;NORMA!$D$25,"NO CUMPLE","CUMPLE")</f>
        <v>CUMPLE</v>
      </c>
      <c r="AC213" s="51" t="str">
        <f>IF($K213&gt;NORMA!$D$26,"NO CUMPLE","CUMPLE")</f>
        <v>NO CUMPLE</v>
      </c>
      <c r="AD213" s="51" t="str">
        <f>IF($J213&gt;NORMA!$D$27,"NO CUMPLE","CUMPLE")</f>
        <v>CUMPLE</v>
      </c>
      <c r="AE213" s="51" t="str">
        <f>IF($G213&gt;NORMA!$D$28,"NO CUMPLE","CUMPLE")</f>
        <v>CUMPLE</v>
      </c>
      <c r="AF213" s="51" t="str">
        <f>IF($H213&gt;NORMA!$D$29,"NO CUMPLE","CUMPLE")</f>
        <v>CUMPLE</v>
      </c>
      <c r="AG213" s="51" t="str">
        <f>IF($O213&gt;NORMA!$D$30,"NO CUMPLE","CUMPLE")</f>
        <v>NO CUMPLE</v>
      </c>
      <c r="AH213" s="51" t="str">
        <f>IF(AND($N213&gt;=NORMA!$R$18, $N213&lt;=NORMA!$S$18),"CUMPLE","NO CUMPLE")</f>
        <v>CUMPLE</v>
      </c>
      <c r="AI213" s="51" t="str">
        <f>IF($I213&gt;NORMA!$D$32,"NO CUMPLE","CUMPLE")</f>
        <v>NO CUMPLE</v>
      </c>
    </row>
    <row r="214" spans="1:35" ht="14.25" customHeight="1" x14ac:dyDescent="0.35">
      <c r="A214" s="40" t="s">
        <v>59</v>
      </c>
      <c r="B214" s="111" t="s">
        <v>58</v>
      </c>
      <c r="C214" s="56">
        <v>41365</v>
      </c>
      <c r="D214" s="52">
        <v>0.41666666666666702</v>
      </c>
      <c r="E214" s="53">
        <v>112</v>
      </c>
      <c r="F214" s="53">
        <v>333</v>
      </c>
      <c r="G214" s="53">
        <v>129</v>
      </c>
      <c r="H214" s="53">
        <v>31</v>
      </c>
      <c r="I214" s="54">
        <v>6.52</v>
      </c>
      <c r="J214" s="54">
        <v>6.26</v>
      </c>
      <c r="K214" s="47">
        <v>52.423999999999999</v>
      </c>
      <c r="L214" s="55">
        <v>6.4702352224465506E-2</v>
      </c>
      <c r="M214" s="50">
        <v>2.0099999999999998</v>
      </c>
      <c r="N214" s="50">
        <v>8.4499999999999993</v>
      </c>
      <c r="O214" s="50">
        <v>930000</v>
      </c>
      <c r="P214" s="51" t="str">
        <f>IF($M214&lt;NORMA!$D$7,"NO CUMPLE","CUMPLE")</f>
        <v>CUMPLE</v>
      </c>
      <c r="Q214" s="51" t="str">
        <f>IF($E214&gt;NORMA!$D$8,"NO CUMPLE","CUMPLE")</f>
        <v>CUMPLE</v>
      </c>
      <c r="R214" s="51" t="str">
        <f>IF($F214&gt;NORMA!$D$9,"NO CUMPLE","CUMPLE")</f>
        <v>NO CUMPLE</v>
      </c>
      <c r="S214" s="51" t="str">
        <f>IF($K214&gt;NORMA!$D$10,"NO CUMPLE","CUMPLE")</f>
        <v>NO CUMPLE</v>
      </c>
      <c r="T214" s="51" t="str">
        <f>IF($J214&gt;NORMA!$D$11,"NO CUMPLE","CUMPLE")</f>
        <v>NO CUMPLE</v>
      </c>
      <c r="U214" s="51" t="str">
        <f>IF($G214&gt;NORMA!$D$12,"NO CUMPLE","CUMPLE")</f>
        <v>CUMPLE</v>
      </c>
      <c r="V214" s="51" t="str">
        <f>IF($H214&gt;NORMA!$D$13,"NO CUMPLE","CUMPLE")</f>
        <v>NO CUMPLE</v>
      </c>
      <c r="W214" s="51" t="str">
        <f>IF($O214&gt;NORMA!$D$14,"NO CUMPLE","CUMPLE")</f>
        <v>CUMPLE</v>
      </c>
      <c r="X214" s="51" t="str">
        <f>IF(AND($N214&gt;=NORMA!$Q$4, $N214&lt;=NORMA!$R$4),"CUMPLE","NO CUMPLE")</f>
        <v>CUMPLE</v>
      </c>
      <c r="Y214" s="51" t="str">
        <f>IF($I214&gt;NORMA!$D$16,"NO CUMPLE","CUMPLE")</f>
        <v>NO CUMPLE</v>
      </c>
      <c r="Z214" s="51" t="str">
        <f>IF($M214&lt;NORMA!$D$23,"NO CUMPLE","CUMPLE")</f>
        <v>CUMPLE</v>
      </c>
      <c r="AA214" s="51" t="str">
        <f>IF($E214&gt;NORMA!$D$24,"NO CUMPLE","CUMPLE")</f>
        <v>NO CUMPLE</v>
      </c>
      <c r="AB214" s="51" t="str">
        <f>IF($F214&gt;NORMA!$D$25,"NO CUMPLE","CUMPLE")</f>
        <v>NO CUMPLE</v>
      </c>
      <c r="AC214" s="51" t="str">
        <f>IF($K214&gt;NORMA!$D$26,"NO CUMPLE","CUMPLE")</f>
        <v>NO CUMPLE</v>
      </c>
      <c r="AD214" s="51" t="str">
        <f>IF($J214&gt;NORMA!$D$27,"NO CUMPLE","CUMPLE")</f>
        <v>NO CUMPLE</v>
      </c>
      <c r="AE214" s="51" t="str">
        <f>IF($G214&gt;NORMA!$D$28,"NO CUMPLE","CUMPLE")</f>
        <v>NO CUMPLE</v>
      </c>
      <c r="AF214" s="51" t="str">
        <f>IF($H214&gt;NORMA!$D$29,"NO CUMPLE","CUMPLE")</f>
        <v>NO CUMPLE</v>
      </c>
      <c r="AG214" s="51" t="str">
        <f>IF($O214&gt;NORMA!$D$30,"NO CUMPLE","CUMPLE")</f>
        <v>NO CUMPLE</v>
      </c>
      <c r="AH214" s="51" t="str">
        <f>IF(AND($N214&gt;=NORMA!$R$18, $N214&lt;=NORMA!$S$18),"CUMPLE","NO CUMPLE")</f>
        <v>CUMPLE</v>
      </c>
      <c r="AI214" s="51" t="str">
        <f>IF($I214&gt;NORMA!$D$32,"NO CUMPLE","CUMPLE")</f>
        <v>NO CUMPLE</v>
      </c>
    </row>
    <row r="215" spans="1:35" ht="14.25" customHeight="1" x14ac:dyDescent="0.35">
      <c r="A215" s="40" t="s">
        <v>60</v>
      </c>
      <c r="B215" s="91" t="s">
        <v>58</v>
      </c>
      <c r="C215" s="42">
        <v>41365</v>
      </c>
      <c r="D215" s="52">
        <v>0.66666666666666696</v>
      </c>
      <c r="E215" s="53">
        <v>39</v>
      </c>
      <c r="F215" s="53">
        <v>156</v>
      </c>
      <c r="G215" s="53">
        <v>53</v>
      </c>
      <c r="H215" s="53">
        <v>21</v>
      </c>
      <c r="I215" s="54">
        <v>3.88</v>
      </c>
      <c r="J215" s="54">
        <v>2.94</v>
      </c>
      <c r="K215" s="47">
        <v>25.312000000000001</v>
      </c>
      <c r="L215" s="55">
        <v>0.23187915882117599</v>
      </c>
      <c r="M215" s="50">
        <v>2.88</v>
      </c>
      <c r="N215" s="50">
        <v>8.44</v>
      </c>
      <c r="O215" s="50">
        <v>930000</v>
      </c>
      <c r="P215" s="51" t="str">
        <f>IF($M215&lt;NORMA!$D$7,"NO CUMPLE","CUMPLE")</f>
        <v>CUMPLE</v>
      </c>
      <c r="Q215" s="51" t="str">
        <f>IF($E215&gt;NORMA!$D$8,"NO CUMPLE","CUMPLE")</f>
        <v>CUMPLE</v>
      </c>
      <c r="R215" s="51" t="str">
        <f>IF($F215&gt;NORMA!$D$9,"NO CUMPLE","CUMPLE")</f>
        <v>CUMPLE</v>
      </c>
      <c r="S215" s="51" t="str">
        <f>IF($K215&gt;NORMA!$D$10,"NO CUMPLE","CUMPLE")</f>
        <v>CUMPLE</v>
      </c>
      <c r="T215" s="51" t="str">
        <f>IF($J215&gt;NORMA!$D$11,"NO CUMPLE","CUMPLE")</f>
        <v>CUMPLE</v>
      </c>
      <c r="U215" s="51" t="str">
        <f>IF($G215&gt;NORMA!$D$12,"NO CUMPLE","CUMPLE")</f>
        <v>CUMPLE</v>
      </c>
      <c r="V215" s="51" t="str">
        <f>IF($H215&gt;NORMA!$D$13,"NO CUMPLE","CUMPLE")</f>
        <v>CUMPLE</v>
      </c>
      <c r="W215" s="51" t="str">
        <f>IF($O215&gt;NORMA!$D$14,"NO CUMPLE","CUMPLE")</f>
        <v>CUMPLE</v>
      </c>
      <c r="X215" s="51" t="str">
        <f>IF(AND($N215&gt;=NORMA!$Q$4, $N215&lt;=NORMA!$R$4),"CUMPLE","NO CUMPLE")</f>
        <v>CUMPLE</v>
      </c>
      <c r="Y215" s="51" t="str">
        <f>IF($I215&gt;NORMA!$D$16,"NO CUMPLE","CUMPLE")</f>
        <v>CUMPLE</v>
      </c>
      <c r="Z215" s="51" t="str">
        <f>IF($M215&lt;NORMA!$D$23,"NO CUMPLE","CUMPLE")</f>
        <v>CUMPLE</v>
      </c>
      <c r="AA215" s="51" t="str">
        <f>IF($E215&gt;NORMA!$D$24,"NO CUMPLE","CUMPLE")</f>
        <v>CUMPLE</v>
      </c>
      <c r="AB215" s="51" t="str">
        <f>IF($F215&gt;NORMA!$D$25,"NO CUMPLE","CUMPLE")</f>
        <v>CUMPLE</v>
      </c>
      <c r="AC215" s="51" t="str">
        <f>IF($K215&gt;NORMA!$D$26,"NO CUMPLE","CUMPLE")</f>
        <v>NO CUMPLE</v>
      </c>
      <c r="AD215" s="51" t="str">
        <f>IF($J215&gt;NORMA!$D$27,"NO CUMPLE","CUMPLE")</f>
        <v>CUMPLE</v>
      </c>
      <c r="AE215" s="51" t="str">
        <f>IF($G215&gt;NORMA!$D$28,"NO CUMPLE","CUMPLE")</f>
        <v>NO CUMPLE</v>
      </c>
      <c r="AF215" s="51" t="str">
        <f>IF($H215&gt;NORMA!$D$29,"NO CUMPLE","CUMPLE")</f>
        <v>NO CUMPLE</v>
      </c>
      <c r="AG215" s="51" t="str">
        <f>IF($O215&gt;NORMA!$D$30,"NO CUMPLE","CUMPLE")</f>
        <v>NO CUMPLE</v>
      </c>
      <c r="AH215" s="51" t="str">
        <f>IF(AND($N215&gt;=NORMA!$R$18, $N215&lt;=NORMA!$S$18),"CUMPLE","NO CUMPLE")</f>
        <v>CUMPLE</v>
      </c>
      <c r="AI215" s="51" t="str">
        <f>IF($I215&gt;NORMA!$D$32,"NO CUMPLE","CUMPLE")</f>
        <v>NO CUMPLE</v>
      </c>
    </row>
    <row r="216" spans="1:35" ht="14.25" customHeight="1" x14ac:dyDescent="0.35">
      <c r="A216" s="40" t="s">
        <v>57</v>
      </c>
      <c r="B216" s="91" t="s">
        <v>58</v>
      </c>
      <c r="C216" s="42">
        <v>41369</v>
      </c>
      <c r="D216" s="52">
        <v>0.64583333333333304</v>
      </c>
      <c r="E216" s="53">
        <v>39.799999999999997</v>
      </c>
      <c r="F216" s="53">
        <v>132</v>
      </c>
      <c r="G216" s="53">
        <v>38</v>
      </c>
      <c r="H216" s="53">
        <v>14</v>
      </c>
      <c r="I216" s="54">
        <v>3.47</v>
      </c>
      <c r="J216" s="54">
        <v>2.57</v>
      </c>
      <c r="K216" s="47">
        <v>22.603000000000002</v>
      </c>
      <c r="L216" s="55">
        <v>0.19654630555555599</v>
      </c>
      <c r="M216" s="50">
        <v>0.62</v>
      </c>
      <c r="N216" s="50">
        <v>7.35</v>
      </c>
      <c r="O216" s="50">
        <v>4300000</v>
      </c>
      <c r="P216" s="51" t="str">
        <f>IF($M216&lt;NORMA!$D$7,"NO CUMPLE","CUMPLE")</f>
        <v>CUMPLE</v>
      </c>
      <c r="Q216" s="51" t="str">
        <f>IF($E216&gt;NORMA!$D$8,"NO CUMPLE","CUMPLE")</f>
        <v>CUMPLE</v>
      </c>
      <c r="R216" s="51" t="str">
        <f>IF($F216&gt;NORMA!$D$9,"NO CUMPLE","CUMPLE")</f>
        <v>CUMPLE</v>
      </c>
      <c r="S216" s="51" t="str">
        <f>IF($K216&gt;NORMA!$D$10,"NO CUMPLE","CUMPLE")</f>
        <v>CUMPLE</v>
      </c>
      <c r="T216" s="51" t="str">
        <f>IF($J216&gt;NORMA!$D$11,"NO CUMPLE","CUMPLE")</f>
        <v>CUMPLE</v>
      </c>
      <c r="U216" s="51" t="str">
        <f>IF($G216&gt;NORMA!$D$12,"NO CUMPLE","CUMPLE")</f>
        <v>CUMPLE</v>
      </c>
      <c r="V216" s="51" t="str">
        <f>IF($H216&gt;NORMA!$D$13,"NO CUMPLE","CUMPLE")</f>
        <v>CUMPLE</v>
      </c>
      <c r="W216" s="51" t="str">
        <f>IF($O216&gt;NORMA!$D$14,"NO CUMPLE","CUMPLE")</f>
        <v>NO CUMPLE</v>
      </c>
      <c r="X216" s="51" t="str">
        <f>IF(AND($N216&gt;=NORMA!$Q$4, $N216&lt;=NORMA!$R$4),"CUMPLE","NO CUMPLE")</f>
        <v>CUMPLE</v>
      </c>
      <c r="Y216" s="51" t="str">
        <f>IF($I216&gt;NORMA!$D$16,"NO CUMPLE","CUMPLE")</f>
        <v>CUMPLE</v>
      </c>
      <c r="Z216" s="51" t="str">
        <f>IF($M216&lt;NORMA!$D$23,"NO CUMPLE","CUMPLE")</f>
        <v>NO CUMPLE</v>
      </c>
      <c r="AA216" s="51" t="str">
        <f>IF($E216&gt;NORMA!$D$24,"NO CUMPLE","CUMPLE")</f>
        <v>CUMPLE</v>
      </c>
      <c r="AB216" s="51" t="str">
        <f>IF($F216&gt;NORMA!$D$25,"NO CUMPLE","CUMPLE")</f>
        <v>CUMPLE</v>
      </c>
      <c r="AC216" s="51" t="str">
        <f>IF($K216&gt;NORMA!$D$26,"NO CUMPLE","CUMPLE")</f>
        <v>NO CUMPLE</v>
      </c>
      <c r="AD216" s="51" t="str">
        <f>IF($J216&gt;NORMA!$D$27,"NO CUMPLE","CUMPLE")</f>
        <v>CUMPLE</v>
      </c>
      <c r="AE216" s="51" t="str">
        <f>IF($G216&gt;NORMA!$D$28,"NO CUMPLE","CUMPLE")</f>
        <v>CUMPLE</v>
      </c>
      <c r="AF216" s="51" t="str">
        <f>IF($H216&gt;NORMA!$D$29,"NO CUMPLE","CUMPLE")</f>
        <v>NO CUMPLE</v>
      </c>
      <c r="AG216" s="51" t="str">
        <f>IF($O216&gt;NORMA!$D$30,"NO CUMPLE","CUMPLE")</f>
        <v>NO CUMPLE</v>
      </c>
      <c r="AH216" s="51" t="str">
        <f>IF(AND($N216&gt;=NORMA!$R$18, $N216&lt;=NORMA!$S$18),"CUMPLE","NO CUMPLE")</f>
        <v>CUMPLE</v>
      </c>
      <c r="AI216" s="51" t="str">
        <f>IF($I216&gt;NORMA!$D$32,"NO CUMPLE","CUMPLE")</f>
        <v>NO CUMPLE</v>
      </c>
    </row>
    <row r="217" spans="1:35" ht="14.25" customHeight="1" x14ac:dyDescent="0.35">
      <c r="A217" s="40" t="s">
        <v>59</v>
      </c>
      <c r="B217" s="111" t="s">
        <v>58</v>
      </c>
      <c r="C217" s="56">
        <v>41387</v>
      </c>
      <c r="D217" s="52">
        <v>0.33333333333333298</v>
      </c>
      <c r="E217" s="53">
        <v>42.3</v>
      </c>
      <c r="F217" s="53">
        <v>97.1</v>
      </c>
      <c r="G217" s="53">
        <v>28</v>
      </c>
      <c r="H217" s="44">
        <v>3.6</v>
      </c>
      <c r="I217" s="54">
        <v>1.35</v>
      </c>
      <c r="J217" s="54">
        <v>2.5299999999999998</v>
      </c>
      <c r="K217" s="47">
        <v>25.71</v>
      </c>
      <c r="L217" s="55">
        <v>6.5956917313208505E-2</v>
      </c>
      <c r="M217" s="50">
        <v>3.74</v>
      </c>
      <c r="N217" s="50">
        <v>7.89</v>
      </c>
      <c r="O217" s="50">
        <v>1500000</v>
      </c>
      <c r="P217" s="51" t="str">
        <f>IF($M217&lt;NORMA!$D$7,"NO CUMPLE","CUMPLE")</f>
        <v>CUMPLE</v>
      </c>
      <c r="Q217" s="51" t="str">
        <f>IF($E217&gt;NORMA!$D$8,"NO CUMPLE","CUMPLE")</f>
        <v>CUMPLE</v>
      </c>
      <c r="R217" s="51" t="str">
        <f>IF($F217&gt;NORMA!$D$9,"NO CUMPLE","CUMPLE")</f>
        <v>CUMPLE</v>
      </c>
      <c r="S217" s="51" t="str">
        <f>IF($K217&gt;NORMA!$D$10,"NO CUMPLE","CUMPLE")</f>
        <v>CUMPLE</v>
      </c>
      <c r="T217" s="51" t="str">
        <f>IF($J217&gt;NORMA!$D$11,"NO CUMPLE","CUMPLE")</f>
        <v>CUMPLE</v>
      </c>
      <c r="U217" s="51" t="str">
        <f>IF($G217&gt;NORMA!$D$12,"NO CUMPLE","CUMPLE")</f>
        <v>CUMPLE</v>
      </c>
      <c r="V217" s="51" t="str">
        <f>IF($H217&gt;NORMA!$D$13,"NO CUMPLE","CUMPLE")</f>
        <v>CUMPLE</v>
      </c>
      <c r="W217" s="51" t="str">
        <f>IF($O217&gt;NORMA!$D$14,"NO CUMPLE","CUMPLE")</f>
        <v>NO CUMPLE</v>
      </c>
      <c r="X217" s="51" t="str">
        <f>IF(AND($N217&gt;=NORMA!$Q$4, $N217&lt;=NORMA!$R$4),"CUMPLE","NO CUMPLE")</f>
        <v>CUMPLE</v>
      </c>
      <c r="Y217" s="51" t="str">
        <f>IF($I217&gt;NORMA!$D$16,"NO CUMPLE","CUMPLE")</f>
        <v>CUMPLE</v>
      </c>
      <c r="Z217" s="51" t="str">
        <f>IF($M217&lt;NORMA!$D$23,"NO CUMPLE","CUMPLE")</f>
        <v>CUMPLE</v>
      </c>
      <c r="AA217" s="51" t="str">
        <f>IF($E217&gt;NORMA!$D$24,"NO CUMPLE","CUMPLE")</f>
        <v>CUMPLE</v>
      </c>
      <c r="AB217" s="51" t="str">
        <f>IF($F217&gt;NORMA!$D$25,"NO CUMPLE","CUMPLE")</f>
        <v>CUMPLE</v>
      </c>
      <c r="AC217" s="51" t="str">
        <f>IF($K217&gt;NORMA!$D$26,"NO CUMPLE","CUMPLE")</f>
        <v>NO CUMPLE</v>
      </c>
      <c r="AD217" s="51" t="str">
        <f>IF($J217&gt;NORMA!$D$27,"NO CUMPLE","CUMPLE")</f>
        <v>CUMPLE</v>
      </c>
      <c r="AE217" s="51" t="str">
        <f>IF($G217&gt;NORMA!$D$28,"NO CUMPLE","CUMPLE")</f>
        <v>CUMPLE</v>
      </c>
      <c r="AF217" s="51" t="str">
        <f>IF($H217&gt;NORMA!$D$29,"NO CUMPLE","CUMPLE")</f>
        <v>CUMPLE</v>
      </c>
      <c r="AG217" s="51" t="str">
        <f>IF($O217&gt;NORMA!$D$30,"NO CUMPLE","CUMPLE")</f>
        <v>NO CUMPLE</v>
      </c>
      <c r="AH217" s="51" t="str">
        <f>IF(AND($N217&gt;=NORMA!$R$18, $N217&lt;=NORMA!$S$18),"CUMPLE","NO CUMPLE")</f>
        <v>CUMPLE</v>
      </c>
      <c r="AI217" s="51" t="str">
        <f>IF($I217&gt;NORMA!$D$32,"NO CUMPLE","CUMPLE")</f>
        <v>NO CUMPLE</v>
      </c>
    </row>
    <row r="218" spans="1:35" ht="14.25" customHeight="1" x14ac:dyDescent="0.35">
      <c r="A218" s="40" t="s">
        <v>60</v>
      </c>
      <c r="B218" s="91" t="s">
        <v>58</v>
      </c>
      <c r="C218" s="56">
        <v>41391</v>
      </c>
      <c r="D218" s="52">
        <v>0.33333333333333298</v>
      </c>
      <c r="E218" s="53">
        <v>18.399999999999999</v>
      </c>
      <c r="F218" s="53">
        <v>80.900000000000006</v>
      </c>
      <c r="G218" s="53">
        <v>23</v>
      </c>
      <c r="H218" s="44">
        <v>3.6</v>
      </c>
      <c r="I218" s="54">
        <v>1.64</v>
      </c>
      <c r="J218" s="54">
        <v>1.33</v>
      </c>
      <c r="K218" s="47">
        <v>5.99</v>
      </c>
      <c r="L218" s="55">
        <v>0.31169196578206798</v>
      </c>
      <c r="M218" s="50">
        <v>4.91</v>
      </c>
      <c r="N218" s="50">
        <v>7.64</v>
      </c>
      <c r="O218" s="50">
        <v>430000</v>
      </c>
      <c r="P218" s="51" t="str">
        <f>IF($M218&lt;NORMA!$D$7,"NO CUMPLE","CUMPLE")</f>
        <v>CUMPLE</v>
      </c>
      <c r="Q218" s="51" t="str">
        <f>IF($E218&gt;NORMA!$D$8,"NO CUMPLE","CUMPLE")</f>
        <v>CUMPLE</v>
      </c>
      <c r="R218" s="51" t="str">
        <f>IF($F218&gt;NORMA!$D$9,"NO CUMPLE","CUMPLE")</f>
        <v>CUMPLE</v>
      </c>
      <c r="S218" s="51" t="str">
        <f>IF($K218&gt;NORMA!$D$10,"NO CUMPLE","CUMPLE")</f>
        <v>CUMPLE</v>
      </c>
      <c r="T218" s="51" t="str">
        <f>IF($J218&gt;NORMA!$D$11,"NO CUMPLE","CUMPLE")</f>
        <v>CUMPLE</v>
      </c>
      <c r="U218" s="51" t="str">
        <f>IF($G218&gt;NORMA!$D$12,"NO CUMPLE","CUMPLE")</f>
        <v>CUMPLE</v>
      </c>
      <c r="V218" s="51" t="str">
        <f>IF($H218&gt;NORMA!$D$13,"NO CUMPLE","CUMPLE")</f>
        <v>CUMPLE</v>
      </c>
      <c r="W218" s="51" t="str">
        <f>IF($O218&gt;NORMA!$D$14,"NO CUMPLE","CUMPLE")</f>
        <v>CUMPLE</v>
      </c>
      <c r="X218" s="51" t="str">
        <f>IF(AND($N218&gt;=NORMA!$Q$4, $N218&lt;=NORMA!$R$4),"CUMPLE","NO CUMPLE")</f>
        <v>CUMPLE</v>
      </c>
      <c r="Y218" s="51" t="str">
        <f>IF($I218&gt;NORMA!$D$16,"NO CUMPLE","CUMPLE")</f>
        <v>CUMPLE</v>
      </c>
      <c r="Z218" s="51" t="str">
        <f>IF($M218&lt;NORMA!$D$23,"NO CUMPLE","CUMPLE")</f>
        <v>CUMPLE</v>
      </c>
      <c r="AA218" s="51" t="str">
        <f>IF($E218&gt;NORMA!$D$24,"NO CUMPLE","CUMPLE")</f>
        <v>CUMPLE</v>
      </c>
      <c r="AB218" s="51" t="str">
        <f>IF($F218&gt;NORMA!$D$25,"NO CUMPLE","CUMPLE")</f>
        <v>CUMPLE</v>
      </c>
      <c r="AC218" s="51" t="str">
        <f>IF($K218&gt;NORMA!$D$26,"NO CUMPLE","CUMPLE")</f>
        <v>CUMPLE</v>
      </c>
      <c r="AD218" s="51" t="str">
        <f>IF($J218&gt;NORMA!$D$27,"NO CUMPLE","CUMPLE")</f>
        <v>CUMPLE</v>
      </c>
      <c r="AE218" s="51" t="str">
        <f>IF($G218&gt;NORMA!$D$28,"NO CUMPLE","CUMPLE")</f>
        <v>CUMPLE</v>
      </c>
      <c r="AF218" s="51" t="str">
        <f>IF($H218&gt;NORMA!$D$29,"NO CUMPLE","CUMPLE")</f>
        <v>CUMPLE</v>
      </c>
      <c r="AG218" s="51" t="str">
        <f>IF($O218&gt;NORMA!$D$30,"NO CUMPLE","CUMPLE")</f>
        <v>NO CUMPLE</v>
      </c>
      <c r="AH218" s="51" t="str">
        <f>IF(AND($N218&gt;=NORMA!$R$18, $N218&lt;=NORMA!$S$18),"CUMPLE","NO CUMPLE")</f>
        <v>CUMPLE</v>
      </c>
      <c r="AI218" s="51" t="str">
        <f>IF($I218&gt;NORMA!$D$32,"NO CUMPLE","CUMPLE")</f>
        <v>NO CUMPLE</v>
      </c>
    </row>
    <row r="219" spans="1:35" ht="14.25" customHeight="1" x14ac:dyDescent="0.35">
      <c r="A219" s="40" t="s">
        <v>57</v>
      </c>
      <c r="B219" s="91" t="s">
        <v>58</v>
      </c>
      <c r="C219" s="42">
        <v>41394</v>
      </c>
      <c r="D219" s="52">
        <v>0.75</v>
      </c>
      <c r="E219" s="53">
        <v>21.6</v>
      </c>
      <c r="F219" s="53">
        <v>232</v>
      </c>
      <c r="G219" s="53">
        <v>358</v>
      </c>
      <c r="H219" s="53">
        <v>13</v>
      </c>
      <c r="I219" s="54">
        <v>0.82</v>
      </c>
      <c r="J219" s="54">
        <v>1.68</v>
      </c>
      <c r="K219" s="47">
        <v>8.99</v>
      </c>
      <c r="L219" s="55">
        <v>3.72818409166667</v>
      </c>
      <c r="M219" s="50">
        <v>2.08</v>
      </c>
      <c r="N219" s="50">
        <v>7.37</v>
      </c>
      <c r="O219" s="50">
        <v>3600000</v>
      </c>
      <c r="P219" s="51" t="str">
        <f>IF($M219&lt;NORMA!$D$7,"NO CUMPLE","CUMPLE")</f>
        <v>CUMPLE</v>
      </c>
      <c r="Q219" s="51" t="str">
        <f>IF($E219&gt;NORMA!$D$8,"NO CUMPLE","CUMPLE")</f>
        <v>CUMPLE</v>
      </c>
      <c r="R219" s="51" t="str">
        <f>IF($F219&gt;NORMA!$D$9,"NO CUMPLE","CUMPLE")</f>
        <v>CUMPLE</v>
      </c>
      <c r="S219" s="51" t="str">
        <f>IF($K219&gt;NORMA!$D$10,"NO CUMPLE","CUMPLE")</f>
        <v>CUMPLE</v>
      </c>
      <c r="T219" s="51" t="str">
        <f>IF($J219&gt;NORMA!$D$11,"NO CUMPLE","CUMPLE")</f>
        <v>CUMPLE</v>
      </c>
      <c r="U219" s="51" t="str">
        <f>IF($G219&gt;NORMA!$D$12,"NO CUMPLE","CUMPLE")</f>
        <v>NO CUMPLE</v>
      </c>
      <c r="V219" s="51" t="str">
        <f>IF($H219&gt;NORMA!$D$13,"NO CUMPLE","CUMPLE")</f>
        <v>CUMPLE</v>
      </c>
      <c r="W219" s="51" t="str">
        <f>IF($O219&gt;NORMA!$D$14,"NO CUMPLE","CUMPLE")</f>
        <v>NO CUMPLE</v>
      </c>
      <c r="X219" s="51" t="str">
        <f>IF(AND($N219&gt;=NORMA!$Q$4, $N219&lt;=NORMA!$R$4),"CUMPLE","NO CUMPLE")</f>
        <v>CUMPLE</v>
      </c>
      <c r="Y219" s="51" t="str">
        <f>IF($I219&gt;NORMA!$D$16,"NO CUMPLE","CUMPLE")</f>
        <v>CUMPLE</v>
      </c>
      <c r="Z219" s="51" t="str">
        <f>IF($M219&lt;NORMA!$D$23,"NO CUMPLE","CUMPLE")</f>
        <v>CUMPLE</v>
      </c>
      <c r="AA219" s="51" t="str">
        <f>IF($E219&gt;NORMA!$D$24,"NO CUMPLE","CUMPLE")</f>
        <v>CUMPLE</v>
      </c>
      <c r="AB219" s="51" t="str">
        <f>IF($F219&gt;NORMA!$D$25,"NO CUMPLE","CUMPLE")</f>
        <v>NO CUMPLE</v>
      </c>
      <c r="AC219" s="51" t="str">
        <f>IF($K219&gt;NORMA!$D$26,"NO CUMPLE","CUMPLE")</f>
        <v>NO CUMPLE</v>
      </c>
      <c r="AD219" s="51" t="str">
        <f>IF($J219&gt;NORMA!$D$27,"NO CUMPLE","CUMPLE")</f>
        <v>CUMPLE</v>
      </c>
      <c r="AE219" s="51" t="str">
        <f>IF($G219&gt;NORMA!$D$28,"NO CUMPLE","CUMPLE")</f>
        <v>NO CUMPLE</v>
      </c>
      <c r="AF219" s="51" t="str">
        <f>IF($H219&gt;NORMA!$D$29,"NO CUMPLE","CUMPLE")</f>
        <v>NO CUMPLE</v>
      </c>
      <c r="AG219" s="51" t="str">
        <f>IF($O219&gt;NORMA!$D$30,"NO CUMPLE","CUMPLE")</f>
        <v>NO CUMPLE</v>
      </c>
      <c r="AH219" s="51" t="str">
        <f>IF(AND($N219&gt;=NORMA!$R$18, $N219&lt;=NORMA!$S$18),"CUMPLE","NO CUMPLE")</f>
        <v>CUMPLE</v>
      </c>
      <c r="AI219" s="51" t="str">
        <f>IF($I219&gt;NORMA!$D$32,"NO CUMPLE","CUMPLE")</f>
        <v>CUMPLE</v>
      </c>
    </row>
    <row r="220" spans="1:35" ht="14.25" customHeight="1" x14ac:dyDescent="0.35">
      <c r="A220" s="40" t="s">
        <v>59</v>
      </c>
      <c r="B220" s="111" t="s">
        <v>58</v>
      </c>
      <c r="C220" s="56">
        <v>41409</v>
      </c>
      <c r="D220" s="52">
        <v>0.66666666666666696</v>
      </c>
      <c r="E220" s="53">
        <v>43.7</v>
      </c>
      <c r="F220" s="53">
        <v>118</v>
      </c>
      <c r="G220" s="53">
        <v>36</v>
      </c>
      <c r="H220" s="53">
        <v>13</v>
      </c>
      <c r="I220" s="54">
        <v>3.14</v>
      </c>
      <c r="J220" s="54">
        <v>2.17</v>
      </c>
      <c r="K220" s="47">
        <v>10.563000000000001</v>
      </c>
      <c r="L220" s="55">
        <v>3.4821574366748403E-2</v>
      </c>
      <c r="M220" s="50">
        <v>1.35</v>
      </c>
      <c r="N220" s="50">
        <v>7.71</v>
      </c>
      <c r="O220" s="50">
        <v>930000</v>
      </c>
      <c r="P220" s="51" t="str">
        <f>IF($M220&lt;NORMA!$D$7,"NO CUMPLE","CUMPLE")</f>
        <v>CUMPLE</v>
      </c>
      <c r="Q220" s="51" t="str">
        <f>IF($E220&gt;NORMA!$D$8,"NO CUMPLE","CUMPLE")</f>
        <v>CUMPLE</v>
      </c>
      <c r="R220" s="51" t="str">
        <f>IF($F220&gt;NORMA!$D$9,"NO CUMPLE","CUMPLE")</f>
        <v>CUMPLE</v>
      </c>
      <c r="S220" s="51" t="str">
        <f>IF($K220&gt;NORMA!$D$10,"NO CUMPLE","CUMPLE")</f>
        <v>CUMPLE</v>
      </c>
      <c r="T220" s="51" t="str">
        <f>IF($J220&gt;NORMA!$D$11,"NO CUMPLE","CUMPLE")</f>
        <v>CUMPLE</v>
      </c>
      <c r="U220" s="51" t="str">
        <f>IF($G220&gt;NORMA!$D$12,"NO CUMPLE","CUMPLE")</f>
        <v>CUMPLE</v>
      </c>
      <c r="V220" s="51" t="str">
        <f>IF($H220&gt;NORMA!$D$13,"NO CUMPLE","CUMPLE")</f>
        <v>CUMPLE</v>
      </c>
      <c r="W220" s="51" t="str">
        <f>IF($O220&gt;NORMA!$D$14,"NO CUMPLE","CUMPLE")</f>
        <v>CUMPLE</v>
      </c>
      <c r="X220" s="51" t="str">
        <f>IF(AND($N220&gt;=NORMA!$Q$4, $N220&lt;=NORMA!$R$4),"CUMPLE","NO CUMPLE")</f>
        <v>CUMPLE</v>
      </c>
      <c r="Y220" s="51" t="str">
        <f>IF($I220&gt;NORMA!$D$16,"NO CUMPLE","CUMPLE")</f>
        <v>CUMPLE</v>
      </c>
      <c r="Z220" s="51" t="str">
        <f>IF($M220&lt;NORMA!$D$23,"NO CUMPLE","CUMPLE")</f>
        <v>CUMPLE</v>
      </c>
      <c r="AA220" s="51" t="str">
        <f>IF($E220&gt;NORMA!$D$24,"NO CUMPLE","CUMPLE")</f>
        <v>CUMPLE</v>
      </c>
      <c r="AB220" s="51" t="str">
        <f>IF($F220&gt;NORMA!$D$25,"NO CUMPLE","CUMPLE")</f>
        <v>CUMPLE</v>
      </c>
      <c r="AC220" s="51" t="str">
        <f>IF($K220&gt;NORMA!$D$26,"NO CUMPLE","CUMPLE")</f>
        <v>NO CUMPLE</v>
      </c>
      <c r="AD220" s="51" t="str">
        <f>IF($J220&gt;NORMA!$D$27,"NO CUMPLE","CUMPLE")</f>
        <v>CUMPLE</v>
      </c>
      <c r="AE220" s="51" t="str">
        <f>IF($G220&gt;NORMA!$D$28,"NO CUMPLE","CUMPLE")</f>
        <v>CUMPLE</v>
      </c>
      <c r="AF220" s="51" t="str">
        <f>IF($H220&gt;NORMA!$D$29,"NO CUMPLE","CUMPLE")</f>
        <v>NO CUMPLE</v>
      </c>
      <c r="AG220" s="51" t="str">
        <f>IF($O220&gt;NORMA!$D$30,"NO CUMPLE","CUMPLE")</f>
        <v>NO CUMPLE</v>
      </c>
      <c r="AH220" s="51" t="str">
        <f>IF(AND($N220&gt;=NORMA!$R$18, $N220&lt;=NORMA!$S$18),"CUMPLE","NO CUMPLE")</f>
        <v>CUMPLE</v>
      </c>
      <c r="AI220" s="51" t="str">
        <f>IF($I220&gt;NORMA!$D$32,"NO CUMPLE","CUMPLE")</f>
        <v>NO CUMPLE</v>
      </c>
    </row>
    <row r="221" spans="1:35" ht="14.25" customHeight="1" x14ac:dyDescent="0.35">
      <c r="A221" s="40" t="s">
        <v>60</v>
      </c>
      <c r="B221" s="91" t="s">
        <v>58</v>
      </c>
      <c r="C221" s="42">
        <v>41409</v>
      </c>
      <c r="D221" s="52">
        <v>0.41666666666666702</v>
      </c>
      <c r="E221" s="53">
        <v>41.4</v>
      </c>
      <c r="F221" s="53">
        <v>121</v>
      </c>
      <c r="G221" s="53">
        <v>38</v>
      </c>
      <c r="H221" s="53">
        <v>34</v>
      </c>
      <c r="I221" s="54">
        <v>1.1100000000000001</v>
      </c>
      <c r="J221" s="54">
        <v>2.0099999999999998</v>
      </c>
      <c r="K221" s="47">
        <v>18.003</v>
      </c>
      <c r="L221" s="55">
        <v>0.30993503359333102</v>
      </c>
      <c r="M221" s="50">
        <v>1.07</v>
      </c>
      <c r="N221" s="50">
        <v>8.0500000000000007</v>
      </c>
      <c r="O221" s="50">
        <v>15000000</v>
      </c>
      <c r="P221" s="51" t="str">
        <f>IF($M221&lt;NORMA!$D$7,"NO CUMPLE","CUMPLE")</f>
        <v>CUMPLE</v>
      </c>
      <c r="Q221" s="51" t="str">
        <f>IF($E221&gt;NORMA!$D$8,"NO CUMPLE","CUMPLE")</f>
        <v>CUMPLE</v>
      </c>
      <c r="R221" s="51" t="str">
        <f>IF($F221&gt;NORMA!$D$9,"NO CUMPLE","CUMPLE")</f>
        <v>CUMPLE</v>
      </c>
      <c r="S221" s="51" t="str">
        <f>IF($K221&gt;NORMA!$D$10,"NO CUMPLE","CUMPLE")</f>
        <v>CUMPLE</v>
      </c>
      <c r="T221" s="51" t="str">
        <f>IF($J221&gt;NORMA!$D$11,"NO CUMPLE","CUMPLE")</f>
        <v>CUMPLE</v>
      </c>
      <c r="U221" s="51" t="str">
        <f>IF($G221&gt;NORMA!$D$12,"NO CUMPLE","CUMPLE")</f>
        <v>CUMPLE</v>
      </c>
      <c r="V221" s="51" t="str">
        <f>IF($H221&gt;NORMA!$D$13,"NO CUMPLE","CUMPLE")</f>
        <v>NO CUMPLE</v>
      </c>
      <c r="W221" s="51" t="str">
        <f>IF($O221&gt;NORMA!$D$14,"NO CUMPLE","CUMPLE")</f>
        <v>NO CUMPLE</v>
      </c>
      <c r="X221" s="51" t="str">
        <f>IF(AND($N221&gt;=NORMA!$Q$4, $N221&lt;=NORMA!$R$4),"CUMPLE","NO CUMPLE")</f>
        <v>CUMPLE</v>
      </c>
      <c r="Y221" s="51" t="str">
        <f>IF($I221&gt;NORMA!$D$16,"NO CUMPLE","CUMPLE")</f>
        <v>CUMPLE</v>
      </c>
      <c r="Z221" s="51" t="str">
        <f>IF($M221&lt;NORMA!$D$23,"NO CUMPLE","CUMPLE")</f>
        <v>CUMPLE</v>
      </c>
      <c r="AA221" s="51" t="str">
        <f>IF($E221&gt;NORMA!$D$24,"NO CUMPLE","CUMPLE")</f>
        <v>CUMPLE</v>
      </c>
      <c r="AB221" s="51" t="str">
        <f>IF($F221&gt;NORMA!$D$25,"NO CUMPLE","CUMPLE")</f>
        <v>CUMPLE</v>
      </c>
      <c r="AC221" s="51" t="str">
        <f>IF($K221&gt;NORMA!$D$26,"NO CUMPLE","CUMPLE")</f>
        <v>NO CUMPLE</v>
      </c>
      <c r="AD221" s="51" t="str">
        <f>IF($J221&gt;NORMA!$D$27,"NO CUMPLE","CUMPLE")</f>
        <v>CUMPLE</v>
      </c>
      <c r="AE221" s="51" t="str">
        <f>IF($G221&gt;NORMA!$D$28,"NO CUMPLE","CUMPLE")</f>
        <v>CUMPLE</v>
      </c>
      <c r="AF221" s="51" t="str">
        <f>IF($H221&gt;NORMA!$D$29,"NO CUMPLE","CUMPLE")</f>
        <v>NO CUMPLE</v>
      </c>
      <c r="AG221" s="51" t="str">
        <f>IF($O221&gt;NORMA!$D$30,"NO CUMPLE","CUMPLE")</f>
        <v>NO CUMPLE</v>
      </c>
      <c r="AH221" s="51" t="str">
        <f>IF(AND($N221&gt;=NORMA!$R$18, $N221&lt;=NORMA!$S$18),"CUMPLE","NO CUMPLE")</f>
        <v>CUMPLE</v>
      </c>
      <c r="AI221" s="51" t="str">
        <f>IF($I221&gt;NORMA!$D$32,"NO CUMPLE","CUMPLE")</f>
        <v>NO CUMPLE</v>
      </c>
    </row>
    <row r="222" spans="1:35" ht="14.25" customHeight="1" x14ac:dyDescent="0.35">
      <c r="A222" s="40" t="s">
        <v>57</v>
      </c>
      <c r="B222" s="91" t="s">
        <v>58</v>
      </c>
      <c r="C222" s="42">
        <v>41419</v>
      </c>
      <c r="D222" s="52">
        <v>0.5</v>
      </c>
      <c r="E222" s="53">
        <v>5.4</v>
      </c>
      <c r="F222" s="53">
        <v>22.7</v>
      </c>
      <c r="G222" s="53">
        <v>13</v>
      </c>
      <c r="H222" s="53">
        <v>67</v>
      </c>
      <c r="I222" s="54">
        <v>0.57999999999999996</v>
      </c>
      <c r="J222" s="54">
        <v>0.65</v>
      </c>
      <c r="K222" s="47">
        <v>6.9550000000000001</v>
      </c>
      <c r="L222" s="55">
        <v>0.59438232499999999</v>
      </c>
      <c r="M222" s="50">
        <v>2.81</v>
      </c>
      <c r="N222" s="50">
        <v>7.38</v>
      </c>
      <c r="O222" s="50">
        <v>200000</v>
      </c>
      <c r="P222" s="51" t="str">
        <f>IF($M222&lt;NORMA!$D$7,"NO CUMPLE","CUMPLE")</f>
        <v>CUMPLE</v>
      </c>
      <c r="Q222" s="51" t="str">
        <f>IF($E222&gt;NORMA!$D$8,"NO CUMPLE","CUMPLE")</f>
        <v>CUMPLE</v>
      </c>
      <c r="R222" s="51" t="str">
        <f>IF($F222&gt;NORMA!$D$9,"NO CUMPLE","CUMPLE")</f>
        <v>CUMPLE</v>
      </c>
      <c r="S222" s="51" t="str">
        <f>IF($K222&gt;NORMA!$D$10,"NO CUMPLE","CUMPLE")</f>
        <v>CUMPLE</v>
      </c>
      <c r="T222" s="51" t="str">
        <f>IF($J222&gt;NORMA!$D$11,"NO CUMPLE","CUMPLE")</f>
        <v>CUMPLE</v>
      </c>
      <c r="U222" s="51" t="str">
        <f>IF($G222&gt;NORMA!$D$12,"NO CUMPLE","CUMPLE")</f>
        <v>CUMPLE</v>
      </c>
      <c r="V222" s="51" t="str">
        <f>IF($H222&gt;NORMA!$D$13,"NO CUMPLE","CUMPLE")</f>
        <v>NO CUMPLE</v>
      </c>
      <c r="W222" s="51" t="str">
        <f>IF($O222&gt;NORMA!$D$14,"NO CUMPLE","CUMPLE")</f>
        <v>CUMPLE</v>
      </c>
      <c r="X222" s="51" t="str">
        <f>IF(AND($N222&gt;=NORMA!$Q$4, $N222&lt;=NORMA!$R$4),"CUMPLE","NO CUMPLE")</f>
        <v>CUMPLE</v>
      </c>
      <c r="Y222" s="51" t="str">
        <f>IF($I222&gt;NORMA!$D$16,"NO CUMPLE","CUMPLE")</f>
        <v>CUMPLE</v>
      </c>
      <c r="Z222" s="51" t="str">
        <f>IF($M222&lt;NORMA!$D$23,"NO CUMPLE","CUMPLE")</f>
        <v>CUMPLE</v>
      </c>
      <c r="AA222" s="51" t="str">
        <f>IF($E222&gt;NORMA!$D$24,"NO CUMPLE","CUMPLE")</f>
        <v>CUMPLE</v>
      </c>
      <c r="AB222" s="51" t="str">
        <f>IF($F222&gt;NORMA!$D$25,"NO CUMPLE","CUMPLE")</f>
        <v>CUMPLE</v>
      </c>
      <c r="AC222" s="51" t="str">
        <f>IF($K222&gt;NORMA!$D$26,"NO CUMPLE","CUMPLE")</f>
        <v>CUMPLE</v>
      </c>
      <c r="AD222" s="51" t="str">
        <f>IF($J222&gt;NORMA!$D$27,"NO CUMPLE","CUMPLE")</f>
        <v>CUMPLE</v>
      </c>
      <c r="AE222" s="51" t="str">
        <f>IF($G222&gt;NORMA!$D$28,"NO CUMPLE","CUMPLE")</f>
        <v>CUMPLE</v>
      </c>
      <c r="AF222" s="51" t="str">
        <f>IF($H222&gt;NORMA!$D$29,"NO CUMPLE","CUMPLE")</f>
        <v>NO CUMPLE</v>
      </c>
      <c r="AG222" s="51" t="str">
        <f>IF($O222&gt;NORMA!$D$30,"NO CUMPLE","CUMPLE")</f>
        <v>NO CUMPLE</v>
      </c>
      <c r="AH222" s="51" t="str">
        <f>IF(AND($N222&gt;=NORMA!$R$18, $N222&lt;=NORMA!$S$18),"CUMPLE","NO CUMPLE")</f>
        <v>CUMPLE</v>
      </c>
      <c r="AI222" s="51" t="str">
        <f>IF($I222&gt;NORMA!$D$32,"NO CUMPLE","CUMPLE")</f>
        <v>CUMPLE</v>
      </c>
    </row>
    <row r="223" spans="1:35" ht="14.25" customHeight="1" x14ac:dyDescent="0.35">
      <c r="A223" s="40" t="s">
        <v>59</v>
      </c>
      <c r="B223" s="111" t="s">
        <v>58</v>
      </c>
      <c r="C223" s="56">
        <v>41424</v>
      </c>
      <c r="D223" s="52">
        <v>0.45833333333333298</v>
      </c>
      <c r="E223" s="53">
        <v>61.9</v>
      </c>
      <c r="F223" s="53">
        <v>121</v>
      </c>
      <c r="G223" s="53">
        <v>45</v>
      </c>
      <c r="H223" s="53">
        <v>44</v>
      </c>
      <c r="I223" s="54">
        <v>1.97</v>
      </c>
      <c r="J223" s="54">
        <v>2.9</v>
      </c>
      <c r="K223" s="47">
        <v>26.978000000000002</v>
      </c>
      <c r="L223" s="55">
        <v>8.3811250000000004E-2</v>
      </c>
      <c r="M223" s="50">
        <v>4.75</v>
      </c>
      <c r="N223" s="50">
        <v>8.25</v>
      </c>
      <c r="O223" s="50">
        <v>430000</v>
      </c>
      <c r="P223" s="51" t="str">
        <f>IF($M223&lt;NORMA!$D$7,"NO CUMPLE","CUMPLE")</f>
        <v>CUMPLE</v>
      </c>
      <c r="Q223" s="51" t="str">
        <f>IF($E223&gt;NORMA!$D$8,"NO CUMPLE","CUMPLE")</f>
        <v>CUMPLE</v>
      </c>
      <c r="R223" s="51" t="str">
        <f>IF($F223&gt;NORMA!$D$9,"NO CUMPLE","CUMPLE")</f>
        <v>CUMPLE</v>
      </c>
      <c r="S223" s="51" t="str">
        <f>IF($K223&gt;NORMA!$D$10,"NO CUMPLE","CUMPLE")</f>
        <v>CUMPLE</v>
      </c>
      <c r="T223" s="51" t="str">
        <f>IF($J223&gt;NORMA!$D$11,"NO CUMPLE","CUMPLE")</f>
        <v>CUMPLE</v>
      </c>
      <c r="U223" s="51" t="str">
        <f>IF($G223&gt;NORMA!$D$12,"NO CUMPLE","CUMPLE")</f>
        <v>CUMPLE</v>
      </c>
      <c r="V223" s="51" t="str">
        <f>IF($H223&gt;NORMA!$D$13,"NO CUMPLE","CUMPLE")</f>
        <v>NO CUMPLE</v>
      </c>
      <c r="W223" s="51" t="str">
        <f>IF($O223&gt;NORMA!$D$14,"NO CUMPLE","CUMPLE")</f>
        <v>CUMPLE</v>
      </c>
      <c r="X223" s="51" t="str">
        <f>IF(AND($N223&gt;=NORMA!$Q$4, $N223&lt;=NORMA!$R$4),"CUMPLE","NO CUMPLE")</f>
        <v>CUMPLE</v>
      </c>
      <c r="Y223" s="51" t="str">
        <f>IF($I223&gt;NORMA!$D$16,"NO CUMPLE","CUMPLE")</f>
        <v>CUMPLE</v>
      </c>
      <c r="Z223" s="51" t="str">
        <f>IF($M223&lt;NORMA!$D$23,"NO CUMPLE","CUMPLE")</f>
        <v>CUMPLE</v>
      </c>
      <c r="AA223" s="51" t="str">
        <f>IF($E223&gt;NORMA!$D$24,"NO CUMPLE","CUMPLE")</f>
        <v>CUMPLE</v>
      </c>
      <c r="AB223" s="51" t="str">
        <f>IF($F223&gt;NORMA!$D$25,"NO CUMPLE","CUMPLE")</f>
        <v>CUMPLE</v>
      </c>
      <c r="AC223" s="51" t="str">
        <f>IF($K223&gt;NORMA!$D$26,"NO CUMPLE","CUMPLE")</f>
        <v>NO CUMPLE</v>
      </c>
      <c r="AD223" s="51" t="str">
        <f>IF($J223&gt;NORMA!$D$27,"NO CUMPLE","CUMPLE")</f>
        <v>CUMPLE</v>
      </c>
      <c r="AE223" s="51" t="str">
        <f>IF($G223&gt;NORMA!$D$28,"NO CUMPLE","CUMPLE")</f>
        <v>CUMPLE</v>
      </c>
      <c r="AF223" s="51" t="str">
        <f>IF($H223&gt;NORMA!$D$29,"NO CUMPLE","CUMPLE")</f>
        <v>NO CUMPLE</v>
      </c>
      <c r="AG223" s="51" t="str">
        <f>IF($O223&gt;NORMA!$D$30,"NO CUMPLE","CUMPLE")</f>
        <v>NO CUMPLE</v>
      </c>
      <c r="AH223" s="51" t="str">
        <f>IF(AND($N223&gt;=NORMA!$R$18, $N223&lt;=NORMA!$S$18),"CUMPLE","NO CUMPLE")</f>
        <v>CUMPLE</v>
      </c>
      <c r="AI223" s="51" t="str">
        <f>IF($I223&gt;NORMA!$D$32,"NO CUMPLE","CUMPLE")</f>
        <v>NO CUMPLE</v>
      </c>
    </row>
    <row r="224" spans="1:35" ht="14.25" customHeight="1" x14ac:dyDescent="0.35">
      <c r="A224" s="40" t="s">
        <v>60</v>
      </c>
      <c r="B224" s="91" t="s">
        <v>58</v>
      </c>
      <c r="C224" s="42">
        <v>41439</v>
      </c>
      <c r="D224" s="52">
        <v>0.5</v>
      </c>
      <c r="E224" s="53">
        <v>57.3</v>
      </c>
      <c r="F224" s="53">
        <v>149</v>
      </c>
      <c r="G224" s="53">
        <v>49</v>
      </c>
      <c r="H224" s="53">
        <v>84</v>
      </c>
      <c r="I224" s="54">
        <v>2.38</v>
      </c>
      <c r="J224" s="54">
        <v>2.38</v>
      </c>
      <c r="K224" s="47">
        <v>20.791</v>
      </c>
      <c r="L224" s="55">
        <v>0.22625049999999999</v>
      </c>
      <c r="M224" s="50">
        <v>2.5499999999999998</v>
      </c>
      <c r="N224" s="50">
        <v>8.52</v>
      </c>
      <c r="O224" s="50">
        <v>2300000</v>
      </c>
      <c r="P224" s="51" t="str">
        <f>IF($M224&lt;NORMA!$D$7,"NO CUMPLE","CUMPLE")</f>
        <v>CUMPLE</v>
      </c>
      <c r="Q224" s="51" t="str">
        <f>IF($E224&gt;NORMA!$D$8,"NO CUMPLE","CUMPLE")</f>
        <v>CUMPLE</v>
      </c>
      <c r="R224" s="51" t="str">
        <f>IF($F224&gt;NORMA!$D$9,"NO CUMPLE","CUMPLE")</f>
        <v>CUMPLE</v>
      </c>
      <c r="S224" s="51" t="str">
        <f>IF($K224&gt;NORMA!$D$10,"NO CUMPLE","CUMPLE")</f>
        <v>CUMPLE</v>
      </c>
      <c r="T224" s="51" t="str">
        <f>IF($J224&gt;NORMA!$D$11,"NO CUMPLE","CUMPLE")</f>
        <v>CUMPLE</v>
      </c>
      <c r="U224" s="51" t="str">
        <f>IF($G224&gt;NORMA!$D$12,"NO CUMPLE","CUMPLE")</f>
        <v>CUMPLE</v>
      </c>
      <c r="V224" s="51" t="str">
        <f>IF($H224&gt;NORMA!$D$13,"NO CUMPLE","CUMPLE")</f>
        <v>NO CUMPLE</v>
      </c>
      <c r="W224" s="51" t="str">
        <f>IF($O224&gt;NORMA!$D$14,"NO CUMPLE","CUMPLE")</f>
        <v>NO CUMPLE</v>
      </c>
      <c r="X224" s="51" t="str">
        <f>IF(AND($N224&gt;=NORMA!$Q$4, $N224&lt;=NORMA!$R$4),"CUMPLE","NO CUMPLE")</f>
        <v>CUMPLE</v>
      </c>
      <c r="Y224" s="51" t="str">
        <f>IF($I224&gt;NORMA!$D$16,"NO CUMPLE","CUMPLE")</f>
        <v>CUMPLE</v>
      </c>
      <c r="Z224" s="51" t="str">
        <f>IF($M224&lt;NORMA!$D$23,"NO CUMPLE","CUMPLE")</f>
        <v>CUMPLE</v>
      </c>
      <c r="AA224" s="51" t="str">
        <f>IF($E224&gt;NORMA!$D$24,"NO CUMPLE","CUMPLE")</f>
        <v>CUMPLE</v>
      </c>
      <c r="AB224" s="51" t="str">
        <f>IF($F224&gt;NORMA!$D$25,"NO CUMPLE","CUMPLE")</f>
        <v>CUMPLE</v>
      </c>
      <c r="AC224" s="51" t="str">
        <f>IF($K224&gt;NORMA!$D$26,"NO CUMPLE","CUMPLE")</f>
        <v>NO CUMPLE</v>
      </c>
      <c r="AD224" s="51" t="str">
        <f>IF($J224&gt;NORMA!$D$27,"NO CUMPLE","CUMPLE")</f>
        <v>CUMPLE</v>
      </c>
      <c r="AE224" s="51" t="str">
        <f>IF($G224&gt;NORMA!$D$28,"NO CUMPLE","CUMPLE")</f>
        <v>CUMPLE</v>
      </c>
      <c r="AF224" s="51" t="str">
        <f>IF($H224&gt;NORMA!$D$29,"NO CUMPLE","CUMPLE")</f>
        <v>NO CUMPLE</v>
      </c>
      <c r="AG224" s="51" t="str">
        <f>IF($O224&gt;NORMA!$D$30,"NO CUMPLE","CUMPLE")</f>
        <v>NO CUMPLE</v>
      </c>
      <c r="AH224" s="51" t="str">
        <f>IF(AND($N224&gt;=NORMA!$R$18, $N224&lt;=NORMA!$S$18),"CUMPLE","NO CUMPLE")</f>
        <v>NO CUMPLE</v>
      </c>
      <c r="AI224" s="51" t="str">
        <f>IF($I224&gt;NORMA!$D$32,"NO CUMPLE","CUMPLE")</f>
        <v>NO CUMPLE</v>
      </c>
    </row>
    <row r="225" spans="1:35" ht="14.25" customHeight="1" x14ac:dyDescent="0.35">
      <c r="A225" s="40" t="s">
        <v>57</v>
      </c>
      <c r="B225" s="91" t="s">
        <v>58</v>
      </c>
      <c r="C225" s="42">
        <v>41439</v>
      </c>
      <c r="D225" s="52">
        <v>0.33333333333333298</v>
      </c>
      <c r="E225" s="53">
        <v>24.5</v>
      </c>
      <c r="F225" s="53">
        <v>107</v>
      </c>
      <c r="G225" s="53">
        <v>34</v>
      </c>
      <c r="H225" s="53">
        <v>78</v>
      </c>
      <c r="I225" s="54">
        <v>2.16</v>
      </c>
      <c r="J225" s="54">
        <v>1.78</v>
      </c>
      <c r="K225" s="47">
        <v>16.109000000000002</v>
      </c>
      <c r="L225" s="55">
        <v>0.22454325208333301</v>
      </c>
      <c r="M225" s="50">
        <v>1.66</v>
      </c>
      <c r="N225" s="50">
        <v>7.38</v>
      </c>
      <c r="O225" s="50">
        <v>930000</v>
      </c>
      <c r="P225" s="51" t="str">
        <f>IF($M225&lt;NORMA!$D$7,"NO CUMPLE","CUMPLE")</f>
        <v>CUMPLE</v>
      </c>
      <c r="Q225" s="51" t="str">
        <f>IF($E225&gt;NORMA!$D$8,"NO CUMPLE","CUMPLE")</f>
        <v>CUMPLE</v>
      </c>
      <c r="R225" s="51" t="str">
        <f>IF($F225&gt;NORMA!$D$9,"NO CUMPLE","CUMPLE")</f>
        <v>CUMPLE</v>
      </c>
      <c r="S225" s="51" t="str">
        <f>IF($K225&gt;NORMA!$D$10,"NO CUMPLE","CUMPLE")</f>
        <v>CUMPLE</v>
      </c>
      <c r="T225" s="51" t="str">
        <f>IF($J225&gt;NORMA!$D$11,"NO CUMPLE","CUMPLE")</f>
        <v>CUMPLE</v>
      </c>
      <c r="U225" s="51" t="str">
        <f>IF($G225&gt;NORMA!$D$12,"NO CUMPLE","CUMPLE")</f>
        <v>CUMPLE</v>
      </c>
      <c r="V225" s="51" t="str">
        <f>IF($H225&gt;NORMA!$D$13,"NO CUMPLE","CUMPLE")</f>
        <v>NO CUMPLE</v>
      </c>
      <c r="W225" s="51" t="str">
        <f>IF($O225&gt;NORMA!$D$14,"NO CUMPLE","CUMPLE")</f>
        <v>CUMPLE</v>
      </c>
      <c r="X225" s="51" t="str">
        <f>IF(AND($N225&gt;=NORMA!$Q$4, $N225&lt;=NORMA!$R$4),"CUMPLE","NO CUMPLE")</f>
        <v>CUMPLE</v>
      </c>
      <c r="Y225" s="51" t="str">
        <f>IF($I225&gt;NORMA!$D$16,"NO CUMPLE","CUMPLE")</f>
        <v>CUMPLE</v>
      </c>
      <c r="Z225" s="51" t="str">
        <f>IF($M225&lt;NORMA!$D$23,"NO CUMPLE","CUMPLE")</f>
        <v>CUMPLE</v>
      </c>
      <c r="AA225" s="51" t="str">
        <f>IF($E225&gt;NORMA!$D$24,"NO CUMPLE","CUMPLE")</f>
        <v>CUMPLE</v>
      </c>
      <c r="AB225" s="51" t="str">
        <f>IF($F225&gt;NORMA!$D$25,"NO CUMPLE","CUMPLE")</f>
        <v>CUMPLE</v>
      </c>
      <c r="AC225" s="51" t="str">
        <f>IF($K225&gt;NORMA!$D$26,"NO CUMPLE","CUMPLE")</f>
        <v>NO CUMPLE</v>
      </c>
      <c r="AD225" s="51" t="str">
        <f>IF($J225&gt;NORMA!$D$27,"NO CUMPLE","CUMPLE")</f>
        <v>CUMPLE</v>
      </c>
      <c r="AE225" s="51" t="str">
        <f>IF($G225&gt;NORMA!$D$28,"NO CUMPLE","CUMPLE")</f>
        <v>CUMPLE</v>
      </c>
      <c r="AF225" s="51" t="str">
        <f>IF($H225&gt;NORMA!$D$29,"NO CUMPLE","CUMPLE")</f>
        <v>NO CUMPLE</v>
      </c>
      <c r="AG225" s="51" t="str">
        <f>IF($O225&gt;NORMA!$D$30,"NO CUMPLE","CUMPLE")</f>
        <v>NO CUMPLE</v>
      </c>
      <c r="AH225" s="51" t="str">
        <f>IF(AND($N225&gt;=NORMA!$R$18, $N225&lt;=NORMA!$S$18),"CUMPLE","NO CUMPLE")</f>
        <v>CUMPLE</v>
      </c>
      <c r="AI225" s="51" t="str">
        <f>IF($I225&gt;NORMA!$D$32,"NO CUMPLE","CUMPLE")</f>
        <v>NO CUMPLE</v>
      </c>
    </row>
    <row r="226" spans="1:35" ht="14.25" customHeight="1" x14ac:dyDescent="0.35">
      <c r="A226" s="40" t="s">
        <v>60</v>
      </c>
      <c r="B226" s="91" t="s">
        <v>58</v>
      </c>
      <c r="C226" s="42">
        <v>41470</v>
      </c>
      <c r="D226" s="52">
        <v>0.25</v>
      </c>
      <c r="E226" s="53">
        <v>32.5</v>
      </c>
      <c r="F226" s="53">
        <v>121</v>
      </c>
      <c r="G226" s="53">
        <v>51</v>
      </c>
      <c r="H226" s="53">
        <v>13</v>
      </c>
      <c r="I226" s="54">
        <v>2.0099999999999998</v>
      </c>
      <c r="J226" s="54">
        <v>1.99</v>
      </c>
      <c r="K226" s="92">
        <v>16.962</v>
      </c>
      <c r="L226" s="55">
        <v>0.38673968125000002</v>
      </c>
      <c r="M226" s="50">
        <v>1.1399999999999999</v>
      </c>
      <c r="N226" s="50">
        <v>7.58</v>
      </c>
      <c r="O226" s="50">
        <v>930000</v>
      </c>
      <c r="P226" s="51" t="str">
        <f>IF($M226&lt;NORMA!$D$7,"NO CUMPLE","CUMPLE")</f>
        <v>CUMPLE</v>
      </c>
      <c r="Q226" s="51" t="str">
        <f>IF($E226&gt;NORMA!$D$8,"NO CUMPLE","CUMPLE")</f>
        <v>CUMPLE</v>
      </c>
      <c r="R226" s="51" t="str">
        <f>IF($F226&gt;NORMA!$D$9,"NO CUMPLE","CUMPLE")</f>
        <v>CUMPLE</v>
      </c>
      <c r="S226" s="51" t="str">
        <f>IF($K226&gt;NORMA!$D$10,"NO CUMPLE","CUMPLE")</f>
        <v>CUMPLE</v>
      </c>
      <c r="T226" s="51" t="str">
        <f>IF($J226&gt;NORMA!$D$11,"NO CUMPLE","CUMPLE")</f>
        <v>CUMPLE</v>
      </c>
      <c r="U226" s="51" t="str">
        <f>IF($G226&gt;NORMA!$D$12,"NO CUMPLE","CUMPLE")</f>
        <v>CUMPLE</v>
      </c>
      <c r="V226" s="51" t="str">
        <f>IF($H226&gt;NORMA!$D$13,"NO CUMPLE","CUMPLE")</f>
        <v>CUMPLE</v>
      </c>
      <c r="W226" s="51" t="str">
        <f>IF($O226&gt;NORMA!$D$14,"NO CUMPLE","CUMPLE")</f>
        <v>CUMPLE</v>
      </c>
      <c r="X226" s="51" t="str">
        <f>IF(AND($N226&gt;=NORMA!$Q$4, $N226&lt;=NORMA!$R$4),"CUMPLE","NO CUMPLE")</f>
        <v>CUMPLE</v>
      </c>
      <c r="Y226" s="51" t="str">
        <f>IF($I226&gt;NORMA!$D$16,"NO CUMPLE","CUMPLE")</f>
        <v>CUMPLE</v>
      </c>
      <c r="Z226" s="51" t="str">
        <f>IF($M226&lt;NORMA!$D$23,"NO CUMPLE","CUMPLE")</f>
        <v>CUMPLE</v>
      </c>
      <c r="AA226" s="51" t="str">
        <f>IF($E226&gt;NORMA!$D$24,"NO CUMPLE","CUMPLE")</f>
        <v>CUMPLE</v>
      </c>
      <c r="AB226" s="51" t="str">
        <f>IF($F226&gt;NORMA!$D$25,"NO CUMPLE","CUMPLE")</f>
        <v>CUMPLE</v>
      </c>
      <c r="AC226" s="51" t="str">
        <f>IF($K226&gt;NORMA!$D$26,"NO CUMPLE","CUMPLE")</f>
        <v>NO CUMPLE</v>
      </c>
      <c r="AD226" s="51" t="str">
        <f>IF($J226&gt;NORMA!$D$27,"NO CUMPLE","CUMPLE")</f>
        <v>CUMPLE</v>
      </c>
      <c r="AE226" s="51" t="str">
        <f>IF($G226&gt;NORMA!$D$28,"NO CUMPLE","CUMPLE")</f>
        <v>NO CUMPLE</v>
      </c>
      <c r="AF226" s="51" t="str">
        <f>IF($H226&gt;NORMA!$D$29,"NO CUMPLE","CUMPLE")</f>
        <v>NO CUMPLE</v>
      </c>
      <c r="AG226" s="51" t="str">
        <f>IF($O226&gt;NORMA!$D$30,"NO CUMPLE","CUMPLE")</f>
        <v>NO CUMPLE</v>
      </c>
      <c r="AH226" s="51" t="str">
        <f>IF(AND($N226&gt;=NORMA!$R$18, $N226&lt;=NORMA!$S$18),"CUMPLE","NO CUMPLE")</f>
        <v>CUMPLE</v>
      </c>
      <c r="AI226" s="51" t="str">
        <f>IF($I226&gt;NORMA!$D$32,"NO CUMPLE","CUMPLE")</f>
        <v>NO CUMPLE</v>
      </c>
    </row>
    <row r="227" spans="1:35" ht="14.25" customHeight="1" x14ac:dyDescent="0.35">
      <c r="A227" s="40" t="s">
        <v>59</v>
      </c>
      <c r="B227" s="111" t="s">
        <v>58</v>
      </c>
      <c r="C227" s="42">
        <v>41474</v>
      </c>
      <c r="D227" s="52">
        <v>0.375</v>
      </c>
      <c r="E227" s="53">
        <v>110</v>
      </c>
      <c r="F227" s="53">
        <v>209</v>
      </c>
      <c r="G227" s="53">
        <v>73</v>
      </c>
      <c r="H227" s="53">
        <v>22</v>
      </c>
      <c r="I227" s="54">
        <v>1.29</v>
      </c>
      <c r="J227" s="54">
        <v>4.4400000000000004</v>
      </c>
      <c r="K227" s="92">
        <v>39.676000000000002</v>
      </c>
      <c r="L227" s="55">
        <v>4.8641562499999999E-2</v>
      </c>
      <c r="M227" s="50">
        <v>3.26</v>
      </c>
      <c r="N227" s="50">
        <v>8.11</v>
      </c>
      <c r="O227" s="50">
        <v>11000000</v>
      </c>
      <c r="P227" s="51" t="str">
        <f>IF($M227&lt;NORMA!$D$7,"NO CUMPLE","CUMPLE")</f>
        <v>CUMPLE</v>
      </c>
      <c r="Q227" s="51" t="str">
        <f>IF($E227&gt;NORMA!$D$8,"NO CUMPLE","CUMPLE")</f>
        <v>CUMPLE</v>
      </c>
      <c r="R227" s="51" t="str">
        <f>IF($F227&gt;NORMA!$D$9,"NO CUMPLE","CUMPLE")</f>
        <v>CUMPLE</v>
      </c>
      <c r="S227" s="51" t="str">
        <f>IF($K227&gt;NORMA!$D$10,"NO CUMPLE","CUMPLE")</f>
        <v>CUMPLE</v>
      </c>
      <c r="T227" s="51" t="str">
        <f>IF($J227&gt;NORMA!$D$11,"NO CUMPLE","CUMPLE")</f>
        <v>CUMPLE</v>
      </c>
      <c r="U227" s="51" t="str">
        <f>IF($G227&gt;NORMA!$D$12,"NO CUMPLE","CUMPLE")</f>
        <v>CUMPLE</v>
      </c>
      <c r="V227" s="51" t="str">
        <f>IF($H227&gt;NORMA!$D$13,"NO CUMPLE","CUMPLE")</f>
        <v>CUMPLE</v>
      </c>
      <c r="W227" s="51" t="str">
        <f>IF($O227&gt;NORMA!$D$14,"NO CUMPLE","CUMPLE")</f>
        <v>NO CUMPLE</v>
      </c>
      <c r="X227" s="51" t="str">
        <f>IF(AND($N227&gt;=NORMA!$Q$4, $N227&lt;=NORMA!$R$4),"CUMPLE","NO CUMPLE")</f>
        <v>CUMPLE</v>
      </c>
      <c r="Y227" s="51" t="str">
        <f>IF($I227&gt;NORMA!$D$16,"NO CUMPLE","CUMPLE")</f>
        <v>CUMPLE</v>
      </c>
      <c r="Z227" s="51" t="str">
        <f>IF($M227&lt;NORMA!$D$23,"NO CUMPLE","CUMPLE")</f>
        <v>CUMPLE</v>
      </c>
      <c r="AA227" s="51" t="str">
        <f>IF($E227&gt;NORMA!$D$24,"NO CUMPLE","CUMPLE")</f>
        <v>NO CUMPLE</v>
      </c>
      <c r="AB227" s="51" t="str">
        <f>IF($F227&gt;NORMA!$D$25,"NO CUMPLE","CUMPLE")</f>
        <v>NO CUMPLE</v>
      </c>
      <c r="AC227" s="51" t="str">
        <f>IF($K227&gt;NORMA!$D$26,"NO CUMPLE","CUMPLE")</f>
        <v>NO CUMPLE</v>
      </c>
      <c r="AD227" s="51" t="str">
        <f>IF($J227&gt;NORMA!$D$27,"NO CUMPLE","CUMPLE")</f>
        <v>CUMPLE</v>
      </c>
      <c r="AE227" s="51" t="str">
        <f>IF($G227&gt;NORMA!$D$28,"NO CUMPLE","CUMPLE")</f>
        <v>NO CUMPLE</v>
      </c>
      <c r="AF227" s="51" t="str">
        <f>IF($H227&gt;NORMA!$D$29,"NO CUMPLE","CUMPLE")</f>
        <v>NO CUMPLE</v>
      </c>
      <c r="AG227" s="51" t="str">
        <f>IF($O227&gt;NORMA!$D$30,"NO CUMPLE","CUMPLE")</f>
        <v>NO CUMPLE</v>
      </c>
      <c r="AH227" s="51" t="str">
        <f>IF(AND($N227&gt;=NORMA!$R$18, $N227&lt;=NORMA!$S$18),"CUMPLE","NO CUMPLE")</f>
        <v>CUMPLE</v>
      </c>
      <c r="AI227" s="51" t="str">
        <f>IF($I227&gt;NORMA!$D$32,"NO CUMPLE","CUMPLE")</f>
        <v>NO CUMPLE</v>
      </c>
    </row>
    <row r="228" spans="1:35" ht="14.25" customHeight="1" x14ac:dyDescent="0.35">
      <c r="A228" s="40" t="s">
        <v>57</v>
      </c>
      <c r="B228" s="91" t="s">
        <v>58</v>
      </c>
      <c r="C228" s="42">
        <v>41478</v>
      </c>
      <c r="D228" s="52">
        <v>0.58333333333333304</v>
      </c>
      <c r="E228" s="53">
        <v>25.3</v>
      </c>
      <c r="F228" s="53">
        <v>103</v>
      </c>
      <c r="G228" s="53">
        <v>40</v>
      </c>
      <c r="H228" s="53">
        <v>7</v>
      </c>
      <c r="I228" s="54">
        <v>1.17</v>
      </c>
      <c r="J228" s="54">
        <v>1.97</v>
      </c>
      <c r="K228" s="92">
        <v>18.689</v>
      </c>
      <c r="L228" s="55">
        <v>0.23336704888888901</v>
      </c>
      <c r="M228" s="50">
        <v>1.17</v>
      </c>
      <c r="N228" s="50">
        <v>7.53</v>
      </c>
      <c r="O228" s="50">
        <v>930000</v>
      </c>
      <c r="P228" s="51" t="str">
        <f>IF($M228&lt;NORMA!$D$7,"NO CUMPLE","CUMPLE")</f>
        <v>CUMPLE</v>
      </c>
      <c r="Q228" s="51" t="str">
        <f>IF($E228&gt;NORMA!$D$8,"NO CUMPLE","CUMPLE")</f>
        <v>CUMPLE</v>
      </c>
      <c r="R228" s="51" t="str">
        <f>IF($F228&gt;NORMA!$D$9,"NO CUMPLE","CUMPLE")</f>
        <v>CUMPLE</v>
      </c>
      <c r="S228" s="51" t="str">
        <f>IF($K228&gt;NORMA!$D$10,"NO CUMPLE","CUMPLE")</f>
        <v>CUMPLE</v>
      </c>
      <c r="T228" s="51" t="str">
        <f>IF($J228&gt;NORMA!$D$11,"NO CUMPLE","CUMPLE")</f>
        <v>CUMPLE</v>
      </c>
      <c r="U228" s="51" t="str">
        <f>IF($G228&gt;NORMA!$D$12,"NO CUMPLE","CUMPLE")</f>
        <v>CUMPLE</v>
      </c>
      <c r="V228" s="51" t="str">
        <f>IF($H228&gt;NORMA!$D$13,"NO CUMPLE","CUMPLE")</f>
        <v>CUMPLE</v>
      </c>
      <c r="W228" s="51" t="str">
        <f>IF($O228&gt;NORMA!$D$14,"NO CUMPLE","CUMPLE")</f>
        <v>CUMPLE</v>
      </c>
      <c r="X228" s="51" t="str">
        <f>IF(AND($N228&gt;=NORMA!$Q$4, $N228&lt;=NORMA!$R$4),"CUMPLE","NO CUMPLE")</f>
        <v>CUMPLE</v>
      </c>
      <c r="Y228" s="51" t="str">
        <f>IF($I228&gt;NORMA!$D$16,"NO CUMPLE","CUMPLE")</f>
        <v>CUMPLE</v>
      </c>
      <c r="Z228" s="51" t="str">
        <f>IF($M228&lt;NORMA!$D$23,"NO CUMPLE","CUMPLE")</f>
        <v>CUMPLE</v>
      </c>
      <c r="AA228" s="51" t="str">
        <f>IF($E228&gt;NORMA!$D$24,"NO CUMPLE","CUMPLE")</f>
        <v>CUMPLE</v>
      </c>
      <c r="AB228" s="51" t="str">
        <f>IF($F228&gt;NORMA!$D$25,"NO CUMPLE","CUMPLE")</f>
        <v>CUMPLE</v>
      </c>
      <c r="AC228" s="51" t="str">
        <f>IF($K228&gt;NORMA!$D$26,"NO CUMPLE","CUMPLE")</f>
        <v>NO CUMPLE</v>
      </c>
      <c r="AD228" s="51" t="str">
        <f>IF($J228&gt;NORMA!$D$27,"NO CUMPLE","CUMPLE")</f>
        <v>CUMPLE</v>
      </c>
      <c r="AE228" s="51" t="str">
        <f>IF($G228&gt;NORMA!$D$28,"NO CUMPLE","CUMPLE")</f>
        <v>CUMPLE</v>
      </c>
      <c r="AF228" s="51" t="str">
        <f>IF($H228&gt;NORMA!$D$29,"NO CUMPLE","CUMPLE")</f>
        <v>CUMPLE</v>
      </c>
      <c r="AG228" s="51" t="str">
        <f>IF($O228&gt;NORMA!$D$30,"NO CUMPLE","CUMPLE")</f>
        <v>NO CUMPLE</v>
      </c>
      <c r="AH228" s="51" t="str">
        <f>IF(AND($N228&gt;=NORMA!$R$18, $N228&lt;=NORMA!$S$18),"CUMPLE","NO CUMPLE")</f>
        <v>CUMPLE</v>
      </c>
      <c r="AI228" s="51" t="str">
        <f>IF($I228&gt;NORMA!$D$32,"NO CUMPLE","CUMPLE")</f>
        <v>NO CUMPLE</v>
      </c>
    </row>
    <row r="229" spans="1:35" ht="14.25" customHeight="1" x14ac:dyDescent="0.35">
      <c r="A229" s="40" t="s">
        <v>59</v>
      </c>
      <c r="B229" s="111" t="s">
        <v>58</v>
      </c>
      <c r="C229" s="42">
        <v>41494</v>
      </c>
      <c r="D229" s="52">
        <v>0.45833333333333298</v>
      </c>
      <c r="E229" s="53">
        <v>78.400000000000006</v>
      </c>
      <c r="F229" s="53">
        <v>252</v>
      </c>
      <c r="G229" s="53">
        <v>69</v>
      </c>
      <c r="H229" s="53">
        <v>31</v>
      </c>
      <c r="I229" s="54">
        <v>1.06</v>
      </c>
      <c r="J229" s="54">
        <v>4.74</v>
      </c>
      <c r="K229" s="92">
        <v>42.808</v>
      </c>
      <c r="L229" s="55">
        <v>5.0314499999999998E-2</v>
      </c>
      <c r="M229" s="50">
        <v>4.7</v>
      </c>
      <c r="N229" s="50">
        <v>8.8000000000000007</v>
      </c>
      <c r="O229" s="50">
        <v>4300000</v>
      </c>
      <c r="P229" s="51" t="str">
        <f>IF($M229&lt;NORMA!$D$7,"NO CUMPLE","CUMPLE")</f>
        <v>CUMPLE</v>
      </c>
      <c r="Q229" s="51" t="str">
        <f>IF($E229&gt;NORMA!$D$8,"NO CUMPLE","CUMPLE")</f>
        <v>CUMPLE</v>
      </c>
      <c r="R229" s="51" t="str">
        <f>IF($F229&gt;NORMA!$D$9,"NO CUMPLE","CUMPLE")</f>
        <v>CUMPLE</v>
      </c>
      <c r="S229" s="51" t="str">
        <f>IF($K229&gt;NORMA!$D$10,"NO CUMPLE","CUMPLE")</f>
        <v>NO CUMPLE</v>
      </c>
      <c r="T229" s="51" t="str">
        <f>IF($J229&gt;NORMA!$D$11,"NO CUMPLE","CUMPLE")</f>
        <v>CUMPLE</v>
      </c>
      <c r="U229" s="51" t="str">
        <f>IF($G229&gt;NORMA!$D$12,"NO CUMPLE","CUMPLE")</f>
        <v>CUMPLE</v>
      </c>
      <c r="V229" s="51" t="str">
        <f>IF($H229&gt;NORMA!$D$13,"NO CUMPLE","CUMPLE")</f>
        <v>NO CUMPLE</v>
      </c>
      <c r="W229" s="51" t="str">
        <f>IF($O229&gt;NORMA!$D$14,"NO CUMPLE","CUMPLE")</f>
        <v>NO CUMPLE</v>
      </c>
      <c r="X229" s="51" t="str">
        <f>IF(AND($N229&gt;=NORMA!$Q$4, $N229&lt;=NORMA!$R$4),"CUMPLE","NO CUMPLE")</f>
        <v>CUMPLE</v>
      </c>
      <c r="Y229" s="51" t="str">
        <f>IF($I229&gt;NORMA!$D$16,"NO CUMPLE","CUMPLE")</f>
        <v>CUMPLE</v>
      </c>
      <c r="Z229" s="51" t="str">
        <f>IF($M229&lt;NORMA!$D$23,"NO CUMPLE","CUMPLE")</f>
        <v>CUMPLE</v>
      </c>
      <c r="AA229" s="51" t="str">
        <f>IF($E229&gt;NORMA!$D$24,"NO CUMPLE","CUMPLE")</f>
        <v>CUMPLE</v>
      </c>
      <c r="AB229" s="51" t="str">
        <f>IF($F229&gt;NORMA!$D$25,"NO CUMPLE","CUMPLE")</f>
        <v>NO CUMPLE</v>
      </c>
      <c r="AC229" s="51" t="str">
        <f>IF($K229&gt;NORMA!$D$26,"NO CUMPLE","CUMPLE")</f>
        <v>NO CUMPLE</v>
      </c>
      <c r="AD229" s="51" t="str">
        <f>IF($J229&gt;NORMA!$D$27,"NO CUMPLE","CUMPLE")</f>
        <v>CUMPLE</v>
      </c>
      <c r="AE229" s="51" t="str">
        <f>IF($G229&gt;NORMA!$D$28,"NO CUMPLE","CUMPLE")</f>
        <v>NO CUMPLE</v>
      </c>
      <c r="AF229" s="51" t="str">
        <f>IF($H229&gt;NORMA!$D$29,"NO CUMPLE","CUMPLE")</f>
        <v>NO CUMPLE</v>
      </c>
      <c r="AG229" s="51" t="str">
        <f>IF($O229&gt;NORMA!$D$30,"NO CUMPLE","CUMPLE")</f>
        <v>NO CUMPLE</v>
      </c>
      <c r="AH229" s="51" t="str">
        <f>IF(AND($N229&gt;=NORMA!$R$18, $N229&lt;=NORMA!$S$18),"CUMPLE","NO CUMPLE")</f>
        <v>NO CUMPLE</v>
      </c>
      <c r="AI229" s="51" t="str">
        <f>IF($I229&gt;NORMA!$D$32,"NO CUMPLE","CUMPLE")</f>
        <v>NO CUMPLE</v>
      </c>
    </row>
    <row r="230" spans="1:35" ht="14.25" customHeight="1" x14ac:dyDescent="0.35">
      <c r="A230" s="40" t="s">
        <v>60</v>
      </c>
      <c r="B230" s="91" t="s">
        <v>58</v>
      </c>
      <c r="C230" s="42">
        <v>41496</v>
      </c>
      <c r="D230" s="43">
        <v>0.39583333333333298</v>
      </c>
      <c r="E230" s="53">
        <v>58.4</v>
      </c>
      <c r="F230" s="53">
        <v>165</v>
      </c>
      <c r="G230" s="53">
        <v>49</v>
      </c>
      <c r="H230" s="53">
        <v>9.8000000000000007</v>
      </c>
      <c r="I230" s="54">
        <v>1.83</v>
      </c>
      <c r="J230" s="54">
        <v>3.57</v>
      </c>
      <c r="K230" s="92">
        <v>31.12</v>
      </c>
      <c r="L230" s="55">
        <v>0.18667806249999999</v>
      </c>
      <c r="M230" s="50">
        <v>3.7</v>
      </c>
      <c r="N230" s="50">
        <v>8.4700000000000006</v>
      </c>
      <c r="O230" s="50">
        <v>930000</v>
      </c>
      <c r="P230" s="51" t="str">
        <f>IF($M230&lt;NORMA!$D$7,"NO CUMPLE","CUMPLE")</f>
        <v>CUMPLE</v>
      </c>
      <c r="Q230" s="51" t="str">
        <f>IF($E230&gt;NORMA!$D$8,"NO CUMPLE","CUMPLE")</f>
        <v>CUMPLE</v>
      </c>
      <c r="R230" s="51" t="str">
        <f>IF($F230&gt;NORMA!$D$9,"NO CUMPLE","CUMPLE")</f>
        <v>CUMPLE</v>
      </c>
      <c r="S230" s="51" t="str">
        <f>IF($K230&gt;NORMA!$D$10,"NO CUMPLE","CUMPLE")</f>
        <v>CUMPLE</v>
      </c>
      <c r="T230" s="51" t="str">
        <f>IF($J230&gt;NORMA!$D$11,"NO CUMPLE","CUMPLE")</f>
        <v>CUMPLE</v>
      </c>
      <c r="U230" s="51" t="str">
        <f>IF($G230&gt;NORMA!$D$12,"NO CUMPLE","CUMPLE")</f>
        <v>CUMPLE</v>
      </c>
      <c r="V230" s="51" t="str">
        <f>IF($H230&gt;NORMA!$D$13,"NO CUMPLE","CUMPLE")</f>
        <v>CUMPLE</v>
      </c>
      <c r="W230" s="51" t="str">
        <f>IF($O230&gt;NORMA!$D$14,"NO CUMPLE","CUMPLE")</f>
        <v>CUMPLE</v>
      </c>
      <c r="X230" s="51" t="str">
        <f>IF(AND($N230&gt;=NORMA!$Q$4, $N230&lt;=NORMA!$R$4),"CUMPLE","NO CUMPLE")</f>
        <v>CUMPLE</v>
      </c>
      <c r="Y230" s="51" t="str">
        <f>IF($I230&gt;NORMA!$D$16,"NO CUMPLE","CUMPLE")</f>
        <v>CUMPLE</v>
      </c>
      <c r="Z230" s="51" t="str">
        <f>IF($M230&lt;NORMA!$D$23,"NO CUMPLE","CUMPLE")</f>
        <v>CUMPLE</v>
      </c>
      <c r="AA230" s="51" t="str">
        <f>IF($E230&gt;NORMA!$D$24,"NO CUMPLE","CUMPLE")</f>
        <v>CUMPLE</v>
      </c>
      <c r="AB230" s="51" t="str">
        <f>IF($F230&gt;NORMA!$D$25,"NO CUMPLE","CUMPLE")</f>
        <v>CUMPLE</v>
      </c>
      <c r="AC230" s="51" t="str">
        <f>IF($K230&gt;NORMA!$D$26,"NO CUMPLE","CUMPLE")</f>
        <v>NO CUMPLE</v>
      </c>
      <c r="AD230" s="51" t="str">
        <f>IF($J230&gt;NORMA!$D$27,"NO CUMPLE","CUMPLE")</f>
        <v>CUMPLE</v>
      </c>
      <c r="AE230" s="51" t="str">
        <f>IF($G230&gt;NORMA!$D$28,"NO CUMPLE","CUMPLE")</f>
        <v>CUMPLE</v>
      </c>
      <c r="AF230" s="51" t="str">
        <f>IF($H230&gt;NORMA!$D$29,"NO CUMPLE","CUMPLE")</f>
        <v>CUMPLE</v>
      </c>
      <c r="AG230" s="51" t="str">
        <f>IF($O230&gt;NORMA!$D$30,"NO CUMPLE","CUMPLE")</f>
        <v>NO CUMPLE</v>
      </c>
      <c r="AH230" s="51" t="str">
        <f>IF(AND($N230&gt;=NORMA!$R$18, $N230&lt;=NORMA!$S$18),"CUMPLE","NO CUMPLE")</f>
        <v>CUMPLE</v>
      </c>
      <c r="AI230" s="51" t="str">
        <f>IF($I230&gt;NORMA!$D$32,"NO CUMPLE","CUMPLE")</f>
        <v>NO CUMPLE</v>
      </c>
    </row>
    <row r="231" spans="1:35" ht="14.25" customHeight="1" x14ac:dyDescent="0.35">
      <c r="A231" s="40" t="s">
        <v>57</v>
      </c>
      <c r="B231" s="91" t="s">
        <v>58</v>
      </c>
      <c r="C231" s="42">
        <v>41500</v>
      </c>
      <c r="D231" s="52">
        <v>0.4375</v>
      </c>
      <c r="E231" s="53">
        <v>8.6</v>
      </c>
      <c r="F231" s="53">
        <v>43.7</v>
      </c>
      <c r="G231" s="53">
        <v>62</v>
      </c>
      <c r="H231" s="44">
        <v>3.6</v>
      </c>
      <c r="I231" s="54">
        <v>0.05</v>
      </c>
      <c r="J231" s="54">
        <v>0.63</v>
      </c>
      <c r="K231" s="92">
        <v>6.7510000000000003</v>
      </c>
      <c r="L231" s="55">
        <v>0.75134602777777804</v>
      </c>
      <c r="M231" s="50">
        <v>3.35</v>
      </c>
      <c r="N231" s="50">
        <v>7.59</v>
      </c>
      <c r="O231" s="50">
        <v>91000</v>
      </c>
      <c r="P231" s="51" t="str">
        <f>IF($M231&lt;NORMA!$D$7,"NO CUMPLE","CUMPLE")</f>
        <v>CUMPLE</v>
      </c>
      <c r="Q231" s="51" t="str">
        <f>IF($E231&gt;NORMA!$D$8,"NO CUMPLE","CUMPLE")</f>
        <v>CUMPLE</v>
      </c>
      <c r="R231" s="51" t="str">
        <f>IF($F231&gt;NORMA!$D$9,"NO CUMPLE","CUMPLE")</f>
        <v>CUMPLE</v>
      </c>
      <c r="S231" s="51" t="str">
        <f>IF($K231&gt;NORMA!$D$10,"NO CUMPLE","CUMPLE")</f>
        <v>CUMPLE</v>
      </c>
      <c r="T231" s="51" t="str">
        <f>IF($J231&gt;NORMA!$D$11,"NO CUMPLE","CUMPLE")</f>
        <v>CUMPLE</v>
      </c>
      <c r="U231" s="51" t="str">
        <f>IF($G231&gt;NORMA!$D$12,"NO CUMPLE","CUMPLE")</f>
        <v>CUMPLE</v>
      </c>
      <c r="V231" s="51" t="str">
        <f>IF($H231&gt;NORMA!$D$13,"NO CUMPLE","CUMPLE")</f>
        <v>CUMPLE</v>
      </c>
      <c r="W231" s="51" t="str">
        <f>IF($O231&gt;NORMA!$D$14,"NO CUMPLE","CUMPLE")</f>
        <v>CUMPLE</v>
      </c>
      <c r="X231" s="51" t="str">
        <f>IF(AND($N231&gt;=NORMA!$Q$4, $N231&lt;=NORMA!$R$4),"CUMPLE","NO CUMPLE")</f>
        <v>CUMPLE</v>
      </c>
      <c r="Y231" s="51" t="str">
        <f>IF($I231&gt;NORMA!$D$16,"NO CUMPLE","CUMPLE")</f>
        <v>CUMPLE</v>
      </c>
      <c r="Z231" s="51" t="str">
        <f>IF($M231&lt;NORMA!$D$23,"NO CUMPLE","CUMPLE")</f>
        <v>CUMPLE</v>
      </c>
      <c r="AA231" s="51" t="str">
        <f>IF($E231&gt;NORMA!$D$24,"NO CUMPLE","CUMPLE")</f>
        <v>CUMPLE</v>
      </c>
      <c r="AB231" s="51" t="str">
        <f>IF($F231&gt;NORMA!$D$25,"NO CUMPLE","CUMPLE")</f>
        <v>CUMPLE</v>
      </c>
      <c r="AC231" s="51" t="str">
        <f>IF($K231&gt;NORMA!$D$26,"NO CUMPLE","CUMPLE")</f>
        <v>CUMPLE</v>
      </c>
      <c r="AD231" s="51" t="str">
        <f>IF($J231&gt;NORMA!$D$27,"NO CUMPLE","CUMPLE")</f>
        <v>CUMPLE</v>
      </c>
      <c r="AE231" s="51" t="str">
        <f>IF($G231&gt;NORMA!$D$28,"NO CUMPLE","CUMPLE")</f>
        <v>NO CUMPLE</v>
      </c>
      <c r="AF231" s="51" t="str">
        <f>IF($H231&gt;NORMA!$D$29,"NO CUMPLE","CUMPLE")</f>
        <v>CUMPLE</v>
      </c>
      <c r="AG231" s="51" t="str">
        <f>IF($O231&gt;NORMA!$D$30,"NO CUMPLE","CUMPLE")</f>
        <v>CUMPLE</v>
      </c>
      <c r="AH231" s="51" t="str">
        <f>IF(AND($N231&gt;=NORMA!$R$18, $N231&lt;=NORMA!$S$18),"CUMPLE","NO CUMPLE")</f>
        <v>CUMPLE</v>
      </c>
      <c r="AI231" s="51" t="str">
        <f>IF($I231&gt;NORMA!$D$32,"NO CUMPLE","CUMPLE")</f>
        <v>CUMPLE</v>
      </c>
    </row>
    <row r="232" spans="1:35" ht="14.25" customHeight="1" x14ac:dyDescent="0.35">
      <c r="A232" s="40" t="s">
        <v>59</v>
      </c>
      <c r="B232" s="111" t="s">
        <v>58</v>
      </c>
      <c r="C232" s="42">
        <v>41514</v>
      </c>
      <c r="D232" s="52">
        <v>0.58333333333333304</v>
      </c>
      <c r="E232" s="53">
        <v>68.5</v>
      </c>
      <c r="F232" s="53">
        <v>201</v>
      </c>
      <c r="G232" s="53">
        <v>66</v>
      </c>
      <c r="H232" s="53">
        <v>14</v>
      </c>
      <c r="I232" s="54">
        <v>3.49</v>
      </c>
      <c r="J232" s="54">
        <v>3.88</v>
      </c>
      <c r="K232" s="92">
        <v>28.975999999999999</v>
      </c>
      <c r="L232" s="55">
        <v>5.641115E-2</v>
      </c>
      <c r="M232" s="50">
        <v>4.12</v>
      </c>
      <c r="N232" s="50">
        <v>8.74</v>
      </c>
      <c r="O232" s="50">
        <v>730000</v>
      </c>
      <c r="P232" s="51" t="str">
        <f>IF($M232&lt;NORMA!$D$7,"NO CUMPLE","CUMPLE")</f>
        <v>CUMPLE</v>
      </c>
      <c r="Q232" s="51" t="str">
        <f>IF($E232&gt;NORMA!$D$8,"NO CUMPLE","CUMPLE")</f>
        <v>CUMPLE</v>
      </c>
      <c r="R232" s="51" t="str">
        <f>IF($F232&gt;NORMA!$D$9,"NO CUMPLE","CUMPLE")</f>
        <v>CUMPLE</v>
      </c>
      <c r="S232" s="51" t="str">
        <f>IF($K232&gt;NORMA!$D$10,"NO CUMPLE","CUMPLE")</f>
        <v>CUMPLE</v>
      </c>
      <c r="T232" s="51" t="str">
        <f>IF($J232&gt;NORMA!$D$11,"NO CUMPLE","CUMPLE")</f>
        <v>CUMPLE</v>
      </c>
      <c r="U232" s="51" t="str">
        <f>IF($G232&gt;NORMA!$D$12,"NO CUMPLE","CUMPLE")</f>
        <v>CUMPLE</v>
      </c>
      <c r="V232" s="51" t="str">
        <f>IF($H232&gt;NORMA!$D$13,"NO CUMPLE","CUMPLE")</f>
        <v>CUMPLE</v>
      </c>
      <c r="W232" s="51" t="str">
        <f>IF($O232&gt;NORMA!$D$14,"NO CUMPLE","CUMPLE")</f>
        <v>CUMPLE</v>
      </c>
      <c r="X232" s="51" t="str">
        <f>IF(AND($N232&gt;=NORMA!$Q$4, $N232&lt;=NORMA!$R$4),"CUMPLE","NO CUMPLE")</f>
        <v>CUMPLE</v>
      </c>
      <c r="Y232" s="51" t="str">
        <f>IF($I232&gt;NORMA!$D$16,"NO CUMPLE","CUMPLE")</f>
        <v>CUMPLE</v>
      </c>
      <c r="Z232" s="51" t="str">
        <f>IF($M232&lt;NORMA!$D$23,"NO CUMPLE","CUMPLE")</f>
        <v>CUMPLE</v>
      </c>
      <c r="AA232" s="51" t="str">
        <f>IF($E232&gt;NORMA!$D$24,"NO CUMPLE","CUMPLE")</f>
        <v>CUMPLE</v>
      </c>
      <c r="AB232" s="51" t="str">
        <f>IF($F232&gt;NORMA!$D$25,"NO CUMPLE","CUMPLE")</f>
        <v>NO CUMPLE</v>
      </c>
      <c r="AC232" s="51" t="str">
        <f>IF($K232&gt;NORMA!$D$26,"NO CUMPLE","CUMPLE")</f>
        <v>NO CUMPLE</v>
      </c>
      <c r="AD232" s="51" t="str">
        <f>IF($J232&gt;NORMA!$D$27,"NO CUMPLE","CUMPLE")</f>
        <v>CUMPLE</v>
      </c>
      <c r="AE232" s="51" t="str">
        <f>IF($G232&gt;NORMA!$D$28,"NO CUMPLE","CUMPLE")</f>
        <v>NO CUMPLE</v>
      </c>
      <c r="AF232" s="51" t="str">
        <f>IF($H232&gt;NORMA!$D$29,"NO CUMPLE","CUMPLE")</f>
        <v>NO CUMPLE</v>
      </c>
      <c r="AG232" s="51" t="str">
        <f>IF($O232&gt;NORMA!$D$30,"NO CUMPLE","CUMPLE")</f>
        <v>NO CUMPLE</v>
      </c>
      <c r="AH232" s="51" t="str">
        <f>IF(AND($N232&gt;=NORMA!$R$18, $N232&lt;=NORMA!$S$18),"CUMPLE","NO CUMPLE")</f>
        <v>NO CUMPLE</v>
      </c>
      <c r="AI232" s="51" t="str">
        <f>IF($I232&gt;NORMA!$D$32,"NO CUMPLE","CUMPLE")</f>
        <v>NO CUMPLE</v>
      </c>
    </row>
    <row r="233" spans="1:35" ht="14.25" customHeight="1" x14ac:dyDescent="0.35">
      <c r="A233" s="40" t="s">
        <v>60</v>
      </c>
      <c r="B233" s="91" t="s">
        <v>58</v>
      </c>
      <c r="C233" s="42">
        <v>41514</v>
      </c>
      <c r="D233" s="52">
        <v>0.45833333333333298</v>
      </c>
      <c r="E233" s="53">
        <v>74.599999999999994</v>
      </c>
      <c r="F233" s="53">
        <v>184</v>
      </c>
      <c r="G233" s="53">
        <v>47</v>
      </c>
      <c r="H233" s="53">
        <v>15</v>
      </c>
      <c r="I233" s="54">
        <v>2.86</v>
      </c>
      <c r="J233" s="54">
        <v>3.45</v>
      </c>
      <c r="K233" s="92">
        <v>31.704999999999998</v>
      </c>
      <c r="L233" s="55">
        <v>0.16904820312499999</v>
      </c>
      <c r="M233" s="50">
        <v>3.81</v>
      </c>
      <c r="N233" s="50">
        <v>8.66</v>
      </c>
      <c r="O233" s="50">
        <v>23000000</v>
      </c>
      <c r="P233" s="51" t="str">
        <f>IF($M233&lt;NORMA!$D$7,"NO CUMPLE","CUMPLE")</f>
        <v>CUMPLE</v>
      </c>
      <c r="Q233" s="51" t="str">
        <f>IF($E233&gt;NORMA!$D$8,"NO CUMPLE","CUMPLE")</f>
        <v>CUMPLE</v>
      </c>
      <c r="R233" s="51" t="str">
        <f>IF($F233&gt;NORMA!$D$9,"NO CUMPLE","CUMPLE")</f>
        <v>CUMPLE</v>
      </c>
      <c r="S233" s="51" t="str">
        <f>IF($K233&gt;NORMA!$D$10,"NO CUMPLE","CUMPLE")</f>
        <v>CUMPLE</v>
      </c>
      <c r="T233" s="51" t="str">
        <f>IF($J233&gt;NORMA!$D$11,"NO CUMPLE","CUMPLE")</f>
        <v>CUMPLE</v>
      </c>
      <c r="U233" s="51" t="str">
        <f>IF($G233&gt;NORMA!$D$12,"NO CUMPLE","CUMPLE")</f>
        <v>CUMPLE</v>
      </c>
      <c r="V233" s="51" t="str">
        <f>IF($H233&gt;NORMA!$D$13,"NO CUMPLE","CUMPLE")</f>
        <v>CUMPLE</v>
      </c>
      <c r="W233" s="51" t="str">
        <f>IF($O233&gt;NORMA!$D$14,"NO CUMPLE","CUMPLE")</f>
        <v>NO CUMPLE</v>
      </c>
      <c r="X233" s="51" t="str">
        <f>IF(AND($N233&gt;=NORMA!$Q$4, $N233&lt;=NORMA!$R$4),"CUMPLE","NO CUMPLE")</f>
        <v>CUMPLE</v>
      </c>
      <c r="Y233" s="51" t="str">
        <f>IF($I233&gt;NORMA!$D$16,"NO CUMPLE","CUMPLE")</f>
        <v>CUMPLE</v>
      </c>
      <c r="Z233" s="51" t="str">
        <f>IF($M233&lt;NORMA!$D$23,"NO CUMPLE","CUMPLE")</f>
        <v>CUMPLE</v>
      </c>
      <c r="AA233" s="51" t="str">
        <f>IF($E233&gt;NORMA!$D$24,"NO CUMPLE","CUMPLE")</f>
        <v>CUMPLE</v>
      </c>
      <c r="AB233" s="51" t="str">
        <f>IF($F233&gt;NORMA!$D$25,"NO CUMPLE","CUMPLE")</f>
        <v>CUMPLE</v>
      </c>
      <c r="AC233" s="51" t="str">
        <f>IF($K233&gt;NORMA!$D$26,"NO CUMPLE","CUMPLE")</f>
        <v>NO CUMPLE</v>
      </c>
      <c r="AD233" s="51" t="str">
        <f>IF($J233&gt;NORMA!$D$27,"NO CUMPLE","CUMPLE")</f>
        <v>CUMPLE</v>
      </c>
      <c r="AE233" s="51" t="str">
        <f>IF($G233&gt;NORMA!$D$28,"NO CUMPLE","CUMPLE")</f>
        <v>CUMPLE</v>
      </c>
      <c r="AF233" s="51" t="str">
        <f>IF($H233&gt;NORMA!$D$29,"NO CUMPLE","CUMPLE")</f>
        <v>NO CUMPLE</v>
      </c>
      <c r="AG233" s="51" t="str">
        <f>IF($O233&gt;NORMA!$D$30,"NO CUMPLE","CUMPLE")</f>
        <v>NO CUMPLE</v>
      </c>
      <c r="AH233" s="51" t="str">
        <f>IF(AND($N233&gt;=NORMA!$R$18, $N233&lt;=NORMA!$S$18),"CUMPLE","NO CUMPLE")</f>
        <v>NO CUMPLE</v>
      </c>
      <c r="AI233" s="51" t="str">
        <f>IF($I233&gt;NORMA!$D$32,"NO CUMPLE","CUMPLE")</f>
        <v>NO CUMPLE</v>
      </c>
    </row>
    <row r="234" spans="1:35" ht="14.25" customHeight="1" x14ac:dyDescent="0.35">
      <c r="A234" s="40" t="s">
        <v>57</v>
      </c>
      <c r="B234" s="91" t="s">
        <v>58</v>
      </c>
      <c r="C234" s="42">
        <v>41519</v>
      </c>
      <c r="D234" s="52">
        <v>0.625</v>
      </c>
      <c r="E234" s="53">
        <v>41.8</v>
      </c>
      <c r="F234" s="53">
        <v>155</v>
      </c>
      <c r="G234" s="53">
        <v>47</v>
      </c>
      <c r="H234" s="53">
        <v>5.6</v>
      </c>
      <c r="I234" s="54">
        <v>4.72</v>
      </c>
      <c r="J234" s="54">
        <v>3.43</v>
      </c>
      <c r="K234" s="92">
        <v>25.904</v>
      </c>
      <c r="L234" s="55">
        <v>0.15173502083333301</v>
      </c>
      <c r="M234" s="50">
        <v>1.44</v>
      </c>
      <c r="N234" s="50">
        <v>7.72</v>
      </c>
      <c r="O234" s="50">
        <v>2300000</v>
      </c>
      <c r="P234" s="51" t="str">
        <f>IF($M234&lt;NORMA!$D$7,"NO CUMPLE","CUMPLE")</f>
        <v>CUMPLE</v>
      </c>
      <c r="Q234" s="51" t="str">
        <f>IF($E234&gt;NORMA!$D$8,"NO CUMPLE","CUMPLE")</f>
        <v>CUMPLE</v>
      </c>
      <c r="R234" s="51" t="str">
        <f>IF($F234&gt;NORMA!$D$9,"NO CUMPLE","CUMPLE")</f>
        <v>CUMPLE</v>
      </c>
      <c r="S234" s="51" t="str">
        <f>IF($K234&gt;NORMA!$D$10,"NO CUMPLE","CUMPLE")</f>
        <v>CUMPLE</v>
      </c>
      <c r="T234" s="51" t="str">
        <f>IF($J234&gt;NORMA!$D$11,"NO CUMPLE","CUMPLE")</f>
        <v>CUMPLE</v>
      </c>
      <c r="U234" s="51" t="str">
        <f>IF($G234&gt;NORMA!$D$12,"NO CUMPLE","CUMPLE")</f>
        <v>CUMPLE</v>
      </c>
      <c r="V234" s="51" t="str">
        <f>IF($H234&gt;NORMA!$D$13,"NO CUMPLE","CUMPLE")</f>
        <v>CUMPLE</v>
      </c>
      <c r="W234" s="51" t="str">
        <f>IF($O234&gt;NORMA!$D$14,"NO CUMPLE","CUMPLE")</f>
        <v>NO CUMPLE</v>
      </c>
      <c r="X234" s="51" t="str">
        <f>IF(AND($N234&gt;=NORMA!$Q$4, $N234&lt;=NORMA!$R$4),"CUMPLE","NO CUMPLE")</f>
        <v>CUMPLE</v>
      </c>
      <c r="Y234" s="51" t="str">
        <f>IF($I234&gt;NORMA!$D$16,"NO CUMPLE","CUMPLE")</f>
        <v>NO CUMPLE</v>
      </c>
      <c r="Z234" s="51" t="str">
        <f>IF($M234&lt;NORMA!$D$23,"NO CUMPLE","CUMPLE")</f>
        <v>CUMPLE</v>
      </c>
      <c r="AA234" s="51" t="str">
        <f>IF($E234&gt;NORMA!$D$24,"NO CUMPLE","CUMPLE")</f>
        <v>CUMPLE</v>
      </c>
      <c r="AB234" s="51" t="str">
        <f>IF($F234&gt;NORMA!$D$25,"NO CUMPLE","CUMPLE")</f>
        <v>CUMPLE</v>
      </c>
      <c r="AC234" s="51" t="str">
        <f>IF($K234&gt;NORMA!$D$26,"NO CUMPLE","CUMPLE")</f>
        <v>NO CUMPLE</v>
      </c>
      <c r="AD234" s="51" t="str">
        <f>IF($J234&gt;NORMA!$D$27,"NO CUMPLE","CUMPLE")</f>
        <v>CUMPLE</v>
      </c>
      <c r="AE234" s="51" t="str">
        <f>IF($G234&gt;NORMA!$D$28,"NO CUMPLE","CUMPLE")</f>
        <v>CUMPLE</v>
      </c>
      <c r="AF234" s="51" t="str">
        <f>IF($H234&gt;NORMA!$D$29,"NO CUMPLE","CUMPLE")</f>
        <v>CUMPLE</v>
      </c>
      <c r="AG234" s="51" t="str">
        <f>IF($O234&gt;NORMA!$D$30,"NO CUMPLE","CUMPLE")</f>
        <v>NO CUMPLE</v>
      </c>
      <c r="AH234" s="51" t="str">
        <f>IF(AND($N234&gt;=NORMA!$R$18, $N234&lt;=NORMA!$S$18),"CUMPLE","NO CUMPLE")</f>
        <v>CUMPLE</v>
      </c>
      <c r="AI234" s="51" t="str">
        <f>IF($I234&gt;NORMA!$D$32,"NO CUMPLE","CUMPLE")</f>
        <v>NO CUMPLE</v>
      </c>
    </row>
    <row r="235" spans="1:35" ht="14.25" customHeight="1" x14ac:dyDescent="0.35">
      <c r="A235" s="40" t="s">
        <v>59</v>
      </c>
      <c r="B235" s="111" t="s">
        <v>58</v>
      </c>
      <c r="C235" s="56">
        <v>41533</v>
      </c>
      <c r="D235" s="52">
        <v>0.625</v>
      </c>
      <c r="E235" s="53">
        <v>85.4</v>
      </c>
      <c r="F235" s="53">
        <v>316</v>
      </c>
      <c r="G235" s="53">
        <v>189</v>
      </c>
      <c r="H235" s="53">
        <v>21</v>
      </c>
      <c r="I235" s="54">
        <v>9.36</v>
      </c>
      <c r="J235" s="54">
        <v>4.25</v>
      </c>
      <c r="K235" s="92">
        <v>29.507999999999999</v>
      </c>
      <c r="L235" s="55">
        <v>4.8287187500000002E-2</v>
      </c>
      <c r="M235" s="50">
        <v>0.89</v>
      </c>
      <c r="N235" s="50">
        <v>7.46</v>
      </c>
      <c r="O235" s="50">
        <v>150000000</v>
      </c>
      <c r="P235" s="51" t="str">
        <f>IF($M235&lt;NORMA!$D$7,"NO CUMPLE","CUMPLE")</f>
        <v>CUMPLE</v>
      </c>
      <c r="Q235" s="51" t="str">
        <f>IF($E235&gt;NORMA!$D$8,"NO CUMPLE","CUMPLE")</f>
        <v>CUMPLE</v>
      </c>
      <c r="R235" s="51" t="str">
        <f>IF($F235&gt;NORMA!$D$9,"NO CUMPLE","CUMPLE")</f>
        <v>NO CUMPLE</v>
      </c>
      <c r="S235" s="51" t="str">
        <f>IF($K235&gt;NORMA!$D$10,"NO CUMPLE","CUMPLE")</f>
        <v>CUMPLE</v>
      </c>
      <c r="T235" s="51" t="str">
        <f>IF($J235&gt;NORMA!$D$11,"NO CUMPLE","CUMPLE")</f>
        <v>CUMPLE</v>
      </c>
      <c r="U235" s="51" t="str">
        <f>IF($G235&gt;NORMA!$D$12,"NO CUMPLE","CUMPLE")</f>
        <v>NO CUMPLE</v>
      </c>
      <c r="V235" s="51" t="str">
        <f>IF($H235&gt;NORMA!$D$13,"NO CUMPLE","CUMPLE")</f>
        <v>CUMPLE</v>
      </c>
      <c r="W235" s="51" t="str">
        <f>IF($O235&gt;NORMA!$D$14,"NO CUMPLE","CUMPLE")</f>
        <v>NO CUMPLE</v>
      </c>
      <c r="X235" s="51" t="str">
        <f>IF(AND($N235&gt;=NORMA!$Q$4, $N235&lt;=NORMA!$R$4),"CUMPLE","NO CUMPLE")</f>
        <v>CUMPLE</v>
      </c>
      <c r="Y235" s="51" t="str">
        <f>IF($I235&gt;NORMA!$D$16,"NO CUMPLE","CUMPLE")</f>
        <v>NO CUMPLE</v>
      </c>
      <c r="Z235" s="51" t="str">
        <f>IF($M235&lt;NORMA!$D$23,"NO CUMPLE","CUMPLE")</f>
        <v>NO CUMPLE</v>
      </c>
      <c r="AA235" s="51" t="str">
        <f>IF($E235&gt;NORMA!$D$24,"NO CUMPLE","CUMPLE")</f>
        <v>NO CUMPLE</v>
      </c>
      <c r="AB235" s="51" t="str">
        <f>IF($F235&gt;NORMA!$D$25,"NO CUMPLE","CUMPLE")</f>
        <v>NO CUMPLE</v>
      </c>
      <c r="AC235" s="51" t="str">
        <f>IF($K235&gt;NORMA!$D$26,"NO CUMPLE","CUMPLE")</f>
        <v>NO CUMPLE</v>
      </c>
      <c r="AD235" s="51" t="str">
        <f>IF($J235&gt;NORMA!$D$27,"NO CUMPLE","CUMPLE")</f>
        <v>CUMPLE</v>
      </c>
      <c r="AE235" s="51" t="str">
        <f>IF($G235&gt;NORMA!$D$28,"NO CUMPLE","CUMPLE")</f>
        <v>NO CUMPLE</v>
      </c>
      <c r="AF235" s="51" t="str">
        <f>IF($H235&gt;NORMA!$D$29,"NO CUMPLE","CUMPLE")</f>
        <v>NO CUMPLE</v>
      </c>
      <c r="AG235" s="51" t="str">
        <f>IF($O235&gt;NORMA!$D$30,"NO CUMPLE","CUMPLE")</f>
        <v>NO CUMPLE</v>
      </c>
      <c r="AH235" s="51" t="str">
        <f>IF(AND($N235&gt;=NORMA!$R$18, $N235&lt;=NORMA!$S$18),"CUMPLE","NO CUMPLE")</f>
        <v>CUMPLE</v>
      </c>
      <c r="AI235" s="51" t="str">
        <f>IF($I235&gt;NORMA!$D$32,"NO CUMPLE","CUMPLE")</f>
        <v>NO CUMPLE</v>
      </c>
    </row>
    <row r="236" spans="1:35" ht="14.25" customHeight="1" x14ac:dyDescent="0.35">
      <c r="A236" s="40" t="s">
        <v>60</v>
      </c>
      <c r="B236" s="91" t="s">
        <v>58</v>
      </c>
      <c r="C236" s="42">
        <v>41537</v>
      </c>
      <c r="D236" s="52">
        <v>0.58333333333333304</v>
      </c>
      <c r="E236" s="53">
        <v>81.3</v>
      </c>
      <c r="F236" s="53">
        <v>190</v>
      </c>
      <c r="G236" s="53">
        <v>70</v>
      </c>
      <c r="H236" s="53">
        <v>24</v>
      </c>
      <c r="I236" s="54">
        <v>7.75</v>
      </c>
      <c r="J236" s="54">
        <v>2.76</v>
      </c>
      <c r="K236" s="92">
        <v>23.521999999999998</v>
      </c>
      <c r="L236" s="55">
        <v>0.21246518750000001</v>
      </c>
      <c r="M236" s="50">
        <v>3.22</v>
      </c>
      <c r="N236" s="50">
        <v>8.3699999999999992</v>
      </c>
      <c r="O236" s="50">
        <v>6400000</v>
      </c>
      <c r="P236" s="51" t="str">
        <f>IF($M236&lt;NORMA!$D$7,"NO CUMPLE","CUMPLE")</f>
        <v>CUMPLE</v>
      </c>
      <c r="Q236" s="51" t="str">
        <f>IF($E236&gt;NORMA!$D$8,"NO CUMPLE","CUMPLE")</f>
        <v>CUMPLE</v>
      </c>
      <c r="R236" s="51" t="str">
        <f>IF($F236&gt;NORMA!$D$9,"NO CUMPLE","CUMPLE")</f>
        <v>CUMPLE</v>
      </c>
      <c r="S236" s="51" t="str">
        <f>IF($K236&gt;NORMA!$D$10,"NO CUMPLE","CUMPLE")</f>
        <v>CUMPLE</v>
      </c>
      <c r="T236" s="51" t="str">
        <f>IF($J236&gt;NORMA!$D$11,"NO CUMPLE","CUMPLE")</f>
        <v>CUMPLE</v>
      </c>
      <c r="U236" s="51" t="str">
        <f>IF($G236&gt;NORMA!$D$12,"NO CUMPLE","CUMPLE")</f>
        <v>CUMPLE</v>
      </c>
      <c r="V236" s="51" t="str">
        <f>IF($H236&gt;NORMA!$D$13,"NO CUMPLE","CUMPLE")</f>
        <v>CUMPLE</v>
      </c>
      <c r="W236" s="51" t="str">
        <f>IF($O236&gt;NORMA!$D$14,"NO CUMPLE","CUMPLE")</f>
        <v>NO CUMPLE</v>
      </c>
      <c r="X236" s="51" t="str">
        <f>IF(AND($N236&gt;=NORMA!$Q$4, $N236&lt;=NORMA!$R$4),"CUMPLE","NO CUMPLE")</f>
        <v>CUMPLE</v>
      </c>
      <c r="Y236" s="51" t="str">
        <f>IF($I236&gt;NORMA!$D$16,"NO CUMPLE","CUMPLE")</f>
        <v>NO CUMPLE</v>
      </c>
      <c r="Z236" s="51" t="str">
        <f>IF($M236&lt;NORMA!$D$23,"NO CUMPLE","CUMPLE")</f>
        <v>CUMPLE</v>
      </c>
      <c r="AA236" s="51" t="str">
        <f>IF($E236&gt;NORMA!$D$24,"NO CUMPLE","CUMPLE")</f>
        <v>NO CUMPLE</v>
      </c>
      <c r="AB236" s="51" t="str">
        <f>IF($F236&gt;NORMA!$D$25,"NO CUMPLE","CUMPLE")</f>
        <v>CUMPLE</v>
      </c>
      <c r="AC236" s="51" t="str">
        <f>IF($K236&gt;NORMA!$D$26,"NO CUMPLE","CUMPLE")</f>
        <v>NO CUMPLE</v>
      </c>
      <c r="AD236" s="51" t="str">
        <f>IF($J236&gt;NORMA!$D$27,"NO CUMPLE","CUMPLE")</f>
        <v>CUMPLE</v>
      </c>
      <c r="AE236" s="51" t="str">
        <f>IF($G236&gt;NORMA!$D$28,"NO CUMPLE","CUMPLE")</f>
        <v>NO CUMPLE</v>
      </c>
      <c r="AF236" s="51" t="str">
        <f>IF($H236&gt;NORMA!$D$29,"NO CUMPLE","CUMPLE")</f>
        <v>NO CUMPLE</v>
      </c>
      <c r="AG236" s="51" t="str">
        <f>IF($O236&gt;NORMA!$D$30,"NO CUMPLE","CUMPLE")</f>
        <v>NO CUMPLE</v>
      </c>
      <c r="AH236" s="51" t="str">
        <f>IF(AND($N236&gt;=NORMA!$R$18, $N236&lt;=NORMA!$S$18),"CUMPLE","NO CUMPLE")</f>
        <v>CUMPLE</v>
      </c>
      <c r="AI236" s="51" t="str">
        <f>IF($I236&gt;NORMA!$D$32,"NO CUMPLE","CUMPLE")</f>
        <v>NO CUMPLE</v>
      </c>
    </row>
    <row r="237" spans="1:35" ht="14.25" customHeight="1" x14ac:dyDescent="0.35">
      <c r="A237" s="40" t="s">
        <v>57</v>
      </c>
      <c r="B237" s="91" t="s">
        <v>58</v>
      </c>
      <c r="C237" s="42">
        <v>41538</v>
      </c>
      <c r="D237" s="52">
        <v>0.27083333333333298</v>
      </c>
      <c r="E237" s="53">
        <v>30.5</v>
      </c>
      <c r="F237" s="53">
        <v>101</v>
      </c>
      <c r="G237" s="53">
        <v>29</v>
      </c>
      <c r="H237" s="53">
        <v>5.4</v>
      </c>
      <c r="I237" s="54">
        <v>4.7</v>
      </c>
      <c r="J237" s="54">
        <v>2.0299999999999998</v>
      </c>
      <c r="K237" s="92">
        <v>22.308</v>
      </c>
      <c r="L237" s="55">
        <v>0.14324445416666701</v>
      </c>
      <c r="M237" s="50">
        <v>0.78</v>
      </c>
      <c r="N237" s="50">
        <v>7.37</v>
      </c>
      <c r="O237" s="50">
        <v>2600000</v>
      </c>
      <c r="P237" s="51" t="str">
        <f>IF($M237&lt;NORMA!$D$7,"NO CUMPLE","CUMPLE")</f>
        <v>CUMPLE</v>
      </c>
      <c r="Q237" s="51" t="str">
        <f>IF($E237&gt;NORMA!$D$8,"NO CUMPLE","CUMPLE")</f>
        <v>CUMPLE</v>
      </c>
      <c r="R237" s="51" t="str">
        <f>IF($F237&gt;NORMA!$D$9,"NO CUMPLE","CUMPLE")</f>
        <v>CUMPLE</v>
      </c>
      <c r="S237" s="51" t="str">
        <f>IF($K237&gt;NORMA!$D$10,"NO CUMPLE","CUMPLE")</f>
        <v>CUMPLE</v>
      </c>
      <c r="T237" s="51" t="str">
        <f>IF($J237&gt;NORMA!$D$11,"NO CUMPLE","CUMPLE")</f>
        <v>CUMPLE</v>
      </c>
      <c r="U237" s="51" t="str">
        <f>IF($G237&gt;NORMA!$D$12,"NO CUMPLE","CUMPLE")</f>
        <v>CUMPLE</v>
      </c>
      <c r="V237" s="51" t="str">
        <f>IF($H237&gt;NORMA!$D$13,"NO CUMPLE","CUMPLE")</f>
        <v>CUMPLE</v>
      </c>
      <c r="W237" s="51" t="str">
        <f>IF($O237&gt;NORMA!$D$14,"NO CUMPLE","CUMPLE")</f>
        <v>NO CUMPLE</v>
      </c>
      <c r="X237" s="51" t="str">
        <f>IF(AND($N237&gt;=NORMA!$Q$4, $N237&lt;=NORMA!$R$4),"CUMPLE","NO CUMPLE")</f>
        <v>CUMPLE</v>
      </c>
      <c r="Y237" s="51" t="str">
        <f>IF($I237&gt;NORMA!$D$16,"NO CUMPLE","CUMPLE")</f>
        <v>NO CUMPLE</v>
      </c>
      <c r="Z237" s="51" t="str">
        <f>IF($M237&lt;NORMA!$D$23,"NO CUMPLE","CUMPLE")</f>
        <v>NO CUMPLE</v>
      </c>
      <c r="AA237" s="51" t="str">
        <f>IF($E237&gt;NORMA!$D$24,"NO CUMPLE","CUMPLE")</f>
        <v>CUMPLE</v>
      </c>
      <c r="AB237" s="51" t="str">
        <f>IF($F237&gt;NORMA!$D$25,"NO CUMPLE","CUMPLE")</f>
        <v>CUMPLE</v>
      </c>
      <c r="AC237" s="51" t="str">
        <f>IF($K237&gt;NORMA!$D$26,"NO CUMPLE","CUMPLE")</f>
        <v>NO CUMPLE</v>
      </c>
      <c r="AD237" s="51" t="str">
        <f>IF($J237&gt;NORMA!$D$27,"NO CUMPLE","CUMPLE")</f>
        <v>CUMPLE</v>
      </c>
      <c r="AE237" s="51" t="str">
        <f>IF($G237&gt;NORMA!$D$28,"NO CUMPLE","CUMPLE")</f>
        <v>CUMPLE</v>
      </c>
      <c r="AF237" s="51" t="str">
        <f>IF($H237&gt;NORMA!$D$29,"NO CUMPLE","CUMPLE")</f>
        <v>CUMPLE</v>
      </c>
      <c r="AG237" s="51" t="str">
        <f>IF($O237&gt;NORMA!$D$30,"NO CUMPLE","CUMPLE")</f>
        <v>NO CUMPLE</v>
      </c>
      <c r="AH237" s="51" t="str">
        <f>IF(AND($N237&gt;=NORMA!$R$18, $N237&lt;=NORMA!$S$18),"CUMPLE","NO CUMPLE")</f>
        <v>CUMPLE</v>
      </c>
      <c r="AI237" s="51" t="str">
        <f>IF($I237&gt;NORMA!$D$32,"NO CUMPLE","CUMPLE")</f>
        <v>NO CUMPLE</v>
      </c>
    </row>
    <row r="238" spans="1:35" ht="14.25" customHeight="1" x14ac:dyDescent="0.35">
      <c r="A238" s="40" t="s">
        <v>59</v>
      </c>
      <c r="B238" s="111" t="s">
        <v>58</v>
      </c>
      <c r="C238" s="42">
        <v>41548</v>
      </c>
      <c r="D238" s="52">
        <v>0.25</v>
      </c>
      <c r="E238" s="53">
        <v>102</v>
      </c>
      <c r="F238" s="53">
        <v>258</v>
      </c>
      <c r="G238" s="53">
        <v>107</v>
      </c>
      <c r="H238" s="53">
        <v>43</v>
      </c>
      <c r="I238" s="54">
        <v>0.32</v>
      </c>
      <c r="J238" s="54">
        <v>4.53</v>
      </c>
      <c r="K238" s="92">
        <v>30.103000000000002</v>
      </c>
      <c r="L238" s="55">
        <v>5.5513743749999997E-2</v>
      </c>
      <c r="M238" s="50">
        <v>2</v>
      </c>
      <c r="N238" s="50">
        <v>7.72</v>
      </c>
      <c r="O238" s="50">
        <v>2000000</v>
      </c>
      <c r="P238" s="51" t="str">
        <f>IF($M238&lt;NORMA!$D$7,"NO CUMPLE","CUMPLE")</f>
        <v>CUMPLE</v>
      </c>
      <c r="Q238" s="51" t="str">
        <f>IF($E238&gt;NORMA!$D$8,"NO CUMPLE","CUMPLE")</f>
        <v>CUMPLE</v>
      </c>
      <c r="R238" s="51" t="str">
        <f>IF($F238&gt;NORMA!$D$9,"NO CUMPLE","CUMPLE")</f>
        <v>CUMPLE</v>
      </c>
      <c r="S238" s="51" t="str">
        <f>IF($K238&gt;NORMA!$D$10,"NO CUMPLE","CUMPLE")</f>
        <v>CUMPLE</v>
      </c>
      <c r="T238" s="51" t="str">
        <f>IF($J238&gt;NORMA!$D$11,"NO CUMPLE","CUMPLE")</f>
        <v>CUMPLE</v>
      </c>
      <c r="U238" s="51" t="str">
        <f>IF($G238&gt;NORMA!$D$12,"NO CUMPLE","CUMPLE")</f>
        <v>CUMPLE</v>
      </c>
      <c r="V238" s="51" t="str">
        <f>IF($H238&gt;NORMA!$D$13,"NO CUMPLE","CUMPLE")</f>
        <v>NO CUMPLE</v>
      </c>
      <c r="W238" s="51" t="str">
        <f>IF($O238&gt;NORMA!$D$14,"NO CUMPLE","CUMPLE")</f>
        <v>NO CUMPLE</v>
      </c>
      <c r="X238" s="51" t="str">
        <f>IF(AND($N238&gt;=NORMA!$Q$4, $N238&lt;=NORMA!$R$4),"CUMPLE","NO CUMPLE")</f>
        <v>CUMPLE</v>
      </c>
      <c r="Y238" s="51" t="str">
        <f>IF($I238&gt;NORMA!$D$16,"NO CUMPLE","CUMPLE")</f>
        <v>CUMPLE</v>
      </c>
      <c r="Z238" s="51" t="str">
        <f>IF($M238&lt;NORMA!$D$23,"NO CUMPLE","CUMPLE")</f>
        <v>CUMPLE</v>
      </c>
      <c r="AA238" s="51" t="str">
        <f>IF($E238&gt;NORMA!$D$24,"NO CUMPLE","CUMPLE")</f>
        <v>NO CUMPLE</v>
      </c>
      <c r="AB238" s="51" t="str">
        <f>IF($F238&gt;NORMA!$D$25,"NO CUMPLE","CUMPLE")</f>
        <v>NO CUMPLE</v>
      </c>
      <c r="AC238" s="51" t="str">
        <f>IF($K238&gt;NORMA!$D$26,"NO CUMPLE","CUMPLE")</f>
        <v>NO CUMPLE</v>
      </c>
      <c r="AD238" s="51" t="str">
        <f>IF($J238&gt;NORMA!$D$27,"NO CUMPLE","CUMPLE")</f>
        <v>CUMPLE</v>
      </c>
      <c r="AE238" s="51" t="str">
        <f>IF($G238&gt;NORMA!$D$28,"NO CUMPLE","CUMPLE")</f>
        <v>NO CUMPLE</v>
      </c>
      <c r="AF238" s="51" t="str">
        <f>IF($H238&gt;NORMA!$D$29,"NO CUMPLE","CUMPLE")</f>
        <v>NO CUMPLE</v>
      </c>
      <c r="AG238" s="51" t="str">
        <f>IF($O238&gt;NORMA!$D$30,"NO CUMPLE","CUMPLE")</f>
        <v>NO CUMPLE</v>
      </c>
      <c r="AH238" s="51" t="str">
        <f>IF(AND($N238&gt;=NORMA!$R$18, $N238&lt;=NORMA!$S$18),"CUMPLE","NO CUMPLE")</f>
        <v>CUMPLE</v>
      </c>
      <c r="AI238" s="51" t="str">
        <f>IF($I238&gt;NORMA!$D$32,"NO CUMPLE","CUMPLE")</f>
        <v>CUMPLE</v>
      </c>
    </row>
    <row r="239" spans="1:35" ht="14.25" customHeight="1" x14ac:dyDescent="0.35">
      <c r="A239" s="40" t="s">
        <v>60</v>
      </c>
      <c r="B239" s="91" t="s">
        <v>58</v>
      </c>
      <c r="C239" s="42">
        <v>41557</v>
      </c>
      <c r="D239" s="52">
        <v>0.33333333333333298</v>
      </c>
      <c r="E239" s="53">
        <v>38.700000000000003</v>
      </c>
      <c r="F239" s="53">
        <v>109</v>
      </c>
      <c r="G239" s="53">
        <v>30</v>
      </c>
      <c r="H239" s="53">
        <v>9.6999999999999993</v>
      </c>
      <c r="I239" s="54">
        <v>3.4</v>
      </c>
      <c r="J239" s="54">
        <v>2.8</v>
      </c>
      <c r="K239" s="92">
        <v>23.312999999999999</v>
      </c>
      <c r="L239" s="55">
        <v>0.19973774999999999</v>
      </c>
      <c r="M239" s="50">
        <v>3.18</v>
      </c>
      <c r="N239" s="50">
        <v>7.88</v>
      </c>
      <c r="O239" s="50">
        <v>4300000</v>
      </c>
      <c r="P239" s="51" t="str">
        <f>IF($M239&lt;NORMA!$D$7,"NO CUMPLE","CUMPLE")</f>
        <v>CUMPLE</v>
      </c>
      <c r="Q239" s="51" t="str">
        <f>IF($E239&gt;NORMA!$D$8,"NO CUMPLE","CUMPLE")</f>
        <v>CUMPLE</v>
      </c>
      <c r="R239" s="51" t="str">
        <f>IF($F239&gt;NORMA!$D$9,"NO CUMPLE","CUMPLE")</f>
        <v>CUMPLE</v>
      </c>
      <c r="S239" s="51" t="str">
        <f>IF($K239&gt;NORMA!$D$10,"NO CUMPLE","CUMPLE")</f>
        <v>CUMPLE</v>
      </c>
      <c r="T239" s="51" t="str">
        <f>IF($J239&gt;NORMA!$D$11,"NO CUMPLE","CUMPLE")</f>
        <v>CUMPLE</v>
      </c>
      <c r="U239" s="51" t="str">
        <f>IF($G239&gt;NORMA!$D$12,"NO CUMPLE","CUMPLE")</f>
        <v>CUMPLE</v>
      </c>
      <c r="V239" s="51" t="str">
        <f>IF($H239&gt;NORMA!$D$13,"NO CUMPLE","CUMPLE")</f>
        <v>CUMPLE</v>
      </c>
      <c r="W239" s="51" t="str">
        <f>IF($O239&gt;NORMA!$D$14,"NO CUMPLE","CUMPLE")</f>
        <v>NO CUMPLE</v>
      </c>
      <c r="X239" s="51" t="str">
        <f>IF(AND($N239&gt;=NORMA!$Q$4, $N239&lt;=NORMA!$R$4),"CUMPLE","NO CUMPLE")</f>
        <v>CUMPLE</v>
      </c>
      <c r="Y239" s="51" t="str">
        <f>IF($I239&gt;NORMA!$D$16,"NO CUMPLE","CUMPLE")</f>
        <v>CUMPLE</v>
      </c>
      <c r="Z239" s="51" t="str">
        <f>IF($M239&lt;NORMA!$D$23,"NO CUMPLE","CUMPLE")</f>
        <v>CUMPLE</v>
      </c>
      <c r="AA239" s="51" t="str">
        <f>IF($E239&gt;NORMA!$D$24,"NO CUMPLE","CUMPLE")</f>
        <v>CUMPLE</v>
      </c>
      <c r="AB239" s="51" t="str">
        <f>IF($F239&gt;NORMA!$D$25,"NO CUMPLE","CUMPLE")</f>
        <v>CUMPLE</v>
      </c>
      <c r="AC239" s="51" t="str">
        <f>IF($K239&gt;NORMA!$D$26,"NO CUMPLE","CUMPLE")</f>
        <v>NO CUMPLE</v>
      </c>
      <c r="AD239" s="51" t="str">
        <f>IF($J239&gt;NORMA!$D$27,"NO CUMPLE","CUMPLE")</f>
        <v>CUMPLE</v>
      </c>
      <c r="AE239" s="51" t="str">
        <f>IF($G239&gt;NORMA!$D$28,"NO CUMPLE","CUMPLE")</f>
        <v>CUMPLE</v>
      </c>
      <c r="AF239" s="51" t="str">
        <f>IF($H239&gt;NORMA!$D$29,"NO CUMPLE","CUMPLE")</f>
        <v>CUMPLE</v>
      </c>
      <c r="AG239" s="51" t="str">
        <f>IF($O239&gt;NORMA!$D$30,"NO CUMPLE","CUMPLE")</f>
        <v>NO CUMPLE</v>
      </c>
      <c r="AH239" s="51" t="str">
        <f>IF(AND($N239&gt;=NORMA!$R$18, $N239&lt;=NORMA!$S$18),"CUMPLE","NO CUMPLE")</f>
        <v>CUMPLE</v>
      </c>
      <c r="AI239" s="51" t="str">
        <f>IF($I239&gt;NORMA!$D$32,"NO CUMPLE","CUMPLE")</f>
        <v>NO CUMPLE</v>
      </c>
    </row>
    <row r="240" spans="1:35" ht="14.25" customHeight="1" x14ac:dyDescent="0.35">
      <c r="A240" s="40" t="s">
        <v>57</v>
      </c>
      <c r="B240" s="91" t="s">
        <v>58</v>
      </c>
      <c r="C240" s="42">
        <v>41557</v>
      </c>
      <c r="D240" s="52">
        <v>0.5</v>
      </c>
      <c r="E240" s="53">
        <v>36.5</v>
      </c>
      <c r="F240" s="53">
        <v>116</v>
      </c>
      <c r="G240" s="53">
        <v>31</v>
      </c>
      <c r="H240" s="53">
        <v>7.7</v>
      </c>
      <c r="I240" s="54">
        <v>4.62</v>
      </c>
      <c r="J240" s="54">
        <v>2.59</v>
      </c>
      <c r="K240" s="92">
        <v>22.41</v>
      </c>
      <c r="L240" s="55">
        <v>0.156288242083333</v>
      </c>
      <c r="M240" s="50">
        <v>1.49</v>
      </c>
      <c r="N240" s="50">
        <v>7.43</v>
      </c>
      <c r="O240" s="50">
        <v>2300000</v>
      </c>
      <c r="P240" s="51" t="str">
        <f>IF($M240&lt;NORMA!$D$7,"NO CUMPLE","CUMPLE")</f>
        <v>CUMPLE</v>
      </c>
      <c r="Q240" s="51" t="str">
        <f>IF($E240&gt;NORMA!$D$8,"NO CUMPLE","CUMPLE")</f>
        <v>CUMPLE</v>
      </c>
      <c r="R240" s="51" t="str">
        <f>IF($F240&gt;NORMA!$D$9,"NO CUMPLE","CUMPLE")</f>
        <v>CUMPLE</v>
      </c>
      <c r="S240" s="51" t="str">
        <f>IF($K240&gt;NORMA!$D$10,"NO CUMPLE","CUMPLE")</f>
        <v>CUMPLE</v>
      </c>
      <c r="T240" s="51" t="str">
        <f>IF($J240&gt;NORMA!$D$11,"NO CUMPLE","CUMPLE")</f>
        <v>CUMPLE</v>
      </c>
      <c r="U240" s="51" t="str">
        <f>IF($G240&gt;NORMA!$D$12,"NO CUMPLE","CUMPLE")</f>
        <v>CUMPLE</v>
      </c>
      <c r="V240" s="51" t="str">
        <f>IF($H240&gt;NORMA!$D$13,"NO CUMPLE","CUMPLE")</f>
        <v>CUMPLE</v>
      </c>
      <c r="W240" s="51" t="str">
        <f>IF($O240&gt;NORMA!$D$14,"NO CUMPLE","CUMPLE")</f>
        <v>NO CUMPLE</v>
      </c>
      <c r="X240" s="51" t="str">
        <f>IF(AND($N240&gt;=NORMA!$Q$4, $N240&lt;=NORMA!$R$4),"CUMPLE","NO CUMPLE")</f>
        <v>CUMPLE</v>
      </c>
      <c r="Y240" s="51" t="str">
        <f>IF($I240&gt;NORMA!$D$16,"NO CUMPLE","CUMPLE")</f>
        <v>NO CUMPLE</v>
      </c>
      <c r="Z240" s="51" t="str">
        <f>IF($M240&lt;NORMA!$D$23,"NO CUMPLE","CUMPLE")</f>
        <v>CUMPLE</v>
      </c>
      <c r="AA240" s="51" t="str">
        <f>IF($E240&gt;NORMA!$D$24,"NO CUMPLE","CUMPLE")</f>
        <v>CUMPLE</v>
      </c>
      <c r="AB240" s="51" t="str">
        <f>IF($F240&gt;NORMA!$D$25,"NO CUMPLE","CUMPLE")</f>
        <v>CUMPLE</v>
      </c>
      <c r="AC240" s="51" t="str">
        <f>IF($K240&gt;NORMA!$D$26,"NO CUMPLE","CUMPLE")</f>
        <v>NO CUMPLE</v>
      </c>
      <c r="AD240" s="51" t="str">
        <f>IF($J240&gt;NORMA!$D$27,"NO CUMPLE","CUMPLE")</f>
        <v>CUMPLE</v>
      </c>
      <c r="AE240" s="51" t="str">
        <f>IF($G240&gt;NORMA!$D$28,"NO CUMPLE","CUMPLE")</f>
        <v>CUMPLE</v>
      </c>
      <c r="AF240" s="51" t="str">
        <f>IF($H240&gt;NORMA!$D$29,"NO CUMPLE","CUMPLE")</f>
        <v>CUMPLE</v>
      </c>
      <c r="AG240" s="51" t="str">
        <f>IF($O240&gt;NORMA!$D$30,"NO CUMPLE","CUMPLE")</f>
        <v>NO CUMPLE</v>
      </c>
      <c r="AH240" s="51" t="str">
        <f>IF(AND($N240&gt;=NORMA!$R$18, $N240&lt;=NORMA!$S$18),"CUMPLE","NO CUMPLE")</f>
        <v>CUMPLE</v>
      </c>
      <c r="AI240" s="51" t="str">
        <f>IF($I240&gt;NORMA!$D$32,"NO CUMPLE","CUMPLE")</f>
        <v>NO CUMPLE</v>
      </c>
    </row>
    <row r="241" spans="1:35" ht="14.25" customHeight="1" x14ac:dyDescent="0.35">
      <c r="A241" s="40" t="s">
        <v>59</v>
      </c>
      <c r="B241" s="111" t="s">
        <v>58</v>
      </c>
      <c r="C241" s="56">
        <v>41573</v>
      </c>
      <c r="D241" s="52">
        <v>0.33333333333333298</v>
      </c>
      <c r="E241" s="53">
        <v>31</v>
      </c>
      <c r="F241" s="53">
        <v>79</v>
      </c>
      <c r="G241" s="53">
        <v>17</v>
      </c>
      <c r="H241" s="53">
        <v>10</v>
      </c>
      <c r="I241" s="54">
        <v>4.25</v>
      </c>
      <c r="J241" s="54">
        <v>2.04</v>
      </c>
      <c r="K241" s="92">
        <v>23.161999999999999</v>
      </c>
      <c r="L241" s="55">
        <v>3.9627312499999998E-2</v>
      </c>
      <c r="M241" s="50">
        <v>5.37</v>
      </c>
      <c r="N241" s="50">
        <v>8.84</v>
      </c>
      <c r="O241" s="50">
        <v>2300000</v>
      </c>
      <c r="P241" s="51" t="str">
        <f>IF($M241&lt;NORMA!$D$7,"NO CUMPLE","CUMPLE")</f>
        <v>CUMPLE</v>
      </c>
      <c r="Q241" s="51" t="str">
        <f>IF($E241&gt;NORMA!$D$8,"NO CUMPLE","CUMPLE")</f>
        <v>CUMPLE</v>
      </c>
      <c r="R241" s="51" t="str">
        <f>IF($F241&gt;NORMA!$D$9,"NO CUMPLE","CUMPLE")</f>
        <v>CUMPLE</v>
      </c>
      <c r="S241" s="51" t="str">
        <f>IF($K241&gt;NORMA!$D$10,"NO CUMPLE","CUMPLE")</f>
        <v>CUMPLE</v>
      </c>
      <c r="T241" s="51" t="str">
        <f>IF($J241&gt;NORMA!$D$11,"NO CUMPLE","CUMPLE")</f>
        <v>CUMPLE</v>
      </c>
      <c r="U241" s="51" t="str">
        <f>IF($G241&gt;NORMA!$D$12,"NO CUMPLE","CUMPLE")</f>
        <v>CUMPLE</v>
      </c>
      <c r="V241" s="51" t="str">
        <f>IF($H241&gt;NORMA!$D$13,"NO CUMPLE","CUMPLE")</f>
        <v>CUMPLE</v>
      </c>
      <c r="W241" s="51" t="str">
        <f>IF($O241&gt;NORMA!$D$14,"NO CUMPLE","CUMPLE")</f>
        <v>NO CUMPLE</v>
      </c>
      <c r="X241" s="51" t="str">
        <f>IF(AND($N241&gt;=NORMA!$Q$4, $N241&lt;=NORMA!$R$4),"CUMPLE","NO CUMPLE")</f>
        <v>CUMPLE</v>
      </c>
      <c r="Y241" s="51" t="str">
        <f>IF($I241&gt;NORMA!$D$16,"NO CUMPLE","CUMPLE")</f>
        <v>NO CUMPLE</v>
      </c>
      <c r="Z241" s="51" t="str">
        <f>IF($M241&lt;NORMA!$D$23,"NO CUMPLE","CUMPLE")</f>
        <v>CUMPLE</v>
      </c>
      <c r="AA241" s="51" t="str">
        <f>IF($E241&gt;NORMA!$D$24,"NO CUMPLE","CUMPLE")</f>
        <v>CUMPLE</v>
      </c>
      <c r="AB241" s="51" t="str">
        <f>IF($F241&gt;NORMA!$D$25,"NO CUMPLE","CUMPLE")</f>
        <v>CUMPLE</v>
      </c>
      <c r="AC241" s="51" t="str">
        <f>IF($K241&gt;NORMA!$D$26,"NO CUMPLE","CUMPLE")</f>
        <v>NO CUMPLE</v>
      </c>
      <c r="AD241" s="51" t="str">
        <f>IF($J241&gt;NORMA!$D$27,"NO CUMPLE","CUMPLE")</f>
        <v>CUMPLE</v>
      </c>
      <c r="AE241" s="51" t="str">
        <f>IF($G241&gt;NORMA!$D$28,"NO CUMPLE","CUMPLE")</f>
        <v>CUMPLE</v>
      </c>
      <c r="AF241" s="51" t="str">
        <f>IF($H241&gt;NORMA!$D$29,"NO CUMPLE","CUMPLE")</f>
        <v>CUMPLE</v>
      </c>
      <c r="AG241" s="51" t="str">
        <f>IF($O241&gt;NORMA!$D$30,"NO CUMPLE","CUMPLE")</f>
        <v>NO CUMPLE</v>
      </c>
      <c r="AH241" s="51" t="str">
        <f>IF(AND($N241&gt;=NORMA!$R$18, $N241&lt;=NORMA!$S$18),"CUMPLE","NO CUMPLE")</f>
        <v>NO CUMPLE</v>
      </c>
      <c r="AI241" s="51" t="str">
        <f>IF($I241&gt;NORMA!$D$32,"NO CUMPLE","CUMPLE")</f>
        <v>NO CUMPLE</v>
      </c>
    </row>
    <row r="242" spans="1:35" ht="14.25" customHeight="1" x14ac:dyDescent="0.35">
      <c r="A242" s="40" t="s">
        <v>60</v>
      </c>
      <c r="B242" s="91" t="s">
        <v>58</v>
      </c>
      <c r="C242" s="42">
        <v>41575</v>
      </c>
      <c r="D242" s="52">
        <v>0.625</v>
      </c>
      <c r="E242" s="53">
        <v>69</v>
      </c>
      <c r="F242" s="53">
        <v>201</v>
      </c>
      <c r="G242" s="53">
        <v>45</v>
      </c>
      <c r="H242" s="53">
        <v>26</v>
      </c>
      <c r="I242" s="54">
        <v>8.3800000000000008</v>
      </c>
      <c r="J242" s="54">
        <v>3.46</v>
      </c>
      <c r="K242" s="92">
        <v>24.306000000000001</v>
      </c>
      <c r="L242" s="55">
        <v>0.24236139583333299</v>
      </c>
      <c r="M242" s="50">
        <v>0.75</v>
      </c>
      <c r="N242" s="50">
        <v>8.42</v>
      </c>
      <c r="O242" s="50">
        <v>1500000</v>
      </c>
      <c r="P242" s="51" t="str">
        <f>IF($M242&lt;NORMA!$D$7,"NO CUMPLE","CUMPLE")</f>
        <v>CUMPLE</v>
      </c>
      <c r="Q242" s="51" t="str">
        <f>IF($E242&gt;NORMA!$D$8,"NO CUMPLE","CUMPLE")</f>
        <v>CUMPLE</v>
      </c>
      <c r="R242" s="51" t="str">
        <f>IF($F242&gt;NORMA!$D$9,"NO CUMPLE","CUMPLE")</f>
        <v>CUMPLE</v>
      </c>
      <c r="S242" s="51" t="str">
        <f>IF($K242&gt;NORMA!$D$10,"NO CUMPLE","CUMPLE")</f>
        <v>CUMPLE</v>
      </c>
      <c r="T242" s="51" t="str">
        <f>IF($J242&gt;NORMA!$D$11,"NO CUMPLE","CUMPLE")</f>
        <v>CUMPLE</v>
      </c>
      <c r="U242" s="51" t="str">
        <f>IF($G242&gt;NORMA!$D$12,"NO CUMPLE","CUMPLE")</f>
        <v>CUMPLE</v>
      </c>
      <c r="V242" s="51" t="str">
        <f>IF($H242&gt;NORMA!$D$13,"NO CUMPLE","CUMPLE")</f>
        <v>CUMPLE</v>
      </c>
      <c r="W242" s="51" t="str">
        <f>IF($O242&gt;NORMA!$D$14,"NO CUMPLE","CUMPLE")</f>
        <v>NO CUMPLE</v>
      </c>
      <c r="X242" s="51" t="str">
        <f>IF(AND($N242&gt;=NORMA!$Q$4, $N242&lt;=NORMA!$R$4),"CUMPLE","NO CUMPLE")</f>
        <v>CUMPLE</v>
      </c>
      <c r="Y242" s="51" t="str">
        <f>IF($I242&gt;NORMA!$D$16,"NO CUMPLE","CUMPLE")</f>
        <v>NO CUMPLE</v>
      </c>
      <c r="Z242" s="51" t="str">
        <f>IF($M242&lt;NORMA!$D$23,"NO CUMPLE","CUMPLE")</f>
        <v>NO CUMPLE</v>
      </c>
      <c r="AA242" s="51" t="str">
        <f>IF($E242&gt;NORMA!$D$24,"NO CUMPLE","CUMPLE")</f>
        <v>CUMPLE</v>
      </c>
      <c r="AB242" s="51" t="str">
        <f>IF($F242&gt;NORMA!$D$25,"NO CUMPLE","CUMPLE")</f>
        <v>NO CUMPLE</v>
      </c>
      <c r="AC242" s="51" t="str">
        <f>IF($K242&gt;NORMA!$D$26,"NO CUMPLE","CUMPLE")</f>
        <v>NO CUMPLE</v>
      </c>
      <c r="AD242" s="51" t="str">
        <f>IF($J242&gt;NORMA!$D$27,"NO CUMPLE","CUMPLE")</f>
        <v>CUMPLE</v>
      </c>
      <c r="AE242" s="51" t="str">
        <f>IF($G242&gt;NORMA!$D$28,"NO CUMPLE","CUMPLE")</f>
        <v>CUMPLE</v>
      </c>
      <c r="AF242" s="51" t="str">
        <f>IF($H242&gt;NORMA!$D$29,"NO CUMPLE","CUMPLE")</f>
        <v>NO CUMPLE</v>
      </c>
      <c r="AG242" s="51" t="str">
        <f>IF($O242&gt;NORMA!$D$30,"NO CUMPLE","CUMPLE")</f>
        <v>NO CUMPLE</v>
      </c>
      <c r="AH242" s="51" t="str">
        <f>IF(AND($N242&gt;=NORMA!$R$18, $N242&lt;=NORMA!$S$18),"CUMPLE","NO CUMPLE")</f>
        <v>CUMPLE</v>
      </c>
      <c r="AI242" s="51" t="str">
        <f>IF($I242&gt;NORMA!$D$32,"NO CUMPLE","CUMPLE")</f>
        <v>NO CUMPLE</v>
      </c>
    </row>
    <row r="243" spans="1:35" ht="14.25" customHeight="1" x14ac:dyDescent="0.35">
      <c r="A243" s="40" t="s">
        <v>57</v>
      </c>
      <c r="B243" s="91" t="s">
        <v>58</v>
      </c>
      <c r="C243" s="42">
        <v>41578</v>
      </c>
      <c r="D243" s="52">
        <v>0.33333333333333298</v>
      </c>
      <c r="E243" s="53">
        <v>18.2</v>
      </c>
      <c r="F243" s="53">
        <v>69.599999999999994</v>
      </c>
      <c r="G243" s="53">
        <v>48</v>
      </c>
      <c r="H243" s="53">
        <v>9.1999999999999993</v>
      </c>
      <c r="I243" s="54">
        <v>1.96</v>
      </c>
      <c r="J243" s="54">
        <v>1.27</v>
      </c>
      <c r="K243" s="92">
        <v>15.113</v>
      </c>
      <c r="L243" s="55">
        <v>0.29299833333333303</v>
      </c>
      <c r="M243" s="50">
        <v>2.25</v>
      </c>
      <c r="N243" s="50">
        <v>7.6</v>
      </c>
      <c r="O243" s="50">
        <v>930000</v>
      </c>
      <c r="P243" s="51" t="str">
        <f>IF($M243&lt;NORMA!$D$7,"NO CUMPLE","CUMPLE")</f>
        <v>CUMPLE</v>
      </c>
      <c r="Q243" s="51" t="str">
        <f>IF($E243&gt;NORMA!$D$8,"NO CUMPLE","CUMPLE")</f>
        <v>CUMPLE</v>
      </c>
      <c r="R243" s="51" t="str">
        <f>IF($F243&gt;NORMA!$D$9,"NO CUMPLE","CUMPLE")</f>
        <v>CUMPLE</v>
      </c>
      <c r="S243" s="51" t="str">
        <f>IF($K243&gt;NORMA!$D$10,"NO CUMPLE","CUMPLE")</f>
        <v>CUMPLE</v>
      </c>
      <c r="T243" s="51" t="str">
        <f>IF($J243&gt;NORMA!$D$11,"NO CUMPLE","CUMPLE")</f>
        <v>CUMPLE</v>
      </c>
      <c r="U243" s="51" t="str">
        <f>IF($G243&gt;NORMA!$D$12,"NO CUMPLE","CUMPLE")</f>
        <v>CUMPLE</v>
      </c>
      <c r="V243" s="51" t="str">
        <f>IF($H243&gt;NORMA!$D$13,"NO CUMPLE","CUMPLE")</f>
        <v>CUMPLE</v>
      </c>
      <c r="W243" s="51" t="str">
        <f>IF($O243&gt;NORMA!$D$14,"NO CUMPLE","CUMPLE")</f>
        <v>CUMPLE</v>
      </c>
      <c r="X243" s="51" t="str">
        <f>IF(AND($N243&gt;=NORMA!$Q$4, $N243&lt;=NORMA!$R$4),"CUMPLE","NO CUMPLE")</f>
        <v>CUMPLE</v>
      </c>
      <c r="Y243" s="51" t="str">
        <f>IF($I243&gt;NORMA!$D$16,"NO CUMPLE","CUMPLE")</f>
        <v>CUMPLE</v>
      </c>
      <c r="Z243" s="51" t="str">
        <f>IF($M243&lt;NORMA!$D$23,"NO CUMPLE","CUMPLE")</f>
        <v>CUMPLE</v>
      </c>
      <c r="AA243" s="51" t="str">
        <f>IF($E243&gt;NORMA!$D$24,"NO CUMPLE","CUMPLE")</f>
        <v>CUMPLE</v>
      </c>
      <c r="AB243" s="51" t="str">
        <f>IF($F243&gt;NORMA!$D$25,"NO CUMPLE","CUMPLE")</f>
        <v>CUMPLE</v>
      </c>
      <c r="AC243" s="51" t="str">
        <f>IF($K243&gt;NORMA!$D$26,"NO CUMPLE","CUMPLE")</f>
        <v>NO CUMPLE</v>
      </c>
      <c r="AD243" s="51" t="str">
        <f>IF($J243&gt;NORMA!$D$27,"NO CUMPLE","CUMPLE")</f>
        <v>CUMPLE</v>
      </c>
      <c r="AE243" s="51" t="str">
        <f>IF($G243&gt;NORMA!$D$28,"NO CUMPLE","CUMPLE")</f>
        <v>CUMPLE</v>
      </c>
      <c r="AF243" s="51" t="str">
        <f>IF($H243&gt;NORMA!$D$29,"NO CUMPLE","CUMPLE")</f>
        <v>CUMPLE</v>
      </c>
      <c r="AG243" s="51" t="str">
        <f>IF($O243&gt;NORMA!$D$30,"NO CUMPLE","CUMPLE")</f>
        <v>NO CUMPLE</v>
      </c>
      <c r="AH243" s="51" t="str">
        <f>IF(AND($N243&gt;=NORMA!$R$18, $N243&lt;=NORMA!$S$18),"CUMPLE","NO CUMPLE")</f>
        <v>CUMPLE</v>
      </c>
      <c r="AI243" s="51" t="str">
        <f>IF($I243&gt;NORMA!$D$32,"NO CUMPLE","CUMPLE")</f>
        <v>NO CUMPLE</v>
      </c>
    </row>
    <row r="244" spans="1:35" ht="14.25" customHeight="1" x14ac:dyDescent="0.35">
      <c r="A244" s="40" t="s">
        <v>57</v>
      </c>
      <c r="B244" s="91" t="s">
        <v>58</v>
      </c>
      <c r="C244" s="42">
        <v>41914</v>
      </c>
      <c r="D244" s="52">
        <v>0.25</v>
      </c>
      <c r="E244" s="53">
        <v>6</v>
      </c>
      <c r="F244" s="53">
        <v>40</v>
      </c>
      <c r="G244" s="53">
        <v>33</v>
      </c>
      <c r="H244" s="53">
        <v>15</v>
      </c>
      <c r="I244" s="54">
        <v>5.98</v>
      </c>
      <c r="J244" s="54">
        <v>2.12</v>
      </c>
      <c r="K244" s="92">
        <v>21.227</v>
      </c>
      <c r="L244" s="55">
        <v>0.10090124999999998</v>
      </c>
      <c r="M244" s="112" t="s">
        <v>61</v>
      </c>
      <c r="N244" s="50">
        <v>7.13</v>
      </c>
      <c r="O244" s="50">
        <v>7000000</v>
      </c>
      <c r="P244" s="51" t="str">
        <f>IF($M244&lt;NORMA!$D$7,"NO CUMPLE","CUMPLE")</f>
        <v>CUMPLE</v>
      </c>
      <c r="Q244" s="51" t="str">
        <f>IF($E244&gt;NORMA!$D$8,"NO CUMPLE","CUMPLE")</f>
        <v>CUMPLE</v>
      </c>
      <c r="R244" s="51" t="str">
        <f>IF($F244&gt;NORMA!$D$9,"NO CUMPLE","CUMPLE")</f>
        <v>CUMPLE</v>
      </c>
      <c r="S244" s="51" t="str">
        <f>IF($K244&gt;NORMA!$D$10,"NO CUMPLE","CUMPLE")</f>
        <v>CUMPLE</v>
      </c>
      <c r="T244" s="51" t="str">
        <f>IF($J244&gt;NORMA!$D$11,"NO CUMPLE","CUMPLE")</f>
        <v>CUMPLE</v>
      </c>
      <c r="U244" s="51" t="str">
        <f>IF($G244&gt;NORMA!$D$12,"NO CUMPLE","CUMPLE")</f>
        <v>CUMPLE</v>
      </c>
      <c r="V244" s="51" t="str">
        <f>IF($H244&gt;NORMA!$D$13,"NO CUMPLE","CUMPLE")</f>
        <v>CUMPLE</v>
      </c>
      <c r="W244" s="51" t="str">
        <f>IF($O244&gt;NORMA!$D$14,"NO CUMPLE","CUMPLE")</f>
        <v>NO CUMPLE</v>
      </c>
      <c r="X244" s="51" t="str">
        <f>IF(AND($N244&gt;=NORMA!$Q$4, $N244&lt;=NORMA!$R$4),"CUMPLE","NO CUMPLE")</f>
        <v>CUMPLE</v>
      </c>
      <c r="Y244" s="51" t="str">
        <f>IF($I244&gt;NORMA!$D$16,"NO CUMPLE","CUMPLE")</f>
        <v>NO CUMPLE</v>
      </c>
      <c r="Z244" s="51" t="str">
        <f>IF($M244&lt;NORMA!$D$23,"NO CUMPLE","CUMPLE")</f>
        <v>CUMPLE</v>
      </c>
      <c r="AA244" s="51" t="str">
        <f>IF($E244&gt;NORMA!$D$24,"NO CUMPLE","CUMPLE")</f>
        <v>CUMPLE</v>
      </c>
      <c r="AB244" s="51" t="str">
        <f>IF($F244&gt;NORMA!$D$25,"NO CUMPLE","CUMPLE")</f>
        <v>CUMPLE</v>
      </c>
      <c r="AC244" s="51" t="str">
        <f>IF($K244&gt;NORMA!$D$26,"NO CUMPLE","CUMPLE")</f>
        <v>NO CUMPLE</v>
      </c>
      <c r="AD244" s="51" t="str">
        <f>IF($J244&gt;NORMA!$D$27,"NO CUMPLE","CUMPLE")</f>
        <v>CUMPLE</v>
      </c>
      <c r="AE244" s="51" t="str">
        <f>IF($G244&gt;NORMA!$D$28,"NO CUMPLE","CUMPLE")</f>
        <v>CUMPLE</v>
      </c>
      <c r="AF244" s="51" t="str">
        <f>IF($H244&gt;NORMA!$D$29,"NO CUMPLE","CUMPLE")</f>
        <v>NO CUMPLE</v>
      </c>
      <c r="AG244" s="51" t="str">
        <f>IF($O244&gt;NORMA!$D$30,"NO CUMPLE","CUMPLE")</f>
        <v>NO CUMPLE</v>
      </c>
      <c r="AH244" s="51" t="str">
        <f>IF(AND($N244&gt;=NORMA!$R$18, $N244&lt;=NORMA!$S$18),"CUMPLE","NO CUMPLE")</f>
        <v>CUMPLE</v>
      </c>
      <c r="AI244" s="51" t="str">
        <f>IF($I244&gt;NORMA!$D$32,"NO CUMPLE","CUMPLE")</f>
        <v>NO CUMPLE</v>
      </c>
    </row>
    <row r="245" spans="1:35" ht="14.25" customHeight="1" x14ac:dyDescent="0.35">
      <c r="A245" s="40" t="s">
        <v>60</v>
      </c>
      <c r="B245" s="91" t="s">
        <v>58</v>
      </c>
      <c r="C245" s="42">
        <v>41914</v>
      </c>
      <c r="D245" s="52">
        <v>0.5</v>
      </c>
      <c r="E245" s="53">
        <v>80</v>
      </c>
      <c r="F245" s="53">
        <v>148</v>
      </c>
      <c r="G245" s="53">
        <v>54</v>
      </c>
      <c r="H245" s="53">
        <v>11</v>
      </c>
      <c r="I245" s="54">
        <v>6.73</v>
      </c>
      <c r="J245" s="54">
        <v>3.06</v>
      </c>
      <c r="K245" s="92">
        <v>28.987000000000002</v>
      </c>
      <c r="L245" s="55">
        <v>0.20170799999999997</v>
      </c>
      <c r="M245" s="113">
        <v>1.03</v>
      </c>
      <c r="N245" s="113">
        <v>7.83</v>
      </c>
      <c r="O245" s="114">
        <v>34000000</v>
      </c>
      <c r="P245" s="51" t="str">
        <f>IF($M245&lt;NORMA!$D$7,"NO CUMPLE","CUMPLE")</f>
        <v>CUMPLE</v>
      </c>
      <c r="Q245" s="51" t="str">
        <f>IF($E245&gt;NORMA!$D$8,"NO CUMPLE","CUMPLE")</f>
        <v>CUMPLE</v>
      </c>
      <c r="R245" s="51" t="str">
        <f>IF($F245&gt;NORMA!$D$9,"NO CUMPLE","CUMPLE")</f>
        <v>CUMPLE</v>
      </c>
      <c r="S245" s="51" t="str">
        <f>IF($K245&gt;NORMA!$D$10,"NO CUMPLE","CUMPLE")</f>
        <v>CUMPLE</v>
      </c>
      <c r="T245" s="51" t="str">
        <f>IF($J245&gt;NORMA!$D$11,"NO CUMPLE","CUMPLE")</f>
        <v>CUMPLE</v>
      </c>
      <c r="U245" s="51" t="str">
        <f>IF($G245&gt;NORMA!$D$12,"NO CUMPLE","CUMPLE")</f>
        <v>CUMPLE</v>
      </c>
      <c r="V245" s="51" t="str">
        <f>IF($H245&gt;NORMA!$D$13,"NO CUMPLE","CUMPLE")</f>
        <v>CUMPLE</v>
      </c>
      <c r="W245" s="51" t="str">
        <f>IF($O245&gt;NORMA!$D$14,"NO CUMPLE","CUMPLE")</f>
        <v>NO CUMPLE</v>
      </c>
      <c r="X245" s="51" t="str">
        <f>IF(AND($N245&gt;=NORMA!$Q$4, $N245&lt;=NORMA!$R$4),"CUMPLE","NO CUMPLE")</f>
        <v>CUMPLE</v>
      </c>
      <c r="Y245" s="51" t="str">
        <f>IF($I245&gt;NORMA!$D$16,"NO CUMPLE","CUMPLE")</f>
        <v>NO CUMPLE</v>
      </c>
      <c r="Z245" s="51" t="str">
        <f>IF($M245&lt;NORMA!$D$23,"NO CUMPLE","CUMPLE")</f>
        <v>CUMPLE</v>
      </c>
      <c r="AA245" s="51" t="str">
        <f>IF($E245&gt;NORMA!$D$24,"NO CUMPLE","CUMPLE")</f>
        <v>CUMPLE</v>
      </c>
      <c r="AB245" s="51" t="str">
        <f>IF($F245&gt;NORMA!$D$25,"NO CUMPLE","CUMPLE")</f>
        <v>CUMPLE</v>
      </c>
      <c r="AC245" s="51" t="str">
        <f>IF($K245&gt;NORMA!$D$26,"NO CUMPLE","CUMPLE")</f>
        <v>NO CUMPLE</v>
      </c>
      <c r="AD245" s="51" t="str">
        <f>IF($J245&gt;NORMA!$D$27,"NO CUMPLE","CUMPLE")</f>
        <v>CUMPLE</v>
      </c>
      <c r="AE245" s="51" t="str">
        <f>IF($G245&gt;NORMA!$D$28,"NO CUMPLE","CUMPLE")</f>
        <v>NO CUMPLE</v>
      </c>
      <c r="AF245" s="51" t="str">
        <f>IF($H245&gt;NORMA!$D$29,"NO CUMPLE","CUMPLE")</f>
        <v>NO CUMPLE</v>
      </c>
      <c r="AG245" s="51" t="str">
        <f>IF($O245&gt;NORMA!$D$30,"NO CUMPLE","CUMPLE")</f>
        <v>NO CUMPLE</v>
      </c>
      <c r="AH245" s="51" t="str">
        <f>IF(AND($N245&gt;=NORMA!$R$18, $N245&lt;=NORMA!$S$18),"CUMPLE","NO CUMPLE")</f>
        <v>CUMPLE</v>
      </c>
      <c r="AI245" s="51" t="str">
        <f>IF($I245&gt;NORMA!$D$32,"NO CUMPLE","CUMPLE")</f>
        <v>NO CUMPLE</v>
      </c>
    </row>
    <row r="246" spans="1:35" ht="14.25" customHeight="1" x14ac:dyDescent="0.35">
      <c r="A246" s="40" t="s">
        <v>59</v>
      </c>
      <c r="B246" s="91" t="s">
        <v>58</v>
      </c>
      <c r="C246" s="42">
        <v>41927</v>
      </c>
      <c r="D246" s="52">
        <v>0.66666666666666663</v>
      </c>
      <c r="E246" s="53">
        <v>86</v>
      </c>
      <c r="F246" s="53">
        <v>173</v>
      </c>
      <c r="G246" s="53">
        <v>68</v>
      </c>
      <c r="H246" s="53">
        <v>30</v>
      </c>
      <c r="I246" s="54">
        <v>9.09</v>
      </c>
      <c r="J246" s="54">
        <v>6.9</v>
      </c>
      <c r="K246" s="92">
        <v>24.587000000000003</v>
      </c>
      <c r="L246" s="55">
        <v>4.1927800000000008E-2</v>
      </c>
      <c r="M246" s="50">
        <v>1.47</v>
      </c>
      <c r="N246" s="50">
        <v>7.76</v>
      </c>
      <c r="O246" s="50">
        <v>12000000</v>
      </c>
      <c r="P246" s="51" t="str">
        <f>IF($M246&lt;NORMA!$D$7,"NO CUMPLE","CUMPLE")</f>
        <v>CUMPLE</v>
      </c>
      <c r="Q246" s="51" t="str">
        <f>IF($E246&gt;NORMA!$D$8,"NO CUMPLE","CUMPLE")</f>
        <v>CUMPLE</v>
      </c>
      <c r="R246" s="51" t="str">
        <f>IF($F246&gt;NORMA!$D$9,"NO CUMPLE","CUMPLE")</f>
        <v>CUMPLE</v>
      </c>
      <c r="S246" s="51" t="str">
        <f>IF($K246&gt;NORMA!$D$10,"NO CUMPLE","CUMPLE")</f>
        <v>CUMPLE</v>
      </c>
      <c r="T246" s="51" t="str">
        <f>IF($J246&gt;NORMA!$D$11,"NO CUMPLE","CUMPLE")</f>
        <v>NO CUMPLE</v>
      </c>
      <c r="U246" s="51" t="str">
        <f>IF($G246&gt;NORMA!$D$12,"NO CUMPLE","CUMPLE")</f>
        <v>CUMPLE</v>
      </c>
      <c r="V246" s="51" t="str">
        <f>IF($H246&gt;NORMA!$D$13,"NO CUMPLE","CUMPLE")</f>
        <v>CUMPLE</v>
      </c>
      <c r="W246" s="51" t="str">
        <f>IF($O246&gt;NORMA!$D$14,"NO CUMPLE","CUMPLE")</f>
        <v>NO CUMPLE</v>
      </c>
      <c r="X246" s="51" t="str">
        <f>IF(AND($N246&gt;=NORMA!$Q$4, $N246&lt;=NORMA!$R$4),"CUMPLE","NO CUMPLE")</f>
        <v>CUMPLE</v>
      </c>
      <c r="Y246" s="51" t="str">
        <f>IF($I246&gt;NORMA!$D$16,"NO CUMPLE","CUMPLE")</f>
        <v>NO CUMPLE</v>
      </c>
      <c r="Z246" s="51" t="str">
        <f>IF($M246&lt;NORMA!$D$23,"NO CUMPLE","CUMPLE")</f>
        <v>CUMPLE</v>
      </c>
      <c r="AA246" s="51" t="str">
        <f>IF($E246&gt;NORMA!$D$24,"NO CUMPLE","CUMPLE")</f>
        <v>NO CUMPLE</v>
      </c>
      <c r="AB246" s="51" t="str">
        <f>IF($F246&gt;NORMA!$D$25,"NO CUMPLE","CUMPLE")</f>
        <v>CUMPLE</v>
      </c>
      <c r="AC246" s="51" t="str">
        <f>IF($K246&gt;NORMA!$D$26,"NO CUMPLE","CUMPLE")</f>
        <v>NO CUMPLE</v>
      </c>
      <c r="AD246" s="51" t="str">
        <f>IF($J246&gt;NORMA!$D$27,"NO CUMPLE","CUMPLE")</f>
        <v>NO CUMPLE</v>
      </c>
      <c r="AE246" s="51" t="str">
        <f>IF($G246&gt;NORMA!$D$28,"NO CUMPLE","CUMPLE")</f>
        <v>NO CUMPLE</v>
      </c>
      <c r="AF246" s="51" t="str">
        <f>IF($H246&gt;NORMA!$D$29,"NO CUMPLE","CUMPLE")</f>
        <v>NO CUMPLE</v>
      </c>
      <c r="AG246" s="51" t="str">
        <f>IF($O246&gt;NORMA!$D$30,"NO CUMPLE","CUMPLE")</f>
        <v>NO CUMPLE</v>
      </c>
      <c r="AH246" s="51" t="str">
        <f>IF(AND($N246&gt;=NORMA!$R$18, $N246&lt;=NORMA!$S$18),"CUMPLE","NO CUMPLE")</f>
        <v>CUMPLE</v>
      </c>
      <c r="AI246" s="51" t="str">
        <f>IF($I246&gt;NORMA!$D$32,"NO CUMPLE","CUMPLE")</f>
        <v>NO CUMPLE</v>
      </c>
    </row>
    <row r="247" spans="1:35" ht="14.25" customHeight="1" x14ac:dyDescent="0.35">
      <c r="A247" s="40" t="s">
        <v>60</v>
      </c>
      <c r="B247" s="91" t="s">
        <v>58</v>
      </c>
      <c r="C247" s="42">
        <v>41932</v>
      </c>
      <c r="D247" s="52">
        <v>0.33333333333333331</v>
      </c>
      <c r="E247" s="53">
        <v>51</v>
      </c>
      <c r="F247" s="53">
        <v>125</v>
      </c>
      <c r="G247" s="53">
        <v>31</v>
      </c>
      <c r="H247" s="53">
        <v>30</v>
      </c>
      <c r="I247" s="54">
        <v>10.8</v>
      </c>
      <c r="J247" s="54">
        <v>4.0999999999999996</v>
      </c>
      <c r="K247" s="92">
        <v>25.907000000000004</v>
      </c>
      <c r="L247" s="55">
        <v>0.1427312</v>
      </c>
      <c r="M247" s="113">
        <v>0.44</v>
      </c>
      <c r="N247" s="113">
        <v>7.06</v>
      </c>
      <c r="O247" s="114">
        <v>63000000</v>
      </c>
      <c r="P247" s="51" t="str">
        <f>IF($M247&lt;NORMA!$D$7,"NO CUMPLE","CUMPLE")</f>
        <v>NO CUMPLE</v>
      </c>
      <c r="Q247" s="51" t="str">
        <f>IF($E247&gt;NORMA!$D$8,"NO CUMPLE","CUMPLE")</f>
        <v>CUMPLE</v>
      </c>
      <c r="R247" s="51" t="str">
        <f>IF($F247&gt;NORMA!$D$9,"NO CUMPLE","CUMPLE")</f>
        <v>CUMPLE</v>
      </c>
      <c r="S247" s="51" t="str">
        <f>IF($K247&gt;NORMA!$D$10,"NO CUMPLE","CUMPLE")</f>
        <v>CUMPLE</v>
      </c>
      <c r="T247" s="51" t="str">
        <f>IF($J247&gt;NORMA!$D$11,"NO CUMPLE","CUMPLE")</f>
        <v>CUMPLE</v>
      </c>
      <c r="U247" s="51" t="str">
        <f>IF($G247&gt;NORMA!$D$12,"NO CUMPLE","CUMPLE")</f>
        <v>CUMPLE</v>
      </c>
      <c r="V247" s="51" t="str">
        <f>IF($H247&gt;NORMA!$D$13,"NO CUMPLE","CUMPLE")</f>
        <v>CUMPLE</v>
      </c>
      <c r="W247" s="51" t="str">
        <f>IF($O247&gt;NORMA!$D$14,"NO CUMPLE","CUMPLE")</f>
        <v>NO CUMPLE</v>
      </c>
      <c r="X247" s="51" t="str">
        <f>IF(AND($N247&gt;=NORMA!$Q$4, $N247&lt;=NORMA!$R$4),"CUMPLE","NO CUMPLE")</f>
        <v>CUMPLE</v>
      </c>
      <c r="Y247" s="51" t="str">
        <f>IF($I247&gt;NORMA!$D$16,"NO CUMPLE","CUMPLE")</f>
        <v>NO CUMPLE</v>
      </c>
      <c r="Z247" s="51" t="str">
        <f>IF($M247&lt;NORMA!$D$23,"NO CUMPLE","CUMPLE")</f>
        <v>NO CUMPLE</v>
      </c>
      <c r="AA247" s="51" t="str">
        <f>IF($E247&gt;NORMA!$D$24,"NO CUMPLE","CUMPLE")</f>
        <v>CUMPLE</v>
      </c>
      <c r="AB247" s="51" t="str">
        <f>IF($F247&gt;NORMA!$D$25,"NO CUMPLE","CUMPLE")</f>
        <v>CUMPLE</v>
      </c>
      <c r="AC247" s="51" t="str">
        <f>IF($K247&gt;NORMA!$D$26,"NO CUMPLE","CUMPLE")</f>
        <v>NO CUMPLE</v>
      </c>
      <c r="AD247" s="51" t="str">
        <f>IF($J247&gt;NORMA!$D$27,"NO CUMPLE","CUMPLE")</f>
        <v>CUMPLE</v>
      </c>
      <c r="AE247" s="51" t="str">
        <f>IF($G247&gt;NORMA!$D$28,"NO CUMPLE","CUMPLE")</f>
        <v>CUMPLE</v>
      </c>
      <c r="AF247" s="51" t="str">
        <f>IF($H247&gt;NORMA!$D$29,"NO CUMPLE","CUMPLE")</f>
        <v>NO CUMPLE</v>
      </c>
      <c r="AG247" s="51" t="str">
        <f>IF($O247&gt;NORMA!$D$30,"NO CUMPLE","CUMPLE")</f>
        <v>NO CUMPLE</v>
      </c>
      <c r="AH247" s="51" t="str">
        <f>IF(AND($N247&gt;=NORMA!$R$18, $N247&lt;=NORMA!$S$18),"CUMPLE","NO CUMPLE")</f>
        <v>CUMPLE</v>
      </c>
      <c r="AI247" s="51" t="str">
        <f>IF($I247&gt;NORMA!$D$32,"NO CUMPLE","CUMPLE")</f>
        <v>NO CUMPLE</v>
      </c>
    </row>
    <row r="248" spans="1:35" ht="14.25" customHeight="1" x14ac:dyDescent="0.35">
      <c r="A248" s="40" t="s">
        <v>59</v>
      </c>
      <c r="B248" s="91" t="s">
        <v>58</v>
      </c>
      <c r="C248" s="42">
        <v>41932</v>
      </c>
      <c r="D248" s="52">
        <v>0.5</v>
      </c>
      <c r="E248" s="53">
        <v>18</v>
      </c>
      <c r="F248" s="53">
        <v>102</v>
      </c>
      <c r="G248" s="53">
        <v>37</v>
      </c>
      <c r="H248" s="53">
        <v>34</v>
      </c>
      <c r="I248" s="54">
        <v>5.25</v>
      </c>
      <c r="J248" s="54">
        <v>5.2</v>
      </c>
      <c r="K248" s="92">
        <v>22.807000000000002</v>
      </c>
      <c r="L248" s="55">
        <v>2.3665800000000001E-2</v>
      </c>
      <c r="M248" s="50">
        <v>3.14</v>
      </c>
      <c r="N248" s="50">
        <v>7.89</v>
      </c>
      <c r="O248" s="50">
        <v>7000000</v>
      </c>
      <c r="P248" s="51" t="str">
        <f>IF($M248&lt;NORMA!$D$7,"NO CUMPLE","CUMPLE")</f>
        <v>CUMPLE</v>
      </c>
      <c r="Q248" s="51" t="str">
        <f>IF($E248&gt;NORMA!$D$8,"NO CUMPLE","CUMPLE")</f>
        <v>CUMPLE</v>
      </c>
      <c r="R248" s="51" t="str">
        <f>IF($F248&gt;NORMA!$D$9,"NO CUMPLE","CUMPLE")</f>
        <v>CUMPLE</v>
      </c>
      <c r="S248" s="51" t="str">
        <f>IF($K248&gt;NORMA!$D$10,"NO CUMPLE","CUMPLE")</f>
        <v>CUMPLE</v>
      </c>
      <c r="T248" s="51" t="str">
        <f>IF($J248&gt;NORMA!$D$11,"NO CUMPLE","CUMPLE")</f>
        <v>CUMPLE</v>
      </c>
      <c r="U248" s="51" t="str">
        <f>IF($G248&gt;NORMA!$D$12,"NO CUMPLE","CUMPLE")</f>
        <v>CUMPLE</v>
      </c>
      <c r="V248" s="51" t="str">
        <f>IF($H248&gt;NORMA!$D$13,"NO CUMPLE","CUMPLE")</f>
        <v>NO CUMPLE</v>
      </c>
      <c r="W248" s="51" t="str">
        <f>IF($O248&gt;NORMA!$D$14,"NO CUMPLE","CUMPLE")</f>
        <v>NO CUMPLE</v>
      </c>
      <c r="X248" s="51" t="str">
        <f>IF(AND($N248&gt;=NORMA!$Q$4, $N248&lt;=NORMA!$R$4),"CUMPLE","NO CUMPLE")</f>
        <v>CUMPLE</v>
      </c>
      <c r="Y248" s="51" t="str">
        <f>IF($I248&gt;NORMA!$D$16,"NO CUMPLE","CUMPLE")</f>
        <v>NO CUMPLE</v>
      </c>
      <c r="Z248" s="51" t="str">
        <f>IF($M248&lt;NORMA!$D$23,"NO CUMPLE","CUMPLE")</f>
        <v>CUMPLE</v>
      </c>
      <c r="AA248" s="51" t="str">
        <f>IF($E248&gt;NORMA!$D$24,"NO CUMPLE","CUMPLE")</f>
        <v>CUMPLE</v>
      </c>
      <c r="AB248" s="51" t="str">
        <f>IF($F248&gt;NORMA!$D$25,"NO CUMPLE","CUMPLE")</f>
        <v>CUMPLE</v>
      </c>
      <c r="AC248" s="51" t="str">
        <f>IF($K248&gt;NORMA!$D$26,"NO CUMPLE","CUMPLE")</f>
        <v>NO CUMPLE</v>
      </c>
      <c r="AD248" s="51" t="str">
        <f>IF($J248&gt;NORMA!$D$27,"NO CUMPLE","CUMPLE")</f>
        <v>NO CUMPLE</v>
      </c>
      <c r="AE248" s="51" t="str">
        <f>IF($G248&gt;NORMA!$D$28,"NO CUMPLE","CUMPLE")</f>
        <v>CUMPLE</v>
      </c>
      <c r="AF248" s="51" t="str">
        <f>IF($H248&gt;NORMA!$D$29,"NO CUMPLE","CUMPLE")</f>
        <v>NO CUMPLE</v>
      </c>
      <c r="AG248" s="51" t="str">
        <f>IF($O248&gt;NORMA!$D$30,"NO CUMPLE","CUMPLE")</f>
        <v>NO CUMPLE</v>
      </c>
      <c r="AH248" s="51" t="str">
        <f>IF(AND($N248&gt;=NORMA!$R$18, $N248&lt;=NORMA!$S$18),"CUMPLE","NO CUMPLE")</f>
        <v>CUMPLE</v>
      </c>
      <c r="AI248" s="51" t="str">
        <f>IF($I248&gt;NORMA!$D$32,"NO CUMPLE","CUMPLE")</f>
        <v>NO CUMPLE</v>
      </c>
    </row>
    <row r="249" spans="1:35" ht="14.25" customHeight="1" x14ac:dyDescent="0.35">
      <c r="A249" s="40" t="s">
        <v>57</v>
      </c>
      <c r="B249" s="91" t="s">
        <v>58</v>
      </c>
      <c r="C249" s="42">
        <v>41937</v>
      </c>
      <c r="D249" s="52">
        <v>0.41666666666666669</v>
      </c>
      <c r="E249" s="53">
        <v>60</v>
      </c>
      <c r="F249" s="53">
        <v>86</v>
      </c>
      <c r="G249" s="53">
        <v>15</v>
      </c>
      <c r="H249" s="53">
        <v>35</v>
      </c>
      <c r="I249" s="54">
        <v>3.27</v>
      </c>
      <c r="J249" s="54">
        <v>3</v>
      </c>
      <c r="K249" s="92">
        <v>26.107000000000003</v>
      </c>
      <c r="L249" s="55">
        <v>8.5523200000000008E-2</v>
      </c>
      <c r="M249" s="112" t="s">
        <v>61</v>
      </c>
      <c r="N249" s="50">
        <v>6.25</v>
      </c>
      <c r="O249" s="50">
        <v>13000000</v>
      </c>
      <c r="P249" s="51" t="str">
        <f>IF($M249&lt;NORMA!$D$7,"NO CUMPLE","CUMPLE")</f>
        <v>CUMPLE</v>
      </c>
      <c r="Q249" s="51" t="str">
        <f>IF($E249&gt;NORMA!$D$8,"NO CUMPLE","CUMPLE")</f>
        <v>CUMPLE</v>
      </c>
      <c r="R249" s="51" t="str">
        <f>IF($F249&gt;NORMA!$D$9,"NO CUMPLE","CUMPLE")</f>
        <v>CUMPLE</v>
      </c>
      <c r="S249" s="51" t="str">
        <f>IF($K249&gt;NORMA!$D$10,"NO CUMPLE","CUMPLE")</f>
        <v>CUMPLE</v>
      </c>
      <c r="T249" s="51" t="str">
        <f>IF($J249&gt;NORMA!$D$11,"NO CUMPLE","CUMPLE")</f>
        <v>CUMPLE</v>
      </c>
      <c r="U249" s="51" t="str">
        <f>IF($G249&gt;NORMA!$D$12,"NO CUMPLE","CUMPLE")</f>
        <v>CUMPLE</v>
      </c>
      <c r="V249" s="51" t="str">
        <f>IF($H249&gt;NORMA!$D$13,"NO CUMPLE","CUMPLE")</f>
        <v>NO CUMPLE</v>
      </c>
      <c r="W249" s="51" t="str">
        <f>IF($O249&gt;NORMA!$D$14,"NO CUMPLE","CUMPLE")</f>
        <v>NO CUMPLE</v>
      </c>
      <c r="X249" s="51" t="str">
        <f>IF(AND($N249&gt;=NORMA!$Q$4, $N249&lt;=NORMA!$R$4),"CUMPLE","NO CUMPLE")</f>
        <v>CUMPLE</v>
      </c>
      <c r="Y249" s="51" t="str">
        <f>IF($I249&gt;NORMA!$D$16,"NO CUMPLE","CUMPLE")</f>
        <v>CUMPLE</v>
      </c>
      <c r="Z249" s="51" t="str">
        <f>IF($M249&lt;NORMA!$D$23,"NO CUMPLE","CUMPLE")</f>
        <v>CUMPLE</v>
      </c>
      <c r="AA249" s="51" t="str">
        <f>IF($E249&gt;NORMA!$D$24,"NO CUMPLE","CUMPLE")</f>
        <v>CUMPLE</v>
      </c>
      <c r="AB249" s="51" t="str">
        <f>IF($F249&gt;NORMA!$D$25,"NO CUMPLE","CUMPLE")</f>
        <v>CUMPLE</v>
      </c>
      <c r="AC249" s="51" t="str">
        <f>IF($K249&gt;NORMA!$D$26,"NO CUMPLE","CUMPLE")</f>
        <v>NO CUMPLE</v>
      </c>
      <c r="AD249" s="51" t="str">
        <f>IF($J249&gt;NORMA!$D$27,"NO CUMPLE","CUMPLE")</f>
        <v>CUMPLE</v>
      </c>
      <c r="AE249" s="51" t="str">
        <f>IF($G249&gt;NORMA!$D$28,"NO CUMPLE","CUMPLE")</f>
        <v>CUMPLE</v>
      </c>
      <c r="AF249" s="51" t="str">
        <f>IF($H249&gt;NORMA!$D$29,"NO CUMPLE","CUMPLE")</f>
        <v>NO CUMPLE</v>
      </c>
      <c r="AG249" s="51" t="str">
        <f>IF($O249&gt;NORMA!$D$30,"NO CUMPLE","CUMPLE")</f>
        <v>NO CUMPLE</v>
      </c>
      <c r="AH249" s="51" t="str">
        <f>IF(AND($N249&gt;=NORMA!$R$18, $N249&lt;=NORMA!$S$18),"CUMPLE","NO CUMPLE")</f>
        <v>NO CUMPLE</v>
      </c>
      <c r="AI249" s="51" t="str">
        <f>IF($I249&gt;NORMA!$D$32,"NO CUMPLE","CUMPLE")</f>
        <v>NO CUMPLE</v>
      </c>
    </row>
    <row r="250" spans="1:35" ht="14.25" customHeight="1" x14ac:dyDescent="0.35">
      <c r="A250" s="40" t="s">
        <v>60</v>
      </c>
      <c r="B250" s="91" t="s">
        <v>58</v>
      </c>
      <c r="C250" s="42">
        <v>41940</v>
      </c>
      <c r="D250" s="52">
        <v>0.41666666666666669</v>
      </c>
      <c r="E250" s="53">
        <v>48</v>
      </c>
      <c r="F250" s="53">
        <v>104</v>
      </c>
      <c r="G250" s="53">
        <v>43</v>
      </c>
      <c r="H250" s="53">
        <v>10</v>
      </c>
      <c r="I250" s="54">
        <v>5.32</v>
      </c>
      <c r="J250" s="54">
        <v>0.68</v>
      </c>
      <c r="K250" s="92">
        <v>25.307000000000002</v>
      </c>
      <c r="L250" s="55">
        <v>0.21813280000000002</v>
      </c>
      <c r="M250" s="113">
        <v>3.32</v>
      </c>
      <c r="N250" s="113">
        <v>8.0399999999999991</v>
      </c>
      <c r="O250" s="114">
        <v>31000000</v>
      </c>
      <c r="P250" s="51" t="str">
        <f>IF($M250&lt;NORMA!$D$7,"NO CUMPLE","CUMPLE")</f>
        <v>CUMPLE</v>
      </c>
      <c r="Q250" s="51" t="str">
        <f>IF($E250&gt;NORMA!$D$8,"NO CUMPLE","CUMPLE")</f>
        <v>CUMPLE</v>
      </c>
      <c r="R250" s="51" t="str">
        <f>IF($F250&gt;NORMA!$D$9,"NO CUMPLE","CUMPLE")</f>
        <v>CUMPLE</v>
      </c>
      <c r="S250" s="51" t="str">
        <f>IF($K250&gt;NORMA!$D$10,"NO CUMPLE","CUMPLE")</f>
        <v>CUMPLE</v>
      </c>
      <c r="T250" s="51" t="str">
        <f>IF($J250&gt;NORMA!$D$11,"NO CUMPLE","CUMPLE")</f>
        <v>CUMPLE</v>
      </c>
      <c r="U250" s="51" t="str">
        <f>IF($G250&gt;NORMA!$D$12,"NO CUMPLE","CUMPLE")</f>
        <v>CUMPLE</v>
      </c>
      <c r="V250" s="51" t="str">
        <f>IF($H250&gt;NORMA!$D$13,"NO CUMPLE","CUMPLE")</f>
        <v>CUMPLE</v>
      </c>
      <c r="W250" s="51" t="str">
        <f>IF($O250&gt;NORMA!$D$14,"NO CUMPLE","CUMPLE")</f>
        <v>NO CUMPLE</v>
      </c>
      <c r="X250" s="51" t="str">
        <f>IF(AND($N250&gt;=NORMA!$Q$4, $N250&lt;=NORMA!$R$4),"CUMPLE","NO CUMPLE")</f>
        <v>CUMPLE</v>
      </c>
      <c r="Y250" s="51" t="str">
        <f>IF($I250&gt;NORMA!$D$16,"NO CUMPLE","CUMPLE")</f>
        <v>NO CUMPLE</v>
      </c>
      <c r="Z250" s="51" t="str">
        <f>IF($M250&lt;NORMA!$D$23,"NO CUMPLE","CUMPLE")</f>
        <v>CUMPLE</v>
      </c>
      <c r="AA250" s="51" t="str">
        <f>IF($E250&gt;NORMA!$D$24,"NO CUMPLE","CUMPLE")</f>
        <v>CUMPLE</v>
      </c>
      <c r="AB250" s="51" t="str">
        <f>IF($F250&gt;NORMA!$D$25,"NO CUMPLE","CUMPLE")</f>
        <v>CUMPLE</v>
      </c>
      <c r="AC250" s="51" t="str">
        <f>IF($K250&gt;NORMA!$D$26,"NO CUMPLE","CUMPLE")</f>
        <v>NO CUMPLE</v>
      </c>
      <c r="AD250" s="51" t="str">
        <f>IF($J250&gt;NORMA!$D$27,"NO CUMPLE","CUMPLE")</f>
        <v>CUMPLE</v>
      </c>
      <c r="AE250" s="51" t="str">
        <f>IF($G250&gt;NORMA!$D$28,"NO CUMPLE","CUMPLE")</f>
        <v>CUMPLE</v>
      </c>
      <c r="AF250" s="51" t="str">
        <f>IF($H250&gt;NORMA!$D$29,"NO CUMPLE","CUMPLE")</f>
        <v>CUMPLE</v>
      </c>
      <c r="AG250" s="51" t="str">
        <f>IF($O250&gt;NORMA!$D$30,"NO CUMPLE","CUMPLE")</f>
        <v>NO CUMPLE</v>
      </c>
      <c r="AH250" s="51" t="str">
        <f>IF(AND($N250&gt;=NORMA!$R$18, $N250&lt;=NORMA!$S$18),"CUMPLE","NO CUMPLE")</f>
        <v>CUMPLE</v>
      </c>
      <c r="AI250" s="51" t="str">
        <f>IF($I250&gt;NORMA!$D$32,"NO CUMPLE","CUMPLE")</f>
        <v>NO CUMPLE</v>
      </c>
    </row>
    <row r="251" spans="1:35" ht="14.25" customHeight="1" x14ac:dyDescent="0.35">
      <c r="A251" s="40" t="s">
        <v>59</v>
      </c>
      <c r="B251" s="91" t="s">
        <v>58</v>
      </c>
      <c r="C251" s="42">
        <v>41949</v>
      </c>
      <c r="D251" s="52">
        <v>0.41666666666666669</v>
      </c>
      <c r="E251" s="53">
        <v>37</v>
      </c>
      <c r="F251" s="53">
        <v>91</v>
      </c>
      <c r="G251" s="53">
        <v>42</v>
      </c>
      <c r="H251" s="53">
        <v>10</v>
      </c>
      <c r="I251" s="54">
        <v>2.2799999999999998</v>
      </c>
      <c r="J251" s="54">
        <v>3.8</v>
      </c>
      <c r="K251" s="92">
        <v>30.272000000000002</v>
      </c>
      <c r="L251" s="55">
        <v>6.3753602508118984E-2</v>
      </c>
      <c r="M251" s="50">
        <v>3.99</v>
      </c>
      <c r="N251" s="50">
        <v>7.13</v>
      </c>
      <c r="O251" s="50">
        <v>15000000</v>
      </c>
      <c r="P251" s="51" t="str">
        <f>IF($M251&lt;NORMA!$D$7,"NO CUMPLE","CUMPLE")</f>
        <v>CUMPLE</v>
      </c>
      <c r="Q251" s="51" t="str">
        <f>IF($E251&gt;NORMA!$D$8,"NO CUMPLE","CUMPLE")</f>
        <v>CUMPLE</v>
      </c>
      <c r="R251" s="51" t="str">
        <f>IF($F251&gt;NORMA!$D$9,"NO CUMPLE","CUMPLE")</f>
        <v>CUMPLE</v>
      </c>
      <c r="S251" s="51" t="str">
        <f>IF($K251&gt;NORMA!$D$10,"NO CUMPLE","CUMPLE")</f>
        <v>CUMPLE</v>
      </c>
      <c r="T251" s="51" t="str">
        <f>IF($J251&gt;NORMA!$D$11,"NO CUMPLE","CUMPLE")</f>
        <v>CUMPLE</v>
      </c>
      <c r="U251" s="51" t="str">
        <f>IF($G251&gt;NORMA!$D$12,"NO CUMPLE","CUMPLE")</f>
        <v>CUMPLE</v>
      </c>
      <c r="V251" s="51" t="str">
        <f>IF($H251&gt;NORMA!$D$13,"NO CUMPLE","CUMPLE")</f>
        <v>CUMPLE</v>
      </c>
      <c r="W251" s="51" t="str">
        <f>IF($O251&gt;NORMA!$D$14,"NO CUMPLE","CUMPLE")</f>
        <v>NO CUMPLE</v>
      </c>
      <c r="X251" s="51" t="str">
        <f>IF(AND($N251&gt;=NORMA!$Q$4, $N251&lt;=NORMA!$R$4),"CUMPLE","NO CUMPLE")</f>
        <v>CUMPLE</v>
      </c>
      <c r="Y251" s="51" t="str">
        <f>IF($I251&gt;NORMA!$D$16,"NO CUMPLE","CUMPLE")</f>
        <v>CUMPLE</v>
      </c>
      <c r="Z251" s="51" t="str">
        <f>IF($M251&lt;NORMA!$D$23,"NO CUMPLE","CUMPLE")</f>
        <v>CUMPLE</v>
      </c>
      <c r="AA251" s="51" t="str">
        <f>IF($E251&gt;NORMA!$D$24,"NO CUMPLE","CUMPLE")</f>
        <v>CUMPLE</v>
      </c>
      <c r="AB251" s="51" t="str">
        <f>IF($F251&gt;NORMA!$D$25,"NO CUMPLE","CUMPLE")</f>
        <v>CUMPLE</v>
      </c>
      <c r="AC251" s="51" t="str">
        <f>IF($K251&gt;NORMA!$D$26,"NO CUMPLE","CUMPLE")</f>
        <v>NO CUMPLE</v>
      </c>
      <c r="AD251" s="51" t="str">
        <f>IF($J251&gt;NORMA!$D$27,"NO CUMPLE","CUMPLE")</f>
        <v>CUMPLE</v>
      </c>
      <c r="AE251" s="51" t="str">
        <f>IF($G251&gt;NORMA!$D$28,"NO CUMPLE","CUMPLE")</f>
        <v>CUMPLE</v>
      </c>
      <c r="AF251" s="51" t="str">
        <f>IF($H251&gt;NORMA!$D$29,"NO CUMPLE","CUMPLE")</f>
        <v>CUMPLE</v>
      </c>
      <c r="AG251" s="51" t="str">
        <f>IF($O251&gt;NORMA!$D$30,"NO CUMPLE","CUMPLE")</f>
        <v>NO CUMPLE</v>
      </c>
      <c r="AH251" s="51" t="str">
        <f>IF(AND($N251&gt;=NORMA!$R$18, $N251&lt;=NORMA!$S$18),"CUMPLE","NO CUMPLE")</f>
        <v>CUMPLE</v>
      </c>
      <c r="AI251" s="51" t="str">
        <f>IF($I251&gt;NORMA!$D$32,"NO CUMPLE","CUMPLE")</f>
        <v>NO CUMPLE</v>
      </c>
    </row>
    <row r="252" spans="1:35" ht="14.25" customHeight="1" x14ac:dyDescent="0.35">
      <c r="A252" s="40" t="s">
        <v>60</v>
      </c>
      <c r="B252" s="91" t="s">
        <v>58</v>
      </c>
      <c r="C252" s="42">
        <v>41949</v>
      </c>
      <c r="D252" s="52">
        <v>0.25</v>
      </c>
      <c r="E252" s="53">
        <v>12</v>
      </c>
      <c r="F252" s="53">
        <v>91</v>
      </c>
      <c r="G252" s="53">
        <v>18</v>
      </c>
      <c r="H252" s="53">
        <v>10</v>
      </c>
      <c r="I252" s="54">
        <v>2.88</v>
      </c>
      <c r="J252" s="54">
        <v>1.19</v>
      </c>
      <c r="K252" s="92">
        <v>7.2460000000000004</v>
      </c>
      <c r="L252" s="55">
        <v>0.26820477500000006</v>
      </c>
      <c r="M252" s="115" t="s">
        <v>61</v>
      </c>
      <c r="N252" s="113">
        <v>6.41</v>
      </c>
      <c r="O252" s="114">
        <v>14000000</v>
      </c>
      <c r="P252" s="51" t="str">
        <f>IF($M252&lt;NORMA!$D$7,"NO CUMPLE","CUMPLE")</f>
        <v>CUMPLE</v>
      </c>
      <c r="Q252" s="51" t="str">
        <f>IF($E252&gt;NORMA!$D$8,"NO CUMPLE","CUMPLE")</f>
        <v>CUMPLE</v>
      </c>
      <c r="R252" s="51" t="str">
        <f>IF($F252&gt;NORMA!$D$9,"NO CUMPLE","CUMPLE")</f>
        <v>CUMPLE</v>
      </c>
      <c r="S252" s="51" t="str">
        <f>IF($K252&gt;NORMA!$D$10,"NO CUMPLE","CUMPLE")</f>
        <v>CUMPLE</v>
      </c>
      <c r="T252" s="51" t="str">
        <f>IF($J252&gt;NORMA!$D$11,"NO CUMPLE","CUMPLE")</f>
        <v>CUMPLE</v>
      </c>
      <c r="U252" s="51" t="str">
        <f>IF($G252&gt;NORMA!$D$12,"NO CUMPLE","CUMPLE")</f>
        <v>CUMPLE</v>
      </c>
      <c r="V252" s="51" t="str">
        <f>IF($H252&gt;NORMA!$D$13,"NO CUMPLE","CUMPLE")</f>
        <v>CUMPLE</v>
      </c>
      <c r="W252" s="51" t="str">
        <f>IF($O252&gt;NORMA!$D$14,"NO CUMPLE","CUMPLE")</f>
        <v>NO CUMPLE</v>
      </c>
      <c r="X252" s="51" t="str">
        <f>IF(AND($N252&gt;=NORMA!$Q$4, $N252&lt;=NORMA!$R$4),"CUMPLE","NO CUMPLE")</f>
        <v>CUMPLE</v>
      </c>
      <c r="Y252" s="51" t="str">
        <f>IF($I252&gt;NORMA!$D$16,"NO CUMPLE","CUMPLE")</f>
        <v>CUMPLE</v>
      </c>
      <c r="Z252" s="51" t="str">
        <f>IF($M252&lt;NORMA!$D$23,"NO CUMPLE","CUMPLE")</f>
        <v>CUMPLE</v>
      </c>
      <c r="AA252" s="51" t="str">
        <f>IF($E252&gt;NORMA!$D$24,"NO CUMPLE","CUMPLE")</f>
        <v>CUMPLE</v>
      </c>
      <c r="AB252" s="51" t="str">
        <f>IF($F252&gt;NORMA!$D$25,"NO CUMPLE","CUMPLE")</f>
        <v>CUMPLE</v>
      </c>
      <c r="AC252" s="51" t="str">
        <f>IF($K252&gt;NORMA!$D$26,"NO CUMPLE","CUMPLE")</f>
        <v>CUMPLE</v>
      </c>
      <c r="AD252" s="51" t="str">
        <f>IF($J252&gt;NORMA!$D$27,"NO CUMPLE","CUMPLE")</f>
        <v>CUMPLE</v>
      </c>
      <c r="AE252" s="51" t="str">
        <f>IF($G252&gt;NORMA!$D$28,"NO CUMPLE","CUMPLE")</f>
        <v>CUMPLE</v>
      </c>
      <c r="AF252" s="51" t="str">
        <f>IF($H252&gt;NORMA!$D$29,"NO CUMPLE","CUMPLE")</f>
        <v>CUMPLE</v>
      </c>
      <c r="AG252" s="51" t="str">
        <f>IF($O252&gt;NORMA!$D$30,"NO CUMPLE","CUMPLE")</f>
        <v>NO CUMPLE</v>
      </c>
      <c r="AH252" s="51" t="str">
        <f>IF(AND($N252&gt;=NORMA!$R$18, $N252&lt;=NORMA!$S$18),"CUMPLE","NO CUMPLE")</f>
        <v>NO CUMPLE</v>
      </c>
      <c r="AI252" s="51" t="str">
        <f>IF($I252&gt;NORMA!$D$32,"NO CUMPLE","CUMPLE")</f>
        <v>NO CUMPLE</v>
      </c>
    </row>
    <row r="253" spans="1:35" ht="14.25" customHeight="1" x14ac:dyDescent="0.35">
      <c r="A253" s="40" t="s">
        <v>57</v>
      </c>
      <c r="B253" s="91" t="s">
        <v>58</v>
      </c>
      <c r="C253" s="42">
        <v>41951</v>
      </c>
      <c r="D253" s="52">
        <v>0.33333333333333331</v>
      </c>
      <c r="E253" s="53">
        <v>4</v>
      </c>
      <c r="F253" s="53">
        <v>19</v>
      </c>
      <c r="G253" s="53">
        <v>32</v>
      </c>
      <c r="H253" s="53">
        <v>10</v>
      </c>
      <c r="I253" s="54">
        <v>1.02</v>
      </c>
      <c r="J253" s="54">
        <v>0.3</v>
      </c>
      <c r="K253" s="92">
        <v>14.026999999999999</v>
      </c>
      <c r="L253" s="55">
        <v>0.15839203750000005</v>
      </c>
      <c r="M253" s="112" t="s">
        <v>61</v>
      </c>
      <c r="N253" s="50">
        <v>6.79</v>
      </c>
      <c r="O253" s="50">
        <v>1300000</v>
      </c>
      <c r="P253" s="51" t="str">
        <f>IF($M253&lt;NORMA!$D$7,"NO CUMPLE","CUMPLE")</f>
        <v>CUMPLE</v>
      </c>
      <c r="Q253" s="51" t="str">
        <f>IF($E253&gt;NORMA!$D$8,"NO CUMPLE","CUMPLE")</f>
        <v>CUMPLE</v>
      </c>
      <c r="R253" s="51" t="str">
        <f>IF($F253&gt;NORMA!$D$9,"NO CUMPLE","CUMPLE")</f>
        <v>CUMPLE</v>
      </c>
      <c r="S253" s="51" t="str">
        <f>IF($K253&gt;NORMA!$D$10,"NO CUMPLE","CUMPLE")</f>
        <v>CUMPLE</v>
      </c>
      <c r="T253" s="51" t="str">
        <f>IF($J253&gt;NORMA!$D$11,"NO CUMPLE","CUMPLE")</f>
        <v>CUMPLE</v>
      </c>
      <c r="U253" s="51" t="str">
        <f>IF($G253&gt;NORMA!$D$12,"NO CUMPLE","CUMPLE")</f>
        <v>CUMPLE</v>
      </c>
      <c r="V253" s="51" t="str">
        <f>IF($H253&gt;NORMA!$D$13,"NO CUMPLE","CUMPLE")</f>
        <v>CUMPLE</v>
      </c>
      <c r="W253" s="51" t="str">
        <f>IF($O253&gt;NORMA!$D$14,"NO CUMPLE","CUMPLE")</f>
        <v>NO CUMPLE</v>
      </c>
      <c r="X253" s="51" t="str">
        <f>IF(AND($N253&gt;=NORMA!$Q$4, $N253&lt;=NORMA!$R$4),"CUMPLE","NO CUMPLE")</f>
        <v>CUMPLE</v>
      </c>
      <c r="Y253" s="51" t="str">
        <f>IF($I253&gt;NORMA!$D$16,"NO CUMPLE","CUMPLE")</f>
        <v>CUMPLE</v>
      </c>
      <c r="Z253" s="51" t="str">
        <f>IF($M253&lt;NORMA!$D$23,"NO CUMPLE","CUMPLE")</f>
        <v>CUMPLE</v>
      </c>
      <c r="AA253" s="51" t="str">
        <f>IF($E253&gt;NORMA!$D$24,"NO CUMPLE","CUMPLE")</f>
        <v>CUMPLE</v>
      </c>
      <c r="AB253" s="51" t="str">
        <f>IF($F253&gt;NORMA!$D$25,"NO CUMPLE","CUMPLE")</f>
        <v>CUMPLE</v>
      </c>
      <c r="AC253" s="51" t="str">
        <f>IF($K253&gt;NORMA!$D$26,"NO CUMPLE","CUMPLE")</f>
        <v>NO CUMPLE</v>
      </c>
      <c r="AD253" s="51" t="str">
        <f>IF($J253&gt;NORMA!$D$27,"NO CUMPLE","CUMPLE")</f>
        <v>CUMPLE</v>
      </c>
      <c r="AE253" s="51" t="str">
        <f>IF($G253&gt;NORMA!$D$28,"NO CUMPLE","CUMPLE")</f>
        <v>CUMPLE</v>
      </c>
      <c r="AF253" s="51" t="str">
        <f>IF($H253&gt;NORMA!$D$29,"NO CUMPLE","CUMPLE")</f>
        <v>CUMPLE</v>
      </c>
      <c r="AG253" s="51" t="str">
        <f>IF($O253&gt;NORMA!$D$30,"NO CUMPLE","CUMPLE")</f>
        <v>NO CUMPLE</v>
      </c>
      <c r="AH253" s="51" t="str">
        <f>IF(AND($N253&gt;=NORMA!$R$18, $N253&lt;=NORMA!$S$18),"CUMPLE","NO CUMPLE")</f>
        <v>CUMPLE</v>
      </c>
      <c r="AI253" s="51" t="str">
        <f>IF($I253&gt;NORMA!$D$32,"NO CUMPLE","CUMPLE")</f>
        <v>NO CUMPLE</v>
      </c>
    </row>
    <row r="254" spans="1:35" ht="14.25" customHeight="1" x14ac:dyDescent="0.35">
      <c r="A254" s="40" t="s">
        <v>57</v>
      </c>
      <c r="B254" s="91" t="s">
        <v>58</v>
      </c>
      <c r="C254" s="42">
        <v>41953</v>
      </c>
      <c r="D254" s="52">
        <v>0.5</v>
      </c>
      <c r="E254" s="53">
        <v>29</v>
      </c>
      <c r="F254" s="53">
        <v>61</v>
      </c>
      <c r="G254" s="53">
        <v>39</v>
      </c>
      <c r="H254" s="53">
        <v>6</v>
      </c>
      <c r="I254" s="54">
        <v>0.2</v>
      </c>
      <c r="J254" s="54">
        <v>0.09</v>
      </c>
      <c r="K254" s="92">
        <v>9.3490000000000002</v>
      </c>
      <c r="L254" s="55">
        <v>3.8606700437500003</v>
      </c>
      <c r="M254" s="50">
        <v>1.7</v>
      </c>
      <c r="N254" s="50">
        <v>6.95</v>
      </c>
      <c r="O254" s="50">
        <v>700000</v>
      </c>
      <c r="P254" s="51" t="str">
        <f>IF($M254&lt;NORMA!$D$7,"NO CUMPLE","CUMPLE")</f>
        <v>CUMPLE</v>
      </c>
      <c r="Q254" s="51" t="str">
        <f>IF($E254&gt;NORMA!$D$8,"NO CUMPLE","CUMPLE")</f>
        <v>CUMPLE</v>
      </c>
      <c r="R254" s="51" t="str">
        <f>IF($F254&gt;NORMA!$D$9,"NO CUMPLE","CUMPLE")</f>
        <v>CUMPLE</v>
      </c>
      <c r="S254" s="51" t="str">
        <f>IF($K254&gt;NORMA!$D$10,"NO CUMPLE","CUMPLE")</f>
        <v>CUMPLE</v>
      </c>
      <c r="T254" s="51" t="str">
        <f>IF($J254&gt;NORMA!$D$11,"NO CUMPLE","CUMPLE")</f>
        <v>CUMPLE</v>
      </c>
      <c r="U254" s="51" t="str">
        <f>IF($G254&gt;NORMA!$D$12,"NO CUMPLE","CUMPLE")</f>
        <v>CUMPLE</v>
      </c>
      <c r="V254" s="51" t="str">
        <f>IF($H254&gt;NORMA!$D$13,"NO CUMPLE","CUMPLE")</f>
        <v>CUMPLE</v>
      </c>
      <c r="W254" s="51" t="str">
        <f>IF($O254&gt;NORMA!$D$14,"NO CUMPLE","CUMPLE")</f>
        <v>CUMPLE</v>
      </c>
      <c r="X254" s="51" t="str">
        <f>IF(AND($N254&gt;=NORMA!$Q$4, $N254&lt;=NORMA!$R$4),"CUMPLE","NO CUMPLE")</f>
        <v>CUMPLE</v>
      </c>
      <c r="Y254" s="51" t="str">
        <f>IF($I254&gt;NORMA!$D$16,"NO CUMPLE","CUMPLE")</f>
        <v>CUMPLE</v>
      </c>
      <c r="Z254" s="51" t="str">
        <f>IF($M254&lt;NORMA!$D$23,"NO CUMPLE","CUMPLE")</f>
        <v>CUMPLE</v>
      </c>
      <c r="AA254" s="51" t="str">
        <f>IF($E254&gt;NORMA!$D$24,"NO CUMPLE","CUMPLE")</f>
        <v>CUMPLE</v>
      </c>
      <c r="AB254" s="51" t="str">
        <f>IF($F254&gt;NORMA!$D$25,"NO CUMPLE","CUMPLE")</f>
        <v>CUMPLE</v>
      </c>
      <c r="AC254" s="51" t="str">
        <f>IF($K254&gt;NORMA!$D$26,"NO CUMPLE","CUMPLE")</f>
        <v>NO CUMPLE</v>
      </c>
      <c r="AD254" s="51" t="str">
        <f>IF($J254&gt;NORMA!$D$27,"NO CUMPLE","CUMPLE")</f>
        <v>CUMPLE</v>
      </c>
      <c r="AE254" s="51" t="str">
        <f>IF($G254&gt;NORMA!$D$28,"NO CUMPLE","CUMPLE")</f>
        <v>CUMPLE</v>
      </c>
      <c r="AF254" s="51" t="str">
        <f>IF($H254&gt;NORMA!$D$29,"NO CUMPLE","CUMPLE")</f>
        <v>CUMPLE</v>
      </c>
      <c r="AG254" s="51" t="str">
        <f>IF($O254&gt;NORMA!$D$30,"NO CUMPLE","CUMPLE")</f>
        <v>NO CUMPLE</v>
      </c>
      <c r="AH254" s="51" t="str">
        <f>IF(AND($N254&gt;=NORMA!$R$18, $N254&lt;=NORMA!$S$18),"CUMPLE","NO CUMPLE")</f>
        <v>CUMPLE</v>
      </c>
      <c r="AI254" s="51" t="str">
        <f>IF($I254&gt;NORMA!$D$32,"NO CUMPLE","CUMPLE")</f>
        <v>CUMPLE</v>
      </c>
    </row>
    <row r="255" spans="1:35" ht="14.25" customHeight="1" x14ac:dyDescent="0.35">
      <c r="A255" s="40" t="s">
        <v>60</v>
      </c>
      <c r="B255" s="91" t="s">
        <v>58</v>
      </c>
      <c r="C255" s="42">
        <v>41953</v>
      </c>
      <c r="D255" s="52">
        <v>0.66666666666666663</v>
      </c>
      <c r="E255" s="53">
        <v>98</v>
      </c>
      <c r="F255" s="53">
        <v>126</v>
      </c>
      <c r="G255" s="53">
        <v>133</v>
      </c>
      <c r="H255" s="53">
        <v>8</v>
      </c>
      <c r="I255" s="54">
        <v>2.88</v>
      </c>
      <c r="J255" s="54">
        <v>0.65</v>
      </c>
      <c r="K255" s="92">
        <v>10.677</v>
      </c>
      <c r="L255" s="55">
        <v>0.37979686800000001</v>
      </c>
      <c r="M255" s="113">
        <v>1.1000000000000001</v>
      </c>
      <c r="N255" s="113">
        <v>7.42</v>
      </c>
      <c r="O255" s="114">
        <v>38000000</v>
      </c>
      <c r="P255" s="51" t="str">
        <f>IF($M255&lt;NORMA!$D$7,"NO CUMPLE","CUMPLE")</f>
        <v>CUMPLE</v>
      </c>
      <c r="Q255" s="51" t="str">
        <f>IF($E255&gt;NORMA!$D$8,"NO CUMPLE","CUMPLE")</f>
        <v>CUMPLE</v>
      </c>
      <c r="R255" s="51" t="str">
        <f>IF($F255&gt;NORMA!$D$9,"NO CUMPLE","CUMPLE")</f>
        <v>CUMPLE</v>
      </c>
      <c r="S255" s="51" t="str">
        <f>IF($K255&gt;NORMA!$D$10,"NO CUMPLE","CUMPLE")</f>
        <v>CUMPLE</v>
      </c>
      <c r="T255" s="51" t="str">
        <f>IF($J255&gt;NORMA!$D$11,"NO CUMPLE","CUMPLE")</f>
        <v>CUMPLE</v>
      </c>
      <c r="U255" s="51" t="str">
        <f>IF($G255&gt;NORMA!$D$12,"NO CUMPLE","CUMPLE")</f>
        <v>CUMPLE</v>
      </c>
      <c r="V255" s="51" t="str">
        <f>IF($H255&gt;NORMA!$D$13,"NO CUMPLE","CUMPLE")</f>
        <v>CUMPLE</v>
      </c>
      <c r="W255" s="51" t="str">
        <f>IF($O255&gt;NORMA!$D$14,"NO CUMPLE","CUMPLE")</f>
        <v>NO CUMPLE</v>
      </c>
      <c r="X255" s="51" t="str">
        <f>IF(AND($N255&gt;=NORMA!$Q$4, $N255&lt;=NORMA!$R$4),"CUMPLE","NO CUMPLE")</f>
        <v>CUMPLE</v>
      </c>
      <c r="Y255" s="51" t="str">
        <f>IF($I255&gt;NORMA!$D$16,"NO CUMPLE","CUMPLE")</f>
        <v>CUMPLE</v>
      </c>
      <c r="Z255" s="51" t="str">
        <f>IF($M255&lt;NORMA!$D$23,"NO CUMPLE","CUMPLE")</f>
        <v>CUMPLE</v>
      </c>
      <c r="AA255" s="51" t="str">
        <f>IF($E255&gt;NORMA!$D$24,"NO CUMPLE","CUMPLE")</f>
        <v>NO CUMPLE</v>
      </c>
      <c r="AB255" s="51" t="str">
        <f>IF($F255&gt;NORMA!$D$25,"NO CUMPLE","CUMPLE")</f>
        <v>CUMPLE</v>
      </c>
      <c r="AC255" s="51" t="str">
        <f>IF($K255&gt;NORMA!$D$26,"NO CUMPLE","CUMPLE")</f>
        <v>NO CUMPLE</v>
      </c>
      <c r="AD255" s="51" t="str">
        <f>IF($J255&gt;NORMA!$D$27,"NO CUMPLE","CUMPLE")</f>
        <v>CUMPLE</v>
      </c>
      <c r="AE255" s="51" t="str">
        <f>IF($G255&gt;NORMA!$D$28,"NO CUMPLE","CUMPLE")</f>
        <v>NO CUMPLE</v>
      </c>
      <c r="AF255" s="51" t="str">
        <f>IF($H255&gt;NORMA!$D$29,"NO CUMPLE","CUMPLE")</f>
        <v>CUMPLE</v>
      </c>
      <c r="AG255" s="51" t="str">
        <f>IF($O255&gt;NORMA!$D$30,"NO CUMPLE","CUMPLE")</f>
        <v>NO CUMPLE</v>
      </c>
      <c r="AH255" s="51" t="str">
        <f>IF(AND($N255&gt;=NORMA!$R$18, $N255&lt;=NORMA!$S$18),"CUMPLE","NO CUMPLE")</f>
        <v>CUMPLE</v>
      </c>
      <c r="AI255" s="51" t="str">
        <f>IF($I255&gt;NORMA!$D$32,"NO CUMPLE","CUMPLE")</f>
        <v>NO CUMPLE</v>
      </c>
    </row>
    <row r="256" spans="1:35" ht="14.25" customHeight="1" x14ac:dyDescent="0.35">
      <c r="A256" s="40" t="s">
        <v>59</v>
      </c>
      <c r="B256" s="91" t="s">
        <v>58</v>
      </c>
      <c r="C256" s="42">
        <v>41965</v>
      </c>
      <c r="D256" s="52">
        <v>0.25</v>
      </c>
      <c r="E256" s="53">
        <v>13</v>
      </c>
      <c r="F256" s="53">
        <v>24</v>
      </c>
      <c r="G256" s="53">
        <v>48</v>
      </c>
      <c r="H256" s="53">
        <v>8</v>
      </c>
      <c r="I256" s="54">
        <v>0.1</v>
      </c>
      <c r="J256" s="54">
        <v>0.1</v>
      </c>
      <c r="K256" s="92">
        <v>11.48</v>
      </c>
      <c r="L256" s="55">
        <v>8.8990608229167517E-2</v>
      </c>
      <c r="M256" s="50">
        <v>3.33</v>
      </c>
      <c r="N256" s="50">
        <v>6.13</v>
      </c>
      <c r="O256" s="50">
        <v>4000000</v>
      </c>
      <c r="P256" s="51" t="str">
        <f>IF($M256&lt;NORMA!$D$7,"NO CUMPLE","CUMPLE")</f>
        <v>CUMPLE</v>
      </c>
      <c r="Q256" s="51" t="str">
        <f>IF($E256&gt;NORMA!$D$8,"NO CUMPLE","CUMPLE")</f>
        <v>CUMPLE</v>
      </c>
      <c r="R256" s="51" t="str">
        <f>IF($F256&gt;NORMA!$D$9,"NO CUMPLE","CUMPLE")</f>
        <v>CUMPLE</v>
      </c>
      <c r="S256" s="51" t="str">
        <f>IF($K256&gt;NORMA!$D$10,"NO CUMPLE","CUMPLE")</f>
        <v>CUMPLE</v>
      </c>
      <c r="T256" s="51" t="str">
        <f>IF($J256&gt;NORMA!$D$11,"NO CUMPLE","CUMPLE")</f>
        <v>CUMPLE</v>
      </c>
      <c r="U256" s="51" t="str">
        <f>IF($G256&gt;NORMA!$D$12,"NO CUMPLE","CUMPLE")</f>
        <v>CUMPLE</v>
      </c>
      <c r="V256" s="51" t="str">
        <f>IF($H256&gt;NORMA!$D$13,"NO CUMPLE","CUMPLE")</f>
        <v>CUMPLE</v>
      </c>
      <c r="W256" s="51" t="str">
        <f>IF($O256&gt;NORMA!$D$14,"NO CUMPLE","CUMPLE")</f>
        <v>NO CUMPLE</v>
      </c>
      <c r="X256" s="51" t="str">
        <f>IF(AND($N256&gt;=NORMA!$Q$4, $N256&lt;=NORMA!$R$4),"CUMPLE","NO CUMPLE")</f>
        <v>CUMPLE</v>
      </c>
      <c r="Y256" s="51" t="str">
        <f>IF($I256&gt;NORMA!$D$16,"NO CUMPLE","CUMPLE")</f>
        <v>CUMPLE</v>
      </c>
      <c r="Z256" s="51" t="str">
        <f>IF($M256&lt;NORMA!$D$23,"NO CUMPLE","CUMPLE")</f>
        <v>CUMPLE</v>
      </c>
      <c r="AA256" s="51" t="str">
        <f>IF($E256&gt;NORMA!$D$24,"NO CUMPLE","CUMPLE")</f>
        <v>CUMPLE</v>
      </c>
      <c r="AB256" s="51" t="str">
        <f>IF($F256&gt;NORMA!$D$25,"NO CUMPLE","CUMPLE")</f>
        <v>CUMPLE</v>
      </c>
      <c r="AC256" s="51" t="str">
        <f>IF($K256&gt;NORMA!$D$26,"NO CUMPLE","CUMPLE")</f>
        <v>NO CUMPLE</v>
      </c>
      <c r="AD256" s="51" t="str">
        <f>IF($J256&gt;NORMA!$D$27,"NO CUMPLE","CUMPLE")</f>
        <v>CUMPLE</v>
      </c>
      <c r="AE256" s="51" t="str">
        <f>IF($G256&gt;NORMA!$D$28,"NO CUMPLE","CUMPLE")</f>
        <v>CUMPLE</v>
      </c>
      <c r="AF256" s="51" t="str">
        <f>IF($H256&gt;NORMA!$D$29,"NO CUMPLE","CUMPLE")</f>
        <v>CUMPLE</v>
      </c>
      <c r="AG256" s="51" t="str">
        <f>IF($O256&gt;NORMA!$D$30,"NO CUMPLE","CUMPLE")</f>
        <v>NO CUMPLE</v>
      </c>
      <c r="AH256" s="51" t="str">
        <f>IF(AND($N256&gt;=NORMA!$R$18, $N256&lt;=NORMA!$S$18),"CUMPLE","NO CUMPLE")</f>
        <v>NO CUMPLE</v>
      </c>
      <c r="AI256" s="51" t="str">
        <f>IF($I256&gt;NORMA!$D$32,"NO CUMPLE","CUMPLE")</f>
        <v>CUMPLE</v>
      </c>
    </row>
    <row r="257" spans="1:35" ht="14.25" customHeight="1" x14ac:dyDescent="0.35">
      <c r="A257" s="40" t="s">
        <v>60</v>
      </c>
      <c r="B257" s="91" t="s">
        <v>58</v>
      </c>
      <c r="C257" s="42">
        <v>41967</v>
      </c>
      <c r="D257" s="52">
        <v>0.58333333333333337</v>
      </c>
      <c r="E257" s="53">
        <v>43</v>
      </c>
      <c r="F257" s="53">
        <v>80</v>
      </c>
      <c r="G257" s="53">
        <v>31</v>
      </c>
      <c r="H257" s="53">
        <v>18</v>
      </c>
      <c r="I257" s="54">
        <v>2.61</v>
      </c>
      <c r="J257" s="54">
        <v>0.75</v>
      </c>
      <c r="K257" s="92">
        <v>16.107000000000003</v>
      </c>
      <c r="L257" s="55">
        <v>0.20984877999999998</v>
      </c>
      <c r="M257" s="113">
        <v>1.63</v>
      </c>
      <c r="N257" s="113">
        <v>7.21</v>
      </c>
      <c r="O257" s="114">
        <v>26000000</v>
      </c>
      <c r="P257" s="51" t="str">
        <f>IF($M257&lt;NORMA!$D$7,"NO CUMPLE","CUMPLE")</f>
        <v>CUMPLE</v>
      </c>
      <c r="Q257" s="51" t="str">
        <f>IF($E257&gt;NORMA!$D$8,"NO CUMPLE","CUMPLE")</f>
        <v>CUMPLE</v>
      </c>
      <c r="R257" s="51" t="str">
        <f>IF($F257&gt;NORMA!$D$9,"NO CUMPLE","CUMPLE")</f>
        <v>CUMPLE</v>
      </c>
      <c r="S257" s="51" t="str">
        <f>IF($K257&gt;NORMA!$D$10,"NO CUMPLE","CUMPLE")</f>
        <v>CUMPLE</v>
      </c>
      <c r="T257" s="51" t="str">
        <f>IF($J257&gt;NORMA!$D$11,"NO CUMPLE","CUMPLE")</f>
        <v>CUMPLE</v>
      </c>
      <c r="U257" s="51" t="str">
        <f>IF($G257&gt;NORMA!$D$12,"NO CUMPLE","CUMPLE")</f>
        <v>CUMPLE</v>
      </c>
      <c r="V257" s="51" t="str">
        <f>IF($H257&gt;NORMA!$D$13,"NO CUMPLE","CUMPLE")</f>
        <v>CUMPLE</v>
      </c>
      <c r="W257" s="51" t="str">
        <f>IF($O257&gt;NORMA!$D$14,"NO CUMPLE","CUMPLE")</f>
        <v>NO CUMPLE</v>
      </c>
      <c r="X257" s="51" t="str">
        <f>IF(AND($N257&gt;=NORMA!$Q$4, $N257&lt;=NORMA!$R$4),"CUMPLE","NO CUMPLE")</f>
        <v>CUMPLE</v>
      </c>
      <c r="Y257" s="51" t="str">
        <f>IF($I257&gt;NORMA!$D$16,"NO CUMPLE","CUMPLE")</f>
        <v>CUMPLE</v>
      </c>
      <c r="Z257" s="51" t="str">
        <f>IF($M257&lt;NORMA!$D$23,"NO CUMPLE","CUMPLE")</f>
        <v>CUMPLE</v>
      </c>
      <c r="AA257" s="51" t="str">
        <f>IF($E257&gt;NORMA!$D$24,"NO CUMPLE","CUMPLE")</f>
        <v>CUMPLE</v>
      </c>
      <c r="AB257" s="51" t="str">
        <f>IF($F257&gt;NORMA!$D$25,"NO CUMPLE","CUMPLE")</f>
        <v>CUMPLE</v>
      </c>
      <c r="AC257" s="51" t="str">
        <f>IF($K257&gt;NORMA!$D$26,"NO CUMPLE","CUMPLE")</f>
        <v>NO CUMPLE</v>
      </c>
      <c r="AD257" s="51" t="str">
        <f>IF($J257&gt;NORMA!$D$27,"NO CUMPLE","CUMPLE")</f>
        <v>CUMPLE</v>
      </c>
      <c r="AE257" s="51" t="str">
        <f>IF($G257&gt;NORMA!$D$28,"NO CUMPLE","CUMPLE")</f>
        <v>CUMPLE</v>
      </c>
      <c r="AF257" s="51" t="str">
        <f>IF($H257&gt;NORMA!$D$29,"NO CUMPLE","CUMPLE")</f>
        <v>NO CUMPLE</v>
      </c>
      <c r="AG257" s="51" t="str">
        <f>IF($O257&gt;NORMA!$D$30,"NO CUMPLE","CUMPLE")</f>
        <v>NO CUMPLE</v>
      </c>
      <c r="AH257" s="51" t="str">
        <f>IF(AND($N257&gt;=NORMA!$R$18, $N257&lt;=NORMA!$S$18),"CUMPLE","NO CUMPLE")</f>
        <v>CUMPLE</v>
      </c>
      <c r="AI257" s="51" t="str">
        <f>IF($I257&gt;NORMA!$D$32,"NO CUMPLE","CUMPLE")</f>
        <v>NO CUMPLE</v>
      </c>
    </row>
    <row r="258" spans="1:35" ht="14.25" customHeight="1" x14ac:dyDescent="0.35">
      <c r="A258" s="40" t="s">
        <v>59</v>
      </c>
      <c r="B258" s="91" t="s">
        <v>58</v>
      </c>
      <c r="C258" s="42">
        <v>41970</v>
      </c>
      <c r="D258" s="52">
        <v>0.59375</v>
      </c>
      <c r="E258" s="53">
        <v>58</v>
      </c>
      <c r="F258" s="53">
        <v>95</v>
      </c>
      <c r="G258" s="53">
        <v>57</v>
      </c>
      <c r="H258" s="53">
        <v>18</v>
      </c>
      <c r="I258" s="54">
        <v>3.95</v>
      </c>
      <c r="J258" s="54">
        <v>1.95</v>
      </c>
      <c r="K258" s="92">
        <v>20.307000000000002</v>
      </c>
      <c r="L258" s="55">
        <v>0.10288592000000002</v>
      </c>
      <c r="M258" s="50">
        <v>2.91</v>
      </c>
      <c r="N258" s="50">
        <v>7.16</v>
      </c>
      <c r="O258" s="50">
        <v>33000000</v>
      </c>
      <c r="P258" s="51" t="str">
        <f>IF($M258&lt;NORMA!$D$7,"NO CUMPLE","CUMPLE")</f>
        <v>CUMPLE</v>
      </c>
      <c r="Q258" s="51" t="str">
        <f>IF($E258&gt;NORMA!$D$8,"NO CUMPLE","CUMPLE")</f>
        <v>CUMPLE</v>
      </c>
      <c r="R258" s="51" t="str">
        <f>IF($F258&gt;NORMA!$D$9,"NO CUMPLE","CUMPLE")</f>
        <v>CUMPLE</v>
      </c>
      <c r="S258" s="51" t="str">
        <f>IF($K258&gt;NORMA!$D$10,"NO CUMPLE","CUMPLE")</f>
        <v>CUMPLE</v>
      </c>
      <c r="T258" s="51" t="str">
        <f>IF($J258&gt;NORMA!$D$11,"NO CUMPLE","CUMPLE")</f>
        <v>CUMPLE</v>
      </c>
      <c r="U258" s="51" t="str">
        <f>IF($G258&gt;NORMA!$D$12,"NO CUMPLE","CUMPLE")</f>
        <v>CUMPLE</v>
      </c>
      <c r="V258" s="51" t="str">
        <f>IF($H258&gt;NORMA!$D$13,"NO CUMPLE","CUMPLE")</f>
        <v>CUMPLE</v>
      </c>
      <c r="W258" s="51" t="str">
        <f>IF($O258&gt;NORMA!$D$14,"NO CUMPLE","CUMPLE")</f>
        <v>NO CUMPLE</v>
      </c>
      <c r="X258" s="51" t="str">
        <f>IF(AND($N258&gt;=NORMA!$Q$4, $N258&lt;=NORMA!$R$4),"CUMPLE","NO CUMPLE")</f>
        <v>CUMPLE</v>
      </c>
      <c r="Y258" s="51" t="str">
        <f>IF($I258&gt;NORMA!$D$16,"NO CUMPLE","CUMPLE")</f>
        <v>CUMPLE</v>
      </c>
      <c r="Z258" s="51" t="str">
        <f>IF($M258&lt;NORMA!$D$23,"NO CUMPLE","CUMPLE")</f>
        <v>CUMPLE</v>
      </c>
      <c r="AA258" s="51" t="str">
        <f>IF($E258&gt;NORMA!$D$24,"NO CUMPLE","CUMPLE")</f>
        <v>CUMPLE</v>
      </c>
      <c r="AB258" s="51" t="str">
        <f>IF($F258&gt;NORMA!$D$25,"NO CUMPLE","CUMPLE")</f>
        <v>CUMPLE</v>
      </c>
      <c r="AC258" s="51" t="str">
        <f>IF($K258&gt;NORMA!$D$26,"NO CUMPLE","CUMPLE")</f>
        <v>NO CUMPLE</v>
      </c>
      <c r="AD258" s="51" t="str">
        <f>IF($J258&gt;NORMA!$D$27,"NO CUMPLE","CUMPLE")</f>
        <v>CUMPLE</v>
      </c>
      <c r="AE258" s="51" t="str">
        <f>IF($G258&gt;NORMA!$D$28,"NO CUMPLE","CUMPLE")</f>
        <v>NO CUMPLE</v>
      </c>
      <c r="AF258" s="51" t="str">
        <f>IF($H258&gt;NORMA!$D$29,"NO CUMPLE","CUMPLE")</f>
        <v>NO CUMPLE</v>
      </c>
      <c r="AG258" s="51" t="str">
        <f>IF($O258&gt;NORMA!$D$30,"NO CUMPLE","CUMPLE")</f>
        <v>NO CUMPLE</v>
      </c>
      <c r="AH258" s="51" t="str">
        <f>IF(AND($N258&gt;=NORMA!$R$18, $N258&lt;=NORMA!$S$18),"CUMPLE","NO CUMPLE")</f>
        <v>CUMPLE</v>
      </c>
      <c r="AI258" s="51" t="str">
        <f>IF($I258&gt;NORMA!$D$32,"NO CUMPLE","CUMPLE")</f>
        <v>NO CUMPLE</v>
      </c>
    </row>
    <row r="259" spans="1:35" ht="14.25" customHeight="1" x14ac:dyDescent="0.35">
      <c r="A259" s="40" t="s">
        <v>57</v>
      </c>
      <c r="B259" s="91" t="s">
        <v>58</v>
      </c>
      <c r="C259" s="42">
        <v>41970</v>
      </c>
      <c r="D259" s="52">
        <v>0.65625</v>
      </c>
      <c r="E259" s="53">
        <v>16</v>
      </c>
      <c r="F259" s="53">
        <v>33</v>
      </c>
      <c r="G259" s="53">
        <v>34</v>
      </c>
      <c r="H259" s="53">
        <v>12</v>
      </c>
      <c r="I259" s="54">
        <v>0.27</v>
      </c>
      <c r="J259" s="54">
        <v>0.53</v>
      </c>
      <c r="K259" s="92">
        <v>18.032</v>
      </c>
      <c r="L259" s="55">
        <v>0.40025218750000002</v>
      </c>
      <c r="M259" s="50">
        <v>0.96</v>
      </c>
      <c r="N259" s="50">
        <v>7</v>
      </c>
      <c r="O259" s="50">
        <v>7000000</v>
      </c>
      <c r="P259" s="51" t="str">
        <f>IF($M259&lt;NORMA!$D$7,"NO CUMPLE","CUMPLE")</f>
        <v>CUMPLE</v>
      </c>
      <c r="Q259" s="51" t="str">
        <f>IF($E259&gt;NORMA!$D$8,"NO CUMPLE","CUMPLE")</f>
        <v>CUMPLE</v>
      </c>
      <c r="R259" s="51" t="str">
        <f>IF($F259&gt;NORMA!$D$9,"NO CUMPLE","CUMPLE")</f>
        <v>CUMPLE</v>
      </c>
      <c r="S259" s="51" t="str">
        <f>IF($K259&gt;NORMA!$D$10,"NO CUMPLE","CUMPLE")</f>
        <v>CUMPLE</v>
      </c>
      <c r="T259" s="51" t="str">
        <f>IF($J259&gt;NORMA!$D$11,"NO CUMPLE","CUMPLE")</f>
        <v>CUMPLE</v>
      </c>
      <c r="U259" s="51" t="str">
        <f>IF($G259&gt;NORMA!$D$12,"NO CUMPLE","CUMPLE")</f>
        <v>CUMPLE</v>
      </c>
      <c r="V259" s="51" t="str">
        <f>IF($H259&gt;NORMA!$D$13,"NO CUMPLE","CUMPLE")</f>
        <v>CUMPLE</v>
      </c>
      <c r="W259" s="51" t="str">
        <f>IF($O259&gt;NORMA!$D$14,"NO CUMPLE","CUMPLE")</f>
        <v>NO CUMPLE</v>
      </c>
      <c r="X259" s="51" t="str">
        <f>IF(AND($N259&gt;=NORMA!$Q$4, $N259&lt;=NORMA!$R$4),"CUMPLE","NO CUMPLE")</f>
        <v>CUMPLE</v>
      </c>
      <c r="Y259" s="51" t="str">
        <f>IF($I259&gt;NORMA!$D$16,"NO CUMPLE","CUMPLE")</f>
        <v>CUMPLE</v>
      </c>
      <c r="Z259" s="51" t="str">
        <f>IF($M259&lt;NORMA!$D$23,"NO CUMPLE","CUMPLE")</f>
        <v>NO CUMPLE</v>
      </c>
      <c r="AA259" s="51" t="str">
        <f>IF($E259&gt;NORMA!$D$24,"NO CUMPLE","CUMPLE")</f>
        <v>CUMPLE</v>
      </c>
      <c r="AB259" s="51" t="str">
        <f>IF($F259&gt;NORMA!$D$25,"NO CUMPLE","CUMPLE")</f>
        <v>CUMPLE</v>
      </c>
      <c r="AC259" s="51" t="str">
        <f>IF($K259&gt;NORMA!$D$26,"NO CUMPLE","CUMPLE")</f>
        <v>NO CUMPLE</v>
      </c>
      <c r="AD259" s="51" t="str">
        <f>IF($J259&gt;NORMA!$D$27,"NO CUMPLE","CUMPLE")</f>
        <v>CUMPLE</v>
      </c>
      <c r="AE259" s="51" t="str">
        <f>IF($G259&gt;NORMA!$D$28,"NO CUMPLE","CUMPLE")</f>
        <v>CUMPLE</v>
      </c>
      <c r="AF259" s="51" t="str">
        <f>IF($H259&gt;NORMA!$D$29,"NO CUMPLE","CUMPLE")</f>
        <v>NO CUMPLE</v>
      </c>
      <c r="AG259" s="51" t="str">
        <f>IF($O259&gt;NORMA!$D$30,"NO CUMPLE","CUMPLE")</f>
        <v>NO CUMPLE</v>
      </c>
      <c r="AH259" s="51" t="str">
        <f>IF(AND($N259&gt;=NORMA!$R$18, $N259&lt;=NORMA!$S$18),"CUMPLE","NO CUMPLE")</f>
        <v>CUMPLE</v>
      </c>
      <c r="AI259" s="51" t="str">
        <f>IF($I259&gt;NORMA!$D$32,"NO CUMPLE","CUMPLE")</f>
        <v>CUMPLE</v>
      </c>
    </row>
    <row r="260" spans="1:35" ht="14.25" customHeight="1" x14ac:dyDescent="0.35">
      <c r="A260" s="40" t="s">
        <v>60</v>
      </c>
      <c r="B260" s="91" t="s">
        <v>58</v>
      </c>
      <c r="C260" s="42">
        <v>41971</v>
      </c>
      <c r="D260" s="52">
        <v>0.41666666666666669</v>
      </c>
      <c r="E260" s="53">
        <v>112</v>
      </c>
      <c r="F260" s="53">
        <v>144</v>
      </c>
      <c r="G260" s="53">
        <v>38</v>
      </c>
      <c r="H260" s="53">
        <v>24</v>
      </c>
      <c r="I260" s="54">
        <v>0.87</v>
      </c>
      <c r="J260" s="54">
        <v>3.1</v>
      </c>
      <c r="K260" s="92">
        <v>33.707000000000001</v>
      </c>
      <c r="L260" s="55">
        <v>0.36064084999999996</v>
      </c>
      <c r="M260" s="115" t="s">
        <v>61</v>
      </c>
      <c r="N260" s="113">
        <v>6.95</v>
      </c>
      <c r="O260" s="114">
        <v>27000000</v>
      </c>
      <c r="P260" s="51" t="str">
        <f>IF($M260&lt;NORMA!$D$7,"NO CUMPLE","CUMPLE")</f>
        <v>CUMPLE</v>
      </c>
      <c r="Q260" s="51" t="str">
        <f>IF($E260&gt;NORMA!$D$8,"NO CUMPLE","CUMPLE")</f>
        <v>CUMPLE</v>
      </c>
      <c r="R260" s="51" t="str">
        <f>IF($F260&gt;NORMA!$D$9,"NO CUMPLE","CUMPLE")</f>
        <v>CUMPLE</v>
      </c>
      <c r="S260" s="51" t="str">
        <f>IF($K260&gt;NORMA!$D$10,"NO CUMPLE","CUMPLE")</f>
        <v>CUMPLE</v>
      </c>
      <c r="T260" s="51" t="str">
        <f>IF($J260&gt;NORMA!$D$11,"NO CUMPLE","CUMPLE")</f>
        <v>CUMPLE</v>
      </c>
      <c r="U260" s="51" t="str">
        <f>IF($G260&gt;NORMA!$D$12,"NO CUMPLE","CUMPLE")</f>
        <v>CUMPLE</v>
      </c>
      <c r="V260" s="51" t="str">
        <f>IF($H260&gt;NORMA!$D$13,"NO CUMPLE","CUMPLE")</f>
        <v>CUMPLE</v>
      </c>
      <c r="W260" s="51" t="str">
        <f>IF($O260&gt;NORMA!$D$14,"NO CUMPLE","CUMPLE")</f>
        <v>NO CUMPLE</v>
      </c>
      <c r="X260" s="51" t="str">
        <f>IF(AND($N260&gt;=NORMA!$Q$4, $N260&lt;=NORMA!$R$4),"CUMPLE","NO CUMPLE")</f>
        <v>CUMPLE</v>
      </c>
      <c r="Y260" s="51" t="str">
        <f>IF($I260&gt;NORMA!$D$16,"NO CUMPLE","CUMPLE")</f>
        <v>CUMPLE</v>
      </c>
      <c r="Z260" s="51" t="str">
        <f>IF($M260&lt;NORMA!$D$23,"NO CUMPLE","CUMPLE")</f>
        <v>CUMPLE</v>
      </c>
      <c r="AA260" s="51" t="str">
        <f>IF($E260&gt;NORMA!$D$24,"NO CUMPLE","CUMPLE")</f>
        <v>NO CUMPLE</v>
      </c>
      <c r="AB260" s="51" t="str">
        <f>IF($F260&gt;NORMA!$D$25,"NO CUMPLE","CUMPLE")</f>
        <v>CUMPLE</v>
      </c>
      <c r="AC260" s="51" t="str">
        <f>IF($K260&gt;NORMA!$D$26,"NO CUMPLE","CUMPLE")</f>
        <v>NO CUMPLE</v>
      </c>
      <c r="AD260" s="51" t="str">
        <f>IF($J260&gt;NORMA!$D$27,"NO CUMPLE","CUMPLE")</f>
        <v>CUMPLE</v>
      </c>
      <c r="AE260" s="51" t="str">
        <f>IF($G260&gt;NORMA!$D$28,"NO CUMPLE","CUMPLE")</f>
        <v>CUMPLE</v>
      </c>
      <c r="AF260" s="51" t="str">
        <f>IF($H260&gt;NORMA!$D$29,"NO CUMPLE","CUMPLE")</f>
        <v>NO CUMPLE</v>
      </c>
      <c r="AG260" s="51" t="str">
        <f>IF($O260&gt;NORMA!$D$30,"NO CUMPLE","CUMPLE")</f>
        <v>NO CUMPLE</v>
      </c>
      <c r="AH260" s="51" t="str">
        <f>IF(AND($N260&gt;=NORMA!$R$18, $N260&lt;=NORMA!$S$18),"CUMPLE","NO CUMPLE")</f>
        <v>CUMPLE</v>
      </c>
      <c r="AI260" s="51" t="str">
        <f>IF($I260&gt;NORMA!$D$32,"NO CUMPLE","CUMPLE")</f>
        <v>CUMPLE</v>
      </c>
    </row>
    <row r="261" spans="1:35" ht="14.25" customHeight="1" x14ac:dyDescent="0.35">
      <c r="A261" s="40" t="s">
        <v>57</v>
      </c>
      <c r="B261" s="91" t="s">
        <v>58</v>
      </c>
      <c r="C261" s="42">
        <v>41971</v>
      </c>
      <c r="D261" s="52">
        <v>0.57291666666666663</v>
      </c>
      <c r="E261" s="53">
        <v>6</v>
      </c>
      <c r="F261" s="53">
        <v>16</v>
      </c>
      <c r="G261" s="53">
        <v>44</v>
      </c>
      <c r="H261" s="53">
        <v>12</v>
      </c>
      <c r="I261" s="54">
        <v>0.34</v>
      </c>
      <c r="J261" s="54">
        <v>1.1299999999999999</v>
      </c>
      <c r="K261" s="92">
        <v>16.907000000000004</v>
      </c>
      <c r="L261" s="55">
        <v>0.20783431999999999</v>
      </c>
      <c r="M261" s="50">
        <v>0.68</v>
      </c>
      <c r="N261" s="50">
        <v>6.94</v>
      </c>
      <c r="O261" s="50">
        <v>1500000</v>
      </c>
      <c r="P261" s="51" t="str">
        <f>IF($M261&lt;NORMA!$D$7,"NO CUMPLE","CUMPLE")</f>
        <v>CUMPLE</v>
      </c>
      <c r="Q261" s="51" t="str">
        <f>IF($E261&gt;NORMA!$D$8,"NO CUMPLE","CUMPLE")</f>
        <v>CUMPLE</v>
      </c>
      <c r="R261" s="51" t="str">
        <f>IF($F261&gt;NORMA!$D$9,"NO CUMPLE","CUMPLE")</f>
        <v>CUMPLE</v>
      </c>
      <c r="S261" s="51" t="str">
        <f>IF($K261&gt;NORMA!$D$10,"NO CUMPLE","CUMPLE")</f>
        <v>CUMPLE</v>
      </c>
      <c r="T261" s="51" t="str">
        <f>IF($J261&gt;NORMA!$D$11,"NO CUMPLE","CUMPLE")</f>
        <v>CUMPLE</v>
      </c>
      <c r="U261" s="51" t="str">
        <f>IF($G261&gt;NORMA!$D$12,"NO CUMPLE","CUMPLE")</f>
        <v>CUMPLE</v>
      </c>
      <c r="V261" s="51" t="str">
        <f>IF($H261&gt;NORMA!$D$13,"NO CUMPLE","CUMPLE")</f>
        <v>CUMPLE</v>
      </c>
      <c r="W261" s="51" t="str">
        <f>IF($O261&gt;NORMA!$D$14,"NO CUMPLE","CUMPLE")</f>
        <v>NO CUMPLE</v>
      </c>
      <c r="X261" s="51" t="str">
        <f>IF(AND($N261&gt;=NORMA!$Q$4, $N261&lt;=NORMA!$R$4),"CUMPLE","NO CUMPLE")</f>
        <v>CUMPLE</v>
      </c>
      <c r="Y261" s="51" t="str">
        <f>IF($I261&gt;NORMA!$D$16,"NO CUMPLE","CUMPLE")</f>
        <v>CUMPLE</v>
      </c>
      <c r="Z261" s="51" t="str">
        <f>IF($M261&lt;NORMA!$D$23,"NO CUMPLE","CUMPLE")</f>
        <v>NO CUMPLE</v>
      </c>
      <c r="AA261" s="51" t="str">
        <f>IF($E261&gt;NORMA!$D$24,"NO CUMPLE","CUMPLE")</f>
        <v>CUMPLE</v>
      </c>
      <c r="AB261" s="51" t="str">
        <f>IF($F261&gt;NORMA!$D$25,"NO CUMPLE","CUMPLE")</f>
        <v>CUMPLE</v>
      </c>
      <c r="AC261" s="51" t="str">
        <f>IF($K261&gt;NORMA!$D$26,"NO CUMPLE","CUMPLE")</f>
        <v>NO CUMPLE</v>
      </c>
      <c r="AD261" s="51" t="str">
        <f>IF($J261&gt;NORMA!$D$27,"NO CUMPLE","CUMPLE")</f>
        <v>CUMPLE</v>
      </c>
      <c r="AE261" s="51" t="str">
        <f>IF($G261&gt;NORMA!$D$28,"NO CUMPLE","CUMPLE")</f>
        <v>CUMPLE</v>
      </c>
      <c r="AF261" s="51" t="str">
        <f>IF($H261&gt;NORMA!$D$29,"NO CUMPLE","CUMPLE")</f>
        <v>NO CUMPLE</v>
      </c>
      <c r="AG261" s="51" t="str">
        <f>IF($O261&gt;NORMA!$D$30,"NO CUMPLE","CUMPLE")</f>
        <v>NO CUMPLE</v>
      </c>
      <c r="AH261" s="51" t="str">
        <f>IF(AND($N261&gt;=NORMA!$R$18, $N261&lt;=NORMA!$S$18),"CUMPLE","NO CUMPLE")</f>
        <v>CUMPLE</v>
      </c>
      <c r="AI261" s="51" t="str">
        <f>IF($I261&gt;NORMA!$D$32,"NO CUMPLE","CUMPLE")</f>
        <v>CUMPLE</v>
      </c>
    </row>
    <row r="262" spans="1:35" ht="14.25" customHeight="1" x14ac:dyDescent="0.35">
      <c r="A262" s="40" t="s">
        <v>59</v>
      </c>
      <c r="B262" s="91" t="s">
        <v>58</v>
      </c>
      <c r="C262" s="42">
        <v>41972</v>
      </c>
      <c r="D262" s="52">
        <v>0.33333333333333331</v>
      </c>
      <c r="E262" s="53">
        <v>2</v>
      </c>
      <c r="F262" s="53">
        <v>6</v>
      </c>
      <c r="G262" s="53">
        <v>12</v>
      </c>
      <c r="H262" s="53">
        <v>10</v>
      </c>
      <c r="I262" s="54">
        <v>0.35</v>
      </c>
      <c r="J262" s="54">
        <v>0.61</v>
      </c>
      <c r="K262" s="92">
        <v>13.311000000000002</v>
      </c>
      <c r="L262" s="55">
        <v>0.18815184798213755</v>
      </c>
      <c r="M262" s="50">
        <v>3.91</v>
      </c>
      <c r="N262" s="50">
        <v>6.97</v>
      </c>
      <c r="O262" s="50">
        <v>2000</v>
      </c>
      <c r="P262" s="51" t="str">
        <f>IF($M262&lt;NORMA!$D$7,"NO CUMPLE","CUMPLE")</f>
        <v>CUMPLE</v>
      </c>
      <c r="Q262" s="51" t="str">
        <f>IF($E262&gt;NORMA!$D$8,"NO CUMPLE","CUMPLE")</f>
        <v>CUMPLE</v>
      </c>
      <c r="R262" s="51" t="str">
        <f>IF($F262&gt;NORMA!$D$9,"NO CUMPLE","CUMPLE")</f>
        <v>CUMPLE</v>
      </c>
      <c r="S262" s="51" t="str">
        <f>IF($K262&gt;NORMA!$D$10,"NO CUMPLE","CUMPLE")</f>
        <v>CUMPLE</v>
      </c>
      <c r="T262" s="51" t="str">
        <f>IF($J262&gt;NORMA!$D$11,"NO CUMPLE","CUMPLE")</f>
        <v>CUMPLE</v>
      </c>
      <c r="U262" s="51" t="str">
        <f>IF($G262&gt;NORMA!$D$12,"NO CUMPLE","CUMPLE")</f>
        <v>CUMPLE</v>
      </c>
      <c r="V262" s="51" t="str">
        <f>IF($H262&gt;NORMA!$D$13,"NO CUMPLE","CUMPLE")</f>
        <v>CUMPLE</v>
      </c>
      <c r="W262" s="51" t="str">
        <f>IF($O262&gt;NORMA!$D$14,"NO CUMPLE","CUMPLE")</f>
        <v>CUMPLE</v>
      </c>
      <c r="X262" s="51" t="str">
        <f>IF(AND($N262&gt;=NORMA!$Q$4, $N262&lt;=NORMA!$R$4),"CUMPLE","NO CUMPLE")</f>
        <v>CUMPLE</v>
      </c>
      <c r="Y262" s="51" t="str">
        <f>IF($I262&gt;NORMA!$D$16,"NO CUMPLE","CUMPLE")</f>
        <v>CUMPLE</v>
      </c>
      <c r="Z262" s="51" t="str">
        <f>IF($M262&lt;NORMA!$D$23,"NO CUMPLE","CUMPLE")</f>
        <v>CUMPLE</v>
      </c>
      <c r="AA262" s="51" t="str">
        <f>IF($E262&gt;NORMA!$D$24,"NO CUMPLE","CUMPLE")</f>
        <v>CUMPLE</v>
      </c>
      <c r="AB262" s="51" t="str">
        <f>IF($F262&gt;NORMA!$D$25,"NO CUMPLE","CUMPLE")</f>
        <v>CUMPLE</v>
      </c>
      <c r="AC262" s="51" t="str">
        <f>IF($K262&gt;NORMA!$D$26,"NO CUMPLE","CUMPLE")</f>
        <v>NO CUMPLE</v>
      </c>
      <c r="AD262" s="51" t="str">
        <f>IF($J262&gt;NORMA!$D$27,"NO CUMPLE","CUMPLE")</f>
        <v>CUMPLE</v>
      </c>
      <c r="AE262" s="51" t="str">
        <f>IF($G262&gt;NORMA!$D$28,"NO CUMPLE","CUMPLE")</f>
        <v>CUMPLE</v>
      </c>
      <c r="AF262" s="51" t="str">
        <f>IF($H262&gt;NORMA!$D$29,"NO CUMPLE","CUMPLE")</f>
        <v>CUMPLE</v>
      </c>
      <c r="AG262" s="51" t="str">
        <f>IF($O262&gt;NORMA!$D$30,"NO CUMPLE","CUMPLE")</f>
        <v>CUMPLE</v>
      </c>
      <c r="AH262" s="51" t="str">
        <f>IF(AND($N262&gt;=NORMA!$R$18, $N262&lt;=NORMA!$S$18),"CUMPLE","NO CUMPLE")</f>
        <v>CUMPLE</v>
      </c>
      <c r="AI262" s="51" t="str">
        <f>IF($I262&gt;NORMA!$D$32,"NO CUMPLE","CUMPLE")</f>
        <v>CUMPLE</v>
      </c>
    </row>
    <row r="263" spans="1:35" ht="14.25" customHeight="1" x14ac:dyDescent="0.35">
      <c r="A263" s="116" t="s">
        <v>57</v>
      </c>
      <c r="B263" s="117" t="s">
        <v>58</v>
      </c>
      <c r="C263" s="118">
        <v>42014</v>
      </c>
      <c r="D263" s="52">
        <v>0.33333333333333331</v>
      </c>
      <c r="E263" s="85">
        <v>11</v>
      </c>
      <c r="F263" s="85">
        <v>67</v>
      </c>
      <c r="G263" s="85">
        <v>29</v>
      </c>
      <c r="H263" s="85">
        <v>10</v>
      </c>
      <c r="I263" s="82">
        <v>2.65</v>
      </c>
      <c r="J263" s="82">
        <v>0.25</v>
      </c>
      <c r="K263" s="90">
        <v>19.411999999999999</v>
      </c>
      <c r="L263" s="84">
        <v>0.39850000000000002</v>
      </c>
      <c r="M263" s="50">
        <v>2.4</v>
      </c>
      <c r="N263" s="50">
        <v>6.9</v>
      </c>
      <c r="O263" s="50">
        <v>700000</v>
      </c>
      <c r="P263" s="51" t="str">
        <f>IF($M263&lt;NORMA!$D$7,"NO CUMPLE","CUMPLE")</f>
        <v>CUMPLE</v>
      </c>
      <c r="Q263" s="51" t="str">
        <f>IF($E263&gt;NORMA!$D$8,"NO CUMPLE","CUMPLE")</f>
        <v>CUMPLE</v>
      </c>
      <c r="R263" s="51" t="str">
        <f>IF($F263&gt;NORMA!$D$9,"NO CUMPLE","CUMPLE")</f>
        <v>CUMPLE</v>
      </c>
      <c r="S263" s="51" t="str">
        <f>IF($K263&gt;NORMA!$D$10,"NO CUMPLE","CUMPLE")</f>
        <v>CUMPLE</v>
      </c>
      <c r="T263" s="51" t="str">
        <f>IF($J263&gt;NORMA!$D$11,"NO CUMPLE","CUMPLE")</f>
        <v>CUMPLE</v>
      </c>
      <c r="U263" s="51" t="str">
        <f>IF($G263&gt;NORMA!$D$12,"NO CUMPLE","CUMPLE")</f>
        <v>CUMPLE</v>
      </c>
      <c r="V263" s="51" t="str">
        <f>IF($H263&gt;NORMA!$D$13,"NO CUMPLE","CUMPLE")</f>
        <v>CUMPLE</v>
      </c>
      <c r="W263" s="51" t="str">
        <f>IF($O263&gt;NORMA!$D$14,"NO CUMPLE","CUMPLE")</f>
        <v>CUMPLE</v>
      </c>
      <c r="X263" s="51" t="str">
        <f>IF(AND($N263&gt;=NORMA!$Q$4, $N263&lt;=NORMA!$R$4),"CUMPLE","NO CUMPLE")</f>
        <v>CUMPLE</v>
      </c>
      <c r="Y263" s="51" t="str">
        <f>IF($I263&gt;NORMA!$D$16,"NO CUMPLE","CUMPLE")</f>
        <v>CUMPLE</v>
      </c>
      <c r="Z263" s="51" t="str">
        <f>IF($M263&lt;NORMA!$D$23,"NO CUMPLE","CUMPLE")</f>
        <v>CUMPLE</v>
      </c>
      <c r="AA263" s="51" t="str">
        <f>IF($E263&gt;NORMA!$D$24,"NO CUMPLE","CUMPLE")</f>
        <v>CUMPLE</v>
      </c>
      <c r="AB263" s="51" t="str">
        <f>IF($F263&gt;NORMA!$D$25,"NO CUMPLE","CUMPLE")</f>
        <v>CUMPLE</v>
      </c>
      <c r="AC263" s="51" t="str">
        <f>IF($K263&gt;NORMA!$D$26,"NO CUMPLE","CUMPLE")</f>
        <v>NO CUMPLE</v>
      </c>
      <c r="AD263" s="51" t="str">
        <f>IF($J263&gt;NORMA!$D$27,"NO CUMPLE","CUMPLE")</f>
        <v>CUMPLE</v>
      </c>
      <c r="AE263" s="51" t="str">
        <f>IF($G263&gt;NORMA!$D$28,"NO CUMPLE","CUMPLE")</f>
        <v>CUMPLE</v>
      </c>
      <c r="AF263" s="51" t="str">
        <f>IF($H263&gt;NORMA!$D$29,"NO CUMPLE","CUMPLE")</f>
        <v>CUMPLE</v>
      </c>
      <c r="AG263" s="51" t="str">
        <f>IF($O263&gt;NORMA!$D$30,"NO CUMPLE","CUMPLE")</f>
        <v>NO CUMPLE</v>
      </c>
      <c r="AH263" s="51" t="str">
        <f>IF(AND($N263&gt;=NORMA!$R$18, $N263&lt;=NORMA!$S$18),"CUMPLE","NO CUMPLE")</f>
        <v>CUMPLE</v>
      </c>
      <c r="AI263" s="51" t="str">
        <f>IF($I263&gt;NORMA!$D$32,"NO CUMPLE","CUMPLE")</f>
        <v>NO CUMPLE</v>
      </c>
    </row>
    <row r="264" spans="1:35" ht="14.25" customHeight="1" x14ac:dyDescent="0.35">
      <c r="A264" s="116" t="s">
        <v>60</v>
      </c>
      <c r="B264" s="117" t="s">
        <v>58</v>
      </c>
      <c r="C264" s="118">
        <v>42014</v>
      </c>
      <c r="D264" s="119">
        <v>0.3263888888888889</v>
      </c>
      <c r="E264" s="85">
        <v>2</v>
      </c>
      <c r="F264" s="85">
        <v>24</v>
      </c>
      <c r="G264" s="85">
        <v>17</v>
      </c>
      <c r="H264" s="85">
        <v>14</v>
      </c>
      <c r="I264" s="82">
        <v>0.48</v>
      </c>
      <c r="J264" s="82">
        <v>1.45</v>
      </c>
      <c r="K264" s="90">
        <v>3.8439999999999999</v>
      </c>
      <c r="L264" s="84">
        <v>0.20891999999999999</v>
      </c>
      <c r="M264" s="50">
        <v>0.71</v>
      </c>
      <c r="N264" s="50">
        <v>7.26</v>
      </c>
      <c r="O264" s="50">
        <v>170000</v>
      </c>
      <c r="P264" s="51" t="str">
        <f>IF($M264&lt;NORMA!$D$7,"NO CUMPLE","CUMPLE")</f>
        <v>CUMPLE</v>
      </c>
      <c r="Q264" s="51" t="str">
        <f>IF($E264&gt;NORMA!$D$8,"NO CUMPLE","CUMPLE")</f>
        <v>CUMPLE</v>
      </c>
      <c r="R264" s="51" t="str">
        <f>IF($F264&gt;NORMA!$D$9,"NO CUMPLE","CUMPLE")</f>
        <v>CUMPLE</v>
      </c>
      <c r="S264" s="51" t="str">
        <f>IF($K264&gt;NORMA!$D$10,"NO CUMPLE","CUMPLE")</f>
        <v>CUMPLE</v>
      </c>
      <c r="T264" s="51" t="str">
        <f>IF($J264&gt;NORMA!$D$11,"NO CUMPLE","CUMPLE")</f>
        <v>CUMPLE</v>
      </c>
      <c r="U264" s="51" t="str">
        <f>IF($G264&gt;NORMA!$D$12,"NO CUMPLE","CUMPLE")</f>
        <v>CUMPLE</v>
      </c>
      <c r="V264" s="51" t="str">
        <f>IF($H264&gt;NORMA!$D$13,"NO CUMPLE","CUMPLE")</f>
        <v>CUMPLE</v>
      </c>
      <c r="W264" s="51" t="str">
        <f>IF($O264&gt;NORMA!$D$14,"NO CUMPLE","CUMPLE")</f>
        <v>CUMPLE</v>
      </c>
      <c r="X264" s="51" t="str">
        <f>IF(AND($N264&gt;=NORMA!$Q$4, $N264&lt;=NORMA!$R$4),"CUMPLE","NO CUMPLE")</f>
        <v>CUMPLE</v>
      </c>
      <c r="Y264" s="51" t="str">
        <f>IF($I264&gt;NORMA!$D$16,"NO CUMPLE","CUMPLE")</f>
        <v>CUMPLE</v>
      </c>
      <c r="Z264" s="51" t="str">
        <f>IF($M264&lt;NORMA!$D$23,"NO CUMPLE","CUMPLE")</f>
        <v>NO CUMPLE</v>
      </c>
      <c r="AA264" s="51" t="str">
        <f>IF($E264&gt;NORMA!$D$24,"NO CUMPLE","CUMPLE")</f>
        <v>CUMPLE</v>
      </c>
      <c r="AB264" s="51" t="str">
        <f>IF($F264&gt;NORMA!$D$25,"NO CUMPLE","CUMPLE")</f>
        <v>CUMPLE</v>
      </c>
      <c r="AC264" s="51" t="str">
        <f>IF($K264&gt;NORMA!$D$26,"NO CUMPLE","CUMPLE")</f>
        <v>CUMPLE</v>
      </c>
      <c r="AD264" s="51" t="str">
        <f>IF($J264&gt;NORMA!$D$27,"NO CUMPLE","CUMPLE")</f>
        <v>CUMPLE</v>
      </c>
      <c r="AE264" s="51" t="str">
        <f>IF($G264&gt;NORMA!$D$28,"NO CUMPLE","CUMPLE")</f>
        <v>CUMPLE</v>
      </c>
      <c r="AF264" s="51" t="str">
        <f>IF($H264&gt;NORMA!$D$29,"NO CUMPLE","CUMPLE")</f>
        <v>NO CUMPLE</v>
      </c>
      <c r="AG264" s="51" t="str">
        <f>IF($O264&gt;NORMA!$D$30,"NO CUMPLE","CUMPLE")</f>
        <v>NO CUMPLE</v>
      </c>
      <c r="AH264" s="51" t="str">
        <f>IF(AND($N264&gt;=NORMA!$R$18, $N264&lt;=NORMA!$S$18),"CUMPLE","NO CUMPLE")</f>
        <v>CUMPLE</v>
      </c>
      <c r="AI264" s="51" t="str">
        <f>IF($I264&gt;NORMA!$D$32,"NO CUMPLE","CUMPLE")</f>
        <v>CUMPLE</v>
      </c>
    </row>
    <row r="265" spans="1:35" ht="14.25" customHeight="1" x14ac:dyDescent="0.35">
      <c r="A265" s="116" t="s">
        <v>60</v>
      </c>
      <c r="B265" s="117" t="s">
        <v>58</v>
      </c>
      <c r="C265" s="118">
        <v>42020</v>
      </c>
      <c r="D265" s="119">
        <v>0.5</v>
      </c>
      <c r="E265" s="85">
        <v>88</v>
      </c>
      <c r="F265" s="85">
        <v>218</v>
      </c>
      <c r="G265" s="85">
        <v>78</v>
      </c>
      <c r="H265" s="85">
        <v>31</v>
      </c>
      <c r="I265" s="82">
        <v>5.65</v>
      </c>
      <c r="J265" s="82">
        <v>4.0199999999999996</v>
      </c>
      <c r="K265" s="90">
        <v>16.606999999999999</v>
      </c>
      <c r="L265" s="84">
        <v>0.18955</v>
      </c>
      <c r="M265" s="50">
        <v>3.69</v>
      </c>
      <c r="N265" s="50">
        <v>8.1199999999999992</v>
      </c>
      <c r="O265" s="50">
        <v>17000000</v>
      </c>
      <c r="P265" s="51" t="str">
        <f>IF($M265&lt;NORMA!$D$7,"NO CUMPLE","CUMPLE")</f>
        <v>CUMPLE</v>
      </c>
      <c r="Q265" s="51" t="str">
        <f>IF($E265&gt;NORMA!$D$8,"NO CUMPLE","CUMPLE")</f>
        <v>CUMPLE</v>
      </c>
      <c r="R265" s="51" t="str">
        <f>IF($F265&gt;NORMA!$D$9,"NO CUMPLE","CUMPLE")</f>
        <v>CUMPLE</v>
      </c>
      <c r="S265" s="51" t="str">
        <f>IF($K265&gt;NORMA!$D$10,"NO CUMPLE","CUMPLE")</f>
        <v>CUMPLE</v>
      </c>
      <c r="T265" s="51" t="str">
        <f>IF($J265&gt;NORMA!$D$11,"NO CUMPLE","CUMPLE")</f>
        <v>CUMPLE</v>
      </c>
      <c r="U265" s="51" t="str">
        <f>IF($G265&gt;NORMA!$D$12,"NO CUMPLE","CUMPLE")</f>
        <v>CUMPLE</v>
      </c>
      <c r="V265" s="51" t="str">
        <f>IF($H265&gt;NORMA!$D$13,"NO CUMPLE","CUMPLE")</f>
        <v>NO CUMPLE</v>
      </c>
      <c r="W265" s="51" t="str">
        <f>IF($O265&gt;NORMA!$D$14,"NO CUMPLE","CUMPLE")</f>
        <v>NO CUMPLE</v>
      </c>
      <c r="X265" s="51" t="str">
        <f>IF(AND($N265&gt;=NORMA!$Q$4, $N265&lt;=NORMA!$R$4),"CUMPLE","NO CUMPLE")</f>
        <v>CUMPLE</v>
      </c>
      <c r="Y265" s="51" t="str">
        <f>IF($I265&gt;NORMA!$D$16,"NO CUMPLE","CUMPLE")</f>
        <v>NO CUMPLE</v>
      </c>
      <c r="Z265" s="51" t="str">
        <f>IF($M265&lt;NORMA!$D$23,"NO CUMPLE","CUMPLE")</f>
        <v>CUMPLE</v>
      </c>
      <c r="AA265" s="51" t="str">
        <f>IF($E265&gt;NORMA!$D$24,"NO CUMPLE","CUMPLE")</f>
        <v>NO CUMPLE</v>
      </c>
      <c r="AB265" s="51" t="str">
        <f>IF($F265&gt;NORMA!$D$25,"NO CUMPLE","CUMPLE")</f>
        <v>NO CUMPLE</v>
      </c>
      <c r="AC265" s="51" t="str">
        <f>IF($K265&gt;NORMA!$D$26,"NO CUMPLE","CUMPLE")</f>
        <v>NO CUMPLE</v>
      </c>
      <c r="AD265" s="51" t="str">
        <f>IF($J265&gt;NORMA!$D$27,"NO CUMPLE","CUMPLE")</f>
        <v>CUMPLE</v>
      </c>
      <c r="AE265" s="51" t="str">
        <f>IF($G265&gt;NORMA!$D$28,"NO CUMPLE","CUMPLE")</f>
        <v>NO CUMPLE</v>
      </c>
      <c r="AF265" s="51" t="str">
        <f>IF($H265&gt;NORMA!$D$29,"NO CUMPLE","CUMPLE")</f>
        <v>NO CUMPLE</v>
      </c>
      <c r="AG265" s="51" t="str">
        <f>IF($O265&gt;NORMA!$D$30,"NO CUMPLE","CUMPLE")</f>
        <v>NO CUMPLE</v>
      </c>
      <c r="AH265" s="51" t="str">
        <f>IF(AND($N265&gt;=NORMA!$R$18, $N265&lt;=NORMA!$S$18),"CUMPLE","NO CUMPLE")</f>
        <v>CUMPLE</v>
      </c>
      <c r="AI265" s="51" t="str">
        <f>IF($I265&gt;NORMA!$D$32,"NO CUMPLE","CUMPLE")</f>
        <v>NO CUMPLE</v>
      </c>
    </row>
    <row r="266" spans="1:35" ht="14.25" customHeight="1" x14ac:dyDescent="0.35">
      <c r="A266" s="116" t="s">
        <v>57</v>
      </c>
      <c r="B266" s="117" t="s">
        <v>58</v>
      </c>
      <c r="C266" s="118">
        <v>42021</v>
      </c>
      <c r="D266" s="52">
        <v>0.41666666666666669</v>
      </c>
      <c r="E266" s="85">
        <v>72</v>
      </c>
      <c r="F266" s="85">
        <v>202</v>
      </c>
      <c r="G266" s="85">
        <v>30</v>
      </c>
      <c r="H266" s="85">
        <v>14</v>
      </c>
      <c r="I266" s="82">
        <v>3.41</v>
      </c>
      <c r="J266" s="82">
        <v>0.86</v>
      </c>
      <c r="K266" s="90">
        <v>5.9669999999999996</v>
      </c>
      <c r="L266" s="84">
        <v>0.13370000000000001</v>
      </c>
      <c r="M266" s="50">
        <v>3.53</v>
      </c>
      <c r="N266" s="50">
        <v>6.74</v>
      </c>
      <c r="O266" s="50">
        <v>7000000</v>
      </c>
      <c r="P266" s="51" t="str">
        <f>IF($M266&lt;NORMA!$D$7,"NO CUMPLE","CUMPLE")</f>
        <v>CUMPLE</v>
      </c>
      <c r="Q266" s="51" t="str">
        <f>IF($E266&gt;NORMA!$D$8,"NO CUMPLE","CUMPLE")</f>
        <v>CUMPLE</v>
      </c>
      <c r="R266" s="51" t="str">
        <f>IF($F266&gt;NORMA!$D$9,"NO CUMPLE","CUMPLE")</f>
        <v>CUMPLE</v>
      </c>
      <c r="S266" s="51" t="str">
        <f>IF($K266&gt;NORMA!$D$10,"NO CUMPLE","CUMPLE")</f>
        <v>CUMPLE</v>
      </c>
      <c r="T266" s="51" t="str">
        <f>IF($J266&gt;NORMA!$D$11,"NO CUMPLE","CUMPLE")</f>
        <v>CUMPLE</v>
      </c>
      <c r="U266" s="51" t="str">
        <f>IF($G266&gt;NORMA!$D$12,"NO CUMPLE","CUMPLE")</f>
        <v>CUMPLE</v>
      </c>
      <c r="V266" s="51" t="str">
        <f>IF($H266&gt;NORMA!$D$13,"NO CUMPLE","CUMPLE")</f>
        <v>CUMPLE</v>
      </c>
      <c r="W266" s="51" t="str">
        <f>IF($O266&gt;NORMA!$D$14,"NO CUMPLE","CUMPLE")</f>
        <v>NO CUMPLE</v>
      </c>
      <c r="X266" s="51" t="str">
        <f>IF(AND($N266&gt;=NORMA!$Q$4, $N266&lt;=NORMA!$R$4),"CUMPLE","NO CUMPLE")</f>
        <v>CUMPLE</v>
      </c>
      <c r="Y266" s="51" t="str">
        <f>IF($I266&gt;NORMA!$D$16,"NO CUMPLE","CUMPLE")</f>
        <v>CUMPLE</v>
      </c>
      <c r="Z266" s="51" t="str">
        <f>IF($M266&lt;NORMA!$D$23,"NO CUMPLE","CUMPLE")</f>
        <v>CUMPLE</v>
      </c>
      <c r="AA266" s="51" t="str">
        <f>IF($E266&gt;NORMA!$D$24,"NO CUMPLE","CUMPLE")</f>
        <v>CUMPLE</v>
      </c>
      <c r="AB266" s="51" t="str">
        <f>IF($F266&gt;NORMA!$D$25,"NO CUMPLE","CUMPLE")</f>
        <v>NO CUMPLE</v>
      </c>
      <c r="AC266" s="51" t="str">
        <f>IF($K266&gt;NORMA!$D$26,"NO CUMPLE","CUMPLE")</f>
        <v>CUMPLE</v>
      </c>
      <c r="AD266" s="51" t="str">
        <f>IF($J266&gt;NORMA!$D$27,"NO CUMPLE","CUMPLE")</f>
        <v>CUMPLE</v>
      </c>
      <c r="AE266" s="51" t="str">
        <f>IF($G266&gt;NORMA!$D$28,"NO CUMPLE","CUMPLE")</f>
        <v>CUMPLE</v>
      </c>
      <c r="AF266" s="51" t="str">
        <f>IF($H266&gt;NORMA!$D$29,"NO CUMPLE","CUMPLE")</f>
        <v>NO CUMPLE</v>
      </c>
      <c r="AG266" s="51" t="str">
        <f>IF($O266&gt;NORMA!$D$30,"NO CUMPLE","CUMPLE")</f>
        <v>NO CUMPLE</v>
      </c>
      <c r="AH266" s="51" t="str">
        <f>IF(AND($N266&gt;=NORMA!$R$18, $N266&lt;=NORMA!$S$18),"CUMPLE","NO CUMPLE")</f>
        <v>CUMPLE</v>
      </c>
      <c r="AI266" s="51" t="str">
        <f>IF($I266&gt;NORMA!$D$32,"NO CUMPLE","CUMPLE")</f>
        <v>NO CUMPLE</v>
      </c>
    </row>
    <row r="267" spans="1:35" ht="14.25" customHeight="1" x14ac:dyDescent="0.35">
      <c r="A267" s="40" t="s">
        <v>59</v>
      </c>
      <c r="B267" s="91" t="s">
        <v>58</v>
      </c>
      <c r="C267" s="42">
        <v>42021</v>
      </c>
      <c r="D267" s="52">
        <v>0.41666666666666669</v>
      </c>
      <c r="E267" s="85">
        <v>24</v>
      </c>
      <c r="F267" s="85">
        <v>40</v>
      </c>
      <c r="G267" s="85">
        <v>54</v>
      </c>
      <c r="H267" s="85">
        <v>12</v>
      </c>
      <c r="I267" s="82">
        <v>3.56</v>
      </c>
      <c r="J267" s="82">
        <v>2.27</v>
      </c>
      <c r="K267" s="90">
        <v>12.577</v>
      </c>
      <c r="L267" s="84">
        <v>3.4200000000000001E-2</v>
      </c>
      <c r="M267" s="50">
        <v>1.23</v>
      </c>
      <c r="N267" s="50">
        <v>7.4</v>
      </c>
      <c r="O267" s="50">
        <v>840000</v>
      </c>
      <c r="P267" s="51" t="str">
        <f>IF($M267&lt;NORMA!$D$7,"NO CUMPLE","CUMPLE")</f>
        <v>CUMPLE</v>
      </c>
      <c r="Q267" s="51" t="str">
        <f>IF($E267&gt;NORMA!$D$8,"NO CUMPLE","CUMPLE")</f>
        <v>CUMPLE</v>
      </c>
      <c r="R267" s="51" t="str">
        <f>IF($F267&gt;NORMA!$D$9,"NO CUMPLE","CUMPLE")</f>
        <v>CUMPLE</v>
      </c>
      <c r="S267" s="51" t="str">
        <f>IF($K267&gt;NORMA!$D$10,"NO CUMPLE","CUMPLE")</f>
        <v>CUMPLE</v>
      </c>
      <c r="T267" s="51" t="str">
        <f>IF($J267&gt;NORMA!$D$11,"NO CUMPLE","CUMPLE")</f>
        <v>CUMPLE</v>
      </c>
      <c r="U267" s="51" t="str">
        <f>IF($G267&gt;NORMA!$D$12,"NO CUMPLE","CUMPLE")</f>
        <v>CUMPLE</v>
      </c>
      <c r="V267" s="51" t="str">
        <f>IF($H267&gt;NORMA!$D$13,"NO CUMPLE","CUMPLE")</f>
        <v>CUMPLE</v>
      </c>
      <c r="W267" s="51" t="str">
        <f>IF($O267&gt;NORMA!$D$14,"NO CUMPLE","CUMPLE")</f>
        <v>CUMPLE</v>
      </c>
      <c r="X267" s="51" t="str">
        <f>IF(AND($N267&gt;=NORMA!$Q$4, $N267&lt;=NORMA!$R$4),"CUMPLE","NO CUMPLE")</f>
        <v>CUMPLE</v>
      </c>
      <c r="Y267" s="51" t="str">
        <f>IF($I267&gt;NORMA!$D$16,"NO CUMPLE","CUMPLE")</f>
        <v>CUMPLE</v>
      </c>
      <c r="Z267" s="51" t="str">
        <f>IF($M267&lt;NORMA!$D$23,"NO CUMPLE","CUMPLE")</f>
        <v>CUMPLE</v>
      </c>
      <c r="AA267" s="51" t="str">
        <f>IF($E267&gt;NORMA!$D$24,"NO CUMPLE","CUMPLE")</f>
        <v>CUMPLE</v>
      </c>
      <c r="AB267" s="51" t="str">
        <f>IF($F267&gt;NORMA!$D$25,"NO CUMPLE","CUMPLE")</f>
        <v>CUMPLE</v>
      </c>
      <c r="AC267" s="51" t="str">
        <f>IF($K267&gt;NORMA!$D$26,"NO CUMPLE","CUMPLE")</f>
        <v>NO CUMPLE</v>
      </c>
      <c r="AD267" s="51" t="str">
        <f>IF($J267&gt;NORMA!$D$27,"NO CUMPLE","CUMPLE")</f>
        <v>CUMPLE</v>
      </c>
      <c r="AE267" s="51" t="str">
        <f>IF($G267&gt;NORMA!$D$28,"NO CUMPLE","CUMPLE")</f>
        <v>NO CUMPLE</v>
      </c>
      <c r="AF267" s="51" t="str">
        <f>IF($H267&gt;NORMA!$D$29,"NO CUMPLE","CUMPLE")</f>
        <v>NO CUMPLE</v>
      </c>
      <c r="AG267" s="51" t="str">
        <f>IF($O267&gt;NORMA!$D$30,"NO CUMPLE","CUMPLE")</f>
        <v>NO CUMPLE</v>
      </c>
      <c r="AH267" s="51" t="str">
        <f>IF(AND($N267&gt;=NORMA!$R$18, $N267&lt;=NORMA!$S$18),"CUMPLE","NO CUMPLE")</f>
        <v>CUMPLE</v>
      </c>
      <c r="AI267" s="51" t="str">
        <f>IF($I267&gt;NORMA!$D$32,"NO CUMPLE","CUMPLE")</f>
        <v>NO CUMPLE</v>
      </c>
    </row>
    <row r="268" spans="1:35" ht="14.25" customHeight="1" x14ac:dyDescent="0.35">
      <c r="A268" s="40" t="s">
        <v>59</v>
      </c>
      <c r="B268" s="91" t="s">
        <v>58</v>
      </c>
      <c r="C268" s="42">
        <v>42024</v>
      </c>
      <c r="D268" s="52">
        <v>0.48958333333333331</v>
      </c>
      <c r="E268" s="85">
        <v>43</v>
      </c>
      <c r="F268" s="85">
        <v>61</v>
      </c>
      <c r="G268" s="85">
        <v>31</v>
      </c>
      <c r="H268" s="85">
        <v>18</v>
      </c>
      <c r="I268" s="82">
        <v>2.63</v>
      </c>
      <c r="J268" s="82">
        <v>3.1</v>
      </c>
      <c r="K268" s="90">
        <v>18.827000000000002</v>
      </c>
      <c r="L268" s="84">
        <v>4.4499999999999998E-2</v>
      </c>
      <c r="M268" s="50">
        <v>1.95</v>
      </c>
      <c r="N268" s="50">
        <v>7.87</v>
      </c>
      <c r="O268" s="50">
        <v>4800000</v>
      </c>
      <c r="P268" s="51" t="str">
        <f>IF($M268&lt;NORMA!$D$7,"NO CUMPLE","CUMPLE")</f>
        <v>CUMPLE</v>
      </c>
      <c r="Q268" s="51" t="str">
        <f>IF($E268&gt;NORMA!$D$8,"NO CUMPLE","CUMPLE")</f>
        <v>CUMPLE</v>
      </c>
      <c r="R268" s="51" t="str">
        <f>IF($F268&gt;NORMA!$D$9,"NO CUMPLE","CUMPLE")</f>
        <v>CUMPLE</v>
      </c>
      <c r="S268" s="51" t="str">
        <f>IF($K268&gt;NORMA!$D$10,"NO CUMPLE","CUMPLE")</f>
        <v>CUMPLE</v>
      </c>
      <c r="T268" s="51" t="str">
        <f>IF($J268&gt;NORMA!$D$11,"NO CUMPLE","CUMPLE")</f>
        <v>CUMPLE</v>
      </c>
      <c r="U268" s="51" t="str">
        <f>IF($G268&gt;NORMA!$D$12,"NO CUMPLE","CUMPLE")</f>
        <v>CUMPLE</v>
      </c>
      <c r="V268" s="51" t="str">
        <f>IF($H268&gt;NORMA!$D$13,"NO CUMPLE","CUMPLE")</f>
        <v>CUMPLE</v>
      </c>
      <c r="W268" s="51" t="str">
        <f>IF($O268&gt;NORMA!$D$14,"NO CUMPLE","CUMPLE")</f>
        <v>NO CUMPLE</v>
      </c>
      <c r="X268" s="51" t="str">
        <f>IF(AND($N268&gt;=NORMA!$Q$4, $N268&lt;=NORMA!$R$4),"CUMPLE","NO CUMPLE")</f>
        <v>CUMPLE</v>
      </c>
      <c r="Y268" s="51" t="str">
        <f>IF($I268&gt;NORMA!$D$16,"NO CUMPLE","CUMPLE")</f>
        <v>CUMPLE</v>
      </c>
      <c r="Z268" s="51" t="str">
        <f>IF($M268&lt;NORMA!$D$23,"NO CUMPLE","CUMPLE")</f>
        <v>CUMPLE</v>
      </c>
      <c r="AA268" s="51" t="str">
        <f>IF($E268&gt;NORMA!$D$24,"NO CUMPLE","CUMPLE")</f>
        <v>CUMPLE</v>
      </c>
      <c r="AB268" s="51" t="str">
        <f>IF($F268&gt;NORMA!$D$25,"NO CUMPLE","CUMPLE")</f>
        <v>CUMPLE</v>
      </c>
      <c r="AC268" s="51" t="str">
        <f>IF($K268&gt;NORMA!$D$26,"NO CUMPLE","CUMPLE")</f>
        <v>NO CUMPLE</v>
      </c>
      <c r="AD268" s="51" t="str">
        <f>IF($J268&gt;NORMA!$D$27,"NO CUMPLE","CUMPLE")</f>
        <v>CUMPLE</v>
      </c>
      <c r="AE268" s="51" t="str">
        <f>IF($G268&gt;NORMA!$D$28,"NO CUMPLE","CUMPLE")</f>
        <v>CUMPLE</v>
      </c>
      <c r="AF268" s="51" t="str">
        <f>IF($H268&gt;NORMA!$D$29,"NO CUMPLE","CUMPLE")</f>
        <v>NO CUMPLE</v>
      </c>
      <c r="AG268" s="51" t="str">
        <f>IF($O268&gt;NORMA!$D$30,"NO CUMPLE","CUMPLE")</f>
        <v>NO CUMPLE</v>
      </c>
      <c r="AH268" s="51" t="str">
        <f>IF(AND($N268&gt;=NORMA!$R$18, $N268&lt;=NORMA!$S$18),"CUMPLE","NO CUMPLE")</f>
        <v>CUMPLE</v>
      </c>
      <c r="AI268" s="51" t="str">
        <f>IF($I268&gt;NORMA!$D$32,"NO CUMPLE","CUMPLE")</f>
        <v>NO CUMPLE</v>
      </c>
    </row>
    <row r="269" spans="1:35" ht="14.25" customHeight="1" x14ac:dyDescent="0.35">
      <c r="A269" s="116" t="s">
        <v>57</v>
      </c>
      <c r="B269" s="117" t="s">
        <v>58</v>
      </c>
      <c r="C269" s="118">
        <v>42026</v>
      </c>
      <c r="D269" s="52">
        <v>0.5</v>
      </c>
      <c r="E269" s="85">
        <v>53</v>
      </c>
      <c r="F269" s="85">
        <v>74</v>
      </c>
      <c r="G269" s="85">
        <v>43</v>
      </c>
      <c r="H269" s="85">
        <v>14</v>
      </c>
      <c r="I269" s="82">
        <v>3.39</v>
      </c>
      <c r="J269" s="82">
        <v>0.7</v>
      </c>
      <c r="K269" s="90">
        <v>12.409000000000001</v>
      </c>
      <c r="L269" s="84">
        <v>0.16209999999999999</v>
      </c>
      <c r="M269" s="50">
        <v>0.56999999999999995</v>
      </c>
      <c r="N269" s="50">
        <v>6.87</v>
      </c>
      <c r="O269" s="50">
        <v>25000000</v>
      </c>
      <c r="P269" s="51" t="str">
        <f>IF($M269&lt;NORMA!$D$7,"NO CUMPLE","CUMPLE")</f>
        <v>CUMPLE</v>
      </c>
      <c r="Q269" s="51" t="str">
        <f>IF($E269&gt;NORMA!$D$8,"NO CUMPLE","CUMPLE")</f>
        <v>CUMPLE</v>
      </c>
      <c r="R269" s="51" t="str">
        <f>IF($F269&gt;NORMA!$D$9,"NO CUMPLE","CUMPLE")</f>
        <v>CUMPLE</v>
      </c>
      <c r="S269" s="51" t="str">
        <f>IF($K269&gt;NORMA!$D$10,"NO CUMPLE","CUMPLE")</f>
        <v>CUMPLE</v>
      </c>
      <c r="T269" s="51" t="str">
        <f>IF($J269&gt;NORMA!$D$11,"NO CUMPLE","CUMPLE")</f>
        <v>CUMPLE</v>
      </c>
      <c r="U269" s="51" t="str">
        <f>IF($G269&gt;NORMA!$D$12,"NO CUMPLE","CUMPLE")</f>
        <v>CUMPLE</v>
      </c>
      <c r="V269" s="51" t="str">
        <f>IF($H269&gt;NORMA!$D$13,"NO CUMPLE","CUMPLE")</f>
        <v>CUMPLE</v>
      </c>
      <c r="W269" s="51" t="str">
        <f>IF($O269&gt;NORMA!$D$14,"NO CUMPLE","CUMPLE")</f>
        <v>NO CUMPLE</v>
      </c>
      <c r="X269" s="51" t="str">
        <f>IF(AND($N269&gt;=NORMA!$Q$4, $N269&lt;=NORMA!$R$4),"CUMPLE","NO CUMPLE")</f>
        <v>CUMPLE</v>
      </c>
      <c r="Y269" s="51" t="str">
        <f>IF($I269&gt;NORMA!$D$16,"NO CUMPLE","CUMPLE")</f>
        <v>CUMPLE</v>
      </c>
      <c r="Z269" s="51" t="str">
        <f>IF($M269&lt;NORMA!$D$23,"NO CUMPLE","CUMPLE")</f>
        <v>NO CUMPLE</v>
      </c>
      <c r="AA269" s="51" t="str">
        <f>IF($E269&gt;NORMA!$D$24,"NO CUMPLE","CUMPLE")</f>
        <v>CUMPLE</v>
      </c>
      <c r="AB269" s="51" t="str">
        <f>IF($F269&gt;NORMA!$D$25,"NO CUMPLE","CUMPLE")</f>
        <v>CUMPLE</v>
      </c>
      <c r="AC269" s="51" t="str">
        <f>IF($K269&gt;NORMA!$D$26,"NO CUMPLE","CUMPLE")</f>
        <v>NO CUMPLE</v>
      </c>
      <c r="AD269" s="51" t="str">
        <f>IF($J269&gt;NORMA!$D$27,"NO CUMPLE","CUMPLE")</f>
        <v>CUMPLE</v>
      </c>
      <c r="AE269" s="51" t="str">
        <f>IF($G269&gt;NORMA!$D$28,"NO CUMPLE","CUMPLE")</f>
        <v>CUMPLE</v>
      </c>
      <c r="AF269" s="51" t="str">
        <f>IF($H269&gt;NORMA!$D$29,"NO CUMPLE","CUMPLE")</f>
        <v>NO CUMPLE</v>
      </c>
      <c r="AG269" s="51" t="str">
        <f>IF($O269&gt;NORMA!$D$30,"NO CUMPLE","CUMPLE")</f>
        <v>NO CUMPLE</v>
      </c>
      <c r="AH269" s="51" t="str">
        <f>IF(AND($N269&gt;=NORMA!$R$18, $N269&lt;=NORMA!$S$18),"CUMPLE","NO CUMPLE")</f>
        <v>CUMPLE</v>
      </c>
      <c r="AI269" s="51" t="str">
        <f>IF($I269&gt;NORMA!$D$32,"NO CUMPLE","CUMPLE")</f>
        <v>NO CUMPLE</v>
      </c>
    </row>
    <row r="270" spans="1:35" ht="14.25" customHeight="1" x14ac:dyDescent="0.35">
      <c r="A270" s="116" t="s">
        <v>60</v>
      </c>
      <c r="B270" s="117" t="s">
        <v>58</v>
      </c>
      <c r="C270" s="118">
        <v>42034</v>
      </c>
      <c r="D270" s="119">
        <v>0.66666666666666663</v>
      </c>
      <c r="E270" s="85">
        <v>15</v>
      </c>
      <c r="F270" s="85">
        <v>47</v>
      </c>
      <c r="G270" s="85">
        <v>29</v>
      </c>
      <c r="H270" s="85">
        <v>23</v>
      </c>
      <c r="I270" s="82">
        <v>4.84</v>
      </c>
      <c r="J270" s="82">
        <v>2.12</v>
      </c>
      <c r="K270" s="90">
        <v>13.007</v>
      </c>
      <c r="L270" s="84">
        <v>0.27252999999999999</v>
      </c>
      <c r="M270" s="50">
        <v>0.38</v>
      </c>
      <c r="N270" s="50">
        <v>7.89</v>
      </c>
      <c r="O270" s="50">
        <v>26000000</v>
      </c>
      <c r="P270" s="51" t="str">
        <f>IF($M270&lt;NORMA!$D$7,"NO CUMPLE","CUMPLE")</f>
        <v>NO CUMPLE</v>
      </c>
      <c r="Q270" s="51" t="str">
        <f>IF($E270&gt;NORMA!$D$8,"NO CUMPLE","CUMPLE")</f>
        <v>CUMPLE</v>
      </c>
      <c r="R270" s="51" t="str">
        <f>IF($F270&gt;NORMA!$D$9,"NO CUMPLE","CUMPLE")</f>
        <v>CUMPLE</v>
      </c>
      <c r="S270" s="51" t="str">
        <f>IF($K270&gt;NORMA!$D$10,"NO CUMPLE","CUMPLE")</f>
        <v>CUMPLE</v>
      </c>
      <c r="T270" s="51" t="str">
        <f>IF($J270&gt;NORMA!$D$11,"NO CUMPLE","CUMPLE")</f>
        <v>CUMPLE</v>
      </c>
      <c r="U270" s="51" t="str">
        <f>IF($G270&gt;NORMA!$D$12,"NO CUMPLE","CUMPLE")</f>
        <v>CUMPLE</v>
      </c>
      <c r="V270" s="51" t="str">
        <f>IF($H270&gt;NORMA!$D$13,"NO CUMPLE","CUMPLE")</f>
        <v>CUMPLE</v>
      </c>
      <c r="W270" s="51" t="str">
        <f>IF($O270&gt;NORMA!$D$14,"NO CUMPLE","CUMPLE")</f>
        <v>NO CUMPLE</v>
      </c>
      <c r="X270" s="51" t="str">
        <f>IF(AND($N270&gt;=NORMA!$Q$4, $N270&lt;=NORMA!$R$4),"CUMPLE","NO CUMPLE")</f>
        <v>CUMPLE</v>
      </c>
      <c r="Y270" s="51" t="str">
        <f>IF($I270&gt;NORMA!$D$16,"NO CUMPLE","CUMPLE")</f>
        <v>NO CUMPLE</v>
      </c>
      <c r="Z270" s="51" t="str">
        <f>IF($M270&lt;NORMA!$D$23,"NO CUMPLE","CUMPLE")</f>
        <v>NO CUMPLE</v>
      </c>
      <c r="AA270" s="51" t="str">
        <f>IF($E270&gt;NORMA!$D$24,"NO CUMPLE","CUMPLE")</f>
        <v>CUMPLE</v>
      </c>
      <c r="AB270" s="51" t="str">
        <f>IF($F270&gt;NORMA!$D$25,"NO CUMPLE","CUMPLE")</f>
        <v>CUMPLE</v>
      </c>
      <c r="AC270" s="51" t="str">
        <f>IF($K270&gt;NORMA!$D$26,"NO CUMPLE","CUMPLE")</f>
        <v>NO CUMPLE</v>
      </c>
      <c r="AD270" s="51" t="str">
        <f>IF($J270&gt;NORMA!$D$27,"NO CUMPLE","CUMPLE")</f>
        <v>CUMPLE</v>
      </c>
      <c r="AE270" s="51" t="str">
        <f>IF($G270&gt;NORMA!$D$28,"NO CUMPLE","CUMPLE")</f>
        <v>CUMPLE</v>
      </c>
      <c r="AF270" s="51" t="str">
        <f>IF($H270&gt;NORMA!$D$29,"NO CUMPLE","CUMPLE")</f>
        <v>NO CUMPLE</v>
      </c>
      <c r="AG270" s="51" t="str">
        <f>IF($O270&gt;NORMA!$D$30,"NO CUMPLE","CUMPLE")</f>
        <v>NO CUMPLE</v>
      </c>
      <c r="AH270" s="51" t="str">
        <f>IF(AND($N270&gt;=NORMA!$R$18, $N270&lt;=NORMA!$S$18),"CUMPLE","NO CUMPLE")</f>
        <v>CUMPLE</v>
      </c>
      <c r="AI270" s="51" t="str">
        <f>IF($I270&gt;NORMA!$D$32,"NO CUMPLE","CUMPLE")</f>
        <v>NO CUMPLE</v>
      </c>
    </row>
    <row r="271" spans="1:35" ht="14.25" customHeight="1" x14ac:dyDescent="0.35">
      <c r="A271" s="40" t="s">
        <v>59</v>
      </c>
      <c r="B271" s="91" t="s">
        <v>58</v>
      </c>
      <c r="C271" s="42">
        <v>42042</v>
      </c>
      <c r="D271" s="52">
        <v>0.25</v>
      </c>
      <c r="E271" s="85">
        <v>11</v>
      </c>
      <c r="F271" s="85">
        <v>39</v>
      </c>
      <c r="G271" s="85">
        <v>66</v>
      </c>
      <c r="H271" s="85">
        <v>12</v>
      </c>
      <c r="I271" s="82">
        <v>0.34</v>
      </c>
      <c r="J271" s="82">
        <v>0.82</v>
      </c>
      <c r="K271" s="90">
        <v>16.684999999999999</v>
      </c>
      <c r="L271" s="84">
        <v>5.04E-2</v>
      </c>
      <c r="M271" s="50">
        <v>2.3199999999999998</v>
      </c>
      <c r="N271" s="50">
        <v>6.85</v>
      </c>
      <c r="O271" s="50">
        <v>700000</v>
      </c>
      <c r="P271" s="51" t="str">
        <f>IF($M271&lt;NORMA!$D$7,"NO CUMPLE","CUMPLE")</f>
        <v>CUMPLE</v>
      </c>
      <c r="Q271" s="51" t="str">
        <f>IF($E271&gt;NORMA!$D$8,"NO CUMPLE","CUMPLE")</f>
        <v>CUMPLE</v>
      </c>
      <c r="R271" s="51" t="str">
        <f>IF($F271&gt;NORMA!$D$9,"NO CUMPLE","CUMPLE")</f>
        <v>CUMPLE</v>
      </c>
      <c r="S271" s="51" t="str">
        <f>IF($K271&gt;NORMA!$D$10,"NO CUMPLE","CUMPLE")</f>
        <v>CUMPLE</v>
      </c>
      <c r="T271" s="51" t="str">
        <f>IF($J271&gt;NORMA!$D$11,"NO CUMPLE","CUMPLE")</f>
        <v>CUMPLE</v>
      </c>
      <c r="U271" s="51" t="str">
        <f>IF($G271&gt;NORMA!$D$12,"NO CUMPLE","CUMPLE")</f>
        <v>CUMPLE</v>
      </c>
      <c r="V271" s="51" t="str">
        <f>IF($H271&gt;NORMA!$D$13,"NO CUMPLE","CUMPLE")</f>
        <v>CUMPLE</v>
      </c>
      <c r="W271" s="51" t="str">
        <f>IF($O271&gt;NORMA!$D$14,"NO CUMPLE","CUMPLE")</f>
        <v>CUMPLE</v>
      </c>
      <c r="X271" s="51" t="str">
        <f>IF(AND($N271&gt;=NORMA!$Q$4, $N271&lt;=NORMA!$R$4),"CUMPLE","NO CUMPLE")</f>
        <v>CUMPLE</v>
      </c>
      <c r="Y271" s="51" t="str">
        <f>IF($I271&gt;NORMA!$D$16,"NO CUMPLE","CUMPLE")</f>
        <v>CUMPLE</v>
      </c>
      <c r="Z271" s="51" t="str">
        <f>IF($M271&lt;NORMA!$D$23,"NO CUMPLE","CUMPLE")</f>
        <v>CUMPLE</v>
      </c>
      <c r="AA271" s="51" t="str">
        <f>IF($E271&gt;NORMA!$D$24,"NO CUMPLE","CUMPLE")</f>
        <v>CUMPLE</v>
      </c>
      <c r="AB271" s="51" t="str">
        <f>IF($F271&gt;NORMA!$D$25,"NO CUMPLE","CUMPLE")</f>
        <v>CUMPLE</v>
      </c>
      <c r="AC271" s="51" t="str">
        <f>IF($K271&gt;NORMA!$D$26,"NO CUMPLE","CUMPLE")</f>
        <v>NO CUMPLE</v>
      </c>
      <c r="AD271" s="51" t="str">
        <f>IF($J271&gt;NORMA!$D$27,"NO CUMPLE","CUMPLE")</f>
        <v>CUMPLE</v>
      </c>
      <c r="AE271" s="51" t="str">
        <f>IF($G271&gt;NORMA!$D$28,"NO CUMPLE","CUMPLE")</f>
        <v>NO CUMPLE</v>
      </c>
      <c r="AF271" s="51" t="str">
        <f>IF($H271&gt;NORMA!$D$29,"NO CUMPLE","CUMPLE")</f>
        <v>NO CUMPLE</v>
      </c>
      <c r="AG271" s="51" t="str">
        <f>IF($O271&gt;NORMA!$D$30,"NO CUMPLE","CUMPLE")</f>
        <v>NO CUMPLE</v>
      </c>
      <c r="AH271" s="51" t="str">
        <f>IF(AND($N271&gt;=NORMA!$R$18, $N271&lt;=NORMA!$S$18),"CUMPLE","NO CUMPLE")</f>
        <v>CUMPLE</v>
      </c>
      <c r="AI271" s="51" t="str">
        <f>IF($I271&gt;NORMA!$D$32,"NO CUMPLE","CUMPLE")</f>
        <v>CUMPLE</v>
      </c>
    </row>
    <row r="272" spans="1:35" ht="14.25" customHeight="1" x14ac:dyDescent="0.35">
      <c r="A272" s="116" t="s">
        <v>60</v>
      </c>
      <c r="B272" s="117" t="s">
        <v>58</v>
      </c>
      <c r="C272" s="118">
        <v>42046</v>
      </c>
      <c r="D272" s="119">
        <v>0.58333333333333337</v>
      </c>
      <c r="E272" s="85">
        <v>347</v>
      </c>
      <c r="F272" s="85">
        <v>464</v>
      </c>
      <c r="G272" s="85">
        <v>129</v>
      </c>
      <c r="H272" s="85">
        <v>18</v>
      </c>
      <c r="I272" s="82">
        <v>4.93</v>
      </c>
      <c r="J272" s="82">
        <v>5.95</v>
      </c>
      <c r="K272" s="90">
        <v>60.606999999999999</v>
      </c>
      <c r="L272" s="84">
        <v>0.24582000000000001</v>
      </c>
      <c r="M272" s="50">
        <v>3.4</v>
      </c>
      <c r="N272" s="50">
        <v>7.48</v>
      </c>
      <c r="O272" s="50">
        <v>13000000</v>
      </c>
      <c r="P272" s="51" t="str">
        <f>IF($M272&lt;NORMA!$D$7,"NO CUMPLE","CUMPLE")</f>
        <v>CUMPLE</v>
      </c>
      <c r="Q272" s="51" t="str">
        <f>IF($E272&gt;NORMA!$D$8,"NO CUMPLE","CUMPLE")</f>
        <v>NO CUMPLE</v>
      </c>
      <c r="R272" s="51" t="str">
        <f>IF($F272&gt;NORMA!$D$9,"NO CUMPLE","CUMPLE")</f>
        <v>NO CUMPLE</v>
      </c>
      <c r="S272" s="51" t="str">
        <f>IF($K272&gt;NORMA!$D$10,"NO CUMPLE","CUMPLE")</f>
        <v>NO CUMPLE</v>
      </c>
      <c r="T272" s="51" t="str">
        <f>IF($J272&gt;NORMA!$D$11,"NO CUMPLE","CUMPLE")</f>
        <v>CUMPLE</v>
      </c>
      <c r="U272" s="51" t="str">
        <f>IF($G272&gt;NORMA!$D$12,"NO CUMPLE","CUMPLE")</f>
        <v>CUMPLE</v>
      </c>
      <c r="V272" s="51" t="str">
        <f>IF($H272&gt;NORMA!$D$13,"NO CUMPLE","CUMPLE")</f>
        <v>CUMPLE</v>
      </c>
      <c r="W272" s="51" t="str">
        <f>IF($O272&gt;NORMA!$D$14,"NO CUMPLE","CUMPLE")</f>
        <v>NO CUMPLE</v>
      </c>
      <c r="X272" s="51" t="str">
        <f>IF(AND($N272&gt;=NORMA!$Q$4, $N272&lt;=NORMA!$R$4),"CUMPLE","NO CUMPLE")</f>
        <v>CUMPLE</v>
      </c>
      <c r="Y272" s="51" t="str">
        <f>IF($I272&gt;NORMA!$D$16,"NO CUMPLE","CUMPLE")</f>
        <v>NO CUMPLE</v>
      </c>
      <c r="Z272" s="51" t="str">
        <f>IF($M272&lt;NORMA!$D$23,"NO CUMPLE","CUMPLE")</f>
        <v>CUMPLE</v>
      </c>
      <c r="AA272" s="51" t="str">
        <f>IF($E272&gt;NORMA!$D$24,"NO CUMPLE","CUMPLE")</f>
        <v>NO CUMPLE</v>
      </c>
      <c r="AB272" s="51" t="str">
        <f>IF($F272&gt;NORMA!$D$25,"NO CUMPLE","CUMPLE")</f>
        <v>NO CUMPLE</v>
      </c>
      <c r="AC272" s="51" t="str">
        <f>IF($K272&gt;NORMA!$D$26,"NO CUMPLE","CUMPLE")</f>
        <v>NO CUMPLE</v>
      </c>
      <c r="AD272" s="51" t="str">
        <f>IF($J272&gt;NORMA!$D$27,"NO CUMPLE","CUMPLE")</f>
        <v>NO CUMPLE</v>
      </c>
      <c r="AE272" s="51" t="str">
        <f>IF($G272&gt;NORMA!$D$28,"NO CUMPLE","CUMPLE")</f>
        <v>NO CUMPLE</v>
      </c>
      <c r="AF272" s="51" t="str">
        <f>IF($H272&gt;NORMA!$D$29,"NO CUMPLE","CUMPLE")</f>
        <v>NO CUMPLE</v>
      </c>
      <c r="AG272" s="51" t="str">
        <f>IF($O272&gt;NORMA!$D$30,"NO CUMPLE","CUMPLE")</f>
        <v>NO CUMPLE</v>
      </c>
      <c r="AH272" s="51" t="str">
        <f>IF(AND($N272&gt;=NORMA!$R$18, $N272&lt;=NORMA!$S$18),"CUMPLE","NO CUMPLE")</f>
        <v>CUMPLE</v>
      </c>
      <c r="AI272" s="51" t="str">
        <f>IF($I272&gt;NORMA!$D$32,"NO CUMPLE","CUMPLE")</f>
        <v>NO CUMPLE</v>
      </c>
    </row>
    <row r="273" spans="1:35" ht="14.25" customHeight="1" x14ac:dyDescent="0.35">
      <c r="A273" s="40" t="s">
        <v>59</v>
      </c>
      <c r="B273" s="91" t="s">
        <v>58</v>
      </c>
      <c r="C273" s="42">
        <v>42046</v>
      </c>
      <c r="D273" s="52">
        <v>0.33333333333333331</v>
      </c>
      <c r="E273" s="85">
        <v>64</v>
      </c>
      <c r="F273" s="85">
        <v>73</v>
      </c>
      <c r="G273" s="85">
        <v>114</v>
      </c>
      <c r="H273" s="85">
        <v>18</v>
      </c>
      <c r="I273" s="82">
        <v>1.29</v>
      </c>
      <c r="J273" s="82">
        <v>1.72</v>
      </c>
      <c r="K273" s="90">
        <v>2.577</v>
      </c>
      <c r="L273" s="84">
        <v>5.5800000000000002E-2</v>
      </c>
      <c r="M273" s="50">
        <v>4.33</v>
      </c>
      <c r="N273" s="50">
        <v>7.44</v>
      </c>
      <c r="O273" s="50">
        <v>7900000</v>
      </c>
      <c r="P273" s="51" t="str">
        <f>IF($M273&lt;NORMA!$D$7,"NO CUMPLE","CUMPLE")</f>
        <v>CUMPLE</v>
      </c>
      <c r="Q273" s="51" t="str">
        <f>IF($E273&gt;NORMA!$D$8,"NO CUMPLE","CUMPLE")</f>
        <v>CUMPLE</v>
      </c>
      <c r="R273" s="51" t="str">
        <f>IF($F273&gt;NORMA!$D$9,"NO CUMPLE","CUMPLE")</f>
        <v>CUMPLE</v>
      </c>
      <c r="S273" s="51" t="str">
        <f>IF($K273&gt;NORMA!$D$10,"NO CUMPLE","CUMPLE")</f>
        <v>CUMPLE</v>
      </c>
      <c r="T273" s="51" t="str">
        <f>IF($J273&gt;NORMA!$D$11,"NO CUMPLE","CUMPLE")</f>
        <v>CUMPLE</v>
      </c>
      <c r="U273" s="51" t="str">
        <f>IF($G273&gt;NORMA!$D$12,"NO CUMPLE","CUMPLE")</f>
        <v>CUMPLE</v>
      </c>
      <c r="V273" s="51" t="str">
        <f>IF($H273&gt;NORMA!$D$13,"NO CUMPLE","CUMPLE")</f>
        <v>CUMPLE</v>
      </c>
      <c r="W273" s="51" t="str">
        <f>IF($O273&gt;NORMA!$D$14,"NO CUMPLE","CUMPLE")</f>
        <v>NO CUMPLE</v>
      </c>
      <c r="X273" s="51" t="str">
        <f>IF(AND($N273&gt;=NORMA!$Q$4, $N273&lt;=NORMA!$R$4),"CUMPLE","NO CUMPLE")</f>
        <v>CUMPLE</v>
      </c>
      <c r="Y273" s="51" t="str">
        <f>IF($I273&gt;NORMA!$D$16,"NO CUMPLE","CUMPLE")</f>
        <v>CUMPLE</v>
      </c>
      <c r="Z273" s="51" t="str">
        <f>IF($M273&lt;NORMA!$D$23,"NO CUMPLE","CUMPLE")</f>
        <v>CUMPLE</v>
      </c>
      <c r="AA273" s="51" t="str">
        <f>IF($E273&gt;NORMA!$D$24,"NO CUMPLE","CUMPLE")</f>
        <v>CUMPLE</v>
      </c>
      <c r="AB273" s="51" t="str">
        <f>IF($F273&gt;NORMA!$D$25,"NO CUMPLE","CUMPLE")</f>
        <v>CUMPLE</v>
      </c>
      <c r="AC273" s="51" t="str">
        <f>IF($K273&gt;NORMA!$D$26,"NO CUMPLE","CUMPLE")</f>
        <v>CUMPLE</v>
      </c>
      <c r="AD273" s="51" t="str">
        <f>IF($J273&gt;NORMA!$D$27,"NO CUMPLE","CUMPLE")</f>
        <v>CUMPLE</v>
      </c>
      <c r="AE273" s="51" t="str">
        <f>IF($G273&gt;NORMA!$D$28,"NO CUMPLE","CUMPLE")</f>
        <v>NO CUMPLE</v>
      </c>
      <c r="AF273" s="51" t="str">
        <f>IF($H273&gt;NORMA!$D$29,"NO CUMPLE","CUMPLE")</f>
        <v>NO CUMPLE</v>
      </c>
      <c r="AG273" s="51" t="str">
        <f>IF($O273&gt;NORMA!$D$30,"NO CUMPLE","CUMPLE")</f>
        <v>NO CUMPLE</v>
      </c>
      <c r="AH273" s="51" t="str">
        <f>IF(AND($N273&gt;=NORMA!$R$18, $N273&lt;=NORMA!$S$18),"CUMPLE","NO CUMPLE")</f>
        <v>CUMPLE</v>
      </c>
      <c r="AI273" s="51" t="str">
        <f>IF($I273&gt;NORMA!$D$32,"NO CUMPLE","CUMPLE")</f>
        <v>NO CUMPLE</v>
      </c>
    </row>
    <row r="274" spans="1:35" ht="14.25" customHeight="1" x14ac:dyDescent="0.35">
      <c r="A274" s="116" t="s">
        <v>57</v>
      </c>
      <c r="B274" s="117" t="s">
        <v>58</v>
      </c>
      <c r="C274" s="118">
        <v>42068</v>
      </c>
      <c r="D274" s="52">
        <v>0.25</v>
      </c>
      <c r="E274" s="85">
        <v>94</v>
      </c>
      <c r="F274" s="85">
        <v>172</v>
      </c>
      <c r="G274" s="85">
        <v>30</v>
      </c>
      <c r="H274" s="85">
        <v>18</v>
      </c>
      <c r="I274" s="82">
        <v>0.41</v>
      </c>
      <c r="J274" s="82">
        <v>1.08</v>
      </c>
      <c r="K274" s="90">
        <v>6.0170000000000003</v>
      </c>
      <c r="L274" s="84">
        <v>0.17030000000000001</v>
      </c>
      <c r="M274" s="50">
        <v>7.0000000000000007E-2</v>
      </c>
      <c r="N274" s="50">
        <v>6.82</v>
      </c>
      <c r="O274" s="50">
        <v>4900000</v>
      </c>
      <c r="P274" s="51" t="str">
        <f>IF($M274&lt;NORMA!$D$7,"NO CUMPLE","CUMPLE")</f>
        <v>NO CUMPLE</v>
      </c>
      <c r="Q274" s="51" t="str">
        <f>IF($E274&gt;NORMA!$D$8,"NO CUMPLE","CUMPLE")</f>
        <v>CUMPLE</v>
      </c>
      <c r="R274" s="51" t="str">
        <f>IF($F274&gt;NORMA!$D$9,"NO CUMPLE","CUMPLE")</f>
        <v>CUMPLE</v>
      </c>
      <c r="S274" s="51" t="str">
        <f>IF($K274&gt;NORMA!$D$10,"NO CUMPLE","CUMPLE")</f>
        <v>CUMPLE</v>
      </c>
      <c r="T274" s="51" t="str">
        <f>IF($J274&gt;NORMA!$D$11,"NO CUMPLE","CUMPLE")</f>
        <v>CUMPLE</v>
      </c>
      <c r="U274" s="51" t="str">
        <f>IF($G274&gt;NORMA!$D$12,"NO CUMPLE","CUMPLE")</f>
        <v>CUMPLE</v>
      </c>
      <c r="V274" s="51" t="str">
        <f>IF($H274&gt;NORMA!$D$13,"NO CUMPLE","CUMPLE")</f>
        <v>CUMPLE</v>
      </c>
      <c r="W274" s="51" t="str">
        <f>IF($O274&gt;NORMA!$D$14,"NO CUMPLE","CUMPLE")</f>
        <v>NO CUMPLE</v>
      </c>
      <c r="X274" s="51" t="str">
        <f>IF(AND($N274&gt;=NORMA!$Q$4, $N274&lt;=NORMA!$R$4),"CUMPLE","NO CUMPLE")</f>
        <v>CUMPLE</v>
      </c>
      <c r="Y274" s="51" t="str">
        <f>IF($I274&gt;NORMA!$D$16,"NO CUMPLE","CUMPLE")</f>
        <v>CUMPLE</v>
      </c>
      <c r="Z274" s="51" t="str">
        <f>IF($M274&lt;NORMA!$D$23,"NO CUMPLE","CUMPLE")</f>
        <v>NO CUMPLE</v>
      </c>
      <c r="AA274" s="51" t="str">
        <f>IF($E274&gt;NORMA!$D$24,"NO CUMPLE","CUMPLE")</f>
        <v>NO CUMPLE</v>
      </c>
      <c r="AB274" s="51" t="str">
        <f>IF($F274&gt;NORMA!$D$25,"NO CUMPLE","CUMPLE")</f>
        <v>CUMPLE</v>
      </c>
      <c r="AC274" s="51" t="str">
        <f>IF($K274&gt;NORMA!$D$26,"NO CUMPLE","CUMPLE")</f>
        <v>CUMPLE</v>
      </c>
      <c r="AD274" s="51" t="str">
        <f>IF($J274&gt;NORMA!$D$27,"NO CUMPLE","CUMPLE")</f>
        <v>CUMPLE</v>
      </c>
      <c r="AE274" s="51" t="str">
        <f>IF($G274&gt;NORMA!$D$28,"NO CUMPLE","CUMPLE")</f>
        <v>CUMPLE</v>
      </c>
      <c r="AF274" s="51" t="str">
        <f>IF($H274&gt;NORMA!$D$29,"NO CUMPLE","CUMPLE")</f>
        <v>NO CUMPLE</v>
      </c>
      <c r="AG274" s="51" t="str">
        <f>IF($O274&gt;NORMA!$D$30,"NO CUMPLE","CUMPLE")</f>
        <v>NO CUMPLE</v>
      </c>
      <c r="AH274" s="51" t="str">
        <f>IF(AND($N274&gt;=NORMA!$R$18, $N274&lt;=NORMA!$S$18),"CUMPLE","NO CUMPLE")</f>
        <v>CUMPLE</v>
      </c>
      <c r="AI274" s="51" t="str">
        <f>IF($I274&gt;NORMA!$D$32,"NO CUMPLE","CUMPLE")</f>
        <v>CUMPLE</v>
      </c>
    </row>
    <row r="275" spans="1:35" ht="14.25" customHeight="1" x14ac:dyDescent="0.35">
      <c r="A275" s="116" t="s">
        <v>57</v>
      </c>
      <c r="B275" s="117" t="s">
        <v>58</v>
      </c>
      <c r="C275" s="118">
        <v>42081</v>
      </c>
      <c r="D275" s="52">
        <v>0.58333333333333337</v>
      </c>
      <c r="E275" s="85">
        <v>65</v>
      </c>
      <c r="F275" s="85">
        <v>97</v>
      </c>
      <c r="G275" s="85">
        <v>67</v>
      </c>
      <c r="H275" s="85">
        <v>12</v>
      </c>
      <c r="I275" s="82">
        <v>0.34</v>
      </c>
      <c r="J275" s="82">
        <v>0.61</v>
      </c>
      <c r="K275" s="90">
        <v>10.736000000000001</v>
      </c>
      <c r="L275" s="84">
        <v>0.48480000000000001</v>
      </c>
      <c r="M275" s="50">
        <v>1.3</v>
      </c>
      <c r="N275" s="50">
        <v>7.29</v>
      </c>
      <c r="O275" s="50">
        <v>4900000</v>
      </c>
      <c r="P275" s="51" t="str">
        <f>IF($M275&lt;NORMA!$D$7,"NO CUMPLE","CUMPLE")</f>
        <v>CUMPLE</v>
      </c>
      <c r="Q275" s="51" t="str">
        <f>IF($E275&gt;NORMA!$D$8,"NO CUMPLE","CUMPLE")</f>
        <v>CUMPLE</v>
      </c>
      <c r="R275" s="51" t="str">
        <f>IF($F275&gt;NORMA!$D$9,"NO CUMPLE","CUMPLE")</f>
        <v>CUMPLE</v>
      </c>
      <c r="S275" s="51" t="str">
        <f>IF($K275&gt;NORMA!$D$10,"NO CUMPLE","CUMPLE")</f>
        <v>CUMPLE</v>
      </c>
      <c r="T275" s="51" t="str">
        <f>IF($J275&gt;NORMA!$D$11,"NO CUMPLE","CUMPLE")</f>
        <v>CUMPLE</v>
      </c>
      <c r="U275" s="51" t="str">
        <f>IF($G275&gt;NORMA!$D$12,"NO CUMPLE","CUMPLE")</f>
        <v>CUMPLE</v>
      </c>
      <c r="V275" s="51" t="str">
        <f>IF($H275&gt;NORMA!$D$13,"NO CUMPLE","CUMPLE")</f>
        <v>CUMPLE</v>
      </c>
      <c r="W275" s="51" t="str">
        <f>IF($O275&gt;NORMA!$D$14,"NO CUMPLE","CUMPLE")</f>
        <v>NO CUMPLE</v>
      </c>
      <c r="X275" s="51" t="str">
        <f>IF(AND($N275&gt;=NORMA!$Q$4, $N275&lt;=NORMA!$R$4),"CUMPLE","NO CUMPLE")</f>
        <v>CUMPLE</v>
      </c>
      <c r="Y275" s="51" t="str">
        <f>IF($I275&gt;NORMA!$D$16,"NO CUMPLE","CUMPLE")</f>
        <v>CUMPLE</v>
      </c>
      <c r="Z275" s="51" t="str">
        <f>IF($M275&lt;NORMA!$D$23,"NO CUMPLE","CUMPLE")</f>
        <v>CUMPLE</v>
      </c>
      <c r="AA275" s="51" t="str">
        <f>IF($E275&gt;NORMA!$D$24,"NO CUMPLE","CUMPLE")</f>
        <v>CUMPLE</v>
      </c>
      <c r="AB275" s="51" t="str">
        <f>IF($F275&gt;NORMA!$D$25,"NO CUMPLE","CUMPLE")</f>
        <v>CUMPLE</v>
      </c>
      <c r="AC275" s="51" t="str">
        <f>IF($K275&gt;NORMA!$D$26,"NO CUMPLE","CUMPLE")</f>
        <v>NO CUMPLE</v>
      </c>
      <c r="AD275" s="51" t="str">
        <f>IF($J275&gt;NORMA!$D$27,"NO CUMPLE","CUMPLE")</f>
        <v>CUMPLE</v>
      </c>
      <c r="AE275" s="51" t="str">
        <f>IF($G275&gt;NORMA!$D$28,"NO CUMPLE","CUMPLE")</f>
        <v>NO CUMPLE</v>
      </c>
      <c r="AF275" s="51" t="str">
        <f>IF($H275&gt;NORMA!$D$29,"NO CUMPLE","CUMPLE")</f>
        <v>NO CUMPLE</v>
      </c>
      <c r="AG275" s="51" t="str">
        <f>IF($O275&gt;NORMA!$D$30,"NO CUMPLE","CUMPLE")</f>
        <v>NO CUMPLE</v>
      </c>
      <c r="AH275" s="51" t="str">
        <f>IF(AND($N275&gt;=NORMA!$R$18, $N275&lt;=NORMA!$S$18),"CUMPLE","NO CUMPLE")</f>
        <v>CUMPLE</v>
      </c>
      <c r="AI275" s="51" t="str">
        <f>IF($I275&gt;NORMA!$D$32,"NO CUMPLE","CUMPLE")</f>
        <v>CUMPLE</v>
      </c>
    </row>
    <row r="276" spans="1:35" ht="14.25" customHeight="1" x14ac:dyDescent="0.35">
      <c r="A276" s="116" t="s">
        <v>60</v>
      </c>
      <c r="B276" s="117" t="s">
        <v>58</v>
      </c>
      <c r="C276" s="118">
        <v>42081</v>
      </c>
      <c r="D276" s="119">
        <v>0.25</v>
      </c>
      <c r="E276" s="85">
        <v>50</v>
      </c>
      <c r="F276" s="85">
        <v>69</v>
      </c>
      <c r="G276" s="85">
        <v>245</v>
      </c>
      <c r="H276" s="85">
        <v>9</v>
      </c>
      <c r="I276" s="82">
        <v>1.35</v>
      </c>
      <c r="J276" s="82">
        <v>0.74</v>
      </c>
      <c r="K276" s="90">
        <v>8.6340000000000003</v>
      </c>
      <c r="L276" s="84">
        <v>0.70811999999999997</v>
      </c>
      <c r="M276" s="50">
        <v>3.88</v>
      </c>
      <c r="N276" s="50">
        <v>7.17</v>
      </c>
      <c r="O276" s="50">
        <v>9400000</v>
      </c>
      <c r="P276" s="51" t="str">
        <f>IF($M276&lt;NORMA!$D$7,"NO CUMPLE","CUMPLE")</f>
        <v>CUMPLE</v>
      </c>
      <c r="Q276" s="51" t="str">
        <f>IF($E276&gt;NORMA!$D$8,"NO CUMPLE","CUMPLE")</f>
        <v>CUMPLE</v>
      </c>
      <c r="R276" s="51" t="str">
        <f>IF($F276&gt;NORMA!$D$9,"NO CUMPLE","CUMPLE")</f>
        <v>CUMPLE</v>
      </c>
      <c r="S276" s="51" t="str">
        <f>IF($K276&gt;NORMA!$D$10,"NO CUMPLE","CUMPLE")</f>
        <v>CUMPLE</v>
      </c>
      <c r="T276" s="51" t="str">
        <f>IF($J276&gt;NORMA!$D$11,"NO CUMPLE","CUMPLE")</f>
        <v>CUMPLE</v>
      </c>
      <c r="U276" s="51" t="str">
        <f>IF($G276&gt;NORMA!$D$12,"NO CUMPLE","CUMPLE")</f>
        <v>NO CUMPLE</v>
      </c>
      <c r="V276" s="51" t="str">
        <f>IF($H276&gt;NORMA!$D$13,"NO CUMPLE","CUMPLE")</f>
        <v>CUMPLE</v>
      </c>
      <c r="W276" s="51" t="str">
        <f>IF($O276&gt;NORMA!$D$14,"NO CUMPLE","CUMPLE")</f>
        <v>NO CUMPLE</v>
      </c>
      <c r="X276" s="51" t="str">
        <f>IF(AND($N276&gt;=NORMA!$Q$4, $N276&lt;=NORMA!$R$4),"CUMPLE","NO CUMPLE")</f>
        <v>CUMPLE</v>
      </c>
      <c r="Y276" s="51" t="str">
        <f>IF($I276&gt;NORMA!$D$16,"NO CUMPLE","CUMPLE")</f>
        <v>CUMPLE</v>
      </c>
      <c r="Z276" s="51" t="str">
        <f>IF($M276&lt;NORMA!$D$23,"NO CUMPLE","CUMPLE")</f>
        <v>CUMPLE</v>
      </c>
      <c r="AA276" s="51" t="str">
        <f>IF($E276&gt;NORMA!$D$24,"NO CUMPLE","CUMPLE")</f>
        <v>CUMPLE</v>
      </c>
      <c r="AB276" s="51" t="str">
        <f>IF($F276&gt;NORMA!$D$25,"NO CUMPLE","CUMPLE")</f>
        <v>CUMPLE</v>
      </c>
      <c r="AC276" s="51" t="str">
        <f>IF($K276&gt;NORMA!$D$26,"NO CUMPLE","CUMPLE")</f>
        <v>NO CUMPLE</v>
      </c>
      <c r="AD276" s="51" t="str">
        <f>IF($J276&gt;NORMA!$D$27,"NO CUMPLE","CUMPLE")</f>
        <v>CUMPLE</v>
      </c>
      <c r="AE276" s="51" t="str">
        <f>IF($G276&gt;NORMA!$D$28,"NO CUMPLE","CUMPLE")</f>
        <v>NO CUMPLE</v>
      </c>
      <c r="AF276" s="51" t="str">
        <f>IF($H276&gt;NORMA!$D$29,"NO CUMPLE","CUMPLE")</f>
        <v>CUMPLE</v>
      </c>
      <c r="AG276" s="51" t="str">
        <f>IF($O276&gt;NORMA!$D$30,"NO CUMPLE","CUMPLE")</f>
        <v>NO CUMPLE</v>
      </c>
      <c r="AH276" s="51" t="str">
        <f>IF(AND($N276&gt;=NORMA!$R$18, $N276&lt;=NORMA!$S$18),"CUMPLE","NO CUMPLE")</f>
        <v>CUMPLE</v>
      </c>
      <c r="AI276" s="51" t="str">
        <f>IF($I276&gt;NORMA!$D$32,"NO CUMPLE","CUMPLE")</f>
        <v>NO CUMPLE</v>
      </c>
    </row>
    <row r="277" spans="1:35" ht="14.25" customHeight="1" x14ac:dyDescent="0.35">
      <c r="A277" s="40" t="s">
        <v>59</v>
      </c>
      <c r="B277" s="91" t="s">
        <v>58</v>
      </c>
      <c r="C277" s="42">
        <v>42087</v>
      </c>
      <c r="D277" s="52">
        <v>0.66666666666666663</v>
      </c>
      <c r="E277" s="85">
        <v>98</v>
      </c>
      <c r="F277" s="85">
        <v>253</v>
      </c>
      <c r="G277" s="85">
        <v>196</v>
      </c>
      <c r="H277" s="85">
        <v>25</v>
      </c>
      <c r="I277" s="82">
        <v>5.86</v>
      </c>
      <c r="J277" s="82">
        <v>3.27</v>
      </c>
      <c r="K277" s="90">
        <v>18.457000000000001</v>
      </c>
      <c r="L277" s="84">
        <v>6.8500000000000005E-2</v>
      </c>
      <c r="M277" s="50">
        <v>2.83</v>
      </c>
      <c r="N277" s="50">
        <v>7.49</v>
      </c>
      <c r="O277" s="50">
        <v>27000000</v>
      </c>
      <c r="P277" s="51" t="str">
        <f>IF($M277&lt;NORMA!$D$7,"NO CUMPLE","CUMPLE")</f>
        <v>CUMPLE</v>
      </c>
      <c r="Q277" s="51" t="str">
        <f>IF($E277&gt;NORMA!$D$8,"NO CUMPLE","CUMPLE")</f>
        <v>CUMPLE</v>
      </c>
      <c r="R277" s="51" t="str">
        <f>IF($F277&gt;NORMA!$D$9,"NO CUMPLE","CUMPLE")</f>
        <v>CUMPLE</v>
      </c>
      <c r="S277" s="51" t="str">
        <f>IF($K277&gt;NORMA!$D$10,"NO CUMPLE","CUMPLE")</f>
        <v>CUMPLE</v>
      </c>
      <c r="T277" s="51" t="str">
        <f>IF($J277&gt;NORMA!$D$11,"NO CUMPLE","CUMPLE")</f>
        <v>CUMPLE</v>
      </c>
      <c r="U277" s="51" t="str">
        <f>IF($G277&gt;NORMA!$D$12,"NO CUMPLE","CUMPLE")</f>
        <v>NO CUMPLE</v>
      </c>
      <c r="V277" s="51" t="str">
        <f>IF($H277&gt;NORMA!$D$13,"NO CUMPLE","CUMPLE")</f>
        <v>CUMPLE</v>
      </c>
      <c r="W277" s="51" t="str">
        <f>IF($O277&gt;NORMA!$D$14,"NO CUMPLE","CUMPLE")</f>
        <v>NO CUMPLE</v>
      </c>
      <c r="X277" s="51" t="str">
        <f>IF(AND($N277&gt;=NORMA!$Q$4, $N277&lt;=NORMA!$R$4),"CUMPLE","NO CUMPLE")</f>
        <v>CUMPLE</v>
      </c>
      <c r="Y277" s="51" t="str">
        <f>IF($I277&gt;NORMA!$D$16,"NO CUMPLE","CUMPLE")</f>
        <v>NO CUMPLE</v>
      </c>
      <c r="Z277" s="51" t="str">
        <f>IF($M277&lt;NORMA!$D$23,"NO CUMPLE","CUMPLE")</f>
        <v>CUMPLE</v>
      </c>
      <c r="AA277" s="51" t="str">
        <f>IF($E277&gt;NORMA!$D$24,"NO CUMPLE","CUMPLE")</f>
        <v>NO CUMPLE</v>
      </c>
      <c r="AB277" s="51" t="str">
        <f>IF($F277&gt;NORMA!$D$25,"NO CUMPLE","CUMPLE")</f>
        <v>NO CUMPLE</v>
      </c>
      <c r="AC277" s="51" t="str">
        <f>IF($K277&gt;NORMA!$D$26,"NO CUMPLE","CUMPLE")</f>
        <v>NO CUMPLE</v>
      </c>
      <c r="AD277" s="51" t="str">
        <f>IF($J277&gt;NORMA!$D$27,"NO CUMPLE","CUMPLE")</f>
        <v>CUMPLE</v>
      </c>
      <c r="AE277" s="51" t="str">
        <f>IF($G277&gt;NORMA!$D$28,"NO CUMPLE","CUMPLE")</f>
        <v>NO CUMPLE</v>
      </c>
      <c r="AF277" s="51" t="str">
        <f>IF($H277&gt;NORMA!$D$29,"NO CUMPLE","CUMPLE")</f>
        <v>NO CUMPLE</v>
      </c>
      <c r="AG277" s="51" t="str">
        <f>IF($O277&gt;NORMA!$D$30,"NO CUMPLE","CUMPLE")</f>
        <v>NO CUMPLE</v>
      </c>
      <c r="AH277" s="51" t="str">
        <f>IF(AND($N277&gt;=NORMA!$R$18, $N277&lt;=NORMA!$S$18),"CUMPLE","NO CUMPLE")</f>
        <v>CUMPLE</v>
      </c>
      <c r="AI277" s="51" t="str">
        <f>IF($I277&gt;NORMA!$D$32,"NO CUMPLE","CUMPLE")</f>
        <v>NO CUMPLE</v>
      </c>
    </row>
    <row r="278" spans="1:35" ht="14.25" customHeight="1" x14ac:dyDescent="0.35">
      <c r="A278" s="40" t="s">
        <v>59</v>
      </c>
      <c r="B278" s="91" t="s">
        <v>58</v>
      </c>
      <c r="C278" s="42">
        <v>42104</v>
      </c>
      <c r="D278" s="52">
        <v>0.58333333333333337</v>
      </c>
      <c r="E278" s="85">
        <v>115</v>
      </c>
      <c r="F278" s="85">
        <v>184</v>
      </c>
      <c r="G278" s="85">
        <v>60</v>
      </c>
      <c r="H278" s="85">
        <v>41</v>
      </c>
      <c r="I278" s="82">
        <v>7.96</v>
      </c>
      <c r="J278" s="82">
        <v>3.16</v>
      </c>
      <c r="K278" s="90">
        <v>29.507000000000001</v>
      </c>
      <c r="L278" s="84">
        <v>7.3899999999999993E-2</v>
      </c>
      <c r="M278" s="50">
        <v>3.82</v>
      </c>
      <c r="N278" s="50">
        <v>7.35</v>
      </c>
      <c r="O278" s="50">
        <v>40000000</v>
      </c>
      <c r="P278" s="51" t="str">
        <f>IF($M278&lt;NORMA!$D$7,"NO CUMPLE","CUMPLE")</f>
        <v>CUMPLE</v>
      </c>
      <c r="Q278" s="51" t="str">
        <f>IF($E278&gt;NORMA!$D$8,"NO CUMPLE","CUMPLE")</f>
        <v>CUMPLE</v>
      </c>
      <c r="R278" s="51" t="str">
        <f>IF($F278&gt;NORMA!$D$9,"NO CUMPLE","CUMPLE")</f>
        <v>CUMPLE</v>
      </c>
      <c r="S278" s="51" t="str">
        <f>IF($K278&gt;NORMA!$D$10,"NO CUMPLE","CUMPLE")</f>
        <v>CUMPLE</v>
      </c>
      <c r="T278" s="51" t="str">
        <f>IF($J278&gt;NORMA!$D$11,"NO CUMPLE","CUMPLE")</f>
        <v>CUMPLE</v>
      </c>
      <c r="U278" s="51" t="str">
        <f>IF($G278&gt;NORMA!$D$12,"NO CUMPLE","CUMPLE")</f>
        <v>CUMPLE</v>
      </c>
      <c r="V278" s="51" t="str">
        <f>IF($H278&gt;NORMA!$D$13,"NO CUMPLE","CUMPLE")</f>
        <v>NO CUMPLE</v>
      </c>
      <c r="W278" s="51" t="str">
        <f>IF($O278&gt;NORMA!$D$14,"NO CUMPLE","CUMPLE")</f>
        <v>NO CUMPLE</v>
      </c>
      <c r="X278" s="51" t="str">
        <f>IF(AND($N278&gt;=NORMA!$Q$4, $N278&lt;=NORMA!$R$4),"CUMPLE","NO CUMPLE")</f>
        <v>CUMPLE</v>
      </c>
      <c r="Y278" s="51" t="str">
        <f>IF($I278&gt;NORMA!$D$16,"NO CUMPLE","CUMPLE")</f>
        <v>NO CUMPLE</v>
      </c>
      <c r="Z278" s="51" t="str">
        <f>IF($M278&lt;NORMA!$D$23,"NO CUMPLE","CUMPLE")</f>
        <v>CUMPLE</v>
      </c>
      <c r="AA278" s="51" t="str">
        <f>IF($E278&gt;NORMA!$D$24,"NO CUMPLE","CUMPLE")</f>
        <v>NO CUMPLE</v>
      </c>
      <c r="AB278" s="51" t="str">
        <f>IF($F278&gt;NORMA!$D$25,"NO CUMPLE","CUMPLE")</f>
        <v>CUMPLE</v>
      </c>
      <c r="AC278" s="51" t="str">
        <f>IF($K278&gt;NORMA!$D$26,"NO CUMPLE","CUMPLE")</f>
        <v>NO CUMPLE</v>
      </c>
      <c r="AD278" s="51" t="str">
        <f>IF($J278&gt;NORMA!$D$27,"NO CUMPLE","CUMPLE")</f>
        <v>CUMPLE</v>
      </c>
      <c r="AE278" s="51" t="str">
        <f>IF($G278&gt;NORMA!$D$28,"NO CUMPLE","CUMPLE")</f>
        <v>NO CUMPLE</v>
      </c>
      <c r="AF278" s="51" t="str">
        <f>IF($H278&gt;NORMA!$D$29,"NO CUMPLE","CUMPLE")</f>
        <v>NO CUMPLE</v>
      </c>
      <c r="AG278" s="51" t="str">
        <f>IF($O278&gt;NORMA!$D$30,"NO CUMPLE","CUMPLE")</f>
        <v>NO CUMPLE</v>
      </c>
      <c r="AH278" s="51" t="str">
        <f>IF(AND($N278&gt;=NORMA!$R$18, $N278&lt;=NORMA!$S$18),"CUMPLE","NO CUMPLE")</f>
        <v>CUMPLE</v>
      </c>
      <c r="AI278" s="51" t="str">
        <f>IF($I278&gt;NORMA!$D$32,"NO CUMPLE","CUMPLE")</f>
        <v>NO CUMPLE</v>
      </c>
    </row>
    <row r="279" spans="1:35" ht="14.25" customHeight="1" x14ac:dyDescent="0.35">
      <c r="A279" s="116" t="s">
        <v>57</v>
      </c>
      <c r="B279" s="117" t="s">
        <v>58</v>
      </c>
      <c r="C279" s="118">
        <v>42107</v>
      </c>
      <c r="D279" s="52">
        <v>0.66666666666666663</v>
      </c>
      <c r="E279" s="85">
        <v>57</v>
      </c>
      <c r="F279" s="85">
        <v>88</v>
      </c>
      <c r="G279" s="85">
        <v>28</v>
      </c>
      <c r="H279" s="85">
        <v>28</v>
      </c>
      <c r="I279" s="82">
        <v>5.31</v>
      </c>
      <c r="J279" s="82">
        <v>0.28999999999999998</v>
      </c>
      <c r="K279" s="90">
        <v>23.981999999999999</v>
      </c>
      <c r="L279" s="84">
        <v>0.35070000000000001</v>
      </c>
      <c r="M279" s="50">
        <v>0.87</v>
      </c>
      <c r="N279" s="50">
        <v>7.01</v>
      </c>
      <c r="O279" s="50">
        <v>27000000</v>
      </c>
      <c r="P279" s="51" t="str">
        <f>IF($M279&lt;NORMA!$D$7,"NO CUMPLE","CUMPLE")</f>
        <v>CUMPLE</v>
      </c>
      <c r="Q279" s="51" t="str">
        <f>IF($E279&gt;NORMA!$D$8,"NO CUMPLE","CUMPLE")</f>
        <v>CUMPLE</v>
      </c>
      <c r="R279" s="51" t="str">
        <f>IF($F279&gt;NORMA!$D$9,"NO CUMPLE","CUMPLE")</f>
        <v>CUMPLE</v>
      </c>
      <c r="S279" s="51" t="str">
        <f>IF($K279&gt;NORMA!$D$10,"NO CUMPLE","CUMPLE")</f>
        <v>CUMPLE</v>
      </c>
      <c r="T279" s="51" t="str">
        <f>IF($J279&gt;NORMA!$D$11,"NO CUMPLE","CUMPLE")</f>
        <v>CUMPLE</v>
      </c>
      <c r="U279" s="51" t="str">
        <f>IF($G279&gt;NORMA!$D$12,"NO CUMPLE","CUMPLE")</f>
        <v>CUMPLE</v>
      </c>
      <c r="V279" s="51" t="str">
        <f>IF($H279&gt;NORMA!$D$13,"NO CUMPLE","CUMPLE")</f>
        <v>CUMPLE</v>
      </c>
      <c r="W279" s="51" t="str">
        <f>IF($O279&gt;NORMA!$D$14,"NO CUMPLE","CUMPLE")</f>
        <v>NO CUMPLE</v>
      </c>
      <c r="X279" s="51" t="str">
        <f>IF(AND($N279&gt;=NORMA!$Q$4, $N279&lt;=NORMA!$R$4),"CUMPLE","NO CUMPLE")</f>
        <v>CUMPLE</v>
      </c>
      <c r="Y279" s="51" t="str">
        <f>IF($I279&gt;NORMA!$D$16,"NO CUMPLE","CUMPLE")</f>
        <v>NO CUMPLE</v>
      </c>
      <c r="Z279" s="51" t="str">
        <f>IF($M279&lt;NORMA!$D$23,"NO CUMPLE","CUMPLE")</f>
        <v>NO CUMPLE</v>
      </c>
      <c r="AA279" s="51" t="str">
        <f>IF($E279&gt;NORMA!$D$24,"NO CUMPLE","CUMPLE")</f>
        <v>CUMPLE</v>
      </c>
      <c r="AB279" s="51" t="str">
        <f>IF($F279&gt;NORMA!$D$25,"NO CUMPLE","CUMPLE")</f>
        <v>CUMPLE</v>
      </c>
      <c r="AC279" s="51" t="str">
        <f>IF($K279&gt;NORMA!$D$26,"NO CUMPLE","CUMPLE")</f>
        <v>NO CUMPLE</v>
      </c>
      <c r="AD279" s="51" t="str">
        <f>IF($J279&gt;NORMA!$D$27,"NO CUMPLE","CUMPLE")</f>
        <v>CUMPLE</v>
      </c>
      <c r="AE279" s="51" t="str">
        <f>IF($G279&gt;NORMA!$D$28,"NO CUMPLE","CUMPLE")</f>
        <v>CUMPLE</v>
      </c>
      <c r="AF279" s="51" t="str">
        <f>IF($H279&gt;NORMA!$D$29,"NO CUMPLE","CUMPLE")</f>
        <v>NO CUMPLE</v>
      </c>
      <c r="AG279" s="51" t="str">
        <f>IF($O279&gt;NORMA!$D$30,"NO CUMPLE","CUMPLE")</f>
        <v>NO CUMPLE</v>
      </c>
      <c r="AH279" s="51" t="str">
        <f>IF(AND($N279&gt;=NORMA!$R$18, $N279&lt;=NORMA!$S$18),"CUMPLE","NO CUMPLE")</f>
        <v>CUMPLE</v>
      </c>
      <c r="AI279" s="51" t="str">
        <f>IF($I279&gt;NORMA!$D$32,"NO CUMPLE","CUMPLE")</f>
        <v>NO CUMPLE</v>
      </c>
    </row>
    <row r="280" spans="1:35" ht="14.25" customHeight="1" x14ac:dyDescent="0.35">
      <c r="A280" s="40" t="s">
        <v>57</v>
      </c>
      <c r="B280" s="91" t="s">
        <v>58</v>
      </c>
      <c r="C280" s="42">
        <v>42242</v>
      </c>
      <c r="D280" s="52">
        <v>0.33333333333333331</v>
      </c>
      <c r="E280" s="53">
        <v>40</v>
      </c>
      <c r="F280" s="53">
        <v>66</v>
      </c>
      <c r="G280" s="53">
        <v>28</v>
      </c>
      <c r="H280" s="53">
        <v>4.8899999999999997</v>
      </c>
      <c r="I280" s="54">
        <v>0.374</v>
      </c>
      <c r="J280" s="54">
        <v>2.5299999999999998</v>
      </c>
      <c r="K280" s="92">
        <v>21.261000000000003</v>
      </c>
      <c r="L280" s="55">
        <v>0.2412</v>
      </c>
      <c r="M280" s="50">
        <v>0.87</v>
      </c>
      <c r="N280" s="50">
        <v>7.18</v>
      </c>
      <c r="O280" s="50">
        <v>3500000</v>
      </c>
      <c r="P280" s="51" t="str">
        <f>IF($M280&lt;NORMA!$D$7,"NO CUMPLE","CUMPLE")</f>
        <v>CUMPLE</v>
      </c>
      <c r="Q280" s="51" t="str">
        <f>IF($E280&gt;NORMA!$D$8,"NO CUMPLE","CUMPLE")</f>
        <v>CUMPLE</v>
      </c>
      <c r="R280" s="51" t="str">
        <f>IF($F280&gt;NORMA!$D$9,"NO CUMPLE","CUMPLE")</f>
        <v>CUMPLE</v>
      </c>
      <c r="S280" s="51" t="str">
        <f>IF($K280&gt;NORMA!$D$10,"NO CUMPLE","CUMPLE")</f>
        <v>CUMPLE</v>
      </c>
      <c r="T280" s="51" t="str">
        <f>IF($J280&gt;NORMA!$D$11,"NO CUMPLE","CUMPLE")</f>
        <v>CUMPLE</v>
      </c>
      <c r="U280" s="51" t="str">
        <f>IF($G280&gt;NORMA!$D$12,"NO CUMPLE","CUMPLE")</f>
        <v>CUMPLE</v>
      </c>
      <c r="V280" s="51" t="str">
        <f>IF($H280&gt;NORMA!$D$13,"NO CUMPLE","CUMPLE")</f>
        <v>CUMPLE</v>
      </c>
      <c r="W280" s="51" t="str">
        <f>IF($O280&gt;NORMA!$D$14,"NO CUMPLE","CUMPLE")</f>
        <v>NO CUMPLE</v>
      </c>
      <c r="X280" s="51" t="str">
        <f>IF(AND($N280&gt;=NORMA!$Q$4, $N280&lt;=NORMA!$R$4),"CUMPLE","NO CUMPLE")</f>
        <v>CUMPLE</v>
      </c>
      <c r="Y280" s="51" t="str">
        <f>IF($I280&gt;NORMA!$D$16,"NO CUMPLE","CUMPLE")</f>
        <v>CUMPLE</v>
      </c>
      <c r="Z280" s="51" t="str">
        <f>IF($M280&lt;NORMA!$D$23,"NO CUMPLE","CUMPLE")</f>
        <v>NO CUMPLE</v>
      </c>
      <c r="AA280" s="51" t="str">
        <f>IF($E280&gt;NORMA!$D$24,"NO CUMPLE","CUMPLE")</f>
        <v>CUMPLE</v>
      </c>
      <c r="AB280" s="51" t="str">
        <f>IF($F280&gt;NORMA!$D$25,"NO CUMPLE","CUMPLE")</f>
        <v>CUMPLE</v>
      </c>
      <c r="AC280" s="51" t="str">
        <f>IF($K280&gt;NORMA!$D$26,"NO CUMPLE","CUMPLE")</f>
        <v>NO CUMPLE</v>
      </c>
      <c r="AD280" s="51" t="str">
        <f>IF($J280&gt;NORMA!$D$27,"NO CUMPLE","CUMPLE")</f>
        <v>CUMPLE</v>
      </c>
      <c r="AE280" s="51" t="str">
        <f>IF($G280&gt;NORMA!$D$28,"NO CUMPLE","CUMPLE")</f>
        <v>CUMPLE</v>
      </c>
      <c r="AF280" s="51" t="str">
        <f>IF($H280&gt;NORMA!$D$29,"NO CUMPLE","CUMPLE")</f>
        <v>CUMPLE</v>
      </c>
      <c r="AG280" s="51" t="str">
        <f>IF($O280&gt;NORMA!$D$30,"NO CUMPLE","CUMPLE")</f>
        <v>NO CUMPLE</v>
      </c>
      <c r="AH280" s="51" t="str">
        <f>IF(AND($N280&gt;=NORMA!$R$18, $N280&lt;=NORMA!$S$18),"CUMPLE","NO CUMPLE")</f>
        <v>CUMPLE</v>
      </c>
      <c r="AI280" s="51" t="str">
        <f>IF($I280&gt;NORMA!$D$32,"NO CUMPLE","CUMPLE")</f>
        <v>CUMPLE</v>
      </c>
    </row>
    <row r="281" spans="1:35" ht="14.25" customHeight="1" x14ac:dyDescent="0.35">
      <c r="A281" s="40" t="s">
        <v>60</v>
      </c>
      <c r="B281" s="91" t="s">
        <v>58</v>
      </c>
      <c r="C281" s="42">
        <v>42242</v>
      </c>
      <c r="D281" s="52">
        <v>0.5</v>
      </c>
      <c r="E281" s="53">
        <v>55</v>
      </c>
      <c r="F281" s="53">
        <v>91</v>
      </c>
      <c r="G281" s="53">
        <v>34</v>
      </c>
      <c r="H281" s="53">
        <v>12.7</v>
      </c>
      <c r="I281" s="54">
        <v>1.88</v>
      </c>
      <c r="J281" s="54">
        <v>3.5</v>
      </c>
      <c r="K281" s="92">
        <v>17.466999999999999</v>
      </c>
      <c r="L281" s="55">
        <v>0.24044000000000004</v>
      </c>
      <c r="M281" s="50">
        <v>4.43</v>
      </c>
      <c r="N281" s="50">
        <v>8.41</v>
      </c>
      <c r="O281" s="50">
        <v>2800000</v>
      </c>
      <c r="P281" s="51" t="str">
        <f>IF($M281&lt;NORMA!$D$7,"NO CUMPLE","CUMPLE")</f>
        <v>CUMPLE</v>
      </c>
      <c r="Q281" s="51" t="str">
        <f>IF($E281&gt;NORMA!$D$8,"NO CUMPLE","CUMPLE")</f>
        <v>CUMPLE</v>
      </c>
      <c r="R281" s="51" t="str">
        <f>IF($F281&gt;NORMA!$D$9,"NO CUMPLE","CUMPLE")</f>
        <v>CUMPLE</v>
      </c>
      <c r="S281" s="51" t="str">
        <f>IF($K281&gt;NORMA!$D$10,"NO CUMPLE","CUMPLE")</f>
        <v>CUMPLE</v>
      </c>
      <c r="T281" s="51" t="str">
        <f>IF($J281&gt;NORMA!$D$11,"NO CUMPLE","CUMPLE")</f>
        <v>CUMPLE</v>
      </c>
      <c r="U281" s="51" t="str">
        <f>IF($G281&gt;NORMA!$D$12,"NO CUMPLE","CUMPLE")</f>
        <v>CUMPLE</v>
      </c>
      <c r="V281" s="51" t="str">
        <f>IF($H281&gt;NORMA!$D$13,"NO CUMPLE","CUMPLE")</f>
        <v>CUMPLE</v>
      </c>
      <c r="W281" s="51" t="str">
        <f>IF($O281&gt;NORMA!$D$14,"NO CUMPLE","CUMPLE")</f>
        <v>NO CUMPLE</v>
      </c>
      <c r="X281" s="51" t="str">
        <f>IF(AND($N281&gt;=NORMA!$Q$4, $N281&lt;=NORMA!$R$4),"CUMPLE","NO CUMPLE")</f>
        <v>CUMPLE</v>
      </c>
      <c r="Y281" s="51" t="str">
        <f>IF($I281&gt;NORMA!$D$16,"NO CUMPLE","CUMPLE")</f>
        <v>CUMPLE</v>
      </c>
      <c r="Z281" s="51" t="str">
        <f>IF($M281&lt;NORMA!$D$23,"NO CUMPLE","CUMPLE")</f>
        <v>CUMPLE</v>
      </c>
      <c r="AA281" s="51" t="str">
        <f>IF($E281&gt;NORMA!$D$24,"NO CUMPLE","CUMPLE")</f>
        <v>CUMPLE</v>
      </c>
      <c r="AB281" s="51" t="str">
        <f>IF($F281&gt;NORMA!$D$25,"NO CUMPLE","CUMPLE")</f>
        <v>CUMPLE</v>
      </c>
      <c r="AC281" s="51" t="str">
        <f>IF($K281&gt;NORMA!$D$26,"NO CUMPLE","CUMPLE")</f>
        <v>NO CUMPLE</v>
      </c>
      <c r="AD281" s="51" t="str">
        <f>IF($J281&gt;NORMA!$D$27,"NO CUMPLE","CUMPLE")</f>
        <v>CUMPLE</v>
      </c>
      <c r="AE281" s="51" t="str">
        <f>IF($G281&gt;NORMA!$D$28,"NO CUMPLE","CUMPLE")</f>
        <v>CUMPLE</v>
      </c>
      <c r="AF281" s="51" t="str">
        <f>IF($H281&gt;NORMA!$D$29,"NO CUMPLE","CUMPLE")</f>
        <v>NO CUMPLE</v>
      </c>
      <c r="AG281" s="51" t="str">
        <f>IF($O281&gt;NORMA!$D$30,"NO CUMPLE","CUMPLE")</f>
        <v>NO CUMPLE</v>
      </c>
      <c r="AH281" s="51" t="str">
        <f>IF(AND($N281&gt;=NORMA!$R$18, $N281&lt;=NORMA!$S$18),"CUMPLE","NO CUMPLE")</f>
        <v>CUMPLE</v>
      </c>
      <c r="AI281" s="51" t="str">
        <f>IF($I281&gt;NORMA!$D$32,"NO CUMPLE","CUMPLE")</f>
        <v>NO CUMPLE</v>
      </c>
    </row>
    <row r="282" spans="1:35" ht="14.25" customHeight="1" x14ac:dyDescent="0.35">
      <c r="A282" s="40" t="s">
        <v>59</v>
      </c>
      <c r="B282" s="91" t="s">
        <v>58</v>
      </c>
      <c r="C282" s="42">
        <v>42244</v>
      </c>
      <c r="D282" s="52">
        <v>0.33333333333333331</v>
      </c>
      <c r="E282" s="53">
        <v>108</v>
      </c>
      <c r="F282" s="53">
        <v>180</v>
      </c>
      <c r="G282" s="53">
        <v>142</v>
      </c>
      <c r="H282" s="53">
        <v>7.01</v>
      </c>
      <c r="I282" s="54">
        <v>2.29</v>
      </c>
      <c r="J282" s="54">
        <v>5.84</v>
      </c>
      <c r="K282" s="92">
        <v>37.565999999999995</v>
      </c>
      <c r="L282" s="55">
        <v>4.9379999999999993E-2</v>
      </c>
      <c r="M282" s="50">
        <v>2.2799999999999998</v>
      </c>
      <c r="N282" s="50">
        <v>8.09</v>
      </c>
      <c r="O282" s="50">
        <v>11000000</v>
      </c>
      <c r="P282" s="51" t="str">
        <f>IF($M282&lt;NORMA!$D$7,"NO CUMPLE","CUMPLE")</f>
        <v>CUMPLE</v>
      </c>
      <c r="Q282" s="51" t="str">
        <f>IF($E282&gt;NORMA!$D$8,"NO CUMPLE","CUMPLE")</f>
        <v>CUMPLE</v>
      </c>
      <c r="R282" s="51" t="str">
        <f>IF($F282&gt;NORMA!$D$9,"NO CUMPLE","CUMPLE")</f>
        <v>CUMPLE</v>
      </c>
      <c r="S282" s="51" t="str">
        <f>IF($K282&gt;NORMA!$D$10,"NO CUMPLE","CUMPLE")</f>
        <v>CUMPLE</v>
      </c>
      <c r="T282" s="51" t="str">
        <f>IF($J282&gt;NORMA!$D$11,"NO CUMPLE","CUMPLE")</f>
        <v>CUMPLE</v>
      </c>
      <c r="U282" s="51" t="str">
        <f>IF($G282&gt;NORMA!$D$12,"NO CUMPLE","CUMPLE")</f>
        <v>CUMPLE</v>
      </c>
      <c r="V282" s="51" t="str">
        <f>IF($H282&gt;NORMA!$D$13,"NO CUMPLE","CUMPLE")</f>
        <v>CUMPLE</v>
      </c>
      <c r="W282" s="51" t="str">
        <f>IF($O282&gt;NORMA!$D$14,"NO CUMPLE","CUMPLE")</f>
        <v>NO CUMPLE</v>
      </c>
      <c r="X282" s="51" t="str">
        <f>IF(AND($N282&gt;=NORMA!$Q$4, $N282&lt;=NORMA!$R$4),"CUMPLE","NO CUMPLE")</f>
        <v>CUMPLE</v>
      </c>
      <c r="Y282" s="51" t="str">
        <f>IF($I282&gt;NORMA!$D$16,"NO CUMPLE","CUMPLE")</f>
        <v>CUMPLE</v>
      </c>
      <c r="Z282" s="51" t="str">
        <f>IF($M282&lt;NORMA!$D$23,"NO CUMPLE","CUMPLE")</f>
        <v>CUMPLE</v>
      </c>
      <c r="AA282" s="51" t="str">
        <f>IF($E282&gt;NORMA!$D$24,"NO CUMPLE","CUMPLE")</f>
        <v>NO CUMPLE</v>
      </c>
      <c r="AB282" s="51" t="str">
        <f>IF($F282&gt;NORMA!$D$25,"NO CUMPLE","CUMPLE")</f>
        <v>CUMPLE</v>
      </c>
      <c r="AC282" s="51" t="str">
        <f>IF($K282&gt;NORMA!$D$26,"NO CUMPLE","CUMPLE")</f>
        <v>NO CUMPLE</v>
      </c>
      <c r="AD282" s="51" t="str">
        <f>IF($J282&gt;NORMA!$D$27,"NO CUMPLE","CUMPLE")</f>
        <v>NO CUMPLE</v>
      </c>
      <c r="AE282" s="51" t="str">
        <f>IF($G282&gt;NORMA!$D$28,"NO CUMPLE","CUMPLE")</f>
        <v>NO CUMPLE</v>
      </c>
      <c r="AF282" s="51" t="str">
        <f>IF($H282&gt;NORMA!$D$29,"NO CUMPLE","CUMPLE")</f>
        <v>CUMPLE</v>
      </c>
      <c r="AG282" s="51" t="str">
        <f>IF($O282&gt;NORMA!$D$30,"NO CUMPLE","CUMPLE")</f>
        <v>NO CUMPLE</v>
      </c>
      <c r="AH282" s="51" t="str">
        <f>IF(AND($N282&gt;=NORMA!$R$18, $N282&lt;=NORMA!$S$18),"CUMPLE","NO CUMPLE")</f>
        <v>CUMPLE</v>
      </c>
      <c r="AI282" s="51" t="str">
        <f>IF($I282&gt;NORMA!$D$32,"NO CUMPLE","CUMPLE")</f>
        <v>NO CUMPLE</v>
      </c>
    </row>
    <row r="283" spans="1:35" ht="14.25" customHeight="1" x14ac:dyDescent="0.35">
      <c r="A283" s="40" t="s">
        <v>57</v>
      </c>
      <c r="B283" s="91" t="s">
        <v>58</v>
      </c>
      <c r="C283" s="42">
        <v>42249</v>
      </c>
      <c r="D283" s="52">
        <v>0.59027777777777779</v>
      </c>
      <c r="E283" s="53">
        <v>48</v>
      </c>
      <c r="F283" s="53">
        <v>82</v>
      </c>
      <c r="G283" s="53">
        <v>32</v>
      </c>
      <c r="H283" s="53">
        <v>3.09</v>
      </c>
      <c r="I283" s="54">
        <v>0.73899999999999999</v>
      </c>
      <c r="J283" s="54">
        <v>2.63</v>
      </c>
      <c r="K283" s="92">
        <v>24.152999999999999</v>
      </c>
      <c r="L283" s="55">
        <v>0.29548999999999997</v>
      </c>
      <c r="M283" s="50">
        <v>1.34</v>
      </c>
      <c r="N283" s="50">
        <v>7.35</v>
      </c>
      <c r="O283" s="50">
        <v>4300000</v>
      </c>
      <c r="P283" s="51" t="str">
        <f>IF($M283&lt;NORMA!$D$7,"NO CUMPLE","CUMPLE")</f>
        <v>CUMPLE</v>
      </c>
      <c r="Q283" s="51" t="str">
        <f>IF($E283&gt;NORMA!$D$8,"NO CUMPLE","CUMPLE")</f>
        <v>CUMPLE</v>
      </c>
      <c r="R283" s="51" t="str">
        <f>IF($F283&gt;NORMA!$D$9,"NO CUMPLE","CUMPLE")</f>
        <v>CUMPLE</v>
      </c>
      <c r="S283" s="51" t="str">
        <f>IF($K283&gt;NORMA!$D$10,"NO CUMPLE","CUMPLE")</f>
        <v>CUMPLE</v>
      </c>
      <c r="T283" s="51" t="str">
        <f>IF($J283&gt;NORMA!$D$11,"NO CUMPLE","CUMPLE")</f>
        <v>CUMPLE</v>
      </c>
      <c r="U283" s="51" t="str">
        <f>IF($G283&gt;NORMA!$D$12,"NO CUMPLE","CUMPLE")</f>
        <v>CUMPLE</v>
      </c>
      <c r="V283" s="51" t="str">
        <f>IF($H283&gt;NORMA!$D$13,"NO CUMPLE","CUMPLE")</f>
        <v>CUMPLE</v>
      </c>
      <c r="W283" s="51" t="str">
        <f>IF($O283&gt;NORMA!$D$14,"NO CUMPLE","CUMPLE")</f>
        <v>NO CUMPLE</v>
      </c>
      <c r="X283" s="51" t="str">
        <f>IF(AND($N283&gt;=NORMA!$Q$4, $N283&lt;=NORMA!$R$4),"CUMPLE","NO CUMPLE")</f>
        <v>CUMPLE</v>
      </c>
      <c r="Y283" s="51" t="str">
        <f>IF($I283&gt;NORMA!$D$16,"NO CUMPLE","CUMPLE")</f>
        <v>CUMPLE</v>
      </c>
      <c r="Z283" s="51" t="str">
        <f>IF($M283&lt;NORMA!$D$23,"NO CUMPLE","CUMPLE")</f>
        <v>CUMPLE</v>
      </c>
      <c r="AA283" s="51" t="str">
        <f>IF($E283&gt;NORMA!$D$24,"NO CUMPLE","CUMPLE")</f>
        <v>CUMPLE</v>
      </c>
      <c r="AB283" s="51" t="str">
        <f>IF($F283&gt;NORMA!$D$25,"NO CUMPLE","CUMPLE")</f>
        <v>CUMPLE</v>
      </c>
      <c r="AC283" s="51" t="str">
        <f>IF($K283&gt;NORMA!$D$26,"NO CUMPLE","CUMPLE")</f>
        <v>NO CUMPLE</v>
      </c>
      <c r="AD283" s="51" t="str">
        <f>IF($J283&gt;NORMA!$D$27,"NO CUMPLE","CUMPLE")</f>
        <v>CUMPLE</v>
      </c>
      <c r="AE283" s="51" t="str">
        <f>IF($G283&gt;NORMA!$D$28,"NO CUMPLE","CUMPLE")</f>
        <v>CUMPLE</v>
      </c>
      <c r="AF283" s="51" t="str">
        <f>IF($H283&gt;NORMA!$D$29,"NO CUMPLE","CUMPLE")</f>
        <v>CUMPLE</v>
      </c>
      <c r="AG283" s="51" t="str">
        <f>IF($O283&gt;NORMA!$D$30,"NO CUMPLE","CUMPLE")</f>
        <v>NO CUMPLE</v>
      </c>
      <c r="AH283" s="51" t="str">
        <f>IF(AND($N283&gt;=NORMA!$R$18, $N283&lt;=NORMA!$S$18),"CUMPLE","NO CUMPLE")</f>
        <v>CUMPLE</v>
      </c>
      <c r="AI283" s="51" t="str">
        <f>IF($I283&gt;NORMA!$D$32,"NO CUMPLE","CUMPLE")</f>
        <v>CUMPLE</v>
      </c>
    </row>
    <row r="284" spans="1:35" ht="14.25" customHeight="1" x14ac:dyDescent="0.35">
      <c r="A284" s="40" t="s">
        <v>59</v>
      </c>
      <c r="B284" s="91" t="s">
        <v>58</v>
      </c>
      <c r="C284" s="42">
        <v>42255</v>
      </c>
      <c r="D284" s="52">
        <v>0.41666666666666669</v>
      </c>
      <c r="E284" s="53">
        <v>120</v>
      </c>
      <c r="F284" s="53">
        <v>163</v>
      </c>
      <c r="G284" s="53">
        <v>114</v>
      </c>
      <c r="H284" s="53">
        <v>7.69</v>
      </c>
      <c r="I284" s="54">
        <v>3.94</v>
      </c>
      <c r="J284" s="54">
        <v>0.11</v>
      </c>
      <c r="K284" s="92">
        <v>1.917</v>
      </c>
      <c r="L284" s="55">
        <v>4.2055999999999996E-2</v>
      </c>
      <c r="M284" s="50">
        <v>2.67</v>
      </c>
      <c r="N284" s="50">
        <v>8.1</v>
      </c>
      <c r="O284" s="50">
        <v>32000</v>
      </c>
      <c r="P284" s="51" t="str">
        <f>IF($M284&lt;NORMA!$D$7,"NO CUMPLE","CUMPLE")</f>
        <v>CUMPLE</v>
      </c>
      <c r="Q284" s="51" t="str">
        <f>IF($E284&gt;NORMA!$D$8,"NO CUMPLE","CUMPLE")</f>
        <v>CUMPLE</v>
      </c>
      <c r="R284" s="51" t="str">
        <f>IF($F284&gt;NORMA!$D$9,"NO CUMPLE","CUMPLE")</f>
        <v>CUMPLE</v>
      </c>
      <c r="S284" s="51" t="str">
        <f>IF($K284&gt;NORMA!$D$10,"NO CUMPLE","CUMPLE")</f>
        <v>CUMPLE</v>
      </c>
      <c r="T284" s="51" t="str">
        <f>IF($J284&gt;NORMA!$D$11,"NO CUMPLE","CUMPLE")</f>
        <v>CUMPLE</v>
      </c>
      <c r="U284" s="51" t="str">
        <f>IF($G284&gt;NORMA!$D$12,"NO CUMPLE","CUMPLE")</f>
        <v>CUMPLE</v>
      </c>
      <c r="V284" s="51" t="str">
        <f>IF($H284&gt;NORMA!$D$13,"NO CUMPLE","CUMPLE")</f>
        <v>CUMPLE</v>
      </c>
      <c r="W284" s="51" t="str">
        <f>IF($O284&gt;NORMA!$D$14,"NO CUMPLE","CUMPLE")</f>
        <v>CUMPLE</v>
      </c>
      <c r="X284" s="51" t="str">
        <f>IF(AND($N284&gt;=NORMA!$Q$4, $N284&lt;=NORMA!$R$4),"CUMPLE","NO CUMPLE")</f>
        <v>CUMPLE</v>
      </c>
      <c r="Y284" s="51" t="str">
        <f>IF($I284&gt;NORMA!$D$16,"NO CUMPLE","CUMPLE")</f>
        <v>CUMPLE</v>
      </c>
      <c r="Z284" s="51" t="str">
        <f>IF($M284&lt;NORMA!$D$23,"NO CUMPLE","CUMPLE")</f>
        <v>CUMPLE</v>
      </c>
      <c r="AA284" s="51" t="str">
        <f>IF($E284&gt;NORMA!$D$24,"NO CUMPLE","CUMPLE")</f>
        <v>NO CUMPLE</v>
      </c>
      <c r="AB284" s="51" t="str">
        <f>IF($F284&gt;NORMA!$D$25,"NO CUMPLE","CUMPLE")</f>
        <v>CUMPLE</v>
      </c>
      <c r="AC284" s="51" t="str">
        <f>IF($K284&gt;NORMA!$D$26,"NO CUMPLE","CUMPLE")</f>
        <v>CUMPLE</v>
      </c>
      <c r="AD284" s="51" t="str">
        <f>IF($J284&gt;NORMA!$D$27,"NO CUMPLE","CUMPLE")</f>
        <v>CUMPLE</v>
      </c>
      <c r="AE284" s="51" t="str">
        <f>IF($G284&gt;NORMA!$D$28,"NO CUMPLE","CUMPLE")</f>
        <v>NO CUMPLE</v>
      </c>
      <c r="AF284" s="51" t="str">
        <f>IF($H284&gt;NORMA!$D$29,"NO CUMPLE","CUMPLE")</f>
        <v>CUMPLE</v>
      </c>
      <c r="AG284" s="51" t="str">
        <f>IF($O284&gt;NORMA!$D$30,"NO CUMPLE","CUMPLE")</f>
        <v>CUMPLE</v>
      </c>
      <c r="AH284" s="51" t="str">
        <f>IF(AND($N284&gt;=NORMA!$R$18, $N284&lt;=NORMA!$S$18),"CUMPLE","NO CUMPLE")</f>
        <v>CUMPLE</v>
      </c>
      <c r="AI284" s="51" t="str">
        <f>IF($I284&gt;NORMA!$D$32,"NO CUMPLE","CUMPLE")</f>
        <v>NO CUMPLE</v>
      </c>
    </row>
    <row r="285" spans="1:35" ht="14.25" customHeight="1" x14ac:dyDescent="0.35">
      <c r="A285" s="40" t="s">
        <v>60</v>
      </c>
      <c r="B285" s="91" t="s">
        <v>58</v>
      </c>
      <c r="C285" s="42">
        <v>42257</v>
      </c>
      <c r="D285" s="52">
        <v>0.58333333333333337</v>
      </c>
      <c r="E285" s="53">
        <v>60</v>
      </c>
      <c r="F285" s="53">
        <v>78</v>
      </c>
      <c r="G285" s="53">
        <v>25</v>
      </c>
      <c r="H285" s="53">
        <v>20.399999999999999</v>
      </c>
      <c r="I285" s="54">
        <v>1.65</v>
      </c>
      <c r="J285" s="54">
        <v>2.21</v>
      </c>
      <c r="K285" s="92">
        <v>21.634000000000004</v>
      </c>
      <c r="L285" s="55">
        <v>0.30647799999999997</v>
      </c>
      <c r="M285" s="50">
        <v>0.84</v>
      </c>
      <c r="N285" s="50">
        <v>7.86</v>
      </c>
      <c r="O285" s="50">
        <v>5400000</v>
      </c>
      <c r="P285" s="51" t="str">
        <f>IF($M285&lt;NORMA!$D$7,"NO CUMPLE","CUMPLE")</f>
        <v>CUMPLE</v>
      </c>
      <c r="Q285" s="51" t="str">
        <f>IF($E285&gt;NORMA!$D$8,"NO CUMPLE","CUMPLE")</f>
        <v>CUMPLE</v>
      </c>
      <c r="R285" s="51" t="str">
        <f>IF($F285&gt;NORMA!$D$9,"NO CUMPLE","CUMPLE")</f>
        <v>CUMPLE</v>
      </c>
      <c r="S285" s="51" t="str">
        <f>IF($K285&gt;NORMA!$D$10,"NO CUMPLE","CUMPLE")</f>
        <v>CUMPLE</v>
      </c>
      <c r="T285" s="51" t="str">
        <f>IF($J285&gt;NORMA!$D$11,"NO CUMPLE","CUMPLE")</f>
        <v>CUMPLE</v>
      </c>
      <c r="U285" s="51" t="str">
        <f>IF($G285&gt;NORMA!$D$12,"NO CUMPLE","CUMPLE")</f>
        <v>CUMPLE</v>
      </c>
      <c r="V285" s="51" t="str">
        <f>IF($H285&gt;NORMA!$D$13,"NO CUMPLE","CUMPLE")</f>
        <v>CUMPLE</v>
      </c>
      <c r="W285" s="51" t="str">
        <f>IF($O285&gt;NORMA!$D$14,"NO CUMPLE","CUMPLE")</f>
        <v>NO CUMPLE</v>
      </c>
      <c r="X285" s="51" t="str">
        <f>IF(AND($N285&gt;=NORMA!$Q$4, $N285&lt;=NORMA!$R$4),"CUMPLE","NO CUMPLE")</f>
        <v>CUMPLE</v>
      </c>
      <c r="Y285" s="51" t="str">
        <f>IF($I285&gt;NORMA!$D$16,"NO CUMPLE","CUMPLE")</f>
        <v>CUMPLE</v>
      </c>
      <c r="Z285" s="51" t="str">
        <f>IF($M285&lt;NORMA!$D$23,"NO CUMPLE","CUMPLE")</f>
        <v>NO CUMPLE</v>
      </c>
      <c r="AA285" s="51" t="str">
        <f>IF($E285&gt;NORMA!$D$24,"NO CUMPLE","CUMPLE")</f>
        <v>CUMPLE</v>
      </c>
      <c r="AB285" s="51" t="str">
        <f>IF($F285&gt;NORMA!$D$25,"NO CUMPLE","CUMPLE")</f>
        <v>CUMPLE</v>
      </c>
      <c r="AC285" s="51" t="str">
        <f>IF($K285&gt;NORMA!$D$26,"NO CUMPLE","CUMPLE")</f>
        <v>NO CUMPLE</v>
      </c>
      <c r="AD285" s="51" t="str">
        <f>IF($J285&gt;NORMA!$D$27,"NO CUMPLE","CUMPLE")</f>
        <v>CUMPLE</v>
      </c>
      <c r="AE285" s="51" t="str">
        <f>IF($G285&gt;NORMA!$D$28,"NO CUMPLE","CUMPLE")</f>
        <v>CUMPLE</v>
      </c>
      <c r="AF285" s="51" t="str">
        <f>IF($H285&gt;NORMA!$D$29,"NO CUMPLE","CUMPLE")</f>
        <v>NO CUMPLE</v>
      </c>
      <c r="AG285" s="51" t="str">
        <f>IF($O285&gt;NORMA!$D$30,"NO CUMPLE","CUMPLE")</f>
        <v>NO CUMPLE</v>
      </c>
      <c r="AH285" s="51" t="str">
        <f>IF(AND($N285&gt;=NORMA!$R$18, $N285&lt;=NORMA!$S$18),"CUMPLE","NO CUMPLE")</f>
        <v>CUMPLE</v>
      </c>
      <c r="AI285" s="51" t="str">
        <f>IF($I285&gt;NORMA!$D$32,"NO CUMPLE","CUMPLE")</f>
        <v>NO CUMPLE</v>
      </c>
    </row>
    <row r="286" spans="1:35" ht="14.25" customHeight="1" x14ac:dyDescent="0.35">
      <c r="A286" s="40" t="s">
        <v>60</v>
      </c>
      <c r="B286" s="91" t="s">
        <v>58</v>
      </c>
      <c r="C286" s="42">
        <v>42265</v>
      </c>
      <c r="D286" s="52">
        <v>0.41666666666666669</v>
      </c>
      <c r="E286" s="53">
        <v>120</v>
      </c>
      <c r="F286" s="53">
        <v>165</v>
      </c>
      <c r="G286" s="53">
        <v>63</v>
      </c>
      <c r="H286" s="53">
        <v>16.7</v>
      </c>
      <c r="I286" s="54">
        <v>0.05</v>
      </c>
      <c r="J286" s="54">
        <v>1.44</v>
      </c>
      <c r="K286" s="92">
        <v>43.454999999999998</v>
      </c>
      <c r="L286" s="55">
        <v>0.16839999999999999</v>
      </c>
      <c r="M286" s="50">
        <v>1.87</v>
      </c>
      <c r="N286" s="50">
        <v>8.1199999999999992</v>
      </c>
      <c r="O286" s="50">
        <v>11000000</v>
      </c>
      <c r="P286" s="51" t="str">
        <f>IF($M286&lt;NORMA!$D$7,"NO CUMPLE","CUMPLE")</f>
        <v>CUMPLE</v>
      </c>
      <c r="Q286" s="51" t="str">
        <f>IF($E286&gt;NORMA!$D$8,"NO CUMPLE","CUMPLE")</f>
        <v>CUMPLE</v>
      </c>
      <c r="R286" s="51" t="str">
        <f>IF($F286&gt;NORMA!$D$9,"NO CUMPLE","CUMPLE")</f>
        <v>CUMPLE</v>
      </c>
      <c r="S286" s="51" t="str">
        <f>IF($K286&gt;NORMA!$D$10,"NO CUMPLE","CUMPLE")</f>
        <v>NO CUMPLE</v>
      </c>
      <c r="T286" s="51" t="str">
        <f>IF($J286&gt;NORMA!$D$11,"NO CUMPLE","CUMPLE")</f>
        <v>CUMPLE</v>
      </c>
      <c r="U286" s="51" t="str">
        <f>IF($G286&gt;NORMA!$D$12,"NO CUMPLE","CUMPLE")</f>
        <v>CUMPLE</v>
      </c>
      <c r="V286" s="51" t="str">
        <f>IF($H286&gt;NORMA!$D$13,"NO CUMPLE","CUMPLE")</f>
        <v>CUMPLE</v>
      </c>
      <c r="W286" s="51" t="str">
        <f>IF($O286&gt;NORMA!$D$14,"NO CUMPLE","CUMPLE")</f>
        <v>NO CUMPLE</v>
      </c>
      <c r="X286" s="51" t="str">
        <f>IF(AND($N286&gt;=NORMA!$Q$4, $N286&lt;=NORMA!$R$4),"CUMPLE","NO CUMPLE")</f>
        <v>CUMPLE</v>
      </c>
      <c r="Y286" s="51" t="str">
        <f>IF($I286&gt;NORMA!$D$16,"NO CUMPLE","CUMPLE")</f>
        <v>CUMPLE</v>
      </c>
      <c r="Z286" s="51" t="str">
        <f>IF($M286&lt;NORMA!$D$23,"NO CUMPLE","CUMPLE")</f>
        <v>CUMPLE</v>
      </c>
      <c r="AA286" s="51" t="str">
        <f>IF($E286&gt;NORMA!$D$24,"NO CUMPLE","CUMPLE")</f>
        <v>NO CUMPLE</v>
      </c>
      <c r="AB286" s="51" t="str">
        <f>IF($F286&gt;NORMA!$D$25,"NO CUMPLE","CUMPLE")</f>
        <v>CUMPLE</v>
      </c>
      <c r="AC286" s="51" t="str">
        <f>IF($K286&gt;NORMA!$D$26,"NO CUMPLE","CUMPLE")</f>
        <v>NO CUMPLE</v>
      </c>
      <c r="AD286" s="51" t="str">
        <f>IF($J286&gt;NORMA!$D$27,"NO CUMPLE","CUMPLE")</f>
        <v>CUMPLE</v>
      </c>
      <c r="AE286" s="51" t="str">
        <f>IF($G286&gt;NORMA!$D$28,"NO CUMPLE","CUMPLE")</f>
        <v>NO CUMPLE</v>
      </c>
      <c r="AF286" s="51" t="str">
        <f>IF($H286&gt;NORMA!$D$29,"NO CUMPLE","CUMPLE")</f>
        <v>NO CUMPLE</v>
      </c>
      <c r="AG286" s="51" t="str">
        <f>IF($O286&gt;NORMA!$D$30,"NO CUMPLE","CUMPLE")</f>
        <v>NO CUMPLE</v>
      </c>
      <c r="AH286" s="51" t="str">
        <f>IF(AND($N286&gt;=NORMA!$R$18, $N286&lt;=NORMA!$S$18),"CUMPLE","NO CUMPLE")</f>
        <v>CUMPLE</v>
      </c>
      <c r="AI286" s="51" t="str">
        <f>IF($I286&gt;NORMA!$D$32,"NO CUMPLE","CUMPLE")</f>
        <v>CUMPLE</v>
      </c>
    </row>
    <row r="287" spans="1:35" ht="14.25" customHeight="1" x14ac:dyDescent="0.35">
      <c r="A287" s="40" t="s">
        <v>57</v>
      </c>
      <c r="B287" s="91" t="s">
        <v>58</v>
      </c>
      <c r="C287" s="42">
        <v>42265</v>
      </c>
      <c r="D287" s="52">
        <v>0.25</v>
      </c>
      <c r="E287" s="53">
        <v>33</v>
      </c>
      <c r="F287" s="53">
        <v>45</v>
      </c>
      <c r="G287" s="53">
        <v>58</v>
      </c>
      <c r="H287" s="53">
        <v>2.74</v>
      </c>
      <c r="I287" s="54">
        <v>0.05</v>
      </c>
      <c r="J287" s="54">
        <v>0.98499999999999999</v>
      </c>
      <c r="K287" s="92">
        <v>13.255000000000001</v>
      </c>
      <c r="L287" s="55">
        <v>0.39879999999999999</v>
      </c>
      <c r="M287" s="50">
        <v>0.99</v>
      </c>
      <c r="N287" s="50">
        <v>7.38</v>
      </c>
      <c r="O287" s="50">
        <v>17000</v>
      </c>
      <c r="P287" s="51" t="str">
        <f>IF($M287&lt;NORMA!$D$7,"NO CUMPLE","CUMPLE")</f>
        <v>CUMPLE</v>
      </c>
      <c r="Q287" s="51" t="str">
        <f>IF($E287&gt;NORMA!$D$8,"NO CUMPLE","CUMPLE")</f>
        <v>CUMPLE</v>
      </c>
      <c r="R287" s="51" t="str">
        <f>IF($F287&gt;NORMA!$D$9,"NO CUMPLE","CUMPLE")</f>
        <v>CUMPLE</v>
      </c>
      <c r="S287" s="51" t="str">
        <f>IF($K287&gt;NORMA!$D$10,"NO CUMPLE","CUMPLE")</f>
        <v>CUMPLE</v>
      </c>
      <c r="T287" s="51" t="str">
        <f>IF($J287&gt;NORMA!$D$11,"NO CUMPLE","CUMPLE")</f>
        <v>CUMPLE</v>
      </c>
      <c r="U287" s="51" t="str">
        <f>IF($G287&gt;NORMA!$D$12,"NO CUMPLE","CUMPLE")</f>
        <v>CUMPLE</v>
      </c>
      <c r="V287" s="51" t="str">
        <f>IF($H287&gt;NORMA!$D$13,"NO CUMPLE","CUMPLE")</f>
        <v>CUMPLE</v>
      </c>
      <c r="W287" s="51" t="str">
        <f>IF($O287&gt;NORMA!$D$14,"NO CUMPLE","CUMPLE")</f>
        <v>CUMPLE</v>
      </c>
      <c r="X287" s="51" t="str">
        <f>IF(AND($N287&gt;=NORMA!$Q$4, $N287&lt;=NORMA!$R$4),"CUMPLE","NO CUMPLE")</f>
        <v>CUMPLE</v>
      </c>
      <c r="Y287" s="51" t="str">
        <f>IF($I287&gt;NORMA!$D$16,"NO CUMPLE","CUMPLE")</f>
        <v>CUMPLE</v>
      </c>
      <c r="Z287" s="51" t="str">
        <f>IF($M287&lt;NORMA!$D$23,"NO CUMPLE","CUMPLE")</f>
        <v>NO CUMPLE</v>
      </c>
      <c r="AA287" s="51" t="str">
        <f>IF($E287&gt;NORMA!$D$24,"NO CUMPLE","CUMPLE")</f>
        <v>CUMPLE</v>
      </c>
      <c r="AB287" s="51" t="str">
        <f>IF($F287&gt;NORMA!$D$25,"NO CUMPLE","CUMPLE")</f>
        <v>CUMPLE</v>
      </c>
      <c r="AC287" s="51" t="str">
        <f>IF($K287&gt;NORMA!$D$26,"NO CUMPLE","CUMPLE")</f>
        <v>NO CUMPLE</v>
      </c>
      <c r="AD287" s="51" t="str">
        <f>IF($J287&gt;NORMA!$D$27,"NO CUMPLE","CUMPLE")</f>
        <v>CUMPLE</v>
      </c>
      <c r="AE287" s="51" t="str">
        <f>IF($G287&gt;NORMA!$D$28,"NO CUMPLE","CUMPLE")</f>
        <v>NO CUMPLE</v>
      </c>
      <c r="AF287" s="51" t="str">
        <f>IF($H287&gt;NORMA!$D$29,"NO CUMPLE","CUMPLE")</f>
        <v>CUMPLE</v>
      </c>
      <c r="AG287" s="51" t="str">
        <f>IF($O287&gt;NORMA!$D$30,"NO CUMPLE","CUMPLE")</f>
        <v>CUMPLE</v>
      </c>
      <c r="AH287" s="51" t="str">
        <f>IF(AND($N287&gt;=NORMA!$R$18, $N287&lt;=NORMA!$S$18),"CUMPLE","NO CUMPLE")</f>
        <v>CUMPLE</v>
      </c>
      <c r="AI287" s="51" t="str">
        <f>IF($I287&gt;NORMA!$D$32,"NO CUMPLE","CUMPLE")</f>
        <v>CUMPLE</v>
      </c>
    </row>
    <row r="288" spans="1:35" ht="14.25" customHeight="1" x14ac:dyDescent="0.35">
      <c r="A288" s="40" t="s">
        <v>59</v>
      </c>
      <c r="B288" s="91" t="s">
        <v>58</v>
      </c>
      <c r="C288" s="42">
        <v>42270</v>
      </c>
      <c r="D288" s="52">
        <v>0.5</v>
      </c>
      <c r="E288" s="53">
        <v>130</v>
      </c>
      <c r="F288" s="53">
        <v>210</v>
      </c>
      <c r="G288" s="53">
        <v>54</v>
      </c>
      <c r="H288" s="53">
        <v>16.8</v>
      </c>
      <c r="I288" s="54">
        <v>1.6</v>
      </c>
      <c r="J288" s="54">
        <v>1.56</v>
      </c>
      <c r="K288" s="92">
        <v>27.071000000000002</v>
      </c>
      <c r="L288" s="55">
        <v>4.3779999999999999E-2</v>
      </c>
      <c r="M288" s="50">
        <v>2.44</v>
      </c>
      <c r="N288" s="50">
        <v>8.02</v>
      </c>
      <c r="O288" s="50">
        <v>2100000</v>
      </c>
      <c r="P288" s="51" t="str">
        <f>IF($M288&lt;NORMA!$D$7,"NO CUMPLE","CUMPLE")</f>
        <v>CUMPLE</v>
      </c>
      <c r="Q288" s="51" t="str">
        <f>IF($E288&gt;NORMA!$D$8,"NO CUMPLE","CUMPLE")</f>
        <v>CUMPLE</v>
      </c>
      <c r="R288" s="51" t="str">
        <f>IF($F288&gt;NORMA!$D$9,"NO CUMPLE","CUMPLE")</f>
        <v>CUMPLE</v>
      </c>
      <c r="S288" s="51" t="str">
        <f>IF($K288&gt;NORMA!$D$10,"NO CUMPLE","CUMPLE")</f>
        <v>CUMPLE</v>
      </c>
      <c r="T288" s="51" t="str">
        <f>IF($J288&gt;NORMA!$D$11,"NO CUMPLE","CUMPLE")</f>
        <v>CUMPLE</v>
      </c>
      <c r="U288" s="51" t="str">
        <f>IF($G288&gt;NORMA!$D$12,"NO CUMPLE","CUMPLE")</f>
        <v>CUMPLE</v>
      </c>
      <c r="V288" s="51" t="str">
        <f>IF($H288&gt;NORMA!$D$13,"NO CUMPLE","CUMPLE")</f>
        <v>CUMPLE</v>
      </c>
      <c r="W288" s="51" t="str">
        <f>IF($O288&gt;NORMA!$D$14,"NO CUMPLE","CUMPLE")</f>
        <v>NO CUMPLE</v>
      </c>
      <c r="X288" s="51" t="str">
        <f>IF(AND($N288&gt;=NORMA!$Q$4, $N288&lt;=NORMA!$R$4),"CUMPLE","NO CUMPLE")</f>
        <v>CUMPLE</v>
      </c>
      <c r="Y288" s="51" t="str">
        <f>IF($I288&gt;NORMA!$D$16,"NO CUMPLE","CUMPLE")</f>
        <v>CUMPLE</v>
      </c>
      <c r="Z288" s="51" t="str">
        <f>IF($M288&lt;NORMA!$D$23,"NO CUMPLE","CUMPLE")</f>
        <v>CUMPLE</v>
      </c>
      <c r="AA288" s="51" t="str">
        <f>IF($E288&gt;NORMA!$D$24,"NO CUMPLE","CUMPLE")</f>
        <v>NO CUMPLE</v>
      </c>
      <c r="AB288" s="51" t="str">
        <f>IF($F288&gt;NORMA!$D$25,"NO CUMPLE","CUMPLE")</f>
        <v>NO CUMPLE</v>
      </c>
      <c r="AC288" s="51" t="str">
        <f>IF($K288&gt;NORMA!$D$26,"NO CUMPLE","CUMPLE")</f>
        <v>NO CUMPLE</v>
      </c>
      <c r="AD288" s="51" t="str">
        <f>IF($J288&gt;NORMA!$D$27,"NO CUMPLE","CUMPLE")</f>
        <v>CUMPLE</v>
      </c>
      <c r="AE288" s="51" t="str">
        <f>IF($G288&gt;NORMA!$D$28,"NO CUMPLE","CUMPLE")</f>
        <v>NO CUMPLE</v>
      </c>
      <c r="AF288" s="51" t="str">
        <f>IF($H288&gt;NORMA!$D$29,"NO CUMPLE","CUMPLE")</f>
        <v>NO CUMPLE</v>
      </c>
      <c r="AG288" s="51" t="str">
        <f>IF($O288&gt;NORMA!$D$30,"NO CUMPLE","CUMPLE")</f>
        <v>NO CUMPLE</v>
      </c>
      <c r="AH288" s="51" t="str">
        <f>IF(AND($N288&gt;=NORMA!$R$18, $N288&lt;=NORMA!$S$18),"CUMPLE","NO CUMPLE")</f>
        <v>CUMPLE</v>
      </c>
      <c r="AI288" s="51" t="str">
        <f>IF($I288&gt;NORMA!$D$32,"NO CUMPLE","CUMPLE")</f>
        <v>NO CUMPLE</v>
      </c>
    </row>
    <row r="289" spans="1:35" ht="14.25" customHeight="1" x14ac:dyDescent="0.35">
      <c r="A289" s="40" t="s">
        <v>60</v>
      </c>
      <c r="B289" s="91" t="s">
        <v>58</v>
      </c>
      <c r="C289" s="42">
        <v>42270</v>
      </c>
      <c r="D289" s="52">
        <v>0.33333333333333331</v>
      </c>
      <c r="E289" s="53">
        <v>83</v>
      </c>
      <c r="F289" s="53">
        <v>130</v>
      </c>
      <c r="G289" s="53">
        <v>21</v>
      </c>
      <c r="H289" s="53">
        <v>6.89</v>
      </c>
      <c r="I289" s="54">
        <v>1.33</v>
      </c>
      <c r="J289" s="54">
        <v>1.49</v>
      </c>
      <c r="K289" s="92">
        <v>33.784999999999997</v>
      </c>
      <c r="L289" s="55">
        <v>0.19018000000000002</v>
      </c>
      <c r="M289" s="50">
        <v>1.67</v>
      </c>
      <c r="N289" s="50">
        <v>8.0399999999999991</v>
      </c>
      <c r="O289" s="50">
        <v>1700000</v>
      </c>
      <c r="P289" s="51" t="str">
        <f>IF($M289&lt;NORMA!$D$7,"NO CUMPLE","CUMPLE")</f>
        <v>CUMPLE</v>
      </c>
      <c r="Q289" s="51" t="str">
        <f>IF($E289&gt;NORMA!$D$8,"NO CUMPLE","CUMPLE")</f>
        <v>CUMPLE</v>
      </c>
      <c r="R289" s="51" t="str">
        <f>IF($F289&gt;NORMA!$D$9,"NO CUMPLE","CUMPLE")</f>
        <v>CUMPLE</v>
      </c>
      <c r="S289" s="51" t="str">
        <f>IF($K289&gt;NORMA!$D$10,"NO CUMPLE","CUMPLE")</f>
        <v>CUMPLE</v>
      </c>
      <c r="T289" s="51" t="str">
        <f>IF($J289&gt;NORMA!$D$11,"NO CUMPLE","CUMPLE")</f>
        <v>CUMPLE</v>
      </c>
      <c r="U289" s="51" t="str">
        <f>IF($G289&gt;NORMA!$D$12,"NO CUMPLE","CUMPLE")</f>
        <v>CUMPLE</v>
      </c>
      <c r="V289" s="51" t="str">
        <f>IF($H289&gt;NORMA!$D$13,"NO CUMPLE","CUMPLE")</f>
        <v>CUMPLE</v>
      </c>
      <c r="W289" s="51" t="str">
        <f>IF($O289&gt;NORMA!$D$14,"NO CUMPLE","CUMPLE")</f>
        <v>NO CUMPLE</v>
      </c>
      <c r="X289" s="51" t="str">
        <f>IF(AND($N289&gt;=NORMA!$Q$4, $N289&lt;=NORMA!$R$4),"CUMPLE","NO CUMPLE")</f>
        <v>CUMPLE</v>
      </c>
      <c r="Y289" s="51" t="str">
        <f>IF($I289&gt;NORMA!$D$16,"NO CUMPLE","CUMPLE")</f>
        <v>CUMPLE</v>
      </c>
      <c r="Z289" s="51" t="str">
        <f>IF($M289&lt;NORMA!$D$23,"NO CUMPLE","CUMPLE")</f>
        <v>CUMPLE</v>
      </c>
      <c r="AA289" s="51" t="str">
        <f>IF($E289&gt;NORMA!$D$24,"NO CUMPLE","CUMPLE")</f>
        <v>NO CUMPLE</v>
      </c>
      <c r="AB289" s="51" t="str">
        <f>IF($F289&gt;NORMA!$D$25,"NO CUMPLE","CUMPLE")</f>
        <v>CUMPLE</v>
      </c>
      <c r="AC289" s="51" t="str">
        <f>IF($K289&gt;NORMA!$D$26,"NO CUMPLE","CUMPLE")</f>
        <v>NO CUMPLE</v>
      </c>
      <c r="AD289" s="51" t="str">
        <f>IF($J289&gt;NORMA!$D$27,"NO CUMPLE","CUMPLE")</f>
        <v>CUMPLE</v>
      </c>
      <c r="AE289" s="51" t="str">
        <f>IF($G289&gt;NORMA!$D$28,"NO CUMPLE","CUMPLE")</f>
        <v>CUMPLE</v>
      </c>
      <c r="AF289" s="51" t="str">
        <f>IF($H289&gt;NORMA!$D$29,"NO CUMPLE","CUMPLE")</f>
        <v>CUMPLE</v>
      </c>
      <c r="AG289" s="51" t="str">
        <f>IF($O289&gt;NORMA!$D$30,"NO CUMPLE","CUMPLE")</f>
        <v>NO CUMPLE</v>
      </c>
      <c r="AH289" s="51" t="str">
        <f>IF(AND($N289&gt;=NORMA!$R$18, $N289&lt;=NORMA!$S$18),"CUMPLE","NO CUMPLE")</f>
        <v>CUMPLE</v>
      </c>
      <c r="AI289" s="51" t="str">
        <f>IF($I289&gt;NORMA!$D$32,"NO CUMPLE","CUMPLE")</f>
        <v>NO CUMPLE</v>
      </c>
    </row>
    <row r="290" spans="1:35" ht="14.25" customHeight="1" x14ac:dyDescent="0.35">
      <c r="A290" s="40" t="s">
        <v>57</v>
      </c>
      <c r="B290" s="91" t="s">
        <v>58</v>
      </c>
      <c r="C290" s="42">
        <v>42271</v>
      </c>
      <c r="D290" s="52">
        <v>0.25</v>
      </c>
      <c r="E290" s="53">
        <v>65</v>
      </c>
      <c r="F290" s="53">
        <v>95</v>
      </c>
      <c r="G290" s="53">
        <v>8</v>
      </c>
      <c r="H290" s="53">
        <v>6.65</v>
      </c>
      <c r="I290" s="54">
        <v>1.1100000000000001</v>
      </c>
      <c r="J290" s="54">
        <v>5.04</v>
      </c>
      <c r="K290" s="92">
        <v>29.227</v>
      </c>
      <c r="L290" s="55">
        <v>0.19900000000000001</v>
      </c>
      <c r="M290" s="50">
        <v>0.97</v>
      </c>
      <c r="N290" s="50">
        <v>7.43</v>
      </c>
      <c r="O290" s="50">
        <v>2200000</v>
      </c>
      <c r="P290" s="51" t="str">
        <f>IF($M290&lt;NORMA!$D$7,"NO CUMPLE","CUMPLE")</f>
        <v>CUMPLE</v>
      </c>
      <c r="Q290" s="51" t="str">
        <f>IF($E290&gt;NORMA!$D$8,"NO CUMPLE","CUMPLE")</f>
        <v>CUMPLE</v>
      </c>
      <c r="R290" s="51" t="str">
        <f>IF($F290&gt;NORMA!$D$9,"NO CUMPLE","CUMPLE")</f>
        <v>CUMPLE</v>
      </c>
      <c r="S290" s="51" t="str">
        <f>IF($K290&gt;NORMA!$D$10,"NO CUMPLE","CUMPLE")</f>
        <v>CUMPLE</v>
      </c>
      <c r="T290" s="51" t="str">
        <f>IF($J290&gt;NORMA!$D$11,"NO CUMPLE","CUMPLE")</f>
        <v>CUMPLE</v>
      </c>
      <c r="U290" s="51" t="str">
        <f>IF($G290&gt;NORMA!$D$12,"NO CUMPLE","CUMPLE")</f>
        <v>CUMPLE</v>
      </c>
      <c r="V290" s="51" t="str">
        <f>IF($H290&gt;NORMA!$D$13,"NO CUMPLE","CUMPLE")</f>
        <v>CUMPLE</v>
      </c>
      <c r="W290" s="51" t="str">
        <f>IF($O290&gt;NORMA!$D$14,"NO CUMPLE","CUMPLE")</f>
        <v>NO CUMPLE</v>
      </c>
      <c r="X290" s="51" t="str">
        <f>IF(AND($N290&gt;=NORMA!$Q$4, $N290&lt;=NORMA!$R$4),"CUMPLE","NO CUMPLE")</f>
        <v>CUMPLE</v>
      </c>
      <c r="Y290" s="51" t="str">
        <f>IF($I290&gt;NORMA!$D$16,"NO CUMPLE","CUMPLE")</f>
        <v>CUMPLE</v>
      </c>
      <c r="Z290" s="51" t="str">
        <f>IF($M290&lt;NORMA!$D$23,"NO CUMPLE","CUMPLE")</f>
        <v>NO CUMPLE</v>
      </c>
      <c r="AA290" s="51" t="str">
        <f>IF($E290&gt;NORMA!$D$24,"NO CUMPLE","CUMPLE")</f>
        <v>CUMPLE</v>
      </c>
      <c r="AB290" s="51" t="str">
        <f>IF($F290&gt;NORMA!$D$25,"NO CUMPLE","CUMPLE")</f>
        <v>CUMPLE</v>
      </c>
      <c r="AC290" s="51" t="str">
        <f>IF($K290&gt;NORMA!$D$26,"NO CUMPLE","CUMPLE")</f>
        <v>NO CUMPLE</v>
      </c>
      <c r="AD290" s="51" t="str">
        <f>IF($J290&gt;NORMA!$D$27,"NO CUMPLE","CUMPLE")</f>
        <v>NO CUMPLE</v>
      </c>
      <c r="AE290" s="51" t="str">
        <f>IF($G290&gt;NORMA!$D$28,"NO CUMPLE","CUMPLE")</f>
        <v>CUMPLE</v>
      </c>
      <c r="AF290" s="51" t="str">
        <f>IF($H290&gt;NORMA!$D$29,"NO CUMPLE","CUMPLE")</f>
        <v>CUMPLE</v>
      </c>
      <c r="AG290" s="51" t="str">
        <f>IF($O290&gt;NORMA!$D$30,"NO CUMPLE","CUMPLE")</f>
        <v>NO CUMPLE</v>
      </c>
      <c r="AH290" s="51" t="str">
        <f>IF(AND($N290&gt;=NORMA!$R$18, $N290&lt;=NORMA!$S$18),"CUMPLE","NO CUMPLE")</f>
        <v>CUMPLE</v>
      </c>
      <c r="AI290" s="51" t="str">
        <f>IF($I290&gt;NORMA!$D$32,"NO CUMPLE","CUMPLE")</f>
        <v>NO CUMPLE</v>
      </c>
    </row>
    <row r="291" spans="1:35" ht="14.25" customHeight="1" x14ac:dyDescent="0.35">
      <c r="A291" s="40" t="s">
        <v>57</v>
      </c>
      <c r="B291" s="91" t="s">
        <v>58</v>
      </c>
      <c r="C291" s="42">
        <v>42271</v>
      </c>
      <c r="D291" s="52">
        <v>0.33333333333333331</v>
      </c>
      <c r="E291" s="53">
        <v>78</v>
      </c>
      <c r="F291" s="53">
        <v>122</v>
      </c>
      <c r="G291" s="53">
        <v>12</v>
      </c>
      <c r="H291" s="53">
        <v>6.02</v>
      </c>
      <c r="I291" s="54">
        <v>1.72</v>
      </c>
      <c r="J291" s="54">
        <v>6.24</v>
      </c>
      <c r="K291" s="92">
        <v>28.68</v>
      </c>
      <c r="L291" s="55">
        <v>0.17419999999999999</v>
      </c>
      <c r="M291" s="50">
        <v>1.05</v>
      </c>
      <c r="N291" s="50">
        <v>7.45</v>
      </c>
      <c r="O291" s="50">
        <v>1500000</v>
      </c>
      <c r="P291" s="51" t="str">
        <f>IF($M291&lt;NORMA!$D$7,"NO CUMPLE","CUMPLE")</f>
        <v>CUMPLE</v>
      </c>
      <c r="Q291" s="51" t="str">
        <f>IF($E291&gt;NORMA!$D$8,"NO CUMPLE","CUMPLE")</f>
        <v>CUMPLE</v>
      </c>
      <c r="R291" s="51" t="str">
        <f>IF($F291&gt;NORMA!$D$9,"NO CUMPLE","CUMPLE")</f>
        <v>CUMPLE</v>
      </c>
      <c r="S291" s="51" t="str">
        <f>IF($K291&gt;NORMA!$D$10,"NO CUMPLE","CUMPLE")</f>
        <v>CUMPLE</v>
      </c>
      <c r="T291" s="51" t="str">
        <f>IF($J291&gt;NORMA!$D$11,"NO CUMPLE","CUMPLE")</f>
        <v>NO CUMPLE</v>
      </c>
      <c r="U291" s="51" t="str">
        <f>IF($G291&gt;NORMA!$D$12,"NO CUMPLE","CUMPLE")</f>
        <v>CUMPLE</v>
      </c>
      <c r="V291" s="51" t="str">
        <f>IF($H291&gt;NORMA!$D$13,"NO CUMPLE","CUMPLE")</f>
        <v>CUMPLE</v>
      </c>
      <c r="W291" s="51" t="str">
        <f>IF($O291&gt;NORMA!$D$14,"NO CUMPLE","CUMPLE")</f>
        <v>NO CUMPLE</v>
      </c>
      <c r="X291" s="51" t="str">
        <f>IF(AND($N291&gt;=NORMA!$Q$4, $N291&lt;=NORMA!$R$4),"CUMPLE","NO CUMPLE")</f>
        <v>CUMPLE</v>
      </c>
      <c r="Y291" s="51" t="str">
        <f>IF($I291&gt;NORMA!$D$16,"NO CUMPLE","CUMPLE")</f>
        <v>CUMPLE</v>
      </c>
      <c r="Z291" s="51" t="str">
        <f>IF($M291&lt;NORMA!$D$23,"NO CUMPLE","CUMPLE")</f>
        <v>CUMPLE</v>
      </c>
      <c r="AA291" s="51" t="str">
        <f>IF($E291&gt;NORMA!$D$24,"NO CUMPLE","CUMPLE")</f>
        <v>CUMPLE</v>
      </c>
      <c r="AB291" s="51" t="str">
        <f>IF($F291&gt;NORMA!$D$25,"NO CUMPLE","CUMPLE")</f>
        <v>CUMPLE</v>
      </c>
      <c r="AC291" s="51" t="str">
        <f>IF($K291&gt;NORMA!$D$26,"NO CUMPLE","CUMPLE")</f>
        <v>NO CUMPLE</v>
      </c>
      <c r="AD291" s="51" t="str">
        <f>IF($J291&gt;NORMA!$D$27,"NO CUMPLE","CUMPLE")</f>
        <v>NO CUMPLE</v>
      </c>
      <c r="AE291" s="51" t="str">
        <f>IF($G291&gt;NORMA!$D$28,"NO CUMPLE","CUMPLE")</f>
        <v>CUMPLE</v>
      </c>
      <c r="AF291" s="51" t="str">
        <f>IF($H291&gt;NORMA!$D$29,"NO CUMPLE","CUMPLE")</f>
        <v>CUMPLE</v>
      </c>
      <c r="AG291" s="51" t="str">
        <f>IF($O291&gt;NORMA!$D$30,"NO CUMPLE","CUMPLE")</f>
        <v>NO CUMPLE</v>
      </c>
      <c r="AH291" s="51" t="str">
        <f>IF(AND($N291&gt;=NORMA!$R$18, $N291&lt;=NORMA!$S$18),"CUMPLE","NO CUMPLE")</f>
        <v>CUMPLE</v>
      </c>
      <c r="AI291" s="51" t="str">
        <f>IF($I291&gt;NORMA!$D$32,"NO CUMPLE","CUMPLE")</f>
        <v>NO CUMPLE</v>
      </c>
    </row>
    <row r="292" spans="1:35" ht="14.25" customHeight="1" x14ac:dyDescent="0.35">
      <c r="A292" s="40" t="s">
        <v>57</v>
      </c>
      <c r="B292" s="91" t="s">
        <v>58</v>
      </c>
      <c r="C292" s="42">
        <v>42271</v>
      </c>
      <c r="D292" s="52">
        <v>0.41666666666666669</v>
      </c>
      <c r="E292" s="53">
        <v>80</v>
      </c>
      <c r="F292" s="53">
        <v>121</v>
      </c>
      <c r="G292" s="53">
        <v>23</v>
      </c>
      <c r="H292" s="53">
        <v>6.71</v>
      </c>
      <c r="I292" s="54">
        <v>0.76300000000000001</v>
      </c>
      <c r="J292" s="54">
        <v>5.5</v>
      </c>
      <c r="K292" s="92">
        <v>26.106999999999999</v>
      </c>
      <c r="L292" s="55">
        <v>0.1976</v>
      </c>
      <c r="M292" s="50">
        <v>0.9</v>
      </c>
      <c r="N292" s="50">
        <v>7.43</v>
      </c>
      <c r="O292" s="50">
        <v>2800000</v>
      </c>
      <c r="P292" s="51" t="str">
        <f>IF($M292&lt;NORMA!$D$7,"NO CUMPLE","CUMPLE")</f>
        <v>CUMPLE</v>
      </c>
      <c r="Q292" s="51" t="str">
        <f>IF($E292&gt;NORMA!$D$8,"NO CUMPLE","CUMPLE")</f>
        <v>CUMPLE</v>
      </c>
      <c r="R292" s="51" t="str">
        <f>IF($F292&gt;NORMA!$D$9,"NO CUMPLE","CUMPLE")</f>
        <v>CUMPLE</v>
      </c>
      <c r="S292" s="51" t="str">
        <f>IF($K292&gt;NORMA!$D$10,"NO CUMPLE","CUMPLE")</f>
        <v>CUMPLE</v>
      </c>
      <c r="T292" s="51" t="str">
        <f>IF($J292&gt;NORMA!$D$11,"NO CUMPLE","CUMPLE")</f>
        <v>CUMPLE</v>
      </c>
      <c r="U292" s="51" t="str">
        <f>IF($G292&gt;NORMA!$D$12,"NO CUMPLE","CUMPLE")</f>
        <v>CUMPLE</v>
      </c>
      <c r="V292" s="51" t="str">
        <f>IF($H292&gt;NORMA!$D$13,"NO CUMPLE","CUMPLE")</f>
        <v>CUMPLE</v>
      </c>
      <c r="W292" s="51" t="str">
        <f>IF($O292&gt;NORMA!$D$14,"NO CUMPLE","CUMPLE")</f>
        <v>NO CUMPLE</v>
      </c>
      <c r="X292" s="51" t="str">
        <f>IF(AND($N292&gt;=NORMA!$Q$4, $N292&lt;=NORMA!$R$4),"CUMPLE","NO CUMPLE")</f>
        <v>CUMPLE</v>
      </c>
      <c r="Y292" s="51" t="str">
        <f>IF($I292&gt;NORMA!$D$16,"NO CUMPLE","CUMPLE")</f>
        <v>CUMPLE</v>
      </c>
      <c r="Z292" s="51" t="str">
        <f>IF($M292&lt;NORMA!$D$23,"NO CUMPLE","CUMPLE")</f>
        <v>NO CUMPLE</v>
      </c>
      <c r="AA292" s="51" t="str">
        <f>IF($E292&gt;NORMA!$D$24,"NO CUMPLE","CUMPLE")</f>
        <v>CUMPLE</v>
      </c>
      <c r="AB292" s="51" t="str">
        <f>IF($F292&gt;NORMA!$D$25,"NO CUMPLE","CUMPLE")</f>
        <v>CUMPLE</v>
      </c>
      <c r="AC292" s="51" t="str">
        <f>IF($K292&gt;NORMA!$D$26,"NO CUMPLE","CUMPLE")</f>
        <v>NO CUMPLE</v>
      </c>
      <c r="AD292" s="51" t="str">
        <f>IF($J292&gt;NORMA!$D$27,"NO CUMPLE","CUMPLE")</f>
        <v>NO CUMPLE</v>
      </c>
      <c r="AE292" s="51" t="str">
        <f>IF($G292&gt;NORMA!$D$28,"NO CUMPLE","CUMPLE")</f>
        <v>CUMPLE</v>
      </c>
      <c r="AF292" s="51" t="str">
        <f>IF($H292&gt;NORMA!$D$29,"NO CUMPLE","CUMPLE")</f>
        <v>CUMPLE</v>
      </c>
      <c r="AG292" s="51" t="str">
        <f>IF($O292&gt;NORMA!$D$30,"NO CUMPLE","CUMPLE")</f>
        <v>NO CUMPLE</v>
      </c>
      <c r="AH292" s="51" t="str">
        <f>IF(AND($N292&gt;=NORMA!$R$18, $N292&lt;=NORMA!$S$18),"CUMPLE","NO CUMPLE")</f>
        <v>CUMPLE</v>
      </c>
      <c r="AI292" s="51" t="str">
        <f>IF($I292&gt;NORMA!$D$32,"NO CUMPLE","CUMPLE")</f>
        <v>CUMPLE</v>
      </c>
    </row>
    <row r="293" spans="1:35" ht="14.25" customHeight="1" x14ac:dyDescent="0.35">
      <c r="A293" s="40" t="s">
        <v>57</v>
      </c>
      <c r="B293" s="91" t="s">
        <v>58</v>
      </c>
      <c r="C293" s="42">
        <v>42271</v>
      </c>
      <c r="D293" s="52">
        <v>0.5</v>
      </c>
      <c r="E293" s="53">
        <v>73</v>
      </c>
      <c r="F293" s="53">
        <v>111</v>
      </c>
      <c r="G293" s="53">
        <v>11</v>
      </c>
      <c r="H293" s="53">
        <v>5.6</v>
      </c>
      <c r="I293" s="54">
        <v>2.0499999999999998</v>
      </c>
      <c r="J293" s="54">
        <v>4.42</v>
      </c>
      <c r="K293" s="92">
        <v>30.483999999999998</v>
      </c>
      <c r="L293" s="55">
        <v>0.182</v>
      </c>
      <c r="M293" s="50">
        <v>0.97</v>
      </c>
      <c r="N293" s="50">
        <v>7.43</v>
      </c>
      <c r="O293" s="50">
        <v>3500000</v>
      </c>
      <c r="P293" s="51" t="str">
        <f>IF($M293&lt;NORMA!$D$7,"NO CUMPLE","CUMPLE")</f>
        <v>CUMPLE</v>
      </c>
      <c r="Q293" s="51" t="str">
        <f>IF($E293&gt;NORMA!$D$8,"NO CUMPLE","CUMPLE")</f>
        <v>CUMPLE</v>
      </c>
      <c r="R293" s="51" t="str">
        <f>IF($F293&gt;NORMA!$D$9,"NO CUMPLE","CUMPLE")</f>
        <v>CUMPLE</v>
      </c>
      <c r="S293" s="51" t="str">
        <f>IF($K293&gt;NORMA!$D$10,"NO CUMPLE","CUMPLE")</f>
        <v>CUMPLE</v>
      </c>
      <c r="T293" s="51" t="str">
        <f>IF($J293&gt;NORMA!$D$11,"NO CUMPLE","CUMPLE")</f>
        <v>CUMPLE</v>
      </c>
      <c r="U293" s="51" t="str">
        <f>IF($G293&gt;NORMA!$D$12,"NO CUMPLE","CUMPLE")</f>
        <v>CUMPLE</v>
      </c>
      <c r="V293" s="51" t="str">
        <f>IF($H293&gt;NORMA!$D$13,"NO CUMPLE","CUMPLE")</f>
        <v>CUMPLE</v>
      </c>
      <c r="W293" s="51" t="str">
        <f>IF($O293&gt;NORMA!$D$14,"NO CUMPLE","CUMPLE")</f>
        <v>NO CUMPLE</v>
      </c>
      <c r="X293" s="51" t="str">
        <f>IF(AND($N293&gt;=NORMA!$Q$4, $N293&lt;=NORMA!$R$4),"CUMPLE","NO CUMPLE")</f>
        <v>CUMPLE</v>
      </c>
      <c r="Y293" s="51" t="str">
        <f>IF($I293&gt;NORMA!$D$16,"NO CUMPLE","CUMPLE")</f>
        <v>CUMPLE</v>
      </c>
      <c r="Z293" s="51" t="str">
        <f>IF($M293&lt;NORMA!$D$23,"NO CUMPLE","CUMPLE")</f>
        <v>NO CUMPLE</v>
      </c>
      <c r="AA293" s="51" t="str">
        <f>IF($E293&gt;NORMA!$D$24,"NO CUMPLE","CUMPLE")</f>
        <v>CUMPLE</v>
      </c>
      <c r="AB293" s="51" t="str">
        <f>IF($F293&gt;NORMA!$D$25,"NO CUMPLE","CUMPLE")</f>
        <v>CUMPLE</v>
      </c>
      <c r="AC293" s="51" t="str">
        <f>IF($K293&gt;NORMA!$D$26,"NO CUMPLE","CUMPLE")</f>
        <v>NO CUMPLE</v>
      </c>
      <c r="AD293" s="51" t="str">
        <f>IF($J293&gt;NORMA!$D$27,"NO CUMPLE","CUMPLE")</f>
        <v>CUMPLE</v>
      </c>
      <c r="AE293" s="51" t="str">
        <f>IF($G293&gt;NORMA!$D$28,"NO CUMPLE","CUMPLE")</f>
        <v>CUMPLE</v>
      </c>
      <c r="AF293" s="51" t="str">
        <f>IF($H293&gt;NORMA!$D$29,"NO CUMPLE","CUMPLE")</f>
        <v>CUMPLE</v>
      </c>
      <c r="AG293" s="51" t="str">
        <f>IF($O293&gt;NORMA!$D$30,"NO CUMPLE","CUMPLE")</f>
        <v>NO CUMPLE</v>
      </c>
      <c r="AH293" s="51" t="str">
        <f>IF(AND($N293&gt;=NORMA!$R$18, $N293&lt;=NORMA!$S$18),"CUMPLE","NO CUMPLE")</f>
        <v>CUMPLE</v>
      </c>
      <c r="AI293" s="51" t="str">
        <f>IF($I293&gt;NORMA!$D$32,"NO CUMPLE","CUMPLE")</f>
        <v>NO CUMPLE</v>
      </c>
    </row>
    <row r="294" spans="1:35" ht="14.25" customHeight="1" x14ac:dyDescent="0.35">
      <c r="A294" s="40" t="s">
        <v>57</v>
      </c>
      <c r="B294" s="91" t="s">
        <v>58</v>
      </c>
      <c r="C294" s="42">
        <v>42271</v>
      </c>
      <c r="D294" s="52">
        <v>0.83333333333333337</v>
      </c>
      <c r="E294" s="53">
        <v>44</v>
      </c>
      <c r="F294" s="53">
        <v>67</v>
      </c>
      <c r="G294" s="53">
        <v>14</v>
      </c>
      <c r="H294" s="53">
        <v>2.4300000000000002</v>
      </c>
      <c r="I294" s="54">
        <v>0.746</v>
      </c>
      <c r="J294" s="54">
        <v>2.75</v>
      </c>
      <c r="K294" s="92">
        <v>21.660999999999998</v>
      </c>
      <c r="L294" s="55">
        <v>0.27612000000000003</v>
      </c>
      <c r="M294" s="50">
        <v>1.06</v>
      </c>
      <c r="N294" s="50">
        <v>7.3</v>
      </c>
      <c r="O294" s="50">
        <v>1400000</v>
      </c>
      <c r="P294" s="51" t="str">
        <f>IF($M294&lt;NORMA!$D$7,"NO CUMPLE","CUMPLE")</f>
        <v>CUMPLE</v>
      </c>
      <c r="Q294" s="51" t="str">
        <f>IF($E294&gt;NORMA!$D$8,"NO CUMPLE","CUMPLE")</f>
        <v>CUMPLE</v>
      </c>
      <c r="R294" s="51" t="str">
        <f>IF($F294&gt;NORMA!$D$9,"NO CUMPLE","CUMPLE")</f>
        <v>CUMPLE</v>
      </c>
      <c r="S294" s="51" t="str">
        <f>IF($K294&gt;NORMA!$D$10,"NO CUMPLE","CUMPLE")</f>
        <v>CUMPLE</v>
      </c>
      <c r="T294" s="51" t="str">
        <f>IF($J294&gt;NORMA!$D$11,"NO CUMPLE","CUMPLE")</f>
        <v>CUMPLE</v>
      </c>
      <c r="U294" s="51" t="str">
        <f>IF($G294&gt;NORMA!$D$12,"NO CUMPLE","CUMPLE")</f>
        <v>CUMPLE</v>
      </c>
      <c r="V294" s="51" t="str">
        <f>IF($H294&gt;NORMA!$D$13,"NO CUMPLE","CUMPLE")</f>
        <v>CUMPLE</v>
      </c>
      <c r="W294" s="51" t="str">
        <f>IF($O294&gt;NORMA!$D$14,"NO CUMPLE","CUMPLE")</f>
        <v>NO CUMPLE</v>
      </c>
      <c r="X294" s="51" t="str">
        <f>IF(AND($N294&gt;=NORMA!$Q$4, $N294&lt;=NORMA!$R$4),"CUMPLE","NO CUMPLE")</f>
        <v>CUMPLE</v>
      </c>
      <c r="Y294" s="51" t="str">
        <f>IF($I294&gt;NORMA!$D$16,"NO CUMPLE","CUMPLE")</f>
        <v>CUMPLE</v>
      </c>
      <c r="Z294" s="51" t="str">
        <f>IF($M294&lt;NORMA!$D$23,"NO CUMPLE","CUMPLE")</f>
        <v>CUMPLE</v>
      </c>
      <c r="AA294" s="51" t="str">
        <f>IF($E294&gt;NORMA!$D$24,"NO CUMPLE","CUMPLE")</f>
        <v>CUMPLE</v>
      </c>
      <c r="AB294" s="51" t="str">
        <f>IF($F294&gt;NORMA!$D$25,"NO CUMPLE","CUMPLE")</f>
        <v>CUMPLE</v>
      </c>
      <c r="AC294" s="51" t="str">
        <f>IF($K294&gt;NORMA!$D$26,"NO CUMPLE","CUMPLE")</f>
        <v>NO CUMPLE</v>
      </c>
      <c r="AD294" s="51" t="str">
        <f>IF($J294&gt;NORMA!$D$27,"NO CUMPLE","CUMPLE")</f>
        <v>CUMPLE</v>
      </c>
      <c r="AE294" s="51" t="str">
        <f>IF($G294&gt;NORMA!$D$28,"NO CUMPLE","CUMPLE")</f>
        <v>CUMPLE</v>
      </c>
      <c r="AF294" s="51" t="str">
        <f>IF($H294&gt;NORMA!$D$29,"NO CUMPLE","CUMPLE")</f>
        <v>CUMPLE</v>
      </c>
      <c r="AG294" s="51" t="str">
        <f>IF($O294&gt;NORMA!$D$30,"NO CUMPLE","CUMPLE")</f>
        <v>NO CUMPLE</v>
      </c>
      <c r="AH294" s="51" t="str">
        <f>IF(AND($N294&gt;=NORMA!$R$18, $N294&lt;=NORMA!$S$18),"CUMPLE","NO CUMPLE")</f>
        <v>CUMPLE</v>
      </c>
      <c r="AI294" s="51" t="str">
        <f>IF($I294&gt;NORMA!$D$32,"NO CUMPLE","CUMPLE")</f>
        <v>CUMPLE</v>
      </c>
    </row>
    <row r="295" spans="1:35" ht="14.25" customHeight="1" x14ac:dyDescent="0.35">
      <c r="A295" s="40" t="s">
        <v>57</v>
      </c>
      <c r="B295" s="91" t="s">
        <v>58</v>
      </c>
      <c r="C295" s="42">
        <v>42271</v>
      </c>
      <c r="D295" s="52">
        <v>8.3333333333333329E-2</v>
      </c>
      <c r="E295" s="53">
        <v>73</v>
      </c>
      <c r="F295" s="53">
        <v>106</v>
      </c>
      <c r="G295" s="53">
        <v>23</v>
      </c>
      <c r="H295" s="53">
        <v>7.13</v>
      </c>
      <c r="I295" s="54">
        <v>1.1299999999999999</v>
      </c>
      <c r="J295" s="54">
        <v>2.65</v>
      </c>
      <c r="K295" s="92">
        <v>26.69</v>
      </c>
      <c r="L295" s="55">
        <v>0.2576</v>
      </c>
      <c r="M295" s="50">
        <v>1.33</v>
      </c>
      <c r="N295" s="50">
        <v>7.53</v>
      </c>
      <c r="O295" s="50">
        <v>1100000</v>
      </c>
      <c r="P295" s="51" t="str">
        <f>IF($M295&lt;NORMA!$D$7,"NO CUMPLE","CUMPLE")</f>
        <v>CUMPLE</v>
      </c>
      <c r="Q295" s="51" t="str">
        <f>IF($E295&gt;NORMA!$D$8,"NO CUMPLE","CUMPLE")</f>
        <v>CUMPLE</v>
      </c>
      <c r="R295" s="51" t="str">
        <f>IF($F295&gt;NORMA!$D$9,"NO CUMPLE","CUMPLE")</f>
        <v>CUMPLE</v>
      </c>
      <c r="S295" s="51" t="str">
        <f>IF($K295&gt;NORMA!$D$10,"NO CUMPLE","CUMPLE")</f>
        <v>CUMPLE</v>
      </c>
      <c r="T295" s="51" t="str">
        <f>IF($J295&gt;NORMA!$D$11,"NO CUMPLE","CUMPLE")</f>
        <v>CUMPLE</v>
      </c>
      <c r="U295" s="51" t="str">
        <f>IF($G295&gt;NORMA!$D$12,"NO CUMPLE","CUMPLE")</f>
        <v>CUMPLE</v>
      </c>
      <c r="V295" s="51" t="str">
        <f>IF($H295&gt;NORMA!$D$13,"NO CUMPLE","CUMPLE")</f>
        <v>CUMPLE</v>
      </c>
      <c r="W295" s="51" t="str">
        <f>IF($O295&gt;NORMA!$D$14,"NO CUMPLE","CUMPLE")</f>
        <v>NO CUMPLE</v>
      </c>
      <c r="X295" s="51" t="str">
        <f>IF(AND($N295&gt;=NORMA!$Q$4, $N295&lt;=NORMA!$R$4),"CUMPLE","NO CUMPLE")</f>
        <v>CUMPLE</v>
      </c>
      <c r="Y295" s="51" t="str">
        <f>IF($I295&gt;NORMA!$D$16,"NO CUMPLE","CUMPLE")</f>
        <v>CUMPLE</v>
      </c>
      <c r="Z295" s="51" t="str">
        <f>IF($M295&lt;NORMA!$D$23,"NO CUMPLE","CUMPLE")</f>
        <v>CUMPLE</v>
      </c>
      <c r="AA295" s="51" t="str">
        <f>IF($E295&gt;NORMA!$D$24,"NO CUMPLE","CUMPLE")</f>
        <v>CUMPLE</v>
      </c>
      <c r="AB295" s="51" t="str">
        <f>IF($F295&gt;NORMA!$D$25,"NO CUMPLE","CUMPLE")</f>
        <v>CUMPLE</v>
      </c>
      <c r="AC295" s="51" t="str">
        <f>IF($K295&gt;NORMA!$D$26,"NO CUMPLE","CUMPLE")</f>
        <v>NO CUMPLE</v>
      </c>
      <c r="AD295" s="51" t="str">
        <f>IF($J295&gt;NORMA!$D$27,"NO CUMPLE","CUMPLE")</f>
        <v>CUMPLE</v>
      </c>
      <c r="AE295" s="51" t="str">
        <f>IF($G295&gt;NORMA!$D$28,"NO CUMPLE","CUMPLE")</f>
        <v>CUMPLE</v>
      </c>
      <c r="AF295" s="51" t="str">
        <f>IF($H295&gt;NORMA!$D$29,"NO CUMPLE","CUMPLE")</f>
        <v>CUMPLE</v>
      </c>
      <c r="AG295" s="51" t="str">
        <f>IF($O295&gt;NORMA!$D$30,"NO CUMPLE","CUMPLE")</f>
        <v>NO CUMPLE</v>
      </c>
      <c r="AH295" s="51" t="str">
        <f>IF(AND($N295&gt;=NORMA!$R$18, $N295&lt;=NORMA!$S$18),"CUMPLE","NO CUMPLE")</f>
        <v>CUMPLE</v>
      </c>
      <c r="AI295" s="51" t="str">
        <f>IF($I295&gt;NORMA!$D$32,"NO CUMPLE","CUMPLE")</f>
        <v>NO CUMPLE</v>
      </c>
    </row>
    <row r="296" spans="1:35" ht="14.25" customHeight="1" x14ac:dyDescent="0.35">
      <c r="A296" s="40" t="s">
        <v>57</v>
      </c>
      <c r="B296" s="91" t="s">
        <v>58</v>
      </c>
      <c r="C296" s="42">
        <v>42271</v>
      </c>
      <c r="D296" s="52">
        <v>0.16666666666666666</v>
      </c>
      <c r="E296" s="53">
        <v>52</v>
      </c>
      <c r="F296" s="53">
        <v>84</v>
      </c>
      <c r="G296" s="53">
        <v>23</v>
      </c>
      <c r="H296" s="53">
        <v>3.19</v>
      </c>
      <c r="I296" s="54">
        <v>0.67700000000000005</v>
      </c>
      <c r="J296" s="54">
        <v>2.5499999999999998</v>
      </c>
      <c r="K296" s="92">
        <v>24.015000000000001</v>
      </c>
      <c r="L296" s="55">
        <v>0.2828</v>
      </c>
      <c r="M296" s="50">
        <v>1.5</v>
      </c>
      <c r="N296" s="50">
        <v>7.52</v>
      </c>
      <c r="O296" s="50">
        <v>1100000</v>
      </c>
      <c r="P296" s="51" t="str">
        <f>IF($M296&lt;NORMA!$D$7,"NO CUMPLE","CUMPLE")</f>
        <v>CUMPLE</v>
      </c>
      <c r="Q296" s="51" t="str">
        <f>IF($E296&gt;NORMA!$D$8,"NO CUMPLE","CUMPLE")</f>
        <v>CUMPLE</v>
      </c>
      <c r="R296" s="51" t="str">
        <f>IF($F296&gt;NORMA!$D$9,"NO CUMPLE","CUMPLE")</f>
        <v>CUMPLE</v>
      </c>
      <c r="S296" s="51" t="str">
        <f>IF($K296&gt;NORMA!$D$10,"NO CUMPLE","CUMPLE")</f>
        <v>CUMPLE</v>
      </c>
      <c r="T296" s="51" t="str">
        <f>IF($J296&gt;NORMA!$D$11,"NO CUMPLE","CUMPLE")</f>
        <v>CUMPLE</v>
      </c>
      <c r="U296" s="51" t="str">
        <f>IF($G296&gt;NORMA!$D$12,"NO CUMPLE","CUMPLE")</f>
        <v>CUMPLE</v>
      </c>
      <c r="V296" s="51" t="str">
        <f>IF($H296&gt;NORMA!$D$13,"NO CUMPLE","CUMPLE")</f>
        <v>CUMPLE</v>
      </c>
      <c r="W296" s="51" t="str">
        <f>IF($O296&gt;NORMA!$D$14,"NO CUMPLE","CUMPLE")</f>
        <v>NO CUMPLE</v>
      </c>
      <c r="X296" s="51" t="str">
        <f>IF(AND($N296&gt;=NORMA!$Q$4, $N296&lt;=NORMA!$R$4),"CUMPLE","NO CUMPLE")</f>
        <v>CUMPLE</v>
      </c>
      <c r="Y296" s="51" t="str">
        <f>IF($I296&gt;NORMA!$D$16,"NO CUMPLE","CUMPLE")</f>
        <v>CUMPLE</v>
      </c>
      <c r="Z296" s="51" t="str">
        <f>IF($M296&lt;NORMA!$D$23,"NO CUMPLE","CUMPLE")</f>
        <v>CUMPLE</v>
      </c>
      <c r="AA296" s="51" t="str">
        <f>IF($E296&gt;NORMA!$D$24,"NO CUMPLE","CUMPLE")</f>
        <v>CUMPLE</v>
      </c>
      <c r="AB296" s="51" t="str">
        <f>IF($F296&gt;NORMA!$D$25,"NO CUMPLE","CUMPLE")</f>
        <v>CUMPLE</v>
      </c>
      <c r="AC296" s="51" t="str">
        <f>IF($K296&gt;NORMA!$D$26,"NO CUMPLE","CUMPLE")</f>
        <v>NO CUMPLE</v>
      </c>
      <c r="AD296" s="51" t="str">
        <f>IF($J296&gt;NORMA!$D$27,"NO CUMPLE","CUMPLE")</f>
        <v>CUMPLE</v>
      </c>
      <c r="AE296" s="51" t="str">
        <f>IF($G296&gt;NORMA!$D$28,"NO CUMPLE","CUMPLE")</f>
        <v>CUMPLE</v>
      </c>
      <c r="AF296" s="51" t="str">
        <f>IF($H296&gt;NORMA!$D$29,"NO CUMPLE","CUMPLE")</f>
        <v>CUMPLE</v>
      </c>
      <c r="AG296" s="51" t="str">
        <f>IF($O296&gt;NORMA!$D$30,"NO CUMPLE","CUMPLE")</f>
        <v>NO CUMPLE</v>
      </c>
      <c r="AH296" s="51" t="str">
        <f>IF(AND($N296&gt;=NORMA!$R$18, $N296&lt;=NORMA!$S$18),"CUMPLE","NO CUMPLE")</f>
        <v>CUMPLE</v>
      </c>
      <c r="AI296" s="51" t="str">
        <f>IF($I296&gt;NORMA!$D$32,"NO CUMPLE","CUMPLE")</f>
        <v>CUMPLE</v>
      </c>
    </row>
    <row r="297" spans="1:35" ht="14.25" customHeight="1" x14ac:dyDescent="0.35">
      <c r="A297" s="40" t="s">
        <v>57</v>
      </c>
      <c r="B297" s="91" t="s">
        <v>58</v>
      </c>
      <c r="C297" s="42">
        <v>42271</v>
      </c>
      <c r="D297" s="52">
        <v>0.58333333333333337</v>
      </c>
      <c r="E297" s="53">
        <v>52</v>
      </c>
      <c r="F297" s="53">
        <v>68</v>
      </c>
      <c r="G297" s="53">
        <v>23</v>
      </c>
      <c r="H297" s="53">
        <v>5.14</v>
      </c>
      <c r="I297" s="54">
        <v>1.75</v>
      </c>
      <c r="J297" s="54">
        <v>4.07</v>
      </c>
      <c r="K297" s="92">
        <v>28.48</v>
      </c>
      <c r="L297" s="55">
        <v>0.1983</v>
      </c>
      <c r="M297" s="50">
        <v>0.94</v>
      </c>
      <c r="N297" s="50">
        <v>7.27</v>
      </c>
      <c r="O297" s="50">
        <v>1700000</v>
      </c>
      <c r="P297" s="51" t="str">
        <f>IF($M297&lt;NORMA!$D$7,"NO CUMPLE","CUMPLE")</f>
        <v>CUMPLE</v>
      </c>
      <c r="Q297" s="51" t="str">
        <f>IF($E297&gt;NORMA!$D$8,"NO CUMPLE","CUMPLE")</f>
        <v>CUMPLE</v>
      </c>
      <c r="R297" s="51" t="str">
        <f>IF($F297&gt;NORMA!$D$9,"NO CUMPLE","CUMPLE")</f>
        <v>CUMPLE</v>
      </c>
      <c r="S297" s="51" t="str">
        <f>IF($K297&gt;NORMA!$D$10,"NO CUMPLE","CUMPLE")</f>
        <v>CUMPLE</v>
      </c>
      <c r="T297" s="51" t="str">
        <f>IF($J297&gt;NORMA!$D$11,"NO CUMPLE","CUMPLE")</f>
        <v>CUMPLE</v>
      </c>
      <c r="U297" s="51" t="str">
        <f>IF($G297&gt;NORMA!$D$12,"NO CUMPLE","CUMPLE")</f>
        <v>CUMPLE</v>
      </c>
      <c r="V297" s="51" t="str">
        <f>IF($H297&gt;NORMA!$D$13,"NO CUMPLE","CUMPLE")</f>
        <v>CUMPLE</v>
      </c>
      <c r="W297" s="51" t="str">
        <f>IF($O297&gt;NORMA!$D$14,"NO CUMPLE","CUMPLE")</f>
        <v>NO CUMPLE</v>
      </c>
      <c r="X297" s="51" t="str">
        <f>IF(AND($N297&gt;=NORMA!$Q$4, $N297&lt;=NORMA!$R$4),"CUMPLE","NO CUMPLE")</f>
        <v>CUMPLE</v>
      </c>
      <c r="Y297" s="51" t="str">
        <f>IF($I297&gt;NORMA!$D$16,"NO CUMPLE","CUMPLE")</f>
        <v>CUMPLE</v>
      </c>
      <c r="Z297" s="51" t="str">
        <f>IF($M297&lt;NORMA!$D$23,"NO CUMPLE","CUMPLE")</f>
        <v>NO CUMPLE</v>
      </c>
      <c r="AA297" s="51" t="str">
        <f>IF($E297&gt;NORMA!$D$24,"NO CUMPLE","CUMPLE")</f>
        <v>CUMPLE</v>
      </c>
      <c r="AB297" s="51" t="str">
        <f>IF($F297&gt;NORMA!$D$25,"NO CUMPLE","CUMPLE")</f>
        <v>CUMPLE</v>
      </c>
      <c r="AC297" s="51" t="str">
        <f>IF($K297&gt;NORMA!$D$26,"NO CUMPLE","CUMPLE")</f>
        <v>NO CUMPLE</v>
      </c>
      <c r="AD297" s="51" t="str">
        <f>IF($J297&gt;NORMA!$D$27,"NO CUMPLE","CUMPLE")</f>
        <v>CUMPLE</v>
      </c>
      <c r="AE297" s="51" t="str">
        <f>IF($G297&gt;NORMA!$D$28,"NO CUMPLE","CUMPLE")</f>
        <v>CUMPLE</v>
      </c>
      <c r="AF297" s="51" t="str">
        <f>IF($H297&gt;NORMA!$D$29,"NO CUMPLE","CUMPLE")</f>
        <v>CUMPLE</v>
      </c>
      <c r="AG297" s="51" t="str">
        <f>IF($O297&gt;NORMA!$D$30,"NO CUMPLE","CUMPLE")</f>
        <v>NO CUMPLE</v>
      </c>
      <c r="AH297" s="51" t="str">
        <f>IF(AND($N297&gt;=NORMA!$R$18, $N297&lt;=NORMA!$S$18),"CUMPLE","NO CUMPLE")</f>
        <v>CUMPLE</v>
      </c>
      <c r="AI297" s="51" t="str">
        <f>IF($I297&gt;NORMA!$D$32,"NO CUMPLE","CUMPLE")</f>
        <v>NO CUMPLE</v>
      </c>
    </row>
    <row r="298" spans="1:35" ht="14.25" customHeight="1" x14ac:dyDescent="0.35">
      <c r="A298" s="40" t="s">
        <v>57</v>
      </c>
      <c r="B298" s="91" t="s">
        <v>58</v>
      </c>
      <c r="C298" s="42">
        <v>42271</v>
      </c>
      <c r="D298" s="52">
        <v>0.66666666666666663</v>
      </c>
      <c r="E298" s="53">
        <v>37</v>
      </c>
      <c r="F298" s="53">
        <v>59</v>
      </c>
      <c r="G298" s="53">
        <v>17</v>
      </c>
      <c r="H298" s="53">
        <v>3.15</v>
      </c>
      <c r="I298" s="54">
        <v>1.97</v>
      </c>
      <c r="J298" s="54">
        <v>4.26</v>
      </c>
      <c r="K298" s="92">
        <v>23.619999999999997</v>
      </c>
      <c r="L298" s="55">
        <v>0.25883999999999996</v>
      </c>
      <c r="M298" s="50">
        <v>1.0900000000000001</v>
      </c>
      <c r="N298" s="50">
        <v>7.24</v>
      </c>
      <c r="O298" s="50">
        <v>2100000</v>
      </c>
      <c r="P298" s="51" t="str">
        <f>IF($M298&lt;NORMA!$D$7,"NO CUMPLE","CUMPLE")</f>
        <v>CUMPLE</v>
      </c>
      <c r="Q298" s="51" t="str">
        <f>IF($E298&gt;NORMA!$D$8,"NO CUMPLE","CUMPLE")</f>
        <v>CUMPLE</v>
      </c>
      <c r="R298" s="51" t="str">
        <f>IF($F298&gt;NORMA!$D$9,"NO CUMPLE","CUMPLE")</f>
        <v>CUMPLE</v>
      </c>
      <c r="S298" s="51" t="str">
        <f>IF($K298&gt;NORMA!$D$10,"NO CUMPLE","CUMPLE")</f>
        <v>CUMPLE</v>
      </c>
      <c r="T298" s="51" t="str">
        <f>IF($J298&gt;NORMA!$D$11,"NO CUMPLE","CUMPLE")</f>
        <v>CUMPLE</v>
      </c>
      <c r="U298" s="51" t="str">
        <f>IF($G298&gt;NORMA!$D$12,"NO CUMPLE","CUMPLE")</f>
        <v>CUMPLE</v>
      </c>
      <c r="V298" s="51" t="str">
        <f>IF($H298&gt;NORMA!$D$13,"NO CUMPLE","CUMPLE")</f>
        <v>CUMPLE</v>
      </c>
      <c r="W298" s="51" t="str">
        <f>IF($O298&gt;NORMA!$D$14,"NO CUMPLE","CUMPLE")</f>
        <v>NO CUMPLE</v>
      </c>
      <c r="X298" s="51" t="str">
        <f>IF(AND($N298&gt;=NORMA!$Q$4, $N298&lt;=NORMA!$R$4),"CUMPLE","NO CUMPLE")</f>
        <v>CUMPLE</v>
      </c>
      <c r="Y298" s="51" t="str">
        <f>IF($I298&gt;NORMA!$D$16,"NO CUMPLE","CUMPLE")</f>
        <v>CUMPLE</v>
      </c>
      <c r="Z298" s="51" t="str">
        <f>IF($M298&lt;NORMA!$D$23,"NO CUMPLE","CUMPLE")</f>
        <v>CUMPLE</v>
      </c>
      <c r="AA298" s="51" t="str">
        <f>IF($E298&gt;NORMA!$D$24,"NO CUMPLE","CUMPLE")</f>
        <v>CUMPLE</v>
      </c>
      <c r="AB298" s="51" t="str">
        <f>IF($F298&gt;NORMA!$D$25,"NO CUMPLE","CUMPLE")</f>
        <v>CUMPLE</v>
      </c>
      <c r="AC298" s="51" t="str">
        <f>IF($K298&gt;NORMA!$D$26,"NO CUMPLE","CUMPLE")</f>
        <v>NO CUMPLE</v>
      </c>
      <c r="AD298" s="51" t="str">
        <f>IF($J298&gt;NORMA!$D$27,"NO CUMPLE","CUMPLE")</f>
        <v>CUMPLE</v>
      </c>
      <c r="AE298" s="51" t="str">
        <f>IF($G298&gt;NORMA!$D$28,"NO CUMPLE","CUMPLE")</f>
        <v>CUMPLE</v>
      </c>
      <c r="AF298" s="51" t="str">
        <f>IF($H298&gt;NORMA!$D$29,"NO CUMPLE","CUMPLE")</f>
        <v>CUMPLE</v>
      </c>
      <c r="AG298" s="51" t="str">
        <f>IF($O298&gt;NORMA!$D$30,"NO CUMPLE","CUMPLE")</f>
        <v>NO CUMPLE</v>
      </c>
      <c r="AH298" s="51" t="str">
        <f>IF(AND($N298&gt;=NORMA!$R$18, $N298&lt;=NORMA!$S$18),"CUMPLE","NO CUMPLE")</f>
        <v>CUMPLE</v>
      </c>
      <c r="AI298" s="51" t="str">
        <f>IF($I298&gt;NORMA!$D$32,"NO CUMPLE","CUMPLE")</f>
        <v>NO CUMPLE</v>
      </c>
    </row>
    <row r="299" spans="1:35" ht="14.25" customHeight="1" x14ac:dyDescent="0.35">
      <c r="A299" s="40" t="s">
        <v>57</v>
      </c>
      <c r="B299" s="91" t="s">
        <v>58</v>
      </c>
      <c r="C299" s="42">
        <v>42271</v>
      </c>
      <c r="D299" s="52">
        <v>0.75</v>
      </c>
      <c r="E299" s="53">
        <v>44</v>
      </c>
      <c r="F299" s="53">
        <v>66</v>
      </c>
      <c r="G299" s="53">
        <v>11</v>
      </c>
      <c r="H299" s="53">
        <v>3.15</v>
      </c>
      <c r="I299" s="54">
        <v>0.58499999999999996</v>
      </c>
      <c r="J299" s="54">
        <v>2.36</v>
      </c>
      <c r="K299" s="92">
        <v>18.713000000000001</v>
      </c>
      <c r="L299" s="55">
        <v>0.27522000000000002</v>
      </c>
      <c r="M299" s="50">
        <v>1</v>
      </c>
      <c r="N299" s="50">
        <v>7.3</v>
      </c>
      <c r="O299" s="50">
        <v>1500000</v>
      </c>
      <c r="P299" s="51" t="str">
        <f>IF($M299&lt;NORMA!$D$7,"NO CUMPLE","CUMPLE")</f>
        <v>CUMPLE</v>
      </c>
      <c r="Q299" s="51" t="str">
        <f>IF($E299&gt;NORMA!$D$8,"NO CUMPLE","CUMPLE")</f>
        <v>CUMPLE</v>
      </c>
      <c r="R299" s="51" t="str">
        <f>IF($F299&gt;NORMA!$D$9,"NO CUMPLE","CUMPLE")</f>
        <v>CUMPLE</v>
      </c>
      <c r="S299" s="51" t="str">
        <f>IF($K299&gt;NORMA!$D$10,"NO CUMPLE","CUMPLE")</f>
        <v>CUMPLE</v>
      </c>
      <c r="T299" s="51" t="str">
        <f>IF($J299&gt;NORMA!$D$11,"NO CUMPLE","CUMPLE")</f>
        <v>CUMPLE</v>
      </c>
      <c r="U299" s="51" t="str">
        <f>IF($G299&gt;NORMA!$D$12,"NO CUMPLE","CUMPLE")</f>
        <v>CUMPLE</v>
      </c>
      <c r="V299" s="51" t="str">
        <f>IF($H299&gt;NORMA!$D$13,"NO CUMPLE","CUMPLE")</f>
        <v>CUMPLE</v>
      </c>
      <c r="W299" s="51" t="str">
        <f>IF($O299&gt;NORMA!$D$14,"NO CUMPLE","CUMPLE")</f>
        <v>NO CUMPLE</v>
      </c>
      <c r="X299" s="51" t="str">
        <f>IF(AND($N299&gt;=NORMA!$Q$4, $N299&lt;=NORMA!$R$4),"CUMPLE","NO CUMPLE")</f>
        <v>CUMPLE</v>
      </c>
      <c r="Y299" s="51" t="str">
        <f>IF($I299&gt;NORMA!$D$16,"NO CUMPLE","CUMPLE")</f>
        <v>CUMPLE</v>
      </c>
      <c r="Z299" s="51" t="str">
        <f>IF($M299&lt;NORMA!$D$23,"NO CUMPLE","CUMPLE")</f>
        <v>CUMPLE</v>
      </c>
      <c r="AA299" s="51" t="str">
        <f>IF($E299&gt;NORMA!$D$24,"NO CUMPLE","CUMPLE")</f>
        <v>CUMPLE</v>
      </c>
      <c r="AB299" s="51" t="str">
        <f>IF($F299&gt;NORMA!$D$25,"NO CUMPLE","CUMPLE")</f>
        <v>CUMPLE</v>
      </c>
      <c r="AC299" s="51" t="str">
        <f>IF($K299&gt;NORMA!$D$26,"NO CUMPLE","CUMPLE")</f>
        <v>NO CUMPLE</v>
      </c>
      <c r="AD299" s="51" t="str">
        <f>IF($J299&gt;NORMA!$D$27,"NO CUMPLE","CUMPLE")</f>
        <v>CUMPLE</v>
      </c>
      <c r="AE299" s="51" t="str">
        <f>IF($G299&gt;NORMA!$D$28,"NO CUMPLE","CUMPLE")</f>
        <v>CUMPLE</v>
      </c>
      <c r="AF299" s="51" t="str">
        <f>IF($H299&gt;NORMA!$D$29,"NO CUMPLE","CUMPLE")</f>
        <v>CUMPLE</v>
      </c>
      <c r="AG299" s="51" t="str">
        <f>IF($O299&gt;NORMA!$D$30,"NO CUMPLE","CUMPLE")</f>
        <v>NO CUMPLE</v>
      </c>
      <c r="AH299" s="51" t="str">
        <f>IF(AND($N299&gt;=NORMA!$R$18, $N299&lt;=NORMA!$S$18),"CUMPLE","NO CUMPLE")</f>
        <v>CUMPLE</v>
      </c>
      <c r="AI299" s="51" t="str">
        <f>IF($I299&gt;NORMA!$D$32,"NO CUMPLE","CUMPLE")</f>
        <v>CUMPLE</v>
      </c>
    </row>
    <row r="300" spans="1:35" ht="14.25" customHeight="1" x14ac:dyDescent="0.35">
      <c r="A300" s="40" t="s">
        <v>57</v>
      </c>
      <c r="B300" s="91" t="s">
        <v>58</v>
      </c>
      <c r="C300" s="42">
        <v>42271</v>
      </c>
      <c r="D300" s="52">
        <v>0.91666666666666663</v>
      </c>
      <c r="E300" s="53">
        <v>76</v>
      </c>
      <c r="F300" s="53">
        <v>101</v>
      </c>
      <c r="G300" s="53">
        <v>27</v>
      </c>
      <c r="H300" s="53">
        <v>4.84</v>
      </c>
      <c r="I300" s="54">
        <v>1.45</v>
      </c>
      <c r="J300" s="54">
        <v>3.11</v>
      </c>
      <c r="K300" s="92">
        <v>29.073999999999998</v>
      </c>
      <c r="L300" s="55">
        <v>0.26239999999999997</v>
      </c>
      <c r="M300" s="50">
        <v>0.95</v>
      </c>
      <c r="N300" s="50">
        <v>7.52</v>
      </c>
      <c r="O300" s="50">
        <v>17000000</v>
      </c>
      <c r="P300" s="51" t="str">
        <f>IF($M300&lt;NORMA!$D$7,"NO CUMPLE","CUMPLE")</f>
        <v>CUMPLE</v>
      </c>
      <c r="Q300" s="51" t="str">
        <f>IF($E300&gt;NORMA!$D$8,"NO CUMPLE","CUMPLE")</f>
        <v>CUMPLE</v>
      </c>
      <c r="R300" s="51" t="str">
        <f>IF($F300&gt;NORMA!$D$9,"NO CUMPLE","CUMPLE")</f>
        <v>CUMPLE</v>
      </c>
      <c r="S300" s="51" t="str">
        <f>IF($K300&gt;NORMA!$D$10,"NO CUMPLE","CUMPLE")</f>
        <v>CUMPLE</v>
      </c>
      <c r="T300" s="51" t="str">
        <f>IF($J300&gt;NORMA!$D$11,"NO CUMPLE","CUMPLE")</f>
        <v>CUMPLE</v>
      </c>
      <c r="U300" s="51" t="str">
        <f>IF($G300&gt;NORMA!$D$12,"NO CUMPLE","CUMPLE")</f>
        <v>CUMPLE</v>
      </c>
      <c r="V300" s="51" t="str">
        <f>IF($H300&gt;NORMA!$D$13,"NO CUMPLE","CUMPLE")</f>
        <v>CUMPLE</v>
      </c>
      <c r="W300" s="51" t="str">
        <f>IF($O300&gt;NORMA!$D$14,"NO CUMPLE","CUMPLE")</f>
        <v>NO CUMPLE</v>
      </c>
      <c r="X300" s="51" t="str">
        <f>IF(AND($N300&gt;=NORMA!$Q$4, $N300&lt;=NORMA!$R$4),"CUMPLE","NO CUMPLE")</f>
        <v>CUMPLE</v>
      </c>
      <c r="Y300" s="51" t="str">
        <f>IF($I300&gt;NORMA!$D$16,"NO CUMPLE","CUMPLE")</f>
        <v>CUMPLE</v>
      </c>
      <c r="Z300" s="51" t="str">
        <f>IF($M300&lt;NORMA!$D$23,"NO CUMPLE","CUMPLE")</f>
        <v>NO CUMPLE</v>
      </c>
      <c r="AA300" s="51" t="str">
        <f>IF($E300&gt;NORMA!$D$24,"NO CUMPLE","CUMPLE")</f>
        <v>CUMPLE</v>
      </c>
      <c r="AB300" s="51" t="str">
        <f>IF($F300&gt;NORMA!$D$25,"NO CUMPLE","CUMPLE")</f>
        <v>CUMPLE</v>
      </c>
      <c r="AC300" s="51" t="str">
        <f>IF($K300&gt;NORMA!$D$26,"NO CUMPLE","CUMPLE")</f>
        <v>NO CUMPLE</v>
      </c>
      <c r="AD300" s="51" t="str">
        <f>IF($J300&gt;NORMA!$D$27,"NO CUMPLE","CUMPLE")</f>
        <v>CUMPLE</v>
      </c>
      <c r="AE300" s="51" t="str">
        <f>IF($G300&gt;NORMA!$D$28,"NO CUMPLE","CUMPLE")</f>
        <v>CUMPLE</v>
      </c>
      <c r="AF300" s="51" t="str">
        <f>IF($H300&gt;NORMA!$D$29,"NO CUMPLE","CUMPLE")</f>
        <v>CUMPLE</v>
      </c>
      <c r="AG300" s="51" t="str">
        <f>IF($O300&gt;NORMA!$D$30,"NO CUMPLE","CUMPLE")</f>
        <v>NO CUMPLE</v>
      </c>
      <c r="AH300" s="51" t="str">
        <f>IF(AND($N300&gt;=NORMA!$R$18, $N300&lt;=NORMA!$S$18),"CUMPLE","NO CUMPLE")</f>
        <v>CUMPLE</v>
      </c>
      <c r="AI300" s="51" t="str">
        <f>IF($I300&gt;NORMA!$D$32,"NO CUMPLE","CUMPLE")</f>
        <v>NO CUMPLE</v>
      </c>
    </row>
    <row r="301" spans="1:35" ht="14.25" customHeight="1" x14ac:dyDescent="0.35">
      <c r="A301" s="40" t="s">
        <v>57</v>
      </c>
      <c r="B301" s="91" t="s">
        <v>58</v>
      </c>
      <c r="C301" s="42">
        <v>42272</v>
      </c>
      <c r="D301" s="52">
        <v>0</v>
      </c>
      <c r="E301" s="53">
        <v>50</v>
      </c>
      <c r="F301" s="53">
        <v>78</v>
      </c>
      <c r="G301" s="53">
        <v>7.7</v>
      </c>
      <c r="H301" s="53">
        <v>6.14</v>
      </c>
      <c r="I301" s="54">
        <v>1.37</v>
      </c>
      <c r="J301" s="54">
        <v>5.71</v>
      </c>
      <c r="K301" s="92">
        <v>29.774000000000001</v>
      </c>
      <c r="L301" s="55">
        <v>0.26600000000000001</v>
      </c>
      <c r="M301" s="50">
        <v>1.23</v>
      </c>
      <c r="N301" s="50">
        <v>7.55</v>
      </c>
      <c r="O301" s="50">
        <v>840000</v>
      </c>
      <c r="P301" s="51" t="str">
        <f>IF($M301&lt;NORMA!$D$7,"NO CUMPLE","CUMPLE")</f>
        <v>CUMPLE</v>
      </c>
      <c r="Q301" s="51" t="str">
        <f>IF($E301&gt;NORMA!$D$8,"NO CUMPLE","CUMPLE")</f>
        <v>CUMPLE</v>
      </c>
      <c r="R301" s="51" t="str">
        <f>IF($F301&gt;NORMA!$D$9,"NO CUMPLE","CUMPLE")</f>
        <v>CUMPLE</v>
      </c>
      <c r="S301" s="51" t="str">
        <f>IF($K301&gt;NORMA!$D$10,"NO CUMPLE","CUMPLE")</f>
        <v>CUMPLE</v>
      </c>
      <c r="T301" s="51" t="str">
        <f>IF($J301&gt;NORMA!$D$11,"NO CUMPLE","CUMPLE")</f>
        <v>CUMPLE</v>
      </c>
      <c r="U301" s="51" t="str">
        <f>IF($G301&gt;NORMA!$D$12,"NO CUMPLE","CUMPLE")</f>
        <v>CUMPLE</v>
      </c>
      <c r="V301" s="51" t="str">
        <f>IF($H301&gt;NORMA!$D$13,"NO CUMPLE","CUMPLE")</f>
        <v>CUMPLE</v>
      </c>
      <c r="W301" s="51" t="str">
        <f>IF($O301&gt;NORMA!$D$14,"NO CUMPLE","CUMPLE")</f>
        <v>CUMPLE</v>
      </c>
      <c r="X301" s="51" t="str">
        <f>IF(AND($N301&gt;=NORMA!$Q$4, $N301&lt;=NORMA!$R$4),"CUMPLE","NO CUMPLE")</f>
        <v>CUMPLE</v>
      </c>
      <c r="Y301" s="51" t="str">
        <f>IF($I301&gt;NORMA!$D$16,"NO CUMPLE","CUMPLE")</f>
        <v>CUMPLE</v>
      </c>
      <c r="Z301" s="51" t="str">
        <f>IF($M301&lt;NORMA!$D$23,"NO CUMPLE","CUMPLE")</f>
        <v>CUMPLE</v>
      </c>
      <c r="AA301" s="51" t="str">
        <f>IF($E301&gt;NORMA!$D$24,"NO CUMPLE","CUMPLE")</f>
        <v>CUMPLE</v>
      </c>
      <c r="AB301" s="51" t="str">
        <f>IF($F301&gt;NORMA!$D$25,"NO CUMPLE","CUMPLE")</f>
        <v>CUMPLE</v>
      </c>
      <c r="AC301" s="51" t="str">
        <f>IF($K301&gt;NORMA!$D$26,"NO CUMPLE","CUMPLE")</f>
        <v>NO CUMPLE</v>
      </c>
      <c r="AD301" s="51" t="str">
        <f>IF($J301&gt;NORMA!$D$27,"NO CUMPLE","CUMPLE")</f>
        <v>NO CUMPLE</v>
      </c>
      <c r="AE301" s="51" t="str">
        <f>IF($G301&gt;NORMA!$D$28,"NO CUMPLE","CUMPLE")</f>
        <v>CUMPLE</v>
      </c>
      <c r="AF301" s="51" t="str">
        <f>IF($H301&gt;NORMA!$D$29,"NO CUMPLE","CUMPLE")</f>
        <v>CUMPLE</v>
      </c>
      <c r="AG301" s="51" t="str">
        <f>IF($O301&gt;NORMA!$D$30,"NO CUMPLE","CUMPLE")</f>
        <v>NO CUMPLE</v>
      </c>
      <c r="AH301" s="51" t="str">
        <f>IF(AND($N301&gt;=NORMA!$R$18, $N301&lt;=NORMA!$S$18),"CUMPLE","NO CUMPLE")</f>
        <v>CUMPLE</v>
      </c>
      <c r="AI301" s="51" t="str">
        <f>IF($I301&gt;NORMA!$D$32,"NO CUMPLE","CUMPLE")</f>
        <v>NO CUMPLE</v>
      </c>
    </row>
    <row r="302" spans="1:35" ht="14.25" customHeight="1" x14ac:dyDescent="0.35">
      <c r="A302" s="40" t="s">
        <v>60</v>
      </c>
      <c r="B302" s="91" t="s">
        <v>58</v>
      </c>
      <c r="C302" s="42">
        <v>42282</v>
      </c>
      <c r="D302" s="52">
        <v>0.25</v>
      </c>
      <c r="E302" s="53">
        <v>35</v>
      </c>
      <c r="F302" s="53">
        <v>56</v>
      </c>
      <c r="G302" s="53">
        <v>7.7</v>
      </c>
      <c r="H302" s="53">
        <v>4.3099999999999996</v>
      </c>
      <c r="I302" s="54">
        <v>0.05</v>
      </c>
      <c r="J302" s="54">
        <v>2.2599999999999998</v>
      </c>
      <c r="K302" s="92">
        <v>11.427</v>
      </c>
      <c r="L302" s="55">
        <v>0.10340000000000001</v>
      </c>
      <c r="M302" s="50">
        <v>1.38</v>
      </c>
      <c r="N302" s="50">
        <v>7.62</v>
      </c>
      <c r="O302" s="50">
        <v>240000</v>
      </c>
      <c r="P302" s="51" t="str">
        <f>IF($M302&lt;NORMA!$D$7,"NO CUMPLE","CUMPLE")</f>
        <v>CUMPLE</v>
      </c>
      <c r="Q302" s="51" t="str">
        <f>IF($E302&gt;NORMA!$D$8,"NO CUMPLE","CUMPLE")</f>
        <v>CUMPLE</v>
      </c>
      <c r="R302" s="51" t="str">
        <f>IF($F302&gt;NORMA!$D$9,"NO CUMPLE","CUMPLE")</f>
        <v>CUMPLE</v>
      </c>
      <c r="S302" s="51" t="str">
        <f>IF($K302&gt;NORMA!$D$10,"NO CUMPLE","CUMPLE")</f>
        <v>CUMPLE</v>
      </c>
      <c r="T302" s="51" t="str">
        <f>IF($J302&gt;NORMA!$D$11,"NO CUMPLE","CUMPLE")</f>
        <v>CUMPLE</v>
      </c>
      <c r="U302" s="51" t="str">
        <f>IF($G302&gt;NORMA!$D$12,"NO CUMPLE","CUMPLE")</f>
        <v>CUMPLE</v>
      </c>
      <c r="V302" s="51" t="str">
        <f>IF($H302&gt;NORMA!$D$13,"NO CUMPLE","CUMPLE")</f>
        <v>CUMPLE</v>
      </c>
      <c r="W302" s="51" t="str">
        <f>IF($O302&gt;NORMA!$D$14,"NO CUMPLE","CUMPLE")</f>
        <v>CUMPLE</v>
      </c>
      <c r="X302" s="51" t="str">
        <f>IF(AND($N302&gt;=NORMA!$Q$4, $N302&lt;=NORMA!$R$4),"CUMPLE","NO CUMPLE")</f>
        <v>CUMPLE</v>
      </c>
      <c r="Y302" s="51" t="str">
        <f>IF($I302&gt;NORMA!$D$16,"NO CUMPLE","CUMPLE")</f>
        <v>CUMPLE</v>
      </c>
      <c r="Z302" s="51" t="str">
        <f>IF($M302&lt;NORMA!$D$23,"NO CUMPLE","CUMPLE")</f>
        <v>CUMPLE</v>
      </c>
      <c r="AA302" s="51" t="str">
        <f>IF($E302&gt;NORMA!$D$24,"NO CUMPLE","CUMPLE")</f>
        <v>CUMPLE</v>
      </c>
      <c r="AB302" s="51" t="str">
        <f>IF($F302&gt;NORMA!$D$25,"NO CUMPLE","CUMPLE")</f>
        <v>CUMPLE</v>
      </c>
      <c r="AC302" s="51" t="str">
        <f>IF($K302&gt;NORMA!$D$26,"NO CUMPLE","CUMPLE")</f>
        <v>NO CUMPLE</v>
      </c>
      <c r="AD302" s="51" t="str">
        <f>IF($J302&gt;NORMA!$D$27,"NO CUMPLE","CUMPLE")</f>
        <v>CUMPLE</v>
      </c>
      <c r="AE302" s="51" t="str">
        <f>IF($G302&gt;NORMA!$D$28,"NO CUMPLE","CUMPLE")</f>
        <v>CUMPLE</v>
      </c>
      <c r="AF302" s="51" t="str">
        <f>IF($H302&gt;NORMA!$D$29,"NO CUMPLE","CUMPLE")</f>
        <v>CUMPLE</v>
      </c>
      <c r="AG302" s="51" t="str">
        <f>IF($O302&gt;NORMA!$D$30,"NO CUMPLE","CUMPLE")</f>
        <v>NO CUMPLE</v>
      </c>
      <c r="AH302" s="51" t="str">
        <f>IF(AND($N302&gt;=NORMA!$R$18, $N302&lt;=NORMA!$S$18),"CUMPLE","NO CUMPLE")</f>
        <v>CUMPLE</v>
      </c>
      <c r="AI302" s="51" t="str">
        <f>IF($I302&gt;NORMA!$D$32,"NO CUMPLE","CUMPLE")</f>
        <v>CUMPLE</v>
      </c>
    </row>
    <row r="303" spans="1:35" ht="14.25" customHeight="1" x14ac:dyDescent="0.35">
      <c r="A303" s="40" t="s">
        <v>57</v>
      </c>
      <c r="B303" s="91" t="s">
        <v>58</v>
      </c>
      <c r="C303" s="42">
        <v>42282</v>
      </c>
      <c r="D303" s="52">
        <v>0.41666666666666669</v>
      </c>
      <c r="E303" s="53">
        <v>65</v>
      </c>
      <c r="F303" s="53">
        <v>101</v>
      </c>
      <c r="G303" s="53">
        <v>11</v>
      </c>
      <c r="H303" s="53">
        <v>4.4000000000000004</v>
      </c>
      <c r="I303" s="54">
        <v>0.67200000000000004</v>
      </c>
      <c r="J303" s="54">
        <v>3.8</v>
      </c>
      <c r="K303" s="92">
        <v>20.693999999999999</v>
      </c>
      <c r="L303" s="55">
        <v>0.19845999999999997</v>
      </c>
      <c r="M303" s="50">
        <v>0.82</v>
      </c>
      <c r="N303" s="50">
        <v>7.32</v>
      </c>
      <c r="O303" s="50">
        <v>5400000</v>
      </c>
      <c r="P303" s="51" t="str">
        <f>IF($M303&lt;NORMA!$D$7,"NO CUMPLE","CUMPLE")</f>
        <v>CUMPLE</v>
      </c>
      <c r="Q303" s="51" t="str">
        <f>IF($E303&gt;NORMA!$D$8,"NO CUMPLE","CUMPLE")</f>
        <v>CUMPLE</v>
      </c>
      <c r="R303" s="51" t="str">
        <f>IF($F303&gt;NORMA!$D$9,"NO CUMPLE","CUMPLE")</f>
        <v>CUMPLE</v>
      </c>
      <c r="S303" s="51" t="str">
        <f>IF($K303&gt;NORMA!$D$10,"NO CUMPLE","CUMPLE")</f>
        <v>CUMPLE</v>
      </c>
      <c r="T303" s="51" t="str">
        <f>IF($J303&gt;NORMA!$D$11,"NO CUMPLE","CUMPLE")</f>
        <v>CUMPLE</v>
      </c>
      <c r="U303" s="51" t="str">
        <f>IF($G303&gt;NORMA!$D$12,"NO CUMPLE","CUMPLE")</f>
        <v>CUMPLE</v>
      </c>
      <c r="V303" s="51" t="str">
        <f>IF($H303&gt;NORMA!$D$13,"NO CUMPLE","CUMPLE")</f>
        <v>CUMPLE</v>
      </c>
      <c r="W303" s="51" t="str">
        <f>IF($O303&gt;NORMA!$D$14,"NO CUMPLE","CUMPLE")</f>
        <v>NO CUMPLE</v>
      </c>
      <c r="X303" s="51" t="str">
        <f>IF(AND($N303&gt;=NORMA!$Q$4, $N303&lt;=NORMA!$R$4),"CUMPLE","NO CUMPLE")</f>
        <v>CUMPLE</v>
      </c>
      <c r="Y303" s="51" t="str">
        <f>IF($I303&gt;NORMA!$D$16,"NO CUMPLE","CUMPLE")</f>
        <v>CUMPLE</v>
      </c>
      <c r="Z303" s="51" t="str">
        <f>IF($M303&lt;NORMA!$D$23,"NO CUMPLE","CUMPLE")</f>
        <v>NO CUMPLE</v>
      </c>
      <c r="AA303" s="51" t="str">
        <f>IF($E303&gt;NORMA!$D$24,"NO CUMPLE","CUMPLE")</f>
        <v>CUMPLE</v>
      </c>
      <c r="AB303" s="51" t="str">
        <f>IF($F303&gt;NORMA!$D$25,"NO CUMPLE","CUMPLE")</f>
        <v>CUMPLE</v>
      </c>
      <c r="AC303" s="51" t="str">
        <f>IF($K303&gt;NORMA!$D$26,"NO CUMPLE","CUMPLE")</f>
        <v>NO CUMPLE</v>
      </c>
      <c r="AD303" s="51" t="str">
        <f>IF($J303&gt;NORMA!$D$27,"NO CUMPLE","CUMPLE")</f>
        <v>CUMPLE</v>
      </c>
      <c r="AE303" s="51" t="str">
        <f>IF($G303&gt;NORMA!$D$28,"NO CUMPLE","CUMPLE")</f>
        <v>CUMPLE</v>
      </c>
      <c r="AF303" s="51" t="str">
        <f>IF($H303&gt;NORMA!$D$29,"NO CUMPLE","CUMPLE")</f>
        <v>CUMPLE</v>
      </c>
      <c r="AG303" s="51" t="str">
        <f>IF($O303&gt;NORMA!$D$30,"NO CUMPLE","CUMPLE")</f>
        <v>NO CUMPLE</v>
      </c>
      <c r="AH303" s="51" t="str">
        <f>IF(AND($N303&gt;=NORMA!$R$18, $N303&lt;=NORMA!$S$18),"CUMPLE","NO CUMPLE")</f>
        <v>CUMPLE</v>
      </c>
      <c r="AI303" s="51" t="str">
        <f>IF($I303&gt;NORMA!$D$32,"NO CUMPLE","CUMPLE")</f>
        <v>CUMPLE</v>
      </c>
    </row>
    <row r="304" spans="1:35" ht="14.25" customHeight="1" x14ac:dyDescent="0.35">
      <c r="A304" s="40" t="s">
        <v>59</v>
      </c>
      <c r="B304" s="91" t="s">
        <v>58</v>
      </c>
      <c r="C304" s="42">
        <v>42285</v>
      </c>
      <c r="D304" s="52">
        <v>0.66666666666666663</v>
      </c>
      <c r="E304" s="53">
        <v>89</v>
      </c>
      <c r="F304" s="53">
        <v>154</v>
      </c>
      <c r="G304" s="53">
        <v>23</v>
      </c>
      <c r="H304" s="53">
        <v>13.4</v>
      </c>
      <c r="I304" s="54">
        <v>3.07</v>
      </c>
      <c r="J304" s="54">
        <v>1.28</v>
      </c>
      <c r="K304" s="92">
        <v>20.973999999999997</v>
      </c>
      <c r="L304" s="55">
        <v>6.8599999999999994E-2</v>
      </c>
      <c r="M304" s="50">
        <v>2.33</v>
      </c>
      <c r="N304" s="50">
        <v>8.08</v>
      </c>
      <c r="O304" s="50">
        <v>5400000</v>
      </c>
      <c r="P304" s="51" t="str">
        <f>IF($M304&lt;NORMA!$D$7,"NO CUMPLE","CUMPLE")</f>
        <v>CUMPLE</v>
      </c>
      <c r="Q304" s="51" t="str">
        <f>IF($E304&gt;NORMA!$D$8,"NO CUMPLE","CUMPLE")</f>
        <v>CUMPLE</v>
      </c>
      <c r="R304" s="51" t="str">
        <f>IF($F304&gt;NORMA!$D$9,"NO CUMPLE","CUMPLE")</f>
        <v>CUMPLE</v>
      </c>
      <c r="S304" s="51" t="str">
        <f>IF($K304&gt;NORMA!$D$10,"NO CUMPLE","CUMPLE")</f>
        <v>CUMPLE</v>
      </c>
      <c r="T304" s="51" t="str">
        <f>IF($J304&gt;NORMA!$D$11,"NO CUMPLE","CUMPLE")</f>
        <v>CUMPLE</v>
      </c>
      <c r="U304" s="51" t="str">
        <f>IF($G304&gt;NORMA!$D$12,"NO CUMPLE","CUMPLE")</f>
        <v>CUMPLE</v>
      </c>
      <c r="V304" s="51" t="str">
        <f>IF($H304&gt;NORMA!$D$13,"NO CUMPLE","CUMPLE")</f>
        <v>CUMPLE</v>
      </c>
      <c r="W304" s="51" t="str">
        <f>IF($O304&gt;NORMA!$D$14,"NO CUMPLE","CUMPLE")</f>
        <v>NO CUMPLE</v>
      </c>
      <c r="X304" s="51" t="str">
        <f>IF(AND($N304&gt;=NORMA!$Q$4, $N304&lt;=NORMA!$R$4),"CUMPLE","NO CUMPLE")</f>
        <v>CUMPLE</v>
      </c>
      <c r="Y304" s="51" t="str">
        <f>IF($I304&gt;NORMA!$D$16,"NO CUMPLE","CUMPLE")</f>
        <v>CUMPLE</v>
      </c>
      <c r="Z304" s="51" t="str">
        <f>IF($M304&lt;NORMA!$D$23,"NO CUMPLE","CUMPLE")</f>
        <v>CUMPLE</v>
      </c>
      <c r="AA304" s="51" t="str">
        <f>IF($E304&gt;NORMA!$D$24,"NO CUMPLE","CUMPLE")</f>
        <v>NO CUMPLE</v>
      </c>
      <c r="AB304" s="51" t="str">
        <f>IF($F304&gt;NORMA!$D$25,"NO CUMPLE","CUMPLE")</f>
        <v>CUMPLE</v>
      </c>
      <c r="AC304" s="51" t="str">
        <f>IF($K304&gt;NORMA!$D$26,"NO CUMPLE","CUMPLE")</f>
        <v>NO CUMPLE</v>
      </c>
      <c r="AD304" s="51" t="str">
        <f>IF($J304&gt;NORMA!$D$27,"NO CUMPLE","CUMPLE")</f>
        <v>CUMPLE</v>
      </c>
      <c r="AE304" s="51" t="str">
        <f>IF($G304&gt;NORMA!$D$28,"NO CUMPLE","CUMPLE")</f>
        <v>CUMPLE</v>
      </c>
      <c r="AF304" s="51" t="str">
        <f>IF($H304&gt;NORMA!$D$29,"NO CUMPLE","CUMPLE")</f>
        <v>NO CUMPLE</v>
      </c>
      <c r="AG304" s="51" t="str">
        <f>IF($O304&gt;NORMA!$D$30,"NO CUMPLE","CUMPLE")</f>
        <v>NO CUMPLE</v>
      </c>
      <c r="AH304" s="51" t="str">
        <f>IF(AND($N304&gt;=NORMA!$R$18, $N304&lt;=NORMA!$S$18),"CUMPLE","NO CUMPLE")</f>
        <v>CUMPLE</v>
      </c>
      <c r="AI304" s="51" t="str">
        <f>IF($I304&gt;NORMA!$D$32,"NO CUMPLE","CUMPLE")</f>
        <v>NO CUMPLE</v>
      </c>
    </row>
    <row r="305" spans="1:35" ht="14.25" customHeight="1" x14ac:dyDescent="0.35">
      <c r="A305" s="40" t="s">
        <v>59</v>
      </c>
      <c r="B305" s="91" t="s">
        <v>58</v>
      </c>
      <c r="C305" s="42">
        <v>42293</v>
      </c>
      <c r="D305" s="52">
        <v>0.58333333333333337</v>
      </c>
      <c r="E305" s="53">
        <v>122</v>
      </c>
      <c r="F305" s="53">
        <v>184</v>
      </c>
      <c r="G305" s="53">
        <v>42</v>
      </c>
      <c r="H305" s="53">
        <v>10.1</v>
      </c>
      <c r="I305" s="54">
        <v>2.4300000000000002</v>
      </c>
      <c r="J305" s="54">
        <v>6.85</v>
      </c>
      <c r="K305" s="92">
        <v>19.472000000000001</v>
      </c>
      <c r="L305" s="55">
        <v>3.6999999999999998E-2</v>
      </c>
      <c r="M305" s="50">
        <v>4.4400000000000004</v>
      </c>
      <c r="N305" s="50">
        <v>8.23</v>
      </c>
      <c r="O305" s="50">
        <v>1100000</v>
      </c>
      <c r="P305" s="51" t="str">
        <f>IF($M305&lt;NORMA!$D$7,"NO CUMPLE","CUMPLE")</f>
        <v>CUMPLE</v>
      </c>
      <c r="Q305" s="51" t="str">
        <f>IF($E305&gt;NORMA!$D$8,"NO CUMPLE","CUMPLE")</f>
        <v>CUMPLE</v>
      </c>
      <c r="R305" s="51" t="str">
        <f>IF($F305&gt;NORMA!$D$9,"NO CUMPLE","CUMPLE")</f>
        <v>CUMPLE</v>
      </c>
      <c r="S305" s="51" t="str">
        <f>IF($K305&gt;NORMA!$D$10,"NO CUMPLE","CUMPLE")</f>
        <v>CUMPLE</v>
      </c>
      <c r="T305" s="51" t="str">
        <f>IF($J305&gt;NORMA!$D$11,"NO CUMPLE","CUMPLE")</f>
        <v>NO CUMPLE</v>
      </c>
      <c r="U305" s="51" t="str">
        <f>IF($G305&gt;NORMA!$D$12,"NO CUMPLE","CUMPLE")</f>
        <v>CUMPLE</v>
      </c>
      <c r="V305" s="51" t="str">
        <f>IF($H305&gt;NORMA!$D$13,"NO CUMPLE","CUMPLE")</f>
        <v>CUMPLE</v>
      </c>
      <c r="W305" s="51" t="str">
        <f>IF($O305&gt;NORMA!$D$14,"NO CUMPLE","CUMPLE")</f>
        <v>NO CUMPLE</v>
      </c>
      <c r="X305" s="51" t="str">
        <f>IF(AND($N305&gt;=NORMA!$Q$4, $N305&lt;=NORMA!$R$4),"CUMPLE","NO CUMPLE")</f>
        <v>CUMPLE</v>
      </c>
      <c r="Y305" s="51" t="str">
        <f>IF($I305&gt;NORMA!$D$16,"NO CUMPLE","CUMPLE")</f>
        <v>CUMPLE</v>
      </c>
      <c r="Z305" s="51" t="str">
        <f>IF($M305&lt;NORMA!$D$23,"NO CUMPLE","CUMPLE")</f>
        <v>CUMPLE</v>
      </c>
      <c r="AA305" s="51" t="str">
        <f>IF($E305&gt;NORMA!$D$24,"NO CUMPLE","CUMPLE")</f>
        <v>NO CUMPLE</v>
      </c>
      <c r="AB305" s="51" t="str">
        <f>IF($F305&gt;NORMA!$D$25,"NO CUMPLE","CUMPLE")</f>
        <v>CUMPLE</v>
      </c>
      <c r="AC305" s="51" t="str">
        <f>IF($K305&gt;NORMA!$D$26,"NO CUMPLE","CUMPLE")</f>
        <v>NO CUMPLE</v>
      </c>
      <c r="AD305" s="51" t="str">
        <f>IF($J305&gt;NORMA!$D$27,"NO CUMPLE","CUMPLE")</f>
        <v>NO CUMPLE</v>
      </c>
      <c r="AE305" s="51" t="str">
        <f>IF($G305&gt;NORMA!$D$28,"NO CUMPLE","CUMPLE")</f>
        <v>CUMPLE</v>
      </c>
      <c r="AF305" s="51" t="str">
        <f>IF($H305&gt;NORMA!$D$29,"NO CUMPLE","CUMPLE")</f>
        <v>NO CUMPLE</v>
      </c>
      <c r="AG305" s="51" t="str">
        <f>IF($O305&gt;NORMA!$D$30,"NO CUMPLE","CUMPLE")</f>
        <v>NO CUMPLE</v>
      </c>
      <c r="AH305" s="51" t="str">
        <f>IF(AND($N305&gt;=NORMA!$R$18, $N305&lt;=NORMA!$S$18),"CUMPLE","NO CUMPLE")</f>
        <v>CUMPLE</v>
      </c>
      <c r="AI305" s="51" t="str">
        <f>IF($I305&gt;NORMA!$D$32,"NO CUMPLE","CUMPLE")</f>
        <v>NO CUMPLE</v>
      </c>
    </row>
    <row r="306" spans="1:35" ht="14.25" customHeight="1" x14ac:dyDescent="0.35">
      <c r="A306" s="40" t="s">
        <v>57</v>
      </c>
      <c r="B306" s="91" t="s">
        <v>58</v>
      </c>
      <c r="C306" s="42">
        <v>42300</v>
      </c>
      <c r="D306" s="52">
        <v>0.66666666666666663</v>
      </c>
      <c r="E306" s="53">
        <v>65</v>
      </c>
      <c r="F306" s="53">
        <v>108</v>
      </c>
      <c r="G306" s="53">
        <v>22</v>
      </c>
      <c r="H306" s="53">
        <v>5.67</v>
      </c>
      <c r="I306" s="54">
        <v>3.06</v>
      </c>
      <c r="J306" s="54">
        <v>6.07</v>
      </c>
      <c r="K306" s="92">
        <v>28.718</v>
      </c>
      <c r="L306" s="55">
        <v>0.21340000000000001</v>
      </c>
      <c r="M306" s="50">
        <v>0.96</v>
      </c>
      <c r="N306" s="50">
        <v>7.41</v>
      </c>
      <c r="O306" s="50">
        <v>4300000</v>
      </c>
      <c r="P306" s="51" t="str">
        <f>IF($M306&lt;NORMA!$D$7,"NO CUMPLE","CUMPLE")</f>
        <v>CUMPLE</v>
      </c>
      <c r="Q306" s="51" t="str">
        <f>IF($E306&gt;NORMA!$D$8,"NO CUMPLE","CUMPLE")</f>
        <v>CUMPLE</v>
      </c>
      <c r="R306" s="51" t="str">
        <f>IF($F306&gt;NORMA!$D$9,"NO CUMPLE","CUMPLE")</f>
        <v>CUMPLE</v>
      </c>
      <c r="S306" s="51" t="str">
        <f>IF($K306&gt;NORMA!$D$10,"NO CUMPLE","CUMPLE")</f>
        <v>CUMPLE</v>
      </c>
      <c r="T306" s="51" t="str">
        <f>IF($J306&gt;NORMA!$D$11,"NO CUMPLE","CUMPLE")</f>
        <v>NO CUMPLE</v>
      </c>
      <c r="U306" s="51" t="str">
        <f>IF($G306&gt;NORMA!$D$12,"NO CUMPLE","CUMPLE")</f>
        <v>CUMPLE</v>
      </c>
      <c r="V306" s="51" t="str">
        <f>IF($H306&gt;NORMA!$D$13,"NO CUMPLE","CUMPLE")</f>
        <v>CUMPLE</v>
      </c>
      <c r="W306" s="51" t="str">
        <f>IF($O306&gt;NORMA!$D$14,"NO CUMPLE","CUMPLE")</f>
        <v>NO CUMPLE</v>
      </c>
      <c r="X306" s="51" t="str">
        <f>IF(AND($N306&gt;=NORMA!$Q$4, $N306&lt;=NORMA!$R$4),"CUMPLE","NO CUMPLE")</f>
        <v>CUMPLE</v>
      </c>
      <c r="Y306" s="51" t="str">
        <f>IF($I306&gt;NORMA!$D$16,"NO CUMPLE","CUMPLE")</f>
        <v>CUMPLE</v>
      </c>
      <c r="Z306" s="51" t="str">
        <f>IF($M306&lt;NORMA!$D$23,"NO CUMPLE","CUMPLE")</f>
        <v>NO CUMPLE</v>
      </c>
      <c r="AA306" s="51" t="str">
        <f>IF($E306&gt;NORMA!$D$24,"NO CUMPLE","CUMPLE")</f>
        <v>CUMPLE</v>
      </c>
      <c r="AB306" s="51" t="str">
        <f>IF($F306&gt;NORMA!$D$25,"NO CUMPLE","CUMPLE")</f>
        <v>CUMPLE</v>
      </c>
      <c r="AC306" s="51" t="str">
        <f>IF($K306&gt;NORMA!$D$26,"NO CUMPLE","CUMPLE")</f>
        <v>NO CUMPLE</v>
      </c>
      <c r="AD306" s="51" t="str">
        <f>IF($J306&gt;NORMA!$D$27,"NO CUMPLE","CUMPLE")</f>
        <v>NO CUMPLE</v>
      </c>
      <c r="AE306" s="51" t="str">
        <f>IF($G306&gt;NORMA!$D$28,"NO CUMPLE","CUMPLE")</f>
        <v>CUMPLE</v>
      </c>
      <c r="AF306" s="51" t="str">
        <f>IF($H306&gt;NORMA!$D$29,"NO CUMPLE","CUMPLE")</f>
        <v>CUMPLE</v>
      </c>
      <c r="AG306" s="51" t="str">
        <f>IF($O306&gt;NORMA!$D$30,"NO CUMPLE","CUMPLE")</f>
        <v>NO CUMPLE</v>
      </c>
      <c r="AH306" s="51" t="str">
        <f>IF(AND($N306&gt;=NORMA!$R$18, $N306&lt;=NORMA!$S$18),"CUMPLE","NO CUMPLE")</f>
        <v>CUMPLE</v>
      </c>
      <c r="AI306" s="51" t="str">
        <f>IF($I306&gt;NORMA!$D$32,"NO CUMPLE","CUMPLE")</f>
        <v>NO CUMPLE</v>
      </c>
    </row>
    <row r="307" spans="1:35" ht="14.25" customHeight="1" x14ac:dyDescent="0.35">
      <c r="A307" s="40" t="s">
        <v>60</v>
      </c>
      <c r="B307" s="91" t="s">
        <v>58</v>
      </c>
      <c r="C307" s="42">
        <v>42300</v>
      </c>
      <c r="D307" s="52">
        <v>0.66666666666666663</v>
      </c>
      <c r="E307" s="53">
        <v>215</v>
      </c>
      <c r="F307" s="53">
        <v>359</v>
      </c>
      <c r="G307" s="53">
        <v>20</v>
      </c>
      <c r="H307" s="53">
        <v>13.8</v>
      </c>
      <c r="I307" s="54">
        <v>3.36</v>
      </c>
      <c r="J307" s="54">
        <v>4.7699999999999996</v>
      </c>
      <c r="K307" s="92">
        <v>23.235999999999997</v>
      </c>
      <c r="L307" s="55">
        <v>0.15030000000000002</v>
      </c>
      <c r="M307" s="50">
        <v>1.82</v>
      </c>
      <c r="N307" s="50">
        <v>8.25</v>
      </c>
      <c r="O307" s="50">
        <v>2200000</v>
      </c>
      <c r="P307" s="51" t="str">
        <f>IF($M307&lt;NORMA!$D$7,"NO CUMPLE","CUMPLE")</f>
        <v>CUMPLE</v>
      </c>
      <c r="Q307" s="51" t="str">
        <f>IF($E307&gt;NORMA!$D$8,"NO CUMPLE","CUMPLE")</f>
        <v>NO CUMPLE</v>
      </c>
      <c r="R307" s="51" t="str">
        <f>IF($F307&gt;NORMA!$D$9,"NO CUMPLE","CUMPLE")</f>
        <v>NO CUMPLE</v>
      </c>
      <c r="S307" s="51" t="str">
        <f>IF($K307&gt;NORMA!$D$10,"NO CUMPLE","CUMPLE")</f>
        <v>CUMPLE</v>
      </c>
      <c r="T307" s="51" t="str">
        <f>IF($J307&gt;NORMA!$D$11,"NO CUMPLE","CUMPLE")</f>
        <v>CUMPLE</v>
      </c>
      <c r="U307" s="51" t="str">
        <f>IF($G307&gt;NORMA!$D$12,"NO CUMPLE","CUMPLE")</f>
        <v>CUMPLE</v>
      </c>
      <c r="V307" s="51" t="str">
        <f>IF($H307&gt;NORMA!$D$13,"NO CUMPLE","CUMPLE")</f>
        <v>CUMPLE</v>
      </c>
      <c r="W307" s="51" t="str">
        <f>IF($O307&gt;NORMA!$D$14,"NO CUMPLE","CUMPLE")</f>
        <v>NO CUMPLE</v>
      </c>
      <c r="X307" s="51" t="str">
        <f>IF(AND($N307&gt;=NORMA!$Q$4, $N307&lt;=NORMA!$R$4),"CUMPLE","NO CUMPLE")</f>
        <v>CUMPLE</v>
      </c>
      <c r="Y307" s="51" t="str">
        <f>IF($I307&gt;NORMA!$D$16,"NO CUMPLE","CUMPLE")</f>
        <v>CUMPLE</v>
      </c>
      <c r="Z307" s="51" t="str">
        <f>IF($M307&lt;NORMA!$D$23,"NO CUMPLE","CUMPLE")</f>
        <v>CUMPLE</v>
      </c>
      <c r="AA307" s="51" t="str">
        <f>IF($E307&gt;NORMA!$D$24,"NO CUMPLE","CUMPLE")</f>
        <v>NO CUMPLE</v>
      </c>
      <c r="AB307" s="51" t="str">
        <f>IF($F307&gt;NORMA!$D$25,"NO CUMPLE","CUMPLE")</f>
        <v>NO CUMPLE</v>
      </c>
      <c r="AC307" s="51" t="str">
        <f>IF($K307&gt;NORMA!$D$26,"NO CUMPLE","CUMPLE")</f>
        <v>NO CUMPLE</v>
      </c>
      <c r="AD307" s="51" t="str">
        <f>IF($J307&gt;NORMA!$D$27,"NO CUMPLE","CUMPLE")</f>
        <v>CUMPLE</v>
      </c>
      <c r="AE307" s="51" t="str">
        <f>IF($G307&gt;NORMA!$D$28,"NO CUMPLE","CUMPLE")</f>
        <v>CUMPLE</v>
      </c>
      <c r="AF307" s="51" t="str">
        <f>IF($H307&gt;NORMA!$D$29,"NO CUMPLE","CUMPLE")</f>
        <v>NO CUMPLE</v>
      </c>
      <c r="AG307" s="51" t="str">
        <f>IF($O307&gt;NORMA!$D$30,"NO CUMPLE","CUMPLE")</f>
        <v>NO CUMPLE</v>
      </c>
      <c r="AH307" s="51" t="str">
        <f>IF(AND($N307&gt;=NORMA!$R$18, $N307&lt;=NORMA!$S$18),"CUMPLE","NO CUMPLE")</f>
        <v>CUMPLE</v>
      </c>
      <c r="AI307" s="51" t="str">
        <f>IF($I307&gt;NORMA!$D$32,"NO CUMPLE","CUMPLE")</f>
        <v>NO CUMPLE</v>
      </c>
    </row>
    <row r="308" spans="1:35" ht="14.25" customHeight="1" x14ac:dyDescent="0.35">
      <c r="A308" s="40" t="s">
        <v>57</v>
      </c>
      <c r="B308" s="91" t="s">
        <v>58</v>
      </c>
      <c r="C308" s="42">
        <v>42319</v>
      </c>
      <c r="D308" s="52">
        <v>0.5</v>
      </c>
      <c r="E308" s="53">
        <v>68</v>
      </c>
      <c r="F308" s="53">
        <v>151</v>
      </c>
      <c r="G308" s="53">
        <v>21</v>
      </c>
      <c r="H308" s="53">
        <v>6.51</v>
      </c>
      <c r="I308" s="54">
        <v>2</v>
      </c>
      <c r="J308" s="54">
        <v>1.88</v>
      </c>
      <c r="K308" s="92">
        <v>27.018000000000001</v>
      </c>
      <c r="L308" s="55">
        <v>0.21180000000000002</v>
      </c>
      <c r="M308" s="50">
        <v>0.74</v>
      </c>
      <c r="N308" s="50">
        <v>7.31</v>
      </c>
      <c r="O308" s="50">
        <v>54000000</v>
      </c>
      <c r="P308" s="51" t="str">
        <f>IF($M308&lt;NORMA!$D$7,"NO CUMPLE","CUMPLE")</f>
        <v>CUMPLE</v>
      </c>
      <c r="Q308" s="51" t="str">
        <f>IF($E308&gt;NORMA!$D$8,"NO CUMPLE","CUMPLE")</f>
        <v>CUMPLE</v>
      </c>
      <c r="R308" s="51" t="str">
        <f>IF($F308&gt;NORMA!$D$9,"NO CUMPLE","CUMPLE")</f>
        <v>CUMPLE</v>
      </c>
      <c r="S308" s="51" t="str">
        <f>IF($K308&gt;NORMA!$D$10,"NO CUMPLE","CUMPLE")</f>
        <v>CUMPLE</v>
      </c>
      <c r="T308" s="51" t="str">
        <f>IF($J308&gt;NORMA!$D$11,"NO CUMPLE","CUMPLE")</f>
        <v>CUMPLE</v>
      </c>
      <c r="U308" s="51" t="str">
        <f>IF($G308&gt;NORMA!$D$12,"NO CUMPLE","CUMPLE")</f>
        <v>CUMPLE</v>
      </c>
      <c r="V308" s="51" t="str">
        <f>IF($H308&gt;NORMA!$D$13,"NO CUMPLE","CUMPLE")</f>
        <v>CUMPLE</v>
      </c>
      <c r="W308" s="51" t="str">
        <f>IF($O308&gt;NORMA!$D$14,"NO CUMPLE","CUMPLE")</f>
        <v>NO CUMPLE</v>
      </c>
      <c r="X308" s="51" t="str">
        <f>IF(AND($N308&gt;=NORMA!$Q$4, $N308&lt;=NORMA!$R$4),"CUMPLE","NO CUMPLE")</f>
        <v>CUMPLE</v>
      </c>
      <c r="Y308" s="51" t="str">
        <f>IF($I308&gt;NORMA!$D$16,"NO CUMPLE","CUMPLE")</f>
        <v>CUMPLE</v>
      </c>
      <c r="Z308" s="51" t="str">
        <f>IF($M308&lt;NORMA!$D$23,"NO CUMPLE","CUMPLE")</f>
        <v>NO CUMPLE</v>
      </c>
      <c r="AA308" s="51" t="str">
        <f>IF($E308&gt;NORMA!$D$24,"NO CUMPLE","CUMPLE")</f>
        <v>CUMPLE</v>
      </c>
      <c r="AB308" s="51" t="str">
        <f>IF($F308&gt;NORMA!$D$25,"NO CUMPLE","CUMPLE")</f>
        <v>CUMPLE</v>
      </c>
      <c r="AC308" s="51" t="str">
        <f>IF($K308&gt;NORMA!$D$26,"NO CUMPLE","CUMPLE")</f>
        <v>NO CUMPLE</v>
      </c>
      <c r="AD308" s="51" t="str">
        <f>IF($J308&gt;NORMA!$D$27,"NO CUMPLE","CUMPLE")</f>
        <v>CUMPLE</v>
      </c>
      <c r="AE308" s="51" t="str">
        <f>IF($G308&gt;NORMA!$D$28,"NO CUMPLE","CUMPLE")</f>
        <v>CUMPLE</v>
      </c>
      <c r="AF308" s="51" t="str">
        <f>IF($H308&gt;NORMA!$D$29,"NO CUMPLE","CUMPLE")</f>
        <v>CUMPLE</v>
      </c>
      <c r="AG308" s="51" t="str">
        <f>IF($O308&gt;NORMA!$D$30,"NO CUMPLE","CUMPLE")</f>
        <v>NO CUMPLE</v>
      </c>
      <c r="AH308" s="51" t="str">
        <f>IF(AND($N308&gt;=NORMA!$R$18, $N308&lt;=NORMA!$S$18),"CUMPLE","NO CUMPLE")</f>
        <v>CUMPLE</v>
      </c>
      <c r="AI308" s="51" t="str">
        <f>IF($I308&gt;NORMA!$D$32,"NO CUMPLE","CUMPLE")</f>
        <v>NO CUMPLE</v>
      </c>
    </row>
    <row r="309" spans="1:35" ht="14.25" customHeight="1" x14ac:dyDescent="0.35">
      <c r="A309" s="40" t="s">
        <v>59</v>
      </c>
      <c r="B309" s="91" t="s">
        <v>58</v>
      </c>
      <c r="C309" s="42">
        <v>42319</v>
      </c>
      <c r="D309" s="52">
        <v>0.25</v>
      </c>
      <c r="E309" s="53">
        <v>50</v>
      </c>
      <c r="F309" s="53">
        <v>87</v>
      </c>
      <c r="G309" s="53">
        <v>14</v>
      </c>
      <c r="H309" s="53">
        <v>4.16</v>
      </c>
      <c r="I309" s="54">
        <v>0.47199999999999998</v>
      </c>
      <c r="J309" s="54">
        <v>1.1399999999999999</v>
      </c>
      <c r="K309" s="92">
        <v>16.054000000000002</v>
      </c>
      <c r="L309" s="55">
        <v>3.6679999999999997E-2</v>
      </c>
      <c r="M309" s="50">
        <v>3.34</v>
      </c>
      <c r="N309" s="50">
        <v>7.71</v>
      </c>
      <c r="O309" s="50">
        <v>1100000</v>
      </c>
      <c r="P309" s="51" t="str">
        <f>IF($M309&lt;NORMA!$D$7,"NO CUMPLE","CUMPLE")</f>
        <v>CUMPLE</v>
      </c>
      <c r="Q309" s="51" t="str">
        <f>IF($E309&gt;NORMA!$D$8,"NO CUMPLE","CUMPLE")</f>
        <v>CUMPLE</v>
      </c>
      <c r="R309" s="51" t="str">
        <f>IF($F309&gt;NORMA!$D$9,"NO CUMPLE","CUMPLE")</f>
        <v>CUMPLE</v>
      </c>
      <c r="S309" s="51" t="str">
        <f>IF($K309&gt;NORMA!$D$10,"NO CUMPLE","CUMPLE")</f>
        <v>CUMPLE</v>
      </c>
      <c r="T309" s="51" t="str">
        <f>IF($J309&gt;NORMA!$D$11,"NO CUMPLE","CUMPLE")</f>
        <v>CUMPLE</v>
      </c>
      <c r="U309" s="51" t="str">
        <f>IF($G309&gt;NORMA!$D$12,"NO CUMPLE","CUMPLE")</f>
        <v>CUMPLE</v>
      </c>
      <c r="V309" s="51" t="str">
        <f>IF($H309&gt;NORMA!$D$13,"NO CUMPLE","CUMPLE")</f>
        <v>CUMPLE</v>
      </c>
      <c r="W309" s="51" t="str">
        <f>IF($O309&gt;NORMA!$D$14,"NO CUMPLE","CUMPLE")</f>
        <v>NO CUMPLE</v>
      </c>
      <c r="X309" s="51" t="str">
        <f>IF(AND($N309&gt;=NORMA!$Q$4, $N309&lt;=NORMA!$R$4),"CUMPLE","NO CUMPLE")</f>
        <v>CUMPLE</v>
      </c>
      <c r="Y309" s="51" t="str">
        <f>IF($I309&gt;NORMA!$D$16,"NO CUMPLE","CUMPLE")</f>
        <v>CUMPLE</v>
      </c>
      <c r="Z309" s="51" t="str">
        <f>IF($M309&lt;NORMA!$D$23,"NO CUMPLE","CUMPLE")</f>
        <v>CUMPLE</v>
      </c>
      <c r="AA309" s="51" t="str">
        <f>IF($E309&gt;NORMA!$D$24,"NO CUMPLE","CUMPLE")</f>
        <v>CUMPLE</v>
      </c>
      <c r="AB309" s="51" t="str">
        <f>IF($F309&gt;NORMA!$D$25,"NO CUMPLE","CUMPLE")</f>
        <v>CUMPLE</v>
      </c>
      <c r="AC309" s="51" t="str">
        <f>IF($K309&gt;NORMA!$D$26,"NO CUMPLE","CUMPLE")</f>
        <v>NO CUMPLE</v>
      </c>
      <c r="AD309" s="51" t="str">
        <f>IF($J309&gt;NORMA!$D$27,"NO CUMPLE","CUMPLE")</f>
        <v>CUMPLE</v>
      </c>
      <c r="AE309" s="51" t="str">
        <f>IF($G309&gt;NORMA!$D$28,"NO CUMPLE","CUMPLE")</f>
        <v>CUMPLE</v>
      </c>
      <c r="AF309" s="51" t="str">
        <f>IF($H309&gt;NORMA!$D$29,"NO CUMPLE","CUMPLE")</f>
        <v>CUMPLE</v>
      </c>
      <c r="AG309" s="51" t="str">
        <f>IF($O309&gt;NORMA!$D$30,"NO CUMPLE","CUMPLE")</f>
        <v>NO CUMPLE</v>
      </c>
      <c r="AH309" s="51" t="str">
        <f>IF(AND($N309&gt;=NORMA!$R$18, $N309&lt;=NORMA!$S$18),"CUMPLE","NO CUMPLE")</f>
        <v>CUMPLE</v>
      </c>
      <c r="AI309" s="51" t="str">
        <f>IF($I309&gt;NORMA!$D$32,"NO CUMPLE","CUMPLE")</f>
        <v>CUMPLE</v>
      </c>
    </row>
    <row r="310" spans="1:35" ht="14.25" customHeight="1" x14ac:dyDescent="0.35">
      <c r="A310" s="93" t="s">
        <v>59</v>
      </c>
      <c r="B310" s="94" t="s">
        <v>58</v>
      </c>
      <c r="C310" s="95">
        <v>42828</v>
      </c>
      <c r="D310" s="52">
        <v>0.5</v>
      </c>
      <c r="E310" s="79">
        <v>15.7</v>
      </c>
      <c r="F310" s="79">
        <v>1418</v>
      </c>
      <c r="G310" s="79">
        <v>20</v>
      </c>
      <c r="H310" s="79">
        <v>35</v>
      </c>
      <c r="I310" s="81">
        <v>1.41</v>
      </c>
      <c r="J310" s="81">
        <v>1.978</v>
      </c>
      <c r="K310" s="100">
        <v>17.8</v>
      </c>
      <c r="L310" s="98">
        <v>0.10945000000000001</v>
      </c>
      <c r="M310" s="99">
        <v>1.63</v>
      </c>
      <c r="N310" s="50">
        <v>7.59</v>
      </c>
      <c r="O310" s="50">
        <v>1600000</v>
      </c>
      <c r="P310" s="51" t="str">
        <f>IF($M310&lt;NORMA!$D$7,"NO CUMPLE","CUMPLE")</f>
        <v>CUMPLE</v>
      </c>
      <c r="Q310" s="51" t="str">
        <f>IF($E310&gt;NORMA!$D$8,"NO CUMPLE","CUMPLE")</f>
        <v>CUMPLE</v>
      </c>
      <c r="R310" s="51" t="str">
        <f>IF($F310&gt;NORMA!$D$9,"NO CUMPLE","CUMPLE")</f>
        <v>NO CUMPLE</v>
      </c>
      <c r="S310" s="51" t="str">
        <f>IF($K310&gt;NORMA!$D$10,"NO CUMPLE","CUMPLE")</f>
        <v>CUMPLE</v>
      </c>
      <c r="T310" s="51" t="str">
        <f>IF($J310&gt;NORMA!$D$11,"NO CUMPLE","CUMPLE")</f>
        <v>CUMPLE</v>
      </c>
      <c r="U310" s="51" t="str">
        <f>IF($G310&gt;NORMA!$D$12,"NO CUMPLE","CUMPLE")</f>
        <v>CUMPLE</v>
      </c>
      <c r="V310" s="51" t="str">
        <f>IF($H310&gt;NORMA!$D$13,"NO CUMPLE","CUMPLE")</f>
        <v>NO CUMPLE</v>
      </c>
      <c r="W310" s="51" t="str">
        <f>IF($O310&gt;NORMA!$D$14,"NO CUMPLE","CUMPLE")</f>
        <v>NO CUMPLE</v>
      </c>
      <c r="X310" s="51" t="str">
        <f>IF(AND($N310&gt;=NORMA!$Q$4, $N310&lt;=NORMA!$R$4),"CUMPLE","NO CUMPLE")</f>
        <v>CUMPLE</v>
      </c>
      <c r="Y310" s="51" t="str">
        <f>IF($I310&gt;NORMA!$D$16,"NO CUMPLE","CUMPLE")</f>
        <v>CUMPLE</v>
      </c>
      <c r="Z310" s="51" t="str">
        <f>IF($M310&lt;NORMA!$D$23,"NO CUMPLE","CUMPLE")</f>
        <v>CUMPLE</v>
      </c>
      <c r="AA310" s="51" t="str">
        <f>IF($E310&gt;NORMA!$D$24,"NO CUMPLE","CUMPLE")</f>
        <v>CUMPLE</v>
      </c>
      <c r="AB310" s="51" t="str">
        <f>IF($F310&gt;NORMA!$D$25,"NO CUMPLE","CUMPLE")</f>
        <v>NO CUMPLE</v>
      </c>
      <c r="AC310" s="51" t="str">
        <f>IF($K310&gt;NORMA!$D$26,"NO CUMPLE","CUMPLE")</f>
        <v>NO CUMPLE</v>
      </c>
      <c r="AD310" s="51" t="str">
        <f>IF($J310&gt;NORMA!$D$27,"NO CUMPLE","CUMPLE")</f>
        <v>CUMPLE</v>
      </c>
      <c r="AE310" s="51" t="str">
        <f>IF($G310&gt;NORMA!$D$28,"NO CUMPLE","CUMPLE")</f>
        <v>CUMPLE</v>
      </c>
      <c r="AF310" s="51" t="str">
        <f>IF($H310&gt;NORMA!$D$29,"NO CUMPLE","CUMPLE")</f>
        <v>NO CUMPLE</v>
      </c>
      <c r="AG310" s="51" t="str">
        <f>IF($O310&gt;NORMA!$D$30,"NO CUMPLE","CUMPLE")</f>
        <v>NO CUMPLE</v>
      </c>
      <c r="AH310" s="51" t="str">
        <f>IF(AND($N310&gt;=NORMA!$R$18, $N310&lt;=NORMA!$S$18),"CUMPLE","NO CUMPLE")</f>
        <v>CUMPLE</v>
      </c>
      <c r="AI310" s="51" t="str">
        <f>IF($I310&gt;NORMA!$D$32,"NO CUMPLE","CUMPLE")</f>
        <v>NO CUMPLE</v>
      </c>
    </row>
    <row r="311" spans="1:35" ht="14.25" customHeight="1" x14ac:dyDescent="0.35">
      <c r="A311" s="93" t="s">
        <v>60</v>
      </c>
      <c r="B311" s="94" t="s">
        <v>58</v>
      </c>
      <c r="C311" s="95">
        <v>42844</v>
      </c>
      <c r="D311" s="52">
        <v>0.41666666666666669</v>
      </c>
      <c r="E311" s="79">
        <v>76.8</v>
      </c>
      <c r="F311" s="79">
        <v>239</v>
      </c>
      <c r="G311" s="79">
        <v>143</v>
      </c>
      <c r="H311" s="79">
        <v>27</v>
      </c>
      <c r="I311" s="81">
        <v>2.17</v>
      </c>
      <c r="J311" s="81">
        <v>2.8460000000000001</v>
      </c>
      <c r="K311" s="100">
        <v>34.042999999999999</v>
      </c>
      <c r="L311" s="98">
        <v>0.2646</v>
      </c>
      <c r="M311" s="99">
        <v>0.3</v>
      </c>
      <c r="N311" s="50">
        <v>7.75</v>
      </c>
      <c r="O311" s="50">
        <v>7900000</v>
      </c>
      <c r="P311" s="51" t="str">
        <f>IF($M311&lt;NORMA!$D$7,"NO CUMPLE","CUMPLE")</f>
        <v>NO CUMPLE</v>
      </c>
      <c r="Q311" s="51" t="str">
        <f>IF($E311&gt;NORMA!$D$8,"NO CUMPLE","CUMPLE")</f>
        <v>CUMPLE</v>
      </c>
      <c r="R311" s="51" t="str">
        <f>IF($F311&gt;NORMA!$D$9,"NO CUMPLE","CUMPLE")</f>
        <v>CUMPLE</v>
      </c>
      <c r="S311" s="51" t="str">
        <f>IF($K311&gt;NORMA!$D$10,"NO CUMPLE","CUMPLE")</f>
        <v>CUMPLE</v>
      </c>
      <c r="T311" s="51" t="str">
        <f>IF($J311&gt;NORMA!$D$11,"NO CUMPLE","CUMPLE")</f>
        <v>CUMPLE</v>
      </c>
      <c r="U311" s="51" t="str">
        <f>IF($G311&gt;NORMA!$D$12,"NO CUMPLE","CUMPLE")</f>
        <v>CUMPLE</v>
      </c>
      <c r="V311" s="51" t="str">
        <f>IF($H311&gt;NORMA!$D$13,"NO CUMPLE","CUMPLE")</f>
        <v>CUMPLE</v>
      </c>
      <c r="W311" s="51" t="str">
        <f>IF($O311&gt;NORMA!$D$14,"NO CUMPLE","CUMPLE")</f>
        <v>NO CUMPLE</v>
      </c>
      <c r="X311" s="51" t="str">
        <f>IF(AND($N311&gt;=NORMA!$Q$4, $N311&lt;=NORMA!$R$4),"CUMPLE","NO CUMPLE")</f>
        <v>CUMPLE</v>
      </c>
      <c r="Y311" s="51" t="str">
        <f>IF($I311&gt;NORMA!$D$16,"NO CUMPLE","CUMPLE")</f>
        <v>CUMPLE</v>
      </c>
      <c r="Z311" s="51" t="str">
        <f>IF($M311&lt;NORMA!$D$23,"NO CUMPLE","CUMPLE")</f>
        <v>NO CUMPLE</v>
      </c>
      <c r="AA311" s="51" t="str">
        <f>IF($E311&gt;NORMA!$D$24,"NO CUMPLE","CUMPLE")</f>
        <v>CUMPLE</v>
      </c>
      <c r="AB311" s="51" t="str">
        <f>IF($F311&gt;NORMA!$D$25,"NO CUMPLE","CUMPLE")</f>
        <v>NO CUMPLE</v>
      </c>
      <c r="AC311" s="51" t="str">
        <f>IF($K311&gt;NORMA!$D$26,"NO CUMPLE","CUMPLE")</f>
        <v>NO CUMPLE</v>
      </c>
      <c r="AD311" s="51" t="str">
        <f>IF($J311&gt;NORMA!$D$27,"NO CUMPLE","CUMPLE")</f>
        <v>CUMPLE</v>
      </c>
      <c r="AE311" s="51" t="str">
        <f>IF($G311&gt;NORMA!$D$28,"NO CUMPLE","CUMPLE")</f>
        <v>NO CUMPLE</v>
      </c>
      <c r="AF311" s="51" t="str">
        <f>IF($H311&gt;NORMA!$D$29,"NO CUMPLE","CUMPLE")</f>
        <v>NO CUMPLE</v>
      </c>
      <c r="AG311" s="51" t="str">
        <f>IF($O311&gt;NORMA!$D$30,"NO CUMPLE","CUMPLE")</f>
        <v>NO CUMPLE</v>
      </c>
      <c r="AH311" s="51" t="str">
        <f>IF(AND($N311&gt;=NORMA!$R$18, $N311&lt;=NORMA!$S$18),"CUMPLE","NO CUMPLE")</f>
        <v>CUMPLE</v>
      </c>
      <c r="AI311" s="51" t="str">
        <f>IF($I311&gt;NORMA!$D$32,"NO CUMPLE","CUMPLE")</f>
        <v>NO CUMPLE</v>
      </c>
    </row>
    <row r="312" spans="1:35" ht="14.25" customHeight="1" x14ac:dyDescent="0.35">
      <c r="A312" s="93" t="s">
        <v>59</v>
      </c>
      <c r="B312" s="94" t="s">
        <v>58</v>
      </c>
      <c r="C312" s="95">
        <v>42849</v>
      </c>
      <c r="D312" s="52">
        <v>0.66666666666666663</v>
      </c>
      <c r="E312" s="79">
        <v>27.1</v>
      </c>
      <c r="F312" s="79">
        <v>95</v>
      </c>
      <c r="G312" s="79">
        <v>8.5</v>
      </c>
      <c r="H312" s="79">
        <v>15</v>
      </c>
      <c r="I312" s="81">
        <v>1.91</v>
      </c>
      <c r="J312" s="81">
        <v>0.88600000000000001</v>
      </c>
      <c r="K312" s="100">
        <v>13.221</v>
      </c>
      <c r="L312" s="98">
        <v>0.12671999999999997</v>
      </c>
      <c r="M312" s="99">
        <v>2.08</v>
      </c>
      <c r="N312" s="50">
        <v>7.52</v>
      </c>
      <c r="O312" s="50">
        <v>2600</v>
      </c>
      <c r="P312" s="51" t="str">
        <f>IF($M312&lt;NORMA!$D$7,"NO CUMPLE","CUMPLE")</f>
        <v>CUMPLE</v>
      </c>
      <c r="Q312" s="51" t="str">
        <f>IF($E312&gt;NORMA!$D$8,"NO CUMPLE","CUMPLE")</f>
        <v>CUMPLE</v>
      </c>
      <c r="R312" s="51" t="str">
        <f>IF($F312&gt;NORMA!$D$9,"NO CUMPLE","CUMPLE")</f>
        <v>CUMPLE</v>
      </c>
      <c r="S312" s="51" t="str">
        <f>IF($K312&gt;NORMA!$D$10,"NO CUMPLE","CUMPLE")</f>
        <v>CUMPLE</v>
      </c>
      <c r="T312" s="51" t="str">
        <f>IF($J312&gt;NORMA!$D$11,"NO CUMPLE","CUMPLE")</f>
        <v>CUMPLE</v>
      </c>
      <c r="U312" s="51" t="str">
        <f>IF($G312&gt;NORMA!$D$12,"NO CUMPLE","CUMPLE")</f>
        <v>CUMPLE</v>
      </c>
      <c r="V312" s="51" t="str">
        <f>IF($H312&gt;NORMA!$D$13,"NO CUMPLE","CUMPLE")</f>
        <v>CUMPLE</v>
      </c>
      <c r="W312" s="51" t="str">
        <f>IF($O312&gt;NORMA!$D$14,"NO CUMPLE","CUMPLE")</f>
        <v>CUMPLE</v>
      </c>
      <c r="X312" s="51" t="str">
        <f>IF(AND($N312&gt;=NORMA!$Q$4, $N312&lt;=NORMA!$R$4),"CUMPLE","NO CUMPLE")</f>
        <v>CUMPLE</v>
      </c>
      <c r="Y312" s="51" t="str">
        <f>IF($I312&gt;NORMA!$D$16,"NO CUMPLE","CUMPLE")</f>
        <v>CUMPLE</v>
      </c>
      <c r="Z312" s="51" t="str">
        <f>IF($M312&lt;NORMA!$D$23,"NO CUMPLE","CUMPLE")</f>
        <v>CUMPLE</v>
      </c>
      <c r="AA312" s="51" t="str">
        <f>IF($E312&gt;NORMA!$D$24,"NO CUMPLE","CUMPLE")</f>
        <v>CUMPLE</v>
      </c>
      <c r="AB312" s="51" t="str">
        <f>IF($F312&gt;NORMA!$D$25,"NO CUMPLE","CUMPLE")</f>
        <v>CUMPLE</v>
      </c>
      <c r="AC312" s="51" t="str">
        <f>IF($K312&gt;NORMA!$D$26,"NO CUMPLE","CUMPLE")</f>
        <v>NO CUMPLE</v>
      </c>
      <c r="AD312" s="51" t="str">
        <f>IF($J312&gt;NORMA!$D$27,"NO CUMPLE","CUMPLE")</f>
        <v>CUMPLE</v>
      </c>
      <c r="AE312" s="51" t="str">
        <f>IF($G312&gt;NORMA!$D$28,"NO CUMPLE","CUMPLE")</f>
        <v>CUMPLE</v>
      </c>
      <c r="AF312" s="51" t="str">
        <f>IF($H312&gt;NORMA!$D$29,"NO CUMPLE","CUMPLE")</f>
        <v>NO CUMPLE</v>
      </c>
      <c r="AG312" s="51" t="str">
        <f>IF($O312&gt;NORMA!$D$30,"NO CUMPLE","CUMPLE")</f>
        <v>CUMPLE</v>
      </c>
      <c r="AH312" s="51" t="str">
        <f>IF(AND($N312&gt;=NORMA!$R$18, $N312&lt;=NORMA!$S$18),"CUMPLE","NO CUMPLE")</f>
        <v>CUMPLE</v>
      </c>
      <c r="AI312" s="51" t="str">
        <f>IF($I312&gt;NORMA!$D$32,"NO CUMPLE","CUMPLE")</f>
        <v>NO CUMPLE</v>
      </c>
    </row>
    <row r="313" spans="1:35" ht="14.25" customHeight="1" x14ac:dyDescent="0.35">
      <c r="A313" s="93" t="s">
        <v>57</v>
      </c>
      <c r="B313" s="94" t="s">
        <v>58</v>
      </c>
      <c r="C313" s="95">
        <v>42857</v>
      </c>
      <c r="D313" s="52">
        <v>0.5</v>
      </c>
      <c r="E313" s="79">
        <v>20.399999999999999</v>
      </c>
      <c r="F313" s="79">
        <v>62.2</v>
      </c>
      <c r="G313" s="79">
        <v>50</v>
      </c>
      <c r="H313" s="79">
        <v>9</v>
      </c>
      <c r="I313" s="81">
        <v>1.17</v>
      </c>
      <c r="J313" s="81">
        <v>0.98399999999999999</v>
      </c>
      <c r="K313" s="100">
        <v>9.8230000000000004</v>
      </c>
      <c r="L313" s="98">
        <v>0.68579999999999997</v>
      </c>
      <c r="M313" s="99">
        <v>0.48</v>
      </c>
      <c r="N313" s="50">
        <v>7.17</v>
      </c>
      <c r="O313" s="50">
        <v>200000</v>
      </c>
      <c r="P313" s="51" t="str">
        <f>IF($M313&lt;NORMA!$D$7,"NO CUMPLE","CUMPLE")</f>
        <v>NO CUMPLE</v>
      </c>
      <c r="Q313" s="51" t="str">
        <f>IF($E313&gt;NORMA!$D$8,"NO CUMPLE","CUMPLE")</f>
        <v>CUMPLE</v>
      </c>
      <c r="R313" s="51" t="str">
        <f>IF($F313&gt;NORMA!$D$9,"NO CUMPLE","CUMPLE")</f>
        <v>CUMPLE</v>
      </c>
      <c r="S313" s="51" t="str">
        <f>IF($K313&gt;NORMA!$D$10,"NO CUMPLE","CUMPLE")</f>
        <v>CUMPLE</v>
      </c>
      <c r="T313" s="51" t="str">
        <f>IF($J313&gt;NORMA!$D$11,"NO CUMPLE","CUMPLE")</f>
        <v>CUMPLE</v>
      </c>
      <c r="U313" s="51" t="str">
        <f>IF($G313&gt;NORMA!$D$12,"NO CUMPLE","CUMPLE")</f>
        <v>CUMPLE</v>
      </c>
      <c r="V313" s="51" t="str">
        <f>IF($H313&gt;NORMA!$D$13,"NO CUMPLE","CUMPLE")</f>
        <v>CUMPLE</v>
      </c>
      <c r="W313" s="51" t="str">
        <f>IF($O313&gt;NORMA!$D$14,"NO CUMPLE","CUMPLE")</f>
        <v>CUMPLE</v>
      </c>
      <c r="X313" s="51" t="str">
        <f>IF(AND($N313&gt;=NORMA!$Q$4, $N313&lt;=NORMA!$R$4),"CUMPLE","NO CUMPLE")</f>
        <v>CUMPLE</v>
      </c>
      <c r="Y313" s="51" t="str">
        <f>IF($I313&gt;NORMA!$D$16,"NO CUMPLE","CUMPLE")</f>
        <v>CUMPLE</v>
      </c>
      <c r="Z313" s="51" t="str">
        <f>IF($M313&lt;NORMA!$D$23,"NO CUMPLE","CUMPLE")</f>
        <v>NO CUMPLE</v>
      </c>
      <c r="AA313" s="51" t="str">
        <f>IF($E313&gt;NORMA!$D$24,"NO CUMPLE","CUMPLE")</f>
        <v>CUMPLE</v>
      </c>
      <c r="AB313" s="51" t="str">
        <f>IF($F313&gt;NORMA!$D$25,"NO CUMPLE","CUMPLE")</f>
        <v>CUMPLE</v>
      </c>
      <c r="AC313" s="51" t="str">
        <f>IF($K313&gt;NORMA!$D$26,"NO CUMPLE","CUMPLE")</f>
        <v>NO CUMPLE</v>
      </c>
      <c r="AD313" s="51" t="str">
        <f>IF($J313&gt;NORMA!$D$27,"NO CUMPLE","CUMPLE")</f>
        <v>CUMPLE</v>
      </c>
      <c r="AE313" s="51" t="str">
        <f>IF($G313&gt;NORMA!$D$28,"NO CUMPLE","CUMPLE")</f>
        <v>CUMPLE</v>
      </c>
      <c r="AF313" s="51" t="str">
        <f>IF($H313&gt;NORMA!$D$29,"NO CUMPLE","CUMPLE")</f>
        <v>CUMPLE</v>
      </c>
      <c r="AG313" s="51" t="str">
        <f>IF($O313&gt;NORMA!$D$30,"NO CUMPLE","CUMPLE")</f>
        <v>NO CUMPLE</v>
      </c>
      <c r="AH313" s="51" t="str">
        <f>IF(AND($N313&gt;=NORMA!$R$18, $N313&lt;=NORMA!$S$18),"CUMPLE","NO CUMPLE")</f>
        <v>CUMPLE</v>
      </c>
      <c r="AI313" s="51" t="str">
        <f>IF($I313&gt;NORMA!$D$32,"NO CUMPLE","CUMPLE")</f>
        <v>NO CUMPLE</v>
      </c>
    </row>
    <row r="314" spans="1:35" ht="14.25" customHeight="1" x14ac:dyDescent="0.35">
      <c r="A314" s="93" t="s">
        <v>59</v>
      </c>
      <c r="B314" s="94" t="s">
        <v>58</v>
      </c>
      <c r="C314" s="95">
        <v>42858</v>
      </c>
      <c r="D314" s="52">
        <v>0.33333333333333331</v>
      </c>
      <c r="E314" s="79">
        <v>34</v>
      </c>
      <c r="F314" s="79">
        <v>95.7</v>
      </c>
      <c r="G314" s="79">
        <v>86</v>
      </c>
      <c r="H314" s="79">
        <v>20</v>
      </c>
      <c r="I314" s="81">
        <v>1.27</v>
      </c>
      <c r="J314" s="81">
        <v>3.8650000000000002</v>
      </c>
      <c r="K314" s="100">
        <v>25.616</v>
      </c>
      <c r="L314" s="98">
        <v>0.10584</v>
      </c>
      <c r="M314" s="99">
        <v>2.0499999999999998</v>
      </c>
      <c r="N314" s="50">
        <v>7.98</v>
      </c>
      <c r="O314" s="50">
        <v>450000</v>
      </c>
      <c r="P314" s="51" t="str">
        <f>IF($M314&lt;NORMA!$D$7,"NO CUMPLE","CUMPLE")</f>
        <v>CUMPLE</v>
      </c>
      <c r="Q314" s="51" t="str">
        <f>IF($E314&gt;NORMA!$D$8,"NO CUMPLE","CUMPLE")</f>
        <v>CUMPLE</v>
      </c>
      <c r="R314" s="51" t="str">
        <f>IF($F314&gt;NORMA!$D$9,"NO CUMPLE","CUMPLE")</f>
        <v>CUMPLE</v>
      </c>
      <c r="S314" s="51" t="str">
        <f>IF($K314&gt;NORMA!$D$10,"NO CUMPLE","CUMPLE")</f>
        <v>CUMPLE</v>
      </c>
      <c r="T314" s="51" t="str">
        <f>IF($J314&gt;NORMA!$D$11,"NO CUMPLE","CUMPLE")</f>
        <v>CUMPLE</v>
      </c>
      <c r="U314" s="51" t="str">
        <f>IF($G314&gt;NORMA!$D$12,"NO CUMPLE","CUMPLE")</f>
        <v>CUMPLE</v>
      </c>
      <c r="V314" s="51" t="str">
        <f>IF($H314&gt;NORMA!$D$13,"NO CUMPLE","CUMPLE")</f>
        <v>CUMPLE</v>
      </c>
      <c r="W314" s="51" t="str">
        <f>IF($O314&gt;NORMA!$D$14,"NO CUMPLE","CUMPLE")</f>
        <v>CUMPLE</v>
      </c>
      <c r="X314" s="51" t="str">
        <f>IF(AND($N314&gt;=NORMA!$Q$4, $N314&lt;=NORMA!$R$4),"CUMPLE","NO CUMPLE")</f>
        <v>CUMPLE</v>
      </c>
      <c r="Y314" s="51" t="str">
        <f>IF($I314&gt;NORMA!$D$16,"NO CUMPLE","CUMPLE")</f>
        <v>CUMPLE</v>
      </c>
      <c r="Z314" s="51" t="str">
        <f>IF($M314&lt;NORMA!$D$23,"NO CUMPLE","CUMPLE")</f>
        <v>CUMPLE</v>
      </c>
      <c r="AA314" s="51" t="str">
        <f>IF($E314&gt;NORMA!$D$24,"NO CUMPLE","CUMPLE")</f>
        <v>CUMPLE</v>
      </c>
      <c r="AB314" s="51" t="str">
        <f>IF($F314&gt;NORMA!$D$25,"NO CUMPLE","CUMPLE")</f>
        <v>CUMPLE</v>
      </c>
      <c r="AC314" s="51" t="str">
        <f>IF($K314&gt;NORMA!$D$26,"NO CUMPLE","CUMPLE")</f>
        <v>NO CUMPLE</v>
      </c>
      <c r="AD314" s="51" t="str">
        <f>IF($J314&gt;NORMA!$D$27,"NO CUMPLE","CUMPLE")</f>
        <v>CUMPLE</v>
      </c>
      <c r="AE314" s="51" t="str">
        <f>IF($G314&gt;NORMA!$D$28,"NO CUMPLE","CUMPLE")</f>
        <v>NO CUMPLE</v>
      </c>
      <c r="AF314" s="51" t="str">
        <f>IF($H314&gt;NORMA!$D$29,"NO CUMPLE","CUMPLE")</f>
        <v>NO CUMPLE</v>
      </c>
      <c r="AG314" s="51" t="str">
        <f>IF($O314&gt;NORMA!$D$30,"NO CUMPLE","CUMPLE")</f>
        <v>NO CUMPLE</v>
      </c>
      <c r="AH314" s="51" t="str">
        <f>IF(AND($N314&gt;=NORMA!$R$18, $N314&lt;=NORMA!$S$18),"CUMPLE","NO CUMPLE")</f>
        <v>CUMPLE</v>
      </c>
      <c r="AI314" s="51" t="str">
        <f>IF($I314&gt;NORMA!$D$32,"NO CUMPLE","CUMPLE")</f>
        <v>NO CUMPLE</v>
      </c>
    </row>
    <row r="315" spans="1:35" ht="14.25" customHeight="1" x14ac:dyDescent="0.35">
      <c r="A315" s="93" t="s">
        <v>59</v>
      </c>
      <c r="B315" s="94" t="s">
        <v>58</v>
      </c>
      <c r="C315" s="95">
        <v>42860</v>
      </c>
      <c r="D315" s="52">
        <v>0.41666666666666669</v>
      </c>
      <c r="E315" s="79">
        <v>53.7</v>
      </c>
      <c r="F315" s="79">
        <v>126</v>
      </c>
      <c r="G315" s="78">
        <v>4</v>
      </c>
      <c r="H315" s="79">
        <v>21</v>
      </c>
      <c r="I315" s="81">
        <v>2.46</v>
      </c>
      <c r="J315" s="81">
        <v>2.7679999999999998</v>
      </c>
      <c r="K315" s="100">
        <v>20.87</v>
      </c>
      <c r="L315" s="98">
        <v>0.10166000000000001</v>
      </c>
      <c r="M315" s="99">
        <v>4.34</v>
      </c>
      <c r="N315" s="50">
        <v>8.07</v>
      </c>
      <c r="O315" s="50">
        <v>170000</v>
      </c>
      <c r="P315" s="51" t="str">
        <f>IF($M315&lt;NORMA!$D$7,"NO CUMPLE","CUMPLE")</f>
        <v>CUMPLE</v>
      </c>
      <c r="Q315" s="51" t="str">
        <f>IF($E315&gt;NORMA!$D$8,"NO CUMPLE","CUMPLE")</f>
        <v>CUMPLE</v>
      </c>
      <c r="R315" s="51" t="str">
        <f>IF($F315&gt;NORMA!$D$9,"NO CUMPLE","CUMPLE")</f>
        <v>CUMPLE</v>
      </c>
      <c r="S315" s="51" t="str">
        <f>IF($K315&gt;NORMA!$D$10,"NO CUMPLE","CUMPLE")</f>
        <v>CUMPLE</v>
      </c>
      <c r="T315" s="51" t="str">
        <f>IF($J315&gt;NORMA!$D$11,"NO CUMPLE","CUMPLE")</f>
        <v>CUMPLE</v>
      </c>
      <c r="U315" s="51" t="str">
        <f>IF($G315&gt;NORMA!$D$12,"NO CUMPLE","CUMPLE")</f>
        <v>CUMPLE</v>
      </c>
      <c r="V315" s="51" t="str">
        <f>IF($H315&gt;NORMA!$D$13,"NO CUMPLE","CUMPLE")</f>
        <v>CUMPLE</v>
      </c>
      <c r="W315" s="51" t="str">
        <f>IF($O315&gt;NORMA!$D$14,"NO CUMPLE","CUMPLE")</f>
        <v>CUMPLE</v>
      </c>
      <c r="X315" s="51" t="str">
        <f>IF(AND($N315&gt;=NORMA!$Q$4, $N315&lt;=NORMA!$R$4),"CUMPLE","NO CUMPLE")</f>
        <v>CUMPLE</v>
      </c>
      <c r="Y315" s="51" t="str">
        <f>IF($I315&gt;NORMA!$D$16,"NO CUMPLE","CUMPLE")</f>
        <v>CUMPLE</v>
      </c>
      <c r="Z315" s="51" t="str">
        <f>IF($M315&lt;NORMA!$D$23,"NO CUMPLE","CUMPLE")</f>
        <v>CUMPLE</v>
      </c>
      <c r="AA315" s="51" t="str">
        <f>IF($E315&gt;NORMA!$D$24,"NO CUMPLE","CUMPLE")</f>
        <v>CUMPLE</v>
      </c>
      <c r="AB315" s="51" t="str">
        <f>IF($F315&gt;NORMA!$D$25,"NO CUMPLE","CUMPLE")</f>
        <v>CUMPLE</v>
      </c>
      <c r="AC315" s="51" t="str">
        <f>IF($K315&gt;NORMA!$D$26,"NO CUMPLE","CUMPLE")</f>
        <v>NO CUMPLE</v>
      </c>
      <c r="AD315" s="51" t="str">
        <f>IF($J315&gt;NORMA!$D$27,"NO CUMPLE","CUMPLE")</f>
        <v>CUMPLE</v>
      </c>
      <c r="AE315" s="51" t="str">
        <f>IF($G315&gt;NORMA!$D$28,"NO CUMPLE","CUMPLE")</f>
        <v>CUMPLE</v>
      </c>
      <c r="AF315" s="51" t="str">
        <f>IF($H315&gt;NORMA!$D$29,"NO CUMPLE","CUMPLE")</f>
        <v>NO CUMPLE</v>
      </c>
      <c r="AG315" s="51" t="str">
        <f>IF($O315&gt;NORMA!$D$30,"NO CUMPLE","CUMPLE")</f>
        <v>NO CUMPLE</v>
      </c>
      <c r="AH315" s="51" t="str">
        <f>IF(AND($N315&gt;=NORMA!$R$18, $N315&lt;=NORMA!$S$18),"CUMPLE","NO CUMPLE")</f>
        <v>CUMPLE</v>
      </c>
      <c r="AI315" s="51" t="str">
        <f>IF($I315&gt;NORMA!$D$32,"NO CUMPLE","CUMPLE")</f>
        <v>NO CUMPLE</v>
      </c>
    </row>
    <row r="316" spans="1:35" ht="14.25" customHeight="1" x14ac:dyDescent="0.35">
      <c r="A316" s="93" t="s">
        <v>60</v>
      </c>
      <c r="B316" s="94" t="s">
        <v>58</v>
      </c>
      <c r="C316" s="95">
        <v>42873</v>
      </c>
      <c r="D316" s="52">
        <v>0.58333333333333337</v>
      </c>
      <c r="E316" s="79">
        <v>24</v>
      </c>
      <c r="F316" s="79">
        <v>96.9</v>
      </c>
      <c r="G316" s="79">
        <v>9</v>
      </c>
      <c r="H316" s="79">
        <v>17</v>
      </c>
      <c r="I316" s="81">
        <v>2.0299999999999998</v>
      </c>
      <c r="J316" s="81">
        <v>1.083</v>
      </c>
      <c r="K316" s="100">
        <v>13.206</v>
      </c>
      <c r="L316" s="98">
        <v>0.45200000000000001</v>
      </c>
      <c r="M316" s="99">
        <v>1.61</v>
      </c>
      <c r="N316" s="50">
        <v>7.21</v>
      </c>
      <c r="O316" s="50">
        <v>78000</v>
      </c>
      <c r="P316" s="51" t="str">
        <f>IF($M316&lt;NORMA!$D$7,"NO CUMPLE","CUMPLE")</f>
        <v>CUMPLE</v>
      </c>
      <c r="Q316" s="51" t="str">
        <f>IF($E316&gt;NORMA!$D$8,"NO CUMPLE","CUMPLE")</f>
        <v>CUMPLE</v>
      </c>
      <c r="R316" s="51" t="str">
        <f>IF($F316&gt;NORMA!$D$9,"NO CUMPLE","CUMPLE")</f>
        <v>CUMPLE</v>
      </c>
      <c r="S316" s="51" t="str">
        <f>IF($K316&gt;NORMA!$D$10,"NO CUMPLE","CUMPLE")</f>
        <v>CUMPLE</v>
      </c>
      <c r="T316" s="51" t="str">
        <f>IF($J316&gt;NORMA!$D$11,"NO CUMPLE","CUMPLE")</f>
        <v>CUMPLE</v>
      </c>
      <c r="U316" s="51" t="str">
        <f>IF($G316&gt;NORMA!$D$12,"NO CUMPLE","CUMPLE")</f>
        <v>CUMPLE</v>
      </c>
      <c r="V316" s="51" t="str">
        <f>IF($H316&gt;NORMA!$D$13,"NO CUMPLE","CUMPLE")</f>
        <v>CUMPLE</v>
      </c>
      <c r="W316" s="51" t="str">
        <f>IF($O316&gt;NORMA!$D$14,"NO CUMPLE","CUMPLE")</f>
        <v>CUMPLE</v>
      </c>
      <c r="X316" s="51" t="str">
        <f>IF(AND($N316&gt;=NORMA!$Q$4, $N316&lt;=NORMA!$R$4),"CUMPLE","NO CUMPLE")</f>
        <v>CUMPLE</v>
      </c>
      <c r="Y316" s="51" t="str">
        <f>IF($I316&gt;NORMA!$D$16,"NO CUMPLE","CUMPLE")</f>
        <v>CUMPLE</v>
      </c>
      <c r="Z316" s="51" t="str">
        <f>IF($M316&lt;NORMA!$D$23,"NO CUMPLE","CUMPLE")</f>
        <v>CUMPLE</v>
      </c>
      <c r="AA316" s="51" t="str">
        <f>IF($E316&gt;NORMA!$D$24,"NO CUMPLE","CUMPLE")</f>
        <v>CUMPLE</v>
      </c>
      <c r="AB316" s="51" t="str">
        <f>IF($F316&gt;NORMA!$D$25,"NO CUMPLE","CUMPLE")</f>
        <v>CUMPLE</v>
      </c>
      <c r="AC316" s="51" t="str">
        <f>IF($K316&gt;NORMA!$D$26,"NO CUMPLE","CUMPLE")</f>
        <v>NO CUMPLE</v>
      </c>
      <c r="AD316" s="51" t="str">
        <f>IF($J316&gt;NORMA!$D$27,"NO CUMPLE","CUMPLE")</f>
        <v>CUMPLE</v>
      </c>
      <c r="AE316" s="51" t="str">
        <f>IF($G316&gt;NORMA!$D$28,"NO CUMPLE","CUMPLE")</f>
        <v>CUMPLE</v>
      </c>
      <c r="AF316" s="51" t="str">
        <f>IF($H316&gt;NORMA!$D$29,"NO CUMPLE","CUMPLE")</f>
        <v>NO CUMPLE</v>
      </c>
      <c r="AG316" s="51" t="str">
        <f>IF($O316&gt;NORMA!$D$30,"NO CUMPLE","CUMPLE")</f>
        <v>CUMPLE</v>
      </c>
      <c r="AH316" s="51" t="str">
        <f>IF(AND($N316&gt;=NORMA!$R$18, $N316&lt;=NORMA!$S$18),"CUMPLE","NO CUMPLE")</f>
        <v>CUMPLE</v>
      </c>
      <c r="AI316" s="51" t="str">
        <f>IF($I316&gt;NORMA!$D$32,"NO CUMPLE","CUMPLE")</f>
        <v>NO CUMPLE</v>
      </c>
    </row>
    <row r="317" spans="1:35" ht="14.25" customHeight="1" x14ac:dyDescent="0.35">
      <c r="A317" s="93" t="s">
        <v>59</v>
      </c>
      <c r="B317" s="94" t="s">
        <v>58</v>
      </c>
      <c r="C317" s="95">
        <v>42873</v>
      </c>
      <c r="D317" s="52">
        <v>0.25</v>
      </c>
      <c r="E317" s="79">
        <v>12</v>
      </c>
      <c r="F317" s="79">
        <v>45.6</v>
      </c>
      <c r="G317" s="79">
        <v>8.5</v>
      </c>
      <c r="H317" s="79">
        <v>13</v>
      </c>
      <c r="I317" s="81">
        <v>0.55000000000000004</v>
      </c>
      <c r="J317" s="81">
        <v>0.63200000000000001</v>
      </c>
      <c r="K317" s="100">
        <v>9.1829999999999998</v>
      </c>
      <c r="L317" s="98">
        <v>0.19481999999999999</v>
      </c>
      <c r="M317" s="99">
        <v>3.6</v>
      </c>
      <c r="N317" s="50">
        <v>7.14</v>
      </c>
      <c r="O317" s="50">
        <v>33000</v>
      </c>
      <c r="P317" s="51" t="str">
        <f>IF($M317&lt;NORMA!$D$7,"NO CUMPLE","CUMPLE")</f>
        <v>CUMPLE</v>
      </c>
      <c r="Q317" s="51" t="str">
        <f>IF($E317&gt;NORMA!$D$8,"NO CUMPLE","CUMPLE")</f>
        <v>CUMPLE</v>
      </c>
      <c r="R317" s="51" t="str">
        <f>IF($F317&gt;NORMA!$D$9,"NO CUMPLE","CUMPLE")</f>
        <v>CUMPLE</v>
      </c>
      <c r="S317" s="51" t="str">
        <f>IF($K317&gt;NORMA!$D$10,"NO CUMPLE","CUMPLE")</f>
        <v>CUMPLE</v>
      </c>
      <c r="T317" s="51" t="str">
        <f>IF($J317&gt;NORMA!$D$11,"NO CUMPLE","CUMPLE")</f>
        <v>CUMPLE</v>
      </c>
      <c r="U317" s="51" t="str">
        <f>IF($G317&gt;NORMA!$D$12,"NO CUMPLE","CUMPLE")</f>
        <v>CUMPLE</v>
      </c>
      <c r="V317" s="51" t="str">
        <f>IF($H317&gt;NORMA!$D$13,"NO CUMPLE","CUMPLE")</f>
        <v>CUMPLE</v>
      </c>
      <c r="W317" s="51" t="str">
        <f>IF($O317&gt;NORMA!$D$14,"NO CUMPLE","CUMPLE")</f>
        <v>CUMPLE</v>
      </c>
      <c r="X317" s="51" t="str">
        <f>IF(AND($N317&gt;=NORMA!$Q$4, $N317&lt;=NORMA!$R$4),"CUMPLE","NO CUMPLE")</f>
        <v>CUMPLE</v>
      </c>
      <c r="Y317" s="51" t="str">
        <f>IF($I317&gt;NORMA!$D$16,"NO CUMPLE","CUMPLE")</f>
        <v>CUMPLE</v>
      </c>
      <c r="Z317" s="51" t="str">
        <f>IF($M317&lt;NORMA!$D$23,"NO CUMPLE","CUMPLE")</f>
        <v>CUMPLE</v>
      </c>
      <c r="AA317" s="51" t="str">
        <f>IF($E317&gt;NORMA!$D$24,"NO CUMPLE","CUMPLE")</f>
        <v>CUMPLE</v>
      </c>
      <c r="AB317" s="51" t="str">
        <f>IF($F317&gt;NORMA!$D$25,"NO CUMPLE","CUMPLE")</f>
        <v>CUMPLE</v>
      </c>
      <c r="AC317" s="51" t="str">
        <f>IF($K317&gt;NORMA!$D$26,"NO CUMPLE","CUMPLE")</f>
        <v>NO CUMPLE</v>
      </c>
      <c r="AD317" s="51" t="str">
        <f>IF($J317&gt;NORMA!$D$27,"NO CUMPLE","CUMPLE")</f>
        <v>CUMPLE</v>
      </c>
      <c r="AE317" s="51" t="str">
        <f>IF($G317&gt;NORMA!$D$28,"NO CUMPLE","CUMPLE")</f>
        <v>CUMPLE</v>
      </c>
      <c r="AF317" s="51" t="str">
        <f>IF($H317&gt;NORMA!$D$29,"NO CUMPLE","CUMPLE")</f>
        <v>NO CUMPLE</v>
      </c>
      <c r="AG317" s="51" t="str">
        <f>IF($O317&gt;NORMA!$D$30,"NO CUMPLE","CUMPLE")</f>
        <v>CUMPLE</v>
      </c>
      <c r="AH317" s="51" t="str">
        <f>IF(AND($N317&gt;=NORMA!$R$18, $N317&lt;=NORMA!$S$18),"CUMPLE","NO CUMPLE")</f>
        <v>CUMPLE</v>
      </c>
      <c r="AI317" s="51" t="str">
        <f>IF($I317&gt;NORMA!$D$32,"NO CUMPLE","CUMPLE")</f>
        <v>CUMPLE</v>
      </c>
    </row>
    <row r="318" spans="1:35" ht="14.25" customHeight="1" x14ac:dyDescent="0.35">
      <c r="A318" s="93" t="s">
        <v>60</v>
      </c>
      <c r="B318" s="94" t="s">
        <v>58</v>
      </c>
      <c r="C318" s="95">
        <v>42874</v>
      </c>
      <c r="D318" s="52">
        <v>0.25</v>
      </c>
      <c r="E318" s="79">
        <v>9.8000000000000007</v>
      </c>
      <c r="F318" s="79">
        <v>34.46</v>
      </c>
      <c r="G318" s="79">
        <v>10.7</v>
      </c>
      <c r="H318" s="79">
        <v>27</v>
      </c>
      <c r="I318" s="81">
        <v>1.0900000000000001</v>
      </c>
      <c r="J318" s="81">
        <v>0.55400000000000005</v>
      </c>
      <c r="K318" s="100">
        <v>7.2519999999999998</v>
      </c>
      <c r="L318" s="98">
        <v>0.40458000000000005</v>
      </c>
      <c r="M318" s="99">
        <v>1.45</v>
      </c>
      <c r="N318" s="50">
        <v>7.13</v>
      </c>
      <c r="O318" s="50">
        <v>6800</v>
      </c>
      <c r="P318" s="51" t="str">
        <f>IF($M318&lt;NORMA!$D$7,"NO CUMPLE","CUMPLE")</f>
        <v>CUMPLE</v>
      </c>
      <c r="Q318" s="51" t="str">
        <f>IF($E318&gt;NORMA!$D$8,"NO CUMPLE","CUMPLE")</f>
        <v>CUMPLE</v>
      </c>
      <c r="R318" s="51" t="str">
        <f>IF($F318&gt;NORMA!$D$9,"NO CUMPLE","CUMPLE")</f>
        <v>CUMPLE</v>
      </c>
      <c r="S318" s="51" t="str">
        <f>IF($K318&gt;NORMA!$D$10,"NO CUMPLE","CUMPLE")</f>
        <v>CUMPLE</v>
      </c>
      <c r="T318" s="51" t="str">
        <f>IF($J318&gt;NORMA!$D$11,"NO CUMPLE","CUMPLE")</f>
        <v>CUMPLE</v>
      </c>
      <c r="U318" s="51" t="str">
        <f>IF($G318&gt;NORMA!$D$12,"NO CUMPLE","CUMPLE")</f>
        <v>CUMPLE</v>
      </c>
      <c r="V318" s="51" t="str">
        <f>IF($H318&gt;NORMA!$D$13,"NO CUMPLE","CUMPLE")</f>
        <v>CUMPLE</v>
      </c>
      <c r="W318" s="51" t="str">
        <f>IF($O318&gt;NORMA!$D$14,"NO CUMPLE","CUMPLE")</f>
        <v>CUMPLE</v>
      </c>
      <c r="X318" s="51" t="str">
        <f>IF(AND($N318&gt;=NORMA!$Q$4, $N318&lt;=NORMA!$R$4),"CUMPLE","NO CUMPLE")</f>
        <v>CUMPLE</v>
      </c>
      <c r="Y318" s="51" t="str">
        <f>IF($I318&gt;NORMA!$D$16,"NO CUMPLE","CUMPLE")</f>
        <v>CUMPLE</v>
      </c>
      <c r="Z318" s="51" t="str">
        <f>IF($M318&lt;NORMA!$D$23,"NO CUMPLE","CUMPLE")</f>
        <v>CUMPLE</v>
      </c>
      <c r="AA318" s="51" t="str">
        <f>IF($E318&gt;NORMA!$D$24,"NO CUMPLE","CUMPLE")</f>
        <v>CUMPLE</v>
      </c>
      <c r="AB318" s="51" t="str">
        <f>IF($F318&gt;NORMA!$D$25,"NO CUMPLE","CUMPLE")</f>
        <v>CUMPLE</v>
      </c>
      <c r="AC318" s="51" t="str">
        <f>IF($K318&gt;NORMA!$D$26,"NO CUMPLE","CUMPLE")</f>
        <v>CUMPLE</v>
      </c>
      <c r="AD318" s="51" t="str">
        <f>IF($J318&gt;NORMA!$D$27,"NO CUMPLE","CUMPLE")</f>
        <v>CUMPLE</v>
      </c>
      <c r="AE318" s="51" t="str">
        <f>IF($G318&gt;NORMA!$D$28,"NO CUMPLE","CUMPLE")</f>
        <v>CUMPLE</v>
      </c>
      <c r="AF318" s="51" t="str">
        <f>IF($H318&gt;NORMA!$D$29,"NO CUMPLE","CUMPLE")</f>
        <v>NO CUMPLE</v>
      </c>
      <c r="AG318" s="51" t="str">
        <f>IF($O318&gt;NORMA!$D$30,"NO CUMPLE","CUMPLE")</f>
        <v>CUMPLE</v>
      </c>
      <c r="AH318" s="51" t="str">
        <f>IF(AND($N318&gt;=NORMA!$R$18, $N318&lt;=NORMA!$S$18),"CUMPLE","NO CUMPLE")</f>
        <v>CUMPLE</v>
      </c>
      <c r="AI318" s="51" t="str">
        <f>IF($I318&gt;NORMA!$D$32,"NO CUMPLE","CUMPLE")</f>
        <v>NO CUMPLE</v>
      </c>
    </row>
    <row r="319" spans="1:35" ht="14.25" customHeight="1" x14ac:dyDescent="0.35">
      <c r="A319" s="93" t="s">
        <v>57</v>
      </c>
      <c r="B319" s="94" t="s">
        <v>58</v>
      </c>
      <c r="C319" s="95">
        <v>42874</v>
      </c>
      <c r="D319" s="52">
        <v>0.41666666666666669</v>
      </c>
      <c r="E319" s="79">
        <v>6.1</v>
      </c>
      <c r="F319" s="79">
        <v>27.09</v>
      </c>
      <c r="G319" s="79">
        <v>23.8</v>
      </c>
      <c r="H319" s="79">
        <v>10</v>
      </c>
      <c r="I319" s="81">
        <v>0.68</v>
      </c>
      <c r="J319" s="81">
        <v>0.47199999999999998</v>
      </c>
      <c r="K319" s="100">
        <v>6.2370000000000001</v>
      </c>
      <c r="L319" s="98">
        <v>1.726</v>
      </c>
      <c r="M319" s="99">
        <v>1.39</v>
      </c>
      <c r="N319" s="50">
        <v>6.92</v>
      </c>
      <c r="O319" s="50">
        <v>49000</v>
      </c>
      <c r="P319" s="51" t="str">
        <f>IF($M319&lt;NORMA!$D$7,"NO CUMPLE","CUMPLE")</f>
        <v>CUMPLE</v>
      </c>
      <c r="Q319" s="51" t="str">
        <f>IF($E319&gt;NORMA!$D$8,"NO CUMPLE","CUMPLE")</f>
        <v>CUMPLE</v>
      </c>
      <c r="R319" s="51" t="str">
        <f>IF($F319&gt;NORMA!$D$9,"NO CUMPLE","CUMPLE")</f>
        <v>CUMPLE</v>
      </c>
      <c r="S319" s="51" t="str">
        <f>IF($K319&gt;NORMA!$D$10,"NO CUMPLE","CUMPLE")</f>
        <v>CUMPLE</v>
      </c>
      <c r="T319" s="51" t="str">
        <f>IF($J319&gt;NORMA!$D$11,"NO CUMPLE","CUMPLE")</f>
        <v>CUMPLE</v>
      </c>
      <c r="U319" s="51" t="str">
        <f>IF($G319&gt;NORMA!$D$12,"NO CUMPLE","CUMPLE")</f>
        <v>CUMPLE</v>
      </c>
      <c r="V319" s="51" t="str">
        <f>IF($H319&gt;NORMA!$D$13,"NO CUMPLE","CUMPLE")</f>
        <v>CUMPLE</v>
      </c>
      <c r="W319" s="51" t="str">
        <f>IF($O319&gt;NORMA!$D$14,"NO CUMPLE","CUMPLE")</f>
        <v>CUMPLE</v>
      </c>
      <c r="X319" s="51" t="str">
        <f>IF(AND($N319&gt;=NORMA!$Q$4, $N319&lt;=NORMA!$R$4),"CUMPLE","NO CUMPLE")</f>
        <v>CUMPLE</v>
      </c>
      <c r="Y319" s="51" t="str">
        <f>IF($I319&gt;NORMA!$D$16,"NO CUMPLE","CUMPLE")</f>
        <v>CUMPLE</v>
      </c>
      <c r="Z319" s="51" t="str">
        <f>IF($M319&lt;NORMA!$D$23,"NO CUMPLE","CUMPLE")</f>
        <v>CUMPLE</v>
      </c>
      <c r="AA319" s="51" t="str">
        <f>IF($E319&gt;NORMA!$D$24,"NO CUMPLE","CUMPLE")</f>
        <v>CUMPLE</v>
      </c>
      <c r="AB319" s="51" t="str">
        <f>IF($F319&gt;NORMA!$D$25,"NO CUMPLE","CUMPLE")</f>
        <v>CUMPLE</v>
      </c>
      <c r="AC319" s="51" t="str">
        <f>IF($K319&gt;NORMA!$D$26,"NO CUMPLE","CUMPLE")</f>
        <v>CUMPLE</v>
      </c>
      <c r="AD319" s="51" t="str">
        <f>IF($J319&gt;NORMA!$D$27,"NO CUMPLE","CUMPLE")</f>
        <v>CUMPLE</v>
      </c>
      <c r="AE319" s="51" t="str">
        <f>IF($G319&gt;NORMA!$D$28,"NO CUMPLE","CUMPLE")</f>
        <v>CUMPLE</v>
      </c>
      <c r="AF319" s="51" t="str">
        <f>IF($H319&gt;NORMA!$D$29,"NO CUMPLE","CUMPLE")</f>
        <v>CUMPLE</v>
      </c>
      <c r="AG319" s="51" t="str">
        <f>IF($O319&gt;NORMA!$D$30,"NO CUMPLE","CUMPLE")</f>
        <v>CUMPLE</v>
      </c>
      <c r="AH319" s="51" t="str">
        <f>IF(AND($N319&gt;=NORMA!$R$18, $N319&lt;=NORMA!$S$18),"CUMPLE","NO CUMPLE")</f>
        <v>CUMPLE</v>
      </c>
      <c r="AI319" s="51" t="str">
        <f>IF($I319&gt;NORMA!$D$32,"NO CUMPLE","CUMPLE")</f>
        <v>CUMPLE</v>
      </c>
    </row>
    <row r="320" spans="1:35" ht="14.25" customHeight="1" x14ac:dyDescent="0.35">
      <c r="A320" s="93" t="s">
        <v>57</v>
      </c>
      <c r="B320" s="94" t="s">
        <v>58</v>
      </c>
      <c r="C320" s="95">
        <v>42878</v>
      </c>
      <c r="D320" s="52">
        <v>0.33333333333333331</v>
      </c>
      <c r="E320" s="79">
        <v>9.6999999999999993</v>
      </c>
      <c r="F320" s="79">
        <v>22</v>
      </c>
      <c r="G320" s="79">
        <v>17</v>
      </c>
      <c r="H320" s="79">
        <v>17</v>
      </c>
      <c r="I320" s="81">
        <v>1.24</v>
      </c>
      <c r="J320" s="81">
        <v>1.617</v>
      </c>
      <c r="K320" s="100">
        <v>8.2490000000000006</v>
      </c>
      <c r="L320" s="98">
        <v>0.57499999999999996</v>
      </c>
      <c r="M320" s="99">
        <v>1.27</v>
      </c>
      <c r="N320" s="50">
        <v>6.97</v>
      </c>
      <c r="O320" s="50">
        <v>6800</v>
      </c>
      <c r="P320" s="51" t="str">
        <f>IF($M320&lt;NORMA!$D$7,"NO CUMPLE","CUMPLE")</f>
        <v>CUMPLE</v>
      </c>
      <c r="Q320" s="51" t="str">
        <f>IF($E320&gt;NORMA!$D$8,"NO CUMPLE","CUMPLE")</f>
        <v>CUMPLE</v>
      </c>
      <c r="R320" s="51" t="str">
        <f>IF($F320&gt;NORMA!$D$9,"NO CUMPLE","CUMPLE")</f>
        <v>CUMPLE</v>
      </c>
      <c r="S320" s="51" t="str">
        <f>IF($K320&gt;NORMA!$D$10,"NO CUMPLE","CUMPLE")</f>
        <v>CUMPLE</v>
      </c>
      <c r="T320" s="51" t="str">
        <f>IF($J320&gt;NORMA!$D$11,"NO CUMPLE","CUMPLE")</f>
        <v>CUMPLE</v>
      </c>
      <c r="U320" s="51" t="str">
        <f>IF($G320&gt;NORMA!$D$12,"NO CUMPLE","CUMPLE")</f>
        <v>CUMPLE</v>
      </c>
      <c r="V320" s="51" t="str">
        <f>IF($H320&gt;NORMA!$D$13,"NO CUMPLE","CUMPLE")</f>
        <v>CUMPLE</v>
      </c>
      <c r="W320" s="51" t="str">
        <f>IF($O320&gt;NORMA!$D$14,"NO CUMPLE","CUMPLE")</f>
        <v>CUMPLE</v>
      </c>
      <c r="X320" s="51" t="str">
        <f>IF(AND($N320&gt;=NORMA!$Q$4, $N320&lt;=NORMA!$R$4),"CUMPLE","NO CUMPLE")</f>
        <v>CUMPLE</v>
      </c>
      <c r="Y320" s="51" t="str">
        <f>IF($I320&gt;NORMA!$D$16,"NO CUMPLE","CUMPLE")</f>
        <v>CUMPLE</v>
      </c>
      <c r="Z320" s="51" t="str">
        <f>IF($M320&lt;NORMA!$D$23,"NO CUMPLE","CUMPLE")</f>
        <v>CUMPLE</v>
      </c>
      <c r="AA320" s="51" t="str">
        <f>IF($E320&gt;NORMA!$D$24,"NO CUMPLE","CUMPLE")</f>
        <v>CUMPLE</v>
      </c>
      <c r="AB320" s="51" t="str">
        <f>IF($F320&gt;NORMA!$D$25,"NO CUMPLE","CUMPLE")</f>
        <v>CUMPLE</v>
      </c>
      <c r="AC320" s="51" t="str">
        <f>IF($K320&gt;NORMA!$D$26,"NO CUMPLE","CUMPLE")</f>
        <v>NO CUMPLE</v>
      </c>
      <c r="AD320" s="51" t="str">
        <f>IF($J320&gt;NORMA!$D$27,"NO CUMPLE","CUMPLE")</f>
        <v>CUMPLE</v>
      </c>
      <c r="AE320" s="51" t="str">
        <f>IF($G320&gt;NORMA!$D$28,"NO CUMPLE","CUMPLE")</f>
        <v>CUMPLE</v>
      </c>
      <c r="AF320" s="51" t="str">
        <f>IF($H320&gt;NORMA!$D$29,"NO CUMPLE","CUMPLE")</f>
        <v>NO CUMPLE</v>
      </c>
      <c r="AG320" s="51" t="str">
        <f>IF($O320&gt;NORMA!$D$30,"NO CUMPLE","CUMPLE")</f>
        <v>CUMPLE</v>
      </c>
      <c r="AH320" s="51" t="str">
        <f>IF(AND($N320&gt;=NORMA!$R$18, $N320&lt;=NORMA!$S$18),"CUMPLE","NO CUMPLE")</f>
        <v>CUMPLE</v>
      </c>
      <c r="AI320" s="51" t="str">
        <f>IF($I320&gt;NORMA!$D$32,"NO CUMPLE","CUMPLE")</f>
        <v>NO CUMPLE</v>
      </c>
    </row>
    <row r="321" spans="1:35" ht="14.25" customHeight="1" x14ac:dyDescent="0.35">
      <c r="A321" s="93" t="s">
        <v>60</v>
      </c>
      <c r="B321" s="94" t="s">
        <v>58</v>
      </c>
      <c r="C321" s="95">
        <v>42878</v>
      </c>
      <c r="D321" s="52">
        <v>0.5</v>
      </c>
      <c r="E321" s="78">
        <v>2</v>
      </c>
      <c r="F321" s="78">
        <v>10</v>
      </c>
      <c r="G321" s="79">
        <v>15.3</v>
      </c>
      <c r="H321" s="79">
        <v>12</v>
      </c>
      <c r="I321" s="81">
        <v>2.06</v>
      </c>
      <c r="J321" s="81">
        <v>1.415</v>
      </c>
      <c r="K321" s="100">
        <v>13.518000000000001</v>
      </c>
      <c r="L321" s="98">
        <v>0.33466000000000001</v>
      </c>
      <c r="M321" s="99">
        <v>1.51</v>
      </c>
      <c r="N321" s="50">
        <v>7.48</v>
      </c>
      <c r="O321" s="50">
        <v>2000</v>
      </c>
      <c r="P321" s="51" t="str">
        <f>IF($M321&lt;NORMA!$D$7,"NO CUMPLE","CUMPLE")</f>
        <v>CUMPLE</v>
      </c>
      <c r="Q321" s="51" t="str">
        <f>IF($E321&gt;NORMA!$D$8,"NO CUMPLE","CUMPLE")</f>
        <v>CUMPLE</v>
      </c>
      <c r="R321" s="51" t="str">
        <f>IF($F321&gt;NORMA!$D$9,"NO CUMPLE","CUMPLE")</f>
        <v>CUMPLE</v>
      </c>
      <c r="S321" s="51" t="str">
        <f>IF($K321&gt;NORMA!$D$10,"NO CUMPLE","CUMPLE")</f>
        <v>CUMPLE</v>
      </c>
      <c r="T321" s="51" t="str">
        <f>IF($J321&gt;NORMA!$D$11,"NO CUMPLE","CUMPLE")</f>
        <v>CUMPLE</v>
      </c>
      <c r="U321" s="51" t="str">
        <f>IF($G321&gt;NORMA!$D$12,"NO CUMPLE","CUMPLE")</f>
        <v>CUMPLE</v>
      </c>
      <c r="V321" s="51" t="str">
        <f>IF($H321&gt;NORMA!$D$13,"NO CUMPLE","CUMPLE")</f>
        <v>CUMPLE</v>
      </c>
      <c r="W321" s="51" t="str">
        <f>IF($O321&gt;NORMA!$D$14,"NO CUMPLE","CUMPLE")</f>
        <v>CUMPLE</v>
      </c>
      <c r="X321" s="51" t="str">
        <f>IF(AND($N321&gt;=NORMA!$Q$4, $N321&lt;=NORMA!$R$4),"CUMPLE","NO CUMPLE")</f>
        <v>CUMPLE</v>
      </c>
      <c r="Y321" s="51" t="str">
        <f>IF($I321&gt;NORMA!$D$16,"NO CUMPLE","CUMPLE")</f>
        <v>CUMPLE</v>
      </c>
      <c r="Z321" s="51" t="str">
        <f>IF($M321&lt;NORMA!$D$23,"NO CUMPLE","CUMPLE")</f>
        <v>CUMPLE</v>
      </c>
      <c r="AA321" s="51" t="str">
        <f>IF($E321&gt;NORMA!$D$24,"NO CUMPLE","CUMPLE")</f>
        <v>CUMPLE</v>
      </c>
      <c r="AB321" s="51" t="str">
        <f>IF($F321&gt;NORMA!$D$25,"NO CUMPLE","CUMPLE")</f>
        <v>CUMPLE</v>
      </c>
      <c r="AC321" s="51" t="str">
        <f>IF($K321&gt;NORMA!$D$26,"NO CUMPLE","CUMPLE")</f>
        <v>NO CUMPLE</v>
      </c>
      <c r="AD321" s="51" t="str">
        <f>IF($J321&gt;NORMA!$D$27,"NO CUMPLE","CUMPLE")</f>
        <v>CUMPLE</v>
      </c>
      <c r="AE321" s="51" t="str">
        <f>IF($G321&gt;NORMA!$D$28,"NO CUMPLE","CUMPLE")</f>
        <v>CUMPLE</v>
      </c>
      <c r="AF321" s="51" t="str">
        <f>IF($H321&gt;NORMA!$D$29,"NO CUMPLE","CUMPLE")</f>
        <v>NO CUMPLE</v>
      </c>
      <c r="AG321" s="51" t="str">
        <f>IF($O321&gt;NORMA!$D$30,"NO CUMPLE","CUMPLE")</f>
        <v>CUMPLE</v>
      </c>
      <c r="AH321" s="51" t="str">
        <f>IF(AND($N321&gt;=NORMA!$R$18, $N321&lt;=NORMA!$S$18),"CUMPLE","NO CUMPLE")</f>
        <v>CUMPLE</v>
      </c>
      <c r="AI321" s="51" t="str">
        <f>IF($I321&gt;NORMA!$D$32,"NO CUMPLE","CUMPLE")</f>
        <v>NO CUMPLE</v>
      </c>
    </row>
    <row r="322" spans="1:35" ht="14.25" customHeight="1" x14ac:dyDescent="0.35">
      <c r="A322" s="93" t="s">
        <v>57</v>
      </c>
      <c r="B322" s="94" t="s">
        <v>58</v>
      </c>
      <c r="C322" s="95">
        <v>42906</v>
      </c>
      <c r="D322" s="52">
        <v>0.25</v>
      </c>
      <c r="E322" s="79">
        <v>23</v>
      </c>
      <c r="F322" s="79">
        <v>106.014</v>
      </c>
      <c r="G322" s="79">
        <v>15</v>
      </c>
      <c r="H322" s="79">
        <v>10</v>
      </c>
      <c r="I322" s="81">
        <v>0.96</v>
      </c>
      <c r="J322" s="81">
        <v>1.07</v>
      </c>
      <c r="K322" s="100">
        <v>12.661</v>
      </c>
      <c r="L322" s="98">
        <v>0.50383999999999995</v>
      </c>
      <c r="M322" s="99">
        <v>0.76</v>
      </c>
      <c r="N322" s="50">
        <v>7.1</v>
      </c>
      <c r="O322" s="50">
        <v>4900000</v>
      </c>
      <c r="P322" s="51" t="str">
        <f>IF($M322&lt;NORMA!$D$7,"NO CUMPLE","CUMPLE")</f>
        <v>CUMPLE</v>
      </c>
      <c r="Q322" s="51" t="str">
        <f>IF($E322&gt;NORMA!$D$8,"NO CUMPLE","CUMPLE")</f>
        <v>CUMPLE</v>
      </c>
      <c r="R322" s="51" t="str">
        <f>IF($F322&gt;NORMA!$D$9,"NO CUMPLE","CUMPLE")</f>
        <v>CUMPLE</v>
      </c>
      <c r="S322" s="51" t="str">
        <f>IF($K322&gt;NORMA!$D$10,"NO CUMPLE","CUMPLE")</f>
        <v>CUMPLE</v>
      </c>
      <c r="T322" s="51" t="str">
        <f>IF($J322&gt;NORMA!$D$11,"NO CUMPLE","CUMPLE")</f>
        <v>CUMPLE</v>
      </c>
      <c r="U322" s="51" t="str">
        <f>IF($G322&gt;NORMA!$D$12,"NO CUMPLE","CUMPLE")</f>
        <v>CUMPLE</v>
      </c>
      <c r="V322" s="51" t="str">
        <f>IF($H322&gt;NORMA!$D$13,"NO CUMPLE","CUMPLE")</f>
        <v>CUMPLE</v>
      </c>
      <c r="W322" s="51" t="str">
        <f>IF($O322&gt;NORMA!$D$14,"NO CUMPLE","CUMPLE")</f>
        <v>NO CUMPLE</v>
      </c>
      <c r="X322" s="51" t="str">
        <f>IF(AND($N322&gt;=NORMA!$Q$4, $N322&lt;=NORMA!$R$4),"CUMPLE","NO CUMPLE")</f>
        <v>CUMPLE</v>
      </c>
      <c r="Y322" s="51" t="str">
        <f>IF($I322&gt;NORMA!$D$16,"NO CUMPLE","CUMPLE")</f>
        <v>CUMPLE</v>
      </c>
      <c r="Z322" s="51" t="str">
        <f>IF($M322&lt;NORMA!$D$23,"NO CUMPLE","CUMPLE")</f>
        <v>NO CUMPLE</v>
      </c>
      <c r="AA322" s="51" t="str">
        <f>IF($E322&gt;NORMA!$D$24,"NO CUMPLE","CUMPLE")</f>
        <v>CUMPLE</v>
      </c>
      <c r="AB322" s="51" t="str">
        <f>IF($F322&gt;NORMA!$D$25,"NO CUMPLE","CUMPLE")</f>
        <v>CUMPLE</v>
      </c>
      <c r="AC322" s="51" t="str">
        <f>IF($K322&gt;NORMA!$D$26,"NO CUMPLE","CUMPLE")</f>
        <v>NO CUMPLE</v>
      </c>
      <c r="AD322" s="51" t="str">
        <f>IF($J322&gt;NORMA!$D$27,"NO CUMPLE","CUMPLE")</f>
        <v>CUMPLE</v>
      </c>
      <c r="AE322" s="51" t="str">
        <f>IF($G322&gt;NORMA!$D$28,"NO CUMPLE","CUMPLE")</f>
        <v>CUMPLE</v>
      </c>
      <c r="AF322" s="51" t="str">
        <f>IF($H322&gt;NORMA!$D$29,"NO CUMPLE","CUMPLE")</f>
        <v>CUMPLE</v>
      </c>
      <c r="AG322" s="51" t="str">
        <f>IF($O322&gt;NORMA!$D$30,"NO CUMPLE","CUMPLE")</f>
        <v>NO CUMPLE</v>
      </c>
      <c r="AH322" s="51" t="str">
        <f>IF(AND($N322&gt;=NORMA!$R$18, $N322&lt;=NORMA!$S$18),"CUMPLE","NO CUMPLE")</f>
        <v>CUMPLE</v>
      </c>
      <c r="AI322" s="51" t="str">
        <f>IF($I322&gt;NORMA!$D$32,"NO CUMPLE","CUMPLE")</f>
        <v>CUMPLE</v>
      </c>
    </row>
    <row r="323" spans="1:35" ht="14.25" customHeight="1" x14ac:dyDescent="0.35">
      <c r="A323" s="93" t="s">
        <v>60</v>
      </c>
      <c r="B323" s="94" t="s">
        <v>58</v>
      </c>
      <c r="C323" s="95">
        <v>42906</v>
      </c>
      <c r="D323" s="52">
        <v>0.33333333333333331</v>
      </c>
      <c r="E323" s="79">
        <v>28.3</v>
      </c>
      <c r="F323" s="79">
        <v>122.20099999999999</v>
      </c>
      <c r="G323" s="79">
        <v>10.6</v>
      </c>
      <c r="H323" s="79">
        <v>15</v>
      </c>
      <c r="I323" s="81">
        <v>0.76</v>
      </c>
      <c r="J323" s="81">
        <v>1.8009999999999999</v>
      </c>
      <c r="K323" s="100">
        <v>18.588999999999999</v>
      </c>
      <c r="L323" s="98">
        <v>0.22894</v>
      </c>
      <c r="M323" s="99">
        <v>1.51</v>
      </c>
      <c r="N323" s="50">
        <v>7.68</v>
      </c>
      <c r="O323" s="50">
        <v>200000</v>
      </c>
      <c r="P323" s="51" t="str">
        <f>IF($M323&lt;NORMA!$D$7,"NO CUMPLE","CUMPLE")</f>
        <v>CUMPLE</v>
      </c>
      <c r="Q323" s="51" t="str">
        <f>IF($E323&gt;NORMA!$D$8,"NO CUMPLE","CUMPLE")</f>
        <v>CUMPLE</v>
      </c>
      <c r="R323" s="51" t="str">
        <f>IF($F323&gt;NORMA!$D$9,"NO CUMPLE","CUMPLE")</f>
        <v>CUMPLE</v>
      </c>
      <c r="S323" s="51" t="str">
        <f>IF($K323&gt;NORMA!$D$10,"NO CUMPLE","CUMPLE")</f>
        <v>CUMPLE</v>
      </c>
      <c r="T323" s="51" t="str">
        <f>IF($J323&gt;NORMA!$D$11,"NO CUMPLE","CUMPLE")</f>
        <v>CUMPLE</v>
      </c>
      <c r="U323" s="51" t="str">
        <f>IF($G323&gt;NORMA!$D$12,"NO CUMPLE","CUMPLE")</f>
        <v>CUMPLE</v>
      </c>
      <c r="V323" s="51" t="str">
        <f>IF($H323&gt;NORMA!$D$13,"NO CUMPLE","CUMPLE")</f>
        <v>CUMPLE</v>
      </c>
      <c r="W323" s="51" t="str">
        <f>IF($O323&gt;NORMA!$D$14,"NO CUMPLE","CUMPLE")</f>
        <v>CUMPLE</v>
      </c>
      <c r="X323" s="51" t="str">
        <f>IF(AND($N323&gt;=NORMA!$Q$4, $N323&lt;=NORMA!$R$4),"CUMPLE","NO CUMPLE")</f>
        <v>CUMPLE</v>
      </c>
      <c r="Y323" s="51" t="str">
        <f>IF($I323&gt;NORMA!$D$16,"NO CUMPLE","CUMPLE")</f>
        <v>CUMPLE</v>
      </c>
      <c r="Z323" s="51" t="str">
        <f>IF($M323&lt;NORMA!$D$23,"NO CUMPLE","CUMPLE")</f>
        <v>CUMPLE</v>
      </c>
      <c r="AA323" s="51" t="str">
        <f>IF($E323&gt;NORMA!$D$24,"NO CUMPLE","CUMPLE")</f>
        <v>CUMPLE</v>
      </c>
      <c r="AB323" s="51" t="str">
        <f>IF($F323&gt;NORMA!$D$25,"NO CUMPLE","CUMPLE")</f>
        <v>CUMPLE</v>
      </c>
      <c r="AC323" s="51" t="str">
        <f>IF($K323&gt;NORMA!$D$26,"NO CUMPLE","CUMPLE")</f>
        <v>NO CUMPLE</v>
      </c>
      <c r="AD323" s="51" t="str">
        <f>IF($J323&gt;NORMA!$D$27,"NO CUMPLE","CUMPLE")</f>
        <v>CUMPLE</v>
      </c>
      <c r="AE323" s="51" t="str">
        <f>IF($G323&gt;NORMA!$D$28,"NO CUMPLE","CUMPLE")</f>
        <v>CUMPLE</v>
      </c>
      <c r="AF323" s="51" t="str">
        <f>IF($H323&gt;NORMA!$D$29,"NO CUMPLE","CUMPLE")</f>
        <v>NO CUMPLE</v>
      </c>
      <c r="AG323" s="51" t="str">
        <f>IF($O323&gt;NORMA!$D$30,"NO CUMPLE","CUMPLE")</f>
        <v>NO CUMPLE</v>
      </c>
      <c r="AH323" s="51" t="str">
        <f>IF(AND($N323&gt;=NORMA!$R$18, $N323&lt;=NORMA!$S$18),"CUMPLE","NO CUMPLE")</f>
        <v>CUMPLE</v>
      </c>
      <c r="AI323" s="51" t="str">
        <f>IF($I323&gt;NORMA!$D$32,"NO CUMPLE","CUMPLE")</f>
        <v>CUMPLE</v>
      </c>
    </row>
    <row r="324" spans="1:35" ht="14.25" customHeight="1" x14ac:dyDescent="0.35">
      <c r="A324" s="93" t="s">
        <v>57</v>
      </c>
      <c r="B324" s="94" t="s">
        <v>58</v>
      </c>
      <c r="C324" s="95">
        <v>42907</v>
      </c>
      <c r="D324" s="52">
        <v>0.58333333333333337</v>
      </c>
      <c r="E324" s="79">
        <v>8.8000000000000007</v>
      </c>
      <c r="F324" s="79">
        <v>27.8</v>
      </c>
      <c r="G324" s="79">
        <v>23</v>
      </c>
      <c r="H324" s="78">
        <v>6</v>
      </c>
      <c r="I324" s="96">
        <v>0.4</v>
      </c>
      <c r="J324" s="81">
        <v>0.46899999999999997</v>
      </c>
      <c r="K324" s="100">
        <v>7.665</v>
      </c>
      <c r="L324" s="98">
        <v>0.59743999999999997</v>
      </c>
      <c r="M324" s="99">
        <v>1.55</v>
      </c>
      <c r="N324" s="50">
        <v>7.06</v>
      </c>
      <c r="O324" s="50">
        <v>210000</v>
      </c>
      <c r="P324" s="51" t="str">
        <f>IF($M324&lt;NORMA!$D$7,"NO CUMPLE","CUMPLE")</f>
        <v>CUMPLE</v>
      </c>
      <c r="Q324" s="51" t="str">
        <f>IF($E324&gt;NORMA!$D$8,"NO CUMPLE","CUMPLE")</f>
        <v>CUMPLE</v>
      </c>
      <c r="R324" s="51" t="str">
        <f>IF($F324&gt;NORMA!$D$9,"NO CUMPLE","CUMPLE")</f>
        <v>CUMPLE</v>
      </c>
      <c r="S324" s="51" t="str">
        <f>IF($K324&gt;NORMA!$D$10,"NO CUMPLE","CUMPLE")</f>
        <v>CUMPLE</v>
      </c>
      <c r="T324" s="51" t="str">
        <f>IF($J324&gt;NORMA!$D$11,"NO CUMPLE","CUMPLE")</f>
        <v>CUMPLE</v>
      </c>
      <c r="U324" s="51" t="str">
        <f>IF($G324&gt;NORMA!$D$12,"NO CUMPLE","CUMPLE")</f>
        <v>CUMPLE</v>
      </c>
      <c r="V324" s="51" t="str">
        <f>IF($H324&gt;NORMA!$D$13,"NO CUMPLE","CUMPLE")</f>
        <v>CUMPLE</v>
      </c>
      <c r="W324" s="51" t="str">
        <f>IF($O324&gt;NORMA!$D$14,"NO CUMPLE","CUMPLE")</f>
        <v>CUMPLE</v>
      </c>
      <c r="X324" s="51" t="str">
        <f>IF(AND($N324&gt;=NORMA!$Q$4, $N324&lt;=NORMA!$R$4),"CUMPLE","NO CUMPLE")</f>
        <v>CUMPLE</v>
      </c>
      <c r="Y324" s="51" t="str">
        <f>IF($I324&gt;NORMA!$D$16,"NO CUMPLE","CUMPLE")</f>
        <v>CUMPLE</v>
      </c>
      <c r="Z324" s="51" t="str">
        <f>IF($M324&lt;NORMA!$D$23,"NO CUMPLE","CUMPLE")</f>
        <v>CUMPLE</v>
      </c>
      <c r="AA324" s="51" t="str">
        <f>IF($E324&gt;NORMA!$D$24,"NO CUMPLE","CUMPLE")</f>
        <v>CUMPLE</v>
      </c>
      <c r="AB324" s="51" t="str">
        <f>IF($F324&gt;NORMA!$D$25,"NO CUMPLE","CUMPLE")</f>
        <v>CUMPLE</v>
      </c>
      <c r="AC324" s="51" t="str">
        <f>IF($K324&gt;NORMA!$D$26,"NO CUMPLE","CUMPLE")</f>
        <v>CUMPLE</v>
      </c>
      <c r="AD324" s="51" t="str">
        <f>IF($J324&gt;NORMA!$D$27,"NO CUMPLE","CUMPLE")</f>
        <v>CUMPLE</v>
      </c>
      <c r="AE324" s="51" t="str">
        <f>IF($G324&gt;NORMA!$D$28,"NO CUMPLE","CUMPLE")</f>
        <v>CUMPLE</v>
      </c>
      <c r="AF324" s="51" t="str">
        <f>IF($H324&gt;NORMA!$D$29,"NO CUMPLE","CUMPLE")</f>
        <v>CUMPLE</v>
      </c>
      <c r="AG324" s="51" t="str">
        <f>IF($O324&gt;NORMA!$D$30,"NO CUMPLE","CUMPLE")</f>
        <v>NO CUMPLE</v>
      </c>
      <c r="AH324" s="51" t="str">
        <f>IF(AND($N324&gt;=NORMA!$R$18, $N324&lt;=NORMA!$S$18),"CUMPLE","NO CUMPLE")</f>
        <v>CUMPLE</v>
      </c>
      <c r="AI324" s="51" t="str">
        <f>IF($I324&gt;NORMA!$D$32,"NO CUMPLE","CUMPLE")</f>
        <v>CUMPLE</v>
      </c>
    </row>
    <row r="325" spans="1:35" ht="14.25" customHeight="1" x14ac:dyDescent="0.35">
      <c r="A325" s="93" t="s">
        <v>60</v>
      </c>
      <c r="B325" s="94" t="s">
        <v>58</v>
      </c>
      <c r="C325" s="95">
        <v>42907</v>
      </c>
      <c r="D325" s="52">
        <v>0.66666666666666663</v>
      </c>
      <c r="E325" s="79">
        <v>37.6</v>
      </c>
      <c r="F325" s="79">
        <v>165.113</v>
      </c>
      <c r="G325" s="79">
        <v>17</v>
      </c>
      <c r="H325" s="79">
        <v>11</v>
      </c>
      <c r="I325" s="81">
        <v>1.2</v>
      </c>
      <c r="J325" s="81">
        <v>1.0920000000000001</v>
      </c>
      <c r="K325" s="100">
        <v>15.003</v>
      </c>
      <c r="L325" s="98">
        <v>0.44152000000000008</v>
      </c>
      <c r="M325" s="99">
        <v>3.04</v>
      </c>
      <c r="N325" s="50">
        <v>7.71</v>
      </c>
      <c r="O325" s="50">
        <v>130000</v>
      </c>
      <c r="P325" s="51" t="str">
        <f>IF($M325&lt;NORMA!$D$7,"NO CUMPLE","CUMPLE")</f>
        <v>CUMPLE</v>
      </c>
      <c r="Q325" s="51" t="str">
        <f>IF($E325&gt;NORMA!$D$8,"NO CUMPLE","CUMPLE")</f>
        <v>CUMPLE</v>
      </c>
      <c r="R325" s="51" t="str">
        <f>IF($F325&gt;NORMA!$D$9,"NO CUMPLE","CUMPLE")</f>
        <v>CUMPLE</v>
      </c>
      <c r="S325" s="51" t="str">
        <f>IF($K325&gt;NORMA!$D$10,"NO CUMPLE","CUMPLE")</f>
        <v>CUMPLE</v>
      </c>
      <c r="T325" s="51" t="str">
        <f>IF($J325&gt;NORMA!$D$11,"NO CUMPLE","CUMPLE")</f>
        <v>CUMPLE</v>
      </c>
      <c r="U325" s="51" t="str">
        <f>IF($G325&gt;NORMA!$D$12,"NO CUMPLE","CUMPLE")</f>
        <v>CUMPLE</v>
      </c>
      <c r="V325" s="51" t="str">
        <f>IF($H325&gt;NORMA!$D$13,"NO CUMPLE","CUMPLE")</f>
        <v>CUMPLE</v>
      </c>
      <c r="W325" s="51" t="str">
        <f>IF($O325&gt;NORMA!$D$14,"NO CUMPLE","CUMPLE")</f>
        <v>CUMPLE</v>
      </c>
      <c r="X325" s="51" t="str">
        <f>IF(AND($N325&gt;=NORMA!$Q$4, $N325&lt;=NORMA!$R$4),"CUMPLE","NO CUMPLE")</f>
        <v>CUMPLE</v>
      </c>
      <c r="Y325" s="51" t="str">
        <f>IF($I325&gt;NORMA!$D$16,"NO CUMPLE","CUMPLE")</f>
        <v>CUMPLE</v>
      </c>
      <c r="Z325" s="51" t="str">
        <f>IF($M325&lt;NORMA!$D$23,"NO CUMPLE","CUMPLE")</f>
        <v>CUMPLE</v>
      </c>
      <c r="AA325" s="51" t="str">
        <f>IF($E325&gt;NORMA!$D$24,"NO CUMPLE","CUMPLE")</f>
        <v>CUMPLE</v>
      </c>
      <c r="AB325" s="51" t="str">
        <f>IF($F325&gt;NORMA!$D$25,"NO CUMPLE","CUMPLE")</f>
        <v>CUMPLE</v>
      </c>
      <c r="AC325" s="51" t="str">
        <f>IF($K325&gt;NORMA!$D$26,"NO CUMPLE","CUMPLE")</f>
        <v>NO CUMPLE</v>
      </c>
      <c r="AD325" s="51" t="str">
        <f>IF($J325&gt;NORMA!$D$27,"NO CUMPLE","CUMPLE")</f>
        <v>CUMPLE</v>
      </c>
      <c r="AE325" s="51" t="str">
        <f>IF($G325&gt;NORMA!$D$28,"NO CUMPLE","CUMPLE")</f>
        <v>CUMPLE</v>
      </c>
      <c r="AF325" s="51" t="str">
        <f>IF($H325&gt;NORMA!$D$29,"NO CUMPLE","CUMPLE")</f>
        <v>NO CUMPLE</v>
      </c>
      <c r="AG325" s="51" t="str">
        <f>IF($O325&gt;NORMA!$D$30,"NO CUMPLE","CUMPLE")</f>
        <v>NO CUMPLE</v>
      </c>
      <c r="AH325" s="51" t="str">
        <f>IF(AND($N325&gt;=NORMA!$R$18, $N325&lt;=NORMA!$S$18),"CUMPLE","NO CUMPLE")</f>
        <v>CUMPLE</v>
      </c>
      <c r="AI325" s="51" t="str">
        <f>IF($I325&gt;NORMA!$D$32,"NO CUMPLE","CUMPLE")</f>
        <v>NO CUMPLE</v>
      </c>
    </row>
    <row r="326" spans="1:35" ht="14.25" customHeight="1" x14ac:dyDescent="0.35">
      <c r="A326" s="93" t="s">
        <v>59</v>
      </c>
      <c r="B326" s="94" t="s">
        <v>58</v>
      </c>
      <c r="C326" s="95">
        <v>42913</v>
      </c>
      <c r="D326" s="52">
        <v>0.58333333333333337</v>
      </c>
      <c r="E326" s="79">
        <v>27.7</v>
      </c>
      <c r="F326" s="79">
        <v>115</v>
      </c>
      <c r="G326" s="79">
        <v>84</v>
      </c>
      <c r="H326" s="79">
        <v>25</v>
      </c>
      <c r="I326" s="81">
        <v>1.86</v>
      </c>
      <c r="J326" s="81">
        <v>2.282</v>
      </c>
      <c r="K326" s="100">
        <v>19.786999999999999</v>
      </c>
      <c r="L326" s="98">
        <v>0.12202</v>
      </c>
      <c r="M326" s="99">
        <v>0.75</v>
      </c>
      <c r="N326" s="50">
        <v>7.77</v>
      </c>
      <c r="O326" s="50">
        <v>450000</v>
      </c>
      <c r="P326" s="51" t="str">
        <f>IF($M326&lt;NORMA!$D$7,"NO CUMPLE","CUMPLE")</f>
        <v>CUMPLE</v>
      </c>
      <c r="Q326" s="51" t="str">
        <f>IF($E326&gt;NORMA!$D$8,"NO CUMPLE","CUMPLE")</f>
        <v>CUMPLE</v>
      </c>
      <c r="R326" s="51" t="str">
        <f>IF($F326&gt;NORMA!$D$9,"NO CUMPLE","CUMPLE")</f>
        <v>CUMPLE</v>
      </c>
      <c r="S326" s="51" t="str">
        <f>IF($K326&gt;NORMA!$D$10,"NO CUMPLE","CUMPLE")</f>
        <v>CUMPLE</v>
      </c>
      <c r="T326" s="51" t="str">
        <f>IF($J326&gt;NORMA!$D$11,"NO CUMPLE","CUMPLE")</f>
        <v>CUMPLE</v>
      </c>
      <c r="U326" s="51" t="str">
        <f>IF($G326&gt;NORMA!$D$12,"NO CUMPLE","CUMPLE")</f>
        <v>CUMPLE</v>
      </c>
      <c r="V326" s="51" t="str">
        <f>IF($H326&gt;NORMA!$D$13,"NO CUMPLE","CUMPLE")</f>
        <v>CUMPLE</v>
      </c>
      <c r="W326" s="51" t="str">
        <f>IF($O326&gt;NORMA!$D$14,"NO CUMPLE","CUMPLE")</f>
        <v>CUMPLE</v>
      </c>
      <c r="X326" s="51" t="str">
        <f>IF(AND($N326&gt;=NORMA!$Q$4, $N326&lt;=NORMA!$R$4),"CUMPLE","NO CUMPLE")</f>
        <v>CUMPLE</v>
      </c>
      <c r="Y326" s="51" t="str">
        <f>IF($I326&gt;NORMA!$D$16,"NO CUMPLE","CUMPLE")</f>
        <v>CUMPLE</v>
      </c>
      <c r="Z326" s="51" t="str">
        <f>IF($M326&lt;NORMA!$D$23,"NO CUMPLE","CUMPLE")</f>
        <v>NO CUMPLE</v>
      </c>
      <c r="AA326" s="51" t="str">
        <f>IF($E326&gt;NORMA!$D$24,"NO CUMPLE","CUMPLE")</f>
        <v>CUMPLE</v>
      </c>
      <c r="AB326" s="51" t="str">
        <f>IF($F326&gt;NORMA!$D$25,"NO CUMPLE","CUMPLE")</f>
        <v>CUMPLE</v>
      </c>
      <c r="AC326" s="51" t="str">
        <f>IF($K326&gt;NORMA!$D$26,"NO CUMPLE","CUMPLE")</f>
        <v>NO CUMPLE</v>
      </c>
      <c r="AD326" s="51" t="str">
        <f>IF($J326&gt;NORMA!$D$27,"NO CUMPLE","CUMPLE")</f>
        <v>CUMPLE</v>
      </c>
      <c r="AE326" s="51" t="str">
        <f>IF($G326&gt;NORMA!$D$28,"NO CUMPLE","CUMPLE")</f>
        <v>NO CUMPLE</v>
      </c>
      <c r="AF326" s="51" t="str">
        <f>IF($H326&gt;NORMA!$D$29,"NO CUMPLE","CUMPLE")</f>
        <v>NO CUMPLE</v>
      </c>
      <c r="AG326" s="51" t="str">
        <f>IF($O326&gt;NORMA!$D$30,"NO CUMPLE","CUMPLE")</f>
        <v>NO CUMPLE</v>
      </c>
      <c r="AH326" s="51" t="str">
        <f>IF(AND($N326&gt;=NORMA!$R$18, $N326&lt;=NORMA!$S$18),"CUMPLE","NO CUMPLE")</f>
        <v>CUMPLE</v>
      </c>
      <c r="AI326" s="51" t="str">
        <f>IF($I326&gt;NORMA!$D$32,"NO CUMPLE","CUMPLE")</f>
        <v>NO CUMPLE</v>
      </c>
    </row>
    <row r="327" spans="1:35" ht="14.25" customHeight="1" x14ac:dyDescent="0.35">
      <c r="A327" s="93" t="s">
        <v>57</v>
      </c>
      <c r="B327" s="94" t="s">
        <v>58</v>
      </c>
      <c r="C327" s="95">
        <v>42913</v>
      </c>
      <c r="D327" s="52">
        <v>0.66666666666666663</v>
      </c>
      <c r="E327" s="79">
        <v>11.6</v>
      </c>
      <c r="F327" s="79">
        <v>45.7</v>
      </c>
      <c r="G327" s="79">
        <v>16</v>
      </c>
      <c r="H327" s="79">
        <v>23</v>
      </c>
      <c r="I327" s="81">
        <v>0.69</v>
      </c>
      <c r="J327" s="81">
        <v>0.84899999999999998</v>
      </c>
      <c r="K327" s="100">
        <v>10.102</v>
      </c>
      <c r="L327" s="98">
        <v>0.50412000000000001</v>
      </c>
      <c r="M327" s="99">
        <v>1.62</v>
      </c>
      <c r="N327" s="50">
        <v>7.15</v>
      </c>
      <c r="O327" s="50">
        <v>110000</v>
      </c>
      <c r="P327" s="51" t="str">
        <f>IF($M327&lt;NORMA!$D$7,"NO CUMPLE","CUMPLE")</f>
        <v>CUMPLE</v>
      </c>
      <c r="Q327" s="51" t="str">
        <f>IF($E327&gt;NORMA!$D$8,"NO CUMPLE","CUMPLE")</f>
        <v>CUMPLE</v>
      </c>
      <c r="R327" s="51" t="str">
        <f>IF($F327&gt;NORMA!$D$9,"NO CUMPLE","CUMPLE")</f>
        <v>CUMPLE</v>
      </c>
      <c r="S327" s="51" t="str">
        <f>IF($K327&gt;NORMA!$D$10,"NO CUMPLE","CUMPLE")</f>
        <v>CUMPLE</v>
      </c>
      <c r="T327" s="51" t="str">
        <f>IF($J327&gt;NORMA!$D$11,"NO CUMPLE","CUMPLE")</f>
        <v>CUMPLE</v>
      </c>
      <c r="U327" s="51" t="str">
        <f>IF($G327&gt;NORMA!$D$12,"NO CUMPLE","CUMPLE")</f>
        <v>CUMPLE</v>
      </c>
      <c r="V327" s="51" t="str">
        <f>IF($H327&gt;NORMA!$D$13,"NO CUMPLE","CUMPLE")</f>
        <v>CUMPLE</v>
      </c>
      <c r="W327" s="51" t="str">
        <f>IF($O327&gt;NORMA!$D$14,"NO CUMPLE","CUMPLE")</f>
        <v>CUMPLE</v>
      </c>
      <c r="X327" s="51" t="str">
        <f>IF(AND($N327&gt;=NORMA!$Q$4, $N327&lt;=NORMA!$R$4),"CUMPLE","NO CUMPLE")</f>
        <v>CUMPLE</v>
      </c>
      <c r="Y327" s="51" t="str">
        <f>IF($I327&gt;NORMA!$D$16,"NO CUMPLE","CUMPLE")</f>
        <v>CUMPLE</v>
      </c>
      <c r="Z327" s="51" t="str">
        <f>IF($M327&lt;NORMA!$D$23,"NO CUMPLE","CUMPLE")</f>
        <v>CUMPLE</v>
      </c>
      <c r="AA327" s="51" t="str">
        <f>IF($E327&gt;NORMA!$D$24,"NO CUMPLE","CUMPLE")</f>
        <v>CUMPLE</v>
      </c>
      <c r="AB327" s="51" t="str">
        <f>IF($F327&gt;NORMA!$D$25,"NO CUMPLE","CUMPLE")</f>
        <v>CUMPLE</v>
      </c>
      <c r="AC327" s="51" t="str">
        <f>IF($K327&gt;NORMA!$D$26,"NO CUMPLE","CUMPLE")</f>
        <v>NO CUMPLE</v>
      </c>
      <c r="AD327" s="51" t="str">
        <f>IF($J327&gt;NORMA!$D$27,"NO CUMPLE","CUMPLE")</f>
        <v>CUMPLE</v>
      </c>
      <c r="AE327" s="51" t="str">
        <f>IF($G327&gt;NORMA!$D$28,"NO CUMPLE","CUMPLE")</f>
        <v>CUMPLE</v>
      </c>
      <c r="AF327" s="51" t="str">
        <f>IF($H327&gt;NORMA!$D$29,"NO CUMPLE","CUMPLE")</f>
        <v>NO CUMPLE</v>
      </c>
      <c r="AG327" s="51" t="str">
        <f>IF($O327&gt;NORMA!$D$30,"NO CUMPLE","CUMPLE")</f>
        <v>NO CUMPLE</v>
      </c>
      <c r="AH327" s="51" t="str">
        <f>IF(AND($N327&gt;=NORMA!$R$18, $N327&lt;=NORMA!$S$18),"CUMPLE","NO CUMPLE")</f>
        <v>CUMPLE</v>
      </c>
      <c r="AI327" s="51" t="str">
        <f>IF($I327&gt;NORMA!$D$32,"NO CUMPLE","CUMPLE")</f>
        <v>CUMPLE</v>
      </c>
    </row>
    <row r="328" spans="1:35" ht="14.25" customHeight="1" x14ac:dyDescent="0.35">
      <c r="A328" s="93" t="s">
        <v>59</v>
      </c>
      <c r="B328" s="94" t="s">
        <v>58</v>
      </c>
      <c r="C328" s="95">
        <v>43117</v>
      </c>
      <c r="D328" s="52">
        <v>0.5</v>
      </c>
      <c r="E328" s="79">
        <v>47.2</v>
      </c>
      <c r="F328" s="79">
        <v>188</v>
      </c>
      <c r="G328" s="79">
        <v>38</v>
      </c>
      <c r="H328" s="79">
        <v>33</v>
      </c>
      <c r="I328" s="81">
        <v>1.61</v>
      </c>
      <c r="J328" s="81">
        <v>1.669</v>
      </c>
      <c r="K328" s="100">
        <v>18.2</v>
      </c>
      <c r="L328" s="98">
        <v>0.18662000000000004</v>
      </c>
      <c r="M328" s="99">
        <v>2.2599999999999998</v>
      </c>
      <c r="N328" s="50">
        <v>7.53</v>
      </c>
      <c r="O328" s="50">
        <v>920000</v>
      </c>
      <c r="P328" s="51" t="str">
        <f>IF($M328&lt;NORMA!$D$7,"NO CUMPLE","CUMPLE")</f>
        <v>CUMPLE</v>
      </c>
      <c r="Q328" s="51" t="str">
        <f>IF($E328&gt;NORMA!$D$8,"NO CUMPLE","CUMPLE")</f>
        <v>CUMPLE</v>
      </c>
      <c r="R328" s="51" t="str">
        <f>IF($F328&gt;NORMA!$D$9,"NO CUMPLE","CUMPLE")</f>
        <v>CUMPLE</v>
      </c>
      <c r="S328" s="51" t="str">
        <f>IF($K328&gt;NORMA!$D$10,"NO CUMPLE","CUMPLE")</f>
        <v>CUMPLE</v>
      </c>
      <c r="T328" s="51" t="str">
        <f>IF($J328&gt;NORMA!$D$11,"NO CUMPLE","CUMPLE")</f>
        <v>CUMPLE</v>
      </c>
      <c r="U328" s="51" t="str">
        <f>IF($G328&gt;NORMA!$D$12,"NO CUMPLE","CUMPLE")</f>
        <v>CUMPLE</v>
      </c>
      <c r="V328" s="51" t="str">
        <f>IF($H328&gt;NORMA!$D$13,"NO CUMPLE","CUMPLE")</f>
        <v>NO CUMPLE</v>
      </c>
      <c r="W328" s="51" t="str">
        <f>IF($O328&gt;NORMA!$D$14,"NO CUMPLE","CUMPLE")</f>
        <v>CUMPLE</v>
      </c>
      <c r="X328" s="51" t="str">
        <f>IF(AND($N328&gt;=NORMA!$Q$4, $N328&lt;=NORMA!$R$4),"CUMPLE","NO CUMPLE")</f>
        <v>CUMPLE</v>
      </c>
      <c r="Y328" s="51" t="str">
        <f>IF($I328&gt;NORMA!$D$16,"NO CUMPLE","CUMPLE")</f>
        <v>CUMPLE</v>
      </c>
      <c r="Z328" s="51" t="str">
        <f>IF($M328&lt;NORMA!$D$23,"NO CUMPLE","CUMPLE")</f>
        <v>CUMPLE</v>
      </c>
      <c r="AA328" s="51" t="str">
        <f>IF($E328&gt;NORMA!$D$24,"NO CUMPLE","CUMPLE")</f>
        <v>CUMPLE</v>
      </c>
      <c r="AB328" s="51" t="str">
        <f>IF($F328&gt;NORMA!$D$25,"NO CUMPLE","CUMPLE")</f>
        <v>CUMPLE</v>
      </c>
      <c r="AC328" s="51" t="str">
        <f>IF($K328&gt;NORMA!$D$26,"NO CUMPLE","CUMPLE")</f>
        <v>NO CUMPLE</v>
      </c>
      <c r="AD328" s="51" t="str">
        <f>IF($J328&gt;NORMA!$D$27,"NO CUMPLE","CUMPLE")</f>
        <v>CUMPLE</v>
      </c>
      <c r="AE328" s="51" t="str">
        <f>IF($G328&gt;NORMA!$D$28,"NO CUMPLE","CUMPLE")</f>
        <v>CUMPLE</v>
      </c>
      <c r="AF328" s="51" t="str">
        <f>IF($H328&gt;NORMA!$D$29,"NO CUMPLE","CUMPLE")</f>
        <v>NO CUMPLE</v>
      </c>
      <c r="AG328" s="51" t="str">
        <f>IF($O328&gt;NORMA!$D$30,"NO CUMPLE","CUMPLE")</f>
        <v>NO CUMPLE</v>
      </c>
      <c r="AH328" s="51" t="str">
        <f>IF(AND($N328&gt;=NORMA!$R$18, $N328&lt;=NORMA!$S$18),"CUMPLE","NO CUMPLE")</f>
        <v>CUMPLE</v>
      </c>
      <c r="AI328" s="51" t="str">
        <f>IF($I328&gt;NORMA!$D$32,"NO CUMPLE","CUMPLE")</f>
        <v>NO CUMPLE</v>
      </c>
    </row>
    <row r="329" spans="1:35" ht="14.25" customHeight="1" x14ac:dyDescent="0.35">
      <c r="A329" s="93" t="s">
        <v>60</v>
      </c>
      <c r="B329" s="94" t="s">
        <v>58</v>
      </c>
      <c r="C329" s="95">
        <v>43124</v>
      </c>
      <c r="D329" s="52">
        <v>0.5</v>
      </c>
      <c r="E329" s="79">
        <v>124</v>
      </c>
      <c r="F329" s="79">
        <v>247</v>
      </c>
      <c r="G329" s="79">
        <v>70</v>
      </c>
      <c r="H329" s="79">
        <v>40</v>
      </c>
      <c r="I329" s="81">
        <v>2.65</v>
      </c>
      <c r="J329" s="81">
        <v>3.702</v>
      </c>
      <c r="K329" s="100">
        <v>34.5</v>
      </c>
      <c r="L329" s="98">
        <v>0.29564000000000001</v>
      </c>
      <c r="M329" s="99">
        <v>0.35</v>
      </c>
      <c r="N329" s="50">
        <v>6.96</v>
      </c>
      <c r="O329" s="50">
        <v>17000000</v>
      </c>
      <c r="P329" s="51" t="str">
        <f>IF($M329&lt;NORMA!$D$7,"NO CUMPLE","CUMPLE")</f>
        <v>NO CUMPLE</v>
      </c>
      <c r="Q329" s="51" t="str">
        <f>IF($E329&gt;NORMA!$D$8,"NO CUMPLE","CUMPLE")</f>
        <v>CUMPLE</v>
      </c>
      <c r="R329" s="51" t="str">
        <f>IF($F329&gt;NORMA!$D$9,"NO CUMPLE","CUMPLE")</f>
        <v>CUMPLE</v>
      </c>
      <c r="S329" s="51" t="str">
        <f>IF($K329&gt;NORMA!$D$10,"NO CUMPLE","CUMPLE")</f>
        <v>CUMPLE</v>
      </c>
      <c r="T329" s="51" t="str">
        <f>IF($J329&gt;NORMA!$D$11,"NO CUMPLE","CUMPLE")</f>
        <v>CUMPLE</v>
      </c>
      <c r="U329" s="51" t="str">
        <f>IF($G329&gt;NORMA!$D$12,"NO CUMPLE","CUMPLE")</f>
        <v>CUMPLE</v>
      </c>
      <c r="V329" s="51" t="str">
        <f>IF($H329&gt;NORMA!$D$13,"NO CUMPLE","CUMPLE")</f>
        <v>NO CUMPLE</v>
      </c>
      <c r="W329" s="51" t="str">
        <f>IF($O329&gt;NORMA!$D$14,"NO CUMPLE","CUMPLE")</f>
        <v>NO CUMPLE</v>
      </c>
      <c r="X329" s="51" t="str">
        <f>IF(AND($N329&gt;=NORMA!$Q$4, $N329&lt;=NORMA!$R$4),"CUMPLE","NO CUMPLE")</f>
        <v>CUMPLE</v>
      </c>
      <c r="Y329" s="51" t="str">
        <f>IF($I329&gt;NORMA!$D$16,"NO CUMPLE","CUMPLE")</f>
        <v>CUMPLE</v>
      </c>
      <c r="Z329" s="51" t="str">
        <f>IF($M329&lt;NORMA!$D$23,"NO CUMPLE","CUMPLE")</f>
        <v>NO CUMPLE</v>
      </c>
      <c r="AA329" s="51" t="str">
        <f>IF($E329&gt;NORMA!$D$24,"NO CUMPLE","CUMPLE")</f>
        <v>NO CUMPLE</v>
      </c>
      <c r="AB329" s="51" t="str">
        <f>IF($F329&gt;NORMA!$D$25,"NO CUMPLE","CUMPLE")</f>
        <v>NO CUMPLE</v>
      </c>
      <c r="AC329" s="51" t="str">
        <f>IF($K329&gt;NORMA!$D$26,"NO CUMPLE","CUMPLE")</f>
        <v>NO CUMPLE</v>
      </c>
      <c r="AD329" s="51" t="str">
        <f>IF($J329&gt;NORMA!$D$27,"NO CUMPLE","CUMPLE")</f>
        <v>CUMPLE</v>
      </c>
      <c r="AE329" s="51" t="str">
        <f>IF($G329&gt;NORMA!$D$28,"NO CUMPLE","CUMPLE")</f>
        <v>NO CUMPLE</v>
      </c>
      <c r="AF329" s="51" t="str">
        <f>IF($H329&gt;NORMA!$D$29,"NO CUMPLE","CUMPLE")</f>
        <v>NO CUMPLE</v>
      </c>
      <c r="AG329" s="51" t="str">
        <f>IF($O329&gt;NORMA!$D$30,"NO CUMPLE","CUMPLE")</f>
        <v>NO CUMPLE</v>
      </c>
      <c r="AH329" s="51" t="str">
        <f>IF(AND($N329&gt;=NORMA!$R$18, $N329&lt;=NORMA!$S$18),"CUMPLE","NO CUMPLE")</f>
        <v>CUMPLE</v>
      </c>
      <c r="AI329" s="51" t="str">
        <f>IF($I329&gt;NORMA!$D$32,"NO CUMPLE","CUMPLE")</f>
        <v>NO CUMPLE</v>
      </c>
    </row>
    <row r="330" spans="1:35" ht="14.25" customHeight="1" x14ac:dyDescent="0.35">
      <c r="A330" s="93" t="s">
        <v>57</v>
      </c>
      <c r="B330" s="94" t="s">
        <v>58</v>
      </c>
      <c r="C330" s="95">
        <v>43124</v>
      </c>
      <c r="D330" s="52">
        <v>0.66666666666666663</v>
      </c>
      <c r="E330" s="79">
        <v>48</v>
      </c>
      <c r="F330" s="79">
        <v>123</v>
      </c>
      <c r="G330" s="79">
        <v>54</v>
      </c>
      <c r="H330" s="79">
        <v>15</v>
      </c>
      <c r="I330" s="81">
        <v>1.22</v>
      </c>
      <c r="J330" s="81">
        <v>2.3820000000000001</v>
      </c>
      <c r="K330" s="100">
        <v>20.3</v>
      </c>
      <c r="L330" s="98">
        <v>0.52759999999999996</v>
      </c>
      <c r="M330" s="99">
        <v>0.38</v>
      </c>
      <c r="N330" s="50">
        <v>7.45</v>
      </c>
      <c r="O330" s="50">
        <v>3300000</v>
      </c>
      <c r="P330" s="51" t="str">
        <f>IF($M330&lt;NORMA!$D$7,"NO CUMPLE","CUMPLE")</f>
        <v>NO CUMPLE</v>
      </c>
      <c r="Q330" s="51" t="str">
        <f>IF($E330&gt;NORMA!$D$8,"NO CUMPLE","CUMPLE")</f>
        <v>CUMPLE</v>
      </c>
      <c r="R330" s="51" t="str">
        <f>IF($F330&gt;NORMA!$D$9,"NO CUMPLE","CUMPLE")</f>
        <v>CUMPLE</v>
      </c>
      <c r="S330" s="51" t="str">
        <f>IF($K330&gt;NORMA!$D$10,"NO CUMPLE","CUMPLE")</f>
        <v>CUMPLE</v>
      </c>
      <c r="T330" s="51" t="str">
        <f>IF($J330&gt;NORMA!$D$11,"NO CUMPLE","CUMPLE")</f>
        <v>CUMPLE</v>
      </c>
      <c r="U330" s="51" t="str">
        <f>IF($G330&gt;NORMA!$D$12,"NO CUMPLE","CUMPLE")</f>
        <v>CUMPLE</v>
      </c>
      <c r="V330" s="51" t="str">
        <f>IF($H330&gt;NORMA!$D$13,"NO CUMPLE","CUMPLE")</f>
        <v>CUMPLE</v>
      </c>
      <c r="W330" s="51" t="str">
        <f>IF($O330&gt;NORMA!$D$14,"NO CUMPLE","CUMPLE")</f>
        <v>NO CUMPLE</v>
      </c>
      <c r="X330" s="51" t="str">
        <f>IF(AND($N330&gt;=NORMA!$Q$4, $N330&lt;=NORMA!$R$4),"CUMPLE","NO CUMPLE")</f>
        <v>CUMPLE</v>
      </c>
      <c r="Y330" s="51" t="str">
        <f>IF($I330&gt;NORMA!$D$16,"NO CUMPLE","CUMPLE")</f>
        <v>CUMPLE</v>
      </c>
      <c r="Z330" s="51" t="str">
        <f>IF($M330&lt;NORMA!$D$23,"NO CUMPLE","CUMPLE")</f>
        <v>NO CUMPLE</v>
      </c>
      <c r="AA330" s="51" t="str">
        <f>IF($E330&gt;NORMA!$D$24,"NO CUMPLE","CUMPLE")</f>
        <v>CUMPLE</v>
      </c>
      <c r="AB330" s="51" t="str">
        <f>IF($F330&gt;NORMA!$D$25,"NO CUMPLE","CUMPLE")</f>
        <v>CUMPLE</v>
      </c>
      <c r="AC330" s="51" t="str">
        <f>IF($K330&gt;NORMA!$D$26,"NO CUMPLE","CUMPLE")</f>
        <v>NO CUMPLE</v>
      </c>
      <c r="AD330" s="51" t="str">
        <f>IF($J330&gt;NORMA!$D$27,"NO CUMPLE","CUMPLE")</f>
        <v>CUMPLE</v>
      </c>
      <c r="AE330" s="51" t="str">
        <f>IF($G330&gt;NORMA!$D$28,"NO CUMPLE","CUMPLE")</f>
        <v>NO CUMPLE</v>
      </c>
      <c r="AF330" s="51" t="str">
        <f>IF($H330&gt;NORMA!$D$29,"NO CUMPLE","CUMPLE")</f>
        <v>NO CUMPLE</v>
      </c>
      <c r="AG330" s="51" t="str">
        <f>IF($O330&gt;NORMA!$D$30,"NO CUMPLE","CUMPLE")</f>
        <v>NO CUMPLE</v>
      </c>
      <c r="AH330" s="51" t="str">
        <f>IF(AND($N330&gt;=NORMA!$R$18, $N330&lt;=NORMA!$S$18),"CUMPLE","NO CUMPLE")</f>
        <v>CUMPLE</v>
      </c>
      <c r="AI330" s="51" t="str">
        <f>IF($I330&gt;NORMA!$D$32,"NO CUMPLE","CUMPLE")</f>
        <v>NO CUMPLE</v>
      </c>
    </row>
    <row r="331" spans="1:35" ht="14.25" customHeight="1" x14ac:dyDescent="0.35">
      <c r="A331" s="93" t="s">
        <v>59</v>
      </c>
      <c r="B331" s="94" t="s">
        <v>58</v>
      </c>
      <c r="C331" s="95">
        <v>43133</v>
      </c>
      <c r="D331" s="52">
        <v>0.41666666666666669</v>
      </c>
      <c r="E331" s="79">
        <v>160</v>
      </c>
      <c r="F331" s="79">
        <v>289</v>
      </c>
      <c r="G331" s="79">
        <v>74</v>
      </c>
      <c r="H331" s="79">
        <v>43</v>
      </c>
      <c r="I331" s="81">
        <v>2.31</v>
      </c>
      <c r="J331" s="81">
        <v>3.7330000000000001</v>
      </c>
      <c r="K331" s="100">
        <v>38</v>
      </c>
      <c r="L331" s="98">
        <v>0.11243999999999998</v>
      </c>
      <c r="M331" s="99">
        <v>1.35</v>
      </c>
      <c r="N331" s="50">
        <v>7.83</v>
      </c>
      <c r="O331" s="50">
        <v>2300000</v>
      </c>
      <c r="P331" s="51" t="str">
        <f>IF($M331&lt;NORMA!$D$7,"NO CUMPLE","CUMPLE")</f>
        <v>CUMPLE</v>
      </c>
      <c r="Q331" s="51" t="str">
        <f>IF($E331&gt;NORMA!$D$8,"NO CUMPLE","CUMPLE")</f>
        <v>NO CUMPLE</v>
      </c>
      <c r="R331" s="51" t="str">
        <f>IF($F331&gt;NORMA!$D$9,"NO CUMPLE","CUMPLE")</f>
        <v>CUMPLE</v>
      </c>
      <c r="S331" s="51" t="str">
        <f>IF($K331&gt;NORMA!$D$10,"NO CUMPLE","CUMPLE")</f>
        <v>CUMPLE</v>
      </c>
      <c r="T331" s="51" t="str">
        <f>IF($J331&gt;NORMA!$D$11,"NO CUMPLE","CUMPLE")</f>
        <v>CUMPLE</v>
      </c>
      <c r="U331" s="51" t="str">
        <f>IF($G331&gt;NORMA!$D$12,"NO CUMPLE","CUMPLE")</f>
        <v>CUMPLE</v>
      </c>
      <c r="V331" s="51" t="str">
        <f>IF($H331&gt;NORMA!$D$13,"NO CUMPLE","CUMPLE")</f>
        <v>NO CUMPLE</v>
      </c>
      <c r="W331" s="51" t="str">
        <f>IF($O331&gt;NORMA!$D$14,"NO CUMPLE","CUMPLE")</f>
        <v>NO CUMPLE</v>
      </c>
      <c r="X331" s="51" t="str">
        <f>IF(AND($N331&gt;=NORMA!$Q$4, $N331&lt;=NORMA!$R$4),"CUMPLE","NO CUMPLE")</f>
        <v>CUMPLE</v>
      </c>
      <c r="Y331" s="51" t="str">
        <f>IF($I331&gt;NORMA!$D$16,"NO CUMPLE","CUMPLE")</f>
        <v>CUMPLE</v>
      </c>
      <c r="Z331" s="51" t="str">
        <f>IF($M331&lt;NORMA!$D$23,"NO CUMPLE","CUMPLE")</f>
        <v>CUMPLE</v>
      </c>
      <c r="AA331" s="51" t="str">
        <f>IF($E331&gt;NORMA!$D$24,"NO CUMPLE","CUMPLE")</f>
        <v>NO CUMPLE</v>
      </c>
      <c r="AB331" s="51" t="str">
        <f>IF($F331&gt;NORMA!$D$25,"NO CUMPLE","CUMPLE")</f>
        <v>NO CUMPLE</v>
      </c>
      <c r="AC331" s="51" t="str">
        <f>IF($K331&gt;NORMA!$D$26,"NO CUMPLE","CUMPLE")</f>
        <v>NO CUMPLE</v>
      </c>
      <c r="AD331" s="51" t="str">
        <f>IF($J331&gt;NORMA!$D$27,"NO CUMPLE","CUMPLE")</f>
        <v>CUMPLE</v>
      </c>
      <c r="AE331" s="51" t="str">
        <f>IF($G331&gt;NORMA!$D$28,"NO CUMPLE","CUMPLE")</f>
        <v>NO CUMPLE</v>
      </c>
      <c r="AF331" s="51" t="str">
        <f>IF($H331&gt;NORMA!$D$29,"NO CUMPLE","CUMPLE")</f>
        <v>NO CUMPLE</v>
      </c>
      <c r="AG331" s="51" t="str">
        <f>IF($O331&gt;NORMA!$D$30,"NO CUMPLE","CUMPLE")</f>
        <v>NO CUMPLE</v>
      </c>
      <c r="AH331" s="51" t="str">
        <f>IF(AND($N331&gt;=NORMA!$R$18, $N331&lt;=NORMA!$S$18),"CUMPLE","NO CUMPLE")</f>
        <v>CUMPLE</v>
      </c>
      <c r="AI331" s="51" t="str">
        <f>IF($I331&gt;NORMA!$D$32,"NO CUMPLE","CUMPLE")</f>
        <v>NO CUMPLE</v>
      </c>
    </row>
    <row r="332" spans="1:35" ht="14.25" customHeight="1" x14ac:dyDescent="0.35">
      <c r="A332" s="93" t="s">
        <v>59</v>
      </c>
      <c r="B332" s="94" t="s">
        <v>58</v>
      </c>
      <c r="C332" s="95">
        <v>43137</v>
      </c>
      <c r="D332" s="52">
        <v>0.25</v>
      </c>
      <c r="E332" s="79">
        <v>38.799999999999997</v>
      </c>
      <c r="F332" s="79">
        <v>146</v>
      </c>
      <c r="G332" s="79">
        <v>20</v>
      </c>
      <c r="H332" s="79">
        <v>18</v>
      </c>
      <c r="I332" s="81">
        <v>0.7</v>
      </c>
      <c r="J332" s="81">
        <v>1.5049999999999999</v>
      </c>
      <c r="K332" s="100">
        <v>16.600000000000001</v>
      </c>
      <c r="L332" s="98">
        <v>7.6860000000000012E-2</v>
      </c>
      <c r="M332" s="99">
        <v>1.88</v>
      </c>
      <c r="N332" s="50">
        <v>7.54</v>
      </c>
      <c r="O332" s="50">
        <v>1300000</v>
      </c>
      <c r="P332" s="51" t="str">
        <f>IF($M332&lt;NORMA!$D$7,"NO CUMPLE","CUMPLE")</f>
        <v>CUMPLE</v>
      </c>
      <c r="Q332" s="51" t="str">
        <f>IF($E332&gt;NORMA!$D$8,"NO CUMPLE","CUMPLE")</f>
        <v>CUMPLE</v>
      </c>
      <c r="R332" s="51" t="str">
        <f>IF($F332&gt;NORMA!$D$9,"NO CUMPLE","CUMPLE")</f>
        <v>CUMPLE</v>
      </c>
      <c r="S332" s="51" t="str">
        <f>IF($K332&gt;NORMA!$D$10,"NO CUMPLE","CUMPLE")</f>
        <v>CUMPLE</v>
      </c>
      <c r="T332" s="51" t="str">
        <f>IF($J332&gt;NORMA!$D$11,"NO CUMPLE","CUMPLE")</f>
        <v>CUMPLE</v>
      </c>
      <c r="U332" s="51" t="str">
        <f>IF($G332&gt;NORMA!$D$12,"NO CUMPLE","CUMPLE")</f>
        <v>CUMPLE</v>
      </c>
      <c r="V332" s="51" t="str">
        <f>IF($H332&gt;NORMA!$D$13,"NO CUMPLE","CUMPLE")</f>
        <v>CUMPLE</v>
      </c>
      <c r="W332" s="51" t="str">
        <f>IF($O332&gt;NORMA!$D$14,"NO CUMPLE","CUMPLE")</f>
        <v>NO CUMPLE</v>
      </c>
      <c r="X332" s="51" t="str">
        <f>IF(AND($N332&gt;=NORMA!$Q$4, $N332&lt;=NORMA!$R$4),"CUMPLE","NO CUMPLE")</f>
        <v>CUMPLE</v>
      </c>
      <c r="Y332" s="51" t="str">
        <f>IF($I332&gt;NORMA!$D$16,"NO CUMPLE","CUMPLE")</f>
        <v>CUMPLE</v>
      </c>
      <c r="Z332" s="51" t="str">
        <f>IF($M332&lt;NORMA!$D$23,"NO CUMPLE","CUMPLE")</f>
        <v>CUMPLE</v>
      </c>
      <c r="AA332" s="51" t="str">
        <f>IF($E332&gt;NORMA!$D$24,"NO CUMPLE","CUMPLE")</f>
        <v>CUMPLE</v>
      </c>
      <c r="AB332" s="51" t="str">
        <f>IF($F332&gt;NORMA!$D$25,"NO CUMPLE","CUMPLE")</f>
        <v>CUMPLE</v>
      </c>
      <c r="AC332" s="51" t="str">
        <f>IF($K332&gt;NORMA!$D$26,"NO CUMPLE","CUMPLE")</f>
        <v>NO CUMPLE</v>
      </c>
      <c r="AD332" s="51" t="str">
        <f>IF($J332&gt;NORMA!$D$27,"NO CUMPLE","CUMPLE")</f>
        <v>CUMPLE</v>
      </c>
      <c r="AE332" s="51" t="str">
        <f>IF($G332&gt;NORMA!$D$28,"NO CUMPLE","CUMPLE")</f>
        <v>CUMPLE</v>
      </c>
      <c r="AF332" s="51" t="str">
        <f>IF($H332&gt;NORMA!$D$29,"NO CUMPLE","CUMPLE")</f>
        <v>NO CUMPLE</v>
      </c>
      <c r="AG332" s="51" t="str">
        <f>IF($O332&gt;NORMA!$D$30,"NO CUMPLE","CUMPLE")</f>
        <v>NO CUMPLE</v>
      </c>
      <c r="AH332" s="51" t="str">
        <f>IF(AND($N332&gt;=NORMA!$R$18, $N332&lt;=NORMA!$S$18),"CUMPLE","NO CUMPLE")</f>
        <v>CUMPLE</v>
      </c>
      <c r="AI332" s="51" t="str">
        <f>IF($I332&gt;NORMA!$D$32,"NO CUMPLE","CUMPLE")</f>
        <v>CUMPLE</v>
      </c>
    </row>
    <row r="333" spans="1:35" ht="14.25" customHeight="1" x14ac:dyDescent="0.35">
      <c r="A333" s="93" t="s">
        <v>60</v>
      </c>
      <c r="B333" s="94" t="s">
        <v>58</v>
      </c>
      <c r="C333" s="95">
        <v>43137</v>
      </c>
      <c r="D333" s="52">
        <v>0.41666666666666669</v>
      </c>
      <c r="E333" s="79">
        <v>105</v>
      </c>
      <c r="F333" s="79">
        <v>320</v>
      </c>
      <c r="G333" s="79">
        <v>45</v>
      </c>
      <c r="H333" s="79">
        <v>35</v>
      </c>
      <c r="I333" s="81">
        <v>2.16</v>
      </c>
      <c r="J333" s="81">
        <v>4.5490000000000004</v>
      </c>
      <c r="K333" s="100">
        <v>38.799999999999997</v>
      </c>
      <c r="L333" s="98">
        <v>0.28228000000000003</v>
      </c>
      <c r="M333" s="99">
        <v>0.41</v>
      </c>
      <c r="N333" s="50">
        <v>8.18</v>
      </c>
      <c r="O333" s="50">
        <v>540000</v>
      </c>
      <c r="P333" s="51" t="str">
        <f>IF($M333&lt;NORMA!$D$7,"NO CUMPLE","CUMPLE")</f>
        <v>NO CUMPLE</v>
      </c>
      <c r="Q333" s="51" t="str">
        <f>IF($E333&gt;NORMA!$D$8,"NO CUMPLE","CUMPLE")</f>
        <v>CUMPLE</v>
      </c>
      <c r="R333" s="51" t="str">
        <f>IF($F333&gt;NORMA!$D$9,"NO CUMPLE","CUMPLE")</f>
        <v>NO CUMPLE</v>
      </c>
      <c r="S333" s="51" t="str">
        <f>IF($K333&gt;NORMA!$D$10,"NO CUMPLE","CUMPLE")</f>
        <v>CUMPLE</v>
      </c>
      <c r="T333" s="51" t="str">
        <f>IF($J333&gt;NORMA!$D$11,"NO CUMPLE","CUMPLE")</f>
        <v>CUMPLE</v>
      </c>
      <c r="U333" s="51" t="str">
        <f>IF($G333&gt;NORMA!$D$12,"NO CUMPLE","CUMPLE")</f>
        <v>CUMPLE</v>
      </c>
      <c r="V333" s="51" t="str">
        <f>IF($H333&gt;NORMA!$D$13,"NO CUMPLE","CUMPLE")</f>
        <v>NO CUMPLE</v>
      </c>
      <c r="W333" s="51" t="str">
        <f>IF($O333&gt;NORMA!$D$14,"NO CUMPLE","CUMPLE")</f>
        <v>CUMPLE</v>
      </c>
      <c r="X333" s="51" t="str">
        <f>IF(AND($N333&gt;=NORMA!$Q$4, $N333&lt;=NORMA!$R$4),"CUMPLE","NO CUMPLE")</f>
        <v>CUMPLE</v>
      </c>
      <c r="Y333" s="51" t="str">
        <f>IF($I333&gt;NORMA!$D$16,"NO CUMPLE","CUMPLE")</f>
        <v>CUMPLE</v>
      </c>
      <c r="Z333" s="51" t="str">
        <f>IF($M333&lt;NORMA!$D$23,"NO CUMPLE","CUMPLE")</f>
        <v>NO CUMPLE</v>
      </c>
      <c r="AA333" s="51" t="str">
        <f>IF($E333&gt;NORMA!$D$24,"NO CUMPLE","CUMPLE")</f>
        <v>NO CUMPLE</v>
      </c>
      <c r="AB333" s="51" t="str">
        <f>IF($F333&gt;NORMA!$D$25,"NO CUMPLE","CUMPLE")</f>
        <v>NO CUMPLE</v>
      </c>
      <c r="AC333" s="51" t="str">
        <f>IF($K333&gt;NORMA!$D$26,"NO CUMPLE","CUMPLE")</f>
        <v>NO CUMPLE</v>
      </c>
      <c r="AD333" s="51" t="str">
        <f>IF($J333&gt;NORMA!$D$27,"NO CUMPLE","CUMPLE")</f>
        <v>CUMPLE</v>
      </c>
      <c r="AE333" s="51" t="str">
        <f>IF($G333&gt;NORMA!$D$28,"NO CUMPLE","CUMPLE")</f>
        <v>CUMPLE</v>
      </c>
      <c r="AF333" s="51" t="str">
        <f>IF($H333&gt;NORMA!$D$29,"NO CUMPLE","CUMPLE")</f>
        <v>NO CUMPLE</v>
      </c>
      <c r="AG333" s="51" t="str">
        <f>IF($O333&gt;NORMA!$D$30,"NO CUMPLE","CUMPLE")</f>
        <v>NO CUMPLE</v>
      </c>
      <c r="AH333" s="51" t="str">
        <f>IF(AND($N333&gt;=NORMA!$R$18, $N333&lt;=NORMA!$S$18),"CUMPLE","NO CUMPLE")</f>
        <v>CUMPLE</v>
      </c>
      <c r="AI333" s="51" t="str">
        <f>IF($I333&gt;NORMA!$D$32,"NO CUMPLE","CUMPLE")</f>
        <v>NO CUMPLE</v>
      </c>
    </row>
    <row r="334" spans="1:35" ht="14.25" customHeight="1" x14ac:dyDescent="0.35">
      <c r="A334" s="93" t="s">
        <v>57</v>
      </c>
      <c r="B334" s="94" t="s">
        <v>58</v>
      </c>
      <c r="C334" s="95">
        <v>43137</v>
      </c>
      <c r="D334" s="52">
        <v>0.58333333333333337</v>
      </c>
      <c r="E334" s="79">
        <v>62.4</v>
      </c>
      <c r="F334" s="79">
        <v>154</v>
      </c>
      <c r="G334" s="79">
        <v>20</v>
      </c>
      <c r="H334" s="79">
        <v>18</v>
      </c>
      <c r="I334" s="81">
        <v>2.14</v>
      </c>
      <c r="J334" s="81">
        <v>2.6230000000000002</v>
      </c>
      <c r="K334" s="100">
        <v>24.6</v>
      </c>
      <c r="L334" s="98">
        <v>0.34493999999999991</v>
      </c>
      <c r="M334" s="99">
        <v>0.57999999999999996</v>
      </c>
      <c r="N334" s="50">
        <v>7.43</v>
      </c>
      <c r="O334" s="50">
        <v>4900000</v>
      </c>
      <c r="P334" s="51" t="str">
        <f>IF($M334&lt;NORMA!$D$7,"NO CUMPLE","CUMPLE")</f>
        <v>CUMPLE</v>
      </c>
      <c r="Q334" s="51" t="str">
        <f>IF($E334&gt;NORMA!$D$8,"NO CUMPLE","CUMPLE")</f>
        <v>CUMPLE</v>
      </c>
      <c r="R334" s="51" t="str">
        <f>IF($F334&gt;NORMA!$D$9,"NO CUMPLE","CUMPLE")</f>
        <v>CUMPLE</v>
      </c>
      <c r="S334" s="51" t="str">
        <f>IF($K334&gt;NORMA!$D$10,"NO CUMPLE","CUMPLE")</f>
        <v>CUMPLE</v>
      </c>
      <c r="T334" s="51" t="str">
        <f>IF($J334&gt;NORMA!$D$11,"NO CUMPLE","CUMPLE")</f>
        <v>CUMPLE</v>
      </c>
      <c r="U334" s="51" t="str">
        <f>IF($G334&gt;NORMA!$D$12,"NO CUMPLE","CUMPLE")</f>
        <v>CUMPLE</v>
      </c>
      <c r="V334" s="51" t="str">
        <f>IF($H334&gt;NORMA!$D$13,"NO CUMPLE","CUMPLE")</f>
        <v>CUMPLE</v>
      </c>
      <c r="W334" s="51" t="str">
        <f>IF($O334&gt;NORMA!$D$14,"NO CUMPLE","CUMPLE")</f>
        <v>NO CUMPLE</v>
      </c>
      <c r="X334" s="51" t="str">
        <f>IF(AND($N334&gt;=NORMA!$Q$4, $N334&lt;=NORMA!$R$4),"CUMPLE","NO CUMPLE")</f>
        <v>CUMPLE</v>
      </c>
      <c r="Y334" s="51" t="str">
        <f>IF($I334&gt;NORMA!$D$16,"NO CUMPLE","CUMPLE")</f>
        <v>CUMPLE</v>
      </c>
      <c r="Z334" s="51" t="str">
        <f>IF($M334&lt;NORMA!$D$23,"NO CUMPLE","CUMPLE")</f>
        <v>NO CUMPLE</v>
      </c>
      <c r="AA334" s="51" t="str">
        <f>IF($E334&gt;NORMA!$D$24,"NO CUMPLE","CUMPLE")</f>
        <v>CUMPLE</v>
      </c>
      <c r="AB334" s="51" t="str">
        <f>IF($F334&gt;NORMA!$D$25,"NO CUMPLE","CUMPLE")</f>
        <v>CUMPLE</v>
      </c>
      <c r="AC334" s="51" t="str">
        <f>IF($K334&gt;NORMA!$D$26,"NO CUMPLE","CUMPLE")</f>
        <v>NO CUMPLE</v>
      </c>
      <c r="AD334" s="51" t="str">
        <f>IF($J334&gt;NORMA!$D$27,"NO CUMPLE","CUMPLE")</f>
        <v>CUMPLE</v>
      </c>
      <c r="AE334" s="51" t="str">
        <f>IF($G334&gt;NORMA!$D$28,"NO CUMPLE","CUMPLE")</f>
        <v>CUMPLE</v>
      </c>
      <c r="AF334" s="51" t="str">
        <f>IF($H334&gt;NORMA!$D$29,"NO CUMPLE","CUMPLE")</f>
        <v>NO CUMPLE</v>
      </c>
      <c r="AG334" s="51" t="str">
        <f>IF($O334&gt;NORMA!$D$30,"NO CUMPLE","CUMPLE")</f>
        <v>NO CUMPLE</v>
      </c>
      <c r="AH334" s="51" t="str">
        <f>IF(AND($N334&gt;=NORMA!$R$18, $N334&lt;=NORMA!$S$18),"CUMPLE","NO CUMPLE")</f>
        <v>CUMPLE</v>
      </c>
      <c r="AI334" s="51" t="str">
        <f>IF($I334&gt;NORMA!$D$32,"NO CUMPLE","CUMPLE")</f>
        <v>NO CUMPLE</v>
      </c>
    </row>
    <row r="335" spans="1:35" ht="14.25" customHeight="1" x14ac:dyDescent="0.35">
      <c r="A335" s="93" t="s">
        <v>59</v>
      </c>
      <c r="B335" s="94" t="s">
        <v>58</v>
      </c>
      <c r="C335" s="95">
        <v>43144</v>
      </c>
      <c r="D335" s="52">
        <v>0.33333333333333331</v>
      </c>
      <c r="E335" s="79">
        <v>185</v>
      </c>
      <c r="F335" s="79">
        <v>279</v>
      </c>
      <c r="G335" s="79">
        <v>236</v>
      </c>
      <c r="H335" s="79">
        <v>12</v>
      </c>
      <c r="I335" s="96">
        <v>0.1</v>
      </c>
      <c r="J335" s="81">
        <v>5.4960000000000004</v>
      </c>
      <c r="K335" s="100">
        <v>51.3</v>
      </c>
      <c r="L335" s="98">
        <v>8.0599999999999991E-2</v>
      </c>
      <c r="M335" s="99">
        <v>1.3</v>
      </c>
      <c r="N335" s="50">
        <v>8.2799999999999994</v>
      </c>
      <c r="O335" s="50">
        <v>2000000</v>
      </c>
      <c r="P335" s="51" t="str">
        <f>IF($M335&lt;NORMA!$D$7,"NO CUMPLE","CUMPLE")</f>
        <v>CUMPLE</v>
      </c>
      <c r="Q335" s="51" t="str">
        <f>IF($E335&gt;NORMA!$D$8,"NO CUMPLE","CUMPLE")</f>
        <v>NO CUMPLE</v>
      </c>
      <c r="R335" s="51" t="str">
        <f>IF($F335&gt;NORMA!$D$9,"NO CUMPLE","CUMPLE")</f>
        <v>CUMPLE</v>
      </c>
      <c r="S335" s="51" t="str">
        <f>IF($K335&gt;NORMA!$D$10,"NO CUMPLE","CUMPLE")</f>
        <v>NO CUMPLE</v>
      </c>
      <c r="T335" s="51" t="str">
        <f>IF($J335&gt;NORMA!$D$11,"NO CUMPLE","CUMPLE")</f>
        <v>CUMPLE</v>
      </c>
      <c r="U335" s="51" t="str">
        <f>IF($G335&gt;NORMA!$D$12,"NO CUMPLE","CUMPLE")</f>
        <v>NO CUMPLE</v>
      </c>
      <c r="V335" s="51" t="str">
        <f>IF($H335&gt;NORMA!$D$13,"NO CUMPLE","CUMPLE")</f>
        <v>CUMPLE</v>
      </c>
      <c r="W335" s="51" t="str">
        <f>IF($O335&gt;NORMA!$D$14,"NO CUMPLE","CUMPLE")</f>
        <v>NO CUMPLE</v>
      </c>
      <c r="X335" s="51" t="str">
        <f>IF(AND($N335&gt;=NORMA!$Q$4, $N335&lt;=NORMA!$R$4),"CUMPLE","NO CUMPLE")</f>
        <v>CUMPLE</v>
      </c>
      <c r="Y335" s="51" t="str">
        <f>IF($I335&gt;NORMA!$D$16,"NO CUMPLE","CUMPLE")</f>
        <v>CUMPLE</v>
      </c>
      <c r="Z335" s="51" t="str">
        <f>IF($M335&lt;NORMA!$D$23,"NO CUMPLE","CUMPLE")</f>
        <v>CUMPLE</v>
      </c>
      <c r="AA335" s="51" t="str">
        <f>IF($E335&gt;NORMA!$D$24,"NO CUMPLE","CUMPLE")</f>
        <v>NO CUMPLE</v>
      </c>
      <c r="AB335" s="51" t="str">
        <f>IF($F335&gt;NORMA!$D$25,"NO CUMPLE","CUMPLE")</f>
        <v>NO CUMPLE</v>
      </c>
      <c r="AC335" s="51" t="str">
        <f>IF($K335&gt;NORMA!$D$26,"NO CUMPLE","CUMPLE")</f>
        <v>NO CUMPLE</v>
      </c>
      <c r="AD335" s="51" t="str">
        <f>IF($J335&gt;NORMA!$D$27,"NO CUMPLE","CUMPLE")</f>
        <v>NO CUMPLE</v>
      </c>
      <c r="AE335" s="51" t="str">
        <f>IF($G335&gt;NORMA!$D$28,"NO CUMPLE","CUMPLE")</f>
        <v>NO CUMPLE</v>
      </c>
      <c r="AF335" s="51" t="str">
        <f>IF($H335&gt;NORMA!$D$29,"NO CUMPLE","CUMPLE")</f>
        <v>NO CUMPLE</v>
      </c>
      <c r="AG335" s="51" t="str">
        <f>IF($O335&gt;NORMA!$D$30,"NO CUMPLE","CUMPLE")</f>
        <v>NO CUMPLE</v>
      </c>
      <c r="AH335" s="51" t="str">
        <f>IF(AND($N335&gt;=NORMA!$R$18, $N335&lt;=NORMA!$S$18),"CUMPLE","NO CUMPLE")</f>
        <v>CUMPLE</v>
      </c>
      <c r="AI335" s="51" t="str">
        <f>IF($I335&gt;NORMA!$D$32,"NO CUMPLE","CUMPLE")</f>
        <v>CUMPLE</v>
      </c>
    </row>
    <row r="336" spans="1:35" ht="14.25" customHeight="1" x14ac:dyDescent="0.35">
      <c r="A336" s="93" t="s">
        <v>60</v>
      </c>
      <c r="B336" s="94" t="s">
        <v>58</v>
      </c>
      <c r="C336" s="95">
        <v>43144</v>
      </c>
      <c r="D336" s="52">
        <v>0.58333333333333337</v>
      </c>
      <c r="E336" s="79">
        <v>163</v>
      </c>
      <c r="F336" s="79">
        <v>263</v>
      </c>
      <c r="G336" s="79">
        <v>92</v>
      </c>
      <c r="H336" s="79">
        <v>27</v>
      </c>
      <c r="I336" s="81">
        <v>1.74</v>
      </c>
      <c r="J336" s="81">
        <v>4.2460000000000004</v>
      </c>
      <c r="K336" s="100">
        <v>34.1</v>
      </c>
      <c r="L336" s="98">
        <v>0.26136000000000004</v>
      </c>
      <c r="M336" s="99">
        <v>0.8</v>
      </c>
      <c r="N336" s="50">
        <v>7.79</v>
      </c>
      <c r="O336" s="50">
        <v>14000000</v>
      </c>
      <c r="P336" s="51" t="str">
        <f>IF($M336&lt;NORMA!$D$7,"NO CUMPLE","CUMPLE")</f>
        <v>CUMPLE</v>
      </c>
      <c r="Q336" s="51" t="str">
        <f>IF($E336&gt;NORMA!$D$8,"NO CUMPLE","CUMPLE")</f>
        <v>NO CUMPLE</v>
      </c>
      <c r="R336" s="51" t="str">
        <f>IF($F336&gt;NORMA!$D$9,"NO CUMPLE","CUMPLE")</f>
        <v>CUMPLE</v>
      </c>
      <c r="S336" s="51" t="str">
        <f>IF($K336&gt;NORMA!$D$10,"NO CUMPLE","CUMPLE")</f>
        <v>CUMPLE</v>
      </c>
      <c r="T336" s="51" t="str">
        <f>IF($J336&gt;NORMA!$D$11,"NO CUMPLE","CUMPLE")</f>
        <v>CUMPLE</v>
      </c>
      <c r="U336" s="51" t="str">
        <f>IF($G336&gt;NORMA!$D$12,"NO CUMPLE","CUMPLE")</f>
        <v>CUMPLE</v>
      </c>
      <c r="V336" s="51" t="str">
        <f>IF($H336&gt;NORMA!$D$13,"NO CUMPLE","CUMPLE")</f>
        <v>CUMPLE</v>
      </c>
      <c r="W336" s="51" t="str">
        <f>IF($O336&gt;NORMA!$D$14,"NO CUMPLE","CUMPLE")</f>
        <v>NO CUMPLE</v>
      </c>
      <c r="X336" s="51" t="str">
        <f>IF(AND($N336&gt;=NORMA!$Q$4, $N336&lt;=NORMA!$R$4),"CUMPLE","NO CUMPLE")</f>
        <v>CUMPLE</v>
      </c>
      <c r="Y336" s="51" t="str">
        <f>IF($I336&gt;NORMA!$D$16,"NO CUMPLE","CUMPLE")</f>
        <v>CUMPLE</v>
      </c>
      <c r="Z336" s="51" t="str">
        <f>IF($M336&lt;NORMA!$D$23,"NO CUMPLE","CUMPLE")</f>
        <v>NO CUMPLE</v>
      </c>
      <c r="AA336" s="51" t="str">
        <f>IF($E336&gt;NORMA!$D$24,"NO CUMPLE","CUMPLE")</f>
        <v>NO CUMPLE</v>
      </c>
      <c r="AB336" s="51" t="str">
        <f>IF($F336&gt;NORMA!$D$25,"NO CUMPLE","CUMPLE")</f>
        <v>NO CUMPLE</v>
      </c>
      <c r="AC336" s="51" t="str">
        <f>IF($K336&gt;NORMA!$D$26,"NO CUMPLE","CUMPLE")</f>
        <v>NO CUMPLE</v>
      </c>
      <c r="AD336" s="51" t="str">
        <f>IF($J336&gt;NORMA!$D$27,"NO CUMPLE","CUMPLE")</f>
        <v>CUMPLE</v>
      </c>
      <c r="AE336" s="51" t="str">
        <f>IF($G336&gt;NORMA!$D$28,"NO CUMPLE","CUMPLE")</f>
        <v>NO CUMPLE</v>
      </c>
      <c r="AF336" s="51" t="str">
        <f>IF($H336&gt;NORMA!$D$29,"NO CUMPLE","CUMPLE")</f>
        <v>NO CUMPLE</v>
      </c>
      <c r="AG336" s="51" t="str">
        <f>IF($O336&gt;NORMA!$D$30,"NO CUMPLE","CUMPLE")</f>
        <v>NO CUMPLE</v>
      </c>
      <c r="AH336" s="51" t="str">
        <f>IF(AND($N336&gt;=NORMA!$R$18, $N336&lt;=NORMA!$S$18),"CUMPLE","NO CUMPLE")</f>
        <v>CUMPLE</v>
      </c>
      <c r="AI336" s="51" t="str">
        <f>IF($I336&gt;NORMA!$D$32,"NO CUMPLE","CUMPLE")</f>
        <v>NO CUMPLE</v>
      </c>
    </row>
    <row r="337" spans="1:35" ht="14.25" customHeight="1" x14ac:dyDescent="0.35">
      <c r="A337" s="93" t="s">
        <v>57</v>
      </c>
      <c r="B337" s="94" t="s">
        <v>58</v>
      </c>
      <c r="C337" s="95">
        <v>43147</v>
      </c>
      <c r="D337" s="52">
        <v>0.25</v>
      </c>
      <c r="E337" s="79">
        <v>60.2</v>
      </c>
      <c r="F337" s="79">
        <v>129</v>
      </c>
      <c r="G337" s="79">
        <v>24</v>
      </c>
      <c r="H337" s="79">
        <v>13</v>
      </c>
      <c r="I337" s="81">
        <v>3.29</v>
      </c>
      <c r="J337" s="81">
        <v>1.127</v>
      </c>
      <c r="K337" s="100">
        <v>17.8</v>
      </c>
      <c r="L337" s="98">
        <v>0.55100000000000005</v>
      </c>
      <c r="M337" s="99">
        <v>0.91</v>
      </c>
      <c r="N337" s="50">
        <v>7.19</v>
      </c>
      <c r="O337" s="50">
        <v>3300000</v>
      </c>
      <c r="P337" s="51" t="str">
        <f>IF($M337&lt;NORMA!$D$7,"NO CUMPLE","CUMPLE")</f>
        <v>CUMPLE</v>
      </c>
      <c r="Q337" s="51" t="str">
        <f>IF($E337&gt;NORMA!$D$8,"NO CUMPLE","CUMPLE")</f>
        <v>CUMPLE</v>
      </c>
      <c r="R337" s="51" t="str">
        <f>IF($F337&gt;NORMA!$D$9,"NO CUMPLE","CUMPLE")</f>
        <v>CUMPLE</v>
      </c>
      <c r="S337" s="51" t="str">
        <f>IF($K337&gt;NORMA!$D$10,"NO CUMPLE","CUMPLE")</f>
        <v>CUMPLE</v>
      </c>
      <c r="T337" s="51" t="str">
        <f>IF($J337&gt;NORMA!$D$11,"NO CUMPLE","CUMPLE")</f>
        <v>CUMPLE</v>
      </c>
      <c r="U337" s="51" t="str">
        <f>IF($G337&gt;NORMA!$D$12,"NO CUMPLE","CUMPLE")</f>
        <v>CUMPLE</v>
      </c>
      <c r="V337" s="51" t="str">
        <f>IF($H337&gt;NORMA!$D$13,"NO CUMPLE","CUMPLE")</f>
        <v>CUMPLE</v>
      </c>
      <c r="W337" s="51" t="str">
        <f>IF($O337&gt;NORMA!$D$14,"NO CUMPLE","CUMPLE")</f>
        <v>NO CUMPLE</v>
      </c>
      <c r="X337" s="51" t="str">
        <f>IF(AND($N337&gt;=NORMA!$Q$4, $N337&lt;=NORMA!$R$4),"CUMPLE","NO CUMPLE")</f>
        <v>CUMPLE</v>
      </c>
      <c r="Y337" s="51" t="str">
        <f>IF($I337&gt;NORMA!$D$16,"NO CUMPLE","CUMPLE")</f>
        <v>CUMPLE</v>
      </c>
      <c r="Z337" s="51" t="str">
        <f>IF($M337&lt;NORMA!$D$23,"NO CUMPLE","CUMPLE")</f>
        <v>NO CUMPLE</v>
      </c>
      <c r="AA337" s="51" t="str">
        <f>IF($E337&gt;NORMA!$D$24,"NO CUMPLE","CUMPLE")</f>
        <v>CUMPLE</v>
      </c>
      <c r="AB337" s="51" t="str">
        <f>IF($F337&gt;NORMA!$D$25,"NO CUMPLE","CUMPLE")</f>
        <v>CUMPLE</v>
      </c>
      <c r="AC337" s="51" t="str">
        <f>IF($K337&gt;NORMA!$D$26,"NO CUMPLE","CUMPLE")</f>
        <v>NO CUMPLE</v>
      </c>
      <c r="AD337" s="51" t="str">
        <f>IF($J337&gt;NORMA!$D$27,"NO CUMPLE","CUMPLE")</f>
        <v>CUMPLE</v>
      </c>
      <c r="AE337" s="51" t="str">
        <f>IF($G337&gt;NORMA!$D$28,"NO CUMPLE","CUMPLE")</f>
        <v>CUMPLE</v>
      </c>
      <c r="AF337" s="51" t="str">
        <f>IF($H337&gt;NORMA!$D$29,"NO CUMPLE","CUMPLE")</f>
        <v>NO CUMPLE</v>
      </c>
      <c r="AG337" s="51" t="str">
        <f>IF($O337&gt;NORMA!$D$30,"NO CUMPLE","CUMPLE")</f>
        <v>NO CUMPLE</v>
      </c>
      <c r="AH337" s="51" t="str">
        <f>IF(AND($N337&gt;=NORMA!$R$18, $N337&lt;=NORMA!$S$18),"CUMPLE","NO CUMPLE")</f>
        <v>CUMPLE</v>
      </c>
      <c r="AI337" s="51" t="str">
        <f>IF($I337&gt;NORMA!$D$32,"NO CUMPLE","CUMPLE")</f>
        <v>NO CUMPLE</v>
      </c>
    </row>
    <row r="338" spans="1:35" ht="14.25" customHeight="1" x14ac:dyDescent="0.35">
      <c r="A338" s="93" t="s">
        <v>59</v>
      </c>
      <c r="B338" s="94" t="s">
        <v>58</v>
      </c>
      <c r="C338" s="95">
        <v>43151</v>
      </c>
      <c r="D338" s="52">
        <v>0.66666666666666663</v>
      </c>
      <c r="E338" s="79">
        <v>74.8</v>
      </c>
      <c r="F338" s="79">
        <v>200</v>
      </c>
      <c r="G338" s="79">
        <v>40</v>
      </c>
      <c r="H338" s="79">
        <v>32</v>
      </c>
      <c r="I338" s="81">
        <v>3.27</v>
      </c>
      <c r="J338" s="81">
        <v>2.4369999999999998</v>
      </c>
      <c r="K338" s="100">
        <v>22.2</v>
      </c>
      <c r="L338" s="98">
        <v>0.109</v>
      </c>
      <c r="M338" s="99">
        <v>1.45</v>
      </c>
      <c r="N338" s="50">
        <v>7.62</v>
      </c>
      <c r="O338" s="50">
        <v>160000000</v>
      </c>
      <c r="P338" s="51" t="str">
        <f>IF($M338&lt;NORMA!$D$7,"NO CUMPLE","CUMPLE")</f>
        <v>CUMPLE</v>
      </c>
      <c r="Q338" s="51" t="str">
        <f>IF($E338&gt;NORMA!$D$8,"NO CUMPLE","CUMPLE")</f>
        <v>CUMPLE</v>
      </c>
      <c r="R338" s="51" t="str">
        <f>IF($F338&gt;NORMA!$D$9,"NO CUMPLE","CUMPLE")</f>
        <v>CUMPLE</v>
      </c>
      <c r="S338" s="51" t="str">
        <f>IF($K338&gt;NORMA!$D$10,"NO CUMPLE","CUMPLE")</f>
        <v>CUMPLE</v>
      </c>
      <c r="T338" s="51" t="str">
        <f>IF($J338&gt;NORMA!$D$11,"NO CUMPLE","CUMPLE")</f>
        <v>CUMPLE</v>
      </c>
      <c r="U338" s="51" t="str">
        <f>IF($G338&gt;NORMA!$D$12,"NO CUMPLE","CUMPLE")</f>
        <v>CUMPLE</v>
      </c>
      <c r="V338" s="51" t="str">
        <f>IF($H338&gt;NORMA!$D$13,"NO CUMPLE","CUMPLE")</f>
        <v>NO CUMPLE</v>
      </c>
      <c r="W338" s="51" t="str">
        <f>IF($O338&gt;NORMA!$D$14,"NO CUMPLE","CUMPLE")</f>
        <v>NO CUMPLE</v>
      </c>
      <c r="X338" s="51" t="str">
        <f>IF(AND($N338&gt;=NORMA!$Q$4, $N338&lt;=NORMA!$R$4),"CUMPLE","NO CUMPLE")</f>
        <v>CUMPLE</v>
      </c>
      <c r="Y338" s="51" t="str">
        <f>IF($I338&gt;NORMA!$D$16,"NO CUMPLE","CUMPLE")</f>
        <v>CUMPLE</v>
      </c>
      <c r="Z338" s="51" t="str">
        <f>IF($M338&lt;NORMA!$D$23,"NO CUMPLE","CUMPLE")</f>
        <v>CUMPLE</v>
      </c>
      <c r="AA338" s="51" t="str">
        <f>IF($E338&gt;NORMA!$D$24,"NO CUMPLE","CUMPLE")</f>
        <v>CUMPLE</v>
      </c>
      <c r="AB338" s="51" t="str">
        <f>IF($F338&gt;NORMA!$D$25,"NO CUMPLE","CUMPLE")</f>
        <v>CUMPLE</v>
      </c>
      <c r="AC338" s="51" t="str">
        <f>IF($K338&gt;NORMA!$D$26,"NO CUMPLE","CUMPLE")</f>
        <v>NO CUMPLE</v>
      </c>
      <c r="AD338" s="51" t="str">
        <f>IF($J338&gt;NORMA!$D$27,"NO CUMPLE","CUMPLE")</f>
        <v>CUMPLE</v>
      </c>
      <c r="AE338" s="51" t="str">
        <f>IF($G338&gt;NORMA!$D$28,"NO CUMPLE","CUMPLE")</f>
        <v>CUMPLE</v>
      </c>
      <c r="AF338" s="51" t="str">
        <f>IF($H338&gt;NORMA!$D$29,"NO CUMPLE","CUMPLE")</f>
        <v>NO CUMPLE</v>
      </c>
      <c r="AG338" s="51" t="str">
        <f>IF($O338&gt;NORMA!$D$30,"NO CUMPLE","CUMPLE")</f>
        <v>NO CUMPLE</v>
      </c>
      <c r="AH338" s="51" t="str">
        <f>IF(AND($N338&gt;=NORMA!$R$18, $N338&lt;=NORMA!$S$18),"CUMPLE","NO CUMPLE")</f>
        <v>CUMPLE</v>
      </c>
      <c r="AI338" s="51" t="str">
        <f>IF($I338&gt;NORMA!$D$32,"NO CUMPLE","CUMPLE")</f>
        <v>NO CUMPLE</v>
      </c>
    </row>
    <row r="339" spans="1:35" ht="14.25" customHeight="1" x14ac:dyDescent="0.35">
      <c r="A339" s="93" t="s">
        <v>57</v>
      </c>
      <c r="B339" s="94" t="s">
        <v>58</v>
      </c>
      <c r="C339" s="95">
        <v>43153</v>
      </c>
      <c r="D339" s="52">
        <v>0.5</v>
      </c>
      <c r="E339" s="79">
        <v>20.8</v>
      </c>
      <c r="F339" s="79">
        <v>70.400000000000006</v>
      </c>
      <c r="G339" s="79">
        <v>22</v>
      </c>
      <c r="H339" s="79">
        <v>11</v>
      </c>
      <c r="I339" s="81">
        <v>2.95</v>
      </c>
      <c r="J339" s="81">
        <v>1.0109999999999999</v>
      </c>
      <c r="K339" s="100">
        <v>12.9</v>
      </c>
      <c r="L339" s="98">
        <v>0.29243999999999998</v>
      </c>
      <c r="M339" s="99">
        <v>0.98</v>
      </c>
      <c r="N339" s="50">
        <v>7.17</v>
      </c>
      <c r="O339" s="50">
        <v>3300000</v>
      </c>
      <c r="P339" s="51" t="str">
        <f>IF($M339&lt;NORMA!$D$7,"NO CUMPLE","CUMPLE")</f>
        <v>CUMPLE</v>
      </c>
      <c r="Q339" s="51" t="str">
        <f>IF($E339&gt;NORMA!$D$8,"NO CUMPLE","CUMPLE")</f>
        <v>CUMPLE</v>
      </c>
      <c r="R339" s="51" t="str">
        <f>IF($F339&gt;NORMA!$D$9,"NO CUMPLE","CUMPLE")</f>
        <v>CUMPLE</v>
      </c>
      <c r="S339" s="51" t="str">
        <f>IF($K339&gt;NORMA!$D$10,"NO CUMPLE","CUMPLE")</f>
        <v>CUMPLE</v>
      </c>
      <c r="T339" s="51" t="str">
        <f>IF($J339&gt;NORMA!$D$11,"NO CUMPLE","CUMPLE")</f>
        <v>CUMPLE</v>
      </c>
      <c r="U339" s="51" t="str">
        <f>IF($G339&gt;NORMA!$D$12,"NO CUMPLE","CUMPLE")</f>
        <v>CUMPLE</v>
      </c>
      <c r="V339" s="51" t="str">
        <f>IF($H339&gt;NORMA!$D$13,"NO CUMPLE","CUMPLE")</f>
        <v>CUMPLE</v>
      </c>
      <c r="W339" s="51" t="str">
        <f>IF($O339&gt;NORMA!$D$14,"NO CUMPLE","CUMPLE")</f>
        <v>NO CUMPLE</v>
      </c>
      <c r="X339" s="51" t="str">
        <f>IF(AND($N339&gt;=NORMA!$Q$4, $N339&lt;=NORMA!$R$4),"CUMPLE","NO CUMPLE")</f>
        <v>CUMPLE</v>
      </c>
      <c r="Y339" s="51" t="str">
        <f>IF($I339&gt;NORMA!$D$16,"NO CUMPLE","CUMPLE")</f>
        <v>CUMPLE</v>
      </c>
      <c r="Z339" s="51" t="str">
        <f>IF($M339&lt;NORMA!$D$23,"NO CUMPLE","CUMPLE")</f>
        <v>NO CUMPLE</v>
      </c>
      <c r="AA339" s="51" t="str">
        <f>IF($E339&gt;NORMA!$D$24,"NO CUMPLE","CUMPLE")</f>
        <v>CUMPLE</v>
      </c>
      <c r="AB339" s="51" t="str">
        <f>IF($F339&gt;NORMA!$D$25,"NO CUMPLE","CUMPLE")</f>
        <v>CUMPLE</v>
      </c>
      <c r="AC339" s="51" t="str">
        <f>IF($K339&gt;NORMA!$D$26,"NO CUMPLE","CUMPLE")</f>
        <v>NO CUMPLE</v>
      </c>
      <c r="AD339" s="51" t="str">
        <f>IF($J339&gt;NORMA!$D$27,"NO CUMPLE","CUMPLE")</f>
        <v>CUMPLE</v>
      </c>
      <c r="AE339" s="51" t="str">
        <f>IF($G339&gt;NORMA!$D$28,"NO CUMPLE","CUMPLE")</f>
        <v>CUMPLE</v>
      </c>
      <c r="AF339" s="51" t="str">
        <f>IF($H339&gt;NORMA!$D$29,"NO CUMPLE","CUMPLE")</f>
        <v>NO CUMPLE</v>
      </c>
      <c r="AG339" s="51" t="str">
        <f>IF($O339&gt;NORMA!$D$30,"NO CUMPLE","CUMPLE")</f>
        <v>NO CUMPLE</v>
      </c>
      <c r="AH339" s="51" t="str">
        <f>IF(AND($N339&gt;=NORMA!$R$18, $N339&lt;=NORMA!$S$18),"CUMPLE","NO CUMPLE")</f>
        <v>CUMPLE</v>
      </c>
      <c r="AI339" s="51" t="str">
        <f>IF($I339&gt;NORMA!$D$32,"NO CUMPLE","CUMPLE")</f>
        <v>NO CUMPLE</v>
      </c>
    </row>
    <row r="340" spans="1:35" ht="14.25" customHeight="1" x14ac:dyDescent="0.35">
      <c r="A340" s="93" t="s">
        <v>60</v>
      </c>
      <c r="B340" s="94" t="s">
        <v>58</v>
      </c>
      <c r="C340" s="95">
        <v>43153</v>
      </c>
      <c r="D340" s="52">
        <v>0.66666666666666663</v>
      </c>
      <c r="E340" s="79">
        <v>82.4</v>
      </c>
      <c r="F340" s="79">
        <v>113</v>
      </c>
      <c r="G340" s="79">
        <v>54</v>
      </c>
      <c r="H340" s="79">
        <v>30</v>
      </c>
      <c r="I340" s="81">
        <v>6.65</v>
      </c>
      <c r="J340" s="81">
        <v>2.9750000000000001</v>
      </c>
      <c r="K340" s="100">
        <v>33.200000000000003</v>
      </c>
      <c r="L340" s="98">
        <v>0.24343999999999999</v>
      </c>
      <c r="M340" s="99">
        <v>0.89</v>
      </c>
      <c r="N340" s="50">
        <v>8.01</v>
      </c>
      <c r="O340" s="50">
        <v>14000000</v>
      </c>
      <c r="P340" s="51" t="str">
        <f>IF($M340&lt;NORMA!$D$7,"NO CUMPLE","CUMPLE")</f>
        <v>CUMPLE</v>
      </c>
      <c r="Q340" s="51" t="str">
        <f>IF($E340&gt;NORMA!$D$8,"NO CUMPLE","CUMPLE")</f>
        <v>CUMPLE</v>
      </c>
      <c r="R340" s="51" t="str">
        <f>IF($F340&gt;NORMA!$D$9,"NO CUMPLE","CUMPLE")</f>
        <v>CUMPLE</v>
      </c>
      <c r="S340" s="51" t="str">
        <f>IF($K340&gt;NORMA!$D$10,"NO CUMPLE","CUMPLE")</f>
        <v>CUMPLE</v>
      </c>
      <c r="T340" s="51" t="str">
        <f>IF($J340&gt;NORMA!$D$11,"NO CUMPLE","CUMPLE")</f>
        <v>CUMPLE</v>
      </c>
      <c r="U340" s="51" t="str">
        <f>IF($G340&gt;NORMA!$D$12,"NO CUMPLE","CUMPLE")</f>
        <v>CUMPLE</v>
      </c>
      <c r="V340" s="51" t="str">
        <f>IF($H340&gt;NORMA!$D$13,"NO CUMPLE","CUMPLE")</f>
        <v>CUMPLE</v>
      </c>
      <c r="W340" s="51" t="str">
        <f>IF($O340&gt;NORMA!$D$14,"NO CUMPLE","CUMPLE")</f>
        <v>NO CUMPLE</v>
      </c>
      <c r="X340" s="51" t="str">
        <f>IF(AND($N340&gt;=NORMA!$Q$4, $N340&lt;=NORMA!$R$4),"CUMPLE","NO CUMPLE")</f>
        <v>CUMPLE</v>
      </c>
      <c r="Y340" s="51" t="str">
        <f>IF($I340&gt;NORMA!$D$16,"NO CUMPLE","CUMPLE")</f>
        <v>NO CUMPLE</v>
      </c>
      <c r="Z340" s="51" t="str">
        <f>IF($M340&lt;NORMA!$D$23,"NO CUMPLE","CUMPLE")</f>
        <v>NO CUMPLE</v>
      </c>
      <c r="AA340" s="51" t="str">
        <f>IF($E340&gt;NORMA!$D$24,"NO CUMPLE","CUMPLE")</f>
        <v>NO CUMPLE</v>
      </c>
      <c r="AB340" s="51" t="str">
        <f>IF($F340&gt;NORMA!$D$25,"NO CUMPLE","CUMPLE")</f>
        <v>CUMPLE</v>
      </c>
      <c r="AC340" s="51" t="str">
        <f>IF($K340&gt;NORMA!$D$26,"NO CUMPLE","CUMPLE")</f>
        <v>NO CUMPLE</v>
      </c>
      <c r="AD340" s="51" t="str">
        <f>IF($J340&gt;NORMA!$D$27,"NO CUMPLE","CUMPLE")</f>
        <v>CUMPLE</v>
      </c>
      <c r="AE340" s="51" t="str">
        <f>IF($G340&gt;NORMA!$D$28,"NO CUMPLE","CUMPLE")</f>
        <v>NO CUMPLE</v>
      </c>
      <c r="AF340" s="51" t="str">
        <f>IF($H340&gt;NORMA!$D$29,"NO CUMPLE","CUMPLE")</f>
        <v>NO CUMPLE</v>
      </c>
      <c r="AG340" s="51" t="str">
        <f>IF($O340&gt;NORMA!$D$30,"NO CUMPLE","CUMPLE")</f>
        <v>NO CUMPLE</v>
      </c>
      <c r="AH340" s="51" t="str">
        <f>IF(AND($N340&gt;=NORMA!$R$18, $N340&lt;=NORMA!$S$18),"CUMPLE","NO CUMPLE")</f>
        <v>CUMPLE</v>
      </c>
      <c r="AI340" s="51" t="str">
        <f>IF($I340&gt;NORMA!$D$32,"NO CUMPLE","CUMPLE")</f>
        <v>NO CUMPLE</v>
      </c>
    </row>
    <row r="341" spans="1:35" ht="14.25" customHeight="1" x14ac:dyDescent="0.35">
      <c r="A341" s="93" t="s">
        <v>59</v>
      </c>
      <c r="B341" s="94" t="s">
        <v>58</v>
      </c>
      <c r="C341" s="95">
        <v>43159</v>
      </c>
      <c r="D341" s="52">
        <v>0.58333333333333337</v>
      </c>
      <c r="E341" s="79">
        <v>82.6</v>
      </c>
      <c r="F341" s="79">
        <v>182</v>
      </c>
      <c r="G341" s="79">
        <v>34</v>
      </c>
      <c r="H341" s="79">
        <v>53</v>
      </c>
      <c r="I341" s="81">
        <v>7.52</v>
      </c>
      <c r="J341" s="81">
        <v>2.83</v>
      </c>
      <c r="K341" s="100">
        <v>27.3</v>
      </c>
      <c r="L341" s="98">
        <v>9.2799999999999994E-2</v>
      </c>
      <c r="M341" s="99">
        <v>1.68</v>
      </c>
      <c r="N341" s="50">
        <v>8.06</v>
      </c>
      <c r="O341" s="50">
        <v>33</v>
      </c>
      <c r="P341" s="51" t="str">
        <f>IF($M341&lt;NORMA!$D$7,"NO CUMPLE","CUMPLE")</f>
        <v>CUMPLE</v>
      </c>
      <c r="Q341" s="51" t="str">
        <f>IF($E341&gt;NORMA!$D$8,"NO CUMPLE","CUMPLE")</f>
        <v>CUMPLE</v>
      </c>
      <c r="R341" s="51" t="str">
        <f>IF($F341&gt;NORMA!$D$9,"NO CUMPLE","CUMPLE")</f>
        <v>CUMPLE</v>
      </c>
      <c r="S341" s="51" t="str">
        <f>IF($K341&gt;NORMA!$D$10,"NO CUMPLE","CUMPLE")</f>
        <v>CUMPLE</v>
      </c>
      <c r="T341" s="51" t="str">
        <f>IF($J341&gt;NORMA!$D$11,"NO CUMPLE","CUMPLE")</f>
        <v>CUMPLE</v>
      </c>
      <c r="U341" s="51" t="str">
        <f>IF($G341&gt;NORMA!$D$12,"NO CUMPLE","CUMPLE")</f>
        <v>CUMPLE</v>
      </c>
      <c r="V341" s="51" t="str">
        <f>IF($H341&gt;NORMA!$D$13,"NO CUMPLE","CUMPLE")</f>
        <v>NO CUMPLE</v>
      </c>
      <c r="W341" s="51" t="str">
        <f>IF($O341&gt;NORMA!$D$14,"NO CUMPLE","CUMPLE")</f>
        <v>CUMPLE</v>
      </c>
      <c r="X341" s="51" t="str">
        <f>IF(AND($N341&gt;=NORMA!$Q$4, $N341&lt;=NORMA!$R$4),"CUMPLE","NO CUMPLE")</f>
        <v>CUMPLE</v>
      </c>
      <c r="Y341" s="51" t="str">
        <f>IF($I341&gt;NORMA!$D$16,"NO CUMPLE","CUMPLE")</f>
        <v>NO CUMPLE</v>
      </c>
      <c r="Z341" s="51" t="str">
        <f>IF($M341&lt;NORMA!$D$23,"NO CUMPLE","CUMPLE")</f>
        <v>CUMPLE</v>
      </c>
      <c r="AA341" s="51" t="str">
        <f>IF($E341&gt;NORMA!$D$24,"NO CUMPLE","CUMPLE")</f>
        <v>NO CUMPLE</v>
      </c>
      <c r="AB341" s="51" t="str">
        <f>IF($F341&gt;NORMA!$D$25,"NO CUMPLE","CUMPLE")</f>
        <v>CUMPLE</v>
      </c>
      <c r="AC341" s="51" t="str">
        <f>IF($K341&gt;NORMA!$D$26,"NO CUMPLE","CUMPLE")</f>
        <v>NO CUMPLE</v>
      </c>
      <c r="AD341" s="51" t="str">
        <f>IF($J341&gt;NORMA!$D$27,"NO CUMPLE","CUMPLE")</f>
        <v>CUMPLE</v>
      </c>
      <c r="AE341" s="51" t="str">
        <f>IF($G341&gt;NORMA!$D$28,"NO CUMPLE","CUMPLE")</f>
        <v>CUMPLE</v>
      </c>
      <c r="AF341" s="51" t="str">
        <f>IF($H341&gt;NORMA!$D$29,"NO CUMPLE","CUMPLE")</f>
        <v>NO CUMPLE</v>
      </c>
      <c r="AG341" s="51" t="str">
        <f>IF($O341&gt;NORMA!$D$30,"NO CUMPLE","CUMPLE")</f>
        <v>CUMPLE</v>
      </c>
      <c r="AH341" s="51" t="str">
        <f>IF(AND($N341&gt;=NORMA!$R$18, $N341&lt;=NORMA!$S$18),"CUMPLE","NO CUMPLE")</f>
        <v>CUMPLE</v>
      </c>
      <c r="AI341" s="51" t="str">
        <f>IF($I341&gt;NORMA!$D$32,"NO CUMPLE","CUMPLE")</f>
        <v>NO CUMPLE</v>
      </c>
    </row>
    <row r="342" spans="1:35" ht="14.25" customHeight="1" x14ac:dyDescent="0.35">
      <c r="A342" s="93" t="s">
        <v>60</v>
      </c>
      <c r="B342" s="94" t="s">
        <v>58</v>
      </c>
      <c r="C342" s="95">
        <v>43161</v>
      </c>
      <c r="D342" s="52">
        <v>0.25</v>
      </c>
      <c r="E342" s="79">
        <v>4.5999999999999996</v>
      </c>
      <c r="F342" s="79">
        <v>182</v>
      </c>
      <c r="G342" s="79">
        <v>35</v>
      </c>
      <c r="H342" s="79">
        <v>15</v>
      </c>
      <c r="I342" s="81">
        <v>4.46</v>
      </c>
      <c r="J342" s="81">
        <v>3.052</v>
      </c>
      <c r="K342" s="100">
        <v>27.7</v>
      </c>
      <c r="L342" s="98">
        <v>0.20288</v>
      </c>
      <c r="M342" s="99">
        <v>0.74</v>
      </c>
      <c r="N342" s="50">
        <v>7.77</v>
      </c>
      <c r="O342" s="50">
        <v>3300000</v>
      </c>
      <c r="P342" s="51" t="str">
        <f>IF($M342&lt;NORMA!$D$7,"NO CUMPLE","CUMPLE")</f>
        <v>CUMPLE</v>
      </c>
      <c r="Q342" s="51" t="str">
        <f>IF($E342&gt;NORMA!$D$8,"NO CUMPLE","CUMPLE")</f>
        <v>CUMPLE</v>
      </c>
      <c r="R342" s="51" t="str">
        <f>IF($F342&gt;NORMA!$D$9,"NO CUMPLE","CUMPLE")</f>
        <v>CUMPLE</v>
      </c>
      <c r="S342" s="51" t="str">
        <f>IF($K342&gt;NORMA!$D$10,"NO CUMPLE","CUMPLE")</f>
        <v>CUMPLE</v>
      </c>
      <c r="T342" s="51" t="str">
        <f>IF($J342&gt;NORMA!$D$11,"NO CUMPLE","CUMPLE")</f>
        <v>CUMPLE</v>
      </c>
      <c r="U342" s="51" t="str">
        <f>IF($G342&gt;NORMA!$D$12,"NO CUMPLE","CUMPLE")</f>
        <v>CUMPLE</v>
      </c>
      <c r="V342" s="51" t="str">
        <f>IF($H342&gt;NORMA!$D$13,"NO CUMPLE","CUMPLE")</f>
        <v>CUMPLE</v>
      </c>
      <c r="W342" s="51" t="str">
        <f>IF($O342&gt;NORMA!$D$14,"NO CUMPLE","CUMPLE")</f>
        <v>NO CUMPLE</v>
      </c>
      <c r="X342" s="51" t="str">
        <f>IF(AND($N342&gt;=NORMA!$Q$4, $N342&lt;=NORMA!$R$4),"CUMPLE","NO CUMPLE")</f>
        <v>CUMPLE</v>
      </c>
      <c r="Y342" s="51" t="str">
        <f>IF($I342&gt;NORMA!$D$16,"NO CUMPLE","CUMPLE")</f>
        <v>NO CUMPLE</v>
      </c>
      <c r="Z342" s="51" t="str">
        <f>IF($M342&lt;NORMA!$D$23,"NO CUMPLE","CUMPLE")</f>
        <v>NO CUMPLE</v>
      </c>
      <c r="AA342" s="51" t="str">
        <f>IF($E342&gt;NORMA!$D$24,"NO CUMPLE","CUMPLE")</f>
        <v>CUMPLE</v>
      </c>
      <c r="AB342" s="51" t="str">
        <f>IF($F342&gt;NORMA!$D$25,"NO CUMPLE","CUMPLE")</f>
        <v>CUMPLE</v>
      </c>
      <c r="AC342" s="51" t="str">
        <f>IF($K342&gt;NORMA!$D$26,"NO CUMPLE","CUMPLE")</f>
        <v>NO CUMPLE</v>
      </c>
      <c r="AD342" s="51" t="str">
        <f>IF($J342&gt;NORMA!$D$27,"NO CUMPLE","CUMPLE")</f>
        <v>CUMPLE</v>
      </c>
      <c r="AE342" s="51" t="str">
        <f>IF($G342&gt;NORMA!$D$28,"NO CUMPLE","CUMPLE")</f>
        <v>CUMPLE</v>
      </c>
      <c r="AF342" s="51" t="str">
        <f>IF($H342&gt;NORMA!$D$29,"NO CUMPLE","CUMPLE")</f>
        <v>NO CUMPLE</v>
      </c>
      <c r="AG342" s="51" t="str">
        <f>IF($O342&gt;NORMA!$D$30,"NO CUMPLE","CUMPLE")</f>
        <v>NO CUMPLE</v>
      </c>
      <c r="AH342" s="51" t="str">
        <f>IF(AND($N342&gt;=NORMA!$R$18, $N342&lt;=NORMA!$S$18),"CUMPLE","NO CUMPLE")</f>
        <v>CUMPLE</v>
      </c>
      <c r="AI342" s="51" t="str">
        <f>IF($I342&gt;NORMA!$D$32,"NO CUMPLE","CUMPLE")</f>
        <v>NO CUMPLE</v>
      </c>
    </row>
    <row r="343" spans="1:35" ht="14.25" customHeight="1" x14ac:dyDescent="0.35">
      <c r="A343" s="93" t="s">
        <v>57</v>
      </c>
      <c r="B343" s="94" t="s">
        <v>58</v>
      </c>
      <c r="C343" s="95">
        <v>43161</v>
      </c>
      <c r="D343" s="52">
        <v>0.33333333333333331</v>
      </c>
      <c r="E343" s="79">
        <v>5</v>
      </c>
      <c r="F343" s="79">
        <v>201</v>
      </c>
      <c r="G343" s="79">
        <v>54</v>
      </c>
      <c r="H343" s="79">
        <v>19</v>
      </c>
      <c r="I343" s="81">
        <v>4.8600000000000003</v>
      </c>
      <c r="J343" s="81">
        <v>3.0880000000000001</v>
      </c>
      <c r="K343" s="100">
        <v>19.600000000000001</v>
      </c>
      <c r="L343" s="98">
        <v>0.26482</v>
      </c>
      <c r="M343" s="99">
        <v>0.61</v>
      </c>
      <c r="N343" s="50">
        <v>7.56</v>
      </c>
      <c r="O343" s="50">
        <v>4900000</v>
      </c>
      <c r="P343" s="51" t="str">
        <f>IF($M343&lt;NORMA!$D$7,"NO CUMPLE","CUMPLE")</f>
        <v>CUMPLE</v>
      </c>
      <c r="Q343" s="51" t="str">
        <f>IF($E343&gt;NORMA!$D$8,"NO CUMPLE","CUMPLE")</f>
        <v>CUMPLE</v>
      </c>
      <c r="R343" s="51" t="str">
        <f>IF($F343&gt;NORMA!$D$9,"NO CUMPLE","CUMPLE")</f>
        <v>CUMPLE</v>
      </c>
      <c r="S343" s="51" t="str">
        <f>IF($K343&gt;NORMA!$D$10,"NO CUMPLE","CUMPLE")</f>
        <v>CUMPLE</v>
      </c>
      <c r="T343" s="51" t="str">
        <f>IF($J343&gt;NORMA!$D$11,"NO CUMPLE","CUMPLE")</f>
        <v>CUMPLE</v>
      </c>
      <c r="U343" s="51" t="str">
        <f>IF($G343&gt;NORMA!$D$12,"NO CUMPLE","CUMPLE")</f>
        <v>CUMPLE</v>
      </c>
      <c r="V343" s="51" t="str">
        <f>IF($H343&gt;NORMA!$D$13,"NO CUMPLE","CUMPLE")</f>
        <v>CUMPLE</v>
      </c>
      <c r="W343" s="51" t="str">
        <f>IF($O343&gt;NORMA!$D$14,"NO CUMPLE","CUMPLE")</f>
        <v>NO CUMPLE</v>
      </c>
      <c r="X343" s="51" t="str">
        <f>IF(AND($N343&gt;=NORMA!$Q$4, $N343&lt;=NORMA!$R$4),"CUMPLE","NO CUMPLE")</f>
        <v>CUMPLE</v>
      </c>
      <c r="Y343" s="51" t="str">
        <f>IF($I343&gt;NORMA!$D$16,"NO CUMPLE","CUMPLE")</f>
        <v>NO CUMPLE</v>
      </c>
      <c r="Z343" s="51" t="str">
        <f>IF($M343&lt;NORMA!$D$23,"NO CUMPLE","CUMPLE")</f>
        <v>NO CUMPLE</v>
      </c>
      <c r="AA343" s="51" t="str">
        <f>IF($E343&gt;NORMA!$D$24,"NO CUMPLE","CUMPLE")</f>
        <v>CUMPLE</v>
      </c>
      <c r="AB343" s="51" t="str">
        <f>IF($F343&gt;NORMA!$D$25,"NO CUMPLE","CUMPLE")</f>
        <v>NO CUMPLE</v>
      </c>
      <c r="AC343" s="51" t="str">
        <f>IF($K343&gt;NORMA!$D$26,"NO CUMPLE","CUMPLE")</f>
        <v>NO CUMPLE</v>
      </c>
      <c r="AD343" s="51" t="str">
        <f>IF($J343&gt;NORMA!$D$27,"NO CUMPLE","CUMPLE")</f>
        <v>CUMPLE</v>
      </c>
      <c r="AE343" s="51" t="str">
        <f>IF($G343&gt;NORMA!$D$28,"NO CUMPLE","CUMPLE")</f>
        <v>NO CUMPLE</v>
      </c>
      <c r="AF343" s="51" t="str">
        <f>IF($H343&gt;NORMA!$D$29,"NO CUMPLE","CUMPLE")</f>
        <v>NO CUMPLE</v>
      </c>
      <c r="AG343" s="51" t="str">
        <f>IF($O343&gt;NORMA!$D$30,"NO CUMPLE","CUMPLE")</f>
        <v>NO CUMPLE</v>
      </c>
      <c r="AH343" s="51" t="str">
        <f>IF(AND($N343&gt;=NORMA!$R$18, $N343&lt;=NORMA!$S$18),"CUMPLE","NO CUMPLE")</f>
        <v>CUMPLE</v>
      </c>
      <c r="AI343" s="51" t="str">
        <f>IF($I343&gt;NORMA!$D$32,"NO CUMPLE","CUMPLE")</f>
        <v>NO CUMPLE</v>
      </c>
    </row>
    <row r="344" spans="1:35" ht="14.25" customHeight="1" x14ac:dyDescent="0.35">
      <c r="A344" s="93" t="s">
        <v>57</v>
      </c>
      <c r="B344" s="101" t="s">
        <v>58</v>
      </c>
      <c r="C344" s="95">
        <v>43167</v>
      </c>
      <c r="D344" s="52">
        <v>0.41666666666666669</v>
      </c>
      <c r="E344" s="79">
        <v>88.2</v>
      </c>
      <c r="F344" s="79">
        <v>166</v>
      </c>
      <c r="G344" s="79">
        <v>46</v>
      </c>
      <c r="H344" s="78">
        <v>6</v>
      </c>
      <c r="I344" s="81">
        <v>2.6</v>
      </c>
      <c r="J344" s="81">
        <v>3.4</v>
      </c>
      <c r="K344" s="100">
        <v>37</v>
      </c>
      <c r="L344" s="98">
        <v>0.1648</v>
      </c>
      <c r="M344" s="99">
        <v>0.65</v>
      </c>
      <c r="N344" s="50">
        <v>7.61</v>
      </c>
      <c r="O344" s="50">
        <v>17000000</v>
      </c>
      <c r="P344" s="51" t="str">
        <f>IF($M344&lt;NORMA!$D$7,"NO CUMPLE","CUMPLE")</f>
        <v>CUMPLE</v>
      </c>
      <c r="Q344" s="51" t="str">
        <f>IF($E344&gt;NORMA!$D$8,"NO CUMPLE","CUMPLE")</f>
        <v>CUMPLE</v>
      </c>
      <c r="R344" s="51" t="str">
        <f>IF($F344&gt;NORMA!$D$9,"NO CUMPLE","CUMPLE")</f>
        <v>CUMPLE</v>
      </c>
      <c r="S344" s="51" t="str">
        <f>IF($K344&gt;NORMA!$D$10,"NO CUMPLE","CUMPLE")</f>
        <v>CUMPLE</v>
      </c>
      <c r="T344" s="51" t="str">
        <f>IF($J344&gt;NORMA!$D$11,"NO CUMPLE","CUMPLE")</f>
        <v>CUMPLE</v>
      </c>
      <c r="U344" s="51" t="str">
        <f>IF($G344&gt;NORMA!$D$12,"NO CUMPLE","CUMPLE")</f>
        <v>CUMPLE</v>
      </c>
      <c r="V344" s="51" t="str">
        <f>IF($H344&gt;NORMA!$D$13,"NO CUMPLE","CUMPLE")</f>
        <v>CUMPLE</v>
      </c>
      <c r="W344" s="51" t="str">
        <f>IF($O344&gt;NORMA!$D$14,"NO CUMPLE","CUMPLE")</f>
        <v>NO CUMPLE</v>
      </c>
      <c r="X344" s="51" t="str">
        <f>IF(AND($N344&gt;=NORMA!$Q$4, $N344&lt;=NORMA!$R$4),"CUMPLE","NO CUMPLE")</f>
        <v>CUMPLE</v>
      </c>
      <c r="Y344" s="51" t="str">
        <f>IF($I344&gt;NORMA!$D$16,"NO CUMPLE","CUMPLE")</f>
        <v>CUMPLE</v>
      </c>
      <c r="Z344" s="51" t="str">
        <f>IF($M344&lt;NORMA!$D$23,"NO CUMPLE","CUMPLE")</f>
        <v>NO CUMPLE</v>
      </c>
      <c r="AA344" s="51" t="str">
        <f>IF($E344&gt;NORMA!$D$24,"NO CUMPLE","CUMPLE")</f>
        <v>NO CUMPLE</v>
      </c>
      <c r="AB344" s="51" t="str">
        <f>IF($F344&gt;NORMA!$D$25,"NO CUMPLE","CUMPLE")</f>
        <v>CUMPLE</v>
      </c>
      <c r="AC344" s="51" t="str">
        <f>IF($K344&gt;NORMA!$D$26,"NO CUMPLE","CUMPLE")</f>
        <v>NO CUMPLE</v>
      </c>
      <c r="AD344" s="51" t="str">
        <f>IF($J344&gt;NORMA!$D$27,"NO CUMPLE","CUMPLE")</f>
        <v>CUMPLE</v>
      </c>
      <c r="AE344" s="51" t="str">
        <f>IF($G344&gt;NORMA!$D$28,"NO CUMPLE","CUMPLE")</f>
        <v>CUMPLE</v>
      </c>
      <c r="AF344" s="51" t="str">
        <f>IF($H344&gt;NORMA!$D$29,"NO CUMPLE","CUMPLE")</f>
        <v>CUMPLE</v>
      </c>
      <c r="AG344" s="51" t="str">
        <f>IF($O344&gt;NORMA!$D$30,"NO CUMPLE","CUMPLE")</f>
        <v>NO CUMPLE</v>
      </c>
      <c r="AH344" s="51" t="str">
        <f>IF(AND($N344&gt;=NORMA!$R$18, $N344&lt;=NORMA!$S$18),"CUMPLE","NO CUMPLE")</f>
        <v>CUMPLE</v>
      </c>
      <c r="AI344" s="51" t="str">
        <f>IF($I344&gt;NORMA!$D$32,"NO CUMPLE","CUMPLE")</f>
        <v>NO CUMPLE</v>
      </c>
    </row>
    <row r="345" spans="1:35" ht="14.25" customHeight="1" x14ac:dyDescent="0.35">
      <c r="A345" s="93" t="s">
        <v>60</v>
      </c>
      <c r="B345" s="101" t="s">
        <v>58</v>
      </c>
      <c r="C345" s="95">
        <v>43167</v>
      </c>
      <c r="D345" s="52">
        <v>0.33333333333333331</v>
      </c>
      <c r="E345" s="79">
        <v>88.4</v>
      </c>
      <c r="F345" s="79">
        <v>113</v>
      </c>
      <c r="G345" s="79">
        <v>62</v>
      </c>
      <c r="H345" s="79">
        <v>14</v>
      </c>
      <c r="I345" s="81">
        <v>4.09</v>
      </c>
      <c r="J345" s="81">
        <v>3.9359999999999999</v>
      </c>
      <c r="K345" s="100">
        <v>36.1</v>
      </c>
      <c r="L345" s="98">
        <v>0.33789999999999998</v>
      </c>
      <c r="M345" s="99">
        <v>0.48</v>
      </c>
      <c r="N345" s="50">
        <v>7.82</v>
      </c>
      <c r="O345" s="50">
        <v>35000000</v>
      </c>
      <c r="P345" s="51" t="str">
        <f>IF($M345&lt;NORMA!$D$7,"NO CUMPLE","CUMPLE")</f>
        <v>NO CUMPLE</v>
      </c>
      <c r="Q345" s="51" t="str">
        <f>IF($E345&gt;NORMA!$D$8,"NO CUMPLE","CUMPLE")</f>
        <v>CUMPLE</v>
      </c>
      <c r="R345" s="51" t="str">
        <f>IF($F345&gt;NORMA!$D$9,"NO CUMPLE","CUMPLE")</f>
        <v>CUMPLE</v>
      </c>
      <c r="S345" s="51" t="str">
        <f>IF($K345&gt;NORMA!$D$10,"NO CUMPLE","CUMPLE")</f>
        <v>CUMPLE</v>
      </c>
      <c r="T345" s="51" t="str">
        <f>IF($J345&gt;NORMA!$D$11,"NO CUMPLE","CUMPLE")</f>
        <v>CUMPLE</v>
      </c>
      <c r="U345" s="51" t="str">
        <f>IF($G345&gt;NORMA!$D$12,"NO CUMPLE","CUMPLE")</f>
        <v>CUMPLE</v>
      </c>
      <c r="V345" s="51" t="str">
        <f>IF($H345&gt;NORMA!$D$13,"NO CUMPLE","CUMPLE")</f>
        <v>CUMPLE</v>
      </c>
      <c r="W345" s="51" t="str">
        <f>IF($O345&gt;NORMA!$D$14,"NO CUMPLE","CUMPLE")</f>
        <v>NO CUMPLE</v>
      </c>
      <c r="X345" s="51" t="str">
        <f>IF(AND($N345&gt;=NORMA!$Q$4, $N345&lt;=NORMA!$R$4),"CUMPLE","NO CUMPLE")</f>
        <v>CUMPLE</v>
      </c>
      <c r="Y345" s="51" t="str">
        <f>IF($I345&gt;NORMA!$D$16,"NO CUMPLE","CUMPLE")</f>
        <v>NO CUMPLE</v>
      </c>
      <c r="Z345" s="51" t="str">
        <f>IF($M345&lt;NORMA!$D$23,"NO CUMPLE","CUMPLE")</f>
        <v>NO CUMPLE</v>
      </c>
      <c r="AA345" s="51" t="str">
        <f>IF($E345&gt;NORMA!$D$24,"NO CUMPLE","CUMPLE")</f>
        <v>NO CUMPLE</v>
      </c>
      <c r="AB345" s="51" t="str">
        <f>IF($F345&gt;NORMA!$D$25,"NO CUMPLE","CUMPLE")</f>
        <v>CUMPLE</v>
      </c>
      <c r="AC345" s="51" t="str">
        <f>IF($K345&gt;NORMA!$D$26,"NO CUMPLE","CUMPLE")</f>
        <v>NO CUMPLE</v>
      </c>
      <c r="AD345" s="51" t="str">
        <f>IF($J345&gt;NORMA!$D$27,"NO CUMPLE","CUMPLE")</f>
        <v>CUMPLE</v>
      </c>
      <c r="AE345" s="51" t="str">
        <f>IF($G345&gt;NORMA!$D$28,"NO CUMPLE","CUMPLE")</f>
        <v>NO CUMPLE</v>
      </c>
      <c r="AF345" s="51" t="str">
        <f>IF($H345&gt;NORMA!$D$29,"NO CUMPLE","CUMPLE")</f>
        <v>NO CUMPLE</v>
      </c>
      <c r="AG345" s="51" t="str">
        <f>IF($O345&gt;NORMA!$D$30,"NO CUMPLE","CUMPLE")</f>
        <v>NO CUMPLE</v>
      </c>
      <c r="AH345" s="51" t="str">
        <f>IF(AND($N345&gt;=NORMA!$R$18, $N345&lt;=NORMA!$S$18),"CUMPLE","NO CUMPLE")</f>
        <v>CUMPLE</v>
      </c>
      <c r="AI345" s="51" t="str">
        <f>IF($I345&gt;NORMA!$D$32,"NO CUMPLE","CUMPLE")</f>
        <v>NO CUMPLE</v>
      </c>
    </row>
    <row r="346" spans="1:35" ht="14.25" customHeight="1" x14ac:dyDescent="0.35">
      <c r="A346" s="93" t="s">
        <v>57</v>
      </c>
      <c r="B346" s="101" t="s">
        <v>58</v>
      </c>
      <c r="C346" s="95">
        <v>43543</v>
      </c>
      <c r="D346" s="52">
        <v>0.5</v>
      </c>
      <c r="E346" s="102">
        <v>32.4</v>
      </c>
      <c r="F346" s="102">
        <v>155</v>
      </c>
      <c r="G346" s="102">
        <v>47.5</v>
      </c>
      <c r="H346" s="102">
        <v>10.1</v>
      </c>
      <c r="I346" s="103">
        <v>1.07</v>
      </c>
      <c r="J346" s="103">
        <v>1.891</v>
      </c>
      <c r="K346" s="104">
        <v>15.747</v>
      </c>
      <c r="L346" s="105">
        <v>0.22315000000000002</v>
      </c>
      <c r="M346" s="99">
        <v>0.26</v>
      </c>
      <c r="N346" s="50">
        <v>7.29</v>
      </c>
      <c r="O346" s="50">
        <v>12100</v>
      </c>
      <c r="P346" s="51" t="str">
        <f>IF($M346&lt;NORMA!$D$7,"NO CUMPLE","CUMPLE")</f>
        <v>NO CUMPLE</v>
      </c>
      <c r="Q346" s="51" t="str">
        <f>IF($E346&gt;NORMA!$D$8,"NO CUMPLE","CUMPLE")</f>
        <v>CUMPLE</v>
      </c>
      <c r="R346" s="51" t="str">
        <f>IF($F346&gt;NORMA!$D$9,"NO CUMPLE","CUMPLE")</f>
        <v>CUMPLE</v>
      </c>
      <c r="S346" s="51" t="str">
        <f>IF($K346&gt;NORMA!$D$10,"NO CUMPLE","CUMPLE")</f>
        <v>CUMPLE</v>
      </c>
      <c r="T346" s="51" t="str">
        <f>IF($J346&gt;NORMA!$D$11,"NO CUMPLE","CUMPLE")</f>
        <v>CUMPLE</v>
      </c>
      <c r="U346" s="51" t="str">
        <f>IF($G346&gt;NORMA!$D$12,"NO CUMPLE","CUMPLE")</f>
        <v>CUMPLE</v>
      </c>
      <c r="V346" s="51" t="str">
        <f>IF($H346&gt;NORMA!$D$13,"NO CUMPLE","CUMPLE")</f>
        <v>CUMPLE</v>
      </c>
      <c r="W346" s="51" t="str">
        <f>IF($O346&gt;NORMA!$D$14,"NO CUMPLE","CUMPLE")</f>
        <v>CUMPLE</v>
      </c>
      <c r="X346" s="51" t="str">
        <f>IF(AND($N346&gt;=NORMA!$Q$4, $N346&lt;=NORMA!$R$4),"CUMPLE","NO CUMPLE")</f>
        <v>CUMPLE</v>
      </c>
      <c r="Y346" s="51" t="str">
        <f>IF($I346&gt;NORMA!$D$16,"NO CUMPLE","CUMPLE")</f>
        <v>CUMPLE</v>
      </c>
      <c r="Z346" s="51" t="str">
        <f>IF($M346&lt;NORMA!$D$23,"NO CUMPLE","CUMPLE")</f>
        <v>NO CUMPLE</v>
      </c>
      <c r="AA346" s="51" t="str">
        <f>IF($E346&gt;NORMA!$D$24,"NO CUMPLE","CUMPLE")</f>
        <v>CUMPLE</v>
      </c>
      <c r="AB346" s="51" t="str">
        <f>IF($F346&gt;NORMA!$D$25,"NO CUMPLE","CUMPLE")</f>
        <v>CUMPLE</v>
      </c>
      <c r="AC346" s="51" t="str">
        <f>IF($K346&gt;NORMA!$D$26,"NO CUMPLE","CUMPLE")</f>
        <v>NO CUMPLE</v>
      </c>
      <c r="AD346" s="51" t="str">
        <f>IF($J346&gt;NORMA!$D$27,"NO CUMPLE","CUMPLE")</f>
        <v>CUMPLE</v>
      </c>
      <c r="AE346" s="51" t="str">
        <f>IF($G346&gt;NORMA!$D$28,"NO CUMPLE","CUMPLE")</f>
        <v>CUMPLE</v>
      </c>
      <c r="AF346" s="51" t="str">
        <f>IF($H346&gt;NORMA!$D$29,"NO CUMPLE","CUMPLE")</f>
        <v>NO CUMPLE</v>
      </c>
      <c r="AG346" s="51" t="str">
        <f>IF($O346&gt;NORMA!$D$30,"NO CUMPLE","CUMPLE")</f>
        <v>CUMPLE</v>
      </c>
      <c r="AH346" s="51" t="str">
        <f>IF(AND($N346&gt;=NORMA!$R$18, $N346&lt;=NORMA!$S$18),"CUMPLE","NO CUMPLE")</f>
        <v>CUMPLE</v>
      </c>
      <c r="AI346" s="51" t="str">
        <f>IF($I346&gt;NORMA!$D$32,"NO CUMPLE","CUMPLE")</f>
        <v>NO CUMPLE</v>
      </c>
    </row>
    <row r="347" spans="1:35" ht="14.25" customHeight="1" x14ac:dyDescent="0.35">
      <c r="A347" s="93" t="s">
        <v>59</v>
      </c>
      <c r="B347" s="101" t="s">
        <v>58</v>
      </c>
      <c r="C347" s="95">
        <v>43543</v>
      </c>
      <c r="D347" s="52">
        <v>0.33333333333333331</v>
      </c>
      <c r="E347" s="102">
        <v>34.799999999999997</v>
      </c>
      <c r="F347" s="102">
        <v>164</v>
      </c>
      <c r="G347" s="102">
        <v>34</v>
      </c>
      <c r="H347" s="102">
        <v>10</v>
      </c>
      <c r="I347" s="103">
        <v>0.78</v>
      </c>
      <c r="J347" s="103">
        <v>2.4769999999999999</v>
      </c>
      <c r="K347" s="104">
        <v>21.475000000000001</v>
      </c>
      <c r="L347" s="105">
        <v>6.3940000000000011E-2</v>
      </c>
      <c r="M347" s="99">
        <v>2.56</v>
      </c>
      <c r="N347" s="50">
        <v>7.69</v>
      </c>
      <c r="O347" s="50">
        <v>30800</v>
      </c>
      <c r="P347" s="51" t="str">
        <f>IF($M347&lt;NORMA!$D$7,"NO CUMPLE","CUMPLE")</f>
        <v>CUMPLE</v>
      </c>
      <c r="Q347" s="51" t="str">
        <f>IF($E347&gt;NORMA!$D$8,"NO CUMPLE","CUMPLE")</f>
        <v>CUMPLE</v>
      </c>
      <c r="R347" s="51" t="str">
        <f>IF($F347&gt;NORMA!$D$9,"NO CUMPLE","CUMPLE")</f>
        <v>CUMPLE</v>
      </c>
      <c r="S347" s="51" t="str">
        <f>IF($K347&gt;NORMA!$D$10,"NO CUMPLE","CUMPLE")</f>
        <v>CUMPLE</v>
      </c>
      <c r="T347" s="51" t="str">
        <f>IF($J347&gt;NORMA!$D$11,"NO CUMPLE","CUMPLE")</f>
        <v>CUMPLE</v>
      </c>
      <c r="U347" s="51" t="str">
        <f>IF($G347&gt;NORMA!$D$12,"NO CUMPLE","CUMPLE")</f>
        <v>CUMPLE</v>
      </c>
      <c r="V347" s="51" t="str">
        <f>IF($H347&gt;NORMA!$D$13,"NO CUMPLE","CUMPLE")</f>
        <v>CUMPLE</v>
      </c>
      <c r="W347" s="51" t="str">
        <f>IF($O347&gt;NORMA!$D$14,"NO CUMPLE","CUMPLE")</f>
        <v>CUMPLE</v>
      </c>
      <c r="X347" s="51" t="str">
        <f>IF(AND($N347&gt;=NORMA!$Q$4, $N347&lt;=NORMA!$R$4),"CUMPLE","NO CUMPLE")</f>
        <v>CUMPLE</v>
      </c>
      <c r="Y347" s="51" t="str">
        <f>IF($I347&gt;NORMA!$D$16,"NO CUMPLE","CUMPLE")</f>
        <v>CUMPLE</v>
      </c>
      <c r="Z347" s="51" t="str">
        <f>IF($M347&lt;NORMA!$D$23,"NO CUMPLE","CUMPLE")</f>
        <v>CUMPLE</v>
      </c>
      <c r="AA347" s="51" t="str">
        <f>IF($E347&gt;NORMA!$D$24,"NO CUMPLE","CUMPLE")</f>
        <v>CUMPLE</v>
      </c>
      <c r="AB347" s="51" t="str">
        <f>IF($F347&gt;NORMA!$D$25,"NO CUMPLE","CUMPLE")</f>
        <v>CUMPLE</v>
      </c>
      <c r="AC347" s="51" t="str">
        <f>IF($K347&gt;NORMA!$D$26,"NO CUMPLE","CUMPLE")</f>
        <v>NO CUMPLE</v>
      </c>
      <c r="AD347" s="51" t="str">
        <f>IF($J347&gt;NORMA!$D$27,"NO CUMPLE","CUMPLE")</f>
        <v>CUMPLE</v>
      </c>
      <c r="AE347" s="51" t="str">
        <f>IF($G347&gt;NORMA!$D$28,"NO CUMPLE","CUMPLE")</f>
        <v>CUMPLE</v>
      </c>
      <c r="AF347" s="51" t="str">
        <f>IF($H347&gt;NORMA!$D$29,"NO CUMPLE","CUMPLE")</f>
        <v>CUMPLE</v>
      </c>
      <c r="AG347" s="51" t="str">
        <f>IF($O347&gt;NORMA!$D$30,"NO CUMPLE","CUMPLE")</f>
        <v>CUMPLE</v>
      </c>
      <c r="AH347" s="51" t="str">
        <f>IF(AND($N347&gt;=NORMA!$R$18, $N347&lt;=NORMA!$S$18),"CUMPLE","NO CUMPLE")</f>
        <v>CUMPLE</v>
      </c>
      <c r="AI347" s="51" t="str">
        <f>IF($I347&gt;NORMA!$D$32,"NO CUMPLE","CUMPLE")</f>
        <v>CUMPLE</v>
      </c>
    </row>
    <row r="348" spans="1:35" ht="14.25" customHeight="1" x14ac:dyDescent="0.35">
      <c r="A348" s="93" t="s">
        <v>60</v>
      </c>
      <c r="B348" s="101" t="s">
        <v>58</v>
      </c>
      <c r="C348" s="95">
        <v>43560</v>
      </c>
      <c r="D348" s="52">
        <v>0.25</v>
      </c>
      <c r="E348" s="102">
        <v>29.3</v>
      </c>
      <c r="F348" s="102">
        <v>74</v>
      </c>
      <c r="G348" s="102">
        <v>12</v>
      </c>
      <c r="H348" s="102">
        <v>10</v>
      </c>
      <c r="I348" s="103">
        <v>0.67</v>
      </c>
      <c r="J348" s="103">
        <v>0.65200000000000002</v>
      </c>
      <c r="K348" s="104">
        <v>4.4669999999999996</v>
      </c>
      <c r="L348" s="105">
        <v>0.83218000000000003</v>
      </c>
      <c r="M348" s="99">
        <v>1.38</v>
      </c>
      <c r="N348" s="50">
        <v>7.16</v>
      </c>
      <c r="O348" s="50">
        <v>2420</v>
      </c>
      <c r="P348" s="51" t="str">
        <f>IF($M348&lt;NORMA!$D$7,"NO CUMPLE","CUMPLE")</f>
        <v>CUMPLE</v>
      </c>
      <c r="Q348" s="51" t="str">
        <f>IF($E348&gt;NORMA!$D$8,"NO CUMPLE","CUMPLE")</f>
        <v>CUMPLE</v>
      </c>
      <c r="R348" s="51" t="str">
        <f>IF($F348&gt;NORMA!$D$9,"NO CUMPLE","CUMPLE")</f>
        <v>CUMPLE</v>
      </c>
      <c r="S348" s="51" t="str">
        <f>IF($K348&gt;NORMA!$D$10,"NO CUMPLE","CUMPLE")</f>
        <v>CUMPLE</v>
      </c>
      <c r="T348" s="51" t="str">
        <f>IF($J348&gt;NORMA!$D$11,"NO CUMPLE","CUMPLE")</f>
        <v>CUMPLE</v>
      </c>
      <c r="U348" s="51" t="str">
        <f>IF($G348&gt;NORMA!$D$12,"NO CUMPLE","CUMPLE")</f>
        <v>CUMPLE</v>
      </c>
      <c r="V348" s="51" t="str">
        <f>IF($H348&gt;NORMA!$D$13,"NO CUMPLE","CUMPLE")</f>
        <v>CUMPLE</v>
      </c>
      <c r="W348" s="51" t="str">
        <f>IF($O348&gt;NORMA!$D$14,"NO CUMPLE","CUMPLE")</f>
        <v>CUMPLE</v>
      </c>
      <c r="X348" s="51" t="str">
        <f>IF(AND($N348&gt;=NORMA!$Q$4, $N348&lt;=NORMA!$R$4),"CUMPLE","NO CUMPLE")</f>
        <v>CUMPLE</v>
      </c>
      <c r="Y348" s="51" t="str">
        <f>IF($I348&gt;NORMA!$D$16,"NO CUMPLE","CUMPLE")</f>
        <v>CUMPLE</v>
      </c>
      <c r="Z348" s="51" t="str">
        <f>IF($M348&lt;NORMA!$D$23,"NO CUMPLE","CUMPLE")</f>
        <v>CUMPLE</v>
      </c>
      <c r="AA348" s="51" t="str">
        <f>IF($E348&gt;NORMA!$D$24,"NO CUMPLE","CUMPLE")</f>
        <v>CUMPLE</v>
      </c>
      <c r="AB348" s="51" t="str">
        <f>IF($F348&gt;NORMA!$D$25,"NO CUMPLE","CUMPLE")</f>
        <v>CUMPLE</v>
      </c>
      <c r="AC348" s="51" t="str">
        <f>IF($K348&gt;NORMA!$D$26,"NO CUMPLE","CUMPLE")</f>
        <v>CUMPLE</v>
      </c>
      <c r="AD348" s="51" t="str">
        <f>IF($J348&gt;NORMA!$D$27,"NO CUMPLE","CUMPLE")</f>
        <v>CUMPLE</v>
      </c>
      <c r="AE348" s="51" t="str">
        <f>IF($G348&gt;NORMA!$D$28,"NO CUMPLE","CUMPLE")</f>
        <v>CUMPLE</v>
      </c>
      <c r="AF348" s="51" t="str">
        <f>IF($H348&gt;NORMA!$D$29,"NO CUMPLE","CUMPLE")</f>
        <v>CUMPLE</v>
      </c>
      <c r="AG348" s="51" t="str">
        <f>IF($O348&gt;NORMA!$D$30,"NO CUMPLE","CUMPLE")</f>
        <v>CUMPLE</v>
      </c>
      <c r="AH348" s="51" t="str">
        <f>IF(AND($N348&gt;=NORMA!$R$18, $N348&lt;=NORMA!$S$18),"CUMPLE","NO CUMPLE")</f>
        <v>CUMPLE</v>
      </c>
      <c r="AI348" s="51" t="str">
        <f>IF($I348&gt;NORMA!$D$32,"NO CUMPLE","CUMPLE")</f>
        <v>CUMPLE</v>
      </c>
    </row>
    <row r="349" spans="1:35" ht="14.25" customHeight="1" x14ac:dyDescent="0.35">
      <c r="A349" s="93" t="s">
        <v>57</v>
      </c>
      <c r="B349" s="101" t="s">
        <v>58</v>
      </c>
      <c r="C349" s="95">
        <v>43560</v>
      </c>
      <c r="D349" s="52">
        <v>0.41666666666666669</v>
      </c>
      <c r="E349" s="102">
        <v>16</v>
      </c>
      <c r="F349" s="102">
        <v>34.4</v>
      </c>
      <c r="G349" s="102">
        <v>42.5</v>
      </c>
      <c r="H349" s="102">
        <v>10</v>
      </c>
      <c r="I349" s="103">
        <v>0.4</v>
      </c>
      <c r="J349" s="103">
        <v>0.67100000000000004</v>
      </c>
      <c r="K349" s="104">
        <v>5.0679999999999996</v>
      </c>
      <c r="L349" s="105">
        <v>1.14028</v>
      </c>
      <c r="M349" s="99">
        <v>1.98</v>
      </c>
      <c r="N349" s="50">
        <v>7.41</v>
      </c>
      <c r="O349" s="50">
        <v>3080</v>
      </c>
      <c r="P349" s="51" t="str">
        <f>IF($M349&lt;NORMA!$D$7,"NO CUMPLE","CUMPLE")</f>
        <v>CUMPLE</v>
      </c>
      <c r="Q349" s="51" t="str">
        <f>IF($E349&gt;NORMA!$D$8,"NO CUMPLE","CUMPLE")</f>
        <v>CUMPLE</v>
      </c>
      <c r="R349" s="51" t="str">
        <f>IF($F349&gt;NORMA!$D$9,"NO CUMPLE","CUMPLE")</f>
        <v>CUMPLE</v>
      </c>
      <c r="S349" s="51" t="str">
        <f>IF($K349&gt;NORMA!$D$10,"NO CUMPLE","CUMPLE")</f>
        <v>CUMPLE</v>
      </c>
      <c r="T349" s="51" t="str">
        <f>IF($J349&gt;NORMA!$D$11,"NO CUMPLE","CUMPLE")</f>
        <v>CUMPLE</v>
      </c>
      <c r="U349" s="51" t="str">
        <f>IF($G349&gt;NORMA!$D$12,"NO CUMPLE","CUMPLE")</f>
        <v>CUMPLE</v>
      </c>
      <c r="V349" s="51" t="str">
        <f>IF($H349&gt;NORMA!$D$13,"NO CUMPLE","CUMPLE")</f>
        <v>CUMPLE</v>
      </c>
      <c r="W349" s="51" t="str">
        <f>IF($O349&gt;NORMA!$D$14,"NO CUMPLE","CUMPLE")</f>
        <v>CUMPLE</v>
      </c>
      <c r="X349" s="51" t="str">
        <f>IF(AND($N349&gt;=NORMA!$Q$4, $N349&lt;=NORMA!$R$4),"CUMPLE","NO CUMPLE")</f>
        <v>CUMPLE</v>
      </c>
      <c r="Y349" s="51" t="str">
        <f>IF($I349&gt;NORMA!$D$16,"NO CUMPLE","CUMPLE")</f>
        <v>CUMPLE</v>
      </c>
      <c r="Z349" s="51" t="str">
        <f>IF($M349&lt;NORMA!$D$23,"NO CUMPLE","CUMPLE")</f>
        <v>CUMPLE</v>
      </c>
      <c r="AA349" s="51" t="str">
        <f>IF($E349&gt;NORMA!$D$24,"NO CUMPLE","CUMPLE")</f>
        <v>CUMPLE</v>
      </c>
      <c r="AB349" s="51" t="str">
        <f>IF($F349&gt;NORMA!$D$25,"NO CUMPLE","CUMPLE")</f>
        <v>CUMPLE</v>
      </c>
      <c r="AC349" s="51" t="str">
        <f>IF($K349&gt;NORMA!$D$26,"NO CUMPLE","CUMPLE")</f>
        <v>CUMPLE</v>
      </c>
      <c r="AD349" s="51" t="str">
        <f>IF($J349&gt;NORMA!$D$27,"NO CUMPLE","CUMPLE")</f>
        <v>CUMPLE</v>
      </c>
      <c r="AE349" s="51" t="str">
        <f>IF($G349&gt;NORMA!$D$28,"NO CUMPLE","CUMPLE")</f>
        <v>CUMPLE</v>
      </c>
      <c r="AF349" s="51" t="str">
        <f>IF($H349&gt;NORMA!$D$29,"NO CUMPLE","CUMPLE")</f>
        <v>CUMPLE</v>
      </c>
      <c r="AG349" s="51" t="str">
        <f>IF($O349&gt;NORMA!$D$30,"NO CUMPLE","CUMPLE")</f>
        <v>CUMPLE</v>
      </c>
      <c r="AH349" s="51" t="str">
        <f>IF(AND($N349&gt;=NORMA!$R$18, $N349&lt;=NORMA!$S$18),"CUMPLE","NO CUMPLE")</f>
        <v>CUMPLE</v>
      </c>
      <c r="AI349" s="51" t="str">
        <f>IF($I349&gt;NORMA!$D$32,"NO CUMPLE","CUMPLE")</f>
        <v>CUMPLE</v>
      </c>
    </row>
    <row r="350" spans="1:35" ht="14.25" customHeight="1" x14ac:dyDescent="0.35">
      <c r="A350" s="93" t="s">
        <v>59</v>
      </c>
      <c r="B350" s="101" t="s">
        <v>58</v>
      </c>
      <c r="C350" s="95">
        <v>43566</v>
      </c>
      <c r="D350" s="52">
        <v>0.41666666666666669</v>
      </c>
      <c r="E350" s="102">
        <v>41.2</v>
      </c>
      <c r="F350" s="102">
        <v>182</v>
      </c>
      <c r="G350" s="102">
        <v>134</v>
      </c>
      <c r="H350" s="102">
        <v>24.5</v>
      </c>
      <c r="I350" s="103">
        <v>0.84</v>
      </c>
      <c r="J350" s="103">
        <v>2.411</v>
      </c>
      <c r="K350" s="104">
        <v>23.381</v>
      </c>
      <c r="L350" s="105">
        <v>8.8880000000000015E-2</v>
      </c>
      <c r="M350" s="99">
        <v>3.84</v>
      </c>
      <c r="N350" s="50">
        <v>7.85</v>
      </c>
      <c r="O350" s="50">
        <v>2050</v>
      </c>
      <c r="P350" s="51" t="str">
        <f>IF($M350&lt;NORMA!$D$7,"NO CUMPLE","CUMPLE")</f>
        <v>CUMPLE</v>
      </c>
      <c r="Q350" s="51" t="str">
        <f>IF($E350&gt;NORMA!$D$8,"NO CUMPLE","CUMPLE")</f>
        <v>CUMPLE</v>
      </c>
      <c r="R350" s="51" t="str">
        <f>IF($F350&gt;NORMA!$D$9,"NO CUMPLE","CUMPLE")</f>
        <v>CUMPLE</v>
      </c>
      <c r="S350" s="51" t="str">
        <f>IF($K350&gt;NORMA!$D$10,"NO CUMPLE","CUMPLE")</f>
        <v>CUMPLE</v>
      </c>
      <c r="T350" s="51" t="str">
        <f>IF($J350&gt;NORMA!$D$11,"NO CUMPLE","CUMPLE")</f>
        <v>CUMPLE</v>
      </c>
      <c r="U350" s="51" t="str">
        <f>IF($G350&gt;NORMA!$D$12,"NO CUMPLE","CUMPLE")</f>
        <v>CUMPLE</v>
      </c>
      <c r="V350" s="51" t="str">
        <f>IF($H350&gt;NORMA!$D$13,"NO CUMPLE","CUMPLE")</f>
        <v>CUMPLE</v>
      </c>
      <c r="W350" s="51" t="str">
        <f>IF($O350&gt;NORMA!$D$14,"NO CUMPLE","CUMPLE")</f>
        <v>CUMPLE</v>
      </c>
      <c r="X350" s="51" t="str">
        <f>IF(AND($N350&gt;=NORMA!$Q$4, $N350&lt;=NORMA!$R$4),"CUMPLE","NO CUMPLE")</f>
        <v>CUMPLE</v>
      </c>
      <c r="Y350" s="51" t="str">
        <f>IF($I350&gt;NORMA!$D$16,"NO CUMPLE","CUMPLE")</f>
        <v>CUMPLE</v>
      </c>
      <c r="Z350" s="51" t="str">
        <f>IF($M350&lt;NORMA!$D$23,"NO CUMPLE","CUMPLE")</f>
        <v>CUMPLE</v>
      </c>
      <c r="AA350" s="51" t="str">
        <f>IF($E350&gt;NORMA!$D$24,"NO CUMPLE","CUMPLE")</f>
        <v>CUMPLE</v>
      </c>
      <c r="AB350" s="51" t="str">
        <f>IF($F350&gt;NORMA!$D$25,"NO CUMPLE","CUMPLE")</f>
        <v>CUMPLE</v>
      </c>
      <c r="AC350" s="51" t="str">
        <f>IF($K350&gt;NORMA!$D$26,"NO CUMPLE","CUMPLE")</f>
        <v>NO CUMPLE</v>
      </c>
      <c r="AD350" s="51" t="str">
        <f>IF($J350&gt;NORMA!$D$27,"NO CUMPLE","CUMPLE")</f>
        <v>CUMPLE</v>
      </c>
      <c r="AE350" s="51" t="str">
        <f>IF($G350&gt;NORMA!$D$28,"NO CUMPLE","CUMPLE")</f>
        <v>NO CUMPLE</v>
      </c>
      <c r="AF350" s="51" t="str">
        <f>IF($H350&gt;NORMA!$D$29,"NO CUMPLE","CUMPLE")</f>
        <v>NO CUMPLE</v>
      </c>
      <c r="AG350" s="51" t="str">
        <f>IF($O350&gt;NORMA!$D$30,"NO CUMPLE","CUMPLE")</f>
        <v>CUMPLE</v>
      </c>
      <c r="AH350" s="51" t="str">
        <f>IF(AND($N350&gt;=NORMA!$R$18, $N350&lt;=NORMA!$S$18),"CUMPLE","NO CUMPLE")</f>
        <v>CUMPLE</v>
      </c>
      <c r="AI350" s="51" t="str">
        <f>IF($I350&gt;NORMA!$D$32,"NO CUMPLE","CUMPLE")</f>
        <v>CUMPLE</v>
      </c>
    </row>
    <row r="351" spans="1:35" ht="14.25" customHeight="1" x14ac:dyDescent="0.35">
      <c r="A351" s="93" t="s">
        <v>60</v>
      </c>
      <c r="B351" s="101" t="s">
        <v>58</v>
      </c>
      <c r="C351" s="95">
        <v>43566</v>
      </c>
      <c r="D351" s="52">
        <v>0.58333333333333337</v>
      </c>
      <c r="E351" s="102">
        <v>28.1</v>
      </c>
      <c r="F351" s="102">
        <v>142</v>
      </c>
      <c r="G351" s="102">
        <v>51</v>
      </c>
      <c r="H351" s="102">
        <v>52.2</v>
      </c>
      <c r="I351" s="103">
        <v>1.21</v>
      </c>
      <c r="J351" s="103">
        <v>1.623</v>
      </c>
      <c r="K351" s="104">
        <v>13.217000000000001</v>
      </c>
      <c r="L351" s="105">
        <v>0.1623</v>
      </c>
      <c r="M351" s="99">
        <v>1.3</v>
      </c>
      <c r="N351" s="50">
        <v>7.89</v>
      </c>
      <c r="O351" s="50">
        <v>1270</v>
      </c>
      <c r="P351" s="51" t="str">
        <f>IF($M351&lt;NORMA!$D$7,"NO CUMPLE","CUMPLE")</f>
        <v>CUMPLE</v>
      </c>
      <c r="Q351" s="51" t="str">
        <f>IF($E351&gt;NORMA!$D$8,"NO CUMPLE","CUMPLE")</f>
        <v>CUMPLE</v>
      </c>
      <c r="R351" s="51" t="str">
        <f>IF($F351&gt;NORMA!$D$9,"NO CUMPLE","CUMPLE")</f>
        <v>CUMPLE</v>
      </c>
      <c r="S351" s="51" t="str">
        <f>IF($K351&gt;NORMA!$D$10,"NO CUMPLE","CUMPLE")</f>
        <v>CUMPLE</v>
      </c>
      <c r="T351" s="51" t="str">
        <f>IF($J351&gt;NORMA!$D$11,"NO CUMPLE","CUMPLE")</f>
        <v>CUMPLE</v>
      </c>
      <c r="U351" s="51" t="str">
        <f>IF($G351&gt;NORMA!$D$12,"NO CUMPLE","CUMPLE")</f>
        <v>CUMPLE</v>
      </c>
      <c r="V351" s="51" t="str">
        <f>IF($H351&gt;NORMA!$D$13,"NO CUMPLE","CUMPLE")</f>
        <v>NO CUMPLE</v>
      </c>
      <c r="W351" s="51" t="str">
        <f>IF($O351&gt;NORMA!$D$14,"NO CUMPLE","CUMPLE")</f>
        <v>CUMPLE</v>
      </c>
      <c r="X351" s="51" t="str">
        <f>IF(AND($N351&gt;=NORMA!$Q$4, $N351&lt;=NORMA!$R$4),"CUMPLE","NO CUMPLE")</f>
        <v>CUMPLE</v>
      </c>
      <c r="Y351" s="51" t="str">
        <f>IF($I351&gt;NORMA!$D$16,"NO CUMPLE","CUMPLE")</f>
        <v>CUMPLE</v>
      </c>
      <c r="Z351" s="51" t="str">
        <f>IF($M351&lt;NORMA!$D$23,"NO CUMPLE","CUMPLE")</f>
        <v>CUMPLE</v>
      </c>
      <c r="AA351" s="51" t="str">
        <f>IF($E351&gt;NORMA!$D$24,"NO CUMPLE","CUMPLE")</f>
        <v>CUMPLE</v>
      </c>
      <c r="AB351" s="51" t="str">
        <f>IF($F351&gt;NORMA!$D$25,"NO CUMPLE","CUMPLE")</f>
        <v>CUMPLE</v>
      </c>
      <c r="AC351" s="51" t="str">
        <f>IF($K351&gt;NORMA!$D$26,"NO CUMPLE","CUMPLE")</f>
        <v>NO CUMPLE</v>
      </c>
      <c r="AD351" s="51" t="str">
        <f>IF($J351&gt;NORMA!$D$27,"NO CUMPLE","CUMPLE")</f>
        <v>CUMPLE</v>
      </c>
      <c r="AE351" s="51" t="str">
        <f>IF($G351&gt;NORMA!$D$28,"NO CUMPLE","CUMPLE")</f>
        <v>NO CUMPLE</v>
      </c>
      <c r="AF351" s="51" t="str">
        <f>IF($H351&gt;NORMA!$D$29,"NO CUMPLE","CUMPLE")</f>
        <v>NO CUMPLE</v>
      </c>
      <c r="AG351" s="51" t="str">
        <f>IF($O351&gt;NORMA!$D$30,"NO CUMPLE","CUMPLE")</f>
        <v>CUMPLE</v>
      </c>
      <c r="AH351" s="51" t="str">
        <f>IF(AND($N351&gt;=NORMA!$R$18, $N351&lt;=NORMA!$S$18),"CUMPLE","NO CUMPLE")</f>
        <v>CUMPLE</v>
      </c>
      <c r="AI351" s="51" t="str">
        <f>IF($I351&gt;NORMA!$D$32,"NO CUMPLE","CUMPLE")</f>
        <v>NO CUMPLE</v>
      </c>
    </row>
    <row r="352" spans="1:35" ht="14.25" customHeight="1" x14ac:dyDescent="0.35">
      <c r="A352" s="93" t="s">
        <v>57</v>
      </c>
      <c r="B352" s="101" t="s">
        <v>58</v>
      </c>
      <c r="C352" s="95">
        <v>43570</v>
      </c>
      <c r="D352" s="52">
        <v>0.58333333333333337</v>
      </c>
      <c r="E352" s="102">
        <v>8.8000000000000007</v>
      </c>
      <c r="F352" s="102">
        <v>60.4</v>
      </c>
      <c r="G352" s="102">
        <v>44</v>
      </c>
      <c r="H352" s="102">
        <v>19.5</v>
      </c>
      <c r="I352" s="103">
        <v>0.4</v>
      </c>
      <c r="J352" s="103">
        <v>0.627</v>
      </c>
      <c r="K352" s="104">
        <v>5.3769999999999998</v>
      </c>
      <c r="L352" s="105">
        <v>0.34971999999999998</v>
      </c>
      <c r="M352" s="99">
        <v>2.95</v>
      </c>
      <c r="N352" s="50">
        <v>7.11</v>
      </c>
      <c r="O352" s="50">
        <v>105000</v>
      </c>
      <c r="P352" s="51" t="str">
        <f>IF($M352&lt;NORMA!$D$7,"NO CUMPLE","CUMPLE")</f>
        <v>CUMPLE</v>
      </c>
      <c r="Q352" s="51" t="str">
        <f>IF($E352&gt;NORMA!$D$8,"NO CUMPLE","CUMPLE")</f>
        <v>CUMPLE</v>
      </c>
      <c r="R352" s="51" t="str">
        <f>IF($F352&gt;NORMA!$D$9,"NO CUMPLE","CUMPLE")</f>
        <v>CUMPLE</v>
      </c>
      <c r="S352" s="51" t="str">
        <f>IF($K352&gt;NORMA!$D$10,"NO CUMPLE","CUMPLE")</f>
        <v>CUMPLE</v>
      </c>
      <c r="T352" s="51" t="str">
        <f>IF($J352&gt;NORMA!$D$11,"NO CUMPLE","CUMPLE")</f>
        <v>CUMPLE</v>
      </c>
      <c r="U352" s="51" t="str">
        <f>IF($G352&gt;NORMA!$D$12,"NO CUMPLE","CUMPLE")</f>
        <v>CUMPLE</v>
      </c>
      <c r="V352" s="51" t="str">
        <f>IF($H352&gt;NORMA!$D$13,"NO CUMPLE","CUMPLE")</f>
        <v>CUMPLE</v>
      </c>
      <c r="W352" s="51" t="str">
        <f>IF($O352&gt;NORMA!$D$14,"NO CUMPLE","CUMPLE")</f>
        <v>CUMPLE</v>
      </c>
      <c r="X352" s="51" t="str">
        <f>IF(AND($N352&gt;=NORMA!$Q$4, $N352&lt;=NORMA!$R$4),"CUMPLE","NO CUMPLE")</f>
        <v>CUMPLE</v>
      </c>
      <c r="Y352" s="51" t="str">
        <f>IF($I352&gt;NORMA!$D$16,"NO CUMPLE","CUMPLE")</f>
        <v>CUMPLE</v>
      </c>
      <c r="Z352" s="51" t="str">
        <f>IF($M352&lt;NORMA!$D$23,"NO CUMPLE","CUMPLE")</f>
        <v>CUMPLE</v>
      </c>
      <c r="AA352" s="51" t="str">
        <f>IF($E352&gt;NORMA!$D$24,"NO CUMPLE","CUMPLE")</f>
        <v>CUMPLE</v>
      </c>
      <c r="AB352" s="51" t="str">
        <f>IF($F352&gt;NORMA!$D$25,"NO CUMPLE","CUMPLE")</f>
        <v>CUMPLE</v>
      </c>
      <c r="AC352" s="51" t="str">
        <f>IF($K352&gt;NORMA!$D$26,"NO CUMPLE","CUMPLE")</f>
        <v>CUMPLE</v>
      </c>
      <c r="AD352" s="51" t="str">
        <f>IF($J352&gt;NORMA!$D$27,"NO CUMPLE","CUMPLE")</f>
        <v>CUMPLE</v>
      </c>
      <c r="AE352" s="51" t="str">
        <f>IF($G352&gt;NORMA!$D$28,"NO CUMPLE","CUMPLE")</f>
        <v>CUMPLE</v>
      </c>
      <c r="AF352" s="51" t="str">
        <f>IF($H352&gt;NORMA!$D$29,"NO CUMPLE","CUMPLE")</f>
        <v>NO CUMPLE</v>
      </c>
      <c r="AG352" s="51" t="str">
        <f>IF($O352&gt;NORMA!$D$30,"NO CUMPLE","CUMPLE")</f>
        <v>NO CUMPLE</v>
      </c>
      <c r="AH352" s="51" t="str">
        <f>IF(AND($N352&gt;=NORMA!$R$18, $N352&lt;=NORMA!$S$18),"CUMPLE","NO CUMPLE")</f>
        <v>CUMPLE</v>
      </c>
      <c r="AI352" s="51" t="str">
        <f>IF($I352&gt;NORMA!$D$32,"NO CUMPLE","CUMPLE")</f>
        <v>CUMPLE</v>
      </c>
    </row>
    <row r="353" spans="1:35" ht="14.25" customHeight="1" x14ac:dyDescent="0.35">
      <c r="A353" s="93" t="s">
        <v>59</v>
      </c>
      <c r="B353" s="101" t="s">
        <v>58</v>
      </c>
      <c r="C353" s="95">
        <v>43585</v>
      </c>
      <c r="D353" s="52">
        <v>0.25</v>
      </c>
      <c r="E353" s="102">
        <v>17.899999999999999</v>
      </c>
      <c r="F353" s="102">
        <v>84</v>
      </c>
      <c r="G353" s="102">
        <v>18</v>
      </c>
      <c r="H353" s="102">
        <v>10</v>
      </c>
      <c r="I353" s="103">
        <v>0.45</v>
      </c>
      <c r="J353" s="103">
        <v>0.56599999999999995</v>
      </c>
      <c r="K353" s="104">
        <v>8.4969999999999999</v>
      </c>
      <c r="L353" s="105">
        <v>0.11032599999999999</v>
      </c>
      <c r="M353" s="99">
        <v>2.02</v>
      </c>
      <c r="N353" s="50">
        <v>7.37</v>
      </c>
      <c r="O353" s="50">
        <v>2680</v>
      </c>
      <c r="P353" s="51" t="str">
        <f>IF($M353&lt;NORMA!$D$7,"NO CUMPLE","CUMPLE")</f>
        <v>CUMPLE</v>
      </c>
      <c r="Q353" s="51" t="str">
        <f>IF($E353&gt;NORMA!$D$8,"NO CUMPLE","CUMPLE")</f>
        <v>CUMPLE</v>
      </c>
      <c r="R353" s="51" t="str">
        <f>IF($F353&gt;NORMA!$D$9,"NO CUMPLE","CUMPLE")</f>
        <v>CUMPLE</v>
      </c>
      <c r="S353" s="51" t="str">
        <f>IF($K353&gt;NORMA!$D$10,"NO CUMPLE","CUMPLE")</f>
        <v>CUMPLE</v>
      </c>
      <c r="T353" s="51" t="str">
        <f>IF($J353&gt;NORMA!$D$11,"NO CUMPLE","CUMPLE")</f>
        <v>CUMPLE</v>
      </c>
      <c r="U353" s="51" t="str">
        <f>IF($G353&gt;NORMA!$D$12,"NO CUMPLE","CUMPLE")</f>
        <v>CUMPLE</v>
      </c>
      <c r="V353" s="51" t="str">
        <f>IF($H353&gt;NORMA!$D$13,"NO CUMPLE","CUMPLE")</f>
        <v>CUMPLE</v>
      </c>
      <c r="W353" s="51" t="str">
        <f>IF($O353&gt;NORMA!$D$14,"NO CUMPLE","CUMPLE")</f>
        <v>CUMPLE</v>
      </c>
      <c r="X353" s="51" t="str">
        <f>IF(AND($N353&gt;=NORMA!$Q$4, $N353&lt;=NORMA!$R$4),"CUMPLE","NO CUMPLE")</f>
        <v>CUMPLE</v>
      </c>
      <c r="Y353" s="51" t="str">
        <f>IF($I353&gt;NORMA!$D$16,"NO CUMPLE","CUMPLE")</f>
        <v>CUMPLE</v>
      </c>
      <c r="Z353" s="51" t="str">
        <f>IF($M353&lt;NORMA!$D$23,"NO CUMPLE","CUMPLE")</f>
        <v>CUMPLE</v>
      </c>
      <c r="AA353" s="51" t="str">
        <f>IF($E353&gt;NORMA!$D$24,"NO CUMPLE","CUMPLE")</f>
        <v>CUMPLE</v>
      </c>
      <c r="AB353" s="51" t="str">
        <f>IF($F353&gt;NORMA!$D$25,"NO CUMPLE","CUMPLE")</f>
        <v>CUMPLE</v>
      </c>
      <c r="AC353" s="51" t="str">
        <f>IF($K353&gt;NORMA!$D$26,"NO CUMPLE","CUMPLE")</f>
        <v>NO CUMPLE</v>
      </c>
      <c r="AD353" s="51" t="str">
        <f>IF($J353&gt;NORMA!$D$27,"NO CUMPLE","CUMPLE")</f>
        <v>CUMPLE</v>
      </c>
      <c r="AE353" s="51" t="str">
        <f>IF($G353&gt;NORMA!$D$28,"NO CUMPLE","CUMPLE")</f>
        <v>CUMPLE</v>
      </c>
      <c r="AF353" s="51" t="str">
        <f>IF($H353&gt;NORMA!$D$29,"NO CUMPLE","CUMPLE")</f>
        <v>CUMPLE</v>
      </c>
      <c r="AG353" s="51" t="str">
        <f>IF($O353&gt;NORMA!$D$30,"NO CUMPLE","CUMPLE")</f>
        <v>CUMPLE</v>
      </c>
      <c r="AH353" s="51" t="str">
        <f>IF(AND($N353&gt;=NORMA!$R$18, $N353&lt;=NORMA!$S$18),"CUMPLE","NO CUMPLE")</f>
        <v>CUMPLE</v>
      </c>
      <c r="AI353" s="51" t="str">
        <f>IF($I353&gt;NORMA!$D$32,"NO CUMPLE","CUMPLE")</f>
        <v>CUMPLE</v>
      </c>
    </row>
    <row r="354" spans="1:35" ht="14.25" customHeight="1" x14ac:dyDescent="0.35">
      <c r="A354" s="93" t="s">
        <v>60</v>
      </c>
      <c r="B354" s="101" t="s">
        <v>58</v>
      </c>
      <c r="C354" s="95">
        <v>43585</v>
      </c>
      <c r="D354" s="52">
        <v>0.41666666666666669</v>
      </c>
      <c r="E354" s="102">
        <v>22.8</v>
      </c>
      <c r="F354" s="102">
        <v>111</v>
      </c>
      <c r="G354" s="102">
        <v>38</v>
      </c>
      <c r="H354" s="102">
        <v>10</v>
      </c>
      <c r="I354" s="103">
        <v>0.81</v>
      </c>
      <c r="J354" s="103">
        <v>1.726</v>
      </c>
      <c r="K354" s="104">
        <v>19.236999999999998</v>
      </c>
      <c r="L354" s="105">
        <v>0.38171999999999995</v>
      </c>
      <c r="M354" s="99">
        <v>0.89</v>
      </c>
      <c r="N354" s="50">
        <v>8.3000000000000007</v>
      </c>
      <c r="O354" s="50">
        <v>112000</v>
      </c>
      <c r="P354" s="51" t="str">
        <f>IF($M354&lt;NORMA!$D$7,"NO CUMPLE","CUMPLE")</f>
        <v>CUMPLE</v>
      </c>
      <c r="Q354" s="51" t="str">
        <f>IF($E354&gt;NORMA!$D$8,"NO CUMPLE","CUMPLE")</f>
        <v>CUMPLE</v>
      </c>
      <c r="R354" s="51" t="str">
        <f>IF($F354&gt;NORMA!$D$9,"NO CUMPLE","CUMPLE")</f>
        <v>CUMPLE</v>
      </c>
      <c r="S354" s="51" t="str">
        <f>IF($K354&gt;NORMA!$D$10,"NO CUMPLE","CUMPLE")</f>
        <v>CUMPLE</v>
      </c>
      <c r="T354" s="51" t="str">
        <f>IF($J354&gt;NORMA!$D$11,"NO CUMPLE","CUMPLE")</f>
        <v>CUMPLE</v>
      </c>
      <c r="U354" s="51" t="str">
        <f>IF($G354&gt;NORMA!$D$12,"NO CUMPLE","CUMPLE")</f>
        <v>CUMPLE</v>
      </c>
      <c r="V354" s="51" t="str">
        <f>IF($H354&gt;NORMA!$D$13,"NO CUMPLE","CUMPLE")</f>
        <v>CUMPLE</v>
      </c>
      <c r="W354" s="51" t="str">
        <f>IF($O354&gt;NORMA!$D$14,"NO CUMPLE","CUMPLE")</f>
        <v>CUMPLE</v>
      </c>
      <c r="X354" s="51" t="str">
        <f>IF(AND($N354&gt;=NORMA!$Q$4, $N354&lt;=NORMA!$R$4),"CUMPLE","NO CUMPLE")</f>
        <v>CUMPLE</v>
      </c>
      <c r="Y354" s="51" t="str">
        <f>IF($I354&gt;NORMA!$D$16,"NO CUMPLE","CUMPLE")</f>
        <v>CUMPLE</v>
      </c>
      <c r="Z354" s="51" t="str">
        <f>IF($M354&lt;NORMA!$D$23,"NO CUMPLE","CUMPLE")</f>
        <v>NO CUMPLE</v>
      </c>
      <c r="AA354" s="51" t="str">
        <f>IF($E354&gt;NORMA!$D$24,"NO CUMPLE","CUMPLE")</f>
        <v>CUMPLE</v>
      </c>
      <c r="AB354" s="51" t="str">
        <f>IF($F354&gt;NORMA!$D$25,"NO CUMPLE","CUMPLE")</f>
        <v>CUMPLE</v>
      </c>
      <c r="AC354" s="51" t="str">
        <f>IF($K354&gt;NORMA!$D$26,"NO CUMPLE","CUMPLE")</f>
        <v>NO CUMPLE</v>
      </c>
      <c r="AD354" s="51" t="str">
        <f>IF($J354&gt;NORMA!$D$27,"NO CUMPLE","CUMPLE")</f>
        <v>CUMPLE</v>
      </c>
      <c r="AE354" s="51" t="str">
        <f>IF($G354&gt;NORMA!$D$28,"NO CUMPLE","CUMPLE")</f>
        <v>CUMPLE</v>
      </c>
      <c r="AF354" s="51" t="str">
        <f>IF($H354&gt;NORMA!$D$29,"NO CUMPLE","CUMPLE")</f>
        <v>CUMPLE</v>
      </c>
      <c r="AG354" s="51" t="str">
        <f>IF($O354&gt;NORMA!$D$30,"NO CUMPLE","CUMPLE")</f>
        <v>NO CUMPLE</v>
      </c>
      <c r="AH354" s="51" t="str">
        <f>IF(AND($N354&gt;=NORMA!$R$18, $N354&lt;=NORMA!$S$18),"CUMPLE","NO CUMPLE")</f>
        <v>CUMPLE</v>
      </c>
      <c r="AI354" s="51" t="str">
        <f>IF($I354&gt;NORMA!$D$32,"NO CUMPLE","CUMPLE")</f>
        <v>CUMPLE</v>
      </c>
    </row>
    <row r="355" spans="1:35" ht="14.25" customHeight="1" x14ac:dyDescent="0.35">
      <c r="A355" s="93" t="s">
        <v>57</v>
      </c>
      <c r="B355" s="101" t="s">
        <v>58</v>
      </c>
      <c r="C355" s="95">
        <v>43587</v>
      </c>
      <c r="D355" s="52">
        <v>0.25</v>
      </c>
      <c r="E355" s="102">
        <v>17.8</v>
      </c>
      <c r="F355" s="102">
        <v>79.424000000000007</v>
      </c>
      <c r="G355" s="102">
        <v>42</v>
      </c>
      <c r="H355" s="102">
        <v>14.8</v>
      </c>
      <c r="I355" s="103">
        <v>0.7</v>
      </c>
      <c r="J355" s="103">
        <v>1.272</v>
      </c>
      <c r="K355" s="104">
        <v>11.178000000000001</v>
      </c>
      <c r="L355" s="105">
        <v>0.35526000000000002</v>
      </c>
      <c r="M355" s="99">
        <v>1.54</v>
      </c>
      <c r="N355" s="50">
        <v>7.07</v>
      </c>
      <c r="O355" s="50">
        <v>866000</v>
      </c>
      <c r="P355" s="51" t="str">
        <f>IF($M355&lt;NORMA!$D$7,"NO CUMPLE","CUMPLE")</f>
        <v>CUMPLE</v>
      </c>
      <c r="Q355" s="51" t="str">
        <f>IF($E355&gt;NORMA!$D$8,"NO CUMPLE","CUMPLE")</f>
        <v>CUMPLE</v>
      </c>
      <c r="R355" s="51" t="str">
        <f>IF($F355&gt;NORMA!$D$9,"NO CUMPLE","CUMPLE")</f>
        <v>CUMPLE</v>
      </c>
      <c r="S355" s="51" t="str">
        <f>IF($K355&gt;NORMA!$D$10,"NO CUMPLE","CUMPLE")</f>
        <v>CUMPLE</v>
      </c>
      <c r="T355" s="51" t="str">
        <f>IF($J355&gt;NORMA!$D$11,"NO CUMPLE","CUMPLE")</f>
        <v>CUMPLE</v>
      </c>
      <c r="U355" s="51" t="str">
        <f>IF($G355&gt;NORMA!$D$12,"NO CUMPLE","CUMPLE")</f>
        <v>CUMPLE</v>
      </c>
      <c r="V355" s="51" t="str">
        <f>IF($H355&gt;NORMA!$D$13,"NO CUMPLE","CUMPLE")</f>
        <v>CUMPLE</v>
      </c>
      <c r="W355" s="51" t="str">
        <f>IF($O355&gt;NORMA!$D$14,"NO CUMPLE","CUMPLE")</f>
        <v>CUMPLE</v>
      </c>
      <c r="X355" s="51" t="str">
        <f>IF(AND($N355&gt;=NORMA!$Q$4, $N355&lt;=NORMA!$R$4),"CUMPLE","NO CUMPLE")</f>
        <v>CUMPLE</v>
      </c>
      <c r="Y355" s="51" t="str">
        <f>IF($I355&gt;NORMA!$D$16,"NO CUMPLE","CUMPLE")</f>
        <v>CUMPLE</v>
      </c>
      <c r="Z355" s="51" t="str">
        <f>IF($M355&lt;NORMA!$D$23,"NO CUMPLE","CUMPLE")</f>
        <v>CUMPLE</v>
      </c>
      <c r="AA355" s="51" t="str">
        <f>IF($E355&gt;NORMA!$D$24,"NO CUMPLE","CUMPLE")</f>
        <v>CUMPLE</v>
      </c>
      <c r="AB355" s="51" t="str">
        <f>IF($F355&gt;NORMA!$D$25,"NO CUMPLE","CUMPLE")</f>
        <v>CUMPLE</v>
      </c>
      <c r="AC355" s="51" t="str">
        <f>IF($K355&gt;NORMA!$D$26,"NO CUMPLE","CUMPLE")</f>
        <v>NO CUMPLE</v>
      </c>
      <c r="AD355" s="51" t="str">
        <f>IF($J355&gt;NORMA!$D$27,"NO CUMPLE","CUMPLE")</f>
        <v>CUMPLE</v>
      </c>
      <c r="AE355" s="51" t="str">
        <f>IF($G355&gt;NORMA!$D$28,"NO CUMPLE","CUMPLE")</f>
        <v>CUMPLE</v>
      </c>
      <c r="AF355" s="51" t="str">
        <f>IF($H355&gt;NORMA!$D$29,"NO CUMPLE","CUMPLE")</f>
        <v>NO CUMPLE</v>
      </c>
      <c r="AG355" s="51" t="str">
        <f>IF($O355&gt;NORMA!$D$30,"NO CUMPLE","CUMPLE")</f>
        <v>NO CUMPLE</v>
      </c>
      <c r="AH355" s="51" t="str">
        <f>IF(AND($N355&gt;=NORMA!$R$18, $N355&lt;=NORMA!$S$18),"CUMPLE","NO CUMPLE")</f>
        <v>CUMPLE</v>
      </c>
      <c r="AI355" s="51" t="str">
        <f>IF($I355&gt;NORMA!$D$32,"NO CUMPLE","CUMPLE")</f>
        <v>CUMPLE</v>
      </c>
    </row>
    <row r="356" spans="1:35" ht="14.25" customHeight="1" x14ac:dyDescent="0.35">
      <c r="A356" s="93" t="s">
        <v>59</v>
      </c>
      <c r="B356" s="101" t="s">
        <v>58</v>
      </c>
      <c r="C356" s="95">
        <v>43591</v>
      </c>
      <c r="D356" s="52">
        <v>0.58333333333333337</v>
      </c>
      <c r="E356" s="102">
        <v>33</v>
      </c>
      <c r="F356" s="102">
        <v>51.1</v>
      </c>
      <c r="G356" s="102">
        <v>4</v>
      </c>
      <c r="H356" s="102">
        <v>10</v>
      </c>
      <c r="I356" s="103">
        <v>1.23</v>
      </c>
      <c r="J356" s="103">
        <v>1.635</v>
      </c>
      <c r="K356" s="104">
        <v>15.289</v>
      </c>
      <c r="L356" s="105">
        <v>7.7399999999999997E-2</v>
      </c>
      <c r="M356" s="99">
        <v>1.37</v>
      </c>
      <c r="N356" s="50">
        <v>7.58</v>
      </c>
      <c r="O356" s="50">
        <v>48800</v>
      </c>
      <c r="P356" s="51" t="str">
        <f>IF($M356&lt;NORMA!$D$7,"NO CUMPLE","CUMPLE")</f>
        <v>CUMPLE</v>
      </c>
      <c r="Q356" s="51" t="str">
        <f>IF($E356&gt;NORMA!$D$8,"NO CUMPLE","CUMPLE")</f>
        <v>CUMPLE</v>
      </c>
      <c r="R356" s="51" t="str">
        <f>IF($F356&gt;NORMA!$D$9,"NO CUMPLE","CUMPLE")</f>
        <v>CUMPLE</v>
      </c>
      <c r="S356" s="51" t="str">
        <f>IF($K356&gt;NORMA!$D$10,"NO CUMPLE","CUMPLE")</f>
        <v>CUMPLE</v>
      </c>
      <c r="T356" s="51" t="str">
        <f>IF($J356&gt;NORMA!$D$11,"NO CUMPLE","CUMPLE")</f>
        <v>CUMPLE</v>
      </c>
      <c r="U356" s="51" t="str">
        <f>IF($G356&gt;NORMA!$D$12,"NO CUMPLE","CUMPLE")</f>
        <v>CUMPLE</v>
      </c>
      <c r="V356" s="51" t="str">
        <f>IF($H356&gt;NORMA!$D$13,"NO CUMPLE","CUMPLE")</f>
        <v>CUMPLE</v>
      </c>
      <c r="W356" s="51" t="str">
        <f>IF($O356&gt;NORMA!$D$14,"NO CUMPLE","CUMPLE")</f>
        <v>CUMPLE</v>
      </c>
      <c r="X356" s="51" t="str">
        <f>IF(AND($N356&gt;=NORMA!$Q$4, $N356&lt;=NORMA!$R$4),"CUMPLE","NO CUMPLE")</f>
        <v>CUMPLE</v>
      </c>
      <c r="Y356" s="51" t="str">
        <f>IF($I356&gt;NORMA!$D$16,"NO CUMPLE","CUMPLE")</f>
        <v>CUMPLE</v>
      </c>
      <c r="Z356" s="51" t="str">
        <f>IF($M356&lt;NORMA!$D$23,"NO CUMPLE","CUMPLE")</f>
        <v>CUMPLE</v>
      </c>
      <c r="AA356" s="51" t="str">
        <f>IF($E356&gt;NORMA!$D$24,"NO CUMPLE","CUMPLE")</f>
        <v>CUMPLE</v>
      </c>
      <c r="AB356" s="51" t="str">
        <f>IF($F356&gt;NORMA!$D$25,"NO CUMPLE","CUMPLE")</f>
        <v>CUMPLE</v>
      </c>
      <c r="AC356" s="51" t="str">
        <f>IF($K356&gt;NORMA!$D$26,"NO CUMPLE","CUMPLE")</f>
        <v>NO CUMPLE</v>
      </c>
      <c r="AD356" s="51" t="str">
        <f>IF($J356&gt;NORMA!$D$27,"NO CUMPLE","CUMPLE")</f>
        <v>CUMPLE</v>
      </c>
      <c r="AE356" s="51" t="str">
        <f>IF($G356&gt;NORMA!$D$28,"NO CUMPLE","CUMPLE")</f>
        <v>CUMPLE</v>
      </c>
      <c r="AF356" s="51" t="str">
        <f>IF($H356&gt;NORMA!$D$29,"NO CUMPLE","CUMPLE")</f>
        <v>CUMPLE</v>
      </c>
      <c r="AG356" s="51" t="str">
        <f>IF($O356&gt;NORMA!$D$30,"NO CUMPLE","CUMPLE")</f>
        <v>CUMPLE</v>
      </c>
      <c r="AH356" s="51" t="str">
        <f>IF(AND($N356&gt;=NORMA!$R$18, $N356&lt;=NORMA!$S$18),"CUMPLE","NO CUMPLE")</f>
        <v>CUMPLE</v>
      </c>
      <c r="AI356" s="51" t="str">
        <f>IF($I356&gt;NORMA!$D$32,"NO CUMPLE","CUMPLE")</f>
        <v>NO CUMPLE</v>
      </c>
    </row>
    <row r="357" spans="1:35" ht="14.25" customHeight="1" x14ac:dyDescent="0.35">
      <c r="A357" s="93" t="s">
        <v>57</v>
      </c>
      <c r="B357" s="101" t="s">
        <v>58</v>
      </c>
      <c r="C357" s="95">
        <v>43601</v>
      </c>
      <c r="D357" s="52">
        <v>0.33333333333333331</v>
      </c>
      <c r="E357" s="102">
        <v>20</v>
      </c>
      <c r="F357" s="102">
        <v>83</v>
      </c>
      <c r="G357" s="102">
        <v>18</v>
      </c>
      <c r="H357" s="102">
        <v>10</v>
      </c>
      <c r="I357" s="103">
        <v>0.73</v>
      </c>
      <c r="J357" s="103">
        <v>1.3029999999999999</v>
      </c>
      <c r="K357" s="104">
        <v>2.2770000000000001</v>
      </c>
      <c r="L357" s="105">
        <v>0.19172</v>
      </c>
      <c r="M357" s="99">
        <v>2.25</v>
      </c>
      <c r="N357" s="50">
        <v>7.07</v>
      </c>
      <c r="O357" s="50">
        <v>360000</v>
      </c>
      <c r="P357" s="51" t="str">
        <f>IF($M357&lt;NORMA!$D$7,"NO CUMPLE","CUMPLE")</f>
        <v>CUMPLE</v>
      </c>
      <c r="Q357" s="51" t="str">
        <f>IF($E357&gt;NORMA!$D$8,"NO CUMPLE","CUMPLE")</f>
        <v>CUMPLE</v>
      </c>
      <c r="R357" s="51" t="str">
        <f>IF($F357&gt;NORMA!$D$9,"NO CUMPLE","CUMPLE")</f>
        <v>CUMPLE</v>
      </c>
      <c r="S357" s="51" t="str">
        <f>IF($K357&gt;NORMA!$D$10,"NO CUMPLE","CUMPLE")</f>
        <v>CUMPLE</v>
      </c>
      <c r="T357" s="51" t="str">
        <f>IF($J357&gt;NORMA!$D$11,"NO CUMPLE","CUMPLE")</f>
        <v>CUMPLE</v>
      </c>
      <c r="U357" s="51" t="str">
        <f>IF($G357&gt;NORMA!$D$12,"NO CUMPLE","CUMPLE")</f>
        <v>CUMPLE</v>
      </c>
      <c r="V357" s="51" t="str">
        <f>IF($H357&gt;NORMA!$D$13,"NO CUMPLE","CUMPLE")</f>
        <v>CUMPLE</v>
      </c>
      <c r="W357" s="51" t="str">
        <f>IF($O357&gt;NORMA!$D$14,"NO CUMPLE","CUMPLE")</f>
        <v>CUMPLE</v>
      </c>
      <c r="X357" s="51" t="str">
        <f>IF(AND($N357&gt;=NORMA!$Q$4, $N357&lt;=NORMA!$R$4),"CUMPLE","NO CUMPLE")</f>
        <v>CUMPLE</v>
      </c>
      <c r="Y357" s="51" t="str">
        <f>IF($I357&gt;NORMA!$D$16,"NO CUMPLE","CUMPLE")</f>
        <v>CUMPLE</v>
      </c>
      <c r="Z357" s="51" t="str">
        <f>IF($M357&lt;NORMA!$D$23,"NO CUMPLE","CUMPLE")</f>
        <v>CUMPLE</v>
      </c>
      <c r="AA357" s="51" t="str">
        <f>IF($E357&gt;NORMA!$D$24,"NO CUMPLE","CUMPLE")</f>
        <v>CUMPLE</v>
      </c>
      <c r="AB357" s="51" t="str">
        <f>IF($F357&gt;NORMA!$D$25,"NO CUMPLE","CUMPLE")</f>
        <v>CUMPLE</v>
      </c>
      <c r="AC357" s="51" t="str">
        <f>IF($K357&gt;NORMA!$D$26,"NO CUMPLE","CUMPLE")</f>
        <v>CUMPLE</v>
      </c>
      <c r="AD357" s="51" t="str">
        <f>IF($J357&gt;NORMA!$D$27,"NO CUMPLE","CUMPLE")</f>
        <v>CUMPLE</v>
      </c>
      <c r="AE357" s="51" t="str">
        <f>IF($G357&gt;NORMA!$D$28,"NO CUMPLE","CUMPLE")</f>
        <v>CUMPLE</v>
      </c>
      <c r="AF357" s="51" t="str">
        <f>IF($H357&gt;NORMA!$D$29,"NO CUMPLE","CUMPLE")</f>
        <v>CUMPLE</v>
      </c>
      <c r="AG357" s="51" t="str">
        <f>IF($O357&gt;NORMA!$D$30,"NO CUMPLE","CUMPLE")</f>
        <v>NO CUMPLE</v>
      </c>
      <c r="AH357" s="51" t="str">
        <f>IF(AND($N357&gt;=NORMA!$R$18, $N357&lt;=NORMA!$S$18),"CUMPLE","NO CUMPLE")</f>
        <v>CUMPLE</v>
      </c>
      <c r="AI357" s="51" t="str">
        <f>IF($I357&gt;NORMA!$D$32,"NO CUMPLE","CUMPLE")</f>
        <v>CUMPLE</v>
      </c>
    </row>
    <row r="358" spans="1:35" ht="14.25" customHeight="1" x14ac:dyDescent="0.35">
      <c r="A358" s="93" t="s">
        <v>60</v>
      </c>
      <c r="B358" s="101" t="s">
        <v>58</v>
      </c>
      <c r="C358" s="95">
        <v>43601</v>
      </c>
      <c r="D358" s="52">
        <v>0.5</v>
      </c>
      <c r="E358" s="102">
        <v>30.4</v>
      </c>
      <c r="F358" s="102">
        <v>150</v>
      </c>
      <c r="G358" s="102">
        <v>80</v>
      </c>
      <c r="H358" s="102">
        <v>10.9</v>
      </c>
      <c r="I358" s="103">
        <v>0.62</v>
      </c>
      <c r="J358" s="103">
        <v>1.5820000000000001</v>
      </c>
      <c r="K358" s="104">
        <v>14.737</v>
      </c>
      <c r="L358" s="105">
        <v>1.19956</v>
      </c>
      <c r="M358" s="99">
        <v>0.61</v>
      </c>
      <c r="N358" s="50">
        <v>7.38</v>
      </c>
      <c r="O358" s="50">
        <v>525000</v>
      </c>
      <c r="P358" s="51" t="str">
        <f>IF($M358&lt;NORMA!$D$7,"NO CUMPLE","CUMPLE")</f>
        <v>CUMPLE</v>
      </c>
      <c r="Q358" s="51" t="str">
        <f>IF($E358&gt;NORMA!$D$8,"NO CUMPLE","CUMPLE")</f>
        <v>CUMPLE</v>
      </c>
      <c r="R358" s="51" t="str">
        <f>IF($F358&gt;NORMA!$D$9,"NO CUMPLE","CUMPLE")</f>
        <v>CUMPLE</v>
      </c>
      <c r="S358" s="51" t="str">
        <f>IF($K358&gt;NORMA!$D$10,"NO CUMPLE","CUMPLE")</f>
        <v>CUMPLE</v>
      </c>
      <c r="T358" s="51" t="str">
        <f>IF($J358&gt;NORMA!$D$11,"NO CUMPLE","CUMPLE")</f>
        <v>CUMPLE</v>
      </c>
      <c r="U358" s="51" t="str">
        <f>IF($G358&gt;NORMA!$D$12,"NO CUMPLE","CUMPLE")</f>
        <v>CUMPLE</v>
      </c>
      <c r="V358" s="51" t="str">
        <f>IF($H358&gt;NORMA!$D$13,"NO CUMPLE","CUMPLE")</f>
        <v>CUMPLE</v>
      </c>
      <c r="W358" s="51" t="str">
        <f>IF($O358&gt;NORMA!$D$14,"NO CUMPLE","CUMPLE")</f>
        <v>CUMPLE</v>
      </c>
      <c r="X358" s="51" t="str">
        <f>IF(AND($N358&gt;=NORMA!$Q$4, $N358&lt;=NORMA!$R$4),"CUMPLE","NO CUMPLE")</f>
        <v>CUMPLE</v>
      </c>
      <c r="Y358" s="51" t="str">
        <f>IF($I358&gt;NORMA!$D$16,"NO CUMPLE","CUMPLE")</f>
        <v>CUMPLE</v>
      </c>
      <c r="Z358" s="51" t="str">
        <f>IF($M358&lt;NORMA!$D$23,"NO CUMPLE","CUMPLE")</f>
        <v>NO CUMPLE</v>
      </c>
      <c r="AA358" s="51" t="str">
        <f>IF($E358&gt;NORMA!$D$24,"NO CUMPLE","CUMPLE")</f>
        <v>CUMPLE</v>
      </c>
      <c r="AB358" s="51" t="str">
        <f>IF($F358&gt;NORMA!$D$25,"NO CUMPLE","CUMPLE")</f>
        <v>CUMPLE</v>
      </c>
      <c r="AC358" s="51" t="str">
        <f>IF($K358&gt;NORMA!$D$26,"NO CUMPLE","CUMPLE")</f>
        <v>NO CUMPLE</v>
      </c>
      <c r="AD358" s="51" t="str">
        <f>IF($J358&gt;NORMA!$D$27,"NO CUMPLE","CUMPLE")</f>
        <v>CUMPLE</v>
      </c>
      <c r="AE358" s="51" t="str">
        <f>IF($G358&gt;NORMA!$D$28,"NO CUMPLE","CUMPLE")</f>
        <v>NO CUMPLE</v>
      </c>
      <c r="AF358" s="51" t="str">
        <f>IF($H358&gt;NORMA!$D$29,"NO CUMPLE","CUMPLE")</f>
        <v>NO CUMPLE</v>
      </c>
      <c r="AG358" s="51" t="str">
        <f>IF($O358&gt;NORMA!$D$30,"NO CUMPLE","CUMPLE")</f>
        <v>NO CUMPLE</v>
      </c>
      <c r="AH358" s="51" t="str">
        <f>IF(AND($N358&gt;=NORMA!$R$18, $N358&lt;=NORMA!$S$18),"CUMPLE","NO CUMPLE")</f>
        <v>CUMPLE</v>
      </c>
      <c r="AI358" s="51" t="str">
        <f>IF($I358&gt;NORMA!$D$32,"NO CUMPLE","CUMPLE")</f>
        <v>CUMPLE</v>
      </c>
    </row>
    <row r="359" spans="1:35" ht="14.25" customHeight="1" x14ac:dyDescent="0.35">
      <c r="A359" s="93" t="s">
        <v>59</v>
      </c>
      <c r="B359" s="101" t="s">
        <v>58</v>
      </c>
      <c r="C359" s="95">
        <v>43601</v>
      </c>
      <c r="D359" s="52">
        <v>0.66666666666666663</v>
      </c>
      <c r="E359" s="102">
        <v>28.8</v>
      </c>
      <c r="F359" s="102">
        <v>135</v>
      </c>
      <c r="G359" s="102">
        <v>24</v>
      </c>
      <c r="H359" s="102">
        <v>10</v>
      </c>
      <c r="I359" s="103">
        <v>1.38</v>
      </c>
      <c r="J359" s="103">
        <v>1.1839999999999999</v>
      </c>
      <c r="K359" s="104">
        <v>5.0270000000000001</v>
      </c>
      <c r="L359" s="105">
        <v>8.14E-2</v>
      </c>
      <c r="M359" s="99">
        <v>2.89</v>
      </c>
      <c r="N359" s="50">
        <v>7.4</v>
      </c>
      <c r="O359" s="50">
        <v>2300000</v>
      </c>
      <c r="P359" s="51" t="str">
        <f>IF($M359&lt;NORMA!$D$7,"NO CUMPLE","CUMPLE")</f>
        <v>CUMPLE</v>
      </c>
      <c r="Q359" s="51" t="str">
        <f>IF($E359&gt;NORMA!$D$8,"NO CUMPLE","CUMPLE")</f>
        <v>CUMPLE</v>
      </c>
      <c r="R359" s="51" t="str">
        <f>IF($F359&gt;NORMA!$D$9,"NO CUMPLE","CUMPLE")</f>
        <v>CUMPLE</v>
      </c>
      <c r="S359" s="51" t="str">
        <f>IF($K359&gt;NORMA!$D$10,"NO CUMPLE","CUMPLE")</f>
        <v>CUMPLE</v>
      </c>
      <c r="T359" s="51" t="str">
        <f>IF($J359&gt;NORMA!$D$11,"NO CUMPLE","CUMPLE")</f>
        <v>CUMPLE</v>
      </c>
      <c r="U359" s="51" t="str">
        <f>IF($G359&gt;NORMA!$D$12,"NO CUMPLE","CUMPLE")</f>
        <v>CUMPLE</v>
      </c>
      <c r="V359" s="51" t="str">
        <f>IF($H359&gt;NORMA!$D$13,"NO CUMPLE","CUMPLE")</f>
        <v>CUMPLE</v>
      </c>
      <c r="W359" s="51" t="str">
        <f>IF($O359&gt;NORMA!$D$14,"NO CUMPLE","CUMPLE")</f>
        <v>NO CUMPLE</v>
      </c>
      <c r="X359" s="51" t="str">
        <f>IF(AND($N359&gt;=NORMA!$Q$4, $N359&lt;=NORMA!$R$4),"CUMPLE","NO CUMPLE")</f>
        <v>CUMPLE</v>
      </c>
      <c r="Y359" s="51" t="str">
        <f>IF($I359&gt;NORMA!$D$16,"NO CUMPLE","CUMPLE")</f>
        <v>CUMPLE</v>
      </c>
      <c r="Z359" s="51" t="str">
        <f>IF($M359&lt;NORMA!$D$23,"NO CUMPLE","CUMPLE")</f>
        <v>CUMPLE</v>
      </c>
      <c r="AA359" s="51" t="str">
        <f>IF($E359&gt;NORMA!$D$24,"NO CUMPLE","CUMPLE")</f>
        <v>CUMPLE</v>
      </c>
      <c r="AB359" s="51" t="str">
        <f>IF($F359&gt;NORMA!$D$25,"NO CUMPLE","CUMPLE")</f>
        <v>CUMPLE</v>
      </c>
      <c r="AC359" s="51" t="str">
        <f>IF($K359&gt;NORMA!$D$26,"NO CUMPLE","CUMPLE")</f>
        <v>CUMPLE</v>
      </c>
      <c r="AD359" s="51" t="str">
        <f>IF($J359&gt;NORMA!$D$27,"NO CUMPLE","CUMPLE")</f>
        <v>CUMPLE</v>
      </c>
      <c r="AE359" s="51" t="str">
        <f>IF($G359&gt;NORMA!$D$28,"NO CUMPLE","CUMPLE")</f>
        <v>CUMPLE</v>
      </c>
      <c r="AF359" s="51" t="str">
        <f>IF($H359&gt;NORMA!$D$29,"NO CUMPLE","CUMPLE")</f>
        <v>CUMPLE</v>
      </c>
      <c r="AG359" s="51" t="str">
        <f>IF($O359&gt;NORMA!$D$30,"NO CUMPLE","CUMPLE")</f>
        <v>NO CUMPLE</v>
      </c>
      <c r="AH359" s="51" t="str">
        <f>IF(AND($N359&gt;=NORMA!$R$18, $N359&lt;=NORMA!$S$18),"CUMPLE","NO CUMPLE")</f>
        <v>CUMPLE</v>
      </c>
      <c r="AI359" s="51" t="str">
        <f>IF($I359&gt;NORMA!$D$32,"NO CUMPLE","CUMPLE")</f>
        <v>NO CUMPLE</v>
      </c>
    </row>
    <row r="360" spans="1:35" ht="14.25" customHeight="1" x14ac:dyDescent="0.35">
      <c r="A360" s="93" t="s">
        <v>60</v>
      </c>
      <c r="B360" s="101" t="s">
        <v>58</v>
      </c>
      <c r="C360" s="95">
        <v>43612</v>
      </c>
      <c r="D360" s="52">
        <v>0.33333333333333331</v>
      </c>
      <c r="E360" s="102">
        <v>26.2</v>
      </c>
      <c r="F360" s="102">
        <v>101</v>
      </c>
      <c r="G360" s="102">
        <v>22</v>
      </c>
      <c r="H360" s="102">
        <v>15.4</v>
      </c>
      <c r="I360" s="103">
        <v>0.83</v>
      </c>
      <c r="J360" s="103">
        <v>1.798</v>
      </c>
      <c r="K360" s="104">
        <v>4.4269999999999996</v>
      </c>
      <c r="L360" s="105">
        <v>0.28678000000000003</v>
      </c>
      <c r="M360" s="99">
        <v>0.86</v>
      </c>
      <c r="N360" s="50">
        <v>8.01</v>
      </c>
      <c r="O360" s="50">
        <v>1560</v>
      </c>
      <c r="P360" s="51" t="str">
        <f>IF($M360&lt;NORMA!$D$7,"NO CUMPLE","CUMPLE")</f>
        <v>CUMPLE</v>
      </c>
      <c r="Q360" s="51" t="str">
        <f>IF($E360&gt;NORMA!$D$8,"NO CUMPLE","CUMPLE")</f>
        <v>CUMPLE</v>
      </c>
      <c r="R360" s="51" t="str">
        <f>IF($F360&gt;NORMA!$D$9,"NO CUMPLE","CUMPLE")</f>
        <v>CUMPLE</v>
      </c>
      <c r="S360" s="51" t="str">
        <f>IF($K360&gt;NORMA!$D$10,"NO CUMPLE","CUMPLE")</f>
        <v>CUMPLE</v>
      </c>
      <c r="T360" s="51" t="str">
        <f>IF($J360&gt;NORMA!$D$11,"NO CUMPLE","CUMPLE")</f>
        <v>CUMPLE</v>
      </c>
      <c r="U360" s="51" t="str">
        <f>IF($G360&gt;NORMA!$D$12,"NO CUMPLE","CUMPLE")</f>
        <v>CUMPLE</v>
      </c>
      <c r="V360" s="51" t="str">
        <f>IF($H360&gt;NORMA!$D$13,"NO CUMPLE","CUMPLE")</f>
        <v>CUMPLE</v>
      </c>
      <c r="W360" s="51" t="str">
        <f>IF($O360&gt;NORMA!$D$14,"NO CUMPLE","CUMPLE")</f>
        <v>CUMPLE</v>
      </c>
      <c r="X360" s="51" t="str">
        <f>IF(AND($N360&gt;=NORMA!$Q$4, $N360&lt;=NORMA!$R$4),"CUMPLE","NO CUMPLE")</f>
        <v>CUMPLE</v>
      </c>
      <c r="Y360" s="51" t="str">
        <f>IF($I360&gt;NORMA!$D$16,"NO CUMPLE","CUMPLE")</f>
        <v>CUMPLE</v>
      </c>
      <c r="Z360" s="51" t="str">
        <f>IF($M360&lt;NORMA!$D$23,"NO CUMPLE","CUMPLE")</f>
        <v>NO CUMPLE</v>
      </c>
      <c r="AA360" s="51" t="str">
        <f>IF($E360&gt;NORMA!$D$24,"NO CUMPLE","CUMPLE")</f>
        <v>CUMPLE</v>
      </c>
      <c r="AB360" s="51" t="str">
        <f>IF($F360&gt;NORMA!$D$25,"NO CUMPLE","CUMPLE")</f>
        <v>CUMPLE</v>
      </c>
      <c r="AC360" s="51" t="str">
        <f>IF($K360&gt;NORMA!$D$26,"NO CUMPLE","CUMPLE")</f>
        <v>CUMPLE</v>
      </c>
      <c r="AD360" s="51" t="str">
        <f>IF($J360&gt;NORMA!$D$27,"NO CUMPLE","CUMPLE")</f>
        <v>CUMPLE</v>
      </c>
      <c r="AE360" s="51" t="str">
        <f>IF($G360&gt;NORMA!$D$28,"NO CUMPLE","CUMPLE")</f>
        <v>CUMPLE</v>
      </c>
      <c r="AF360" s="51" t="str">
        <f>IF($H360&gt;NORMA!$D$29,"NO CUMPLE","CUMPLE")</f>
        <v>NO CUMPLE</v>
      </c>
      <c r="AG360" s="51" t="str">
        <f>IF($O360&gt;NORMA!$D$30,"NO CUMPLE","CUMPLE")</f>
        <v>CUMPLE</v>
      </c>
      <c r="AH360" s="51" t="str">
        <f>IF(AND($N360&gt;=NORMA!$R$18, $N360&lt;=NORMA!$S$18),"CUMPLE","NO CUMPLE")</f>
        <v>CUMPLE</v>
      </c>
      <c r="AI360" s="51" t="str">
        <f>IF($I360&gt;NORMA!$D$32,"NO CUMPLE","CUMPLE")</f>
        <v>CUMPLE</v>
      </c>
    </row>
    <row r="361" spans="1:35" ht="14.25" customHeight="1" x14ac:dyDescent="0.35">
      <c r="A361" s="93" t="s">
        <v>59</v>
      </c>
      <c r="B361" s="101" t="s">
        <v>58</v>
      </c>
      <c r="C361" s="95">
        <v>43612</v>
      </c>
      <c r="D361" s="52">
        <v>0.5</v>
      </c>
      <c r="E361" s="102">
        <v>34.5</v>
      </c>
      <c r="F361" s="102">
        <v>180</v>
      </c>
      <c r="G361" s="102">
        <v>36</v>
      </c>
      <c r="H361" s="102">
        <v>16.100000000000001</v>
      </c>
      <c r="I361" s="103">
        <v>1.34</v>
      </c>
      <c r="J361" s="103">
        <v>1.85</v>
      </c>
      <c r="K361" s="104">
        <v>2.0070000000000001</v>
      </c>
      <c r="L361" s="105">
        <v>8.1480000000000011E-2</v>
      </c>
      <c r="M361" s="99">
        <v>2.12</v>
      </c>
      <c r="N361" s="50">
        <v>7.88</v>
      </c>
      <c r="O361" s="50">
        <v>4390</v>
      </c>
      <c r="P361" s="51" t="str">
        <f>IF($M361&lt;NORMA!$D$7,"NO CUMPLE","CUMPLE")</f>
        <v>CUMPLE</v>
      </c>
      <c r="Q361" s="51" t="str">
        <f>IF($E361&gt;NORMA!$D$8,"NO CUMPLE","CUMPLE")</f>
        <v>CUMPLE</v>
      </c>
      <c r="R361" s="51" t="str">
        <f>IF($F361&gt;NORMA!$D$9,"NO CUMPLE","CUMPLE")</f>
        <v>CUMPLE</v>
      </c>
      <c r="S361" s="51" t="str">
        <f>IF($K361&gt;NORMA!$D$10,"NO CUMPLE","CUMPLE")</f>
        <v>CUMPLE</v>
      </c>
      <c r="T361" s="51" t="str">
        <f>IF($J361&gt;NORMA!$D$11,"NO CUMPLE","CUMPLE")</f>
        <v>CUMPLE</v>
      </c>
      <c r="U361" s="51" t="str">
        <f>IF($G361&gt;NORMA!$D$12,"NO CUMPLE","CUMPLE")</f>
        <v>CUMPLE</v>
      </c>
      <c r="V361" s="51" t="str">
        <f>IF($H361&gt;NORMA!$D$13,"NO CUMPLE","CUMPLE")</f>
        <v>CUMPLE</v>
      </c>
      <c r="W361" s="51" t="str">
        <f>IF($O361&gt;NORMA!$D$14,"NO CUMPLE","CUMPLE")</f>
        <v>CUMPLE</v>
      </c>
      <c r="X361" s="51" t="str">
        <f>IF(AND($N361&gt;=NORMA!$Q$4, $N361&lt;=NORMA!$R$4),"CUMPLE","NO CUMPLE")</f>
        <v>CUMPLE</v>
      </c>
      <c r="Y361" s="51" t="str">
        <f>IF($I361&gt;NORMA!$D$16,"NO CUMPLE","CUMPLE")</f>
        <v>CUMPLE</v>
      </c>
      <c r="Z361" s="51" t="str">
        <f>IF($M361&lt;NORMA!$D$23,"NO CUMPLE","CUMPLE")</f>
        <v>CUMPLE</v>
      </c>
      <c r="AA361" s="51" t="str">
        <f>IF($E361&gt;NORMA!$D$24,"NO CUMPLE","CUMPLE")</f>
        <v>CUMPLE</v>
      </c>
      <c r="AB361" s="51" t="str">
        <f>IF($F361&gt;NORMA!$D$25,"NO CUMPLE","CUMPLE")</f>
        <v>CUMPLE</v>
      </c>
      <c r="AC361" s="51" t="str">
        <f>IF($K361&gt;NORMA!$D$26,"NO CUMPLE","CUMPLE")</f>
        <v>CUMPLE</v>
      </c>
      <c r="AD361" s="51" t="str">
        <f>IF($J361&gt;NORMA!$D$27,"NO CUMPLE","CUMPLE")</f>
        <v>CUMPLE</v>
      </c>
      <c r="AE361" s="51" t="str">
        <f>IF($G361&gt;NORMA!$D$28,"NO CUMPLE","CUMPLE")</f>
        <v>CUMPLE</v>
      </c>
      <c r="AF361" s="51" t="str">
        <f>IF($H361&gt;NORMA!$D$29,"NO CUMPLE","CUMPLE")</f>
        <v>NO CUMPLE</v>
      </c>
      <c r="AG361" s="51" t="str">
        <f>IF($O361&gt;NORMA!$D$30,"NO CUMPLE","CUMPLE")</f>
        <v>CUMPLE</v>
      </c>
      <c r="AH361" s="51" t="str">
        <f>IF(AND($N361&gt;=NORMA!$R$18, $N361&lt;=NORMA!$S$18),"CUMPLE","NO CUMPLE")</f>
        <v>CUMPLE</v>
      </c>
      <c r="AI361" s="51" t="str">
        <f>IF($I361&gt;NORMA!$D$32,"NO CUMPLE","CUMPLE")</f>
        <v>NO CUMPLE</v>
      </c>
    </row>
    <row r="362" spans="1:35" ht="14.25" customHeight="1" x14ac:dyDescent="0.35">
      <c r="A362" s="93" t="s">
        <v>57</v>
      </c>
      <c r="B362" s="101" t="s">
        <v>58</v>
      </c>
      <c r="C362" s="95">
        <v>43612</v>
      </c>
      <c r="D362" s="52">
        <v>0.66666666666666663</v>
      </c>
      <c r="E362" s="102">
        <v>17</v>
      </c>
      <c r="F362" s="102">
        <v>69</v>
      </c>
      <c r="G362" s="102">
        <v>18</v>
      </c>
      <c r="H362" s="102">
        <v>10</v>
      </c>
      <c r="I362" s="103">
        <v>0.57999999999999996</v>
      </c>
      <c r="J362" s="103">
        <v>0.85199999999999998</v>
      </c>
      <c r="K362" s="104">
        <v>1.627</v>
      </c>
      <c r="L362" s="105">
        <v>0.71351999999999993</v>
      </c>
      <c r="M362" s="99">
        <v>0.25</v>
      </c>
      <c r="N362" s="50">
        <v>7.24</v>
      </c>
      <c r="O362" s="50">
        <v>2720</v>
      </c>
      <c r="P362" s="51" t="str">
        <f>IF($M362&lt;NORMA!$D$7,"NO CUMPLE","CUMPLE")</f>
        <v>NO CUMPLE</v>
      </c>
      <c r="Q362" s="51" t="str">
        <f>IF($E362&gt;NORMA!$D$8,"NO CUMPLE","CUMPLE")</f>
        <v>CUMPLE</v>
      </c>
      <c r="R362" s="51" t="str">
        <f>IF($F362&gt;NORMA!$D$9,"NO CUMPLE","CUMPLE")</f>
        <v>CUMPLE</v>
      </c>
      <c r="S362" s="51" t="str">
        <f>IF($K362&gt;NORMA!$D$10,"NO CUMPLE","CUMPLE")</f>
        <v>CUMPLE</v>
      </c>
      <c r="T362" s="51" t="str">
        <f>IF($J362&gt;NORMA!$D$11,"NO CUMPLE","CUMPLE")</f>
        <v>CUMPLE</v>
      </c>
      <c r="U362" s="51" t="str">
        <f>IF($G362&gt;NORMA!$D$12,"NO CUMPLE","CUMPLE")</f>
        <v>CUMPLE</v>
      </c>
      <c r="V362" s="51" t="str">
        <f>IF($H362&gt;NORMA!$D$13,"NO CUMPLE","CUMPLE")</f>
        <v>CUMPLE</v>
      </c>
      <c r="W362" s="51" t="str">
        <f>IF($O362&gt;NORMA!$D$14,"NO CUMPLE","CUMPLE")</f>
        <v>CUMPLE</v>
      </c>
      <c r="X362" s="51" t="str">
        <f>IF(AND($N362&gt;=NORMA!$Q$4, $N362&lt;=NORMA!$R$4),"CUMPLE","NO CUMPLE")</f>
        <v>CUMPLE</v>
      </c>
      <c r="Y362" s="51" t="str">
        <f>IF($I362&gt;NORMA!$D$16,"NO CUMPLE","CUMPLE")</f>
        <v>CUMPLE</v>
      </c>
      <c r="Z362" s="51" t="str">
        <f>IF($M362&lt;NORMA!$D$23,"NO CUMPLE","CUMPLE")</f>
        <v>NO CUMPLE</v>
      </c>
      <c r="AA362" s="51" t="str">
        <f>IF($E362&gt;NORMA!$D$24,"NO CUMPLE","CUMPLE")</f>
        <v>CUMPLE</v>
      </c>
      <c r="AB362" s="51" t="str">
        <f>IF($F362&gt;NORMA!$D$25,"NO CUMPLE","CUMPLE")</f>
        <v>CUMPLE</v>
      </c>
      <c r="AC362" s="51" t="str">
        <f>IF($K362&gt;NORMA!$D$26,"NO CUMPLE","CUMPLE")</f>
        <v>CUMPLE</v>
      </c>
      <c r="AD362" s="51" t="str">
        <f>IF($J362&gt;NORMA!$D$27,"NO CUMPLE","CUMPLE")</f>
        <v>CUMPLE</v>
      </c>
      <c r="AE362" s="51" t="str">
        <f>IF($G362&gt;NORMA!$D$28,"NO CUMPLE","CUMPLE")</f>
        <v>CUMPLE</v>
      </c>
      <c r="AF362" s="51" t="str">
        <f>IF($H362&gt;NORMA!$D$29,"NO CUMPLE","CUMPLE")</f>
        <v>CUMPLE</v>
      </c>
      <c r="AG362" s="51" t="str">
        <f>IF($O362&gt;NORMA!$D$30,"NO CUMPLE","CUMPLE")</f>
        <v>CUMPLE</v>
      </c>
      <c r="AH362" s="51" t="str">
        <f>IF(AND($N362&gt;=NORMA!$R$18, $N362&lt;=NORMA!$S$18),"CUMPLE","NO CUMPLE")</f>
        <v>CUMPLE</v>
      </c>
      <c r="AI362" s="51" t="str">
        <f>IF($I362&gt;NORMA!$D$32,"NO CUMPLE","CUMPLE")</f>
        <v>CUMPLE</v>
      </c>
    </row>
    <row r="363" spans="1:35" ht="14.25" customHeight="1" x14ac:dyDescent="0.35">
      <c r="A363" s="93" t="s">
        <v>60</v>
      </c>
      <c r="B363" s="101" t="s">
        <v>58</v>
      </c>
      <c r="C363" s="95">
        <v>43633</v>
      </c>
      <c r="D363" s="52">
        <v>0.66666666666666663</v>
      </c>
      <c r="E363" s="102">
        <v>41.4</v>
      </c>
      <c r="F363" s="102">
        <v>82</v>
      </c>
      <c r="G363" s="102">
        <v>28</v>
      </c>
      <c r="H363" s="102">
        <v>10</v>
      </c>
      <c r="I363" s="103">
        <v>1.61</v>
      </c>
      <c r="J363" s="103">
        <v>2.335</v>
      </c>
      <c r="K363" s="104">
        <v>14.509</v>
      </c>
      <c r="L363" s="105">
        <v>0.28151999999999999</v>
      </c>
      <c r="M363" s="99">
        <v>1.66</v>
      </c>
      <c r="N363" s="50">
        <v>8.11</v>
      </c>
      <c r="O363" s="50">
        <v>308000</v>
      </c>
      <c r="P363" s="51" t="str">
        <f>IF($M363&lt;NORMA!$D$7,"NO CUMPLE","CUMPLE")</f>
        <v>CUMPLE</v>
      </c>
      <c r="Q363" s="51" t="str">
        <f>IF($E363&gt;NORMA!$D$8,"NO CUMPLE","CUMPLE")</f>
        <v>CUMPLE</v>
      </c>
      <c r="R363" s="51" t="str">
        <f>IF($F363&gt;NORMA!$D$9,"NO CUMPLE","CUMPLE")</f>
        <v>CUMPLE</v>
      </c>
      <c r="S363" s="51" t="str">
        <f>IF($K363&gt;NORMA!$D$10,"NO CUMPLE","CUMPLE")</f>
        <v>CUMPLE</v>
      </c>
      <c r="T363" s="51" t="str">
        <f>IF($J363&gt;NORMA!$D$11,"NO CUMPLE","CUMPLE")</f>
        <v>CUMPLE</v>
      </c>
      <c r="U363" s="51" t="str">
        <f>IF($G363&gt;NORMA!$D$12,"NO CUMPLE","CUMPLE")</f>
        <v>CUMPLE</v>
      </c>
      <c r="V363" s="51" t="str">
        <f>IF($H363&gt;NORMA!$D$13,"NO CUMPLE","CUMPLE")</f>
        <v>CUMPLE</v>
      </c>
      <c r="W363" s="51" t="str">
        <f>IF($O363&gt;NORMA!$D$14,"NO CUMPLE","CUMPLE")</f>
        <v>CUMPLE</v>
      </c>
      <c r="X363" s="51" t="str">
        <f>IF(AND($N363&gt;=NORMA!$Q$4, $N363&lt;=NORMA!$R$4),"CUMPLE","NO CUMPLE")</f>
        <v>CUMPLE</v>
      </c>
      <c r="Y363" s="51" t="str">
        <f>IF($I363&gt;NORMA!$D$16,"NO CUMPLE","CUMPLE")</f>
        <v>CUMPLE</v>
      </c>
      <c r="Z363" s="51" t="str">
        <f>IF($M363&lt;NORMA!$D$23,"NO CUMPLE","CUMPLE")</f>
        <v>CUMPLE</v>
      </c>
      <c r="AA363" s="51" t="str">
        <f>IF($E363&gt;NORMA!$D$24,"NO CUMPLE","CUMPLE")</f>
        <v>CUMPLE</v>
      </c>
      <c r="AB363" s="51" t="str">
        <f>IF($F363&gt;NORMA!$D$25,"NO CUMPLE","CUMPLE")</f>
        <v>CUMPLE</v>
      </c>
      <c r="AC363" s="51" t="str">
        <f>IF($K363&gt;NORMA!$D$26,"NO CUMPLE","CUMPLE")</f>
        <v>NO CUMPLE</v>
      </c>
      <c r="AD363" s="51" t="str">
        <f>IF($J363&gt;NORMA!$D$27,"NO CUMPLE","CUMPLE")</f>
        <v>CUMPLE</v>
      </c>
      <c r="AE363" s="51" t="str">
        <f>IF($G363&gt;NORMA!$D$28,"NO CUMPLE","CUMPLE")</f>
        <v>CUMPLE</v>
      </c>
      <c r="AF363" s="51" t="str">
        <f>IF($H363&gt;NORMA!$D$29,"NO CUMPLE","CUMPLE")</f>
        <v>CUMPLE</v>
      </c>
      <c r="AG363" s="51" t="str">
        <f>IF($O363&gt;NORMA!$D$30,"NO CUMPLE","CUMPLE")</f>
        <v>NO CUMPLE</v>
      </c>
      <c r="AH363" s="51" t="str">
        <f>IF(AND($N363&gt;=NORMA!$R$18, $N363&lt;=NORMA!$S$18),"CUMPLE","NO CUMPLE")</f>
        <v>CUMPLE</v>
      </c>
      <c r="AI363" s="51" t="str">
        <f>IF($I363&gt;NORMA!$D$32,"NO CUMPLE","CUMPLE")</f>
        <v>NO CUMPLE</v>
      </c>
    </row>
    <row r="364" spans="1:35" ht="14.25" customHeight="1" x14ac:dyDescent="0.35">
      <c r="A364" s="93" t="s">
        <v>59</v>
      </c>
      <c r="B364" s="101" t="s">
        <v>58</v>
      </c>
      <c r="C364" s="95">
        <v>43671</v>
      </c>
      <c r="D364" s="52">
        <v>0.41666666666666669</v>
      </c>
      <c r="E364" s="102">
        <v>37.6</v>
      </c>
      <c r="F364" s="102">
        <v>118</v>
      </c>
      <c r="G364" s="102">
        <v>37.14</v>
      </c>
      <c r="H364" s="102">
        <v>10</v>
      </c>
      <c r="I364" s="103">
        <v>1.21</v>
      </c>
      <c r="J364" s="103">
        <v>0.94499999999999995</v>
      </c>
      <c r="K364" s="104">
        <v>24.044</v>
      </c>
      <c r="L364" s="105">
        <v>9.2572000000000002E-2</v>
      </c>
      <c r="M364" s="99">
        <v>1.6</v>
      </c>
      <c r="N364" s="50">
        <v>7.96</v>
      </c>
      <c r="O364" s="50">
        <v>1990000</v>
      </c>
      <c r="P364" s="51" t="str">
        <f>IF($M364&lt;NORMA!$D$7,"NO CUMPLE","CUMPLE")</f>
        <v>CUMPLE</v>
      </c>
      <c r="Q364" s="51" t="str">
        <f>IF($E364&gt;NORMA!$D$8,"NO CUMPLE","CUMPLE")</f>
        <v>CUMPLE</v>
      </c>
      <c r="R364" s="51" t="str">
        <f>IF($F364&gt;NORMA!$D$9,"NO CUMPLE","CUMPLE")</f>
        <v>CUMPLE</v>
      </c>
      <c r="S364" s="51" t="str">
        <f>IF($K364&gt;NORMA!$D$10,"NO CUMPLE","CUMPLE")</f>
        <v>CUMPLE</v>
      </c>
      <c r="T364" s="51" t="str">
        <f>IF($J364&gt;NORMA!$D$11,"NO CUMPLE","CUMPLE")</f>
        <v>CUMPLE</v>
      </c>
      <c r="U364" s="51" t="str">
        <f>IF($G364&gt;NORMA!$D$12,"NO CUMPLE","CUMPLE")</f>
        <v>CUMPLE</v>
      </c>
      <c r="V364" s="51" t="str">
        <f>IF($H364&gt;NORMA!$D$13,"NO CUMPLE","CUMPLE")</f>
        <v>CUMPLE</v>
      </c>
      <c r="W364" s="51" t="str">
        <f>IF($O364&gt;NORMA!$D$14,"NO CUMPLE","CUMPLE")</f>
        <v>NO CUMPLE</v>
      </c>
      <c r="X364" s="51" t="str">
        <f>IF(AND($N364&gt;=NORMA!$Q$4, $N364&lt;=NORMA!$R$4),"CUMPLE","NO CUMPLE")</f>
        <v>CUMPLE</v>
      </c>
      <c r="Y364" s="51" t="str">
        <f>IF($I364&gt;NORMA!$D$16,"NO CUMPLE","CUMPLE")</f>
        <v>CUMPLE</v>
      </c>
      <c r="Z364" s="51" t="str">
        <f>IF($M364&lt;NORMA!$D$23,"NO CUMPLE","CUMPLE")</f>
        <v>CUMPLE</v>
      </c>
      <c r="AA364" s="51" t="str">
        <f>IF($E364&gt;NORMA!$D$24,"NO CUMPLE","CUMPLE")</f>
        <v>CUMPLE</v>
      </c>
      <c r="AB364" s="51" t="str">
        <f>IF($F364&gt;NORMA!$D$25,"NO CUMPLE","CUMPLE")</f>
        <v>CUMPLE</v>
      </c>
      <c r="AC364" s="51" t="str">
        <f>IF($K364&gt;NORMA!$D$26,"NO CUMPLE","CUMPLE")</f>
        <v>NO CUMPLE</v>
      </c>
      <c r="AD364" s="51" t="str">
        <f>IF($J364&gt;NORMA!$D$27,"NO CUMPLE","CUMPLE")</f>
        <v>CUMPLE</v>
      </c>
      <c r="AE364" s="51" t="str">
        <f>IF($G364&gt;NORMA!$D$28,"NO CUMPLE","CUMPLE")</f>
        <v>CUMPLE</v>
      </c>
      <c r="AF364" s="51" t="str">
        <f>IF($H364&gt;NORMA!$D$29,"NO CUMPLE","CUMPLE")</f>
        <v>CUMPLE</v>
      </c>
      <c r="AG364" s="51" t="str">
        <f>IF($O364&gt;NORMA!$D$30,"NO CUMPLE","CUMPLE")</f>
        <v>NO CUMPLE</v>
      </c>
      <c r="AH364" s="51" t="str">
        <f>IF(AND($N364&gt;=NORMA!$R$18, $N364&lt;=NORMA!$S$18),"CUMPLE","NO CUMPLE")</f>
        <v>CUMPLE</v>
      </c>
      <c r="AI364" s="51" t="str">
        <f>IF($I364&gt;NORMA!$D$32,"NO CUMPLE","CUMPLE")</f>
        <v>NO CUMPLE</v>
      </c>
    </row>
    <row r="365" spans="1:35" ht="14.25" customHeight="1" x14ac:dyDescent="0.35">
      <c r="A365" s="93" t="s">
        <v>60</v>
      </c>
      <c r="B365" s="101" t="s">
        <v>58</v>
      </c>
      <c r="C365" s="95">
        <v>43679</v>
      </c>
      <c r="D365" s="52">
        <v>0.25</v>
      </c>
      <c r="E365" s="102">
        <v>25.4</v>
      </c>
      <c r="F365" s="102">
        <v>73.7</v>
      </c>
      <c r="G365" s="102">
        <v>12</v>
      </c>
      <c r="H365" s="102">
        <v>10</v>
      </c>
      <c r="I365" s="103">
        <v>1.33</v>
      </c>
      <c r="J365" s="103">
        <v>1.9450000000000001</v>
      </c>
      <c r="K365" s="104">
        <v>29.602</v>
      </c>
      <c r="L365" s="105">
        <v>0.16616000000000003</v>
      </c>
      <c r="M365" s="99">
        <v>0.57999999999999996</v>
      </c>
      <c r="N365" s="50">
        <v>7.56</v>
      </c>
      <c r="O365" s="50">
        <v>5370</v>
      </c>
      <c r="P365" s="51" t="str">
        <f>IF($M365&lt;NORMA!$D$7,"NO CUMPLE","CUMPLE")</f>
        <v>CUMPLE</v>
      </c>
      <c r="Q365" s="51" t="str">
        <f>IF($E365&gt;NORMA!$D$8,"NO CUMPLE","CUMPLE")</f>
        <v>CUMPLE</v>
      </c>
      <c r="R365" s="51" t="str">
        <f>IF($F365&gt;NORMA!$D$9,"NO CUMPLE","CUMPLE")</f>
        <v>CUMPLE</v>
      </c>
      <c r="S365" s="51" t="str">
        <f>IF($K365&gt;NORMA!$D$10,"NO CUMPLE","CUMPLE")</f>
        <v>CUMPLE</v>
      </c>
      <c r="T365" s="51" t="str">
        <f>IF($J365&gt;NORMA!$D$11,"NO CUMPLE","CUMPLE")</f>
        <v>CUMPLE</v>
      </c>
      <c r="U365" s="51" t="str">
        <f>IF($G365&gt;NORMA!$D$12,"NO CUMPLE","CUMPLE")</f>
        <v>CUMPLE</v>
      </c>
      <c r="V365" s="51" t="str">
        <f>IF($H365&gt;NORMA!$D$13,"NO CUMPLE","CUMPLE")</f>
        <v>CUMPLE</v>
      </c>
      <c r="W365" s="51" t="str">
        <f>IF($O365&gt;NORMA!$D$14,"NO CUMPLE","CUMPLE")</f>
        <v>CUMPLE</v>
      </c>
      <c r="X365" s="51" t="str">
        <f>IF(AND($N365&gt;=NORMA!$Q$4, $N365&lt;=NORMA!$R$4),"CUMPLE","NO CUMPLE")</f>
        <v>CUMPLE</v>
      </c>
      <c r="Y365" s="51" t="str">
        <f>IF($I365&gt;NORMA!$D$16,"NO CUMPLE","CUMPLE")</f>
        <v>CUMPLE</v>
      </c>
      <c r="Z365" s="51" t="str">
        <f>IF($M365&lt;NORMA!$D$23,"NO CUMPLE","CUMPLE")</f>
        <v>NO CUMPLE</v>
      </c>
      <c r="AA365" s="51" t="str">
        <f>IF($E365&gt;NORMA!$D$24,"NO CUMPLE","CUMPLE")</f>
        <v>CUMPLE</v>
      </c>
      <c r="AB365" s="51" t="str">
        <f>IF($F365&gt;NORMA!$D$25,"NO CUMPLE","CUMPLE")</f>
        <v>CUMPLE</v>
      </c>
      <c r="AC365" s="51" t="str">
        <f>IF($K365&gt;NORMA!$D$26,"NO CUMPLE","CUMPLE")</f>
        <v>NO CUMPLE</v>
      </c>
      <c r="AD365" s="51" t="str">
        <f>IF($J365&gt;NORMA!$D$27,"NO CUMPLE","CUMPLE")</f>
        <v>CUMPLE</v>
      </c>
      <c r="AE365" s="51" t="str">
        <f>IF($G365&gt;NORMA!$D$28,"NO CUMPLE","CUMPLE")</f>
        <v>CUMPLE</v>
      </c>
      <c r="AF365" s="51" t="str">
        <f>IF($H365&gt;NORMA!$D$29,"NO CUMPLE","CUMPLE")</f>
        <v>CUMPLE</v>
      </c>
      <c r="AG365" s="51" t="str">
        <f>IF($O365&gt;NORMA!$D$30,"NO CUMPLE","CUMPLE")</f>
        <v>CUMPLE</v>
      </c>
      <c r="AH365" s="51" t="str">
        <f>IF(AND($N365&gt;=NORMA!$R$18, $N365&lt;=NORMA!$S$18),"CUMPLE","NO CUMPLE")</f>
        <v>CUMPLE</v>
      </c>
      <c r="AI365" s="51" t="str">
        <f>IF($I365&gt;NORMA!$D$32,"NO CUMPLE","CUMPLE")</f>
        <v>NO CUMPLE</v>
      </c>
    </row>
    <row r="366" spans="1:35" ht="14.25" customHeight="1" x14ac:dyDescent="0.35">
      <c r="A366" s="93" t="s">
        <v>57</v>
      </c>
      <c r="B366" s="101" t="s">
        <v>58</v>
      </c>
      <c r="C366" s="95">
        <v>43679</v>
      </c>
      <c r="D366" s="52">
        <v>0.41666666666666669</v>
      </c>
      <c r="E366" s="102">
        <v>34.6</v>
      </c>
      <c r="F366" s="102">
        <v>129</v>
      </c>
      <c r="G366" s="102">
        <v>38</v>
      </c>
      <c r="H366" s="102">
        <v>10</v>
      </c>
      <c r="I366" s="103">
        <v>1.68</v>
      </c>
      <c r="J366" s="103">
        <v>2.3450000000000002</v>
      </c>
      <c r="K366" s="104">
        <v>37.201000000000001</v>
      </c>
      <c r="L366" s="105">
        <v>0.25901999999999997</v>
      </c>
      <c r="M366" s="99">
        <v>0.5</v>
      </c>
      <c r="N366" s="50">
        <v>7.35</v>
      </c>
      <c r="O366" s="50">
        <v>5120</v>
      </c>
      <c r="P366" s="51" t="str">
        <f>IF($M366&lt;NORMA!$D$7,"NO CUMPLE","CUMPLE")</f>
        <v>CUMPLE</v>
      </c>
      <c r="Q366" s="51" t="str">
        <f>IF($E366&gt;NORMA!$D$8,"NO CUMPLE","CUMPLE")</f>
        <v>CUMPLE</v>
      </c>
      <c r="R366" s="51" t="str">
        <f>IF($F366&gt;NORMA!$D$9,"NO CUMPLE","CUMPLE")</f>
        <v>CUMPLE</v>
      </c>
      <c r="S366" s="51" t="str">
        <f>IF($K366&gt;NORMA!$D$10,"NO CUMPLE","CUMPLE")</f>
        <v>CUMPLE</v>
      </c>
      <c r="T366" s="51" t="str">
        <f>IF($J366&gt;NORMA!$D$11,"NO CUMPLE","CUMPLE")</f>
        <v>CUMPLE</v>
      </c>
      <c r="U366" s="51" t="str">
        <f>IF($G366&gt;NORMA!$D$12,"NO CUMPLE","CUMPLE")</f>
        <v>CUMPLE</v>
      </c>
      <c r="V366" s="51" t="str">
        <f>IF($H366&gt;NORMA!$D$13,"NO CUMPLE","CUMPLE")</f>
        <v>CUMPLE</v>
      </c>
      <c r="W366" s="51" t="str">
        <f>IF($O366&gt;NORMA!$D$14,"NO CUMPLE","CUMPLE")</f>
        <v>CUMPLE</v>
      </c>
      <c r="X366" s="51" t="str">
        <f>IF(AND($N366&gt;=NORMA!$Q$4, $N366&lt;=NORMA!$R$4),"CUMPLE","NO CUMPLE")</f>
        <v>CUMPLE</v>
      </c>
      <c r="Y366" s="51" t="str">
        <f>IF($I366&gt;NORMA!$D$16,"NO CUMPLE","CUMPLE")</f>
        <v>CUMPLE</v>
      </c>
      <c r="Z366" s="51" t="str">
        <f>IF($M366&lt;NORMA!$D$23,"NO CUMPLE","CUMPLE")</f>
        <v>NO CUMPLE</v>
      </c>
      <c r="AA366" s="51" t="str">
        <f>IF($E366&gt;NORMA!$D$24,"NO CUMPLE","CUMPLE")</f>
        <v>CUMPLE</v>
      </c>
      <c r="AB366" s="51" t="str">
        <f>IF($F366&gt;NORMA!$D$25,"NO CUMPLE","CUMPLE")</f>
        <v>CUMPLE</v>
      </c>
      <c r="AC366" s="51" t="str">
        <f>IF($K366&gt;NORMA!$D$26,"NO CUMPLE","CUMPLE")</f>
        <v>NO CUMPLE</v>
      </c>
      <c r="AD366" s="51" t="str">
        <f>IF($J366&gt;NORMA!$D$27,"NO CUMPLE","CUMPLE")</f>
        <v>CUMPLE</v>
      </c>
      <c r="AE366" s="51" t="str">
        <f>IF($G366&gt;NORMA!$D$28,"NO CUMPLE","CUMPLE")</f>
        <v>CUMPLE</v>
      </c>
      <c r="AF366" s="51" t="str">
        <f>IF($H366&gt;NORMA!$D$29,"NO CUMPLE","CUMPLE")</f>
        <v>CUMPLE</v>
      </c>
      <c r="AG366" s="51" t="str">
        <f>IF($O366&gt;NORMA!$D$30,"NO CUMPLE","CUMPLE")</f>
        <v>CUMPLE</v>
      </c>
      <c r="AH366" s="51" t="str">
        <f>IF(AND($N366&gt;=NORMA!$R$18, $N366&lt;=NORMA!$S$18),"CUMPLE","NO CUMPLE")</f>
        <v>CUMPLE</v>
      </c>
      <c r="AI366" s="51" t="str">
        <f>IF($I366&gt;NORMA!$D$32,"NO CUMPLE","CUMPLE")</f>
        <v>NO CUMPLE</v>
      </c>
    </row>
    <row r="367" spans="1:35" ht="14.25" customHeight="1" x14ac:dyDescent="0.35">
      <c r="A367" s="93" t="s">
        <v>59</v>
      </c>
      <c r="B367" s="101" t="s">
        <v>58</v>
      </c>
      <c r="C367" s="95">
        <v>43689</v>
      </c>
      <c r="D367" s="52">
        <v>0.25</v>
      </c>
      <c r="E367" s="102">
        <v>59.9</v>
      </c>
      <c r="F367" s="102">
        <v>174</v>
      </c>
      <c r="G367" s="102">
        <v>44</v>
      </c>
      <c r="H367" s="102">
        <v>11.5</v>
      </c>
      <c r="I367" s="103">
        <v>1.1100000000000001</v>
      </c>
      <c r="J367" s="103">
        <v>4.2329999999999997</v>
      </c>
      <c r="K367" s="104">
        <v>34.61</v>
      </c>
      <c r="L367" s="105">
        <v>5.8927999999999994E-2</v>
      </c>
      <c r="M367" s="99">
        <v>1.86</v>
      </c>
      <c r="N367" s="50">
        <v>8.02</v>
      </c>
      <c r="O367" s="50">
        <v>14100000</v>
      </c>
      <c r="P367" s="51" t="str">
        <f>IF($M367&lt;NORMA!$D$7,"NO CUMPLE","CUMPLE")</f>
        <v>CUMPLE</v>
      </c>
      <c r="Q367" s="51" t="str">
        <f>IF($E367&gt;NORMA!$D$8,"NO CUMPLE","CUMPLE")</f>
        <v>CUMPLE</v>
      </c>
      <c r="R367" s="51" t="str">
        <f>IF($F367&gt;NORMA!$D$9,"NO CUMPLE","CUMPLE")</f>
        <v>CUMPLE</v>
      </c>
      <c r="S367" s="51" t="str">
        <f>IF($K367&gt;NORMA!$D$10,"NO CUMPLE","CUMPLE")</f>
        <v>CUMPLE</v>
      </c>
      <c r="T367" s="51" t="str">
        <f>IF($J367&gt;NORMA!$D$11,"NO CUMPLE","CUMPLE")</f>
        <v>CUMPLE</v>
      </c>
      <c r="U367" s="51" t="str">
        <f>IF($G367&gt;NORMA!$D$12,"NO CUMPLE","CUMPLE")</f>
        <v>CUMPLE</v>
      </c>
      <c r="V367" s="51" t="str">
        <f>IF($H367&gt;NORMA!$D$13,"NO CUMPLE","CUMPLE")</f>
        <v>CUMPLE</v>
      </c>
      <c r="W367" s="51" t="str">
        <f>IF($O367&gt;NORMA!$D$14,"NO CUMPLE","CUMPLE")</f>
        <v>NO CUMPLE</v>
      </c>
      <c r="X367" s="51" t="str">
        <f>IF(AND($N367&gt;=NORMA!$Q$4, $N367&lt;=NORMA!$R$4),"CUMPLE","NO CUMPLE")</f>
        <v>CUMPLE</v>
      </c>
      <c r="Y367" s="51" t="str">
        <f>IF($I367&gt;NORMA!$D$16,"NO CUMPLE","CUMPLE")</f>
        <v>CUMPLE</v>
      </c>
      <c r="Z367" s="51" t="str">
        <f>IF($M367&lt;NORMA!$D$23,"NO CUMPLE","CUMPLE")</f>
        <v>CUMPLE</v>
      </c>
      <c r="AA367" s="51" t="str">
        <f>IF($E367&gt;NORMA!$D$24,"NO CUMPLE","CUMPLE")</f>
        <v>CUMPLE</v>
      </c>
      <c r="AB367" s="51" t="str">
        <f>IF($F367&gt;NORMA!$D$25,"NO CUMPLE","CUMPLE")</f>
        <v>CUMPLE</v>
      </c>
      <c r="AC367" s="51" t="str">
        <f>IF($K367&gt;NORMA!$D$26,"NO CUMPLE","CUMPLE")</f>
        <v>NO CUMPLE</v>
      </c>
      <c r="AD367" s="51" t="str">
        <f>IF($J367&gt;NORMA!$D$27,"NO CUMPLE","CUMPLE")</f>
        <v>CUMPLE</v>
      </c>
      <c r="AE367" s="51" t="str">
        <f>IF($G367&gt;NORMA!$D$28,"NO CUMPLE","CUMPLE")</f>
        <v>CUMPLE</v>
      </c>
      <c r="AF367" s="51" t="str">
        <f>IF($H367&gt;NORMA!$D$29,"NO CUMPLE","CUMPLE")</f>
        <v>NO CUMPLE</v>
      </c>
      <c r="AG367" s="51" t="str">
        <f>IF($O367&gt;NORMA!$D$30,"NO CUMPLE","CUMPLE")</f>
        <v>NO CUMPLE</v>
      </c>
      <c r="AH367" s="51" t="str">
        <f>IF(AND($N367&gt;=NORMA!$R$18, $N367&lt;=NORMA!$S$18),"CUMPLE","NO CUMPLE")</f>
        <v>CUMPLE</v>
      </c>
      <c r="AI367" s="51" t="str">
        <f>IF($I367&gt;NORMA!$D$32,"NO CUMPLE","CUMPLE")</f>
        <v>NO CUMPLE</v>
      </c>
    </row>
    <row r="368" spans="1:35" ht="14.25" customHeight="1" x14ac:dyDescent="0.35">
      <c r="A368" s="93" t="s">
        <v>60</v>
      </c>
      <c r="B368" s="101" t="s">
        <v>58</v>
      </c>
      <c r="C368" s="95">
        <v>43689</v>
      </c>
      <c r="D368" s="52">
        <v>0.41666666666666669</v>
      </c>
      <c r="E368" s="102">
        <v>88</v>
      </c>
      <c r="F368" s="102">
        <v>286</v>
      </c>
      <c r="G368" s="102">
        <v>74</v>
      </c>
      <c r="H368" s="102">
        <v>20.100000000000001</v>
      </c>
      <c r="I368" s="103">
        <v>2.11</v>
      </c>
      <c r="J368" s="103">
        <v>4.2610000000000001</v>
      </c>
      <c r="K368" s="104">
        <v>31.829000000000001</v>
      </c>
      <c r="L368" s="105">
        <v>0.22943999999999998</v>
      </c>
      <c r="M368" s="99">
        <v>0.82</v>
      </c>
      <c r="N368" s="50">
        <v>8.5500000000000007</v>
      </c>
      <c r="O368" s="50">
        <v>17300000</v>
      </c>
      <c r="P368" s="51" t="str">
        <f>IF($M368&lt;NORMA!$D$7,"NO CUMPLE","CUMPLE")</f>
        <v>CUMPLE</v>
      </c>
      <c r="Q368" s="51" t="str">
        <f>IF($E368&gt;NORMA!$D$8,"NO CUMPLE","CUMPLE")</f>
        <v>CUMPLE</v>
      </c>
      <c r="R368" s="51" t="str">
        <f>IF($F368&gt;NORMA!$D$9,"NO CUMPLE","CUMPLE")</f>
        <v>CUMPLE</v>
      </c>
      <c r="S368" s="51" t="str">
        <f>IF($K368&gt;NORMA!$D$10,"NO CUMPLE","CUMPLE")</f>
        <v>CUMPLE</v>
      </c>
      <c r="T368" s="51" t="str">
        <f>IF($J368&gt;NORMA!$D$11,"NO CUMPLE","CUMPLE")</f>
        <v>CUMPLE</v>
      </c>
      <c r="U368" s="51" t="str">
        <f>IF($G368&gt;NORMA!$D$12,"NO CUMPLE","CUMPLE")</f>
        <v>CUMPLE</v>
      </c>
      <c r="V368" s="51" t="str">
        <f>IF($H368&gt;NORMA!$D$13,"NO CUMPLE","CUMPLE")</f>
        <v>CUMPLE</v>
      </c>
      <c r="W368" s="51" t="str">
        <f>IF($O368&gt;NORMA!$D$14,"NO CUMPLE","CUMPLE")</f>
        <v>NO CUMPLE</v>
      </c>
      <c r="X368" s="51" t="str">
        <f>IF(AND($N368&gt;=NORMA!$Q$4, $N368&lt;=NORMA!$R$4),"CUMPLE","NO CUMPLE")</f>
        <v>CUMPLE</v>
      </c>
      <c r="Y368" s="51" t="str">
        <f>IF($I368&gt;NORMA!$D$16,"NO CUMPLE","CUMPLE")</f>
        <v>CUMPLE</v>
      </c>
      <c r="Z368" s="51" t="str">
        <f>IF($M368&lt;NORMA!$D$23,"NO CUMPLE","CUMPLE")</f>
        <v>NO CUMPLE</v>
      </c>
      <c r="AA368" s="51" t="str">
        <f>IF($E368&gt;NORMA!$D$24,"NO CUMPLE","CUMPLE")</f>
        <v>NO CUMPLE</v>
      </c>
      <c r="AB368" s="51" t="str">
        <f>IF($F368&gt;NORMA!$D$25,"NO CUMPLE","CUMPLE")</f>
        <v>NO CUMPLE</v>
      </c>
      <c r="AC368" s="51" t="str">
        <f>IF($K368&gt;NORMA!$D$26,"NO CUMPLE","CUMPLE")</f>
        <v>NO CUMPLE</v>
      </c>
      <c r="AD368" s="51" t="str">
        <f>IF($J368&gt;NORMA!$D$27,"NO CUMPLE","CUMPLE")</f>
        <v>CUMPLE</v>
      </c>
      <c r="AE368" s="51" t="str">
        <f>IF($G368&gt;NORMA!$D$28,"NO CUMPLE","CUMPLE")</f>
        <v>NO CUMPLE</v>
      </c>
      <c r="AF368" s="51" t="str">
        <f>IF($H368&gt;NORMA!$D$29,"NO CUMPLE","CUMPLE")</f>
        <v>NO CUMPLE</v>
      </c>
      <c r="AG368" s="51" t="str">
        <f>IF($O368&gt;NORMA!$D$30,"NO CUMPLE","CUMPLE")</f>
        <v>NO CUMPLE</v>
      </c>
      <c r="AH368" s="51" t="str">
        <f>IF(AND($N368&gt;=NORMA!$R$18, $N368&lt;=NORMA!$S$18),"CUMPLE","NO CUMPLE")</f>
        <v>NO CUMPLE</v>
      </c>
      <c r="AI368" s="51" t="str">
        <f>IF($I368&gt;NORMA!$D$32,"NO CUMPLE","CUMPLE")</f>
        <v>NO CUMPLE</v>
      </c>
    </row>
    <row r="369" spans="1:35" ht="14.25" customHeight="1" x14ac:dyDescent="0.35">
      <c r="A369" s="93" t="s">
        <v>57</v>
      </c>
      <c r="B369" s="101" t="s">
        <v>58</v>
      </c>
      <c r="C369" s="95">
        <v>43689</v>
      </c>
      <c r="D369" s="52">
        <v>0.58333333333333337</v>
      </c>
      <c r="E369" s="102">
        <v>36.700000000000003</v>
      </c>
      <c r="F369" s="102">
        <v>178</v>
      </c>
      <c r="G369" s="102">
        <v>30</v>
      </c>
      <c r="H369" s="102">
        <v>10</v>
      </c>
      <c r="I369" s="103">
        <v>2.09</v>
      </c>
      <c r="J369" s="103">
        <v>2.802</v>
      </c>
      <c r="K369" s="104">
        <v>20.337</v>
      </c>
      <c r="L369" s="105">
        <v>0.31275999999999993</v>
      </c>
      <c r="M369" s="99">
        <v>0.8</v>
      </c>
      <c r="N369" s="50">
        <v>7.52</v>
      </c>
      <c r="O369" s="50">
        <v>6130000</v>
      </c>
      <c r="P369" s="51" t="str">
        <f>IF($M369&lt;NORMA!$D$7,"NO CUMPLE","CUMPLE")</f>
        <v>CUMPLE</v>
      </c>
      <c r="Q369" s="51" t="str">
        <f>IF($E369&gt;NORMA!$D$8,"NO CUMPLE","CUMPLE")</f>
        <v>CUMPLE</v>
      </c>
      <c r="R369" s="51" t="str">
        <f>IF($F369&gt;NORMA!$D$9,"NO CUMPLE","CUMPLE")</f>
        <v>CUMPLE</v>
      </c>
      <c r="S369" s="51" t="str">
        <f>IF($K369&gt;NORMA!$D$10,"NO CUMPLE","CUMPLE")</f>
        <v>CUMPLE</v>
      </c>
      <c r="T369" s="51" t="str">
        <f>IF($J369&gt;NORMA!$D$11,"NO CUMPLE","CUMPLE")</f>
        <v>CUMPLE</v>
      </c>
      <c r="U369" s="51" t="str">
        <f>IF($G369&gt;NORMA!$D$12,"NO CUMPLE","CUMPLE")</f>
        <v>CUMPLE</v>
      </c>
      <c r="V369" s="51" t="str">
        <f>IF($H369&gt;NORMA!$D$13,"NO CUMPLE","CUMPLE")</f>
        <v>CUMPLE</v>
      </c>
      <c r="W369" s="51" t="str">
        <f>IF($O369&gt;NORMA!$D$14,"NO CUMPLE","CUMPLE")</f>
        <v>NO CUMPLE</v>
      </c>
      <c r="X369" s="51" t="str">
        <f>IF(AND($N369&gt;=NORMA!$Q$4, $N369&lt;=NORMA!$R$4),"CUMPLE","NO CUMPLE")</f>
        <v>CUMPLE</v>
      </c>
      <c r="Y369" s="51" t="str">
        <f>IF($I369&gt;NORMA!$D$16,"NO CUMPLE","CUMPLE")</f>
        <v>CUMPLE</v>
      </c>
      <c r="Z369" s="51" t="str">
        <f>IF($M369&lt;NORMA!$D$23,"NO CUMPLE","CUMPLE")</f>
        <v>NO CUMPLE</v>
      </c>
      <c r="AA369" s="51" t="str">
        <f>IF($E369&gt;NORMA!$D$24,"NO CUMPLE","CUMPLE")</f>
        <v>CUMPLE</v>
      </c>
      <c r="AB369" s="51" t="str">
        <f>IF($F369&gt;NORMA!$D$25,"NO CUMPLE","CUMPLE")</f>
        <v>CUMPLE</v>
      </c>
      <c r="AC369" s="51" t="str">
        <f>IF($K369&gt;NORMA!$D$26,"NO CUMPLE","CUMPLE")</f>
        <v>NO CUMPLE</v>
      </c>
      <c r="AD369" s="51" t="str">
        <f>IF($J369&gt;NORMA!$D$27,"NO CUMPLE","CUMPLE")</f>
        <v>CUMPLE</v>
      </c>
      <c r="AE369" s="51" t="str">
        <f>IF($G369&gt;NORMA!$D$28,"NO CUMPLE","CUMPLE")</f>
        <v>CUMPLE</v>
      </c>
      <c r="AF369" s="51" t="str">
        <f>IF($H369&gt;NORMA!$D$29,"NO CUMPLE","CUMPLE")</f>
        <v>CUMPLE</v>
      </c>
      <c r="AG369" s="51" t="str">
        <f>IF($O369&gt;NORMA!$D$30,"NO CUMPLE","CUMPLE")</f>
        <v>NO CUMPLE</v>
      </c>
      <c r="AH369" s="51" t="str">
        <f>IF(AND($N369&gt;=NORMA!$R$18, $N369&lt;=NORMA!$S$18),"CUMPLE","NO CUMPLE")</f>
        <v>CUMPLE</v>
      </c>
      <c r="AI369" s="51" t="str">
        <f>IF($I369&gt;NORMA!$D$32,"NO CUMPLE","CUMPLE")</f>
        <v>NO CUMPLE</v>
      </c>
    </row>
    <row r="370" spans="1:35" ht="14.25" customHeight="1" x14ac:dyDescent="0.35">
      <c r="A370" s="93" t="s">
        <v>59</v>
      </c>
      <c r="B370" s="101" t="s">
        <v>58</v>
      </c>
      <c r="C370" s="95">
        <v>43703</v>
      </c>
      <c r="D370" s="52">
        <v>0.58333333333333337</v>
      </c>
      <c r="E370" s="102">
        <v>55.4</v>
      </c>
      <c r="F370" s="102">
        <v>192</v>
      </c>
      <c r="G370" s="102">
        <v>33</v>
      </c>
      <c r="H370" s="102">
        <v>24</v>
      </c>
      <c r="I370" s="103">
        <v>2.72</v>
      </c>
      <c r="J370" s="103">
        <v>2.2240000000000002</v>
      </c>
      <c r="K370" s="104">
        <v>25.783000000000001</v>
      </c>
      <c r="L370" s="105">
        <v>4.5124000000000004E-2</v>
      </c>
      <c r="M370" s="99">
        <v>3.08</v>
      </c>
      <c r="N370" s="50">
        <v>8.2200000000000006</v>
      </c>
      <c r="O370" s="50">
        <v>4360000</v>
      </c>
      <c r="P370" s="51" t="str">
        <f>IF($M370&lt;NORMA!$D$7,"NO CUMPLE","CUMPLE")</f>
        <v>CUMPLE</v>
      </c>
      <c r="Q370" s="51" t="str">
        <f>IF($E370&gt;NORMA!$D$8,"NO CUMPLE","CUMPLE")</f>
        <v>CUMPLE</v>
      </c>
      <c r="R370" s="51" t="str">
        <f>IF($F370&gt;NORMA!$D$9,"NO CUMPLE","CUMPLE")</f>
        <v>CUMPLE</v>
      </c>
      <c r="S370" s="51" t="str">
        <f>IF($K370&gt;NORMA!$D$10,"NO CUMPLE","CUMPLE")</f>
        <v>CUMPLE</v>
      </c>
      <c r="T370" s="51" t="str">
        <f>IF($J370&gt;NORMA!$D$11,"NO CUMPLE","CUMPLE")</f>
        <v>CUMPLE</v>
      </c>
      <c r="U370" s="51" t="str">
        <f>IF($G370&gt;NORMA!$D$12,"NO CUMPLE","CUMPLE")</f>
        <v>CUMPLE</v>
      </c>
      <c r="V370" s="51" t="str">
        <f>IF($H370&gt;NORMA!$D$13,"NO CUMPLE","CUMPLE")</f>
        <v>CUMPLE</v>
      </c>
      <c r="W370" s="51" t="str">
        <f>IF($O370&gt;NORMA!$D$14,"NO CUMPLE","CUMPLE")</f>
        <v>NO CUMPLE</v>
      </c>
      <c r="X370" s="51" t="str">
        <f>IF(AND($N370&gt;=NORMA!$Q$4, $N370&lt;=NORMA!$R$4),"CUMPLE","NO CUMPLE")</f>
        <v>CUMPLE</v>
      </c>
      <c r="Y370" s="51" t="str">
        <f>IF($I370&gt;NORMA!$D$16,"NO CUMPLE","CUMPLE")</f>
        <v>CUMPLE</v>
      </c>
      <c r="Z370" s="51" t="str">
        <f>IF($M370&lt;NORMA!$D$23,"NO CUMPLE","CUMPLE")</f>
        <v>CUMPLE</v>
      </c>
      <c r="AA370" s="51" t="str">
        <f>IF($E370&gt;NORMA!$D$24,"NO CUMPLE","CUMPLE")</f>
        <v>CUMPLE</v>
      </c>
      <c r="AB370" s="51" t="str">
        <f>IF($F370&gt;NORMA!$D$25,"NO CUMPLE","CUMPLE")</f>
        <v>CUMPLE</v>
      </c>
      <c r="AC370" s="51" t="str">
        <f>IF($K370&gt;NORMA!$D$26,"NO CUMPLE","CUMPLE")</f>
        <v>NO CUMPLE</v>
      </c>
      <c r="AD370" s="51" t="str">
        <f>IF($J370&gt;NORMA!$D$27,"NO CUMPLE","CUMPLE")</f>
        <v>CUMPLE</v>
      </c>
      <c r="AE370" s="51" t="str">
        <f>IF($G370&gt;NORMA!$D$28,"NO CUMPLE","CUMPLE")</f>
        <v>CUMPLE</v>
      </c>
      <c r="AF370" s="51" t="str">
        <f>IF($H370&gt;NORMA!$D$29,"NO CUMPLE","CUMPLE")</f>
        <v>NO CUMPLE</v>
      </c>
      <c r="AG370" s="51" t="str">
        <f>IF($O370&gt;NORMA!$D$30,"NO CUMPLE","CUMPLE")</f>
        <v>NO CUMPLE</v>
      </c>
      <c r="AH370" s="51" t="str">
        <f>IF(AND($N370&gt;=NORMA!$R$18, $N370&lt;=NORMA!$S$18),"CUMPLE","NO CUMPLE")</f>
        <v>CUMPLE</v>
      </c>
      <c r="AI370" s="51" t="str">
        <f>IF($I370&gt;NORMA!$D$32,"NO CUMPLE","CUMPLE")</f>
        <v>NO CUMPLE</v>
      </c>
    </row>
    <row r="371" spans="1:35" ht="14.25" customHeight="1" x14ac:dyDescent="0.35">
      <c r="A371" s="93" t="s">
        <v>60</v>
      </c>
      <c r="B371" s="101" t="s">
        <v>58</v>
      </c>
      <c r="C371" s="95">
        <v>43717</v>
      </c>
      <c r="D371" s="52">
        <v>0.33333333333333331</v>
      </c>
      <c r="E371" s="102">
        <v>81</v>
      </c>
      <c r="F371" s="102">
        <v>169</v>
      </c>
      <c r="G371" s="102">
        <v>45</v>
      </c>
      <c r="H371" s="102">
        <v>21.5</v>
      </c>
      <c r="I371" s="103">
        <v>2.4900000000000002</v>
      </c>
      <c r="J371" s="103">
        <v>3.83</v>
      </c>
      <c r="K371" s="104">
        <v>59.01</v>
      </c>
      <c r="L371" s="105">
        <v>0.22111999999999998</v>
      </c>
      <c r="M371" s="99">
        <v>0.85</v>
      </c>
      <c r="N371" s="50">
        <v>8.2100000000000009</v>
      </c>
      <c r="O371" s="50">
        <v>9800000</v>
      </c>
      <c r="P371" s="51" t="str">
        <f>IF($M371&lt;NORMA!$D$7,"NO CUMPLE","CUMPLE")</f>
        <v>CUMPLE</v>
      </c>
      <c r="Q371" s="51" t="str">
        <f>IF($E371&gt;NORMA!$D$8,"NO CUMPLE","CUMPLE")</f>
        <v>CUMPLE</v>
      </c>
      <c r="R371" s="51" t="str">
        <f>IF($F371&gt;NORMA!$D$9,"NO CUMPLE","CUMPLE")</f>
        <v>CUMPLE</v>
      </c>
      <c r="S371" s="51" t="str">
        <f>IF($K371&gt;NORMA!$D$10,"NO CUMPLE","CUMPLE")</f>
        <v>NO CUMPLE</v>
      </c>
      <c r="T371" s="51" t="str">
        <f>IF($J371&gt;NORMA!$D$11,"NO CUMPLE","CUMPLE")</f>
        <v>CUMPLE</v>
      </c>
      <c r="U371" s="51" t="str">
        <f>IF($G371&gt;NORMA!$D$12,"NO CUMPLE","CUMPLE")</f>
        <v>CUMPLE</v>
      </c>
      <c r="V371" s="51" t="str">
        <f>IF($H371&gt;NORMA!$D$13,"NO CUMPLE","CUMPLE")</f>
        <v>CUMPLE</v>
      </c>
      <c r="W371" s="51" t="str">
        <f>IF($O371&gt;NORMA!$D$14,"NO CUMPLE","CUMPLE")</f>
        <v>NO CUMPLE</v>
      </c>
      <c r="X371" s="51" t="str">
        <f>IF(AND($N371&gt;=NORMA!$Q$4, $N371&lt;=NORMA!$R$4),"CUMPLE","NO CUMPLE")</f>
        <v>CUMPLE</v>
      </c>
      <c r="Y371" s="51" t="str">
        <f>IF($I371&gt;NORMA!$D$16,"NO CUMPLE","CUMPLE")</f>
        <v>CUMPLE</v>
      </c>
      <c r="Z371" s="51" t="str">
        <f>IF($M371&lt;NORMA!$D$23,"NO CUMPLE","CUMPLE")</f>
        <v>NO CUMPLE</v>
      </c>
      <c r="AA371" s="51" t="str">
        <f>IF($E371&gt;NORMA!$D$24,"NO CUMPLE","CUMPLE")</f>
        <v>NO CUMPLE</v>
      </c>
      <c r="AB371" s="51" t="str">
        <f>IF($F371&gt;NORMA!$D$25,"NO CUMPLE","CUMPLE")</f>
        <v>CUMPLE</v>
      </c>
      <c r="AC371" s="51" t="str">
        <f>IF($K371&gt;NORMA!$D$26,"NO CUMPLE","CUMPLE")</f>
        <v>NO CUMPLE</v>
      </c>
      <c r="AD371" s="51" t="str">
        <f>IF($J371&gt;NORMA!$D$27,"NO CUMPLE","CUMPLE")</f>
        <v>CUMPLE</v>
      </c>
      <c r="AE371" s="51" t="str">
        <f>IF($G371&gt;NORMA!$D$28,"NO CUMPLE","CUMPLE")</f>
        <v>CUMPLE</v>
      </c>
      <c r="AF371" s="51" t="str">
        <f>IF($H371&gt;NORMA!$D$29,"NO CUMPLE","CUMPLE")</f>
        <v>NO CUMPLE</v>
      </c>
      <c r="AG371" s="51" t="str">
        <f>IF($O371&gt;NORMA!$D$30,"NO CUMPLE","CUMPLE")</f>
        <v>NO CUMPLE</v>
      </c>
      <c r="AH371" s="51" t="str">
        <f>IF(AND($N371&gt;=NORMA!$R$18, $N371&lt;=NORMA!$S$18),"CUMPLE","NO CUMPLE")</f>
        <v>CUMPLE</v>
      </c>
      <c r="AI371" s="51" t="str">
        <f>IF($I371&gt;NORMA!$D$32,"NO CUMPLE","CUMPLE")</f>
        <v>NO CUMPLE</v>
      </c>
    </row>
    <row r="372" spans="1:35" ht="14.25" customHeight="1" x14ac:dyDescent="0.35">
      <c r="A372" s="93" t="s">
        <v>59</v>
      </c>
      <c r="B372" s="101" t="s">
        <v>58</v>
      </c>
      <c r="C372" s="95">
        <v>43717</v>
      </c>
      <c r="D372" s="52">
        <v>0.5</v>
      </c>
      <c r="E372" s="102">
        <v>75</v>
      </c>
      <c r="F372" s="102">
        <v>161</v>
      </c>
      <c r="G372" s="102">
        <v>42.9</v>
      </c>
      <c r="H372" s="102">
        <v>23</v>
      </c>
      <c r="I372" s="103">
        <v>3.38</v>
      </c>
      <c r="J372" s="103">
        <v>3.1989999999999998</v>
      </c>
      <c r="K372" s="104">
        <v>58.331000000000003</v>
      </c>
      <c r="L372" s="105">
        <v>6.9259999999999988E-2</v>
      </c>
      <c r="M372" s="99">
        <v>1.33</v>
      </c>
      <c r="N372" s="50">
        <v>8.02</v>
      </c>
      <c r="O372" s="50">
        <v>11200000</v>
      </c>
      <c r="P372" s="51" t="str">
        <f>IF($M372&lt;NORMA!$D$7,"NO CUMPLE","CUMPLE")</f>
        <v>CUMPLE</v>
      </c>
      <c r="Q372" s="51" t="str">
        <f>IF($E372&gt;NORMA!$D$8,"NO CUMPLE","CUMPLE")</f>
        <v>CUMPLE</v>
      </c>
      <c r="R372" s="51" t="str">
        <f>IF($F372&gt;NORMA!$D$9,"NO CUMPLE","CUMPLE")</f>
        <v>CUMPLE</v>
      </c>
      <c r="S372" s="51" t="str">
        <f>IF($K372&gt;NORMA!$D$10,"NO CUMPLE","CUMPLE")</f>
        <v>NO CUMPLE</v>
      </c>
      <c r="T372" s="51" t="str">
        <f>IF($J372&gt;NORMA!$D$11,"NO CUMPLE","CUMPLE")</f>
        <v>CUMPLE</v>
      </c>
      <c r="U372" s="51" t="str">
        <f>IF($G372&gt;NORMA!$D$12,"NO CUMPLE","CUMPLE")</f>
        <v>CUMPLE</v>
      </c>
      <c r="V372" s="51" t="str">
        <f>IF($H372&gt;NORMA!$D$13,"NO CUMPLE","CUMPLE")</f>
        <v>CUMPLE</v>
      </c>
      <c r="W372" s="51" t="str">
        <f>IF($O372&gt;NORMA!$D$14,"NO CUMPLE","CUMPLE")</f>
        <v>NO CUMPLE</v>
      </c>
      <c r="X372" s="51" t="str">
        <f>IF(AND($N372&gt;=NORMA!$Q$4, $N372&lt;=NORMA!$R$4),"CUMPLE","NO CUMPLE")</f>
        <v>CUMPLE</v>
      </c>
      <c r="Y372" s="51" t="str">
        <f>IF($I372&gt;NORMA!$D$16,"NO CUMPLE","CUMPLE")</f>
        <v>CUMPLE</v>
      </c>
      <c r="Z372" s="51" t="str">
        <f>IF($M372&lt;NORMA!$D$23,"NO CUMPLE","CUMPLE")</f>
        <v>CUMPLE</v>
      </c>
      <c r="AA372" s="51" t="str">
        <f>IF($E372&gt;NORMA!$D$24,"NO CUMPLE","CUMPLE")</f>
        <v>CUMPLE</v>
      </c>
      <c r="AB372" s="51" t="str">
        <f>IF($F372&gt;NORMA!$D$25,"NO CUMPLE","CUMPLE")</f>
        <v>CUMPLE</v>
      </c>
      <c r="AC372" s="51" t="str">
        <f>IF($K372&gt;NORMA!$D$26,"NO CUMPLE","CUMPLE")</f>
        <v>NO CUMPLE</v>
      </c>
      <c r="AD372" s="51" t="str">
        <f>IF($J372&gt;NORMA!$D$27,"NO CUMPLE","CUMPLE")</f>
        <v>CUMPLE</v>
      </c>
      <c r="AE372" s="51" t="str">
        <f>IF($G372&gt;NORMA!$D$28,"NO CUMPLE","CUMPLE")</f>
        <v>CUMPLE</v>
      </c>
      <c r="AF372" s="51" t="str">
        <f>IF($H372&gt;NORMA!$D$29,"NO CUMPLE","CUMPLE")</f>
        <v>NO CUMPLE</v>
      </c>
      <c r="AG372" s="51" t="str">
        <f>IF($O372&gt;NORMA!$D$30,"NO CUMPLE","CUMPLE")</f>
        <v>NO CUMPLE</v>
      </c>
      <c r="AH372" s="51" t="str">
        <f>IF(AND($N372&gt;=NORMA!$R$18, $N372&lt;=NORMA!$S$18),"CUMPLE","NO CUMPLE")</f>
        <v>CUMPLE</v>
      </c>
      <c r="AI372" s="51" t="str">
        <f>IF($I372&gt;NORMA!$D$32,"NO CUMPLE","CUMPLE")</f>
        <v>NO CUMPLE</v>
      </c>
    </row>
    <row r="373" spans="1:35" ht="14.25" customHeight="1" x14ac:dyDescent="0.35">
      <c r="A373" s="93" t="s">
        <v>57</v>
      </c>
      <c r="B373" s="101" t="s">
        <v>58</v>
      </c>
      <c r="C373" s="95">
        <v>43721</v>
      </c>
      <c r="D373" s="52">
        <v>0.25</v>
      </c>
      <c r="E373" s="102">
        <v>81</v>
      </c>
      <c r="F373" s="102">
        <v>151</v>
      </c>
      <c r="G373" s="102">
        <v>24</v>
      </c>
      <c r="H373" s="102">
        <v>10</v>
      </c>
      <c r="I373" s="103">
        <v>1.64</v>
      </c>
      <c r="J373" s="103">
        <v>2.9750000000000001</v>
      </c>
      <c r="K373" s="104">
        <v>28.55</v>
      </c>
      <c r="L373" s="105">
        <v>0.25401999999999997</v>
      </c>
      <c r="M373" s="99">
        <v>2.1800000000000002</v>
      </c>
      <c r="N373" s="50">
        <v>7.31</v>
      </c>
      <c r="O373" s="50">
        <v>2910000</v>
      </c>
      <c r="P373" s="51" t="str">
        <f>IF($M373&lt;NORMA!$D$7,"NO CUMPLE","CUMPLE")</f>
        <v>CUMPLE</v>
      </c>
      <c r="Q373" s="51" t="str">
        <f>IF($E373&gt;NORMA!$D$8,"NO CUMPLE","CUMPLE")</f>
        <v>CUMPLE</v>
      </c>
      <c r="R373" s="51" t="str">
        <f>IF($F373&gt;NORMA!$D$9,"NO CUMPLE","CUMPLE")</f>
        <v>CUMPLE</v>
      </c>
      <c r="S373" s="51" t="str">
        <f>IF($K373&gt;NORMA!$D$10,"NO CUMPLE","CUMPLE")</f>
        <v>CUMPLE</v>
      </c>
      <c r="T373" s="51" t="str">
        <f>IF($J373&gt;NORMA!$D$11,"NO CUMPLE","CUMPLE")</f>
        <v>CUMPLE</v>
      </c>
      <c r="U373" s="51" t="str">
        <f>IF($G373&gt;NORMA!$D$12,"NO CUMPLE","CUMPLE")</f>
        <v>CUMPLE</v>
      </c>
      <c r="V373" s="51" t="str">
        <f>IF($H373&gt;NORMA!$D$13,"NO CUMPLE","CUMPLE")</f>
        <v>CUMPLE</v>
      </c>
      <c r="W373" s="51" t="str">
        <f>IF($O373&gt;NORMA!$D$14,"NO CUMPLE","CUMPLE")</f>
        <v>NO CUMPLE</v>
      </c>
      <c r="X373" s="51" t="str">
        <f>IF(AND($N373&gt;=NORMA!$Q$4, $N373&lt;=NORMA!$R$4),"CUMPLE","NO CUMPLE")</f>
        <v>CUMPLE</v>
      </c>
      <c r="Y373" s="51" t="str">
        <f>IF($I373&gt;NORMA!$D$16,"NO CUMPLE","CUMPLE")</f>
        <v>CUMPLE</v>
      </c>
      <c r="Z373" s="51" t="str">
        <f>IF($M373&lt;NORMA!$D$23,"NO CUMPLE","CUMPLE")</f>
        <v>CUMPLE</v>
      </c>
      <c r="AA373" s="51" t="str">
        <f>IF($E373&gt;NORMA!$D$24,"NO CUMPLE","CUMPLE")</f>
        <v>NO CUMPLE</v>
      </c>
      <c r="AB373" s="51" t="str">
        <f>IF($F373&gt;NORMA!$D$25,"NO CUMPLE","CUMPLE")</f>
        <v>CUMPLE</v>
      </c>
      <c r="AC373" s="51" t="str">
        <f>IF($K373&gt;NORMA!$D$26,"NO CUMPLE","CUMPLE")</f>
        <v>NO CUMPLE</v>
      </c>
      <c r="AD373" s="51" t="str">
        <f>IF($J373&gt;NORMA!$D$27,"NO CUMPLE","CUMPLE")</f>
        <v>CUMPLE</v>
      </c>
      <c r="AE373" s="51" t="str">
        <f>IF($G373&gt;NORMA!$D$28,"NO CUMPLE","CUMPLE")</f>
        <v>CUMPLE</v>
      </c>
      <c r="AF373" s="51" t="str">
        <f>IF($H373&gt;NORMA!$D$29,"NO CUMPLE","CUMPLE")</f>
        <v>CUMPLE</v>
      </c>
      <c r="AG373" s="51" t="str">
        <f>IF($O373&gt;NORMA!$D$30,"NO CUMPLE","CUMPLE")</f>
        <v>NO CUMPLE</v>
      </c>
      <c r="AH373" s="51" t="str">
        <f>IF(AND($N373&gt;=NORMA!$R$18, $N373&lt;=NORMA!$S$18),"CUMPLE","NO CUMPLE")</f>
        <v>CUMPLE</v>
      </c>
      <c r="AI373" s="51" t="str">
        <f>IF($I373&gt;NORMA!$D$32,"NO CUMPLE","CUMPLE")</f>
        <v>NO CUMPLE</v>
      </c>
    </row>
    <row r="374" spans="1:35" ht="14.25" customHeight="1" x14ac:dyDescent="0.35">
      <c r="A374" s="93" t="s">
        <v>57</v>
      </c>
      <c r="B374" s="101" t="s">
        <v>58</v>
      </c>
      <c r="C374" s="95">
        <v>43739</v>
      </c>
      <c r="D374" s="52">
        <v>0.5</v>
      </c>
      <c r="E374" s="102">
        <v>35.1</v>
      </c>
      <c r="F374" s="102">
        <v>59</v>
      </c>
      <c r="G374" s="102">
        <v>29</v>
      </c>
      <c r="H374" s="102">
        <v>10</v>
      </c>
      <c r="I374" s="103">
        <v>0.62</v>
      </c>
      <c r="J374" s="103">
        <v>1.0820000000000001</v>
      </c>
      <c r="K374" s="104">
        <v>11.217000000000001</v>
      </c>
      <c r="L374" s="105">
        <v>0.62041999999999997</v>
      </c>
      <c r="M374" s="99">
        <v>1.52</v>
      </c>
      <c r="N374" s="50">
        <v>7.2</v>
      </c>
      <c r="O374" s="50">
        <v>304000</v>
      </c>
      <c r="P374" s="51" t="str">
        <f>IF($M374&lt;NORMA!$D$7,"NO CUMPLE","CUMPLE")</f>
        <v>CUMPLE</v>
      </c>
      <c r="Q374" s="51" t="str">
        <f>IF($E374&gt;NORMA!$D$8,"NO CUMPLE","CUMPLE")</f>
        <v>CUMPLE</v>
      </c>
      <c r="R374" s="51" t="str">
        <f>IF($F374&gt;NORMA!$D$9,"NO CUMPLE","CUMPLE")</f>
        <v>CUMPLE</v>
      </c>
      <c r="S374" s="51" t="str">
        <f>IF($K374&gt;NORMA!$D$10,"NO CUMPLE","CUMPLE")</f>
        <v>CUMPLE</v>
      </c>
      <c r="T374" s="51" t="str">
        <f>IF($J374&gt;NORMA!$D$11,"NO CUMPLE","CUMPLE")</f>
        <v>CUMPLE</v>
      </c>
      <c r="U374" s="51" t="str">
        <f>IF($G374&gt;NORMA!$D$12,"NO CUMPLE","CUMPLE")</f>
        <v>CUMPLE</v>
      </c>
      <c r="V374" s="51" t="str">
        <f>IF($H374&gt;NORMA!$D$13,"NO CUMPLE","CUMPLE")</f>
        <v>CUMPLE</v>
      </c>
      <c r="W374" s="51" t="str">
        <f>IF($O374&gt;NORMA!$D$14,"NO CUMPLE","CUMPLE")</f>
        <v>CUMPLE</v>
      </c>
      <c r="X374" s="51" t="str">
        <f>IF(AND($N374&gt;=NORMA!$Q$4, $N374&lt;=NORMA!$R$4),"CUMPLE","NO CUMPLE")</f>
        <v>CUMPLE</v>
      </c>
      <c r="Y374" s="51" t="str">
        <f>IF($I374&gt;NORMA!$D$16,"NO CUMPLE","CUMPLE")</f>
        <v>CUMPLE</v>
      </c>
      <c r="Z374" s="51" t="str">
        <f>IF($M374&lt;NORMA!$D$23,"NO CUMPLE","CUMPLE")</f>
        <v>CUMPLE</v>
      </c>
      <c r="AA374" s="51" t="str">
        <f>IF($E374&gt;NORMA!$D$24,"NO CUMPLE","CUMPLE")</f>
        <v>CUMPLE</v>
      </c>
      <c r="AB374" s="51" t="str">
        <f>IF($F374&gt;NORMA!$D$25,"NO CUMPLE","CUMPLE")</f>
        <v>CUMPLE</v>
      </c>
      <c r="AC374" s="51" t="str">
        <f>IF($K374&gt;NORMA!$D$26,"NO CUMPLE","CUMPLE")</f>
        <v>NO CUMPLE</v>
      </c>
      <c r="AD374" s="51" t="str">
        <f>IF($J374&gt;NORMA!$D$27,"NO CUMPLE","CUMPLE")</f>
        <v>CUMPLE</v>
      </c>
      <c r="AE374" s="51" t="str">
        <f>IF($G374&gt;NORMA!$D$28,"NO CUMPLE","CUMPLE")</f>
        <v>CUMPLE</v>
      </c>
      <c r="AF374" s="51" t="str">
        <f>IF($H374&gt;NORMA!$D$29,"NO CUMPLE","CUMPLE")</f>
        <v>CUMPLE</v>
      </c>
      <c r="AG374" s="51" t="str">
        <f>IF($O374&gt;NORMA!$D$30,"NO CUMPLE","CUMPLE")</f>
        <v>NO CUMPLE</v>
      </c>
      <c r="AH374" s="51" t="str">
        <f>IF(AND($N374&gt;=NORMA!$R$18, $N374&lt;=NORMA!$S$18),"CUMPLE","NO CUMPLE")</f>
        <v>CUMPLE</v>
      </c>
      <c r="AI374" s="51" t="str">
        <f>IF($I374&gt;NORMA!$D$32,"NO CUMPLE","CUMPLE")</f>
        <v>CUMPLE</v>
      </c>
    </row>
    <row r="375" spans="1:35" ht="14.25" customHeight="1" x14ac:dyDescent="0.35">
      <c r="A375" s="93" t="s">
        <v>60</v>
      </c>
      <c r="B375" s="101" t="s">
        <v>58</v>
      </c>
      <c r="C375" s="95">
        <v>43739</v>
      </c>
      <c r="D375" s="52">
        <v>0.66666666666666663</v>
      </c>
      <c r="E375" s="102">
        <v>67.7</v>
      </c>
      <c r="F375" s="102">
        <v>149</v>
      </c>
      <c r="G375" s="102">
        <v>48</v>
      </c>
      <c r="H375" s="102">
        <v>30.3</v>
      </c>
      <c r="I375" s="103">
        <v>1.89</v>
      </c>
      <c r="J375" s="103">
        <v>2.2080000000000002</v>
      </c>
      <c r="K375" s="104">
        <v>26.824000000000002</v>
      </c>
      <c r="L375" s="105">
        <v>0.45850000000000002</v>
      </c>
      <c r="M375" s="99">
        <v>0.5</v>
      </c>
      <c r="N375" s="50">
        <v>7.75</v>
      </c>
      <c r="O375" s="50">
        <v>416000</v>
      </c>
      <c r="P375" s="51" t="str">
        <f>IF($M375&lt;NORMA!$D$7,"NO CUMPLE","CUMPLE")</f>
        <v>CUMPLE</v>
      </c>
      <c r="Q375" s="51" t="str">
        <f>IF($E375&gt;NORMA!$D$8,"NO CUMPLE","CUMPLE")</f>
        <v>CUMPLE</v>
      </c>
      <c r="R375" s="51" t="str">
        <f>IF($F375&gt;NORMA!$D$9,"NO CUMPLE","CUMPLE")</f>
        <v>CUMPLE</v>
      </c>
      <c r="S375" s="51" t="str">
        <f>IF($K375&gt;NORMA!$D$10,"NO CUMPLE","CUMPLE")</f>
        <v>CUMPLE</v>
      </c>
      <c r="T375" s="51" t="str">
        <f>IF($J375&gt;NORMA!$D$11,"NO CUMPLE","CUMPLE")</f>
        <v>CUMPLE</v>
      </c>
      <c r="U375" s="51" t="str">
        <f>IF($G375&gt;NORMA!$D$12,"NO CUMPLE","CUMPLE")</f>
        <v>CUMPLE</v>
      </c>
      <c r="V375" s="51" t="str">
        <f>IF($H375&gt;NORMA!$D$13,"NO CUMPLE","CUMPLE")</f>
        <v>NO CUMPLE</v>
      </c>
      <c r="W375" s="51" t="str">
        <f>IF($O375&gt;NORMA!$D$14,"NO CUMPLE","CUMPLE")</f>
        <v>CUMPLE</v>
      </c>
      <c r="X375" s="51" t="str">
        <f>IF(AND($N375&gt;=NORMA!$Q$4, $N375&lt;=NORMA!$R$4),"CUMPLE","NO CUMPLE")</f>
        <v>CUMPLE</v>
      </c>
      <c r="Y375" s="51" t="str">
        <f>IF($I375&gt;NORMA!$D$16,"NO CUMPLE","CUMPLE")</f>
        <v>CUMPLE</v>
      </c>
      <c r="Z375" s="51" t="str">
        <f>IF($M375&lt;NORMA!$D$23,"NO CUMPLE","CUMPLE")</f>
        <v>NO CUMPLE</v>
      </c>
      <c r="AA375" s="51" t="str">
        <f>IF($E375&gt;NORMA!$D$24,"NO CUMPLE","CUMPLE")</f>
        <v>CUMPLE</v>
      </c>
      <c r="AB375" s="51" t="str">
        <f>IF($F375&gt;NORMA!$D$25,"NO CUMPLE","CUMPLE")</f>
        <v>CUMPLE</v>
      </c>
      <c r="AC375" s="51" t="str">
        <f>IF($K375&gt;NORMA!$D$26,"NO CUMPLE","CUMPLE")</f>
        <v>NO CUMPLE</v>
      </c>
      <c r="AD375" s="51" t="str">
        <f>IF($J375&gt;NORMA!$D$27,"NO CUMPLE","CUMPLE")</f>
        <v>CUMPLE</v>
      </c>
      <c r="AE375" s="51" t="str">
        <f>IF($G375&gt;NORMA!$D$28,"NO CUMPLE","CUMPLE")</f>
        <v>CUMPLE</v>
      </c>
      <c r="AF375" s="51" t="str">
        <f>IF($H375&gt;NORMA!$D$29,"NO CUMPLE","CUMPLE")</f>
        <v>NO CUMPLE</v>
      </c>
      <c r="AG375" s="51" t="str">
        <f>IF($O375&gt;NORMA!$D$30,"NO CUMPLE","CUMPLE")</f>
        <v>NO CUMPLE</v>
      </c>
      <c r="AH375" s="51" t="str">
        <f>IF(AND($N375&gt;=NORMA!$R$18, $N375&lt;=NORMA!$S$18),"CUMPLE","NO CUMPLE")</f>
        <v>CUMPLE</v>
      </c>
      <c r="AI375" s="51" t="str">
        <f>IF($I375&gt;NORMA!$D$32,"NO CUMPLE","CUMPLE")</f>
        <v>NO CUMPLE</v>
      </c>
    </row>
    <row r="376" spans="1:35" ht="14.25" customHeight="1" x14ac:dyDescent="0.35">
      <c r="A376" s="93" t="s">
        <v>59</v>
      </c>
      <c r="B376" s="101" t="s">
        <v>58</v>
      </c>
      <c r="C376" s="95">
        <v>43739</v>
      </c>
      <c r="D376" s="52">
        <v>0.66666666666666663</v>
      </c>
      <c r="E376" s="102">
        <v>65.3</v>
      </c>
      <c r="F376" s="102">
        <v>154</v>
      </c>
      <c r="G376" s="102">
        <v>50</v>
      </c>
      <c r="H376" s="102">
        <v>11.4</v>
      </c>
      <c r="I376" s="103">
        <v>2.72</v>
      </c>
      <c r="J376" s="103">
        <v>2.02</v>
      </c>
      <c r="K376" s="104">
        <v>19.21</v>
      </c>
      <c r="L376" s="105">
        <v>5.8574000000000001E-2</v>
      </c>
      <c r="M376" s="99">
        <v>1.1299999999999999</v>
      </c>
      <c r="N376" s="50">
        <v>7.63</v>
      </c>
      <c r="O376" s="50">
        <v>921000</v>
      </c>
      <c r="P376" s="51" t="str">
        <f>IF($M376&lt;NORMA!$D$7,"NO CUMPLE","CUMPLE")</f>
        <v>CUMPLE</v>
      </c>
      <c r="Q376" s="51" t="str">
        <f>IF($E376&gt;NORMA!$D$8,"NO CUMPLE","CUMPLE")</f>
        <v>CUMPLE</v>
      </c>
      <c r="R376" s="51" t="str">
        <f>IF($F376&gt;NORMA!$D$9,"NO CUMPLE","CUMPLE")</f>
        <v>CUMPLE</v>
      </c>
      <c r="S376" s="51" t="str">
        <f>IF($K376&gt;NORMA!$D$10,"NO CUMPLE","CUMPLE")</f>
        <v>CUMPLE</v>
      </c>
      <c r="T376" s="51" t="str">
        <f>IF($J376&gt;NORMA!$D$11,"NO CUMPLE","CUMPLE")</f>
        <v>CUMPLE</v>
      </c>
      <c r="U376" s="51" t="str">
        <f>IF($G376&gt;NORMA!$D$12,"NO CUMPLE","CUMPLE")</f>
        <v>CUMPLE</v>
      </c>
      <c r="V376" s="51" t="str">
        <f>IF($H376&gt;NORMA!$D$13,"NO CUMPLE","CUMPLE")</f>
        <v>CUMPLE</v>
      </c>
      <c r="W376" s="51" t="str">
        <f>IF($O376&gt;NORMA!$D$14,"NO CUMPLE","CUMPLE")</f>
        <v>CUMPLE</v>
      </c>
      <c r="X376" s="51" t="str">
        <f>IF(AND($N376&gt;=NORMA!$Q$4, $N376&lt;=NORMA!$R$4),"CUMPLE","NO CUMPLE")</f>
        <v>CUMPLE</v>
      </c>
      <c r="Y376" s="51" t="str">
        <f>IF($I376&gt;NORMA!$D$16,"NO CUMPLE","CUMPLE")</f>
        <v>CUMPLE</v>
      </c>
      <c r="Z376" s="51" t="str">
        <f>IF($M376&lt;NORMA!$D$23,"NO CUMPLE","CUMPLE")</f>
        <v>CUMPLE</v>
      </c>
      <c r="AA376" s="51" t="str">
        <f>IF($E376&gt;NORMA!$D$24,"NO CUMPLE","CUMPLE")</f>
        <v>CUMPLE</v>
      </c>
      <c r="AB376" s="51" t="str">
        <f>IF($F376&gt;NORMA!$D$25,"NO CUMPLE","CUMPLE")</f>
        <v>CUMPLE</v>
      </c>
      <c r="AC376" s="51" t="str">
        <f>IF($K376&gt;NORMA!$D$26,"NO CUMPLE","CUMPLE")</f>
        <v>NO CUMPLE</v>
      </c>
      <c r="AD376" s="51" t="str">
        <f>IF($J376&gt;NORMA!$D$27,"NO CUMPLE","CUMPLE")</f>
        <v>CUMPLE</v>
      </c>
      <c r="AE376" s="51" t="str">
        <f>IF($G376&gt;NORMA!$D$28,"NO CUMPLE","CUMPLE")</f>
        <v>CUMPLE</v>
      </c>
      <c r="AF376" s="51" t="str">
        <f>IF($H376&gt;NORMA!$D$29,"NO CUMPLE","CUMPLE")</f>
        <v>NO CUMPLE</v>
      </c>
      <c r="AG376" s="51" t="str">
        <f>IF($O376&gt;NORMA!$D$30,"NO CUMPLE","CUMPLE")</f>
        <v>NO CUMPLE</v>
      </c>
      <c r="AH376" s="51" t="str">
        <f>IF(AND($N376&gt;=NORMA!$R$18, $N376&lt;=NORMA!$S$18),"CUMPLE","NO CUMPLE")</f>
        <v>CUMPLE</v>
      </c>
      <c r="AI376" s="51" t="str">
        <f>IF($I376&gt;NORMA!$D$32,"NO CUMPLE","CUMPLE")</f>
        <v>NO CUMPLE</v>
      </c>
    </row>
    <row r="377" spans="1:35" ht="14.25" customHeight="1" x14ac:dyDescent="0.35">
      <c r="A377" s="93" t="s">
        <v>60</v>
      </c>
      <c r="B377" s="101" t="s">
        <v>58</v>
      </c>
      <c r="C377" s="95">
        <v>43745</v>
      </c>
      <c r="D377" s="52">
        <v>0.5</v>
      </c>
      <c r="E377" s="102">
        <v>82.2</v>
      </c>
      <c r="F377" s="102">
        <v>191</v>
      </c>
      <c r="G377" s="102">
        <v>54.3</v>
      </c>
      <c r="H377" s="102">
        <v>22.2</v>
      </c>
      <c r="I377" s="103">
        <v>2.16</v>
      </c>
      <c r="J377" s="103">
        <v>3.8090000000000002</v>
      </c>
      <c r="K377" s="97">
        <v>1.629</v>
      </c>
      <c r="L377" s="105">
        <v>0.23330000000000001</v>
      </c>
      <c r="M377" s="99">
        <v>0.65</v>
      </c>
      <c r="N377" s="50">
        <v>8</v>
      </c>
      <c r="O377" s="50">
        <v>199000</v>
      </c>
      <c r="P377" s="51" t="str">
        <f>IF($M377&lt;NORMA!$D$7,"NO CUMPLE","CUMPLE")</f>
        <v>CUMPLE</v>
      </c>
      <c r="Q377" s="51" t="str">
        <f>IF($E377&gt;NORMA!$D$8,"NO CUMPLE","CUMPLE")</f>
        <v>CUMPLE</v>
      </c>
      <c r="R377" s="51" t="str">
        <f>IF($F377&gt;NORMA!$D$9,"NO CUMPLE","CUMPLE")</f>
        <v>CUMPLE</v>
      </c>
      <c r="S377" s="51" t="str">
        <f>IF($K377&gt;NORMA!$D$10,"NO CUMPLE","CUMPLE")</f>
        <v>CUMPLE</v>
      </c>
      <c r="T377" s="51" t="str">
        <f>IF($J377&gt;NORMA!$D$11,"NO CUMPLE","CUMPLE")</f>
        <v>CUMPLE</v>
      </c>
      <c r="U377" s="51" t="str">
        <f>IF($G377&gt;NORMA!$D$12,"NO CUMPLE","CUMPLE")</f>
        <v>CUMPLE</v>
      </c>
      <c r="V377" s="51" t="str">
        <f>IF($H377&gt;NORMA!$D$13,"NO CUMPLE","CUMPLE")</f>
        <v>CUMPLE</v>
      </c>
      <c r="W377" s="51" t="str">
        <f>IF($O377&gt;NORMA!$D$14,"NO CUMPLE","CUMPLE")</f>
        <v>CUMPLE</v>
      </c>
      <c r="X377" s="51" t="str">
        <f>IF(AND($N377&gt;=NORMA!$Q$4, $N377&lt;=NORMA!$R$4),"CUMPLE","NO CUMPLE")</f>
        <v>CUMPLE</v>
      </c>
      <c r="Y377" s="51" t="str">
        <f>IF($I377&gt;NORMA!$D$16,"NO CUMPLE","CUMPLE")</f>
        <v>CUMPLE</v>
      </c>
      <c r="Z377" s="51" t="str">
        <f>IF($M377&lt;NORMA!$D$23,"NO CUMPLE","CUMPLE")</f>
        <v>NO CUMPLE</v>
      </c>
      <c r="AA377" s="51" t="str">
        <f>IF($E377&gt;NORMA!$D$24,"NO CUMPLE","CUMPLE")</f>
        <v>NO CUMPLE</v>
      </c>
      <c r="AB377" s="51" t="str">
        <f>IF($F377&gt;NORMA!$D$25,"NO CUMPLE","CUMPLE")</f>
        <v>CUMPLE</v>
      </c>
      <c r="AC377" s="51" t="str">
        <f>IF($K377&gt;NORMA!$D$26,"NO CUMPLE","CUMPLE")</f>
        <v>CUMPLE</v>
      </c>
      <c r="AD377" s="51" t="str">
        <f>IF($J377&gt;NORMA!$D$27,"NO CUMPLE","CUMPLE")</f>
        <v>CUMPLE</v>
      </c>
      <c r="AE377" s="51" t="str">
        <f>IF($G377&gt;NORMA!$D$28,"NO CUMPLE","CUMPLE")</f>
        <v>NO CUMPLE</v>
      </c>
      <c r="AF377" s="51" t="str">
        <f>IF($H377&gt;NORMA!$D$29,"NO CUMPLE","CUMPLE")</f>
        <v>NO CUMPLE</v>
      </c>
      <c r="AG377" s="51" t="str">
        <f>IF($O377&gt;NORMA!$D$30,"NO CUMPLE","CUMPLE")</f>
        <v>NO CUMPLE</v>
      </c>
      <c r="AH377" s="51" t="str">
        <f>IF(AND($N377&gt;=NORMA!$R$18, $N377&lt;=NORMA!$S$18),"CUMPLE","NO CUMPLE")</f>
        <v>CUMPLE</v>
      </c>
      <c r="AI377" s="51" t="str">
        <f>IF($I377&gt;NORMA!$D$32,"NO CUMPLE","CUMPLE")</f>
        <v>NO CUMPLE</v>
      </c>
    </row>
    <row r="378" spans="1:35" ht="14.25" customHeight="1" x14ac:dyDescent="0.35">
      <c r="A378" s="93" t="s">
        <v>57</v>
      </c>
      <c r="B378" s="101" t="s">
        <v>58</v>
      </c>
      <c r="C378" s="95">
        <v>43745</v>
      </c>
      <c r="D378" s="52">
        <v>0.66666666666666663</v>
      </c>
      <c r="E378" s="102">
        <v>46.7</v>
      </c>
      <c r="F378" s="102">
        <v>90</v>
      </c>
      <c r="G378" s="102">
        <v>24.3</v>
      </c>
      <c r="H378" s="102">
        <v>10</v>
      </c>
      <c r="I378" s="103">
        <v>1.45</v>
      </c>
      <c r="J378" s="103">
        <v>2.3439999999999999</v>
      </c>
      <c r="K378" s="104">
        <v>36.183</v>
      </c>
      <c r="L378" s="105">
        <v>0.33139999999999997</v>
      </c>
      <c r="M378" s="99">
        <v>0.92</v>
      </c>
      <c r="N378" s="50">
        <v>7.29</v>
      </c>
      <c r="O378" s="50">
        <v>345000</v>
      </c>
      <c r="P378" s="51" t="str">
        <f>IF($M378&lt;NORMA!$D$7,"NO CUMPLE","CUMPLE")</f>
        <v>CUMPLE</v>
      </c>
      <c r="Q378" s="51" t="str">
        <f>IF($E378&gt;NORMA!$D$8,"NO CUMPLE","CUMPLE")</f>
        <v>CUMPLE</v>
      </c>
      <c r="R378" s="51" t="str">
        <f>IF($F378&gt;NORMA!$D$9,"NO CUMPLE","CUMPLE")</f>
        <v>CUMPLE</v>
      </c>
      <c r="S378" s="51" t="str">
        <f>IF($K378&gt;NORMA!$D$10,"NO CUMPLE","CUMPLE")</f>
        <v>CUMPLE</v>
      </c>
      <c r="T378" s="51" t="str">
        <f>IF($J378&gt;NORMA!$D$11,"NO CUMPLE","CUMPLE")</f>
        <v>CUMPLE</v>
      </c>
      <c r="U378" s="51" t="str">
        <f>IF($G378&gt;NORMA!$D$12,"NO CUMPLE","CUMPLE")</f>
        <v>CUMPLE</v>
      </c>
      <c r="V378" s="51" t="str">
        <f>IF($H378&gt;NORMA!$D$13,"NO CUMPLE","CUMPLE")</f>
        <v>CUMPLE</v>
      </c>
      <c r="W378" s="51" t="str">
        <f>IF($O378&gt;NORMA!$D$14,"NO CUMPLE","CUMPLE")</f>
        <v>CUMPLE</v>
      </c>
      <c r="X378" s="51" t="str">
        <f>IF(AND($N378&gt;=NORMA!$Q$4, $N378&lt;=NORMA!$R$4),"CUMPLE","NO CUMPLE")</f>
        <v>CUMPLE</v>
      </c>
      <c r="Y378" s="51" t="str">
        <f>IF($I378&gt;NORMA!$D$16,"NO CUMPLE","CUMPLE")</f>
        <v>CUMPLE</v>
      </c>
      <c r="Z378" s="51" t="str">
        <f>IF($M378&lt;NORMA!$D$23,"NO CUMPLE","CUMPLE")</f>
        <v>NO CUMPLE</v>
      </c>
      <c r="AA378" s="51" t="str">
        <f>IF($E378&gt;NORMA!$D$24,"NO CUMPLE","CUMPLE")</f>
        <v>CUMPLE</v>
      </c>
      <c r="AB378" s="51" t="str">
        <f>IF($F378&gt;NORMA!$D$25,"NO CUMPLE","CUMPLE")</f>
        <v>CUMPLE</v>
      </c>
      <c r="AC378" s="51" t="str">
        <f>IF($K378&gt;NORMA!$D$26,"NO CUMPLE","CUMPLE")</f>
        <v>NO CUMPLE</v>
      </c>
      <c r="AD378" s="51" t="str">
        <f>IF($J378&gt;NORMA!$D$27,"NO CUMPLE","CUMPLE")</f>
        <v>CUMPLE</v>
      </c>
      <c r="AE378" s="51" t="str">
        <f>IF($G378&gt;NORMA!$D$28,"NO CUMPLE","CUMPLE")</f>
        <v>CUMPLE</v>
      </c>
      <c r="AF378" s="51" t="str">
        <f>IF($H378&gt;NORMA!$D$29,"NO CUMPLE","CUMPLE")</f>
        <v>CUMPLE</v>
      </c>
      <c r="AG378" s="51" t="str">
        <f>IF($O378&gt;NORMA!$D$30,"NO CUMPLE","CUMPLE")</f>
        <v>NO CUMPLE</v>
      </c>
      <c r="AH378" s="51" t="str">
        <f>IF(AND($N378&gt;=NORMA!$R$18, $N378&lt;=NORMA!$S$18),"CUMPLE","NO CUMPLE")</f>
        <v>CUMPLE</v>
      </c>
      <c r="AI378" s="51" t="str">
        <f>IF($I378&gt;NORMA!$D$32,"NO CUMPLE","CUMPLE")</f>
        <v>NO CUMPLE</v>
      </c>
    </row>
    <row r="379" spans="1:35" ht="14.25" customHeight="1" x14ac:dyDescent="0.35">
      <c r="A379" s="93" t="s">
        <v>59</v>
      </c>
      <c r="B379" s="101" t="s">
        <v>58</v>
      </c>
      <c r="C379" s="95">
        <v>43822</v>
      </c>
      <c r="D379" s="52">
        <v>0.33333333333333331</v>
      </c>
      <c r="E379" s="102">
        <v>125</v>
      </c>
      <c r="F379" s="102">
        <v>295.3</v>
      </c>
      <c r="G379" s="102">
        <v>166</v>
      </c>
      <c r="H379" s="102">
        <v>39.5</v>
      </c>
      <c r="I379" s="103">
        <v>2.42</v>
      </c>
      <c r="J379" s="103">
        <v>6.2380000000000004</v>
      </c>
      <c r="K379" s="104">
        <v>18.91</v>
      </c>
      <c r="L379" s="105">
        <v>0.11292000000000001</v>
      </c>
      <c r="M379" s="99">
        <v>2.5</v>
      </c>
      <c r="N379" s="50">
        <v>8.26</v>
      </c>
      <c r="O379" s="50">
        <v>15500</v>
      </c>
      <c r="P379" s="51" t="str">
        <f>IF($M379&lt;NORMA!$D$7,"NO CUMPLE","CUMPLE")</f>
        <v>CUMPLE</v>
      </c>
      <c r="Q379" s="51" t="str">
        <f>IF($E379&gt;NORMA!$D$8,"NO CUMPLE","CUMPLE")</f>
        <v>CUMPLE</v>
      </c>
      <c r="R379" s="51" t="str">
        <f>IF($F379&gt;NORMA!$D$9,"NO CUMPLE","CUMPLE")</f>
        <v>CUMPLE</v>
      </c>
      <c r="S379" s="51" t="str">
        <f>IF($K379&gt;NORMA!$D$10,"NO CUMPLE","CUMPLE")</f>
        <v>CUMPLE</v>
      </c>
      <c r="T379" s="51" t="str">
        <f>IF($J379&gt;NORMA!$D$11,"NO CUMPLE","CUMPLE")</f>
        <v>NO CUMPLE</v>
      </c>
      <c r="U379" s="51" t="str">
        <f>IF($G379&gt;NORMA!$D$12,"NO CUMPLE","CUMPLE")</f>
        <v>NO CUMPLE</v>
      </c>
      <c r="V379" s="51" t="str">
        <f>IF($H379&gt;NORMA!$D$13,"NO CUMPLE","CUMPLE")</f>
        <v>NO CUMPLE</v>
      </c>
      <c r="W379" s="51" t="str">
        <f>IF($O379&gt;NORMA!$D$14,"NO CUMPLE","CUMPLE")</f>
        <v>CUMPLE</v>
      </c>
      <c r="X379" s="51" t="str">
        <f>IF(AND($N379&gt;=NORMA!$Q$4, $N379&lt;=NORMA!$R$4),"CUMPLE","NO CUMPLE")</f>
        <v>CUMPLE</v>
      </c>
      <c r="Y379" s="51" t="str">
        <f>IF($I379&gt;NORMA!$D$16,"NO CUMPLE","CUMPLE")</f>
        <v>CUMPLE</v>
      </c>
      <c r="Z379" s="51" t="str">
        <f>IF($M379&lt;NORMA!$D$23,"NO CUMPLE","CUMPLE")</f>
        <v>CUMPLE</v>
      </c>
      <c r="AA379" s="51" t="str">
        <f>IF($E379&gt;NORMA!$D$24,"NO CUMPLE","CUMPLE")</f>
        <v>NO CUMPLE</v>
      </c>
      <c r="AB379" s="51" t="str">
        <f>IF($F379&gt;NORMA!$D$25,"NO CUMPLE","CUMPLE")</f>
        <v>NO CUMPLE</v>
      </c>
      <c r="AC379" s="51" t="str">
        <f>IF($K379&gt;NORMA!$D$26,"NO CUMPLE","CUMPLE")</f>
        <v>NO CUMPLE</v>
      </c>
      <c r="AD379" s="51" t="str">
        <f>IF($J379&gt;NORMA!$D$27,"NO CUMPLE","CUMPLE")</f>
        <v>NO CUMPLE</v>
      </c>
      <c r="AE379" s="51" t="str">
        <f>IF($G379&gt;NORMA!$D$28,"NO CUMPLE","CUMPLE")</f>
        <v>NO CUMPLE</v>
      </c>
      <c r="AF379" s="51" t="str">
        <f>IF($H379&gt;NORMA!$D$29,"NO CUMPLE","CUMPLE")</f>
        <v>NO CUMPLE</v>
      </c>
      <c r="AG379" s="51" t="str">
        <f>IF($O379&gt;NORMA!$D$30,"NO CUMPLE","CUMPLE")</f>
        <v>CUMPLE</v>
      </c>
      <c r="AH379" s="51" t="str">
        <f>IF(AND($N379&gt;=NORMA!$R$18, $N379&lt;=NORMA!$S$18),"CUMPLE","NO CUMPLE")</f>
        <v>CUMPLE</v>
      </c>
      <c r="AI379" s="51" t="str">
        <f>IF($I379&gt;NORMA!$D$32,"NO CUMPLE","CUMPLE")</f>
        <v>NO CUMPLE</v>
      </c>
    </row>
    <row r="380" spans="1:35" ht="14.25" customHeight="1" x14ac:dyDescent="0.35">
      <c r="A380" s="93" t="s">
        <v>57</v>
      </c>
      <c r="B380" s="101" t="s">
        <v>58</v>
      </c>
      <c r="C380" s="95">
        <v>43825</v>
      </c>
      <c r="D380" s="52">
        <v>0.33333333333333331</v>
      </c>
      <c r="E380" s="102">
        <v>43.5</v>
      </c>
      <c r="F380" s="102">
        <v>94.233999999999995</v>
      </c>
      <c r="G380" s="102">
        <v>37.5</v>
      </c>
      <c r="H380" s="102">
        <v>10</v>
      </c>
      <c r="I380" s="103">
        <v>1.86</v>
      </c>
      <c r="J380" s="103">
        <v>2.25</v>
      </c>
      <c r="K380" s="104">
        <v>6.95</v>
      </c>
      <c r="L380" s="105">
        <v>0.23710000000000001</v>
      </c>
      <c r="M380" s="99">
        <v>0.67</v>
      </c>
      <c r="N380" s="50">
        <v>7.37</v>
      </c>
      <c r="O380" s="50">
        <v>2710</v>
      </c>
      <c r="P380" s="51" t="str">
        <f>IF($M380&lt;NORMA!$D$7,"NO CUMPLE","CUMPLE")</f>
        <v>CUMPLE</v>
      </c>
      <c r="Q380" s="51" t="str">
        <f>IF($E380&gt;NORMA!$D$8,"NO CUMPLE","CUMPLE")</f>
        <v>CUMPLE</v>
      </c>
      <c r="R380" s="51" t="str">
        <f>IF($F380&gt;NORMA!$D$9,"NO CUMPLE","CUMPLE")</f>
        <v>CUMPLE</v>
      </c>
      <c r="S380" s="51" t="str">
        <f>IF($K380&gt;NORMA!$D$10,"NO CUMPLE","CUMPLE")</f>
        <v>CUMPLE</v>
      </c>
      <c r="T380" s="51" t="str">
        <f>IF($J380&gt;NORMA!$D$11,"NO CUMPLE","CUMPLE")</f>
        <v>CUMPLE</v>
      </c>
      <c r="U380" s="51" t="str">
        <f>IF($G380&gt;NORMA!$D$12,"NO CUMPLE","CUMPLE")</f>
        <v>CUMPLE</v>
      </c>
      <c r="V380" s="51" t="str">
        <f>IF($H380&gt;NORMA!$D$13,"NO CUMPLE","CUMPLE")</f>
        <v>CUMPLE</v>
      </c>
      <c r="W380" s="51" t="str">
        <f>IF($O380&gt;NORMA!$D$14,"NO CUMPLE","CUMPLE")</f>
        <v>CUMPLE</v>
      </c>
      <c r="X380" s="51" t="str">
        <f>IF(AND($N380&gt;=NORMA!$Q$4, $N380&lt;=NORMA!$R$4),"CUMPLE","NO CUMPLE")</f>
        <v>CUMPLE</v>
      </c>
      <c r="Y380" s="51" t="str">
        <f>IF($I380&gt;NORMA!$D$16,"NO CUMPLE","CUMPLE")</f>
        <v>CUMPLE</v>
      </c>
      <c r="Z380" s="51" t="str">
        <f>IF($M380&lt;NORMA!$D$23,"NO CUMPLE","CUMPLE")</f>
        <v>NO CUMPLE</v>
      </c>
      <c r="AA380" s="51" t="str">
        <f>IF($E380&gt;NORMA!$D$24,"NO CUMPLE","CUMPLE")</f>
        <v>CUMPLE</v>
      </c>
      <c r="AB380" s="51" t="str">
        <f>IF($F380&gt;NORMA!$D$25,"NO CUMPLE","CUMPLE")</f>
        <v>CUMPLE</v>
      </c>
      <c r="AC380" s="51" t="str">
        <f>IF($K380&gt;NORMA!$D$26,"NO CUMPLE","CUMPLE")</f>
        <v>CUMPLE</v>
      </c>
      <c r="AD380" s="51" t="str">
        <f>IF($J380&gt;NORMA!$D$27,"NO CUMPLE","CUMPLE")</f>
        <v>CUMPLE</v>
      </c>
      <c r="AE380" s="51" t="str">
        <f>IF($G380&gt;NORMA!$D$28,"NO CUMPLE","CUMPLE")</f>
        <v>CUMPLE</v>
      </c>
      <c r="AF380" s="51" t="str">
        <f>IF($H380&gt;NORMA!$D$29,"NO CUMPLE","CUMPLE")</f>
        <v>CUMPLE</v>
      </c>
      <c r="AG380" s="51" t="str">
        <f>IF($O380&gt;NORMA!$D$30,"NO CUMPLE","CUMPLE")</f>
        <v>CUMPLE</v>
      </c>
      <c r="AH380" s="51" t="str">
        <f>IF(AND($N380&gt;=NORMA!$R$18, $N380&lt;=NORMA!$S$18),"CUMPLE","NO CUMPLE")</f>
        <v>CUMPLE</v>
      </c>
      <c r="AI380" s="51" t="str">
        <f>IF($I380&gt;NORMA!$D$32,"NO CUMPLE","CUMPLE")</f>
        <v>NO CUMPLE</v>
      </c>
    </row>
    <row r="381" spans="1:35" ht="14.25" customHeight="1" x14ac:dyDescent="0.35">
      <c r="A381" s="93" t="s">
        <v>60</v>
      </c>
      <c r="B381" s="101" t="s">
        <v>58</v>
      </c>
      <c r="C381" s="95">
        <v>43825</v>
      </c>
      <c r="D381" s="52">
        <v>0.58333333333333337</v>
      </c>
      <c r="E381" s="102">
        <v>158</v>
      </c>
      <c r="F381" s="102">
        <v>235</v>
      </c>
      <c r="G381" s="102">
        <v>76.7</v>
      </c>
      <c r="H381" s="102">
        <v>10</v>
      </c>
      <c r="I381" s="103">
        <v>2.13</v>
      </c>
      <c r="J381" s="103">
        <v>4.726</v>
      </c>
      <c r="K381" s="104">
        <v>5.65</v>
      </c>
      <c r="L381" s="105">
        <v>0.15568000000000001</v>
      </c>
      <c r="M381" s="99">
        <v>1.57</v>
      </c>
      <c r="N381" s="50">
        <v>8.07</v>
      </c>
      <c r="O381" s="50">
        <v>35600</v>
      </c>
      <c r="P381" s="51" t="str">
        <f>IF($M381&lt;NORMA!$D$7,"NO CUMPLE","CUMPLE")</f>
        <v>CUMPLE</v>
      </c>
      <c r="Q381" s="51" t="str">
        <f>IF($E381&gt;NORMA!$D$8,"NO CUMPLE","CUMPLE")</f>
        <v>NO CUMPLE</v>
      </c>
      <c r="R381" s="51" t="str">
        <f>IF($F381&gt;NORMA!$D$9,"NO CUMPLE","CUMPLE")</f>
        <v>CUMPLE</v>
      </c>
      <c r="S381" s="51" t="str">
        <f>IF($K381&gt;NORMA!$D$10,"NO CUMPLE","CUMPLE")</f>
        <v>CUMPLE</v>
      </c>
      <c r="T381" s="51" t="str">
        <f>IF($J381&gt;NORMA!$D$11,"NO CUMPLE","CUMPLE")</f>
        <v>CUMPLE</v>
      </c>
      <c r="U381" s="51" t="str">
        <f>IF($G381&gt;NORMA!$D$12,"NO CUMPLE","CUMPLE")</f>
        <v>CUMPLE</v>
      </c>
      <c r="V381" s="51" t="str">
        <f>IF($H381&gt;NORMA!$D$13,"NO CUMPLE","CUMPLE")</f>
        <v>CUMPLE</v>
      </c>
      <c r="W381" s="51" t="str">
        <f>IF($O381&gt;NORMA!$D$14,"NO CUMPLE","CUMPLE")</f>
        <v>CUMPLE</v>
      </c>
      <c r="X381" s="51" t="str">
        <f>IF(AND($N381&gt;=NORMA!$Q$4, $N381&lt;=NORMA!$R$4),"CUMPLE","NO CUMPLE")</f>
        <v>CUMPLE</v>
      </c>
      <c r="Y381" s="51" t="str">
        <f>IF($I381&gt;NORMA!$D$16,"NO CUMPLE","CUMPLE")</f>
        <v>CUMPLE</v>
      </c>
      <c r="Z381" s="51" t="str">
        <f>IF($M381&lt;NORMA!$D$23,"NO CUMPLE","CUMPLE")</f>
        <v>CUMPLE</v>
      </c>
      <c r="AA381" s="51" t="str">
        <f>IF($E381&gt;NORMA!$D$24,"NO CUMPLE","CUMPLE")</f>
        <v>NO CUMPLE</v>
      </c>
      <c r="AB381" s="51" t="str">
        <f>IF($F381&gt;NORMA!$D$25,"NO CUMPLE","CUMPLE")</f>
        <v>NO CUMPLE</v>
      </c>
      <c r="AC381" s="51" t="str">
        <f>IF($K381&gt;NORMA!$D$26,"NO CUMPLE","CUMPLE")</f>
        <v>CUMPLE</v>
      </c>
      <c r="AD381" s="51" t="str">
        <f>IF($J381&gt;NORMA!$D$27,"NO CUMPLE","CUMPLE")</f>
        <v>CUMPLE</v>
      </c>
      <c r="AE381" s="51" t="str">
        <f>IF($G381&gt;NORMA!$D$28,"NO CUMPLE","CUMPLE")</f>
        <v>NO CUMPLE</v>
      </c>
      <c r="AF381" s="51" t="str">
        <f>IF($H381&gt;NORMA!$D$29,"NO CUMPLE","CUMPLE")</f>
        <v>CUMPLE</v>
      </c>
      <c r="AG381" s="51" t="str">
        <f>IF($O381&gt;NORMA!$D$30,"NO CUMPLE","CUMPLE")</f>
        <v>CUMPLE</v>
      </c>
      <c r="AH381" s="51" t="str">
        <f>IF(AND($N381&gt;=NORMA!$R$18, $N381&lt;=NORMA!$S$18),"CUMPLE","NO CUMPLE")</f>
        <v>CUMPLE</v>
      </c>
      <c r="AI381" s="51" t="str">
        <f>IF($I381&gt;NORMA!$D$32,"NO CUMPLE","CUMPLE")</f>
        <v>NO CUMPLE</v>
      </c>
    </row>
    <row r="382" spans="1:35" ht="14.25" customHeight="1" x14ac:dyDescent="0.35">
      <c r="A382" s="91" t="s">
        <v>59</v>
      </c>
      <c r="B382" s="91" t="s">
        <v>58</v>
      </c>
      <c r="C382" s="56">
        <v>43837</v>
      </c>
      <c r="D382" s="52">
        <v>0.41666666666666602</v>
      </c>
      <c r="E382" s="53">
        <v>128</v>
      </c>
      <c r="F382" s="53">
        <v>387.3</v>
      </c>
      <c r="G382" s="53">
        <v>134</v>
      </c>
      <c r="H382" s="53">
        <v>33.299999999999997</v>
      </c>
      <c r="I382" s="54">
        <v>3.38</v>
      </c>
      <c r="J382" s="54">
        <v>0.55100000000000005</v>
      </c>
      <c r="K382" s="92">
        <v>19.3</v>
      </c>
      <c r="L382" s="55">
        <v>9.7599999999999992E-2</v>
      </c>
      <c r="M382" s="99">
        <v>3.57</v>
      </c>
      <c r="N382" s="50">
        <v>8.43</v>
      </c>
      <c r="O382" s="50">
        <v>530000</v>
      </c>
      <c r="P382" s="51" t="str">
        <f>IF($M382&lt;NORMA!$D$7,"NO CUMPLE","CUMPLE")</f>
        <v>CUMPLE</v>
      </c>
      <c r="Q382" s="51" t="str">
        <f>IF($E382&gt;NORMA!$D$8,"NO CUMPLE","CUMPLE")</f>
        <v>CUMPLE</v>
      </c>
      <c r="R382" s="51" t="str">
        <f>IF($F382&gt;NORMA!$D$9,"NO CUMPLE","CUMPLE")</f>
        <v>NO CUMPLE</v>
      </c>
      <c r="S382" s="51" t="str">
        <f>IF($K382&gt;NORMA!$D$10,"NO CUMPLE","CUMPLE")</f>
        <v>CUMPLE</v>
      </c>
      <c r="T382" s="51" t="str">
        <f>IF($J382&gt;NORMA!$D$11,"NO CUMPLE","CUMPLE")</f>
        <v>CUMPLE</v>
      </c>
      <c r="U382" s="51" t="str">
        <f>IF($G382&gt;NORMA!$D$12,"NO CUMPLE","CUMPLE")</f>
        <v>CUMPLE</v>
      </c>
      <c r="V382" s="51" t="str">
        <f>IF($H382&gt;NORMA!$D$13,"NO CUMPLE","CUMPLE")</f>
        <v>NO CUMPLE</v>
      </c>
      <c r="W382" s="51" t="str">
        <f>IF($O382&gt;NORMA!$D$14,"NO CUMPLE","CUMPLE")</f>
        <v>CUMPLE</v>
      </c>
      <c r="X382" s="51" t="str">
        <f>IF(AND($N382&gt;=NORMA!$Q$4, $N382&lt;=NORMA!$R$4),"CUMPLE","NO CUMPLE")</f>
        <v>CUMPLE</v>
      </c>
      <c r="Y382" s="51" t="str">
        <f>IF($I382&gt;NORMA!$D$16,"NO CUMPLE","CUMPLE")</f>
        <v>CUMPLE</v>
      </c>
      <c r="Z382" s="51" t="str">
        <f>IF($M382&lt;NORMA!$D$23,"NO CUMPLE","CUMPLE")</f>
        <v>CUMPLE</v>
      </c>
      <c r="AA382" s="51" t="str">
        <f>IF($E382&gt;NORMA!$D$24,"NO CUMPLE","CUMPLE")</f>
        <v>NO CUMPLE</v>
      </c>
      <c r="AB382" s="51" t="str">
        <f>IF($F382&gt;NORMA!$D$25,"NO CUMPLE","CUMPLE")</f>
        <v>NO CUMPLE</v>
      </c>
      <c r="AC382" s="51" t="str">
        <f>IF($K382&gt;NORMA!$D$26,"NO CUMPLE","CUMPLE")</f>
        <v>NO CUMPLE</v>
      </c>
      <c r="AD382" s="51" t="str">
        <f>IF($J382&gt;NORMA!$D$27,"NO CUMPLE","CUMPLE")</f>
        <v>CUMPLE</v>
      </c>
      <c r="AE382" s="51" t="str">
        <f>IF($G382&gt;NORMA!$D$28,"NO CUMPLE","CUMPLE")</f>
        <v>NO CUMPLE</v>
      </c>
      <c r="AF382" s="51" t="str">
        <f>IF($H382&gt;NORMA!$D$29,"NO CUMPLE","CUMPLE")</f>
        <v>NO CUMPLE</v>
      </c>
      <c r="AG382" s="51" t="str">
        <f>IF($O382&gt;NORMA!$D$30,"NO CUMPLE","CUMPLE")</f>
        <v>NO CUMPLE</v>
      </c>
      <c r="AH382" s="51" t="str">
        <f>IF(AND($N382&gt;=NORMA!$R$18, $N382&lt;=NORMA!$S$18),"CUMPLE","NO CUMPLE")</f>
        <v>CUMPLE</v>
      </c>
      <c r="AI382" s="51" t="str">
        <f>IF($I382&gt;NORMA!$D$32,"NO CUMPLE","CUMPLE")</f>
        <v>NO CUMPLE</v>
      </c>
    </row>
    <row r="383" spans="1:35" ht="14.25" customHeight="1" x14ac:dyDescent="0.35">
      <c r="A383" s="91" t="s">
        <v>60</v>
      </c>
      <c r="B383" s="91" t="s">
        <v>58</v>
      </c>
      <c r="C383" s="56">
        <v>43837</v>
      </c>
      <c r="D383" s="52">
        <v>0.58333333333333304</v>
      </c>
      <c r="E383" s="53">
        <v>39.4</v>
      </c>
      <c r="F383" s="53">
        <v>130.1</v>
      </c>
      <c r="G383" s="53">
        <v>36.4</v>
      </c>
      <c r="H383" s="53">
        <v>11</v>
      </c>
      <c r="I383" s="54">
        <v>1.77</v>
      </c>
      <c r="J383" s="54">
        <v>6</v>
      </c>
      <c r="K383" s="92">
        <v>13.2</v>
      </c>
      <c r="L383" s="55">
        <v>0.21049999999999999</v>
      </c>
      <c r="M383" s="99">
        <v>5.39</v>
      </c>
      <c r="N383" s="50">
        <v>8.75</v>
      </c>
      <c r="O383" s="50">
        <v>1550</v>
      </c>
      <c r="P383" s="51" t="str">
        <f>IF($M383&lt;NORMA!$D$7,"NO CUMPLE","CUMPLE")</f>
        <v>CUMPLE</v>
      </c>
      <c r="Q383" s="51" t="str">
        <f>IF($E383&gt;NORMA!$D$8,"NO CUMPLE","CUMPLE")</f>
        <v>CUMPLE</v>
      </c>
      <c r="R383" s="51" t="str">
        <f>IF($F383&gt;NORMA!$D$9,"NO CUMPLE","CUMPLE")</f>
        <v>CUMPLE</v>
      </c>
      <c r="S383" s="51" t="str">
        <f>IF($K383&gt;NORMA!$D$10,"NO CUMPLE","CUMPLE")</f>
        <v>CUMPLE</v>
      </c>
      <c r="T383" s="51" t="str">
        <f>IF($J383&gt;NORMA!$D$11,"NO CUMPLE","CUMPLE")</f>
        <v>CUMPLE</v>
      </c>
      <c r="U383" s="51" t="str">
        <f>IF($G383&gt;NORMA!$D$12,"NO CUMPLE","CUMPLE")</f>
        <v>CUMPLE</v>
      </c>
      <c r="V383" s="51" t="str">
        <f>IF($H383&gt;NORMA!$D$13,"NO CUMPLE","CUMPLE")</f>
        <v>CUMPLE</v>
      </c>
      <c r="W383" s="51" t="str">
        <f>IF($O383&gt;NORMA!$D$14,"NO CUMPLE","CUMPLE")</f>
        <v>CUMPLE</v>
      </c>
      <c r="X383" s="51" t="str">
        <f>IF(AND($N383&gt;=NORMA!$Q$4, $N383&lt;=NORMA!$R$4),"CUMPLE","NO CUMPLE")</f>
        <v>CUMPLE</v>
      </c>
      <c r="Y383" s="51" t="str">
        <f>IF($I383&gt;NORMA!$D$16,"NO CUMPLE","CUMPLE")</f>
        <v>CUMPLE</v>
      </c>
      <c r="Z383" s="51" t="str">
        <f>IF($M383&lt;NORMA!$D$23,"NO CUMPLE","CUMPLE")</f>
        <v>CUMPLE</v>
      </c>
      <c r="AA383" s="51" t="str">
        <f>IF($E383&gt;NORMA!$D$24,"NO CUMPLE","CUMPLE")</f>
        <v>CUMPLE</v>
      </c>
      <c r="AB383" s="51" t="str">
        <f>IF($F383&gt;NORMA!$D$25,"NO CUMPLE","CUMPLE")</f>
        <v>CUMPLE</v>
      </c>
      <c r="AC383" s="51" t="str">
        <f>IF($K383&gt;NORMA!$D$26,"NO CUMPLE","CUMPLE")</f>
        <v>NO CUMPLE</v>
      </c>
      <c r="AD383" s="51" t="str">
        <f>IF($J383&gt;NORMA!$D$27,"NO CUMPLE","CUMPLE")</f>
        <v>NO CUMPLE</v>
      </c>
      <c r="AE383" s="51" t="str">
        <f>IF($G383&gt;NORMA!$D$28,"NO CUMPLE","CUMPLE")</f>
        <v>CUMPLE</v>
      </c>
      <c r="AF383" s="51" t="str">
        <f>IF($H383&gt;NORMA!$D$29,"NO CUMPLE","CUMPLE")</f>
        <v>NO CUMPLE</v>
      </c>
      <c r="AG383" s="51" t="str">
        <f>IF($O383&gt;NORMA!$D$30,"NO CUMPLE","CUMPLE")</f>
        <v>CUMPLE</v>
      </c>
      <c r="AH383" s="51" t="str">
        <f>IF(AND($N383&gt;=NORMA!$R$18, $N383&lt;=NORMA!$S$18),"CUMPLE","NO CUMPLE")</f>
        <v>NO CUMPLE</v>
      </c>
      <c r="AI383" s="51" t="str">
        <f>IF($I383&gt;NORMA!$D$32,"NO CUMPLE","CUMPLE")</f>
        <v>NO CUMPLE</v>
      </c>
    </row>
    <row r="384" spans="1:35" ht="14.25" customHeight="1" x14ac:dyDescent="0.35">
      <c r="A384" s="91" t="s">
        <v>57</v>
      </c>
      <c r="B384" s="91" t="s">
        <v>58</v>
      </c>
      <c r="C384" s="56">
        <v>43843</v>
      </c>
      <c r="D384" s="52">
        <v>0.25</v>
      </c>
      <c r="E384" s="53">
        <v>52.6</v>
      </c>
      <c r="F384" s="53">
        <v>164.6</v>
      </c>
      <c r="G384" s="53">
        <v>40</v>
      </c>
      <c r="H384" s="53">
        <v>10</v>
      </c>
      <c r="I384" s="54">
        <v>1.77</v>
      </c>
      <c r="J384" s="54">
        <v>2.8740000000000001</v>
      </c>
      <c r="K384" s="92">
        <v>21.1</v>
      </c>
      <c r="L384" s="55">
        <v>0.21099999999999999</v>
      </c>
      <c r="M384" s="99">
        <v>1.35</v>
      </c>
      <c r="N384" s="50">
        <v>7.23</v>
      </c>
      <c r="O384" s="50">
        <v>326000</v>
      </c>
      <c r="P384" s="51" t="str">
        <f>IF($M384&lt;NORMA!$D$7,"NO CUMPLE","CUMPLE")</f>
        <v>CUMPLE</v>
      </c>
      <c r="Q384" s="51" t="str">
        <f>IF($E384&gt;NORMA!$D$8,"NO CUMPLE","CUMPLE")</f>
        <v>CUMPLE</v>
      </c>
      <c r="R384" s="51" t="str">
        <f>IF($F384&gt;NORMA!$D$9,"NO CUMPLE","CUMPLE")</f>
        <v>CUMPLE</v>
      </c>
      <c r="S384" s="51" t="str">
        <f>IF($K384&gt;NORMA!$D$10,"NO CUMPLE","CUMPLE")</f>
        <v>CUMPLE</v>
      </c>
      <c r="T384" s="51" t="str">
        <f>IF($J384&gt;NORMA!$D$11,"NO CUMPLE","CUMPLE")</f>
        <v>CUMPLE</v>
      </c>
      <c r="U384" s="51" t="str">
        <f>IF($G384&gt;NORMA!$D$12,"NO CUMPLE","CUMPLE")</f>
        <v>CUMPLE</v>
      </c>
      <c r="V384" s="51" t="str">
        <f>IF($H384&gt;NORMA!$D$13,"NO CUMPLE","CUMPLE")</f>
        <v>CUMPLE</v>
      </c>
      <c r="W384" s="51" t="str">
        <f>IF($O384&gt;NORMA!$D$14,"NO CUMPLE","CUMPLE")</f>
        <v>CUMPLE</v>
      </c>
      <c r="X384" s="51" t="str">
        <f>IF(AND($N384&gt;=NORMA!$Q$4, $N384&lt;=NORMA!$R$4),"CUMPLE","NO CUMPLE")</f>
        <v>CUMPLE</v>
      </c>
      <c r="Y384" s="51" t="str">
        <f>IF($I384&gt;NORMA!$D$16,"NO CUMPLE","CUMPLE")</f>
        <v>CUMPLE</v>
      </c>
      <c r="Z384" s="51" t="str">
        <f>IF($M384&lt;NORMA!$D$23,"NO CUMPLE","CUMPLE")</f>
        <v>CUMPLE</v>
      </c>
      <c r="AA384" s="51" t="str">
        <f>IF($E384&gt;NORMA!$D$24,"NO CUMPLE","CUMPLE")</f>
        <v>CUMPLE</v>
      </c>
      <c r="AB384" s="51" t="str">
        <f>IF($F384&gt;NORMA!$D$25,"NO CUMPLE","CUMPLE")</f>
        <v>CUMPLE</v>
      </c>
      <c r="AC384" s="51" t="str">
        <f>IF($K384&gt;NORMA!$D$26,"NO CUMPLE","CUMPLE")</f>
        <v>NO CUMPLE</v>
      </c>
      <c r="AD384" s="51" t="str">
        <f>IF($J384&gt;NORMA!$D$27,"NO CUMPLE","CUMPLE")</f>
        <v>CUMPLE</v>
      </c>
      <c r="AE384" s="51" t="str">
        <f>IF($G384&gt;NORMA!$D$28,"NO CUMPLE","CUMPLE")</f>
        <v>CUMPLE</v>
      </c>
      <c r="AF384" s="51" t="str">
        <f>IF($H384&gt;NORMA!$D$29,"NO CUMPLE","CUMPLE")</f>
        <v>CUMPLE</v>
      </c>
      <c r="AG384" s="51" t="str">
        <f>IF($O384&gt;NORMA!$D$30,"NO CUMPLE","CUMPLE")</f>
        <v>NO CUMPLE</v>
      </c>
      <c r="AH384" s="51" t="str">
        <f>IF(AND($N384&gt;=NORMA!$R$18, $N384&lt;=NORMA!$S$18),"CUMPLE","NO CUMPLE")</f>
        <v>CUMPLE</v>
      </c>
      <c r="AI384" s="51" t="str">
        <f>IF($I384&gt;NORMA!$D$32,"NO CUMPLE","CUMPLE")</f>
        <v>NO CUMPLE</v>
      </c>
    </row>
    <row r="385" spans="1:35" ht="14.25" customHeight="1" x14ac:dyDescent="0.35">
      <c r="A385" s="91" t="s">
        <v>57</v>
      </c>
      <c r="B385" s="91" t="s">
        <v>58</v>
      </c>
      <c r="C385" s="56">
        <v>43858</v>
      </c>
      <c r="D385" s="52">
        <v>0.5</v>
      </c>
      <c r="E385" s="53">
        <v>15.6</v>
      </c>
      <c r="F385" s="53">
        <v>90.8</v>
      </c>
      <c r="G385" s="53">
        <v>35</v>
      </c>
      <c r="H385" s="53">
        <v>13.2</v>
      </c>
      <c r="I385" s="54">
        <v>0.75</v>
      </c>
      <c r="J385" s="54">
        <v>0.85</v>
      </c>
      <c r="K385" s="92">
        <v>5.45</v>
      </c>
      <c r="L385" s="55">
        <v>0.11370000000000001</v>
      </c>
      <c r="M385" s="99">
        <v>1.28</v>
      </c>
      <c r="N385" s="50">
        <v>7.3</v>
      </c>
      <c r="O385" s="50">
        <v>17500</v>
      </c>
      <c r="P385" s="51" t="str">
        <f>IF($M385&lt;NORMA!$D$7,"NO CUMPLE","CUMPLE")</f>
        <v>CUMPLE</v>
      </c>
      <c r="Q385" s="51" t="str">
        <f>IF($E385&gt;NORMA!$D$8,"NO CUMPLE","CUMPLE")</f>
        <v>CUMPLE</v>
      </c>
      <c r="R385" s="51" t="str">
        <f>IF($F385&gt;NORMA!$D$9,"NO CUMPLE","CUMPLE")</f>
        <v>CUMPLE</v>
      </c>
      <c r="S385" s="51" t="str">
        <f>IF($K385&gt;NORMA!$D$10,"NO CUMPLE","CUMPLE")</f>
        <v>CUMPLE</v>
      </c>
      <c r="T385" s="51" t="str">
        <f>IF($J385&gt;NORMA!$D$11,"NO CUMPLE","CUMPLE")</f>
        <v>CUMPLE</v>
      </c>
      <c r="U385" s="51" t="str">
        <f>IF($G385&gt;NORMA!$D$12,"NO CUMPLE","CUMPLE")</f>
        <v>CUMPLE</v>
      </c>
      <c r="V385" s="51" t="str">
        <f>IF($H385&gt;NORMA!$D$13,"NO CUMPLE","CUMPLE")</f>
        <v>CUMPLE</v>
      </c>
      <c r="W385" s="51" t="str">
        <f>IF($O385&gt;NORMA!$D$14,"NO CUMPLE","CUMPLE")</f>
        <v>CUMPLE</v>
      </c>
      <c r="X385" s="51" t="str">
        <f>IF(AND($N385&gt;=NORMA!$Q$4, $N385&lt;=NORMA!$R$4),"CUMPLE","NO CUMPLE")</f>
        <v>CUMPLE</v>
      </c>
      <c r="Y385" s="51" t="str">
        <f>IF($I385&gt;NORMA!$D$16,"NO CUMPLE","CUMPLE")</f>
        <v>CUMPLE</v>
      </c>
      <c r="Z385" s="51" t="str">
        <f>IF($M385&lt;NORMA!$D$23,"NO CUMPLE","CUMPLE")</f>
        <v>CUMPLE</v>
      </c>
      <c r="AA385" s="51" t="str">
        <f>IF($E385&gt;NORMA!$D$24,"NO CUMPLE","CUMPLE")</f>
        <v>CUMPLE</v>
      </c>
      <c r="AB385" s="51" t="str">
        <f>IF($F385&gt;NORMA!$D$25,"NO CUMPLE","CUMPLE")</f>
        <v>CUMPLE</v>
      </c>
      <c r="AC385" s="51" t="str">
        <f>IF($K385&gt;NORMA!$D$26,"NO CUMPLE","CUMPLE")</f>
        <v>CUMPLE</v>
      </c>
      <c r="AD385" s="51" t="str">
        <f>IF($J385&gt;NORMA!$D$27,"NO CUMPLE","CUMPLE")</f>
        <v>CUMPLE</v>
      </c>
      <c r="AE385" s="51" t="str">
        <f>IF($G385&gt;NORMA!$D$28,"NO CUMPLE","CUMPLE")</f>
        <v>CUMPLE</v>
      </c>
      <c r="AF385" s="51" t="str">
        <f>IF($H385&gt;NORMA!$D$29,"NO CUMPLE","CUMPLE")</f>
        <v>NO CUMPLE</v>
      </c>
      <c r="AG385" s="51" t="str">
        <f>IF($O385&gt;NORMA!$D$30,"NO CUMPLE","CUMPLE")</f>
        <v>CUMPLE</v>
      </c>
      <c r="AH385" s="51" t="str">
        <f>IF(AND($N385&gt;=NORMA!$R$18, $N385&lt;=NORMA!$S$18),"CUMPLE","NO CUMPLE")</f>
        <v>CUMPLE</v>
      </c>
      <c r="AI385" s="51" t="str">
        <f>IF($I385&gt;NORMA!$D$32,"NO CUMPLE","CUMPLE")</f>
        <v>CUMPLE</v>
      </c>
    </row>
    <row r="386" spans="1:35" ht="14.25" customHeight="1" x14ac:dyDescent="0.35">
      <c r="A386" s="91" t="s">
        <v>59</v>
      </c>
      <c r="B386" s="91" t="s">
        <v>58</v>
      </c>
      <c r="C386" s="56">
        <v>43858</v>
      </c>
      <c r="D386" s="52">
        <v>0.5</v>
      </c>
      <c r="E386" s="53">
        <v>108</v>
      </c>
      <c r="F386" s="53">
        <v>231</v>
      </c>
      <c r="G386" s="53">
        <v>72</v>
      </c>
      <c r="H386" s="53">
        <v>36.5</v>
      </c>
      <c r="I386" s="54">
        <v>2.06</v>
      </c>
      <c r="J386" s="54">
        <v>2.4889999999999999</v>
      </c>
      <c r="K386" s="92">
        <v>8.4</v>
      </c>
      <c r="L386" s="55">
        <v>6.1799999999999994E-2</v>
      </c>
      <c r="M386" s="99">
        <v>2.0099999999999998</v>
      </c>
      <c r="N386" s="50">
        <v>7.76</v>
      </c>
      <c r="O386" s="50">
        <v>92100</v>
      </c>
      <c r="P386" s="51" t="str">
        <f>IF($M386&lt;NORMA!$D$7,"NO CUMPLE","CUMPLE")</f>
        <v>CUMPLE</v>
      </c>
      <c r="Q386" s="51" t="str">
        <f>IF($E386&gt;NORMA!$D$8,"NO CUMPLE","CUMPLE")</f>
        <v>CUMPLE</v>
      </c>
      <c r="R386" s="51" t="str">
        <f>IF($F386&gt;NORMA!$D$9,"NO CUMPLE","CUMPLE")</f>
        <v>CUMPLE</v>
      </c>
      <c r="S386" s="51" t="str">
        <f>IF($K386&gt;NORMA!$D$10,"NO CUMPLE","CUMPLE")</f>
        <v>CUMPLE</v>
      </c>
      <c r="T386" s="51" t="str">
        <f>IF($J386&gt;NORMA!$D$11,"NO CUMPLE","CUMPLE")</f>
        <v>CUMPLE</v>
      </c>
      <c r="U386" s="51" t="str">
        <f>IF($G386&gt;NORMA!$D$12,"NO CUMPLE","CUMPLE")</f>
        <v>CUMPLE</v>
      </c>
      <c r="V386" s="51" t="str">
        <f>IF($H386&gt;NORMA!$D$13,"NO CUMPLE","CUMPLE")</f>
        <v>NO CUMPLE</v>
      </c>
      <c r="W386" s="51" t="str">
        <f>IF($O386&gt;NORMA!$D$14,"NO CUMPLE","CUMPLE")</f>
        <v>CUMPLE</v>
      </c>
      <c r="X386" s="51" t="str">
        <f>IF(AND($N386&gt;=NORMA!$Q$4, $N386&lt;=NORMA!$R$4),"CUMPLE","NO CUMPLE")</f>
        <v>CUMPLE</v>
      </c>
      <c r="Y386" s="51" t="str">
        <f>IF($I386&gt;NORMA!$D$16,"NO CUMPLE","CUMPLE")</f>
        <v>CUMPLE</v>
      </c>
      <c r="Z386" s="51" t="str">
        <f>IF($M386&lt;NORMA!$D$23,"NO CUMPLE","CUMPLE")</f>
        <v>CUMPLE</v>
      </c>
      <c r="AA386" s="51" t="str">
        <f>IF($E386&gt;NORMA!$D$24,"NO CUMPLE","CUMPLE")</f>
        <v>NO CUMPLE</v>
      </c>
      <c r="AB386" s="51" t="str">
        <f>IF($F386&gt;NORMA!$D$25,"NO CUMPLE","CUMPLE")</f>
        <v>NO CUMPLE</v>
      </c>
      <c r="AC386" s="51" t="str">
        <f>IF($K386&gt;NORMA!$D$26,"NO CUMPLE","CUMPLE")</f>
        <v>NO CUMPLE</v>
      </c>
      <c r="AD386" s="51" t="str">
        <f>IF($J386&gt;NORMA!$D$27,"NO CUMPLE","CUMPLE")</f>
        <v>CUMPLE</v>
      </c>
      <c r="AE386" s="51" t="str">
        <f>IF($G386&gt;NORMA!$D$28,"NO CUMPLE","CUMPLE")</f>
        <v>NO CUMPLE</v>
      </c>
      <c r="AF386" s="51" t="str">
        <f>IF($H386&gt;NORMA!$D$29,"NO CUMPLE","CUMPLE")</f>
        <v>NO CUMPLE</v>
      </c>
      <c r="AG386" s="51" t="str">
        <f>IF($O386&gt;NORMA!$D$30,"NO CUMPLE","CUMPLE")</f>
        <v>CUMPLE</v>
      </c>
      <c r="AH386" s="51" t="str">
        <f>IF(AND($N386&gt;=NORMA!$R$18, $N386&lt;=NORMA!$S$18),"CUMPLE","NO CUMPLE")</f>
        <v>CUMPLE</v>
      </c>
      <c r="AI386" s="51" t="str">
        <f>IF($I386&gt;NORMA!$D$32,"NO CUMPLE","CUMPLE")</f>
        <v>NO CUMPLE</v>
      </c>
    </row>
    <row r="387" spans="1:35" ht="14.25" customHeight="1" x14ac:dyDescent="0.35">
      <c r="A387" s="91" t="s">
        <v>59</v>
      </c>
      <c r="B387" s="91" t="s">
        <v>58</v>
      </c>
      <c r="C387" s="56">
        <v>43871</v>
      </c>
      <c r="D387" s="52">
        <v>0.33333333333333298</v>
      </c>
      <c r="E387" s="53">
        <v>34</v>
      </c>
      <c r="F387" s="53">
        <v>126</v>
      </c>
      <c r="G387" s="53">
        <v>102</v>
      </c>
      <c r="H387" s="53">
        <v>18.399999999999999</v>
      </c>
      <c r="I387" s="54">
        <v>1.1599999999999999</v>
      </c>
      <c r="J387" s="54">
        <v>2.4980000000000002</v>
      </c>
      <c r="K387" s="92">
        <v>6.22</v>
      </c>
      <c r="L387" s="55">
        <v>7.3799999999999991E-2</v>
      </c>
      <c r="M387" s="99">
        <v>4.7699999999999996</v>
      </c>
      <c r="N387" s="50">
        <v>8.1999999999999993</v>
      </c>
      <c r="O387" s="50">
        <v>128000</v>
      </c>
      <c r="P387" s="51" t="str">
        <f>IF($M387&lt;NORMA!$D$7,"NO CUMPLE","CUMPLE")</f>
        <v>CUMPLE</v>
      </c>
      <c r="Q387" s="51" t="str">
        <f>IF($E387&gt;NORMA!$D$8,"NO CUMPLE","CUMPLE")</f>
        <v>CUMPLE</v>
      </c>
      <c r="R387" s="51" t="str">
        <f>IF($F387&gt;NORMA!$D$9,"NO CUMPLE","CUMPLE")</f>
        <v>CUMPLE</v>
      </c>
      <c r="S387" s="51" t="str">
        <f>IF($K387&gt;NORMA!$D$10,"NO CUMPLE","CUMPLE")</f>
        <v>CUMPLE</v>
      </c>
      <c r="T387" s="51" t="str">
        <f>IF($J387&gt;NORMA!$D$11,"NO CUMPLE","CUMPLE")</f>
        <v>CUMPLE</v>
      </c>
      <c r="U387" s="51" t="str">
        <f>IF($G387&gt;NORMA!$D$12,"NO CUMPLE","CUMPLE")</f>
        <v>CUMPLE</v>
      </c>
      <c r="V387" s="51" t="str">
        <f>IF($H387&gt;NORMA!$D$13,"NO CUMPLE","CUMPLE")</f>
        <v>CUMPLE</v>
      </c>
      <c r="W387" s="51" t="str">
        <f>IF($O387&gt;NORMA!$D$14,"NO CUMPLE","CUMPLE")</f>
        <v>CUMPLE</v>
      </c>
      <c r="X387" s="51" t="str">
        <f>IF(AND($N387&gt;=NORMA!$Q$4, $N387&lt;=NORMA!$R$4),"CUMPLE","NO CUMPLE")</f>
        <v>CUMPLE</v>
      </c>
      <c r="Y387" s="51" t="str">
        <f>IF($I387&gt;NORMA!$D$16,"NO CUMPLE","CUMPLE")</f>
        <v>CUMPLE</v>
      </c>
      <c r="Z387" s="51" t="str">
        <f>IF($M387&lt;NORMA!$D$23,"NO CUMPLE","CUMPLE")</f>
        <v>CUMPLE</v>
      </c>
      <c r="AA387" s="51" t="str">
        <f>IF($E387&gt;NORMA!$D$24,"NO CUMPLE","CUMPLE")</f>
        <v>CUMPLE</v>
      </c>
      <c r="AB387" s="51" t="str">
        <f>IF($F387&gt;NORMA!$D$25,"NO CUMPLE","CUMPLE")</f>
        <v>CUMPLE</v>
      </c>
      <c r="AC387" s="51" t="str">
        <f>IF($K387&gt;NORMA!$D$26,"NO CUMPLE","CUMPLE")</f>
        <v>CUMPLE</v>
      </c>
      <c r="AD387" s="51" t="str">
        <f>IF($J387&gt;NORMA!$D$27,"NO CUMPLE","CUMPLE")</f>
        <v>CUMPLE</v>
      </c>
      <c r="AE387" s="51" t="str">
        <f>IF($G387&gt;NORMA!$D$28,"NO CUMPLE","CUMPLE")</f>
        <v>NO CUMPLE</v>
      </c>
      <c r="AF387" s="51" t="str">
        <f>IF($H387&gt;NORMA!$D$29,"NO CUMPLE","CUMPLE")</f>
        <v>NO CUMPLE</v>
      </c>
      <c r="AG387" s="51" t="str">
        <f>IF($O387&gt;NORMA!$D$30,"NO CUMPLE","CUMPLE")</f>
        <v>NO CUMPLE</v>
      </c>
      <c r="AH387" s="51" t="str">
        <f>IF(AND($N387&gt;=NORMA!$R$18, $N387&lt;=NORMA!$S$18),"CUMPLE","NO CUMPLE")</f>
        <v>CUMPLE</v>
      </c>
      <c r="AI387" s="51" t="str">
        <f>IF($I387&gt;NORMA!$D$32,"NO CUMPLE","CUMPLE")</f>
        <v>NO CUMPLE</v>
      </c>
    </row>
    <row r="388" spans="1:35" ht="14.25" customHeight="1" x14ac:dyDescent="0.35">
      <c r="A388" s="91" t="s">
        <v>60</v>
      </c>
      <c r="B388" s="91" t="s">
        <v>58</v>
      </c>
      <c r="C388" s="56">
        <v>43871</v>
      </c>
      <c r="D388" s="52">
        <v>0.5</v>
      </c>
      <c r="E388" s="53">
        <v>17.3</v>
      </c>
      <c r="F388" s="53">
        <v>85.96</v>
      </c>
      <c r="G388" s="53">
        <v>22.9</v>
      </c>
      <c r="H388" s="53">
        <v>10.3</v>
      </c>
      <c r="I388" s="54">
        <v>0.59</v>
      </c>
      <c r="J388" s="54">
        <v>1.0820000000000001</v>
      </c>
      <c r="K388" s="92">
        <v>9.1199999999999992</v>
      </c>
      <c r="L388" s="55">
        <v>0.16955999999999999</v>
      </c>
      <c r="M388" s="99">
        <v>6.33</v>
      </c>
      <c r="N388" s="50">
        <v>8.65</v>
      </c>
      <c r="O388" s="50">
        <v>15500</v>
      </c>
      <c r="P388" s="51" t="str">
        <f>IF($M388&lt;NORMA!$D$7,"NO CUMPLE","CUMPLE")</f>
        <v>CUMPLE</v>
      </c>
      <c r="Q388" s="51" t="str">
        <f>IF($E388&gt;NORMA!$D$8,"NO CUMPLE","CUMPLE")</f>
        <v>CUMPLE</v>
      </c>
      <c r="R388" s="51" t="str">
        <f>IF($F388&gt;NORMA!$D$9,"NO CUMPLE","CUMPLE")</f>
        <v>CUMPLE</v>
      </c>
      <c r="S388" s="51" t="str">
        <f>IF($K388&gt;NORMA!$D$10,"NO CUMPLE","CUMPLE")</f>
        <v>CUMPLE</v>
      </c>
      <c r="T388" s="51" t="str">
        <f>IF($J388&gt;NORMA!$D$11,"NO CUMPLE","CUMPLE")</f>
        <v>CUMPLE</v>
      </c>
      <c r="U388" s="51" t="str">
        <f>IF($G388&gt;NORMA!$D$12,"NO CUMPLE","CUMPLE")</f>
        <v>CUMPLE</v>
      </c>
      <c r="V388" s="51" t="str">
        <f>IF($H388&gt;NORMA!$D$13,"NO CUMPLE","CUMPLE")</f>
        <v>CUMPLE</v>
      </c>
      <c r="W388" s="51" t="str">
        <f>IF($O388&gt;NORMA!$D$14,"NO CUMPLE","CUMPLE")</f>
        <v>CUMPLE</v>
      </c>
      <c r="X388" s="51" t="str">
        <f>IF(AND($N388&gt;=NORMA!$Q$4, $N388&lt;=NORMA!$R$4),"CUMPLE","NO CUMPLE")</f>
        <v>CUMPLE</v>
      </c>
      <c r="Y388" s="51" t="str">
        <f>IF($I388&gt;NORMA!$D$16,"NO CUMPLE","CUMPLE")</f>
        <v>CUMPLE</v>
      </c>
      <c r="Z388" s="51" t="str">
        <f>IF($M388&lt;NORMA!$D$23,"NO CUMPLE","CUMPLE")</f>
        <v>CUMPLE</v>
      </c>
      <c r="AA388" s="51" t="str">
        <f>IF($E388&gt;NORMA!$D$24,"NO CUMPLE","CUMPLE")</f>
        <v>CUMPLE</v>
      </c>
      <c r="AB388" s="51" t="str">
        <f>IF($F388&gt;NORMA!$D$25,"NO CUMPLE","CUMPLE")</f>
        <v>CUMPLE</v>
      </c>
      <c r="AC388" s="51" t="str">
        <f>IF($K388&gt;NORMA!$D$26,"NO CUMPLE","CUMPLE")</f>
        <v>NO CUMPLE</v>
      </c>
      <c r="AD388" s="51" t="str">
        <f>IF($J388&gt;NORMA!$D$27,"NO CUMPLE","CUMPLE")</f>
        <v>CUMPLE</v>
      </c>
      <c r="AE388" s="51" t="str">
        <f>IF($G388&gt;NORMA!$D$28,"NO CUMPLE","CUMPLE")</f>
        <v>CUMPLE</v>
      </c>
      <c r="AF388" s="51" t="str">
        <f>IF($H388&gt;NORMA!$D$29,"NO CUMPLE","CUMPLE")</f>
        <v>NO CUMPLE</v>
      </c>
      <c r="AG388" s="51" t="str">
        <f>IF($O388&gt;NORMA!$D$30,"NO CUMPLE","CUMPLE")</f>
        <v>CUMPLE</v>
      </c>
      <c r="AH388" s="51" t="str">
        <f>IF(AND($N388&gt;=NORMA!$R$18, $N388&lt;=NORMA!$S$18),"CUMPLE","NO CUMPLE")</f>
        <v>NO CUMPLE</v>
      </c>
      <c r="AI388" s="51" t="str">
        <f>IF($I388&gt;NORMA!$D$32,"NO CUMPLE","CUMPLE")</f>
        <v>CUMPLE</v>
      </c>
    </row>
    <row r="389" spans="1:35" ht="14.25" customHeight="1" x14ac:dyDescent="0.35">
      <c r="A389" s="91" t="s">
        <v>57</v>
      </c>
      <c r="B389" s="91" t="s">
        <v>58</v>
      </c>
      <c r="C389" s="56">
        <v>43871</v>
      </c>
      <c r="D389" s="52">
        <v>0.66666666666666596</v>
      </c>
      <c r="E389" s="53">
        <v>10.4</v>
      </c>
      <c r="F389" s="53">
        <v>54.51</v>
      </c>
      <c r="G389" s="53">
        <v>52.9</v>
      </c>
      <c r="H389" s="44">
        <v>10</v>
      </c>
      <c r="I389" s="54">
        <v>0.6</v>
      </c>
      <c r="J389" s="54">
        <v>0.749</v>
      </c>
      <c r="K389" s="92">
        <v>4.18</v>
      </c>
      <c r="L389" s="55">
        <v>0.23780000000000001</v>
      </c>
      <c r="M389" s="99">
        <v>1.77</v>
      </c>
      <c r="N389" s="50">
        <v>7.85</v>
      </c>
      <c r="O389" s="50">
        <v>17300</v>
      </c>
      <c r="P389" s="51" t="str">
        <f>IF($M389&lt;NORMA!$D$7,"NO CUMPLE","CUMPLE")</f>
        <v>CUMPLE</v>
      </c>
      <c r="Q389" s="51" t="str">
        <f>IF($E389&gt;NORMA!$D$8,"NO CUMPLE","CUMPLE")</f>
        <v>CUMPLE</v>
      </c>
      <c r="R389" s="51" t="str">
        <f>IF($F389&gt;NORMA!$D$9,"NO CUMPLE","CUMPLE")</f>
        <v>CUMPLE</v>
      </c>
      <c r="S389" s="51" t="str">
        <f>IF($K389&gt;NORMA!$D$10,"NO CUMPLE","CUMPLE")</f>
        <v>CUMPLE</v>
      </c>
      <c r="T389" s="51" t="str">
        <f>IF($J389&gt;NORMA!$D$11,"NO CUMPLE","CUMPLE")</f>
        <v>CUMPLE</v>
      </c>
      <c r="U389" s="51" t="str">
        <f>IF($G389&gt;NORMA!$D$12,"NO CUMPLE","CUMPLE")</f>
        <v>CUMPLE</v>
      </c>
      <c r="V389" s="51" t="str">
        <f>IF($H389&gt;NORMA!$D$13,"NO CUMPLE","CUMPLE")</f>
        <v>CUMPLE</v>
      </c>
      <c r="W389" s="51" t="str">
        <f>IF($O389&gt;NORMA!$D$14,"NO CUMPLE","CUMPLE")</f>
        <v>CUMPLE</v>
      </c>
      <c r="X389" s="51" t="str">
        <f>IF(AND($N389&gt;=NORMA!$Q$4, $N389&lt;=NORMA!$R$4),"CUMPLE","NO CUMPLE")</f>
        <v>CUMPLE</v>
      </c>
      <c r="Y389" s="51" t="str">
        <f>IF($I389&gt;NORMA!$D$16,"NO CUMPLE","CUMPLE")</f>
        <v>CUMPLE</v>
      </c>
      <c r="Z389" s="51" t="str">
        <f>IF($M389&lt;NORMA!$D$23,"NO CUMPLE","CUMPLE")</f>
        <v>CUMPLE</v>
      </c>
      <c r="AA389" s="51" t="str">
        <f>IF($E389&gt;NORMA!$D$24,"NO CUMPLE","CUMPLE")</f>
        <v>CUMPLE</v>
      </c>
      <c r="AB389" s="51" t="str">
        <f>IF($F389&gt;NORMA!$D$25,"NO CUMPLE","CUMPLE")</f>
        <v>CUMPLE</v>
      </c>
      <c r="AC389" s="51" t="str">
        <f>IF($K389&gt;NORMA!$D$26,"NO CUMPLE","CUMPLE")</f>
        <v>CUMPLE</v>
      </c>
      <c r="AD389" s="51" t="str">
        <f>IF($J389&gt;NORMA!$D$27,"NO CUMPLE","CUMPLE")</f>
        <v>CUMPLE</v>
      </c>
      <c r="AE389" s="51" t="str">
        <f>IF($G389&gt;NORMA!$D$28,"NO CUMPLE","CUMPLE")</f>
        <v>NO CUMPLE</v>
      </c>
      <c r="AF389" s="51" t="str">
        <f>IF($H389&gt;NORMA!$D$29,"NO CUMPLE","CUMPLE")</f>
        <v>CUMPLE</v>
      </c>
      <c r="AG389" s="51" t="str">
        <f>IF($O389&gt;NORMA!$D$30,"NO CUMPLE","CUMPLE")</f>
        <v>CUMPLE</v>
      </c>
      <c r="AH389" s="51" t="str">
        <f>IF(AND($N389&gt;=NORMA!$R$18, $N389&lt;=NORMA!$S$18),"CUMPLE","NO CUMPLE")</f>
        <v>CUMPLE</v>
      </c>
      <c r="AI389" s="51" t="str">
        <f>IF($I389&gt;NORMA!$D$32,"NO CUMPLE","CUMPLE")</f>
        <v>CUMPLE</v>
      </c>
    </row>
    <row r="390" spans="1:35" ht="14.25" customHeight="1" x14ac:dyDescent="0.35">
      <c r="A390" s="91" t="s">
        <v>59</v>
      </c>
      <c r="B390" s="91" t="s">
        <v>58</v>
      </c>
      <c r="C390" s="56">
        <v>43999</v>
      </c>
      <c r="D390" s="52">
        <v>0.66666666666666596</v>
      </c>
      <c r="E390" s="53">
        <v>79.2</v>
      </c>
      <c r="F390" s="53">
        <v>255</v>
      </c>
      <c r="G390" s="53">
        <v>140</v>
      </c>
      <c r="H390" s="53">
        <v>31.1</v>
      </c>
      <c r="I390" s="54">
        <v>4.24</v>
      </c>
      <c r="J390" s="54">
        <v>2.899</v>
      </c>
      <c r="K390" s="92">
        <v>29.2</v>
      </c>
      <c r="L390" s="55">
        <v>8.6199999999999999E-2</v>
      </c>
      <c r="M390" s="99">
        <v>2.0499999999999998</v>
      </c>
      <c r="N390" s="50">
        <v>7.77</v>
      </c>
      <c r="O390" s="50">
        <v>5490000</v>
      </c>
      <c r="P390" s="51" t="str">
        <f>IF($M390&lt;NORMA!$D$7,"NO CUMPLE","CUMPLE")</f>
        <v>CUMPLE</v>
      </c>
      <c r="Q390" s="51" t="str">
        <f>IF($E390&gt;NORMA!$D$8,"NO CUMPLE","CUMPLE")</f>
        <v>CUMPLE</v>
      </c>
      <c r="R390" s="51" t="str">
        <f>IF($F390&gt;NORMA!$D$9,"NO CUMPLE","CUMPLE")</f>
        <v>CUMPLE</v>
      </c>
      <c r="S390" s="51" t="str">
        <f>IF($K390&gt;NORMA!$D$10,"NO CUMPLE","CUMPLE")</f>
        <v>CUMPLE</v>
      </c>
      <c r="T390" s="51" t="str">
        <f>IF($J390&gt;NORMA!$D$11,"NO CUMPLE","CUMPLE")</f>
        <v>CUMPLE</v>
      </c>
      <c r="U390" s="51" t="str">
        <f>IF($G390&gt;NORMA!$D$12,"NO CUMPLE","CUMPLE")</f>
        <v>CUMPLE</v>
      </c>
      <c r="V390" s="51" t="str">
        <f>IF($H390&gt;NORMA!$D$13,"NO CUMPLE","CUMPLE")</f>
        <v>NO CUMPLE</v>
      </c>
      <c r="W390" s="51" t="str">
        <f>IF($O390&gt;NORMA!$D$14,"NO CUMPLE","CUMPLE")</f>
        <v>NO CUMPLE</v>
      </c>
      <c r="X390" s="51" t="str">
        <f>IF(AND($N390&gt;=NORMA!$Q$4, $N390&lt;=NORMA!$R$4),"CUMPLE","NO CUMPLE")</f>
        <v>CUMPLE</v>
      </c>
      <c r="Y390" s="51" t="str">
        <f>IF($I390&gt;NORMA!$D$16,"NO CUMPLE","CUMPLE")</f>
        <v>NO CUMPLE</v>
      </c>
      <c r="Z390" s="51" t="str">
        <f>IF($M390&lt;NORMA!$D$23,"NO CUMPLE","CUMPLE")</f>
        <v>CUMPLE</v>
      </c>
      <c r="AA390" s="51" t="str">
        <f>IF($E390&gt;NORMA!$D$24,"NO CUMPLE","CUMPLE")</f>
        <v>CUMPLE</v>
      </c>
      <c r="AB390" s="51" t="str">
        <f>IF($F390&gt;NORMA!$D$25,"NO CUMPLE","CUMPLE")</f>
        <v>NO CUMPLE</v>
      </c>
      <c r="AC390" s="51" t="str">
        <f>IF($K390&gt;NORMA!$D$26,"NO CUMPLE","CUMPLE")</f>
        <v>NO CUMPLE</v>
      </c>
      <c r="AD390" s="51" t="str">
        <f>IF($J390&gt;NORMA!$D$27,"NO CUMPLE","CUMPLE")</f>
        <v>CUMPLE</v>
      </c>
      <c r="AE390" s="51" t="str">
        <f>IF($G390&gt;NORMA!$D$28,"NO CUMPLE","CUMPLE")</f>
        <v>NO CUMPLE</v>
      </c>
      <c r="AF390" s="51" t="str">
        <f>IF($H390&gt;NORMA!$D$29,"NO CUMPLE","CUMPLE")</f>
        <v>NO CUMPLE</v>
      </c>
      <c r="AG390" s="51" t="str">
        <f>IF($O390&gt;NORMA!$D$30,"NO CUMPLE","CUMPLE")</f>
        <v>NO CUMPLE</v>
      </c>
      <c r="AH390" s="51" t="str">
        <f>IF(AND($N390&gt;=NORMA!$R$18, $N390&lt;=NORMA!$S$18),"CUMPLE","NO CUMPLE")</f>
        <v>CUMPLE</v>
      </c>
      <c r="AI390" s="51" t="str">
        <f>IF($I390&gt;NORMA!$D$32,"NO CUMPLE","CUMPLE")</f>
        <v>NO CUMPLE</v>
      </c>
    </row>
    <row r="391" spans="1:35" ht="14.25" customHeight="1" x14ac:dyDescent="0.35">
      <c r="A391" s="91" t="s">
        <v>60</v>
      </c>
      <c r="B391" s="91" t="s">
        <v>58</v>
      </c>
      <c r="C391" s="56">
        <v>44008</v>
      </c>
      <c r="D391" s="52">
        <v>0.25</v>
      </c>
      <c r="E391" s="53">
        <v>40</v>
      </c>
      <c r="F391" s="53">
        <v>107</v>
      </c>
      <c r="G391" s="53">
        <v>21.8</v>
      </c>
      <c r="H391" s="44">
        <v>10</v>
      </c>
      <c r="I391" s="54">
        <v>1.26</v>
      </c>
      <c r="J391" s="54">
        <v>2.1520000000000001</v>
      </c>
      <c r="K391" s="92">
        <v>20</v>
      </c>
      <c r="L391" s="55">
        <v>0.1023</v>
      </c>
      <c r="M391" s="99">
        <v>0.55000000000000004</v>
      </c>
      <c r="N391" s="50">
        <v>7.44</v>
      </c>
      <c r="O391" s="50">
        <v>1550000</v>
      </c>
      <c r="P391" s="51" t="str">
        <f>IF($M391&lt;NORMA!$D$7,"NO CUMPLE","CUMPLE")</f>
        <v>CUMPLE</v>
      </c>
      <c r="Q391" s="51" t="str">
        <f>IF($E391&gt;NORMA!$D$8,"NO CUMPLE","CUMPLE")</f>
        <v>CUMPLE</v>
      </c>
      <c r="R391" s="51" t="str">
        <f>IF($F391&gt;NORMA!$D$9,"NO CUMPLE","CUMPLE")</f>
        <v>CUMPLE</v>
      </c>
      <c r="S391" s="51" t="str">
        <f>IF($K391&gt;NORMA!$D$10,"NO CUMPLE","CUMPLE")</f>
        <v>CUMPLE</v>
      </c>
      <c r="T391" s="51" t="str">
        <f>IF($J391&gt;NORMA!$D$11,"NO CUMPLE","CUMPLE")</f>
        <v>CUMPLE</v>
      </c>
      <c r="U391" s="51" t="str">
        <f>IF($G391&gt;NORMA!$D$12,"NO CUMPLE","CUMPLE")</f>
        <v>CUMPLE</v>
      </c>
      <c r="V391" s="51" t="str">
        <f>IF($H391&gt;NORMA!$D$13,"NO CUMPLE","CUMPLE")</f>
        <v>CUMPLE</v>
      </c>
      <c r="W391" s="51" t="str">
        <f>IF($O391&gt;NORMA!$D$14,"NO CUMPLE","CUMPLE")</f>
        <v>NO CUMPLE</v>
      </c>
      <c r="X391" s="51" t="str">
        <f>IF(AND($N391&gt;=NORMA!$Q$4, $N391&lt;=NORMA!$R$4),"CUMPLE","NO CUMPLE")</f>
        <v>CUMPLE</v>
      </c>
      <c r="Y391" s="51" t="str">
        <f>IF($I391&gt;NORMA!$D$16,"NO CUMPLE","CUMPLE")</f>
        <v>CUMPLE</v>
      </c>
      <c r="Z391" s="51" t="str">
        <f>IF($M391&lt;NORMA!$D$23,"NO CUMPLE","CUMPLE")</f>
        <v>NO CUMPLE</v>
      </c>
      <c r="AA391" s="51" t="str">
        <f>IF($E391&gt;NORMA!$D$24,"NO CUMPLE","CUMPLE")</f>
        <v>CUMPLE</v>
      </c>
      <c r="AB391" s="51" t="str">
        <f>IF($F391&gt;NORMA!$D$25,"NO CUMPLE","CUMPLE")</f>
        <v>CUMPLE</v>
      </c>
      <c r="AC391" s="51" t="str">
        <f>IF($K391&gt;NORMA!$D$26,"NO CUMPLE","CUMPLE")</f>
        <v>NO CUMPLE</v>
      </c>
      <c r="AD391" s="51" t="str">
        <f>IF($J391&gt;NORMA!$D$27,"NO CUMPLE","CUMPLE")</f>
        <v>CUMPLE</v>
      </c>
      <c r="AE391" s="51" t="str">
        <f>IF($G391&gt;NORMA!$D$28,"NO CUMPLE","CUMPLE")</f>
        <v>CUMPLE</v>
      </c>
      <c r="AF391" s="51" t="str">
        <f>IF($H391&gt;NORMA!$D$29,"NO CUMPLE","CUMPLE")</f>
        <v>CUMPLE</v>
      </c>
      <c r="AG391" s="51" t="str">
        <f>IF($O391&gt;NORMA!$D$30,"NO CUMPLE","CUMPLE")</f>
        <v>NO CUMPLE</v>
      </c>
      <c r="AH391" s="51" t="str">
        <f>IF(AND($N391&gt;=NORMA!$R$18, $N391&lt;=NORMA!$S$18),"CUMPLE","NO CUMPLE")</f>
        <v>CUMPLE</v>
      </c>
      <c r="AI391" s="51" t="str">
        <f>IF($I391&gt;NORMA!$D$32,"NO CUMPLE","CUMPLE")</f>
        <v>NO CUMPLE</v>
      </c>
    </row>
    <row r="392" spans="1:35" ht="14.25" customHeight="1" x14ac:dyDescent="0.35">
      <c r="A392" s="91" t="s">
        <v>57</v>
      </c>
      <c r="B392" s="91" t="s">
        <v>58</v>
      </c>
      <c r="C392" s="56">
        <v>44008</v>
      </c>
      <c r="D392" s="52">
        <v>0.41666666666666602</v>
      </c>
      <c r="E392" s="53">
        <v>37.6</v>
      </c>
      <c r="F392" s="53">
        <v>106</v>
      </c>
      <c r="G392" s="53">
        <v>23.3</v>
      </c>
      <c r="H392" s="44">
        <v>10</v>
      </c>
      <c r="I392" s="54">
        <v>1.19</v>
      </c>
      <c r="J392" s="54">
        <v>1.87</v>
      </c>
      <c r="K392" s="92">
        <v>16.600000000000001</v>
      </c>
      <c r="L392" s="55">
        <v>0.33750000000000002</v>
      </c>
      <c r="M392" s="99">
        <v>1.28</v>
      </c>
      <c r="N392" s="50">
        <v>7.27</v>
      </c>
      <c r="O392" s="50">
        <v>921000</v>
      </c>
      <c r="P392" s="51" t="str">
        <f>IF($M392&lt;NORMA!$D$7,"NO CUMPLE","CUMPLE")</f>
        <v>CUMPLE</v>
      </c>
      <c r="Q392" s="51" t="str">
        <f>IF($E392&gt;NORMA!$D$8,"NO CUMPLE","CUMPLE")</f>
        <v>CUMPLE</v>
      </c>
      <c r="R392" s="51" t="str">
        <f>IF($F392&gt;NORMA!$D$9,"NO CUMPLE","CUMPLE")</f>
        <v>CUMPLE</v>
      </c>
      <c r="S392" s="51" t="str">
        <f>IF($K392&gt;NORMA!$D$10,"NO CUMPLE","CUMPLE")</f>
        <v>CUMPLE</v>
      </c>
      <c r="T392" s="51" t="str">
        <f>IF($J392&gt;NORMA!$D$11,"NO CUMPLE","CUMPLE")</f>
        <v>CUMPLE</v>
      </c>
      <c r="U392" s="51" t="str">
        <f>IF($G392&gt;NORMA!$D$12,"NO CUMPLE","CUMPLE")</f>
        <v>CUMPLE</v>
      </c>
      <c r="V392" s="51" t="str">
        <f>IF($H392&gt;NORMA!$D$13,"NO CUMPLE","CUMPLE")</f>
        <v>CUMPLE</v>
      </c>
      <c r="W392" s="51" t="str">
        <f>IF($O392&gt;NORMA!$D$14,"NO CUMPLE","CUMPLE")</f>
        <v>CUMPLE</v>
      </c>
      <c r="X392" s="51" t="str">
        <f>IF(AND($N392&gt;=NORMA!$Q$4, $N392&lt;=NORMA!$R$4),"CUMPLE","NO CUMPLE")</f>
        <v>CUMPLE</v>
      </c>
      <c r="Y392" s="51" t="str">
        <f>IF($I392&gt;NORMA!$D$16,"NO CUMPLE","CUMPLE")</f>
        <v>CUMPLE</v>
      </c>
      <c r="Z392" s="51" t="str">
        <f>IF($M392&lt;NORMA!$D$23,"NO CUMPLE","CUMPLE")</f>
        <v>CUMPLE</v>
      </c>
      <c r="AA392" s="51" t="str">
        <f>IF($E392&gt;NORMA!$D$24,"NO CUMPLE","CUMPLE")</f>
        <v>CUMPLE</v>
      </c>
      <c r="AB392" s="51" t="str">
        <f>IF($F392&gt;NORMA!$D$25,"NO CUMPLE","CUMPLE")</f>
        <v>CUMPLE</v>
      </c>
      <c r="AC392" s="51" t="str">
        <f>IF($K392&gt;NORMA!$D$26,"NO CUMPLE","CUMPLE")</f>
        <v>NO CUMPLE</v>
      </c>
      <c r="AD392" s="51" t="str">
        <f>IF($J392&gt;NORMA!$D$27,"NO CUMPLE","CUMPLE")</f>
        <v>CUMPLE</v>
      </c>
      <c r="AE392" s="51" t="str">
        <f>IF($G392&gt;NORMA!$D$28,"NO CUMPLE","CUMPLE")</f>
        <v>CUMPLE</v>
      </c>
      <c r="AF392" s="51" t="str">
        <f>IF($H392&gt;NORMA!$D$29,"NO CUMPLE","CUMPLE")</f>
        <v>CUMPLE</v>
      </c>
      <c r="AG392" s="51" t="str">
        <f>IF($O392&gt;NORMA!$D$30,"NO CUMPLE","CUMPLE")</f>
        <v>NO CUMPLE</v>
      </c>
      <c r="AH392" s="51" t="str">
        <f>IF(AND($N392&gt;=NORMA!$R$18, $N392&lt;=NORMA!$S$18),"CUMPLE","NO CUMPLE")</f>
        <v>CUMPLE</v>
      </c>
      <c r="AI392" s="51" t="str">
        <f>IF($I392&gt;NORMA!$D$32,"NO CUMPLE","CUMPLE")</f>
        <v>NO CUMPLE</v>
      </c>
    </row>
    <row r="393" spans="1:35" ht="14.25" customHeight="1" x14ac:dyDescent="0.35">
      <c r="A393" s="91" t="s">
        <v>59</v>
      </c>
      <c r="B393" s="91" t="s">
        <v>58</v>
      </c>
      <c r="C393" s="56">
        <v>44015</v>
      </c>
      <c r="D393" s="52">
        <v>0.25</v>
      </c>
      <c r="E393" s="53">
        <v>23.8</v>
      </c>
      <c r="F393" s="53">
        <v>54</v>
      </c>
      <c r="G393" s="53">
        <v>19</v>
      </c>
      <c r="H393" s="44">
        <v>10</v>
      </c>
      <c r="I393" s="54">
        <v>0.43</v>
      </c>
      <c r="J393" s="54">
        <v>0.95299999999999996</v>
      </c>
      <c r="K393" s="92">
        <v>9.9499999999999993</v>
      </c>
      <c r="L393" s="55">
        <v>3.8799999999999994E-2</v>
      </c>
      <c r="M393" s="99">
        <v>2.74</v>
      </c>
      <c r="N393" s="50">
        <v>6.7</v>
      </c>
      <c r="O393" s="50">
        <v>488</v>
      </c>
      <c r="P393" s="51" t="str">
        <f>IF($M393&lt;NORMA!$D$7,"NO CUMPLE","CUMPLE")</f>
        <v>CUMPLE</v>
      </c>
      <c r="Q393" s="51" t="str">
        <f>IF($E393&gt;NORMA!$D$8,"NO CUMPLE","CUMPLE")</f>
        <v>CUMPLE</v>
      </c>
      <c r="R393" s="51" t="str">
        <f>IF($F393&gt;NORMA!$D$9,"NO CUMPLE","CUMPLE")</f>
        <v>CUMPLE</v>
      </c>
      <c r="S393" s="51" t="str">
        <f>IF($K393&gt;NORMA!$D$10,"NO CUMPLE","CUMPLE")</f>
        <v>CUMPLE</v>
      </c>
      <c r="T393" s="51" t="str">
        <f>IF($J393&gt;NORMA!$D$11,"NO CUMPLE","CUMPLE")</f>
        <v>CUMPLE</v>
      </c>
      <c r="U393" s="51" t="str">
        <f>IF($G393&gt;NORMA!$D$12,"NO CUMPLE","CUMPLE")</f>
        <v>CUMPLE</v>
      </c>
      <c r="V393" s="51" t="str">
        <f>IF($H393&gt;NORMA!$D$13,"NO CUMPLE","CUMPLE")</f>
        <v>CUMPLE</v>
      </c>
      <c r="W393" s="51" t="str">
        <f>IF($O393&gt;NORMA!$D$14,"NO CUMPLE","CUMPLE")</f>
        <v>CUMPLE</v>
      </c>
      <c r="X393" s="51" t="str">
        <f>IF(AND($N393&gt;=NORMA!$Q$4, $N393&lt;=NORMA!$R$4),"CUMPLE","NO CUMPLE")</f>
        <v>CUMPLE</v>
      </c>
      <c r="Y393" s="51" t="str">
        <f>IF($I393&gt;NORMA!$D$16,"NO CUMPLE","CUMPLE")</f>
        <v>CUMPLE</v>
      </c>
      <c r="Z393" s="51" t="str">
        <f>IF($M393&lt;NORMA!$D$23,"NO CUMPLE","CUMPLE")</f>
        <v>CUMPLE</v>
      </c>
      <c r="AA393" s="51" t="str">
        <f>IF($E393&gt;NORMA!$D$24,"NO CUMPLE","CUMPLE")</f>
        <v>CUMPLE</v>
      </c>
      <c r="AB393" s="51" t="str">
        <f>IF($F393&gt;NORMA!$D$25,"NO CUMPLE","CUMPLE")</f>
        <v>CUMPLE</v>
      </c>
      <c r="AC393" s="51" t="str">
        <f>IF($K393&gt;NORMA!$D$26,"NO CUMPLE","CUMPLE")</f>
        <v>NO CUMPLE</v>
      </c>
      <c r="AD393" s="51" t="str">
        <f>IF($J393&gt;NORMA!$D$27,"NO CUMPLE","CUMPLE")</f>
        <v>CUMPLE</v>
      </c>
      <c r="AE393" s="51" t="str">
        <f>IF($G393&gt;NORMA!$D$28,"NO CUMPLE","CUMPLE")</f>
        <v>CUMPLE</v>
      </c>
      <c r="AF393" s="51" t="str">
        <f>IF($H393&gt;NORMA!$D$29,"NO CUMPLE","CUMPLE")</f>
        <v>CUMPLE</v>
      </c>
      <c r="AG393" s="51" t="str">
        <f>IF($O393&gt;NORMA!$D$30,"NO CUMPLE","CUMPLE")</f>
        <v>CUMPLE</v>
      </c>
      <c r="AH393" s="51" t="str">
        <f>IF(AND($N393&gt;=NORMA!$R$18, $N393&lt;=NORMA!$S$18),"CUMPLE","NO CUMPLE")</f>
        <v>CUMPLE</v>
      </c>
      <c r="AI393" s="51" t="str">
        <f>IF($I393&gt;NORMA!$D$32,"NO CUMPLE","CUMPLE")</f>
        <v>CUMPLE</v>
      </c>
    </row>
    <row r="394" spans="1:35" ht="14.25" customHeight="1" x14ac:dyDescent="0.35">
      <c r="A394" s="91" t="s">
        <v>57</v>
      </c>
      <c r="B394" s="91" t="s">
        <v>58</v>
      </c>
      <c r="C394" s="56">
        <v>44022</v>
      </c>
      <c r="D394" s="52">
        <v>0.33333333333333298</v>
      </c>
      <c r="E394" s="53">
        <v>33.299999999999997</v>
      </c>
      <c r="F394" s="53">
        <v>517</v>
      </c>
      <c r="G394" s="53">
        <v>26</v>
      </c>
      <c r="H394" s="44">
        <v>10</v>
      </c>
      <c r="I394" s="54">
        <v>1.22</v>
      </c>
      <c r="J394" s="54">
        <v>1.821</v>
      </c>
      <c r="K394" s="92">
        <v>17.899999999999999</v>
      </c>
      <c r="L394" s="55">
        <v>0.30069999999999997</v>
      </c>
      <c r="M394" s="99">
        <v>1.65</v>
      </c>
      <c r="N394" s="50">
        <v>7.68</v>
      </c>
      <c r="O394" s="50">
        <v>497000</v>
      </c>
      <c r="P394" s="51" t="str">
        <f>IF($M394&lt;NORMA!$D$7,"NO CUMPLE","CUMPLE")</f>
        <v>CUMPLE</v>
      </c>
      <c r="Q394" s="51" t="str">
        <f>IF($E394&gt;NORMA!$D$8,"NO CUMPLE","CUMPLE")</f>
        <v>CUMPLE</v>
      </c>
      <c r="R394" s="51" t="str">
        <f>IF($F394&gt;NORMA!$D$9,"NO CUMPLE","CUMPLE")</f>
        <v>NO CUMPLE</v>
      </c>
      <c r="S394" s="51" t="str">
        <f>IF($K394&gt;NORMA!$D$10,"NO CUMPLE","CUMPLE")</f>
        <v>CUMPLE</v>
      </c>
      <c r="T394" s="51" t="str">
        <f>IF($J394&gt;NORMA!$D$11,"NO CUMPLE","CUMPLE")</f>
        <v>CUMPLE</v>
      </c>
      <c r="U394" s="51" t="str">
        <f>IF($G394&gt;NORMA!$D$12,"NO CUMPLE","CUMPLE")</f>
        <v>CUMPLE</v>
      </c>
      <c r="V394" s="51" t="str">
        <f>IF($H394&gt;NORMA!$D$13,"NO CUMPLE","CUMPLE")</f>
        <v>CUMPLE</v>
      </c>
      <c r="W394" s="51" t="str">
        <f>IF($O394&gt;NORMA!$D$14,"NO CUMPLE","CUMPLE")</f>
        <v>CUMPLE</v>
      </c>
      <c r="X394" s="51" t="str">
        <f>IF(AND($N394&gt;=NORMA!$Q$4, $N394&lt;=NORMA!$R$4),"CUMPLE","NO CUMPLE")</f>
        <v>CUMPLE</v>
      </c>
      <c r="Y394" s="51" t="str">
        <f>IF($I394&gt;NORMA!$D$16,"NO CUMPLE","CUMPLE")</f>
        <v>CUMPLE</v>
      </c>
      <c r="Z394" s="51" t="str">
        <f>IF($M394&lt;NORMA!$D$23,"NO CUMPLE","CUMPLE")</f>
        <v>CUMPLE</v>
      </c>
      <c r="AA394" s="51" t="str">
        <f>IF($E394&gt;NORMA!$D$24,"NO CUMPLE","CUMPLE")</f>
        <v>CUMPLE</v>
      </c>
      <c r="AB394" s="51" t="str">
        <f>IF($F394&gt;NORMA!$D$25,"NO CUMPLE","CUMPLE")</f>
        <v>NO CUMPLE</v>
      </c>
      <c r="AC394" s="51" t="str">
        <f>IF($K394&gt;NORMA!$D$26,"NO CUMPLE","CUMPLE")</f>
        <v>NO CUMPLE</v>
      </c>
      <c r="AD394" s="51" t="str">
        <f>IF($J394&gt;NORMA!$D$27,"NO CUMPLE","CUMPLE")</f>
        <v>CUMPLE</v>
      </c>
      <c r="AE394" s="51" t="str">
        <f>IF($G394&gt;NORMA!$D$28,"NO CUMPLE","CUMPLE")</f>
        <v>CUMPLE</v>
      </c>
      <c r="AF394" s="51" t="str">
        <f>IF($H394&gt;NORMA!$D$29,"NO CUMPLE","CUMPLE")</f>
        <v>CUMPLE</v>
      </c>
      <c r="AG394" s="51" t="str">
        <f>IF($O394&gt;NORMA!$D$30,"NO CUMPLE","CUMPLE")</f>
        <v>NO CUMPLE</v>
      </c>
      <c r="AH394" s="51" t="str">
        <f>IF(AND($N394&gt;=NORMA!$R$18, $N394&lt;=NORMA!$S$18),"CUMPLE","NO CUMPLE")</f>
        <v>CUMPLE</v>
      </c>
      <c r="AI394" s="51" t="str">
        <f>IF($I394&gt;NORMA!$D$32,"NO CUMPLE","CUMPLE")</f>
        <v>NO CUMPLE</v>
      </c>
    </row>
    <row r="395" spans="1:35" ht="14.25" customHeight="1" x14ac:dyDescent="0.35">
      <c r="A395" s="91" t="s">
        <v>60</v>
      </c>
      <c r="B395" s="91" t="s">
        <v>58</v>
      </c>
      <c r="C395" s="56">
        <v>44022</v>
      </c>
      <c r="D395" s="52">
        <v>0.41666666666666602</v>
      </c>
      <c r="E395" s="53">
        <v>33.299999999999997</v>
      </c>
      <c r="F395" s="53">
        <v>489</v>
      </c>
      <c r="G395" s="53">
        <v>20</v>
      </c>
      <c r="H395" s="44">
        <v>10</v>
      </c>
      <c r="I395" s="54">
        <v>0.98</v>
      </c>
      <c r="J395" s="54">
        <v>1.972</v>
      </c>
      <c r="K395" s="92">
        <v>23</v>
      </c>
      <c r="L395" s="55">
        <v>0.13119999999999998</v>
      </c>
      <c r="M395" s="99">
        <v>5.63</v>
      </c>
      <c r="N395" s="50">
        <v>7.96</v>
      </c>
      <c r="O395" s="50">
        <v>172000</v>
      </c>
      <c r="P395" s="51" t="str">
        <f>IF($M395&lt;NORMA!$D$7,"NO CUMPLE","CUMPLE")</f>
        <v>CUMPLE</v>
      </c>
      <c r="Q395" s="51" t="str">
        <f>IF($E395&gt;NORMA!$D$8,"NO CUMPLE","CUMPLE")</f>
        <v>CUMPLE</v>
      </c>
      <c r="R395" s="51" t="str">
        <f>IF($F395&gt;NORMA!$D$9,"NO CUMPLE","CUMPLE")</f>
        <v>NO CUMPLE</v>
      </c>
      <c r="S395" s="51" t="str">
        <f>IF($K395&gt;NORMA!$D$10,"NO CUMPLE","CUMPLE")</f>
        <v>CUMPLE</v>
      </c>
      <c r="T395" s="51" t="str">
        <f>IF($J395&gt;NORMA!$D$11,"NO CUMPLE","CUMPLE")</f>
        <v>CUMPLE</v>
      </c>
      <c r="U395" s="51" t="str">
        <f>IF($G395&gt;NORMA!$D$12,"NO CUMPLE","CUMPLE")</f>
        <v>CUMPLE</v>
      </c>
      <c r="V395" s="51" t="str">
        <f>IF($H395&gt;NORMA!$D$13,"NO CUMPLE","CUMPLE")</f>
        <v>CUMPLE</v>
      </c>
      <c r="W395" s="51" t="str">
        <f>IF($O395&gt;NORMA!$D$14,"NO CUMPLE","CUMPLE")</f>
        <v>CUMPLE</v>
      </c>
      <c r="X395" s="51" t="str">
        <f>IF(AND($N395&gt;=NORMA!$Q$4, $N395&lt;=NORMA!$R$4),"CUMPLE","NO CUMPLE")</f>
        <v>CUMPLE</v>
      </c>
      <c r="Y395" s="51" t="str">
        <f>IF($I395&gt;NORMA!$D$16,"NO CUMPLE","CUMPLE")</f>
        <v>CUMPLE</v>
      </c>
      <c r="Z395" s="51" t="str">
        <f>IF($M395&lt;NORMA!$D$23,"NO CUMPLE","CUMPLE")</f>
        <v>CUMPLE</v>
      </c>
      <c r="AA395" s="51" t="str">
        <f>IF($E395&gt;NORMA!$D$24,"NO CUMPLE","CUMPLE")</f>
        <v>CUMPLE</v>
      </c>
      <c r="AB395" s="51" t="str">
        <f>IF($F395&gt;NORMA!$D$25,"NO CUMPLE","CUMPLE")</f>
        <v>NO CUMPLE</v>
      </c>
      <c r="AC395" s="51" t="str">
        <f>IF($K395&gt;NORMA!$D$26,"NO CUMPLE","CUMPLE")</f>
        <v>NO CUMPLE</v>
      </c>
      <c r="AD395" s="51" t="str">
        <f>IF($J395&gt;NORMA!$D$27,"NO CUMPLE","CUMPLE")</f>
        <v>CUMPLE</v>
      </c>
      <c r="AE395" s="51" t="str">
        <f>IF($G395&gt;NORMA!$D$28,"NO CUMPLE","CUMPLE")</f>
        <v>CUMPLE</v>
      </c>
      <c r="AF395" s="51" t="str">
        <f>IF($H395&gt;NORMA!$D$29,"NO CUMPLE","CUMPLE")</f>
        <v>CUMPLE</v>
      </c>
      <c r="AG395" s="51" t="str">
        <f>IF($O395&gt;NORMA!$D$30,"NO CUMPLE","CUMPLE")</f>
        <v>NO CUMPLE</v>
      </c>
      <c r="AH395" s="51" t="str">
        <f>IF(AND($N395&gt;=NORMA!$R$18, $N395&lt;=NORMA!$S$18),"CUMPLE","NO CUMPLE")</f>
        <v>CUMPLE</v>
      </c>
      <c r="AI395" s="51" t="str">
        <f>IF($I395&gt;NORMA!$D$32,"NO CUMPLE","CUMPLE")</f>
        <v>CUMPLE</v>
      </c>
    </row>
    <row r="396" spans="1:35" ht="14.25" customHeight="1" x14ac:dyDescent="0.35">
      <c r="A396" s="91" t="s">
        <v>57</v>
      </c>
      <c r="B396" s="91" t="s">
        <v>58</v>
      </c>
      <c r="C396" s="56">
        <v>44084</v>
      </c>
      <c r="D396" s="52">
        <v>0.58333333333333337</v>
      </c>
      <c r="E396" s="53">
        <v>52</v>
      </c>
      <c r="F396" s="53">
        <v>57.6</v>
      </c>
      <c r="G396" s="53">
        <v>38</v>
      </c>
      <c r="H396" s="44">
        <v>10</v>
      </c>
      <c r="I396" s="54">
        <v>0.9</v>
      </c>
      <c r="J396" s="54">
        <v>1.4370000000000001</v>
      </c>
      <c r="K396" s="92">
        <v>5.48</v>
      </c>
      <c r="L396" s="55">
        <v>0.25800000000000001</v>
      </c>
      <c r="M396" s="99">
        <v>0.56000000000000005</v>
      </c>
      <c r="N396" s="50">
        <v>7.34</v>
      </c>
      <c r="O396" s="50">
        <v>1050</v>
      </c>
      <c r="P396" s="51" t="str">
        <f>IF($M396&lt;NORMA!$D$7,"NO CUMPLE","CUMPLE")</f>
        <v>CUMPLE</v>
      </c>
      <c r="Q396" s="51" t="str">
        <f>IF($E396&gt;NORMA!$D$8,"NO CUMPLE","CUMPLE")</f>
        <v>CUMPLE</v>
      </c>
      <c r="R396" s="51" t="str">
        <f>IF($F396&gt;NORMA!$D$9,"NO CUMPLE","CUMPLE")</f>
        <v>CUMPLE</v>
      </c>
      <c r="S396" s="51" t="str">
        <f>IF($K396&gt;NORMA!$D$10,"NO CUMPLE","CUMPLE")</f>
        <v>CUMPLE</v>
      </c>
      <c r="T396" s="51" t="str">
        <f>IF($J396&gt;NORMA!$D$11,"NO CUMPLE","CUMPLE")</f>
        <v>CUMPLE</v>
      </c>
      <c r="U396" s="51" t="str">
        <f>IF($G396&gt;NORMA!$D$12,"NO CUMPLE","CUMPLE")</f>
        <v>CUMPLE</v>
      </c>
      <c r="V396" s="51" t="str">
        <f>IF($H396&gt;NORMA!$D$13,"NO CUMPLE","CUMPLE")</f>
        <v>CUMPLE</v>
      </c>
      <c r="W396" s="51" t="str">
        <f>IF($O396&gt;NORMA!$D$14,"NO CUMPLE","CUMPLE")</f>
        <v>CUMPLE</v>
      </c>
      <c r="X396" s="51" t="str">
        <f>IF(AND($N396&gt;=NORMA!$Q$4, $N396&lt;=NORMA!$R$4),"CUMPLE","NO CUMPLE")</f>
        <v>CUMPLE</v>
      </c>
      <c r="Y396" s="51" t="str">
        <f>IF($I396&gt;NORMA!$D$16,"NO CUMPLE","CUMPLE")</f>
        <v>CUMPLE</v>
      </c>
      <c r="Z396" s="51" t="str">
        <f>IF($M396&lt;NORMA!$D$23,"NO CUMPLE","CUMPLE")</f>
        <v>NO CUMPLE</v>
      </c>
      <c r="AA396" s="51" t="str">
        <f>IF($E396&gt;NORMA!$D$24,"NO CUMPLE","CUMPLE")</f>
        <v>CUMPLE</v>
      </c>
      <c r="AB396" s="51" t="str">
        <f>IF($F396&gt;NORMA!$D$25,"NO CUMPLE","CUMPLE")</f>
        <v>CUMPLE</v>
      </c>
      <c r="AC396" s="51" t="str">
        <f>IF($K396&gt;NORMA!$D$26,"NO CUMPLE","CUMPLE")</f>
        <v>CUMPLE</v>
      </c>
      <c r="AD396" s="51" t="str">
        <f>IF($J396&gt;NORMA!$D$27,"NO CUMPLE","CUMPLE")</f>
        <v>CUMPLE</v>
      </c>
      <c r="AE396" s="51" t="str">
        <f>IF($G396&gt;NORMA!$D$28,"NO CUMPLE","CUMPLE")</f>
        <v>CUMPLE</v>
      </c>
      <c r="AF396" s="51" t="str">
        <f>IF($H396&gt;NORMA!$D$29,"NO CUMPLE","CUMPLE")</f>
        <v>CUMPLE</v>
      </c>
      <c r="AG396" s="51" t="str">
        <f>IF($O396&gt;NORMA!$D$30,"NO CUMPLE","CUMPLE")</f>
        <v>CUMPLE</v>
      </c>
      <c r="AH396" s="51" t="str">
        <f>IF(AND($N396&gt;=NORMA!$R$18, $N396&lt;=NORMA!$S$18),"CUMPLE","NO CUMPLE")</f>
        <v>CUMPLE</v>
      </c>
      <c r="AI396" s="51" t="str">
        <f>IF($I396&gt;NORMA!$D$32,"NO CUMPLE","CUMPLE")</f>
        <v>CUMPLE</v>
      </c>
    </row>
    <row r="397" spans="1:35" ht="14.25" customHeight="1" x14ac:dyDescent="0.35">
      <c r="A397" s="91" t="s">
        <v>60</v>
      </c>
      <c r="B397" s="91" t="s">
        <v>58</v>
      </c>
      <c r="C397" s="106">
        <v>44098</v>
      </c>
      <c r="D397" s="52">
        <v>0.66666666666666663</v>
      </c>
      <c r="E397" s="53">
        <v>85</v>
      </c>
      <c r="F397" s="53">
        <v>218</v>
      </c>
      <c r="G397" s="53">
        <v>66</v>
      </c>
      <c r="H397" s="44">
        <v>10</v>
      </c>
      <c r="I397" s="54">
        <v>2.5499999999999998</v>
      </c>
      <c r="J397" s="54">
        <v>3.722</v>
      </c>
      <c r="K397" s="92">
        <v>4.25</v>
      </c>
      <c r="L397" s="55">
        <v>0.23200000000000001</v>
      </c>
      <c r="M397" s="99">
        <v>0.42</v>
      </c>
      <c r="N397" s="50">
        <v>7.91</v>
      </c>
      <c r="O397" s="50">
        <v>214</v>
      </c>
      <c r="P397" s="51" t="str">
        <f>IF($M397&lt;NORMA!$D$7,"NO CUMPLE","CUMPLE")</f>
        <v>NO CUMPLE</v>
      </c>
      <c r="Q397" s="51" t="str">
        <f>IF($E397&gt;NORMA!$D$8,"NO CUMPLE","CUMPLE")</f>
        <v>CUMPLE</v>
      </c>
      <c r="R397" s="51" t="str">
        <f>IF($F397&gt;NORMA!$D$9,"NO CUMPLE","CUMPLE")</f>
        <v>CUMPLE</v>
      </c>
      <c r="S397" s="51" t="str">
        <f>IF($K397&gt;NORMA!$D$10,"NO CUMPLE","CUMPLE")</f>
        <v>CUMPLE</v>
      </c>
      <c r="T397" s="51" t="str">
        <f>IF($J397&gt;NORMA!$D$11,"NO CUMPLE","CUMPLE")</f>
        <v>CUMPLE</v>
      </c>
      <c r="U397" s="51" t="str">
        <f>IF($G397&gt;NORMA!$D$12,"NO CUMPLE","CUMPLE")</f>
        <v>CUMPLE</v>
      </c>
      <c r="V397" s="51" t="str">
        <f>IF($H397&gt;NORMA!$D$13,"NO CUMPLE","CUMPLE")</f>
        <v>CUMPLE</v>
      </c>
      <c r="W397" s="51" t="str">
        <f>IF($O397&gt;NORMA!$D$14,"NO CUMPLE","CUMPLE")</f>
        <v>CUMPLE</v>
      </c>
      <c r="X397" s="51" t="str">
        <f>IF(AND($N397&gt;=NORMA!$Q$4, $N397&lt;=NORMA!$R$4),"CUMPLE","NO CUMPLE")</f>
        <v>CUMPLE</v>
      </c>
      <c r="Y397" s="51" t="str">
        <f>IF($I397&gt;NORMA!$D$16,"NO CUMPLE","CUMPLE")</f>
        <v>CUMPLE</v>
      </c>
      <c r="Z397" s="51" t="str">
        <f>IF($M397&lt;NORMA!$D$23,"NO CUMPLE","CUMPLE")</f>
        <v>NO CUMPLE</v>
      </c>
      <c r="AA397" s="51" t="str">
        <f>IF($E397&gt;NORMA!$D$24,"NO CUMPLE","CUMPLE")</f>
        <v>NO CUMPLE</v>
      </c>
      <c r="AB397" s="51" t="str">
        <f>IF($F397&gt;NORMA!$D$25,"NO CUMPLE","CUMPLE")</f>
        <v>NO CUMPLE</v>
      </c>
      <c r="AC397" s="51" t="str">
        <f>IF($K397&gt;NORMA!$D$26,"NO CUMPLE","CUMPLE")</f>
        <v>CUMPLE</v>
      </c>
      <c r="AD397" s="51" t="str">
        <f>IF($J397&gt;NORMA!$D$27,"NO CUMPLE","CUMPLE")</f>
        <v>CUMPLE</v>
      </c>
      <c r="AE397" s="51" t="str">
        <f>IF($G397&gt;NORMA!$D$28,"NO CUMPLE","CUMPLE")</f>
        <v>NO CUMPLE</v>
      </c>
      <c r="AF397" s="51" t="str">
        <f>IF($H397&gt;NORMA!$D$29,"NO CUMPLE","CUMPLE")</f>
        <v>CUMPLE</v>
      </c>
      <c r="AG397" s="51" t="str">
        <f>IF($O397&gt;NORMA!$D$30,"NO CUMPLE","CUMPLE")</f>
        <v>CUMPLE</v>
      </c>
      <c r="AH397" s="51" t="str">
        <f>IF(AND($N397&gt;=NORMA!$R$18, $N397&lt;=NORMA!$S$18),"CUMPLE","NO CUMPLE")</f>
        <v>CUMPLE</v>
      </c>
      <c r="AI397" s="51" t="str">
        <f>IF($I397&gt;NORMA!$D$32,"NO CUMPLE","CUMPLE")</f>
        <v>NO CUMPLE</v>
      </c>
    </row>
    <row r="398" spans="1:35" ht="14.25" customHeight="1" x14ac:dyDescent="0.35">
      <c r="A398" s="91" t="s">
        <v>60</v>
      </c>
      <c r="B398" s="91" t="s">
        <v>58</v>
      </c>
      <c r="C398" s="106">
        <v>44105</v>
      </c>
      <c r="D398" s="52">
        <v>0.33333333333333331</v>
      </c>
      <c r="E398" s="53">
        <v>13.4</v>
      </c>
      <c r="F398" s="53">
        <v>52.7</v>
      </c>
      <c r="G398" s="53">
        <v>20</v>
      </c>
      <c r="H398" s="44">
        <v>10</v>
      </c>
      <c r="I398" s="54">
        <v>0.5</v>
      </c>
      <c r="J398" s="54">
        <v>0.64300000000000002</v>
      </c>
      <c r="K398" s="92">
        <v>10.1</v>
      </c>
      <c r="L398" s="55">
        <v>0.1181</v>
      </c>
      <c r="M398" s="99">
        <v>3.1</v>
      </c>
      <c r="N398" s="50">
        <v>7.41</v>
      </c>
      <c r="O398" s="50">
        <v>1</v>
      </c>
      <c r="P398" s="51" t="str">
        <f>IF($M398&lt;NORMA!$D$7,"NO CUMPLE","CUMPLE")</f>
        <v>CUMPLE</v>
      </c>
      <c r="Q398" s="51" t="str">
        <f>IF($E398&gt;NORMA!$D$8,"NO CUMPLE","CUMPLE")</f>
        <v>CUMPLE</v>
      </c>
      <c r="R398" s="51" t="str">
        <f>IF($F398&gt;NORMA!$D$9,"NO CUMPLE","CUMPLE")</f>
        <v>CUMPLE</v>
      </c>
      <c r="S398" s="51" t="str">
        <f>IF($K398&gt;NORMA!$D$10,"NO CUMPLE","CUMPLE")</f>
        <v>CUMPLE</v>
      </c>
      <c r="T398" s="51" t="str">
        <f>IF($J398&gt;NORMA!$D$11,"NO CUMPLE","CUMPLE")</f>
        <v>CUMPLE</v>
      </c>
      <c r="U398" s="51" t="str">
        <f>IF($G398&gt;NORMA!$D$12,"NO CUMPLE","CUMPLE")</f>
        <v>CUMPLE</v>
      </c>
      <c r="V398" s="51" t="str">
        <f>IF($H398&gt;NORMA!$D$13,"NO CUMPLE","CUMPLE")</f>
        <v>CUMPLE</v>
      </c>
      <c r="W398" s="51" t="str">
        <f>IF($O398&gt;NORMA!$D$14,"NO CUMPLE","CUMPLE")</f>
        <v>CUMPLE</v>
      </c>
      <c r="X398" s="51" t="str">
        <f>IF(AND($N398&gt;=NORMA!$Q$4, $N398&lt;=NORMA!$R$4),"CUMPLE","NO CUMPLE")</f>
        <v>CUMPLE</v>
      </c>
      <c r="Y398" s="51" t="str">
        <f>IF($I398&gt;NORMA!$D$16,"NO CUMPLE","CUMPLE")</f>
        <v>CUMPLE</v>
      </c>
      <c r="Z398" s="51" t="str">
        <f>IF($M398&lt;NORMA!$D$23,"NO CUMPLE","CUMPLE")</f>
        <v>CUMPLE</v>
      </c>
      <c r="AA398" s="51" t="str">
        <f>IF($E398&gt;NORMA!$D$24,"NO CUMPLE","CUMPLE")</f>
        <v>CUMPLE</v>
      </c>
      <c r="AB398" s="51" t="str">
        <f>IF($F398&gt;NORMA!$D$25,"NO CUMPLE","CUMPLE")</f>
        <v>CUMPLE</v>
      </c>
      <c r="AC398" s="51" t="str">
        <f>IF($K398&gt;NORMA!$D$26,"NO CUMPLE","CUMPLE")</f>
        <v>NO CUMPLE</v>
      </c>
      <c r="AD398" s="51" t="str">
        <f>IF($J398&gt;NORMA!$D$27,"NO CUMPLE","CUMPLE")</f>
        <v>CUMPLE</v>
      </c>
      <c r="AE398" s="51" t="str">
        <f>IF($G398&gt;NORMA!$D$28,"NO CUMPLE","CUMPLE")</f>
        <v>CUMPLE</v>
      </c>
      <c r="AF398" s="51" t="str">
        <f>IF($H398&gt;NORMA!$D$29,"NO CUMPLE","CUMPLE")</f>
        <v>CUMPLE</v>
      </c>
      <c r="AG398" s="51" t="str">
        <f>IF($O398&gt;NORMA!$D$30,"NO CUMPLE","CUMPLE")</f>
        <v>CUMPLE</v>
      </c>
      <c r="AH398" s="51" t="str">
        <f>IF(AND($N398&gt;=NORMA!$R$18, $N398&lt;=NORMA!$S$18),"CUMPLE","NO CUMPLE")</f>
        <v>CUMPLE</v>
      </c>
      <c r="AI398" s="51" t="str">
        <f>IF($I398&gt;NORMA!$D$32,"NO CUMPLE","CUMPLE")</f>
        <v>CUMPLE</v>
      </c>
    </row>
    <row r="399" spans="1:35" ht="14.25" customHeight="1" x14ac:dyDescent="0.35">
      <c r="A399" s="91" t="s">
        <v>59</v>
      </c>
      <c r="B399" s="91" t="s">
        <v>58</v>
      </c>
      <c r="C399" s="106">
        <v>44105</v>
      </c>
      <c r="D399" s="52">
        <v>0.58333333333333337</v>
      </c>
      <c r="E399" s="53">
        <v>114</v>
      </c>
      <c r="F399" s="53">
        <v>253</v>
      </c>
      <c r="G399" s="53">
        <v>16</v>
      </c>
      <c r="H399" s="53">
        <v>161</v>
      </c>
      <c r="I399" s="54">
        <v>3.75</v>
      </c>
      <c r="J399" s="54">
        <v>3.62</v>
      </c>
      <c r="K399" s="92">
        <v>32.6</v>
      </c>
      <c r="L399" s="55">
        <v>8.4900000000000003E-2</v>
      </c>
      <c r="M399" s="99">
        <v>2.92</v>
      </c>
      <c r="N399" s="50">
        <v>8.23</v>
      </c>
      <c r="O399" s="50">
        <v>2</v>
      </c>
      <c r="P399" s="51" t="str">
        <f>IF($M399&lt;NORMA!$D$7,"NO CUMPLE","CUMPLE")</f>
        <v>CUMPLE</v>
      </c>
      <c r="Q399" s="51" t="str">
        <f>IF($E399&gt;NORMA!$D$8,"NO CUMPLE","CUMPLE")</f>
        <v>CUMPLE</v>
      </c>
      <c r="R399" s="51" t="str">
        <f>IF($F399&gt;NORMA!$D$9,"NO CUMPLE","CUMPLE")</f>
        <v>CUMPLE</v>
      </c>
      <c r="S399" s="51" t="str">
        <f>IF($K399&gt;NORMA!$D$10,"NO CUMPLE","CUMPLE")</f>
        <v>CUMPLE</v>
      </c>
      <c r="T399" s="51" t="str">
        <f>IF($J399&gt;NORMA!$D$11,"NO CUMPLE","CUMPLE")</f>
        <v>CUMPLE</v>
      </c>
      <c r="U399" s="51" t="str">
        <f>IF($G399&gt;NORMA!$D$12,"NO CUMPLE","CUMPLE")</f>
        <v>CUMPLE</v>
      </c>
      <c r="V399" s="51" t="str">
        <f>IF($H399&gt;NORMA!$D$13,"NO CUMPLE","CUMPLE")</f>
        <v>NO CUMPLE</v>
      </c>
      <c r="W399" s="51" t="str">
        <f>IF($O399&gt;NORMA!$D$14,"NO CUMPLE","CUMPLE")</f>
        <v>CUMPLE</v>
      </c>
      <c r="X399" s="51" t="str">
        <f>IF(AND($N399&gt;=NORMA!$Q$4, $N399&lt;=NORMA!$R$4),"CUMPLE","NO CUMPLE")</f>
        <v>CUMPLE</v>
      </c>
      <c r="Y399" s="51" t="str">
        <f>IF($I399&gt;NORMA!$D$16,"NO CUMPLE","CUMPLE")</f>
        <v>CUMPLE</v>
      </c>
      <c r="Z399" s="51" t="str">
        <f>IF($M399&lt;NORMA!$D$23,"NO CUMPLE","CUMPLE")</f>
        <v>CUMPLE</v>
      </c>
      <c r="AA399" s="51" t="str">
        <f>IF($E399&gt;NORMA!$D$24,"NO CUMPLE","CUMPLE")</f>
        <v>NO CUMPLE</v>
      </c>
      <c r="AB399" s="51" t="str">
        <f>IF($F399&gt;NORMA!$D$25,"NO CUMPLE","CUMPLE")</f>
        <v>NO CUMPLE</v>
      </c>
      <c r="AC399" s="51" t="str">
        <f>IF($K399&gt;NORMA!$D$26,"NO CUMPLE","CUMPLE")</f>
        <v>NO CUMPLE</v>
      </c>
      <c r="AD399" s="51" t="str">
        <f>IF($J399&gt;NORMA!$D$27,"NO CUMPLE","CUMPLE")</f>
        <v>CUMPLE</v>
      </c>
      <c r="AE399" s="51" t="str">
        <f>IF($G399&gt;NORMA!$D$28,"NO CUMPLE","CUMPLE")</f>
        <v>CUMPLE</v>
      </c>
      <c r="AF399" s="51" t="str">
        <f>IF($H399&gt;NORMA!$D$29,"NO CUMPLE","CUMPLE")</f>
        <v>NO CUMPLE</v>
      </c>
      <c r="AG399" s="51" t="str">
        <f>IF($O399&gt;NORMA!$D$30,"NO CUMPLE","CUMPLE")</f>
        <v>CUMPLE</v>
      </c>
      <c r="AH399" s="51" t="str">
        <f>IF(AND($N399&gt;=NORMA!$R$18, $N399&lt;=NORMA!$S$18),"CUMPLE","NO CUMPLE")</f>
        <v>CUMPLE</v>
      </c>
      <c r="AI399" s="51" t="str">
        <f>IF($I399&gt;NORMA!$D$32,"NO CUMPLE","CUMPLE")</f>
        <v>NO CUMPLE</v>
      </c>
    </row>
    <row r="400" spans="1:35" ht="14.25" hidden="1" customHeight="1" x14ac:dyDescent="0.35">
      <c r="A400" s="120"/>
      <c r="B400" s="120"/>
      <c r="C400" s="120"/>
      <c r="D400" s="71"/>
      <c r="E400" s="72"/>
      <c r="F400" s="72"/>
      <c r="G400" s="72"/>
      <c r="H400" s="72"/>
      <c r="I400" s="73"/>
      <c r="J400" s="73"/>
      <c r="K400" s="121"/>
      <c r="L400" s="122"/>
      <c r="M400" s="73"/>
      <c r="N400" s="73"/>
      <c r="O400" s="120"/>
      <c r="P400" s="366" t="s">
        <v>44</v>
      </c>
      <c r="Q400" s="346"/>
      <c r="R400" s="346"/>
      <c r="S400" s="346"/>
      <c r="T400" s="346"/>
      <c r="U400" s="346"/>
      <c r="V400" s="346"/>
      <c r="W400" s="346"/>
      <c r="X400" s="346"/>
      <c r="Y400" s="347"/>
      <c r="Z400" s="367" t="s">
        <v>45</v>
      </c>
      <c r="AA400" s="346"/>
      <c r="AB400" s="346"/>
      <c r="AC400" s="346"/>
      <c r="AD400" s="346"/>
      <c r="AE400" s="346"/>
      <c r="AF400" s="346"/>
      <c r="AG400" s="346"/>
      <c r="AH400" s="346"/>
      <c r="AI400" s="347"/>
    </row>
    <row r="401" spans="1:35" ht="14.25" hidden="1" customHeight="1" x14ac:dyDescent="0.35">
      <c r="A401" s="120"/>
      <c r="B401" s="120"/>
      <c r="C401" s="120"/>
      <c r="D401" s="71"/>
      <c r="E401" s="72"/>
      <c r="F401" s="72"/>
      <c r="G401" s="72"/>
      <c r="H401" s="72"/>
      <c r="I401" s="73"/>
      <c r="J401" s="73"/>
      <c r="K401" s="121"/>
      <c r="L401" s="122"/>
      <c r="M401" s="73"/>
      <c r="N401" s="73"/>
      <c r="O401" s="120"/>
      <c r="P401" s="30" t="s">
        <v>53</v>
      </c>
      <c r="Q401" s="31" t="s">
        <v>25</v>
      </c>
      <c r="R401" s="31" t="s">
        <v>11</v>
      </c>
      <c r="S401" s="32" t="s">
        <v>51</v>
      </c>
      <c r="T401" s="33" t="s">
        <v>50</v>
      </c>
      <c r="U401" s="31" t="s">
        <v>14</v>
      </c>
      <c r="V401" s="31" t="s">
        <v>49</v>
      </c>
      <c r="W401" s="34" t="s">
        <v>54</v>
      </c>
      <c r="X401" s="30" t="s">
        <v>18</v>
      </c>
      <c r="Y401" s="32" t="s">
        <v>21</v>
      </c>
      <c r="Z401" s="35" t="s">
        <v>53</v>
      </c>
      <c r="AA401" s="36" t="s">
        <v>25</v>
      </c>
      <c r="AB401" s="36" t="s">
        <v>11</v>
      </c>
      <c r="AC401" s="37" t="s">
        <v>51</v>
      </c>
      <c r="AD401" s="38" t="s">
        <v>50</v>
      </c>
      <c r="AE401" s="36" t="s">
        <v>14</v>
      </c>
      <c r="AF401" s="36" t="s">
        <v>49</v>
      </c>
      <c r="AG401" s="39" t="s">
        <v>54</v>
      </c>
      <c r="AH401" s="35" t="s">
        <v>18</v>
      </c>
      <c r="AI401" s="37" t="s">
        <v>21</v>
      </c>
    </row>
    <row r="402" spans="1:35" ht="14.25" hidden="1" customHeight="1" x14ac:dyDescent="0.35">
      <c r="A402" s="120"/>
      <c r="B402" s="120"/>
      <c r="C402" s="120"/>
      <c r="D402" s="71"/>
      <c r="E402" s="72"/>
      <c r="F402" s="72"/>
      <c r="G402" s="72"/>
      <c r="H402" s="72"/>
      <c r="I402" s="73"/>
      <c r="J402" s="73"/>
      <c r="K402" s="121"/>
      <c r="L402" s="359" t="s">
        <v>62</v>
      </c>
      <c r="M402" s="360"/>
      <c r="N402" s="365">
        <v>2010</v>
      </c>
      <c r="O402" s="123" t="s">
        <v>63</v>
      </c>
      <c r="P402" s="124">
        <f t="shared" ref="P402:AI402" si="0">COUNTIF(P$3:P$10,"CUMPLE")</f>
        <v>8</v>
      </c>
      <c r="Q402" s="124">
        <f t="shared" si="0"/>
        <v>8</v>
      </c>
      <c r="R402" s="124">
        <f t="shared" si="0"/>
        <v>8</v>
      </c>
      <c r="S402" s="124">
        <f t="shared" si="0"/>
        <v>8</v>
      </c>
      <c r="T402" s="124">
        <f t="shared" si="0"/>
        <v>7</v>
      </c>
      <c r="U402" s="124">
        <f t="shared" si="0"/>
        <v>8</v>
      </c>
      <c r="V402" s="124">
        <f t="shared" si="0"/>
        <v>7</v>
      </c>
      <c r="W402" s="124">
        <f t="shared" si="0"/>
        <v>8</v>
      </c>
      <c r="X402" s="124">
        <f t="shared" si="0"/>
        <v>8</v>
      </c>
      <c r="Y402" s="124">
        <f t="shared" si="0"/>
        <v>8</v>
      </c>
      <c r="Z402" s="124">
        <f t="shared" si="0"/>
        <v>0</v>
      </c>
      <c r="AA402" s="124">
        <f t="shared" si="0"/>
        <v>8</v>
      </c>
      <c r="AB402" s="124">
        <f t="shared" si="0"/>
        <v>7</v>
      </c>
      <c r="AC402" s="124">
        <f t="shared" si="0"/>
        <v>6</v>
      </c>
      <c r="AD402" s="124">
        <f t="shared" si="0"/>
        <v>7</v>
      </c>
      <c r="AE402" s="124">
        <f t="shared" si="0"/>
        <v>7</v>
      </c>
      <c r="AF402" s="124">
        <f t="shared" si="0"/>
        <v>7</v>
      </c>
      <c r="AG402" s="124">
        <f t="shared" si="0"/>
        <v>8</v>
      </c>
      <c r="AH402" s="124">
        <f t="shared" si="0"/>
        <v>6</v>
      </c>
      <c r="AI402" s="124">
        <f t="shared" si="0"/>
        <v>8</v>
      </c>
    </row>
    <row r="403" spans="1:35" ht="14.25" hidden="1" customHeight="1" x14ac:dyDescent="0.35">
      <c r="A403" s="120"/>
      <c r="B403" s="120"/>
      <c r="C403" s="120"/>
      <c r="D403" s="71"/>
      <c r="E403" s="72"/>
      <c r="F403" s="72"/>
      <c r="G403" s="72"/>
      <c r="H403" s="72"/>
      <c r="I403" s="73"/>
      <c r="J403" s="73"/>
      <c r="K403" s="121"/>
      <c r="L403" s="361"/>
      <c r="M403" s="362"/>
      <c r="N403" s="350"/>
      <c r="O403" s="123" t="s">
        <v>64</v>
      </c>
      <c r="P403" s="124">
        <f t="shared" ref="P403:AI403" si="1">COUNTIF(P$3:P$10,"NO CUMPLE")</f>
        <v>0</v>
      </c>
      <c r="Q403" s="124">
        <f t="shared" si="1"/>
        <v>0</v>
      </c>
      <c r="R403" s="124">
        <f t="shared" si="1"/>
        <v>0</v>
      </c>
      <c r="S403" s="124">
        <f t="shared" si="1"/>
        <v>0</v>
      </c>
      <c r="T403" s="124">
        <f t="shared" si="1"/>
        <v>1</v>
      </c>
      <c r="U403" s="124">
        <f t="shared" si="1"/>
        <v>0</v>
      </c>
      <c r="V403" s="124">
        <f t="shared" si="1"/>
        <v>1</v>
      </c>
      <c r="W403" s="124">
        <f t="shared" si="1"/>
        <v>0</v>
      </c>
      <c r="X403" s="124">
        <f t="shared" si="1"/>
        <v>0</v>
      </c>
      <c r="Y403" s="124">
        <f t="shared" si="1"/>
        <v>0</v>
      </c>
      <c r="Z403" s="124">
        <f t="shared" si="1"/>
        <v>8</v>
      </c>
      <c r="AA403" s="124">
        <f t="shared" si="1"/>
        <v>0</v>
      </c>
      <c r="AB403" s="124">
        <f t="shared" si="1"/>
        <v>1</v>
      </c>
      <c r="AC403" s="124">
        <f t="shared" si="1"/>
        <v>2</v>
      </c>
      <c r="AD403" s="124">
        <f t="shared" si="1"/>
        <v>1</v>
      </c>
      <c r="AE403" s="124">
        <f t="shared" si="1"/>
        <v>1</v>
      </c>
      <c r="AF403" s="124">
        <f t="shared" si="1"/>
        <v>1</v>
      </c>
      <c r="AG403" s="124">
        <f t="shared" si="1"/>
        <v>0</v>
      </c>
      <c r="AH403" s="124">
        <f t="shared" si="1"/>
        <v>2</v>
      </c>
      <c r="AI403" s="124">
        <f t="shared" si="1"/>
        <v>0</v>
      </c>
    </row>
    <row r="404" spans="1:35" ht="14.25" hidden="1" customHeight="1" x14ac:dyDescent="0.35">
      <c r="A404" s="120"/>
      <c r="B404" s="120"/>
      <c r="C404" s="120"/>
      <c r="D404" s="71"/>
      <c r="E404" s="72"/>
      <c r="F404" s="72"/>
      <c r="G404" s="72"/>
      <c r="H404" s="72"/>
      <c r="I404" s="73"/>
      <c r="J404" s="73"/>
      <c r="K404" s="121"/>
      <c r="L404" s="361"/>
      <c r="M404" s="362"/>
      <c r="N404" s="365">
        <v>2011</v>
      </c>
      <c r="O404" s="123" t="s">
        <v>63</v>
      </c>
      <c r="P404" s="124">
        <f t="shared" ref="P404:AI404" si="2">COUNTIF(P$11:P$30,"CUMPLE")</f>
        <v>20</v>
      </c>
      <c r="Q404" s="124">
        <f t="shared" si="2"/>
        <v>20</v>
      </c>
      <c r="R404" s="124">
        <f t="shared" si="2"/>
        <v>20</v>
      </c>
      <c r="S404" s="124">
        <f t="shared" si="2"/>
        <v>20</v>
      </c>
      <c r="T404" s="124">
        <f t="shared" si="2"/>
        <v>19</v>
      </c>
      <c r="U404" s="124">
        <f t="shared" si="2"/>
        <v>20</v>
      </c>
      <c r="V404" s="124">
        <f t="shared" si="2"/>
        <v>19</v>
      </c>
      <c r="W404" s="124">
        <f t="shared" si="2"/>
        <v>20</v>
      </c>
      <c r="X404" s="124">
        <f t="shared" si="2"/>
        <v>20</v>
      </c>
      <c r="Y404" s="124">
        <f t="shared" si="2"/>
        <v>20</v>
      </c>
      <c r="Z404" s="124">
        <f t="shared" si="2"/>
        <v>0</v>
      </c>
      <c r="AA404" s="124">
        <f t="shared" si="2"/>
        <v>20</v>
      </c>
      <c r="AB404" s="124">
        <f t="shared" si="2"/>
        <v>16</v>
      </c>
      <c r="AC404" s="124">
        <f t="shared" si="2"/>
        <v>18</v>
      </c>
      <c r="AD404" s="124">
        <f t="shared" si="2"/>
        <v>19</v>
      </c>
      <c r="AE404" s="124">
        <f t="shared" si="2"/>
        <v>20</v>
      </c>
      <c r="AF404" s="124">
        <f t="shared" si="2"/>
        <v>18</v>
      </c>
      <c r="AG404" s="124">
        <f t="shared" si="2"/>
        <v>20</v>
      </c>
      <c r="AH404" s="124">
        <f t="shared" si="2"/>
        <v>18</v>
      </c>
      <c r="AI404" s="124">
        <f t="shared" si="2"/>
        <v>20</v>
      </c>
    </row>
    <row r="405" spans="1:35" ht="14.25" hidden="1" customHeight="1" x14ac:dyDescent="0.35">
      <c r="A405" s="120"/>
      <c r="B405" s="120"/>
      <c r="C405" s="120"/>
      <c r="D405" s="71"/>
      <c r="E405" s="72"/>
      <c r="F405" s="72"/>
      <c r="G405" s="72"/>
      <c r="H405" s="72"/>
      <c r="I405" s="73"/>
      <c r="J405" s="73"/>
      <c r="K405" s="121"/>
      <c r="L405" s="361"/>
      <c r="M405" s="362"/>
      <c r="N405" s="350"/>
      <c r="O405" s="123" t="s">
        <v>64</v>
      </c>
      <c r="P405" s="124">
        <f t="shared" ref="P405:AI405" si="3">COUNTIF(P$11:P$30,"NO CUMPLE")</f>
        <v>0</v>
      </c>
      <c r="Q405" s="124">
        <f t="shared" si="3"/>
        <v>0</v>
      </c>
      <c r="R405" s="124">
        <f t="shared" si="3"/>
        <v>0</v>
      </c>
      <c r="S405" s="124">
        <f t="shared" si="3"/>
        <v>0</v>
      </c>
      <c r="T405" s="124">
        <f t="shared" si="3"/>
        <v>1</v>
      </c>
      <c r="U405" s="124">
        <f t="shared" si="3"/>
        <v>0</v>
      </c>
      <c r="V405" s="124">
        <f t="shared" si="3"/>
        <v>1</v>
      </c>
      <c r="W405" s="124">
        <f t="shared" si="3"/>
        <v>0</v>
      </c>
      <c r="X405" s="124">
        <f t="shared" si="3"/>
        <v>0</v>
      </c>
      <c r="Y405" s="124">
        <f t="shared" si="3"/>
        <v>0</v>
      </c>
      <c r="Z405" s="124">
        <f t="shared" si="3"/>
        <v>20</v>
      </c>
      <c r="AA405" s="124">
        <f t="shared" si="3"/>
        <v>0</v>
      </c>
      <c r="AB405" s="124">
        <f t="shared" si="3"/>
        <v>4</v>
      </c>
      <c r="AC405" s="124">
        <f t="shared" si="3"/>
        <v>2</v>
      </c>
      <c r="AD405" s="124">
        <f t="shared" si="3"/>
        <v>1</v>
      </c>
      <c r="AE405" s="124">
        <f t="shared" si="3"/>
        <v>0</v>
      </c>
      <c r="AF405" s="124">
        <f t="shared" si="3"/>
        <v>2</v>
      </c>
      <c r="AG405" s="124">
        <f t="shared" si="3"/>
        <v>0</v>
      </c>
      <c r="AH405" s="124">
        <f t="shared" si="3"/>
        <v>2</v>
      </c>
      <c r="AI405" s="124">
        <f t="shared" si="3"/>
        <v>0</v>
      </c>
    </row>
    <row r="406" spans="1:35" ht="14.25" hidden="1" customHeight="1" x14ac:dyDescent="0.35">
      <c r="A406" s="120"/>
      <c r="B406" s="120"/>
      <c r="C406" s="120"/>
      <c r="D406" s="71"/>
      <c r="E406" s="72"/>
      <c r="F406" s="72"/>
      <c r="G406" s="72"/>
      <c r="H406" s="72"/>
      <c r="I406" s="73"/>
      <c r="J406" s="73"/>
      <c r="K406" s="121"/>
      <c r="L406" s="361"/>
      <c r="M406" s="362"/>
      <c r="N406" s="365">
        <v>2012</v>
      </c>
      <c r="O406" s="123" t="s">
        <v>63</v>
      </c>
      <c r="P406" s="124">
        <f t="shared" ref="P406:AI406" si="4">COUNTIF(P$31:P$38,"CUMPLE")</f>
        <v>8</v>
      </c>
      <c r="Q406" s="124">
        <f t="shared" si="4"/>
        <v>8</v>
      </c>
      <c r="R406" s="124">
        <f t="shared" si="4"/>
        <v>8</v>
      </c>
      <c r="S406" s="124">
        <f t="shared" si="4"/>
        <v>8</v>
      </c>
      <c r="T406" s="124">
        <f t="shared" si="4"/>
        <v>6</v>
      </c>
      <c r="U406" s="124">
        <f t="shared" si="4"/>
        <v>7</v>
      </c>
      <c r="V406" s="124">
        <f t="shared" si="4"/>
        <v>8</v>
      </c>
      <c r="W406" s="124">
        <f t="shared" si="4"/>
        <v>8</v>
      </c>
      <c r="X406" s="124">
        <f t="shared" si="4"/>
        <v>8</v>
      </c>
      <c r="Y406" s="124">
        <f t="shared" si="4"/>
        <v>8</v>
      </c>
      <c r="Z406" s="124">
        <f t="shared" si="4"/>
        <v>0</v>
      </c>
      <c r="AA406" s="124">
        <f t="shared" si="4"/>
        <v>8</v>
      </c>
      <c r="AB406" s="124">
        <f t="shared" si="4"/>
        <v>8</v>
      </c>
      <c r="AC406" s="124">
        <f t="shared" si="4"/>
        <v>7</v>
      </c>
      <c r="AD406" s="124">
        <f t="shared" si="4"/>
        <v>6</v>
      </c>
      <c r="AE406" s="124">
        <f t="shared" si="4"/>
        <v>7</v>
      </c>
      <c r="AF406" s="124">
        <f t="shared" si="4"/>
        <v>8</v>
      </c>
      <c r="AG406" s="124">
        <f t="shared" si="4"/>
        <v>8</v>
      </c>
      <c r="AH406" s="124">
        <f t="shared" si="4"/>
        <v>8</v>
      </c>
      <c r="AI406" s="124">
        <f t="shared" si="4"/>
        <v>8</v>
      </c>
    </row>
    <row r="407" spans="1:35" ht="14.25" hidden="1" customHeight="1" x14ac:dyDescent="0.35">
      <c r="A407" s="120"/>
      <c r="B407" s="120"/>
      <c r="C407" s="120"/>
      <c r="D407" s="71"/>
      <c r="E407" s="72"/>
      <c r="F407" s="72"/>
      <c r="G407" s="72"/>
      <c r="H407" s="72"/>
      <c r="I407" s="73"/>
      <c r="J407" s="73"/>
      <c r="K407" s="121"/>
      <c r="L407" s="361"/>
      <c r="M407" s="362"/>
      <c r="N407" s="350"/>
      <c r="O407" s="123" t="s">
        <v>64</v>
      </c>
      <c r="P407" s="124">
        <f t="shared" ref="P407:AI407" si="5">COUNTIF(P$31:P$38,"NO CUMPLE")</f>
        <v>0</v>
      </c>
      <c r="Q407" s="124">
        <f t="shared" si="5"/>
        <v>0</v>
      </c>
      <c r="R407" s="124">
        <f t="shared" si="5"/>
        <v>0</v>
      </c>
      <c r="S407" s="124">
        <f t="shared" si="5"/>
        <v>0</v>
      </c>
      <c r="T407" s="124">
        <f t="shared" si="5"/>
        <v>2</v>
      </c>
      <c r="U407" s="124">
        <f t="shared" si="5"/>
        <v>1</v>
      </c>
      <c r="V407" s="124">
        <f t="shared" si="5"/>
        <v>0</v>
      </c>
      <c r="W407" s="124">
        <f t="shared" si="5"/>
        <v>0</v>
      </c>
      <c r="X407" s="124">
        <f t="shared" si="5"/>
        <v>0</v>
      </c>
      <c r="Y407" s="124">
        <f t="shared" si="5"/>
        <v>0</v>
      </c>
      <c r="Z407" s="124">
        <f t="shared" si="5"/>
        <v>8</v>
      </c>
      <c r="AA407" s="124">
        <f t="shared" si="5"/>
        <v>0</v>
      </c>
      <c r="AB407" s="124">
        <f t="shared" si="5"/>
        <v>0</v>
      </c>
      <c r="AC407" s="124">
        <f t="shared" si="5"/>
        <v>1</v>
      </c>
      <c r="AD407" s="124">
        <f t="shared" si="5"/>
        <v>2</v>
      </c>
      <c r="AE407" s="124">
        <f t="shared" si="5"/>
        <v>1</v>
      </c>
      <c r="AF407" s="124">
        <f t="shared" si="5"/>
        <v>0</v>
      </c>
      <c r="AG407" s="124">
        <f t="shared" si="5"/>
        <v>0</v>
      </c>
      <c r="AH407" s="124">
        <f t="shared" si="5"/>
        <v>0</v>
      </c>
      <c r="AI407" s="124">
        <f t="shared" si="5"/>
        <v>0</v>
      </c>
    </row>
    <row r="408" spans="1:35" ht="14.25" hidden="1" customHeight="1" x14ac:dyDescent="0.35">
      <c r="A408" s="120"/>
      <c r="B408" s="120"/>
      <c r="C408" s="120"/>
      <c r="D408" s="71"/>
      <c r="E408" s="72"/>
      <c r="F408" s="72"/>
      <c r="G408" s="72"/>
      <c r="H408" s="72"/>
      <c r="I408" s="73"/>
      <c r="J408" s="73"/>
      <c r="K408" s="121"/>
      <c r="L408" s="361"/>
      <c r="M408" s="362"/>
      <c r="N408" s="365">
        <v>2013</v>
      </c>
      <c r="O408" s="123" t="s">
        <v>63</v>
      </c>
      <c r="P408" s="124">
        <f t="shared" ref="P408:AI408" si="6">COUNTIF(P$39:P$50,"CUMPLE")</f>
        <v>12</v>
      </c>
      <c r="Q408" s="124">
        <f t="shared" si="6"/>
        <v>12</v>
      </c>
      <c r="R408" s="124">
        <f t="shared" si="6"/>
        <v>12</v>
      </c>
      <c r="S408" s="124">
        <f t="shared" si="6"/>
        <v>12</v>
      </c>
      <c r="T408" s="124">
        <f t="shared" si="6"/>
        <v>12</v>
      </c>
      <c r="U408" s="124">
        <f t="shared" si="6"/>
        <v>12</v>
      </c>
      <c r="V408" s="124">
        <f t="shared" si="6"/>
        <v>12</v>
      </c>
      <c r="W408" s="124">
        <f t="shared" si="6"/>
        <v>12</v>
      </c>
      <c r="X408" s="124">
        <f t="shared" si="6"/>
        <v>12</v>
      </c>
      <c r="Y408" s="124">
        <f t="shared" si="6"/>
        <v>12</v>
      </c>
      <c r="Z408" s="124">
        <f t="shared" si="6"/>
        <v>0</v>
      </c>
      <c r="AA408" s="124">
        <f t="shared" si="6"/>
        <v>12</v>
      </c>
      <c r="AB408" s="124">
        <f t="shared" si="6"/>
        <v>11</v>
      </c>
      <c r="AC408" s="124">
        <f t="shared" si="6"/>
        <v>0</v>
      </c>
      <c r="AD408" s="124">
        <f t="shared" si="6"/>
        <v>12</v>
      </c>
      <c r="AE408" s="124">
        <f t="shared" si="6"/>
        <v>11</v>
      </c>
      <c r="AF408" s="124">
        <f t="shared" si="6"/>
        <v>11</v>
      </c>
      <c r="AG408" s="124">
        <f t="shared" si="6"/>
        <v>12</v>
      </c>
      <c r="AH408" s="124">
        <f t="shared" si="6"/>
        <v>12</v>
      </c>
      <c r="AI408" s="124">
        <f t="shared" si="6"/>
        <v>12</v>
      </c>
    </row>
    <row r="409" spans="1:35" ht="14.25" hidden="1" customHeight="1" x14ac:dyDescent="0.35">
      <c r="A409" s="120"/>
      <c r="B409" s="120"/>
      <c r="C409" s="120"/>
      <c r="D409" s="71"/>
      <c r="E409" s="72"/>
      <c r="F409" s="72"/>
      <c r="G409" s="72"/>
      <c r="H409" s="72"/>
      <c r="I409" s="73"/>
      <c r="J409" s="73"/>
      <c r="K409" s="121"/>
      <c r="L409" s="361"/>
      <c r="M409" s="362"/>
      <c r="N409" s="350"/>
      <c r="O409" s="123" t="s">
        <v>64</v>
      </c>
      <c r="P409" s="124">
        <f t="shared" ref="P409:AI409" si="7">COUNTIF(P$39:P$50,"NO CUMPLE")</f>
        <v>0</v>
      </c>
      <c r="Q409" s="124">
        <f t="shared" si="7"/>
        <v>0</v>
      </c>
      <c r="R409" s="124">
        <f t="shared" si="7"/>
        <v>0</v>
      </c>
      <c r="S409" s="124">
        <f t="shared" si="7"/>
        <v>0</v>
      </c>
      <c r="T409" s="124">
        <f t="shared" si="7"/>
        <v>0</v>
      </c>
      <c r="U409" s="124">
        <f t="shared" si="7"/>
        <v>0</v>
      </c>
      <c r="V409" s="124">
        <f t="shared" si="7"/>
        <v>0</v>
      </c>
      <c r="W409" s="124">
        <f t="shared" si="7"/>
        <v>0</v>
      </c>
      <c r="X409" s="124">
        <f t="shared" si="7"/>
        <v>0</v>
      </c>
      <c r="Y409" s="124">
        <f t="shared" si="7"/>
        <v>0</v>
      </c>
      <c r="Z409" s="124">
        <f t="shared" si="7"/>
        <v>12</v>
      </c>
      <c r="AA409" s="124">
        <f t="shared" si="7"/>
        <v>0</v>
      </c>
      <c r="AB409" s="124">
        <f t="shared" si="7"/>
        <v>1</v>
      </c>
      <c r="AC409" s="124">
        <f t="shared" si="7"/>
        <v>12</v>
      </c>
      <c r="AD409" s="124">
        <f t="shared" si="7"/>
        <v>0</v>
      </c>
      <c r="AE409" s="124">
        <f t="shared" si="7"/>
        <v>1</v>
      </c>
      <c r="AF409" s="124">
        <f t="shared" si="7"/>
        <v>1</v>
      </c>
      <c r="AG409" s="124">
        <f t="shared" si="7"/>
        <v>0</v>
      </c>
      <c r="AH409" s="124">
        <f t="shared" si="7"/>
        <v>0</v>
      </c>
      <c r="AI409" s="124">
        <f t="shared" si="7"/>
        <v>0</v>
      </c>
    </row>
    <row r="410" spans="1:35" ht="14.25" hidden="1" customHeight="1" x14ac:dyDescent="0.35">
      <c r="A410" s="120"/>
      <c r="B410" s="120"/>
      <c r="C410" s="120"/>
      <c r="D410" s="71"/>
      <c r="E410" s="72"/>
      <c r="F410" s="72"/>
      <c r="G410" s="72"/>
      <c r="H410" s="72"/>
      <c r="I410" s="73"/>
      <c r="J410" s="73"/>
      <c r="K410" s="121"/>
      <c r="L410" s="361"/>
      <c r="M410" s="362"/>
      <c r="N410" s="365">
        <v>2014</v>
      </c>
      <c r="O410" s="123" t="s">
        <v>63</v>
      </c>
      <c r="P410" s="124">
        <f t="shared" ref="P410:AI410" si="8">COUNTIF(P$51:P$56,"CUMPLE")</f>
        <v>6</v>
      </c>
      <c r="Q410" s="124">
        <f t="shared" si="8"/>
        <v>6</v>
      </c>
      <c r="R410" s="124">
        <f t="shared" si="8"/>
        <v>5</v>
      </c>
      <c r="S410" s="124">
        <f t="shared" si="8"/>
        <v>6</v>
      </c>
      <c r="T410" s="124">
        <f t="shared" si="8"/>
        <v>6</v>
      </c>
      <c r="U410" s="124">
        <f t="shared" si="8"/>
        <v>6</v>
      </c>
      <c r="V410" s="124">
        <f t="shared" si="8"/>
        <v>6</v>
      </c>
      <c r="W410" s="124">
        <f t="shared" si="8"/>
        <v>6</v>
      </c>
      <c r="X410" s="124">
        <f t="shared" si="8"/>
        <v>6</v>
      </c>
      <c r="Y410" s="124">
        <f t="shared" si="8"/>
        <v>6</v>
      </c>
      <c r="Z410" s="124">
        <f t="shared" si="8"/>
        <v>0</v>
      </c>
      <c r="AA410" s="124">
        <f t="shared" si="8"/>
        <v>6</v>
      </c>
      <c r="AB410" s="124">
        <f t="shared" si="8"/>
        <v>5</v>
      </c>
      <c r="AC410" s="124">
        <f t="shared" si="8"/>
        <v>6</v>
      </c>
      <c r="AD410" s="124">
        <f t="shared" si="8"/>
        <v>6</v>
      </c>
      <c r="AE410" s="124">
        <f t="shared" si="8"/>
        <v>6</v>
      </c>
      <c r="AF410" s="124">
        <f t="shared" si="8"/>
        <v>5</v>
      </c>
      <c r="AG410" s="124">
        <f t="shared" si="8"/>
        <v>6</v>
      </c>
      <c r="AH410" s="124">
        <f t="shared" si="8"/>
        <v>4</v>
      </c>
      <c r="AI410" s="124">
        <f t="shared" si="8"/>
        <v>6</v>
      </c>
    </row>
    <row r="411" spans="1:35" ht="14.25" hidden="1" customHeight="1" x14ac:dyDescent="0.35">
      <c r="A411" s="120"/>
      <c r="B411" s="120"/>
      <c r="C411" s="120"/>
      <c r="D411" s="71"/>
      <c r="E411" s="72"/>
      <c r="F411" s="72"/>
      <c r="G411" s="72"/>
      <c r="H411" s="72"/>
      <c r="I411" s="73"/>
      <c r="J411" s="73"/>
      <c r="K411" s="121"/>
      <c r="L411" s="361"/>
      <c r="M411" s="362"/>
      <c r="N411" s="350"/>
      <c r="O411" s="123" t="s">
        <v>64</v>
      </c>
      <c r="P411" s="124">
        <f t="shared" ref="P411:AI411" si="9">COUNTIF(P$51:P$56,"NO CUMPLE")</f>
        <v>0</v>
      </c>
      <c r="Q411" s="124">
        <f t="shared" si="9"/>
        <v>0</v>
      </c>
      <c r="R411" s="124">
        <f t="shared" si="9"/>
        <v>1</v>
      </c>
      <c r="S411" s="124">
        <f t="shared" si="9"/>
        <v>0</v>
      </c>
      <c r="T411" s="124">
        <f t="shared" si="9"/>
        <v>0</v>
      </c>
      <c r="U411" s="124">
        <f t="shared" si="9"/>
        <v>0</v>
      </c>
      <c r="V411" s="124">
        <f t="shared" si="9"/>
        <v>0</v>
      </c>
      <c r="W411" s="124">
        <f t="shared" si="9"/>
        <v>0</v>
      </c>
      <c r="X411" s="124">
        <f t="shared" si="9"/>
        <v>0</v>
      </c>
      <c r="Y411" s="124">
        <f t="shared" si="9"/>
        <v>0</v>
      </c>
      <c r="Z411" s="124">
        <f t="shared" si="9"/>
        <v>6</v>
      </c>
      <c r="AA411" s="124">
        <f t="shared" si="9"/>
        <v>0</v>
      </c>
      <c r="AB411" s="124">
        <f t="shared" si="9"/>
        <v>1</v>
      </c>
      <c r="AC411" s="124">
        <f t="shared" si="9"/>
        <v>0</v>
      </c>
      <c r="AD411" s="124">
        <f t="shared" si="9"/>
        <v>0</v>
      </c>
      <c r="AE411" s="124">
        <f t="shared" si="9"/>
        <v>0</v>
      </c>
      <c r="AF411" s="124">
        <f t="shared" si="9"/>
        <v>1</v>
      </c>
      <c r="AG411" s="124">
        <f t="shared" si="9"/>
        <v>0</v>
      </c>
      <c r="AH411" s="124">
        <f t="shared" si="9"/>
        <v>2</v>
      </c>
      <c r="AI411" s="124">
        <f t="shared" si="9"/>
        <v>0</v>
      </c>
    </row>
    <row r="412" spans="1:35" ht="14.25" hidden="1" customHeight="1" x14ac:dyDescent="0.35">
      <c r="A412" s="120"/>
      <c r="B412" s="120"/>
      <c r="C412" s="120"/>
      <c r="D412" s="71"/>
      <c r="E412" s="72"/>
      <c r="F412" s="72"/>
      <c r="G412" s="72"/>
      <c r="H412" s="72"/>
      <c r="I412" s="73"/>
      <c r="J412" s="73"/>
      <c r="K412" s="121"/>
      <c r="L412" s="361"/>
      <c r="M412" s="362"/>
      <c r="N412" s="365">
        <v>2015</v>
      </c>
      <c r="O412" s="123" t="s">
        <v>63</v>
      </c>
      <c r="P412" s="124">
        <f t="shared" ref="P412:AI412" si="10">COUNTIF(P$57:P$69,"CUMPLE")</f>
        <v>13</v>
      </c>
      <c r="Q412" s="124">
        <f t="shared" si="10"/>
        <v>11</v>
      </c>
      <c r="R412" s="124">
        <f t="shared" si="10"/>
        <v>13</v>
      </c>
      <c r="S412" s="124">
        <f t="shared" si="10"/>
        <v>13</v>
      </c>
      <c r="T412" s="124">
        <f t="shared" si="10"/>
        <v>10</v>
      </c>
      <c r="U412" s="124">
        <f t="shared" si="10"/>
        <v>13</v>
      </c>
      <c r="V412" s="124">
        <f t="shared" si="10"/>
        <v>13</v>
      </c>
      <c r="W412" s="124">
        <f t="shared" si="10"/>
        <v>13</v>
      </c>
      <c r="X412" s="124">
        <f t="shared" si="10"/>
        <v>13</v>
      </c>
      <c r="Y412" s="124">
        <f t="shared" si="10"/>
        <v>13</v>
      </c>
      <c r="Z412" s="124">
        <f t="shared" si="10"/>
        <v>2</v>
      </c>
      <c r="AA412" s="124">
        <f t="shared" si="10"/>
        <v>10</v>
      </c>
      <c r="AB412" s="124">
        <f t="shared" si="10"/>
        <v>11</v>
      </c>
      <c r="AC412" s="124">
        <f t="shared" si="10"/>
        <v>9</v>
      </c>
      <c r="AD412" s="124">
        <f t="shared" si="10"/>
        <v>10</v>
      </c>
      <c r="AE412" s="124">
        <f t="shared" si="10"/>
        <v>13</v>
      </c>
      <c r="AF412" s="124">
        <f t="shared" si="10"/>
        <v>13</v>
      </c>
      <c r="AG412" s="124">
        <f t="shared" si="10"/>
        <v>13</v>
      </c>
      <c r="AH412" s="124">
        <f t="shared" si="10"/>
        <v>13</v>
      </c>
      <c r="AI412" s="124">
        <f t="shared" si="10"/>
        <v>13</v>
      </c>
    </row>
    <row r="413" spans="1:35" ht="14.25" hidden="1" customHeight="1" x14ac:dyDescent="0.35">
      <c r="A413" s="120"/>
      <c r="B413" s="120"/>
      <c r="C413" s="120"/>
      <c r="D413" s="71"/>
      <c r="E413" s="72"/>
      <c r="F413" s="72"/>
      <c r="G413" s="72"/>
      <c r="H413" s="72"/>
      <c r="I413" s="73"/>
      <c r="J413" s="73"/>
      <c r="K413" s="121"/>
      <c r="L413" s="361"/>
      <c r="M413" s="362"/>
      <c r="N413" s="350"/>
      <c r="O413" s="123" t="s">
        <v>64</v>
      </c>
      <c r="P413" s="124">
        <f t="shared" ref="P413:AI413" si="11">COUNTIF(P$57:P$69,"NO CUMPLE")</f>
        <v>0</v>
      </c>
      <c r="Q413" s="124">
        <f t="shared" si="11"/>
        <v>2</v>
      </c>
      <c r="R413" s="124">
        <f t="shared" si="11"/>
        <v>0</v>
      </c>
      <c r="S413" s="124">
        <f t="shared" si="11"/>
        <v>0</v>
      </c>
      <c r="T413" s="124">
        <f t="shared" si="11"/>
        <v>3</v>
      </c>
      <c r="U413" s="124">
        <f t="shared" si="11"/>
        <v>0</v>
      </c>
      <c r="V413" s="124">
        <f t="shared" si="11"/>
        <v>0</v>
      </c>
      <c r="W413" s="124">
        <f t="shared" si="11"/>
        <v>0</v>
      </c>
      <c r="X413" s="124">
        <f t="shared" si="11"/>
        <v>0</v>
      </c>
      <c r="Y413" s="124">
        <f t="shared" si="11"/>
        <v>0</v>
      </c>
      <c r="Z413" s="124">
        <f t="shared" si="11"/>
        <v>11</v>
      </c>
      <c r="AA413" s="124">
        <f t="shared" si="11"/>
        <v>3</v>
      </c>
      <c r="AB413" s="124">
        <f t="shared" si="11"/>
        <v>2</v>
      </c>
      <c r="AC413" s="124">
        <f t="shared" si="11"/>
        <v>4</v>
      </c>
      <c r="AD413" s="124">
        <f t="shared" si="11"/>
        <v>3</v>
      </c>
      <c r="AE413" s="124">
        <f t="shared" si="11"/>
        <v>0</v>
      </c>
      <c r="AF413" s="124">
        <f t="shared" si="11"/>
        <v>0</v>
      </c>
      <c r="AG413" s="124">
        <f t="shared" si="11"/>
        <v>0</v>
      </c>
      <c r="AH413" s="124">
        <f t="shared" si="11"/>
        <v>0</v>
      </c>
      <c r="AI413" s="124">
        <f t="shared" si="11"/>
        <v>0</v>
      </c>
    </row>
    <row r="414" spans="1:35" ht="14.25" hidden="1" customHeight="1" x14ac:dyDescent="0.35">
      <c r="A414" s="120"/>
      <c r="B414" s="120"/>
      <c r="C414" s="120"/>
      <c r="D414" s="71"/>
      <c r="E414" s="72"/>
      <c r="F414" s="72"/>
      <c r="G414" s="72"/>
      <c r="H414" s="72"/>
      <c r="I414" s="73"/>
      <c r="J414" s="73"/>
      <c r="K414" s="121"/>
      <c r="L414" s="361"/>
      <c r="M414" s="362"/>
      <c r="N414" s="365">
        <v>2017</v>
      </c>
      <c r="O414" s="123" t="s">
        <v>63</v>
      </c>
      <c r="P414" s="124">
        <f t="shared" ref="P414:AI414" si="12">COUNTIF(P$70:P$75,"CUMPLE")</f>
        <v>6</v>
      </c>
      <c r="Q414" s="124">
        <f t="shared" si="12"/>
        <v>6</v>
      </c>
      <c r="R414" s="124">
        <f t="shared" si="12"/>
        <v>6</v>
      </c>
      <c r="S414" s="124">
        <f t="shared" si="12"/>
        <v>6</v>
      </c>
      <c r="T414" s="124">
        <f t="shared" si="12"/>
        <v>6</v>
      </c>
      <c r="U414" s="124">
        <f t="shared" si="12"/>
        <v>6</v>
      </c>
      <c r="V414" s="124">
        <f t="shared" si="12"/>
        <v>6</v>
      </c>
      <c r="W414" s="124">
        <f t="shared" si="12"/>
        <v>6</v>
      </c>
      <c r="X414" s="124">
        <f t="shared" si="12"/>
        <v>6</v>
      </c>
      <c r="Y414" s="124">
        <f t="shared" si="12"/>
        <v>6</v>
      </c>
      <c r="Z414" s="124">
        <f t="shared" si="12"/>
        <v>2</v>
      </c>
      <c r="AA414" s="124">
        <f t="shared" si="12"/>
        <v>5</v>
      </c>
      <c r="AB414" s="124">
        <f t="shared" si="12"/>
        <v>6</v>
      </c>
      <c r="AC414" s="124">
        <f t="shared" si="12"/>
        <v>6</v>
      </c>
      <c r="AD414" s="124">
        <f t="shared" si="12"/>
        <v>6</v>
      </c>
      <c r="AE414" s="124">
        <f t="shared" si="12"/>
        <v>6</v>
      </c>
      <c r="AF414" s="124">
        <f t="shared" si="12"/>
        <v>6</v>
      </c>
      <c r="AG414" s="124">
        <f t="shared" si="12"/>
        <v>6</v>
      </c>
      <c r="AH414" s="124">
        <f t="shared" si="12"/>
        <v>6</v>
      </c>
      <c r="AI414" s="124">
        <f t="shared" si="12"/>
        <v>6</v>
      </c>
    </row>
    <row r="415" spans="1:35" ht="14.25" hidden="1" customHeight="1" x14ac:dyDescent="0.35">
      <c r="A415" s="120"/>
      <c r="B415" s="120"/>
      <c r="C415" s="120"/>
      <c r="D415" s="71"/>
      <c r="E415" s="72"/>
      <c r="F415" s="72"/>
      <c r="G415" s="72"/>
      <c r="H415" s="72"/>
      <c r="I415" s="73"/>
      <c r="J415" s="73"/>
      <c r="K415" s="121"/>
      <c r="L415" s="361"/>
      <c r="M415" s="362"/>
      <c r="N415" s="350"/>
      <c r="O415" s="123" t="s">
        <v>64</v>
      </c>
      <c r="P415" s="124">
        <f t="shared" ref="P415:AI415" si="13">COUNTIF(P$70:P$75,"NO CUMPLE")</f>
        <v>0</v>
      </c>
      <c r="Q415" s="124">
        <f t="shared" si="13"/>
        <v>0</v>
      </c>
      <c r="R415" s="124">
        <f t="shared" si="13"/>
        <v>0</v>
      </c>
      <c r="S415" s="124">
        <f t="shared" si="13"/>
        <v>0</v>
      </c>
      <c r="T415" s="124">
        <f t="shared" si="13"/>
        <v>0</v>
      </c>
      <c r="U415" s="124">
        <f t="shared" si="13"/>
        <v>0</v>
      </c>
      <c r="V415" s="124">
        <f t="shared" si="13"/>
        <v>0</v>
      </c>
      <c r="W415" s="124">
        <f t="shared" si="13"/>
        <v>0</v>
      </c>
      <c r="X415" s="124">
        <f t="shared" si="13"/>
        <v>0</v>
      </c>
      <c r="Y415" s="124">
        <f t="shared" si="13"/>
        <v>0</v>
      </c>
      <c r="Z415" s="124">
        <f t="shared" si="13"/>
        <v>4</v>
      </c>
      <c r="AA415" s="124">
        <f t="shared" si="13"/>
        <v>1</v>
      </c>
      <c r="AB415" s="124">
        <f t="shared" si="13"/>
        <v>0</v>
      </c>
      <c r="AC415" s="124">
        <f t="shared" si="13"/>
        <v>0</v>
      </c>
      <c r="AD415" s="124">
        <f t="shared" si="13"/>
        <v>0</v>
      </c>
      <c r="AE415" s="124">
        <f t="shared" si="13"/>
        <v>0</v>
      </c>
      <c r="AF415" s="124">
        <f t="shared" si="13"/>
        <v>0</v>
      </c>
      <c r="AG415" s="124">
        <f t="shared" si="13"/>
        <v>0</v>
      </c>
      <c r="AH415" s="124">
        <f t="shared" si="13"/>
        <v>0</v>
      </c>
      <c r="AI415" s="124">
        <f t="shared" si="13"/>
        <v>0</v>
      </c>
    </row>
    <row r="416" spans="1:35" ht="14.25" hidden="1" customHeight="1" x14ac:dyDescent="0.35">
      <c r="A416" s="120"/>
      <c r="B416" s="120"/>
      <c r="C416" s="120"/>
      <c r="D416" s="71"/>
      <c r="E416" s="72"/>
      <c r="F416" s="72"/>
      <c r="G416" s="72"/>
      <c r="H416" s="72"/>
      <c r="I416" s="73"/>
      <c r="J416" s="73"/>
      <c r="K416" s="121"/>
      <c r="L416" s="361"/>
      <c r="M416" s="362"/>
      <c r="N416" s="365">
        <v>2018</v>
      </c>
      <c r="O416" s="123" t="s">
        <v>63</v>
      </c>
      <c r="P416" s="124">
        <f t="shared" ref="P416:AI416" si="14">COUNTIF(P$76:P$81,"CUMPLE")</f>
        <v>6</v>
      </c>
      <c r="Q416" s="124">
        <f t="shared" si="14"/>
        <v>6</v>
      </c>
      <c r="R416" s="124">
        <f t="shared" si="14"/>
        <v>6</v>
      </c>
      <c r="S416" s="124">
        <f t="shared" si="14"/>
        <v>5</v>
      </c>
      <c r="T416" s="124">
        <f t="shared" si="14"/>
        <v>5</v>
      </c>
      <c r="U416" s="124">
        <f t="shared" si="14"/>
        <v>6</v>
      </c>
      <c r="V416" s="124">
        <f t="shared" si="14"/>
        <v>5</v>
      </c>
      <c r="W416" s="124">
        <f t="shared" si="14"/>
        <v>5</v>
      </c>
      <c r="X416" s="124">
        <f t="shared" si="14"/>
        <v>6</v>
      </c>
      <c r="Y416" s="124">
        <f t="shared" si="14"/>
        <v>6</v>
      </c>
      <c r="Z416" s="124">
        <f t="shared" si="14"/>
        <v>1</v>
      </c>
      <c r="AA416" s="124">
        <f t="shared" si="14"/>
        <v>6</v>
      </c>
      <c r="AB416" s="124">
        <f t="shared" si="14"/>
        <v>4</v>
      </c>
      <c r="AC416" s="124">
        <f t="shared" si="14"/>
        <v>0</v>
      </c>
      <c r="AD416" s="124">
        <f t="shared" si="14"/>
        <v>5</v>
      </c>
      <c r="AE416" s="124">
        <f t="shared" si="14"/>
        <v>6</v>
      </c>
      <c r="AF416" s="124">
        <f t="shared" si="14"/>
        <v>5</v>
      </c>
      <c r="AG416" s="124">
        <f t="shared" si="14"/>
        <v>5</v>
      </c>
      <c r="AH416" s="124">
        <f t="shared" si="14"/>
        <v>6</v>
      </c>
      <c r="AI416" s="124">
        <f t="shared" si="14"/>
        <v>6</v>
      </c>
    </row>
    <row r="417" spans="1:35" ht="14.25" hidden="1" customHeight="1" x14ac:dyDescent="0.35">
      <c r="A417" s="120"/>
      <c r="B417" s="120"/>
      <c r="C417" s="120"/>
      <c r="D417" s="71"/>
      <c r="E417" s="72"/>
      <c r="F417" s="72"/>
      <c r="G417" s="72"/>
      <c r="H417" s="72"/>
      <c r="I417" s="73"/>
      <c r="J417" s="73"/>
      <c r="K417" s="121"/>
      <c r="L417" s="361"/>
      <c r="M417" s="362"/>
      <c r="N417" s="350"/>
      <c r="O417" s="123" t="s">
        <v>64</v>
      </c>
      <c r="P417" s="124">
        <f t="shared" ref="P417:AI417" si="15">COUNTIF(P$76:P$81,"NO CUMPLE")</f>
        <v>0</v>
      </c>
      <c r="Q417" s="124">
        <f t="shared" si="15"/>
        <v>0</v>
      </c>
      <c r="R417" s="124">
        <f t="shared" si="15"/>
        <v>0</v>
      </c>
      <c r="S417" s="124">
        <f t="shared" si="15"/>
        <v>1</v>
      </c>
      <c r="T417" s="124">
        <f t="shared" si="15"/>
        <v>1</v>
      </c>
      <c r="U417" s="124">
        <f t="shared" si="15"/>
        <v>0</v>
      </c>
      <c r="V417" s="124">
        <f t="shared" si="15"/>
        <v>1</v>
      </c>
      <c r="W417" s="124">
        <f t="shared" si="15"/>
        <v>1</v>
      </c>
      <c r="X417" s="124">
        <f t="shared" si="15"/>
        <v>0</v>
      </c>
      <c r="Y417" s="124">
        <f t="shared" si="15"/>
        <v>0</v>
      </c>
      <c r="Z417" s="124">
        <f t="shared" si="15"/>
        <v>5</v>
      </c>
      <c r="AA417" s="124">
        <f t="shared" si="15"/>
        <v>0</v>
      </c>
      <c r="AB417" s="124">
        <f t="shared" si="15"/>
        <v>2</v>
      </c>
      <c r="AC417" s="124">
        <f t="shared" si="15"/>
        <v>6</v>
      </c>
      <c r="AD417" s="124">
        <f t="shared" si="15"/>
        <v>1</v>
      </c>
      <c r="AE417" s="124">
        <f t="shared" si="15"/>
        <v>0</v>
      </c>
      <c r="AF417" s="124">
        <f t="shared" si="15"/>
        <v>1</v>
      </c>
      <c r="AG417" s="124">
        <f t="shared" si="15"/>
        <v>1</v>
      </c>
      <c r="AH417" s="124">
        <f t="shared" si="15"/>
        <v>0</v>
      </c>
      <c r="AI417" s="124">
        <f t="shared" si="15"/>
        <v>0</v>
      </c>
    </row>
    <row r="418" spans="1:35" ht="14.25" hidden="1" customHeight="1" x14ac:dyDescent="0.35">
      <c r="A418" s="120"/>
      <c r="B418" s="120"/>
      <c r="C418" s="120"/>
      <c r="D418" s="71"/>
      <c r="E418" s="72"/>
      <c r="F418" s="72"/>
      <c r="G418" s="72"/>
      <c r="H418" s="72"/>
      <c r="I418" s="73"/>
      <c r="J418" s="73"/>
      <c r="K418" s="121"/>
      <c r="L418" s="361"/>
      <c r="M418" s="362"/>
      <c r="N418" s="365">
        <v>2019</v>
      </c>
      <c r="O418" s="123" t="s">
        <v>63</v>
      </c>
      <c r="P418" s="124">
        <f t="shared" ref="P418:AI418" si="16">COUNTIF(P$82:P$93,"CUMPLE")</f>
        <v>12</v>
      </c>
      <c r="Q418" s="124">
        <f t="shared" si="16"/>
        <v>12</v>
      </c>
      <c r="R418" s="124">
        <f t="shared" si="16"/>
        <v>12</v>
      </c>
      <c r="S418" s="124">
        <f t="shared" si="16"/>
        <v>10</v>
      </c>
      <c r="T418" s="124">
        <f t="shared" si="16"/>
        <v>12</v>
      </c>
      <c r="U418" s="124">
        <f t="shared" si="16"/>
        <v>11</v>
      </c>
      <c r="V418" s="124">
        <f t="shared" si="16"/>
        <v>12</v>
      </c>
      <c r="W418" s="124">
        <f t="shared" si="16"/>
        <v>12</v>
      </c>
      <c r="X418" s="124">
        <f t="shared" si="16"/>
        <v>12</v>
      </c>
      <c r="Y418" s="124">
        <f t="shared" si="16"/>
        <v>12</v>
      </c>
      <c r="Z418" s="124">
        <f t="shared" si="16"/>
        <v>1</v>
      </c>
      <c r="AA418" s="124">
        <f t="shared" si="16"/>
        <v>12</v>
      </c>
      <c r="AB418" s="124">
        <f t="shared" si="16"/>
        <v>11</v>
      </c>
      <c r="AC418" s="124">
        <f t="shared" si="16"/>
        <v>7</v>
      </c>
      <c r="AD418" s="124">
        <f t="shared" si="16"/>
        <v>12</v>
      </c>
      <c r="AE418" s="124">
        <f t="shared" si="16"/>
        <v>10</v>
      </c>
      <c r="AF418" s="124">
        <f t="shared" si="16"/>
        <v>12</v>
      </c>
      <c r="AG418" s="124">
        <f t="shared" si="16"/>
        <v>12</v>
      </c>
      <c r="AH418" s="124">
        <f t="shared" si="16"/>
        <v>12</v>
      </c>
      <c r="AI418" s="124">
        <f t="shared" si="16"/>
        <v>12</v>
      </c>
    </row>
    <row r="419" spans="1:35" ht="14.25" hidden="1" customHeight="1" x14ac:dyDescent="0.35">
      <c r="A419" s="120"/>
      <c r="B419" s="120"/>
      <c r="C419" s="120"/>
      <c r="D419" s="71"/>
      <c r="E419" s="72"/>
      <c r="F419" s="72"/>
      <c r="G419" s="72"/>
      <c r="H419" s="72"/>
      <c r="I419" s="73"/>
      <c r="J419" s="73"/>
      <c r="K419" s="121"/>
      <c r="L419" s="361"/>
      <c r="M419" s="362"/>
      <c r="N419" s="350"/>
      <c r="O419" s="123" t="s">
        <v>64</v>
      </c>
      <c r="P419" s="124">
        <f t="shared" ref="P419:AI419" si="17">COUNTIF(P$82:P$93,"NO CUMPLE")</f>
        <v>0</v>
      </c>
      <c r="Q419" s="124">
        <f t="shared" si="17"/>
        <v>0</v>
      </c>
      <c r="R419" s="124">
        <f t="shared" si="17"/>
        <v>0</v>
      </c>
      <c r="S419" s="124">
        <f t="shared" si="17"/>
        <v>2</v>
      </c>
      <c r="T419" s="124">
        <f t="shared" si="17"/>
        <v>0</v>
      </c>
      <c r="U419" s="124">
        <f t="shared" si="17"/>
        <v>1</v>
      </c>
      <c r="V419" s="124">
        <f t="shared" si="17"/>
        <v>0</v>
      </c>
      <c r="W419" s="124">
        <f t="shared" si="17"/>
        <v>0</v>
      </c>
      <c r="X419" s="124">
        <f t="shared" si="17"/>
        <v>0</v>
      </c>
      <c r="Y419" s="124">
        <f t="shared" si="17"/>
        <v>0</v>
      </c>
      <c r="Z419" s="124">
        <f t="shared" si="17"/>
        <v>11</v>
      </c>
      <c r="AA419" s="124">
        <f t="shared" si="17"/>
        <v>0</v>
      </c>
      <c r="AB419" s="124">
        <f t="shared" si="17"/>
        <v>1</v>
      </c>
      <c r="AC419" s="124">
        <f t="shared" si="17"/>
        <v>5</v>
      </c>
      <c r="AD419" s="124">
        <f t="shared" si="17"/>
        <v>0</v>
      </c>
      <c r="AE419" s="124">
        <f t="shared" si="17"/>
        <v>2</v>
      </c>
      <c r="AF419" s="124">
        <f t="shared" si="17"/>
        <v>0</v>
      </c>
      <c r="AG419" s="124">
        <f t="shared" si="17"/>
        <v>0</v>
      </c>
      <c r="AH419" s="124">
        <f t="shared" si="17"/>
        <v>0</v>
      </c>
      <c r="AI419" s="124">
        <f t="shared" si="17"/>
        <v>0</v>
      </c>
    </row>
    <row r="420" spans="1:35" ht="14.25" hidden="1" customHeight="1" x14ac:dyDescent="0.35">
      <c r="A420" s="120"/>
      <c r="B420" s="120"/>
      <c r="C420" s="120"/>
      <c r="D420" s="71"/>
      <c r="E420" s="72"/>
      <c r="F420" s="72"/>
      <c r="G420" s="72"/>
      <c r="H420" s="72"/>
      <c r="I420" s="73"/>
      <c r="J420" s="73"/>
      <c r="K420" s="121"/>
      <c r="L420" s="361"/>
      <c r="M420" s="362"/>
      <c r="N420" s="365">
        <v>2020</v>
      </c>
      <c r="O420" s="123" t="s">
        <v>63</v>
      </c>
      <c r="P420" s="124">
        <f t="shared" ref="P420:AI420" si="18">COUNTIF(P$94:P$99,"CUMPLE")</f>
        <v>6</v>
      </c>
      <c r="Q420" s="124">
        <f t="shared" si="18"/>
        <v>6</v>
      </c>
      <c r="R420" s="124">
        <f t="shared" si="18"/>
        <v>6</v>
      </c>
      <c r="S420" s="124">
        <f t="shared" si="18"/>
        <v>3</v>
      </c>
      <c r="T420" s="124">
        <f t="shared" si="18"/>
        <v>4</v>
      </c>
      <c r="U420" s="124">
        <f t="shared" si="18"/>
        <v>6</v>
      </c>
      <c r="V420" s="124">
        <f t="shared" si="18"/>
        <v>6</v>
      </c>
      <c r="W420" s="124">
        <f t="shared" si="18"/>
        <v>6</v>
      </c>
      <c r="X420" s="124">
        <f t="shared" si="18"/>
        <v>6</v>
      </c>
      <c r="Y420" s="124">
        <f t="shared" si="18"/>
        <v>6</v>
      </c>
      <c r="Z420" s="124">
        <f t="shared" si="18"/>
        <v>1</v>
      </c>
      <c r="AA420" s="124">
        <f t="shared" si="18"/>
        <v>6</v>
      </c>
      <c r="AB420" s="124">
        <f t="shared" si="18"/>
        <v>6</v>
      </c>
      <c r="AC420" s="124">
        <f t="shared" si="18"/>
        <v>2</v>
      </c>
      <c r="AD420" s="124">
        <f t="shared" si="18"/>
        <v>4</v>
      </c>
      <c r="AE420" s="124">
        <f t="shared" si="18"/>
        <v>6</v>
      </c>
      <c r="AF420" s="124">
        <f t="shared" si="18"/>
        <v>6</v>
      </c>
      <c r="AG420" s="124">
        <f t="shared" si="18"/>
        <v>6</v>
      </c>
      <c r="AH420" s="124">
        <f t="shared" si="18"/>
        <v>5</v>
      </c>
      <c r="AI420" s="124">
        <f t="shared" si="18"/>
        <v>6</v>
      </c>
    </row>
    <row r="421" spans="1:35" ht="14.25" hidden="1" customHeight="1" x14ac:dyDescent="0.35">
      <c r="A421" s="120"/>
      <c r="B421" s="120"/>
      <c r="C421" s="120"/>
      <c r="D421" s="71"/>
      <c r="E421" s="72"/>
      <c r="F421" s="72"/>
      <c r="G421" s="72"/>
      <c r="H421" s="72"/>
      <c r="I421" s="73"/>
      <c r="J421" s="73"/>
      <c r="K421" s="121"/>
      <c r="L421" s="363"/>
      <c r="M421" s="364"/>
      <c r="N421" s="350"/>
      <c r="O421" s="123" t="s">
        <v>64</v>
      </c>
      <c r="P421" s="124">
        <f t="shared" ref="P421:AI421" si="19">COUNTIF(P$94:P$99,"NO CUMPLE")</f>
        <v>0</v>
      </c>
      <c r="Q421" s="124">
        <f t="shared" si="19"/>
        <v>0</v>
      </c>
      <c r="R421" s="124">
        <f t="shared" si="19"/>
        <v>0</v>
      </c>
      <c r="S421" s="124">
        <f t="shared" si="19"/>
        <v>3</v>
      </c>
      <c r="T421" s="124">
        <f t="shared" si="19"/>
        <v>2</v>
      </c>
      <c r="U421" s="124">
        <f t="shared" si="19"/>
        <v>0</v>
      </c>
      <c r="V421" s="124">
        <f t="shared" si="19"/>
        <v>0</v>
      </c>
      <c r="W421" s="124">
        <f t="shared" si="19"/>
        <v>0</v>
      </c>
      <c r="X421" s="124">
        <f t="shared" si="19"/>
        <v>0</v>
      </c>
      <c r="Y421" s="124">
        <f t="shared" si="19"/>
        <v>0</v>
      </c>
      <c r="Z421" s="124">
        <f t="shared" si="19"/>
        <v>5</v>
      </c>
      <c r="AA421" s="124">
        <f t="shared" si="19"/>
        <v>0</v>
      </c>
      <c r="AB421" s="124">
        <f t="shared" si="19"/>
        <v>0</v>
      </c>
      <c r="AC421" s="124">
        <f t="shared" si="19"/>
        <v>4</v>
      </c>
      <c r="AD421" s="124">
        <f t="shared" si="19"/>
        <v>2</v>
      </c>
      <c r="AE421" s="124">
        <f t="shared" si="19"/>
        <v>0</v>
      </c>
      <c r="AF421" s="124">
        <f t="shared" si="19"/>
        <v>0</v>
      </c>
      <c r="AG421" s="124">
        <f t="shared" si="19"/>
        <v>0</v>
      </c>
      <c r="AH421" s="124">
        <f t="shared" si="19"/>
        <v>1</v>
      </c>
      <c r="AI421" s="124">
        <f t="shared" si="19"/>
        <v>0</v>
      </c>
    </row>
    <row r="422" spans="1:35" ht="14.25" hidden="1" customHeight="1" x14ac:dyDescent="0.35">
      <c r="A422" s="120"/>
      <c r="B422" s="120"/>
      <c r="C422" s="120"/>
      <c r="D422" s="71"/>
      <c r="E422" s="72"/>
      <c r="F422" s="72"/>
      <c r="G422" s="72"/>
      <c r="H422" s="72"/>
      <c r="I422" s="73"/>
      <c r="J422" s="73"/>
      <c r="K422" s="121"/>
      <c r="L422" s="359" t="s">
        <v>65</v>
      </c>
      <c r="M422" s="360"/>
      <c r="N422" s="365">
        <v>2010</v>
      </c>
      <c r="O422" s="123" t="s">
        <v>63</v>
      </c>
      <c r="P422" s="124">
        <f t="shared" ref="P422:AI422" si="20">COUNTIF(P$100:P$122,"CUMPLE")</f>
        <v>15</v>
      </c>
      <c r="Q422" s="124">
        <f t="shared" si="20"/>
        <v>23</v>
      </c>
      <c r="R422" s="124">
        <f t="shared" si="20"/>
        <v>22</v>
      </c>
      <c r="S422" s="124">
        <f t="shared" si="20"/>
        <v>23</v>
      </c>
      <c r="T422" s="124">
        <f t="shared" si="20"/>
        <v>23</v>
      </c>
      <c r="U422" s="124">
        <f t="shared" si="20"/>
        <v>21</v>
      </c>
      <c r="V422" s="124">
        <f t="shared" si="20"/>
        <v>22</v>
      </c>
      <c r="W422" s="124">
        <f t="shared" si="20"/>
        <v>20</v>
      </c>
      <c r="X422" s="124">
        <f t="shared" si="20"/>
        <v>22</v>
      </c>
      <c r="Y422" s="124">
        <f t="shared" si="20"/>
        <v>21</v>
      </c>
      <c r="Z422" s="124">
        <f t="shared" si="20"/>
        <v>11</v>
      </c>
      <c r="AA422" s="124">
        <f t="shared" si="20"/>
        <v>23</v>
      </c>
      <c r="AB422" s="124">
        <f t="shared" si="20"/>
        <v>22</v>
      </c>
      <c r="AC422" s="124">
        <f t="shared" si="20"/>
        <v>7</v>
      </c>
      <c r="AD422" s="124">
        <f t="shared" si="20"/>
        <v>23</v>
      </c>
      <c r="AE422" s="124">
        <f t="shared" si="20"/>
        <v>12</v>
      </c>
      <c r="AF422" s="124">
        <f t="shared" si="20"/>
        <v>15</v>
      </c>
      <c r="AG422" s="124">
        <f t="shared" si="20"/>
        <v>13</v>
      </c>
      <c r="AH422" s="124">
        <f t="shared" si="20"/>
        <v>21</v>
      </c>
      <c r="AI422" s="124">
        <f t="shared" si="20"/>
        <v>6</v>
      </c>
    </row>
    <row r="423" spans="1:35" ht="14.25" hidden="1" customHeight="1" x14ac:dyDescent="0.35">
      <c r="A423" s="120"/>
      <c r="B423" s="120"/>
      <c r="C423" s="120"/>
      <c r="D423" s="71"/>
      <c r="E423" s="72"/>
      <c r="F423" s="72"/>
      <c r="G423" s="72"/>
      <c r="H423" s="72"/>
      <c r="I423" s="73"/>
      <c r="J423" s="73"/>
      <c r="K423" s="121"/>
      <c r="L423" s="361"/>
      <c r="M423" s="362"/>
      <c r="N423" s="350"/>
      <c r="O423" s="123" t="s">
        <v>64</v>
      </c>
      <c r="P423" s="124">
        <f t="shared" ref="P423:AI423" si="21">COUNTIF(P$100:P$122,"NO CUMPLE")</f>
        <v>8</v>
      </c>
      <c r="Q423" s="124">
        <f t="shared" si="21"/>
        <v>0</v>
      </c>
      <c r="R423" s="124">
        <f t="shared" si="21"/>
        <v>1</v>
      </c>
      <c r="S423" s="124">
        <f t="shared" si="21"/>
        <v>0</v>
      </c>
      <c r="T423" s="124">
        <f t="shared" si="21"/>
        <v>0</v>
      </c>
      <c r="U423" s="124">
        <f t="shared" si="21"/>
        <v>2</v>
      </c>
      <c r="V423" s="124">
        <f t="shared" si="21"/>
        <v>1</v>
      </c>
      <c r="W423" s="124">
        <f t="shared" si="21"/>
        <v>3</v>
      </c>
      <c r="X423" s="124">
        <f t="shared" si="21"/>
        <v>1</v>
      </c>
      <c r="Y423" s="124">
        <f t="shared" si="21"/>
        <v>2</v>
      </c>
      <c r="Z423" s="124">
        <f t="shared" si="21"/>
        <v>12</v>
      </c>
      <c r="AA423" s="124">
        <f t="shared" si="21"/>
        <v>0</v>
      </c>
      <c r="AB423" s="124">
        <f t="shared" si="21"/>
        <v>1</v>
      </c>
      <c r="AC423" s="124">
        <f t="shared" si="21"/>
        <v>16</v>
      </c>
      <c r="AD423" s="124">
        <f t="shared" si="21"/>
        <v>0</v>
      </c>
      <c r="AE423" s="124">
        <f t="shared" si="21"/>
        <v>11</v>
      </c>
      <c r="AF423" s="124">
        <f t="shared" si="21"/>
        <v>8</v>
      </c>
      <c r="AG423" s="124">
        <f t="shared" si="21"/>
        <v>10</v>
      </c>
      <c r="AH423" s="124">
        <f t="shared" si="21"/>
        <v>2</v>
      </c>
      <c r="AI423" s="124">
        <f t="shared" si="21"/>
        <v>17</v>
      </c>
    </row>
    <row r="424" spans="1:35" ht="14.25" hidden="1" customHeight="1" x14ac:dyDescent="0.35">
      <c r="A424" s="120"/>
      <c r="B424" s="120"/>
      <c r="C424" s="120"/>
      <c r="D424" s="71"/>
      <c r="E424" s="72"/>
      <c r="F424" s="72"/>
      <c r="G424" s="72"/>
      <c r="H424" s="72"/>
      <c r="I424" s="73"/>
      <c r="J424" s="73"/>
      <c r="K424" s="121"/>
      <c r="L424" s="361"/>
      <c r="M424" s="362"/>
      <c r="N424" s="365">
        <v>2011</v>
      </c>
      <c r="O424" s="123" t="s">
        <v>63</v>
      </c>
      <c r="P424" s="124">
        <f t="shared" ref="P424:AI424" si="22">COUNTIF(P$123:P$181,"CUMPLE")</f>
        <v>40</v>
      </c>
      <c r="Q424" s="124">
        <f t="shared" si="22"/>
        <v>53</v>
      </c>
      <c r="R424" s="124">
        <f t="shared" si="22"/>
        <v>51</v>
      </c>
      <c r="S424" s="124">
        <f t="shared" si="22"/>
        <v>54</v>
      </c>
      <c r="T424" s="124">
        <f t="shared" si="22"/>
        <v>55</v>
      </c>
      <c r="U424" s="124">
        <f t="shared" si="22"/>
        <v>52</v>
      </c>
      <c r="V424" s="124">
        <f t="shared" si="22"/>
        <v>54</v>
      </c>
      <c r="W424" s="124">
        <f t="shared" si="22"/>
        <v>29</v>
      </c>
      <c r="X424" s="124">
        <f t="shared" si="22"/>
        <v>59</v>
      </c>
      <c r="Y424" s="124">
        <f t="shared" si="22"/>
        <v>43</v>
      </c>
      <c r="Z424" s="124">
        <f t="shared" si="22"/>
        <v>25</v>
      </c>
      <c r="AA424" s="124">
        <f t="shared" si="22"/>
        <v>50</v>
      </c>
      <c r="AB424" s="124">
        <f t="shared" si="22"/>
        <v>49</v>
      </c>
      <c r="AC424" s="124">
        <f t="shared" si="22"/>
        <v>13</v>
      </c>
      <c r="AD424" s="124">
        <f t="shared" si="22"/>
        <v>54</v>
      </c>
      <c r="AE424" s="124">
        <f t="shared" si="22"/>
        <v>31</v>
      </c>
      <c r="AF424" s="124">
        <f t="shared" si="22"/>
        <v>36</v>
      </c>
      <c r="AG424" s="124">
        <f t="shared" si="22"/>
        <v>6</v>
      </c>
      <c r="AH424" s="124">
        <f t="shared" si="22"/>
        <v>58</v>
      </c>
      <c r="AI424" s="124">
        <f t="shared" si="22"/>
        <v>14</v>
      </c>
    </row>
    <row r="425" spans="1:35" ht="14.25" hidden="1" customHeight="1" x14ac:dyDescent="0.35">
      <c r="A425" s="120"/>
      <c r="B425" s="120"/>
      <c r="C425" s="120"/>
      <c r="D425" s="71"/>
      <c r="E425" s="72"/>
      <c r="F425" s="72"/>
      <c r="G425" s="72"/>
      <c r="H425" s="72"/>
      <c r="I425" s="73"/>
      <c r="J425" s="73"/>
      <c r="K425" s="121"/>
      <c r="L425" s="361"/>
      <c r="M425" s="362"/>
      <c r="N425" s="350"/>
      <c r="O425" s="123" t="s">
        <v>64</v>
      </c>
      <c r="P425" s="124">
        <f t="shared" ref="P425:AI425" si="23">COUNTIF(P$123:P$181,"NO CUMPLE")</f>
        <v>19</v>
      </c>
      <c r="Q425" s="124">
        <f t="shared" si="23"/>
        <v>6</v>
      </c>
      <c r="R425" s="124">
        <f t="shared" si="23"/>
        <v>8</v>
      </c>
      <c r="S425" s="124">
        <f t="shared" si="23"/>
        <v>5</v>
      </c>
      <c r="T425" s="124">
        <f t="shared" si="23"/>
        <v>4</v>
      </c>
      <c r="U425" s="124">
        <f t="shared" si="23"/>
        <v>7</v>
      </c>
      <c r="V425" s="124">
        <f t="shared" si="23"/>
        <v>5</v>
      </c>
      <c r="W425" s="124">
        <f t="shared" si="23"/>
        <v>30</v>
      </c>
      <c r="X425" s="124">
        <f t="shared" si="23"/>
        <v>0</v>
      </c>
      <c r="Y425" s="124">
        <f t="shared" si="23"/>
        <v>16</v>
      </c>
      <c r="Z425" s="124">
        <f t="shared" si="23"/>
        <v>34</v>
      </c>
      <c r="AA425" s="124">
        <f t="shared" si="23"/>
        <v>9</v>
      </c>
      <c r="AB425" s="124">
        <f t="shared" si="23"/>
        <v>10</v>
      </c>
      <c r="AC425" s="124">
        <f t="shared" si="23"/>
        <v>46</v>
      </c>
      <c r="AD425" s="124">
        <f t="shared" si="23"/>
        <v>5</v>
      </c>
      <c r="AE425" s="124">
        <f t="shared" si="23"/>
        <v>28</v>
      </c>
      <c r="AF425" s="124">
        <f t="shared" si="23"/>
        <v>23</v>
      </c>
      <c r="AG425" s="124">
        <f t="shared" si="23"/>
        <v>53</v>
      </c>
      <c r="AH425" s="124">
        <f t="shared" si="23"/>
        <v>1</v>
      </c>
      <c r="AI425" s="124">
        <f t="shared" si="23"/>
        <v>45</v>
      </c>
    </row>
    <row r="426" spans="1:35" ht="14.25" hidden="1" customHeight="1" x14ac:dyDescent="0.35">
      <c r="A426" s="120"/>
      <c r="B426" s="120"/>
      <c r="C426" s="120"/>
      <c r="D426" s="71"/>
      <c r="E426" s="72"/>
      <c r="F426" s="72"/>
      <c r="G426" s="72"/>
      <c r="H426" s="72"/>
      <c r="I426" s="73"/>
      <c r="J426" s="73"/>
      <c r="K426" s="121"/>
      <c r="L426" s="361"/>
      <c r="M426" s="362"/>
      <c r="N426" s="365">
        <v>2012</v>
      </c>
      <c r="O426" s="123" t="s">
        <v>63</v>
      </c>
      <c r="P426" s="124">
        <f t="shared" ref="P426:AI426" si="24">COUNTIF(P$182:P$207,"CUMPLE")</f>
        <v>18</v>
      </c>
      <c r="Q426" s="124">
        <f t="shared" si="24"/>
        <v>25</v>
      </c>
      <c r="R426" s="124">
        <f t="shared" si="24"/>
        <v>24</v>
      </c>
      <c r="S426" s="124">
        <f t="shared" si="24"/>
        <v>25</v>
      </c>
      <c r="T426" s="124">
        <f t="shared" si="24"/>
        <v>25</v>
      </c>
      <c r="U426" s="124">
        <f t="shared" si="24"/>
        <v>24</v>
      </c>
      <c r="V426" s="124">
        <f t="shared" si="24"/>
        <v>23</v>
      </c>
      <c r="W426" s="124">
        <f t="shared" si="24"/>
        <v>4</v>
      </c>
      <c r="X426" s="124">
        <f t="shared" si="24"/>
        <v>26</v>
      </c>
      <c r="Y426" s="124">
        <f t="shared" si="24"/>
        <v>15</v>
      </c>
      <c r="Z426" s="124">
        <f t="shared" si="24"/>
        <v>9</v>
      </c>
      <c r="AA426" s="124">
        <f t="shared" si="24"/>
        <v>22</v>
      </c>
      <c r="AB426" s="124">
        <f t="shared" si="24"/>
        <v>23</v>
      </c>
      <c r="AC426" s="124">
        <f t="shared" si="24"/>
        <v>0</v>
      </c>
      <c r="AD426" s="124">
        <f t="shared" si="24"/>
        <v>25</v>
      </c>
      <c r="AE426" s="124">
        <f t="shared" si="24"/>
        <v>13</v>
      </c>
      <c r="AF426" s="124">
        <f t="shared" si="24"/>
        <v>13</v>
      </c>
      <c r="AG426" s="124">
        <f t="shared" si="24"/>
        <v>0</v>
      </c>
      <c r="AH426" s="124">
        <f t="shared" si="24"/>
        <v>25</v>
      </c>
      <c r="AI426" s="124">
        <f t="shared" si="24"/>
        <v>2</v>
      </c>
    </row>
    <row r="427" spans="1:35" ht="14.25" hidden="1" customHeight="1" x14ac:dyDescent="0.35">
      <c r="A427" s="120"/>
      <c r="B427" s="120"/>
      <c r="C427" s="120"/>
      <c r="D427" s="71"/>
      <c r="E427" s="72"/>
      <c r="F427" s="72"/>
      <c r="G427" s="72"/>
      <c r="H427" s="72"/>
      <c r="I427" s="73"/>
      <c r="J427" s="73"/>
      <c r="K427" s="121"/>
      <c r="L427" s="361"/>
      <c r="M427" s="362"/>
      <c r="N427" s="350"/>
      <c r="O427" s="123" t="s">
        <v>64</v>
      </c>
      <c r="P427" s="124">
        <f t="shared" ref="P427:AI427" si="25">COUNTIF(P$182:P$207,"NO CUMPLE")</f>
        <v>8</v>
      </c>
      <c r="Q427" s="124">
        <f t="shared" si="25"/>
        <v>1</v>
      </c>
      <c r="R427" s="124">
        <f t="shared" si="25"/>
        <v>2</v>
      </c>
      <c r="S427" s="124">
        <f t="shared" si="25"/>
        <v>1</v>
      </c>
      <c r="T427" s="124">
        <f t="shared" si="25"/>
        <v>1</v>
      </c>
      <c r="U427" s="124">
        <f t="shared" si="25"/>
        <v>2</v>
      </c>
      <c r="V427" s="124">
        <f t="shared" si="25"/>
        <v>3</v>
      </c>
      <c r="W427" s="124">
        <f t="shared" si="25"/>
        <v>22</v>
      </c>
      <c r="X427" s="124">
        <f t="shared" si="25"/>
        <v>0</v>
      </c>
      <c r="Y427" s="124">
        <f t="shared" si="25"/>
        <v>11</v>
      </c>
      <c r="Z427" s="124">
        <f t="shared" si="25"/>
        <v>17</v>
      </c>
      <c r="AA427" s="124">
        <f t="shared" si="25"/>
        <v>4</v>
      </c>
      <c r="AB427" s="124">
        <f t="shared" si="25"/>
        <v>3</v>
      </c>
      <c r="AC427" s="124">
        <f t="shared" si="25"/>
        <v>26</v>
      </c>
      <c r="AD427" s="124">
        <f t="shared" si="25"/>
        <v>1</v>
      </c>
      <c r="AE427" s="124">
        <f t="shared" si="25"/>
        <v>13</v>
      </c>
      <c r="AF427" s="124">
        <f t="shared" si="25"/>
        <v>13</v>
      </c>
      <c r="AG427" s="124">
        <f t="shared" si="25"/>
        <v>26</v>
      </c>
      <c r="AH427" s="124">
        <f t="shared" si="25"/>
        <v>1</v>
      </c>
      <c r="AI427" s="124">
        <f t="shared" si="25"/>
        <v>24</v>
      </c>
    </row>
    <row r="428" spans="1:35" ht="14.25" hidden="1" customHeight="1" x14ac:dyDescent="0.35">
      <c r="A428" s="120"/>
      <c r="B428" s="120"/>
      <c r="C428" s="120"/>
      <c r="D428" s="71"/>
      <c r="E428" s="72"/>
      <c r="F428" s="72"/>
      <c r="G428" s="72"/>
      <c r="H428" s="72"/>
      <c r="I428" s="73"/>
      <c r="J428" s="73"/>
      <c r="K428" s="121"/>
      <c r="L428" s="361"/>
      <c r="M428" s="362"/>
      <c r="N428" s="365">
        <v>2013</v>
      </c>
      <c r="O428" s="123" t="s">
        <v>63</v>
      </c>
      <c r="P428" s="124">
        <f t="shared" ref="P428:AI428" si="26">COUNTIF(P$208:P$243,"CUMPLE")</f>
        <v>36</v>
      </c>
      <c r="Q428" s="124">
        <f t="shared" si="26"/>
        <v>36</v>
      </c>
      <c r="R428" s="124">
        <f t="shared" si="26"/>
        <v>34</v>
      </c>
      <c r="S428" s="124">
        <f t="shared" si="26"/>
        <v>34</v>
      </c>
      <c r="T428" s="124">
        <f t="shared" si="26"/>
        <v>35</v>
      </c>
      <c r="U428" s="124">
        <f t="shared" si="26"/>
        <v>34</v>
      </c>
      <c r="V428" s="124">
        <f t="shared" si="26"/>
        <v>27</v>
      </c>
      <c r="W428" s="124">
        <f t="shared" si="26"/>
        <v>16</v>
      </c>
      <c r="X428" s="124">
        <f t="shared" si="26"/>
        <v>36</v>
      </c>
      <c r="Y428" s="124">
        <f t="shared" si="26"/>
        <v>27</v>
      </c>
      <c r="Z428" s="124">
        <f t="shared" si="26"/>
        <v>29</v>
      </c>
      <c r="AA428" s="124">
        <f t="shared" si="26"/>
        <v>30</v>
      </c>
      <c r="AB428" s="124">
        <f t="shared" si="26"/>
        <v>27</v>
      </c>
      <c r="AC428" s="124">
        <f t="shared" si="26"/>
        <v>3</v>
      </c>
      <c r="AD428" s="124">
        <f t="shared" si="26"/>
        <v>35</v>
      </c>
      <c r="AE428" s="124">
        <f t="shared" si="26"/>
        <v>23</v>
      </c>
      <c r="AF428" s="124">
        <f t="shared" si="26"/>
        <v>14</v>
      </c>
      <c r="AG428" s="124">
        <f t="shared" si="26"/>
        <v>1</v>
      </c>
      <c r="AH428" s="124">
        <f t="shared" si="26"/>
        <v>31</v>
      </c>
      <c r="AI428" s="124">
        <f t="shared" si="26"/>
        <v>5</v>
      </c>
    </row>
    <row r="429" spans="1:35" ht="14.25" hidden="1" customHeight="1" x14ac:dyDescent="0.35">
      <c r="A429" s="120"/>
      <c r="B429" s="120"/>
      <c r="C429" s="120"/>
      <c r="D429" s="71"/>
      <c r="E429" s="72"/>
      <c r="F429" s="72"/>
      <c r="G429" s="72"/>
      <c r="H429" s="72"/>
      <c r="I429" s="73"/>
      <c r="J429" s="73"/>
      <c r="K429" s="121"/>
      <c r="L429" s="361"/>
      <c r="M429" s="362"/>
      <c r="N429" s="350"/>
      <c r="O429" s="123" t="s">
        <v>64</v>
      </c>
      <c r="P429" s="124">
        <f t="shared" ref="P429:AI429" si="27">COUNTIF(P$208:P$243,"NO CUMPLE")</f>
        <v>0</v>
      </c>
      <c r="Q429" s="124">
        <f t="shared" si="27"/>
        <v>0</v>
      </c>
      <c r="R429" s="124">
        <f t="shared" si="27"/>
        <v>2</v>
      </c>
      <c r="S429" s="124">
        <f t="shared" si="27"/>
        <v>2</v>
      </c>
      <c r="T429" s="124">
        <f t="shared" si="27"/>
        <v>1</v>
      </c>
      <c r="U429" s="124">
        <f t="shared" si="27"/>
        <v>2</v>
      </c>
      <c r="V429" s="124">
        <f t="shared" si="27"/>
        <v>9</v>
      </c>
      <c r="W429" s="124">
        <f t="shared" si="27"/>
        <v>20</v>
      </c>
      <c r="X429" s="124">
        <f t="shared" si="27"/>
        <v>0</v>
      </c>
      <c r="Y429" s="124">
        <f t="shared" si="27"/>
        <v>9</v>
      </c>
      <c r="Z429" s="124">
        <f t="shared" si="27"/>
        <v>7</v>
      </c>
      <c r="AA429" s="124">
        <f t="shared" si="27"/>
        <v>6</v>
      </c>
      <c r="AB429" s="124">
        <f t="shared" si="27"/>
        <v>9</v>
      </c>
      <c r="AC429" s="124">
        <f t="shared" si="27"/>
        <v>33</v>
      </c>
      <c r="AD429" s="124">
        <f t="shared" si="27"/>
        <v>1</v>
      </c>
      <c r="AE429" s="124">
        <f t="shared" si="27"/>
        <v>13</v>
      </c>
      <c r="AF429" s="124">
        <f t="shared" si="27"/>
        <v>22</v>
      </c>
      <c r="AG429" s="124">
        <f t="shared" si="27"/>
        <v>35</v>
      </c>
      <c r="AH429" s="124">
        <f t="shared" si="27"/>
        <v>5</v>
      </c>
      <c r="AI429" s="124">
        <f t="shared" si="27"/>
        <v>31</v>
      </c>
    </row>
    <row r="430" spans="1:35" ht="14.25" hidden="1" customHeight="1" x14ac:dyDescent="0.35">
      <c r="A430" s="120"/>
      <c r="B430" s="120"/>
      <c r="C430" s="120"/>
      <c r="D430" s="71"/>
      <c r="E430" s="72"/>
      <c r="F430" s="72"/>
      <c r="G430" s="72"/>
      <c r="H430" s="72"/>
      <c r="I430" s="73"/>
      <c r="J430" s="73"/>
      <c r="K430" s="121"/>
      <c r="L430" s="361"/>
      <c r="M430" s="362"/>
      <c r="N430" s="365">
        <v>2014</v>
      </c>
      <c r="O430" s="123" t="s">
        <v>63</v>
      </c>
      <c r="P430" s="124">
        <f t="shared" ref="P430:AI430" si="28">COUNTIF(P$244:P$262,"CUMPLE")</f>
        <v>18</v>
      </c>
      <c r="Q430" s="124">
        <f t="shared" si="28"/>
        <v>19</v>
      </c>
      <c r="R430" s="124">
        <f t="shared" si="28"/>
        <v>19</v>
      </c>
      <c r="S430" s="124">
        <f t="shared" si="28"/>
        <v>19</v>
      </c>
      <c r="T430" s="124">
        <f t="shared" si="28"/>
        <v>18</v>
      </c>
      <c r="U430" s="124">
        <f t="shared" si="28"/>
        <v>19</v>
      </c>
      <c r="V430" s="124">
        <f t="shared" si="28"/>
        <v>17</v>
      </c>
      <c r="W430" s="124">
        <f t="shared" si="28"/>
        <v>2</v>
      </c>
      <c r="X430" s="124">
        <f t="shared" si="28"/>
        <v>19</v>
      </c>
      <c r="Y430" s="124">
        <f t="shared" si="28"/>
        <v>13</v>
      </c>
      <c r="Z430" s="124">
        <f t="shared" si="28"/>
        <v>16</v>
      </c>
      <c r="AA430" s="124">
        <f t="shared" si="28"/>
        <v>16</v>
      </c>
      <c r="AB430" s="124">
        <f t="shared" si="28"/>
        <v>19</v>
      </c>
      <c r="AC430" s="124">
        <f t="shared" si="28"/>
        <v>1</v>
      </c>
      <c r="AD430" s="124">
        <f t="shared" si="28"/>
        <v>17</v>
      </c>
      <c r="AE430" s="124">
        <f t="shared" si="28"/>
        <v>15</v>
      </c>
      <c r="AF430" s="124">
        <f t="shared" si="28"/>
        <v>8</v>
      </c>
      <c r="AG430" s="124">
        <f t="shared" si="28"/>
        <v>1</v>
      </c>
      <c r="AH430" s="124">
        <f t="shared" si="28"/>
        <v>16</v>
      </c>
      <c r="AI430" s="124">
        <f t="shared" si="28"/>
        <v>6</v>
      </c>
    </row>
    <row r="431" spans="1:35" ht="14.25" hidden="1" customHeight="1" x14ac:dyDescent="0.35">
      <c r="A431" s="120"/>
      <c r="B431" s="120"/>
      <c r="C431" s="120"/>
      <c r="D431" s="71"/>
      <c r="E431" s="72"/>
      <c r="F431" s="72"/>
      <c r="G431" s="72"/>
      <c r="H431" s="72"/>
      <c r="I431" s="73"/>
      <c r="J431" s="73"/>
      <c r="K431" s="121"/>
      <c r="L431" s="361"/>
      <c r="M431" s="362"/>
      <c r="N431" s="350"/>
      <c r="O431" s="123" t="s">
        <v>64</v>
      </c>
      <c r="P431" s="124">
        <f t="shared" ref="P431:AI431" si="29">COUNTIF(P$244:P$262,"NO CUMPLE")</f>
        <v>1</v>
      </c>
      <c r="Q431" s="124">
        <f t="shared" si="29"/>
        <v>0</v>
      </c>
      <c r="R431" s="124">
        <f t="shared" si="29"/>
        <v>0</v>
      </c>
      <c r="S431" s="124">
        <f t="shared" si="29"/>
        <v>0</v>
      </c>
      <c r="T431" s="124">
        <f t="shared" si="29"/>
        <v>1</v>
      </c>
      <c r="U431" s="124">
        <f t="shared" si="29"/>
        <v>0</v>
      </c>
      <c r="V431" s="124">
        <f t="shared" si="29"/>
        <v>2</v>
      </c>
      <c r="W431" s="124">
        <f t="shared" si="29"/>
        <v>17</v>
      </c>
      <c r="X431" s="124">
        <f t="shared" si="29"/>
        <v>0</v>
      </c>
      <c r="Y431" s="124">
        <f t="shared" si="29"/>
        <v>6</v>
      </c>
      <c r="Z431" s="124">
        <f t="shared" si="29"/>
        <v>3</v>
      </c>
      <c r="AA431" s="124">
        <f t="shared" si="29"/>
        <v>3</v>
      </c>
      <c r="AB431" s="124">
        <f t="shared" si="29"/>
        <v>0</v>
      </c>
      <c r="AC431" s="124">
        <f t="shared" si="29"/>
        <v>18</v>
      </c>
      <c r="AD431" s="124">
        <f t="shared" si="29"/>
        <v>2</v>
      </c>
      <c r="AE431" s="124">
        <f t="shared" si="29"/>
        <v>4</v>
      </c>
      <c r="AF431" s="124">
        <f t="shared" si="29"/>
        <v>11</v>
      </c>
      <c r="AG431" s="124">
        <f t="shared" si="29"/>
        <v>18</v>
      </c>
      <c r="AH431" s="124">
        <f t="shared" si="29"/>
        <v>3</v>
      </c>
      <c r="AI431" s="124">
        <f t="shared" si="29"/>
        <v>13</v>
      </c>
    </row>
    <row r="432" spans="1:35" ht="14.25" hidden="1" customHeight="1" x14ac:dyDescent="0.35">
      <c r="A432" s="120"/>
      <c r="B432" s="120"/>
      <c r="C432" s="120"/>
      <c r="D432" s="71"/>
      <c r="E432" s="72"/>
      <c r="F432" s="72"/>
      <c r="G432" s="72"/>
      <c r="H432" s="72"/>
      <c r="I432" s="73"/>
      <c r="J432" s="73"/>
      <c r="K432" s="121"/>
      <c r="L432" s="361"/>
      <c r="M432" s="362"/>
      <c r="N432" s="365">
        <v>2015</v>
      </c>
      <c r="O432" s="123" t="s">
        <v>63</v>
      </c>
      <c r="P432" s="124">
        <f t="shared" ref="P432:AI432" si="30">COUNTIF(P$263:P$309,"CUMPLE")</f>
        <v>45</v>
      </c>
      <c r="Q432" s="124">
        <f t="shared" si="30"/>
        <v>45</v>
      </c>
      <c r="R432" s="124">
        <f t="shared" si="30"/>
        <v>45</v>
      </c>
      <c r="S432" s="124">
        <f t="shared" si="30"/>
        <v>45</v>
      </c>
      <c r="T432" s="124">
        <f t="shared" si="30"/>
        <v>44</v>
      </c>
      <c r="U432" s="124">
        <f t="shared" si="30"/>
        <v>45</v>
      </c>
      <c r="V432" s="124">
        <f t="shared" si="30"/>
        <v>45</v>
      </c>
      <c r="W432" s="124">
        <f t="shared" si="30"/>
        <v>8</v>
      </c>
      <c r="X432" s="124">
        <f t="shared" si="30"/>
        <v>47</v>
      </c>
      <c r="Y432" s="124">
        <f t="shared" si="30"/>
        <v>41</v>
      </c>
      <c r="Z432" s="124">
        <f t="shared" si="30"/>
        <v>31</v>
      </c>
      <c r="AA432" s="124">
        <f t="shared" si="30"/>
        <v>34</v>
      </c>
      <c r="AB432" s="124">
        <f t="shared" si="30"/>
        <v>41</v>
      </c>
      <c r="AC432" s="124">
        <f t="shared" si="30"/>
        <v>5</v>
      </c>
      <c r="AD432" s="124">
        <f t="shared" si="30"/>
        <v>39</v>
      </c>
      <c r="AE432" s="124">
        <f t="shared" si="30"/>
        <v>33</v>
      </c>
      <c r="AF432" s="124">
        <f t="shared" si="30"/>
        <v>25</v>
      </c>
      <c r="AG432" s="124">
        <f t="shared" si="30"/>
        <v>2</v>
      </c>
      <c r="AH432" s="124">
        <f t="shared" si="30"/>
        <v>47</v>
      </c>
      <c r="AI432" s="124">
        <f t="shared" si="30"/>
        <v>15</v>
      </c>
    </row>
    <row r="433" spans="1:35" ht="14.25" hidden="1" customHeight="1" x14ac:dyDescent="0.35">
      <c r="A433" s="120"/>
      <c r="B433" s="120"/>
      <c r="C433" s="120"/>
      <c r="D433" s="71"/>
      <c r="E433" s="72"/>
      <c r="F433" s="72"/>
      <c r="G433" s="72"/>
      <c r="H433" s="72"/>
      <c r="I433" s="73"/>
      <c r="J433" s="73"/>
      <c r="K433" s="121"/>
      <c r="L433" s="361"/>
      <c r="M433" s="362"/>
      <c r="N433" s="350"/>
      <c r="O433" s="123" t="s">
        <v>64</v>
      </c>
      <c r="P433" s="124">
        <f t="shared" ref="P433:AI433" si="31">COUNTIF(P$263:P$309,"NO CUMPLE")</f>
        <v>2</v>
      </c>
      <c r="Q433" s="124">
        <f t="shared" si="31"/>
        <v>2</v>
      </c>
      <c r="R433" s="124">
        <f t="shared" si="31"/>
        <v>2</v>
      </c>
      <c r="S433" s="124">
        <f t="shared" si="31"/>
        <v>2</v>
      </c>
      <c r="T433" s="124">
        <f t="shared" si="31"/>
        <v>3</v>
      </c>
      <c r="U433" s="124">
        <f t="shared" si="31"/>
        <v>2</v>
      </c>
      <c r="V433" s="124">
        <f t="shared" si="31"/>
        <v>2</v>
      </c>
      <c r="W433" s="124">
        <f t="shared" si="31"/>
        <v>39</v>
      </c>
      <c r="X433" s="124">
        <f t="shared" si="31"/>
        <v>0</v>
      </c>
      <c r="Y433" s="124">
        <f t="shared" si="31"/>
        <v>6</v>
      </c>
      <c r="Z433" s="124">
        <f t="shared" si="31"/>
        <v>16</v>
      </c>
      <c r="AA433" s="124">
        <f t="shared" si="31"/>
        <v>13</v>
      </c>
      <c r="AB433" s="124">
        <f t="shared" si="31"/>
        <v>6</v>
      </c>
      <c r="AC433" s="124">
        <f t="shared" si="31"/>
        <v>42</v>
      </c>
      <c r="AD433" s="124">
        <f t="shared" si="31"/>
        <v>8</v>
      </c>
      <c r="AE433" s="124">
        <f t="shared" si="31"/>
        <v>14</v>
      </c>
      <c r="AF433" s="124">
        <f t="shared" si="31"/>
        <v>22</v>
      </c>
      <c r="AG433" s="124">
        <f t="shared" si="31"/>
        <v>45</v>
      </c>
      <c r="AH433" s="124">
        <f t="shared" si="31"/>
        <v>0</v>
      </c>
      <c r="AI433" s="124">
        <f t="shared" si="31"/>
        <v>32</v>
      </c>
    </row>
    <row r="434" spans="1:35" ht="14.25" hidden="1" customHeight="1" x14ac:dyDescent="0.35">
      <c r="A434" s="120"/>
      <c r="B434" s="120"/>
      <c r="C434" s="120"/>
      <c r="D434" s="71"/>
      <c r="E434" s="72"/>
      <c r="F434" s="72"/>
      <c r="G434" s="72"/>
      <c r="H434" s="72"/>
      <c r="I434" s="73"/>
      <c r="J434" s="73"/>
      <c r="K434" s="121"/>
      <c r="L434" s="361"/>
      <c r="M434" s="362"/>
      <c r="N434" s="365">
        <v>2017</v>
      </c>
      <c r="O434" s="123" t="s">
        <v>63</v>
      </c>
      <c r="P434" s="124">
        <f t="shared" ref="P434:AI434" si="32">COUNTIF(P$310:P$327,"CUMPLE")</f>
        <v>16</v>
      </c>
      <c r="Q434" s="124">
        <f t="shared" si="32"/>
        <v>18</v>
      </c>
      <c r="R434" s="124">
        <f t="shared" si="32"/>
        <v>17</v>
      </c>
      <c r="S434" s="124">
        <f t="shared" si="32"/>
        <v>18</v>
      </c>
      <c r="T434" s="124">
        <f t="shared" si="32"/>
        <v>18</v>
      </c>
      <c r="U434" s="124">
        <f t="shared" si="32"/>
        <v>18</v>
      </c>
      <c r="V434" s="124">
        <f t="shared" si="32"/>
        <v>17</v>
      </c>
      <c r="W434" s="124">
        <f t="shared" si="32"/>
        <v>15</v>
      </c>
      <c r="X434" s="124">
        <f t="shared" si="32"/>
        <v>18</v>
      </c>
      <c r="Y434" s="124">
        <f t="shared" si="32"/>
        <v>18</v>
      </c>
      <c r="Z434" s="124">
        <f t="shared" si="32"/>
        <v>14</v>
      </c>
      <c r="AA434" s="124">
        <f t="shared" si="32"/>
        <v>18</v>
      </c>
      <c r="AB434" s="124">
        <f t="shared" si="32"/>
        <v>16</v>
      </c>
      <c r="AC434" s="124">
        <f t="shared" si="32"/>
        <v>3</v>
      </c>
      <c r="AD434" s="124">
        <f t="shared" si="32"/>
        <v>18</v>
      </c>
      <c r="AE434" s="124">
        <f t="shared" si="32"/>
        <v>15</v>
      </c>
      <c r="AF434" s="124">
        <f t="shared" si="32"/>
        <v>4</v>
      </c>
      <c r="AG434" s="124">
        <f t="shared" si="32"/>
        <v>7</v>
      </c>
      <c r="AH434" s="124">
        <f t="shared" si="32"/>
        <v>18</v>
      </c>
      <c r="AI434" s="124">
        <f t="shared" si="32"/>
        <v>6</v>
      </c>
    </row>
    <row r="435" spans="1:35" ht="14.25" hidden="1" customHeight="1" x14ac:dyDescent="0.35">
      <c r="A435" s="120"/>
      <c r="B435" s="120"/>
      <c r="C435" s="120"/>
      <c r="D435" s="71"/>
      <c r="E435" s="72"/>
      <c r="F435" s="72"/>
      <c r="G435" s="72"/>
      <c r="H435" s="72"/>
      <c r="I435" s="73"/>
      <c r="J435" s="73"/>
      <c r="K435" s="121"/>
      <c r="L435" s="361"/>
      <c r="M435" s="362"/>
      <c r="N435" s="350"/>
      <c r="O435" s="123" t="s">
        <v>64</v>
      </c>
      <c r="P435" s="124">
        <f t="shared" ref="P435:AI435" si="33">COUNTIF(P$310:P$327,"NO CUMPLE")</f>
        <v>2</v>
      </c>
      <c r="Q435" s="124">
        <f t="shared" si="33"/>
        <v>0</v>
      </c>
      <c r="R435" s="124">
        <f t="shared" si="33"/>
        <v>1</v>
      </c>
      <c r="S435" s="124">
        <f t="shared" si="33"/>
        <v>0</v>
      </c>
      <c r="T435" s="124">
        <f t="shared" si="33"/>
        <v>0</v>
      </c>
      <c r="U435" s="124">
        <f t="shared" si="33"/>
        <v>0</v>
      </c>
      <c r="V435" s="124">
        <f t="shared" si="33"/>
        <v>1</v>
      </c>
      <c r="W435" s="124">
        <f t="shared" si="33"/>
        <v>3</v>
      </c>
      <c r="X435" s="124">
        <f t="shared" si="33"/>
        <v>0</v>
      </c>
      <c r="Y435" s="124">
        <f t="shared" si="33"/>
        <v>0</v>
      </c>
      <c r="Z435" s="124">
        <f t="shared" si="33"/>
        <v>4</v>
      </c>
      <c r="AA435" s="124">
        <f t="shared" si="33"/>
        <v>0</v>
      </c>
      <c r="AB435" s="124">
        <f t="shared" si="33"/>
        <v>2</v>
      </c>
      <c r="AC435" s="124">
        <f t="shared" si="33"/>
        <v>15</v>
      </c>
      <c r="AD435" s="124">
        <f t="shared" si="33"/>
        <v>0</v>
      </c>
      <c r="AE435" s="124">
        <f t="shared" si="33"/>
        <v>3</v>
      </c>
      <c r="AF435" s="124">
        <f t="shared" si="33"/>
        <v>14</v>
      </c>
      <c r="AG435" s="124">
        <f t="shared" si="33"/>
        <v>11</v>
      </c>
      <c r="AH435" s="124">
        <f t="shared" si="33"/>
        <v>0</v>
      </c>
      <c r="AI435" s="124">
        <f t="shared" si="33"/>
        <v>12</v>
      </c>
    </row>
    <row r="436" spans="1:35" ht="14.25" hidden="1" customHeight="1" x14ac:dyDescent="0.35">
      <c r="A436" s="120"/>
      <c r="B436" s="120"/>
      <c r="C436" s="120"/>
      <c r="D436" s="71"/>
      <c r="E436" s="72"/>
      <c r="F436" s="72"/>
      <c r="G436" s="72"/>
      <c r="H436" s="72"/>
      <c r="I436" s="73"/>
      <c r="J436" s="73"/>
      <c r="K436" s="121"/>
      <c r="L436" s="361"/>
      <c r="M436" s="362"/>
      <c r="N436" s="365">
        <v>2018</v>
      </c>
      <c r="O436" s="123" t="s">
        <v>63</v>
      </c>
      <c r="P436" s="124">
        <f t="shared" ref="P436:AI436" si="34">COUNTIF(P$328:P$345,"CUMPLE")</f>
        <v>14</v>
      </c>
      <c r="Q436" s="124">
        <f t="shared" si="34"/>
        <v>15</v>
      </c>
      <c r="R436" s="124">
        <f t="shared" si="34"/>
        <v>17</v>
      </c>
      <c r="S436" s="124">
        <f t="shared" si="34"/>
        <v>17</v>
      </c>
      <c r="T436" s="124">
        <f t="shared" si="34"/>
        <v>18</v>
      </c>
      <c r="U436" s="124">
        <f t="shared" si="34"/>
        <v>17</v>
      </c>
      <c r="V436" s="124">
        <f t="shared" si="34"/>
        <v>12</v>
      </c>
      <c r="W436" s="124">
        <f t="shared" si="34"/>
        <v>3</v>
      </c>
      <c r="X436" s="124">
        <f t="shared" si="34"/>
        <v>18</v>
      </c>
      <c r="Y436" s="124">
        <f t="shared" si="34"/>
        <v>13</v>
      </c>
      <c r="Z436" s="124">
        <f t="shared" si="34"/>
        <v>6</v>
      </c>
      <c r="AA436" s="124">
        <f t="shared" si="34"/>
        <v>9</v>
      </c>
      <c r="AB436" s="124">
        <f t="shared" si="34"/>
        <v>12</v>
      </c>
      <c r="AC436" s="124">
        <f t="shared" si="34"/>
        <v>0</v>
      </c>
      <c r="AD436" s="124">
        <f t="shared" si="34"/>
        <v>17</v>
      </c>
      <c r="AE436" s="124">
        <f t="shared" si="34"/>
        <v>10</v>
      </c>
      <c r="AF436" s="124">
        <f t="shared" si="34"/>
        <v>1</v>
      </c>
      <c r="AG436" s="124">
        <f t="shared" si="34"/>
        <v>1</v>
      </c>
      <c r="AH436" s="124">
        <f t="shared" si="34"/>
        <v>18</v>
      </c>
      <c r="AI436" s="124">
        <f t="shared" si="34"/>
        <v>2</v>
      </c>
    </row>
    <row r="437" spans="1:35" ht="14.25" hidden="1" customHeight="1" x14ac:dyDescent="0.35">
      <c r="A437" s="120"/>
      <c r="B437" s="120"/>
      <c r="C437" s="120"/>
      <c r="D437" s="71"/>
      <c r="E437" s="72"/>
      <c r="F437" s="72"/>
      <c r="G437" s="72"/>
      <c r="H437" s="72"/>
      <c r="I437" s="73"/>
      <c r="J437" s="73"/>
      <c r="K437" s="121"/>
      <c r="L437" s="361"/>
      <c r="M437" s="362"/>
      <c r="N437" s="350"/>
      <c r="O437" s="123" t="s">
        <v>64</v>
      </c>
      <c r="P437" s="124">
        <f t="shared" ref="P437:AI437" si="35">COUNTIF(P$328:P$345,"NO CUMPLE")</f>
        <v>4</v>
      </c>
      <c r="Q437" s="124">
        <f t="shared" si="35"/>
        <v>3</v>
      </c>
      <c r="R437" s="124">
        <f t="shared" si="35"/>
        <v>1</v>
      </c>
      <c r="S437" s="124">
        <f t="shared" si="35"/>
        <v>1</v>
      </c>
      <c r="T437" s="124">
        <f t="shared" si="35"/>
        <v>0</v>
      </c>
      <c r="U437" s="124">
        <f t="shared" si="35"/>
        <v>1</v>
      </c>
      <c r="V437" s="124">
        <f t="shared" si="35"/>
        <v>6</v>
      </c>
      <c r="W437" s="124">
        <f t="shared" si="35"/>
        <v>15</v>
      </c>
      <c r="X437" s="124">
        <f t="shared" si="35"/>
        <v>0</v>
      </c>
      <c r="Y437" s="124">
        <f t="shared" si="35"/>
        <v>5</v>
      </c>
      <c r="Z437" s="124">
        <f t="shared" si="35"/>
        <v>12</v>
      </c>
      <c r="AA437" s="124">
        <f t="shared" si="35"/>
        <v>9</v>
      </c>
      <c r="AB437" s="124">
        <f t="shared" si="35"/>
        <v>6</v>
      </c>
      <c r="AC437" s="124">
        <f t="shared" si="35"/>
        <v>18</v>
      </c>
      <c r="AD437" s="124">
        <f t="shared" si="35"/>
        <v>1</v>
      </c>
      <c r="AE437" s="124">
        <f t="shared" si="35"/>
        <v>8</v>
      </c>
      <c r="AF437" s="124">
        <f t="shared" si="35"/>
        <v>17</v>
      </c>
      <c r="AG437" s="124">
        <f t="shared" si="35"/>
        <v>17</v>
      </c>
      <c r="AH437" s="124">
        <f t="shared" si="35"/>
        <v>0</v>
      </c>
      <c r="AI437" s="124">
        <f t="shared" si="35"/>
        <v>16</v>
      </c>
    </row>
    <row r="438" spans="1:35" ht="14.25" hidden="1" customHeight="1" x14ac:dyDescent="0.35">
      <c r="A438" s="120"/>
      <c r="B438" s="120"/>
      <c r="C438" s="120"/>
      <c r="D438" s="71"/>
      <c r="E438" s="72"/>
      <c r="F438" s="72"/>
      <c r="G438" s="72"/>
      <c r="H438" s="72"/>
      <c r="I438" s="73"/>
      <c r="J438" s="73"/>
      <c r="K438" s="121"/>
      <c r="L438" s="361"/>
      <c r="M438" s="362"/>
      <c r="N438" s="365">
        <v>2019</v>
      </c>
      <c r="O438" s="123" t="s">
        <v>63</v>
      </c>
      <c r="P438" s="124">
        <f t="shared" ref="P438:AI438" si="36">COUNTIF(P$346:P$381,"CUMPLE")</f>
        <v>34</v>
      </c>
      <c r="Q438" s="124">
        <f t="shared" si="36"/>
        <v>35</v>
      </c>
      <c r="R438" s="124">
        <f t="shared" si="36"/>
        <v>36</v>
      </c>
      <c r="S438" s="124">
        <f t="shared" si="36"/>
        <v>34</v>
      </c>
      <c r="T438" s="124">
        <f t="shared" si="36"/>
        <v>35</v>
      </c>
      <c r="U438" s="124">
        <f t="shared" si="36"/>
        <v>35</v>
      </c>
      <c r="V438" s="124">
        <f t="shared" si="36"/>
        <v>33</v>
      </c>
      <c r="W438" s="124">
        <f t="shared" si="36"/>
        <v>27</v>
      </c>
      <c r="X438" s="124">
        <f t="shared" si="36"/>
        <v>36</v>
      </c>
      <c r="Y438" s="124">
        <f t="shared" si="36"/>
        <v>36</v>
      </c>
      <c r="Z438" s="124">
        <f t="shared" si="36"/>
        <v>22</v>
      </c>
      <c r="AA438" s="124">
        <f t="shared" si="36"/>
        <v>30</v>
      </c>
      <c r="AB438" s="124">
        <f t="shared" si="36"/>
        <v>33</v>
      </c>
      <c r="AC438" s="124">
        <f t="shared" si="36"/>
        <v>11</v>
      </c>
      <c r="AD438" s="124">
        <f t="shared" si="36"/>
        <v>35</v>
      </c>
      <c r="AE438" s="124">
        <f t="shared" si="36"/>
        <v>29</v>
      </c>
      <c r="AF438" s="124">
        <f t="shared" si="36"/>
        <v>19</v>
      </c>
      <c r="AG438" s="124">
        <f t="shared" si="36"/>
        <v>16</v>
      </c>
      <c r="AH438" s="124">
        <f t="shared" si="36"/>
        <v>35</v>
      </c>
      <c r="AI438" s="124">
        <f t="shared" si="36"/>
        <v>13</v>
      </c>
    </row>
    <row r="439" spans="1:35" ht="14.25" hidden="1" customHeight="1" x14ac:dyDescent="0.35">
      <c r="A439" s="120"/>
      <c r="B439" s="120"/>
      <c r="C439" s="120"/>
      <c r="D439" s="71"/>
      <c r="E439" s="72"/>
      <c r="F439" s="72"/>
      <c r="G439" s="72"/>
      <c r="H439" s="72"/>
      <c r="I439" s="73"/>
      <c r="J439" s="73"/>
      <c r="K439" s="121"/>
      <c r="L439" s="361"/>
      <c r="M439" s="362"/>
      <c r="N439" s="350"/>
      <c r="O439" s="123" t="s">
        <v>64</v>
      </c>
      <c r="P439" s="124">
        <f t="shared" ref="P439:AI439" si="37">COUNTIF(P$346:P$381,"NO CUMPLE")</f>
        <v>2</v>
      </c>
      <c r="Q439" s="124">
        <f t="shared" si="37"/>
        <v>1</v>
      </c>
      <c r="R439" s="124">
        <f t="shared" si="37"/>
        <v>0</v>
      </c>
      <c r="S439" s="124">
        <f t="shared" si="37"/>
        <v>2</v>
      </c>
      <c r="T439" s="124">
        <f t="shared" si="37"/>
        <v>1</v>
      </c>
      <c r="U439" s="124">
        <f t="shared" si="37"/>
        <v>1</v>
      </c>
      <c r="V439" s="124">
        <f t="shared" si="37"/>
        <v>3</v>
      </c>
      <c r="W439" s="124">
        <f t="shared" si="37"/>
        <v>9</v>
      </c>
      <c r="X439" s="124">
        <f t="shared" si="37"/>
        <v>0</v>
      </c>
      <c r="Y439" s="124">
        <f t="shared" si="37"/>
        <v>0</v>
      </c>
      <c r="Z439" s="124">
        <f t="shared" si="37"/>
        <v>14</v>
      </c>
      <c r="AA439" s="124">
        <f t="shared" si="37"/>
        <v>6</v>
      </c>
      <c r="AB439" s="124">
        <f t="shared" si="37"/>
        <v>3</v>
      </c>
      <c r="AC439" s="124">
        <f t="shared" si="37"/>
        <v>25</v>
      </c>
      <c r="AD439" s="124">
        <f t="shared" si="37"/>
        <v>1</v>
      </c>
      <c r="AE439" s="124">
        <f t="shared" si="37"/>
        <v>7</v>
      </c>
      <c r="AF439" s="124">
        <f t="shared" si="37"/>
        <v>17</v>
      </c>
      <c r="AG439" s="124">
        <f t="shared" si="37"/>
        <v>20</v>
      </c>
      <c r="AH439" s="124">
        <f t="shared" si="37"/>
        <v>1</v>
      </c>
      <c r="AI439" s="124">
        <f t="shared" si="37"/>
        <v>23</v>
      </c>
    </row>
    <row r="440" spans="1:35" ht="14.25" hidden="1" customHeight="1" x14ac:dyDescent="0.35">
      <c r="A440" s="120"/>
      <c r="B440" s="120"/>
      <c r="C440" s="120"/>
      <c r="D440" s="71"/>
      <c r="E440" s="72"/>
      <c r="F440" s="72"/>
      <c r="G440" s="72"/>
      <c r="H440" s="72"/>
      <c r="I440" s="73"/>
      <c r="J440" s="73"/>
      <c r="K440" s="121"/>
      <c r="L440" s="361"/>
      <c r="M440" s="362"/>
      <c r="N440" s="365">
        <v>2020</v>
      </c>
      <c r="O440" s="123" t="s">
        <v>63</v>
      </c>
      <c r="P440" s="124">
        <f t="shared" ref="P440:AI440" si="38">COUNTIF(P$382:P$399,"CUMPLE")</f>
        <v>17</v>
      </c>
      <c r="Q440" s="124">
        <f t="shared" si="38"/>
        <v>18</v>
      </c>
      <c r="R440" s="124">
        <f t="shared" si="38"/>
        <v>15</v>
      </c>
      <c r="S440" s="124">
        <f t="shared" si="38"/>
        <v>18</v>
      </c>
      <c r="T440" s="124">
        <f t="shared" si="38"/>
        <v>18</v>
      </c>
      <c r="U440" s="124">
        <f t="shared" si="38"/>
        <v>18</v>
      </c>
      <c r="V440" s="124">
        <f t="shared" si="38"/>
        <v>14</v>
      </c>
      <c r="W440" s="124">
        <f t="shared" si="38"/>
        <v>16</v>
      </c>
      <c r="X440" s="124">
        <f t="shared" si="38"/>
        <v>18</v>
      </c>
      <c r="Y440" s="124">
        <f t="shared" si="38"/>
        <v>17</v>
      </c>
      <c r="Z440" s="124">
        <f t="shared" si="38"/>
        <v>15</v>
      </c>
      <c r="AA440" s="124">
        <f t="shared" si="38"/>
        <v>14</v>
      </c>
      <c r="AB440" s="124">
        <f t="shared" si="38"/>
        <v>11</v>
      </c>
      <c r="AC440" s="124">
        <f t="shared" si="38"/>
        <v>5</v>
      </c>
      <c r="AD440" s="124">
        <f t="shared" si="38"/>
        <v>17</v>
      </c>
      <c r="AE440" s="124">
        <f t="shared" si="38"/>
        <v>12</v>
      </c>
      <c r="AF440" s="124">
        <f t="shared" si="38"/>
        <v>10</v>
      </c>
      <c r="AG440" s="124">
        <f t="shared" si="38"/>
        <v>10</v>
      </c>
      <c r="AH440" s="124">
        <f t="shared" si="38"/>
        <v>16</v>
      </c>
      <c r="AI440" s="124">
        <f t="shared" si="38"/>
        <v>7</v>
      </c>
    </row>
    <row r="441" spans="1:35" ht="14.25" hidden="1" customHeight="1" x14ac:dyDescent="0.35">
      <c r="A441" s="120"/>
      <c r="B441" s="120"/>
      <c r="C441" s="120"/>
      <c r="D441" s="71"/>
      <c r="E441" s="72"/>
      <c r="F441" s="72"/>
      <c r="G441" s="72"/>
      <c r="H441" s="72"/>
      <c r="I441" s="73"/>
      <c r="J441" s="73"/>
      <c r="K441" s="121"/>
      <c r="L441" s="363"/>
      <c r="M441" s="364"/>
      <c r="N441" s="350"/>
      <c r="O441" s="123" t="s">
        <v>64</v>
      </c>
      <c r="P441" s="124">
        <f t="shared" ref="P441:AI441" si="39">COUNTIF(P$382:P$399,"NO CUMPLE")</f>
        <v>1</v>
      </c>
      <c r="Q441" s="124">
        <f t="shared" si="39"/>
        <v>0</v>
      </c>
      <c r="R441" s="124">
        <f t="shared" si="39"/>
        <v>3</v>
      </c>
      <c r="S441" s="124">
        <f t="shared" si="39"/>
        <v>0</v>
      </c>
      <c r="T441" s="124">
        <f t="shared" si="39"/>
        <v>0</v>
      </c>
      <c r="U441" s="124">
        <f t="shared" si="39"/>
        <v>0</v>
      </c>
      <c r="V441" s="124">
        <f t="shared" si="39"/>
        <v>4</v>
      </c>
      <c r="W441" s="124">
        <f t="shared" si="39"/>
        <v>2</v>
      </c>
      <c r="X441" s="124">
        <f t="shared" si="39"/>
        <v>0</v>
      </c>
      <c r="Y441" s="124">
        <f t="shared" si="39"/>
        <v>1</v>
      </c>
      <c r="Z441" s="124">
        <f t="shared" si="39"/>
        <v>3</v>
      </c>
      <c r="AA441" s="124">
        <f t="shared" si="39"/>
        <v>4</v>
      </c>
      <c r="AB441" s="124">
        <f t="shared" si="39"/>
        <v>7</v>
      </c>
      <c r="AC441" s="124">
        <f t="shared" si="39"/>
        <v>13</v>
      </c>
      <c r="AD441" s="124">
        <f t="shared" si="39"/>
        <v>1</v>
      </c>
      <c r="AE441" s="124">
        <f t="shared" si="39"/>
        <v>6</v>
      </c>
      <c r="AF441" s="124">
        <f t="shared" si="39"/>
        <v>8</v>
      </c>
      <c r="AG441" s="124">
        <f t="shared" si="39"/>
        <v>8</v>
      </c>
      <c r="AH441" s="124">
        <f t="shared" si="39"/>
        <v>2</v>
      </c>
      <c r="AI441" s="124">
        <f t="shared" si="39"/>
        <v>11</v>
      </c>
    </row>
    <row r="442" spans="1:35" ht="14.25" hidden="1" customHeight="1" x14ac:dyDescent="0.35">
      <c r="A442" s="120"/>
      <c r="B442" s="120"/>
      <c r="C442" s="120"/>
      <c r="D442" s="71"/>
      <c r="E442" s="72"/>
      <c r="F442" s="72"/>
      <c r="G442" s="72"/>
      <c r="H442" s="72"/>
      <c r="I442" s="73"/>
      <c r="J442" s="73"/>
      <c r="K442" s="121"/>
      <c r="L442" s="122"/>
      <c r="M442" s="73"/>
      <c r="N442" s="73"/>
      <c r="O442" s="123" t="s">
        <v>66</v>
      </c>
      <c r="P442" s="124">
        <f t="shared" ref="P442:AI442" si="40">SUM(P402:P441)</f>
        <v>397</v>
      </c>
      <c r="Q442" s="124">
        <f t="shared" si="40"/>
        <v>397</v>
      </c>
      <c r="R442" s="124">
        <f t="shared" si="40"/>
        <v>397</v>
      </c>
      <c r="S442" s="124">
        <f t="shared" si="40"/>
        <v>397</v>
      </c>
      <c r="T442" s="124">
        <f t="shared" si="40"/>
        <v>397</v>
      </c>
      <c r="U442" s="124">
        <f t="shared" si="40"/>
        <v>397</v>
      </c>
      <c r="V442" s="124">
        <f t="shared" si="40"/>
        <v>397</v>
      </c>
      <c r="W442" s="124">
        <f t="shared" si="40"/>
        <v>397</v>
      </c>
      <c r="X442" s="124">
        <f t="shared" si="40"/>
        <v>397</v>
      </c>
      <c r="Y442" s="124">
        <f t="shared" si="40"/>
        <v>397</v>
      </c>
      <c r="Z442" s="124">
        <f t="shared" si="40"/>
        <v>397</v>
      </c>
      <c r="AA442" s="124">
        <f t="shared" si="40"/>
        <v>397</v>
      </c>
      <c r="AB442" s="124">
        <f t="shared" si="40"/>
        <v>397</v>
      </c>
      <c r="AC442" s="124">
        <f t="shared" si="40"/>
        <v>397</v>
      </c>
      <c r="AD442" s="124">
        <f t="shared" si="40"/>
        <v>397</v>
      </c>
      <c r="AE442" s="124">
        <f t="shared" si="40"/>
        <v>397</v>
      </c>
      <c r="AF442" s="124">
        <f t="shared" si="40"/>
        <v>397</v>
      </c>
      <c r="AG442" s="124">
        <f t="shared" si="40"/>
        <v>397</v>
      </c>
      <c r="AH442" s="124">
        <f t="shared" si="40"/>
        <v>397</v>
      </c>
      <c r="AI442" s="124">
        <f t="shared" si="40"/>
        <v>397</v>
      </c>
    </row>
    <row r="443" spans="1:35" ht="14.25" customHeight="1" x14ac:dyDescent="0.35">
      <c r="A443" s="120"/>
      <c r="B443" s="120"/>
      <c r="C443" s="120"/>
      <c r="D443" s="71"/>
      <c r="F443" s="72"/>
      <c r="G443" s="72"/>
      <c r="H443" s="72"/>
      <c r="I443" s="73"/>
      <c r="J443" s="73"/>
      <c r="K443" s="121"/>
      <c r="L443" s="122"/>
      <c r="M443" s="73"/>
      <c r="N443" s="73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</row>
    <row r="444" spans="1:35" ht="14.25" customHeight="1" x14ac:dyDescent="0.35">
      <c r="A444" s="120"/>
      <c r="B444" s="120"/>
      <c r="C444" s="120"/>
      <c r="D444" s="71"/>
      <c r="F444" s="72"/>
      <c r="G444" s="72"/>
      <c r="H444" s="72"/>
      <c r="I444" s="73"/>
      <c r="J444" s="73"/>
      <c r="K444" s="121"/>
      <c r="L444" s="122"/>
      <c r="M444" s="73"/>
      <c r="N444" s="73"/>
      <c r="O444" s="120"/>
      <c r="P444" s="366" t="s">
        <v>44</v>
      </c>
      <c r="Q444" s="346"/>
      <c r="R444" s="346"/>
      <c r="S444" s="346"/>
      <c r="T444" s="346"/>
      <c r="U444" s="346"/>
      <c r="V444" s="346"/>
      <c r="W444" s="346"/>
      <c r="X444" s="346"/>
      <c r="Y444" s="347"/>
      <c r="Z444" s="367" t="s">
        <v>45</v>
      </c>
      <c r="AA444" s="346"/>
      <c r="AB444" s="346"/>
      <c r="AC444" s="346"/>
      <c r="AD444" s="346"/>
      <c r="AE444" s="346"/>
      <c r="AF444" s="346"/>
      <c r="AG444" s="346"/>
      <c r="AH444" s="346"/>
      <c r="AI444" s="347"/>
    </row>
    <row r="445" spans="1:35" ht="14.25" customHeight="1" x14ac:dyDescent="0.35">
      <c r="A445" s="120"/>
      <c r="B445" s="120"/>
      <c r="C445" s="120"/>
      <c r="D445" s="71"/>
      <c r="E445" s="72"/>
      <c r="F445" s="72"/>
      <c r="G445" s="72"/>
      <c r="H445" s="72"/>
      <c r="I445" s="73"/>
      <c r="J445" s="73"/>
      <c r="K445" s="121"/>
      <c r="L445" s="122"/>
      <c r="M445" s="73"/>
      <c r="N445" s="73"/>
      <c r="O445" s="120"/>
      <c r="P445" s="30" t="s">
        <v>53</v>
      </c>
      <c r="Q445" s="31" t="s">
        <v>25</v>
      </c>
      <c r="R445" s="31" t="s">
        <v>11</v>
      </c>
      <c r="S445" s="32" t="s">
        <v>51</v>
      </c>
      <c r="T445" s="33" t="s">
        <v>50</v>
      </c>
      <c r="U445" s="31" t="s">
        <v>14</v>
      </c>
      <c r="V445" s="31" t="s">
        <v>49</v>
      </c>
      <c r="W445" s="34" t="s">
        <v>54</v>
      </c>
      <c r="X445" s="30" t="s">
        <v>18</v>
      </c>
      <c r="Y445" s="32" t="s">
        <v>21</v>
      </c>
      <c r="Z445" s="35" t="s">
        <v>53</v>
      </c>
      <c r="AA445" s="36" t="s">
        <v>25</v>
      </c>
      <c r="AB445" s="36" t="s">
        <v>11</v>
      </c>
      <c r="AC445" s="37" t="s">
        <v>51</v>
      </c>
      <c r="AD445" s="38" t="s">
        <v>50</v>
      </c>
      <c r="AE445" s="36" t="s">
        <v>14</v>
      </c>
      <c r="AF445" s="36" t="s">
        <v>49</v>
      </c>
      <c r="AG445" s="39" t="s">
        <v>54</v>
      </c>
      <c r="AH445" s="35" t="s">
        <v>18</v>
      </c>
      <c r="AI445" s="37" t="s">
        <v>21</v>
      </c>
    </row>
    <row r="446" spans="1:35" ht="14.25" customHeight="1" x14ac:dyDescent="0.35">
      <c r="A446" s="120"/>
      <c r="B446" s="120"/>
      <c r="C446" s="120"/>
      <c r="D446" s="71"/>
      <c r="E446" s="72"/>
      <c r="F446" s="72"/>
      <c r="G446" s="72"/>
      <c r="H446" s="72"/>
      <c r="I446" s="73"/>
      <c r="J446" s="73"/>
      <c r="K446" s="121"/>
      <c r="L446" s="359" t="s">
        <v>62</v>
      </c>
      <c r="M446" s="360"/>
      <c r="N446" s="365" t="s">
        <v>67</v>
      </c>
      <c r="O446" s="123" t="s">
        <v>63</v>
      </c>
      <c r="P446" s="124">
        <f t="shared" ref="P446:AI446" si="41">COUNTIF(P$3:P$38,"CUMPLE")</f>
        <v>36</v>
      </c>
      <c r="Q446" s="124">
        <f t="shared" si="41"/>
        <v>36</v>
      </c>
      <c r="R446" s="124">
        <f t="shared" si="41"/>
        <v>36</v>
      </c>
      <c r="S446" s="124">
        <f t="shared" si="41"/>
        <v>36</v>
      </c>
      <c r="T446" s="124">
        <f t="shared" si="41"/>
        <v>32</v>
      </c>
      <c r="U446" s="124">
        <f t="shared" si="41"/>
        <v>35</v>
      </c>
      <c r="V446" s="124">
        <f t="shared" si="41"/>
        <v>34</v>
      </c>
      <c r="W446" s="124">
        <f t="shared" si="41"/>
        <v>36</v>
      </c>
      <c r="X446" s="124">
        <f t="shared" si="41"/>
        <v>36</v>
      </c>
      <c r="Y446" s="124">
        <f t="shared" si="41"/>
        <v>36</v>
      </c>
      <c r="Z446" s="124">
        <f t="shared" si="41"/>
        <v>0</v>
      </c>
      <c r="AA446" s="124">
        <f t="shared" si="41"/>
        <v>36</v>
      </c>
      <c r="AB446" s="124">
        <f t="shared" si="41"/>
        <v>31</v>
      </c>
      <c r="AC446" s="124">
        <f t="shared" si="41"/>
        <v>31</v>
      </c>
      <c r="AD446" s="124">
        <f t="shared" si="41"/>
        <v>32</v>
      </c>
      <c r="AE446" s="124">
        <f t="shared" si="41"/>
        <v>34</v>
      </c>
      <c r="AF446" s="124">
        <f t="shared" si="41"/>
        <v>33</v>
      </c>
      <c r="AG446" s="124">
        <f t="shared" si="41"/>
        <v>36</v>
      </c>
      <c r="AH446" s="124">
        <f t="shared" si="41"/>
        <v>32</v>
      </c>
      <c r="AI446" s="124">
        <f t="shared" si="41"/>
        <v>36</v>
      </c>
    </row>
    <row r="447" spans="1:35" ht="14.25" customHeight="1" x14ac:dyDescent="0.35">
      <c r="A447" s="120"/>
      <c r="B447" s="120"/>
      <c r="C447" s="120"/>
      <c r="D447" s="71"/>
      <c r="E447" s="72"/>
      <c r="F447" s="72"/>
      <c r="G447" s="72"/>
      <c r="H447" s="72"/>
      <c r="I447" s="73"/>
      <c r="J447" s="73"/>
      <c r="K447" s="121"/>
      <c r="L447" s="361"/>
      <c r="M447" s="362"/>
      <c r="N447" s="350"/>
      <c r="O447" s="123" t="s">
        <v>64</v>
      </c>
      <c r="P447" s="124">
        <f t="shared" ref="P447:AI447" si="42">COUNTIF(P$3:P$38,"NO CUMPLE")</f>
        <v>0</v>
      </c>
      <c r="Q447" s="124">
        <f t="shared" si="42"/>
        <v>0</v>
      </c>
      <c r="R447" s="124">
        <f t="shared" si="42"/>
        <v>0</v>
      </c>
      <c r="S447" s="124">
        <f t="shared" si="42"/>
        <v>0</v>
      </c>
      <c r="T447" s="124">
        <f t="shared" si="42"/>
        <v>4</v>
      </c>
      <c r="U447" s="124">
        <f t="shared" si="42"/>
        <v>1</v>
      </c>
      <c r="V447" s="124">
        <f t="shared" si="42"/>
        <v>2</v>
      </c>
      <c r="W447" s="124">
        <f t="shared" si="42"/>
        <v>0</v>
      </c>
      <c r="X447" s="124">
        <f t="shared" si="42"/>
        <v>0</v>
      </c>
      <c r="Y447" s="124">
        <f t="shared" si="42"/>
        <v>0</v>
      </c>
      <c r="Z447" s="124">
        <f t="shared" si="42"/>
        <v>36</v>
      </c>
      <c r="AA447" s="124">
        <f t="shared" si="42"/>
        <v>0</v>
      </c>
      <c r="AB447" s="124">
        <f t="shared" si="42"/>
        <v>5</v>
      </c>
      <c r="AC447" s="124">
        <f t="shared" si="42"/>
        <v>5</v>
      </c>
      <c r="AD447" s="124">
        <f t="shared" si="42"/>
        <v>4</v>
      </c>
      <c r="AE447" s="124">
        <f t="shared" si="42"/>
        <v>2</v>
      </c>
      <c r="AF447" s="124">
        <f t="shared" si="42"/>
        <v>3</v>
      </c>
      <c r="AG447" s="124">
        <f t="shared" si="42"/>
        <v>0</v>
      </c>
      <c r="AH447" s="124">
        <f t="shared" si="42"/>
        <v>4</v>
      </c>
      <c r="AI447" s="124">
        <f t="shared" si="42"/>
        <v>0</v>
      </c>
    </row>
    <row r="448" spans="1:35" ht="14.25" customHeight="1" x14ac:dyDescent="0.35">
      <c r="A448" s="120"/>
      <c r="B448" s="120"/>
      <c r="C448" s="120"/>
      <c r="D448" s="71"/>
      <c r="E448" s="72"/>
      <c r="F448" s="72"/>
      <c r="G448" s="72"/>
      <c r="H448" s="72"/>
      <c r="I448" s="73"/>
      <c r="J448" s="73"/>
      <c r="K448" s="121"/>
      <c r="L448" s="361"/>
      <c r="M448" s="362"/>
      <c r="N448" s="365" t="s">
        <v>68</v>
      </c>
      <c r="O448" s="123" t="s">
        <v>63</v>
      </c>
      <c r="P448" s="124">
        <f t="shared" ref="P448:AI448" si="43">COUNTIF(P$39:P$75,"CUMPLE")</f>
        <v>37</v>
      </c>
      <c r="Q448" s="124">
        <f t="shared" si="43"/>
        <v>35</v>
      </c>
      <c r="R448" s="124">
        <f t="shared" si="43"/>
        <v>36</v>
      </c>
      <c r="S448" s="124">
        <f t="shared" si="43"/>
        <v>37</v>
      </c>
      <c r="T448" s="124">
        <f t="shared" si="43"/>
        <v>34</v>
      </c>
      <c r="U448" s="124">
        <f t="shared" si="43"/>
        <v>37</v>
      </c>
      <c r="V448" s="124">
        <f t="shared" si="43"/>
        <v>37</v>
      </c>
      <c r="W448" s="124">
        <f t="shared" si="43"/>
        <v>37</v>
      </c>
      <c r="X448" s="124">
        <f t="shared" si="43"/>
        <v>37</v>
      </c>
      <c r="Y448" s="124">
        <f t="shared" si="43"/>
        <v>37</v>
      </c>
      <c r="Z448" s="124">
        <f t="shared" si="43"/>
        <v>4</v>
      </c>
      <c r="AA448" s="124">
        <f t="shared" si="43"/>
        <v>33</v>
      </c>
      <c r="AB448" s="124">
        <f t="shared" si="43"/>
        <v>33</v>
      </c>
      <c r="AC448" s="124">
        <f t="shared" si="43"/>
        <v>21</v>
      </c>
      <c r="AD448" s="124">
        <f t="shared" si="43"/>
        <v>34</v>
      </c>
      <c r="AE448" s="124">
        <f t="shared" si="43"/>
        <v>36</v>
      </c>
      <c r="AF448" s="124">
        <f t="shared" si="43"/>
        <v>35</v>
      </c>
      <c r="AG448" s="124">
        <f t="shared" si="43"/>
        <v>37</v>
      </c>
      <c r="AH448" s="124">
        <f t="shared" si="43"/>
        <v>35</v>
      </c>
      <c r="AI448" s="124">
        <f t="shared" si="43"/>
        <v>37</v>
      </c>
    </row>
    <row r="449" spans="1:35" ht="14.25" customHeight="1" x14ac:dyDescent="0.35">
      <c r="A449" s="120"/>
      <c r="B449" s="120"/>
      <c r="C449" s="120"/>
      <c r="D449" s="71"/>
      <c r="E449" s="72"/>
      <c r="F449" s="72"/>
      <c r="G449" s="72"/>
      <c r="H449" s="72"/>
      <c r="I449" s="73"/>
      <c r="J449" s="73"/>
      <c r="K449" s="121"/>
      <c r="L449" s="361"/>
      <c r="M449" s="362"/>
      <c r="N449" s="350"/>
      <c r="O449" s="123" t="s">
        <v>64</v>
      </c>
      <c r="P449" s="124">
        <f t="shared" ref="P449:AI449" si="44">COUNTIF(P$39:P$75,"NO CUMPLE")</f>
        <v>0</v>
      </c>
      <c r="Q449" s="124">
        <f t="shared" si="44"/>
        <v>2</v>
      </c>
      <c r="R449" s="124">
        <f t="shared" si="44"/>
        <v>1</v>
      </c>
      <c r="S449" s="124">
        <f t="shared" si="44"/>
        <v>0</v>
      </c>
      <c r="T449" s="124">
        <f t="shared" si="44"/>
        <v>3</v>
      </c>
      <c r="U449" s="124">
        <f t="shared" si="44"/>
        <v>0</v>
      </c>
      <c r="V449" s="124">
        <f t="shared" si="44"/>
        <v>0</v>
      </c>
      <c r="W449" s="124">
        <f t="shared" si="44"/>
        <v>0</v>
      </c>
      <c r="X449" s="124">
        <f t="shared" si="44"/>
        <v>0</v>
      </c>
      <c r="Y449" s="124">
        <f t="shared" si="44"/>
        <v>0</v>
      </c>
      <c r="Z449" s="124">
        <f t="shared" si="44"/>
        <v>33</v>
      </c>
      <c r="AA449" s="124">
        <f t="shared" si="44"/>
        <v>4</v>
      </c>
      <c r="AB449" s="124">
        <f t="shared" si="44"/>
        <v>4</v>
      </c>
      <c r="AC449" s="124">
        <f t="shared" si="44"/>
        <v>16</v>
      </c>
      <c r="AD449" s="124">
        <f t="shared" si="44"/>
        <v>3</v>
      </c>
      <c r="AE449" s="124">
        <f t="shared" si="44"/>
        <v>1</v>
      </c>
      <c r="AF449" s="124">
        <f t="shared" si="44"/>
        <v>2</v>
      </c>
      <c r="AG449" s="124">
        <f t="shared" si="44"/>
        <v>0</v>
      </c>
      <c r="AH449" s="124">
        <f t="shared" si="44"/>
        <v>2</v>
      </c>
      <c r="AI449" s="124">
        <f t="shared" si="44"/>
        <v>0</v>
      </c>
    </row>
    <row r="450" spans="1:35" ht="14.25" customHeight="1" x14ac:dyDescent="0.35">
      <c r="A450" s="120"/>
      <c r="B450" s="120"/>
      <c r="C450" s="120"/>
      <c r="D450" s="71"/>
      <c r="E450" s="72"/>
      <c r="F450" s="72"/>
      <c r="G450" s="72"/>
      <c r="H450" s="72"/>
      <c r="I450" s="73"/>
      <c r="J450" s="73"/>
      <c r="K450" s="121"/>
      <c r="L450" s="361"/>
      <c r="M450" s="362"/>
      <c r="N450" s="365" t="s">
        <v>69</v>
      </c>
      <c r="O450" s="123" t="s">
        <v>63</v>
      </c>
      <c r="P450" s="124">
        <f t="shared" ref="P450:AI450" si="45">COUNTIF(P$76:P$99,"CUMPLE")</f>
        <v>24</v>
      </c>
      <c r="Q450" s="124">
        <f t="shared" si="45"/>
        <v>24</v>
      </c>
      <c r="R450" s="124">
        <f t="shared" si="45"/>
        <v>24</v>
      </c>
      <c r="S450" s="124">
        <f t="shared" si="45"/>
        <v>18</v>
      </c>
      <c r="T450" s="124">
        <f t="shared" si="45"/>
        <v>21</v>
      </c>
      <c r="U450" s="124">
        <f t="shared" si="45"/>
        <v>23</v>
      </c>
      <c r="V450" s="124">
        <f t="shared" si="45"/>
        <v>23</v>
      </c>
      <c r="W450" s="124">
        <f t="shared" si="45"/>
        <v>23</v>
      </c>
      <c r="X450" s="124">
        <f t="shared" si="45"/>
        <v>24</v>
      </c>
      <c r="Y450" s="124">
        <f t="shared" si="45"/>
        <v>24</v>
      </c>
      <c r="Z450" s="124">
        <f t="shared" si="45"/>
        <v>3</v>
      </c>
      <c r="AA450" s="124">
        <f t="shared" si="45"/>
        <v>24</v>
      </c>
      <c r="AB450" s="124">
        <f t="shared" si="45"/>
        <v>21</v>
      </c>
      <c r="AC450" s="124">
        <f t="shared" si="45"/>
        <v>9</v>
      </c>
      <c r="AD450" s="124">
        <f t="shared" si="45"/>
        <v>21</v>
      </c>
      <c r="AE450" s="124">
        <f t="shared" si="45"/>
        <v>22</v>
      </c>
      <c r="AF450" s="124">
        <f t="shared" si="45"/>
        <v>23</v>
      </c>
      <c r="AG450" s="124">
        <f t="shared" si="45"/>
        <v>23</v>
      </c>
      <c r="AH450" s="124">
        <f t="shared" si="45"/>
        <v>23</v>
      </c>
      <c r="AI450" s="124">
        <f t="shared" si="45"/>
        <v>24</v>
      </c>
    </row>
    <row r="451" spans="1:35" ht="14.25" customHeight="1" x14ac:dyDescent="0.35">
      <c r="A451" s="120"/>
      <c r="B451" s="120"/>
      <c r="C451" s="120"/>
      <c r="D451" s="71"/>
      <c r="E451" s="72"/>
      <c r="F451" s="72"/>
      <c r="G451" s="72"/>
      <c r="H451" s="72"/>
      <c r="I451" s="73"/>
      <c r="J451" s="73"/>
      <c r="K451" s="121"/>
      <c r="L451" s="363"/>
      <c r="M451" s="364"/>
      <c r="N451" s="350"/>
      <c r="O451" s="123" t="s">
        <v>64</v>
      </c>
      <c r="P451" s="124">
        <f t="shared" ref="P451:AI451" si="46">COUNTIF(P$76:P$99,"NO CUMPLE")</f>
        <v>0</v>
      </c>
      <c r="Q451" s="124">
        <f t="shared" si="46"/>
        <v>0</v>
      </c>
      <c r="R451" s="124">
        <f t="shared" si="46"/>
        <v>0</v>
      </c>
      <c r="S451" s="124">
        <f t="shared" si="46"/>
        <v>6</v>
      </c>
      <c r="T451" s="124">
        <f t="shared" si="46"/>
        <v>3</v>
      </c>
      <c r="U451" s="124">
        <f t="shared" si="46"/>
        <v>1</v>
      </c>
      <c r="V451" s="124">
        <f t="shared" si="46"/>
        <v>1</v>
      </c>
      <c r="W451" s="124">
        <f t="shared" si="46"/>
        <v>1</v>
      </c>
      <c r="X451" s="124">
        <f t="shared" si="46"/>
        <v>0</v>
      </c>
      <c r="Y451" s="124">
        <f t="shared" si="46"/>
        <v>0</v>
      </c>
      <c r="Z451" s="124">
        <f t="shared" si="46"/>
        <v>21</v>
      </c>
      <c r="AA451" s="124">
        <f t="shared" si="46"/>
        <v>0</v>
      </c>
      <c r="AB451" s="124">
        <f t="shared" si="46"/>
        <v>3</v>
      </c>
      <c r="AC451" s="124">
        <f t="shared" si="46"/>
        <v>15</v>
      </c>
      <c r="AD451" s="124">
        <f t="shared" si="46"/>
        <v>3</v>
      </c>
      <c r="AE451" s="124">
        <f t="shared" si="46"/>
        <v>2</v>
      </c>
      <c r="AF451" s="124">
        <f t="shared" si="46"/>
        <v>1</v>
      </c>
      <c r="AG451" s="124">
        <f t="shared" si="46"/>
        <v>1</v>
      </c>
      <c r="AH451" s="124">
        <f t="shared" si="46"/>
        <v>1</v>
      </c>
      <c r="AI451" s="124">
        <f t="shared" si="46"/>
        <v>0</v>
      </c>
    </row>
    <row r="452" spans="1:35" ht="14.25" customHeight="1" x14ac:dyDescent="0.35">
      <c r="A452" s="120"/>
      <c r="B452" s="120"/>
      <c r="C452" s="120"/>
      <c r="D452" s="71"/>
      <c r="E452" s="72"/>
      <c r="F452" s="72"/>
      <c r="G452" s="72"/>
      <c r="H452" s="72"/>
      <c r="I452" s="73"/>
      <c r="J452" s="73"/>
      <c r="K452" s="121"/>
      <c r="L452" s="359" t="s">
        <v>65</v>
      </c>
      <c r="M452" s="360"/>
      <c r="N452" s="365" t="s">
        <v>67</v>
      </c>
      <c r="O452" s="123" t="s">
        <v>63</v>
      </c>
      <c r="P452" s="124">
        <f t="shared" ref="P452:AI452" si="47">COUNTIF(P$100:P$207,"CUMPLE")</f>
        <v>73</v>
      </c>
      <c r="Q452" s="124">
        <f t="shared" si="47"/>
        <v>101</v>
      </c>
      <c r="R452" s="124">
        <f t="shared" si="47"/>
        <v>97</v>
      </c>
      <c r="S452" s="124">
        <f t="shared" si="47"/>
        <v>102</v>
      </c>
      <c r="T452" s="124">
        <f t="shared" si="47"/>
        <v>103</v>
      </c>
      <c r="U452" s="124">
        <f t="shared" si="47"/>
        <v>97</v>
      </c>
      <c r="V452" s="124">
        <f t="shared" si="47"/>
        <v>99</v>
      </c>
      <c r="W452" s="124">
        <f t="shared" si="47"/>
        <v>53</v>
      </c>
      <c r="X452" s="124">
        <f t="shared" si="47"/>
        <v>107</v>
      </c>
      <c r="Y452" s="124">
        <f t="shared" si="47"/>
        <v>79</v>
      </c>
      <c r="Z452" s="124">
        <f t="shared" si="47"/>
        <v>45</v>
      </c>
      <c r="AA452" s="124">
        <f t="shared" si="47"/>
        <v>95</v>
      </c>
      <c r="AB452" s="124">
        <f t="shared" si="47"/>
        <v>94</v>
      </c>
      <c r="AC452" s="124">
        <f t="shared" si="47"/>
        <v>20</v>
      </c>
      <c r="AD452" s="124">
        <f t="shared" si="47"/>
        <v>102</v>
      </c>
      <c r="AE452" s="124">
        <f t="shared" si="47"/>
        <v>56</v>
      </c>
      <c r="AF452" s="124">
        <f t="shared" si="47"/>
        <v>64</v>
      </c>
      <c r="AG452" s="124">
        <f t="shared" si="47"/>
        <v>19</v>
      </c>
      <c r="AH452" s="124">
        <f t="shared" si="47"/>
        <v>104</v>
      </c>
      <c r="AI452" s="124">
        <f t="shared" si="47"/>
        <v>22</v>
      </c>
    </row>
    <row r="453" spans="1:35" ht="14.25" customHeight="1" x14ac:dyDescent="0.35">
      <c r="A453" s="120"/>
      <c r="B453" s="120"/>
      <c r="C453" s="120"/>
      <c r="D453" s="71"/>
      <c r="E453" s="72"/>
      <c r="F453" s="72"/>
      <c r="G453" s="72"/>
      <c r="H453" s="72"/>
      <c r="I453" s="73"/>
      <c r="J453" s="73"/>
      <c r="K453" s="121"/>
      <c r="L453" s="361"/>
      <c r="M453" s="362"/>
      <c r="N453" s="350"/>
      <c r="O453" s="123" t="s">
        <v>64</v>
      </c>
      <c r="P453" s="124">
        <f t="shared" ref="P453:AI453" si="48">COUNTIF(P$100:P$207,"NO CUMPLE")</f>
        <v>35</v>
      </c>
      <c r="Q453" s="124">
        <f t="shared" si="48"/>
        <v>7</v>
      </c>
      <c r="R453" s="124">
        <f t="shared" si="48"/>
        <v>11</v>
      </c>
      <c r="S453" s="124">
        <f t="shared" si="48"/>
        <v>6</v>
      </c>
      <c r="T453" s="124">
        <f t="shared" si="48"/>
        <v>5</v>
      </c>
      <c r="U453" s="124">
        <f t="shared" si="48"/>
        <v>11</v>
      </c>
      <c r="V453" s="124">
        <f t="shared" si="48"/>
        <v>9</v>
      </c>
      <c r="W453" s="124">
        <f t="shared" si="48"/>
        <v>55</v>
      </c>
      <c r="X453" s="124">
        <f t="shared" si="48"/>
        <v>1</v>
      </c>
      <c r="Y453" s="124">
        <f t="shared" si="48"/>
        <v>29</v>
      </c>
      <c r="Z453" s="124">
        <f t="shared" si="48"/>
        <v>63</v>
      </c>
      <c r="AA453" s="124">
        <f t="shared" si="48"/>
        <v>13</v>
      </c>
      <c r="AB453" s="124">
        <f t="shared" si="48"/>
        <v>14</v>
      </c>
      <c r="AC453" s="124">
        <f t="shared" si="48"/>
        <v>88</v>
      </c>
      <c r="AD453" s="124">
        <f t="shared" si="48"/>
        <v>6</v>
      </c>
      <c r="AE453" s="124">
        <f t="shared" si="48"/>
        <v>52</v>
      </c>
      <c r="AF453" s="124">
        <f t="shared" si="48"/>
        <v>44</v>
      </c>
      <c r="AG453" s="124">
        <f t="shared" si="48"/>
        <v>89</v>
      </c>
      <c r="AH453" s="124">
        <f t="shared" si="48"/>
        <v>4</v>
      </c>
      <c r="AI453" s="124">
        <f t="shared" si="48"/>
        <v>86</v>
      </c>
    </row>
    <row r="454" spans="1:35" ht="14.25" customHeight="1" x14ac:dyDescent="0.35">
      <c r="A454" s="120"/>
      <c r="B454" s="120"/>
      <c r="C454" s="120"/>
      <c r="D454" s="71"/>
      <c r="E454" s="72"/>
      <c r="F454" s="72"/>
      <c r="G454" s="72"/>
      <c r="H454" s="72"/>
      <c r="I454" s="73"/>
      <c r="J454" s="73"/>
      <c r="K454" s="121"/>
      <c r="L454" s="361"/>
      <c r="M454" s="362"/>
      <c r="N454" s="365" t="s">
        <v>68</v>
      </c>
      <c r="O454" s="123" t="s">
        <v>63</v>
      </c>
      <c r="P454" s="124">
        <f t="shared" ref="P454:AI454" si="49">COUNTIF(P$208:P$327,"CUMPLE")</f>
        <v>115</v>
      </c>
      <c r="Q454" s="124">
        <f t="shared" si="49"/>
        <v>118</v>
      </c>
      <c r="R454" s="124">
        <f t="shared" si="49"/>
        <v>115</v>
      </c>
      <c r="S454" s="124">
        <f t="shared" si="49"/>
        <v>116</v>
      </c>
      <c r="T454" s="124">
        <f t="shared" si="49"/>
        <v>115</v>
      </c>
      <c r="U454" s="124">
        <f t="shared" si="49"/>
        <v>116</v>
      </c>
      <c r="V454" s="124">
        <f t="shared" si="49"/>
        <v>106</v>
      </c>
      <c r="W454" s="124">
        <f t="shared" si="49"/>
        <v>41</v>
      </c>
      <c r="X454" s="124">
        <f t="shared" si="49"/>
        <v>120</v>
      </c>
      <c r="Y454" s="124">
        <f t="shared" si="49"/>
        <v>99</v>
      </c>
      <c r="Z454" s="124">
        <f t="shared" si="49"/>
        <v>90</v>
      </c>
      <c r="AA454" s="124">
        <f t="shared" si="49"/>
        <v>98</v>
      </c>
      <c r="AB454" s="124">
        <f t="shared" si="49"/>
        <v>103</v>
      </c>
      <c r="AC454" s="124">
        <f t="shared" si="49"/>
        <v>12</v>
      </c>
      <c r="AD454" s="124">
        <f t="shared" si="49"/>
        <v>109</v>
      </c>
      <c r="AE454" s="124">
        <f t="shared" si="49"/>
        <v>86</v>
      </c>
      <c r="AF454" s="124">
        <f t="shared" si="49"/>
        <v>51</v>
      </c>
      <c r="AG454" s="124">
        <f t="shared" si="49"/>
        <v>11</v>
      </c>
      <c r="AH454" s="124">
        <f t="shared" si="49"/>
        <v>112</v>
      </c>
      <c r="AI454" s="124">
        <f t="shared" si="49"/>
        <v>32</v>
      </c>
    </row>
    <row r="455" spans="1:35" ht="14.25" customHeight="1" x14ac:dyDescent="0.35">
      <c r="A455" s="120"/>
      <c r="B455" s="120"/>
      <c r="C455" s="120"/>
      <c r="D455" s="71"/>
      <c r="E455" s="72"/>
      <c r="F455" s="72"/>
      <c r="G455" s="72"/>
      <c r="H455" s="72"/>
      <c r="I455" s="73"/>
      <c r="J455" s="73"/>
      <c r="K455" s="121"/>
      <c r="L455" s="361"/>
      <c r="M455" s="362"/>
      <c r="N455" s="350"/>
      <c r="O455" s="123" t="s">
        <v>64</v>
      </c>
      <c r="P455" s="124">
        <f t="shared" ref="P455:AI455" si="50">COUNTIF(P$208:P$327,"NO CUMPLE")</f>
        <v>5</v>
      </c>
      <c r="Q455" s="124">
        <f t="shared" si="50"/>
        <v>2</v>
      </c>
      <c r="R455" s="124">
        <f t="shared" si="50"/>
        <v>5</v>
      </c>
      <c r="S455" s="124">
        <f t="shared" si="50"/>
        <v>4</v>
      </c>
      <c r="T455" s="124">
        <f t="shared" si="50"/>
        <v>5</v>
      </c>
      <c r="U455" s="124">
        <f t="shared" si="50"/>
        <v>4</v>
      </c>
      <c r="V455" s="124">
        <f t="shared" si="50"/>
        <v>14</v>
      </c>
      <c r="W455" s="124">
        <f t="shared" si="50"/>
        <v>79</v>
      </c>
      <c r="X455" s="124">
        <f t="shared" si="50"/>
        <v>0</v>
      </c>
      <c r="Y455" s="124">
        <f t="shared" si="50"/>
        <v>21</v>
      </c>
      <c r="Z455" s="124">
        <f t="shared" si="50"/>
        <v>30</v>
      </c>
      <c r="AA455" s="124">
        <f t="shared" si="50"/>
        <v>22</v>
      </c>
      <c r="AB455" s="124">
        <f t="shared" si="50"/>
        <v>17</v>
      </c>
      <c r="AC455" s="124">
        <f t="shared" si="50"/>
        <v>108</v>
      </c>
      <c r="AD455" s="124">
        <f t="shared" si="50"/>
        <v>11</v>
      </c>
      <c r="AE455" s="124">
        <f t="shared" si="50"/>
        <v>34</v>
      </c>
      <c r="AF455" s="124">
        <f t="shared" si="50"/>
        <v>69</v>
      </c>
      <c r="AG455" s="124">
        <f t="shared" si="50"/>
        <v>109</v>
      </c>
      <c r="AH455" s="124">
        <f t="shared" si="50"/>
        <v>8</v>
      </c>
      <c r="AI455" s="124">
        <f t="shared" si="50"/>
        <v>88</v>
      </c>
    </row>
    <row r="456" spans="1:35" ht="14.25" customHeight="1" x14ac:dyDescent="0.35">
      <c r="A456" s="120"/>
      <c r="B456" s="120"/>
      <c r="C456" s="120"/>
      <c r="D456" s="71"/>
      <c r="E456" s="72"/>
      <c r="F456" s="72"/>
      <c r="G456" s="72"/>
      <c r="H456" s="72"/>
      <c r="I456" s="73"/>
      <c r="J456" s="73"/>
      <c r="K456" s="121"/>
      <c r="L456" s="361"/>
      <c r="M456" s="362"/>
      <c r="N456" s="365" t="s">
        <v>69</v>
      </c>
      <c r="O456" s="123" t="s">
        <v>63</v>
      </c>
      <c r="P456" s="124">
        <f t="shared" ref="P456:AI456" si="51">COUNTIF(P$328:P$399,"CUMPLE")</f>
        <v>65</v>
      </c>
      <c r="Q456" s="124">
        <f t="shared" si="51"/>
        <v>68</v>
      </c>
      <c r="R456" s="124">
        <f t="shared" si="51"/>
        <v>68</v>
      </c>
      <c r="S456" s="124">
        <f t="shared" si="51"/>
        <v>69</v>
      </c>
      <c r="T456" s="124">
        <f t="shared" si="51"/>
        <v>71</v>
      </c>
      <c r="U456" s="124">
        <f t="shared" si="51"/>
        <v>70</v>
      </c>
      <c r="V456" s="124">
        <f t="shared" si="51"/>
        <v>59</v>
      </c>
      <c r="W456" s="124">
        <f t="shared" si="51"/>
        <v>46</v>
      </c>
      <c r="X456" s="124">
        <f t="shared" si="51"/>
        <v>72</v>
      </c>
      <c r="Y456" s="124">
        <f t="shared" si="51"/>
        <v>66</v>
      </c>
      <c r="Z456" s="124">
        <f t="shared" si="51"/>
        <v>43</v>
      </c>
      <c r="AA456" s="124">
        <f t="shared" si="51"/>
        <v>53</v>
      </c>
      <c r="AB456" s="124">
        <f t="shared" si="51"/>
        <v>56</v>
      </c>
      <c r="AC456" s="124">
        <f t="shared" si="51"/>
        <v>16</v>
      </c>
      <c r="AD456" s="124">
        <f t="shared" si="51"/>
        <v>69</v>
      </c>
      <c r="AE456" s="124">
        <f t="shared" si="51"/>
        <v>51</v>
      </c>
      <c r="AF456" s="124">
        <f t="shared" si="51"/>
        <v>30</v>
      </c>
      <c r="AG456" s="124">
        <f t="shared" si="51"/>
        <v>27</v>
      </c>
      <c r="AH456" s="124">
        <f t="shared" si="51"/>
        <v>69</v>
      </c>
      <c r="AI456" s="124">
        <f t="shared" si="51"/>
        <v>22</v>
      </c>
    </row>
    <row r="457" spans="1:35" ht="14.25" customHeight="1" x14ac:dyDescent="0.35">
      <c r="A457" s="120"/>
      <c r="B457" s="120"/>
      <c r="C457" s="120"/>
      <c r="D457" s="71"/>
      <c r="E457" s="72"/>
      <c r="F457" s="72"/>
      <c r="G457" s="72"/>
      <c r="H457" s="72"/>
      <c r="I457" s="73"/>
      <c r="J457" s="73"/>
      <c r="K457" s="121"/>
      <c r="L457" s="363"/>
      <c r="M457" s="364"/>
      <c r="N457" s="350"/>
      <c r="O457" s="123" t="s">
        <v>64</v>
      </c>
      <c r="P457" s="124">
        <f t="shared" ref="P457:AI457" si="52">COUNTIF(P$328:P$399,"NO CUMPLE")</f>
        <v>7</v>
      </c>
      <c r="Q457" s="124">
        <f t="shared" si="52"/>
        <v>4</v>
      </c>
      <c r="R457" s="124">
        <f t="shared" si="52"/>
        <v>4</v>
      </c>
      <c r="S457" s="124">
        <f t="shared" si="52"/>
        <v>3</v>
      </c>
      <c r="T457" s="124">
        <f t="shared" si="52"/>
        <v>1</v>
      </c>
      <c r="U457" s="124">
        <f t="shared" si="52"/>
        <v>2</v>
      </c>
      <c r="V457" s="124">
        <f t="shared" si="52"/>
        <v>13</v>
      </c>
      <c r="W457" s="124">
        <f t="shared" si="52"/>
        <v>26</v>
      </c>
      <c r="X457" s="124">
        <f t="shared" si="52"/>
        <v>0</v>
      </c>
      <c r="Y457" s="124">
        <f t="shared" si="52"/>
        <v>6</v>
      </c>
      <c r="Z457" s="124">
        <f t="shared" si="52"/>
        <v>29</v>
      </c>
      <c r="AA457" s="124">
        <f t="shared" si="52"/>
        <v>19</v>
      </c>
      <c r="AB457" s="124">
        <f t="shared" si="52"/>
        <v>16</v>
      </c>
      <c r="AC457" s="124">
        <f t="shared" si="52"/>
        <v>56</v>
      </c>
      <c r="AD457" s="124">
        <f t="shared" si="52"/>
        <v>3</v>
      </c>
      <c r="AE457" s="124">
        <f t="shared" si="52"/>
        <v>21</v>
      </c>
      <c r="AF457" s="124">
        <f t="shared" si="52"/>
        <v>42</v>
      </c>
      <c r="AG457" s="124">
        <f t="shared" si="52"/>
        <v>45</v>
      </c>
      <c r="AH457" s="124">
        <f t="shared" si="52"/>
        <v>3</v>
      </c>
      <c r="AI457" s="124">
        <f t="shared" si="52"/>
        <v>50</v>
      </c>
    </row>
    <row r="458" spans="1:35" ht="14.25" customHeight="1" x14ac:dyDescent="0.35">
      <c r="A458" s="120"/>
      <c r="B458" s="120"/>
      <c r="C458" s="120"/>
      <c r="D458" s="71"/>
      <c r="E458" s="72"/>
      <c r="F458" s="72"/>
      <c r="G458" s="72"/>
      <c r="H458" s="72"/>
      <c r="I458" s="73"/>
      <c r="J458" s="73"/>
      <c r="K458" s="121"/>
      <c r="L458" s="122"/>
      <c r="M458" s="73"/>
      <c r="N458" s="73"/>
      <c r="O458" s="123" t="s">
        <v>66</v>
      </c>
      <c r="P458" s="124">
        <f t="shared" ref="P458:AI458" si="53">SUM(P446:P457)</f>
        <v>397</v>
      </c>
      <c r="Q458" s="124">
        <f t="shared" si="53"/>
        <v>397</v>
      </c>
      <c r="R458" s="124">
        <f t="shared" si="53"/>
        <v>397</v>
      </c>
      <c r="S458" s="124">
        <f t="shared" si="53"/>
        <v>397</v>
      </c>
      <c r="T458" s="124">
        <f t="shared" si="53"/>
        <v>397</v>
      </c>
      <c r="U458" s="124">
        <f t="shared" si="53"/>
        <v>397</v>
      </c>
      <c r="V458" s="124">
        <f t="shared" si="53"/>
        <v>397</v>
      </c>
      <c r="W458" s="124">
        <f t="shared" si="53"/>
        <v>397</v>
      </c>
      <c r="X458" s="124">
        <f t="shared" si="53"/>
        <v>397</v>
      </c>
      <c r="Y458" s="124">
        <f t="shared" si="53"/>
        <v>397</v>
      </c>
      <c r="Z458" s="124">
        <f t="shared" si="53"/>
        <v>397</v>
      </c>
      <c r="AA458" s="124">
        <f t="shared" si="53"/>
        <v>397</v>
      </c>
      <c r="AB458" s="124">
        <f t="shared" si="53"/>
        <v>397</v>
      </c>
      <c r="AC458" s="124">
        <f t="shared" si="53"/>
        <v>397</v>
      </c>
      <c r="AD458" s="124">
        <f t="shared" si="53"/>
        <v>397</v>
      </c>
      <c r="AE458" s="124">
        <f t="shared" si="53"/>
        <v>397</v>
      </c>
      <c r="AF458" s="124">
        <f t="shared" si="53"/>
        <v>397</v>
      </c>
      <c r="AG458" s="124">
        <f t="shared" si="53"/>
        <v>397</v>
      </c>
      <c r="AH458" s="124">
        <f t="shared" si="53"/>
        <v>397</v>
      </c>
      <c r="AI458" s="124">
        <f t="shared" si="53"/>
        <v>397</v>
      </c>
    </row>
    <row r="459" spans="1:35" ht="14.25" customHeight="1" x14ac:dyDescent="0.35">
      <c r="A459" s="120"/>
      <c r="B459" s="120"/>
      <c r="C459" s="120"/>
      <c r="D459" s="71"/>
      <c r="E459" s="125" t="s">
        <v>25</v>
      </c>
      <c r="F459" s="125" t="s">
        <v>11</v>
      </c>
      <c r="G459" s="125" t="s">
        <v>14</v>
      </c>
      <c r="H459" s="125" t="s">
        <v>49</v>
      </c>
      <c r="I459" s="126" t="s">
        <v>21</v>
      </c>
      <c r="J459" s="126" t="s">
        <v>50</v>
      </c>
      <c r="K459" s="127" t="s">
        <v>51</v>
      </c>
      <c r="L459" s="128" t="s">
        <v>53</v>
      </c>
      <c r="M459" s="128" t="s">
        <v>18</v>
      </c>
      <c r="N459" s="129" t="s">
        <v>54</v>
      </c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</row>
    <row r="460" spans="1:35" ht="14.25" customHeight="1" x14ac:dyDescent="0.35">
      <c r="A460" s="120"/>
      <c r="B460" s="120"/>
      <c r="C460" s="120"/>
      <c r="D460" s="130" t="s">
        <v>70</v>
      </c>
      <c r="E460" s="131" t="e">
        <f t="shared" ref="E460:K460" ca="1" si="54">_xludf.MAXIFS(E:E,$B:$B,"TO-T1")</f>
        <v>#NAME?</v>
      </c>
      <c r="F460" s="131" t="e">
        <f t="shared" ca="1" si="54"/>
        <v>#NAME?</v>
      </c>
      <c r="G460" s="131" t="e">
        <f t="shared" ca="1" si="54"/>
        <v>#NAME?</v>
      </c>
      <c r="H460" s="131" t="e">
        <f t="shared" ca="1" si="54"/>
        <v>#NAME?</v>
      </c>
      <c r="I460" s="131" t="e">
        <f t="shared" ca="1" si="54"/>
        <v>#NAME?</v>
      </c>
      <c r="J460" s="131" t="e">
        <f t="shared" ca="1" si="54"/>
        <v>#NAME?</v>
      </c>
      <c r="K460" s="131" t="e">
        <f t="shared" ca="1" si="54"/>
        <v>#NAME?</v>
      </c>
      <c r="L460" s="131" t="e">
        <f t="shared" ref="L460:N460" ca="1" si="55">_xludf.MAXIFS(M:M,$B:$B,"TO-T1")</f>
        <v>#NAME?</v>
      </c>
      <c r="M460" s="131" t="e">
        <f t="shared" ca="1" si="55"/>
        <v>#NAME?</v>
      </c>
      <c r="N460" s="132" t="e">
        <f t="shared" ca="1" si="55"/>
        <v>#NAME?</v>
      </c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</row>
    <row r="461" spans="1:35" ht="14.25" customHeight="1" x14ac:dyDescent="0.35">
      <c r="A461" s="120"/>
      <c r="B461" s="120"/>
      <c r="C461" s="120"/>
      <c r="D461" s="133" t="s">
        <v>71</v>
      </c>
      <c r="E461" s="131">
        <f t="shared" ref="E461:K461" si="56">AVERAGEIF($B:$B,"TO-T1",E:E)</f>
        <v>2.0567010309278349</v>
      </c>
      <c r="F461" s="131">
        <f t="shared" si="56"/>
        <v>10.759999999999998</v>
      </c>
      <c r="G461" s="131">
        <f t="shared" si="56"/>
        <v>5.6804123711340209</v>
      </c>
      <c r="H461" s="131">
        <f t="shared" si="56"/>
        <v>9.9134020618556757</v>
      </c>
      <c r="I461" s="131">
        <f t="shared" si="56"/>
        <v>0.16092783505154645</v>
      </c>
      <c r="J461" s="131">
        <f t="shared" si="56"/>
        <v>0.80908247422680402</v>
      </c>
      <c r="K461" s="131">
        <f t="shared" si="56"/>
        <v>1.9433917525773206</v>
      </c>
      <c r="L461" s="131">
        <f t="shared" ref="L461:N461" si="57">AVERAGEIF($B:$B,"TO-T1",M:M)</f>
        <v>7.3121649484536091</v>
      </c>
      <c r="M461" s="131">
        <f t="shared" si="57"/>
        <v>7.0757731958762928</v>
      </c>
      <c r="N461" s="132">
        <f t="shared" si="57"/>
        <v>50677.396907216498</v>
      </c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</row>
    <row r="462" spans="1:35" ht="14.25" customHeight="1" x14ac:dyDescent="0.35">
      <c r="A462" s="120"/>
      <c r="B462" s="120"/>
      <c r="C462" s="120"/>
      <c r="D462" s="134" t="s">
        <v>72</v>
      </c>
      <c r="E462" s="135">
        <v>15</v>
      </c>
      <c r="F462" s="135">
        <v>50</v>
      </c>
      <c r="G462" s="135">
        <v>20</v>
      </c>
      <c r="H462" s="135">
        <v>20</v>
      </c>
      <c r="I462" s="135">
        <v>1</v>
      </c>
      <c r="J462" s="135">
        <v>1</v>
      </c>
      <c r="K462" s="135">
        <v>5</v>
      </c>
      <c r="L462" s="135">
        <v>3</v>
      </c>
      <c r="M462" s="135" t="s">
        <v>20</v>
      </c>
      <c r="N462" s="135">
        <v>100000</v>
      </c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</row>
    <row r="463" spans="1:35" ht="14.25" customHeight="1" x14ac:dyDescent="0.35">
      <c r="A463" s="120"/>
      <c r="B463" s="120"/>
      <c r="C463" s="120"/>
      <c r="D463" s="134" t="s">
        <v>73</v>
      </c>
      <c r="E463" s="135">
        <v>5</v>
      </c>
      <c r="F463" s="135">
        <v>20</v>
      </c>
      <c r="G463" s="135">
        <v>10</v>
      </c>
      <c r="H463" s="135">
        <v>10</v>
      </c>
      <c r="I463" s="135">
        <v>0.5</v>
      </c>
      <c r="J463" s="135">
        <v>1</v>
      </c>
      <c r="K463" s="135">
        <v>1.5</v>
      </c>
      <c r="L463" s="135">
        <v>8</v>
      </c>
      <c r="M463" s="135" t="s">
        <v>28</v>
      </c>
      <c r="N463" s="135">
        <v>1000</v>
      </c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</row>
    <row r="464" spans="1:35" ht="14.25" customHeight="1" x14ac:dyDescent="0.35">
      <c r="A464" s="120"/>
      <c r="B464" s="120"/>
      <c r="C464" s="120"/>
      <c r="D464" s="136"/>
      <c r="E464" s="125" t="s">
        <v>25</v>
      </c>
      <c r="F464" s="125" t="s">
        <v>11</v>
      </c>
      <c r="G464" s="125" t="s">
        <v>14</v>
      </c>
      <c r="H464" s="125" t="s">
        <v>49</v>
      </c>
      <c r="I464" s="126" t="s">
        <v>21</v>
      </c>
      <c r="J464" s="126" t="s">
        <v>50</v>
      </c>
      <c r="K464" s="127" t="s">
        <v>51</v>
      </c>
      <c r="L464" s="128" t="s">
        <v>53</v>
      </c>
      <c r="M464" s="128" t="s">
        <v>18</v>
      </c>
      <c r="N464" s="129" t="s">
        <v>54</v>
      </c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</row>
    <row r="465" spans="1:35" ht="14.25" customHeight="1" x14ac:dyDescent="0.35">
      <c r="A465" s="120"/>
      <c r="B465" s="120"/>
      <c r="C465" s="120"/>
      <c r="D465" s="130" t="s">
        <v>74</v>
      </c>
      <c r="E465" s="131" t="e">
        <f t="shared" ref="E465:K465" ca="1" si="58">_xludf.MAXIFS(E:E,$B:$B,"TO-T2")</f>
        <v>#NAME?</v>
      </c>
      <c r="F465" s="131" t="e">
        <f t="shared" ca="1" si="58"/>
        <v>#NAME?</v>
      </c>
      <c r="G465" s="131" t="e">
        <f t="shared" ca="1" si="58"/>
        <v>#NAME?</v>
      </c>
      <c r="H465" s="131" t="e">
        <f t="shared" ca="1" si="58"/>
        <v>#NAME?</v>
      </c>
      <c r="I465" s="131" t="e">
        <f t="shared" ca="1" si="58"/>
        <v>#NAME?</v>
      </c>
      <c r="J465" s="131" t="e">
        <f t="shared" ca="1" si="58"/>
        <v>#NAME?</v>
      </c>
      <c r="K465" s="131" t="e">
        <f t="shared" ca="1" si="58"/>
        <v>#NAME?</v>
      </c>
      <c r="L465" s="131" t="e">
        <f t="shared" ref="L465:N465" ca="1" si="59">_xludf.MAXIFS(M:M,$B:$B,"TO-T2")</f>
        <v>#NAME?</v>
      </c>
      <c r="M465" s="131" t="e">
        <f t="shared" ca="1" si="59"/>
        <v>#NAME?</v>
      </c>
      <c r="N465" s="132" t="e">
        <f t="shared" ca="1" si="59"/>
        <v>#NAME?</v>
      </c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</row>
    <row r="466" spans="1:35" ht="14.25" customHeight="1" x14ac:dyDescent="0.35">
      <c r="A466" s="120"/>
      <c r="B466" s="120"/>
      <c r="C466" s="120"/>
      <c r="D466" s="133" t="s">
        <v>75</v>
      </c>
      <c r="E466" s="131">
        <f t="shared" ref="E466:K466" si="60">AVERAGEIF($B:$B,"TO-T2",E:E)</f>
        <v>49.029666666666657</v>
      </c>
      <c r="F466" s="131">
        <f t="shared" si="60"/>
        <v>136.14235333333332</v>
      </c>
      <c r="G466" s="131">
        <f t="shared" si="60"/>
        <v>63.952466666666673</v>
      </c>
      <c r="H466" s="131">
        <f t="shared" si="60"/>
        <v>16.614699999999996</v>
      </c>
      <c r="I466" s="131">
        <f t="shared" si="60"/>
        <v>2.503893333333334</v>
      </c>
      <c r="J466" s="131">
        <f t="shared" si="60"/>
        <v>2.2681733333333338</v>
      </c>
      <c r="K466" s="131">
        <f t="shared" si="60"/>
        <v>18.927646666666668</v>
      </c>
      <c r="L466" s="131">
        <f t="shared" ref="L466:N466" si="61">AVERAGEIF($B:$B,"TO-T2",M:M)</f>
        <v>1.7744745762711858</v>
      </c>
      <c r="M466" s="131">
        <f t="shared" si="61"/>
        <v>7.5455999999999994</v>
      </c>
      <c r="N466" s="132">
        <f t="shared" si="61"/>
        <v>42142684.026666664</v>
      </c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</row>
    <row r="467" spans="1:35" ht="14.25" customHeight="1" x14ac:dyDescent="0.35">
      <c r="A467" s="120"/>
      <c r="B467" s="120"/>
      <c r="C467" s="120"/>
      <c r="D467" s="134" t="s">
        <v>72</v>
      </c>
      <c r="E467" s="135">
        <v>150</v>
      </c>
      <c r="F467" s="137">
        <v>300</v>
      </c>
      <c r="G467" s="137">
        <v>150</v>
      </c>
      <c r="H467" s="137">
        <v>30</v>
      </c>
      <c r="I467" s="137">
        <v>4</v>
      </c>
      <c r="J467" s="137">
        <v>6</v>
      </c>
      <c r="K467" s="137">
        <v>40</v>
      </c>
      <c r="L467" s="135">
        <v>0.5</v>
      </c>
      <c r="M467" s="137" t="s">
        <v>20</v>
      </c>
      <c r="N467" s="137">
        <v>1000000</v>
      </c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</row>
    <row r="468" spans="1:35" ht="14.25" customHeight="1" x14ac:dyDescent="0.35">
      <c r="A468" s="120"/>
      <c r="B468" s="120"/>
      <c r="C468" s="120"/>
      <c r="D468" s="134" t="s">
        <v>73</v>
      </c>
      <c r="E468" s="135">
        <v>80</v>
      </c>
      <c r="F468" s="137">
        <v>200</v>
      </c>
      <c r="G468" s="137">
        <v>50</v>
      </c>
      <c r="H468" s="137">
        <v>10</v>
      </c>
      <c r="I468" s="137">
        <v>1</v>
      </c>
      <c r="J468" s="137">
        <v>5</v>
      </c>
      <c r="K468" s="137">
        <v>8</v>
      </c>
      <c r="L468" s="135">
        <v>1</v>
      </c>
      <c r="M468" s="137" t="s">
        <v>28</v>
      </c>
      <c r="N468" s="137">
        <v>100000</v>
      </c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</row>
    <row r="469" spans="1:35" ht="14.25" customHeight="1" x14ac:dyDescent="0.35">
      <c r="A469" s="120"/>
      <c r="B469" s="120"/>
      <c r="C469" s="120"/>
      <c r="D469" s="136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9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</row>
    <row r="470" spans="1:35" ht="14.25" customHeight="1" x14ac:dyDescent="0.35">
      <c r="A470" s="120"/>
      <c r="B470" s="120"/>
      <c r="C470" s="120"/>
      <c r="D470" s="71"/>
      <c r="E470" s="72"/>
      <c r="F470" s="72"/>
      <c r="G470" s="72"/>
      <c r="H470" s="72"/>
      <c r="I470" s="73"/>
      <c r="J470" s="73"/>
      <c r="K470" s="121"/>
      <c r="L470" s="122"/>
      <c r="M470" s="73"/>
      <c r="N470" s="73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</row>
    <row r="471" spans="1:35" ht="14.25" customHeight="1" x14ac:dyDescent="0.35">
      <c r="A471" s="120"/>
      <c r="B471" s="120"/>
      <c r="C471" s="120"/>
      <c r="D471" s="140" t="s">
        <v>33</v>
      </c>
      <c r="E471" s="138" t="str">
        <f t="shared" ref="E471:N471" si="62">IF(E463&gt;E462,"MAYOR","MENOR")</f>
        <v>MENOR</v>
      </c>
      <c r="F471" s="138" t="str">
        <f t="shared" si="62"/>
        <v>MENOR</v>
      </c>
      <c r="G471" s="138" t="str">
        <f t="shared" si="62"/>
        <v>MENOR</v>
      </c>
      <c r="H471" s="138" t="str">
        <f t="shared" si="62"/>
        <v>MENOR</v>
      </c>
      <c r="I471" s="138" t="str">
        <f t="shared" si="62"/>
        <v>MENOR</v>
      </c>
      <c r="J471" s="138" t="str">
        <f t="shared" si="62"/>
        <v>MENOR</v>
      </c>
      <c r="K471" s="138" t="str">
        <f t="shared" si="62"/>
        <v>MENOR</v>
      </c>
      <c r="L471" s="138" t="str">
        <f t="shared" si="62"/>
        <v>MAYOR</v>
      </c>
      <c r="M471" s="138" t="str">
        <f t="shared" si="62"/>
        <v>MAYOR</v>
      </c>
      <c r="N471" s="138" t="str">
        <f t="shared" si="62"/>
        <v>MENOR</v>
      </c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</row>
    <row r="472" spans="1:35" ht="14.25" customHeight="1" x14ac:dyDescent="0.35">
      <c r="A472" s="120"/>
      <c r="B472" s="120"/>
      <c r="C472" s="120"/>
      <c r="D472" s="140" t="s">
        <v>34</v>
      </c>
      <c r="E472" s="138" t="str">
        <f t="shared" ref="E472:N472" si="63">IF(E468&gt;E467,"MAYOR","MENOR")</f>
        <v>MENOR</v>
      </c>
      <c r="F472" s="138" t="str">
        <f t="shared" si="63"/>
        <v>MENOR</v>
      </c>
      <c r="G472" s="138" t="str">
        <f t="shared" si="63"/>
        <v>MENOR</v>
      </c>
      <c r="H472" s="138" t="str">
        <f t="shared" si="63"/>
        <v>MENOR</v>
      </c>
      <c r="I472" s="138" t="str">
        <f t="shared" si="63"/>
        <v>MENOR</v>
      </c>
      <c r="J472" s="138" t="str">
        <f t="shared" si="63"/>
        <v>MENOR</v>
      </c>
      <c r="K472" s="138" t="str">
        <f t="shared" si="63"/>
        <v>MENOR</v>
      </c>
      <c r="L472" s="138" t="str">
        <f t="shared" si="63"/>
        <v>MAYOR</v>
      </c>
      <c r="M472" s="138" t="str">
        <f t="shared" si="63"/>
        <v>MAYOR</v>
      </c>
      <c r="N472" s="138" t="str">
        <f t="shared" si="63"/>
        <v>MENOR</v>
      </c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</row>
    <row r="473" spans="1:35" ht="14.25" customHeight="1" x14ac:dyDescent="0.35">
      <c r="A473" s="120"/>
      <c r="B473" s="120"/>
      <c r="C473" s="120"/>
      <c r="D473" s="71"/>
      <c r="E473" s="72"/>
      <c r="F473" s="72"/>
      <c r="G473" s="72"/>
      <c r="H473" s="72"/>
      <c r="I473" s="73"/>
      <c r="J473" s="73"/>
      <c r="K473" s="121"/>
      <c r="L473" s="122"/>
      <c r="M473" s="73"/>
      <c r="N473" s="73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</row>
    <row r="474" spans="1:35" ht="14.25" customHeight="1" x14ac:dyDescent="0.35">
      <c r="A474" s="120"/>
      <c r="B474" s="120"/>
      <c r="C474" s="120"/>
      <c r="D474" s="140" t="s">
        <v>33</v>
      </c>
      <c r="E474" s="72" t="str">
        <f t="shared" ref="E474:N474" si="64">IF(E463&gt;E461,"MAYOR","MENOR")</f>
        <v>MAYOR</v>
      </c>
      <c r="F474" s="72" t="str">
        <f t="shared" si="64"/>
        <v>MAYOR</v>
      </c>
      <c r="G474" s="72" t="str">
        <f t="shared" si="64"/>
        <v>MAYOR</v>
      </c>
      <c r="H474" s="72" t="str">
        <f t="shared" si="64"/>
        <v>MAYOR</v>
      </c>
      <c r="I474" s="72" t="str">
        <f t="shared" si="64"/>
        <v>MAYOR</v>
      </c>
      <c r="J474" s="72" t="str">
        <f t="shared" si="64"/>
        <v>MAYOR</v>
      </c>
      <c r="K474" s="72" t="str">
        <f t="shared" si="64"/>
        <v>MENOR</v>
      </c>
      <c r="L474" s="72" t="str">
        <f t="shared" si="64"/>
        <v>MAYOR</v>
      </c>
      <c r="M474" s="72" t="str">
        <f t="shared" si="64"/>
        <v>MAYOR</v>
      </c>
      <c r="N474" s="72" t="str">
        <f t="shared" si="64"/>
        <v>MENOR</v>
      </c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</row>
    <row r="475" spans="1:35" ht="14.25" customHeight="1" x14ac:dyDescent="0.35">
      <c r="A475" s="120"/>
      <c r="B475" s="120"/>
      <c r="C475" s="120"/>
      <c r="D475" s="140" t="s">
        <v>33</v>
      </c>
      <c r="E475" s="72" t="str">
        <f t="shared" ref="E475:N475" si="65">IF(E468&gt;E466,"MAYOR","MENOR")</f>
        <v>MAYOR</v>
      </c>
      <c r="F475" s="72" t="str">
        <f t="shared" si="65"/>
        <v>MAYOR</v>
      </c>
      <c r="G475" s="72" t="str">
        <f t="shared" si="65"/>
        <v>MENOR</v>
      </c>
      <c r="H475" s="72" t="str">
        <f t="shared" si="65"/>
        <v>MENOR</v>
      </c>
      <c r="I475" s="72" t="str">
        <f t="shared" si="65"/>
        <v>MENOR</v>
      </c>
      <c r="J475" s="72" t="str">
        <f t="shared" si="65"/>
        <v>MAYOR</v>
      </c>
      <c r="K475" s="72" t="str">
        <f t="shared" si="65"/>
        <v>MENOR</v>
      </c>
      <c r="L475" s="72" t="str">
        <f t="shared" si="65"/>
        <v>MENOR</v>
      </c>
      <c r="M475" s="72" t="str">
        <f t="shared" si="65"/>
        <v>MAYOR</v>
      </c>
      <c r="N475" s="72" t="str">
        <f t="shared" si="65"/>
        <v>MENOR</v>
      </c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</row>
    <row r="476" spans="1:35" ht="14.25" customHeight="1" x14ac:dyDescent="0.35">
      <c r="A476" s="120"/>
      <c r="B476" s="120"/>
      <c r="C476" s="120"/>
      <c r="D476" s="71"/>
      <c r="E476" s="72"/>
      <c r="F476" s="72"/>
      <c r="G476" s="72"/>
      <c r="H476" s="72"/>
      <c r="I476" s="73"/>
      <c r="J476" s="73"/>
      <c r="K476" s="121"/>
      <c r="L476" s="122"/>
      <c r="M476" s="73"/>
      <c r="N476" s="73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</row>
    <row r="477" spans="1:35" ht="14.25" customHeight="1" x14ac:dyDescent="0.35">
      <c r="A477" s="120"/>
      <c r="B477" s="120"/>
      <c r="C477" s="120"/>
      <c r="D477" s="71"/>
      <c r="E477" s="72"/>
      <c r="F477" s="72"/>
      <c r="G477" s="72"/>
      <c r="H477" s="72"/>
      <c r="I477" s="73"/>
      <c r="J477" s="73"/>
      <c r="K477" s="121"/>
      <c r="L477" s="122"/>
      <c r="M477" s="73"/>
      <c r="N477" s="73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</row>
    <row r="478" spans="1:35" ht="14.25" customHeight="1" x14ac:dyDescent="0.35">
      <c r="A478" s="120"/>
      <c r="B478" s="120"/>
      <c r="C478" s="120"/>
      <c r="D478" s="71"/>
      <c r="E478" s="72" t="s">
        <v>25</v>
      </c>
      <c r="F478" s="72" t="s">
        <v>11</v>
      </c>
      <c r="G478" s="72" t="s">
        <v>14</v>
      </c>
      <c r="H478" s="72" t="s">
        <v>49</v>
      </c>
      <c r="I478" s="73" t="s">
        <v>21</v>
      </c>
      <c r="J478" s="73" t="s">
        <v>50</v>
      </c>
      <c r="K478" s="121" t="s">
        <v>51</v>
      </c>
      <c r="L478" s="75" t="s">
        <v>53</v>
      </c>
      <c r="M478" s="74" t="s">
        <v>18</v>
      </c>
      <c r="N478" s="74" t="s">
        <v>54</v>
      </c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</row>
    <row r="479" spans="1:35" ht="14.25" customHeight="1" x14ac:dyDescent="0.35">
      <c r="A479" s="120"/>
      <c r="B479" s="120"/>
      <c r="C479" s="120"/>
      <c r="D479" s="141" t="s">
        <v>71</v>
      </c>
      <c r="E479" s="72">
        <v>2.0567010309278349</v>
      </c>
      <c r="F479" s="72">
        <v>10.759999999999998</v>
      </c>
      <c r="G479" s="72">
        <v>5.6804123711340209</v>
      </c>
      <c r="H479" s="72">
        <v>9.9134020618556757</v>
      </c>
      <c r="I479" s="73">
        <v>0.16092783505154645</v>
      </c>
      <c r="J479" s="73">
        <v>0.80908247422680402</v>
      </c>
      <c r="K479" s="121">
        <v>1.9433917525773206</v>
      </c>
      <c r="L479" s="122">
        <v>7.3121649484536091</v>
      </c>
      <c r="M479" s="73">
        <v>7.0757731958762928</v>
      </c>
      <c r="N479" s="73">
        <v>50677.396907216498</v>
      </c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</row>
    <row r="480" spans="1:35" ht="14.25" customHeight="1" x14ac:dyDescent="0.35">
      <c r="A480" s="120"/>
      <c r="B480" s="120"/>
      <c r="C480" s="120"/>
      <c r="D480" s="141" t="s">
        <v>75</v>
      </c>
      <c r="E480" s="72">
        <v>49.029666666666657</v>
      </c>
      <c r="F480" s="72">
        <v>136.14235333333332</v>
      </c>
      <c r="G480" s="72">
        <v>63.952466666666673</v>
      </c>
      <c r="H480" s="72">
        <v>16.614699999999996</v>
      </c>
      <c r="I480" s="73">
        <v>2.503893333333334</v>
      </c>
      <c r="J480" s="73">
        <v>2.2681733333333338</v>
      </c>
      <c r="K480" s="121">
        <v>18.927646666666668</v>
      </c>
      <c r="L480" s="122">
        <v>1.7744745762711858</v>
      </c>
      <c r="M480" s="73">
        <v>7.5455999999999994</v>
      </c>
      <c r="N480" s="73">
        <v>42142684.026666664</v>
      </c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</row>
    <row r="481" spans="1:35" ht="14.25" customHeight="1" x14ac:dyDescent="0.35">
      <c r="A481" s="120"/>
      <c r="B481" s="120"/>
      <c r="C481" s="120"/>
      <c r="D481" s="71"/>
      <c r="E481" s="72"/>
      <c r="F481" s="72"/>
      <c r="G481" s="72"/>
      <c r="H481" s="72"/>
      <c r="I481" s="73"/>
      <c r="J481" s="73"/>
      <c r="K481" s="121"/>
      <c r="L481" s="122"/>
      <c r="M481" s="73"/>
      <c r="N481" s="73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</row>
    <row r="482" spans="1:35" ht="14.25" customHeight="1" x14ac:dyDescent="0.35">
      <c r="A482" s="120"/>
      <c r="B482" s="120"/>
      <c r="C482" s="120"/>
      <c r="D482" s="71"/>
      <c r="E482" s="72"/>
      <c r="F482" s="72"/>
      <c r="G482" s="72"/>
      <c r="H482" s="72"/>
      <c r="I482" s="73"/>
      <c r="J482" s="73"/>
      <c r="K482" s="121"/>
      <c r="L482" s="122"/>
      <c r="M482" s="73"/>
      <c r="N482" s="73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</row>
    <row r="483" spans="1:35" ht="14.25" customHeight="1" x14ac:dyDescent="0.35">
      <c r="A483" s="120"/>
      <c r="B483" s="120"/>
      <c r="C483" s="120"/>
      <c r="D483" s="71"/>
      <c r="E483" s="72"/>
      <c r="F483" s="72"/>
      <c r="G483" s="72"/>
      <c r="H483" s="72"/>
      <c r="I483" s="73"/>
      <c r="J483" s="73"/>
      <c r="K483" s="121"/>
      <c r="L483" s="122"/>
      <c r="M483" s="73"/>
      <c r="N483" s="73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</row>
    <row r="484" spans="1:35" ht="14.25" customHeight="1" x14ac:dyDescent="0.35">
      <c r="A484" s="120"/>
      <c r="B484" s="120"/>
      <c r="C484" s="120"/>
      <c r="D484" s="71"/>
      <c r="E484" s="72"/>
      <c r="F484" s="72"/>
      <c r="G484" s="72"/>
      <c r="H484" s="72"/>
      <c r="I484" s="73"/>
      <c r="J484" s="73"/>
      <c r="K484" s="121"/>
      <c r="L484" s="122"/>
      <c r="M484" s="73"/>
      <c r="N484" s="73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</row>
    <row r="485" spans="1:35" ht="14.25" customHeight="1" x14ac:dyDescent="0.35">
      <c r="A485" s="120"/>
      <c r="B485" s="120"/>
      <c r="C485" s="120"/>
      <c r="D485" s="71"/>
      <c r="E485" s="72"/>
      <c r="F485" s="72"/>
      <c r="G485" s="72"/>
      <c r="H485" s="72"/>
      <c r="I485" s="73"/>
      <c r="J485" s="73"/>
      <c r="K485" s="121"/>
      <c r="L485" s="122"/>
      <c r="M485" s="73"/>
      <c r="N485" s="73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</row>
    <row r="486" spans="1:35" ht="14.25" customHeight="1" x14ac:dyDescent="0.35">
      <c r="A486" s="120"/>
      <c r="B486" s="120"/>
      <c r="C486" s="120"/>
      <c r="D486" s="71"/>
      <c r="E486" s="72"/>
      <c r="F486" s="72"/>
      <c r="G486" s="72"/>
      <c r="H486" s="72"/>
      <c r="I486" s="73"/>
      <c r="J486" s="73"/>
      <c r="K486" s="121"/>
      <c r="L486" s="122"/>
      <c r="M486" s="73"/>
      <c r="N486" s="73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</row>
    <row r="487" spans="1:35" ht="14.25" customHeight="1" x14ac:dyDescent="0.35">
      <c r="A487" s="120"/>
      <c r="B487" s="120"/>
      <c r="C487" s="120"/>
      <c r="D487" s="71"/>
      <c r="E487" s="72"/>
      <c r="F487" s="72"/>
      <c r="G487" s="72"/>
      <c r="H487" s="72"/>
      <c r="I487" s="73"/>
      <c r="J487" s="73"/>
      <c r="K487" s="121"/>
      <c r="L487" s="122"/>
      <c r="M487" s="73"/>
      <c r="N487" s="73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</row>
    <row r="488" spans="1:35" ht="14.25" customHeight="1" x14ac:dyDescent="0.35">
      <c r="A488" s="120"/>
      <c r="B488" s="120"/>
      <c r="C488" s="120"/>
      <c r="D488" s="71"/>
      <c r="E488" s="72"/>
      <c r="F488" s="72"/>
      <c r="G488" s="72"/>
      <c r="H488" s="72"/>
      <c r="I488" s="73"/>
      <c r="J488" s="73"/>
      <c r="K488" s="121"/>
      <c r="L488" s="122"/>
      <c r="M488" s="73"/>
      <c r="N488" s="73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</row>
    <row r="489" spans="1:35" ht="14.25" customHeight="1" x14ac:dyDescent="0.35">
      <c r="A489" s="120"/>
      <c r="B489" s="120"/>
      <c r="C489" s="120"/>
      <c r="D489" s="71"/>
      <c r="E489" s="72"/>
      <c r="F489" s="72"/>
      <c r="G489" s="72"/>
      <c r="H489" s="72"/>
      <c r="I489" s="73"/>
      <c r="J489" s="73"/>
      <c r="K489" s="121"/>
      <c r="L489" s="122"/>
      <c r="M489" s="73"/>
      <c r="N489" s="73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</row>
    <row r="490" spans="1:35" ht="14.25" customHeight="1" x14ac:dyDescent="0.35">
      <c r="A490" s="120"/>
      <c r="B490" s="120"/>
      <c r="C490" s="120"/>
      <c r="D490" s="71"/>
      <c r="E490" s="72"/>
      <c r="F490" s="72"/>
      <c r="G490" s="72"/>
      <c r="H490" s="72"/>
      <c r="I490" s="73"/>
      <c r="J490" s="73"/>
      <c r="K490" s="121"/>
      <c r="L490" s="122"/>
      <c r="M490" s="73"/>
      <c r="N490" s="73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</row>
    <row r="491" spans="1:35" ht="14.25" customHeight="1" x14ac:dyDescent="0.35">
      <c r="A491" s="120"/>
      <c r="B491" s="120"/>
      <c r="C491" s="120"/>
      <c r="D491" s="71"/>
      <c r="E491" s="72"/>
      <c r="F491" s="72"/>
      <c r="G491" s="72"/>
      <c r="H491" s="72"/>
      <c r="I491" s="73"/>
      <c r="J491" s="73"/>
      <c r="K491" s="121"/>
      <c r="L491" s="122"/>
      <c r="M491" s="73"/>
      <c r="N491" s="73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</row>
    <row r="492" spans="1:35" ht="14.25" customHeight="1" x14ac:dyDescent="0.35">
      <c r="A492" s="120"/>
      <c r="B492" s="120"/>
      <c r="C492" s="120"/>
      <c r="D492" s="71"/>
      <c r="E492" s="72"/>
      <c r="F492" s="72"/>
      <c r="G492" s="72"/>
      <c r="H492" s="72"/>
      <c r="I492" s="73"/>
      <c r="J492" s="73"/>
      <c r="K492" s="121"/>
      <c r="L492" s="122"/>
      <c r="M492" s="73"/>
      <c r="N492" s="73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</row>
    <row r="493" spans="1:35" ht="14.25" customHeight="1" x14ac:dyDescent="0.35">
      <c r="A493" s="120"/>
      <c r="B493" s="120"/>
      <c r="C493" s="120"/>
      <c r="D493" s="71"/>
      <c r="E493" s="72"/>
      <c r="F493" s="72"/>
      <c r="G493" s="72"/>
      <c r="H493" s="72"/>
      <c r="I493" s="73"/>
      <c r="J493" s="73"/>
      <c r="K493" s="121"/>
      <c r="L493" s="122"/>
      <c r="M493" s="73"/>
      <c r="N493" s="73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</row>
    <row r="494" spans="1:35" ht="14.25" customHeight="1" x14ac:dyDescent="0.35">
      <c r="A494" s="120"/>
      <c r="B494" s="120"/>
      <c r="C494" s="120"/>
      <c r="D494" s="71"/>
      <c r="E494" s="72"/>
      <c r="F494" s="72"/>
      <c r="G494" s="72"/>
      <c r="H494" s="72"/>
      <c r="I494" s="73"/>
      <c r="J494" s="73"/>
      <c r="K494" s="121"/>
      <c r="L494" s="122"/>
      <c r="M494" s="73"/>
      <c r="N494" s="73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</row>
    <row r="495" spans="1:35" ht="14.25" customHeight="1" x14ac:dyDescent="0.35">
      <c r="A495" s="120"/>
      <c r="B495" s="120"/>
      <c r="C495" s="120"/>
      <c r="D495" s="71"/>
      <c r="E495" s="72"/>
      <c r="F495" s="72"/>
      <c r="G495" s="72"/>
      <c r="H495" s="72"/>
      <c r="I495" s="73"/>
      <c r="J495" s="73"/>
      <c r="K495" s="121"/>
      <c r="L495" s="122"/>
      <c r="M495" s="73"/>
      <c r="N495" s="73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</row>
    <row r="496" spans="1:35" ht="14.25" customHeight="1" x14ac:dyDescent="0.35">
      <c r="A496" s="120"/>
      <c r="B496" s="120"/>
      <c r="C496" s="120"/>
      <c r="D496" s="71"/>
      <c r="E496" s="72"/>
      <c r="F496" s="72"/>
      <c r="G496" s="72"/>
      <c r="H496" s="72"/>
      <c r="I496" s="73"/>
      <c r="J496" s="73"/>
      <c r="K496" s="121"/>
      <c r="L496" s="122"/>
      <c r="M496" s="73"/>
      <c r="N496" s="73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</row>
    <row r="497" spans="1:35" ht="14.25" customHeight="1" x14ac:dyDescent="0.35">
      <c r="A497" s="120"/>
      <c r="B497" s="120"/>
      <c r="C497" s="120"/>
      <c r="D497" s="71"/>
      <c r="E497" s="72"/>
      <c r="F497" s="72"/>
      <c r="G497" s="72"/>
      <c r="H497" s="72"/>
      <c r="I497" s="73"/>
      <c r="J497" s="73"/>
      <c r="K497" s="121"/>
      <c r="L497" s="122"/>
      <c r="M497" s="73"/>
      <c r="N497" s="73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</row>
    <row r="498" spans="1:35" ht="14.25" customHeight="1" x14ac:dyDescent="0.35">
      <c r="A498" s="120"/>
      <c r="B498" s="120"/>
      <c r="C498" s="120"/>
      <c r="D498" s="71"/>
      <c r="E498" s="72"/>
      <c r="F498" s="72"/>
      <c r="G498" s="72"/>
      <c r="H498" s="72"/>
      <c r="I498" s="73"/>
      <c r="J498" s="73"/>
      <c r="K498" s="121"/>
      <c r="L498" s="122"/>
      <c r="M498" s="73"/>
      <c r="N498" s="73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</row>
    <row r="499" spans="1:35" ht="14.25" customHeight="1" x14ac:dyDescent="0.35">
      <c r="A499" s="120"/>
      <c r="B499" s="120"/>
      <c r="C499" s="120"/>
      <c r="D499" s="71"/>
      <c r="E499" s="72"/>
      <c r="F499" s="72"/>
      <c r="G499" s="72"/>
      <c r="H499" s="72"/>
      <c r="I499" s="73"/>
      <c r="J499" s="73"/>
      <c r="K499" s="121"/>
      <c r="L499" s="122"/>
      <c r="M499" s="73"/>
      <c r="N499" s="73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</row>
    <row r="500" spans="1:35" ht="14.25" customHeight="1" x14ac:dyDescent="0.35">
      <c r="A500" s="120"/>
      <c r="B500" s="120"/>
      <c r="C500" s="120"/>
      <c r="D500" s="71"/>
      <c r="E500" s="72"/>
      <c r="F500" s="72"/>
      <c r="G500" s="72"/>
      <c r="H500" s="72"/>
      <c r="I500" s="73"/>
      <c r="J500" s="73"/>
      <c r="K500" s="121"/>
      <c r="L500" s="122"/>
      <c r="M500" s="73"/>
      <c r="N500" s="73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</row>
    <row r="501" spans="1:35" ht="14.25" customHeight="1" x14ac:dyDescent="0.35">
      <c r="A501" s="120"/>
      <c r="B501" s="120"/>
      <c r="C501" s="120"/>
      <c r="D501" s="71"/>
      <c r="E501" s="72"/>
      <c r="F501" s="72"/>
      <c r="G501" s="72"/>
      <c r="H501" s="72"/>
      <c r="I501" s="73"/>
      <c r="J501" s="73"/>
      <c r="K501" s="121"/>
      <c r="L501" s="122"/>
      <c r="M501" s="73"/>
      <c r="N501" s="73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</row>
    <row r="502" spans="1:35" ht="14.25" customHeight="1" x14ac:dyDescent="0.35">
      <c r="A502" s="120"/>
      <c r="B502" s="120"/>
      <c r="C502" s="120"/>
      <c r="D502" s="71"/>
      <c r="E502" s="72"/>
      <c r="F502" s="72"/>
      <c r="G502" s="72"/>
      <c r="H502" s="72"/>
      <c r="I502" s="73"/>
      <c r="J502" s="73"/>
      <c r="K502" s="121"/>
      <c r="L502" s="122"/>
      <c r="M502" s="73"/>
      <c r="N502" s="73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</row>
    <row r="503" spans="1:35" ht="14.25" customHeight="1" x14ac:dyDescent="0.35">
      <c r="A503" s="120"/>
      <c r="B503" s="120"/>
      <c r="C503" s="120"/>
      <c r="D503" s="71"/>
      <c r="E503" s="72"/>
      <c r="F503" s="72"/>
      <c r="G503" s="72"/>
      <c r="H503" s="72"/>
      <c r="I503" s="73"/>
      <c r="J503" s="73"/>
      <c r="K503" s="121"/>
      <c r="L503" s="122"/>
      <c r="M503" s="73"/>
      <c r="N503" s="73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</row>
    <row r="504" spans="1:35" ht="14.25" customHeight="1" x14ac:dyDescent="0.35">
      <c r="A504" s="120"/>
      <c r="B504" s="120"/>
      <c r="C504" s="120"/>
      <c r="D504" s="71"/>
      <c r="E504" s="72"/>
      <c r="F504" s="72"/>
      <c r="G504" s="72"/>
      <c r="H504" s="72"/>
      <c r="I504" s="73"/>
      <c r="J504" s="73"/>
      <c r="K504" s="121"/>
      <c r="L504" s="122"/>
      <c r="M504" s="73"/>
      <c r="N504" s="73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</row>
    <row r="505" spans="1:35" ht="14.25" customHeight="1" x14ac:dyDescent="0.35">
      <c r="A505" s="120"/>
      <c r="B505" s="120"/>
      <c r="C505" s="120"/>
      <c r="D505" s="71"/>
      <c r="E505" s="72"/>
      <c r="F505" s="72"/>
      <c r="G505" s="72"/>
      <c r="H505" s="72"/>
      <c r="I505" s="73"/>
      <c r="J505" s="73"/>
      <c r="K505" s="121"/>
      <c r="L505" s="122"/>
      <c r="M505" s="73"/>
      <c r="N505" s="73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</row>
    <row r="506" spans="1:35" ht="14.25" customHeight="1" x14ac:dyDescent="0.35">
      <c r="A506" s="120"/>
      <c r="B506" s="120"/>
      <c r="C506" s="120"/>
      <c r="D506" s="71"/>
      <c r="E506" s="72"/>
      <c r="F506" s="72"/>
      <c r="G506" s="72"/>
      <c r="H506" s="72"/>
      <c r="I506" s="73"/>
      <c r="J506" s="73"/>
      <c r="K506" s="121"/>
      <c r="L506" s="122"/>
      <c r="M506" s="73"/>
      <c r="N506" s="73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</row>
    <row r="507" spans="1:35" ht="14.25" customHeight="1" x14ac:dyDescent="0.35">
      <c r="A507" s="120"/>
      <c r="B507" s="120"/>
      <c r="C507" s="120"/>
      <c r="D507" s="71"/>
      <c r="E507" s="72"/>
      <c r="F507" s="72"/>
      <c r="G507" s="72"/>
      <c r="H507" s="72"/>
      <c r="I507" s="73"/>
      <c r="J507" s="73"/>
      <c r="K507" s="121"/>
      <c r="L507" s="122"/>
      <c r="M507" s="73"/>
      <c r="N507" s="73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</row>
    <row r="508" spans="1:35" ht="14.25" customHeight="1" x14ac:dyDescent="0.35">
      <c r="A508" s="120"/>
      <c r="B508" s="120"/>
      <c r="C508" s="120"/>
      <c r="D508" s="71"/>
      <c r="E508" s="72"/>
      <c r="F508" s="72"/>
      <c r="G508" s="72"/>
      <c r="H508" s="72"/>
      <c r="I508" s="73"/>
      <c r="J508" s="73"/>
      <c r="K508" s="121"/>
      <c r="L508" s="122"/>
      <c r="M508" s="73"/>
      <c r="N508" s="73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</row>
    <row r="509" spans="1:35" ht="14.25" customHeight="1" x14ac:dyDescent="0.35">
      <c r="A509" s="120"/>
      <c r="B509" s="120"/>
      <c r="C509" s="120"/>
      <c r="D509" s="71"/>
      <c r="E509" s="72"/>
      <c r="F509" s="72"/>
      <c r="G509" s="72"/>
      <c r="H509" s="72"/>
      <c r="I509" s="73"/>
      <c r="J509" s="73"/>
      <c r="K509" s="121"/>
      <c r="L509" s="122"/>
      <c r="M509" s="73"/>
      <c r="N509" s="73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</row>
    <row r="510" spans="1:35" ht="14.25" customHeight="1" x14ac:dyDescent="0.35">
      <c r="A510" s="120"/>
      <c r="B510" s="120"/>
      <c r="C510" s="120"/>
      <c r="D510" s="71"/>
      <c r="E510" s="72"/>
      <c r="F510" s="72"/>
      <c r="G510" s="72"/>
      <c r="H510" s="72"/>
      <c r="I510" s="73"/>
      <c r="J510" s="73"/>
      <c r="K510" s="121"/>
      <c r="L510" s="122"/>
      <c r="M510" s="73"/>
      <c r="N510" s="73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</row>
    <row r="511" spans="1:35" ht="14.25" customHeight="1" x14ac:dyDescent="0.35">
      <c r="A511" s="120"/>
      <c r="B511" s="120"/>
      <c r="C511" s="120"/>
      <c r="D511" s="71"/>
      <c r="E511" s="72"/>
      <c r="F511" s="72"/>
      <c r="G511" s="72"/>
      <c r="H511" s="72"/>
      <c r="I511" s="73"/>
      <c r="J511" s="73"/>
      <c r="K511" s="121"/>
      <c r="L511" s="122"/>
      <c r="M511" s="73"/>
      <c r="N511" s="73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</row>
    <row r="512" spans="1:35" ht="14.25" customHeight="1" x14ac:dyDescent="0.35">
      <c r="A512" s="120"/>
      <c r="B512" s="120"/>
      <c r="C512" s="120"/>
      <c r="D512" s="71"/>
      <c r="E512" s="72"/>
      <c r="F512" s="72"/>
      <c r="G512" s="72"/>
      <c r="H512" s="72"/>
      <c r="I512" s="73"/>
      <c r="J512" s="73"/>
      <c r="K512" s="121"/>
      <c r="L512" s="122"/>
      <c r="M512" s="73"/>
      <c r="N512" s="73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</row>
    <row r="513" spans="1:35" ht="14.25" customHeight="1" x14ac:dyDescent="0.35">
      <c r="A513" s="120"/>
      <c r="B513" s="120"/>
      <c r="C513" s="120"/>
      <c r="D513" s="71"/>
      <c r="E513" s="72"/>
      <c r="F513" s="72"/>
      <c r="G513" s="72"/>
      <c r="H513" s="72"/>
      <c r="I513" s="73"/>
      <c r="J513" s="73"/>
      <c r="K513" s="121"/>
      <c r="L513" s="122"/>
      <c r="M513" s="73"/>
      <c r="N513" s="73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</row>
    <row r="514" spans="1:35" ht="14.25" customHeight="1" x14ac:dyDescent="0.35">
      <c r="A514" s="120"/>
      <c r="B514" s="120"/>
      <c r="C514" s="120"/>
      <c r="D514" s="71"/>
      <c r="E514" s="72"/>
      <c r="F514" s="72"/>
      <c r="G514" s="72"/>
      <c r="H514" s="72"/>
      <c r="I514" s="73"/>
      <c r="J514" s="73"/>
      <c r="K514" s="121"/>
      <c r="L514" s="122"/>
      <c r="M514" s="73"/>
      <c r="N514" s="73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</row>
    <row r="515" spans="1:35" ht="14.25" customHeight="1" x14ac:dyDescent="0.35">
      <c r="A515" s="120"/>
      <c r="B515" s="120"/>
      <c r="C515" s="120"/>
      <c r="D515" s="71"/>
      <c r="E515" s="72"/>
      <c r="F515" s="72"/>
      <c r="G515" s="72"/>
      <c r="H515" s="72"/>
      <c r="I515" s="73"/>
      <c r="J515" s="73"/>
      <c r="K515" s="121"/>
      <c r="L515" s="122"/>
      <c r="M515" s="73"/>
      <c r="N515" s="73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</row>
    <row r="516" spans="1:35" ht="14.25" customHeight="1" x14ac:dyDescent="0.35">
      <c r="A516" s="120"/>
      <c r="B516" s="120"/>
      <c r="C516" s="120"/>
      <c r="D516" s="71"/>
      <c r="E516" s="72"/>
      <c r="F516" s="72"/>
      <c r="G516" s="72"/>
      <c r="H516" s="72"/>
      <c r="I516" s="73"/>
      <c r="J516" s="73"/>
      <c r="K516" s="121"/>
      <c r="L516" s="122"/>
      <c r="M516" s="73"/>
      <c r="N516" s="73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</row>
    <row r="517" spans="1:35" ht="14.25" customHeight="1" x14ac:dyDescent="0.35">
      <c r="A517" s="120"/>
      <c r="B517" s="120"/>
      <c r="C517" s="120"/>
      <c r="D517" s="71"/>
      <c r="E517" s="72"/>
      <c r="F517" s="72"/>
      <c r="G517" s="72"/>
      <c r="H517" s="72"/>
      <c r="I517" s="73"/>
      <c r="J517" s="73"/>
      <c r="K517" s="121"/>
      <c r="L517" s="122"/>
      <c r="M517" s="73"/>
      <c r="N517" s="73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</row>
    <row r="518" spans="1:35" ht="14.25" customHeight="1" x14ac:dyDescent="0.35">
      <c r="A518" s="120"/>
      <c r="B518" s="120"/>
      <c r="C518" s="120"/>
      <c r="D518" s="71"/>
      <c r="E518" s="72"/>
      <c r="F518" s="72"/>
      <c r="G518" s="72"/>
      <c r="H518" s="72"/>
      <c r="I518" s="73"/>
      <c r="J518" s="73"/>
      <c r="K518" s="121"/>
      <c r="L518" s="122"/>
      <c r="M518" s="73"/>
      <c r="N518" s="73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</row>
    <row r="519" spans="1:35" ht="14.25" customHeight="1" x14ac:dyDescent="0.35">
      <c r="A519" s="120"/>
      <c r="B519" s="120"/>
      <c r="C519" s="120"/>
      <c r="D519" s="71"/>
      <c r="E519" s="72"/>
      <c r="F519" s="72"/>
      <c r="G519" s="72"/>
      <c r="H519" s="72"/>
      <c r="I519" s="73"/>
      <c r="J519" s="73"/>
      <c r="K519" s="121"/>
      <c r="L519" s="122"/>
      <c r="M519" s="73"/>
      <c r="N519" s="73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</row>
    <row r="520" spans="1:35" ht="14.25" customHeight="1" x14ac:dyDescent="0.35">
      <c r="A520" s="120"/>
      <c r="B520" s="120"/>
      <c r="C520" s="120"/>
      <c r="D520" s="71"/>
      <c r="E520" s="72"/>
      <c r="F520" s="72"/>
      <c r="G520" s="72"/>
      <c r="H520" s="72"/>
      <c r="I520" s="73"/>
      <c r="J520" s="73"/>
      <c r="K520" s="121"/>
      <c r="L520" s="122"/>
      <c r="M520" s="73"/>
      <c r="N520" s="73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</row>
    <row r="521" spans="1:35" ht="14.25" customHeight="1" x14ac:dyDescent="0.35">
      <c r="A521" s="120"/>
      <c r="B521" s="120"/>
      <c r="C521" s="120"/>
      <c r="D521" s="71"/>
      <c r="E521" s="72"/>
      <c r="F521" s="72"/>
      <c r="G521" s="72"/>
      <c r="H521" s="72"/>
      <c r="I521" s="73"/>
      <c r="J521" s="73"/>
      <c r="K521" s="121"/>
      <c r="L521" s="122"/>
      <c r="M521" s="73"/>
      <c r="N521" s="73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</row>
    <row r="522" spans="1:35" ht="14.25" customHeight="1" x14ac:dyDescent="0.35">
      <c r="A522" s="120"/>
      <c r="B522" s="120"/>
      <c r="C522" s="120"/>
      <c r="D522" s="71"/>
      <c r="E522" s="72"/>
      <c r="F522" s="72"/>
      <c r="G522" s="72"/>
      <c r="H522" s="72"/>
      <c r="I522" s="73"/>
      <c r="J522" s="73"/>
      <c r="K522" s="121"/>
      <c r="L522" s="122"/>
      <c r="M522" s="73"/>
      <c r="N522" s="73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</row>
    <row r="523" spans="1:35" ht="14.25" customHeight="1" x14ac:dyDescent="0.35">
      <c r="A523" s="120"/>
      <c r="B523" s="120"/>
      <c r="C523" s="120"/>
      <c r="D523" s="71"/>
      <c r="E523" s="72"/>
      <c r="F523" s="72"/>
      <c r="G523" s="72"/>
      <c r="H523" s="72"/>
      <c r="I523" s="73"/>
      <c r="J523" s="73"/>
      <c r="K523" s="121"/>
      <c r="L523" s="122"/>
      <c r="M523" s="73"/>
      <c r="N523" s="73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</row>
    <row r="524" spans="1:35" ht="14.25" customHeight="1" x14ac:dyDescent="0.35">
      <c r="A524" s="120"/>
      <c r="B524" s="120"/>
      <c r="C524" s="120"/>
      <c r="D524" s="71"/>
      <c r="E524" s="72"/>
      <c r="F524" s="72"/>
      <c r="G524" s="72"/>
      <c r="H524" s="72"/>
      <c r="I524" s="73"/>
      <c r="J524" s="73"/>
      <c r="K524" s="121"/>
      <c r="L524" s="122"/>
      <c r="M524" s="73"/>
      <c r="N524" s="73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</row>
    <row r="525" spans="1:35" ht="14.25" customHeight="1" x14ac:dyDescent="0.35">
      <c r="A525" s="120"/>
      <c r="B525" s="120"/>
      <c r="C525" s="120"/>
      <c r="D525" s="71"/>
      <c r="E525" s="72"/>
      <c r="F525" s="72"/>
      <c r="G525" s="72"/>
      <c r="H525" s="72"/>
      <c r="I525" s="73"/>
      <c r="J525" s="73"/>
      <c r="K525" s="121"/>
      <c r="L525" s="122"/>
      <c r="M525" s="73"/>
      <c r="N525" s="73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</row>
    <row r="526" spans="1:35" ht="14.25" customHeight="1" x14ac:dyDescent="0.35">
      <c r="A526" s="120"/>
      <c r="B526" s="120"/>
      <c r="C526" s="120"/>
      <c r="D526" s="71"/>
      <c r="E526" s="72"/>
      <c r="F526" s="72"/>
      <c r="G526" s="72"/>
      <c r="H526" s="72"/>
      <c r="I526" s="73"/>
      <c r="J526" s="73"/>
      <c r="K526" s="121"/>
      <c r="L526" s="122"/>
      <c r="M526" s="73"/>
      <c r="N526" s="73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</row>
    <row r="527" spans="1:35" ht="14.25" customHeight="1" x14ac:dyDescent="0.35">
      <c r="A527" s="120"/>
      <c r="B527" s="120"/>
      <c r="C527" s="120"/>
      <c r="D527" s="71"/>
      <c r="E527" s="72"/>
      <c r="F527" s="72"/>
      <c r="G527" s="72"/>
      <c r="H527" s="72"/>
      <c r="I527" s="73"/>
      <c r="J527" s="73"/>
      <c r="K527" s="121"/>
      <c r="L527" s="122"/>
      <c r="M527" s="73"/>
      <c r="N527" s="73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</row>
    <row r="528" spans="1:35" ht="14.25" customHeight="1" x14ac:dyDescent="0.35">
      <c r="A528" s="120"/>
      <c r="B528" s="120"/>
      <c r="C528" s="120"/>
      <c r="D528" s="71"/>
      <c r="E528" s="72"/>
      <c r="F528" s="72"/>
      <c r="G528" s="72"/>
      <c r="H528" s="72"/>
      <c r="I528" s="73"/>
      <c r="J528" s="73"/>
      <c r="K528" s="121"/>
      <c r="L528" s="122"/>
      <c r="M528" s="73"/>
      <c r="N528" s="73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</row>
    <row r="529" spans="1:35" ht="14.25" customHeight="1" x14ac:dyDescent="0.35">
      <c r="A529" s="120"/>
      <c r="B529" s="120"/>
      <c r="C529" s="120"/>
      <c r="D529" s="71"/>
      <c r="E529" s="72"/>
      <c r="F529" s="72"/>
      <c r="G529" s="72"/>
      <c r="H529" s="72"/>
      <c r="I529" s="73"/>
      <c r="J529" s="73"/>
      <c r="K529" s="121"/>
      <c r="L529" s="122"/>
      <c r="M529" s="73"/>
      <c r="N529" s="73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</row>
    <row r="530" spans="1:35" ht="14.25" customHeight="1" x14ac:dyDescent="0.35">
      <c r="A530" s="120"/>
      <c r="B530" s="120"/>
      <c r="C530" s="120"/>
      <c r="D530" s="71"/>
      <c r="E530" s="72"/>
      <c r="F530" s="72"/>
      <c r="G530" s="72"/>
      <c r="H530" s="72"/>
      <c r="I530" s="73"/>
      <c r="J530" s="73"/>
      <c r="K530" s="121"/>
      <c r="L530" s="122"/>
      <c r="M530" s="73"/>
      <c r="N530" s="73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</row>
    <row r="531" spans="1:35" ht="14.25" customHeight="1" x14ac:dyDescent="0.35">
      <c r="A531" s="120"/>
      <c r="B531" s="120"/>
      <c r="C531" s="120"/>
      <c r="D531" s="71"/>
      <c r="E531" s="72"/>
      <c r="F531" s="72"/>
      <c r="G531" s="72"/>
      <c r="H531" s="72"/>
      <c r="I531" s="73"/>
      <c r="J531" s="73"/>
      <c r="K531" s="121"/>
      <c r="L531" s="122"/>
      <c r="M531" s="73"/>
      <c r="N531" s="73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</row>
    <row r="532" spans="1:35" ht="14.25" customHeight="1" x14ac:dyDescent="0.35">
      <c r="A532" s="120"/>
      <c r="B532" s="120"/>
      <c r="C532" s="120"/>
      <c r="D532" s="71"/>
      <c r="E532" s="72"/>
      <c r="F532" s="72"/>
      <c r="G532" s="72"/>
      <c r="H532" s="72"/>
      <c r="I532" s="73"/>
      <c r="J532" s="73"/>
      <c r="K532" s="121"/>
      <c r="L532" s="122"/>
      <c r="M532" s="73"/>
      <c r="N532" s="73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</row>
    <row r="533" spans="1:35" ht="14.25" customHeight="1" x14ac:dyDescent="0.35">
      <c r="A533" s="120"/>
      <c r="B533" s="120"/>
      <c r="C533" s="120"/>
      <c r="D533" s="71"/>
      <c r="E533" s="72"/>
      <c r="F533" s="72"/>
      <c r="G533" s="72"/>
      <c r="H533" s="72"/>
      <c r="I533" s="73"/>
      <c r="J533" s="73"/>
      <c r="K533" s="121"/>
      <c r="L533" s="122"/>
      <c r="M533" s="73"/>
      <c r="N533" s="73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  <c r="AB533" s="120"/>
      <c r="AC533" s="120"/>
      <c r="AD533" s="120"/>
      <c r="AE533" s="120"/>
      <c r="AF533" s="120"/>
      <c r="AG533" s="120"/>
      <c r="AH533" s="120"/>
      <c r="AI533" s="120"/>
    </row>
    <row r="534" spans="1:35" ht="14.25" customHeight="1" x14ac:dyDescent="0.35">
      <c r="A534" s="120"/>
      <c r="B534" s="120"/>
      <c r="C534" s="120"/>
      <c r="D534" s="71"/>
      <c r="E534" s="72"/>
      <c r="F534" s="72"/>
      <c r="G534" s="72"/>
      <c r="H534" s="72"/>
      <c r="I534" s="73"/>
      <c r="J534" s="73"/>
      <c r="K534" s="121"/>
      <c r="L534" s="122"/>
      <c r="M534" s="73"/>
      <c r="N534" s="73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  <c r="AB534" s="120"/>
      <c r="AC534" s="120"/>
      <c r="AD534" s="120"/>
      <c r="AE534" s="120"/>
      <c r="AF534" s="120"/>
      <c r="AG534" s="120"/>
      <c r="AH534" s="120"/>
      <c r="AI534" s="120"/>
    </row>
    <row r="535" spans="1:35" ht="14.25" customHeight="1" x14ac:dyDescent="0.35">
      <c r="A535" s="120"/>
      <c r="B535" s="120"/>
      <c r="C535" s="120"/>
      <c r="D535" s="71"/>
      <c r="E535" s="72"/>
      <c r="F535" s="72"/>
      <c r="G535" s="72"/>
      <c r="H535" s="72"/>
      <c r="I535" s="73"/>
      <c r="J535" s="73"/>
      <c r="K535" s="121"/>
      <c r="L535" s="122"/>
      <c r="M535" s="73"/>
      <c r="N535" s="73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  <c r="AB535" s="120"/>
      <c r="AC535" s="120"/>
      <c r="AD535" s="120"/>
      <c r="AE535" s="120"/>
      <c r="AF535" s="120"/>
      <c r="AG535" s="120"/>
      <c r="AH535" s="120"/>
      <c r="AI535" s="120"/>
    </row>
    <row r="536" spans="1:35" ht="14.25" customHeight="1" x14ac:dyDescent="0.35">
      <c r="A536" s="120"/>
      <c r="B536" s="120"/>
      <c r="C536" s="120"/>
      <c r="D536" s="71"/>
      <c r="E536" s="72"/>
      <c r="F536" s="72"/>
      <c r="G536" s="72"/>
      <c r="H536" s="72"/>
      <c r="I536" s="73"/>
      <c r="J536" s="73"/>
      <c r="K536" s="121"/>
      <c r="L536" s="122"/>
      <c r="M536" s="73"/>
      <c r="N536" s="73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  <c r="AB536" s="120"/>
      <c r="AC536" s="120"/>
      <c r="AD536" s="120"/>
      <c r="AE536" s="120"/>
      <c r="AF536" s="120"/>
      <c r="AG536" s="120"/>
      <c r="AH536" s="120"/>
      <c r="AI536" s="120"/>
    </row>
    <row r="537" spans="1:35" ht="14.25" customHeight="1" x14ac:dyDescent="0.35">
      <c r="A537" s="120"/>
      <c r="B537" s="120"/>
      <c r="C537" s="120"/>
      <c r="D537" s="71"/>
      <c r="E537" s="72"/>
      <c r="F537" s="72"/>
      <c r="G537" s="72"/>
      <c r="H537" s="72"/>
      <c r="I537" s="73"/>
      <c r="J537" s="73"/>
      <c r="K537" s="121"/>
      <c r="L537" s="122"/>
      <c r="M537" s="73"/>
      <c r="N537" s="73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  <c r="AB537" s="120"/>
      <c r="AC537" s="120"/>
      <c r="AD537" s="120"/>
      <c r="AE537" s="120"/>
      <c r="AF537" s="120"/>
      <c r="AG537" s="120"/>
      <c r="AH537" s="120"/>
      <c r="AI537" s="120"/>
    </row>
    <row r="538" spans="1:35" ht="14.25" customHeight="1" x14ac:dyDescent="0.35">
      <c r="A538" s="120"/>
      <c r="B538" s="120"/>
      <c r="C538" s="120"/>
      <c r="D538" s="71"/>
      <c r="E538" s="72"/>
      <c r="F538" s="72"/>
      <c r="G538" s="72"/>
      <c r="H538" s="72"/>
      <c r="I538" s="73"/>
      <c r="J538" s="73"/>
      <c r="K538" s="121"/>
      <c r="L538" s="122"/>
      <c r="M538" s="73"/>
      <c r="N538" s="73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  <c r="AB538" s="120"/>
      <c r="AC538" s="120"/>
      <c r="AD538" s="120"/>
      <c r="AE538" s="120"/>
      <c r="AF538" s="120"/>
      <c r="AG538" s="120"/>
      <c r="AH538" s="120"/>
      <c r="AI538" s="120"/>
    </row>
    <row r="539" spans="1:35" ht="14.25" customHeight="1" x14ac:dyDescent="0.35">
      <c r="A539" s="120"/>
      <c r="B539" s="120"/>
      <c r="C539" s="120"/>
      <c r="D539" s="71"/>
      <c r="E539" s="72"/>
      <c r="F539" s="72"/>
      <c r="G539" s="72"/>
      <c r="H539" s="72"/>
      <c r="I539" s="73"/>
      <c r="J539" s="73"/>
      <c r="K539" s="121"/>
      <c r="L539" s="122"/>
      <c r="M539" s="73"/>
      <c r="N539" s="73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0"/>
      <c r="Z539" s="120"/>
      <c r="AA539" s="120"/>
      <c r="AB539" s="120"/>
      <c r="AC539" s="120"/>
      <c r="AD539" s="120"/>
      <c r="AE539" s="120"/>
      <c r="AF539" s="120"/>
      <c r="AG539" s="120"/>
      <c r="AH539" s="120"/>
      <c r="AI539" s="120"/>
    </row>
    <row r="540" spans="1:35" ht="14.25" customHeight="1" x14ac:dyDescent="0.35">
      <c r="A540" s="120"/>
      <c r="B540" s="120"/>
      <c r="C540" s="120"/>
      <c r="D540" s="71"/>
      <c r="E540" s="72"/>
      <c r="F540" s="72"/>
      <c r="G540" s="72"/>
      <c r="H540" s="72"/>
      <c r="I540" s="73"/>
      <c r="J540" s="73"/>
      <c r="K540" s="121"/>
      <c r="L540" s="122"/>
      <c r="M540" s="73"/>
      <c r="N540" s="73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  <c r="AB540" s="120"/>
      <c r="AC540" s="120"/>
      <c r="AD540" s="120"/>
      <c r="AE540" s="120"/>
      <c r="AF540" s="120"/>
      <c r="AG540" s="120"/>
      <c r="AH540" s="120"/>
      <c r="AI540" s="120"/>
    </row>
    <row r="541" spans="1:35" ht="14.25" customHeight="1" x14ac:dyDescent="0.35">
      <c r="A541" s="120"/>
      <c r="B541" s="120"/>
      <c r="C541" s="120"/>
      <c r="D541" s="71"/>
      <c r="E541" s="72"/>
      <c r="F541" s="72"/>
      <c r="G541" s="72"/>
      <c r="H541" s="72"/>
      <c r="I541" s="73"/>
      <c r="J541" s="73"/>
      <c r="K541" s="121"/>
      <c r="L541" s="122"/>
      <c r="M541" s="73"/>
      <c r="N541" s="73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  <c r="AB541" s="120"/>
      <c r="AC541" s="120"/>
      <c r="AD541" s="120"/>
      <c r="AE541" s="120"/>
      <c r="AF541" s="120"/>
      <c r="AG541" s="120"/>
      <c r="AH541" s="120"/>
      <c r="AI541" s="120"/>
    </row>
    <row r="542" spans="1:35" ht="14.25" customHeight="1" x14ac:dyDescent="0.35">
      <c r="A542" s="120"/>
      <c r="B542" s="120"/>
      <c r="C542" s="120"/>
      <c r="D542" s="71"/>
      <c r="E542" s="72"/>
      <c r="F542" s="72"/>
      <c r="G542" s="72"/>
      <c r="H542" s="72"/>
      <c r="I542" s="73"/>
      <c r="J542" s="73"/>
      <c r="K542" s="121"/>
      <c r="L542" s="122"/>
      <c r="M542" s="73"/>
      <c r="N542" s="73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  <c r="AB542" s="120"/>
      <c r="AC542" s="120"/>
      <c r="AD542" s="120"/>
      <c r="AE542" s="120"/>
      <c r="AF542" s="120"/>
      <c r="AG542" s="120"/>
      <c r="AH542" s="120"/>
      <c r="AI542" s="120"/>
    </row>
    <row r="543" spans="1:35" ht="14.25" customHeight="1" x14ac:dyDescent="0.35">
      <c r="A543" s="120"/>
      <c r="B543" s="120"/>
      <c r="C543" s="120"/>
      <c r="D543" s="71"/>
      <c r="E543" s="72"/>
      <c r="F543" s="72"/>
      <c r="G543" s="72"/>
      <c r="H543" s="72"/>
      <c r="I543" s="73"/>
      <c r="J543" s="73"/>
      <c r="K543" s="121"/>
      <c r="L543" s="122"/>
      <c r="M543" s="73"/>
      <c r="N543" s="73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  <c r="AB543" s="120"/>
      <c r="AC543" s="120"/>
      <c r="AD543" s="120"/>
      <c r="AE543" s="120"/>
      <c r="AF543" s="120"/>
      <c r="AG543" s="120"/>
      <c r="AH543" s="120"/>
      <c r="AI543" s="120"/>
    </row>
    <row r="544" spans="1:35" ht="14.25" customHeight="1" x14ac:dyDescent="0.35">
      <c r="A544" s="120"/>
      <c r="B544" s="120"/>
      <c r="C544" s="120"/>
      <c r="D544" s="71"/>
      <c r="E544" s="72"/>
      <c r="F544" s="72"/>
      <c r="G544" s="72"/>
      <c r="H544" s="72"/>
      <c r="I544" s="73"/>
      <c r="J544" s="73"/>
      <c r="K544" s="121"/>
      <c r="L544" s="122"/>
      <c r="M544" s="73"/>
      <c r="N544" s="73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  <c r="AB544" s="120"/>
      <c r="AC544" s="120"/>
      <c r="AD544" s="120"/>
      <c r="AE544" s="120"/>
      <c r="AF544" s="120"/>
      <c r="AG544" s="120"/>
      <c r="AH544" s="120"/>
      <c r="AI544" s="120"/>
    </row>
    <row r="545" spans="1:35" ht="14.25" customHeight="1" x14ac:dyDescent="0.35">
      <c r="A545" s="120"/>
      <c r="B545" s="120"/>
      <c r="C545" s="120"/>
      <c r="D545" s="71"/>
      <c r="E545" s="72"/>
      <c r="F545" s="72"/>
      <c r="G545" s="72"/>
      <c r="H545" s="72"/>
      <c r="I545" s="73"/>
      <c r="J545" s="73"/>
      <c r="K545" s="121"/>
      <c r="L545" s="122"/>
      <c r="M545" s="73"/>
      <c r="N545" s="73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  <c r="AB545" s="120"/>
      <c r="AC545" s="120"/>
      <c r="AD545" s="120"/>
      <c r="AE545" s="120"/>
      <c r="AF545" s="120"/>
      <c r="AG545" s="120"/>
      <c r="AH545" s="120"/>
      <c r="AI545" s="120"/>
    </row>
    <row r="546" spans="1:35" ht="14.25" customHeight="1" x14ac:dyDescent="0.35">
      <c r="A546" s="120"/>
      <c r="B546" s="120"/>
      <c r="C546" s="120"/>
      <c r="D546" s="71"/>
      <c r="E546" s="72"/>
      <c r="F546" s="72"/>
      <c r="G546" s="72"/>
      <c r="H546" s="72"/>
      <c r="I546" s="73"/>
      <c r="J546" s="73"/>
      <c r="K546" s="121"/>
      <c r="L546" s="122"/>
      <c r="M546" s="73"/>
      <c r="N546" s="73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  <c r="AB546" s="120"/>
      <c r="AC546" s="120"/>
      <c r="AD546" s="120"/>
      <c r="AE546" s="120"/>
      <c r="AF546" s="120"/>
      <c r="AG546" s="120"/>
      <c r="AH546" s="120"/>
      <c r="AI546" s="120"/>
    </row>
    <row r="547" spans="1:35" ht="14.25" customHeight="1" x14ac:dyDescent="0.35">
      <c r="A547" s="120"/>
      <c r="B547" s="120"/>
      <c r="C547" s="120"/>
      <c r="D547" s="71"/>
      <c r="E547" s="72"/>
      <c r="F547" s="72"/>
      <c r="G547" s="72"/>
      <c r="H547" s="72"/>
      <c r="I547" s="73"/>
      <c r="J547" s="73"/>
      <c r="K547" s="121"/>
      <c r="L547" s="122"/>
      <c r="M547" s="73"/>
      <c r="N547" s="73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  <c r="AB547" s="120"/>
      <c r="AC547" s="120"/>
      <c r="AD547" s="120"/>
      <c r="AE547" s="120"/>
      <c r="AF547" s="120"/>
      <c r="AG547" s="120"/>
      <c r="AH547" s="120"/>
      <c r="AI547" s="120"/>
    </row>
    <row r="548" spans="1:35" ht="14.25" customHeight="1" x14ac:dyDescent="0.35">
      <c r="A548" s="120"/>
      <c r="B548" s="120"/>
      <c r="C548" s="120"/>
      <c r="D548" s="71"/>
      <c r="E548" s="72"/>
      <c r="F548" s="72"/>
      <c r="G548" s="72"/>
      <c r="H548" s="72"/>
      <c r="I548" s="73"/>
      <c r="J548" s="73"/>
      <c r="K548" s="121"/>
      <c r="L548" s="122"/>
      <c r="M548" s="73"/>
      <c r="N548" s="73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  <c r="AB548" s="120"/>
      <c r="AC548" s="120"/>
      <c r="AD548" s="120"/>
      <c r="AE548" s="120"/>
      <c r="AF548" s="120"/>
      <c r="AG548" s="120"/>
      <c r="AH548" s="120"/>
      <c r="AI548" s="120"/>
    </row>
    <row r="549" spans="1:35" ht="14.25" customHeight="1" x14ac:dyDescent="0.35">
      <c r="A549" s="120"/>
      <c r="B549" s="120"/>
      <c r="C549" s="120"/>
      <c r="D549" s="71"/>
      <c r="E549" s="72"/>
      <c r="F549" s="72"/>
      <c r="G549" s="72"/>
      <c r="H549" s="72"/>
      <c r="I549" s="73"/>
      <c r="J549" s="73"/>
      <c r="K549" s="121"/>
      <c r="L549" s="122"/>
      <c r="M549" s="73"/>
      <c r="N549" s="73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  <c r="AB549" s="120"/>
      <c r="AC549" s="120"/>
      <c r="AD549" s="120"/>
      <c r="AE549" s="120"/>
      <c r="AF549" s="120"/>
      <c r="AG549" s="120"/>
      <c r="AH549" s="120"/>
      <c r="AI549" s="120"/>
    </row>
    <row r="550" spans="1:35" ht="14.25" customHeight="1" x14ac:dyDescent="0.35">
      <c r="A550" s="120"/>
      <c r="B550" s="120"/>
      <c r="C550" s="120"/>
      <c r="D550" s="71"/>
      <c r="E550" s="72"/>
      <c r="F550" s="72"/>
      <c r="G550" s="72"/>
      <c r="H550" s="72"/>
      <c r="I550" s="73"/>
      <c r="J550" s="73"/>
      <c r="K550" s="121"/>
      <c r="L550" s="122"/>
      <c r="M550" s="73"/>
      <c r="N550" s="73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  <c r="AB550" s="120"/>
      <c r="AC550" s="120"/>
      <c r="AD550" s="120"/>
      <c r="AE550" s="120"/>
      <c r="AF550" s="120"/>
      <c r="AG550" s="120"/>
      <c r="AH550" s="120"/>
      <c r="AI550" s="120"/>
    </row>
    <row r="551" spans="1:35" ht="14.25" customHeight="1" x14ac:dyDescent="0.35">
      <c r="A551" s="120"/>
      <c r="B551" s="120"/>
      <c r="C551" s="120"/>
      <c r="D551" s="71"/>
      <c r="E551" s="72"/>
      <c r="F551" s="72"/>
      <c r="G551" s="72"/>
      <c r="H551" s="72"/>
      <c r="I551" s="73"/>
      <c r="J551" s="73"/>
      <c r="K551" s="121"/>
      <c r="L551" s="122"/>
      <c r="M551" s="73"/>
      <c r="N551" s="73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  <c r="AB551" s="120"/>
      <c r="AC551" s="120"/>
      <c r="AD551" s="120"/>
      <c r="AE551" s="120"/>
      <c r="AF551" s="120"/>
      <c r="AG551" s="120"/>
      <c r="AH551" s="120"/>
      <c r="AI551" s="120"/>
    </row>
    <row r="552" spans="1:35" ht="14.25" customHeight="1" x14ac:dyDescent="0.35">
      <c r="A552" s="120"/>
      <c r="B552" s="120"/>
      <c r="C552" s="120"/>
      <c r="D552" s="71"/>
      <c r="E552" s="72"/>
      <c r="F552" s="72"/>
      <c r="G552" s="72"/>
      <c r="H552" s="72"/>
      <c r="I552" s="73"/>
      <c r="J552" s="73"/>
      <c r="K552" s="121"/>
      <c r="L552" s="122"/>
      <c r="M552" s="73"/>
      <c r="N552" s="73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  <c r="Z552" s="120"/>
      <c r="AA552" s="120"/>
      <c r="AB552" s="120"/>
      <c r="AC552" s="120"/>
      <c r="AD552" s="120"/>
      <c r="AE552" s="120"/>
      <c r="AF552" s="120"/>
      <c r="AG552" s="120"/>
      <c r="AH552" s="120"/>
      <c r="AI552" s="120"/>
    </row>
    <row r="553" spans="1:35" ht="14.25" customHeight="1" x14ac:dyDescent="0.35">
      <c r="A553" s="120"/>
      <c r="B553" s="120"/>
      <c r="C553" s="120"/>
      <c r="D553" s="71"/>
      <c r="E553" s="72"/>
      <c r="F553" s="72"/>
      <c r="G553" s="72"/>
      <c r="H553" s="72"/>
      <c r="I553" s="73"/>
      <c r="J553" s="73"/>
      <c r="K553" s="121"/>
      <c r="L553" s="122"/>
      <c r="M553" s="73"/>
      <c r="N553" s="73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  <c r="AB553" s="120"/>
      <c r="AC553" s="120"/>
      <c r="AD553" s="120"/>
      <c r="AE553" s="120"/>
      <c r="AF553" s="120"/>
      <c r="AG553" s="120"/>
      <c r="AH553" s="120"/>
      <c r="AI553" s="120"/>
    </row>
    <row r="554" spans="1:35" ht="14.25" customHeight="1" x14ac:dyDescent="0.35">
      <c r="A554" s="120"/>
      <c r="B554" s="120"/>
      <c r="C554" s="120"/>
      <c r="D554" s="71"/>
      <c r="E554" s="72"/>
      <c r="F554" s="72"/>
      <c r="G554" s="72"/>
      <c r="H554" s="72"/>
      <c r="I554" s="73"/>
      <c r="J554" s="73"/>
      <c r="K554" s="121"/>
      <c r="L554" s="122"/>
      <c r="M554" s="73"/>
      <c r="N554" s="73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  <c r="AB554" s="120"/>
      <c r="AC554" s="120"/>
      <c r="AD554" s="120"/>
      <c r="AE554" s="120"/>
      <c r="AF554" s="120"/>
      <c r="AG554" s="120"/>
      <c r="AH554" s="120"/>
      <c r="AI554" s="120"/>
    </row>
    <row r="555" spans="1:35" ht="14.25" customHeight="1" x14ac:dyDescent="0.35">
      <c r="A555" s="120"/>
      <c r="B555" s="120"/>
      <c r="C555" s="120"/>
      <c r="D555" s="71"/>
      <c r="E555" s="72"/>
      <c r="F555" s="72"/>
      <c r="G555" s="72"/>
      <c r="H555" s="72"/>
      <c r="I555" s="73"/>
      <c r="J555" s="73"/>
      <c r="K555" s="121"/>
      <c r="L555" s="122"/>
      <c r="M555" s="73"/>
      <c r="N555" s="73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  <c r="AB555" s="120"/>
      <c r="AC555" s="120"/>
      <c r="AD555" s="120"/>
      <c r="AE555" s="120"/>
      <c r="AF555" s="120"/>
      <c r="AG555" s="120"/>
      <c r="AH555" s="120"/>
      <c r="AI555" s="120"/>
    </row>
    <row r="556" spans="1:35" ht="14.25" customHeight="1" x14ac:dyDescent="0.35">
      <c r="A556" s="120"/>
      <c r="B556" s="120"/>
      <c r="C556" s="120"/>
      <c r="D556" s="71"/>
      <c r="E556" s="72"/>
      <c r="F556" s="72"/>
      <c r="G556" s="72"/>
      <c r="H556" s="72"/>
      <c r="I556" s="73"/>
      <c r="J556" s="73"/>
      <c r="K556" s="121"/>
      <c r="L556" s="122"/>
      <c r="M556" s="73"/>
      <c r="N556" s="73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  <c r="AB556" s="120"/>
      <c r="AC556" s="120"/>
      <c r="AD556" s="120"/>
      <c r="AE556" s="120"/>
      <c r="AF556" s="120"/>
      <c r="AG556" s="120"/>
      <c r="AH556" s="120"/>
      <c r="AI556" s="120"/>
    </row>
    <row r="557" spans="1:35" ht="14.25" customHeight="1" x14ac:dyDescent="0.35">
      <c r="A557" s="120"/>
      <c r="B557" s="120"/>
      <c r="C557" s="120"/>
      <c r="D557" s="71"/>
      <c r="E557" s="72"/>
      <c r="F557" s="72"/>
      <c r="G557" s="72"/>
      <c r="H557" s="72"/>
      <c r="I557" s="73"/>
      <c r="J557" s="73"/>
      <c r="K557" s="121"/>
      <c r="L557" s="122"/>
      <c r="M557" s="73"/>
      <c r="N557" s="73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  <c r="AB557" s="120"/>
      <c r="AC557" s="120"/>
      <c r="AD557" s="120"/>
      <c r="AE557" s="120"/>
      <c r="AF557" s="120"/>
      <c r="AG557" s="120"/>
      <c r="AH557" s="120"/>
      <c r="AI557" s="120"/>
    </row>
    <row r="558" spans="1:35" ht="14.25" customHeight="1" x14ac:dyDescent="0.35">
      <c r="A558" s="120"/>
      <c r="B558" s="120"/>
      <c r="C558" s="120"/>
      <c r="D558" s="71"/>
      <c r="E558" s="72"/>
      <c r="F558" s="72"/>
      <c r="G558" s="72"/>
      <c r="H558" s="72"/>
      <c r="I558" s="73"/>
      <c r="J558" s="73"/>
      <c r="K558" s="121"/>
      <c r="L558" s="122"/>
      <c r="M558" s="73"/>
      <c r="N558" s="73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  <c r="AB558" s="120"/>
      <c r="AC558" s="120"/>
      <c r="AD558" s="120"/>
      <c r="AE558" s="120"/>
      <c r="AF558" s="120"/>
      <c r="AG558" s="120"/>
      <c r="AH558" s="120"/>
      <c r="AI558" s="120"/>
    </row>
    <row r="559" spans="1:35" ht="14.25" customHeight="1" x14ac:dyDescent="0.35">
      <c r="A559" s="120"/>
      <c r="B559" s="120"/>
      <c r="C559" s="120"/>
      <c r="D559" s="71"/>
      <c r="E559" s="72"/>
      <c r="F559" s="72"/>
      <c r="G559" s="72"/>
      <c r="H559" s="72"/>
      <c r="I559" s="73"/>
      <c r="J559" s="73"/>
      <c r="K559" s="121"/>
      <c r="L559" s="122"/>
      <c r="M559" s="73"/>
      <c r="N559" s="73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  <c r="AB559" s="120"/>
      <c r="AC559" s="120"/>
      <c r="AD559" s="120"/>
      <c r="AE559" s="120"/>
      <c r="AF559" s="120"/>
      <c r="AG559" s="120"/>
      <c r="AH559" s="120"/>
      <c r="AI559" s="120"/>
    </row>
    <row r="560" spans="1:35" ht="14.25" customHeight="1" x14ac:dyDescent="0.35">
      <c r="A560" s="120"/>
      <c r="B560" s="120"/>
      <c r="C560" s="120"/>
      <c r="D560" s="71"/>
      <c r="E560" s="72"/>
      <c r="F560" s="72"/>
      <c r="G560" s="72"/>
      <c r="H560" s="72"/>
      <c r="I560" s="73"/>
      <c r="J560" s="73"/>
      <c r="K560" s="121"/>
      <c r="L560" s="122"/>
      <c r="M560" s="73"/>
      <c r="N560" s="73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  <c r="AB560" s="120"/>
      <c r="AC560" s="120"/>
      <c r="AD560" s="120"/>
      <c r="AE560" s="120"/>
      <c r="AF560" s="120"/>
      <c r="AG560" s="120"/>
      <c r="AH560" s="120"/>
      <c r="AI560" s="120"/>
    </row>
    <row r="561" spans="1:35" ht="14.25" customHeight="1" x14ac:dyDescent="0.35">
      <c r="A561" s="120"/>
      <c r="B561" s="120"/>
      <c r="C561" s="120"/>
      <c r="D561" s="71"/>
      <c r="E561" s="72"/>
      <c r="F561" s="72"/>
      <c r="G561" s="72"/>
      <c r="H561" s="72"/>
      <c r="I561" s="73"/>
      <c r="J561" s="73"/>
      <c r="K561" s="121"/>
      <c r="L561" s="122"/>
      <c r="M561" s="73"/>
      <c r="N561" s="73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  <c r="AB561" s="120"/>
      <c r="AC561" s="120"/>
      <c r="AD561" s="120"/>
      <c r="AE561" s="120"/>
      <c r="AF561" s="120"/>
      <c r="AG561" s="120"/>
      <c r="AH561" s="120"/>
      <c r="AI561" s="120"/>
    </row>
    <row r="562" spans="1:35" ht="14.25" customHeight="1" x14ac:dyDescent="0.35">
      <c r="A562" s="120"/>
      <c r="B562" s="120"/>
      <c r="C562" s="120"/>
      <c r="D562" s="71"/>
      <c r="E562" s="72"/>
      <c r="F562" s="72"/>
      <c r="G562" s="72"/>
      <c r="H562" s="72"/>
      <c r="I562" s="73"/>
      <c r="J562" s="73"/>
      <c r="K562" s="121"/>
      <c r="L562" s="122"/>
      <c r="M562" s="73"/>
      <c r="N562" s="73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  <c r="AB562" s="120"/>
      <c r="AC562" s="120"/>
      <c r="AD562" s="120"/>
      <c r="AE562" s="120"/>
      <c r="AF562" s="120"/>
      <c r="AG562" s="120"/>
      <c r="AH562" s="120"/>
      <c r="AI562" s="120"/>
    </row>
    <row r="563" spans="1:35" ht="14.25" customHeight="1" x14ac:dyDescent="0.35">
      <c r="A563" s="120"/>
      <c r="B563" s="120"/>
      <c r="C563" s="120"/>
      <c r="D563" s="71"/>
      <c r="E563" s="72"/>
      <c r="F563" s="72"/>
      <c r="G563" s="72"/>
      <c r="H563" s="72"/>
      <c r="I563" s="73"/>
      <c r="J563" s="73"/>
      <c r="K563" s="121"/>
      <c r="L563" s="122"/>
      <c r="M563" s="73"/>
      <c r="N563" s="73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  <c r="AB563" s="120"/>
      <c r="AC563" s="120"/>
      <c r="AD563" s="120"/>
      <c r="AE563" s="120"/>
      <c r="AF563" s="120"/>
      <c r="AG563" s="120"/>
      <c r="AH563" s="120"/>
      <c r="AI563" s="120"/>
    </row>
    <row r="564" spans="1:35" ht="14.25" customHeight="1" x14ac:dyDescent="0.35">
      <c r="A564" s="120"/>
      <c r="B564" s="120"/>
      <c r="C564" s="120"/>
      <c r="D564" s="71"/>
      <c r="E564" s="72"/>
      <c r="F564" s="72"/>
      <c r="G564" s="72"/>
      <c r="H564" s="72"/>
      <c r="I564" s="73"/>
      <c r="J564" s="73"/>
      <c r="K564" s="121"/>
      <c r="L564" s="122"/>
      <c r="M564" s="73"/>
      <c r="N564" s="73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  <c r="AB564" s="120"/>
      <c r="AC564" s="120"/>
      <c r="AD564" s="120"/>
      <c r="AE564" s="120"/>
      <c r="AF564" s="120"/>
      <c r="AG564" s="120"/>
      <c r="AH564" s="120"/>
      <c r="AI564" s="120"/>
    </row>
    <row r="565" spans="1:35" ht="14.25" customHeight="1" x14ac:dyDescent="0.35">
      <c r="A565" s="120"/>
      <c r="B565" s="120"/>
      <c r="C565" s="120"/>
      <c r="D565" s="71"/>
      <c r="E565" s="72"/>
      <c r="F565" s="72"/>
      <c r="G565" s="72"/>
      <c r="H565" s="72"/>
      <c r="I565" s="73"/>
      <c r="J565" s="73"/>
      <c r="K565" s="121"/>
      <c r="L565" s="122"/>
      <c r="M565" s="73"/>
      <c r="N565" s="73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  <c r="Z565" s="120"/>
      <c r="AA565" s="120"/>
      <c r="AB565" s="120"/>
      <c r="AC565" s="120"/>
      <c r="AD565" s="120"/>
      <c r="AE565" s="120"/>
      <c r="AF565" s="120"/>
      <c r="AG565" s="120"/>
      <c r="AH565" s="120"/>
      <c r="AI565" s="120"/>
    </row>
    <row r="566" spans="1:35" ht="14.25" customHeight="1" x14ac:dyDescent="0.35">
      <c r="A566" s="120"/>
      <c r="B566" s="120"/>
      <c r="C566" s="120"/>
      <c r="D566" s="71"/>
      <c r="E566" s="72"/>
      <c r="F566" s="72"/>
      <c r="G566" s="72"/>
      <c r="H566" s="72"/>
      <c r="I566" s="73"/>
      <c r="J566" s="73"/>
      <c r="K566" s="121"/>
      <c r="L566" s="122"/>
      <c r="M566" s="73"/>
      <c r="N566" s="73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  <c r="AB566" s="120"/>
      <c r="AC566" s="120"/>
      <c r="AD566" s="120"/>
      <c r="AE566" s="120"/>
      <c r="AF566" s="120"/>
      <c r="AG566" s="120"/>
      <c r="AH566" s="120"/>
      <c r="AI566" s="120"/>
    </row>
    <row r="567" spans="1:35" ht="14.25" customHeight="1" x14ac:dyDescent="0.35">
      <c r="A567" s="120"/>
      <c r="B567" s="120"/>
      <c r="C567" s="120"/>
      <c r="D567" s="71"/>
      <c r="E567" s="72"/>
      <c r="F567" s="72"/>
      <c r="G567" s="72"/>
      <c r="H567" s="72"/>
      <c r="I567" s="73"/>
      <c r="J567" s="73"/>
      <c r="K567" s="121"/>
      <c r="L567" s="122"/>
      <c r="M567" s="73"/>
      <c r="N567" s="73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  <c r="AB567" s="120"/>
      <c r="AC567" s="120"/>
      <c r="AD567" s="120"/>
      <c r="AE567" s="120"/>
      <c r="AF567" s="120"/>
      <c r="AG567" s="120"/>
      <c r="AH567" s="120"/>
      <c r="AI567" s="120"/>
    </row>
    <row r="568" spans="1:35" ht="14.25" customHeight="1" x14ac:dyDescent="0.35">
      <c r="A568" s="120"/>
      <c r="B568" s="120"/>
      <c r="C568" s="120"/>
      <c r="D568" s="71"/>
      <c r="E568" s="72"/>
      <c r="F568" s="72"/>
      <c r="G568" s="72"/>
      <c r="H568" s="72"/>
      <c r="I568" s="73"/>
      <c r="J568" s="73"/>
      <c r="K568" s="121"/>
      <c r="L568" s="122"/>
      <c r="M568" s="73"/>
      <c r="N568" s="73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  <c r="AB568" s="120"/>
      <c r="AC568" s="120"/>
      <c r="AD568" s="120"/>
      <c r="AE568" s="120"/>
      <c r="AF568" s="120"/>
      <c r="AG568" s="120"/>
      <c r="AH568" s="120"/>
      <c r="AI568" s="120"/>
    </row>
    <row r="569" spans="1:35" ht="14.25" customHeight="1" x14ac:dyDescent="0.35">
      <c r="A569" s="120"/>
      <c r="B569" s="120"/>
      <c r="C569" s="120"/>
      <c r="D569" s="71"/>
      <c r="E569" s="72"/>
      <c r="F569" s="72"/>
      <c r="G569" s="72"/>
      <c r="H569" s="72"/>
      <c r="I569" s="73"/>
      <c r="J569" s="73"/>
      <c r="K569" s="121"/>
      <c r="L569" s="122"/>
      <c r="M569" s="73"/>
      <c r="N569" s="73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  <c r="AB569" s="120"/>
      <c r="AC569" s="120"/>
      <c r="AD569" s="120"/>
      <c r="AE569" s="120"/>
      <c r="AF569" s="120"/>
      <c r="AG569" s="120"/>
      <c r="AH569" s="120"/>
      <c r="AI569" s="120"/>
    </row>
    <row r="570" spans="1:35" ht="14.25" customHeight="1" x14ac:dyDescent="0.35">
      <c r="A570" s="120"/>
      <c r="B570" s="120"/>
      <c r="C570" s="120"/>
      <c r="D570" s="71"/>
      <c r="E570" s="72"/>
      <c r="F570" s="72"/>
      <c r="G570" s="72"/>
      <c r="H570" s="72"/>
      <c r="I570" s="73"/>
      <c r="J570" s="73"/>
      <c r="K570" s="121"/>
      <c r="L570" s="122"/>
      <c r="M570" s="73"/>
      <c r="N570" s="73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  <c r="AB570" s="120"/>
      <c r="AC570" s="120"/>
      <c r="AD570" s="120"/>
      <c r="AE570" s="120"/>
      <c r="AF570" s="120"/>
      <c r="AG570" s="120"/>
      <c r="AH570" s="120"/>
      <c r="AI570" s="120"/>
    </row>
    <row r="571" spans="1:35" ht="14.25" customHeight="1" x14ac:dyDescent="0.35">
      <c r="A571" s="120"/>
      <c r="B571" s="120"/>
      <c r="C571" s="120"/>
      <c r="D571" s="71"/>
      <c r="E571" s="72"/>
      <c r="F571" s="72"/>
      <c r="G571" s="72"/>
      <c r="H571" s="72"/>
      <c r="I571" s="73"/>
      <c r="J571" s="73"/>
      <c r="K571" s="121"/>
      <c r="L571" s="122"/>
      <c r="M571" s="73"/>
      <c r="N571" s="73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  <c r="AB571" s="120"/>
      <c r="AC571" s="120"/>
      <c r="AD571" s="120"/>
      <c r="AE571" s="120"/>
      <c r="AF571" s="120"/>
      <c r="AG571" s="120"/>
      <c r="AH571" s="120"/>
      <c r="AI571" s="120"/>
    </row>
    <row r="572" spans="1:35" ht="14.25" customHeight="1" x14ac:dyDescent="0.35">
      <c r="A572" s="120"/>
      <c r="B572" s="120"/>
      <c r="C572" s="120"/>
      <c r="D572" s="71"/>
      <c r="E572" s="72"/>
      <c r="F572" s="72"/>
      <c r="G572" s="72"/>
      <c r="H572" s="72"/>
      <c r="I572" s="73"/>
      <c r="J572" s="73"/>
      <c r="K572" s="121"/>
      <c r="L572" s="122"/>
      <c r="M572" s="73"/>
      <c r="N572" s="73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  <c r="AB572" s="120"/>
      <c r="AC572" s="120"/>
      <c r="AD572" s="120"/>
      <c r="AE572" s="120"/>
      <c r="AF572" s="120"/>
      <c r="AG572" s="120"/>
      <c r="AH572" s="120"/>
      <c r="AI572" s="120"/>
    </row>
    <row r="573" spans="1:35" ht="14.25" customHeight="1" x14ac:dyDescent="0.35">
      <c r="A573" s="120"/>
      <c r="B573" s="120"/>
      <c r="C573" s="120"/>
      <c r="D573" s="71"/>
      <c r="E573" s="72"/>
      <c r="F573" s="72"/>
      <c r="G573" s="72"/>
      <c r="H573" s="72"/>
      <c r="I573" s="73"/>
      <c r="J573" s="73"/>
      <c r="K573" s="121"/>
      <c r="L573" s="122"/>
      <c r="M573" s="73"/>
      <c r="N573" s="73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  <c r="AB573" s="120"/>
      <c r="AC573" s="120"/>
      <c r="AD573" s="120"/>
      <c r="AE573" s="120"/>
      <c r="AF573" s="120"/>
      <c r="AG573" s="120"/>
      <c r="AH573" s="120"/>
      <c r="AI573" s="120"/>
    </row>
    <row r="574" spans="1:35" ht="14.25" customHeight="1" x14ac:dyDescent="0.35">
      <c r="A574" s="120"/>
      <c r="B574" s="120"/>
      <c r="C574" s="120"/>
      <c r="D574" s="71"/>
      <c r="E574" s="72"/>
      <c r="F574" s="72"/>
      <c r="G574" s="72"/>
      <c r="H574" s="72"/>
      <c r="I574" s="73"/>
      <c r="J574" s="73"/>
      <c r="K574" s="121"/>
      <c r="L574" s="122"/>
      <c r="M574" s="73"/>
      <c r="N574" s="73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  <c r="AB574" s="120"/>
      <c r="AC574" s="120"/>
      <c r="AD574" s="120"/>
      <c r="AE574" s="120"/>
      <c r="AF574" s="120"/>
      <c r="AG574" s="120"/>
      <c r="AH574" s="120"/>
      <c r="AI574" s="120"/>
    </row>
    <row r="575" spans="1:35" ht="14.25" customHeight="1" x14ac:dyDescent="0.35">
      <c r="A575" s="120"/>
      <c r="B575" s="120"/>
      <c r="C575" s="120"/>
      <c r="D575" s="71"/>
      <c r="E575" s="72"/>
      <c r="F575" s="72"/>
      <c r="G575" s="72"/>
      <c r="H575" s="72"/>
      <c r="I575" s="73"/>
      <c r="J575" s="73"/>
      <c r="K575" s="121"/>
      <c r="L575" s="122"/>
      <c r="M575" s="73"/>
      <c r="N575" s="73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  <c r="AB575" s="120"/>
      <c r="AC575" s="120"/>
      <c r="AD575" s="120"/>
      <c r="AE575" s="120"/>
      <c r="AF575" s="120"/>
      <c r="AG575" s="120"/>
      <c r="AH575" s="120"/>
      <c r="AI575" s="120"/>
    </row>
    <row r="576" spans="1:35" ht="14.25" customHeight="1" x14ac:dyDescent="0.35">
      <c r="A576" s="120"/>
      <c r="B576" s="120"/>
      <c r="C576" s="120"/>
      <c r="D576" s="71"/>
      <c r="E576" s="72"/>
      <c r="F576" s="72"/>
      <c r="G576" s="72"/>
      <c r="H576" s="72"/>
      <c r="I576" s="73"/>
      <c r="J576" s="73"/>
      <c r="K576" s="121"/>
      <c r="L576" s="122"/>
      <c r="M576" s="73"/>
      <c r="N576" s="73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  <c r="AB576" s="120"/>
      <c r="AC576" s="120"/>
      <c r="AD576" s="120"/>
      <c r="AE576" s="120"/>
      <c r="AF576" s="120"/>
      <c r="AG576" s="120"/>
      <c r="AH576" s="120"/>
      <c r="AI576" s="120"/>
    </row>
    <row r="577" spans="1:35" ht="14.25" customHeight="1" x14ac:dyDescent="0.35">
      <c r="A577" s="120"/>
      <c r="B577" s="120"/>
      <c r="C577" s="120"/>
      <c r="D577" s="71"/>
      <c r="E577" s="72"/>
      <c r="F577" s="72"/>
      <c r="G577" s="72"/>
      <c r="H577" s="72"/>
      <c r="I577" s="73"/>
      <c r="J577" s="73"/>
      <c r="K577" s="121"/>
      <c r="L577" s="122"/>
      <c r="M577" s="73"/>
      <c r="N577" s="73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  <c r="AB577" s="120"/>
      <c r="AC577" s="120"/>
      <c r="AD577" s="120"/>
      <c r="AE577" s="120"/>
      <c r="AF577" s="120"/>
      <c r="AG577" s="120"/>
      <c r="AH577" s="120"/>
      <c r="AI577" s="120"/>
    </row>
    <row r="578" spans="1:35" ht="14.25" customHeight="1" x14ac:dyDescent="0.35">
      <c r="A578" s="120"/>
      <c r="B578" s="120"/>
      <c r="C578" s="120"/>
      <c r="D578" s="71"/>
      <c r="E578" s="72"/>
      <c r="F578" s="72"/>
      <c r="G578" s="72"/>
      <c r="H578" s="72"/>
      <c r="I578" s="73"/>
      <c r="J578" s="73"/>
      <c r="K578" s="121"/>
      <c r="L578" s="122"/>
      <c r="M578" s="73"/>
      <c r="N578" s="73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  <c r="Z578" s="120"/>
      <c r="AA578" s="120"/>
      <c r="AB578" s="120"/>
      <c r="AC578" s="120"/>
      <c r="AD578" s="120"/>
      <c r="AE578" s="120"/>
      <c r="AF578" s="120"/>
      <c r="AG578" s="120"/>
      <c r="AH578" s="120"/>
      <c r="AI578" s="120"/>
    </row>
    <row r="579" spans="1:35" ht="14.25" customHeight="1" x14ac:dyDescent="0.35">
      <c r="A579" s="120"/>
      <c r="B579" s="120"/>
      <c r="C579" s="120"/>
      <c r="D579" s="71"/>
      <c r="E579" s="72"/>
      <c r="F579" s="72"/>
      <c r="G579" s="72"/>
      <c r="H579" s="72"/>
      <c r="I579" s="73"/>
      <c r="J579" s="73"/>
      <c r="K579" s="121"/>
      <c r="L579" s="122"/>
      <c r="M579" s="73"/>
      <c r="N579" s="73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  <c r="AB579" s="120"/>
      <c r="AC579" s="120"/>
      <c r="AD579" s="120"/>
      <c r="AE579" s="120"/>
      <c r="AF579" s="120"/>
      <c r="AG579" s="120"/>
      <c r="AH579" s="120"/>
      <c r="AI579" s="120"/>
    </row>
    <row r="580" spans="1:35" ht="14.25" customHeight="1" x14ac:dyDescent="0.35">
      <c r="A580" s="120"/>
      <c r="B580" s="120"/>
      <c r="C580" s="120"/>
      <c r="D580" s="71"/>
      <c r="E580" s="72"/>
      <c r="F580" s="72"/>
      <c r="G580" s="72"/>
      <c r="H580" s="72"/>
      <c r="I580" s="73"/>
      <c r="J580" s="73"/>
      <c r="K580" s="121"/>
      <c r="L580" s="122"/>
      <c r="M580" s="73"/>
      <c r="N580" s="73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  <c r="AB580" s="120"/>
      <c r="AC580" s="120"/>
      <c r="AD580" s="120"/>
      <c r="AE580" s="120"/>
      <c r="AF580" s="120"/>
      <c r="AG580" s="120"/>
      <c r="AH580" s="120"/>
      <c r="AI580" s="120"/>
    </row>
    <row r="581" spans="1:35" ht="14.25" customHeight="1" x14ac:dyDescent="0.35">
      <c r="A581" s="120"/>
      <c r="B581" s="120"/>
      <c r="C581" s="120"/>
      <c r="D581" s="71"/>
      <c r="E581" s="72"/>
      <c r="F581" s="72"/>
      <c r="G581" s="72"/>
      <c r="H581" s="72"/>
      <c r="I581" s="73"/>
      <c r="J581" s="73"/>
      <c r="K581" s="121"/>
      <c r="L581" s="122"/>
      <c r="M581" s="73"/>
      <c r="N581" s="73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  <c r="AB581" s="120"/>
      <c r="AC581" s="120"/>
      <c r="AD581" s="120"/>
      <c r="AE581" s="120"/>
      <c r="AF581" s="120"/>
      <c r="AG581" s="120"/>
      <c r="AH581" s="120"/>
      <c r="AI581" s="120"/>
    </row>
    <row r="582" spans="1:35" ht="14.25" customHeight="1" x14ac:dyDescent="0.35">
      <c r="A582" s="120"/>
      <c r="B582" s="120"/>
      <c r="C582" s="120"/>
      <c r="D582" s="71"/>
      <c r="E582" s="72"/>
      <c r="F582" s="72"/>
      <c r="G582" s="72"/>
      <c r="H582" s="72"/>
      <c r="I582" s="73"/>
      <c r="J582" s="73"/>
      <c r="K582" s="121"/>
      <c r="L582" s="122"/>
      <c r="M582" s="73"/>
      <c r="N582" s="73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  <c r="AB582" s="120"/>
      <c r="AC582" s="120"/>
      <c r="AD582" s="120"/>
      <c r="AE582" s="120"/>
      <c r="AF582" s="120"/>
      <c r="AG582" s="120"/>
      <c r="AH582" s="120"/>
      <c r="AI582" s="120"/>
    </row>
    <row r="583" spans="1:35" ht="14.25" customHeight="1" x14ac:dyDescent="0.35">
      <c r="A583" s="120"/>
      <c r="B583" s="120"/>
      <c r="C583" s="120"/>
      <c r="D583" s="71"/>
      <c r="E583" s="72"/>
      <c r="F583" s="72"/>
      <c r="G583" s="72"/>
      <c r="H583" s="72"/>
      <c r="I583" s="73"/>
      <c r="J583" s="73"/>
      <c r="K583" s="121"/>
      <c r="L583" s="122"/>
      <c r="M583" s="73"/>
      <c r="N583" s="73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  <c r="AB583" s="120"/>
      <c r="AC583" s="120"/>
      <c r="AD583" s="120"/>
      <c r="AE583" s="120"/>
      <c r="AF583" s="120"/>
      <c r="AG583" s="120"/>
      <c r="AH583" s="120"/>
      <c r="AI583" s="120"/>
    </row>
    <row r="584" spans="1:35" ht="14.25" customHeight="1" x14ac:dyDescent="0.35">
      <c r="A584" s="120"/>
      <c r="B584" s="120"/>
      <c r="C584" s="120"/>
      <c r="D584" s="71"/>
      <c r="E584" s="72"/>
      <c r="F584" s="72"/>
      <c r="G584" s="72"/>
      <c r="H584" s="72"/>
      <c r="I584" s="73"/>
      <c r="J584" s="73"/>
      <c r="K584" s="121"/>
      <c r="L584" s="122"/>
      <c r="M584" s="73"/>
      <c r="N584" s="73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  <c r="AB584" s="120"/>
      <c r="AC584" s="120"/>
      <c r="AD584" s="120"/>
      <c r="AE584" s="120"/>
      <c r="AF584" s="120"/>
      <c r="AG584" s="120"/>
      <c r="AH584" s="120"/>
      <c r="AI584" s="120"/>
    </row>
    <row r="585" spans="1:35" ht="14.25" customHeight="1" x14ac:dyDescent="0.35">
      <c r="A585" s="120"/>
      <c r="B585" s="120"/>
      <c r="C585" s="120"/>
      <c r="D585" s="71"/>
      <c r="E585" s="72"/>
      <c r="F585" s="72"/>
      <c r="G585" s="72"/>
      <c r="H585" s="72"/>
      <c r="I585" s="73"/>
      <c r="J585" s="73"/>
      <c r="K585" s="121"/>
      <c r="L585" s="122"/>
      <c r="M585" s="73"/>
      <c r="N585" s="73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  <c r="AB585" s="120"/>
      <c r="AC585" s="120"/>
      <c r="AD585" s="120"/>
      <c r="AE585" s="120"/>
      <c r="AF585" s="120"/>
      <c r="AG585" s="120"/>
      <c r="AH585" s="120"/>
      <c r="AI585" s="120"/>
    </row>
    <row r="586" spans="1:35" ht="14.25" customHeight="1" x14ac:dyDescent="0.35">
      <c r="A586" s="120"/>
      <c r="B586" s="120"/>
      <c r="C586" s="120"/>
      <c r="D586" s="71"/>
      <c r="E586" s="72"/>
      <c r="F586" s="72"/>
      <c r="G586" s="72"/>
      <c r="H586" s="72"/>
      <c r="I586" s="73"/>
      <c r="J586" s="73"/>
      <c r="K586" s="121"/>
      <c r="L586" s="122"/>
      <c r="M586" s="73"/>
      <c r="N586" s="73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  <c r="AB586" s="120"/>
      <c r="AC586" s="120"/>
      <c r="AD586" s="120"/>
      <c r="AE586" s="120"/>
      <c r="AF586" s="120"/>
      <c r="AG586" s="120"/>
      <c r="AH586" s="120"/>
      <c r="AI586" s="120"/>
    </row>
    <row r="587" spans="1:35" ht="14.25" customHeight="1" x14ac:dyDescent="0.35">
      <c r="A587" s="120"/>
      <c r="B587" s="120"/>
      <c r="C587" s="120"/>
      <c r="D587" s="71"/>
      <c r="E587" s="72"/>
      <c r="F587" s="72"/>
      <c r="G587" s="72"/>
      <c r="H587" s="72"/>
      <c r="I587" s="73"/>
      <c r="J587" s="73"/>
      <c r="K587" s="121"/>
      <c r="L587" s="122"/>
      <c r="M587" s="73"/>
      <c r="N587" s="73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  <c r="AB587" s="120"/>
      <c r="AC587" s="120"/>
      <c r="AD587" s="120"/>
      <c r="AE587" s="120"/>
      <c r="AF587" s="120"/>
      <c r="AG587" s="120"/>
      <c r="AH587" s="120"/>
      <c r="AI587" s="120"/>
    </row>
    <row r="588" spans="1:35" ht="14.25" customHeight="1" x14ac:dyDescent="0.35">
      <c r="A588" s="120"/>
      <c r="B588" s="120"/>
      <c r="C588" s="120"/>
      <c r="D588" s="71"/>
      <c r="E588" s="72"/>
      <c r="F588" s="72"/>
      <c r="G588" s="72"/>
      <c r="H588" s="72"/>
      <c r="I588" s="73"/>
      <c r="J588" s="73"/>
      <c r="K588" s="121"/>
      <c r="L588" s="122"/>
      <c r="M588" s="73"/>
      <c r="N588" s="73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  <c r="AB588" s="120"/>
      <c r="AC588" s="120"/>
      <c r="AD588" s="120"/>
      <c r="AE588" s="120"/>
      <c r="AF588" s="120"/>
      <c r="AG588" s="120"/>
      <c r="AH588" s="120"/>
      <c r="AI588" s="120"/>
    </row>
    <row r="589" spans="1:35" ht="14.25" customHeight="1" x14ac:dyDescent="0.35">
      <c r="A589" s="120"/>
      <c r="B589" s="120"/>
      <c r="C589" s="120"/>
      <c r="D589" s="71"/>
      <c r="E589" s="72"/>
      <c r="F589" s="72"/>
      <c r="G589" s="72"/>
      <c r="H589" s="72"/>
      <c r="I589" s="73"/>
      <c r="J589" s="73"/>
      <c r="K589" s="121"/>
      <c r="L589" s="122"/>
      <c r="M589" s="73"/>
      <c r="N589" s="73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  <c r="AB589" s="120"/>
      <c r="AC589" s="120"/>
      <c r="AD589" s="120"/>
      <c r="AE589" s="120"/>
      <c r="AF589" s="120"/>
      <c r="AG589" s="120"/>
      <c r="AH589" s="120"/>
      <c r="AI589" s="120"/>
    </row>
    <row r="590" spans="1:35" ht="14.25" customHeight="1" x14ac:dyDescent="0.35">
      <c r="A590" s="120"/>
      <c r="B590" s="120"/>
      <c r="C590" s="120"/>
      <c r="D590" s="71"/>
      <c r="E590" s="72"/>
      <c r="F590" s="72"/>
      <c r="G590" s="72"/>
      <c r="H590" s="72"/>
      <c r="I590" s="73"/>
      <c r="J590" s="73"/>
      <c r="K590" s="121"/>
      <c r="L590" s="122"/>
      <c r="M590" s="73"/>
      <c r="N590" s="73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  <c r="AB590" s="120"/>
      <c r="AC590" s="120"/>
      <c r="AD590" s="120"/>
      <c r="AE590" s="120"/>
      <c r="AF590" s="120"/>
      <c r="AG590" s="120"/>
      <c r="AH590" s="120"/>
      <c r="AI590" s="120"/>
    </row>
    <row r="591" spans="1:35" ht="14.25" customHeight="1" x14ac:dyDescent="0.35">
      <c r="A591" s="120"/>
      <c r="B591" s="120"/>
      <c r="C591" s="120"/>
      <c r="D591" s="71"/>
      <c r="E591" s="72"/>
      <c r="F591" s="72"/>
      <c r="G591" s="72"/>
      <c r="H591" s="72"/>
      <c r="I591" s="73"/>
      <c r="J591" s="73"/>
      <c r="K591" s="121"/>
      <c r="L591" s="122"/>
      <c r="M591" s="73"/>
      <c r="N591" s="73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  <c r="AA591" s="120"/>
      <c r="AB591" s="120"/>
      <c r="AC591" s="120"/>
      <c r="AD591" s="120"/>
      <c r="AE591" s="120"/>
      <c r="AF591" s="120"/>
      <c r="AG591" s="120"/>
      <c r="AH591" s="120"/>
      <c r="AI591" s="120"/>
    </row>
    <row r="592" spans="1:35" ht="14.25" customHeight="1" x14ac:dyDescent="0.35">
      <c r="A592" s="120"/>
      <c r="B592" s="120"/>
      <c r="C592" s="120"/>
      <c r="D592" s="71"/>
      <c r="E592" s="72"/>
      <c r="F592" s="72"/>
      <c r="G592" s="72"/>
      <c r="H592" s="72"/>
      <c r="I592" s="73"/>
      <c r="J592" s="73"/>
      <c r="K592" s="121"/>
      <c r="L592" s="122"/>
      <c r="M592" s="73"/>
      <c r="N592" s="73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  <c r="AB592" s="120"/>
      <c r="AC592" s="120"/>
      <c r="AD592" s="120"/>
      <c r="AE592" s="120"/>
      <c r="AF592" s="120"/>
      <c r="AG592" s="120"/>
      <c r="AH592" s="120"/>
      <c r="AI592" s="120"/>
    </row>
    <row r="593" spans="1:35" ht="14.25" customHeight="1" x14ac:dyDescent="0.35">
      <c r="A593" s="120"/>
      <c r="B593" s="120"/>
      <c r="C593" s="120"/>
      <c r="D593" s="71"/>
      <c r="E593" s="72"/>
      <c r="F593" s="72"/>
      <c r="G593" s="72"/>
      <c r="H593" s="72"/>
      <c r="I593" s="73"/>
      <c r="J593" s="73"/>
      <c r="K593" s="121"/>
      <c r="L593" s="122"/>
      <c r="M593" s="73"/>
      <c r="N593" s="73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  <c r="AB593" s="120"/>
      <c r="AC593" s="120"/>
      <c r="AD593" s="120"/>
      <c r="AE593" s="120"/>
      <c r="AF593" s="120"/>
      <c r="AG593" s="120"/>
      <c r="AH593" s="120"/>
      <c r="AI593" s="120"/>
    </row>
    <row r="594" spans="1:35" ht="14.25" customHeight="1" x14ac:dyDescent="0.35">
      <c r="A594" s="120"/>
      <c r="B594" s="120"/>
      <c r="C594" s="120"/>
      <c r="D594" s="71"/>
      <c r="E594" s="72"/>
      <c r="F594" s="72"/>
      <c r="G594" s="72"/>
      <c r="H594" s="72"/>
      <c r="I594" s="73"/>
      <c r="J594" s="73"/>
      <c r="K594" s="121"/>
      <c r="L594" s="122"/>
      <c r="M594" s="73"/>
      <c r="N594" s="73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  <c r="AB594" s="120"/>
      <c r="AC594" s="120"/>
      <c r="AD594" s="120"/>
      <c r="AE594" s="120"/>
      <c r="AF594" s="120"/>
      <c r="AG594" s="120"/>
      <c r="AH594" s="120"/>
      <c r="AI594" s="120"/>
    </row>
    <row r="595" spans="1:35" ht="14.25" customHeight="1" x14ac:dyDescent="0.35">
      <c r="A595" s="120"/>
      <c r="B595" s="120"/>
      <c r="C595" s="120"/>
      <c r="D595" s="71"/>
      <c r="E595" s="72"/>
      <c r="F595" s="72"/>
      <c r="G595" s="72"/>
      <c r="H595" s="72"/>
      <c r="I595" s="73"/>
      <c r="J595" s="73"/>
      <c r="K595" s="121"/>
      <c r="L595" s="122"/>
      <c r="M595" s="73"/>
      <c r="N595" s="73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  <c r="AB595" s="120"/>
      <c r="AC595" s="120"/>
      <c r="AD595" s="120"/>
      <c r="AE595" s="120"/>
      <c r="AF595" s="120"/>
      <c r="AG595" s="120"/>
      <c r="AH595" s="120"/>
      <c r="AI595" s="120"/>
    </row>
    <row r="596" spans="1:35" ht="14.25" customHeight="1" x14ac:dyDescent="0.35">
      <c r="A596" s="120"/>
      <c r="B596" s="120"/>
      <c r="C596" s="120"/>
      <c r="D596" s="71"/>
      <c r="E596" s="72"/>
      <c r="F596" s="72"/>
      <c r="G596" s="72"/>
      <c r="H596" s="72"/>
      <c r="I596" s="73"/>
      <c r="J596" s="73"/>
      <c r="K596" s="121"/>
      <c r="L596" s="122"/>
      <c r="M596" s="73"/>
      <c r="N596" s="73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  <c r="AB596" s="120"/>
      <c r="AC596" s="120"/>
      <c r="AD596" s="120"/>
      <c r="AE596" s="120"/>
      <c r="AF596" s="120"/>
      <c r="AG596" s="120"/>
      <c r="AH596" s="120"/>
      <c r="AI596" s="120"/>
    </row>
    <row r="597" spans="1:35" ht="14.25" customHeight="1" x14ac:dyDescent="0.35">
      <c r="A597" s="120"/>
      <c r="B597" s="120"/>
      <c r="C597" s="120"/>
      <c r="D597" s="71"/>
      <c r="E597" s="72"/>
      <c r="F597" s="72"/>
      <c r="G597" s="72"/>
      <c r="H597" s="72"/>
      <c r="I597" s="73"/>
      <c r="J597" s="73"/>
      <c r="K597" s="121"/>
      <c r="L597" s="122"/>
      <c r="M597" s="73"/>
      <c r="N597" s="73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  <c r="AB597" s="120"/>
      <c r="AC597" s="120"/>
      <c r="AD597" s="120"/>
      <c r="AE597" s="120"/>
      <c r="AF597" s="120"/>
      <c r="AG597" s="120"/>
      <c r="AH597" s="120"/>
      <c r="AI597" s="120"/>
    </row>
    <row r="598" spans="1:35" ht="14.25" customHeight="1" x14ac:dyDescent="0.35">
      <c r="A598" s="120"/>
      <c r="B598" s="120"/>
      <c r="C598" s="120"/>
      <c r="D598" s="71"/>
      <c r="E598" s="72"/>
      <c r="F598" s="72"/>
      <c r="G598" s="72"/>
      <c r="H598" s="72"/>
      <c r="I598" s="73"/>
      <c r="J598" s="73"/>
      <c r="K598" s="121"/>
      <c r="L598" s="122"/>
      <c r="M598" s="73"/>
      <c r="N598" s="73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  <c r="AB598" s="120"/>
      <c r="AC598" s="120"/>
      <c r="AD598" s="120"/>
      <c r="AE598" s="120"/>
      <c r="AF598" s="120"/>
      <c r="AG598" s="120"/>
      <c r="AH598" s="120"/>
      <c r="AI598" s="120"/>
    </row>
    <row r="599" spans="1:35" ht="14.25" customHeight="1" x14ac:dyDescent="0.35">
      <c r="A599" s="120"/>
      <c r="B599" s="120"/>
      <c r="C599" s="120"/>
      <c r="D599" s="71"/>
      <c r="E599" s="72"/>
      <c r="F599" s="72"/>
      <c r="G599" s="72"/>
      <c r="H599" s="72"/>
      <c r="I599" s="73"/>
      <c r="J599" s="73"/>
      <c r="K599" s="121"/>
      <c r="L599" s="122"/>
      <c r="M599" s="73"/>
      <c r="N599" s="73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  <c r="AB599" s="120"/>
      <c r="AC599" s="120"/>
      <c r="AD599" s="120"/>
      <c r="AE599" s="120"/>
      <c r="AF599" s="120"/>
      <c r="AG599" s="120"/>
      <c r="AH599" s="120"/>
      <c r="AI599" s="120"/>
    </row>
    <row r="600" spans="1:35" ht="14.25" customHeight="1" x14ac:dyDescent="0.35">
      <c r="A600" s="120"/>
      <c r="B600" s="120"/>
      <c r="C600" s="120"/>
      <c r="D600" s="71"/>
      <c r="E600" s="72"/>
      <c r="F600" s="72"/>
      <c r="G600" s="72"/>
      <c r="H600" s="72"/>
      <c r="I600" s="73"/>
      <c r="J600" s="73"/>
      <c r="K600" s="121"/>
      <c r="L600" s="122"/>
      <c r="M600" s="73"/>
      <c r="N600" s="73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  <c r="AB600" s="120"/>
      <c r="AC600" s="120"/>
      <c r="AD600" s="120"/>
      <c r="AE600" s="120"/>
      <c r="AF600" s="120"/>
      <c r="AG600" s="120"/>
      <c r="AH600" s="120"/>
      <c r="AI600" s="120"/>
    </row>
    <row r="601" spans="1:35" ht="14.25" customHeight="1" x14ac:dyDescent="0.35">
      <c r="A601" s="120"/>
      <c r="B601" s="120"/>
      <c r="C601" s="120"/>
      <c r="D601" s="71"/>
      <c r="E601" s="72"/>
      <c r="F601" s="72"/>
      <c r="G601" s="72"/>
      <c r="H601" s="72"/>
      <c r="I601" s="73"/>
      <c r="J601" s="73"/>
      <c r="K601" s="121"/>
      <c r="L601" s="122"/>
      <c r="M601" s="73"/>
      <c r="N601" s="73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  <c r="AB601" s="120"/>
      <c r="AC601" s="120"/>
      <c r="AD601" s="120"/>
      <c r="AE601" s="120"/>
      <c r="AF601" s="120"/>
      <c r="AG601" s="120"/>
      <c r="AH601" s="120"/>
      <c r="AI601" s="120"/>
    </row>
    <row r="602" spans="1:35" ht="14.25" customHeight="1" x14ac:dyDescent="0.35">
      <c r="A602" s="120"/>
      <c r="B602" s="120"/>
      <c r="C602" s="120"/>
      <c r="D602" s="71"/>
      <c r="E602" s="72"/>
      <c r="F602" s="72"/>
      <c r="G602" s="72"/>
      <c r="H602" s="72"/>
      <c r="I602" s="73"/>
      <c r="J602" s="73"/>
      <c r="K602" s="121"/>
      <c r="L602" s="122"/>
      <c r="M602" s="73"/>
      <c r="N602" s="73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  <c r="AB602" s="120"/>
      <c r="AC602" s="120"/>
      <c r="AD602" s="120"/>
      <c r="AE602" s="120"/>
      <c r="AF602" s="120"/>
      <c r="AG602" s="120"/>
      <c r="AH602" s="120"/>
      <c r="AI602" s="120"/>
    </row>
    <row r="603" spans="1:35" ht="14.25" customHeight="1" x14ac:dyDescent="0.35">
      <c r="A603" s="120"/>
      <c r="B603" s="120"/>
      <c r="C603" s="120"/>
      <c r="D603" s="71"/>
      <c r="E603" s="72"/>
      <c r="F603" s="72"/>
      <c r="G603" s="72"/>
      <c r="H603" s="72"/>
      <c r="I603" s="73"/>
      <c r="J603" s="73"/>
      <c r="K603" s="121"/>
      <c r="L603" s="122"/>
      <c r="M603" s="73"/>
      <c r="N603" s="73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  <c r="AB603" s="120"/>
      <c r="AC603" s="120"/>
      <c r="AD603" s="120"/>
      <c r="AE603" s="120"/>
      <c r="AF603" s="120"/>
      <c r="AG603" s="120"/>
      <c r="AH603" s="120"/>
      <c r="AI603" s="120"/>
    </row>
    <row r="604" spans="1:35" ht="14.25" customHeight="1" x14ac:dyDescent="0.35">
      <c r="A604" s="120"/>
      <c r="B604" s="120"/>
      <c r="C604" s="120"/>
      <c r="D604" s="71"/>
      <c r="E604" s="72"/>
      <c r="F604" s="72"/>
      <c r="G604" s="72"/>
      <c r="H604" s="72"/>
      <c r="I604" s="73"/>
      <c r="J604" s="73"/>
      <c r="K604" s="121"/>
      <c r="L604" s="122"/>
      <c r="M604" s="73"/>
      <c r="N604" s="73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  <c r="Z604" s="120"/>
      <c r="AA604" s="120"/>
      <c r="AB604" s="120"/>
      <c r="AC604" s="120"/>
      <c r="AD604" s="120"/>
      <c r="AE604" s="120"/>
      <c r="AF604" s="120"/>
      <c r="AG604" s="120"/>
      <c r="AH604" s="120"/>
      <c r="AI604" s="120"/>
    </row>
    <row r="605" spans="1:35" ht="14.25" customHeight="1" x14ac:dyDescent="0.35">
      <c r="A605" s="120"/>
      <c r="B605" s="120"/>
      <c r="C605" s="120"/>
      <c r="D605" s="71"/>
      <c r="E605" s="72"/>
      <c r="F605" s="72"/>
      <c r="G605" s="72"/>
      <c r="H605" s="72"/>
      <c r="I605" s="73"/>
      <c r="J605" s="73"/>
      <c r="K605" s="121"/>
      <c r="L605" s="122"/>
      <c r="M605" s="73"/>
      <c r="N605" s="73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  <c r="AA605" s="120"/>
      <c r="AB605" s="120"/>
      <c r="AC605" s="120"/>
      <c r="AD605" s="120"/>
      <c r="AE605" s="120"/>
      <c r="AF605" s="120"/>
      <c r="AG605" s="120"/>
      <c r="AH605" s="120"/>
      <c r="AI605" s="120"/>
    </row>
    <row r="606" spans="1:35" ht="14.25" customHeight="1" x14ac:dyDescent="0.35">
      <c r="A606" s="120"/>
      <c r="B606" s="120"/>
      <c r="C606" s="120"/>
      <c r="D606" s="71"/>
      <c r="E606" s="72"/>
      <c r="F606" s="72"/>
      <c r="G606" s="72"/>
      <c r="H606" s="72"/>
      <c r="I606" s="73"/>
      <c r="J606" s="73"/>
      <c r="K606" s="121"/>
      <c r="L606" s="122"/>
      <c r="M606" s="73"/>
      <c r="N606" s="73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  <c r="AA606" s="120"/>
      <c r="AB606" s="120"/>
      <c r="AC606" s="120"/>
      <c r="AD606" s="120"/>
      <c r="AE606" s="120"/>
      <c r="AF606" s="120"/>
      <c r="AG606" s="120"/>
      <c r="AH606" s="120"/>
      <c r="AI606" s="120"/>
    </row>
    <row r="607" spans="1:35" ht="14.25" customHeight="1" x14ac:dyDescent="0.35">
      <c r="A607" s="120"/>
      <c r="B607" s="120"/>
      <c r="C607" s="120"/>
      <c r="D607" s="71"/>
      <c r="E607" s="72"/>
      <c r="F607" s="72"/>
      <c r="G607" s="72"/>
      <c r="H607" s="72"/>
      <c r="I607" s="73"/>
      <c r="J607" s="73"/>
      <c r="K607" s="121"/>
      <c r="L607" s="122"/>
      <c r="M607" s="73"/>
      <c r="N607" s="73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  <c r="AA607" s="120"/>
      <c r="AB607" s="120"/>
      <c r="AC607" s="120"/>
      <c r="AD607" s="120"/>
      <c r="AE607" s="120"/>
      <c r="AF607" s="120"/>
      <c r="AG607" s="120"/>
      <c r="AH607" s="120"/>
      <c r="AI607" s="120"/>
    </row>
    <row r="608" spans="1:35" ht="14.25" customHeight="1" x14ac:dyDescent="0.35">
      <c r="A608" s="120"/>
      <c r="B608" s="120"/>
      <c r="C608" s="120"/>
      <c r="D608" s="71"/>
      <c r="E608" s="72"/>
      <c r="F608" s="72"/>
      <c r="G608" s="72"/>
      <c r="H608" s="72"/>
      <c r="I608" s="73"/>
      <c r="J608" s="73"/>
      <c r="K608" s="121"/>
      <c r="L608" s="122"/>
      <c r="M608" s="73"/>
      <c r="N608" s="73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  <c r="AA608" s="120"/>
      <c r="AB608" s="120"/>
      <c r="AC608" s="120"/>
      <c r="AD608" s="120"/>
      <c r="AE608" s="120"/>
      <c r="AF608" s="120"/>
      <c r="AG608" s="120"/>
      <c r="AH608" s="120"/>
      <c r="AI608" s="120"/>
    </row>
    <row r="609" spans="1:35" ht="14.25" customHeight="1" x14ac:dyDescent="0.35">
      <c r="A609" s="120"/>
      <c r="B609" s="120"/>
      <c r="C609" s="120"/>
      <c r="D609" s="71"/>
      <c r="E609" s="72"/>
      <c r="F609" s="72"/>
      <c r="G609" s="72"/>
      <c r="H609" s="72"/>
      <c r="I609" s="73"/>
      <c r="J609" s="73"/>
      <c r="K609" s="121"/>
      <c r="L609" s="122"/>
      <c r="M609" s="73"/>
      <c r="N609" s="73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  <c r="AA609" s="120"/>
      <c r="AB609" s="120"/>
      <c r="AC609" s="120"/>
      <c r="AD609" s="120"/>
      <c r="AE609" s="120"/>
      <c r="AF609" s="120"/>
      <c r="AG609" s="120"/>
      <c r="AH609" s="120"/>
      <c r="AI609" s="120"/>
    </row>
    <row r="610" spans="1:35" ht="14.25" customHeight="1" x14ac:dyDescent="0.35">
      <c r="A610" s="120"/>
      <c r="B610" s="120"/>
      <c r="C610" s="120"/>
      <c r="D610" s="71"/>
      <c r="E610" s="72"/>
      <c r="F610" s="72"/>
      <c r="G610" s="72"/>
      <c r="H610" s="72"/>
      <c r="I610" s="73"/>
      <c r="J610" s="73"/>
      <c r="K610" s="121"/>
      <c r="L610" s="122"/>
      <c r="M610" s="73"/>
      <c r="N610" s="73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  <c r="AA610" s="120"/>
      <c r="AB610" s="120"/>
      <c r="AC610" s="120"/>
      <c r="AD610" s="120"/>
      <c r="AE610" s="120"/>
      <c r="AF610" s="120"/>
      <c r="AG610" s="120"/>
      <c r="AH610" s="120"/>
      <c r="AI610" s="120"/>
    </row>
    <row r="611" spans="1:35" ht="14.25" customHeight="1" x14ac:dyDescent="0.35">
      <c r="A611" s="120"/>
      <c r="B611" s="120"/>
      <c r="C611" s="120"/>
      <c r="D611" s="71"/>
      <c r="E611" s="72"/>
      <c r="F611" s="72"/>
      <c r="G611" s="72"/>
      <c r="H611" s="72"/>
      <c r="I611" s="73"/>
      <c r="J611" s="73"/>
      <c r="K611" s="121"/>
      <c r="L611" s="122"/>
      <c r="M611" s="73"/>
      <c r="N611" s="73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  <c r="AA611" s="120"/>
      <c r="AB611" s="120"/>
      <c r="AC611" s="120"/>
      <c r="AD611" s="120"/>
      <c r="AE611" s="120"/>
      <c r="AF611" s="120"/>
      <c r="AG611" s="120"/>
      <c r="AH611" s="120"/>
      <c r="AI611" s="120"/>
    </row>
    <row r="612" spans="1:35" ht="14.25" customHeight="1" x14ac:dyDescent="0.35">
      <c r="A612" s="120"/>
      <c r="B612" s="120"/>
      <c r="C612" s="120"/>
      <c r="D612" s="71"/>
      <c r="E612" s="72"/>
      <c r="F612" s="72"/>
      <c r="G612" s="72"/>
      <c r="H612" s="72"/>
      <c r="I612" s="73"/>
      <c r="J612" s="73"/>
      <c r="K612" s="121"/>
      <c r="L612" s="122"/>
      <c r="M612" s="73"/>
      <c r="N612" s="73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  <c r="AA612" s="120"/>
      <c r="AB612" s="120"/>
      <c r="AC612" s="120"/>
      <c r="AD612" s="120"/>
      <c r="AE612" s="120"/>
      <c r="AF612" s="120"/>
      <c r="AG612" s="120"/>
      <c r="AH612" s="120"/>
      <c r="AI612" s="120"/>
    </row>
    <row r="613" spans="1:35" ht="14.25" customHeight="1" x14ac:dyDescent="0.35">
      <c r="A613" s="120"/>
      <c r="B613" s="120"/>
      <c r="C613" s="120"/>
      <c r="D613" s="71"/>
      <c r="E613" s="72"/>
      <c r="F613" s="72"/>
      <c r="G613" s="72"/>
      <c r="H613" s="72"/>
      <c r="I613" s="73"/>
      <c r="J613" s="73"/>
      <c r="K613" s="121"/>
      <c r="L613" s="122"/>
      <c r="M613" s="73"/>
      <c r="N613" s="73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  <c r="AA613" s="120"/>
      <c r="AB613" s="120"/>
      <c r="AC613" s="120"/>
      <c r="AD613" s="120"/>
      <c r="AE613" s="120"/>
      <c r="AF613" s="120"/>
      <c r="AG613" s="120"/>
      <c r="AH613" s="120"/>
      <c r="AI613" s="120"/>
    </row>
    <row r="614" spans="1:35" ht="14.25" customHeight="1" x14ac:dyDescent="0.35">
      <c r="A614" s="120"/>
      <c r="B614" s="120"/>
      <c r="C614" s="120"/>
      <c r="D614" s="71"/>
      <c r="E614" s="72"/>
      <c r="F614" s="72"/>
      <c r="G614" s="72"/>
      <c r="H614" s="72"/>
      <c r="I614" s="73"/>
      <c r="J614" s="73"/>
      <c r="K614" s="121"/>
      <c r="L614" s="122"/>
      <c r="M614" s="73"/>
      <c r="N614" s="73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  <c r="AA614" s="120"/>
      <c r="AB614" s="120"/>
      <c r="AC614" s="120"/>
      <c r="AD614" s="120"/>
      <c r="AE614" s="120"/>
      <c r="AF614" s="120"/>
      <c r="AG614" s="120"/>
      <c r="AH614" s="120"/>
      <c r="AI614" s="120"/>
    </row>
    <row r="615" spans="1:35" ht="14.25" customHeight="1" x14ac:dyDescent="0.35">
      <c r="A615" s="120"/>
      <c r="B615" s="120"/>
      <c r="C615" s="120"/>
      <c r="D615" s="71"/>
      <c r="E615" s="72"/>
      <c r="F615" s="72"/>
      <c r="G615" s="72"/>
      <c r="H615" s="72"/>
      <c r="I615" s="73"/>
      <c r="J615" s="73"/>
      <c r="K615" s="121"/>
      <c r="L615" s="122"/>
      <c r="M615" s="73"/>
      <c r="N615" s="73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  <c r="AA615" s="120"/>
      <c r="AB615" s="120"/>
      <c r="AC615" s="120"/>
      <c r="AD615" s="120"/>
      <c r="AE615" s="120"/>
      <c r="AF615" s="120"/>
      <c r="AG615" s="120"/>
      <c r="AH615" s="120"/>
      <c r="AI615" s="120"/>
    </row>
    <row r="616" spans="1:35" ht="14.25" customHeight="1" x14ac:dyDescent="0.35">
      <c r="A616" s="120"/>
      <c r="B616" s="120"/>
      <c r="C616" s="120"/>
      <c r="D616" s="71"/>
      <c r="E616" s="72"/>
      <c r="F616" s="72"/>
      <c r="G616" s="72"/>
      <c r="H616" s="72"/>
      <c r="I616" s="73"/>
      <c r="J616" s="73"/>
      <c r="K616" s="121"/>
      <c r="L616" s="122"/>
      <c r="M616" s="73"/>
      <c r="N616" s="73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  <c r="AA616" s="120"/>
      <c r="AB616" s="120"/>
      <c r="AC616" s="120"/>
      <c r="AD616" s="120"/>
      <c r="AE616" s="120"/>
      <c r="AF616" s="120"/>
      <c r="AG616" s="120"/>
      <c r="AH616" s="120"/>
      <c r="AI616" s="120"/>
    </row>
    <row r="617" spans="1:35" ht="14.25" customHeight="1" x14ac:dyDescent="0.35">
      <c r="A617" s="120"/>
      <c r="B617" s="120"/>
      <c r="C617" s="120"/>
      <c r="D617" s="71"/>
      <c r="E617" s="72"/>
      <c r="F617" s="72"/>
      <c r="G617" s="72"/>
      <c r="H617" s="72"/>
      <c r="I617" s="73"/>
      <c r="J617" s="73"/>
      <c r="K617" s="121"/>
      <c r="L617" s="122"/>
      <c r="M617" s="73"/>
      <c r="N617" s="73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0"/>
      <c r="Z617" s="120"/>
      <c r="AA617" s="120"/>
      <c r="AB617" s="120"/>
      <c r="AC617" s="120"/>
      <c r="AD617" s="120"/>
      <c r="AE617" s="120"/>
      <c r="AF617" s="120"/>
      <c r="AG617" s="120"/>
      <c r="AH617" s="120"/>
      <c r="AI617" s="120"/>
    </row>
    <row r="618" spans="1:35" ht="14.25" customHeight="1" x14ac:dyDescent="0.35">
      <c r="A618" s="120"/>
      <c r="B618" s="120"/>
      <c r="C618" s="120"/>
      <c r="D618" s="71"/>
      <c r="E618" s="72"/>
      <c r="F618" s="72"/>
      <c r="G618" s="72"/>
      <c r="H618" s="72"/>
      <c r="I618" s="73"/>
      <c r="J618" s="73"/>
      <c r="K618" s="121"/>
      <c r="L618" s="122"/>
      <c r="M618" s="73"/>
      <c r="N618" s="73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  <c r="AA618" s="120"/>
      <c r="AB618" s="120"/>
      <c r="AC618" s="120"/>
      <c r="AD618" s="120"/>
      <c r="AE618" s="120"/>
      <c r="AF618" s="120"/>
      <c r="AG618" s="120"/>
      <c r="AH618" s="120"/>
      <c r="AI618" s="120"/>
    </row>
    <row r="619" spans="1:35" ht="14.25" customHeight="1" x14ac:dyDescent="0.35">
      <c r="A619" s="120"/>
      <c r="B619" s="120"/>
      <c r="C619" s="120"/>
      <c r="D619" s="71"/>
      <c r="E619" s="72"/>
      <c r="F619" s="72"/>
      <c r="G619" s="72"/>
      <c r="H619" s="72"/>
      <c r="I619" s="73"/>
      <c r="J619" s="73"/>
      <c r="K619" s="121"/>
      <c r="L619" s="122"/>
      <c r="M619" s="73"/>
      <c r="N619" s="73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  <c r="AA619" s="120"/>
      <c r="AB619" s="120"/>
      <c r="AC619" s="120"/>
      <c r="AD619" s="120"/>
      <c r="AE619" s="120"/>
      <c r="AF619" s="120"/>
      <c r="AG619" s="120"/>
      <c r="AH619" s="120"/>
      <c r="AI619" s="120"/>
    </row>
    <row r="620" spans="1:35" ht="14.25" customHeight="1" x14ac:dyDescent="0.35">
      <c r="A620" s="120"/>
      <c r="B620" s="120"/>
      <c r="C620" s="120"/>
      <c r="D620" s="71"/>
      <c r="E620" s="72"/>
      <c r="F620" s="72"/>
      <c r="G620" s="72"/>
      <c r="H620" s="72"/>
      <c r="I620" s="73"/>
      <c r="J620" s="73"/>
      <c r="K620" s="121"/>
      <c r="L620" s="122"/>
      <c r="M620" s="73"/>
      <c r="N620" s="73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  <c r="AA620" s="120"/>
      <c r="AB620" s="120"/>
      <c r="AC620" s="120"/>
      <c r="AD620" s="120"/>
      <c r="AE620" s="120"/>
      <c r="AF620" s="120"/>
      <c r="AG620" s="120"/>
      <c r="AH620" s="120"/>
      <c r="AI620" s="120"/>
    </row>
    <row r="621" spans="1:35" ht="14.25" customHeight="1" x14ac:dyDescent="0.35">
      <c r="A621" s="120"/>
      <c r="B621" s="120"/>
      <c r="C621" s="120"/>
      <c r="D621" s="71"/>
      <c r="E621" s="72"/>
      <c r="F621" s="72"/>
      <c r="G621" s="72"/>
      <c r="H621" s="72"/>
      <c r="I621" s="73"/>
      <c r="J621" s="73"/>
      <c r="K621" s="121"/>
      <c r="L621" s="122"/>
      <c r="M621" s="73"/>
      <c r="N621" s="73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  <c r="AA621" s="120"/>
      <c r="AB621" s="120"/>
      <c r="AC621" s="120"/>
      <c r="AD621" s="120"/>
      <c r="AE621" s="120"/>
      <c r="AF621" s="120"/>
      <c r="AG621" s="120"/>
      <c r="AH621" s="120"/>
      <c r="AI621" s="120"/>
    </row>
    <row r="622" spans="1:35" ht="14.25" customHeight="1" x14ac:dyDescent="0.35">
      <c r="A622" s="120"/>
      <c r="B622" s="120"/>
      <c r="C622" s="120"/>
      <c r="D622" s="71"/>
      <c r="E622" s="72"/>
      <c r="F622" s="72"/>
      <c r="G622" s="72"/>
      <c r="H622" s="72"/>
      <c r="I622" s="73"/>
      <c r="J622" s="73"/>
      <c r="K622" s="121"/>
      <c r="L622" s="122"/>
      <c r="M622" s="73"/>
      <c r="N622" s="73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  <c r="AA622" s="120"/>
      <c r="AB622" s="120"/>
      <c r="AC622" s="120"/>
      <c r="AD622" s="120"/>
      <c r="AE622" s="120"/>
      <c r="AF622" s="120"/>
      <c r="AG622" s="120"/>
      <c r="AH622" s="120"/>
      <c r="AI622" s="120"/>
    </row>
    <row r="623" spans="1:35" ht="14.25" customHeight="1" x14ac:dyDescent="0.35">
      <c r="A623" s="120"/>
      <c r="B623" s="120"/>
      <c r="C623" s="120"/>
      <c r="D623" s="71"/>
      <c r="E623" s="72"/>
      <c r="F623" s="72"/>
      <c r="G623" s="72"/>
      <c r="H623" s="72"/>
      <c r="I623" s="73"/>
      <c r="J623" s="73"/>
      <c r="K623" s="121"/>
      <c r="L623" s="122"/>
      <c r="M623" s="73"/>
      <c r="N623" s="73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  <c r="AA623" s="120"/>
      <c r="AB623" s="120"/>
      <c r="AC623" s="120"/>
      <c r="AD623" s="120"/>
      <c r="AE623" s="120"/>
      <c r="AF623" s="120"/>
      <c r="AG623" s="120"/>
      <c r="AH623" s="120"/>
      <c r="AI623" s="120"/>
    </row>
    <row r="624" spans="1:35" ht="14.25" customHeight="1" x14ac:dyDescent="0.35">
      <c r="A624" s="120"/>
      <c r="B624" s="120"/>
      <c r="C624" s="120"/>
      <c r="D624" s="71"/>
      <c r="E624" s="72"/>
      <c r="F624" s="72"/>
      <c r="G624" s="72"/>
      <c r="H624" s="72"/>
      <c r="I624" s="73"/>
      <c r="J624" s="73"/>
      <c r="K624" s="121"/>
      <c r="L624" s="122"/>
      <c r="M624" s="73"/>
      <c r="N624" s="73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  <c r="AA624" s="120"/>
      <c r="AB624" s="120"/>
      <c r="AC624" s="120"/>
      <c r="AD624" s="120"/>
      <c r="AE624" s="120"/>
      <c r="AF624" s="120"/>
      <c r="AG624" s="120"/>
      <c r="AH624" s="120"/>
      <c r="AI624" s="120"/>
    </row>
    <row r="625" spans="1:35" ht="14.25" customHeight="1" x14ac:dyDescent="0.35">
      <c r="A625" s="120"/>
      <c r="B625" s="120"/>
      <c r="C625" s="120"/>
      <c r="D625" s="71"/>
      <c r="E625" s="72"/>
      <c r="F625" s="72"/>
      <c r="G625" s="72"/>
      <c r="H625" s="72"/>
      <c r="I625" s="73"/>
      <c r="J625" s="73"/>
      <c r="K625" s="121"/>
      <c r="L625" s="122"/>
      <c r="M625" s="73"/>
      <c r="N625" s="73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  <c r="AA625" s="120"/>
      <c r="AB625" s="120"/>
      <c r="AC625" s="120"/>
      <c r="AD625" s="120"/>
      <c r="AE625" s="120"/>
      <c r="AF625" s="120"/>
      <c r="AG625" s="120"/>
      <c r="AH625" s="120"/>
      <c r="AI625" s="120"/>
    </row>
    <row r="626" spans="1:35" ht="14.25" customHeight="1" x14ac:dyDescent="0.35">
      <c r="A626" s="120"/>
      <c r="B626" s="120"/>
      <c r="C626" s="120"/>
      <c r="D626" s="71"/>
      <c r="E626" s="72"/>
      <c r="F626" s="72"/>
      <c r="G626" s="72"/>
      <c r="H626" s="72"/>
      <c r="I626" s="73"/>
      <c r="J626" s="73"/>
      <c r="K626" s="121"/>
      <c r="L626" s="122"/>
      <c r="M626" s="73"/>
      <c r="N626" s="73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  <c r="AA626" s="120"/>
      <c r="AB626" s="120"/>
      <c r="AC626" s="120"/>
      <c r="AD626" s="120"/>
      <c r="AE626" s="120"/>
      <c r="AF626" s="120"/>
      <c r="AG626" s="120"/>
      <c r="AH626" s="120"/>
      <c r="AI626" s="120"/>
    </row>
    <row r="627" spans="1:35" ht="14.25" customHeight="1" x14ac:dyDescent="0.35">
      <c r="A627" s="120"/>
      <c r="B627" s="120"/>
      <c r="C627" s="120"/>
      <c r="D627" s="71"/>
      <c r="E627" s="72"/>
      <c r="F627" s="72"/>
      <c r="G627" s="72"/>
      <c r="H627" s="72"/>
      <c r="I627" s="73"/>
      <c r="J627" s="73"/>
      <c r="K627" s="121"/>
      <c r="L627" s="122"/>
      <c r="M627" s="73"/>
      <c r="N627" s="73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  <c r="AA627" s="120"/>
      <c r="AB627" s="120"/>
      <c r="AC627" s="120"/>
      <c r="AD627" s="120"/>
      <c r="AE627" s="120"/>
      <c r="AF627" s="120"/>
      <c r="AG627" s="120"/>
      <c r="AH627" s="120"/>
      <c r="AI627" s="120"/>
    </row>
    <row r="628" spans="1:35" ht="14.25" customHeight="1" x14ac:dyDescent="0.35">
      <c r="A628" s="120"/>
      <c r="B628" s="120"/>
      <c r="C628" s="120"/>
      <c r="D628" s="71"/>
      <c r="E628" s="72"/>
      <c r="F628" s="72"/>
      <c r="G628" s="72"/>
      <c r="H628" s="72"/>
      <c r="I628" s="73"/>
      <c r="J628" s="73"/>
      <c r="K628" s="121"/>
      <c r="L628" s="122"/>
      <c r="M628" s="73"/>
      <c r="N628" s="73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  <c r="AA628" s="120"/>
      <c r="AB628" s="120"/>
      <c r="AC628" s="120"/>
      <c r="AD628" s="120"/>
      <c r="AE628" s="120"/>
      <c r="AF628" s="120"/>
      <c r="AG628" s="120"/>
      <c r="AH628" s="120"/>
      <c r="AI628" s="120"/>
    </row>
    <row r="629" spans="1:35" ht="14.25" customHeight="1" x14ac:dyDescent="0.35">
      <c r="A629" s="120"/>
      <c r="B629" s="120"/>
      <c r="C629" s="120"/>
      <c r="D629" s="71"/>
      <c r="E629" s="72"/>
      <c r="F629" s="72"/>
      <c r="G629" s="72"/>
      <c r="H629" s="72"/>
      <c r="I629" s="73"/>
      <c r="J629" s="73"/>
      <c r="K629" s="121"/>
      <c r="L629" s="122"/>
      <c r="M629" s="73"/>
      <c r="N629" s="73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  <c r="AA629" s="120"/>
      <c r="AB629" s="120"/>
      <c r="AC629" s="120"/>
      <c r="AD629" s="120"/>
      <c r="AE629" s="120"/>
      <c r="AF629" s="120"/>
      <c r="AG629" s="120"/>
      <c r="AH629" s="120"/>
      <c r="AI629" s="120"/>
    </row>
    <row r="630" spans="1:35" ht="14.25" customHeight="1" x14ac:dyDescent="0.35">
      <c r="A630" s="120"/>
      <c r="B630" s="120"/>
      <c r="C630" s="120"/>
      <c r="D630" s="71"/>
      <c r="E630" s="72"/>
      <c r="F630" s="72"/>
      <c r="G630" s="72"/>
      <c r="H630" s="72"/>
      <c r="I630" s="73"/>
      <c r="J630" s="73"/>
      <c r="K630" s="121"/>
      <c r="L630" s="122"/>
      <c r="M630" s="73"/>
      <c r="N630" s="73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0"/>
      <c r="Z630" s="120"/>
      <c r="AA630" s="120"/>
      <c r="AB630" s="120"/>
      <c r="AC630" s="120"/>
      <c r="AD630" s="120"/>
      <c r="AE630" s="120"/>
      <c r="AF630" s="120"/>
      <c r="AG630" s="120"/>
      <c r="AH630" s="120"/>
      <c r="AI630" s="120"/>
    </row>
    <row r="631" spans="1:35" ht="14.25" customHeight="1" x14ac:dyDescent="0.35">
      <c r="A631" s="120"/>
      <c r="B631" s="120"/>
      <c r="C631" s="120"/>
      <c r="D631" s="71"/>
      <c r="E631" s="72"/>
      <c r="F631" s="72"/>
      <c r="G631" s="72"/>
      <c r="H631" s="72"/>
      <c r="I631" s="73"/>
      <c r="J631" s="73"/>
      <c r="K631" s="121"/>
      <c r="L631" s="122"/>
      <c r="M631" s="73"/>
      <c r="N631" s="73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0"/>
      <c r="Z631" s="120"/>
      <c r="AA631" s="120"/>
      <c r="AB631" s="120"/>
      <c r="AC631" s="120"/>
      <c r="AD631" s="120"/>
      <c r="AE631" s="120"/>
      <c r="AF631" s="120"/>
      <c r="AG631" s="120"/>
      <c r="AH631" s="120"/>
      <c r="AI631" s="120"/>
    </row>
    <row r="632" spans="1:35" ht="14.25" customHeight="1" x14ac:dyDescent="0.35">
      <c r="A632" s="120"/>
      <c r="B632" s="120"/>
      <c r="C632" s="120"/>
      <c r="D632" s="71"/>
      <c r="E632" s="72"/>
      <c r="F632" s="72"/>
      <c r="G632" s="72"/>
      <c r="H632" s="72"/>
      <c r="I632" s="73"/>
      <c r="J632" s="73"/>
      <c r="K632" s="121"/>
      <c r="L632" s="122"/>
      <c r="M632" s="73"/>
      <c r="N632" s="73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  <c r="Z632" s="120"/>
      <c r="AA632" s="120"/>
      <c r="AB632" s="120"/>
      <c r="AC632" s="120"/>
      <c r="AD632" s="120"/>
      <c r="AE632" s="120"/>
      <c r="AF632" s="120"/>
      <c r="AG632" s="120"/>
      <c r="AH632" s="120"/>
      <c r="AI632" s="120"/>
    </row>
    <row r="633" spans="1:35" ht="14.25" customHeight="1" x14ac:dyDescent="0.35">
      <c r="A633" s="120"/>
      <c r="B633" s="120"/>
      <c r="C633" s="120"/>
      <c r="D633" s="71"/>
      <c r="E633" s="72"/>
      <c r="F633" s="72"/>
      <c r="G633" s="72"/>
      <c r="H633" s="72"/>
      <c r="I633" s="73"/>
      <c r="J633" s="73"/>
      <c r="K633" s="121"/>
      <c r="L633" s="122"/>
      <c r="M633" s="73"/>
      <c r="N633" s="73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0"/>
      <c r="Z633" s="120"/>
      <c r="AA633" s="120"/>
      <c r="AB633" s="120"/>
      <c r="AC633" s="120"/>
      <c r="AD633" s="120"/>
      <c r="AE633" s="120"/>
      <c r="AF633" s="120"/>
      <c r="AG633" s="120"/>
      <c r="AH633" s="120"/>
      <c r="AI633" s="120"/>
    </row>
    <row r="634" spans="1:35" ht="14.25" customHeight="1" x14ac:dyDescent="0.35">
      <c r="A634" s="120"/>
      <c r="B634" s="120"/>
      <c r="C634" s="120"/>
      <c r="D634" s="71"/>
      <c r="E634" s="72"/>
      <c r="F634" s="72"/>
      <c r="G634" s="72"/>
      <c r="H634" s="72"/>
      <c r="I634" s="73"/>
      <c r="J634" s="73"/>
      <c r="K634" s="121"/>
      <c r="L634" s="122"/>
      <c r="M634" s="73"/>
      <c r="N634" s="73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  <c r="Z634" s="120"/>
      <c r="AA634" s="120"/>
      <c r="AB634" s="120"/>
      <c r="AC634" s="120"/>
      <c r="AD634" s="120"/>
      <c r="AE634" s="120"/>
      <c r="AF634" s="120"/>
      <c r="AG634" s="120"/>
      <c r="AH634" s="120"/>
      <c r="AI634" s="120"/>
    </row>
    <row r="635" spans="1:35" ht="14.25" customHeight="1" x14ac:dyDescent="0.35">
      <c r="A635" s="120"/>
      <c r="B635" s="120"/>
      <c r="C635" s="120"/>
      <c r="D635" s="71"/>
      <c r="E635" s="72"/>
      <c r="F635" s="72"/>
      <c r="G635" s="72"/>
      <c r="H635" s="72"/>
      <c r="I635" s="73"/>
      <c r="J635" s="73"/>
      <c r="K635" s="121"/>
      <c r="L635" s="122"/>
      <c r="M635" s="73"/>
      <c r="N635" s="73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/>
      <c r="Z635" s="120"/>
      <c r="AA635" s="120"/>
      <c r="AB635" s="120"/>
      <c r="AC635" s="120"/>
      <c r="AD635" s="120"/>
      <c r="AE635" s="120"/>
      <c r="AF635" s="120"/>
      <c r="AG635" s="120"/>
      <c r="AH635" s="120"/>
      <c r="AI635" s="120"/>
    </row>
    <row r="636" spans="1:35" ht="14.25" customHeight="1" x14ac:dyDescent="0.35">
      <c r="A636" s="120"/>
      <c r="B636" s="120"/>
      <c r="C636" s="120"/>
      <c r="D636" s="71"/>
      <c r="E636" s="72"/>
      <c r="F636" s="72"/>
      <c r="G636" s="72"/>
      <c r="H636" s="72"/>
      <c r="I636" s="73"/>
      <c r="J636" s="73"/>
      <c r="K636" s="121"/>
      <c r="L636" s="122"/>
      <c r="M636" s="73"/>
      <c r="N636" s="73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  <c r="Z636" s="120"/>
      <c r="AA636" s="120"/>
      <c r="AB636" s="120"/>
      <c r="AC636" s="120"/>
      <c r="AD636" s="120"/>
      <c r="AE636" s="120"/>
      <c r="AF636" s="120"/>
      <c r="AG636" s="120"/>
      <c r="AH636" s="120"/>
      <c r="AI636" s="120"/>
    </row>
    <row r="637" spans="1:35" ht="14.25" customHeight="1" x14ac:dyDescent="0.35">
      <c r="A637" s="120"/>
      <c r="B637" s="120"/>
      <c r="C637" s="120"/>
      <c r="D637" s="71"/>
      <c r="E637" s="72"/>
      <c r="F637" s="72"/>
      <c r="G637" s="72"/>
      <c r="H637" s="72"/>
      <c r="I637" s="73"/>
      <c r="J637" s="73"/>
      <c r="K637" s="121"/>
      <c r="L637" s="122"/>
      <c r="M637" s="73"/>
      <c r="N637" s="73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0"/>
      <c r="Z637" s="120"/>
      <c r="AA637" s="120"/>
      <c r="AB637" s="120"/>
      <c r="AC637" s="120"/>
      <c r="AD637" s="120"/>
      <c r="AE637" s="120"/>
      <c r="AF637" s="120"/>
      <c r="AG637" s="120"/>
      <c r="AH637" s="120"/>
      <c r="AI637" s="120"/>
    </row>
    <row r="638" spans="1:35" ht="14.25" customHeight="1" x14ac:dyDescent="0.35">
      <c r="A638" s="120"/>
      <c r="B638" s="120"/>
      <c r="C638" s="120"/>
      <c r="D638" s="71"/>
      <c r="E638" s="72"/>
      <c r="F638" s="72"/>
      <c r="G638" s="72"/>
      <c r="H638" s="72"/>
      <c r="I638" s="73"/>
      <c r="J638" s="73"/>
      <c r="K638" s="121"/>
      <c r="L638" s="122"/>
      <c r="M638" s="73"/>
      <c r="N638" s="73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0"/>
      <c r="Z638" s="120"/>
      <c r="AA638" s="120"/>
      <c r="AB638" s="120"/>
      <c r="AC638" s="120"/>
      <c r="AD638" s="120"/>
      <c r="AE638" s="120"/>
      <c r="AF638" s="120"/>
      <c r="AG638" s="120"/>
      <c r="AH638" s="120"/>
      <c r="AI638" s="120"/>
    </row>
    <row r="639" spans="1:35" ht="14.25" customHeight="1" x14ac:dyDescent="0.35">
      <c r="A639" s="120"/>
      <c r="B639" s="120"/>
      <c r="C639" s="120"/>
      <c r="D639" s="71"/>
      <c r="E639" s="72"/>
      <c r="F639" s="72"/>
      <c r="G639" s="72"/>
      <c r="H639" s="72"/>
      <c r="I639" s="73"/>
      <c r="J639" s="73"/>
      <c r="K639" s="121"/>
      <c r="L639" s="122"/>
      <c r="M639" s="73"/>
      <c r="N639" s="73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  <c r="Z639" s="120"/>
      <c r="AA639" s="120"/>
      <c r="AB639" s="120"/>
      <c r="AC639" s="120"/>
      <c r="AD639" s="120"/>
      <c r="AE639" s="120"/>
      <c r="AF639" s="120"/>
      <c r="AG639" s="120"/>
      <c r="AH639" s="120"/>
      <c r="AI639" s="120"/>
    </row>
    <row r="640" spans="1:35" ht="14.25" customHeight="1" x14ac:dyDescent="0.35">
      <c r="A640" s="120"/>
      <c r="B640" s="120"/>
      <c r="C640" s="120"/>
      <c r="D640" s="71"/>
      <c r="E640" s="72"/>
      <c r="F640" s="72"/>
      <c r="G640" s="72"/>
      <c r="H640" s="72"/>
      <c r="I640" s="73"/>
      <c r="J640" s="73"/>
      <c r="K640" s="121"/>
      <c r="L640" s="122"/>
      <c r="M640" s="73"/>
      <c r="N640" s="73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  <c r="Z640" s="120"/>
      <c r="AA640" s="120"/>
      <c r="AB640" s="120"/>
      <c r="AC640" s="120"/>
      <c r="AD640" s="120"/>
      <c r="AE640" s="120"/>
      <c r="AF640" s="120"/>
      <c r="AG640" s="120"/>
      <c r="AH640" s="120"/>
      <c r="AI640" s="120"/>
    </row>
    <row r="641" spans="1:35" ht="14.25" customHeight="1" x14ac:dyDescent="0.35">
      <c r="A641" s="120"/>
      <c r="B641" s="120"/>
      <c r="C641" s="120"/>
      <c r="D641" s="71"/>
      <c r="E641" s="72"/>
      <c r="F641" s="72"/>
      <c r="G641" s="72"/>
      <c r="H641" s="72"/>
      <c r="I641" s="73"/>
      <c r="J641" s="73"/>
      <c r="K641" s="121"/>
      <c r="L641" s="122"/>
      <c r="M641" s="73"/>
      <c r="N641" s="73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0"/>
      <c r="Z641" s="120"/>
      <c r="AA641" s="120"/>
      <c r="AB641" s="120"/>
      <c r="AC641" s="120"/>
      <c r="AD641" s="120"/>
      <c r="AE641" s="120"/>
      <c r="AF641" s="120"/>
      <c r="AG641" s="120"/>
      <c r="AH641" s="120"/>
      <c r="AI641" s="120"/>
    </row>
    <row r="642" spans="1:35" ht="14.25" customHeight="1" x14ac:dyDescent="0.35">
      <c r="A642" s="120"/>
      <c r="B642" s="120"/>
      <c r="C642" s="120"/>
      <c r="D642" s="71"/>
      <c r="E642" s="72"/>
      <c r="F642" s="72"/>
      <c r="G642" s="72"/>
      <c r="H642" s="72"/>
      <c r="I642" s="73"/>
      <c r="J642" s="73"/>
      <c r="K642" s="121"/>
      <c r="L642" s="122"/>
      <c r="M642" s="73"/>
      <c r="N642" s="73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0"/>
      <c r="Z642" s="120"/>
      <c r="AA642" s="120"/>
      <c r="AB642" s="120"/>
      <c r="AC642" s="120"/>
      <c r="AD642" s="120"/>
      <c r="AE642" s="120"/>
      <c r="AF642" s="120"/>
      <c r="AG642" s="120"/>
      <c r="AH642" s="120"/>
      <c r="AI642" s="120"/>
    </row>
    <row r="643" spans="1:35" ht="14.25" customHeight="1" x14ac:dyDescent="0.35">
      <c r="A643" s="120"/>
      <c r="B643" s="120"/>
      <c r="C643" s="120"/>
      <c r="D643" s="71"/>
      <c r="E643" s="72"/>
      <c r="F643" s="72"/>
      <c r="G643" s="72"/>
      <c r="H643" s="72"/>
      <c r="I643" s="73"/>
      <c r="J643" s="73"/>
      <c r="K643" s="121"/>
      <c r="L643" s="122"/>
      <c r="M643" s="73"/>
      <c r="N643" s="73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0"/>
      <c r="Z643" s="120"/>
      <c r="AA643" s="120"/>
      <c r="AB643" s="120"/>
      <c r="AC643" s="120"/>
      <c r="AD643" s="120"/>
      <c r="AE643" s="120"/>
      <c r="AF643" s="120"/>
      <c r="AG643" s="120"/>
      <c r="AH643" s="120"/>
      <c r="AI643" s="120"/>
    </row>
    <row r="644" spans="1:35" ht="14.25" customHeight="1" x14ac:dyDescent="0.35">
      <c r="A644" s="120"/>
      <c r="B644" s="120"/>
      <c r="C644" s="120"/>
      <c r="D644" s="71"/>
      <c r="E644" s="72"/>
      <c r="F644" s="72"/>
      <c r="G644" s="72"/>
      <c r="H644" s="72"/>
      <c r="I644" s="73"/>
      <c r="J644" s="73"/>
      <c r="K644" s="121"/>
      <c r="L644" s="122"/>
      <c r="M644" s="73"/>
      <c r="N644" s="73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0"/>
      <c r="Z644" s="120"/>
      <c r="AA644" s="120"/>
      <c r="AB644" s="120"/>
      <c r="AC644" s="120"/>
      <c r="AD644" s="120"/>
      <c r="AE644" s="120"/>
      <c r="AF644" s="120"/>
      <c r="AG644" s="120"/>
      <c r="AH644" s="120"/>
      <c r="AI644" s="120"/>
    </row>
    <row r="645" spans="1:35" ht="14.25" customHeight="1" x14ac:dyDescent="0.35">
      <c r="A645" s="120"/>
      <c r="B645" s="120"/>
      <c r="C645" s="120"/>
      <c r="D645" s="71"/>
      <c r="E645" s="72"/>
      <c r="F645" s="72"/>
      <c r="G645" s="72"/>
      <c r="H645" s="72"/>
      <c r="I645" s="73"/>
      <c r="J645" s="73"/>
      <c r="K645" s="121"/>
      <c r="L645" s="122"/>
      <c r="M645" s="73"/>
      <c r="N645" s="73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/>
      <c r="Z645" s="120"/>
      <c r="AA645" s="120"/>
      <c r="AB645" s="120"/>
      <c r="AC645" s="120"/>
      <c r="AD645" s="120"/>
      <c r="AE645" s="120"/>
      <c r="AF645" s="120"/>
      <c r="AG645" s="120"/>
      <c r="AH645" s="120"/>
      <c r="AI645" s="120"/>
    </row>
    <row r="646" spans="1:35" ht="14.25" customHeight="1" x14ac:dyDescent="0.35">
      <c r="A646" s="120"/>
      <c r="B646" s="120"/>
      <c r="C646" s="120"/>
      <c r="D646" s="71"/>
      <c r="E646" s="72"/>
      <c r="F646" s="72"/>
      <c r="G646" s="72"/>
      <c r="H646" s="72"/>
      <c r="I646" s="73"/>
      <c r="J646" s="73"/>
      <c r="K646" s="121"/>
      <c r="L646" s="122"/>
      <c r="M646" s="73"/>
      <c r="N646" s="73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0"/>
      <c r="Z646" s="120"/>
      <c r="AA646" s="120"/>
      <c r="AB646" s="120"/>
      <c r="AC646" s="120"/>
      <c r="AD646" s="120"/>
      <c r="AE646" s="120"/>
      <c r="AF646" s="120"/>
      <c r="AG646" s="120"/>
      <c r="AH646" s="120"/>
      <c r="AI646" s="120"/>
    </row>
    <row r="647" spans="1:35" ht="14.25" customHeight="1" x14ac:dyDescent="0.35">
      <c r="A647" s="120"/>
      <c r="B647" s="120"/>
      <c r="C647" s="120"/>
      <c r="D647" s="71"/>
      <c r="E647" s="72"/>
      <c r="F647" s="72"/>
      <c r="G647" s="72"/>
      <c r="H647" s="72"/>
      <c r="I647" s="73"/>
      <c r="J647" s="73"/>
      <c r="K647" s="121"/>
      <c r="L647" s="122"/>
      <c r="M647" s="73"/>
      <c r="N647" s="73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  <c r="Z647" s="120"/>
      <c r="AA647" s="120"/>
      <c r="AB647" s="120"/>
      <c r="AC647" s="120"/>
      <c r="AD647" s="120"/>
      <c r="AE647" s="120"/>
      <c r="AF647" s="120"/>
      <c r="AG647" s="120"/>
      <c r="AH647" s="120"/>
      <c r="AI647" s="120"/>
    </row>
    <row r="648" spans="1:35" ht="14.25" customHeight="1" x14ac:dyDescent="0.35">
      <c r="A648" s="120"/>
      <c r="B648" s="120"/>
      <c r="C648" s="120"/>
      <c r="D648" s="71"/>
      <c r="E648" s="72"/>
      <c r="F648" s="72"/>
      <c r="G648" s="72"/>
      <c r="H648" s="72"/>
      <c r="I648" s="73"/>
      <c r="J648" s="73"/>
      <c r="K648" s="121"/>
      <c r="L648" s="122"/>
      <c r="M648" s="73"/>
      <c r="N648" s="73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0"/>
      <c r="Z648" s="120"/>
      <c r="AA648" s="120"/>
      <c r="AB648" s="120"/>
      <c r="AC648" s="120"/>
      <c r="AD648" s="120"/>
      <c r="AE648" s="120"/>
      <c r="AF648" s="120"/>
      <c r="AG648" s="120"/>
      <c r="AH648" s="120"/>
      <c r="AI648" s="120"/>
    </row>
    <row r="649" spans="1:35" ht="14.25" customHeight="1" x14ac:dyDescent="0.35">
      <c r="A649" s="120"/>
      <c r="B649" s="120"/>
      <c r="C649" s="120"/>
      <c r="D649" s="71"/>
      <c r="E649" s="72"/>
      <c r="F649" s="72"/>
      <c r="G649" s="72"/>
      <c r="H649" s="72"/>
      <c r="I649" s="73"/>
      <c r="J649" s="73"/>
      <c r="K649" s="121"/>
      <c r="L649" s="122"/>
      <c r="M649" s="73"/>
      <c r="N649" s="73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0"/>
      <c r="Z649" s="120"/>
      <c r="AA649" s="120"/>
      <c r="AB649" s="120"/>
      <c r="AC649" s="120"/>
      <c r="AD649" s="120"/>
      <c r="AE649" s="120"/>
      <c r="AF649" s="120"/>
      <c r="AG649" s="120"/>
      <c r="AH649" s="120"/>
      <c r="AI649" s="120"/>
    </row>
    <row r="650" spans="1:35" ht="14.25" customHeight="1" x14ac:dyDescent="0.35">
      <c r="A650" s="120"/>
      <c r="B650" s="120"/>
      <c r="C650" s="120"/>
      <c r="D650" s="71"/>
      <c r="E650" s="72"/>
      <c r="F650" s="72"/>
      <c r="G650" s="72"/>
      <c r="H650" s="72"/>
      <c r="I650" s="73"/>
      <c r="J650" s="73"/>
      <c r="K650" s="121"/>
      <c r="L650" s="122"/>
      <c r="M650" s="73"/>
      <c r="N650" s="73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0"/>
      <c r="Z650" s="120"/>
      <c r="AA650" s="120"/>
      <c r="AB650" s="120"/>
      <c r="AC650" s="120"/>
      <c r="AD650" s="120"/>
      <c r="AE650" s="120"/>
      <c r="AF650" s="120"/>
      <c r="AG650" s="120"/>
      <c r="AH650" s="120"/>
      <c r="AI650" s="120"/>
    </row>
    <row r="651" spans="1:35" ht="14.25" customHeight="1" x14ac:dyDescent="0.35">
      <c r="A651" s="120"/>
      <c r="B651" s="120"/>
      <c r="C651" s="120"/>
      <c r="D651" s="71"/>
      <c r="E651" s="72"/>
      <c r="F651" s="72"/>
      <c r="G651" s="72"/>
      <c r="H651" s="72"/>
      <c r="I651" s="73"/>
      <c r="J651" s="73"/>
      <c r="K651" s="121"/>
      <c r="L651" s="122"/>
      <c r="M651" s="73"/>
      <c r="N651" s="73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0"/>
      <c r="Z651" s="120"/>
      <c r="AA651" s="120"/>
      <c r="AB651" s="120"/>
      <c r="AC651" s="120"/>
      <c r="AD651" s="120"/>
      <c r="AE651" s="120"/>
      <c r="AF651" s="120"/>
      <c r="AG651" s="120"/>
      <c r="AH651" s="120"/>
      <c r="AI651" s="120"/>
    </row>
    <row r="652" spans="1:35" ht="14.25" customHeight="1" x14ac:dyDescent="0.35">
      <c r="A652" s="120"/>
      <c r="B652" s="120"/>
      <c r="C652" s="120"/>
      <c r="D652" s="71"/>
      <c r="E652" s="72"/>
      <c r="F652" s="72"/>
      <c r="G652" s="72"/>
      <c r="H652" s="72"/>
      <c r="I652" s="73"/>
      <c r="J652" s="73"/>
      <c r="K652" s="121"/>
      <c r="L652" s="122"/>
      <c r="M652" s="73"/>
      <c r="N652" s="73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0"/>
      <c r="Z652" s="120"/>
      <c r="AA652" s="120"/>
      <c r="AB652" s="120"/>
      <c r="AC652" s="120"/>
      <c r="AD652" s="120"/>
      <c r="AE652" s="120"/>
      <c r="AF652" s="120"/>
      <c r="AG652" s="120"/>
      <c r="AH652" s="120"/>
      <c r="AI652" s="120"/>
    </row>
    <row r="653" spans="1:35" ht="14.25" customHeight="1" x14ac:dyDescent="0.35">
      <c r="A653" s="120"/>
      <c r="B653" s="120"/>
      <c r="C653" s="120"/>
      <c r="D653" s="71"/>
      <c r="E653" s="72"/>
      <c r="F653" s="72"/>
      <c r="G653" s="72"/>
      <c r="H653" s="72"/>
      <c r="I653" s="73"/>
      <c r="J653" s="73"/>
      <c r="K653" s="121"/>
      <c r="L653" s="122"/>
      <c r="M653" s="73"/>
      <c r="N653" s="73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0"/>
      <c r="Z653" s="120"/>
      <c r="AA653" s="120"/>
      <c r="AB653" s="120"/>
      <c r="AC653" s="120"/>
      <c r="AD653" s="120"/>
      <c r="AE653" s="120"/>
      <c r="AF653" s="120"/>
      <c r="AG653" s="120"/>
      <c r="AH653" s="120"/>
      <c r="AI653" s="120"/>
    </row>
    <row r="654" spans="1:35" ht="14.25" customHeight="1" x14ac:dyDescent="0.35">
      <c r="A654" s="120"/>
      <c r="B654" s="120"/>
      <c r="C654" s="120"/>
      <c r="D654" s="71"/>
      <c r="E654" s="72"/>
      <c r="F654" s="72"/>
      <c r="G654" s="72"/>
      <c r="H654" s="72"/>
      <c r="I654" s="73"/>
      <c r="J654" s="73"/>
      <c r="K654" s="121"/>
      <c r="L654" s="122"/>
      <c r="M654" s="73"/>
      <c r="N654" s="73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0"/>
      <c r="Z654" s="120"/>
      <c r="AA654" s="120"/>
      <c r="AB654" s="120"/>
      <c r="AC654" s="120"/>
      <c r="AD654" s="120"/>
      <c r="AE654" s="120"/>
      <c r="AF654" s="120"/>
      <c r="AG654" s="120"/>
      <c r="AH654" s="120"/>
      <c r="AI654" s="120"/>
    </row>
    <row r="655" spans="1:35" ht="14.25" customHeight="1" x14ac:dyDescent="0.35">
      <c r="A655" s="120"/>
      <c r="B655" s="120"/>
      <c r="C655" s="120"/>
      <c r="D655" s="71"/>
      <c r="E655" s="72"/>
      <c r="F655" s="72"/>
      <c r="G655" s="72"/>
      <c r="H655" s="72"/>
      <c r="I655" s="73"/>
      <c r="J655" s="73"/>
      <c r="K655" s="121"/>
      <c r="L655" s="122"/>
      <c r="M655" s="73"/>
      <c r="N655" s="73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0"/>
      <c r="Z655" s="120"/>
      <c r="AA655" s="120"/>
      <c r="AB655" s="120"/>
      <c r="AC655" s="120"/>
      <c r="AD655" s="120"/>
      <c r="AE655" s="120"/>
      <c r="AF655" s="120"/>
      <c r="AG655" s="120"/>
      <c r="AH655" s="120"/>
      <c r="AI655" s="120"/>
    </row>
    <row r="656" spans="1:35" ht="14.25" customHeight="1" x14ac:dyDescent="0.35">
      <c r="A656" s="120"/>
      <c r="B656" s="120"/>
      <c r="C656" s="120"/>
      <c r="D656" s="71"/>
      <c r="E656" s="72"/>
      <c r="F656" s="72"/>
      <c r="G656" s="72"/>
      <c r="H656" s="72"/>
      <c r="I656" s="73"/>
      <c r="J656" s="73"/>
      <c r="K656" s="121"/>
      <c r="L656" s="122"/>
      <c r="M656" s="73"/>
      <c r="N656" s="73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0"/>
      <c r="Z656" s="120"/>
      <c r="AA656" s="120"/>
      <c r="AB656" s="120"/>
      <c r="AC656" s="120"/>
      <c r="AD656" s="120"/>
      <c r="AE656" s="120"/>
      <c r="AF656" s="120"/>
      <c r="AG656" s="120"/>
      <c r="AH656" s="120"/>
      <c r="AI656" s="120"/>
    </row>
    <row r="657" spans="1:35" ht="14.25" customHeight="1" x14ac:dyDescent="0.35">
      <c r="A657" s="120"/>
      <c r="B657" s="120"/>
      <c r="C657" s="120"/>
      <c r="D657" s="71"/>
      <c r="E657" s="72"/>
      <c r="F657" s="72"/>
      <c r="G657" s="72"/>
      <c r="H657" s="72"/>
      <c r="I657" s="73"/>
      <c r="J657" s="73"/>
      <c r="K657" s="121"/>
      <c r="L657" s="122"/>
      <c r="M657" s="73"/>
      <c r="N657" s="73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0"/>
      <c r="Z657" s="120"/>
      <c r="AA657" s="120"/>
      <c r="AB657" s="120"/>
      <c r="AC657" s="120"/>
      <c r="AD657" s="120"/>
      <c r="AE657" s="120"/>
      <c r="AF657" s="120"/>
      <c r="AG657" s="120"/>
      <c r="AH657" s="120"/>
      <c r="AI657" s="120"/>
    </row>
    <row r="658" spans="1:35" ht="14.25" customHeight="1" x14ac:dyDescent="0.35">
      <c r="A658" s="120"/>
      <c r="B658" s="120"/>
      <c r="C658" s="120"/>
      <c r="D658" s="71"/>
      <c r="E658" s="72"/>
      <c r="F658" s="72"/>
      <c r="G658" s="72"/>
      <c r="H658" s="72"/>
      <c r="I658" s="73"/>
      <c r="J658" s="73"/>
      <c r="K658" s="121"/>
      <c r="L658" s="122"/>
      <c r="M658" s="73"/>
      <c r="N658" s="73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0"/>
      <c r="Z658" s="120"/>
      <c r="AA658" s="120"/>
      <c r="AB658" s="120"/>
      <c r="AC658" s="120"/>
      <c r="AD658" s="120"/>
      <c r="AE658" s="120"/>
      <c r="AF658" s="120"/>
      <c r="AG658" s="120"/>
      <c r="AH658" s="120"/>
      <c r="AI658" s="120"/>
    </row>
    <row r="659" spans="1:35" ht="14.25" customHeight="1" x14ac:dyDescent="0.35">
      <c r="A659" s="120"/>
      <c r="B659" s="120"/>
      <c r="C659" s="120"/>
      <c r="D659" s="71"/>
      <c r="E659" s="72"/>
      <c r="F659" s="72"/>
      <c r="G659" s="72"/>
      <c r="H659" s="72"/>
      <c r="I659" s="73"/>
      <c r="J659" s="73"/>
      <c r="K659" s="121"/>
      <c r="L659" s="122"/>
      <c r="M659" s="73"/>
      <c r="N659" s="73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0"/>
      <c r="Z659" s="120"/>
      <c r="AA659" s="120"/>
      <c r="AB659" s="120"/>
      <c r="AC659" s="120"/>
      <c r="AD659" s="120"/>
      <c r="AE659" s="120"/>
      <c r="AF659" s="120"/>
      <c r="AG659" s="120"/>
      <c r="AH659" s="120"/>
      <c r="AI659" s="120"/>
    </row>
    <row r="660" spans="1:35" ht="14.25" customHeight="1" x14ac:dyDescent="0.35">
      <c r="A660" s="120"/>
      <c r="B660" s="120"/>
      <c r="C660" s="120"/>
      <c r="D660" s="71"/>
      <c r="E660" s="72"/>
      <c r="F660" s="72"/>
      <c r="G660" s="72"/>
      <c r="H660" s="72"/>
      <c r="I660" s="73"/>
      <c r="J660" s="73"/>
      <c r="K660" s="121"/>
      <c r="L660" s="122"/>
      <c r="M660" s="73"/>
      <c r="N660" s="73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0"/>
      <c r="Z660" s="120"/>
      <c r="AA660" s="120"/>
      <c r="AB660" s="120"/>
      <c r="AC660" s="120"/>
      <c r="AD660" s="120"/>
      <c r="AE660" s="120"/>
      <c r="AF660" s="120"/>
      <c r="AG660" s="120"/>
      <c r="AH660" s="120"/>
      <c r="AI660" s="120"/>
    </row>
    <row r="661" spans="1:35" ht="14.25" customHeight="1" x14ac:dyDescent="0.35">
      <c r="A661" s="120"/>
      <c r="B661" s="120"/>
      <c r="C661" s="120"/>
      <c r="D661" s="71"/>
      <c r="E661" s="72"/>
      <c r="F661" s="72"/>
      <c r="G661" s="72"/>
      <c r="H661" s="72"/>
      <c r="I661" s="73"/>
      <c r="J661" s="73"/>
      <c r="K661" s="121"/>
      <c r="L661" s="122"/>
      <c r="M661" s="73"/>
      <c r="N661" s="73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0"/>
      <c r="Z661" s="120"/>
      <c r="AA661" s="120"/>
      <c r="AB661" s="120"/>
      <c r="AC661" s="120"/>
      <c r="AD661" s="120"/>
      <c r="AE661" s="120"/>
      <c r="AF661" s="120"/>
      <c r="AG661" s="120"/>
      <c r="AH661" s="120"/>
      <c r="AI661" s="120"/>
    </row>
    <row r="662" spans="1:35" ht="14.25" customHeight="1" x14ac:dyDescent="0.35">
      <c r="A662" s="120"/>
      <c r="B662" s="120"/>
      <c r="C662" s="120"/>
      <c r="D662" s="71"/>
      <c r="E662" s="72"/>
      <c r="F662" s="72"/>
      <c r="G662" s="72"/>
      <c r="H662" s="72"/>
      <c r="I662" s="73"/>
      <c r="J662" s="73"/>
      <c r="K662" s="121"/>
      <c r="L662" s="122"/>
      <c r="M662" s="73"/>
      <c r="N662" s="73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0"/>
      <c r="Z662" s="120"/>
      <c r="AA662" s="120"/>
      <c r="AB662" s="120"/>
      <c r="AC662" s="120"/>
      <c r="AD662" s="120"/>
      <c r="AE662" s="120"/>
      <c r="AF662" s="120"/>
      <c r="AG662" s="120"/>
      <c r="AH662" s="120"/>
      <c r="AI662" s="120"/>
    </row>
    <row r="663" spans="1:35" ht="14.25" customHeight="1" x14ac:dyDescent="0.35">
      <c r="A663" s="120"/>
      <c r="B663" s="120"/>
      <c r="C663" s="120"/>
      <c r="D663" s="71"/>
      <c r="E663" s="72"/>
      <c r="F663" s="72"/>
      <c r="G663" s="72"/>
      <c r="H663" s="72"/>
      <c r="I663" s="73"/>
      <c r="J663" s="73"/>
      <c r="K663" s="121"/>
      <c r="L663" s="122"/>
      <c r="M663" s="73"/>
      <c r="N663" s="73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  <c r="Z663" s="120"/>
      <c r="AA663" s="120"/>
      <c r="AB663" s="120"/>
      <c r="AC663" s="120"/>
      <c r="AD663" s="120"/>
      <c r="AE663" s="120"/>
      <c r="AF663" s="120"/>
      <c r="AG663" s="120"/>
      <c r="AH663" s="120"/>
      <c r="AI663" s="120"/>
    </row>
    <row r="664" spans="1:35" ht="14.25" customHeight="1" x14ac:dyDescent="0.35">
      <c r="A664" s="120"/>
      <c r="B664" s="120"/>
      <c r="C664" s="120"/>
      <c r="D664" s="71"/>
      <c r="E664" s="72"/>
      <c r="F664" s="72"/>
      <c r="G664" s="72"/>
      <c r="H664" s="72"/>
      <c r="I664" s="73"/>
      <c r="J664" s="73"/>
      <c r="K664" s="121"/>
      <c r="L664" s="122"/>
      <c r="M664" s="73"/>
      <c r="N664" s="73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0"/>
      <c r="Z664" s="120"/>
      <c r="AA664" s="120"/>
      <c r="AB664" s="120"/>
      <c r="AC664" s="120"/>
      <c r="AD664" s="120"/>
      <c r="AE664" s="120"/>
      <c r="AF664" s="120"/>
      <c r="AG664" s="120"/>
      <c r="AH664" s="120"/>
      <c r="AI664" s="120"/>
    </row>
    <row r="665" spans="1:35" ht="14.25" customHeight="1" x14ac:dyDescent="0.35">
      <c r="A665" s="120"/>
      <c r="B665" s="120"/>
      <c r="C665" s="120"/>
      <c r="D665" s="71"/>
      <c r="E665" s="72"/>
      <c r="F665" s="72"/>
      <c r="G665" s="72"/>
      <c r="H665" s="72"/>
      <c r="I665" s="73"/>
      <c r="J665" s="73"/>
      <c r="K665" s="121"/>
      <c r="L665" s="122"/>
      <c r="M665" s="73"/>
      <c r="N665" s="73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0"/>
      <c r="Z665" s="120"/>
      <c r="AA665" s="120"/>
      <c r="AB665" s="120"/>
      <c r="AC665" s="120"/>
      <c r="AD665" s="120"/>
      <c r="AE665" s="120"/>
      <c r="AF665" s="120"/>
      <c r="AG665" s="120"/>
      <c r="AH665" s="120"/>
      <c r="AI665" s="120"/>
    </row>
    <row r="666" spans="1:35" ht="14.25" customHeight="1" x14ac:dyDescent="0.35">
      <c r="A666" s="120"/>
      <c r="B666" s="120"/>
      <c r="C666" s="120"/>
      <c r="D666" s="71"/>
      <c r="E666" s="72"/>
      <c r="F666" s="72"/>
      <c r="G666" s="72"/>
      <c r="H666" s="72"/>
      <c r="I666" s="73"/>
      <c r="J666" s="73"/>
      <c r="K666" s="121"/>
      <c r="L666" s="122"/>
      <c r="M666" s="73"/>
      <c r="N666" s="73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  <c r="Z666" s="120"/>
      <c r="AA666" s="120"/>
      <c r="AB666" s="120"/>
      <c r="AC666" s="120"/>
      <c r="AD666" s="120"/>
      <c r="AE666" s="120"/>
      <c r="AF666" s="120"/>
      <c r="AG666" s="120"/>
      <c r="AH666" s="120"/>
      <c r="AI666" s="120"/>
    </row>
    <row r="667" spans="1:35" ht="14.25" customHeight="1" x14ac:dyDescent="0.35">
      <c r="A667" s="120"/>
      <c r="B667" s="120"/>
      <c r="C667" s="120"/>
      <c r="D667" s="71"/>
      <c r="E667" s="72"/>
      <c r="F667" s="72"/>
      <c r="G667" s="72"/>
      <c r="H667" s="72"/>
      <c r="I667" s="73"/>
      <c r="J667" s="73"/>
      <c r="K667" s="121"/>
      <c r="L667" s="122"/>
      <c r="M667" s="73"/>
      <c r="N667" s="73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0"/>
      <c r="Z667" s="120"/>
      <c r="AA667" s="120"/>
      <c r="AB667" s="120"/>
      <c r="AC667" s="120"/>
      <c r="AD667" s="120"/>
      <c r="AE667" s="120"/>
      <c r="AF667" s="120"/>
      <c r="AG667" s="120"/>
      <c r="AH667" s="120"/>
      <c r="AI667" s="120"/>
    </row>
    <row r="668" spans="1:35" ht="14.25" customHeight="1" x14ac:dyDescent="0.35">
      <c r="A668" s="120"/>
      <c r="B668" s="120"/>
      <c r="C668" s="120"/>
      <c r="D668" s="71"/>
      <c r="E668" s="72"/>
      <c r="F668" s="72"/>
      <c r="G668" s="72"/>
      <c r="H668" s="72"/>
      <c r="I668" s="73"/>
      <c r="J668" s="73"/>
      <c r="K668" s="121"/>
      <c r="L668" s="122"/>
      <c r="M668" s="73"/>
      <c r="N668" s="73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0"/>
      <c r="Z668" s="120"/>
      <c r="AA668" s="120"/>
      <c r="AB668" s="120"/>
      <c r="AC668" s="120"/>
      <c r="AD668" s="120"/>
      <c r="AE668" s="120"/>
      <c r="AF668" s="120"/>
      <c r="AG668" s="120"/>
      <c r="AH668" s="120"/>
      <c r="AI668" s="120"/>
    </row>
    <row r="669" spans="1:35" ht="14.25" customHeight="1" x14ac:dyDescent="0.35">
      <c r="A669" s="120"/>
      <c r="B669" s="120"/>
      <c r="C669" s="120"/>
      <c r="D669" s="71"/>
      <c r="E669" s="72"/>
      <c r="F669" s="72"/>
      <c r="G669" s="72"/>
      <c r="H669" s="72"/>
      <c r="I669" s="73"/>
      <c r="J669" s="73"/>
      <c r="K669" s="121"/>
      <c r="L669" s="122"/>
      <c r="M669" s="73"/>
      <c r="N669" s="73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0"/>
      <c r="Z669" s="120"/>
      <c r="AA669" s="120"/>
      <c r="AB669" s="120"/>
      <c r="AC669" s="120"/>
      <c r="AD669" s="120"/>
      <c r="AE669" s="120"/>
      <c r="AF669" s="120"/>
      <c r="AG669" s="120"/>
      <c r="AH669" s="120"/>
      <c r="AI669" s="120"/>
    </row>
    <row r="670" spans="1:35" ht="14.25" customHeight="1" x14ac:dyDescent="0.35">
      <c r="A670" s="120"/>
      <c r="B670" s="120"/>
      <c r="C670" s="120"/>
      <c r="D670" s="71"/>
      <c r="E670" s="72"/>
      <c r="F670" s="72"/>
      <c r="G670" s="72"/>
      <c r="H670" s="72"/>
      <c r="I670" s="73"/>
      <c r="J670" s="73"/>
      <c r="K670" s="121"/>
      <c r="L670" s="122"/>
      <c r="M670" s="73"/>
      <c r="N670" s="73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0"/>
      <c r="Z670" s="120"/>
      <c r="AA670" s="120"/>
      <c r="AB670" s="120"/>
      <c r="AC670" s="120"/>
      <c r="AD670" s="120"/>
      <c r="AE670" s="120"/>
      <c r="AF670" s="120"/>
      <c r="AG670" s="120"/>
      <c r="AH670" s="120"/>
      <c r="AI670" s="120"/>
    </row>
    <row r="671" spans="1:35" ht="14.25" customHeight="1" x14ac:dyDescent="0.35">
      <c r="A671" s="120"/>
      <c r="B671" s="120"/>
      <c r="C671" s="120"/>
      <c r="D671" s="71"/>
      <c r="E671" s="72"/>
      <c r="F671" s="72"/>
      <c r="G671" s="72"/>
      <c r="H671" s="72"/>
      <c r="I671" s="73"/>
      <c r="J671" s="73"/>
      <c r="K671" s="121"/>
      <c r="L671" s="122"/>
      <c r="M671" s="73"/>
      <c r="N671" s="73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0"/>
      <c r="Z671" s="120"/>
      <c r="AA671" s="120"/>
      <c r="AB671" s="120"/>
      <c r="AC671" s="120"/>
      <c r="AD671" s="120"/>
      <c r="AE671" s="120"/>
      <c r="AF671" s="120"/>
      <c r="AG671" s="120"/>
      <c r="AH671" s="120"/>
      <c r="AI671" s="120"/>
    </row>
    <row r="672" spans="1:35" ht="14.25" customHeight="1" x14ac:dyDescent="0.35">
      <c r="A672" s="120"/>
      <c r="B672" s="120"/>
      <c r="C672" s="120"/>
      <c r="D672" s="71"/>
      <c r="E672" s="72"/>
      <c r="F672" s="72"/>
      <c r="G672" s="72"/>
      <c r="H672" s="72"/>
      <c r="I672" s="73"/>
      <c r="J672" s="73"/>
      <c r="K672" s="121"/>
      <c r="L672" s="122"/>
      <c r="M672" s="73"/>
      <c r="N672" s="73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0"/>
      <c r="Z672" s="120"/>
      <c r="AA672" s="120"/>
      <c r="AB672" s="120"/>
      <c r="AC672" s="120"/>
      <c r="AD672" s="120"/>
      <c r="AE672" s="120"/>
      <c r="AF672" s="120"/>
      <c r="AG672" s="120"/>
      <c r="AH672" s="120"/>
      <c r="AI672" s="120"/>
    </row>
    <row r="673" spans="1:35" ht="14.25" customHeight="1" x14ac:dyDescent="0.35">
      <c r="A673" s="120"/>
      <c r="B673" s="120"/>
      <c r="C673" s="120"/>
      <c r="D673" s="71"/>
      <c r="E673" s="72"/>
      <c r="F673" s="72"/>
      <c r="G673" s="72"/>
      <c r="H673" s="72"/>
      <c r="I673" s="73"/>
      <c r="J673" s="73"/>
      <c r="K673" s="121"/>
      <c r="L673" s="122"/>
      <c r="M673" s="73"/>
      <c r="N673" s="73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0"/>
      <c r="Z673" s="120"/>
      <c r="AA673" s="120"/>
      <c r="AB673" s="120"/>
      <c r="AC673" s="120"/>
      <c r="AD673" s="120"/>
      <c r="AE673" s="120"/>
      <c r="AF673" s="120"/>
      <c r="AG673" s="120"/>
      <c r="AH673" s="120"/>
      <c r="AI673" s="120"/>
    </row>
    <row r="674" spans="1:35" ht="14.25" customHeight="1" x14ac:dyDescent="0.35">
      <c r="A674" s="120"/>
      <c r="B674" s="120"/>
      <c r="C674" s="120"/>
      <c r="D674" s="71"/>
      <c r="E674" s="72"/>
      <c r="F674" s="72"/>
      <c r="G674" s="72"/>
      <c r="H674" s="72"/>
      <c r="I674" s="73"/>
      <c r="J674" s="73"/>
      <c r="K674" s="121"/>
      <c r="L674" s="122"/>
      <c r="M674" s="73"/>
      <c r="N674" s="73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0"/>
      <c r="Z674" s="120"/>
      <c r="AA674" s="120"/>
      <c r="AB674" s="120"/>
      <c r="AC674" s="120"/>
      <c r="AD674" s="120"/>
      <c r="AE674" s="120"/>
      <c r="AF674" s="120"/>
      <c r="AG674" s="120"/>
      <c r="AH674" s="120"/>
      <c r="AI674" s="120"/>
    </row>
    <row r="675" spans="1:35" ht="14.25" customHeight="1" x14ac:dyDescent="0.35">
      <c r="A675" s="120"/>
      <c r="B675" s="120"/>
      <c r="C675" s="120"/>
      <c r="D675" s="71"/>
      <c r="E675" s="72"/>
      <c r="F675" s="72"/>
      <c r="G675" s="72"/>
      <c r="H675" s="72"/>
      <c r="I675" s="73"/>
      <c r="J675" s="73"/>
      <c r="K675" s="121"/>
      <c r="L675" s="122"/>
      <c r="M675" s="73"/>
      <c r="N675" s="73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0"/>
      <c r="Z675" s="120"/>
      <c r="AA675" s="120"/>
      <c r="AB675" s="120"/>
      <c r="AC675" s="120"/>
      <c r="AD675" s="120"/>
      <c r="AE675" s="120"/>
      <c r="AF675" s="120"/>
      <c r="AG675" s="120"/>
      <c r="AH675" s="120"/>
      <c r="AI675" s="120"/>
    </row>
    <row r="676" spans="1:35" ht="14.25" customHeight="1" x14ac:dyDescent="0.35">
      <c r="A676" s="120"/>
      <c r="B676" s="120"/>
      <c r="C676" s="120"/>
      <c r="D676" s="71"/>
      <c r="E676" s="72"/>
      <c r="F676" s="72"/>
      <c r="G676" s="72"/>
      <c r="H676" s="72"/>
      <c r="I676" s="73"/>
      <c r="J676" s="73"/>
      <c r="K676" s="121"/>
      <c r="L676" s="122"/>
      <c r="M676" s="73"/>
      <c r="N676" s="73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  <c r="Z676" s="120"/>
      <c r="AA676" s="120"/>
      <c r="AB676" s="120"/>
      <c r="AC676" s="120"/>
      <c r="AD676" s="120"/>
      <c r="AE676" s="120"/>
      <c r="AF676" s="120"/>
      <c r="AG676" s="120"/>
      <c r="AH676" s="120"/>
      <c r="AI676" s="120"/>
    </row>
    <row r="677" spans="1:35" ht="14.25" customHeight="1" x14ac:dyDescent="0.35">
      <c r="A677" s="120"/>
      <c r="B677" s="120"/>
      <c r="C677" s="120"/>
      <c r="D677" s="71"/>
      <c r="E677" s="72"/>
      <c r="F677" s="72"/>
      <c r="G677" s="72"/>
      <c r="H677" s="72"/>
      <c r="I677" s="73"/>
      <c r="J677" s="73"/>
      <c r="K677" s="121"/>
      <c r="L677" s="122"/>
      <c r="M677" s="73"/>
      <c r="N677" s="73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  <c r="AA677" s="120"/>
      <c r="AB677" s="120"/>
      <c r="AC677" s="120"/>
      <c r="AD677" s="120"/>
      <c r="AE677" s="120"/>
      <c r="AF677" s="120"/>
      <c r="AG677" s="120"/>
      <c r="AH677" s="120"/>
      <c r="AI677" s="120"/>
    </row>
    <row r="678" spans="1:35" ht="14.25" customHeight="1" x14ac:dyDescent="0.35">
      <c r="A678" s="120"/>
      <c r="B678" s="120"/>
      <c r="C678" s="120"/>
      <c r="D678" s="71"/>
      <c r="E678" s="72"/>
      <c r="F678" s="72"/>
      <c r="G678" s="72"/>
      <c r="H678" s="72"/>
      <c r="I678" s="73"/>
      <c r="J678" s="73"/>
      <c r="K678" s="121"/>
      <c r="L678" s="122"/>
      <c r="M678" s="73"/>
      <c r="N678" s="73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0"/>
      <c r="Z678" s="120"/>
      <c r="AA678" s="120"/>
      <c r="AB678" s="120"/>
      <c r="AC678" s="120"/>
      <c r="AD678" s="120"/>
      <c r="AE678" s="120"/>
      <c r="AF678" s="120"/>
      <c r="AG678" s="120"/>
      <c r="AH678" s="120"/>
      <c r="AI678" s="120"/>
    </row>
    <row r="679" spans="1:35" ht="14.25" customHeight="1" x14ac:dyDescent="0.35">
      <c r="A679" s="120"/>
      <c r="B679" s="120"/>
      <c r="C679" s="120"/>
      <c r="D679" s="71"/>
      <c r="E679" s="72"/>
      <c r="F679" s="72"/>
      <c r="G679" s="72"/>
      <c r="H679" s="72"/>
      <c r="I679" s="73"/>
      <c r="J679" s="73"/>
      <c r="K679" s="121"/>
      <c r="L679" s="122"/>
      <c r="M679" s="73"/>
      <c r="N679" s="73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  <c r="Z679" s="120"/>
      <c r="AA679" s="120"/>
      <c r="AB679" s="120"/>
      <c r="AC679" s="120"/>
      <c r="AD679" s="120"/>
      <c r="AE679" s="120"/>
      <c r="AF679" s="120"/>
      <c r="AG679" s="120"/>
      <c r="AH679" s="120"/>
      <c r="AI679" s="120"/>
    </row>
    <row r="680" spans="1:35" ht="14.25" customHeight="1" x14ac:dyDescent="0.35">
      <c r="A680" s="120"/>
      <c r="B680" s="120"/>
      <c r="C680" s="120"/>
      <c r="D680" s="71"/>
      <c r="E680" s="72"/>
      <c r="F680" s="72"/>
      <c r="G680" s="72"/>
      <c r="H680" s="72"/>
      <c r="I680" s="73"/>
      <c r="J680" s="73"/>
      <c r="K680" s="121"/>
      <c r="L680" s="122"/>
      <c r="M680" s="73"/>
      <c r="N680" s="73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0"/>
      <c r="Z680" s="120"/>
      <c r="AA680" s="120"/>
      <c r="AB680" s="120"/>
      <c r="AC680" s="120"/>
      <c r="AD680" s="120"/>
      <c r="AE680" s="120"/>
      <c r="AF680" s="120"/>
      <c r="AG680" s="120"/>
      <c r="AH680" s="120"/>
      <c r="AI680" s="120"/>
    </row>
    <row r="681" spans="1:35" ht="14.25" customHeight="1" x14ac:dyDescent="0.35">
      <c r="A681" s="120"/>
      <c r="B681" s="120"/>
      <c r="C681" s="120"/>
      <c r="D681" s="71"/>
      <c r="E681" s="72"/>
      <c r="F681" s="72"/>
      <c r="G681" s="72"/>
      <c r="H681" s="72"/>
      <c r="I681" s="73"/>
      <c r="J681" s="73"/>
      <c r="K681" s="121"/>
      <c r="L681" s="122"/>
      <c r="M681" s="73"/>
      <c r="N681" s="73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0"/>
      <c r="Z681" s="120"/>
      <c r="AA681" s="120"/>
      <c r="AB681" s="120"/>
      <c r="AC681" s="120"/>
      <c r="AD681" s="120"/>
      <c r="AE681" s="120"/>
      <c r="AF681" s="120"/>
      <c r="AG681" s="120"/>
      <c r="AH681" s="120"/>
      <c r="AI681" s="120"/>
    </row>
    <row r="682" spans="1:35" ht="14.25" customHeight="1" x14ac:dyDescent="0.35">
      <c r="A682" s="120"/>
      <c r="B682" s="120"/>
      <c r="C682" s="120"/>
      <c r="D682" s="71"/>
      <c r="E682" s="72"/>
      <c r="F682" s="72"/>
      <c r="G682" s="72"/>
      <c r="H682" s="72"/>
      <c r="I682" s="73"/>
      <c r="J682" s="73"/>
      <c r="K682" s="121"/>
      <c r="L682" s="122"/>
      <c r="M682" s="73"/>
      <c r="N682" s="73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0"/>
      <c r="Z682" s="120"/>
      <c r="AA682" s="120"/>
      <c r="AB682" s="120"/>
      <c r="AC682" s="120"/>
      <c r="AD682" s="120"/>
      <c r="AE682" s="120"/>
      <c r="AF682" s="120"/>
      <c r="AG682" s="120"/>
      <c r="AH682" s="120"/>
      <c r="AI682" s="120"/>
    </row>
    <row r="683" spans="1:35" ht="14.25" customHeight="1" x14ac:dyDescent="0.35">
      <c r="A683" s="120"/>
      <c r="B683" s="120"/>
      <c r="C683" s="120"/>
      <c r="D683" s="71"/>
      <c r="E683" s="72"/>
      <c r="F683" s="72"/>
      <c r="G683" s="72"/>
      <c r="H683" s="72"/>
      <c r="I683" s="73"/>
      <c r="J683" s="73"/>
      <c r="K683" s="121"/>
      <c r="L683" s="122"/>
      <c r="M683" s="73"/>
      <c r="N683" s="73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0"/>
      <c r="Z683" s="120"/>
      <c r="AA683" s="120"/>
      <c r="AB683" s="120"/>
      <c r="AC683" s="120"/>
      <c r="AD683" s="120"/>
      <c r="AE683" s="120"/>
      <c r="AF683" s="120"/>
      <c r="AG683" s="120"/>
      <c r="AH683" s="120"/>
      <c r="AI683" s="120"/>
    </row>
    <row r="684" spans="1:35" ht="14.25" customHeight="1" x14ac:dyDescent="0.35">
      <c r="A684" s="120"/>
      <c r="B684" s="120"/>
      <c r="C684" s="120"/>
      <c r="D684" s="71"/>
      <c r="E684" s="72"/>
      <c r="F684" s="72"/>
      <c r="G684" s="72"/>
      <c r="H684" s="72"/>
      <c r="I684" s="73"/>
      <c r="J684" s="73"/>
      <c r="K684" s="121"/>
      <c r="L684" s="122"/>
      <c r="M684" s="73"/>
      <c r="N684" s="73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0"/>
      <c r="Z684" s="120"/>
      <c r="AA684" s="120"/>
      <c r="AB684" s="120"/>
      <c r="AC684" s="120"/>
      <c r="AD684" s="120"/>
      <c r="AE684" s="120"/>
      <c r="AF684" s="120"/>
      <c r="AG684" s="120"/>
      <c r="AH684" s="120"/>
      <c r="AI684" s="120"/>
    </row>
    <row r="685" spans="1:35" ht="14.25" customHeight="1" x14ac:dyDescent="0.35">
      <c r="A685" s="120"/>
      <c r="B685" s="120"/>
      <c r="C685" s="120"/>
      <c r="D685" s="71"/>
      <c r="E685" s="72"/>
      <c r="F685" s="72"/>
      <c r="G685" s="72"/>
      <c r="H685" s="72"/>
      <c r="I685" s="73"/>
      <c r="J685" s="73"/>
      <c r="K685" s="121"/>
      <c r="L685" s="122"/>
      <c r="M685" s="73"/>
      <c r="N685" s="73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0"/>
      <c r="Z685" s="120"/>
      <c r="AA685" s="120"/>
      <c r="AB685" s="120"/>
      <c r="AC685" s="120"/>
      <c r="AD685" s="120"/>
      <c r="AE685" s="120"/>
      <c r="AF685" s="120"/>
      <c r="AG685" s="120"/>
      <c r="AH685" s="120"/>
      <c r="AI685" s="120"/>
    </row>
    <row r="686" spans="1:35" ht="14.25" customHeight="1" x14ac:dyDescent="0.35">
      <c r="A686" s="120"/>
      <c r="B686" s="120"/>
      <c r="C686" s="120"/>
      <c r="D686" s="71"/>
      <c r="E686" s="72"/>
      <c r="F686" s="72"/>
      <c r="G686" s="72"/>
      <c r="H686" s="72"/>
      <c r="I686" s="73"/>
      <c r="J686" s="73"/>
      <c r="K686" s="121"/>
      <c r="L686" s="122"/>
      <c r="M686" s="73"/>
      <c r="N686" s="73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0"/>
      <c r="Z686" s="120"/>
      <c r="AA686" s="120"/>
      <c r="AB686" s="120"/>
      <c r="AC686" s="120"/>
      <c r="AD686" s="120"/>
      <c r="AE686" s="120"/>
      <c r="AF686" s="120"/>
      <c r="AG686" s="120"/>
      <c r="AH686" s="120"/>
      <c r="AI686" s="120"/>
    </row>
    <row r="687" spans="1:35" ht="14.25" customHeight="1" x14ac:dyDescent="0.35">
      <c r="A687" s="120"/>
      <c r="B687" s="120"/>
      <c r="C687" s="120"/>
      <c r="D687" s="71"/>
      <c r="E687" s="72"/>
      <c r="F687" s="72"/>
      <c r="G687" s="72"/>
      <c r="H687" s="72"/>
      <c r="I687" s="73"/>
      <c r="J687" s="73"/>
      <c r="K687" s="121"/>
      <c r="L687" s="122"/>
      <c r="M687" s="73"/>
      <c r="N687" s="73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0"/>
      <c r="Z687" s="120"/>
      <c r="AA687" s="120"/>
      <c r="AB687" s="120"/>
      <c r="AC687" s="120"/>
      <c r="AD687" s="120"/>
      <c r="AE687" s="120"/>
      <c r="AF687" s="120"/>
      <c r="AG687" s="120"/>
      <c r="AH687" s="120"/>
      <c r="AI687" s="120"/>
    </row>
    <row r="688" spans="1:35" ht="14.25" customHeight="1" x14ac:dyDescent="0.35">
      <c r="A688" s="120"/>
      <c r="B688" s="120"/>
      <c r="C688" s="120"/>
      <c r="D688" s="71"/>
      <c r="E688" s="72"/>
      <c r="F688" s="72"/>
      <c r="G688" s="72"/>
      <c r="H688" s="72"/>
      <c r="I688" s="73"/>
      <c r="J688" s="73"/>
      <c r="K688" s="121"/>
      <c r="L688" s="122"/>
      <c r="M688" s="73"/>
      <c r="N688" s="73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  <c r="Z688" s="120"/>
      <c r="AA688" s="120"/>
      <c r="AB688" s="120"/>
      <c r="AC688" s="120"/>
      <c r="AD688" s="120"/>
      <c r="AE688" s="120"/>
      <c r="AF688" s="120"/>
      <c r="AG688" s="120"/>
      <c r="AH688" s="120"/>
      <c r="AI688" s="120"/>
    </row>
    <row r="689" spans="1:35" ht="14.25" customHeight="1" x14ac:dyDescent="0.35">
      <c r="A689" s="120"/>
      <c r="B689" s="120"/>
      <c r="C689" s="120"/>
      <c r="D689" s="71"/>
      <c r="E689" s="72"/>
      <c r="F689" s="72"/>
      <c r="G689" s="72"/>
      <c r="H689" s="72"/>
      <c r="I689" s="73"/>
      <c r="J689" s="73"/>
      <c r="K689" s="121"/>
      <c r="L689" s="122"/>
      <c r="M689" s="73"/>
      <c r="N689" s="73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0"/>
      <c r="Z689" s="120"/>
      <c r="AA689" s="120"/>
      <c r="AB689" s="120"/>
      <c r="AC689" s="120"/>
      <c r="AD689" s="120"/>
      <c r="AE689" s="120"/>
      <c r="AF689" s="120"/>
      <c r="AG689" s="120"/>
      <c r="AH689" s="120"/>
      <c r="AI689" s="120"/>
    </row>
    <row r="690" spans="1:35" ht="14.25" customHeight="1" x14ac:dyDescent="0.35">
      <c r="A690" s="120"/>
      <c r="B690" s="120"/>
      <c r="C690" s="120"/>
      <c r="D690" s="71"/>
      <c r="E690" s="72"/>
      <c r="F690" s="72"/>
      <c r="G690" s="72"/>
      <c r="H690" s="72"/>
      <c r="I690" s="73"/>
      <c r="J690" s="73"/>
      <c r="K690" s="121"/>
      <c r="L690" s="122"/>
      <c r="M690" s="73"/>
      <c r="N690" s="73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0"/>
      <c r="Z690" s="120"/>
      <c r="AA690" s="120"/>
      <c r="AB690" s="120"/>
      <c r="AC690" s="120"/>
      <c r="AD690" s="120"/>
      <c r="AE690" s="120"/>
      <c r="AF690" s="120"/>
      <c r="AG690" s="120"/>
      <c r="AH690" s="120"/>
      <c r="AI690" s="120"/>
    </row>
    <row r="691" spans="1:35" ht="14.25" customHeight="1" x14ac:dyDescent="0.35">
      <c r="A691" s="120"/>
      <c r="B691" s="120"/>
      <c r="C691" s="120"/>
      <c r="D691" s="71"/>
      <c r="E691" s="72"/>
      <c r="F691" s="72"/>
      <c r="G691" s="72"/>
      <c r="H691" s="72"/>
      <c r="I691" s="73"/>
      <c r="J691" s="73"/>
      <c r="K691" s="121"/>
      <c r="L691" s="122"/>
      <c r="M691" s="73"/>
      <c r="N691" s="73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0"/>
      <c r="Z691" s="120"/>
      <c r="AA691" s="120"/>
      <c r="AB691" s="120"/>
      <c r="AC691" s="120"/>
      <c r="AD691" s="120"/>
      <c r="AE691" s="120"/>
      <c r="AF691" s="120"/>
      <c r="AG691" s="120"/>
      <c r="AH691" s="120"/>
      <c r="AI691" s="120"/>
    </row>
    <row r="692" spans="1:35" ht="14.25" customHeight="1" x14ac:dyDescent="0.35">
      <c r="A692" s="120"/>
      <c r="B692" s="120"/>
      <c r="C692" s="120"/>
      <c r="D692" s="71"/>
      <c r="E692" s="72"/>
      <c r="F692" s="72"/>
      <c r="G692" s="72"/>
      <c r="H692" s="72"/>
      <c r="I692" s="73"/>
      <c r="J692" s="73"/>
      <c r="K692" s="121"/>
      <c r="L692" s="122"/>
      <c r="M692" s="73"/>
      <c r="N692" s="73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0"/>
      <c r="Z692" s="120"/>
      <c r="AA692" s="120"/>
      <c r="AB692" s="120"/>
      <c r="AC692" s="120"/>
      <c r="AD692" s="120"/>
      <c r="AE692" s="120"/>
      <c r="AF692" s="120"/>
      <c r="AG692" s="120"/>
      <c r="AH692" s="120"/>
      <c r="AI692" s="120"/>
    </row>
    <row r="693" spans="1:35" ht="14.25" customHeight="1" x14ac:dyDescent="0.35">
      <c r="A693" s="120"/>
      <c r="B693" s="120"/>
      <c r="C693" s="120"/>
      <c r="D693" s="71"/>
      <c r="E693" s="72"/>
      <c r="F693" s="72"/>
      <c r="G693" s="72"/>
      <c r="H693" s="72"/>
      <c r="I693" s="73"/>
      <c r="J693" s="73"/>
      <c r="K693" s="121"/>
      <c r="L693" s="122"/>
      <c r="M693" s="73"/>
      <c r="N693" s="73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  <c r="Z693" s="120"/>
      <c r="AA693" s="120"/>
      <c r="AB693" s="120"/>
      <c r="AC693" s="120"/>
      <c r="AD693" s="120"/>
      <c r="AE693" s="120"/>
      <c r="AF693" s="120"/>
      <c r="AG693" s="120"/>
      <c r="AH693" s="120"/>
      <c r="AI693" s="120"/>
    </row>
    <row r="694" spans="1:35" ht="14.25" customHeight="1" x14ac:dyDescent="0.35">
      <c r="A694" s="120"/>
      <c r="B694" s="120"/>
      <c r="C694" s="120"/>
      <c r="D694" s="71"/>
      <c r="E694" s="72"/>
      <c r="F694" s="72"/>
      <c r="G694" s="72"/>
      <c r="H694" s="72"/>
      <c r="I694" s="73"/>
      <c r="J694" s="73"/>
      <c r="K694" s="121"/>
      <c r="L694" s="122"/>
      <c r="M694" s="73"/>
      <c r="N694" s="73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0"/>
      <c r="Z694" s="120"/>
      <c r="AA694" s="120"/>
      <c r="AB694" s="120"/>
      <c r="AC694" s="120"/>
      <c r="AD694" s="120"/>
      <c r="AE694" s="120"/>
      <c r="AF694" s="120"/>
      <c r="AG694" s="120"/>
      <c r="AH694" s="120"/>
      <c r="AI694" s="120"/>
    </row>
    <row r="695" spans="1:35" ht="14.25" customHeight="1" x14ac:dyDescent="0.35">
      <c r="A695" s="120"/>
      <c r="B695" s="120"/>
      <c r="C695" s="120"/>
      <c r="D695" s="71"/>
      <c r="E695" s="72"/>
      <c r="F695" s="72"/>
      <c r="G695" s="72"/>
      <c r="H695" s="72"/>
      <c r="I695" s="73"/>
      <c r="J695" s="73"/>
      <c r="K695" s="121"/>
      <c r="L695" s="122"/>
      <c r="M695" s="73"/>
      <c r="N695" s="73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0"/>
      <c r="Z695" s="120"/>
      <c r="AA695" s="120"/>
      <c r="AB695" s="120"/>
      <c r="AC695" s="120"/>
      <c r="AD695" s="120"/>
      <c r="AE695" s="120"/>
      <c r="AF695" s="120"/>
      <c r="AG695" s="120"/>
      <c r="AH695" s="120"/>
      <c r="AI695" s="120"/>
    </row>
    <row r="696" spans="1:35" ht="14.25" customHeight="1" x14ac:dyDescent="0.35">
      <c r="A696" s="120"/>
      <c r="B696" s="120"/>
      <c r="C696" s="120"/>
      <c r="D696" s="71"/>
      <c r="E696" s="72"/>
      <c r="F696" s="72"/>
      <c r="G696" s="72"/>
      <c r="H696" s="72"/>
      <c r="I696" s="73"/>
      <c r="J696" s="73"/>
      <c r="K696" s="121"/>
      <c r="L696" s="122"/>
      <c r="M696" s="73"/>
      <c r="N696" s="73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0"/>
      <c r="Z696" s="120"/>
      <c r="AA696" s="120"/>
      <c r="AB696" s="120"/>
      <c r="AC696" s="120"/>
      <c r="AD696" s="120"/>
      <c r="AE696" s="120"/>
      <c r="AF696" s="120"/>
      <c r="AG696" s="120"/>
      <c r="AH696" s="120"/>
      <c r="AI696" s="120"/>
    </row>
    <row r="697" spans="1:35" ht="14.25" customHeight="1" x14ac:dyDescent="0.35">
      <c r="A697" s="120"/>
      <c r="B697" s="120"/>
      <c r="C697" s="120"/>
      <c r="D697" s="71"/>
      <c r="E697" s="72"/>
      <c r="F697" s="72"/>
      <c r="G697" s="72"/>
      <c r="H697" s="72"/>
      <c r="I697" s="73"/>
      <c r="J697" s="73"/>
      <c r="K697" s="121"/>
      <c r="L697" s="122"/>
      <c r="M697" s="73"/>
      <c r="N697" s="73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0"/>
      <c r="Z697" s="120"/>
      <c r="AA697" s="120"/>
      <c r="AB697" s="120"/>
      <c r="AC697" s="120"/>
      <c r="AD697" s="120"/>
      <c r="AE697" s="120"/>
      <c r="AF697" s="120"/>
      <c r="AG697" s="120"/>
      <c r="AH697" s="120"/>
      <c r="AI697" s="120"/>
    </row>
    <row r="698" spans="1:35" ht="14.25" customHeight="1" x14ac:dyDescent="0.35">
      <c r="A698" s="120"/>
      <c r="B698" s="120"/>
      <c r="C698" s="120"/>
      <c r="D698" s="71"/>
      <c r="E698" s="72"/>
      <c r="F698" s="72"/>
      <c r="G698" s="72"/>
      <c r="H698" s="72"/>
      <c r="I698" s="73"/>
      <c r="J698" s="73"/>
      <c r="K698" s="121"/>
      <c r="L698" s="122"/>
      <c r="M698" s="73"/>
      <c r="N698" s="73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  <c r="Z698" s="120"/>
      <c r="AA698" s="120"/>
      <c r="AB698" s="120"/>
      <c r="AC698" s="120"/>
      <c r="AD698" s="120"/>
      <c r="AE698" s="120"/>
      <c r="AF698" s="120"/>
      <c r="AG698" s="120"/>
      <c r="AH698" s="120"/>
      <c r="AI698" s="120"/>
    </row>
    <row r="699" spans="1:35" ht="14.25" customHeight="1" x14ac:dyDescent="0.35">
      <c r="A699" s="120"/>
      <c r="B699" s="120"/>
      <c r="C699" s="120"/>
      <c r="D699" s="71"/>
      <c r="E699" s="72"/>
      <c r="F699" s="72"/>
      <c r="G699" s="72"/>
      <c r="H699" s="72"/>
      <c r="I699" s="73"/>
      <c r="J699" s="73"/>
      <c r="K699" s="121"/>
      <c r="L699" s="122"/>
      <c r="M699" s="73"/>
      <c r="N699" s="73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  <c r="Z699" s="120"/>
      <c r="AA699" s="120"/>
      <c r="AB699" s="120"/>
      <c r="AC699" s="120"/>
      <c r="AD699" s="120"/>
      <c r="AE699" s="120"/>
      <c r="AF699" s="120"/>
      <c r="AG699" s="120"/>
      <c r="AH699" s="120"/>
      <c r="AI699" s="120"/>
    </row>
    <row r="700" spans="1:35" ht="14.25" customHeight="1" x14ac:dyDescent="0.35">
      <c r="A700" s="120"/>
      <c r="B700" s="120"/>
      <c r="C700" s="120"/>
      <c r="D700" s="71"/>
      <c r="E700" s="72"/>
      <c r="F700" s="72"/>
      <c r="G700" s="72"/>
      <c r="H700" s="72"/>
      <c r="I700" s="73"/>
      <c r="J700" s="73"/>
      <c r="K700" s="121"/>
      <c r="L700" s="122"/>
      <c r="M700" s="73"/>
      <c r="N700" s="73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  <c r="Z700" s="120"/>
      <c r="AA700" s="120"/>
      <c r="AB700" s="120"/>
      <c r="AC700" s="120"/>
      <c r="AD700" s="120"/>
      <c r="AE700" s="120"/>
      <c r="AF700" s="120"/>
      <c r="AG700" s="120"/>
      <c r="AH700" s="120"/>
      <c r="AI700" s="120"/>
    </row>
    <row r="701" spans="1:35" ht="14.25" customHeight="1" x14ac:dyDescent="0.35">
      <c r="A701" s="120"/>
      <c r="B701" s="120"/>
      <c r="C701" s="120"/>
      <c r="D701" s="71"/>
      <c r="E701" s="72"/>
      <c r="F701" s="72"/>
      <c r="G701" s="72"/>
      <c r="H701" s="72"/>
      <c r="I701" s="73"/>
      <c r="J701" s="73"/>
      <c r="K701" s="121"/>
      <c r="L701" s="122"/>
      <c r="M701" s="73"/>
      <c r="N701" s="73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0"/>
      <c r="Z701" s="120"/>
      <c r="AA701" s="120"/>
      <c r="AB701" s="120"/>
      <c r="AC701" s="120"/>
      <c r="AD701" s="120"/>
      <c r="AE701" s="120"/>
      <c r="AF701" s="120"/>
      <c r="AG701" s="120"/>
      <c r="AH701" s="120"/>
      <c r="AI701" s="120"/>
    </row>
    <row r="702" spans="1:35" ht="14.25" customHeight="1" x14ac:dyDescent="0.35">
      <c r="A702" s="120"/>
      <c r="B702" s="120"/>
      <c r="C702" s="120"/>
      <c r="D702" s="71"/>
      <c r="E702" s="72"/>
      <c r="F702" s="72"/>
      <c r="G702" s="72"/>
      <c r="H702" s="72"/>
      <c r="I702" s="73"/>
      <c r="J702" s="73"/>
      <c r="K702" s="121"/>
      <c r="L702" s="122"/>
      <c r="M702" s="73"/>
      <c r="N702" s="73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0"/>
      <c r="Z702" s="120"/>
      <c r="AA702" s="120"/>
      <c r="AB702" s="120"/>
      <c r="AC702" s="120"/>
      <c r="AD702" s="120"/>
      <c r="AE702" s="120"/>
      <c r="AF702" s="120"/>
      <c r="AG702" s="120"/>
      <c r="AH702" s="120"/>
      <c r="AI702" s="120"/>
    </row>
    <row r="703" spans="1:35" ht="14.25" customHeight="1" x14ac:dyDescent="0.35">
      <c r="A703" s="120"/>
      <c r="B703" s="120"/>
      <c r="C703" s="120"/>
      <c r="D703" s="71"/>
      <c r="E703" s="72"/>
      <c r="F703" s="72"/>
      <c r="G703" s="72"/>
      <c r="H703" s="72"/>
      <c r="I703" s="73"/>
      <c r="J703" s="73"/>
      <c r="K703" s="121"/>
      <c r="L703" s="122"/>
      <c r="M703" s="73"/>
      <c r="N703" s="73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0"/>
      <c r="Z703" s="120"/>
      <c r="AA703" s="120"/>
      <c r="AB703" s="120"/>
      <c r="AC703" s="120"/>
      <c r="AD703" s="120"/>
      <c r="AE703" s="120"/>
      <c r="AF703" s="120"/>
      <c r="AG703" s="120"/>
      <c r="AH703" s="120"/>
      <c r="AI703" s="120"/>
    </row>
    <row r="704" spans="1:35" ht="14.25" customHeight="1" x14ac:dyDescent="0.35">
      <c r="A704" s="120"/>
      <c r="B704" s="120"/>
      <c r="C704" s="120"/>
      <c r="D704" s="71"/>
      <c r="E704" s="72"/>
      <c r="F704" s="72"/>
      <c r="G704" s="72"/>
      <c r="H704" s="72"/>
      <c r="I704" s="73"/>
      <c r="J704" s="73"/>
      <c r="K704" s="121"/>
      <c r="L704" s="122"/>
      <c r="M704" s="73"/>
      <c r="N704" s="73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  <c r="Z704" s="120"/>
      <c r="AA704" s="120"/>
      <c r="AB704" s="120"/>
      <c r="AC704" s="120"/>
      <c r="AD704" s="120"/>
      <c r="AE704" s="120"/>
      <c r="AF704" s="120"/>
      <c r="AG704" s="120"/>
      <c r="AH704" s="120"/>
      <c r="AI704" s="120"/>
    </row>
    <row r="705" spans="1:35" ht="14.25" customHeight="1" x14ac:dyDescent="0.35">
      <c r="A705" s="120"/>
      <c r="B705" s="120"/>
      <c r="C705" s="120"/>
      <c r="D705" s="71"/>
      <c r="E705" s="72"/>
      <c r="F705" s="72"/>
      <c r="G705" s="72"/>
      <c r="H705" s="72"/>
      <c r="I705" s="73"/>
      <c r="J705" s="73"/>
      <c r="K705" s="121"/>
      <c r="L705" s="122"/>
      <c r="M705" s="73"/>
      <c r="N705" s="73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0"/>
      <c r="Z705" s="120"/>
      <c r="AA705" s="120"/>
      <c r="AB705" s="120"/>
      <c r="AC705" s="120"/>
      <c r="AD705" s="120"/>
      <c r="AE705" s="120"/>
      <c r="AF705" s="120"/>
      <c r="AG705" s="120"/>
      <c r="AH705" s="120"/>
      <c r="AI705" s="120"/>
    </row>
    <row r="706" spans="1:35" ht="14.25" customHeight="1" x14ac:dyDescent="0.35">
      <c r="A706" s="120"/>
      <c r="B706" s="120"/>
      <c r="C706" s="120"/>
      <c r="D706" s="71"/>
      <c r="E706" s="72"/>
      <c r="F706" s="72"/>
      <c r="G706" s="72"/>
      <c r="H706" s="72"/>
      <c r="I706" s="73"/>
      <c r="J706" s="73"/>
      <c r="K706" s="121"/>
      <c r="L706" s="122"/>
      <c r="M706" s="73"/>
      <c r="N706" s="73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  <c r="Z706" s="120"/>
      <c r="AA706" s="120"/>
      <c r="AB706" s="120"/>
      <c r="AC706" s="120"/>
      <c r="AD706" s="120"/>
      <c r="AE706" s="120"/>
      <c r="AF706" s="120"/>
      <c r="AG706" s="120"/>
      <c r="AH706" s="120"/>
      <c r="AI706" s="120"/>
    </row>
    <row r="707" spans="1:35" ht="14.25" customHeight="1" x14ac:dyDescent="0.35">
      <c r="A707" s="120"/>
      <c r="B707" s="120"/>
      <c r="C707" s="120"/>
      <c r="D707" s="71"/>
      <c r="E707" s="72"/>
      <c r="F707" s="72"/>
      <c r="G707" s="72"/>
      <c r="H707" s="72"/>
      <c r="I707" s="73"/>
      <c r="J707" s="73"/>
      <c r="K707" s="121"/>
      <c r="L707" s="122"/>
      <c r="M707" s="73"/>
      <c r="N707" s="73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0"/>
      <c r="Z707" s="120"/>
      <c r="AA707" s="120"/>
      <c r="AB707" s="120"/>
      <c r="AC707" s="120"/>
      <c r="AD707" s="120"/>
      <c r="AE707" s="120"/>
      <c r="AF707" s="120"/>
      <c r="AG707" s="120"/>
      <c r="AH707" s="120"/>
      <c r="AI707" s="120"/>
    </row>
    <row r="708" spans="1:35" ht="14.25" customHeight="1" x14ac:dyDescent="0.35">
      <c r="A708" s="120"/>
      <c r="B708" s="120"/>
      <c r="C708" s="120"/>
      <c r="D708" s="71"/>
      <c r="E708" s="72"/>
      <c r="F708" s="72"/>
      <c r="G708" s="72"/>
      <c r="H708" s="72"/>
      <c r="I708" s="73"/>
      <c r="J708" s="73"/>
      <c r="K708" s="121"/>
      <c r="L708" s="122"/>
      <c r="M708" s="73"/>
      <c r="N708" s="73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0"/>
      <c r="Z708" s="120"/>
      <c r="AA708" s="120"/>
      <c r="AB708" s="120"/>
      <c r="AC708" s="120"/>
      <c r="AD708" s="120"/>
      <c r="AE708" s="120"/>
      <c r="AF708" s="120"/>
      <c r="AG708" s="120"/>
      <c r="AH708" s="120"/>
      <c r="AI708" s="120"/>
    </row>
    <row r="709" spans="1:35" ht="14.25" customHeight="1" x14ac:dyDescent="0.35">
      <c r="A709" s="120"/>
      <c r="B709" s="120"/>
      <c r="C709" s="120"/>
      <c r="D709" s="71"/>
      <c r="E709" s="72"/>
      <c r="F709" s="72"/>
      <c r="G709" s="72"/>
      <c r="H709" s="72"/>
      <c r="I709" s="73"/>
      <c r="J709" s="73"/>
      <c r="K709" s="121"/>
      <c r="L709" s="122"/>
      <c r="M709" s="73"/>
      <c r="N709" s="73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0"/>
      <c r="Z709" s="120"/>
      <c r="AA709" s="120"/>
      <c r="AB709" s="120"/>
      <c r="AC709" s="120"/>
      <c r="AD709" s="120"/>
      <c r="AE709" s="120"/>
      <c r="AF709" s="120"/>
      <c r="AG709" s="120"/>
      <c r="AH709" s="120"/>
      <c r="AI709" s="120"/>
    </row>
    <row r="710" spans="1:35" ht="14.25" customHeight="1" x14ac:dyDescent="0.35">
      <c r="A710" s="120"/>
      <c r="B710" s="120"/>
      <c r="C710" s="120"/>
      <c r="D710" s="71"/>
      <c r="E710" s="72"/>
      <c r="F710" s="72"/>
      <c r="G710" s="72"/>
      <c r="H710" s="72"/>
      <c r="I710" s="73"/>
      <c r="J710" s="73"/>
      <c r="K710" s="121"/>
      <c r="L710" s="122"/>
      <c r="M710" s="73"/>
      <c r="N710" s="73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  <c r="Z710" s="120"/>
      <c r="AA710" s="120"/>
      <c r="AB710" s="120"/>
      <c r="AC710" s="120"/>
      <c r="AD710" s="120"/>
      <c r="AE710" s="120"/>
      <c r="AF710" s="120"/>
      <c r="AG710" s="120"/>
      <c r="AH710" s="120"/>
      <c r="AI710" s="120"/>
    </row>
    <row r="711" spans="1:35" ht="14.25" customHeight="1" x14ac:dyDescent="0.35">
      <c r="A711" s="120"/>
      <c r="B711" s="120"/>
      <c r="C711" s="120"/>
      <c r="D711" s="71"/>
      <c r="E711" s="72"/>
      <c r="F711" s="72"/>
      <c r="G711" s="72"/>
      <c r="H711" s="72"/>
      <c r="I711" s="73"/>
      <c r="J711" s="73"/>
      <c r="K711" s="121"/>
      <c r="L711" s="122"/>
      <c r="M711" s="73"/>
      <c r="N711" s="73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0"/>
      <c r="Z711" s="120"/>
      <c r="AA711" s="120"/>
      <c r="AB711" s="120"/>
      <c r="AC711" s="120"/>
      <c r="AD711" s="120"/>
      <c r="AE711" s="120"/>
      <c r="AF711" s="120"/>
      <c r="AG711" s="120"/>
      <c r="AH711" s="120"/>
      <c r="AI711" s="120"/>
    </row>
    <row r="712" spans="1:35" ht="14.25" customHeight="1" x14ac:dyDescent="0.35">
      <c r="A712" s="120"/>
      <c r="B712" s="120"/>
      <c r="C712" s="120"/>
      <c r="D712" s="71"/>
      <c r="E712" s="72"/>
      <c r="F712" s="72"/>
      <c r="G712" s="72"/>
      <c r="H712" s="72"/>
      <c r="I712" s="73"/>
      <c r="J712" s="73"/>
      <c r="K712" s="121"/>
      <c r="L712" s="122"/>
      <c r="M712" s="73"/>
      <c r="N712" s="73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0"/>
      <c r="Z712" s="120"/>
      <c r="AA712" s="120"/>
      <c r="AB712" s="120"/>
      <c r="AC712" s="120"/>
      <c r="AD712" s="120"/>
      <c r="AE712" s="120"/>
      <c r="AF712" s="120"/>
      <c r="AG712" s="120"/>
      <c r="AH712" s="120"/>
      <c r="AI712" s="120"/>
    </row>
    <row r="713" spans="1:35" ht="14.25" customHeight="1" x14ac:dyDescent="0.35">
      <c r="A713" s="120"/>
      <c r="B713" s="120"/>
      <c r="C713" s="120"/>
      <c r="D713" s="71"/>
      <c r="E713" s="72"/>
      <c r="F713" s="72"/>
      <c r="G713" s="72"/>
      <c r="H713" s="72"/>
      <c r="I713" s="73"/>
      <c r="J713" s="73"/>
      <c r="K713" s="121"/>
      <c r="L713" s="122"/>
      <c r="M713" s="73"/>
      <c r="N713" s="73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0"/>
      <c r="Z713" s="120"/>
      <c r="AA713" s="120"/>
      <c r="AB713" s="120"/>
      <c r="AC713" s="120"/>
      <c r="AD713" s="120"/>
      <c r="AE713" s="120"/>
      <c r="AF713" s="120"/>
      <c r="AG713" s="120"/>
      <c r="AH713" s="120"/>
      <c r="AI713" s="120"/>
    </row>
    <row r="714" spans="1:35" ht="14.25" customHeight="1" x14ac:dyDescent="0.35">
      <c r="A714" s="120"/>
      <c r="B714" s="120"/>
      <c r="C714" s="120"/>
      <c r="D714" s="71"/>
      <c r="E714" s="72"/>
      <c r="F714" s="72"/>
      <c r="G714" s="72"/>
      <c r="H714" s="72"/>
      <c r="I714" s="73"/>
      <c r="J714" s="73"/>
      <c r="K714" s="121"/>
      <c r="L714" s="122"/>
      <c r="M714" s="73"/>
      <c r="N714" s="73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  <c r="Z714" s="120"/>
      <c r="AA714" s="120"/>
      <c r="AB714" s="120"/>
      <c r="AC714" s="120"/>
      <c r="AD714" s="120"/>
      <c r="AE714" s="120"/>
      <c r="AF714" s="120"/>
      <c r="AG714" s="120"/>
      <c r="AH714" s="120"/>
      <c r="AI714" s="120"/>
    </row>
    <row r="715" spans="1:35" ht="14.25" customHeight="1" x14ac:dyDescent="0.35">
      <c r="A715" s="120"/>
      <c r="B715" s="120"/>
      <c r="C715" s="120"/>
      <c r="D715" s="71"/>
      <c r="E715" s="72"/>
      <c r="F715" s="72"/>
      <c r="G715" s="72"/>
      <c r="H715" s="72"/>
      <c r="I715" s="73"/>
      <c r="J715" s="73"/>
      <c r="K715" s="121"/>
      <c r="L715" s="122"/>
      <c r="M715" s="73"/>
      <c r="N715" s="73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0"/>
      <c r="Z715" s="120"/>
      <c r="AA715" s="120"/>
      <c r="AB715" s="120"/>
      <c r="AC715" s="120"/>
      <c r="AD715" s="120"/>
      <c r="AE715" s="120"/>
      <c r="AF715" s="120"/>
      <c r="AG715" s="120"/>
      <c r="AH715" s="120"/>
      <c r="AI715" s="120"/>
    </row>
    <row r="716" spans="1:35" ht="14.25" customHeight="1" x14ac:dyDescent="0.35">
      <c r="A716" s="120"/>
      <c r="B716" s="120"/>
      <c r="C716" s="120"/>
      <c r="D716" s="71"/>
      <c r="E716" s="72"/>
      <c r="F716" s="72"/>
      <c r="G716" s="72"/>
      <c r="H716" s="72"/>
      <c r="I716" s="73"/>
      <c r="J716" s="73"/>
      <c r="K716" s="121"/>
      <c r="L716" s="122"/>
      <c r="M716" s="73"/>
      <c r="N716" s="73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0"/>
      <c r="Z716" s="120"/>
      <c r="AA716" s="120"/>
      <c r="AB716" s="120"/>
      <c r="AC716" s="120"/>
      <c r="AD716" s="120"/>
      <c r="AE716" s="120"/>
      <c r="AF716" s="120"/>
      <c r="AG716" s="120"/>
      <c r="AH716" s="120"/>
      <c r="AI716" s="120"/>
    </row>
    <row r="717" spans="1:35" ht="14.25" customHeight="1" x14ac:dyDescent="0.35">
      <c r="A717" s="120"/>
      <c r="B717" s="120"/>
      <c r="C717" s="120"/>
      <c r="D717" s="71"/>
      <c r="E717" s="72"/>
      <c r="F717" s="72"/>
      <c r="G717" s="72"/>
      <c r="H717" s="72"/>
      <c r="I717" s="73"/>
      <c r="J717" s="73"/>
      <c r="K717" s="121"/>
      <c r="L717" s="122"/>
      <c r="M717" s="73"/>
      <c r="N717" s="73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0"/>
      <c r="Z717" s="120"/>
      <c r="AA717" s="120"/>
      <c r="AB717" s="120"/>
      <c r="AC717" s="120"/>
      <c r="AD717" s="120"/>
      <c r="AE717" s="120"/>
      <c r="AF717" s="120"/>
      <c r="AG717" s="120"/>
      <c r="AH717" s="120"/>
      <c r="AI717" s="120"/>
    </row>
    <row r="718" spans="1:35" ht="14.25" customHeight="1" x14ac:dyDescent="0.35">
      <c r="A718" s="120"/>
      <c r="B718" s="120"/>
      <c r="C718" s="120"/>
      <c r="D718" s="71"/>
      <c r="E718" s="72"/>
      <c r="F718" s="72"/>
      <c r="G718" s="72"/>
      <c r="H718" s="72"/>
      <c r="I718" s="73"/>
      <c r="J718" s="73"/>
      <c r="K718" s="121"/>
      <c r="L718" s="122"/>
      <c r="M718" s="73"/>
      <c r="N718" s="73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  <c r="Z718" s="120"/>
      <c r="AA718" s="120"/>
      <c r="AB718" s="120"/>
      <c r="AC718" s="120"/>
      <c r="AD718" s="120"/>
      <c r="AE718" s="120"/>
      <c r="AF718" s="120"/>
      <c r="AG718" s="120"/>
      <c r="AH718" s="120"/>
      <c r="AI718" s="120"/>
    </row>
    <row r="719" spans="1:35" ht="14.25" customHeight="1" x14ac:dyDescent="0.35">
      <c r="A719" s="120"/>
      <c r="B719" s="120"/>
      <c r="C719" s="120"/>
      <c r="D719" s="71"/>
      <c r="E719" s="72"/>
      <c r="F719" s="72"/>
      <c r="G719" s="72"/>
      <c r="H719" s="72"/>
      <c r="I719" s="73"/>
      <c r="J719" s="73"/>
      <c r="K719" s="121"/>
      <c r="L719" s="122"/>
      <c r="M719" s="73"/>
      <c r="N719" s="73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0"/>
      <c r="Z719" s="120"/>
      <c r="AA719" s="120"/>
      <c r="AB719" s="120"/>
      <c r="AC719" s="120"/>
      <c r="AD719" s="120"/>
      <c r="AE719" s="120"/>
      <c r="AF719" s="120"/>
      <c r="AG719" s="120"/>
      <c r="AH719" s="120"/>
      <c r="AI719" s="120"/>
    </row>
    <row r="720" spans="1:35" ht="14.25" customHeight="1" x14ac:dyDescent="0.35">
      <c r="A720" s="120"/>
      <c r="B720" s="120"/>
      <c r="C720" s="120"/>
      <c r="D720" s="71"/>
      <c r="E720" s="72"/>
      <c r="F720" s="72"/>
      <c r="G720" s="72"/>
      <c r="H720" s="72"/>
      <c r="I720" s="73"/>
      <c r="J720" s="73"/>
      <c r="K720" s="121"/>
      <c r="L720" s="122"/>
      <c r="M720" s="73"/>
      <c r="N720" s="73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0"/>
      <c r="Z720" s="120"/>
      <c r="AA720" s="120"/>
      <c r="AB720" s="120"/>
      <c r="AC720" s="120"/>
      <c r="AD720" s="120"/>
      <c r="AE720" s="120"/>
      <c r="AF720" s="120"/>
      <c r="AG720" s="120"/>
      <c r="AH720" s="120"/>
      <c r="AI720" s="120"/>
    </row>
    <row r="721" spans="1:35" ht="14.25" customHeight="1" x14ac:dyDescent="0.35">
      <c r="A721" s="120"/>
      <c r="B721" s="120"/>
      <c r="C721" s="120"/>
      <c r="D721" s="71"/>
      <c r="E721" s="72"/>
      <c r="F721" s="72"/>
      <c r="G721" s="72"/>
      <c r="H721" s="72"/>
      <c r="I721" s="73"/>
      <c r="J721" s="73"/>
      <c r="K721" s="121"/>
      <c r="L721" s="122"/>
      <c r="M721" s="73"/>
      <c r="N721" s="73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0"/>
      <c r="Z721" s="120"/>
      <c r="AA721" s="120"/>
      <c r="AB721" s="120"/>
      <c r="AC721" s="120"/>
      <c r="AD721" s="120"/>
      <c r="AE721" s="120"/>
      <c r="AF721" s="120"/>
      <c r="AG721" s="120"/>
      <c r="AH721" s="120"/>
      <c r="AI721" s="120"/>
    </row>
    <row r="722" spans="1:35" ht="14.25" customHeight="1" x14ac:dyDescent="0.35">
      <c r="A722" s="120"/>
      <c r="B722" s="120"/>
      <c r="C722" s="120"/>
      <c r="D722" s="71"/>
      <c r="E722" s="72"/>
      <c r="F722" s="72"/>
      <c r="G722" s="72"/>
      <c r="H722" s="72"/>
      <c r="I722" s="73"/>
      <c r="J722" s="73"/>
      <c r="K722" s="121"/>
      <c r="L722" s="122"/>
      <c r="M722" s="73"/>
      <c r="N722" s="73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0"/>
      <c r="Z722" s="120"/>
      <c r="AA722" s="120"/>
      <c r="AB722" s="120"/>
      <c r="AC722" s="120"/>
      <c r="AD722" s="120"/>
      <c r="AE722" s="120"/>
      <c r="AF722" s="120"/>
      <c r="AG722" s="120"/>
      <c r="AH722" s="120"/>
      <c r="AI722" s="120"/>
    </row>
    <row r="723" spans="1:35" ht="14.25" customHeight="1" x14ac:dyDescent="0.35">
      <c r="A723" s="120"/>
      <c r="B723" s="120"/>
      <c r="C723" s="120"/>
      <c r="D723" s="71"/>
      <c r="E723" s="72"/>
      <c r="F723" s="72"/>
      <c r="G723" s="72"/>
      <c r="H723" s="72"/>
      <c r="I723" s="73"/>
      <c r="J723" s="73"/>
      <c r="K723" s="121"/>
      <c r="L723" s="122"/>
      <c r="M723" s="73"/>
      <c r="N723" s="73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0"/>
      <c r="Z723" s="120"/>
      <c r="AA723" s="120"/>
      <c r="AB723" s="120"/>
      <c r="AC723" s="120"/>
      <c r="AD723" s="120"/>
      <c r="AE723" s="120"/>
      <c r="AF723" s="120"/>
      <c r="AG723" s="120"/>
      <c r="AH723" s="120"/>
      <c r="AI723" s="120"/>
    </row>
    <row r="724" spans="1:35" ht="14.25" customHeight="1" x14ac:dyDescent="0.35">
      <c r="A724" s="120"/>
      <c r="B724" s="120"/>
      <c r="C724" s="120"/>
      <c r="D724" s="71"/>
      <c r="E724" s="72"/>
      <c r="F724" s="72"/>
      <c r="G724" s="72"/>
      <c r="H724" s="72"/>
      <c r="I724" s="73"/>
      <c r="J724" s="73"/>
      <c r="K724" s="121"/>
      <c r="L724" s="122"/>
      <c r="M724" s="73"/>
      <c r="N724" s="73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0"/>
      <c r="Z724" s="120"/>
      <c r="AA724" s="120"/>
      <c r="AB724" s="120"/>
      <c r="AC724" s="120"/>
      <c r="AD724" s="120"/>
      <c r="AE724" s="120"/>
      <c r="AF724" s="120"/>
      <c r="AG724" s="120"/>
      <c r="AH724" s="120"/>
      <c r="AI724" s="120"/>
    </row>
    <row r="725" spans="1:35" ht="14.25" customHeight="1" x14ac:dyDescent="0.35">
      <c r="A725" s="120"/>
      <c r="B725" s="120"/>
      <c r="C725" s="120"/>
      <c r="D725" s="71"/>
      <c r="E725" s="72"/>
      <c r="F725" s="72"/>
      <c r="G725" s="72"/>
      <c r="H725" s="72"/>
      <c r="I725" s="73"/>
      <c r="J725" s="73"/>
      <c r="K725" s="121"/>
      <c r="L725" s="122"/>
      <c r="M725" s="73"/>
      <c r="N725" s="73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0"/>
      <c r="Z725" s="120"/>
      <c r="AA725" s="120"/>
      <c r="AB725" s="120"/>
      <c r="AC725" s="120"/>
      <c r="AD725" s="120"/>
      <c r="AE725" s="120"/>
      <c r="AF725" s="120"/>
      <c r="AG725" s="120"/>
      <c r="AH725" s="120"/>
      <c r="AI725" s="120"/>
    </row>
    <row r="726" spans="1:35" ht="14.25" customHeight="1" x14ac:dyDescent="0.35">
      <c r="A726" s="120"/>
      <c r="B726" s="120"/>
      <c r="C726" s="120"/>
      <c r="D726" s="71"/>
      <c r="E726" s="72"/>
      <c r="F726" s="72"/>
      <c r="G726" s="72"/>
      <c r="H726" s="72"/>
      <c r="I726" s="73"/>
      <c r="J726" s="73"/>
      <c r="K726" s="121"/>
      <c r="L726" s="122"/>
      <c r="M726" s="73"/>
      <c r="N726" s="73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  <c r="Z726" s="120"/>
      <c r="AA726" s="120"/>
      <c r="AB726" s="120"/>
      <c r="AC726" s="120"/>
      <c r="AD726" s="120"/>
      <c r="AE726" s="120"/>
      <c r="AF726" s="120"/>
      <c r="AG726" s="120"/>
      <c r="AH726" s="120"/>
      <c r="AI726" s="120"/>
    </row>
    <row r="727" spans="1:35" ht="14.25" customHeight="1" x14ac:dyDescent="0.35">
      <c r="A727" s="120"/>
      <c r="B727" s="120"/>
      <c r="C727" s="120"/>
      <c r="D727" s="71"/>
      <c r="E727" s="72"/>
      <c r="F727" s="72"/>
      <c r="G727" s="72"/>
      <c r="H727" s="72"/>
      <c r="I727" s="73"/>
      <c r="J727" s="73"/>
      <c r="K727" s="121"/>
      <c r="L727" s="122"/>
      <c r="M727" s="73"/>
      <c r="N727" s="73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0"/>
      <c r="Z727" s="120"/>
      <c r="AA727" s="120"/>
      <c r="AB727" s="120"/>
      <c r="AC727" s="120"/>
      <c r="AD727" s="120"/>
      <c r="AE727" s="120"/>
      <c r="AF727" s="120"/>
      <c r="AG727" s="120"/>
      <c r="AH727" s="120"/>
      <c r="AI727" s="120"/>
    </row>
    <row r="728" spans="1:35" ht="14.25" customHeight="1" x14ac:dyDescent="0.35">
      <c r="A728" s="120"/>
      <c r="B728" s="120"/>
      <c r="C728" s="120"/>
      <c r="D728" s="71"/>
      <c r="E728" s="72"/>
      <c r="F728" s="72"/>
      <c r="G728" s="72"/>
      <c r="H728" s="72"/>
      <c r="I728" s="73"/>
      <c r="J728" s="73"/>
      <c r="K728" s="121"/>
      <c r="L728" s="122"/>
      <c r="M728" s="73"/>
      <c r="N728" s="73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  <c r="Z728" s="120"/>
      <c r="AA728" s="120"/>
      <c r="AB728" s="120"/>
      <c r="AC728" s="120"/>
      <c r="AD728" s="120"/>
      <c r="AE728" s="120"/>
      <c r="AF728" s="120"/>
      <c r="AG728" s="120"/>
      <c r="AH728" s="120"/>
      <c r="AI728" s="120"/>
    </row>
    <row r="729" spans="1:35" ht="14.25" customHeight="1" x14ac:dyDescent="0.35">
      <c r="A729" s="120"/>
      <c r="B729" s="120"/>
      <c r="C729" s="120"/>
      <c r="D729" s="71"/>
      <c r="E729" s="72"/>
      <c r="F729" s="72"/>
      <c r="G729" s="72"/>
      <c r="H729" s="72"/>
      <c r="I729" s="73"/>
      <c r="J729" s="73"/>
      <c r="K729" s="121"/>
      <c r="L729" s="122"/>
      <c r="M729" s="73"/>
      <c r="N729" s="73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0"/>
      <c r="Z729" s="120"/>
      <c r="AA729" s="120"/>
      <c r="AB729" s="120"/>
      <c r="AC729" s="120"/>
      <c r="AD729" s="120"/>
      <c r="AE729" s="120"/>
      <c r="AF729" s="120"/>
      <c r="AG729" s="120"/>
      <c r="AH729" s="120"/>
      <c r="AI729" s="120"/>
    </row>
    <row r="730" spans="1:35" ht="14.25" customHeight="1" x14ac:dyDescent="0.35">
      <c r="A730" s="120"/>
      <c r="B730" s="120"/>
      <c r="C730" s="120"/>
      <c r="D730" s="71"/>
      <c r="E730" s="72"/>
      <c r="F730" s="72"/>
      <c r="G730" s="72"/>
      <c r="H730" s="72"/>
      <c r="I730" s="73"/>
      <c r="J730" s="73"/>
      <c r="K730" s="121"/>
      <c r="L730" s="122"/>
      <c r="M730" s="73"/>
      <c r="N730" s="73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  <c r="Z730" s="120"/>
      <c r="AA730" s="120"/>
      <c r="AB730" s="120"/>
      <c r="AC730" s="120"/>
      <c r="AD730" s="120"/>
      <c r="AE730" s="120"/>
      <c r="AF730" s="120"/>
      <c r="AG730" s="120"/>
      <c r="AH730" s="120"/>
      <c r="AI730" s="120"/>
    </row>
    <row r="731" spans="1:35" ht="14.25" customHeight="1" x14ac:dyDescent="0.35">
      <c r="A731" s="120"/>
      <c r="B731" s="120"/>
      <c r="C731" s="120"/>
      <c r="D731" s="71"/>
      <c r="E731" s="72"/>
      <c r="F731" s="72"/>
      <c r="G731" s="72"/>
      <c r="H731" s="72"/>
      <c r="I731" s="73"/>
      <c r="J731" s="73"/>
      <c r="K731" s="121"/>
      <c r="L731" s="122"/>
      <c r="M731" s="73"/>
      <c r="N731" s="73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0"/>
      <c r="Z731" s="120"/>
      <c r="AA731" s="120"/>
      <c r="AB731" s="120"/>
      <c r="AC731" s="120"/>
      <c r="AD731" s="120"/>
      <c r="AE731" s="120"/>
      <c r="AF731" s="120"/>
      <c r="AG731" s="120"/>
      <c r="AH731" s="120"/>
      <c r="AI731" s="120"/>
    </row>
    <row r="732" spans="1:35" ht="14.25" customHeight="1" x14ac:dyDescent="0.35">
      <c r="A732" s="120"/>
      <c r="B732" s="120"/>
      <c r="C732" s="120"/>
      <c r="D732" s="71"/>
      <c r="E732" s="72"/>
      <c r="F732" s="72"/>
      <c r="G732" s="72"/>
      <c r="H732" s="72"/>
      <c r="I732" s="73"/>
      <c r="J732" s="73"/>
      <c r="K732" s="121"/>
      <c r="L732" s="122"/>
      <c r="M732" s="73"/>
      <c r="N732" s="73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0"/>
      <c r="Z732" s="120"/>
      <c r="AA732" s="120"/>
      <c r="AB732" s="120"/>
      <c r="AC732" s="120"/>
      <c r="AD732" s="120"/>
      <c r="AE732" s="120"/>
      <c r="AF732" s="120"/>
      <c r="AG732" s="120"/>
      <c r="AH732" s="120"/>
      <c r="AI732" s="120"/>
    </row>
    <row r="733" spans="1:35" ht="14.25" customHeight="1" x14ac:dyDescent="0.35">
      <c r="A733" s="120"/>
      <c r="B733" s="120"/>
      <c r="C733" s="120"/>
      <c r="D733" s="71"/>
      <c r="E733" s="72"/>
      <c r="F733" s="72"/>
      <c r="G733" s="72"/>
      <c r="H733" s="72"/>
      <c r="I733" s="73"/>
      <c r="J733" s="73"/>
      <c r="K733" s="121"/>
      <c r="L733" s="122"/>
      <c r="M733" s="73"/>
      <c r="N733" s="73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0"/>
      <c r="Z733" s="120"/>
      <c r="AA733" s="120"/>
      <c r="AB733" s="120"/>
      <c r="AC733" s="120"/>
      <c r="AD733" s="120"/>
      <c r="AE733" s="120"/>
      <c r="AF733" s="120"/>
      <c r="AG733" s="120"/>
      <c r="AH733" s="120"/>
      <c r="AI733" s="120"/>
    </row>
    <row r="734" spans="1:35" ht="14.25" customHeight="1" x14ac:dyDescent="0.35">
      <c r="A734" s="120"/>
      <c r="B734" s="120"/>
      <c r="C734" s="120"/>
      <c r="D734" s="71"/>
      <c r="E734" s="72"/>
      <c r="F734" s="72"/>
      <c r="G734" s="72"/>
      <c r="H734" s="72"/>
      <c r="I734" s="73"/>
      <c r="J734" s="73"/>
      <c r="K734" s="121"/>
      <c r="L734" s="122"/>
      <c r="M734" s="73"/>
      <c r="N734" s="73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0"/>
      <c r="Z734" s="120"/>
      <c r="AA734" s="120"/>
      <c r="AB734" s="120"/>
      <c r="AC734" s="120"/>
      <c r="AD734" s="120"/>
      <c r="AE734" s="120"/>
      <c r="AF734" s="120"/>
      <c r="AG734" s="120"/>
      <c r="AH734" s="120"/>
      <c r="AI734" s="120"/>
    </row>
    <row r="735" spans="1:35" ht="14.25" customHeight="1" x14ac:dyDescent="0.35">
      <c r="A735" s="120"/>
      <c r="B735" s="120"/>
      <c r="C735" s="120"/>
      <c r="D735" s="71"/>
      <c r="E735" s="72"/>
      <c r="F735" s="72"/>
      <c r="G735" s="72"/>
      <c r="H735" s="72"/>
      <c r="I735" s="73"/>
      <c r="J735" s="73"/>
      <c r="K735" s="121"/>
      <c r="L735" s="122"/>
      <c r="M735" s="73"/>
      <c r="N735" s="73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  <c r="Z735" s="120"/>
      <c r="AA735" s="120"/>
      <c r="AB735" s="120"/>
      <c r="AC735" s="120"/>
      <c r="AD735" s="120"/>
      <c r="AE735" s="120"/>
      <c r="AF735" s="120"/>
      <c r="AG735" s="120"/>
      <c r="AH735" s="120"/>
      <c r="AI735" s="120"/>
    </row>
    <row r="736" spans="1:35" ht="14.25" customHeight="1" x14ac:dyDescent="0.35">
      <c r="A736" s="120"/>
      <c r="B736" s="120"/>
      <c r="C736" s="120"/>
      <c r="D736" s="71"/>
      <c r="E736" s="72"/>
      <c r="F736" s="72"/>
      <c r="G736" s="72"/>
      <c r="H736" s="72"/>
      <c r="I736" s="73"/>
      <c r="J736" s="73"/>
      <c r="K736" s="121"/>
      <c r="L736" s="122"/>
      <c r="M736" s="73"/>
      <c r="N736" s="73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0"/>
      <c r="Z736" s="120"/>
      <c r="AA736" s="120"/>
      <c r="AB736" s="120"/>
      <c r="AC736" s="120"/>
      <c r="AD736" s="120"/>
      <c r="AE736" s="120"/>
      <c r="AF736" s="120"/>
      <c r="AG736" s="120"/>
      <c r="AH736" s="120"/>
      <c r="AI736" s="120"/>
    </row>
    <row r="737" spans="1:35" ht="14.25" customHeight="1" x14ac:dyDescent="0.35">
      <c r="A737" s="120"/>
      <c r="B737" s="120"/>
      <c r="C737" s="120"/>
      <c r="D737" s="71"/>
      <c r="E737" s="72"/>
      <c r="F737" s="72"/>
      <c r="G737" s="72"/>
      <c r="H737" s="72"/>
      <c r="I737" s="73"/>
      <c r="J737" s="73"/>
      <c r="K737" s="121"/>
      <c r="L737" s="122"/>
      <c r="M737" s="73"/>
      <c r="N737" s="73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0"/>
      <c r="Z737" s="120"/>
      <c r="AA737" s="120"/>
      <c r="AB737" s="120"/>
      <c r="AC737" s="120"/>
      <c r="AD737" s="120"/>
      <c r="AE737" s="120"/>
      <c r="AF737" s="120"/>
      <c r="AG737" s="120"/>
      <c r="AH737" s="120"/>
      <c r="AI737" s="120"/>
    </row>
    <row r="738" spans="1:35" ht="14.25" customHeight="1" x14ac:dyDescent="0.35">
      <c r="A738" s="120"/>
      <c r="B738" s="120"/>
      <c r="C738" s="120"/>
      <c r="D738" s="71"/>
      <c r="E738" s="72"/>
      <c r="F738" s="72"/>
      <c r="G738" s="72"/>
      <c r="H738" s="72"/>
      <c r="I738" s="73"/>
      <c r="J738" s="73"/>
      <c r="K738" s="121"/>
      <c r="L738" s="122"/>
      <c r="M738" s="73"/>
      <c r="N738" s="73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0"/>
      <c r="Z738" s="120"/>
      <c r="AA738" s="120"/>
      <c r="AB738" s="120"/>
      <c r="AC738" s="120"/>
      <c r="AD738" s="120"/>
      <c r="AE738" s="120"/>
      <c r="AF738" s="120"/>
      <c r="AG738" s="120"/>
      <c r="AH738" s="120"/>
      <c r="AI738" s="120"/>
    </row>
    <row r="739" spans="1:35" ht="14.25" customHeight="1" x14ac:dyDescent="0.35">
      <c r="A739" s="120"/>
      <c r="B739" s="120"/>
      <c r="C739" s="120"/>
      <c r="D739" s="71"/>
      <c r="E739" s="72"/>
      <c r="F739" s="72"/>
      <c r="G739" s="72"/>
      <c r="H739" s="72"/>
      <c r="I739" s="73"/>
      <c r="J739" s="73"/>
      <c r="K739" s="121"/>
      <c r="L739" s="122"/>
      <c r="M739" s="73"/>
      <c r="N739" s="73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  <c r="Z739" s="120"/>
      <c r="AA739" s="120"/>
      <c r="AB739" s="120"/>
      <c r="AC739" s="120"/>
      <c r="AD739" s="120"/>
      <c r="AE739" s="120"/>
      <c r="AF739" s="120"/>
      <c r="AG739" s="120"/>
      <c r="AH739" s="120"/>
      <c r="AI739" s="120"/>
    </row>
    <row r="740" spans="1:35" ht="14.25" customHeight="1" x14ac:dyDescent="0.35">
      <c r="A740" s="120"/>
      <c r="B740" s="120"/>
      <c r="C740" s="120"/>
      <c r="D740" s="71"/>
      <c r="E740" s="72"/>
      <c r="F740" s="72"/>
      <c r="G740" s="72"/>
      <c r="H740" s="72"/>
      <c r="I740" s="73"/>
      <c r="J740" s="73"/>
      <c r="K740" s="121"/>
      <c r="L740" s="122"/>
      <c r="M740" s="73"/>
      <c r="N740" s="73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0"/>
      <c r="Z740" s="120"/>
      <c r="AA740" s="120"/>
      <c r="AB740" s="120"/>
      <c r="AC740" s="120"/>
      <c r="AD740" s="120"/>
      <c r="AE740" s="120"/>
      <c r="AF740" s="120"/>
      <c r="AG740" s="120"/>
      <c r="AH740" s="120"/>
      <c r="AI740" s="120"/>
    </row>
    <row r="741" spans="1:35" ht="14.25" customHeight="1" x14ac:dyDescent="0.35">
      <c r="A741" s="120"/>
      <c r="B741" s="120"/>
      <c r="C741" s="120"/>
      <c r="D741" s="71"/>
      <c r="E741" s="72"/>
      <c r="F741" s="72"/>
      <c r="G741" s="72"/>
      <c r="H741" s="72"/>
      <c r="I741" s="73"/>
      <c r="J741" s="73"/>
      <c r="K741" s="121"/>
      <c r="L741" s="122"/>
      <c r="M741" s="73"/>
      <c r="N741" s="73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0"/>
      <c r="Z741" s="120"/>
      <c r="AA741" s="120"/>
      <c r="AB741" s="120"/>
      <c r="AC741" s="120"/>
      <c r="AD741" s="120"/>
      <c r="AE741" s="120"/>
      <c r="AF741" s="120"/>
      <c r="AG741" s="120"/>
      <c r="AH741" s="120"/>
      <c r="AI741" s="120"/>
    </row>
    <row r="742" spans="1:35" ht="14.25" customHeight="1" x14ac:dyDescent="0.35">
      <c r="A742" s="120"/>
      <c r="B742" s="120"/>
      <c r="C742" s="120"/>
      <c r="D742" s="71"/>
      <c r="E742" s="72"/>
      <c r="F742" s="72"/>
      <c r="G742" s="72"/>
      <c r="H742" s="72"/>
      <c r="I742" s="73"/>
      <c r="J742" s="73"/>
      <c r="K742" s="121"/>
      <c r="L742" s="122"/>
      <c r="M742" s="73"/>
      <c r="N742" s="73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0"/>
      <c r="Z742" s="120"/>
      <c r="AA742" s="120"/>
      <c r="AB742" s="120"/>
      <c r="AC742" s="120"/>
      <c r="AD742" s="120"/>
      <c r="AE742" s="120"/>
      <c r="AF742" s="120"/>
      <c r="AG742" s="120"/>
      <c r="AH742" s="120"/>
      <c r="AI742" s="120"/>
    </row>
    <row r="743" spans="1:35" ht="14.25" customHeight="1" x14ac:dyDescent="0.35">
      <c r="A743" s="120"/>
      <c r="B743" s="120"/>
      <c r="C743" s="120"/>
      <c r="D743" s="71"/>
      <c r="E743" s="72"/>
      <c r="F743" s="72"/>
      <c r="G743" s="72"/>
      <c r="H743" s="72"/>
      <c r="I743" s="73"/>
      <c r="J743" s="73"/>
      <c r="K743" s="121"/>
      <c r="L743" s="122"/>
      <c r="M743" s="73"/>
      <c r="N743" s="73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0"/>
      <c r="Z743" s="120"/>
      <c r="AA743" s="120"/>
      <c r="AB743" s="120"/>
      <c r="AC743" s="120"/>
      <c r="AD743" s="120"/>
      <c r="AE743" s="120"/>
      <c r="AF743" s="120"/>
      <c r="AG743" s="120"/>
      <c r="AH743" s="120"/>
      <c r="AI743" s="120"/>
    </row>
    <row r="744" spans="1:35" ht="14.25" customHeight="1" x14ac:dyDescent="0.35">
      <c r="A744" s="120"/>
      <c r="B744" s="120"/>
      <c r="C744" s="120"/>
      <c r="D744" s="71"/>
      <c r="E744" s="72"/>
      <c r="F744" s="72"/>
      <c r="G744" s="72"/>
      <c r="H744" s="72"/>
      <c r="I744" s="73"/>
      <c r="J744" s="73"/>
      <c r="K744" s="121"/>
      <c r="L744" s="122"/>
      <c r="M744" s="73"/>
      <c r="N744" s="73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  <c r="Z744" s="120"/>
      <c r="AA744" s="120"/>
      <c r="AB744" s="120"/>
      <c r="AC744" s="120"/>
      <c r="AD744" s="120"/>
      <c r="AE744" s="120"/>
      <c r="AF744" s="120"/>
      <c r="AG744" s="120"/>
      <c r="AH744" s="120"/>
      <c r="AI744" s="120"/>
    </row>
    <row r="745" spans="1:35" ht="14.25" customHeight="1" x14ac:dyDescent="0.35">
      <c r="A745" s="120"/>
      <c r="B745" s="120"/>
      <c r="C745" s="120"/>
      <c r="D745" s="71"/>
      <c r="E745" s="72"/>
      <c r="F745" s="72"/>
      <c r="G745" s="72"/>
      <c r="H745" s="72"/>
      <c r="I745" s="73"/>
      <c r="J745" s="73"/>
      <c r="K745" s="121"/>
      <c r="L745" s="122"/>
      <c r="M745" s="73"/>
      <c r="N745" s="73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  <c r="Z745" s="120"/>
      <c r="AA745" s="120"/>
      <c r="AB745" s="120"/>
      <c r="AC745" s="120"/>
      <c r="AD745" s="120"/>
      <c r="AE745" s="120"/>
      <c r="AF745" s="120"/>
      <c r="AG745" s="120"/>
      <c r="AH745" s="120"/>
      <c r="AI745" s="120"/>
    </row>
    <row r="746" spans="1:35" ht="14.25" customHeight="1" x14ac:dyDescent="0.35">
      <c r="A746" s="120"/>
      <c r="B746" s="120"/>
      <c r="C746" s="120"/>
      <c r="D746" s="71"/>
      <c r="E746" s="72"/>
      <c r="F746" s="72"/>
      <c r="G746" s="72"/>
      <c r="H746" s="72"/>
      <c r="I746" s="73"/>
      <c r="J746" s="73"/>
      <c r="K746" s="121"/>
      <c r="L746" s="122"/>
      <c r="M746" s="73"/>
      <c r="N746" s="73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0"/>
      <c r="Z746" s="120"/>
      <c r="AA746" s="120"/>
      <c r="AB746" s="120"/>
      <c r="AC746" s="120"/>
      <c r="AD746" s="120"/>
      <c r="AE746" s="120"/>
      <c r="AF746" s="120"/>
      <c r="AG746" s="120"/>
      <c r="AH746" s="120"/>
      <c r="AI746" s="120"/>
    </row>
    <row r="747" spans="1:35" ht="14.25" customHeight="1" x14ac:dyDescent="0.35">
      <c r="A747" s="120"/>
      <c r="B747" s="120"/>
      <c r="C747" s="120"/>
      <c r="D747" s="71"/>
      <c r="E747" s="72"/>
      <c r="F747" s="72"/>
      <c r="G747" s="72"/>
      <c r="H747" s="72"/>
      <c r="I747" s="73"/>
      <c r="J747" s="73"/>
      <c r="K747" s="121"/>
      <c r="L747" s="122"/>
      <c r="M747" s="73"/>
      <c r="N747" s="73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0"/>
      <c r="Z747" s="120"/>
      <c r="AA747" s="120"/>
      <c r="AB747" s="120"/>
      <c r="AC747" s="120"/>
      <c r="AD747" s="120"/>
      <c r="AE747" s="120"/>
      <c r="AF747" s="120"/>
      <c r="AG747" s="120"/>
      <c r="AH747" s="120"/>
      <c r="AI747" s="120"/>
    </row>
    <row r="748" spans="1:35" ht="14.25" customHeight="1" x14ac:dyDescent="0.35">
      <c r="A748" s="120"/>
      <c r="B748" s="120"/>
      <c r="C748" s="120"/>
      <c r="D748" s="71"/>
      <c r="E748" s="72"/>
      <c r="F748" s="72"/>
      <c r="G748" s="72"/>
      <c r="H748" s="72"/>
      <c r="I748" s="73"/>
      <c r="J748" s="73"/>
      <c r="K748" s="121"/>
      <c r="L748" s="122"/>
      <c r="M748" s="73"/>
      <c r="N748" s="73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0"/>
      <c r="Z748" s="120"/>
      <c r="AA748" s="120"/>
      <c r="AB748" s="120"/>
      <c r="AC748" s="120"/>
      <c r="AD748" s="120"/>
      <c r="AE748" s="120"/>
      <c r="AF748" s="120"/>
      <c r="AG748" s="120"/>
      <c r="AH748" s="120"/>
      <c r="AI748" s="120"/>
    </row>
    <row r="749" spans="1:35" ht="14.25" customHeight="1" x14ac:dyDescent="0.35">
      <c r="A749" s="120"/>
      <c r="B749" s="120"/>
      <c r="C749" s="120"/>
      <c r="D749" s="71"/>
      <c r="E749" s="72"/>
      <c r="F749" s="72"/>
      <c r="G749" s="72"/>
      <c r="H749" s="72"/>
      <c r="I749" s="73"/>
      <c r="J749" s="73"/>
      <c r="K749" s="121"/>
      <c r="L749" s="122"/>
      <c r="M749" s="73"/>
      <c r="N749" s="73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0"/>
      <c r="Z749" s="120"/>
      <c r="AA749" s="120"/>
      <c r="AB749" s="120"/>
      <c r="AC749" s="120"/>
      <c r="AD749" s="120"/>
      <c r="AE749" s="120"/>
      <c r="AF749" s="120"/>
      <c r="AG749" s="120"/>
      <c r="AH749" s="120"/>
      <c r="AI749" s="120"/>
    </row>
    <row r="750" spans="1:35" ht="14.25" customHeight="1" x14ac:dyDescent="0.35">
      <c r="A750" s="120"/>
      <c r="B750" s="120"/>
      <c r="C750" s="120"/>
      <c r="D750" s="71"/>
      <c r="E750" s="72"/>
      <c r="F750" s="72"/>
      <c r="G750" s="72"/>
      <c r="H750" s="72"/>
      <c r="I750" s="73"/>
      <c r="J750" s="73"/>
      <c r="K750" s="121"/>
      <c r="L750" s="122"/>
      <c r="M750" s="73"/>
      <c r="N750" s="73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0"/>
      <c r="Z750" s="120"/>
      <c r="AA750" s="120"/>
      <c r="AB750" s="120"/>
      <c r="AC750" s="120"/>
      <c r="AD750" s="120"/>
      <c r="AE750" s="120"/>
      <c r="AF750" s="120"/>
      <c r="AG750" s="120"/>
      <c r="AH750" s="120"/>
      <c r="AI750" s="120"/>
    </row>
    <row r="751" spans="1:35" ht="14.25" customHeight="1" x14ac:dyDescent="0.35">
      <c r="A751" s="120"/>
      <c r="B751" s="120"/>
      <c r="C751" s="120"/>
      <c r="D751" s="71"/>
      <c r="E751" s="72"/>
      <c r="F751" s="72"/>
      <c r="G751" s="72"/>
      <c r="H751" s="72"/>
      <c r="I751" s="73"/>
      <c r="J751" s="73"/>
      <c r="K751" s="121"/>
      <c r="L751" s="122"/>
      <c r="M751" s="73"/>
      <c r="N751" s="73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  <c r="Z751" s="120"/>
      <c r="AA751" s="120"/>
      <c r="AB751" s="120"/>
      <c r="AC751" s="120"/>
      <c r="AD751" s="120"/>
      <c r="AE751" s="120"/>
      <c r="AF751" s="120"/>
      <c r="AG751" s="120"/>
      <c r="AH751" s="120"/>
      <c r="AI751" s="120"/>
    </row>
    <row r="752" spans="1:35" ht="14.25" customHeight="1" x14ac:dyDescent="0.35">
      <c r="A752" s="120"/>
      <c r="B752" s="120"/>
      <c r="C752" s="120"/>
      <c r="D752" s="71"/>
      <c r="E752" s="72"/>
      <c r="F752" s="72"/>
      <c r="G752" s="72"/>
      <c r="H752" s="72"/>
      <c r="I752" s="73"/>
      <c r="J752" s="73"/>
      <c r="K752" s="121"/>
      <c r="L752" s="122"/>
      <c r="M752" s="73"/>
      <c r="N752" s="73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0"/>
      <c r="Z752" s="120"/>
      <c r="AA752" s="120"/>
      <c r="AB752" s="120"/>
      <c r="AC752" s="120"/>
      <c r="AD752" s="120"/>
      <c r="AE752" s="120"/>
      <c r="AF752" s="120"/>
      <c r="AG752" s="120"/>
      <c r="AH752" s="120"/>
      <c r="AI752" s="120"/>
    </row>
    <row r="753" spans="1:35" ht="14.25" customHeight="1" x14ac:dyDescent="0.35">
      <c r="A753" s="120"/>
      <c r="B753" s="120"/>
      <c r="C753" s="120"/>
      <c r="D753" s="71"/>
      <c r="E753" s="72"/>
      <c r="F753" s="72"/>
      <c r="G753" s="72"/>
      <c r="H753" s="72"/>
      <c r="I753" s="73"/>
      <c r="J753" s="73"/>
      <c r="K753" s="121"/>
      <c r="L753" s="122"/>
      <c r="M753" s="73"/>
      <c r="N753" s="73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  <c r="Z753" s="120"/>
      <c r="AA753" s="120"/>
      <c r="AB753" s="120"/>
      <c r="AC753" s="120"/>
      <c r="AD753" s="120"/>
      <c r="AE753" s="120"/>
      <c r="AF753" s="120"/>
      <c r="AG753" s="120"/>
      <c r="AH753" s="120"/>
      <c r="AI753" s="120"/>
    </row>
    <row r="754" spans="1:35" ht="14.25" customHeight="1" x14ac:dyDescent="0.35">
      <c r="A754" s="120"/>
      <c r="B754" s="120"/>
      <c r="C754" s="120"/>
      <c r="D754" s="71"/>
      <c r="E754" s="72"/>
      <c r="F754" s="72"/>
      <c r="G754" s="72"/>
      <c r="H754" s="72"/>
      <c r="I754" s="73"/>
      <c r="J754" s="73"/>
      <c r="K754" s="121"/>
      <c r="L754" s="122"/>
      <c r="M754" s="73"/>
      <c r="N754" s="73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0"/>
      <c r="Z754" s="120"/>
      <c r="AA754" s="120"/>
      <c r="AB754" s="120"/>
      <c r="AC754" s="120"/>
      <c r="AD754" s="120"/>
      <c r="AE754" s="120"/>
      <c r="AF754" s="120"/>
      <c r="AG754" s="120"/>
      <c r="AH754" s="120"/>
      <c r="AI754" s="120"/>
    </row>
    <row r="755" spans="1:35" ht="14.25" customHeight="1" x14ac:dyDescent="0.35">
      <c r="A755" s="120"/>
      <c r="B755" s="120"/>
      <c r="C755" s="120"/>
      <c r="D755" s="71"/>
      <c r="E755" s="72"/>
      <c r="F755" s="72"/>
      <c r="G755" s="72"/>
      <c r="H755" s="72"/>
      <c r="I755" s="73"/>
      <c r="J755" s="73"/>
      <c r="K755" s="121"/>
      <c r="L755" s="122"/>
      <c r="M755" s="73"/>
      <c r="N755" s="73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0"/>
      <c r="Z755" s="120"/>
      <c r="AA755" s="120"/>
      <c r="AB755" s="120"/>
      <c r="AC755" s="120"/>
      <c r="AD755" s="120"/>
      <c r="AE755" s="120"/>
      <c r="AF755" s="120"/>
      <c r="AG755" s="120"/>
      <c r="AH755" s="120"/>
      <c r="AI755" s="120"/>
    </row>
    <row r="756" spans="1:35" ht="14.25" customHeight="1" x14ac:dyDescent="0.35">
      <c r="A756" s="120"/>
      <c r="B756" s="120"/>
      <c r="C756" s="120"/>
      <c r="D756" s="71"/>
      <c r="E756" s="72"/>
      <c r="F756" s="72"/>
      <c r="G756" s="72"/>
      <c r="H756" s="72"/>
      <c r="I756" s="73"/>
      <c r="J756" s="73"/>
      <c r="K756" s="121"/>
      <c r="L756" s="122"/>
      <c r="M756" s="73"/>
      <c r="N756" s="73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0"/>
      <c r="Z756" s="120"/>
      <c r="AA756" s="120"/>
      <c r="AB756" s="120"/>
      <c r="AC756" s="120"/>
      <c r="AD756" s="120"/>
      <c r="AE756" s="120"/>
      <c r="AF756" s="120"/>
      <c r="AG756" s="120"/>
      <c r="AH756" s="120"/>
      <c r="AI756" s="120"/>
    </row>
    <row r="757" spans="1:35" ht="14.25" customHeight="1" x14ac:dyDescent="0.35">
      <c r="A757" s="120"/>
      <c r="B757" s="120"/>
      <c r="C757" s="120"/>
      <c r="D757" s="71"/>
      <c r="E757" s="72"/>
      <c r="F757" s="72"/>
      <c r="G757" s="72"/>
      <c r="H757" s="72"/>
      <c r="I757" s="73"/>
      <c r="J757" s="73"/>
      <c r="K757" s="121"/>
      <c r="L757" s="122"/>
      <c r="M757" s="73"/>
      <c r="N757" s="73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0"/>
      <c r="Z757" s="120"/>
      <c r="AA757" s="120"/>
      <c r="AB757" s="120"/>
      <c r="AC757" s="120"/>
      <c r="AD757" s="120"/>
      <c r="AE757" s="120"/>
      <c r="AF757" s="120"/>
      <c r="AG757" s="120"/>
      <c r="AH757" s="120"/>
      <c r="AI757" s="120"/>
    </row>
    <row r="758" spans="1:35" ht="14.25" customHeight="1" x14ac:dyDescent="0.35">
      <c r="A758" s="120"/>
      <c r="B758" s="120"/>
      <c r="C758" s="120"/>
      <c r="D758" s="71"/>
      <c r="E758" s="72"/>
      <c r="F758" s="72"/>
      <c r="G758" s="72"/>
      <c r="H758" s="72"/>
      <c r="I758" s="73"/>
      <c r="J758" s="73"/>
      <c r="K758" s="121"/>
      <c r="L758" s="122"/>
      <c r="M758" s="73"/>
      <c r="N758" s="73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0"/>
      <c r="Z758" s="120"/>
      <c r="AA758" s="120"/>
      <c r="AB758" s="120"/>
      <c r="AC758" s="120"/>
      <c r="AD758" s="120"/>
      <c r="AE758" s="120"/>
      <c r="AF758" s="120"/>
      <c r="AG758" s="120"/>
      <c r="AH758" s="120"/>
      <c r="AI758" s="120"/>
    </row>
    <row r="759" spans="1:35" ht="14.25" customHeight="1" x14ac:dyDescent="0.35">
      <c r="A759" s="120"/>
      <c r="B759" s="120"/>
      <c r="C759" s="120"/>
      <c r="D759" s="71"/>
      <c r="E759" s="72"/>
      <c r="F759" s="72"/>
      <c r="G759" s="72"/>
      <c r="H759" s="72"/>
      <c r="I759" s="73"/>
      <c r="J759" s="73"/>
      <c r="K759" s="121"/>
      <c r="L759" s="122"/>
      <c r="M759" s="73"/>
      <c r="N759" s="73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0"/>
      <c r="Z759" s="120"/>
      <c r="AA759" s="120"/>
      <c r="AB759" s="120"/>
      <c r="AC759" s="120"/>
      <c r="AD759" s="120"/>
      <c r="AE759" s="120"/>
      <c r="AF759" s="120"/>
      <c r="AG759" s="120"/>
      <c r="AH759" s="120"/>
      <c r="AI759" s="120"/>
    </row>
    <row r="760" spans="1:35" ht="14.25" customHeight="1" x14ac:dyDescent="0.35">
      <c r="A760" s="120"/>
      <c r="B760" s="120"/>
      <c r="C760" s="120"/>
      <c r="D760" s="71"/>
      <c r="E760" s="72"/>
      <c r="F760" s="72"/>
      <c r="G760" s="72"/>
      <c r="H760" s="72"/>
      <c r="I760" s="73"/>
      <c r="J760" s="73"/>
      <c r="K760" s="121"/>
      <c r="L760" s="122"/>
      <c r="M760" s="73"/>
      <c r="N760" s="73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0"/>
      <c r="Z760" s="120"/>
      <c r="AA760" s="120"/>
      <c r="AB760" s="120"/>
      <c r="AC760" s="120"/>
      <c r="AD760" s="120"/>
      <c r="AE760" s="120"/>
      <c r="AF760" s="120"/>
      <c r="AG760" s="120"/>
      <c r="AH760" s="120"/>
      <c r="AI760" s="120"/>
    </row>
    <row r="761" spans="1:35" ht="14.25" customHeight="1" x14ac:dyDescent="0.35">
      <c r="A761" s="120"/>
      <c r="B761" s="120"/>
      <c r="C761" s="120"/>
      <c r="D761" s="71"/>
      <c r="E761" s="72"/>
      <c r="F761" s="72"/>
      <c r="G761" s="72"/>
      <c r="H761" s="72"/>
      <c r="I761" s="73"/>
      <c r="J761" s="73"/>
      <c r="K761" s="121"/>
      <c r="L761" s="122"/>
      <c r="M761" s="73"/>
      <c r="N761" s="73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0"/>
      <c r="Z761" s="120"/>
      <c r="AA761" s="120"/>
      <c r="AB761" s="120"/>
      <c r="AC761" s="120"/>
      <c r="AD761" s="120"/>
      <c r="AE761" s="120"/>
      <c r="AF761" s="120"/>
      <c r="AG761" s="120"/>
      <c r="AH761" s="120"/>
      <c r="AI761" s="120"/>
    </row>
    <row r="762" spans="1:35" ht="14.25" customHeight="1" x14ac:dyDescent="0.35">
      <c r="A762" s="120"/>
      <c r="B762" s="120"/>
      <c r="C762" s="120"/>
      <c r="D762" s="71"/>
      <c r="E762" s="72"/>
      <c r="F762" s="72"/>
      <c r="G762" s="72"/>
      <c r="H762" s="72"/>
      <c r="I762" s="73"/>
      <c r="J762" s="73"/>
      <c r="K762" s="121"/>
      <c r="L762" s="122"/>
      <c r="M762" s="73"/>
      <c r="N762" s="73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0"/>
      <c r="Z762" s="120"/>
      <c r="AA762" s="120"/>
      <c r="AB762" s="120"/>
      <c r="AC762" s="120"/>
      <c r="AD762" s="120"/>
      <c r="AE762" s="120"/>
      <c r="AF762" s="120"/>
      <c r="AG762" s="120"/>
      <c r="AH762" s="120"/>
      <c r="AI762" s="120"/>
    </row>
    <row r="763" spans="1:35" ht="14.25" customHeight="1" x14ac:dyDescent="0.35">
      <c r="A763" s="120"/>
      <c r="B763" s="120"/>
      <c r="C763" s="120"/>
      <c r="D763" s="71"/>
      <c r="E763" s="72"/>
      <c r="F763" s="72"/>
      <c r="G763" s="72"/>
      <c r="H763" s="72"/>
      <c r="I763" s="73"/>
      <c r="J763" s="73"/>
      <c r="K763" s="121"/>
      <c r="L763" s="122"/>
      <c r="M763" s="73"/>
      <c r="N763" s="73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0"/>
      <c r="Z763" s="120"/>
      <c r="AA763" s="120"/>
      <c r="AB763" s="120"/>
      <c r="AC763" s="120"/>
      <c r="AD763" s="120"/>
      <c r="AE763" s="120"/>
      <c r="AF763" s="120"/>
      <c r="AG763" s="120"/>
      <c r="AH763" s="120"/>
      <c r="AI763" s="120"/>
    </row>
    <row r="764" spans="1:35" ht="14.25" customHeight="1" x14ac:dyDescent="0.35">
      <c r="A764" s="120"/>
      <c r="B764" s="120"/>
      <c r="C764" s="120"/>
      <c r="D764" s="71"/>
      <c r="E764" s="72"/>
      <c r="F764" s="72"/>
      <c r="G764" s="72"/>
      <c r="H764" s="72"/>
      <c r="I764" s="73"/>
      <c r="J764" s="73"/>
      <c r="K764" s="121"/>
      <c r="L764" s="122"/>
      <c r="M764" s="73"/>
      <c r="N764" s="73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0"/>
      <c r="Z764" s="120"/>
      <c r="AA764" s="120"/>
      <c r="AB764" s="120"/>
      <c r="AC764" s="120"/>
      <c r="AD764" s="120"/>
      <c r="AE764" s="120"/>
      <c r="AF764" s="120"/>
      <c r="AG764" s="120"/>
      <c r="AH764" s="120"/>
      <c r="AI764" s="120"/>
    </row>
    <row r="765" spans="1:35" ht="14.25" customHeight="1" x14ac:dyDescent="0.35">
      <c r="A765" s="120"/>
      <c r="B765" s="120"/>
      <c r="C765" s="120"/>
      <c r="D765" s="71"/>
      <c r="E765" s="72"/>
      <c r="F765" s="72"/>
      <c r="G765" s="72"/>
      <c r="H765" s="72"/>
      <c r="I765" s="73"/>
      <c r="J765" s="73"/>
      <c r="K765" s="121"/>
      <c r="L765" s="122"/>
      <c r="M765" s="73"/>
      <c r="N765" s="73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0"/>
      <c r="Z765" s="120"/>
      <c r="AA765" s="120"/>
      <c r="AB765" s="120"/>
      <c r="AC765" s="120"/>
      <c r="AD765" s="120"/>
      <c r="AE765" s="120"/>
      <c r="AF765" s="120"/>
      <c r="AG765" s="120"/>
      <c r="AH765" s="120"/>
      <c r="AI765" s="120"/>
    </row>
    <row r="766" spans="1:35" ht="14.25" customHeight="1" x14ac:dyDescent="0.35">
      <c r="A766" s="120"/>
      <c r="B766" s="120"/>
      <c r="C766" s="120"/>
      <c r="D766" s="71"/>
      <c r="E766" s="72"/>
      <c r="F766" s="72"/>
      <c r="G766" s="72"/>
      <c r="H766" s="72"/>
      <c r="I766" s="73"/>
      <c r="J766" s="73"/>
      <c r="K766" s="121"/>
      <c r="L766" s="122"/>
      <c r="M766" s="73"/>
      <c r="N766" s="73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0"/>
      <c r="Z766" s="120"/>
      <c r="AA766" s="120"/>
      <c r="AB766" s="120"/>
      <c r="AC766" s="120"/>
      <c r="AD766" s="120"/>
      <c r="AE766" s="120"/>
      <c r="AF766" s="120"/>
      <c r="AG766" s="120"/>
      <c r="AH766" s="120"/>
      <c r="AI766" s="120"/>
    </row>
    <row r="767" spans="1:35" ht="14.25" customHeight="1" x14ac:dyDescent="0.35">
      <c r="A767" s="120"/>
      <c r="B767" s="120"/>
      <c r="C767" s="120"/>
      <c r="D767" s="71"/>
      <c r="E767" s="72"/>
      <c r="F767" s="72"/>
      <c r="G767" s="72"/>
      <c r="H767" s="72"/>
      <c r="I767" s="73"/>
      <c r="J767" s="73"/>
      <c r="K767" s="121"/>
      <c r="L767" s="122"/>
      <c r="M767" s="73"/>
      <c r="N767" s="73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0"/>
      <c r="Z767" s="120"/>
      <c r="AA767" s="120"/>
      <c r="AB767" s="120"/>
      <c r="AC767" s="120"/>
      <c r="AD767" s="120"/>
      <c r="AE767" s="120"/>
      <c r="AF767" s="120"/>
      <c r="AG767" s="120"/>
      <c r="AH767" s="120"/>
      <c r="AI767" s="120"/>
    </row>
    <row r="768" spans="1:35" ht="14.25" customHeight="1" x14ac:dyDescent="0.35">
      <c r="A768" s="120"/>
      <c r="B768" s="120"/>
      <c r="C768" s="120"/>
      <c r="D768" s="71"/>
      <c r="E768" s="72"/>
      <c r="F768" s="72"/>
      <c r="G768" s="72"/>
      <c r="H768" s="72"/>
      <c r="I768" s="73"/>
      <c r="J768" s="73"/>
      <c r="K768" s="121"/>
      <c r="L768" s="122"/>
      <c r="M768" s="73"/>
      <c r="N768" s="73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0"/>
      <c r="Z768" s="120"/>
      <c r="AA768" s="120"/>
      <c r="AB768" s="120"/>
      <c r="AC768" s="120"/>
      <c r="AD768" s="120"/>
      <c r="AE768" s="120"/>
      <c r="AF768" s="120"/>
      <c r="AG768" s="120"/>
      <c r="AH768" s="120"/>
      <c r="AI768" s="120"/>
    </row>
    <row r="769" spans="1:35" ht="14.25" customHeight="1" x14ac:dyDescent="0.35">
      <c r="A769" s="120"/>
      <c r="B769" s="120"/>
      <c r="C769" s="120"/>
      <c r="D769" s="71"/>
      <c r="E769" s="72"/>
      <c r="F769" s="72"/>
      <c r="G769" s="72"/>
      <c r="H769" s="72"/>
      <c r="I769" s="73"/>
      <c r="J769" s="73"/>
      <c r="K769" s="121"/>
      <c r="L769" s="122"/>
      <c r="M769" s="73"/>
      <c r="N769" s="73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0"/>
      <c r="Z769" s="120"/>
      <c r="AA769" s="120"/>
      <c r="AB769" s="120"/>
      <c r="AC769" s="120"/>
      <c r="AD769" s="120"/>
      <c r="AE769" s="120"/>
      <c r="AF769" s="120"/>
      <c r="AG769" s="120"/>
      <c r="AH769" s="120"/>
      <c r="AI769" s="120"/>
    </row>
    <row r="770" spans="1:35" ht="14.25" customHeight="1" x14ac:dyDescent="0.35">
      <c r="A770" s="120"/>
      <c r="B770" s="120"/>
      <c r="C770" s="120"/>
      <c r="D770" s="71"/>
      <c r="E770" s="72"/>
      <c r="F770" s="72"/>
      <c r="G770" s="72"/>
      <c r="H770" s="72"/>
      <c r="I770" s="73"/>
      <c r="J770" s="73"/>
      <c r="K770" s="121"/>
      <c r="L770" s="122"/>
      <c r="M770" s="73"/>
      <c r="N770" s="73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  <c r="Z770" s="120"/>
      <c r="AA770" s="120"/>
      <c r="AB770" s="120"/>
      <c r="AC770" s="120"/>
      <c r="AD770" s="120"/>
      <c r="AE770" s="120"/>
      <c r="AF770" s="120"/>
      <c r="AG770" s="120"/>
      <c r="AH770" s="120"/>
      <c r="AI770" s="120"/>
    </row>
    <row r="771" spans="1:35" ht="14.25" customHeight="1" x14ac:dyDescent="0.35">
      <c r="A771" s="120"/>
      <c r="B771" s="120"/>
      <c r="C771" s="120"/>
      <c r="D771" s="71"/>
      <c r="E771" s="72"/>
      <c r="F771" s="72"/>
      <c r="G771" s="72"/>
      <c r="H771" s="72"/>
      <c r="I771" s="73"/>
      <c r="J771" s="73"/>
      <c r="K771" s="121"/>
      <c r="L771" s="122"/>
      <c r="M771" s="73"/>
      <c r="N771" s="73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0"/>
      <c r="Z771" s="120"/>
      <c r="AA771" s="120"/>
      <c r="AB771" s="120"/>
      <c r="AC771" s="120"/>
      <c r="AD771" s="120"/>
      <c r="AE771" s="120"/>
      <c r="AF771" s="120"/>
      <c r="AG771" s="120"/>
      <c r="AH771" s="120"/>
      <c r="AI771" s="120"/>
    </row>
    <row r="772" spans="1:35" ht="14.25" customHeight="1" x14ac:dyDescent="0.35">
      <c r="A772" s="120"/>
      <c r="B772" s="120"/>
      <c r="C772" s="120"/>
      <c r="D772" s="71"/>
      <c r="E772" s="72"/>
      <c r="F772" s="72"/>
      <c r="G772" s="72"/>
      <c r="H772" s="72"/>
      <c r="I772" s="73"/>
      <c r="J772" s="73"/>
      <c r="K772" s="121"/>
      <c r="L772" s="122"/>
      <c r="M772" s="73"/>
      <c r="N772" s="73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  <c r="AA772" s="120"/>
      <c r="AB772" s="120"/>
      <c r="AC772" s="120"/>
      <c r="AD772" s="120"/>
      <c r="AE772" s="120"/>
      <c r="AF772" s="120"/>
      <c r="AG772" s="120"/>
      <c r="AH772" s="120"/>
      <c r="AI772" s="120"/>
    </row>
    <row r="773" spans="1:35" ht="14.25" customHeight="1" x14ac:dyDescent="0.35">
      <c r="A773" s="120"/>
      <c r="B773" s="120"/>
      <c r="C773" s="120"/>
      <c r="D773" s="71"/>
      <c r="E773" s="72"/>
      <c r="F773" s="72"/>
      <c r="G773" s="72"/>
      <c r="H773" s="72"/>
      <c r="I773" s="73"/>
      <c r="J773" s="73"/>
      <c r="K773" s="121"/>
      <c r="L773" s="122"/>
      <c r="M773" s="73"/>
      <c r="N773" s="73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0"/>
      <c r="Z773" s="120"/>
      <c r="AA773" s="120"/>
      <c r="AB773" s="120"/>
      <c r="AC773" s="120"/>
      <c r="AD773" s="120"/>
      <c r="AE773" s="120"/>
      <c r="AF773" s="120"/>
      <c r="AG773" s="120"/>
      <c r="AH773" s="120"/>
      <c r="AI773" s="120"/>
    </row>
    <row r="774" spans="1:35" ht="14.25" customHeight="1" x14ac:dyDescent="0.35">
      <c r="A774" s="120"/>
      <c r="B774" s="120"/>
      <c r="C774" s="120"/>
      <c r="D774" s="71"/>
      <c r="E774" s="72"/>
      <c r="F774" s="72"/>
      <c r="G774" s="72"/>
      <c r="H774" s="72"/>
      <c r="I774" s="73"/>
      <c r="J774" s="73"/>
      <c r="K774" s="121"/>
      <c r="L774" s="122"/>
      <c r="M774" s="73"/>
      <c r="N774" s="73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0"/>
      <c r="Z774" s="120"/>
      <c r="AA774" s="120"/>
      <c r="AB774" s="120"/>
      <c r="AC774" s="120"/>
      <c r="AD774" s="120"/>
      <c r="AE774" s="120"/>
      <c r="AF774" s="120"/>
      <c r="AG774" s="120"/>
      <c r="AH774" s="120"/>
      <c r="AI774" s="120"/>
    </row>
    <row r="775" spans="1:35" ht="14.25" customHeight="1" x14ac:dyDescent="0.35">
      <c r="A775" s="120"/>
      <c r="B775" s="120"/>
      <c r="C775" s="120"/>
      <c r="D775" s="71"/>
      <c r="E775" s="72"/>
      <c r="F775" s="72"/>
      <c r="G775" s="72"/>
      <c r="H775" s="72"/>
      <c r="I775" s="73"/>
      <c r="J775" s="73"/>
      <c r="K775" s="121"/>
      <c r="L775" s="122"/>
      <c r="M775" s="73"/>
      <c r="N775" s="73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0"/>
      <c r="Z775" s="120"/>
      <c r="AA775" s="120"/>
      <c r="AB775" s="120"/>
      <c r="AC775" s="120"/>
      <c r="AD775" s="120"/>
      <c r="AE775" s="120"/>
      <c r="AF775" s="120"/>
      <c r="AG775" s="120"/>
      <c r="AH775" s="120"/>
      <c r="AI775" s="120"/>
    </row>
    <row r="776" spans="1:35" ht="14.25" customHeight="1" x14ac:dyDescent="0.35">
      <c r="A776" s="120"/>
      <c r="B776" s="120"/>
      <c r="C776" s="120"/>
      <c r="D776" s="71"/>
      <c r="E776" s="72"/>
      <c r="F776" s="72"/>
      <c r="G776" s="72"/>
      <c r="H776" s="72"/>
      <c r="I776" s="73"/>
      <c r="J776" s="73"/>
      <c r="K776" s="121"/>
      <c r="L776" s="122"/>
      <c r="M776" s="73"/>
      <c r="N776" s="73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0"/>
      <c r="Z776" s="120"/>
      <c r="AA776" s="120"/>
      <c r="AB776" s="120"/>
      <c r="AC776" s="120"/>
      <c r="AD776" s="120"/>
      <c r="AE776" s="120"/>
      <c r="AF776" s="120"/>
      <c r="AG776" s="120"/>
      <c r="AH776" s="120"/>
      <c r="AI776" s="120"/>
    </row>
    <row r="777" spans="1:35" ht="14.25" customHeight="1" x14ac:dyDescent="0.35">
      <c r="A777" s="120"/>
      <c r="B777" s="120"/>
      <c r="C777" s="120"/>
      <c r="D777" s="71"/>
      <c r="E777" s="72"/>
      <c r="F777" s="72"/>
      <c r="G777" s="72"/>
      <c r="H777" s="72"/>
      <c r="I777" s="73"/>
      <c r="J777" s="73"/>
      <c r="K777" s="121"/>
      <c r="L777" s="122"/>
      <c r="M777" s="73"/>
      <c r="N777" s="73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0"/>
      <c r="Z777" s="120"/>
      <c r="AA777" s="120"/>
      <c r="AB777" s="120"/>
      <c r="AC777" s="120"/>
      <c r="AD777" s="120"/>
      <c r="AE777" s="120"/>
      <c r="AF777" s="120"/>
      <c r="AG777" s="120"/>
      <c r="AH777" s="120"/>
      <c r="AI777" s="120"/>
    </row>
    <row r="778" spans="1:35" ht="14.25" customHeight="1" x14ac:dyDescent="0.35">
      <c r="A778" s="120"/>
      <c r="B778" s="120"/>
      <c r="C778" s="120"/>
      <c r="D778" s="71"/>
      <c r="E778" s="72"/>
      <c r="F778" s="72"/>
      <c r="G778" s="72"/>
      <c r="H778" s="72"/>
      <c r="I778" s="73"/>
      <c r="J778" s="73"/>
      <c r="K778" s="121"/>
      <c r="L778" s="122"/>
      <c r="M778" s="73"/>
      <c r="N778" s="73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0"/>
      <c r="Z778" s="120"/>
      <c r="AA778" s="120"/>
      <c r="AB778" s="120"/>
      <c r="AC778" s="120"/>
      <c r="AD778" s="120"/>
      <c r="AE778" s="120"/>
      <c r="AF778" s="120"/>
      <c r="AG778" s="120"/>
      <c r="AH778" s="120"/>
      <c r="AI778" s="120"/>
    </row>
    <row r="779" spans="1:35" ht="14.25" customHeight="1" x14ac:dyDescent="0.35">
      <c r="A779" s="120"/>
      <c r="B779" s="120"/>
      <c r="C779" s="120"/>
      <c r="D779" s="71"/>
      <c r="E779" s="72"/>
      <c r="F779" s="72"/>
      <c r="G779" s="72"/>
      <c r="H779" s="72"/>
      <c r="I779" s="73"/>
      <c r="J779" s="73"/>
      <c r="K779" s="121"/>
      <c r="L779" s="122"/>
      <c r="M779" s="73"/>
      <c r="N779" s="73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0"/>
      <c r="Z779" s="120"/>
      <c r="AA779" s="120"/>
      <c r="AB779" s="120"/>
      <c r="AC779" s="120"/>
      <c r="AD779" s="120"/>
      <c r="AE779" s="120"/>
      <c r="AF779" s="120"/>
      <c r="AG779" s="120"/>
      <c r="AH779" s="120"/>
      <c r="AI779" s="120"/>
    </row>
    <row r="780" spans="1:35" ht="14.25" customHeight="1" x14ac:dyDescent="0.35">
      <c r="A780" s="120"/>
      <c r="B780" s="120"/>
      <c r="C780" s="120"/>
      <c r="D780" s="71"/>
      <c r="E780" s="72"/>
      <c r="F780" s="72"/>
      <c r="G780" s="72"/>
      <c r="H780" s="72"/>
      <c r="I780" s="73"/>
      <c r="J780" s="73"/>
      <c r="K780" s="121"/>
      <c r="L780" s="122"/>
      <c r="M780" s="73"/>
      <c r="N780" s="73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0"/>
      <c r="Z780" s="120"/>
      <c r="AA780" s="120"/>
      <c r="AB780" s="120"/>
      <c r="AC780" s="120"/>
      <c r="AD780" s="120"/>
      <c r="AE780" s="120"/>
      <c r="AF780" s="120"/>
      <c r="AG780" s="120"/>
      <c r="AH780" s="120"/>
      <c r="AI780" s="120"/>
    </row>
    <row r="781" spans="1:35" ht="14.25" customHeight="1" x14ac:dyDescent="0.35">
      <c r="A781" s="120"/>
      <c r="B781" s="120"/>
      <c r="C781" s="120"/>
      <c r="D781" s="71"/>
      <c r="E781" s="72"/>
      <c r="F781" s="72"/>
      <c r="G781" s="72"/>
      <c r="H781" s="72"/>
      <c r="I781" s="73"/>
      <c r="J781" s="73"/>
      <c r="K781" s="121"/>
      <c r="L781" s="122"/>
      <c r="M781" s="73"/>
      <c r="N781" s="73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0"/>
      <c r="Z781" s="120"/>
      <c r="AA781" s="120"/>
      <c r="AB781" s="120"/>
      <c r="AC781" s="120"/>
      <c r="AD781" s="120"/>
      <c r="AE781" s="120"/>
      <c r="AF781" s="120"/>
      <c r="AG781" s="120"/>
      <c r="AH781" s="120"/>
      <c r="AI781" s="120"/>
    </row>
    <row r="782" spans="1:35" ht="14.25" customHeight="1" x14ac:dyDescent="0.35">
      <c r="A782" s="120"/>
      <c r="B782" s="120"/>
      <c r="C782" s="120"/>
      <c r="D782" s="71"/>
      <c r="E782" s="72"/>
      <c r="F782" s="72"/>
      <c r="G782" s="72"/>
      <c r="H782" s="72"/>
      <c r="I782" s="73"/>
      <c r="J782" s="73"/>
      <c r="K782" s="121"/>
      <c r="L782" s="122"/>
      <c r="M782" s="73"/>
      <c r="N782" s="73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  <c r="Z782" s="120"/>
      <c r="AA782" s="120"/>
      <c r="AB782" s="120"/>
      <c r="AC782" s="120"/>
      <c r="AD782" s="120"/>
      <c r="AE782" s="120"/>
      <c r="AF782" s="120"/>
      <c r="AG782" s="120"/>
      <c r="AH782" s="120"/>
      <c r="AI782" s="120"/>
    </row>
    <row r="783" spans="1:35" ht="14.25" customHeight="1" x14ac:dyDescent="0.35">
      <c r="A783" s="120"/>
      <c r="B783" s="120"/>
      <c r="C783" s="120"/>
      <c r="D783" s="71"/>
      <c r="E783" s="72"/>
      <c r="F783" s="72"/>
      <c r="G783" s="72"/>
      <c r="H783" s="72"/>
      <c r="I783" s="73"/>
      <c r="J783" s="73"/>
      <c r="K783" s="121"/>
      <c r="L783" s="122"/>
      <c r="M783" s="73"/>
      <c r="N783" s="73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0"/>
      <c r="Z783" s="120"/>
      <c r="AA783" s="120"/>
      <c r="AB783" s="120"/>
      <c r="AC783" s="120"/>
      <c r="AD783" s="120"/>
      <c r="AE783" s="120"/>
      <c r="AF783" s="120"/>
      <c r="AG783" s="120"/>
      <c r="AH783" s="120"/>
      <c r="AI783" s="120"/>
    </row>
    <row r="784" spans="1:35" ht="14.25" customHeight="1" x14ac:dyDescent="0.35">
      <c r="A784" s="120"/>
      <c r="B784" s="120"/>
      <c r="C784" s="120"/>
      <c r="D784" s="71"/>
      <c r="E784" s="72"/>
      <c r="F784" s="72"/>
      <c r="G784" s="72"/>
      <c r="H784" s="72"/>
      <c r="I784" s="73"/>
      <c r="J784" s="73"/>
      <c r="K784" s="121"/>
      <c r="L784" s="122"/>
      <c r="M784" s="73"/>
      <c r="N784" s="73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0"/>
      <c r="Z784" s="120"/>
      <c r="AA784" s="120"/>
      <c r="AB784" s="120"/>
      <c r="AC784" s="120"/>
      <c r="AD784" s="120"/>
      <c r="AE784" s="120"/>
      <c r="AF784" s="120"/>
      <c r="AG784" s="120"/>
      <c r="AH784" s="120"/>
      <c r="AI784" s="120"/>
    </row>
    <row r="785" spans="1:35" ht="14.25" customHeight="1" x14ac:dyDescent="0.35">
      <c r="A785" s="120"/>
      <c r="B785" s="120"/>
      <c r="C785" s="120"/>
      <c r="D785" s="71"/>
      <c r="E785" s="72"/>
      <c r="F785" s="72"/>
      <c r="G785" s="72"/>
      <c r="H785" s="72"/>
      <c r="I785" s="73"/>
      <c r="J785" s="73"/>
      <c r="K785" s="121"/>
      <c r="L785" s="122"/>
      <c r="M785" s="73"/>
      <c r="N785" s="73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0"/>
      <c r="Z785" s="120"/>
      <c r="AA785" s="120"/>
      <c r="AB785" s="120"/>
      <c r="AC785" s="120"/>
      <c r="AD785" s="120"/>
      <c r="AE785" s="120"/>
      <c r="AF785" s="120"/>
      <c r="AG785" s="120"/>
      <c r="AH785" s="120"/>
      <c r="AI785" s="120"/>
    </row>
    <row r="786" spans="1:35" ht="14.25" customHeight="1" x14ac:dyDescent="0.35">
      <c r="A786" s="120"/>
      <c r="B786" s="120"/>
      <c r="C786" s="120"/>
      <c r="D786" s="71"/>
      <c r="E786" s="72"/>
      <c r="F786" s="72"/>
      <c r="G786" s="72"/>
      <c r="H786" s="72"/>
      <c r="I786" s="73"/>
      <c r="J786" s="73"/>
      <c r="K786" s="121"/>
      <c r="L786" s="122"/>
      <c r="M786" s="73"/>
      <c r="N786" s="73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0"/>
      <c r="Z786" s="120"/>
      <c r="AA786" s="120"/>
      <c r="AB786" s="120"/>
      <c r="AC786" s="120"/>
      <c r="AD786" s="120"/>
      <c r="AE786" s="120"/>
      <c r="AF786" s="120"/>
      <c r="AG786" s="120"/>
      <c r="AH786" s="120"/>
      <c r="AI786" s="120"/>
    </row>
    <row r="787" spans="1:35" ht="14.25" customHeight="1" x14ac:dyDescent="0.35">
      <c r="A787" s="120"/>
      <c r="B787" s="120"/>
      <c r="C787" s="120"/>
      <c r="D787" s="71"/>
      <c r="E787" s="72"/>
      <c r="F787" s="72"/>
      <c r="G787" s="72"/>
      <c r="H787" s="72"/>
      <c r="I787" s="73"/>
      <c r="J787" s="73"/>
      <c r="K787" s="121"/>
      <c r="L787" s="122"/>
      <c r="M787" s="73"/>
      <c r="N787" s="73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0"/>
      <c r="Z787" s="120"/>
      <c r="AA787" s="120"/>
      <c r="AB787" s="120"/>
      <c r="AC787" s="120"/>
      <c r="AD787" s="120"/>
      <c r="AE787" s="120"/>
      <c r="AF787" s="120"/>
      <c r="AG787" s="120"/>
      <c r="AH787" s="120"/>
      <c r="AI787" s="120"/>
    </row>
    <row r="788" spans="1:35" ht="14.25" customHeight="1" x14ac:dyDescent="0.35">
      <c r="A788" s="120"/>
      <c r="B788" s="120"/>
      <c r="C788" s="120"/>
      <c r="D788" s="71"/>
      <c r="E788" s="72"/>
      <c r="F788" s="72"/>
      <c r="G788" s="72"/>
      <c r="H788" s="72"/>
      <c r="I788" s="73"/>
      <c r="J788" s="73"/>
      <c r="K788" s="121"/>
      <c r="L788" s="122"/>
      <c r="M788" s="73"/>
      <c r="N788" s="73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  <c r="Z788" s="120"/>
      <c r="AA788" s="120"/>
      <c r="AB788" s="120"/>
      <c r="AC788" s="120"/>
      <c r="AD788" s="120"/>
      <c r="AE788" s="120"/>
      <c r="AF788" s="120"/>
      <c r="AG788" s="120"/>
      <c r="AH788" s="120"/>
      <c r="AI788" s="120"/>
    </row>
    <row r="789" spans="1:35" ht="14.25" customHeight="1" x14ac:dyDescent="0.35">
      <c r="A789" s="120"/>
      <c r="B789" s="120"/>
      <c r="C789" s="120"/>
      <c r="D789" s="71"/>
      <c r="E789" s="72"/>
      <c r="F789" s="72"/>
      <c r="G789" s="72"/>
      <c r="H789" s="72"/>
      <c r="I789" s="73"/>
      <c r="J789" s="73"/>
      <c r="K789" s="121"/>
      <c r="L789" s="122"/>
      <c r="M789" s="73"/>
      <c r="N789" s="73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0"/>
      <c r="Z789" s="120"/>
      <c r="AA789" s="120"/>
      <c r="AB789" s="120"/>
      <c r="AC789" s="120"/>
      <c r="AD789" s="120"/>
      <c r="AE789" s="120"/>
      <c r="AF789" s="120"/>
      <c r="AG789" s="120"/>
      <c r="AH789" s="120"/>
      <c r="AI789" s="120"/>
    </row>
    <row r="790" spans="1:35" ht="14.25" customHeight="1" x14ac:dyDescent="0.35">
      <c r="A790" s="120"/>
      <c r="B790" s="120"/>
      <c r="C790" s="120"/>
      <c r="D790" s="71"/>
      <c r="E790" s="72"/>
      <c r="F790" s="72"/>
      <c r="G790" s="72"/>
      <c r="H790" s="72"/>
      <c r="I790" s="73"/>
      <c r="J790" s="73"/>
      <c r="K790" s="121"/>
      <c r="L790" s="122"/>
      <c r="M790" s="73"/>
      <c r="N790" s="73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0"/>
      <c r="Z790" s="120"/>
      <c r="AA790" s="120"/>
      <c r="AB790" s="120"/>
      <c r="AC790" s="120"/>
      <c r="AD790" s="120"/>
      <c r="AE790" s="120"/>
      <c r="AF790" s="120"/>
      <c r="AG790" s="120"/>
      <c r="AH790" s="120"/>
      <c r="AI790" s="120"/>
    </row>
    <row r="791" spans="1:35" ht="14.25" customHeight="1" x14ac:dyDescent="0.35">
      <c r="A791" s="120"/>
      <c r="B791" s="120"/>
      <c r="C791" s="120"/>
      <c r="D791" s="71"/>
      <c r="E791" s="72"/>
      <c r="F791" s="72"/>
      <c r="G791" s="72"/>
      <c r="H791" s="72"/>
      <c r="I791" s="73"/>
      <c r="J791" s="73"/>
      <c r="K791" s="121"/>
      <c r="L791" s="122"/>
      <c r="M791" s="73"/>
      <c r="N791" s="73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0"/>
      <c r="Z791" s="120"/>
      <c r="AA791" s="120"/>
      <c r="AB791" s="120"/>
      <c r="AC791" s="120"/>
      <c r="AD791" s="120"/>
      <c r="AE791" s="120"/>
      <c r="AF791" s="120"/>
      <c r="AG791" s="120"/>
      <c r="AH791" s="120"/>
      <c r="AI791" s="120"/>
    </row>
    <row r="792" spans="1:35" ht="14.25" customHeight="1" x14ac:dyDescent="0.35">
      <c r="A792" s="120"/>
      <c r="B792" s="120"/>
      <c r="C792" s="120"/>
      <c r="D792" s="71"/>
      <c r="E792" s="72"/>
      <c r="F792" s="72"/>
      <c r="G792" s="72"/>
      <c r="H792" s="72"/>
      <c r="I792" s="73"/>
      <c r="J792" s="73"/>
      <c r="K792" s="121"/>
      <c r="L792" s="122"/>
      <c r="M792" s="73"/>
      <c r="N792" s="73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  <c r="Z792" s="120"/>
      <c r="AA792" s="120"/>
      <c r="AB792" s="120"/>
      <c r="AC792" s="120"/>
      <c r="AD792" s="120"/>
      <c r="AE792" s="120"/>
      <c r="AF792" s="120"/>
      <c r="AG792" s="120"/>
      <c r="AH792" s="120"/>
      <c r="AI792" s="120"/>
    </row>
    <row r="793" spans="1:35" ht="14.25" customHeight="1" x14ac:dyDescent="0.35">
      <c r="A793" s="120"/>
      <c r="B793" s="120"/>
      <c r="C793" s="120"/>
      <c r="D793" s="71"/>
      <c r="E793" s="72"/>
      <c r="F793" s="72"/>
      <c r="G793" s="72"/>
      <c r="H793" s="72"/>
      <c r="I793" s="73"/>
      <c r="J793" s="73"/>
      <c r="K793" s="121"/>
      <c r="L793" s="122"/>
      <c r="M793" s="73"/>
      <c r="N793" s="73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0"/>
      <c r="Z793" s="120"/>
      <c r="AA793" s="120"/>
      <c r="AB793" s="120"/>
      <c r="AC793" s="120"/>
      <c r="AD793" s="120"/>
      <c r="AE793" s="120"/>
      <c r="AF793" s="120"/>
      <c r="AG793" s="120"/>
      <c r="AH793" s="120"/>
      <c r="AI793" s="120"/>
    </row>
    <row r="794" spans="1:35" ht="14.25" customHeight="1" x14ac:dyDescent="0.35">
      <c r="A794" s="120"/>
      <c r="B794" s="120"/>
      <c r="C794" s="120"/>
      <c r="D794" s="71"/>
      <c r="E794" s="72"/>
      <c r="F794" s="72"/>
      <c r="G794" s="72"/>
      <c r="H794" s="72"/>
      <c r="I794" s="73"/>
      <c r="J794" s="73"/>
      <c r="K794" s="121"/>
      <c r="L794" s="122"/>
      <c r="M794" s="73"/>
      <c r="N794" s="73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0"/>
      <c r="Z794" s="120"/>
      <c r="AA794" s="120"/>
      <c r="AB794" s="120"/>
      <c r="AC794" s="120"/>
      <c r="AD794" s="120"/>
      <c r="AE794" s="120"/>
      <c r="AF794" s="120"/>
      <c r="AG794" s="120"/>
      <c r="AH794" s="120"/>
      <c r="AI794" s="120"/>
    </row>
    <row r="795" spans="1:35" ht="14.25" customHeight="1" x14ac:dyDescent="0.35">
      <c r="A795" s="120"/>
      <c r="B795" s="120"/>
      <c r="C795" s="120"/>
      <c r="D795" s="71"/>
      <c r="E795" s="72"/>
      <c r="F795" s="72"/>
      <c r="G795" s="72"/>
      <c r="H795" s="72"/>
      <c r="I795" s="73"/>
      <c r="J795" s="73"/>
      <c r="K795" s="121"/>
      <c r="L795" s="122"/>
      <c r="M795" s="73"/>
      <c r="N795" s="73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0"/>
      <c r="Z795" s="120"/>
      <c r="AA795" s="120"/>
      <c r="AB795" s="120"/>
      <c r="AC795" s="120"/>
      <c r="AD795" s="120"/>
      <c r="AE795" s="120"/>
      <c r="AF795" s="120"/>
      <c r="AG795" s="120"/>
      <c r="AH795" s="120"/>
      <c r="AI795" s="120"/>
    </row>
    <row r="796" spans="1:35" ht="14.25" customHeight="1" x14ac:dyDescent="0.35">
      <c r="A796" s="120"/>
      <c r="B796" s="120"/>
      <c r="C796" s="120"/>
      <c r="D796" s="71"/>
      <c r="E796" s="72"/>
      <c r="F796" s="72"/>
      <c r="G796" s="72"/>
      <c r="H796" s="72"/>
      <c r="I796" s="73"/>
      <c r="J796" s="73"/>
      <c r="K796" s="121"/>
      <c r="L796" s="122"/>
      <c r="M796" s="73"/>
      <c r="N796" s="73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  <c r="Z796" s="120"/>
      <c r="AA796" s="120"/>
      <c r="AB796" s="120"/>
      <c r="AC796" s="120"/>
      <c r="AD796" s="120"/>
      <c r="AE796" s="120"/>
      <c r="AF796" s="120"/>
      <c r="AG796" s="120"/>
      <c r="AH796" s="120"/>
      <c r="AI796" s="120"/>
    </row>
    <row r="797" spans="1:35" ht="14.25" customHeight="1" x14ac:dyDescent="0.35">
      <c r="A797" s="120"/>
      <c r="B797" s="120"/>
      <c r="C797" s="120"/>
      <c r="D797" s="71"/>
      <c r="E797" s="72"/>
      <c r="F797" s="72"/>
      <c r="G797" s="72"/>
      <c r="H797" s="72"/>
      <c r="I797" s="73"/>
      <c r="J797" s="73"/>
      <c r="K797" s="121"/>
      <c r="L797" s="122"/>
      <c r="M797" s="73"/>
      <c r="N797" s="73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0"/>
      <c r="Z797" s="120"/>
      <c r="AA797" s="120"/>
      <c r="AB797" s="120"/>
      <c r="AC797" s="120"/>
      <c r="AD797" s="120"/>
      <c r="AE797" s="120"/>
      <c r="AF797" s="120"/>
      <c r="AG797" s="120"/>
      <c r="AH797" s="120"/>
      <c r="AI797" s="120"/>
    </row>
    <row r="798" spans="1:35" ht="14.25" customHeight="1" x14ac:dyDescent="0.35">
      <c r="A798" s="120"/>
      <c r="B798" s="120"/>
      <c r="C798" s="120"/>
      <c r="D798" s="71"/>
      <c r="E798" s="72"/>
      <c r="F798" s="72"/>
      <c r="G798" s="72"/>
      <c r="H798" s="72"/>
      <c r="I798" s="73"/>
      <c r="J798" s="73"/>
      <c r="K798" s="121"/>
      <c r="L798" s="122"/>
      <c r="M798" s="73"/>
      <c r="N798" s="73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0"/>
      <c r="Z798" s="120"/>
      <c r="AA798" s="120"/>
      <c r="AB798" s="120"/>
      <c r="AC798" s="120"/>
      <c r="AD798" s="120"/>
      <c r="AE798" s="120"/>
      <c r="AF798" s="120"/>
      <c r="AG798" s="120"/>
      <c r="AH798" s="120"/>
      <c r="AI798" s="120"/>
    </row>
    <row r="799" spans="1:35" ht="14.25" customHeight="1" x14ac:dyDescent="0.35">
      <c r="A799" s="120"/>
      <c r="B799" s="120"/>
      <c r="C799" s="120"/>
      <c r="D799" s="71"/>
      <c r="E799" s="72"/>
      <c r="F799" s="72"/>
      <c r="G799" s="72"/>
      <c r="H799" s="72"/>
      <c r="I799" s="73"/>
      <c r="J799" s="73"/>
      <c r="K799" s="121"/>
      <c r="L799" s="122"/>
      <c r="M799" s="73"/>
      <c r="N799" s="73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  <c r="Z799" s="120"/>
      <c r="AA799" s="120"/>
      <c r="AB799" s="120"/>
      <c r="AC799" s="120"/>
      <c r="AD799" s="120"/>
      <c r="AE799" s="120"/>
      <c r="AF799" s="120"/>
      <c r="AG799" s="120"/>
      <c r="AH799" s="120"/>
      <c r="AI799" s="120"/>
    </row>
    <row r="800" spans="1:35" ht="14.25" customHeight="1" x14ac:dyDescent="0.35">
      <c r="A800" s="120"/>
      <c r="B800" s="120"/>
      <c r="C800" s="120"/>
      <c r="D800" s="71"/>
      <c r="E800" s="72"/>
      <c r="F800" s="72"/>
      <c r="G800" s="72"/>
      <c r="H800" s="72"/>
      <c r="I800" s="73"/>
      <c r="J800" s="73"/>
      <c r="K800" s="121"/>
      <c r="L800" s="122"/>
      <c r="M800" s="73"/>
      <c r="N800" s="73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  <c r="Z800" s="120"/>
      <c r="AA800" s="120"/>
      <c r="AB800" s="120"/>
      <c r="AC800" s="120"/>
      <c r="AD800" s="120"/>
      <c r="AE800" s="120"/>
      <c r="AF800" s="120"/>
      <c r="AG800" s="120"/>
      <c r="AH800" s="120"/>
      <c r="AI800" s="120"/>
    </row>
    <row r="801" spans="1:35" ht="14.25" customHeight="1" x14ac:dyDescent="0.35">
      <c r="A801" s="120"/>
      <c r="B801" s="120"/>
      <c r="C801" s="120"/>
      <c r="D801" s="71"/>
      <c r="E801" s="72"/>
      <c r="F801" s="72"/>
      <c r="G801" s="72"/>
      <c r="H801" s="72"/>
      <c r="I801" s="73"/>
      <c r="J801" s="73"/>
      <c r="K801" s="121"/>
      <c r="L801" s="122"/>
      <c r="M801" s="73"/>
      <c r="N801" s="73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  <c r="Z801" s="120"/>
      <c r="AA801" s="120"/>
      <c r="AB801" s="120"/>
      <c r="AC801" s="120"/>
      <c r="AD801" s="120"/>
      <c r="AE801" s="120"/>
      <c r="AF801" s="120"/>
      <c r="AG801" s="120"/>
      <c r="AH801" s="120"/>
      <c r="AI801" s="120"/>
    </row>
    <row r="802" spans="1:35" ht="14.25" customHeight="1" x14ac:dyDescent="0.35">
      <c r="A802" s="120"/>
      <c r="B802" s="120"/>
      <c r="C802" s="120"/>
      <c r="D802" s="71"/>
      <c r="E802" s="72"/>
      <c r="F802" s="72"/>
      <c r="G802" s="72"/>
      <c r="H802" s="72"/>
      <c r="I802" s="73"/>
      <c r="J802" s="73"/>
      <c r="K802" s="121"/>
      <c r="L802" s="122"/>
      <c r="M802" s="73"/>
      <c r="N802" s="73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0"/>
      <c r="Z802" s="120"/>
      <c r="AA802" s="120"/>
      <c r="AB802" s="120"/>
      <c r="AC802" s="120"/>
      <c r="AD802" s="120"/>
      <c r="AE802" s="120"/>
      <c r="AF802" s="120"/>
      <c r="AG802" s="120"/>
      <c r="AH802" s="120"/>
      <c r="AI802" s="120"/>
    </row>
    <row r="803" spans="1:35" ht="14.25" customHeight="1" x14ac:dyDescent="0.35">
      <c r="A803" s="120"/>
      <c r="B803" s="120"/>
      <c r="C803" s="120"/>
      <c r="D803" s="71"/>
      <c r="E803" s="72"/>
      <c r="F803" s="72"/>
      <c r="G803" s="72"/>
      <c r="H803" s="72"/>
      <c r="I803" s="73"/>
      <c r="J803" s="73"/>
      <c r="K803" s="121"/>
      <c r="L803" s="122"/>
      <c r="M803" s="73"/>
      <c r="N803" s="73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0"/>
      <c r="Z803" s="120"/>
      <c r="AA803" s="120"/>
      <c r="AB803" s="120"/>
      <c r="AC803" s="120"/>
      <c r="AD803" s="120"/>
      <c r="AE803" s="120"/>
      <c r="AF803" s="120"/>
      <c r="AG803" s="120"/>
      <c r="AH803" s="120"/>
      <c r="AI803" s="120"/>
    </row>
    <row r="804" spans="1:35" ht="14.25" customHeight="1" x14ac:dyDescent="0.35">
      <c r="A804" s="120"/>
      <c r="B804" s="120"/>
      <c r="C804" s="120"/>
      <c r="D804" s="71"/>
      <c r="E804" s="72"/>
      <c r="F804" s="72"/>
      <c r="G804" s="72"/>
      <c r="H804" s="72"/>
      <c r="I804" s="73"/>
      <c r="J804" s="73"/>
      <c r="K804" s="121"/>
      <c r="L804" s="122"/>
      <c r="M804" s="73"/>
      <c r="N804" s="73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0"/>
      <c r="Z804" s="120"/>
      <c r="AA804" s="120"/>
      <c r="AB804" s="120"/>
      <c r="AC804" s="120"/>
      <c r="AD804" s="120"/>
      <c r="AE804" s="120"/>
      <c r="AF804" s="120"/>
      <c r="AG804" s="120"/>
      <c r="AH804" s="120"/>
      <c r="AI804" s="120"/>
    </row>
    <row r="805" spans="1:35" ht="14.25" customHeight="1" x14ac:dyDescent="0.35">
      <c r="A805" s="120"/>
      <c r="B805" s="120"/>
      <c r="C805" s="120"/>
      <c r="D805" s="71"/>
      <c r="E805" s="72"/>
      <c r="F805" s="72"/>
      <c r="G805" s="72"/>
      <c r="H805" s="72"/>
      <c r="I805" s="73"/>
      <c r="J805" s="73"/>
      <c r="K805" s="121"/>
      <c r="L805" s="122"/>
      <c r="M805" s="73"/>
      <c r="N805" s="73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0"/>
      <c r="Z805" s="120"/>
      <c r="AA805" s="120"/>
      <c r="AB805" s="120"/>
      <c r="AC805" s="120"/>
      <c r="AD805" s="120"/>
      <c r="AE805" s="120"/>
      <c r="AF805" s="120"/>
      <c r="AG805" s="120"/>
      <c r="AH805" s="120"/>
      <c r="AI805" s="120"/>
    </row>
    <row r="806" spans="1:35" ht="14.25" customHeight="1" x14ac:dyDescent="0.35">
      <c r="A806" s="120"/>
      <c r="B806" s="120"/>
      <c r="C806" s="120"/>
      <c r="D806" s="71"/>
      <c r="E806" s="72"/>
      <c r="F806" s="72"/>
      <c r="G806" s="72"/>
      <c r="H806" s="72"/>
      <c r="I806" s="73"/>
      <c r="J806" s="73"/>
      <c r="K806" s="121"/>
      <c r="L806" s="122"/>
      <c r="M806" s="73"/>
      <c r="N806" s="73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0"/>
      <c r="Z806" s="120"/>
      <c r="AA806" s="120"/>
      <c r="AB806" s="120"/>
      <c r="AC806" s="120"/>
      <c r="AD806" s="120"/>
      <c r="AE806" s="120"/>
      <c r="AF806" s="120"/>
      <c r="AG806" s="120"/>
      <c r="AH806" s="120"/>
      <c r="AI806" s="120"/>
    </row>
    <row r="807" spans="1:35" ht="14.25" customHeight="1" x14ac:dyDescent="0.35">
      <c r="A807" s="120"/>
      <c r="B807" s="120"/>
      <c r="C807" s="120"/>
      <c r="D807" s="71"/>
      <c r="E807" s="72"/>
      <c r="F807" s="72"/>
      <c r="G807" s="72"/>
      <c r="H807" s="72"/>
      <c r="I807" s="73"/>
      <c r="J807" s="73"/>
      <c r="K807" s="121"/>
      <c r="L807" s="122"/>
      <c r="M807" s="73"/>
      <c r="N807" s="73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0"/>
      <c r="Z807" s="120"/>
      <c r="AA807" s="120"/>
      <c r="AB807" s="120"/>
      <c r="AC807" s="120"/>
      <c r="AD807" s="120"/>
      <c r="AE807" s="120"/>
      <c r="AF807" s="120"/>
      <c r="AG807" s="120"/>
      <c r="AH807" s="120"/>
      <c r="AI807" s="120"/>
    </row>
    <row r="808" spans="1:35" ht="14.25" customHeight="1" x14ac:dyDescent="0.35">
      <c r="A808" s="120"/>
      <c r="B808" s="120"/>
      <c r="C808" s="120"/>
      <c r="D808" s="71"/>
      <c r="E808" s="72"/>
      <c r="F808" s="72"/>
      <c r="G808" s="72"/>
      <c r="H808" s="72"/>
      <c r="I808" s="73"/>
      <c r="J808" s="73"/>
      <c r="K808" s="121"/>
      <c r="L808" s="122"/>
      <c r="M808" s="73"/>
      <c r="N808" s="73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  <c r="Z808" s="120"/>
      <c r="AA808" s="120"/>
      <c r="AB808" s="120"/>
      <c r="AC808" s="120"/>
      <c r="AD808" s="120"/>
      <c r="AE808" s="120"/>
      <c r="AF808" s="120"/>
      <c r="AG808" s="120"/>
      <c r="AH808" s="120"/>
      <c r="AI808" s="120"/>
    </row>
    <row r="809" spans="1:35" ht="14.25" customHeight="1" x14ac:dyDescent="0.35">
      <c r="A809" s="120"/>
      <c r="B809" s="120"/>
      <c r="C809" s="120"/>
      <c r="D809" s="71"/>
      <c r="E809" s="72"/>
      <c r="F809" s="72"/>
      <c r="G809" s="72"/>
      <c r="H809" s="72"/>
      <c r="I809" s="73"/>
      <c r="J809" s="73"/>
      <c r="K809" s="121"/>
      <c r="L809" s="122"/>
      <c r="M809" s="73"/>
      <c r="N809" s="73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0"/>
      <c r="Z809" s="120"/>
      <c r="AA809" s="120"/>
      <c r="AB809" s="120"/>
      <c r="AC809" s="120"/>
      <c r="AD809" s="120"/>
      <c r="AE809" s="120"/>
      <c r="AF809" s="120"/>
      <c r="AG809" s="120"/>
      <c r="AH809" s="120"/>
      <c r="AI809" s="120"/>
    </row>
    <row r="810" spans="1:35" ht="14.25" customHeight="1" x14ac:dyDescent="0.35">
      <c r="A810" s="120"/>
      <c r="B810" s="120"/>
      <c r="C810" s="120"/>
      <c r="D810" s="71"/>
      <c r="E810" s="72"/>
      <c r="F810" s="72"/>
      <c r="G810" s="72"/>
      <c r="H810" s="72"/>
      <c r="I810" s="73"/>
      <c r="J810" s="73"/>
      <c r="K810" s="121"/>
      <c r="L810" s="122"/>
      <c r="M810" s="73"/>
      <c r="N810" s="73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0"/>
      <c r="Z810" s="120"/>
      <c r="AA810" s="120"/>
      <c r="AB810" s="120"/>
      <c r="AC810" s="120"/>
      <c r="AD810" s="120"/>
      <c r="AE810" s="120"/>
      <c r="AF810" s="120"/>
      <c r="AG810" s="120"/>
      <c r="AH810" s="120"/>
      <c r="AI810" s="120"/>
    </row>
    <row r="811" spans="1:35" ht="14.25" customHeight="1" x14ac:dyDescent="0.35">
      <c r="A811" s="120"/>
      <c r="B811" s="120"/>
      <c r="C811" s="120"/>
      <c r="D811" s="71"/>
      <c r="E811" s="72"/>
      <c r="F811" s="72"/>
      <c r="G811" s="72"/>
      <c r="H811" s="72"/>
      <c r="I811" s="73"/>
      <c r="J811" s="73"/>
      <c r="K811" s="121"/>
      <c r="L811" s="122"/>
      <c r="M811" s="73"/>
      <c r="N811" s="73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0"/>
      <c r="Z811" s="120"/>
      <c r="AA811" s="120"/>
      <c r="AB811" s="120"/>
      <c r="AC811" s="120"/>
      <c r="AD811" s="120"/>
      <c r="AE811" s="120"/>
      <c r="AF811" s="120"/>
      <c r="AG811" s="120"/>
      <c r="AH811" s="120"/>
      <c r="AI811" s="120"/>
    </row>
    <row r="812" spans="1:35" ht="14.25" customHeight="1" x14ac:dyDescent="0.35">
      <c r="A812" s="120"/>
      <c r="B812" s="120"/>
      <c r="C812" s="120"/>
      <c r="D812" s="71"/>
      <c r="E812" s="72"/>
      <c r="F812" s="72"/>
      <c r="G812" s="72"/>
      <c r="H812" s="72"/>
      <c r="I812" s="73"/>
      <c r="J812" s="73"/>
      <c r="K812" s="121"/>
      <c r="L812" s="122"/>
      <c r="M812" s="73"/>
      <c r="N812" s="73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  <c r="Z812" s="120"/>
      <c r="AA812" s="120"/>
      <c r="AB812" s="120"/>
      <c r="AC812" s="120"/>
      <c r="AD812" s="120"/>
      <c r="AE812" s="120"/>
      <c r="AF812" s="120"/>
      <c r="AG812" s="120"/>
      <c r="AH812" s="120"/>
      <c r="AI812" s="120"/>
    </row>
    <row r="813" spans="1:35" ht="14.25" customHeight="1" x14ac:dyDescent="0.35">
      <c r="A813" s="120"/>
      <c r="B813" s="120"/>
      <c r="C813" s="120"/>
      <c r="D813" s="71"/>
      <c r="E813" s="72"/>
      <c r="F813" s="72"/>
      <c r="G813" s="72"/>
      <c r="H813" s="72"/>
      <c r="I813" s="73"/>
      <c r="J813" s="73"/>
      <c r="K813" s="121"/>
      <c r="L813" s="122"/>
      <c r="M813" s="73"/>
      <c r="N813" s="73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0"/>
      <c r="Z813" s="120"/>
      <c r="AA813" s="120"/>
      <c r="AB813" s="120"/>
      <c r="AC813" s="120"/>
      <c r="AD813" s="120"/>
      <c r="AE813" s="120"/>
      <c r="AF813" s="120"/>
      <c r="AG813" s="120"/>
      <c r="AH813" s="120"/>
      <c r="AI813" s="120"/>
    </row>
    <row r="814" spans="1:35" ht="14.25" customHeight="1" x14ac:dyDescent="0.35">
      <c r="A814" s="120"/>
      <c r="B814" s="120"/>
      <c r="C814" s="120"/>
      <c r="D814" s="71"/>
      <c r="E814" s="72"/>
      <c r="F814" s="72"/>
      <c r="G814" s="72"/>
      <c r="H814" s="72"/>
      <c r="I814" s="73"/>
      <c r="J814" s="73"/>
      <c r="K814" s="121"/>
      <c r="L814" s="122"/>
      <c r="M814" s="73"/>
      <c r="N814" s="73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0"/>
      <c r="Z814" s="120"/>
      <c r="AA814" s="120"/>
      <c r="AB814" s="120"/>
      <c r="AC814" s="120"/>
      <c r="AD814" s="120"/>
      <c r="AE814" s="120"/>
      <c r="AF814" s="120"/>
      <c r="AG814" s="120"/>
      <c r="AH814" s="120"/>
      <c r="AI814" s="120"/>
    </row>
    <row r="815" spans="1:35" ht="14.25" customHeight="1" x14ac:dyDescent="0.35">
      <c r="A815" s="120"/>
      <c r="B815" s="120"/>
      <c r="C815" s="120"/>
      <c r="D815" s="71"/>
      <c r="E815" s="72"/>
      <c r="F815" s="72"/>
      <c r="G815" s="72"/>
      <c r="H815" s="72"/>
      <c r="I815" s="73"/>
      <c r="J815" s="73"/>
      <c r="K815" s="121"/>
      <c r="L815" s="122"/>
      <c r="M815" s="73"/>
      <c r="N815" s="73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0"/>
      <c r="Z815" s="120"/>
      <c r="AA815" s="120"/>
      <c r="AB815" s="120"/>
      <c r="AC815" s="120"/>
      <c r="AD815" s="120"/>
      <c r="AE815" s="120"/>
      <c r="AF815" s="120"/>
      <c r="AG815" s="120"/>
      <c r="AH815" s="120"/>
      <c r="AI815" s="120"/>
    </row>
    <row r="816" spans="1:35" ht="14.25" customHeight="1" x14ac:dyDescent="0.35">
      <c r="A816" s="120"/>
      <c r="B816" s="120"/>
      <c r="C816" s="120"/>
      <c r="D816" s="71"/>
      <c r="E816" s="72"/>
      <c r="F816" s="72"/>
      <c r="G816" s="72"/>
      <c r="H816" s="72"/>
      <c r="I816" s="73"/>
      <c r="J816" s="73"/>
      <c r="K816" s="121"/>
      <c r="L816" s="122"/>
      <c r="M816" s="73"/>
      <c r="N816" s="73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0"/>
      <c r="Z816" s="120"/>
      <c r="AA816" s="120"/>
      <c r="AB816" s="120"/>
      <c r="AC816" s="120"/>
      <c r="AD816" s="120"/>
      <c r="AE816" s="120"/>
      <c r="AF816" s="120"/>
      <c r="AG816" s="120"/>
      <c r="AH816" s="120"/>
      <c r="AI816" s="120"/>
    </row>
    <row r="817" spans="1:35" ht="14.25" customHeight="1" x14ac:dyDescent="0.35">
      <c r="A817" s="120"/>
      <c r="B817" s="120"/>
      <c r="C817" s="120"/>
      <c r="D817" s="71"/>
      <c r="E817" s="72"/>
      <c r="F817" s="72"/>
      <c r="G817" s="72"/>
      <c r="H817" s="72"/>
      <c r="I817" s="73"/>
      <c r="J817" s="73"/>
      <c r="K817" s="121"/>
      <c r="L817" s="122"/>
      <c r="M817" s="73"/>
      <c r="N817" s="73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0"/>
      <c r="Z817" s="120"/>
      <c r="AA817" s="120"/>
      <c r="AB817" s="120"/>
      <c r="AC817" s="120"/>
      <c r="AD817" s="120"/>
      <c r="AE817" s="120"/>
      <c r="AF817" s="120"/>
      <c r="AG817" s="120"/>
      <c r="AH817" s="120"/>
      <c r="AI817" s="120"/>
    </row>
    <row r="818" spans="1:35" ht="14.25" customHeight="1" x14ac:dyDescent="0.35">
      <c r="A818" s="120"/>
      <c r="B818" s="120"/>
      <c r="C818" s="120"/>
      <c r="D818" s="71"/>
      <c r="E818" s="72"/>
      <c r="F818" s="72"/>
      <c r="G818" s="72"/>
      <c r="H818" s="72"/>
      <c r="I818" s="73"/>
      <c r="J818" s="73"/>
      <c r="K818" s="121"/>
      <c r="L818" s="122"/>
      <c r="M818" s="73"/>
      <c r="N818" s="73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0"/>
      <c r="Z818" s="120"/>
      <c r="AA818" s="120"/>
      <c r="AB818" s="120"/>
      <c r="AC818" s="120"/>
      <c r="AD818" s="120"/>
      <c r="AE818" s="120"/>
      <c r="AF818" s="120"/>
      <c r="AG818" s="120"/>
      <c r="AH818" s="120"/>
      <c r="AI818" s="120"/>
    </row>
    <row r="819" spans="1:35" ht="14.25" customHeight="1" x14ac:dyDescent="0.35">
      <c r="A819" s="120"/>
      <c r="B819" s="120"/>
      <c r="C819" s="120"/>
      <c r="D819" s="71"/>
      <c r="E819" s="72"/>
      <c r="F819" s="72"/>
      <c r="G819" s="72"/>
      <c r="H819" s="72"/>
      <c r="I819" s="73"/>
      <c r="J819" s="73"/>
      <c r="K819" s="121"/>
      <c r="L819" s="122"/>
      <c r="M819" s="73"/>
      <c r="N819" s="73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0"/>
      <c r="Z819" s="120"/>
      <c r="AA819" s="120"/>
      <c r="AB819" s="120"/>
      <c r="AC819" s="120"/>
      <c r="AD819" s="120"/>
      <c r="AE819" s="120"/>
      <c r="AF819" s="120"/>
      <c r="AG819" s="120"/>
      <c r="AH819" s="120"/>
      <c r="AI819" s="120"/>
    </row>
    <row r="820" spans="1:35" ht="14.25" customHeight="1" x14ac:dyDescent="0.35">
      <c r="A820" s="120"/>
      <c r="B820" s="120"/>
      <c r="C820" s="120"/>
      <c r="D820" s="71"/>
      <c r="E820" s="72"/>
      <c r="F820" s="72"/>
      <c r="G820" s="72"/>
      <c r="H820" s="72"/>
      <c r="I820" s="73"/>
      <c r="J820" s="73"/>
      <c r="K820" s="121"/>
      <c r="L820" s="122"/>
      <c r="M820" s="73"/>
      <c r="N820" s="73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0"/>
      <c r="Z820" s="120"/>
      <c r="AA820" s="120"/>
      <c r="AB820" s="120"/>
      <c r="AC820" s="120"/>
      <c r="AD820" s="120"/>
      <c r="AE820" s="120"/>
      <c r="AF820" s="120"/>
      <c r="AG820" s="120"/>
      <c r="AH820" s="120"/>
      <c r="AI820" s="120"/>
    </row>
    <row r="821" spans="1:35" ht="14.25" customHeight="1" x14ac:dyDescent="0.35">
      <c r="A821" s="120"/>
      <c r="B821" s="120"/>
      <c r="C821" s="120"/>
      <c r="D821" s="71"/>
      <c r="E821" s="72"/>
      <c r="F821" s="72"/>
      <c r="G821" s="72"/>
      <c r="H821" s="72"/>
      <c r="I821" s="73"/>
      <c r="J821" s="73"/>
      <c r="K821" s="121"/>
      <c r="L821" s="122"/>
      <c r="M821" s="73"/>
      <c r="N821" s="73"/>
      <c r="O821" s="120"/>
      <c r="P821" s="120"/>
      <c r="Q821" s="120"/>
      <c r="R821" s="120"/>
      <c r="S821" s="120"/>
      <c r="T821" s="120"/>
      <c r="U821" s="120"/>
      <c r="V821" s="120"/>
      <c r="W821" s="120"/>
      <c r="X821" s="120"/>
      <c r="Y821" s="120"/>
      <c r="Z821" s="120"/>
      <c r="AA821" s="120"/>
      <c r="AB821" s="120"/>
      <c r="AC821" s="120"/>
      <c r="AD821" s="120"/>
      <c r="AE821" s="120"/>
      <c r="AF821" s="120"/>
      <c r="AG821" s="120"/>
      <c r="AH821" s="120"/>
      <c r="AI821" s="120"/>
    </row>
    <row r="822" spans="1:35" ht="14.25" customHeight="1" x14ac:dyDescent="0.35">
      <c r="A822" s="120"/>
      <c r="B822" s="120"/>
      <c r="C822" s="120"/>
      <c r="D822" s="71"/>
      <c r="E822" s="72"/>
      <c r="F822" s="72"/>
      <c r="G822" s="72"/>
      <c r="H822" s="72"/>
      <c r="I822" s="73"/>
      <c r="J822" s="73"/>
      <c r="K822" s="121"/>
      <c r="L822" s="122"/>
      <c r="M822" s="73"/>
      <c r="N822" s="73"/>
      <c r="O822" s="120"/>
      <c r="P822" s="120"/>
      <c r="Q822" s="120"/>
      <c r="R822" s="120"/>
      <c r="S822" s="120"/>
      <c r="T822" s="120"/>
      <c r="U822" s="120"/>
      <c r="V822" s="120"/>
      <c r="W822" s="120"/>
      <c r="X822" s="120"/>
      <c r="Y822" s="120"/>
      <c r="Z822" s="120"/>
      <c r="AA822" s="120"/>
      <c r="AB822" s="120"/>
      <c r="AC822" s="120"/>
      <c r="AD822" s="120"/>
      <c r="AE822" s="120"/>
      <c r="AF822" s="120"/>
      <c r="AG822" s="120"/>
      <c r="AH822" s="120"/>
      <c r="AI822" s="120"/>
    </row>
    <row r="823" spans="1:35" ht="14.25" customHeight="1" x14ac:dyDescent="0.35">
      <c r="A823" s="120"/>
      <c r="B823" s="120"/>
      <c r="C823" s="120"/>
      <c r="D823" s="71"/>
      <c r="E823" s="72"/>
      <c r="F823" s="72"/>
      <c r="G823" s="72"/>
      <c r="H823" s="72"/>
      <c r="I823" s="73"/>
      <c r="J823" s="73"/>
      <c r="K823" s="121"/>
      <c r="L823" s="122"/>
      <c r="M823" s="73"/>
      <c r="N823" s="73"/>
      <c r="O823" s="120"/>
      <c r="P823" s="120"/>
      <c r="Q823" s="120"/>
      <c r="R823" s="120"/>
      <c r="S823" s="120"/>
      <c r="T823" s="120"/>
      <c r="U823" s="120"/>
      <c r="V823" s="120"/>
      <c r="W823" s="120"/>
      <c r="X823" s="120"/>
      <c r="Y823" s="120"/>
      <c r="Z823" s="120"/>
      <c r="AA823" s="120"/>
      <c r="AB823" s="120"/>
      <c r="AC823" s="120"/>
      <c r="AD823" s="120"/>
      <c r="AE823" s="120"/>
      <c r="AF823" s="120"/>
      <c r="AG823" s="120"/>
      <c r="AH823" s="120"/>
      <c r="AI823" s="120"/>
    </row>
    <row r="824" spans="1:35" ht="14.25" customHeight="1" x14ac:dyDescent="0.35">
      <c r="A824" s="120"/>
      <c r="B824" s="120"/>
      <c r="C824" s="120"/>
      <c r="D824" s="71"/>
      <c r="E824" s="72"/>
      <c r="F824" s="72"/>
      <c r="G824" s="72"/>
      <c r="H824" s="72"/>
      <c r="I824" s="73"/>
      <c r="J824" s="73"/>
      <c r="K824" s="121"/>
      <c r="L824" s="122"/>
      <c r="M824" s="73"/>
      <c r="N824" s="73"/>
      <c r="O824" s="120"/>
      <c r="P824" s="120"/>
      <c r="Q824" s="120"/>
      <c r="R824" s="120"/>
      <c r="S824" s="120"/>
      <c r="T824" s="120"/>
      <c r="U824" s="120"/>
      <c r="V824" s="120"/>
      <c r="W824" s="120"/>
      <c r="X824" s="120"/>
      <c r="Y824" s="120"/>
      <c r="Z824" s="120"/>
      <c r="AA824" s="120"/>
      <c r="AB824" s="120"/>
      <c r="AC824" s="120"/>
      <c r="AD824" s="120"/>
      <c r="AE824" s="120"/>
      <c r="AF824" s="120"/>
      <c r="AG824" s="120"/>
      <c r="AH824" s="120"/>
      <c r="AI824" s="120"/>
    </row>
    <row r="825" spans="1:35" ht="14.25" customHeight="1" x14ac:dyDescent="0.35">
      <c r="A825" s="120"/>
      <c r="B825" s="120"/>
      <c r="C825" s="120"/>
      <c r="D825" s="71"/>
      <c r="E825" s="72"/>
      <c r="F825" s="72"/>
      <c r="G825" s="72"/>
      <c r="H825" s="72"/>
      <c r="I825" s="73"/>
      <c r="J825" s="73"/>
      <c r="K825" s="121"/>
      <c r="L825" s="122"/>
      <c r="M825" s="73"/>
      <c r="N825" s="73"/>
      <c r="O825" s="120"/>
      <c r="P825" s="120"/>
      <c r="Q825" s="120"/>
      <c r="R825" s="120"/>
      <c r="S825" s="120"/>
      <c r="T825" s="120"/>
      <c r="U825" s="120"/>
      <c r="V825" s="120"/>
      <c r="W825" s="120"/>
      <c r="X825" s="120"/>
      <c r="Y825" s="120"/>
      <c r="Z825" s="120"/>
      <c r="AA825" s="120"/>
      <c r="AB825" s="120"/>
      <c r="AC825" s="120"/>
      <c r="AD825" s="120"/>
      <c r="AE825" s="120"/>
      <c r="AF825" s="120"/>
      <c r="AG825" s="120"/>
      <c r="AH825" s="120"/>
      <c r="AI825" s="120"/>
    </row>
    <row r="826" spans="1:35" ht="14.25" customHeight="1" x14ac:dyDescent="0.35">
      <c r="A826" s="120"/>
      <c r="B826" s="120"/>
      <c r="C826" s="120"/>
      <c r="D826" s="71"/>
      <c r="E826" s="72"/>
      <c r="F826" s="72"/>
      <c r="G826" s="72"/>
      <c r="H826" s="72"/>
      <c r="I826" s="73"/>
      <c r="J826" s="73"/>
      <c r="K826" s="121"/>
      <c r="L826" s="122"/>
      <c r="M826" s="73"/>
      <c r="N826" s="73"/>
      <c r="O826" s="120"/>
      <c r="P826" s="120"/>
      <c r="Q826" s="120"/>
      <c r="R826" s="120"/>
      <c r="S826" s="120"/>
      <c r="T826" s="120"/>
      <c r="U826" s="120"/>
      <c r="V826" s="120"/>
      <c r="W826" s="120"/>
      <c r="X826" s="120"/>
      <c r="Y826" s="120"/>
      <c r="Z826" s="120"/>
      <c r="AA826" s="120"/>
      <c r="AB826" s="120"/>
      <c r="AC826" s="120"/>
      <c r="AD826" s="120"/>
      <c r="AE826" s="120"/>
      <c r="AF826" s="120"/>
      <c r="AG826" s="120"/>
      <c r="AH826" s="120"/>
      <c r="AI826" s="120"/>
    </row>
    <row r="827" spans="1:35" ht="14.25" customHeight="1" x14ac:dyDescent="0.35">
      <c r="A827" s="120"/>
      <c r="B827" s="120"/>
      <c r="C827" s="120"/>
      <c r="D827" s="71"/>
      <c r="E827" s="72"/>
      <c r="F827" s="72"/>
      <c r="G827" s="72"/>
      <c r="H827" s="72"/>
      <c r="I827" s="73"/>
      <c r="J827" s="73"/>
      <c r="K827" s="121"/>
      <c r="L827" s="122"/>
      <c r="M827" s="73"/>
      <c r="N827" s="73"/>
      <c r="O827" s="120"/>
      <c r="P827" s="120"/>
      <c r="Q827" s="120"/>
      <c r="R827" s="120"/>
      <c r="S827" s="120"/>
      <c r="T827" s="120"/>
      <c r="U827" s="120"/>
      <c r="V827" s="120"/>
      <c r="W827" s="120"/>
      <c r="X827" s="120"/>
      <c r="Y827" s="120"/>
      <c r="Z827" s="120"/>
      <c r="AA827" s="120"/>
      <c r="AB827" s="120"/>
      <c r="AC827" s="120"/>
      <c r="AD827" s="120"/>
      <c r="AE827" s="120"/>
      <c r="AF827" s="120"/>
      <c r="AG827" s="120"/>
      <c r="AH827" s="120"/>
      <c r="AI827" s="120"/>
    </row>
    <row r="828" spans="1:35" ht="14.25" customHeight="1" x14ac:dyDescent="0.35">
      <c r="A828" s="120"/>
      <c r="B828" s="120"/>
      <c r="C828" s="120"/>
      <c r="D828" s="71"/>
      <c r="E828" s="72"/>
      <c r="F828" s="72"/>
      <c r="G828" s="72"/>
      <c r="H828" s="72"/>
      <c r="I828" s="73"/>
      <c r="J828" s="73"/>
      <c r="K828" s="121"/>
      <c r="L828" s="122"/>
      <c r="M828" s="73"/>
      <c r="N828" s="73"/>
      <c r="O828" s="120"/>
      <c r="P828" s="120"/>
      <c r="Q828" s="120"/>
      <c r="R828" s="120"/>
      <c r="S828" s="120"/>
      <c r="T828" s="120"/>
      <c r="U828" s="120"/>
      <c r="V828" s="120"/>
      <c r="W828" s="120"/>
      <c r="X828" s="120"/>
      <c r="Y828" s="120"/>
      <c r="Z828" s="120"/>
      <c r="AA828" s="120"/>
      <c r="AB828" s="120"/>
      <c r="AC828" s="120"/>
      <c r="AD828" s="120"/>
      <c r="AE828" s="120"/>
      <c r="AF828" s="120"/>
      <c r="AG828" s="120"/>
      <c r="AH828" s="120"/>
      <c r="AI828" s="120"/>
    </row>
    <row r="829" spans="1:35" ht="14.25" customHeight="1" x14ac:dyDescent="0.35">
      <c r="A829" s="120"/>
      <c r="B829" s="120"/>
      <c r="C829" s="120"/>
      <c r="D829" s="71"/>
      <c r="E829" s="72"/>
      <c r="F829" s="72"/>
      <c r="G829" s="72"/>
      <c r="H829" s="72"/>
      <c r="I829" s="73"/>
      <c r="J829" s="73"/>
      <c r="K829" s="121"/>
      <c r="L829" s="122"/>
      <c r="M829" s="73"/>
      <c r="N829" s="73"/>
      <c r="O829" s="120"/>
      <c r="P829" s="120"/>
      <c r="Q829" s="120"/>
      <c r="R829" s="120"/>
      <c r="S829" s="120"/>
      <c r="T829" s="120"/>
      <c r="U829" s="120"/>
      <c r="V829" s="120"/>
      <c r="W829" s="120"/>
      <c r="X829" s="120"/>
      <c r="Y829" s="120"/>
      <c r="Z829" s="120"/>
      <c r="AA829" s="120"/>
      <c r="AB829" s="120"/>
      <c r="AC829" s="120"/>
      <c r="AD829" s="120"/>
      <c r="AE829" s="120"/>
      <c r="AF829" s="120"/>
      <c r="AG829" s="120"/>
      <c r="AH829" s="120"/>
      <c r="AI829" s="120"/>
    </row>
    <row r="830" spans="1:35" ht="14.25" customHeight="1" x14ac:dyDescent="0.35">
      <c r="A830" s="120"/>
      <c r="B830" s="120"/>
      <c r="C830" s="120"/>
      <c r="D830" s="71"/>
      <c r="E830" s="72"/>
      <c r="F830" s="72"/>
      <c r="G830" s="72"/>
      <c r="H830" s="72"/>
      <c r="I830" s="73"/>
      <c r="J830" s="73"/>
      <c r="K830" s="121"/>
      <c r="L830" s="122"/>
      <c r="M830" s="73"/>
      <c r="N830" s="73"/>
      <c r="O830" s="120"/>
      <c r="P830" s="120"/>
      <c r="Q830" s="120"/>
      <c r="R830" s="120"/>
      <c r="S830" s="120"/>
      <c r="T830" s="120"/>
      <c r="U830" s="120"/>
      <c r="V830" s="120"/>
      <c r="W830" s="120"/>
      <c r="X830" s="120"/>
      <c r="Y830" s="120"/>
      <c r="Z830" s="120"/>
      <c r="AA830" s="120"/>
      <c r="AB830" s="120"/>
      <c r="AC830" s="120"/>
      <c r="AD830" s="120"/>
      <c r="AE830" s="120"/>
      <c r="AF830" s="120"/>
      <c r="AG830" s="120"/>
      <c r="AH830" s="120"/>
      <c r="AI830" s="120"/>
    </row>
    <row r="831" spans="1:35" ht="14.25" customHeight="1" x14ac:dyDescent="0.35">
      <c r="A831" s="120"/>
      <c r="B831" s="120"/>
      <c r="C831" s="120"/>
      <c r="D831" s="71"/>
      <c r="E831" s="72"/>
      <c r="F831" s="72"/>
      <c r="G831" s="72"/>
      <c r="H831" s="72"/>
      <c r="I831" s="73"/>
      <c r="J831" s="73"/>
      <c r="K831" s="121"/>
      <c r="L831" s="122"/>
      <c r="M831" s="73"/>
      <c r="N831" s="73"/>
      <c r="O831" s="120"/>
      <c r="P831" s="120"/>
      <c r="Q831" s="120"/>
      <c r="R831" s="120"/>
      <c r="S831" s="120"/>
      <c r="T831" s="120"/>
      <c r="U831" s="120"/>
      <c r="V831" s="120"/>
      <c r="W831" s="120"/>
      <c r="X831" s="120"/>
      <c r="Y831" s="120"/>
      <c r="Z831" s="120"/>
      <c r="AA831" s="120"/>
      <c r="AB831" s="120"/>
      <c r="AC831" s="120"/>
      <c r="AD831" s="120"/>
      <c r="AE831" s="120"/>
      <c r="AF831" s="120"/>
      <c r="AG831" s="120"/>
      <c r="AH831" s="120"/>
      <c r="AI831" s="120"/>
    </row>
    <row r="832" spans="1:35" ht="14.25" customHeight="1" x14ac:dyDescent="0.35">
      <c r="A832" s="120"/>
      <c r="B832" s="120"/>
      <c r="C832" s="120"/>
      <c r="D832" s="71"/>
      <c r="E832" s="72"/>
      <c r="F832" s="72"/>
      <c r="G832" s="72"/>
      <c r="H832" s="72"/>
      <c r="I832" s="73"/>
      <c r="J832" s="73"/>
      <c r="K832" s="121"/>
      <c r="L832" s="122"/>
      <c r="M832" s="73"/>
      <c r="N832" s="73"/>
      <c r="O832" s="120"/>
      <c r="P832" s="120"/>
      <c r="Q832" s="120"/>
      <c r="R832" s="120"/>
      <c r="S832" s="120"/>
      <c r="T832" s="120"/>
      <c r="U832" s="120"/>
      <c r="V832" s="120"/>
      <c r="W832" s="120"/>
      <c r="X832" s="120"/>
      <c r="Y832" s="120"/>
      <c r="Z832" s="120"/>
      <c r="AA832" s="120"/>
      <c r="AB832" s="120"/>
      <c r="AC832" s="120"/>
      <c r="AD832" s="120"/>
      <c r="AE832" s="120"/>
      <c r="AF832" s="120"/>
      <c r="AG832" s="120"/>
      <c r="AH832" s="120"/>
      <c r="AI832" s="120"/>
    </row>
    <row r="833" spans="1:35" ht="14.25" customHeight="1" x14ac:dyDescent="0.35">
      <c r="A833" s="120"/>
      <c r="B833" s="120"/>
      <c r="C833" s="120"/>
      <c r="D833" s="71"/>
      <c r="E833" s="72"/>
      <c r="F833" s="72"/>
      <c r="G833" s="72"/>
      <c r="H833" s="72"/>
      <c r="I833" s="73"/>
      <c r="J833" s="73"/>
      <c r="K833" s="121"/>
      <c r="L833" s="122"/>
      <c r="M833" s="73"/>
      <c r="N833" s="73"/>
      <c r="O833" s="120"/>
      <c r="P833" s="120"/>
      <c r="Q833" s="120"/>
      <c r="R833" s="120"/>
      <c r="S833" s="120"/>
      <c r="T833" s="120"/>
      <c r="U833" s="120"/>
      <c r="V833" s="120"/>
      <c r="W833" s="120"/>
      <c r="X833" s="120"/>
      <c r="Y833" s="120"/>
      <c r="Z833" s="120"/>
      <c r="AA833" s="120"/>
      <c r="AB833" s="120"/>
      <c r="AC833" s="120"/>
      <c r="AD833" s="120"/>
      <c r="AE833" s="120"/>
      <c r="AF833" s="120"/>
      <c r="AG833" s="120"/>
      <c r="AH833" s="120"/>
      <c r="AI833" s="120"/>
    </row>
    <row r="834" spans="1:35" ht="14.25" customHeight="1" x14ac:dyDescent="0.35">
      <c r="A834" s="120"/>
      <c r="B834" s="120"/>
      <c r="C834" s="120"/>
      <c r="D834" s="71"/>
      <c r="E834" s="72"/>
      <c r="F834" s="72"/>
      <c r="G834" s="72"/>
      <c r="H834" s="72"/>
      <c r="I834" s="73"/>
      <c r="J834" s="73"/>
      <c r="K834" s="121"/>
      <c r="L834" s="122"/>
      <c r="M834" s="73"/>
      <c r="N834" s="73"/>
      <c r="O834" s="120"/>
      <c r="P834" s="120"/>
      <c r="Q834" s="120"/>
      <c r="R834" s="120"/>
      <c r="S834" s="120"/>
      <c r="T834" s="120"/>
      <c r="U834" s="120"/>
      <c r="V834" s="120"/>
      <c r="W834" s="120"/>
      <c r="X834" s="120"/>
      <c r="Y834" s="120"/>
      <c r="Z834" s="120"/>
      <c r="AA834" s="120"/>
      <c r="AB834" s="120"/>
      <c r="AC834" s="120"/>
      <c r="AD834" s="120"/>
      <c r="AE834" s="120"/>
      <c r="AF834" s="120"/>
      <c r="AG834" s="120"/>
      <c r="AH834" s="120"/>
      <c r="AI834" s="120"/>
    </row>
    <row r="835" spans="1:35" ht="14.25" customHeight="1" x14ac:dyDescent="0.35">
      <c r="A835" s="120"/>
      <c r="B835" s="120"/>
      <c r="C835" s="120"/>
      <c r="D835" s="71"/>
      <c r="E835" s="72"/>
      <c r="F835" s="72"/>
      <c r="G835" s="72"/>
      <c r="H835" s="72"/>
      <c r="I835" s="73"/>
      <c r="J835" s="73"/>
      <c r="K835" s="121"/>
      <c r="L835" s="122"/>
      <c r="M835" s="73"/>
      <c r="N835" s="73"/>
      <c r="O835" s="120"/>
      <c r="P835" s="120"/>
      <c r="Q835" s="120"/>
      <c r="R835" s="120"/>
      <c r="S835" s="120"/>
      <c r="T835" s="120"/>
      <c r="U835" s="120"/>
      <c r="V835" s="120"/>
      <c r="W835" s="120"/>
      <c r="X835" s="120"/>
      <c r="Y835" s="120"/>
      <c r="Z835" s="120"/>
      <c r="AA835" s="120"/>
      <c r="AB835" s="120"/>
      <c r="AC835" s="120"/>
      <c r="AD835" s="120"/>
      <c r="AE835" s="120"/>
      <c r="AF835" s="120"/>
      <c r="AG835" s="120"/>
      <c r="AH835" s="120"/>
      <c r="AI835" s="120"/>
    </row>
    <row r="836" spans="1:35" ht="14.25" customHeight="1" x14ac:dyDescent="0.35">
      <c r="A836" s="120"/>
      <c r="B836" s="120"/>
      <c r="C836" s="120"/>
      <c r="D836" s="71"/>
      <c r="E836" s="72"/>
      <c r="F836" s="72"/>
      <c r="G836" s="72"/>
      <c r="H836" s="72"/>
      <c r="I836" s="73"/>
      <c r="J836" s="73"/>
      <c r="K836" s="121"/>
      <c r="L836" s="122"/>
      <c r="M836" s="73"/>
      <c r="N836" s="73"/>
      <c r="O836" s="120"/>
      <c r="P836" s="120"/>
      <c r="Q836" s="120"/>
      <c r="R836" s="120"/>
      <c r="S836" s="120"/>
      <c r="T836" s="120"/>
      <c r="U836" s="120"/>
      <c r="V836" s="120"/>
      <c r="W836" s="120"/>
      <c r="X836" s="120"/>
      <c r="Y836" s="120"/>
      <c r="Z836" s="120"/>
      <c r="AA836" s="120"/>
      <c r="AB836" s="120"/>
      <c r="AC836" s="120"/>
      <c r="AD836" s="120"/>
      <c r="AE836" s="120"/>
      <c r="AF836" s="120"/>
      <c r="AG836" s="120"/>
      <c r="AH836" s="120"/>
      <c r="AI836" s="120"/>
    </row>
    <row r="837" spans="1:35" ht="14.25" customHeight="1" x14ac:dyDescent="0.35">
      <c r="A837" s="120"/>
      <c r="B837" s="120"/>
      <c r="C837" s="120"/>
      <c r="D837" s="71"/>
      <c r="E837" s="72"/>
      <c r="F837" s="72"/>
      <c r="G837" s="72"/>
      <c r="H837" s="72"/>
      <c r="I837" s="73"/>
      <c r="J837" s="73"/>
      <c r="K837" s="121"/>
      <c r="L837" s="122"/>
      <c r="M837" s="73"/>
      <c r="N837" s="73"/>
      <c r="O837" s="120"/>
      <c r="P837" s="120"/>
      <c r="Q837" s="120"/>
      <c r="R837" s="120"/>
      <c r="S837" s="120"/>
      <c r="T837" s="120"/>
      <c r="U837" s="120"/>
      <c r="V837" s="120"/>
      <c r="W837" s="120"/>
      <c r="X837" s="120"/>
      <c r="Y837" s="120"/>
      <c r="Z837" s="120"/>
      <c r="AA837" s="120"/>
      <c r="AB837" s="120"/>
      <c r="AC837" s="120"/>
      <c r="AD837" s="120"/>
      <c r="AE837" s="120"/>
      <c r="AF837" s="120"/>
      <c r="AG837" s="120"/>
      <c r="AH837" s="120"/>
      <c r="AI837" s="120"/>
    </row>
    <row r="838" spans="1:35" ht="14.25" customHeight="1" x14ac:dyDescent="0.35">
      <c r="A838" s="120"/>
      <c r="B838" s="120"/>
      <c r="C838" s="120"/>
      <c r="D838" s="71"/>
      <c r="E838" s="72"/>
      <c r="F838" s="72"/>
      <c r="G838" s="72"/>
      <c r="H838" s="72"/>
      <c r="I838" s="73"/>
      <c r="J838" s="73"/>
      <c r="K838" s="121"/>
      <c r="L838" s="122"/>
      <c r="M838" s="73"/>
      <c r="N838" s="73"/>
      <c r="O838" s="120"/>
      <c r="P838" s="120"/>
      <c r="Q838" s="120"/>
      <c r="R838" s="120"/>
      <c r="S838" s="120"/>
      <c r="T838" s="120"/>
      <c r="U838" s="120"/>
      <c r="V838" s="120"/>
      <c r="W838" s="120"/>
      <c r="X838" s="120"/>
      <c r="Y838" s="120"/>
      <c r="Z838" s="120"/>
      <c r="AA838" s="120"/>
      <c r="AB838" s="120"/>
      <c r="AC838" s="120"/>
      <c r="AD838" s="120"/>
      <c r="AE838" s="120"/>
      <c r="AF838" s="120"/>
      <c r="AG838" s="120"/>
      <c r="AH838" s="120"/>
      <c r="AI838" s="120"/>
    </row>
    <row r="839" spans="1:35" ht="14.25" customHeight="1" x14ac:dyDescent="0.35">
      <c r="A839" s="120"/>
      <c r="B839" s="120"/>
      <c r="C839" s="120"/>
      <c r="D839" s="71"/>
      <c r="E839" s="72"/>
      <c r="F839" s="72"/>
      <c r="G839" s="72"/>
      <c r="H839" s="72"/>
      <c r="I839" s="73"/>
      <c r="J839" s="73"/>
      <c r="K839" s="121"/>
      <c r="L839" s="122"/>
      <c r="M839" s="73"/>
      <c r="N839" s="73"/>
      <c r="O839" s="120"/>
      <c r="P839" s="120"/>
      <c r="Q839" s="120"/>
      <c r="R839" s="120"/>
      <c r="S839" s="120"/>
      <c r="T839" s="120"/>
      <c r="U839" s="120"/>
      <c r="V839" s="120"/>
      <c r="W839" s="120"/>
      <c r="X839" s="120"/>
      <c r="Y839" s="120"/>
      <c r="Z839" s="120"/>
      <c r="AA839" s="120"/>
      <c r="AB839" s="120"/>
      <c r="AC839" s="120"/>
      <c r="AD839" s="120"/>
      <c r="AE839" s="120"/>
      <c r="AF839" s="120"/>
      <c r="AG839" s="120"/>
      <c r="AH839" s="120"/>
      <c r="AI839" s="120"/>
    </row>
    <row r="840" spans="1:35" ht="14.25" customHeight="1" x14ac:dyDescent="0.35">
      <c r="A840" s="120"/>
      <c r="B840" s="120"/>
      <c r="C840" s="120"/>
      <c r="D840" s="71"/>
      <c r="E840" s="72"/>
      <c r="F840" s="72"/>
      <c r="G840" s="72"/>
      <c r="H840" s="72"/>
      <c r="I840" s="73"/>
      <c r="J840" s="73"/>
      <c r="K840" s="121"/>
      <c r="L840" s="122"/>
      <c r="M840" s="73"/>
      <c r="N840" s="73"/>
      <c r="O840" s="120"/>
      <c r="P840" s="120"/>
      <c r="Q840" s="120"/>
      <c r="R840" s="120"/>
      <c r="S840" s="120"/>
      <c r="T840" s="120"/>
      <c r="U840" s="120"/>
      <c r="V840" s="120"/>
      <c r="W840" s="120"/>
      <c r="X840" s="120"/>
      <c r="Y840" s="120"/>
      <c r="Z840" s="120"/>
      <c r="AA840" s="120"/>
      <c r="AB840" s="120"/>
      <c r="AC840" s="120"/>
      <c r="AD840" s="120"/>
      <c r="AE840" s="120"/>
      <c r="AF840" s="120"/>
      <c r="AG840" s="120"/>
      <c r="AH840" s="120"/>
      <c r="AI840" s="120"/>
    </row>
    <row r="841" spans="1:35" ht="14.25" customHeight="1" x14ac:dyDescent="0.35">
      <c r="A841" s="120"/>
      <c r="B841" s="120"/>
      <c r="C841" s="120"/>
      <c r="D841" s="71"/>
      <c r="E841" s="72"/>
      <c r="F841" s="72"/>
      <c r="G841" s="72"/>
      <c r="H841" s="72"/>
      <c r="I841" s="73"/>
      <c r="J841" s="73"/>
      <c r="K841" s="121"/>
      <c r="L841" s="122"/>
      <c r="M841" s="73"/>
      <c r="N841" s="73"/>
      <c r="O841" s="120"/>
      <c r="P841" s="120"/>
      <c r="Q841" s="120"/>
      <c r="R841" s="120"/>
      <c r="S841" s="120"/>
      <c r="T841" s="120"/>
      <c r="U841" s="120"/>
      <c r="V841" s="120"/>
      <c r="W841" s="120"/>
      <c r="X841" s="120"/>
      <c r="Y841" s="120"/>
      <c r="Z841" s="120"/>
      <c r="AA841" s="120"/>
      <c r="AB841" s="120"/>
      <c r="AC841" s="120"/>
      <c r="AD841" s="120"/>
      <c r="AE841" s="120"/>
      <c r="AF841" s="120"/>
      <c r="AG841" s="120"/>
      <c r="AH841" s="120"/>
      <c r="AI841" s="120"/>
    </row>
    <row r="842" spans="1:35" ht="14.25" customHeight="1" x14ac:dyDescent="0.35">
      <c r="A842" s="120"/>
      <c r="B842" s="120"/>
      <c r="C842" s="120"/>
      <c r="D842" s="71"/>
      <c r="E842" s="72"/>
      <c r="F842" s="72"/>
      <c r="G842" s="72"/>
      <c r="H842" s="72"/>
      <c r="I842" s="73"/>
      <c r="J842" s="73"/>
      <c r="K842" s="121"/>
      <c r="L842" s="122"/>
      <c r="M842" s="73"/>
      <c r="N842" s="73"/>
      <c r="O842" s="120"/>
      <c r="P842" s="120"/>
      <c r="Q842" s="120"/>
      <c r="R842" s="120"/>
      <c r="S842" s="120"/>
      <c r="T842" s="120"/>
      <c r="U842" s="120"/>
      <c r="V842" s="120"/>
      <c r="W842" s="120"/>
      <c r="X842" s="120"/>
      <c r="Y842" s="120"/>
      <c r="Z842" s="120"/>
      <c r="AA842" s="120"/>
      <c r="AB842" s="120"/>
      <c r="AC842" s="120"/>
      <c r="AD842" s="120"/>
      <c r="AE842" s="120"/>
      <c r="AF842" s="120"/>
      <c r="AG842" s="120"/>
      <c r="AH842" s="120"/>
      <c r="AI842" s="120"/>
    </row>
    <row r="843" spans="1:35" ht="14.25" customHeight="1" x14ac:dyDescent="0.35">
      <c r="A843" s="120"/>
      <c r="B843" s="120"/>
      <c r="C843" s="120"/>
      <c r="D843" s="71"/>
      <c r="E843" s="72"/>
      <c r="F843" s="72"/>
      <c r="G843" s="72"/>
      <c r="H843" s="72"/>
      <c r="I843" s="73"/>
      <c r="J843" s="73"/>
      <c r="K843" s="121"/>
      <c r="L843" s="122"/>
      <c r="M843" s="73"/>
      <c r="N843" s="73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0"/>
      <c r="Z843" s="120"/>
      <c r="AA843" s="120"/>
      <c r="AB843" s="120"/>
      <c r="AC843" s="120"/>
      <c r="AD843" s="120"/>
      <c r="AE843" s="120"/>
      <c r="AF843" s="120"/>
      <c r="AG843" s="120"/>
      <c r="AH843" s="120"/>
      <c r="AI843" s="120"/>
    </row>
    <row r="844" spans="1:35" ht="14.25" customHeight="1" x14ac:dyDescent="0.35">
      <c r="A844" s="120"/>
      <c r="B844" s="120"/>
      <c r="C844" s="120"/>
      <c r="D844" s="71"/>
      <c r="E844" s="72"/>
      <c r="F844" s="72"/>
      <c r="G844" s="72"/>
      <c r="H844" s="72"/>
      <c r="I844" s="73"/>
      <c r="J844" s="73"/>
      <c r="K844" s="121"/>
      <c r="L844" s="122"/>
      <c r="M844" s="73"/>
      <c r="N844" s="73"/>
      <c r="O844" s="120"/>
      <c r="P844" s="120"/>
      <c r="Q844" s="120"/>
      <c r="R844" s="120"/>
      <c r="S844" s="120"/>
      <c r="T844" s="120"/>
      <c r="U844" s="120"/>
      <c r="V844" s="120"/>
      <c r="W844" s="120"/>
      <c r="X844" s="120"/>
      <c r="Y844" s="120"/>
      <c r="Z844" s="120"/>
      <c r="AA844" s="120"/>
      <c r="AB844" s="120"/>
      <c r="AC844" s="120"/>
      <c r="AD844" s="120"/>
      <c r="AE844" s="120"/>
      <c r="AF844" s="120"/>
      <c r="AG844" s="120"/>
      <c r="AH844" s="120"/>
      <c r="AI844" s="120"/>
    </row>
    <row r="845" spans="1:35" ht="14.25" customHeight="1" x14ac:dyDescent="0.35">
      <c r="A845" s="120"/>
      <c r="B845" s="120"/>
      <c r="C845" s="120"/>
      <c r="D845" s="71"/>
      <c r="E845" s="72"/>
      <c r="F845" s="72"/>
      <c r="G845" s="72"/>
      <c r="H845" s="72"/>
      <c r="I845" s="73"/>
      <c r="J845" s="73"/>
      <c r="K845" s="121"/>
      <c r="L845" s="122"/>
      <c r="M845" s="73"/>
      <c r="N845" s="73"/>
      <c r="O845" s="120"/>
      <c r="P845" s="120"/>
      <c r="Q845" s="120"/>
      <c r="R845" s="120"/>
      <c r="S845" s="120"/>
      <c r="T845" s="120"/>
      <c r="U845" s="120"/>
      <c r="V845" s="120"/>
      <c r="W845" s="120"/>
      <c r="X845" s="120"/>
      <c r="Y845" s="120"/>
      <c r="Z845" s="120"/>
      <c r="AA845" s="120"/>
      <c r="AB845" s="120"/>
      <c r="AC845" s="120"/>
      <c r="AD845" s="120"/>
      <c r="AE845" s="120"/>
      <c r="AF845" s="120"/>
      <c r="AG845" s="120"/>
      <c r="AH845" s="120"/>
      <c r="AI845" s="120"/>
    </row>
    <row r="846" spans="1:35" ht="14.25" customHeight="1" x14ac:dyDescent="0.35">
      <c r="A846" s="120"/>
      <c r="B846" s="120"/>
      <c r="C846" s="120"/>
      <c r="D846" s="71"/>
      <c r="E846" s="72"/>
      <c r="F846" s="72"/>
      <c r="G846" s="72"/>
      <c r="H846" s="72"/>
      <c r="I846" s="73"/>
      <c r="J846" s="73"/>
      <c r="K846" s="121"/>
      <c r="L846" s="122"/>
      <c r="M846" s="73"/>
      <c r="N846" s="73"/>
      <c r="O846" s="120"/>
      <c r="P846" s="120"/>
      <c r="Q846" s="120"/>
      <c r="R846" s="120"/>
      <c r="S846" s="120"/>
      <c r="T846" s="120"/>
      <c r="U846" s="120"/>
      <c r="V846" s="120"/>
      <c r="W846" s="120"/>
      <c r="X846" s="120"/>
      <c r="Y846" s="120"/>
      <c r="Z846" s="120"/>
      <c r="AA846" s="120"/>
      <c r="AB846" s="120"/>
      <c r="AC846" s="120"/>
      <c r="AD846" s="120"/>
      <c r="AE846" s="120"/>
      <c r="AF846" s="120"/>
      <c r="AG846" s="120"/>
      <c r="AH846" s="120"/>
      <c r="AI846" s="120"/>
    </row>
    <row r="847" spans="1:35" ht="14.25" customHeight="1" x14ac:dyDescent="0.35">
      <c r="A847" s="120"/>
      <c r="B847" s="120"/>
      <c r="C847" s="120"/>
      <c r="D847" s="71"/>
      <c r="E847" s="72"/>
      <c r="F847" s="72"/>
      <c r="G847" s="72"/>
      <c r="H847" s="72"/>
      <c r="I847" s="73"/>
      <c r="J847" s="73"/>
      <c r="K847" s="121"/>
      <c r="L847" s="122"/>
      <c r="M847" s="73"/>
      <c r="N847" s="73"/>
      <c r="O847" s="120"/>
      <c r="P847" s="120"/>
      <c r="Q847" s="120"/>
      <c r="R847" s="120"/>
      <c r="S847" s="120"/>
      <c r="T847" s="120"/>
      <c r="U847" s="120"/>
      <c r="V847" s="120"/>
      <c r="W847" s="120"/>
      <c r="X847" s="120"/>
      <c r="Y847" s="120"/>
      <c r="Z847" s="120"/>
      <c r="AA847" s="120"/>
      <c r="AB847" s="120"/>
      <c r="AC847" s="120"/>
      <c r="AD847" s="120"/>
      <c r="AE847" s="120"/>
      <c r="AF847" s="120"/>
      <c r="AG847" s="120"/>
      <c r="AH847" s="120"/>
      <c r="AI847" s="120"/>
    </row>
    <row r="848" spans="1:35" ht="14.25" customHeight="1" x14ac:dyDescent="0.35">
      <c r="A848" s="120"/>
      <c r="B848" s="120"/>
      <c r="C848" s="120"/>
      <c r="D848" s="71"/>
      <c r="E848" s="72"/>
      <c r="F848" s="72"/>
      <c r="G848" s="72"/>
      <c r="H848" s="72"/>
      <c r="I848" s="73"/>
      <c r="J848" s="73"/>
      <c r="K848" s="121"/>
      <c r="L848" s="122"/>
      <c r="M848" s="73"/>
      <c r="N848" s="73"/>
      <c r="O848" s="120"/>
      <c r="P848" s="120"/>
      <c r="Q848" s="120"/>
      <c r="R848" s="120"/>
      <c r="S848" s="120"/>
      <c r="T848" s="120"/>
      <c r="U848" s="120"/>
      <c r="V848" s="120"/>
      <c r="W848" s="120"/>
      <c r="X848" s="120"/>
      <c r="Y848" s="120"/>
      <c r="Z848" s="120"/>
      <c r="AA848" s="120"/>
      <c r="AB848" s="120"/>
      <c r="AC848" s="120"/>
      <c r="AD848" s="120"/>
      <c r="AE848" s="120"/>
      <c r="AF848" s="120"/>
      <c r="AG848" s="120"/>
      <c r="AH848" s="120"/>
      <c r="AI848" s="120"/>
    </row>
    <row r="849" spans="1:35" ht="14.25" customHeight="1" x14ac:dyDescent="0.35">
      <c r="A849" s="120"/>
      <c r="B849" s="120"/>
      <c r="C849" s="120"/>
      <c r="D849" s="71"/>
      <c r="E849" s="72"/>
      <c r="F849" s="72"/>
      <c r="G849" s="72"/>
      <c r="H849" s="72"/>
      <c r="I849" s="73"/>
      <c r="J849" s="73"/>
      <c r="K849" s="121"/>
      <c r="L849" s="122"/>
      <c r="M849" s="73"/>
      <c r="N849" s="73"/>
      <c r="O849" s="120"/>
      <c r="P849" s="120"/>
      <c r="Q849" s="120"/>
      <c r="R849" s="120"/>
      <c r="S849" s="120"/>
      <c r="T849" s="120"/>
      <c r="U849" s="120"/>
      <c r="V849" s="120"/>
      <c r="W849" s="120"/>
      <c r="X849" s="120"/>
      <c r="Y849" s="120"/>
      <c r="Z849" s="120"/>
      <c r="AA849" s="120"/>
      <c r="AB849" s="120"/>
      <c r="AC849" s="120"/>
      <c r="AD849" s="120"/>
      <c r="AE849" s="120"/>
      <c r="AF849" s="120"/>
      <c r="AG849" s="120"/>
      <c r="AH849" s="120"/>
      <c r="AI849" s="120"/>
    </row>
    <row r="850" spans="1:35" ht="14.25" customHeight="1" x14ac:dyDescent="0.35">
      <c r="A850" s="120"/>
      <c r="B850" s="120"/>
      <c r="C850" s="120"/>
      <c r="D850" s="71"/>
      <c r="E850" s="72"/>
      <c r="F850" s="72"/>
      <c r="G850" s="72"/>
      <c r="H850" s="72"/>
      <c r="I850" s="73"/>
      <c r="J850" s="73"/>
      <c r="K850" s="121"/>
      <c r="L850" s="122"/>
      <c r="M850" s="73"/>
      <c r="N850" s="73"/>
      <c r="O850" s="120"/>
      <c r="P850" s="120"/>
      <c r="Q850" s="120"/>
      <c r="R850" s="120"/>
      <c r="S850" s="120"/>
      <c r="T850" s="120"/>
      <c r="U850" s="120"/>
      <c r="V850" s="120"/>
      <c r="W850" s="120"/>
      <c r="X850" s="120"/>
      <c r="Y850" s="120"/>
      <c r="Z850" s="120"/>
      <c r="AA850" s="120"/>
      <c r="AB850" s="120"/>
      <c r="AC850" s="120"/>
      <c r="AD850" s="120"/>
      <c r="AE850" s="120"/>
      <c r="AF850" s="120"/>
      <c r="AG850" s="120"/>
      <c r="AH850" s="120"/>
      <c r="AI850" s="120"/>
    </row>
    <row r="851" spans="1:35" ht="14.25" customHeight="1" x14ac:dyDescent="0.35">
      <c r="A851" s="120"/>
      <c r="B851" s="120"/>
      <c r="C851" s="120"/>
      <c r="D851" s="71"/>
      <c r="E851" s="72"/>
      <c r="F851" s="72"/>
      <c r="G851" s="72"/>
      <c r="H851" s="72"/>
      <c r="I851" s="73"/>
      <c r="J851" s="73"/>
      <c r="K851" s="121"/>
      <c r="L851" s="122"/>
      <c r="M851" s="73"/>
      <c r="N851" s="73"/>
      <c r="O851" s="120"/>
      <c r="P851" s="120"/>
      <c r="Q851" s="120"/>
      <c r="R851" s="120"/>
      <c r="S851" s="120"/>
      <c r="T851" s="120"/>
      <c r="U851" s="120"/>
      <c r="V851" s="120"/>
      <c r="W851" s="120"/>
      <c r="X851" s="120"/>
      <c r="Y851" s="120"/>
      <c r="Z851" s="120"/>
      <c r="AA851" s="120"/>
      <c r="AB851" s="120"/>
      <c r="AC851" s="120"/>
      <c r="AD851" s="120"/>
      <c r="AE851" s="120"/>
      <c r="AF851" s="120"/>
      <c r="AG851" s="120"/>
      <c r="AH851" s="120"/>
      <c r="AI851" s="120"/>
    </row>
    <row r="852" spans="1:35" ht="14.25" customHeight="1" x14ac:dyDescent="0.35">
      <c r="A852" s="120"/>
      <c r="B852" s="120"/>
      <c r="C852" s="120"/>
      <c r="D852" s="71"/>
      <c r="E852" s="72"/>
      <c r="F852" s="72"/>
      <c r="G852" s="72"/>
      <c r="H852" s="72"/>
      <c r="I852" s="73"/>
      <c r="J852" s="73"/>
      <c r="K852" s="121"/>
      <c r="L852" s="122"/>
      <c r="M852" s="73"/>
      <c r="N852" s="73"/>
      <c r="O852" s="120"/>
      <c r="P852" s="120"/>
      <c r="Q852" s="120"/>
      <c r="R852" s="120"/>
      <c r="S852" s="120"/>
      <c r="T852" s="120"/>
      <c r="U852" s="120"/>
      <c r="V852" s="120"/>
      <c r="W852" s="120"/>
      <c r="X852" s="120"/>
      <c r="Y852" s="120"/>
      <c r="Z852" s="120"/>
      <c r="AA852" s="120"/>
      <c r="AB852" s="120"/>
      <c r="AC852" s="120"/>
      <c r="AD852" s="120"/>
      <c r="AE852" s="120"/>
      <c r="AF852" s="120"/>
      <c r="AG852" s="120"/>
      <c r="AH852" s="120"/>
      <c r="AI852" s="120"/>
    </row>
    <row r="853" spans="1:35" ht="14.25" customHeight="1" x14ac:dyDescent="0.35">
      <c r="A853" s="120"/>
      <c r="B853" s="120"/>
      <c r="C853" s="120"/>
      <c r="D853" s="71"/>
      <c r="E853" s="72"/>
      <c r="F853" s="72"/>
      <c r="G853" s="72"/>
      <c r="H853" s="72"/>
      <c r="I853" s="73"/>
      <c r="J853" s="73"/>
      <c r="K853" s="121"/>
      <c r="L853" s="122"/>
      <c r="M853" s="73"/>
      <c r="N853" s="73"/>
      <c r="O853" s="120"/>
      <c r="P853" s="120"/>
      <c r="Q853" s="120"/>
      <c r="R853" s="120"/>
      <c r="S853" s="120"/>
      <c r="T853" s="120"/>
      <c r="U853" s="120"/>
      <c r="V853" s="120"/>
      <c r="W853" s="120"/>
      <c r="X853" s="120"/>
      <c r="Y853" s="120"/>
      <c r="Z853" s="120"/>
      <c r="AA853" s="120"/>
      <c r="AB853" s="120"/>
      <c r="AC853" s="120"/>
      <c r="AD853" s="120"/>
      <c r="AE853" s="120"/>
      <c r="AF853" s="120"/>
      <c r="AG853" s="120"/>
      <c r="AH853" s="120"/>
      <c r="AI853" s="120"/>
    </row>
    <row r="854" spans="1:35" ht="14.25" customHeight="1" x14ac:dyDescent="0.35">
      <c r="A854" s="120"/>
      <c r="B854" s="120"/>
      <c r="C854" s="120"/>
      <c r="D854" s="71"/>
      <c r="E854" s="72"/>
      <c r="F854" s="72"/>
      <c r="G854" s="72"/>
      <c r="H854" s="72"/>
      <c r="I854" s="73"/>
      <c r="J854" s="73"/>
      <c r="K854" s="121"/>
      <c r="L854" s="122"/>
      <c r="M854" s="73"/>
      <c r="N854" s="73"/>
      <c r="O854" s="120"/>
      <c r="P854" s="120"/>
      <c r="Q854" s="120"/>
      <c r="R854" s="120"/>
      <c r="S854" s="120"/>
      <c r="T854" s="120"/>
      <c r="U854" s="120"/>
      <c r="V854" s="120"/>
      <c r="W854" s="120"/>
      <c r="X854" s="120"/>
      <c r="Y854" s="120"/>
      <c r="Z854" s="120"/>
      <c r="AA854" s="120"/>
      <c r="AB854" s="120"/>
      <c r="AC854" s="120"/>
      <c r="AD854" s="120"/>
      <c r="AE854" s="120"/>
      <c r="AF854" s="120"/>
      <c r="AG854" s="120"/>
      <c r="AH854" s="120"/>
      <c r="AI854" s="120"/>
    </row>
    <row r="855" spans="1:35" ht="14.25" customHeight="1" x14ac:dyDescent="0.35">
      <c r="A855" s="120"/>
      <c r="B855" s="120"/>
      <c r="C855" s="120"/>
      <c r="D855" s="71"/>
      <c r="E855" s="72"/>
      <c r="F855" s="72"/>
      <c r="G855" s="72"/>
      <c r="H855" s="72"/>
      <c r="I855" s="73"/>
      <c r="J855" s="73"/>
      <c r="K855" s="121"/>
      <c r="L855" s="122"/>
      <c r="M855" s="73"/>
      <c r="N855" s="73"/>
      <c r="O855" s="120"/>
      <c r="P855" s="120"/>
      <c r="Q855" s="120"/>
      <c r="R855" s="120"/>
      <c r="S855" s="120"/>
      <c r="T855" s="120"/>
      <c r="U855" s="120"/>
      <c r="V855" s="120"/>
      <c r="W855" s="120"/>
      <c r="X855" s="120"/>
      <c r="Y855" s="120"/>
      <c r="Z855" s="120"/>
      <c r="AA855" s="120"/>
      <c r="AB855" s="120"/>
      <c r="AC855" s="120"/>
      <c r="AD855" s="120"/>
      <c r="AE855" s="120"/>
      <c r="AF855" s="120"/>
      <c r="AG855" s="120"/>
      <c r="AH855" s="120"/>
      <c r="AI855" s="120"/>
    </row>
    <row r="856" spans="1:35" ht="14.25" customHeight="1" x14ac:dyDescent="0.35">
      <c r="A856" s="120"/>
      <c r="B856" s="120"/>
      <c r="C856" s="120"/>
      <c r="D856" s="71"/>
      <c r="E856" s="72"/>
      <c r="F856" s="72"/>
      <c r="G856" s="72"/>
      <c r="H856" s="72"/>
      <c r="I856" s="73"/>
      <c r="J856" s="73"/>
      <c r="K856" s="121"/>
      <c r="L856" s="122"/>
      <c r="M856" s="73"/>
      <c r="N856" s="73"/>
      <c r="O856" s="120"/>
      <c r="P856" s="120"/>
      <c r="Q856" s="120"/>
      <c r="R856" s="120"/>
      <c r="S856" s="120"/>
      <c r="T856" s="120"/>
      <c r="U856" s="120"/>
      <c r="V856" s="120"/>
      <c r="W856" s="120"/>
      <c r="X856" s="120"/>
      <c r="Y856" s="120"/>
      <c r="Z856" s="120"/>
      <c r="AA856" s="120"/>
      <c r="AB856" s="120"/>
      <c r="AC856" s="120"/>
      <c r="AD856" s="120"/>
      <c r="AE856" s="120"/>
      <c r="AF856" s="120"/>
      <c r="AG856" s="120"/>
      <c r="AH856" s="120"/>
      <c r="AI856" s="120"/>
    </row>
    <row r="857" spans="1:35" ht="14.25" customHeight="1" x14ac:dyDescent="0.35">
      <c r="A857" s="120"/>
      <c r="B857" s="120"/>
      <c r="C857" s="120"/>
      <c r="D857" s="71"/>
      <c r="E857" s="72"/>
      <c r="F857" s="72"/>
      <c r="G857" s="72"/>
      <c r="H857" s="72"/>
      <c r="I857" s="73"/>
      <c r="J857" s="73"/>
      <c r="K857" s="121"/>
      <c r="L857" s="122"/>
      <c r="M857" s="73"/>
      <c r="N857" s="73"/>
      <c r="O857" s="120"/>
      <c r="P857" s="120"/>
      <c r="Q857" s="120"/>
      <c r="R857" s="120"/>
      <c r="S857" s="120"/>
      <c r="T857" s="120"/>
      <c r="U857" s="120"/>
      <c r="V857" s="120"/>
      <c r="W857" s="120"/>
      <c r="X857" s="120"/>
      <c r="Y857" s="120"/>
      <c r="Z857" s="120"/>
      <c r="AA857" s="120"/>
      <c r="AB857" s="120"/>
      <c r="AC857" s="120"/>
      <c r="AD857" s="120"/>
      <c r="AE857" s="120"/>
      <c r="AF857" s="120"/>
      <c r="AG857" s="120"/>
      <c r="AH857" s="120"/>
      <c r="AI857" s="120"/>
    </row>
    <row r="858" spans="1:35" ht="14.25" customHeight="1" x14ac:dyDescent="0.35">
      <c r="A858" s="120"/>
      <c r="B858" s="120"/>
      <c r="C858" s="120"/>
      <c r="D858" s="71"/>
      <c r="E858" s="72"/>
      <c r="F858" s="72"/>
      <c r="G858" s="72"/>
      <c r="H858" s="72"/>
      <c r="I858" s="73"/>
      <c r="J858" s="73"/>
      <c r="K858" s="121"/>
      <c r="L858" s="122"/>
      <c r="M858" s="73"/>
      <c r="N858" s="73"/>
      <c r="O858" s="120"/>
      <c r="P858" s="120"/>
      <c r="Q858" s="120"/>
      <c r="R858" s="120"/>
      <c r="S858" s="120"/>
      <c r="T858" s="120"/>
      <c r="U858" s="120"/>
      <c r="V858" s="120"/>
      <c r="W858" s="120"/>
      <c r="X858" s="120"/>
      <c r="Y858" s="120"/>
      <c r="Z858" s="120"/>
      <c r="AA858" s="120"/>
      <c r="AB858" s="120"/>
      <c r="AC858" s="120"/>
      <c r="AD858" s="120"/>
      <c r="AE858" s="120"/>
      <c r="AF858" s="120"/>
      <c r="AG858" s="120"/>
      <c r="AH858" s="120"/>
      <c r="AI858" s="120"/>
    </row>
    <row r="859" spans="1:35" ht="14.25" customHeight="1" x14ac:dyDescent="0.35">
      <c r="A859" s="120"/>
      <c r="B859" s="120"/>
      <c r="C859" s="120"/>
      <c r="D859" s="71"/>
      <c r="E859" s="72"/>
      <c r="F859" s="72"/>
      <c r="G859" s="72"/>
      <c r="H859" s="72"/>
      <c r="I859" s="73"/>
      <c r="J859" s="73"/>
      <c r="K859" s="121"/>
      <c r="L859" s="122"/>
      <c r="M859" s="73"/>
      <c r="N859" s="73"/>
      <c r="O859" s="120"/>
      <c r="P859" s="120"/>
      <c r="Q859" s="120"/>
      <c r="R859" s="120"/>
      <c r="S859" s="120"/>
      <c r="T859" s="120"/>
      <c r="U859" s="120"/>
      <c r="V859" s="120"/>
      <c r="W859" s="120"/>
      <c r="X859" s="120"/>
      <c r="Y859" s="120"/>
      <c r="Z859" s="120"/>
      <c r="AA859" s="120"/>
      <c r="AB859" s="120"/>
      <c r="AC859" s="120"/>
      <c r="AD859" s="120"/>
      <c r="AE859" s="120"/>
      <c r="AF859" s="120"/>
      <c r="AG859" s="120"/>
      <c r="AH859" s="120"/>
      <c r="AI859" s="120"/>
    </row>
    <row r="860" spans="1:35" ht="14.25" customHeight="1" x14ac:dyDescent="0.35">
      <c r="A860" s="120"/>
      <c r="B860" s="120"/>
      <c r="C860" s="120"/>
      <c r="D860" s="71"/>
      <c r="E860" s="72"/>
      <c r="F860" s="72"/>
      <c r="G860" s="72"/>
      <c r="H860" s="72"/>
      <c r="I860" s="73"/>
      <c r="J860" s="73"/>
      <c r="K860" s="121"/>
      <c r="L860" s="122"/>
      <c r="M860" s="73"/>
      <c r="N860" s="73"/>
      <c r="O860" s="120"/>
      <c r="P860" s="120"/>
      <c r="Q860" s="120"/>
      <c r="R860" s="120"/>
      <c r="S860" s="120"/>
      <c r="T860" s="120"/>
      <c r="U860" s="120"/>
      <c r="V860" s="120"/>
      <c r="W860" s="120"/>
      <c r="X860" s="120"/>
      <c r="Y860" s="120"/>
      <c r="Z860" s="120"/>
      <c r="AA860" s="120"/>
      <c r="AB860" s="120"/>
      <c r="AC860" s="120"/>
      <c r="AD860" s="120"/>
      <c r="AE860" s="120"/>
      <c r="AF860" s="120"/>
      <c r="AG860" s="120"/>
      <c r="AH860" s="120"/>
      <c r="AI860" s="120"/>
    </row>
    <row r="861" spans="1:35" ht="14.25" customHeight="1" x14ac:dyDescent="0.35">
      <c r="A861" s="120"/>
      <c r="B861" s="120"/>
      <c r="C861" s="120"/>
      <c r="D861" s="71"/>
      <c r="E861" s="72"/>
      <c r="F861" s="72"/>
      <c r="G861" s="72"/>
      <c r="H861" s="72"/>
      <c r="I861" s="73"/>
      <c r="J861" s="73"/>
      <c r="K861" s="121"/>
      <c r="L861" s="122"/>
      <c r="M861" s="73"/>
      <c r="N861" s="73"/>
      <c r="O861" s="120"/>
      <c r="P861" s="120"/>
      <c r="Q861" s="120"/>
      <c r="R861" s="120"/>
      <c r="S861" s="120"/>
      <c r="T861" s="120"/>
      <c r="U861" s="120"/>
      <c r="V861" s="120"/>
      <c r="W861" s="120"/>
      <c r="X861" s="120"/>
      <c r="Y861" s="120"/>
      <c r="Z861" s="120"/>
      <c r="AA861" s="120"/>
      <c r="AB861" s="120"/>
      <c r="AC861" s="120"/>
      <c r="AD861" s="120"/>
      <c r="AE861" s="120"/>
      <c r="AF861" s="120"/>
      <c r="AG861" s="120"/>
      <c r="AH861" s="120"/>
      <c r="AI861" s="120"/>
    </row>
    <row r="862" spans="1:35" ht="14.25" customHeight="1" x14ac:dyDescent="0.35">
      <c r="A862" s="120"/>
      <c r="B862" s="120"/>
      <c r="C862" s="120"/>
      <c r="D862" s="71"/>
      <c r="E862" s="72"/>
      <c r="F862" s="72"/>
      <c r="G862" s="72"/>
      <c r="H862" s="72"/>
      <c r="I862" s="73"/>
      <c r="J862" s="73"/>
      <c r="K862" s="121"/>
      <c r="L862" s="122"/>
      <c r="M862" s="73"/>
      <c r="N862" s="73"/>
      <c r="O862" s="120"/>
      <c r="P862" s="120"/>
      <c r="Q862" s="120"/>
      <c r="R862" s="120"/>
      <c r="S862" s="120"/>
      <c r="T862" s="120"/>
      <c r="U862" s="120"/>
      <c r="V862" s="120"/>
      <c r="W862" s="120"/>
      <c r="X862" s="120"/>
      <c r="Y862" s="120"/>
      <c r="Z862" s="120"/>
      <c r="AA862" s="120"/>
      <c r="AB862" s="120"/>
      <c r="AC862" s="120"/>
      <c r="AD862" s="120"/>
      <c r="AE862" s="120"/>
      <c r="AF862" s="120"/>
      <c r="AG862" s="120"/>
      <c r="AH862" s="120"/>
      <c r="AI862" s="120"/>
    </row>
    <row r="863" spans="1:35" ht="14.25" customHeight="1" x14ac:dyDescent="0.35">
      <c r="A863" s="120"/>
      <c r="B863" s="120"/>
      <c r="C863" s="120"/>
      <c r="D863" s="71"/>
      <c r="E863" s="72"/>
      <c r="F863" s="72"/>
      <c r="G863" s="72"/>
      <c r="H863" s="72"/>
      <c r="I863" s="73"/>
      <c r="J863" s="73"/>
      <c r="K863" s="121"/>
      <c r="L863" s="122"/>
      <c r="M863" s="73"/>
      <c r="N863" s="73"/>
      <c r="O863" s="120"/>
      <c r="P863" s="120"/>
      <c r="Q863" s="120"/>
      <c r="R863" s="120"/>
      <c r="S863" s="120"/>
      <c r="T863" s="120"/>
      <c r="U863" s="120"/>
      <c r="V863" s="120"/>
      <c r="W863" s="120"/>
      <c r="X863" s="120"/>
      <c r="Y863" s="120"/>
      <c r="Z863" s="120"/>
      <c r="AA863" s="120"/>
      <c r="AB863" s="120"/>
      <c r="AC863" s="120"/>
      <c r="AD863" s="120"/>
      <c r="AE863" s="120"/>
      <c r="AF863" s="120"/>
      <c r="AG863" s="120"/>
      <c r="AH863" s="120"/>
      <c r="AI863" s="120"/>
    </row>
    <row r="864" spans="1:35" ht="14.25" customHeight="1" x14ac:dyDescent="0.35">
      <c r="A864" s="120"/>
      <c r="B864" s="120"/>
      <c r="C864" s="120"/>
      <c r="D864" s="71"/>
      <c r="E864" s="72"/>
      <c r="F864" s="72"/>
      <c r="G864" s="72"/>
      <c r="H864" s="72"/>
      <c r="I864" s="73"/>
      <c r="J864" s="73"/>
      <c r="K864" s="121"/>
      <c r="L864" s="122"/>
      <c r="M864" s="73"/>
      <c r="N864" s="73"/>
      <c r="O864" s="120"/>
      <c r="P864" s="120"/>
      <c r="Q864" s="120"/>
      <c r="R864" s="120"/>
      <c r="S864" s="120"/>
      <c r="T864" s="120"/>
      <c r="U864" s="120"/>
      <c r="V864" s="120"/>
      <c r="W864" s="120"/>
      <c r="X864" s="120"/>
      <c r="Y864" s="120"/>
      <c r="Z864" s="120"/>
      <c r="AA864" s="120"/>
      <c r="AB864" s="120"/>
      <c r="AC864" s="120"/>
      <c r="AD864" s="120"/>
      <c r="AE864" s="120"/>
      <c r="AF864" s="120"/>
      <c r="AG864" s="120"/>
      <c r="AH864" s="120"/>
      <c r="AI864" s="120"/>
    </row>
    <row r="865" spans="1:35" ht="14.25" customHeight="1" x14ac:dyDescent="0.35">
      <c r="A865" s="120"/>
      <c r="B865" s="120"/>
      <c r="C865" s="120"/>
      <c r="D865" s="71"/>
      <c r="E865" s="72"/>
      <c r="F865" s="72"/>
      <c r="G865" s="72"/>
      <c r="H865" s="72"/>
      <c r="I865" s="73"/>
      <c r="J865" s="73"/>
      <c r="K865" s="121"/>
      <c r="L865" s="122"/>
      <c r="M865" s="73"/>
      <c r="N865" s="73"/>
      <c r="O865" s="120"/>
      <c r="P865" s="120"/>
      <c r="Q865" s="120"/>
      <c r="R865" s="120"/>
      <c r="S865" s="120"/>
      <c r="T865" s="120"/>
      <c r="U865" s="120"/>
      <c r="V865" s="120"/>
      <c r="W865" s="120"/>
      <c r="X865" s="120"/>
      <c r="Y865" s="120"/>
      <c r="Z865" s="120"/>
      <c r="AA865" s="120"/>
      <c r="AB865" s="120"/>
      <c r="AC865" s="120"/>
      <c r="AD865" s="120"/>
      <c r="AE865" s="120"/>
      <c r="AF865" s="120"/>
      <c r="AG865" s="120"/>
      <c r="AH865" s="120"/>
      <c r="AI865" s="120"/>
    </row>
    <row r="866" spans="1:35" ht="14.25" customHeight="1" x14ac:dyDescent="0.35">
      <c r="A866" s="120"/>
      <c r="B866" s="120"/>
      <c r="C866" s="120"/>
      <c r="D866" s="71"/>
      <c r="E866" s="72"/>
      <c r="F866" s="72"/>
      <c r="G866" s="72"/>
      <c r="H866" s="72"/>
      <c r="I866" s="73"/>
      <c r="J866" s="73"/>
      <c r="K866" s="121"/>
      <c r="L866" s="122"/>
      <c r="M866" s="73"/>
      <c r="N866" s="73"/>
      <c r="O866" s="120"/>
      <c r="P866" s="120"/>
      <c r="Q866" s="120"/>
      <c r="R866" s="120"/>
      <c r="S866" s="120"/>
      <c r="T866" s="120"/>
      <c r="U866" s="120"/>
      <c r="V866" s="120"/>
      <c r="W866" s="120"/>
      <c r="X866" s="120"/>
      <c r="Y866" s="120"/>
      <c r="Z866" s="120"/>
      <c r="AA866" s="120"/>
      <c r="AB866" s="120"/>
      <c r="AC866" s="120"/>
      <c r="AD866" s="120"/>
      <c r="AE866" s="120"/>
      <c r="AF866" s="120"/>
      <c r="AG866" s="120"/>
      <c r="AH866" s="120"/>
      <c r="AI866" s="120"/>
    </row>
    <row r="867" spans="1:35" ht="14.25" customHeight="1" x14ac:dyDescent="0.35">
      <c r="A867" s="120"/>
      <c r="B867" s="120"/>
      <c r="C867" s="120"/>
      <c r="D867" s="71"/>
      <c r="E867" s="72"/>
      <c r="F867" s="72"/>
      <c r="G867" s="72"/>
      <c r="H867" s="72"/>
      <c r="I867" s="73"/>
      <c r="J867" s="73"/>
      <c r="K867" s="121"/>
      <c r="L867" s="122"/>
      <c r="M867" s="73"/>
      <c r="N867" s="73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  <c r="Z867" s="120"/>
      <c r="AA867" s="120"/>
      <c r="AB867" s="120"/>
      <c r="AC867" s="120"/>
      <c r="AD867" s="120"/>
      <c r="AE867" s="120"/>
      <c r="AF867" s="120"/>
      <c r="AG867" s="120"/>
      <c r="AH867" s="120"/>
      <c r="AI867" s="120"/>
    </row>
    <row r="868" spans="1:35" ht="14.25" customHeight="1" x14ac:dyDescent="0.35">
      <c r="A868" s="120"/>
      <c r="B868" s="120"/>
      <c r="C868" s="120"/>
      <c r="D868" s="71"/>
      <c r="E868" s="72"/>
      <c r="F868" s="72"/>
      <c r="G868" s="72"/>
      <c r="H868" s="72"/>
      <c r="I868" s="73"/>
      <c r="J868" s="73"/>
      <c r="K868" s="121"/>
      <c r="L868" s="122"/>
      <c r="M868" s="73"/>
      <c r="N868" s="73"/>
      <c r="O868" s="120"/>
      <c r="P868" s="120"/>
      <c r="Q868" s="120"/>
      <c r="R868" s="120"/>
      <c r="S868" s="120"/>
      <c r="T868" s="120"/>
      <c r="U868" s="120"/>
      <c r="V868" s="120"/>
      <c r="W868" s="120"/>
      <c r="X868" s="120"/>
      <c r="Y868" s="120"/>
      <c r="Z868" s="120"/>
      <c r="AA868" s="120"/>
      <c r="AB868" s="120"/>
      <c r="AC868" s="120"/>
      <c r="AD868" s="120"/>
      <c r="AE868" s="120"/>
      <c r="AF868" s="120"/>
      <c r="AG868" s="120"/>
      <c r="AH868" s="120"/>
      <c r="AI868" s="120"/>
    </row>
    <row r="869" spans="1:35" ht="14.25" customHeight="1" x14ac:dyDescent="0.35">
      <c r="A869" s="120"/>
      <c r="B869" s="120"/>
      <c r="C869" s="120"/>
      <c r="D869" s="71"/>
      <c r="E869" s="72"/>
      <c r="F869" s="72"/>
      <c r="G869" s="72"/>
      <c r="H869" s="72"/>
      <c r="I869" s="73"/>
      <c r="J869" s="73"/>
      <c r="K869" s="121"/>
      <c r="L869" s="122"/>
      <c r="M869" s="73"/>
      <c r="N869" s="73"/>
      <c r="O869" s="120"/>
      <c r="P869" s="120"/>
      <c r="Q869" s="120"/>
      <c r="R869" s="120"/>
      <c r="S869" s="120"/>
      <c r="T869" s="120"/>
      <c r="U869" s="120"/>
      <c r="V869" s="120"/>
      <c r="W869" s="120"/>
      <c r="X869" s="120"/>
      <c r="Y869" s="120"/>
      <c r="Z869" s="120"/>
      <c r="AA869" s="120"/>
      <c r="AB869" s="120"/>
      <c r="AC869" s="120"/>
      <c r="AD869" s="120"/>
      <c r="AE869" s="120"/>
      <c r="AF869" s="120"/>
      <c r="AG869" s="120"/>
      <c r="AH869" s="120"/>
      <c r="AI869" s="120"/>
    </row>
    <row r="870" spans="1:35" ht="14.25" customHeight="1" x14ac:dyDescent="0.35">
      <c r="A870" s="120"/>
      <c r="B870" s="120"/>
      <c r="C870" s="120"/>
      <c r="D870" s="71"/>
      <c r="E870" s="72"/>
      <c r="F870" s="72"/>
      <c r="G870" s="72"/>
      <c r="H870" s="72"/>
      <c r="I870" s="73"/>
      <c r="J870" s="73"/>
      <c r="K870" s="121"/>
      <c r="L870" s="122"/>
      <c r="M870" s="73"/>
      <c r="N870" s="73"/>
      <c r="O870" s="120"/>
      <c r="P870" s="120"/>
      <c r="Q870" s="120"/>
      <c r="R870" s="120"/>
      <c r="S870" s="120"/>
      <c r="T870" s="120"/>
      <c r="U870" s="120"/>
      <c r="V870" s="120"/>
      <c r="W870" s="120"/>
      <c r="X870" s="120"/>
      <c r="Y870" s="120"/>
      <c r="Z870" s="120"/>
      <c r="AA870" s="120"/>
      <c r="AB870" s="120"/>
      <c r="AC870" s="120"/>
      <c r="AD870" s="120"/>
      <c r="AE870" s="120"/>
      <c r="AF870" s="120"/>
      <c r="AG870" s="120"/>
      <c r="AH870" s="120"/>
      <c r="AI870" s="120"/>
    </row>
    <row r="871" spans="1:35" ht="14.25" customHeight="1" x14ac:dyDescent="0.35">
      <c r="A871" s="120"/>
      <c r="B871" s="120"/>
      <c r="C871" s="120"/>
      <c r="D871" s="71"/>
      <c r="E871" s="72"/>
      <c r="F871" s="72"/>
      <c r="G871" s="72"/>
      <c r="H871" s="72"/>
      <c r="I871" s="73"/>
      <c r="J871" s="73"/>
      <c r="K871" s="121"/>
      <c r="L871" s="122"/>
      <c r="M871" s="73"/>
      <c r="N871" s="73"/>
      <c r="O871" s="120"/>
      <c r="P871" s="120"/>
      <c r="Q871" s="120"/>
      <c r="R871" s="120"/>
      <c r="S871" s="120"/>
      <c r="T871" s="120"/>
      <c r="U871" s="120"/>
      <c r="V871" s="120"/>
      <c r="W871" s="120"/>
      <c r="X871" s="120"/>
      <c r="Y871" s="120"/>
      <c r="Z871" s="120"/>
      <c r="AA871" s="120"/>
      <c r="AB871" s="120"/>
      <c r="AC871" s="120"/>
      <c r="AD871" s="120"/>
      <c r="AE871" s="120"/>
      <c r="AF871" s="120"/>
      <c r="AG871" s="120"/>
      <c r="AH871" s="120"/>
      <c r="AI871" s="120"/>
    </row>
    <row r="872" spans="1:35" ht="14.25" customHeight="1" x14ac:dyDescent="0.35">
      <c r="A872" s="120"/>
      <c r="B872" s="120"/>
      <c r="C872" s="120"/>
      <c r="D872" s="71"/>
      <c r="E872" s="72"/>
      <c r="F872" s="72"/>
      <c r="G872" s="72"/>
      <c r="H872" s="72"/>
      <c r="I872" s="73"/>
      <c r="J872" s="73"/>
      <c r="K872" s="121"/>
      <c r="L872" s="122"/>
      <c r="M872" s="73"/>
      <c r="N872" s="73"/>
      <c r="O872" s="120"/>
      <c r="P872" s="120"/>
      <c r="Q872" s="120"/>
      <c r="R872" s="120"/>
      <c r="S872" s="120"/>
      <c r="T872" s="120"/>
      <c r="U872" s="120"/>
      <c r="V872" s="120"/>
      <c r="W872" s="120"/>
      <c r="X872" s="120"/>
      <c r="Y872" s="120"/>
      <c r="Z872" s="120"/>
      <c r="AA872" s="120"/>
      <c r="AB872" s="120"/>
      <c r="AC872" s="120"/>
      <c r="AD872" s="120"/>
      <c r="AE872" s="120"/>
      <c r="AF872" s="120"/>
      <c r="AG872" s="120"/>
      <c r="AH872" s="120"/>
      <c r="AI872" s="120"/>
    </row>
    <row r="873" spans="1:35" ht="14.25" customHeight="1" x14ac:dyDescent="0.35">
      <c r="A873" s="120"/>
      <c r="B873" s="120"/>
      <c r="C873" s="120"/>
      <c r="D873" s="71"/>
      <c r="E873" s="72"/>
      <c r="F873" s="72"/>
      <c r="G873" s="72"/>
      <c r="H873" s="72"/>
      <c r="I873" s="73"/>
      <c r="J873" s="73"/>
      <c r="K873" s="121"/>
      <c r="L873" s="122"/>
      <c r="M873" s="73"/>
      <c r="N873" s="73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0"/>
      <c r="Z873" s="120"/>
      <c r="AA873" s="120"/>
      <c r="AB873" s="120"/>
      <c r="AC873" s="120"/>
      <c r="AD873" s="120"/>
      <c r="AE873" s="120"/>
      <c r="AF873" s="120"/>
      <c r="AG873" s="120"/>
      <c r="AH873" s="120"/>
      <c r="AI873" s="120"/>
    </row>
    <row r="874" spans="1:35" ht="14.25" customHeight="1" x14ac:dyDescent="0.35">
      <c r="A874" s="120"/>
      <c r="B874" s="120"/>
      <c r="C874" s="120"/>
      <c r="D874" s="71"/>
      <c r="E874" s="72"/>
      <c r="F874" s="72"/>
      <c r="G874" s="72"/>
      <c r="H874" s="72"/>
      <c r="I874" s="73"/>
      <c r="J874" s="73"/>
      <c r="K874" s="121"/>
      <c r="L874" s="122"/>
      <c r="M874" s="73"/>
      <c r="N874" s="73"/>
      <c r="O874" s="120"/>
      <c r="P874" s="120"/>
      <c r="Q874" s="120"/>
      <c r="R874" s="120"/>
      <c r="S874" s="120"/>
      <c r="T874" s="120"/>
      <c r="U874" s="120"/>
      <c r="V874" s="120"/>
      <c r="W874" s="120"/>
      <c r="X874" s="120"/>
      <c r="Y874" s="120"/>
      <c r="Z874" s="120"/>
      <c r="AA874" s="120"/>
      <c r="AB874" s="120"/>
      <c r="AC874" s="120"/>
      <c r="AD874" s="120"/>
      <c r="AE874" s="120"/>
      <c r="AF874" s="120"/>
      <c r="AG874" s="120"/>
      <c r="AH874" s="120"/>
      <c r="AI874" s="120"/>
    </row>
    <row r="875" spans="1:35" ht="14.25" customHeight="1" x14ac:dyDescent="0.35">
      <c r="A875" s="120"/>
      <c r="B875" s="120"/>
      <c r="C875" s="120"/>
      <c r="D875" s="71"/>
      <c r="E875" s="72"/>
      <c r="F875" s="72"/>
      <c r="G875" s="72"/>
      <c r="H875" s="72"/>
      <c r="I875" s="73"/>
      <c r="J875" s="73"/>
      <c r="K875" s="121"/>
      <c r="L875" s="122"/>
      <c r="M875" s="73"/>
      <c r="N875" s="73"/>
      <c r="O875" s="120"/>
      <c r="P875" s="120"/>
      <c r="Q875" s="120"/>
      <c r="R875" s="120"/>
      <c r="S875" s="120"/>
      <c r="T875" s="120"/>
      <c r="U875" s="120"/>
      <c r="V875" s="120"/>
      <c r="W875" s="120"/>
      <c r="X875" s="120"/>
      <c r="Y875" s="120"/>
      <c r="Z875" s="120"/>
      <c r="AA875" s="120"/>
      <c r="AB875" s="120"/>
      <c r="AC875" s="120"/>
      <c r="AD875" s="120"/>
      <c r="AE875" s="120"/>
      <c r="AF875" s="120"/>
      <c r="AG875" s="120"/>
      <c r="AH875" s="120"/>
      <c r="AI875" s="120"/>
    </row>
    <row r="876" spans="1:35" ht="14.25" customHeight="1" x14ac:dyDescent="0.35">
      <c r="A876" s="120"/>
      <c r="B876" s="120"/>
      <c r="C876" s="120"/>
      <c r="D876" s="71"/>
      <c r="E876" s="72"/>
      <c r="F876" s="72"/>
      <c r="G876" s="72"/>
      <c r="H876" s="72"/>
      <c r="I876" s="73"/>
      <c r="J876" s="73"/>
      <c r="K876" s="121"/>
      <c r="L876" s="122"/>
      <c r="M876" s="73"/>
      <c r="N876" s="73"/>
      <c r="O876" s="120"/>
      <c r="P876" s="120"/>
      <c r="Q876" s="120"/>
      <c r="R876" s="120"/>
      <c r="S876" s="120"/>
      <c r="T876" s="120"/>
      <c r="U876" s="120"/>
      <c r="V876" s="120"/>
      <c r="W876" s="120"/>
      <c r="X876" s="120"/>
      <c r="Y876" s="120"/>
      <c r="Z876" s="120"/>
      <c r="AA876" s="120"/>
      <c r="AB876" s="120"/>
      <c r="AC876" s="120"/>
      <c r="AD876" s="120"/>
      <c r="AE876" s="120"/>
      <c r="AF876" s="120"/>
      <c r="AG876" s="120"/>
      <c r="AH876" s="120"/>
      <c r="AI876" s="120"/>
    </row>
    <row r="877" spans="1:35" ht="14.25" customHeight="1" x14ac:dyDescent="0.35">
      <c r="A877" s="120"/>
      <c r="B877" s="120"/>
      <c r="C877" s="120"/>
      <c r="D877" s="71"/>
      <c r="E877" s="72"/>
      <c r="F877" s="72"/>
      <c r="G877" s="72"/>
      <c r="H877" s="72"/>
      <c r="I877" s="73"/>
      <c r="J877" s="73"/>
      <c r="K877" s="121"/>
      <c r="L877" s="122"/>
      <c r="M877" s="73"/>
      <c r="N877" s="73"/>
      <c r="O877" s="120"/>
      <c r="P877" s="120"/>
      <c r="Q877" s="120"/>
      <c r="R877" s="120"/>
      <c r="S877" s="120"/>
      <c r="T877" s="120"/>
      <c r="U877" s="120"/>
      <c r="V877" s="120"/>
      <c r="W877" s="120"/>
      <c r="X877" s="120"/>
      <c r="Y877" s="120"/>
      <c r="Z877" s="120"/>
      <c r="AA877" s="120"/>
      <c r="AB877" s="120"/>
      <c r="AC877" s="120"/>
      <c r="AD877" s="120"/>
      <c r="AE877" s="120"/>
      <c r="AF877" s="120"/>
      <c r="AG877" s="120"/>
      <c r="AH877" s="120"/>
      <c r="AI877" s="120"/>
    </row>
    <row r="878" spans="1:35" ht="14.25" customHeight="1" x14ac:dyDescent="0.35">
      <c r="A878" s="120"/>
      <c r="B878" s="120"/>
      <c r="C878" s="120"/>
      <c r="D878" s="71"/>
      <c r="E878" s="72"/>
      <c r="F878" s="72"/>
      <c r="G878" s="72"/>
      <c r="H878" s="72"/>
      <c r="I878" s="73"/>
      <c r="J878" s="73"/>
      <c r="K878" s="121"/>
      <c r="L878" s="122"/>
      <c r="M878" s="73"/>
      <c r="N878" s="73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0"/>
      <c r="Z878" s="120"/>
      <c r="AA878" s="120"/>
      <c r="AB878" s="120"/>
      <c r="AC878" s="120"/>
      <c r="AD878" s="120"/>
      <c r="AE878" s="120"/>
      <c r="AF878" s="120"/>
      <c r="AG878" s="120"/>
      <c r="AH878" s="120"/>
      <c r="AI878" s="120"/>
    </row>
    <row r="879" spans="1:35" ht="14.25" customHeight="1" x14ac:dyDescent="0.35">
      <c r="A879" s="120"/>
      <c r="B879" s="120"/>
      <c r="C879" s="120"/>
      <c r="D879" s="71"/>
      <c r="E879" s="72"/>
      <c r="F879" s="72"/>
      <c r="G879" s="72"/>
      <c r="H879" s="72"/>
      <c r="I879" s="73"/>
      <c r="J879" s="73"/>
      <c r="K879" s="121"/>
      <c r="L879" s="122"/>
      <c r="M879" s="73"/>
      <c r="N879" s="73"/>
      <c r="O879" s="120"/>
      <c r="P879" s="120"/>
      <c r="Q879" s="120"/>
      <c r="R879" s="120"/>
      <c r="S879" s="120"/>
      <c r="T879" s="120"/>
      <c r="U879" s="120"/>
      <c r="V879" s="120"/>
      <c r="W879" s="120"/>
      <c r="X879" s="120"/>
      <c r="Y879" s="120"/>
      <c r="Z879" s="120"/>
      <c r="AA879" s="120"/>
      <c r="AB879" s="120"/>
      <c r="AC879" s="120"/>
      <c r="AD879" s="120"/>
      <c r="AE879" s="120"/>
      <c r="AF879" s="120"/>
      <c r="AG879" s="120"/>
      <c r="AH879" s="120"/>
      <c r="AI879" s="120"/>
    </row>
    <row r="880" spans="1:35" ht="14.25" customHeight="1" x14ac:dyDescent="0.35">
      <c r="A880" s="120"/>
      <c r="B880" s="120"/>
      <c r="C880" s="120"/>
      <c r="D880" s="71"/>
      <c r="E880" s="72"/>
      <c r="F880" s="72"/>
      <c r="G880" s="72"/>
      <c r="H880" s="72"/>
      <c r="I880" s="73"/>
      <c r="J880" s="73"/>
      <c r="K880" s="121"/>
      <c r="L880" s="122"/>
      <c r="M880" s="73"/>
      <c r="N880" s="73"/>
      <c r="O880" s="120"/>
      <c r="P880" s="120"/>
      <c r="Q880" s="120"/>
      <c r="R880" s="120"/>
      <c r="S880" s="120"/>
      <c r="T880" s="120"/>
      <c r="U880" s="120"/>
      <c r="V880" s="120"/>
      <c r="W880" s="120"/>
      <c r="X880" s="120"/>
      <c r="Y880" s="120"/>
      <c r="Z880" s="120"/>
      <c r="AA880" s="120"/>
      <c r="AB880" s="120"/>
      <c r="AC880" s="120"/>
      <c r="AD880" s="120"/>
      <c r="AE880" s="120"/>
      <c r="AF880" s="120"/>
      <c r="AG880" s="120"/>
      <c r="AH880" s="120"/>
      <c r="AI880" s="120"/>
    </row>
    <row r="881" spans="1:35" ht="14.25" customHeight="1" x14ac:dyDescent="0.35">
      <c r="A881" s="120"/>
      <c r="B881" s="120"/>
      <c r="C881" s="120"/>
      <c r="D881" s="71"/>
      <c r="E881" s="72"/>
      <c r="F881" s="72"/>
      <c r="G881" s="72"/>
      <c r="H881" s="72"/>
      <c r="I881" s="73"/>
      <c r="J881" s="73"/>
      <c r="K881" s="121"/>
      <c r="L881" s="122"/>
      <c r="M881" s="73"/>
      <c r="N881" s="73"/>
      <c r="O881" s="120"/>
      <c r="P881" s="120"/>
      <c r="Q881" s="120"/>
      <c r="R881" s="120"/>
      <c r="S881" s="120"/>
      <c r="T881" s="120"/>
      <c r="U881" s="120"/>
      <c r="V881" s="120"/>
      <c r="W881" s="120"/>
      <c r="X881" s="120"/>
      <c r="Y881" s="120"/>
      <c r="Z881" s="120"/>
      <c r="AA881" s="120"/>
      <c r="AB881" s="120"/>
      <c r="AC881" s="120"/>
      <c r="AD881" s="120"/>
      <c r="AE881" s="120"/>
      <c r="AF881" s="120"/>
      <c r="AG881" s="120"/>
      <c r="AH881" s="120"/>
      <c r="AI881" s="120"/>
    </row>
    <row r="882" spans="1:35" ht="14.25" customHeight="1" x14ac:dyDescent="0.35">
      <c r="A882" s="120"/>
      <c r="B882" s="120"/>
      <c r="C882" s="120"/>
      <c r="D882" s="71"/>
      <c r="E882" s="72"/>
      <c r="F882" s="72"/>
      <c r="G882" s="72"/>
      <c r="H882" s="72"/>
      <c r="I882" s="73"/>
      <c r="J882" s="73"/>
      <c r="K882" s="121"/>
      <c r="L882" s="122"/>
      <c r="M882" s="73"/>
      <c r="N882" s="73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0"/>
      <c r="Z882" s="120"/>
      <c r="AA882" s="120"/>
      <c r="AB882" s="120"/>
      <c r="AC882" s="120"/>
      <c r="AD882" s="120"/>
      <c r="AE882" s="120"/>
      <c r="AF882" s="120"/>
      <c r="AG882" s="120"/>
      <c r="AH882" s="120"/>
      <c r="AI882" s="120"/>
    </row>
    <row r="883" spans="1:35" ht="14.25" customHeight="1" x14ac:dyDescent="0.35">
      <c r="A883" s="120"/>
      <c r="B883" s="120"/>
      <c r="C883" s="120"/>
      <c r="D883" s="71"/>
      <c r="E883" s="72"/>
      <c r="F883" s="72"/>
      <c r="G883" s="72"/>
      <c r="H883" s="72"/>
      <c r="I883" s="73"/>
      <c r="J883" s="73"/>
      <c r="K883" s="121"/>
      <c r="L883" s="122"/>
      <c r="M883" s="73"/>
      <c r="N883" s="73"/>
      <c r="O883" s="120"/>
      <c r="P883" s="120"/>
      <c r="Q883" s="120"/>
      <c r="R883" s="120"/>
      <c r="S883" s="120"/>
      <c r="T883" s="120"/>
      <c r="U883" s="120"/>
      <c r="V883" s="120"/>
      <c r="W883" s="120"/>
      <c r="X883" s="120"/>
      <c r="Y883" s="120"/>
      <c r="Z883" s="120"/>
      <c r="AA883" s="120"/>
      <c r="AB883" s="120"/>
      <c r="AC883" s="120"/>
      <c r="AD883" s="120"/>
      <c r="AE883" s="120"/>
      <c r="AF883" s="120"/>
      <c r="AG883" s="120"/>
      <c r="AH883" s="120"/>
      <c r="AI883" s="120"/>
    </row>
    <row r="884" spans="1:35" ht="14.25" customHeight="1" x14ac:dyDescent="0.35">
      <c r="A884" s="120"/>
      <c r="B884" s="120"/>
      <c r="C884" s="120"/>
      <c r="D884" s="71"/>
      <c r="E884" s="72"/>
      <c r="F884" s="72"/>
      <c r="G884" s="72"/>
      <c r="H884" s="72"/>
      <c r="I884" s="73"/>
      <c r="J884" s="73"/>
      <c r="K884" s="121"/>
      <c r="L884" s="122"/>
      <c r="M884" s="73"/>
      <c r="N884" s="73"/>
      <c r="O884" s="120"/>
      <c r="P884" s="120"/>
      <c r="Q884" s="120"/>
      <c r="R884" s="120"/>
      <c r="S884" s="120"/>
      <c r="T884" s="120"/>
      <c r="U884" s="120"/>
      <c r="V884" s="120"/>
      <c r="W884" s="120"/>
      <c r="X884" s="120"/>
      <c r="Y884" s="120"/>
      <c r="Z884" s="120"/>
      <c r="AA884" s="120"/>
      <c r="AB884" s="120"/>
      <c r="AC884" s="120"/>
      <c r="AD884" s="120"/>
      <c r="AE884" s="120"/>
      <c r="AF884" s="120"/>
      <c r="AG884" s="120"/>
      <c r="AH884" s="120"/>
      <c r="AI884" s="120"/>
    </row>
    <row r="885" spans="1:35" ht="14.25" customHeight="1" x14ac:dyDescent="0.35">
      <c r="A885" s="120"/>
      <c r="B885" s="120"/>
      <c r="C885" s="120"/>
      <c r="D885" s="71"/>
      <c r="E885" s="72"/>
      <c r="F885" s="72"/>
      <c r="G885" s="72"/>
      <c r="H885" s="72"/>
      <c r="I885" s="73"/>
      <c r="J885" s="73"/>
      <c r="K885" s="121"/>
      <c r="L885" s="122"/>
      <c r="M885" s="73"/>
      <c r="N885" s="73"/>
      <c r="O885" s="120"/>
      <c r="P885" s="120"/>
      <c r="Q885" s="120"/>
      <c r="R885" s="120"/>
      <c r="S885" s="120"/>
      <c r="T885" s="120"/>
      <c r="U885" s="120"/>
      <c r="V885" s="120"/>
      <c r="W885" s="120"/>
      <c r="X885" s="120"/>
      <c r="Y885" s="120"/>
      <c r="Z885" s="120"/>
      <c r="AA885" s="120"/>
      <c r="AB885" s="120"/>
      <c r="AC885" s="120"/>
      <c r="AD885" s="120"/>
      <c r="AE885" s="120"/>
      <c r="AF885" s="120"/>
      <c r="AG885" s="120"/>
      <c r="AH885" s="120"/>
      <c r="AI885" s="120"/>
    </row>
    <row r="886" spans="1:35" ht="14.25" customHeight="1" x14ac:dyDescent="0.35">
      <c r="A886" s="120"/>
      <c r="B886" s="120"/>
      <c r="C886" s="120"/>
      <c r="D886" s="71"/>
      <c r="E886" s="72"/>
      <c r="F886" s="72"/>
      <c r="G886" s="72"/>
      <c r="H886" s="72"/>
      <c r="I886" s="73"/>
      <c r="J886" s="73"/>
      <c r="K886" s="121"/>
      <c r="L886" s="122"/>
      <c r="M886" s="73"/>
      <c r="N886" s="73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0"/>
      <c r="Z886" s="120"/>
      <c r="AA886" s="120"/>
      <c r="AB886" s="120"/>
      <c r="AC886" s="120"/>
      <c r="AD886" s="120"/>
      <c r="AE886" s="120"/>
      <c r="AF886" s="120"/>
      <c r="AG886" s="120"/>
      <c r="AH886" s="120"/>
      <c r="AI886" s="120"/>
    </row>
    <row r="887" spans="1:35" ht="14.25" customHeight="1" x14ac:dyDescent="0.35">
      <c r="A887" s="120"/>
      <c r="B887" s="120"/>
      <c r="C887" s="120"/>
      <c r="D887" s="71"/>
      <c r="E887" s="72"/>
      <c r="F887" s="72"/>
      <c r="G887" s="72"/>
      <c r="H887" s="72"/>
      <c r="I887" s="73"/>
      <c r="J887" s="73"/>
      <c r="K887" s="121"/>
      <c r="L887" s="122"/>
      <c r="M887" s="73"/>
      <c r="N887" s="73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0"/>
      <c r="Z887" s="120"/>
      <c r="AA887" s="120"/>
      <c r="AB887" s="120"/>
      <c r="AC887" s="120"/>
      <c r="AD887" s="120"/>
      <c r="AE887" s="120"/>
      <c r="AF887" s="120"/>
      <c r="AG887" s="120"/>
      <c r="AH887" s="120"/>
      <c r="AI887" s="120"/>
    </row>
    <row r="888" spans="1:35" ht="14.25" customHeight="1" x14ac:dyDescent="0.35">
      <c r="A888" s="120"/>
      <c r="B888" s="120"/>
      <c r="C888" s="120"/>
      <c r="D888" s="71"/>
      <c r="E888" s="72"/>
      <c r="F888" s="72"/>
      <c r="G888" s="72"/>
      <c r="H888" s="72"/>
      <c r="I888" s="73"/>
      <c r="J888" s="73"/>
      <c r="K888" s="121"/>
      <c r="L888" s="122"/>
      <c r="M888" s="73"/>
      <c r="N888" s="73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0"/>
      <c r="Z888" s="120"/>
      <c r="AA888" s="120"/>
      <c r="AB888" s="120"/>
      <c r="AC888" s="120"/>
      <c r="AD888" s="120"/>
      <c r="AE888" s="120"/>
      <c r="AF888" s="120"/>
      <c r="AG888" s="120"/>
      <c r="AH888" s="120"/>
      <c r="AI888" s="120"/>
    </row>
    <row r="889" spans="1:35" ht="14.25" customHeight="1" x14ac:dyDescent="0.35">
      <c r="A889" s="120"/>
      <c r="B889" s="120"/>
      <c r="C889" s="120"/>
      <c r="D889" s="71"/>
      <c r="E889" s="72"/>
      <c r="F889" s="72"/>
      <c r="G889" s="72"/>
      <c r="H889" s="72"/>
      <c r="I889" s="73"/>
      <c r="J889" s="73"/>
      <c r="K889" s="121"/>
      <c r="L889" s="122"/>
      <c r="M889" s="73"/>
      <c r="N889" s="73"/>
      <c r="O889" s="120"/>
      <c r="P889" s="120"/>
      <c r="Q889" s="120"/>
      <c r="R889" s="120"/>
      <c r="S889" s="120"/>
      <c r="T889" s="120"/>
      <c r="U889" s="120"/>
      <c r="V889" s="120"/>
      <c r="W889" s="120"/>
      <c r="X889" s="120"/>
      <c r="Y889" s="120"/>
      <c r="Z889" s="120"/>
      <c r="AA889" s="120"/>
      <c r="AB889" s="120"/>
      <c r="AC889" s="120"/>
      <c r="AD889" s="120"/>
      <c r="AE889" s="120"/>
      <c r="AF889" s="120"/>
      <c r="AG889" s="120"/>
      <c r="AH889" s="120"/>
      <c r="AI889" s="120"/>
    </row>
    <row r="890" spans="1:35" ht="14.25" customHeight="1" x14ac:dyDescent="0.35">
      <c r="A890" s="120"/>
      <c r="B890" s="120"/>
      <c r="C890" s="120"/>
      <c r="D890" s="71"/>
      <c r="E890" s="72"/>
      <c r="F890" s="72"/>
      <c r="G890" s="72"/>
      <c r="H890" s="72"/>
      <c r="I890" s="73"/>
      <c r="J890" s="73"/>
      <c r="K890" s="121"/>
      <c r="L890" s="122"/>
      <c r="M890" s="73"/>
      <c r="N890" s="73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0"/>
      <c r="Z890" s="120"/>
      <c r="AA890" s="120"/>
      <c r="AB890" s="120"/>
      <c r="AC890" s="120"/>
      <c r="AD890" s="120"/>
      <c r="AE890" s="120"/>
      <c r="AF890" s="120"/>
      <c r="AG890" s="120"/>
      <c r="AH890" s="120"/>
      <c r="AI890" s="120"/>
    </row>
    <row r="891" spans="1:35" ht="14.25" customHeight="1" x14ac:dyDescent="0.35">
      <c r="A891" s="120"/>
      <c r="B891" s="120"/>
      <c r="C891" s="120"/>
      <c r="D891" s="71"/>
      <c r="E891" s="72"/>
      <c r="F891" s="72"/>
      <c r="G891" s="72"/>
      <c r="H891" s="72"/>
      <c r="I891" s="73"/>
      <c r="J891" s="73"/>
      <c r="K891" s="121"/>
      <c r="L891" s="122"/>
      <c r="M891" s="73"/>
      <c r="N891" s="73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0"/>
      <c r="Z891" s="120"/>
      <c r="AA891" s="120"/>
      <c r="AB891" s="120"/>
      <c r="AC891" s="120"/>
      <c r="AD891" s="120"/>
      <c r="AE891" s="120"/>
      <c r="AF891" s="120"/>
      <c r="AG891" s="120"/>
      <c r="AH891" s="120"/>
      <c r="AI891" s="120"/>
    </row>
    <row r="892" spans="1:35" ht="14.25" customHeight="1" x14ac:dyDescent="0.35">
      <c r="A892" s="120"/>
      <c r="B892" s="120"/>
      <c r="C892" s="120"/>
      <c r="D892" s="71"/>
      <c r="E892" s="72"/>
      <c r="F892" s="72"/>
      <c r="G892" s="72"/>
      <c r="H892" s="72"/>
      <c r="I892" s="73"/>
      <c r="J892" s="73"/>
      <c r="K892" s="121"/>
      <c r="L892" s="122"/>
      <c r="M892" s="73"/>
      <c r="N892" s="73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0"/>
      <c r="Z892" s="120"/>
      <c r="AA892" s="120"/>
      <c r="AB892" s="120"/>
      <c r="AC892" s="120"/>
      <c r="AD892" s="120"/>
      <c r="AE892" s="120"/>
      <c r="AF892" s="120"/>
      <c r="AG892" s="120"/>
      <c r="AH892" s="120"/>
      <c r="AI892" s="120"/>
    </row>
    <row r="893" spans="1:35" ht="14.25" customHeight="1" x14ac:dyDescent="0.35">
      <c r="A893" s="120"/>
      <c r="B893" s="120"/>
      <c r="C893" s="120"/>
      <c r="D893" s="71"/>
      <c r="E893" s="72"/>
      <c r="F893" s="72"/>
      <c r="G893" s="72"/>
      <c r="H893" s="72"/>
      <c r="I893" s="73"/>
      <c r="J893" s="73"/>
      <c r="K893" s="121"/>
      <c r="L893" s="122"/>
      <c r="M893" s="73"/>
      <c r="N893" s="73"/>
      <c r="O893" s="120"/>
      <c r="P893" s="120"/>
      <c r="Q893" s="120"/>
      <c r="R893" s="120"/>
      <c r="S893" s="120"/>
      <c r="T893" s="120"/>
      <c r="U893" s="120"/>
      <c r="V893" s="120"/>
      <c r="W893" s="120"/>
      <c r="X893" s="120"/>
      <c r="Y893" s="120"/>
      <c r="Z893" s="120"/>
      <c r="AA893" s="120"/>
      <c r="AB893" s="120"/>
      <c r="AC893" s="120"/>
      <c r="AD893" s="120"/>
      <c r="AE893" s="120"/>
      <c r="AF893" s="120"/>
      <c r="AG893" s="120"/>
      <c r="AH893" s="120"/>
      <c r="AI893" s="120"/>
    </row>
    <row r="894" spans="1:35" ht="14.25" customHeight="1" x14ac:dyDescent="0.35">
      <c r="A894" s="120"/>
      <c r="B894" s="120"/>
      <c r="C894" s="120"/>
      <c r="D894" s="71"/>
      <c r="E894" s="72"/>
      <c r="F894" s="72"/>
      <c r="G894" s="72"/>
      <c r="H894" s="72"/>
      <c r="I894" s="73"/>
      <c r="J894" s="73"/>
      <c r="K894" s="121"/>
      <c r="L894" s="122"/>
      <c r="M894" s="73"/>
      <c r="N894" s="73"/>
      <c r="O894" s="120"/>
      <c r="P894" s="120"/>
      <c r="Q894" s="120"/>
      <c r="R894" s="120"/>
      <c r="S894" s="120"/>
      <c r="T894" s="120"/>
      <c r="U894" s="120"/>
      <c r="V894" s="120"/>
      <c r="W894" s="120"/>
      <c r="X894" s="120"/>
      <c r="Y894" s="120"/>
      <c r="Z894" s="120"/>
      <c r="AA894" s="120"/>
      <c r="AB894" s="120"/>
      <c r="AC894" s="120"/>
      <c r="AD894" s="120"/>
      <c r="AE894" s="120"/>
      <c r="AF894" s="120"/>
      <c r="AG894" s="120"/>
      <c r="AH894" s="120"/>
      <c r="AI894" s="120"/>
    </row>
    <row r="895" spans="1:35" ht="14.25" customHeight="1" x14ac:dyDescent="0.35">
      <c r="A895" s="120"/>
      <c r="B895" s="120"/>
      <c r="C895" s="120"/>
      <c r="D895" s="71"/>
      <c r="E895" s="72"/>
      <c r="F895" s="72"/>
      <c r="G895" s="72"/>
      <c r="H895" s="72"/>
      <c r="I895" s="73"/>
      <c r="J895" s="73"/>
      <c r="K895" s="121"/>
      <c r="L895" s="122"/>
      <c r="M895" s="73"/>
      <c r="N895" s="73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0"/>
      <c r="Z895" s="120"/>
      <c r="AA895" s="120"/>
      <c r="AB895" s="120"/>
      <c r="AC895" s="120"/>
      <c r="AD895" s="120"/>
      <c r="AE895" s="120"/>
      <c r="AF895" s="120"/>
      <c r="AG895" s="120"/>
      <c r="AH895" s="120"/>
      <c r="AI895" s="120"/>
    </row>
    <row r="896" spans="1:35" ht="14.25" customHeight="1" x14ac:dyDescent="0.35">
      <c r="A896" s="120"/>
      <c r="B896" s="120"/>
      <c r="C896" s="120"/>
      <c r="D896" s="71"/>
      <c r="E896" s="72"/>
      <c r="F896" s="72"/>
      <c r="G896" s="72"/>
      <c r="H896" s="72"/>
      <c r="I896" s="73"/>
      <c r="J896" s="73"/>
      <c r="K896" s="121"/>
      <c r="L896" s="122"/>
      <c r="M896" s="73"/>
      <c r="N896" s="73"/>
      <c r="O896" s="120"/>
      <c r="P896" s="120"/>
      <c r="Q896" s="120"/>
      <c r="R896" s="120"/>
      <c r="S896" s="120"/>
      <c r="T896" s="120"/>
      <c r="U896" s="120"/>
      <c r="V896" s="120"/>
      <c r="W896" s="120"/>
      <c r="X896" s="120"/>
      <c r="Y896" s="120"/>
      <c r="Z896" s="120"/>
      <c r="AA896" s="120"/>
      <c r="AB896" s="120"/>
      <c r="AC896" s="120"/>
      <c r="AD896" s="120"/>
      <c r="AE896" s="120"/>
      <c r="AF896" s="120"/>
      <c r="AG896" s="120"/>
      <c r="AH896" s="120"/>
      <c r="AI896" s="120"/>
    </row>
    <row r="897" spans="1:35" ht="14.25" customHeight="1" x14ac:dyDescent="0.35">
      <c r="A897" s="120"/>
      <c r="B897" s="120"/>
      <c r="C897" s="120"/>
      <c r="D897" s="71"/>
      <c r="E897" s="72"/>
      <c r="F897" s="72"/>
      <c r="G897" s="72"/>
      <c r="H897" s="72"/>
      <c r="I897" s="73"/>
      <c r="J897" s="73"/>
      <c r="K897" s="121"/>
      <c r="L897" s="122"/>
      <c r="M897" s="73"/>
      <c r="N897" s="73"/>
      <c r="O897" s="120"/>
      <c r="P897" s="120"/>
      <c r="Q897" s="120"/>
      <c r="R897" s="120"/>
      <c r="S897" s="120"/>
      <c r="T897" s="120"/>
      <c r="U897" s="120"/>
      <c r="V897" s="120"/>
      <c r="W897" s="120"/>
      <c r="X897" s="120"/>
      <c r="Y897" s="120"/>
      <c r="Z897" s="120"/>
      <c r="AA897" s="120"/>
      <c r="AB897" s="120"/>
      <c r="AC897" s="120"/>
      <c r="AD897" s="120"/>
      <c r="AE897" s="120"/>
      <c r="AF897" s="120"/>
      <c r="AG897" s="120"/>
      <c r="AH897" s="120"/>
      <c r="AI897" s="120"/>
    </row>
    <row r="898" spans="1:35" ht="14.25" customHeight="1" x14ac:dyDescent="0.35">
      <c r="A898" s="120"/>
      <c r="B898" s="120"/>
      <c r="C898" s="120"/>
      <c r="D898" s="71"/>
      <c r="E898" s="72"/>
      <c r="F898" s="72"/>
      <c r="G898" s="72"/>
      <c r="H898" s="72"/>
      <c r="I898" s="73"/>
      <c r="J898" s="73"/>
      <c r="K898" s="121"/>
      <c r="L898" s="122"/>
      <c r="M898" s="73"/>
      <c r="N898" s="73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0"/>
      <c r="Z898" s="120"/>
      <c r="AA898" s="120"/>
      <c r="AB898" s="120"/>
      <c r="AC898" s="120"/>
      <c r="AD898" s="120"/>
      <c r="AE898" s="120"/>
      <c r="AF898" s="120"/>
      <c r="AG898" s="120"/>
      <c r="AH898" s="120"/>
      <c r="AI898" s="120"/>
    </row>
    <row r="899" spans="1:35" ht="14.25" customHeight="1" x14ac:dyDescent="0.35">
      <c r="A899" s="120"/>
      <c r="B899" s="120"/>
      <c r="C899" s="120"/>
      <c r="D899" s="71"/>
      <c r="E899" s="72"/>
      <c r="F899" s="72"/>
      <c r="G899" s="72"/>
      <c r="H899" s="72"/>
      <c r="I899" s="73"/>
      <c r="J899" s="73"/>
      <c r="K899" s="121"/>
      <c r="L899" s="122"/>
      <c r="M899" s="73"/>
      <c r="N899" s="73"/>
      <c r="O899" s="120"/>
      <c r="P899" s="120"/>
      <c r="Q899" s="120"/>
      <c r="R899" s="120"/>
      <c r="S899" s="120"/>
      <c r="T899" s="120"/>
      <c r="U899" s="120"/>
      <c r="V899" s="120"/>
      <c r="W899" s="120"/>
      <c r="X899" s="120"/>
      <c r="Y899" s="120"/>
      <c r="Z899" s="120"/>
      <c r="AA899" s="120"/>
      <c r="AB899" s="120"/>
      <c r="AC899" s="120"/>
      <c r="AD899" s="120"/>
      <c r="AE899" s="120"/>
      <c r="AF899" s="120"/>
      <c r="AG899" s="120"/>
      <c r="AH899" s="120"/>
      <c r="AI899" s="120"/>
    </row>
    <row r="900" spans="1:35" ht="14.25" customHeight="1" x14ac:dyDescent="0.35">
      <c r="A900" s="120"/>
      <c r="B900" s="120"/>
      <c r="C900" s="120"/>
      <c r="D900" s="71"/>
      <c r="E900" s="72"/>
      <c r="F900" s="72"/>
      <c r="G900" s="72"/>
      <c r="H900" s="72"/>
      <c r="I900" s="73"/>
      <c r="J900" s="73"/>
      <c r="K900" s="121"/>
      <c r="L900" s="122"/>
      <c r="M900" s="73"/>
      <c r="N900" s="73"/>
      <c r="O900" s="120"/>
      <c r="P900" s="120"/>
      <c r="Q900" s="120"/>
      <c r="R900" s="120"/>
      <c r="S900" s="120"/>
      <c r="T900" s="120"/>
      <c r="U900" s="120"/>
      <c r="V900" s="120"/>
      <c r="W900" s="120"/>
      <c r="X900" s="120"/>
      <c r="Y900" s="120"/>
      <c r="Z900" s="120"/>
      <c r="AA900" s="120"/>
      <c r="AB900" s="120"/>
      <c r="AC900" s="120"/>
      <c r="AD900" s="120"/>
      <c r="AE900" s="120"/>
      <c r="AF900" s="120"/>
      <c r="AG900" s="120"/>
      <c r="AH900" s="120"/>
      <c r="AI900" s="120"/>
    </row>
    <row r="901" spans="1:35" ht="14.25" customHeight="1" x14ac:dyDescent="0.35">
      <c r="A901" s="120"/>
      <c r="B901" s="120"/>
      <c r="C901" s="120"/>
      <c r="D901" s="71"/>
      <c r="E901" s="72"/>
      <c r="F901" s="72"/>
      <c r="G901" s="72"/>
      <c r="H901" s="72"/>
      <c r="I901" s="73"/>
      <c r="J901" s="73"/>
      <c r="K901" s="121"/>
      <c r="L901" s="122"/>
      <c r="M901" s="73"/>
      <c r="N901" s="73"/>
      <c r="O901" s="120"/>
      <c r="P901" s="120"/>
      <c r="Q901" s="120"/>
      <c r="R901" s="120"/>
      <c r="S901" s="120"/>
      <c r="T901" s="120"/>
      <c r="U901" s="120"/>
      <c r="V901" s="120"/>
      <c r="W901" s="120"/>
      <c r="X901" s="120"/>
      <c r="Y901" s="120"/>
      <c r="Z901" s="120"/>
      <c r="AA901" s="120"/>
      <c r="AB901" s="120"/>
      <c r="AC901" s="120"/>
      <c r="AD901" s="120"/>
      <c r="AE901" s="120"/>
      <c r="AF901" s="120"/>
      <c r="AG901" s="120"/>
      <c r="AH901" s="120"/>
      <c r="AI901" s="120"/>
    </row>
    <row r="902" spans="1:35" ht="14.25" customHeight="1" x14ac:dyDescent="0.35">
      <c r="A902" s="120"/>
      <c r="B902" s="120"/>
      <c r="C902" s="120"/>
      <c r="D902" s="71"/>
      <c r="E902" s="72"/>
      <c r="F902" s="72"/>
      <c r="G902" s="72"/>
      <c r="H902" s="72"/>
      <c r="I902" s="73"/>
      <c r="J902" s="73"/>
      <c r="K902" s="121"/>
      <c r="L902" s="122"/>
      <c r="M902" s="73"/>
      <c r="N902" s="73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0"/>
      <c r="Z902" s="120"/>
      <c r="AA902" s="120"/>
      <c r="AB902" s="120"/>
      <c r="AC902" s="120"/>
      <c r="AD902" s="120"/>
      <c r="AE902" s="120"/>
      <c r="AF902" s="120"/>
      <c r="AG902" s="120"/>
      <c r="AH902" s="120"/>
      <c r="AI902" s="120"/>
    </row>
    <row r="903" spans="1:35" ht="14.25" customHeight="1" x14ac:dyDescent="0.35">
      <c r="A903" s="120"/>
      <c r="B903" s="120"/>
      <c r="C903" s="120"/>
      <c r="D903" s="71"/>
      <c r="E903" s="72"/>
      <c r="F903" s="72"/>
      <c r="G903" s="72"/>
      <c r="H903" s="72"/>
      <c r="I903" s="73"/>
      <c r="J903" s="73"/>
      <c r="K903" s="121"/>
      <c r="L903" s="122"/>
      <c r="M903" s="73"/>
      <c r="N903" s="73"/>
      <c r="O903" s="120"/>
      <c r="P903" s="120"/>
      <c r="Q903" s="120"/>
      <c r="R903" s="120"/>
      <c r="S903" s="120"/>
      <c r="T903" s="120"/>
      <c r="U903" s="120"/>
      <c r="V903" s="120"/>
      <c r="W903" s="120"/>
      <c r="X903" s="120"/>
      <c r="Y903" s="120"/>
      <c r="Z903" s="120"/>
      <c r="AA903" s="120"/>
      <c r="AB903" s="120"/>
      <c r="AC903" s="120"/>
      <c r="AD903" s="120"/>
      <c r="AE903" s="120"/>
      <c r="AF903" s="120"/>
      <c r="AG903" s="120"/>
      <c r="AH903" s="120"/>
      <c r="AI903" s="120"/>
    </row>
    <row r="904" spans="1:35" ht="14.25" customHeight="1" x14ac:dyDescent="0.35">
      <c r="A904" s="120"/>
      <c r="B904" s="120"/>
      <c r="C904" s="120"/>
      <c r="D904" s="71"/>
      <c r="E904" s="72"/>
      <c r="F904" s="72"/>
      <c r="G904" s="72"/>
      <c r="H904" s="72"/>
      <c r="I904" s="73"/>
      <c r="J904" s="73"/>
      <c r="K904" s="121"/>
      <c r="L904" s="122"/>
      <c r="M904" s="73"/>
      <c r="N904" s="73"/>
      <c r="O904" s="120"/>
      <c r="P904" s="120"/>
      <c r="Q904" s="120"/>
      <c r="R904" s="120"/>
      <c r="S904" s="120"/>
      <c r="T904" s="120"/>
      <c r="U904" s="120"/>
      <c r="V904" s="120"/>
      <c r="W904" s="120"/>
      <c r="X904" s="120"/>
      <c r="Y904" s="120"/>
      <c r="Z904" s="120"/>
      <c r="AA904" s="120"/>
      <c r="AB904" s="120"/>
      <c r="AC904" s="120"/>
      <c r="AD904" s="120"/>
      <c r="AE904" s="120"/>
      <c r="AF904" s="120"/>
      <c r="AG904" s="120"/>
      <c r="AH904" s="120"/>
      <c r="AI904" s="120"/>
    </row>
    <row r="905" spans="1:35" ht="14.25" customHeight="1" x14ac:dyDescent="0.35">
      <c r="A905" s="120"/>
      <c r="B905" s="120"/>
      <c r="C905" s="120"/>
      <c r="D905" s="71"/>
      <c r="E905" s="72"/>
      <c r="F905" s="72"/>
      <c r="G905" s="72"/>
      <c r="H905" s="72"/>
      <c r="I905" s="73"/>
      <c r="J905" s="73"/>
      <c r="K905" s="121"/>
      <c r="L905" s="122"/>
      <c r="M905" s="73"/>
      <c r="N905" s="73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0"/>
      <c r="Z905" s="120"/>
      <c r="AA905" s="120"/>
      <c r="AB905" s="120"/>
      <c r="AC905" s="120"/>
      <c r="AD905" s="120"/>
      <c r="AE905" s="120"/>
      <c r="AF905" s="120"/>
      <c r="AG905" s="120"/>
      <c r="AH905" s="120"/>
      <c r="AI905" s="120"/>
    </row>
    <row r="906" spans="1:35" ht="14.25" customHeight="1" x14ac:dyDescent="0.35">
      <c r="A906" s="120"/>
      <c r="B906" s="120"/>
      <c r="C906" s="120"/>
      <c r="D906" s="71"/>
      <c r="E906" s="72"/>
      <c r="F906" s="72"/>
      <c r="G906" s="72"/>
      <c r="H906" s="72"/>
      <c r="I906" s="73"/>
      <c r="J906" s="73"/>
      <c r="K906" s="121"/>
      <c r="L906" s="122"/>
      <c r="M906" s="73"/>
      <c r="N906" s="73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0"/>
      <c r="Z906" s="120"/>
      <c r="AA906" s="120"/>
      <c r="AB906" s="120"/>
      <c r="AC906" s="120"/>
      <c r="AD906" s="120"/>
      <c r="AE906" s="120"/>
      <c r="AF906" s="120"/>
      <c r="AG906" s="120"/>
      <c r="AH906" s="120"/>
      <c r="AI906" s="120"/>
    </row>
    <row r="907" spans="1:35" ht="14.25" customHeight="1" x14ac:dyDescent="0.35">
      <c r="A907" s="120"/>
      <c r="B907" s="120"/>
      <c r="C907" s="120"/>
      <c r="D907" s="71"/>
      <c r="E907" s="72"/>
      <c r="F907" s="72"/>
      <c r="G907" s="72"/>
      <c r="H907" s="72"/>
      <c r="I907" s="73"/>
      <c r="J907" s="73"/>
      <c r="K907" s="121"/>
      <c r="L907" s="122"/>
      <c r="M907" s="73"/>
      <c r="N907" s="73"/>
      <c r="O907" s="120"/>
      <c r="P907" s="120"/>
      <c r="Q907" s="120"/>
      <c r="R907" s="120"/>
      <c r="S907" s="120"/>
      <c r="T907" s="120"/>
      <c r="U907" s="120"/>
      <c r="V907" s="120"/>
      <c r="W907" s="120"/>
      <c r="X907" s="120"/>
      <c r="Y907" s="120"/>
      <c r="Z907" s="120"/>
      <c r="AA907" s="120"/>
      <c r="AB907" s="120"/>
      <c r="AC907" s="120"/>
      <c r="AD907" s="120"/>
      <c r="AE907" s="120"/>
      <c r="AF907" s="120"/>
      <c r="AG907" s="120"/>
      <c r="AH907" s="120"/>
      <c r="AI907" s="120"/>
    </row>
    <row r="908" spans="1:35" ht="14.25" customHeight="1" x14ac:dyDescent="0.35">
      <c r="A908" s="120"/>
      <c r="B908" s="120"/>
      <c r="C908" s="120"/>
      <c r="D908" s="71"/>
      <c r="E908" s="72"/>
      <c r="F908" s="72"/>
      <c r="G908" s="72"/>
      <c r="H908" s="72"/>
      <c r="I908" s="73"/>
      <c r="J908" s="73"/>
      <c r="K908" s="121"/>
      <c r="L908" s="122"/>
      <c r="M908" s="73"/>
      <c r="N908" s="73"/>
      <c r="O908" s="120"/>
      <c r="P908" s="120"/>
      <c r="Q908" s="120"/>
      <c r="R908" s="120"/>
      <c r="S908" s="120"/>
      <c r="T908" s="120"/>
      <c r="U908" s="120"/>
      <c r="V908" s="120"/>
      <c r="W908" s="120"/>
      <c r="X908" s="120"/>
      <c r="Y908" s="120"/>
      <c r="Z908" s="120"/>
      <c r="AA908" s="120"/>
      <c r="AB908" s="120"/>
      <c r="AC908" s="120"/>
      <c r="AD908" s="120"/>
      <c r="AE908" s="120"/>
      <c r="AF908" s="120"/>
      <c r="AG908" s="120"/>
      <c r="AH908" s="120"/>
      <c r="AI908" s="120"/>
    </row>
    <row r="909" spans="1:35" ht="14.25" customHeight="1" x14ac:dyDescent="0.35">
      <c r="A909" s="120"/>
      <c r="B909" s="120"/>
      <c r="C909" s="120"/>
      <c r="D909" s="71"/>
      <c r="E909" s="72"/>
      <c r="F909" s="72"/>
      <c r="G909" s="72"/>
      <c r="H909" s="72"/>
      <c r="I909" s="73"/>
      <c r="J909" s="73"/>
      <c r="K909" s="121"/>
      <c r="L909" s="122"/>
      <c r="M909" s="73"/>
      <c r="N909" s="73"/>
      <c r="O909" s="120"/>
      <c r="P909" s="120"/>
      <c r="Q909" s="120"/>
      <c r="R909" s="120"/>
      <c r="S909" s="120"/>
      <c r="T909" s="120"/>
      <c r="U909" s="120"/>
      <c r="V909" s="120"/>
      <c r="W909" s="120"/>
      <c r="X909" s="120"/>
      <c r="Y909" s="120"/>
      <c r="Z909" s="120"/>
      <c r="AA909" s="120"/>
      <c r="AB909" s="120"/>
      <c r="AC909" s="120"/>
      <c r="AD909" s="120"/>
      <c r="AE909" s="120"/>
      <c r="AF909" s="120"/>
      <c r="AG909" s="120"/>
      <c r="AH909" s="120"/>
      <c r="AI909" s="120"/>
    </row>
    <row r="910" spans="1:35" ht="14.25" customHeight="1" x14ac:dyDescent="0.35">
      <c r="A910" s="120"/>
      <c r="B910" s="120"/>
      <c r="C910" s="120"/>
      <c r="D910" s="71"/>
      <c r="E910" s="72"/>
      <c r="F910" s="72"/>
      <c r="G910" s="72"/>
      <c r="H910" s="72"/>
      <c r="I910" s="73"/>
      <c r="J910" s="73"/>
      <c r="K910" s="121"/>
      <c r="L910" s="122"/>
      <c r="M910" s="73"/>
      <c r="N910" s="73"/>
      <c r="O910" s="120"/>
      <c r="P910" s="120"/>
      <c r="Q910" s="120"/>
      <c r="R910" s="120"/>
      <c r="S910" s="120"/>
      <c r="T910" s="120"/>
      <c r="U910" s="120"/>
      <c r="V910" s="120"/>
      <c r="W910" s="120"/>
      <c r="X910" s="120"/>
      <c r="Y910" s="120"/>
      <c r="Z910" s="120"/>
      <c r="AA910" s="120"/>
      <c r="AB910" s="120"/>
      <c r="AC910" s="120"/>
      <c r="AD910" s="120"/>
      <c r="AE910" s="120"/>
      <c r="AF910" s="120"/>
      <c r="AG910" s="120"/>
      <c r="AH910" s="120"/>
      <c r="AI910" s="120"/>
    </row>
    <row r="911" spans="1:35" ht="14.25" customHeight="1" x14ac:dyDescent="0.35">
      <c r="A911" s="120"/>
      <c r="B911" s="120"/>
      <c r="C911" s="120"/>
      <c r="D911" s="71"/>
      <c r="E911" s="72"/>
      <c r="F911" s="72"/>
      <c r="G911" s="72"/>
      <c r="H911" s="72"/>
      <c r="I911" s="73"/>
      <c r="J911" s="73"/>
      <c r="K911" s="121"/>
      <c r="L911" s="122"/>
      <c r="M911" s="73"/>
      <c r="N911" s="73"/>
      <c r="O911" s="120"/>
      <c r="P911" s="120"/>
      <c r="Q911" s="120"/>
      <c r="R911" s="120"/>
      <c r="S911" s="120"/>
      <c r="T911" s="120"/>
      <c r="U911" s="120"/>
      <c r="V911" s="120"/>
      <c r="W911" s="120"/>
      <c r="X911" s="120"/>
      <c r="Y911" s="120"/>
      <c r="Z911" s="120"/>
      <c r="AA911" s="120"/>
      <c r="AB911" s="120"/>
      <c r="AC911" s="120"/>
      <c r="AD911" s="120"/>
      <c r="AE911" s="120"/>
      <c r="AF911" s="120"/>
      <c r="AG911" s="120"/>
      <c r="AH911" s="120"/>
      <c r="AI911" s="120"/>
    </row>
    <row r="912" spans="1:35" ht="14.25" customHeight="1" x14ac:dyDescent="0.35">
      <c r="A912" s="120"/>
      <c r="B912" s="120"/>
      <c r="C912" s="120"/>
      <c r="D912" s="71"/>
      <c r="E912" s="72"/>
      <c r="F912" s="72"/>
      <c r="G912" s="72"/>
      <c r="H912" s="72"/>
      <c r="I912" s="73"/>
      <c r="J912" s="73"/>
      <c r="K912" s="121"/>
      <c r="L912" s="122"/>
      <c r="M912" s="73"/>
      <c r="N912" s="73"/>
      <c r="O912" s="120"/>
      <c r="P912" s="120"/>
      <c r="Q912" s="120"/>
      <c r="R912" s="120"/>
      <c r="S912" s="120"/>
      <c r="T912" s="120"/>
      <c r="U912" s="120"/>
      <c r="V912" s="120"/>
      <c r="W912" s="120"/>
      <c r="X912" s="120"/>
      <c r="Y912" s="120"/>
      <c r="Z912" s="120"/>
      <c r="AA912" s="120"/>
      <c r="AB912" s="120"/>
      <c r="AC912" s="120"/>
      <c r="AD912" s="120"/>
      <c r="AE912" s="120"/>
      <c r="AF912" s="120"/>
      <c r="AG912" s="120"/>
      <c r="AH912" s="120"/>
      <c r="AI912" s="120"/>
    </row>
    <row r="913" spans="1:35" ht="14.25" customHeight="1" x14ac:dyDescent="0.35">
      <c r="A913" s="120"/>
      <c r="B913" s="120"/>
      <c r="C913" s="120"/>
      <c r="D913" s="71"/>
      <c r="E913" s="72"/>
      <c r="F913" s="72"/>
      <c r="G913" s="72"/>
      <c r="H913" s="72"/>
      <c r="I913" s="73"/>
      <c r="J913" s="73"/>
      <c r="K913" s="121"/>
      <c r="L913" s="122"/>
      <c r="M913" s="73"/>
      <c r="N913" s="73"/>
      <c r="O913" s="120"/>
      <c r="P913" s="120"/>
      <c r="Q913" s="120"/>
      <c r="R913" s="120"/>
      <c r="S913" s="120"/>
      <c r="T913" s="120"/>
      <c r="U913" s="120"/>
      <c r="V913" s="120"/>
      <c r="W913" s="120"/>
      <c r="X913" s="120"/>
      <c r="Y913" s="120"/>
      <c r="Z913" s="120"/>
      <c r="AA913" s="120"/>
      <c r="AB913" s="120"/>
      <c r="AC913" s="120"/>
      <c r="AD913" s="120"/>
      <c r="AE913" s="120"/>
      <c r="AF913" s="120"/>
      <c r="AG913" s="120"/>
      <c r="AH913" s="120"/>
      <c r="AI913" s="120"/>
    </row>
    <row r="914" spans="1:35" ht="14.25" customHeight="1" x14ac:dyDescent="0.35">
      <c r="A914" s="120"/>
      <c r="B914" s="120"/>
      <c r="C914" s="120"/>
      <c r="D914" s="71"/>
      <c r="E914" s="72"/>
      <c r="F914" s="72"/>
      <c r="G914" s="72"/>
      <c r="H914" s="72"/>
      <c r="I914" s="73"/>
      <c r="J914" s="73"/>
      <c r="K914" s="121"/>
      <c r="L914" s="122"/>
      <c r="M914" s="73"/>
      <c r="N914" s="73"/>
      <c r="O914" s="120"/>
      <c r="P914" s="120"/>
      <c r="Q914" s="120"/>
      <c r="R914" s="120"/>
      <c r="S914" s="120"/>
      <c r="T914" s="120"/>
      <c r="U914" s="120"/>
      <c r="V914" s="120"/>
      <c r="W914" s="120"/>
      <c r="X914" s="120"/>
      <c r="Y914" s="120"/>
      <c r="Z914" s="120"/>
      <c r="AA914" s="120"/>
      <c r="AB914" s="120"/>
      <c r="AC914" s="120"/>
      <c r="AD914" s="120"/>
      <c r="AE914" s="120"/>
      <c r="AF914" s="120"/>
      <c r="AG914" s="120"/>
      <c r="AH914" s="120"/>
      <c r="AI914" s="120"/>
    </row>
    <row r="915" spans="1:35" ht="14.25" customHeight="1" x14ac:dyDescent="0.35">
      <c r="A915" s="120"/>
      <c r="B915" s="120"/>
      <c r="C915" s="120"/>
      <c r="D915" s="71"/>
      <c r="E915" s="72"/>
      <c r="F915" s="72"/>
      <c r="G915" s="72"/>
      <c r="H915" s="72"/>
      <c r="I915" s="73"/>
      <c r="J915" s="73"/>
      <c r="K915" s="121"/>
      <c r="L915" s="122"/>
      <c r="M915" s="73"/>
      <c r="N915" s="73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0"/>
      <c r="Z915" s="120"/>
      <c r="AA915" s="120"/>
      <c r="AB915" s="120"/>
      <c r="AC915" s="120"/>
      <c r="AD915" s="120"/>
      <c r="AE915" s="120"/>
      <c r="AF915" s="120"/>
      <c r="AG915" s="120"/>
      <c r="AH915" s="120"/>
      <c r="AI915" s="120"/>
    </row>
    <row r="916" spans="1:35" ht="14.25" customHeight="1" x14ac:dyDescent="0.35">
      <c r="A916" s="120"/>
      <c r="B916" s="120"/>
      <c r="C916" s="120"/>
      <c r="D916" s="71"/>
      <c r="E916" s="72"/>
      <c r="F916" s="72"/>
      <c r="G916" s="72"/>
      <c r="H916" s="72"/>
      <c r="I916" s="73"/>
      <c r="J916" s="73"/>
      <c r="K916" s="121"/>
      <c r="L916" s="122"/>
      <c r="M916" s="73"/>
      <c r="N916" s="73"/>
      <c r="O916" s="120"/>
      <c r="P916" s="120"/>
      <c r="Q916" s="120"/>
      <c r="R916" s="120"/>
      <c r="S916" s="120"/>
      <c r="T916" s="120"/>
      <c r="U916" s="120"/>
      <c r="V916" s="120"/>
      <c r="W916" s="120"/>
      <c r="X916" s="120"/>
      <c r="Y916" s="120"/>
      <c r="Z916" s="120"/>
      <c r="AA916" s="120"/>
      <c r="AB916" s="120"/>
      <c r="AC916" s="120"/>
      <c r="AD916" s="120"/>
      <c r="AE916" s="120"/>
      <c r="AF916" s="120"/>
      <c r="AG916" s="120"/>
      <c r="AH916" s="120"/>
      <c r="AI916" s="120"/>
    </row>
    <row r="917" spans="1:35" ht="14.25" customHeight="1" x14ac:dyDescent="0.35">
      <c r="A917" s="120"/>
      <c r="B917" s="120"/>
      <c r="C917" s="120"/>
      <c r="D917" s="71"/>
      <c r="E917" s="72"/>
      <c r="F917" s="72"/>
      <c r="G917" s="72"/>
      <c r="H917" s="72"/>
      <c r="I917" s="73"/>
      <c r="J917" s="73"/>
      <c r="K917" s="121"/>
      <c r="L917" s="122"/>
      <c r="M917" s="73"/>
      <c r="N917" s="73"/>
      <c r="O917" s="120"/>
      <c r="P917" s="120"/>
      <c r="Q917" s="120"/>
      <c r="R917" s="120"/>
      <c r="S917" s="120"/>
      <c r="T917" s="120"/>
      <c r="U917" s="120"/>
      <c r="V917" s="120"/>
      <c r="W917" s="120"/>
      <c r="X917" s="120"/>
      <c r="Y917" s="120"/>
      <c r="Z917" s="120"/>
      <c r="AA917" s="120"/>
      <c r="AB917" s="120"/>
      <c r="AC917" s="120"/>
      <c r="AD917" s="120"/>
      <c r="AE917" s="120"/>
      <c r="AF917" s="120"/>
      <c r="AG917" s="120"/>
      <c r="AH917" s="120"/>
      <c r="AI917" s="120"/>
    </row>
    <row r="918" spans="1:35" ht="14.25" customHeight="1" x14ac:dyDescent="0.35">
      <c r="A918" s="120"/>
      <c r="B918" s="120"/>
      <c r="C918" s="120"/>
      <c r="D918" s="71"/>
      <c r="E918" s="72"/>
      <c r="F918" s="72"/>
      <c r="G918" s="72"/>
      <c r="H918" s="72"/>
      <c r="I918" s="73"/>
      <c r="J918" s="73"/>
      <c r="K918" s="121"/>
      <c r="L918" s="122"/>
      <c r="M918" s="73"/>
      <c r="N918" s="73"/>
      <c r="O918" s="120"/>
      <c r="P918" s="120"/>
      <c r="Q918" s="120"/>
      <c r="R918" s="120"/>
      <c r="S918" s="120"/>
      <c r="T918" s="120"/>
      <c r="U918" s="120"/>
      <c r="V918" s="120"/>
      <c r="W918" s="120"/>
      <c r="X918" s="120"/>
      <c r="Y918" s="120"/>
      <c r="Z918" s="120"/>
      <c r="AA918" s="120"/>
      <c r="AB918" s="120"/>
      <c r="AC918" s="120"/>
      <c r="AD918" s="120"/>
      <c r="AE918" s="120"/>
      <c r="AF918" s="120"/>
      <c r="AG918" s="120"/>
      <c r="AH918" s="120"/>
      <c r="AI918" s="120"/>
    </row>
    <row r="919" spans="1:35" ht="14.25" customHeight="1" x14ac:dyDescent="0.35">
      <c r="A919" s="120"/>
      <c r="B919" s="120"/>
      <c r="C919" s="120"/>
      <c r="D919" s="71"/>
      <c r="E919" s="72"/>
      <c r="F919" s="72"/>
      <c r="G919" s="72"/>
      <c r="H919" s="72"/>
      <c r="I919" s="73"/>
      <c r="J919" s="73"/>
      <c r="K919" s="121"/>
      <c r="L919" s="122"/>
      <c r="M919" s="73"/>
      <c r="N919" s="73"/>
      <c r="O919" s="120"/>
      <c r="P919" s="120"/>
      <c r="Q919" s="120"/>
      <c r="R919" s="120"/>
      <c r="S919" s="120"/>
      <c r="T919" s="120"/>
      <c r="U919" s="120"/>
      <c r="V919" s="120"/>
      <c r="W919" s="120"/>
      <c r="X919" s="120"/>
      <c r="Y919" s="120"/>
      <c r="Z919" s="120"/>
      <c r="AA919" s="120"/>
      <c r="AB919" s="120"/>
      <c r="AC919" s="120"/>
      <c r="AD919" s="120"/>
      <c r="AE919" s="120"/>
      <c r="AF919" s="120"/>
      <c r="AG919" s="120"/>
      <c r="AH919" s="120"/>
      <c r="AI919" s="120"/>
    </row>
    <row r="920" spans="1:35" ht="14.25" customHeight="1" x14ac:dyDescent="0.35">
      <c r="A920" s="120"/>
      <c r="B920" s="120"/>
      <c r="C920" s="120"/>
      <c r="D920" s="71"/>
      <c r="E920" s="72"/>
      <c r="F920" s="72"/>
      <c r="G920" s="72"/>
      <c r="H920" s="72"/>
      <c r="I920" s="73"/>
      <c r="J920" s="73"/>
      <c r="K920" s="121"/>
      <c r="L920" s="122"/>
      <c r="M920" s="73"/>
      <c r="N920" s="73"/>
      <c r="O920" s="120"/>
      <c r="P920" s="120"/>
      <c r="Q920" s="120"/>
      <c r="R920" s="120"/>
      <c r="S920" s="120"/>
      <c r="T920" s="120"/>
      <c r="U920" s="120"/>
      <c r="V920" s="120"/>
      <c r="W920" s="120"/>
      <c r="X920" s="120"/>
      <c r="Y920" s="120"/>
      <c r="Z920" s="120"/>
      <c r="AA920" s="120"/>
      <c r="AB920" s="120"/>
      <c r="AC920" s="120"/>
      <c r="AD920" s="120"/>
      <c r="AE920" s="120"/>
      <c r="AF920" s="120"/>
      <c r="AG920" s="120"/>
      <c r="AH920" s="120"/>
      <c r="AI920" s="120"/>
    </row>
    <row r="921" spans="1:35" ht="14.25" customHeight="1" x14ac:dyDescent="0.35">
      <c r="A921" s="120"/>
      <c r="B921" s="120"/>
      <c r="C921" s="120"/>
      <c r="D921" s="71"/>
      <c r="E921" s="72"/>
      <c r="F921" s="72"/>
      <c r="G921" s="72"/>
      <c r="H921" s="72"/>
      <c r="I921" s="73"/>
      <c r="J921" s="73"/>
      <c r="K921" s="121"/>
      <c r="L921" s="122"/>
      <c r="M921" s="73"/>
      <c r="N921" s="73"/>
      <c r="O921" s="120"/>
      <c r="P921" s="120"/>
      <c r="Q921" s="120"/>
      <c r="R921" s="120"/>
      <c r="S921" s="120"/>
      <c r="T921" s="120"/>
      <c r="U921" s="120"/>
      <c r="V921" s="120"/>
      <c r="W921" s="120"/>
      <c r="X921" s="120"/>
      <c r="Y921" s="120"/>
      <c r="Z921" s="120"/>
      <c r="AA921" s="120"/>
      <c r="AB921" s="120"/>
      <c r="AC921" s="120"/>
      <c r="AD921" s="120"/>
      <c r="AE921" s="120"/>
      <c r="AF921" s="120"/>
      <c r="AG921" s="120"/>
      <c r="AH921" s="120"/>
      <c r="AI921" s="120"/>
    </row>
    <row r="922" spans="1:35" ht="14.25" customHeight="1" x14ac:dyDescent="0.35">
      <c r="A922" s="120"/>
      <c r="B922" s="120"/>
      <c r="C922" s="120"/>
      <c r="D922" s="71"/>
      <c r="E922" s="72"/>
      <c r="F922" s="72"/>
      <c r="G922" s="72"/>
      <c r="H922" s="72"/>
      <c r="I922" s="73"/>
      <c r="J922" s="73"/>
      <c r="K922" s="121"/>
      <c r="L922" s="122"/>
      <c r="M922" s="73"/>
      <c r="N922" s="73"/>
      <c r="O922" s="120"/>
      <c r="P922" s="120"/>
      <c r="Q922" s="120"/>
      <c r="R922" s="120"/>
      <c r="S922" s="120"/>
      <c r="T922" s="120"/>
      <c r="U922" s="120"/>
      <c r="V922" s="120"/>
      <c r="W922" s="120"/>
      <c r="X922" s="120"/>
      <c r="Y922" s="120"/>
      <c r="Z922" s="120"/>
      <c r="AA922" s="120"/>
      <c r="AB922" s="120"/>
      <c r="AC922" s="120"/>
      <c r="AD922" s="120"/>
      <c r="AE922" s="120"/>
      <c r="AF922" s="120"/>
      <c r="AG922" s="120"/>
      <c r="AH922" s="120"/>
      <c r="AI922" s="120"/>
    </row>
    <row r="923" spans="1:35" ht="14.25" customHeight="1" x14ac:dyDescent="0.35">
      <c r="A923" s="120"/>
      <c r="B923" s="120"/>
      <c r="C923" s="120"/>
      <c r="D923" s="71"/>
      <c r="E923" s="72"/>
      <c r="F923" s="72"/>
      <c r="G923" s="72"/>
      <c r="H923" s="72"/>
      <c r="I923" s="73"/>
      <c r="J923" s="73"/>
      <c r="K923" s="121"/>
      <c r="L923" s="122"/>
      <c r="M923" s="73"/>
      <c r="N923" s="73"/>
      <c r="O923" s="120"/>
      <c r="P923" s="120"/>
      <c r="Q923" s="120"/>
      <c r="R923" s="120"/>
      <c r="S923" s="120"/>
      <c r="T923" s="120"/>
      <c r="U923" s="120"/>
      <c r="V923" s="120"/>
      <c r="W923" s="120"/>
      <c r="X923" s="120"/>
      <c r="Y923" s="120"/>
      <c r="Z923" s="120"/>
      <c r="AA923" s="120"/>
      <c r="AB923" s="120"/>
      <c r="AC923" s="120"/>
      <c r="AD923" s="120"/>
      <c r="AE923" s="120"/>
      <c r="AF923" s="120"/>
      <c r="AG923" s="120"/>
      <c r="AH923" s="120"/>
      <c r="AI923" s="120"/>
    </row>
    <row r="924" spans="1:35" ht="14.25" customHeight="1" x14ac:dyDescent="0.35">
      <c r="A924" s="120"/>
      <c r="B924" s="120"/>
      <c r="C924" s="120"/>
      <c r="D924" s="71"/>
      <c r="E924" s="72"/>
      <c r="F924" s="72"/>
      <c r="G924" s="72"/>
      <c r="H924" s="72"/>
      <c r="I924" s="73"/>
      <c r="J924" s="73"/>
      <c r="K924" s="121"/>
      <c r="L924" s="122"/>
      <c r="M924" s="73"/>
      <c r="N924" s="73"/>
      <c r="O924" s="120"/>
      <c r="P924" s="120"/>
      <c r="Q924" s="120"/>
      <c r="R924" s="120"/>
      <c r="S924" s="120"/>
      <c r="T924" s="120"/>
      <c r="U924" s="120"/>
      <c r="V924" s="120"/>
      <c r="W924" s="120"/>
      <c r="X924" s="120"/>
      <c r="Y924" s="120"/>
      <c r="Z924" s="120"/>
      <c r="AA924" s="120"/>
      <c r="AB924" s="120"/>
      <c r="AC924" s="120"/>
      <c r="AD924" s="120"/>
      <c r="AE924" s="120"/>
      <c r="AF924" s="120"/>
      <c r="AG924" s="120"/>
      <c r="AH924" s="120"/>
      <c r="AI924" s="120"/>
    </row>
    <row r="925" spans="1:35" ht="14.25" customHeight="1" x14ac:dyDescent="0.35">
      <c r="A925" s="120"/>
      <c r="B925" s="120"/>
      <c r="C925" s="120"/>
      <c r="D925" s="71"/>
      <c r="E925" s="72"/>
      <c r="F925" s="72"/>
      <c r="G925" s="72"/>
      <c r="H925" s="72"/>
      <c r="I925" s="73"/>
      <c r="J925" s="73"/>
      <c r="K925" s="121"/>
      <c r="L925" s="122"/>
      <c r="M925" s="73"/>
      <c r="N925" s="73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0"/>
      <c r="Z925" s="120"/>
      <c r="AA925" s="120"/>
      <c r="AB925" s="120"/>
      <c r="AC925" s="120"/>
      <c r="AD925" s="120"/>
      <c r="AE925" s="120"/>
      <c r="AF925" s="120"/>
      <c r="AG925" s="120"/>
      <c r="AH925" s="120"/>
      <c r="AI925" s="120"/>
    </row>
    <row r="926" spans="1:35" ht="14.25" customHeight="1" x14ac:dyDescent="0.35">
      <c r="A926" s="120"/>
      <c r="B926" s="120"/>
      <c r="C926" s="120"/>
      <c r="D926" s="71"/>
      <c r="E926" s="72"/>
      <c r="F926" s="72"/>
      <c r="G926" s="72"/>
      <c r="H926" s="72"/>
      <c r="I926" s="73"/>
      <c r="J926" s="73"/>
      <c r="K926" s="121"/>
      <c r="L926" s="122"/>
      <c r="M926" s="73"/>
      <c r="N926" s="73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0"/>
      <c r="Z926" s="120"/>
      <c r="AA926" s="120"/>
      <c r="AB926" s="120"/>
      <c r="AC926" s="120"/>
      <c r="AD926" s="120"/>
      <c r="AE926" s="120"/>
      <c r="AF926" s="120"/>
      <c r="AG926" s="120"/>
      <c r="AH926" s="120"/>
      <c r="AI926" s="120"/>
    </row>
    <row r="927" spans="1:35" ht="14.25" customHeight="1" x14ac:dyDescent="0.35">
      <c r="A927" s="120"/>
      <c r="B927" s="120"/>
      <c r="C927" s="120"/>
      <c r="D927" s="71"/>
      <c r="E927" s="72"/>
      <c r="F927" s="72"/>
      <c r="G927" s="72"/>
      <c r="H927" s="72"/>
      <c r="I927" s="73"/>
      <c r="J927" s="73"/>
      <c r="K927" s="121"/>
      <c r="L927" s="122"/>
      <c r="M927" s="73"/>
      <c r="N927" s="73"/>
      <c r="O927" s="120"/>
      <c r="P927" s="120"/>
      <c r="Q927" s="120"/>
      <c r="R927" s="120"/>
      <c r="S927" s="120"/>
      <c r="T927" s="120"/>
      <c r="U927" s="120"/>
      <c r="V927" s="120"/>
      <c r="W927" s="120"/>
      <c r="X927" s="120"/>
      <c r="Y927" s="120"/>
      <c r="Z927" s="120"/>
      <c r="AA927" s="120"/>
      <c r="AB927" s="120"/>
      <c r="AC927" s="120"/>
      <c r="AD927" s="120"/>
      <c r="AE927" s="120"/>
      <c r="AF927" s="120"/>
      <c r="AG927" s="120"/>
      <c r="AH927" s="120"/>
      <c r="AI927" s="120"/>
    </row>
    <row r="928" spans="1:35" ht="14.25" customHeight="1" x14ac:dyDescent="0.35">
      <c r="A928" s="120"/>
      <c r="B928" s="120"/>
      <c r="C928" s="120"/>
      <c r="D928" s="71"/>
      <c r="E928" s="72"/>
      <c r="F928" s="72"/>
      <c r="G928" s="72"/>
      <c r="H928" s="72"/>
      <c r="I928" s="73"/>
      <c r="J928" s="73"/>
      <c r="K928" s="121"/>
      <c r="L928" s="122"/>
      <c r="M928" s="73"/>
      <c r="N928" s="73"/>
      <c r="O928" s="120"/>
      <c r="P928" s="120"/>
      <c r="Q928" s="120"/>
      <c r="R928" s="120"/>
      <c r="S928" s="120"/>
      <c r="T928" s="120"/>
      <c r="U928" s="120"/>
      <c r="V928" s="120"/>
      <c r="W928" s="120"/>
      <c r="X928" s="120"/>
      <c r="Y928" s="120"/>
      <c r="Z928" s="120"/>
      <c r="AA928" s="120"/>
      <c r="AB928" s="120"/>
      <c r="AC928" s="120"/>
      <c r="AD928" s="120"/>
      <c r="AE928" s="120"/>
      <c r="AF928" s="120"/>
      <c r="AG928" s="120"/>
      <c r="AH928" s="120"/>
      <c r="AI928" s="120"/>
    </row>
    <row r="929" spans="1:35" ht="14.25" customHeight="1" x14ac:dyDescent="0.35">
      <c r="A929" s="120"/>
      <c r="B929" s="120"/>
      <c r="C929" s="120"/>
      <c r="D929" s="71"/>
      <c r="E929" s="72"/>
      <c r="F929" s="72"/>
      <c r="G929" s="72"/>
      <c r="H929" s="72"/>
      <c r="I929" s="73"/>
      <c r="J929" s="73"/>
      <c r="K929" s="121"/>
      <c r="L929" s="122"/>
      <c r="M929" s="73"/>
      <c r="N929" s="73"/>
      <c r="O929" s="120"/>
      <c r="P929" s="120"/>
      <c r="Q929" s="120"/>
      <c r="R929" s="120"/>
      <c r="S929" s="120"/>
      <c r="T929" s="120"/>
      <c r="U929" s="120"/>
      <c r="V929" s="120"/>
      <c r="W929" s="120"/>
      <c r="X929" s="120"/>
      <c r="Y929" s="120"/>
      <c r="Z929" s="120"/>
      <c r="AA929" s="120"/>
      <c r="AB929" s="120"/>
      <c r="AC929" s="120"/>
      <c r="AD929" s="120"/>
      <c r="AE929" s="120"/>
      <c r="AF929" s="120"/>
      <c r="AG929" s="120"/>
      <c r="AH929" s="120"/>
      <c r="AI929" s="120"/>
    </row>
    <row r="930" spans="1:35" ht="14.25" customHeight="1" x14ac:dyDescent="0.35">
      <c r="A930" s="120"/>
      <c r="B930" s="120"/>
      <c r="C930" s="120"/>
      <c r="D930" s="71"/>
      <c r="E930" s="72"/>
      <c r="F930" s="72"/>
      <c r="G930" s="72"/>
      <c r="H930" s="72"/>
      <c r="I930" s="73"/>
      <c r="J930" s="73"/>
      <c r="K930" s="121"/>
      <c r="L930" s="122"/>
      <c r="M930" s="73"/>
      <c r="N930" s="73"/>
      <c r="O930" s="120"/>
      <c r="P930" s="120"/>
      <c r="Q930" s="120"/>
      <c r="R930" s="120"/>
      <c r="S930" s="120"/>
      <c r="T930" s="120"/>
      <c r="U930" s="120"/>
      <c r="V930" s="120"/>
      <c r="W930" s="120"/>
      <c r="X930" s="120"/>
      <c r="Y930" s="120"/>
      <c r="Z930" s="120"/>
      <c r="AA930" s="120"/>
      <c r="AB930" s="120"/>
      <c r="AC930" s="120"/>
      <c r="AD930" s="120"/>
      <c r="AE930" s="120"/>
      <c r="AF930" s="120"/>
      <c r="AG930" s="120"/>
      <c r="AH930" s="120"/>
      <c r="AI930" s="120"/>
    </row>
    <row r="931" spans="1:35" ht="14.25" customHeight="1" x14ac:dyDescent="0.35">
      <c r="A931" s="120"/>
      <c r="B931" s="120"/>
      <c r="C931" s="120"/>
      <c r="D931" s="71"/>
      <c r="E931" s="72"/>
      <c r="F931" s="72"/>
      <c r="G931" s="72"/>
      <c r="H931" s="72"/>
      <c r="I931" s="73"/>
      <c r="J931" s="73"/>
      <c r="K931" s="121"/>
      <c r="L931" s="122"/>
      <c r="M931" s="73"/>
      <c r="N931" s="73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0"/>
      <c r="Z931" s="120"/>
      <c r="AA931" s="120"/>
      <c r="AB931" s="120"/>
      <c r="AC931" s="120"/>
      <c r="AD931" s="120"/>
      <c r="AE931" s="120"/>
      <c r="AF931" s="120"/>
      <c r="AG931" s="120"/>
      <c r="AH931" s="120"/>
      <c r="AI931" s="120"/>
    </row>
    <row r="932" spans="1:35" ht="14.25" customHeight="1" x14ac:dyDescent="0.35">
      <c r="A932" s="120"/>
      <c r="B932" s="120"/>
      <c r="C932" s="120"/>
      <c r="D932" s="71"/>
      <c r="E932" s="72"/>
      <c r="F932" s="72"/>
      <c r="G932" s="72"/>
      <c r="H932" s="72"/>
      <c r="I932" s="73"/>
      <c r="J932" s="73"/>
      <c r="K932" s="121"/>
      <c r="L932" s="122"/>
      <c r="M932" s="73"/>
      <c r="N932" s="73"/>
      <c r="O932" s="120"/>
      <c r="P932" s="120"/>
      <c r="Q932" s="120"/>
      <c r="R932" s="120"/>
      <c r="S932" s="120"/>
      <c r="T932" s="120"/>
      <c r="U932" s="120"/>
      <c r="V932" s="120"/>
      <c r="W932" s="120"/>
      <c r="X932" s="120"/>
      <c r="Y932" s="120"/>
      <c r="Z932" s="120"/>
      <c r="AA932" s="120"/>
      <c r="AB932" s="120"/>
      <c r="AC932" s="120"/>
      <c r="AD932" s="120"/>
      <c r="AE932" s="120"/>
      <c r="AF932" s="120"/>
      <c r="AG932" s="120"/>
      <c r="AH932" s="120"/>
      <c r="AI932" s="120"/>
    </row>
    <row r="933" spans="1:35" ht="14.25" customHeight="1" x14ac:dyDescent="0.35">
      <c r="A933" s="120"/>
      <c r="B933" s="120"/>
      <c r="C933" s="120"/>
      <c r="D933" s="71"/>
      <c r="E933" s="72"/>
      <c r="F933" s="72"/>
      <c r="G933" s="72"/>
      <c r="H933" s="72"/>
      <c r="I933" s="73"/>
      <c r="J933" s="73"/>
      <c r="K933" s="121"/>
      <c r="L933" s="122"/>
      <c r="M933" s="73"/>
      <c r="N933" s="73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0"/>
      <c r="Z933" s="120"/>
      <c r="AA933" s="120"/>
      <c r="AB933" s="120"/>
      <c r="AC933" s="120"/>
      <c r="AD933" s="120"/>
      <c r="AE933" s="120"/>
      <c r="AF933" s="120"/>
      <c r="AG933" s="120"/>
      <c r="AH933" s="120"/>
      <c r="AI933" s="120"/>
    </row>
    <row r="934" spans="1:35" ht="14.25" customHeight="1" x14ac:dyDescent="0.35">
      <c r="A934" s="120"/>
      <c r="B934" s="120"/>
      <c r="C934" s="120"/>
      <c r="D934" s="71"/>
      <c r="E934" s="72"/>
      <c r="F934" s="72"/>
      <c r="G934" s="72"/>
      <c r="H934" s="72"/>
      <c r="I934" s="73"/>
      <c r="J934" s="73"/>
      <c r="K934" s="121"/>
      <c r="L934" s="122"/>
      <c r="M934" s="73"/>
      <c r="N934" s="73"/>
      <c r="O934" s="120"/>
      <c r="P934" s="120"/>
      <c r="Q934" s="120"/>
      <c r="R934" s="120"/>
      <c r="S934" s="120"/>
      <c r="T934" s="120"/>
      <c r="U934" s="120"/>
      <c r="V934" s="120"/>
      <c r="W934" s="120"/>
      <c r="X934" s="120"/>
      <c r="Y934" s="120"/>
      <c r="Z934" s="120"/>
      <c r="AA934" s="120"/>
      <c r="AB934" s="120"/>
      <c r="AC934" s="120"/>
      <c r="AD934" s="120"/>
      <c r="AE934" s="120"/>
      <c r="AF934" s="120"/>
      <c r="AG934" s="120"/>
      <c r="AH934" s="120"/>
      <c r="AI934" s="120"/>
    </row>
    <row r="935" spans="1:35" ht="14.25" customHeight="1" x14ac:dyDescent="0.35">
      <c r="A935" s="120"/>
      <c r="B935" s="120"/>
      <c r="C935" s="120"/>
      <c r="D935" s="71"/>
      <c r="E935" s="72"/>
      <c r="F935" s="72"/>
      <c r="G935" s="72"/>
      <c r="H935" s="72"/>
      <c r="I935" s="73"/>
      <c r="J935" s="73"/>
      <c r="K935" s="121"/>
      <c r="L935" s="122"/>
      <c r="M935" s="73"/>
      <c r="N935" s="73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0"/>
      <c r="Z935" s="120"/>
      <c r="AA935" s="120"/>
      <c r="AB935" s="120"/>
      <c r="AC935" s="120"/>
      <c r="AD935" s="120"/>
      <c r="AE935" s="120"/>
      <c r="AF935" s="120"/>
      <c r="AG935" s="120"/>
      <c r="AH935" s="120"/>
      <c r="AI935" s="120"/>
    </row>
    <row r="936" spans="1:35" ht="14.25" customHeight="1" x14ac:dyDescent="0.35">
      <c r="A936" s="120"/>
      <c r="B936" s="120"/>
      <c r="C936" s="120"/>
      <c r="D936" s="71"/>
      <c r="E936" s="72"/>
      <c r="F936" s="72"/>
      <c r="G936" s="72"/>
      <c r="H936" s="72"/>
      <c r="I936" s="73"/>
      <c r="J936" s="73"/>
      <c r="K936" s="121"/>
      <c r="L936" s="122"/>
      <c r="M936" s="73"/>
      <c r="N936" s="73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0"/>
      <c r="Z936" s="120"/>
      <c r="AA936" s="120"/>
      <c r="AB936" s="120"/>
      <c r="AC936" s="120"/>
      <c r="AD936" s="120"/>
      <c r="AE936" s="120"/>
      <c r="AF936" s="120"/>
      <c r="AG936" s="120"/>
      <c r="AH936" s="120"/>
      <c r="AI936" s="120"/>
    </row>
    <row r="937" spans="1:35" ht="14.25" customHeight="1" x14ac:dyDescent="0.35">
      <c r="A937" s="120"/>
      <c r="B937" s="120"/>
      <c r="C937" s="120"/>
      <c r="D937" s="71"/>
      <c r="E937" s="72"/>
      <c r="F937" s="72"/>
      <c r="G937" s="72"/>
      <c r="H937" s="72"/>
      <c r="I937" s="73"/>
      <c r="J937" s="73"/>
      <c r="K937" s="121"/>
      <c r="L937" s="122"/>
      <c r="M937" s="73"/>
      <c r="N937" s="73"/>
      <c r="O937" s="120"/>
      <c r="P937" s="120"/>
      <c r="Q937" s="120"/>
      <c r="R937" s="120"/>
      <c r="S937" s="120"/>
      <c r="T937" s="120"/>
      <c r="U937" s="120"/>
      <c r="V937" s="120"/>
      <c r="W937" s="120"/>
      <c r="X937" s="120"/>
      <c r="Y937" s="120"/>
      <c r="Z937" s="120"/>
      <c r="AA937" s="120"/>
      <c r="AB937" s="120"/>
      <c r="AC937" s="120"/>
      <c r="AD937" s="120"/>
      <c r="AE937" s="120"/>
      <c r="AF937" s="120"/>
      <c r="AG937" s="120"/>
      <c r="AH937" s="120"/>
      <c r="AI937" s="120"/>
    </row>
    <row r="938" spans="1:35" ht="14.25" customHeight="1" x14ac:dyDescent="0.35">
      <c r="A938" s="120"/>
      <c r="B938" s="120"/>
      <c r="C938" s="120"/>
      <c r="D938" s="71"/>
      <c r="E938" s="72"/>
      <c r="F938" s="72"/>
      <c r="G938" s="72"/>
      <c r="H938" s="72"/>
      <c r="I938" s="73"/>
      <c r="J938" s="73"/>
      <c r="K938" s="121"/>
      <c r="L938" s="122"/>
      <c r="M938" s="73"/>
      <c r="N938" s="73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0"/>
      <c r="Z938" s="120"/>
      <c r="AA938" s="120"/>
      <c r="AB938" s="120"/>
      <c r="AC938" s="120"/>
      <c r="AD938" s="120"/>
      <c r="AE938" s="120"/>
      <c r="AF938" s="120"/>
      <c r="AG938" s="120"/>
      <c r="AH938" s="120"/>
      <c r="AI938" s="120"/>
    </row>
    <row r="939" spans="1:35" ht="14.25" customHeight="1" x14ac:dyDescent="0.35">
      <c r="A939" s="120"/>
      <c r="B939" s="120"/>
      <c r="C939" s="120"/>
      <c r="D939" s="71"/>
      <c r="E939" s="72"/>
      <c r="F939" s="72"/>
      <c r="G939" s="72"/>
      <c r="H939" s="72"/>
      <c r="I939" s="73"/>
      <c r="J939" s="73"/>
      <c r="K939" s="121"/>
      <c r="L939" s="122"/>
      <c r="M939" s="73"/>
      <c r="N939" s="73"/>
      <c r="O939" s="120"/>
      <c r="P939" s="120"/>
      <c r="Q939" s="120"/>
      <c r="R939" s="120"/>
      <c r="S939" s="120"/>
      <c r="T939" s="120"/>
      <c r="U939" s="120"/>
      <c r="V939" s="120"/>
      <c r="W939" s="120"/>
      <c r="X939" s="120"/>
      <c r="Y939" s="120"/>
      <c r="Z939" s="120"/>
      <c r="AA939" s="120"/>
      <c r="AB939" s="120"/>
      <c r="AC939" s="120"/>
      <c r="AD939" s="120"/>
      <c r="AE939" s="120"/>
      <c r="AF939" s="120"/>
      <c r="AG939" s="120"/>
      <c r="AH939" s="120"/>
      <c r="AI939" s="120"/>
    </row>
    <row r="940" spans="1:35" ht="14.25" customHeight="1" x14ac:dyDescent="0.35">
      <c r="A940" s="120"/>
      <c r="B940" s="120"/>
      <c r="C940" s="120"/>
      <c r="D940" s="71"/>
      <c r="E940" s="72"/>
      <c r="F940" s="72"/>
      <c r="G940" s="72"/>
      <c r="H940" s="72"/>
      <c r="I940" s="73"/>
      <c r="J940" s="73"/>
      <c r="K940" s="121"/>
      <c r="L940" s="122"/>
      <c r="M940" s="73"/>
      <c r="N940" s="73"/>
      <c r="O940" s="120"/>
      <c r="P940" s="120"/>
      <c r="Q940" s="120"/>
      <c r="R940" s="120"/>
      <c r="S940" s="120"/>
      <c r="T940" s="120"/>
      <c r="U940" s="120"/>
      <c r="V940" s="120"/>
      <c r="W940" s="120"/>
      <c r="X940" s="120"/>
      <c r="Y940" s="120"/>
      <c r="Z940" s="120"/>
      <c r="AA940" s="120"/>
      <c r="AB940" s="120"/>
      <c r="AC940" s="120"/>
      <c r="AD940" s="120"/>
      <c r="AE940" s="120"/>
      <c r="AF940" s="120"/>
      <c r="AG940" s="120"/>
      <c r="AH940" s="120"/>
      <c r="AI940" s="120"/>
    </row>
    <row r="941" spans="1:35" ht="14.25" customHeight="1" x14ac:dyDescent="0.35">
      <c r="A941" s="120"/>
      <c r="B941" s="120"/>
      <c r="C941" s="120"/>
      <c r="D941" s="71"/>
      <c r="E941" s="72"/>
      <c r="F941" s="72"/>
      <c r="G941" s="72"/>
      <c r="H941" s="72"/>
      <c r="I941" s="73"/>
      <c r="J941" s="73"/>
      <c r="K941" s="121"/>
      <c r="L941" s="122"/>
      <c r="M941" s="73"/>
      <c r="N941" s="73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0"/>
      <c r="Z941" s="120"/>
      <c r="AA941" s="120"/>
      <c r="AB941" s="120"/>
      <c r="AC941" s="120"/>
      <c r="AD941" s="120"/>
      <c r="AE941" s="120"/>
      <c r="AF941" s="120"/>
      <c r="AG941" s="120"/>
      <c r="AH941" s="120"/>
      <c r="AI941" s="120"/>
    </row>
    <row r="942" spans="1:35" ht="14.25" customHeight="1" x14ac:dyDescent="0.35">
      <c r="A942" s="120"/>
      <c r="B942" s="120"/>
      <c r="C942" s="120"/>
      <c r="D942" s="71"/>
      <c r="E942" s="72"/>
      <c r="F942" s="72"/>
      <c r="G942" s="72"/>
      <c r="H942" s="72"/>
      <c r="I942" s="73"/>
      <c r="J942" s="73"/>
      <c r="K942" s="121"/>
      <c r="L942" s="122"/>
      <c r="M942" s="73"/>
      <c r="N942" s="73"/>
      <c r="O942" s="120"/>
      <c r="P942" s="120"/>
      <c r="Q942" s="120"/>
      <c r="R942" s="120"/>
      <c r="S942" s="120"/>
      <c r="T942" s="120"/>
      <c r="U942" s="120"/>
      <c r="V942" s="120"/>
      <c r="W942" s="120"/>
      <c r="X942" s="120"/>
      <c r="Y942" s="120"/>
      <c r="Z942" s="120"/>
      <c r="AA942" s="120"/>
      <c r="AB942" s="120"/>
      <c r="AC942" s="120"/>
      <c r="AD942" s="120"/>
      <c r="AE942" s="120"/>
      <c r="AF942" s="120"/>
      <c r="AG942" s="120"/>
      <c r="AH942" s="120"/>
      <c r="AI942" s="120"/>
    </row>
    <row r="943" spans="1:35" ht="14.25" customHeight="1" x14ac:dyDescent="0.35">
      <c r="A943" s="120"/>
      <c r="B943" s="120"/>
      <c r="C943" s="120"/>
      <c r="D943" s="71"/>
      <c r="E943" s="72"/>
      <c r="F943" s="72"/>
      <c r="G943" s="72"/>
      <c r="H943" s="72"/>
      <c r="I943" s="73"/>
      <c r="J943" s="73"/>
      <c r="K943" s="121"/>
      <c r="L943" s="122"/>
      <c r="M943" s="73"/>
      <c r="N943" s="73"/>
      <c r="O943" s="120"/>
      <c r="P943" s="120"/>
      <c r="Q943" s="120"/>
      <c r="R943" s="120"/>
      <c r="S943" s="120"/>
      <c r="T943" s="120"/>
      <c r="U943" s="120"/>
      <c r="V943" s="120"/>
      <c r="W943" s="120"/>
      <c r="X943" s="120"/>
      <c r="Y943" s="120"/>
      <c r="Z943" s="120"/>
      <c r="AA943" s="120"/>
      <c r="AB943" s="120"/>
      <c r="AC943" s="120"/>
      <c r="AD943" s="120"/>
      <c r="AE943" s="120"/>
      <c r="AF943" s="120"/>
      <c r="AG943" s="120"/>
      <c r="AH943" s="120"/>
      <c r="AI943" s="120"/>
    </row>
    <row r="944" spans="1:35" ht="14.25" customHeight="1" x14ac:dyDescent="0.35">
      <c r="A944" s="120"/>
      <c r="B944" s="120"/>
      <c r="C944" s="120"/>
      <c r="D944" s="71"/>
      <c r="E944" s="72"/>
      <c r="F944" s="72"/>
      <c r="G944" s="72"/>
      <c r="H944" s="72"/>
      <c r="I944" s="73"/>
      <c r="J944" s="73"/>
      <c r="K944" s="121"/>
      <c r="L944" s="122"/>
      <c r="M944" s="73"/>
      <c r="N944" s="73"/>
      <c r="O944" s="120"/>
      <c r="P944" s="120"/>
      <c r="Q944" s="120"/>
      <c r="R944" s="120"/>
      <c r="S944" s="120"/>
      <c r="T944" s="120"/>
      <c r="U944" s="120"/>
      <c r="V944" s="120"/>
      <c r="W944" s="120"/>
      <c r="X944" s="120"/>
      <c r="Y944" s="120"/>
      <c r="Z944" s="120"/>
      <c r="AA944" s="120"/>
      <c r="AB944" s="120"/>
      <c r="AC944" s="120"/>
      <c r="AD944" s="120"/>
      <c r="AE944" s="120"/>
      <c r="AF944" s="120"/>
      <c r="AG944" s="120"/>
      <c r="AH944" s="120"/>
      <c r="AI944" s="120"/>
    </row>
    <row r="945" spans="1:35" ht="14.25" customHeight="1" x14ac:dyDescent="0.35">
      <c r="A945" s="120"/>
      <c r="B945" s="120"/>
      <c r="C945" s="120"/>
      <c r="D945" s="71"/>
      <c r="E945" s="72"/>
      <c r="F945" s="72"/>
      <c r="G945" s="72"/>
      <c r="H945" s="72"/>
      <c r="I945" s="73"/>
      <c r="J945" s="73"/>
      <c r="K945" s="121"/>
      <c r="L945" s="122"/>
      <c r="M945" s="73"/>
      <c r="N945" s="73"/>
      <c r="O945" s="120"/>
      <c r="P945" s="120"/>
      <c r="Q945" s="120"/>
      <c r="R945" s="120"/>
      <c r="S945" s="120"/>
      <c r="T945" s="120"/>
      <c r="U945" s="120"/>
      <c r="V945" s="120"/>
      <c r="W945" s="120"/>
      <c r="X945" s="120"/>
      <c r="Y945" s="120"/>
      <c r="Z945" s="120"/>
      <c r="AA945" s="120"/>
      <c r="AB945" s="120"/>
      <c r="AC945" s="120"/>
      <c r="AD945" s="120"/>
      <c r="AE945" s="120"/>
      <c r="AF945" s="120"/>
      <c r="AG945" s="120"/>
      <c r="AH945" s="120"/>
      <c r="AI945" s="120"/>
    </row>
    <row r="946" spans="1:35" ht="14.25" customHeight="1" x14ac:dyDescent="0.35">
      <c r="A946" s="120"/>
      <c r="B946" s="120"/>
      <c r="C946" s="120"/>
      <c r="D946" s="71"/>
      <c r="E946" s="72"/>
      <c r="F946" s="72"/>
      <c r="G946" s="72"/>
      <c r="H946" s="72"/>
      <c r="I946" s="73"/>
      <c r="J946" s="73"/>
      <c r="K946" s="121"/>
      <c r="L946" s="122"/>
      <c r="M946" s="73"/>
      <c r="N946" s="73"/>
      <c r="O946" s="120"/>
      <c r="P946" s="120"/>
      <c r="Q946" s="120"/>
      <c r="R946" s="120"/>
      <c r="S946" s="120"/>
      <c r="T946" s="120"/>
      <c r="U946" s="120"/>
      <c r="V946" s="120"/>
      <c r="W946" s="120"/>
      <c r="X946" s="120"/>
      <c r="Y946" s="120"/>
      <c r="Z946" s="120"/>
      <c r="AA946" s="120"/>
      <c r="AB946" s="120"/>
      <c r="AC946" s="120"/>
      <c r="AD946" s="120"/>
      <c r="AE946" s="120"/>
      <c r="AF946" s="120"/>
      <c r="AG946" s="120"/>
      <c r="AH946" s="120"/>
      <c r="AI946" s="120"/>
    </row>
    <row r="947" spans="1:35" ht="14.25" customHeight="1" x14ac:dyDescent="0.35">
      <c r="A947" s="120"/>
      <c r="B947" s="120"/>
      <c r="C947" s="120"/>
      <c r="D947" s="71"/>
      <c r="E947" s="72"/>
      <c r="F947" s="72"/>
      <c r="G947" s="72"/>
      <c r="H947" s="72"/>
      <c r="I947" s="73"/>
      <c r="J947" s="73"/>
      <c r="K947" s="121"/>
      <c r="L947" s="122"/>
      <c r="M947" s="73"/>
      <c r="N947" s="73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0"/>
      <c r="Z947" s="120"/>
      <c r="AA947" s="120"/>
      <c r="AB947" s="120"/>
      <c r="AC947" s="120"/>
      <c r="AD947" s="120"/>
      <c r="AE947" s="120"/>
      <c r="AF947" s="120"/>
      <c r="AG947" s="120"/>
      <c r="AH947" s="120"/>
      <c r="AI947" s="120"/>
    </row>
    <row r="948" spans="1:35" ht="14.25" customHeight="1" x14ac:dyDescent="0.35">
      <c r="A948" s="120"/>
      <c r="B948" s="120"/>
      <c r="C948" s="120"/>
      <c r="D948" s="71"/>
      <c r="E948" s="72"/>
      <c r="F948" s="72"/>
      <c r="G948" s="72"/>
      <c r="H948" s="72"/>
      <c r="I948" s="73"/>
      <c r="J948" s="73"/>
      <c r="K948" s="121"/>
      <c r="L948" s="122"/>
      <c r="M948" s="73"/>
      <c r="N948" s="73"/>
      <c r="O948" s="120"/>
      <c r="P948" s="120"/>
      <c r="Q948" s="120"/>
      <c r="R948" s="120"/>
      <c r="S948" s="120"/>
      <c r="T948" s="120"/>
      <c r="U948" s="120"/>
      <c r="V948" s="120"/>
      <c r="W948" s="120"/>
      <c r="X948" s="120"/>
      <c r="Y948" s="120"/>
      <c r="Z948" s="120"/>
      <c r="AA948" s="120"/>
      <c r="AB948" s="120"/>
      <c r="AC948" s="120"/>
      <c r="AD948" s="120"/>
      <c r="AE948" s="120"/>
      <c r="AF948" s="120"/>
      <c r="AG948" s="120"/>
      <c r="AH948" s="120"/>
      <c r="AI948" s="120"/>
    </row>
    <row r="949" spans="1:35" ht="14.25" customHeight="1" x14ac:dyDescent="0.35">
      <c r="A949" s="120"/>
      <c r="B949" s="120"/>
      <c r="C949" s="120"/>
      <c r="D949" s="71"/>
      <c r="E949" s="72"/>
      <c r="F949" s="72"/>
      <c r="G949" s="72"/>
      <c r="H949" s="72"/>
      <c r="I949" s="73"/>
      <c r="J949" s="73"/>
      <c r="K949" s="121"/>
      <c r="L949" s="122"/>
      <c r="M949" s="73"/>
      <c r="N949" s="73"/>
      <c r="O949" s="120"/>
      <c r="P949" s="120"/>
      <c r="Q949" s="120"/>
      <c r="R949" s="120"/>
      <c r="S949" s="120"/>
      <c r="T949" s="120"/>
      <c r="U949" s="120"/>
      <c r="V949" s="120"/>
      <c r="W949" s="120"/>
      <c r="X949" s="120"/>
      <c r="Y949" s="120"/>
      <c r="Z949" s="120"/>
      <c r="AA949" s="120"/>
      <c r="AB949" s="120"/>
      <c r="AC949" s="120"/>
      <c r="AD949" s="120"/>
      <c r="AE949" s="120"/>
      <c r="AF949" s="120"/>
      <c r="AG949" s="120"/>
      <c r="AH949" s="120"/>
      <c r="AI949" s="120"/>
    </row>
    <row r="950" spans="1:35" ht="14.25" customHeight="1" x14ac:dyDescent="0.35">
      <c r="A950" s="120"/>
      <c r="B950" s="120"/>
      <c r="C950" s="120"/>
      <c r="D950" s="71"/>
      <c r="E950" s="72"/>
      <c r="F950" s="72"/>
      <c r="G950" s="72"/>
      <c r="H950" s="72"/>
      <c r="I950" s="73"/>
      <c r="J950" s="73"/>
      <c r="K950" s="121"/>
      <c r="L950" s="122"/>
      <c r="M950" s="73"/>
      <c r="N950" s="73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0"/>
      <c r="Z950" s="120"/>
      <c r="AA950" s="120"/>
      <c r="AB950" s="120"/>
      <c r="AC950" s="120"/>
      <c r="AD950" s="120"/>
      <c r="AE950" s="120"/>
      <c r="AF950" s="120"/>
      <c r="AG950" s="120"/>
      <c r="AH950" s="120"/>
      <c r="AI950" s="120"/>
    </row>
    <row r="951" spans="1:35" ht="14.25" customHeight="1" x14ac:dyDescent="0.35">
      <c r="A951" s="120"/>
      <c r="B951" s="120"/>
      <c r="C951" s="120"/>
      <c r="D951" s="71"/>
      <c r="E951" s="72"/>
      <c r="F951" s="72"/>
      <c r="G951" s="72"/>
      <c r="H951" s="72"/>
      <c r="I951" s="73"/>
      <c r="J951" s="73"/>
      <c r="K951" s="121"/>
      <c r="L951" s="122"/>
      <c r="M951" s="73"/>
      <c r="N951" s="73"/>
      <c r="O951" s="120"/>
      <c r="P951" s="120"/>
      <c r="Q951" s="120"/>
      <c r="R951" s="120"/>
      <c r="S951" s="120"/>
      <c r="T951" s="120"/>
      <c r="U951" s="120"/>
      <c r="V951" s="120"/>
      <c r="W951" s="120"/>
      <c r="X951" s="120"/>
      <c r="Y951" s="120"/>
      <c r="Z951" s="120"/>
      <c r="AA951" s="120"/>
      <c r="AB951" s="120"/>
      <c r="AC951" s="120"/>
      <c r="AD951" s="120"/>
      <c r="AE951" s="120"/>
      <c r="AF951" s="120"/>
      <c r="AG951" s="120"/>
      <c r="AH951" s="120"/>
      <c r="AI951" s="120"/>
    </row>
    <row r="952" spans="1:35" ht="14.25" customHeight="1" x14ac:dyDescent="0.35">
      <c r="A952" s="120"/>
      <c r="B952" s="120"/>
      <c r="C952" s="120"/>
      <c r="D952" s="71"/>
      <c r="E952" s="72"/>
      <c r="F952" s="72"/>
      <c r="G952" s="72"/>
      <c r="H952" s="72"/>
      <c r="I952" s="73"/>
      <c r="J952" s="73"/>
      <c r="K952" s="121"/>
      <c r="L952" s="122"/>
      <c r="M952" s="73"/>
      <c r="N952" s="73"/>
      <c r="O952" s="120"/>
      <c r="P952" s="120"/>
      <c r="Q952" s="120"/>
      <c r="R952" s="120"/>
      <c r="S952" s="120"/>
      <c r="T952" s="120"/>
      <c r="U952" s="120"/>
      <c r="V952" s="120"/>
      <c r="W952" s="120"/>
      <c r="X952" s="120"/>
      <c r="Y952" s="120"/>
      <c r="Z952" s="120"/>
      <c r="AA952" s="120"/>
      <c r="AB952" s="120"/>
      <c r="AC952" s="120"/>
      <c r="AD952" s="120"/>
      <c r="AE952" s="120"/>
      <c r="AF952" s="120"/>
      <c r="AG952" s="120"/>
      <c r="AH952" s="120"/>
      <c r="AI952" s="120"/>
    </row>
    <row r="953" spans="1:35" ht="14.25" customHeight="1" x14ac:dyDescent="0.35">
      <c r="A953" s="120"/>
      <c r="B953" s="120"/>
      <c r="C953" s="120"/>
      <c r="D953" s="71"/>
      <c r="E953" s="72"/>
      <c r="F953" s="72"/>
      <c r="G953" s="72"/>
      <c r="H953" s="72"/>
      <c r="I953" s="73"/>
      <c r="J953" s="73"/>
      <c r="K953" s="121"/>
      <c r="L953" s="122"/>
      <c r="M953" s="73"/>
      <c r="N953" s="73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0"/>
      <c r="Z953" s="120"/>
      <c r="AA953" s="120"/>
      <c r="AB953" s="120"/>
      <c r="AC953" s="120"/>
      <c r="AD953" s="120"/>
      <c r="AE953" s="120"/>
      <c r="AF953" s="120"/>
      <c r="AG953" s="120"/>
      <c r="AH953" s="120"/>
      <c r="AI953" s="120"/>
    </row>
    <row r="954" spans="1:35" ht="14.25" customHeight="1" x14ac:dyDescent="0.35">
      <c r="A954" s="120"/>
      <c r="B954" s="120"/>
      <c r="C954" s="120"/>
      <c r="D954" s="71"/>
      <c r="E954" s="72"/>
      <c r="F954" s="72"/>
      <c r="G954" s="72"/>
      <c r="H954" s="72"/>
      <c r="I954" s="73"/>
      <c r="J954" s="73"/>
      <c r="K954" s="121"/>
      <c r="L954" s="122"/>
      <c r="M954" s="73"/>
      <c r="N954" s="73"/>
      <c r="O954" s="120"/>
      <c r="P954" s="120"/>
      <c r="Q954" s="120"/>
      <c r="R954" s="120"/>
      <c r="S954" s="120"/>
      <c r="T954" s="120"/>
      <c r="U954" s="120"/>
      <c r="V954" s="120"/>
      <c r="W954" s="120"/>
      <c r="X954" s="120"/>
      <c r="Y954" s="120"/>
      <c r="Z954" s="120"/>
      <c r="AA954" s="120"/>
      <c r="AB954" s="120"/>
      <c r="AC954" s="120"/>
      <c r="AD954" s="120"/>
      <c r="AE954" s="120"/>
      <c r="AF954" s="120"/>
      <c r="AG954" s="120"/>
      <c r="AH954" s="120"/>
      <c r="AI954" s="120"/>
    </row>
    <row r="955" spans="1:35" ht="14.25" customHeight="1" x14ac:dyDescent="0.35">
      <c r="A955" s="120"/>
      <c r="B955" s="120"/>
      <c r="C955" s="120"/>
      <c r="D955" s="71"/>
      <c r="E955" s="72"/>
      <c r="F955" s="72"/>
      <c r="G955" s="72"/>
      <c r="H955" s="72"/>
      <c r="I955" s="73"/>
      <c r="J955" s="73"/>
      <c r="K955" s="121"/>
      <c r="L955" s="122"/>
      <c r="M955" s="73"/>
      <c r="N955" s="73"/>
      <c r="O955" s="120"/>
      <c r="P955" s="120"/>
      <c r="Q955" s="120"/>
      <c r="R955" s="120"/>
      <c r="S955" s="120"/>
      <c r="T955" s="120"/>
      <c r="U955" s="120"/>
      <c r="V955" s="120"/>
      <c r="W955" s="120"/>
      <c r="X955" s="120"/>
      <c r="Y955" s="120"/>
      <c r="Z955" s="120"/>
      <c r="AA955" s="120"/>
      <c r="AB955" s="120"/>
      <c r="AC955" s="120"/>
      <c r="AD955" s="120"/>
      <c r="AE955" s="120"/>
      <c r="AF955" s="120"/>
      <c r="AG955" s="120"/>
      <c r="AH955" s="120"/>
      <c r="AI955" s="120"/>
    </row>
    <row r="956" spans="1:35" ht="14.25" customHeight="1" x14ac:dyDescent="0.35">
      <c r="A956" s="120"/>
      <c r="B956" s="120"/>
      <c r="C956" s="120"/>
      <c r="D956" s="71"/>
      <c r="E956" s="72"/>
      <c r="F956" s="72"/>
      <c r="G956" s="72"/>
      <c r="H956" s="72"/>
      <c r="I956" s="73"/>
      <c r="J956" s="73"/>
      <c r="K956" s="121"/>
      <c r="L956" s="122"/>
      <c r="M956" s="73"/>
      <c r="N956" s="73"/>
      <c r="O956" s="120"/>
      <c r="P956" s="120"/>
      <c r="Q956" s="120"/>
      <c r="R956" s="120"/>
      <c r="S956" s="120"/>
      <c r="T956" s="120"/>
      <c r="U956" s="120"/>
      <c r="V956" s="120"/>
      <c r="W956" s="120"/>
      <c r="X956" s="120"/>
      <c r="Y956" s="120"/>
      <c r="Z956" s="120"/>
      <c r="AA956" s="120"/>
      <c r="AB956" s="120"/>
      <c r="AC956" s="120"/>
      <c r="AD956" s="120"/>
      <c r="AE956" s="120"/>
      <c r="AF956" s="120"/>
      <c r="AG956" s="120"/>
      <c r="AH956" s="120"/>
      <c r="AI956" s="120"/>
    </row>
    <row r="957" spans="1:35" ht="14.25" customHeight="1" x14ac:dyDescent="0.35">
      <c r="A957" s="120"/>
      <c r="B957" s="120"/>
      <c r="C957" s="120"/>
      <c r="D957" s="71"/>
      <c r="E957" s="72"/>
      <c r="F957" s="72"/>
      <c r="G957" s="72"/>
      <c r="H957" s="72"/>
      <c r="I957" s="73"/>
      <c r="J957" s="73"/>
      <c r="K957" s="121"/>
      <c r="L957" s="122"/>
      <c r="M957" s="73"/>
      <c r="N957" s="73"/>
      <c r="O957" s="120"/>
      <c r="P957" s="120"/>
      <c r="Q957" s="120"/>
      <c r="R957" s="120"/>
      <c r="S957" s="120"/>
      <c r="T957" s="120"/>
      <c r="U957" s="120"/>
      <c r="V957" s="120"/>
      <c r="W957" s="120"/>
      <c r="X957" s="120"/>
      <c r="Y957" s="120"/>
      <c r="Z957" s="120"/>
      <c r="AA957" s="120"/>
      <c r="AB957" s="120"/>
      <c r="AC957" s="120"/>
      <c r="AD957" s="120"/>
      <c r="AE957" s="120"/>
      <c r="AF957" s="120"/>
      <c r="AG957" s="120"/>
      <c r="AH957" s="120"/>
      <c r="AI957" s="120"/>
    </row>
    <row r="958" spans="1:35" ht="14.25" customHeight="1" x14ac:dyDescent="0.35">
      <c r="A958" s="120"/>
      <c r="B958" s="120"/>
      <c r="C958" s="120"/>
      <c r="D958" s="71"/>
      <c r="E958" s="72"/>
      <c r="F958" s="72"/>
      <c r="G958" s="72"/>
      <c r="H958" s="72"/>
      <c r="I958" s="73"/>
      <c r="J958" s="73"/>
      <c r="K958" s="121"/>
      <c r="L958" s="122"/>
      <c r="M958" s="73"/>
      <c r="N958" s="73"/>
      <c r="O958" s="120"/>
      <c r="P958" s="120"/>
      <c r="Q958" s="120"/>
      <c r="R958" s="120"/>
      <c r="S958" s="120"/>
      <c r="T958" s="120"/>
      <c r="U958" s="120"/>
      <c r="V958" s="120"/>
      <c r="W958" s="120"/>
      <c r="X958" s="120"/>
      <c r="Y958" s="120"/>
      <c r="Z958" s="120"/>
      <c r="AA958" s="120"/>
      <c r="AB958" s="120"/>
      <c r="AC958" s="120"/>
      <c r="AD958" s="120"/>
      <c r="AE958" s="120"/>
      <c r="AF958" s="120"/>
      <c r="AG958" s="120"/>
      <c r="AH958" s="120"/>
      <c r="AI958" s="120"/>
    </row>
    <row r="959" spans="1:35" ht="14.25" customHeight="1" x14ac:dyDescent="0.35">
      <c r="A959" s="120"/>
      <c r="B959" s="120"/>
      <c r="C959" s="120"/>
      <c r="D959" s="71"/>
      <c r="E959" s="72"/>
      <c r="F959" s="72"/>
      <c r="G959" s="72"/>
      <c r="H959" s="72"/>
      <c r="I959" s="73"/>
      <c r="J959" s="73"/>
      <c r="K959" s="121"/>
      <c r="L959" s="122"/>
      <c r="M959" s="73"/>
      <c r="N959" s="73"/>
      <c r="O959" s="120"/>
      <c r="P959" s="120"/>
      <c r="Q959" s="120"/>
      <c r="R959" s="120"/>
      <c r="S959" s="120"/>
      <c r="T959" s="120"/>
      <c r="U959" s="120"/>
      <c r="V959" s="120"/>
      <c r="W959" s="120"/>
      <c r="X959" s="120"/>
      <c r="Y959" s="120"/>
      <c r="Z959" s="120"/>
      <c r="AA959" s="120"/>
      <c r="AB959" s="120"/>
      <c r="AC959" s="120"/>
      <c r="AD959" s="120"/>
      <c r="AE959" s="120"/>
      <c r="AF959" s="120"/>
      <c r="AG959" s="120"/>
      <c r="AH959" s="120"/>
      <c r="AI959" s="120"/>
    </row>
    <row r="960" spans="1:35" ht="14.25" customHeight="1" x14ac:dyDescent="0.35">
      <c r="A960" s="120"/>
      <c r="B960" s="120"/>
      <c r="C960" s="120"/>
      <c r="D960" s="71"/>
      <c r="E960" s="72"/>
      <c r="F960" s="72"/>
      <c r="G960" s="72"/>
      <c r="H960" s="72"/>
      <c r="I960" s="73"/>
      <c r="J960" s="73"/>
      <c r="K960" s="121"/>
      <c r="L960" s="122"/>
      <c r="M960" s="73"/>
      <c r="N960" s="73"/>
      <c r="O960" s="120"/>
      <c r="P960" s="120"/>
      <c r="Q960" s="120"/>
      <c r="R960" s="120"/>
      <c r="S960" s="120"/>
      <c r="T960" s="120"/>
      <c r="U960" s="120"/>
      <c r="V960" s="120"/>
      <c r="W960" s="120"/>
      <c r="X960" s="120"/>
      <c r="Y960" s="120"/>
      <c r="Z960" s="120"/>
      <c r="AA960" s="120"/>
      <c r="AB960" s="120"/>
      <c r="AC960" s="120"/>
      <c r="AD960" s="120"/>
      <c r="AE960" s="120"/>
      <c r="AF960" s="120"/>
      <c r="AG960" s="120"/>
      <c r="AH960" s="120"/>
      <c r="AI960" s="120"/>
    </row>
    <row r="961" spans="1:35" ht="14.25" customHeight="1" x14ac:dyDescent="0.35">
      <c r="A961" s="120"/>
      <c r="B961" s="120"/>
      <c r="C961" s="120"/>
      <c r="D961" s="71"/>
      <c r="E961" s="72"/>
      <c r="F961" s="72"/>
      <c r="G961" s="72"/>
      <c r="H961" s="72"/>
      <c r="I961" s="73"/>
      <c r="J961" s="73"/>
      <c r="K961" s="121"/>
      <c r="L961" s="122"/>
      <c r="M961" s="73"/>
      <c r="N961" s="73"/>
      <c r="O961" s="120"/>
      <c r="P961" s="120"/>
      <c r="Q961" s="120"/>
      <c r="R961" s="120"/>
      <c r="S961" s="120"/>
      <c r="T961" s="120"/>
      <c r="U961" s="120"/>
      <c r="V961" s="120"/>
      <c r="W961" s="120"/>
      <c r="X961" s="120"/>
      <c r="Y961" s="120"/>
      <c r="Z961" s="120"/>
      <c r="AA961" s="120"/>
      <c r="AB961" s="120"/>
      <c r="AC961" s="120"/>
      <c r="AD961" s="120"/>
      <c r="AE961" s="120"/>
      <c r="AF961" s="120"/>
      <c r="AG961" s="120"/>
      <c r="AH961" s="120"/>
      <c r="AI961" s="120"/>
    </row>
    <row r="962" spans="1:35" ht="14.25" customHeight="1" x14ac:dyDescent="0.35">
      <c r="A962" s="120"/>
      <c r="B962" s="120"/>
      <c r="C962" s="120"/>
      <c r="D962" s="71"/>
      <c r="E962" s="72"/>
      <c r="F962" s="72"/>
      <c r="G962" s="72"/>
      <c r="H962" s="72"/>
      <c r="I962" s="73"/>
      <c r="J962" s="73"/>
      <c r="K962" s="121"/>
      <c r="L962" s="122"/>
      <c r="M962" s="73"/>
      <c r="N962" s="73"/>
      <c r="O962" s="120"/>
      <c r="P962" s="120"/>
      <c r="Q962" s="120"/>
      <c r="R962" s="120"/>
      <c r="S962" s="120"/>
      <c r="T962" s="120"/>
      <c r="U962" s="120"/>
      <c r="V962" s="120"/>
      <c r="W962" s="120"/>
      <c r="X962" s="120"/>
      <c r="Y962" s="120"/>
      <c r="Z962" s="120"/>
      <c r="AA962" s="120"/>
      <c r="AB962" s="120"/>
      <c r="AC962" s="120"/>
      <c r="AD962" s="120"/>
      <c r="AE962" s="120"/>
      <c r="AF962" s="120"/>
      <c r="AG962" s="120"/>
      <c r="AH962" s="120"/>
      <c r="AI962" s="120"/>
    </row>
    <row r="963" spans="1:35" ht="14.25" customHeight="1" x14ac:dyDescent="0.35">
      <c r="A963" s="120"/>
      <c r="B963" s="120"/>
      <c r="C963" s="120"/>
      <c r="D963" s="71"/>
      <c r="E963" s="72"/>
      <c r="F963" s="72"/>
      <c r="G963" s="72"/>
      <c r="H963" s="72"/>
      <c r="I963" s="73"/>
      <c r="J963" s="73"/>
      <c r="K963" s="121"/>
      <c r="L963" s="122"/>
      <c r="M963" s="73"/>
      <c r="N963" s="73"/>
      <c r="O963" s="120"/>
      <c r="P963" s="120"/>
      <c r="Q963" s="120"/>
      <c r="R963" s="120"/>
      <c r="S963" s="120"/>
      <c r="T963" s="120"/>
      <c r="U963" s="120"/>
      <c r="V963" s="120"/>
      <c r="W963" s="120"/>
      <c r="X963" s="120"/>
      <c r="Y963" s="120"/>
      <c r="Z963" s="120"/>
      <c r="AA963" s="120"/>
      <c r="AB963" s="120"/>
      <c r="AC963" s="120"/>
      <c r="AD963" s="120"/>
      <c r="AE963" s="120"/>
      <c r="AF963" s="120"/>
      <c r="AG963" s="120"/>
      <c r="AH963" s="120"/>
      <c r="AI963" s="120"/>
    </row>
    <row r="964" spans="1:35" ht="14.25" customHeight="1" x14ac:dyDescent="0.35">
      <c r="A964" s="120"/>
      <c r="B964" s="120"/>
      <c r="C964" s="120"/>
      <c r="D964" s="71"/>
      <c r="E964" s="72"/>
      <c r="F964" s="72"/>
      <c r="G964" s="72"/>
      <c r="H964" s="72"/>
      <c r="I964" s="73"/>
      <c r="J964" s="73"/>
      <c r="K964" s="121"/>
      <c r="L964" s="122"/>
      <c r="M964" s="73"/>
      <c r="N964" s="73"/>
      <c r="O964" s="120"/>
      <c r="P964" s="120"/>
      <c r="Q964" s="120"/>
      <c r="R964" s="120"/>
      <c r="S964" s="120"/>
      <c r="T964" s="120"/>
      <c r="U964" s="120"/>
      <c r="V964" s="120"/>
      <c r="W964" s="120"/>
      <c r="X964" s="120"/>
      <c r="Y964" s="120"/>
      <c r="Z964" s="120"/>
      <c r="AA964" s="120"/>
      <c r="AB964" s="120"/>
      <c r="AC964" s="120"/>
      <c r="AD964" s="120"/>
      <c r="AE964" s="120"/>
      <c r="AF964" s="120"/>
      <c r="AG964" s="120"/>
      <c r="AH964" s="120"/>
      <c r="AI964" s="120"/>
    </row>
    <row r="965" spans="1:35" ht="14.25" customHeight="1" x14ac:dyDescent="0.35">
      <c r="A965" s="120"/>
      <c r="B965" s="120"/>
      <c r="C965" s="120"/>
      <c r="D965" s="71"/>
      <c r="E965" s="72"/>
      <c r="F965" s="72"/>
      <c r="G965" s="72"/>
      <c r="H965" s="72"/>
      <c r="I965" s="73"/>
      <c r="J965" s="73"/>
      <c r="K965" s="121"/>
      <c r="L965" s="122"/>
      <c r="M965" s="73"/>
      <c r="N965" s="73"/>
      <c r="O965" s="120"/>
      <c r="P965" s="120"/>
      <c r="Q965" s="120"/>
      <c r="R965" s="120"/>
      <c r="S965" s="120"/>
      <c r="T965" s="120"/>
      <c r="U965" s="120"/>
      <c r="V965" s="120"/>
      <c r="W965" s="120"/>
      <c r="X965" s="120"/>
      <c r="Y965" s="120"/>
      <c r="Z965" s="120"/>
      <c r="AA965" s="120"/>
      <c r="AB965" s="120"/>
      <c r="AC965" s="120"/>
      <c r="AD965" s="120"/>
      <c r="AE965" s="120"/>
      <c r="AF965" s="120"/>
      <c r="AG965" s="120"/>
      <c r="AH965" s="120"/>
      <c r="AI965" s="120"/>
    </row>
    <row r="966" spans="1:35" ht="14.25" customHeight="1" x14ac:dyDescent="0.35">
      <c r="A966" s="120"/>
      <c r="B966" s="120"/>
      <c r="C966" s="120"/>
      <c r="D966" s="71"/>
      <c r="E966" s="72"/>
      <c r="F966" s="72"/>
      <c r="G966" s="72"/>
      <c r="H966" s="72"/>
      <c r="I966" s="73"/>
      <c r="J966" s="73"/>
      <c r="K966" s="121"/>
      <c r="L966" s="122"/>
      <c r="M966" s="73"/>
      <c r="N966" s="73"/>
      <c r="O966" s="120"/>
      <c r="P966" s="120"/>
      <c r="Q966" s="120"/>
      <c r="R966" s="120"/>
      <c r="S966" s="120"/>
      <c r="T966" s="120"/>
      <c r="U966" s="120"/>
      <c r="V966" s="120"/>
      <c r="W966" s="120"/>
      <c r="X966" s="120"/>
      <c r="Y966" s="120"/>
      <c r="Z966" s="120"/>
      <c r="AA966" s="120"/>
      <c r="AB966" s="120"/>
      <c r="AC966" s="120"/>
      <c r="AD966" s="120"/>
      <c r="AE966" s="120"/>
      <c r="AF966" s="120"/>
      <c r="AG966" s="120"/>
      <c r="AH966" s="120"/>
      <c r="AI966" s="120"/>
    </row>
    <row r="967" spans="1:35" ht="14.25" customHeight="1" x14ac:dyDescent="0.35">
      <c r="A967" s="120"/>
      <c r="B967" s="120"/>
      <c r="C967" s="120"/>
      <c r="D967" s="71"/>
      <c r="E967" s="72"/>
      <c r="F967" s="72"/>
      <c r="G967" s="72"/>
      <c r="H967" s="72"/>
      <c r="I967" s="73"/>
      <c r="J967" s="73"/>
      <c r="K967" s="121"/>
      <c r="L967" s="122"/>
      <c r="M967" s="73"/>
      <c r="N967" s="73"/>
      <c r="O967" s="120"/>
      <c r="P967" s="120"/>
      <c r="Q967" s="120"/>
      <c r="R967" s="120"/>
      <c r="S967" s="120"/>
      <c r="T967" s="120"/>
      <c r="U967" s="120"/>
      <c r="V967" s="120"/>
      <c r="W967" s="120"/>
      <c r="X967" s="120"/>
      <c r="Y967" s="120"/>
      <c r="Z967" s="120"/>
      <c r="AA967" s="120"/>
      <c r="AB967" s="120"/>
      <c r="AC967" s="120"/>
      <c r="AD967" s="120"/>
      <c r="AE967" s="120"/>
      <c r="AF967" s="120"/>
      <c r="AG967" s="120"/>
      <c r="AH967" s="120"/>
      <c r="AI967" s="120"/>
    </row>
    <row r="968" spans="1:35" ht="14.25" customHeight="1" x14ac:dyDescent="0.35">
      <c r="A968" s="120"/>
      <c r="B968" s="120"/>
      <c r="C968" s="120"/>
      <c r="D968" s="71"/>
      <c r="E968" s="72"/>
      <c r="F968" s="72"/>
      <c r="G968" s="72"/>
      <c r="H968" s="72"/>
      <c r="I968" s="73"/>
      <c r="J968" s="73"/>
      <c r="K968" s="121"/>
      <c r="L968" s="122"/>
      <c r="M968" s="73"/>
      <c r="N968" s="73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0"/>
      <c r="Z968" s="120"/>
      <c r="AA968" s="120"/>
      <c r="AB968" s="120"/>
      <c r="AC968" s="120"/>
      <c r="AD968" s="120"/>
      <c r="AE968" s="120"/>
      <c r="AF968" s="120"/>
      <c r="AG968" s="120"/>
      <c r="AH968" s="120"/>
      <c r="AI968" s="120"/>
    </row>
    <row r="969" spans="1:35" ht="14.25" customHeight="1" x14ac:dyDescent="0.35">
      <c r="A969" s="120"/>
      <c r="B969" s="120"/>
      <c r="C969" s="120"/>
      <c r="D969" s="71"/>
      <c r="E969" s="72"/>
      <c r="F969" s="72"/>
      <c r="G969" s="72"/>
      <c r="H969" s="72"/>
      <c r="I969" s="73"/>
      <c r="J969" s="73"/>
      <c r="K969" s="121"/>
      <c r="L969" s="122"/>
      <c r="M969" s="73"/>
      <c r="N969" s="73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0"/>
      <c r="Z969" s="120"/>
      <c r="AA969" s="120"/>
      <c r="AB969" s="120"/>
      <c r="AC969" s="120"/>
      <c r="AD969" s="120"/>
      <c r="AE969" s="120"/>
      <c r="AF969" s="120"/>
      <c r="AG969" s="120"/>
      <c r="AH969" s="120"/>
      <c r="AI969" s="120"/>
    </row>
    <row r="970" spans="1:35" ht="14.25" customHeight="1" x14ac:dyDescent="0.35">
      <c r="A970" s="120"/>
      <c r="B970" s="120"/>
      <c r="C970" s="120"/>
      <c r="D970" s="71"/>
      <c r="E970" s="72"/>
      <c r="F970" s="72"/>
      <c r="G970" s="72"/>
      <c r="H970" s="72"/>
      <c r="I970" s="73"/>
      <c r="J970" s="73"/>
      <c r="K970" s="121"/>
      <c r="L970" s="122"/>
      <c r="M970" s="73"/>
      <c r="N970" s="73"/>
      <c r="O970" s="120"/>
      <c r="P970" s="120"/>
      <c r="Q970" s="120"/>
      <c r="R970" s="120"/>
      <c r="S970" s="120"/>
      <c r="T970" s="120"/>
      <c r="U970" s="120"/>
      <c r="V970" s="120"/>
      <c r="W970" s="120"/>
      <c r="X970" s="120"/>
      <c r="Y970" s="120"/>
      <c r="Z970" s="120"/>
      <c r="AA970" s="120"/>
      <c r="AB970" s="120"/>
      <c r="AC970" s="120"/>
      <c r="AD970" s="120"/>
      <c r="AE970" s="120"/>
      <c r="AF970" s="120"/>
      <c r="AG970" s="120"/>
      <c r="AH970" s="120"/>
      <c r="AI970" s="120"/>
    </row>
    <row r="971" spans="1:35" ht="14.25" customHeight="1" x14ac:dyDescent="0.35">
      <c r="A971" s="120"/>
      <c r="B971" s="120"/>
      <c r="C971" s="120"/>
      <c r="D971" s="71"/>
      <c r="E971" s="72"/>
      <c r="F971" s="72"/>
      <c r="G971" s="72"/>
      <c r="H971" s="72"/>
      <c r="I971" s="73"/>
      <c r="J971" s="73"/>
      <c r="K971" s="121"/>
      <c r="L971" s="122"/>
      <c r="M971" s="73"/>
      <c r="N971" s="73"/>
      <c r="O971" s="120"/>
      <c r="P971" s="120"/>
      <c r="Q971" s="120"/>
      <c r="R971" s="120"/>
      <c r="S971" s="120"/>
      <c r="T971" s="120"/>
      <c r="U971" s="120"/>
      <c r="V971" s="120"/>
      <c r="W971" s="120"/>
      <c r="X971" s="120"/>
      <c r="Y971" s="120"/>
      <c r="Z971" s="120"/>
      <c r="AA971" s="120"/>
      <c r="AB971" s="120"/>
      <c r="AC971" s="120"/>
      <c r="AD971" s="120"/>
      <c r="AE971" s="120"/>
      <c r="AF971" s="120"/>
      <c r="AG971" s="120"/>
      <c r="AH971" s="120"/>
      <c r="AI971" s="120"/>
    </row>
    <row r="972" spans="1:35" ht="14.25" customHeight="1" x14ac:dyDescent="0.35">
      <c r="A972" s="120"/>
      <c r="B972" s="120"/>
      <c r="C972" s="120"/>
      <c r="D972" s="71"/>
      <c r="E972" s="72"/>
      <c r="F972" s="72"/>
      <c r="G972" s="72"/>
      <c r="H972" s="72"/>
      <c r="I972" s="73"/>
      <c r="J972" s="73"/>
      <c r="K972" s="121"/>
      <c r="L972" s="122"/>
      <c r="M972" s="73"/>
      <c r="N972" s="73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0"/>
      <c r="Z972" s="120"/>
      <c r="AA972" s="120"/>
      <c r="AB972" s="120"/>
      <c r="AC972" s="120"/>
      <c r="AD972" s="120"/>
      <c r="AE972" s="120"/>
      <c r="AF972" s="120"/>
      <c r="AG972" s="120"/>
      <c r="AH972" s="120"/>
      <c r="AI972" s="120"/>
    </row>
    <row r="973" spans="1:35" ht="14.25" customHeight="1" x14ac:dyDescent="0.35">
      <c r="A973" s="120"/>
      <c r="B973" s="120"/>
      <c r="C973" s="120"/>
      <c r="D973" s="71"/>
      <c r="E973" s="72"/>
      <c r="F973" s="72"/>
      <c r="G973" s="72"/>
      <c r="H973" s="72"/>
      <c r="I973" s="73"/>
      <c r="J973" s="73"/>
      <c r="K973" s="121"/>
      <c r="L973" s="122"/>
      <c r="M973" s="73"/>
      <c r="N973" s="73"/>
      <c r="O973" s="120"/>
      <c r="P973" s="120"/>
      <c r="Q973" s="120"/>
      <c r="R973" s="120"/>
      <c r="S973" s="120"/>
      <c r="T973" s="120"/>
      <c r="U973" s="120"/>
      <c r="V973" s="120"/>
      <c r="W973" s="120"/>
      <c r="X973" s="120"/>
      <c r="Y973" s="120"/>
      <c r="Z973" s="120"/>
      <c r="AA973" s="120"/>
      <c r="AB973" s="120"/>
      <c r="AC973" s="120"/>
      <c r="AD973" s="120"/>
      <c r="AE973" s="120"/>
      <c r="AF973" s="120"/>
      <c r="AG973" s="120"/>
      <c r="AH973" s="120"/>
      <c r="AI973" s="120"/>
    </row>
    <row r="974" spans="1:35" ht="14.25" customHeight="1" x14ac:dyDescent="0.35">
      <c r="A974" s="120"/>
      <c r="B974" s="120"/>
      <c r="C974" s="120"/>
      <c r="D974" s="71"/>
      <c r="E974" s="72"/>
      <c r="F974" s="72"/>
      <c r="G974" s="72"/>
      <c r="H974" s="72"/>
      <c r="I974" s="73"/>
      <c r="J974" s="73"/>
      <c r="K974" s="121"/>
      <c r="L974" s="122"/>
      <c r="M974" s="73"/>
      <c r="N974" s="73"/>
      <c r="O974" s="120"/>
      <c r="P974" s="120"/>
      <c r="Q974" s="120"/>
      <c r="R974" s="120"/>
      <c r="S974" s="120"/>
      <c r="T974" s="120"/>
      <c r="U974" s="120"/>
      <c r="V974" s="120"/>
      <c r="W974" s="120"/>
      <c r="X974" s="120"/>
      <c r="Y974" s="120"/>
      <c r="Z974" s="120"/>
      <c r="AA974" s="120"/>
      <c r="AB974" s="120"/>
      <c r="AC974" s="120"/>
      <c r="AD974" s="120"/>
      <c r="AE974" s="120"/>
      <c r="AF974" s="120"/>
      <c r="AG974" s="120"/>
      <c r="AH974" s="120"/>
      <c r="AI974" s="120"/>
    </row>
    <row r="975" spans="1:35" ht="14.25" customHeight="1" x14ac:dyDescent="0.35">
      <c r="A975" s="120"/>
      <c r="B975" s="120"/>
      <c r="C975" s="120"/>
      <c r="D975" s="71"/>
      <c r="E975" s="72"/>
      <c r="F975" s="72"/>
      <c r="G975" s="72"/>
      <c r="H975" s="72"/>
      <c r="I975" s="73"/>
      <c r="J975" s="73"/>
      <c r="K975" s="121"/>
      <c r="L975" s="122"/>
      <c r="M975" s="73"/>
      <c r="N975" s="73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0"/>
      <c r="Z975" s="120"/>
      <c r="AA975" s="120"/>
      <c r="AB975" s="120"/>
      <c r="AC975" s="120"/>
      <c r="AD975" s="120"/>
      <c r="AE975" s="120"/>
      <c r="AF975" s="120"/>
      <c r="AG975" s="120"/>
      <c r="AH975" s="120"/>
      <c r="AI975" s="120"/>
    </row>
    <row r="976" spans="1:35" ht="14.25" customHeight="1" x14ac:dyDescent="0.35">
      <c r="A976" s="120"/>
      <c r="B976" s="120"/>
      <c r="C976" s="120"/>
      <c r="D976" s="71"/>
      <c r="E976" s="72"/>
      <c r="F976" s="72"/>
      <c r="G976" s="72"/>
      <c r="H976" s="72"/>
      <c r="I976" s="73"/>
      <c r="J976" s="73"/>
      <c r="K976" s="121"/>
      <c r="L976" s="122"/>
      <c r="M976" s="73"/>
      <c r="N976" s="73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0"/>
      <c r="Z976" s="120"/>
      <c r="AA976" s="120"/>
      <c r="AB976" s="120"/>
      <c r="AC976" s="120"/>
      <c r="AD976" s="120"/>
      <c r="AE976" s="120"/>
      <c r="AF976" s="120"/>
      <c r="AG976" s="120"/>
      <c r="AH976" s="120"/>
      <c r="AI976" s="120"/>
    </row>
    <row r="977" spans="1:35" ht="14.25" customHeight="1" x14ac:dyDescent="0.35">
      <c r="A977" s="120"/>
      <c r="B977" s="120"/>
      <c r="C977" s="120"/>
      <c r="D977" s="71"/>
      <c r="E977" s="72"/>
      <c r="F977" s="72"/>
      <c r="G977" s="72"/>
      <c r="H977" s="72"/>
      <c r="I977" s="73"/>
      <c r="J977" s="73"/>
      <c r="K977" s="121"/>
      <c r="L977" s="122"/>
      <c r="M977" s="73"/>
      <c r="N977" s="73"/>
      <c r="O977" s="120"/>
      <c r="P977" s="120"/>
      <c r="Q977" s="120"/>
      <c r="R977" s="120"/>
      <c r="S977" s="120"/>
      <c r="T977" s="120"/>
      <c r="U977" s="120"/>
      <c r="V977" s="120"/>
      <c r="W977" s="120"/>
      <c r="X977" s="120"/>
      <c r="Y977" s="120"/>
      <c r="Z977" s="120"/>
      <c r="AA977" s="120"/>
      <c r="AB977" s="120"/>
      <c r="AC977" s="120"/>
      <c r="AD977" s="120"/>
      <c r="AE977" s="120"/>
      <c r="AF977" s="120"/>
      <c r="AG977" s="120"/>
      <c r="AH977" s="120"/>
      <c r="AI977" s="120"/>
    </row>
    <row r="978" spans="1:35" ht="14.25" customHeight="1" x14ac:dyDescent="0.35">
      <c r="A978" s="120"/>
      <c r="B978" s="120"/>
      <c r="C978" s="120"/>
      <c r="D978" s="71"/>
      <c r="E978" s="72"/>
      <c r="F978" s="72"/>
      <c r="G978" s="72"/>
      <c r="H978" s="72"/>
      <c r="I978" s="73"/>
      <c r="J978" s="73"/>
      <c r="K978" s="121"/>
      <c r="L978" s="122"/>
      <c r="M978" s="73"/>
      <c r="N978" s="73"/>
      <c r="O978" s="120"/>
      <c r="P978" s="120"/>
      <c r="Q978" s="120"/>
      <c r="R978" s="120"/>
      <c r="S978" s="120"/>
      <c r="T978" s="120"/>
      <c r="U978" s="120"/>
      <c r="V978" s="120"/>
      <c r="W978" s="120"/>
      <c r="X978" s="120"/>
      <c r="Y978" s="120"/>
      <c r="Z978" s="120"/>
      <c r="AA978" s="120"/>
      <c r="AB978" s="120"/>
      <c r="AC978" s="120"/>
      <c r="AD978" s="120"/>
      <c r="AE978" s="120"/>
      <c r="AF978" s="120"/>
      <c r="AG978" s="120"/>
      <c r="AH978" s="120"/>
      <c r="AI978" s="120"/>
    </row>
    <row r="979" spans="1:35" ht="14.25" customHeight="1" x14ac:dyDescent="0.35">
      <c r="A979" s="120"/>
      <c r="B979" s="120"/>
      <c r="C979" s="120"/>
      <c r="D979" s="71"/>
      <c r="E979" s="72"/>
      <c r="F979" s="72"/>
      <c r="G979" s="72"/>
      <c r="H979" s="72"/>
      <c r="I979" s="73"/>
      <c r="J979" s="73"/>
      <c r="K979" s="121"/>
      <c r="L979" s="122"/>
      <c r="M979" s="73"/>
      <c r="N979" s="73"/>
      <c r="O979" s="120"/>
      <c r="P979" s="120"/>
      <c r="Q979" s="120"/>
      <c r="R979" s="120"/>
      <c r="S979" s="120"/>
      <c r="T979" s="120"/>
      <c r="U979" s="120"/>
      <c r="V979" s="120"/>
      <c r="W979" s="120"/>
      <c r="X979" s="120"/>
      <c r="Y979" s="120"/>
      <c r="Z979" s="120"/>
      <c r="AA979" s="120"/>
      <c r="AB979" s="120"/>
      <c r="AC979" s="120"/>
      <c r="AD979" s="120"/>
      <c r="AE979" s="120"/>
      <c r="AF979" s="120"/>
      <c r="AG979" s="120"/>
      <c r="AH979" s="120"/>
      <c r="AI979" s="120"/>
    </row>
    <row r="980" spans="1:35" ht="14.25" customHeight="1" x14ac:dyDescent="0.35">
      <c r="A980" s="120"/>
      <c r="B980" s="120"/>
      <c r="C980" s="120"/>
      <c r="D980" s="71"/>
      <c r="E980" s="72"/>
      <c r="F980" s="72"/>
      <c r="G980" s="72"/>
      <c r="H980" s="72"/>
      <c r="I980" s="73"/>
      <c r="J980" s="73"/>
      <c r="K980" s="121"/>
      <c r="L980" s="122"/>
      <c r="M980" s="73"/>
      <c r="N980" s="73"/>
      <c r="O980" s="120"/>
      <c r="P980" s="120"/>
      <c r="Q980" s="120"/>
      <c r="R980" s="120"/>
      <c r="S980" s="120"/>
      <c r="T980" s="120"/>
      <c r="U980" s="120"/>
      <c r="V980" s="120"/>
      <c r="W980" s="120"/>
      <c r="X980" s="120"/>
      <c r="Y980" s="120"/>
      <c r="Z980" s="120"/>
      <c r="AA980" s="120"/>
      <c r="AB980" s="120"/>
      <c r="AC980" s="120"/>
      <c r="AD980" s="120"/>
      <c r="AE980" s="120"/>
      <c r="AF980" s="120"/>
      <c r="AG980" s="120"/>
      <c r="AH980" s="120"/>
      <c r="AI980" s="120"/>
    </row>
    <row r="981" spans="1:35" ht="14.25" customHeight="1" x14ac:dyDescent="0.35">
      <c r="A981" s="120"/>
      <c r="B981" s="120"/>
      <c r="C981" s="120"/>
      <c r="D981" s="71"/>
      <c r="E981" s="72"/>
      <c r="F981" s="72"/>
      <c r="G981" s="72"/>
      <c r="H981" s="72"/>
      <c r="I981" s="73"/>
      <c r="J981" s="73"/>
      <c r="K981" s="121"/>
      <c r="L981" s="122"/>
      <c r="M981" s="73"/>
      <c r="N981" s="73"/>
      <c r="O981" s="120"/>
      <c r="P981" s="120"/>
      <c r="Q981" s="120"/>
      <c r="R981" s="120"/>
      <c r="S981" s="120"/>
      <c r="T981" s="120"/>
      <c r="U981" s="120"/>
      <c r="V981" s="120"/>
      <c r="W981" s="120"/>
      <c r="X981" s="120"/>
      <c r="Y981" s="120"/>
      <c r="Z981" s="120"/>
      <c r="AA981" s="120"/>
      <c r="AB981" s="120"/>
      <c r="AC981" s="120"/>
      <c r="AD981" s="120"/>
      <c r="AE981" s="120"/>
      <c r="AF981" s="120"/>
      <c r="AG981" s="120"/>
      <c r="AH981" s="120"/>
      <c r="AI981" s="120"/>
    </row>
    <row r="982" spans="1:35" ht="14.25" customHeight="1" x14ac:dyDescent="0.35">
      <c r="A982" s="120"/>
      <c r="B982" s="120"/>
      <c r="C982" s="120"/>
      <c r="D982" s="71"/>
      <c r="E982" s="72"/>
      <c r="F982" s="72"/>
      <c r="G982" s="72"/>
      <c r="H982" s="72"/>
      <c r="I982" s="73"/>
      <c r="J982" s="73"/>
      <c r="K982" s="121"/>
      <c r="L982" s="122"/>
      <c r="M982" s="73"/>
      <c r="N982" s="73"/>
      <c r="O982" s="120"/>
      <c r="P982" s="120"/>
      <c r="Q982" s="120"/>
      <c r="R982" s="120"/>
      <c r="S982" s="120"/>
      <c r="T982" s="120"/>
      <c r="U982" s="120"/>
      <c r="V982" s="120"/>
      <c r="W982" s="120"/>
      <c r="X982" s="120"/>
      <c r="Y982" s="120"/>
      <c r="Z982" s="120"/>
      <c r="AA982" s="120"/>
      <c r="AB982" s="120"/>
      <c r="AC982" s="120"/>
      <c r="AD982" s="120"/>
      <c r="AE982" s="120"/>
      <c r="AF982" s="120"/>
      <c r="AG982" s="120"/>
      <c r="AH982" s="120"/>
      <c r="AI982" s="120"/>
    </row>
    <row r="983" spans="1:35" ht="14.25" customHeight="1" x14ac:dyDescent="0.35">
      <c r="A983" s="120"/>
      <c r="B983" s="120"/>
      <c r="C983" s="120"/>
      <c r="D983" s="71"/>
      <c r="E983" s="72"/>
      <c r="F983" s="72"/>
      <c r="G983" s="72"/>
      <c r="H983" s="72"/>
      <c r="I983" s="73"/>
      <c r="J983" s="73"/>
      <c r="K983" s="121"/>
      <c r="L983" s="122"/>
      <c r="M983" s="73"/>
      <c r="N983" s="73"/>
      <c r="O983" s="120"/>
      <c r="P983" s="120"/>
      <c r="Q983" s="120"/>
      <c r="R983" s="120"/>
      <c r="S983" s="120"/>
      <c r="T983" s="120"/>
      <c r="U983" s="120"/>
      <c r="V983" s="120"/>
      <c r="W983" s="120"/>
      <c r="X983" s="120"/>
      <c r="Y983" s="120"/>
      <c r="Z983" s="120"/>
      <c r="AA983" s="120"/>
      <c r="AB983" s="120"/>
      <c r="AC983" s="120"/>
      <c r="AD983" s="120"/>
      <c r="AE983" s="120"/>
      <c r="AF983" s="120"/>
      <c r="AG983" s="120"/>
      <c r="AH983" s="120"/>
      <c r="AI983" s="120"/>
    </row>
    <row r="984" spans="1:35" ht="14.25" customHeight="1" x14ac:dyDescent="0.35">
      <c r="A984" s="120"/>
      <c r="B984" s="120"/>
      <c r="C984" s="120"/>
      <c r="D984" s="71"/>
      <c r="E984" s="72"/>
      <c r="F984" s="72"/>
      <c r="G984" s="72"/>
      <c r="H984" s="72"/>
      <c r="I984" s="73"/>
      <c r="J984" s="73"/>
      <c r="K984" s="121"/>
      <c r="L984" s="122"/>
      <c r="M984" s="73"/>
      <c r="N984" s="73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0"/>
      <c r="Z984" s="120"/>
      <c r="AA984" s="120"/>
      <c r="AB984" s="120"/>
      <c r="AC984" s="120"/>
      <c r="AD984" s="120"/>
      <c r="AE984" s="120"/>
      <c r="AF984" s="120"/>
      <c r="AG984" s="120"/>
      <c r="AH984" s="120"/>
      <c r="AI984" s="120"/>
    </row>
    <row r="985" spans="1:35" ht="14.25" customHeight="1" x14ac:dyDescent="0.35">
      <c r="A985" s="120"/>
      <c r="B985" s="120"/>
      <c r="C985" s="120"/>
      <c r="D985" s="71"/>
      <c r="E985" s="72"/>
      <c r="F985" s="72"/>
      <c r="G985" s="72"/>
      <c r="H985" s="72"/>
      <c r="I985" s="73"/>
      <c r="J985" s="73"/>
      <c r="K985" s="121"/>
      <c r="L985" s="122"/>
      <c r="M985" s="73"/>
      <c r="N985" s="73"/>
      <c r="O985" s="120"/>
      <c r="P985" s="120"/>
      <c r="Q985" s="120"/>
      <c r="R985" s="120"/>
      <c r="S985" s="120"/>
      <c r="T985" s="120"/>
      <c r="U985" s="120"/>
      <c r="V985" s="120"/>
      <c r="W985" s="120"/>
      <c r="X985" s="120"/>
      <c r="Y985" s="120"/>
      <c r="Z985" s="120"/>
      <c r="AA985" s="120"/>
      <c r="AB985" s="120"/>
      <c r="AC985" s="120"/>
      <c r="AD985" s="120"/>
      <c r="AE985" s="120"/>
      <c r="AF985" s="120"/>
      <c r="AG985" s="120"/>
      <c r="AH985" s="120"/>
      <c r="AI985" s="120"/>
    </row>
    <row r="986" spans="1:35" ht="14.25" customHeight="1" x14ac:dyDescent="0.35">
      <c r="A986" s="120"/>
      <c r="B986" s="120"/>
      <c r="C986" s="120"/>
      <c r="D986" s="71"/>
      <c r="E986" s="72"/>
      <c r="F986" s="72"/>
      <c r="G986" s="72"/>
      <c r="H986" s="72"/>
      <c r="I986" s="73"/>
      <c r="J986" s="73"/>
      <c r="K986" s="121"/>
      <c r="L986" s="122"/>
      <c r="M986" s="73"/>
      <c r="N986" s="73"/>
      <c r="O986" s="120"/>
      <c r="P986" s="120"/>
      <c r="Q986" s="120"/>
      <c r="R986" s="120"/>
      <c r="S986" s="120"/>
      <c r="T986" s="120"/>
      <c r="U986" s="120"/>
      <c r="V986" s="120"/>
      <c r="W986" s="120"/>
      <c r="X986" s="120"/>
      <c r="Y986" s="120"/>
      <c r="Z986" s="120"/>
      <c r="AA986" s="120"/>
      <c r="AB986" s="120"/>
      <c r="AC986" s="120"/>
      <c r="AD986" s="120"/>
      <c r="AE986" s="120"/>
      <c r="AF986" s="120"/>
      <c r="AG986" s="120"/>
      <c r="AH986" s="120"/>
      <c r="AI986" s="120"/>
    </row>
    <row r="987" spans="1:35" ht="14.25" customHeight="1" x14ac:dyDescent="0.35">
      <c r="A987" s="120"/>
      <c r="B987" s="120"/>
      <c r="C987" s="120"/>
      <c r="D987" s="71"/>
      <c r="E987" s="72"/>
      <c r="F987" s="72"/>
      <c r="G987" s="72"/>
      <c r="H987" s="72"/>
      <c r="I987" s="73"/>
      <c r="J987" s="73"/>
      <c r="K987" s="121"/>
      <c r="L987" s="122"/>
      <c r="M987" s="73"/>
      <c r="N987" s="73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0"/>
      <c r="Z987" s="120"/>
      <c r="AA987" s="120"/>
      <c r="AB987" s="120"/>
      <c r="AC987" s="120"/>
      <c r="AD987" s="120"/>
      <c r="AE987" s="120"/>
      <c r="AF987" s="120"/>
      <c r="AG987" s="120"/>
      <c r="AH987" s="120"/>
      <c r="AI987" s="120"/>
    </row>
  </sheetData>
  <autoFilter ref="A2:O399" xr:uid="{00000000-0009-0000-0000-000001000000}">
    <sortState xmlns:xlrd2="http://schemas.microsoft.com/office/spreadsheetml/2017/richdata2" ref="A2:O399">
      <sortCondition ref="B2:B399"/>
      <sortCondition ref="C2:C399"/>
    </sortState>
  </autoFilter>
  <mergeCells count="36">
    <mergeCell ref="P444:Y444"/>
    <mergeCell ref="Z444:AI444"/>
    <mergeCell ref="L446:M451"/>
    <mergeCell ref="N446:N447"/>
    <mergeCell ref="N448:N449"/>
    <mergeCell ref="N450:N451"/>
    <mergeCell ref="N434:N435"/>
    <mergeCell ref="N436:N437"/>
    <mergeCell ref="N416:N417"/>
    <mergeCell ref="P1:Y1"/>
    <mergeCell ref="Z1:AI1"/>
    <mergeCell ref="P400:Y400"/>
    <mergeCell ref="Z400:AI400"/>
    <mergeCell ref="N402:N403"/>
    <mergeCell ref="N404:N405"/>
    <mergeCell ref="N406:N407"/>
    <mergeCell ref="N408:N409"/>
    <mergeCell ref="N410:N411"/>
    <mergeCell ref="N412:N413"/>
    <mergeCell ref="N414:N415"/>
    <mergeCell ref="L452:M457"/>
    <mergeCell ref="N452:N453"/>
    <mergeCell ref="N454:N455"/>
    <mergeCell ref="N456:N457"/>
    <mergeCell ref="N418:N419"/>
    <mergeCell ref="N420:N421"/>
    <mergeCell ref="L422:M441"/>
    <mergeCell ref="N422:N423"/>
    <mergeCell ref="N424:N425"/>
    <mergeCell ref="N426:N427"/>
    <mergeCell ref="N428:N429"/>
    <mergeCell ref="L402:M421"/>
    <mergeCell ref="N430:N431"/>
    <mergeCell ref="N432:N433"/>
    <mergeCell ref="N438:N439"/>
    <mergeCell ref="N440:N441"/>
  </mergeCells>
  <conditionalFormatting sqref="P3:AI399">
    <cfRule type="beginsWith" dxfId="83" priority="1" operator="beginsWith" text="N">
      <formula>LEFT((P3),LEN("N"))=("N")</formula>
    </cfRule>
  </conditionalFormatting>
  <conditionalFormatting sqref="P3:AI399">
    <cfRule type="beginsWith" dxfId="82" priority="2" operator="beginsWith" text="C">
      <formula>LEFT((P3),LEN("C"))=("C")</formula>
    </cfRule>
  </conditionalFormatting>
  <conditionalFormatting sqref="B280:B303">
    <cfRule type="containsText" dxfId="81" priority="3" operator="containsText" text="&gt;">
      <formula>NOT(ISERROR(SEARCH(("&gt;"),(B280))))</formula>
    </cfRule>
  </conditionalFormatting>
  <conditionalFormatting sqref="C280:C303">
    <cfRule type="containsText" dxfId="80" priority="4" operator="containsText" text="&gt;">
      <formula>NOT(ISERROR(SEARCH(("&gt;"),(C280))))</formula>
    </cfRule>
  </conditionalFormatting>
  <conditionalFormatting sqref="E280:I303">
    <cfRule type="containsText" dxfId="79" priority="5" operator="containsText" text="&gt;">
      <formula>NOT(ISERROR(SEARCH(("&gt;"),(E280))))</formula>
    </cfRule>
  </conditionalFormatting>
  <conditionalFormatting sqref="F328:F364">
    <cfRule type="cellIs" dxfId="78" priority="6" operator="equal">
      <formula>70</formula>
    </cfRule>
  </conditionalFormatting>
  <conditionalFormatting sqref="F365:F375">
    <cfRule type="cellIs" dxfId="77" priority="7" operator="equal">
      <formula>70</formula>
    </cfRule>
  </conditionalFormatting>
  <conditionalFormatting sqref="J280:J303">
    <cfRule type="containsText" dxfId="76" priority="8" operator="containsText" text="&gt;">
      <formula>NOT(ISERROR(SEARCH(("&gt;"),(J280))))</formula>
    </cfRule>
  </conditionalFormatting>
  <conditionalFormatting sqref="K280:K303">
    <cfRule type="containsText" dxfId="75" priority="9" operator="containsText" text="&gt;">
      <formula>NOT(ISERROR(SEARCH(("&gt;"),(K280))))</formula>
    </cfRule>
  </conditionalFormatting>
  <conditionalFormatting sqref="E471:N472">
    <cfRule type="containsText" dxfId="74" priority="10" operator="containsText" text="MENOR">
      <formula>NOT(ISERROR(SEARCH(("MENOR"),(E471))))</formula>
    </cfRule>
  </conditionalFormatting>
  <conditionalFormatting sqref="E474:N475">
    <cfRule type="containsText" dxfId="73" priority="11" operator="containsText" text="MENOR">
      <formula>NOT(ISERROR(SEARCH(("MENOR"),(E474))))</formula>
    </cfRule>
  </conditionalFormatting>
  <pageMargins left="0.7" right="0.7" top="0.75" bottom="0.75" header="0" footer="0"/>
  <pageSetup scale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1023"/>
  <sheetViews>
    <sheetView workbookViewId="0">
      <pane xSplit="15" ySplit="2" topLeftCell="P3" activePane="bottomRight" state="frozen"/>
      <selection pane="topRight" activeCell="P1" sqref="P1"/>
      <selection pane="bottomLeft" activeCell="A3" sqref="A3"/>
      <selection pane="bottomRight" activeCell="P3" sqref="P3"/>
    </sheetView>
  </sheetViews>
  <sheetFormatPr defaultColWidth="14.453125" defaultRowHeight="15" customHeight="1" x14ac:dyDescent="0.35"/>
  <cols>
    <col min="1" max="2" width="10.453125" customWidth="1"/>
    <col min="3" max="3" width="9.453125" customWidth="1"/>
    <col min="4" max="4" width="11.26953125" customWidth="1"/>
    <col min="5" max="7" width="6.1796875" customWidth="1"/>
    <col min="8" max="9" width="8.81640625" customWidth="1"/>
    <col min="10" max="10" width="9.453125" customWidth="1"/>
    <col min="11" max="11" width="8.81640625" customWidth="1"/>
    <col min="12" max="13" width="10.54296875" customWidth="1"/>
    <col min="14" max="14" width="14" customWidth="1"/>
    <col min="15" max="15" width="16.453125" customWidth="1"/>
    <col min="16" max="23" width="11.26953125" customWidth="1"/>
    <col min="24" max="24" width="9.1796875" customWidth="1"/>
    <col min="25" max="33" width="11.26953125" customWidth="1"/>
    <col min="34" max="34" width="9.1796875" customWidth="1"/>
    <col min="35" max="35" width="11.26953125" customWidth="1"/>
  </cols>
  <sheetData>
    <row r="1" spans="1:35" ht="14.25" customHeight="1" x14ac:dyDescent="0.35">
      <c r="A1" s="142"/>
      <c r="B1" s="142"/>
      <c r="C1" s="142"/>
      <c r="D1" s="142"/>
      <c r="E1" s="143"/>
      <c r="F1" s="143"/>
      <c r="G1" s="143"/>
      <c r="H1" s="143"/>
      <c r="I1" s="143"/>
      <c r="J1" s="143"/>
      <c r="K1" s="143"/>
      <c r="L1" s="143"/>
      <c r="M1" s="144"/>
      <c r="N1" s="144"/>
      <c r="O1" s="145"/>
      <c r="P1" s="366" t="s">
        <v>44</v>
      </c>
      <c r="Q1" s="346"/>
      <c r="R1" s="346"/>
      <c r="S1" s="346"/>
      <c r="T1" s="346"/>
      <c r="U1" s="346"/>
      <c r="V1" s="346"/>
      <c r="W1" s="346"/>
      <c r="X1" s="346"/>
      <c r="Y1" s="347"/>
      <c r="Z1" s="367" t="s">
        <v>45</v>
      </c>
      <c r="AA1" s="346"/>
      <c r="AB1" s="346"/>
      <c r="AC1" s="346"/>
      <c r="AD1" s="346"/>
      <c r="AE1" s="346"/>
      <c r="AF1" s="346"/>
      <c r="AG1" s="346"/>
      <c r="AH1" s="346"/>
      <c r="AI1" s="347"/>
    </row>
    <row r="2" spans="1:35" ht="14.25" customHeight="1" x14ac:dyDescent="0.35">
      <c r="A2" s="142" t="s">
        <v>46</v>
      </c>
      <c r="B2" s="142" t="s">
        <v>31</v>
      </c>
      <c r="C2" s="142" t="s">
        <v>47</v>
      </c>
      <c r="D2" s="142" t="s">
        <v>48</v>
      </c>
      <c r="E2" s="143" t="s">
        <v>25</v>
      </c>
      <c r="F2" s="143" t="s">
        <v>11</v>
      </c>
      <c r="G2" s="143" t="s">
        <v>14</v>
      </c>
      <c r="H2" s="143" t="s">
        <v>49</v>
      </c>
      <c r="I2" s="143" t="s">
        <v>21</v>
      </c>
      <c r="J2" s="143" t="s">
        <v>50</v>
      </c>
      <c r="K2" s="143" t="s">
        <v>51</v>
      </c>
      <c r="L2" s="143" t="s">
        <v>52</v>
      </c>
      <c r="M2" s="143" t="s">
        <v>53</v>
      </c>
      <c r="N2" s="143" t="s">
        <v>18</v>
      </c>
      <c r="O2" s="143" t="s">
        <v>54</v>
      </c>
      <c r="P2" s="30" t="s">
        <v>53</v>
      </c>
      <c r="Q2" s="31" t="s">
        <v>25</v>
      </c>
      <c r="R2" s="31" t="s">
        <v>11</v>
      </c>
      <c r="S2" s="32" t="s">
        <v>51</v>
      </c>
      <c r="T2" s="33" t="s">
        <v>50</v>
      </c>
      <c r="U2" s="31" t="s">
        <v>14</v>
      </c>
      <c r="V2" s="31" t="s">
        <v>49</v>
      </c>
      <c r="W2" s="34" t="s">
        <v>54</v>
      </c>
      <c r="X2" s="30" t="s">
        <v>18</v>
      </c>
      <c r="Y2" s="32" t="s">
        <v>21</v>
      </c>
      <c r="Z2" s="35" t="s">
        <v>53</v>
      </c>
      <c r="AA2" s="36" t="s">
        <v>25</v>
      </c>
      <c r="AB2" s="36" t="s">
        <v>11</v>
      </c>
      <c r="AC2" s="37" t="s">
        <v>51</v>
      </c>
      <c r="AD2" s="38" t="s">
        <v>50</v>
      </c>
      <c r="AE2" s="36" t="s">
        <v>14</v>
      </c>
      <c r="AF2" s="36" t="s">
        <v>49</v>
      </c>
      <c r="AG2" s="39" t="s">
        <v>54</v>
      </c>
      <c r="AH2" s="35" t="s">
        <v>18</v>
      </c>
      <c r="AI2" s="37" t="s">
        <v>21</v>
      </c>
    </row>
    <row r="3" spans="1:35" ht="14.25" customHeight="1" x14ac:dyDescent="0.35">
      <c r="A3" s="146" t="s">
        <v>76</v>
      </c>
      <c r="B3" s="147" t="s">
        <v>77</v>
      </c>
      <c r="C3" s="148">
        <v>40141</v>
      </c>
      <c r="D3" s="149">
        <v>0.40625</v>
      </c>
      <c r="E3" s="147">
        <v>2.2000000000000002</v>
      </c>
      <c r="F3" s="147">
        <v>6.9</v>
      </c>
      <c r="G3" s="150">
        <v>2</v>
      </c>
      <c r="H3" s="150">
        <v>3.6</v>
      </c>
      <c r="I3" s="150">
        <v>0.02</v>
      </c>
      <c r="J3" s="147">
        <v>0.05</v>
      </c>
      <c r="K3" s="147">
        <v>1.2</v>
      </c>
      <c r="L3" s="151">
        <v>1.205E-2</v>
      </c>
      <c r="M3" s="147">
        <v>6</v>
      </c>
      <c r="N3" s="147">
        <v>6.26</v>
      </c>
      <c r="O3" s="152">
        <v>2300</v>
      </c>
      <c r="P3" s="51" t="str">
        <f>IF($M3&lt;NORMA!$E$7,"NO CUMPLE","CUMPLE")</f>
        <v>NO CUMPLE</v>
      </c>
      <c r="Q3" s="51" t="str">
        <f>IF($E3&gt;NORMA!$E$8,"NO CUMPLE","CUMPLE")</f>
        <v>CUMPLE</v>
      </c>
      <c r="R3" s="51" t="str">
        <f>IF($F3&gt;NORMA!$E$9,"NO CUMPLE","CUMPLE")</f>
        <v>CUMPLE</v>
      </c>
      <c r="S3" s="51" t="str">
        <f>IF($K3&gt;NORMA!$E$10,"NO CUMPLE","CUMPLE")</f>
        <v>CUMPLE</v>
      </c>
      <c r="T3" s="51" t="str">
        <f>IF($J3&gt;NORMA!$E$11,"NO CUMPLE","CUMPLE")</f>
        <v>CUMPLE</v>
      </c>
      <c r="U3" s="51" t="str">
        <f>IF($G3&gt;NORMA!$E$12,"NO CUMPLE","CUMPLE")</f>
        <v>CUMPLE</v>
      </c>
      <c r="V3" s="51" t="str">
        <f>IF($H3&gt;SALITRE!$H$962,"NO CUMPLE","CUMPLE")</f>
        <v>CUMPLE</v>
      </c>
      <c r="W3" s="51" t="str">
        <f>IF($O3&gt;NORMA!$E$14,"NO CUMPLE","CUMPLE")</f>
        <v>CUMPLE</v>
      </c>
      <c r="X3" s="51" t="str">
        <f>IF(AND($N3&gt;=NORMA!$Q$4, $N3&lt;=NORMA!$R$4),"CUMPLE","NO CUMPLE")</f>
        <v>CUMPLE</v>
      </c>
      <c r="Y3" s="51" t="str">
        <f>IF($I3&gt;NORMA!$E$16,"NO CUMPLE","CUMPLE")</f>
        <v>CUMPLE</v>
      </c>
      <c r="Z3" s="51" t="str">
        <f>IF($M3&lt;NORMA!$E$23,"NO CUMPLE","CUMPLE")</f>
        <v>NO CUMPLE</v>
      </c>
      <c r="AA3" s="51" t="str">
        <f>IF($E3&gt;NORMA!$E$24,"NO CUMPLE","CUMPLE")</f>
        <v>CUMPLE</v>
      </c>
      <c r="AB3" s="51" t="str">
        <f>IF($F3&gt;NORMA!$F$25,"NO CUMPLE","CUMPLE")</f>
        <v>CUMPLE</v>
      </c>
      <c r="AC3" s="51" t="str">
        <f>IF($K3&gt;NORMA!$E$26,"NO CUMPLE","CUMPLE")</f>
        <v>CUMPLE</v>
      </c>
      <c r="AD3" s="51" t="str">
        <f>IF($J3&gt;NORMA!$E$27,"NO CUMPLE","CUMPLE")</f>
        <v>CUMPLE</v>
      </c>
      <c r="AE3" s="51" t="str">
        <f>IF($G3&gt;NORMA!$E$28,"NO CUMPLE","CUMPLE")</f>
        <v>CUMPLE</v>
      </c>
      <c r="AF3" s="51" t="str">
        <f>IF($H3&gt;NORMA!$E$29,"NO CUMPLE","CUMPLE")</f>
        <v>CUMPLE</v>
      </c>
      <c r="AG3" s="51" t="str">
        <f>IF($O3&gt;NORMA!$E$30,"NO CUMPLE","CUMPLE")</f>
        <v>CUMPLE</v>
      </c>
      <c r="AH3" s="51" t="str">
        <f>IF(AND($N3&gt;=NORMA!$Q$18, $N3&lt;=NORMA!$S$18),"CUMPLE","NO CUMPLE")</f>
        <v>CUMPLE</v>
      </c>
      <c r="AI3" s="51" t="str">
        <f>IF($I3&gt;NORMA!$E$32,"NO CUMPLE","CUMPLE")</f>
        <v>CUMPLE</v>
      </c>
    </row>
    <row r="4" spans="1:35" ht="14.25" customHeight="1" x14ac:dyDescent="0.35">
      <c r="A4" s="146" t="s">
        <v>76</v>
      </c>
      <c r="B4" s="147" t="s">
        <v>77</v>
      </c>
      <c r="C4" s="148">
        <v>40141</v>
      </c>
      <c r="D4" s="149">
        <v>0.5</v>
      </c>
      <c r="E4" s="147">
        <v>1</v>
      </c>
      <c r="F4" s="147">
        <v>5.3</v>
      </c>
      <c r="G4" s="150">
        <v>2</v>
      </c>
      <c r="H4" s="150">
        <v>3.6</v>
      </c>
      <c r="I4" s="150">
        <v>0.02</v>
      </c>
      <c r="J4" s="150">
        <v>0.04</v>
      </c>
      <c r="K4" s="150">
        <v>1.1000000000000001</v>
      </c>
      <c r="L4" s="151">
        <v>1.172E-2</v>
      </c>
      <c r="M4" s="147">
        <v>5.7</v>
      </c>
      <c r="N4" s="147">
        <v>6.47</v>
      </c>
      <c r="O4" s="153">
        <v>900</v>
      </c>
      <c r="P4" s="51" t="str">
        <f>IF($M4&lt;NORMA!$E$7,"NO CUMPLE","CUMPLE")</f>
        <v>NO CUMPLE</v>
      </c>
      <c r="Q4" s="51" t="str">
        <f>IF($E4&gt;NORMA!$E$8,"NO CUMPLE","CUMPLE")</f>
        <v>CUMPLE</v>
      </c>
      <c r="R4" s="51" t="str">
        <f>IF($F4&gt;NORMA!$E$9,"NO CUMPLE","CUMPLE")</f>
        <v>CUMPLE</v>
      </c>
      <c r="S4" s="51" t="str">
        <f>IF($K4&gt;NORMA!$E$10,"NO CUMPLE","CUMPLE")</f>
        <v>CUMPLE</v>
      </c>
      <c r="T4" s="51" t="str">
        <f>IF($J4&gt;NORMA!$E$11,"NO CUMPLE","CUMPLE")</f>
        <v>CUMPLE</v>
      </c>
      <c r="U4" s="51" t="str">
        <f>IF($G4&gt;NORMA!$E$12,"NO CUMPLE","CUMPLE")</f>
        <v>CUMPLE</v>
      </c>
      <c r="V4" s="51" t="str">
        <f>IF($H4&gt;SALITRE!$H$962,"NO CUMPLE","CUMPLE")</f>
        <v>CUMPLE</v>
      </c>
      <c r="W4" s="51" t="str">
        <f>IF($O4&gt;NORMA!$E$14,"NO CUMPLE","CUMPLE")</f>
        <v>CUMPLE</v>
      </c>
      <c r="X4" s="51" t="str">
        <f>IF(AND($N4&gt;=NORMA!$Q$4, $N4&lt;=NORMA!$R$4),"CUMPLE","NO CUMPLE")</f>
        <v>CUMPLE</v>
      </c>
      <c r="Y4" s="51" t="str">
        <f>IF($I4&gt;NORMA!$E$16,"NO CUMPLE","CUMPLE")</f>
        <v>CUMPLE</v>
      </c>
      <c r="Z4" s="51" t="str">
        <f>IF($M4&lt;NORMA!$E$23,"NO CUMPLE","CUMPLE")</f>
        <v>NO CUMPLE</v>
      </c>
      <c r="AA4" s="51" t="str">
        <f>IF($E4&gt;NORMA!$E$24,"NO CUMPLE","CUMPLE")</f>
        <v>CUMPLE</v>
      </c>
      <c r="AB4" s="51" t="str">
        <f>IF($F4&gt;NORMA!$F$25,"NO CUMPLE","CUMPLE")</f>
        <v>CUMPLE</v>
      </c>
      <c r="AC4" s="51" t="str">
        <f>IF($K4&gt;NORMA!$E$26,"NO CUMPLE","CUMPLE")</f>
        <v>CUMPLE</v>
      </c>
      <c r="AD4" s="51" t="str">
        <f>IF($J4&gt;NORMA!$E$27,"NO CUMPLE","CUMPLE")</f>
        <v>CUMPLE</v>
      </c>
      <c r="AE4" s="51" t="str">
        <f>IF($G4&gt;NORMA!$E$28,"NO CUMPLE","CUMPLE")</f>
        <v>CUMPLE</v>
      </c>
      <c r="AF4" s="51" t="str">
        <f>IF($H4&gt;NORMA!$E$29,"NO CUMPLE","CUMPLE")</f>
        <v>CUMPLE</v>
      </c>
      <c r="AG4" s="51" t="str">
        <f>IF($O4&gt;NORMA!$E$30,"NO CUMPLE","CUMPLE")</f>
        <v>CUMPLE</v>
      </c>
      <c r="AH4" s="51" t="str">
        <f>IF(AND($N4&gt;=NORMA!$Q$18, $N4&lt;=NORMA!$S$18),"CUMPLE","NO CUMPLE")</f>
        <v>CUMPLE</v>
      </c>
      <c r="AI4" s="51" t="str">
        <f>IF($I4&gt;NORMA!$E$32,"NO CUMPLE","CUMPLE")</f>
        <v>CUMPLE</v>
      </c>
    </row>
    <row r="5" spans="1:35" ht="14.25" customHeight="1" x14ac:dyDescent="0.35">
      <c r="A5" s="146" t="s">
        <v>76</v>
      </c>
      <c r="B5" s="147" t="s">
        <v>77</v>
      </c>
      <c r="C5" s="148">
        <v>40141</v>
      </c>
      <c r="D5" s="149">
        <v>0.59375</v>
      </c>
      <c r="E5" s="147">
        <v>1.7</v>
      </c>
      <c r="F5" s="147">
        <v>21.7</v>
      </c>
      <c r="G5" s="147">
        <v>3</v>
      </c>
      <c r="H5" s="150">
        <v>3.6</v>
      </c>
      <c r="I5" s="150">
        <v>0.02</v>
      </c>
      <c r="J5" s="150">
        <v>0.04</v>
      </c>
      <c r="K5" s="150">
        <v>1.1000000000000001</v>
      </c>
      <c r="L5" s="151">
        <v>1.11769E-2</v>
      </c>
      <c r="M5" s="147">
        <v>5</v>
      </c>
      <c r="N5" s="147">
        <v>6.27</v>
      </c>
      <c r="O5" s="153">
        <v>3</v>
      </c>
      <c r="P5" s="51" t="str">
        <f>IF($M5&lt;NORMA!$E$7,"NO CUMPLE","CUMPLE")</f>
        <v>NO CUMPLE</v>
      </c>
      <c r="Q5" s="51" t="str">
        <f>IF($E5&gt;NORMA!$E$8,"NO CUMPLE","CUMPLE")</f>
        <v>CUMPLE</v>
      </c>
      <c r="R5" s="51" t="str">
        <f>IF($F5&gt;NORMA!$E$9,"NO CUMPLE","CUMPLE")</f>
        <v>CUMPLE</v>
      </c>
      <c r="S5" s="51" t="str">
        <f>IF($K5&gt;NORMA!$E$10,"NO CUMPLE","CUMPLE")</f>
        <v>CUMPLE</v>
      </c>
      <c r="T5" s="51" t="str">
        <f>IF($J5&gt;NORMA!$E$11,"NO CUMPLE","CUMPLE")</f>
        <v>CUMPLE</v>
      </c>
      <c r="U5" s="51" t="str">
        <f>IF($G5&gt;NORMA!$E$12,"NO CUMPLE","CUMPLE")</f>
        <v>CUMPLE</v>
      </c>
      <c r="V5" s="51" t="str">
        <f>IF($H5&gt;SALITRE!$H$962,"NO CUMPLE","CUMPLE")</f>
        <v>CUMPLE</v>
      </c>
      <c r="W5" s="51" t="str">
        <f>IF($O5&gt;NORMA!$E$14,"NO CUMPLE","CUMPLE")</f>
        <v>CUMPLE</v>
      </c>
      <c r="X5" s="51" t="str">
        <f>IF(AND($N5&gt;=NORMA!$Q$4, $N5&lt;=NORMA!$R$4),"CUMPLE","NO CUMPLE")</f>
        <v>CUMPLE</v>
      </c>
      <c r="Y5" s="51" t="str">
        <f>IF($I5&gt;NORMA!$E$16,"NO CUMPLE","CUMPLE")</f>
        <v>CUMPLE</v>
      </c>
      <c r="Z5" s="51" t="str">
        <f>IF($M5&lt;NORMA!$E$23,"NO CUMPLE","CUMPLE")</f>
        <v>NO CUMPLE</v>
      </c>
      <c r="AA5" s="51" t="str">
        <f>IF($E5&gt;NORMA!$E$24,"NO CUMPLE","CUMPLE")</f>
        <v>CUMPLE</v>
      </c>
      <c r="AB5" s="51" t="str">
        <f>IF($F5&gt;NORMA!$F$25,"NO CUMPLE","CUMPLE")</f>
        <v>NO CUMPLE</v>
      </c>
      <c r="AC5" s="51" t="str">
        <f>IF($K5&gt;NORMA!$E$26,"NO CUMPLE","CUMPLE")</f>
        <v>CUMPLE</v>
      </c>
      <c r="AD5" s="51" t="str">
        <f>IF($J5&gt;NORMA!$E$27,"NO CUMPLE","CUMPLE")</f>
        <v>CUMPLE</v>
      </c>
      <c r="AE5" s="51" t="str">
        <f>IF($G5&gt;NORMA!$E$28,"NO CUMPLE","CUMPLE")</f>
        <v>CUMPLE</v>
      </c>
      <c r="AF5" s="51" t="str">
        <f>IF($H5&gt;NORMA!$E$29,"NO CUMPLE","CUMPLE")</f>
        <v>CUMPLE</v>
      </c>
      <c r="AG5" s="51" t="str">
        <f>IF($O5&gt;NORMA!$E$30,"NO CUMPLE","CUMPLE")</f>
        <v>CUMPLE</v>
      </c>
      <c r="AH5" s="51" t="str">
        <f>IF(AND($N5&gt;=NORMA!$Q$18, $N5&lt;=NORMA!$S$18),"CUMPLE","NO CUMPLE")</f>
        <v>CUMPLE</v>
      </c>
      <c r="AI5" s="51" t="str">
        <f>IF($I5&gt;NORMA!$E$32,"NO CUMPLE","CUMPLE")</f>
        <v>CUMPLE</v>
      </c>
    </row>
    <row r="6" spans="1:35" ht="14.25" customHeight="1" x14ac:dyDescent="0.35">
      <c r="A6" s="146" t="s">
        <v>76</v>
      </c>
      <c r="B6" s="147" t="s">
        <v>77</v>
      </c>
      <c r="C6" s="148">
        <v>40143</v>
      </c>
      <c r="D6" s="149">
        <v>0.375</v>
      </c>
      <c r="E6" s="147">
        <v>1.1000000000000001</v>
      </c>
      <c r="F6" s="147">
        <v>3.4</v>
      </c>
      <c r="G6" s="147">
        <v>4</v>
      </c>
      <c r="H6" s="150">
        <v>3.6</v>
      </c>
      <c r="I6" s="147">
        <v>0.41</v>
      </c>
      <c r="J6" s="150">
        <v>0.04</v>
      </c>
      <c r="K6" s="150">
        <v>1.1000000000000001</v>
      </c>
      <c r="L6" s="151">
        <v>1.294E-2</v>
      </c>
      <c r="M6" s="147">
        <v>6.2</v>
      </c>
      <c r="N6" s="147">
        <v>6.92</v>
      </c>
      <c r="O6" s="153">
        <v>43</v>
      </c>
      <c r="P6" s="51" t="str">
        <f>IF($M6&lt;NORMA!$E$7,"NO CUMPLE","CUMPLE")</f>
        <v>NO CUMPLE</v>
      </c>
      <c r="Q6" s="51" t="str">
        <f>IF($E6&gt;NORMA!$E$8,"NO CUMPLE","CUMPLE")</f>
        <v>CUMPLE</v>
      </c>
      <c r="R6" s="51" t="str">
        <f>IF($F6&gt;NORMA!$E$9,"NO CUMPLE","CUMPLE")</f>
        <v>CUMPLE</v>
      </c>
      <c r="S6" s="51" t="str">
        <f>IF($K6&gt;NORMA!$E$10,"NO CUMPLE","CUMPLE")</f>
        <v>CUMPLE</v>
      </c>
      <c r="T6" s="51" t="str">
        <f>IF($J6&gt;NORMA!$E$11,"NO CUMPLE","CUMPLE")</f>
        <v>CUMPLE</v>
      </c>
      <c r="U6" s="51" t="str">
        <f>IF($G6&gt;NORMA!$E$12,"NO CUMPLE","CUMPLE")</f>
        <v>CUMPLE</v>
      </c>
      <c r="V6" s="51" t="str">
        <f>IF($H6&gt;SALITRE!$H$962,"NO CUMPLE","CUMPLE")</f>
        <v>CUMPLE</v>
      </c>
      <c r="W6" s="51" t="str">
        <f>IF($O6&gt;NORMA!$E$14,"NO CUMPLE","CUMPLE")</f>
        <v>CUMPLE</v>
      </c>
      <c r="X6" s="51" t="str">
        <f>IF(AND($N6&gt;=NORMA!$Q$4, $N6&lt;=NORMA!$R$4),"CUMPLE","NO CUMPLE")</f>
        <v>CUMPLE</v>
      </c>
      <c r="Y6" s="51" t="str">
        <f>IF($I6&gt;NORMA!$E$16,"NO CUMPLE","CUMPLE")</f>
        <v>CUMPLE</v>
      </c>
      <c r="Z6" s="51" t="str">
        <f>IF($M6&lt;NORMA!$E$23,"NO CUMPLE","CUMPLE")</f>
        <v>NO CUMPLE</v>
      </c>
      <c r="AA6" s="51" t="str">
        <f>IF($E6&gt;NORMA!$E$24,"NO CUMPLE","CUMPLE")</f>
        <v>CUMPLE</v>
      </c>
      <c r="AB6" s="51" t="str">
        <f>IF($F6&gt;NORMA!$F$25,"NO CUMPLE","CUMPLE")</f>
        <v>CUMPLE</v>
      </c>
      <c r="AC6" s="51" t="str">
        <f>IF($K6&gt;NORMA!$E$26,"NO CUMPLE","CUMPLE")</f>
        <v>CUMPLE</v>
      </c>
      <c r="AD6" s="51" t="str">
        <f>IF($J6&gt;NORMA!$E$27,"NO CUMPLE","CUMPLE")</f>
        <v>CUMPLE</v>
      </c>
      <c r="AE6" s="51" t="str">
        <f>IF($G6&gt;NORMA!$E$28,"NO CUMPLE","CUMPLE")</f>
        <v>CUMPLE</v>
      </c>
      <c r="AF6" s="51" t="str">
        <f>IF($H6&gt;NORMA!$E$29,"NO CUMPLE","CUMPLE")</f>
        <v>CUMPLE</v>
      </c>
      <c r="AG6" s="51" t="str">
        <f>IF($O6&gt;NORMA!$E$30,"NO CUMPLE","CUMPLE")</f>
        <v>CUMPLE</v>
      </c>
      <c r="AH6" s="51" t="str">
        <f>IF(AND($N6&gt;=NORMA!$Q$18, $N6&lt;=NORMA!$S$18),"CUMPLE","NO CUMPLE")</f>
        <v>CUMPLE</v>
      </c>
      <c r="AI6" s="51" t="str">
        <f>IF($I6&gt;NORMA!$E$32,"NO CUMPLE","CUMPLE")</f>
        <v>CUMPLE</v>
      </c>
    </row>
    <row r="7" spans="1:35" ht="14.25" customHeight="1" x14ac:dyDescent="0.35">
      <c r="A7" s="146" t="s">
        <v>76</v>
      </c>
      <c r="B7" s="147" t="s">
        <v>77</v>
      </c>
      <c r="C7" s="148">
        <v>40143</v>
      </c>
      <c r="D7" s="149">
        <v>0.46875</v>
      </c>
      <c r="E7" s="147">
        <v>0.8</v>
      </c>
      <c r="F7" s="147">
        <v>6.5</v>
      </c>
      <c r="G7" s="150">
        <v>2</v>
      </c>
      <c r="H7" s="150">
        <v>3.6</v>
      </c>
      <c r="I7" s="147">
        <v>0.16</v>
      </c>
      <c r="J7" s="147">
        <v>0.05</v>
      </c>
      <c r="K7" s="150">
        <v>1.1000000000000001</v>
      </c>
      <c r="L7" s="151">
        <v>1.2316000000000001E-2</v>
      </c>
      <c r="M7" s="147">
        <v>5.4</v>
      </c>
      <c r="N7" s="147">
        <v>6.64</v>
      </c>
      <c r="O7" s="153">
        <v>240</v>
      </c>
      <c r="P7" s="51" t="str">
        <f>IF($M7&lt;NORMA!$E$7,"NO CUMPLE","CUMPLE")</f>
        <v>NO CUMPLE</v>
      </c>
      <c r="Q7" s="51" t="str">
        <f>IF($E7&gt;NORMA!$E$8,"NO CUMPLE","CUMPLE")</f>
        <v>CUMPLE</v>
      </c>
      <c r="R7" s="51" t="str">
        <f>IF($F7&gt;NORMA!$E$9,"NO CUMPLE","CUMPLE")</f>
        <v>CUMPLE</v>
      </c>
      <c r="S7" s="51" t="str">
        <f>IF($K7&gt;NORMA!$E$10,"NO CUMPLE","CUMPLE")</f>
        <v>CUMPLE</v>
      </c>
      <c r="T7" s="51" t="str">
        <f>IF($J7&gt;NORMA!$E$11,"NO CUMPLE","CUMPLE")</f>
        <v>CUMPLE</v>
      </c>
      <c r="U7" s="51" t="str">
        <f>IF($G7&gt;NORMA!$E$12,"NO CUMPLE","CUMPLE")</f>
        <v>CUMPLE</v>
      </c>
      <c r="V7" s="51" t="str">
        <f>IF($H7&gt;SALITRE!$H$962,"NO CUMPLE","CUMPLE")</f>
        <v>CUMPLE</v>
      </c>
      <c r="W7" s="51" t="str">
        <f>IF($O7&gt;NORMA!$E$14,"NO CUMPLE","CUMPLE")</f>
        <v>CUMPLE</v>
      </c>
      <c r="X7" s="51" t="str">
        <f>IF(AND($N7&gt;=NORMA!$Q$4, $N7&lt;=NORMA!$R$4),"CUMPLE","NO CUMPLE")</f>
        <v>CUMPLE</v>
      </c>
      <c r="Y7" s="51" t="str">
        <f>IF($I7&gt;NORMA!$E$16,"NO CUMPLE","CUMPLE")</f>
        <v>CUMPLE</v>
      </c>
      <c r="Z7" s="51" t="str">
        <f>IF($M7&lt;NORMA!$E$23,"NO CUMPLE","CUMPLE")</f>
        <v>NO CUMPLE</v>
      </c>
      <c r="AA7" s="51" t="str">
        <f>IF($E7&gt;NORMA!$E$24,"NO CUMPLE","CUMPLE")</f>
        <v>CUMPLE</v>
      </c>
      <c r="AB7" s="51" t="str">
        <f>IF($F7&gt;NORMA!$F$25,"NO CUMPLE","CUMPLE")</f>
        <v>CUMPLE</v>
      </c>
      <c r="AC7" s="51" t="str">
        <f>IF($K7&gt;NORMA!$E$26,"NO CUMPLE","CUMPLE")</f>
        <v>CUMPLE</v>
      </c>
      <c r="AD7" s="51" t="str">
        <f>IF($J7&gt;NORMA!$E$27,"NO CUMPLE","CUMPLE")</f>
        <v>CUMPLE</v>
      </c>
      <c r="AE7" s="51" t="str">
        <f>IF($G7&gt;NORMA!$E$28,"NO CUMPLE","CUMPLE")</f>
        <v>CUMPLE</v>
      </c>
      <c r="AF7" s="51" t="str">
        <f>IF($H7&gt;NORMA!$E$29,"NO CUMPLE","CUMPLE")</f>
        <v>CUMPLE</v>
      </c>
      <c r="AG7" s="51" t="str">
        <f>IF($O7&gt;NORMA!$E$30,"NO CUMPLE","CUMPLE")</f>
        <v>CUMPLE</v>
      </c>
      <c r="AH7" s="51" t="str">
        <f>IF(AND($N7&gt;=NORMA!$Q$18, $N7&lt;=NORMA!$S$18),"CUMPLE","NO CUMPLE")</f>
        <v>CUMPLE</v>
      </c>
      <c r="AI7" s="51" t="str">
        <f>IF($I7&gt;NORMA!$E$32,"NO CUMPLE","CUMPLE")</f>
        <v>CUMPLE</v>
      </c>
    </row>
    <row r="8" spans="1:35" ht="14.25" customHeight="1" x14ac:dyDescent="0.35">
      <c r="A8" s="146" t="s">
        <v>76</v>
      </c>
      <c r="B8" s="147" t="s">
        <v>77</v>
      </c>
      <c r="C8" s="148">
        <v>40143</v>
      </c>
      <c r="D8" s="149">
        <v>0.5625</v>
      </c>
      <c r="E8" s="147">
        <v>1</v>
      </c>
      <c r="F8" s="147">
        <v>4.0999999999999996</v>
      </c>
      <c r="G8" s="147">
        <v>6</v>
      </c>
      <c r="H8" s="150">
        <v>3.6</v>
      </c>
      <c r="I8" s="147">
        <v>0.16</v>
      </c>
      <c r="J8" s="150">
        <v>0.04</v>
      </c>
      <c r="K8" s="150">
        <v>1.1000000000000001</v>
      </c>
      <c r="L8" s="151">
        <v>1.4034E-2</v>
      </c>
      <c r="M8" s="147">
        <v>7.4</v>
      </c>
      <c r="N8" s="147">
        <v>6.58</v>
      </c>
      <c r="O8" s="153">
        <v>93</v>
      </c>
      <c r="P8" s="51" t="str">
        <f>IF($M8&lt;NORMA!$E$7,"NO CUMPLE","CUMPLE")</f>
        <v>CUMPLE</v>
      </c>
      <c r="Q8" s="51" t="str">
        <f>IF($E8&gt;NORMA!$E$8,"NO CUMPLE","CUMPLE")</f>
        <v>CUMPLE</v>
      </c>
      <c r="R8" s="51" t="str">
        <f>IF($F8&gt;NORMA!$E$9,"NO CUMPLE","CUMPLE")</f>
        <v>CUMPLE</v>
      </c>
      <c r="S8" s="51" t="str">
        <f>IF($K8&gt;NORMA!$E$10,"NO CUMPLE","CUMPLE")</f>
        <v>CUMPLE</v>
      </c>
      <c r="T8" s="51" t="str">
        <f>IF($J8&gt;NORMA!$E$11,"NO CUMPLE","CUMPLE")</f>
        <v>CUMPLE</v>
      </c>
      <c r="U8" s="51" t="str">
        <f>IF($G8&gt;NORMA!$E$12,"NO CUMPLE","CUMPLE")</f>
        <v>CUMPLE</v>
      </c>
      <c r="V8" s="51" t="str">
        <f>IF($H8&gt;SALITRE!$H$962,"NO CUMPLE","CUMPLE")</f>
        <v>CUMPLE</v>
      </c>
      <c r="W8" s="51" t="str">
        <f>IF($O8&gt;NORMA!$E$14,"NO CUMPLE","CUMPLE")</f>
        <v>CUMPLE</v>
      </c>
      <c r="X8" s="51" t="str">
        <f>IF(AND($N8&gt;=NORMA!$Q$4, $N8&lt;=NORMA!$R$4),"CUMPLE","NO CUMPLE")</f>
        <v>CUMPLE</v>
      </c>
      <c r="Y8" s="51" t="str">
        <f>IF($I8&gt;NORMA!$E$16,"NO CUMPLE","CUMPLE")</f>
        <v>CUMPLE</v>
      </c>
      <c r="Z8" s="51" t="str">
        <f>IF($M8&lt;NORMA!$E$23,"NO CUMPLE","CUMPLE")</f>
        <v>CUMPLE</v>
      </c>
      <c r="AA8" s="51" t="str">
        <f>IF($E8&gt;NORMA!$E$24,"NO CUMPLE","CUMPLE")</f>
        <v>CUMPLE</v>
      </c>
      <c r="AB8" s="51" t="str">
        <f>IF($F8&gt;NORMA!$F$25,"NO CUMPLE","CUMPLE")</f>
        <v>CUMPLE</v>
      </c>
      <c r="AC8" s="51" t="str">
        <f>IF($K8&gt;NORMA!$E$26,"NO CUMPLE","CUMPLE")</f>
        <v>CUMPLE</v>
      </c>
      <c r="AD8" s="51" t="str">
        <f>IF($J8&gt;NORMA!$E$27,"NO CUMPLE","CUMPLE")</f>
        <v>CUMPLE</v>
      </c>
      <c r="AE8" s="51" t="str">
        <f>IF($G8&gt;NORMA!$E$28,"NO CUMPLE","CUMPLE")</f>
        <v>CUMPLE</v>
      </c>
      <c r="AF8" s="51" t="str">
        <f>IF($H8&gt;NORMA!$E$29,"NO CUMPLE","CUMPLE")</f>
        <v>CUMPLE</v>
      </c>
      <c r="AG8" s="51" t="str">
        <f>IF($O8&gt;NORMA!$E$30,"NO CUMPLE","CUMPLE")</f>
        <v>CUMPLE</v>
      </c>
      <c r="AH8" s="51" t="str">
        <f>IF(AND($N8&gt;=NORMA!$Q$18, $N8&lt;=NORMA!$S$18),"CUMPLE","NO CUMPLE")</f>
        <v>CUMPLE</v>
      </c>
      <c r="AI8" s="51" t="str">
        <f>IF($I8&gt;NORMA!$E$32,"NO CUMPLE","CUMPLE")</f>
        <v>CUMPLE</v>
      </c>
    </row>
    <row r="9" spans="1:35" ht="14.25" customHeight="1" x14ac:dyDescent="0.35">
      <c r="A9" s="146" t="s">
        <v>76</v>
      </c>
      <c r="B9" s="147" t="s">
        <v>77</v>
      </c>
      <c r="C9" s="148">
        <v>40196</v>
      </c>
      <c r="D9" s="149">
        <v>0.35416666666666669</v>
      </c>
      <c r="E9" s="147">
        <v>1</v>
      </c>
      <c r="F9" s="150">
        <v>3</v>
      </c>
      <c r="G9" s="147">
        <v>3</v>
      </c>
      <c r="H9" s="150">
        <v>3.6</v>
      </c>
      <c r="I9" s="147">
        <v>7.0000000000000007E-2</v>
      </c>
      <c r="J9" s="147">
        <v>0.156</v>
      </c>
      <c r="K9" s="150">
        <v>1.1000000000000001</v>
      </c>
      <c r="L9" s="147">
        <v>1.4E-2</v>
      </c>
      <c r="M9" s="147">
        <v>5.2</v>
      </c>
      <c r="N9" s="147">
        <v>7.13</v>
      </c>
      <c r="O9" s="153">
        <v>2400</v>
      </c>
      <c r="P9" s="51" t="str">
        <f>IF($M9&lt;NORMA!$E$7,"NO CUMPLE","CUMPLE")</f>
        <v>NO CUMPLE</v>
      </c>
      <c r="Q9" s="51" t="str">
        <f>IF($E9&gt;NORMA!$E$8,"NO CUMPLE","CUMPLE")</f>
        <v>CUMPLE</v>
      </c>
      <c r="R9" s="51" t="str">
        <f>IF($F9&gt;NORMA!$E$9,"NO CUMPLE","CUMPLE")</f>
        <v>CUMPLE</v>
      </c>
      <c r="S9" s="51" t="str">
        <f>IF($K9&gt;NORMA!$E$10,"NO CUMPLE","CUMPLE")</f>
        <v>CUMPLE</v>
      </c>
      <c r="T9" s="51" t="str">
        <f>IF($J9&gt;NORMA!$E$11,"NO CUMPLE","CUMPLE")</f>
        <v>CUMPLE</v>
      </c>
      <c r="U9" s="51" t="str">
        <f>IF($G9&gt;NORMA!$E$12,"NO CUMPLE","CUMPLE")</f>
        <v>CUMPLE</v>
      </c>
      <c r="V9" s="51" t="str">
        <f>IF($H9&gt;SALITRE!$H$962,"NO CUMPLE","CUMPLE")</f>
        <v>CUMPLE</v>
      </c>
      <c r="W9" s="51" t="str">
        <f>IF($O9&gt;NORMA!$E$14,"NO CUMPLE","CUMPLE")</f>
        <v>CUMPLE</v>
      </c>
      <c r="X9" s="51" t="str">
        <f>IF(AND($N9&gt;=NORMA!$Q$4, $N9&lt;=NORMA!$R$4),"CUMPLE","NO CUMPLE")</f>
        <v>CUMPLE</v>
      </c>
      <c r="Y9" s="51" t="str">
        <f>IF($I9&gt;NORMA!$E$16,"NO CUMPLE","CUMPLE")</f>
        <v>CUMPLE</v>
      </c>
      <c r="Z9" s="51" t="str">
        <f>IF($M9&lt;NORMA!$E$23,"NO CUMPLE","CUMPLE")</f>
        <v>NO CUMPLE</v>
      </c>
      <c r="AA9" s="51" t="str">
        <f>IF($E9&gt;NORMA!$E$24,"NO CUMPLE","CUMPLE")</f>
        <v>CUMPLE</v>
      </c>
      <c r="AB9" s="51" t="str">
        <f>IF($F9&gt;NORMA!$F$25,"NO CUMPLE","CUMPLE")</f>
        <v>CUMPLE</v>
      </c>
      <c r="AC9" s="51" t="str">
        <f>IF($K9&gt;NORMA!$E$26,"NO CUMPLE","CUMPLE")</f>
        <v>CUMPLE</v>
      </c>
      <c r="AD9" s="51" t="str">
        <f>IF($J9&gt;NORMA!$E$27,"NO CUMPLE","CUMPLE")</f>
        <v>CUMPLE</v>
      </c>
      <c r="AE9" s="51" t="str">
        <f>IF($G9&gt;NORMA!$E$28,"NO CUMPLE","CUMPLE")</f>
        <v>CUMPLE</v>
      </c>
      <c r="AF9" s="51" t="str">
        <f>IF($H9&gt;NORMA!$E$29,"NO CUMPLE","CUMPLE")</f>
        <v>CUMPLE</v>
      </c>
      <c r="AG9" s="51" t="str">
        <f>IF($O9&gt;NORMA!$E$30,"NO CUMPLE","CUMPLE")</f>
        <v>CUMPLE</v>
      </c>
      <c r="AH9" s="51" t="str">
        <f>IF(AND($N9&gt;=NORMA!$Q$18, $N9&lt;=NORMA!$S$18),"CUMPLE","NO CUMPLE")</f>
        <v>CUMPLE</v>
      </c>
      <c r="AI9" s="51" t="str">
        <f>IF($I9&gt;NORMA!$E$32,"NO CUMPLE","CUMPLE")</f>
        <v>CUMPLE</v>
      </c>
    </row>
    <row r="10" spans="1:35" ht="14.25" customHeight="1" x14ac:dyDescent="0.35">
      <c r="A10" s="146" t="s">
        <v>76</v>
      </c>
      <c r="B10" s="147" t="s">
        <v>77</v>
      </c>
      <c r="C10" s="148">
        <v>40214</v>
      </c>
      <c r="D10" s="149">
        <v>0.54166666666666663</v>
      </c>
      <c r="E10" s="147">
        <v>1</v>
      </c>
      <c r="F10" s="147">
        <v>23.3</v>
      </c>
      <c r="G10" s="147">
        <v>3</v>
      </c>
      <c r="H10" s="147">
        <v>5.4</v>
      </c>
      <c r="I10" s="147">
        <v>0.16</v>
      </c>
      <c r="J10" s="147">
        <v>0.19</v>
      </c>
      <c r="K10" s="147">
        <v>1.3</v>
      </c>
      <c r="L10" s="147">
        <v>2.0799999999999999E-2</v>
      </c>
      <c r="M10" s="147">
        <v>4.5</v>
      </c>
      <c r="N10" s="147">
        <v>7.94</v>
      </c>
      <c r="O10" s="153">
        <v>93</v>
      </c>
      <c r="P10" s="51" t="str">
        <f>IF($M10&lt;NORMA!$E$7,"NO CUMPLE","CUMPLE")</f>
        <v>NO CUMPLE</v>
      </c>
      <c r="Q10" s="51" t="str">
        <f>IF($E10&gt;NORMA!$E$8,"NO CUMPLE","CUMPLE")</f>
        <v>CUMPLE</v>
      </c>
      <c r="R10" s="51" t="str">
        <f>IF($F10&gt;NORMA!$E$9,"NO CUMPLE","CUMPLE")</f>
        <v>CUMPLE</v>
      </c>
      <c r="S10" s="51" t="str">
        <f>IF($K10&gt;NORMA!$E$10,"NO CUMPLE","CUMPLE")</f>
        <v>CUMPLE</v>
      </c>
      <c r="T10" s="51" t="str">
        <f>IF($J10&gt;NORMA!$E$11,"NO CUMPLE","CUMPLE")</f>
        <v>CUMPLE</v>
      </c>
      <c r="U10" s="51" t="str">
        <f>IF($G10&gt;NORMA!$E$12,"NO CUMPLE","CUMPLE")</f>
        <v>CUMPLE</v>
      </c>
      <c r="V10" s="51" t="str">
        <f>IF($H10&gt;SALITRE!$H$962,"NO CUMPLE","CUMPLE")</f>
        <v>CUMPLE</v>
      </c>
      <c r="W10" s="51" t="str">
        <f>IF($O10&gt;NORMA!$E$14,"NO CUMPLE","CUMPLE")</f>
        <v>CUMPLE</v>
      </c>
      <c r="X10" s="51" t="str">
        <f>IF(AND($N10&gt;=NORMA!$Q$4, $N10&lt;=NORMA!$R$4),"CUMPLE","NO CUMPLE")</f>
        <v>CUMPLE</v>
      </c>
      <c r="Y10" s="51" t="str">
        <f>IF($I10&gt;NORMA!$E$16,"NO CUMPLE","CUMPLE")</f>
        <v>CUMPLE</v>
      </c>
      <c r="Z10" s="51" t="str">
        <f>IF($M10&lt;NORMA!$E$23,"NO CUMPLE","CUMPLE")</f>
        <v>NO CUMPLE</v>
      </c>
      <c r="AA10" s="51" t="str">
        <f>IF($E10&gt;NORMA!$E$24,"NO CUMPLE","CUMPLE")</f>
        <v>CUMPLE</v>
      </c>
      <c r="AB10" s="51" t="str">
        <f>IF($F10&gt;NORMA!$F$25,"NO CUMPLE","CUMPLE")</f>
        <v>NO CUMPLE</v>
      </c>
      <c r="AC10" s="51" t="str">
        <f>IF($K10&gt;NORMA!$E$26,"NO CUMPLE","CUMPLE")</f>
        <v>CUMPLE</v>
      </c>
      <c r="AD10" s="51" t="str">
        <f>IF($J10&gt;NORMA!$E$27,"NO CUMPLE","CUMPLE")</f>
        <v>CUMPLE</v>
      </c>
      <c r="AE10" s="51" t="str">
        <f>IF($G10&gt;NORMA!$E$28,"NO CUMPLE","CUMPLE")</f>
        <v>CUMPLE</v>
      </c>
      <c r="AF10" s="51" t="str">
        <f>IF($H10&gt;NORMA!$E$29,"NO CUMPLE","CUMPLE")</f>
        <v>CUMPLE</v>
      </c>
      <c r="AG10" s="51" t="str">
        <f>IF($O10&gt;NORMA!$E$30,"NO CUMPLE","CUMPLE")</f>
        <v>CUMPLE</v>
      </c>
      <c r="AH10" s="51" t="str">
        <f>IF(AND($N10&gt;=NORMA!$Q$18, $N10&lt;=NORMA!$S$18),"CUMPLE","NO CUMPLE")</f>
        <v>CUMPLE</v>
      </c>
      <c r="AI10" s="51" t="str">
        <f>IF($I10&gt;NORMA!$E$32,"NO CUMPLE","CUMPLE")</f>
        <v>CUMPLE</v>
      </c>
    </row>
    <row r="11" spans="1:35" ht="14.25" customHeight="1" x14ac:dyDescent="0.35">
      <c r="A11" s="146" t="s">
        <v>76</v>
      </c>
      <c r="B11" s="147" t="s">
        <v>77</v>
      </c>
      <c r="C11" s="148">
        <v>40229</v>
      </c>
      <c r="D11" s="149">
        <v>0.125</v>
      </c>
      <c r="E11" s="147">
        <v>2.1</v>
      </c>
      <c r="F11" s="147">
        <v>12</v>
      </c>
      <c r="G11" s="147">
        <v>12</v>
      </c>
      <c r="H11" s="147">
        <v>9.6</v>
      </c>
      <c r="I11" s="147">
        <v>0.24</v>
      </c>
      <c r="J11" s="147">
        <v>0.23</v>
      </c>
      <c r="K11" s="147">
        <v>3.68</v>
      </c>
      <c r="L11" s="147">
        <v>2.1571429E-2</v>
      </c>
      <c r="M11" s="147">
        <v>6</v>
      </c>
      <c r="N11" s="147">
        <v>7.31</v>
      </c>
      <c r="O11" s="153">
        <v>350</v>
      </c>
      <c r="P11" s="51" t="str">
        <f>IF($M11&lt;NORMA!$E$7,"NO CUMPLE","CUMPLE")</f>
        <v>NO CUMPLE</v>
      </c>
      <c r="Q11" s="51" t="str">
        <f>IF($E11&gt;NORMA!$E$8,"NO CUMPLE","CUMPLE")</f>
        <v>CUMPLE</v>
      </c>
      <c r="R11" s="51" t="str">
        <f>IF($F11&gt;NORMA!$E$9,"NO CUMPLE","CUMPLE")</f>
        <v>CUMPLE</v>
      </c>
      <c r="S11" s="51" t="str">
        <f>IF($K11&gt;NORMA!$E$10,"NO CUMPLE","CUMPLE")</f>
        <v>CUMPLE</v>
      </c>
      <c r="T11" s="51" t="str">
        <f>IF($J11&gt;NORMA!$E$11,"NO CUMPLE","CUMPLE")</f>
        <v>CUMPLE</v>
      </c>
      <c r="U11" s="51" t="str">
        <f>IF($G11&gt;NORMA!$E$12,"NO CUMPLE","CUMPLE")</f>
        <v>NO CUMPLE</v>
      </c>
      <c r="V11" s="51" t="str">
        <f>IF($H11&gt;SALITRE!$H$962,"NO CUMPLE","CUMPLE")</f>
        <v>CUMPLE</v>
      </c>
      <c r="W11" s="51" t="str">
        <f>IF($O11&gt;NORMA!$E$14,"NO CUMPLE","CUMPLE")</f>
        <v>CUMPLE</v>
      </c>
      <c r="X11" s="51" t="str">
        <f>IF(AND($N11&gt;=NORMA!$Q$4, $N11&lt;=NORMA!$R$4),"CUMPLE","NO CUMPLE")</f>
        <v>CUMPLE</v>
      </c>
      <c r="Y11" s="51" t="str">
        <f>IF($I11&gt;NORMA!$E$16,"NO CUMPLE","CUMPLE")</f>
        <v>CUMPLE</v>
      </c>
      <c r="Z11" s="51" t="str">
        <f>IF($M11&lt;NORMA!$E$23,"NO CUMPLE","CUMPLE")</f>
        <v>NO CUMPLE</v>
      </c>
      <c r="AA11" s="51" t="str">
        <f>IF($E11&gt;NORMA!$E$24,"NO CUMPLE","CUMPLE")</f>
        <v>CUMPLE</v>
      </c>
      <c r="AB11" s="51" t="str">
        <f>IF($F11&gt;NORMA!$F$25,"NO CUMPLE","CUMPLE")</f>
        <v>NO CUMPLE</v>
      </c>
      <c r="AC11" s="51" t="str">
        <f>IF($K11&gt;NORMA!$E$26,"NO CUMPLE","CUMPLE")</f>
        <v>NO CUMPLE</v>
      </c>
      <c r="AD11" s="51" t="str">
        <f>IF($J11&gt;NORMA!$E$27,"NO CUMPLE","CUMPLE")</f>
        <v>CUMPLE</v>
      </c>
      <c r="AE11" s="51" t="str">
        <f>IF($G11&gt;NORMA!$E$28,"NO CUMPLE","CUMPLE")</f>
        <v>NO CUMPLE</v>
      </c>
      <c r="AF11" s="51" t="str">
        <f>IF($H11&gt;NORMA!$E$29,"NO CUMPLE","CUMPLE")</f>
        <v>CUMPLE</v>
      </c>
      <c r="AG11" s="51" t="str">
        <f>IF($O11&gt;NORMA!$E$30,"NO CUMPLE","CUMPLE")</f>
        <v>CUMPLE</v>
      </c>
      <c r="AH11" s="51" t="str">
        <f>IF(AND($N11&gt;=NORMA!$Q$18, $N11&lt;=NORMA!$S$18),"CUMPLE","NO CUMPLE")</f>
        <v>CUMPLE</v>
      </c>
      <c r="AI11" s="51" t="str">
        <f>IF($I11&gt;NORMA!$E$32,"NO CUMPLE","CUMPLE")</f>
        <v>CUMPLE</v>
      </c>
    </row>
    <row r="12" spans="1:35" ht="14.25" customHeight="1" x14ac:dyDescent="0.35">
      <c r="A12" s="146" t="s">
        <v>76</v>
      </c>
      <c r="B12" s="147" t="s">
        <v>77</v>
      </c>
      <c r="C12" s="148">
        <v>40245</v>
      </c>
      <c r="D12" s="149">
        <v>2.0833333333333332E-2</v>
      </c>
      <c r="E12" s="147">
        <v>0.8</v>
      </c>
      <c r="F12" s="147">
        <v>6.3</v>
      </c>
      <c r="G12" s="147">
        <v>4</v>
      </c>
      <c r="H12" s="150">
        <v>3.6</v>
      </c>
      <c r="I12" s="147">
        <v>0.13</v>
      </c>
      <c r="J12" s="147">
        <v>0.2</v>
      </c>
      <c r="K12" s="147">
        <v>1.4</v>
      </c>
      <c r="L12" s="147">
        <v>6.0000000000000001E-3</v>
      </c>
      <c r="M12" s="147">
        <v>9.5</v>
      </c>
      <c r="N12" s="147">
        <v>7.33</v>
      </c>
      <c r="O12" s="153">
        <v>170</v>
      </c>
      <c r="P12" s="51" t="str">
        <f>IF($M12&lt;NORMA!$E$7,"NO CUMPLE","CUMPLE")</f>
        <v>CUMPLE</v>
      </c>
      <c r="Q12" s="51" t="str">
        <f>IF($E12&gt;NORMA!$E$8,"NO CUMPLE","CUMPLE")</f>
        <v>CUMPLE</v>
      </c>
      <c r="R12" s="51" t="str">
        <f>IF($F12&gt;NORMA!$E$9,"NO CUMPLE","CUMPLE")</f>
        <v>CUMPLE</v>
      </c>
      <c r="S12" s="51" t="str">
        <f>IF($K12&gt;NORMA!$E$10,"NO CUMPLE","CUMPLE")</f>
        <v>CUMPLE</v>
      </c>
      <c r="T12" s="51" t="str">
        <f>IF($J12&gt;NORMA!$E$11,"NO CUMPLE","CUMPLE")</f>
        <v>CUMPLE</v>
      </c>
      <c r="U12" s="51" t="str">
        <f>IF($G12&gt;NORMA!$E$12,"NO CUMPLE","CUMPLE")</f>
        <v>CUMPLE</v>
      </c>
      <c r="V12" s="51" t="str">
        <f>IF($H12&gt;SALITRE!$H$962,"NO CUMPLE","CUMPLE")</f>
        <v>CUMPLE</v>
      </c>
      <c r="W12" s="51" t="str">
        <f>IF($O12&gt;NORMA!$E$14,"NO CUMPLE","CUMPLE")</f>
        <v>CUMPLE</v>
      </c>
      <c r="X12" s="51" t="str">
        <f>IF(AND($N12&gt;=NORMA!$Q$4, $N12&lt;=NORMA!$R$4),"CUMPLE","NO CUMPLE")</f>
        <v>CUMPLE</v>
      </c>
      <c r="Y12" s="51" t="str">
        <f>IF($I12&gt;NORMA!$E$16,"NO CUMPLE","CUMPLE")</f>
        <v>CUMPLE</v>
      </c>
      <c r="Z12" s="51" t="str">
        <f>IF($M12&lt;NORMA!$E$23,"NO CUMPLE","CUMPLE")</f>
        <v>CUMPLE</v>
      </c>
      <c r="AA12" s="51" t="str">
        <f>IF($E12&gt;NORMA!$E$24,"NO CUMPLE","CUMPLE")</f>
        <v>CUMPLE</v>
      </c>
      <c r="AB12" s="51" t="str">
        <f>IF($F12&gt;NORMA!$F$25,"NO CUMPLE","CUMPLE")</f>
        <v>CUMPLE</v>
      </c>
      <c r="AC12" s="51" t="str">
        <f>IF($K12&gt;NORMA!$E$26,"NO CUMPLE","CUMPLE")</f>
        <v>CUMPLE</v>
      </c>
      <c r="AD12" s="51" t="str">
        <f>IF($J12&gt;NORMA!$E$27,"NO CUMPLE","CUMPLE")</f>
        <v>CUMPLE</v>
      </c>
      <c r="AE12" s="51" t="str">
        <f>IF($G12&gt;NORMA!$E$28,"NO CUMPLE","CUMPLE")</f>
        <v>CUMPLE</v>
      </c>
      <c r="AF12" s="51" t="str">
        <f>IF($H12&gt;NORMA!$E$29,"NO CUMPLE","CUMPLE")</f>
        <v>CUMPLE</v>
      </c>
      <c r="AG12" s="51" t="str">
        <f>IF($O12&gt;NORMA!$E$30,"NO CUMPLE","CUMPLE")</f>
        <v>CUMPLE</v>
      </c>
      <c r="AH12" s="51" t="str">
        <f>IF(AND($N12&gt;=NORMA!$Q$18, $N12&lt;=NORMA!$S$18),"CUMPLE","NO CUMPLE")</f>
        <v>CUMPLE</v>
      </c>
      <c r="AI12" s="51" t="str">
        <f>IF($I12&gt;NORMA!$E$32,"NO CUMPLE","CUMPLE")</f>
        <v>CUMPLE</v>
      </c>
    </row>
    <row r="13" spans="1:35" ht="14.25" customHeight="1" x14ac:dyDescent="0.35">
      <c r="A13" s="146" t="s">
        <v>76</v>
      </c>
      <c r="B13" s="147" t="s">
        <v>77</v>
      </c>
      <c r="C13" s="148">
        <v>40285</v>
      </c>
      <c r="D13" s="149">
        <v>0.95833333333333337</v>
      </c>
      <c r="E13" s="147">
        <v>0.9</v>
      </c>
      <c r="F13" s="147">
        <v>10.9</v>
      </c>
      <c r="G13" s="147">
        <v>2</v>
      </c>
      <c r="H13" s="147">
        <v>13.6</v>
      </c>
      <c r="I13" s="147">
        <v>0.12</v>
      </c>
      <c r="J13" s="150">
        <v>0.04</v>
      </c>
      <c r="K13" s="150">
        <v>1.1000000000000001</v>
      </c>
      <c r="L13" s="147">
        <v>8.0036529999999995E-3</v>
      </c>
      <c r="M13" s="147">
        <v>5.6</v>
      </c>
      <c r="N13" s="147">
        <v>7.66</v>
      </c>
      <c r="O13" s="153">
        <v>40</v>
      </c>
      <c r="P13" s="51" t="str">
        <f>IF($M13&lt;NORMA!$E$7,"NO CUMPLE","CUMPLE")</f>
        <v>NO CUMPLE</v>
      </c>
      <c r="Q13" s="51" t="str">
        <f>IF($E13&gt;NORMA!$E$8,"NO CUMPLE","CUMPLE")</f>
        <v>CUMPLE</v>
      </c>
      <c r="R13" s="51" t="str">
        <f>IF($F13&gt;NORMA!$E$9,"NO CUMPLE","CUMPLE")</f>
        <v>CUMPLE</v>
      </c>
      <c r="S13" s="51" t="str">
        <f>IF($K13&gt;NORMA!$E$10,"NO CUMPLE","CUMPLE")</f>
        <v>CUMPLE</v>
      </c>
      <c r="T13" s="51" t="str">
        <f>IF($J13&gt;NORMA!$E$11,"NO CUMPLE","CUMPLE")</f>
        <v>CUMPLE</v>
      </c>
      <c r="U13" s="51" t="str">
        <f>IF($G13&gt;NORMA!$E$12,"NO CUMPLE","CUMPLE")</f>
        <v>CUMPLE</v>
      </c>
      <c r="V13" s="51" t="str">
        <f>IF($H13&gt;SALITRE!$H$962,"NO CUMPLE","CUMPLE")</f>
        <v>NO CUMPLE</v>
      </c>
      <c r="W13" s="51" t="str">
        <f>IF($O13&gt;NORMA!$E$14,"NO CUMPLE","CUMPLE")</f>
        <v>CUMPLE</v>
      </c>
      <c r="X13" s="51" t="str">
        <f>IF(AND($N13&gt;=NORMA!$Q$4, $N13&lt;=NORMA!$R$4),"CUMPLE","NO CUMPLE")</f>
        <v>CUMPLE</v>
      </c>
      <c r="Y13" s="51" t="str">
        <f>IF($I13&gt;NORMA!$E$16,"NO CUMPLE","CUMPLE")</f>
        <v>CUMPLE</v>
      </c>
      <c r="Z13" s="51" t="str">
        <f>IF($M13&lt;NORMA!$E$23,"NO CUMPLE","CUMPLE")</f>
        <v>NO CUMPLE</v>
      </c>
      <c r="AA13" s="51" t="str">
        <f>IF($E13&gt;NORMA!$E$24,"NO CUMPLE","CUMPLE")</f>
        <v>CUMPLE</v>
      </c>
      <c r="AB13" s="51" t="str">
        <f>IF($F13&gt;NORMA!$F$25,"NO CUMPLE","CUMPLE")</f>
        <v>NO CUMPLE</v>
      </c>
      <c r="AC13" s="51" t="str">
        <f>IF($K13&gt;NORMA!$E$26,"NO CUMPLE","CUMPLE")</f>
        <v>CUMPLE</v>
      </c>
      <c r="AD13" s="51" t="str">
        <f>IF($J13&gt;NORMA!$E$27,"NO CUMPLE","CUMPLE")</f>
        <v>CUMPLE</v>
      </c>
      <c r="AE13" s="51" t="str">
        <f>IF($G13&gt;NORMA!$E$28,"NO CUMPLE","CUMPLE")</f>
        <v>CUMPLE</v>
      </c>
      <c r="AF13" s="51" t="str">
        <f>IF($H13&gt;NORMA!$E$29,"NO CUMPLE","CUMPLE")</f>
        <v>NO CUMPLE</v>
      </c>
      <c r="AG13" s="51" t="str">
        <f>IF($O13&gt;NORMA!$E$30,"NO CUMPLE","CUMPLE")</f>
        <v>CUMPLE</v>
      </c>
      <c r="AH13" s="51" t="str">
        <f>IF(AND($N13&gt;=NORMA!$Q$18, $N13&lt;=NORMA!$S$18),"CUMPLE","NO CUMPLE")</f>
        <v>CUMPLE</v>
      </c>
      <c r="AI13" s="51" t="str">
        <f>IF($I13&gt;NORMA!$E$32,"NO CUMPLE","CUMPLE")</f>
        <v>CUMPLE</v>
      </c>
    </row>
    <row r="14" spans="1:35" ht="14.25" customHeight="1" x14ac:dyDescent="0.35">
      <c r="A14" s="146" t="s">
        <v>76</v>
      </c>
      <c r="B14" s="147" t="s">
        <v>77</v>
      </c>
      <c r="C14" s="148">
        <v>40303</v>
      </c>
      <c r="D14" s="149">
        <v>0.58333333333333337</v>
      </c>
      <c r="E14" s="150">
        <v>1</v>
      </c>
      <c r="F14" s="147">
        <v>4.3</v>
      </c>
      <c r="G14" s="147">
        <v>4.0999999999999996</v>
      </c>
      <c r="H14" s="150">
        <v>3.6</v>
      </c>
      <c r="I14" s="147">
        <v>0.09</v>
      </c>
      <c r="J14" s="150">
        <v>0.04</v>
      </c>
      <c r="K14" s="147">
        <v>1.1000000000000001</v>
      </c>
      <c r="L14" s="147">
        <v>6.2358336E-2</v>
      </c>
      <c r="M14" s="147">
        <v>6.2</v>
      </c>
      <c r="N14" s="147">
        <v>6.54</v>
      </c>
      <c r="O14" s="153">
        <v>90</v>
      </c>
      <c r="P14" s="51" t="str">
        <f>IF($M14&lt;NORMA!$E$7,"NO CUMPLE","CUMPLE")</f>
        <v>NO CUMPLE</v>
      </c>
      <c r="Q14" s="51" t="str">
        <f>IF($E14&gt;NORMA!$E$8,"NO CUMPLE","CUMPLE")</f>
        <v>CUMPLE</v>
      </c>
      <c r="R14" s="51" t="str">
        <f>IF($F14&gt;NORMA!$E$9,"NO CUMPLE","CUMPLE")</f>
        <v>CUMPLE</v>
      </c>
      <c r="S14" s="51" t="str">
        <f>IF($K14&gt;NORMA!$E$10,"NO CUMPLE","CUMPLE")</f>
        <v>CUMPLE</v>
      </c>
      <c r="T14" s="51" t="str">
        <f>IF($J14&gt;NORMA!$E$11,"NO CUMPLE","CUMPLE")</f>
        <v>CUMPLE</v>
      </c>
      <c r="U14" s="51" t="str">
        <f>IF($G14&gt;NORMA!$E$12,"NO CUMPLE","CUMPLE")</f>
        <v>CUMPLE</v>
      </c>
      <c r="V14" s="51" t="str">
        <f>IF($H14&gt;SALITRE!$H$962,"NO CUMPLE","CUMPLE")</f>
        <v>CUMPLE</v>
      </c>
      <c r="W14" s="51" t="str">
        <f>IF($O14&gt;NORMA!$E$14,"NO CUMPLE","CUMPLE")</f>
        <v>CUMPLE</v>
      </c>
      <c r="X14" s="51" t="str">
        <f>IF(AND($N14&gt;=NORMA!$Q$4, $N14&lt;=NORMA!$R$4),"CUMPLE","NO CUMPLE")</f>
        <v>CUMPLE</v>
      </c>
      <c r="Y14" s="51" t="str">
        <f>IF($I14&gt;NORMA!$E$16,"NO CUMPLE","CUMPLE")</f>
        <v>CUMPLE</v>
      </c>
      <c r="Z14" s="51" t="str">
        <f>IF($M14&lt;NORMA!$E$23,"NO CUMPLE","CUMPLE")</f>
        <v>NO CUMPLE</v>
      </c>
      <c r="AA14" s="51" t="str">
        <f>IF($E14&gt;NORMA!$E$24,"NO CUMPLE","CUMPLE")</f>
        <v>CUMPLE</v>
      </c>
      <c r="AB14" s="51" t="str">
        <f>IF($F14&gt;NORMA!$F$25,"NO CUMPLE","CUMPLE")</f>
        <v>CUMPLE</v>
      </c>
      <c r="AC14" s="51" t="str">
        <f>IF($K14&gt;NORMA!$E$26,"NO CUMPLE","CUMPLE")</f>
        <v>CUMPLE</v>
      </c>
      <c r="AD14" s="51" t="str">
        <f>IF($J14&gt;NORMA!$E$27,"NO CUMPLE","CUMPLE")</f>
        <v>CUMPLE</v>
      </c>
      <c r="AE14" s="51" t="str">
        <f>IF($G14&gt;NORMA!$E$28,"NO CUMPLE","CUMPLE")</f>
        <v>CUMPLE</v>
      </c>
      <c r="AF14" s="51" t="str">
        <f>IF($H14&gt;NORMA!$E$29,"NO CUMPLE","CUMPLE")</f>
        <v>CUMPLE</v>
      </c>
      <c r="AG14" s="51" t="str">
        <f>IF($O14&gt;NORMA!$E$30,"NO CUMPLE","CUMPLE")</f>
        <v>CUMPLE</v>
      </c>
      <c r="AH14" s="51" t="str">
        <f>IF(AND($N14&gt;=NORMA!$Q$18, $N14&lt;=NORMA!$S$18),"CUMPLE","NO CUMPLE")</f>
        <v>CUMPLE</v>
      </c>
      <c r="AI14" s="51" t="str">
        <f>IF($I14&gt;NORMA!$E$32,"NO CUMPLE","CUMPLE")</f>
        <v>CUMPLE</v>
      </c>
    </row>
    <row r="15" spans="1:35" ht="14.25" customHeight="1" x14ac:dyDescent="0.35">
      <c r="A15" s="146" t="s">
        <v>76</v>
      </c>
      <c r="B15" s="147" t="s">
        <v>77</v>
      </c>
      <c r="C15" s="148">
        <v>40317</v>
      </c>
      <c r="D15" s="149">
        <v>0.16666666666666666</v>
      </c>
      <c r="E15" s="150">
        <v>1</v>
      </c>
      <c r="F15" s="147">
        <v>6.1</v>
      </c>
      <c r="G15" s="147">
        <v>2</v>
      </c>
      <c r="H15" s="150">
        <v>3.6</v>
      </c>
      <c r="I15" s="147">
        <v>0.09</v>
      </c>
      <c r="J15" s="147">
        <v>0.08</v>
      </c>
      <c r="K15" s="147">
        <v>54.8</v>
      </c>
      <c r="L15" s="147">
        <v>1.5871059E-2</v>
      </c>
      <c r="M15" s="147">
        <v>3.5</v>
      </c>
      <c r="N15" s="147">
        <v>6.75</v>
      </c>
      <c r="O15" s="153">
        <v>23</v>
      </c>
      <c r="P15" s="51" t="str">
        <f>IF($M15&lt;NORMA!$E$7,"NO CUMPLE","CUMPLE")</f>
        <v>NO CUMPLE</v>
      </c>
      <c r="Q15" s="51" t="str">
        <f>IF($E15&gt;NORMA!$E$8,"NO CUMPLE","CUMPLE")</f>
        <v>CUMPLE</v>
      </c>
      <c r="R15" s="51" t="str">
        <f>IF($F15&gt;NORMA!$E$9,"NO CUMPLE","CUMPLE")</f>
        <v>CUMPLE</v>
      </c>
      <c r="S15" s="51" t="str">
        <f>IF($K15&gt;NORMA!$E$10,"NO CUMPLE","CUMPLE")</f>
        <v>NO CUMPLE</v>
      </c>
      <c r="T15" s="51" t="str">
        <f>IF($J15&gt;NORMA!$E$11,"NO CUMPLE","CUMPLE")</f>
        <v>CUMPLE</v>
      </c>
      <c r="U15" s="51" t="str">
        <f>IF($G15&gt;NORMA!$E$12,"NO CUMPLE","CUMPLE")</f>
        <v>CUMPLE</v>
      </c>
      <c r="V15" s="51" t="str">
        <f>IF($H15&gt;SALITRE!$H$962,"NO CUMPLE","CUMPLE")</f>
        <v>CUMPLE</v>
      </c>
      <c r="W15" s="51" t="str">
        <f>IF($O15&gt;NORMA!$E$14,"NO CUMPLE","CUMPLE")</f>
        <v>CUMPLE</v>
      </c>
      <c r="X15" s="51" t="str">
        <f>IF(AND($N15&gt;=NORMA!$Q$4, $N15&lt;=NORMA!$R$4),"CUMPLE","NO CUMPLE")</f>
        <v>CUMPLE</v>
      </c>
      <c r="Y15" s="51" t="str">
        <f>IF($I15&gt;NORMA!$E$16,"NO CUMPLE","CUMPLE")</f>
        <v>CUMPLE</v>
      </c>
      <c r="Z15" s="51" t="str">
        <f>IF($M15&lt;NORMA!$E$23,"NO CUMPLE","CUMPLE")</f>
        <v>NO CUMPLE</v>
      </c>
      <c r="AA15" s="51" t="str">
        <f>IF($E15&gt;NORMA!$E$24,"NO CUMPLE","CUMPLE")</f>
        <v>CUMPLE</v>
      </c>
      <c r="AB15" s="51" t="str">
        <f>IF($F15&gt;NORMA!$F$25,"NO CUMPLE","CUMPLE")</f>
        <v>CUMPLE</v>
      </c>
      <c r="AC15" s="51" t="str">
        <f>IF($K15&gt;NORMA!$E$26,"NO CUMPLE","CUMPLE")</f>
        <v>NO CUMPLE</v>
      </c>
      <c r="AD15" s="51" t="str">
        <f>IF($J15&gt;NORMA!$E$27,"NO CUMPLE","CUMPLE")</f>
        <v>CUMPLE</v>
      </c>
      <c r="AE15" s="51" t="str">
        <f>IF($G15&gt;NORMA!$E$28,"NO CUMPLE","CUMPLE")</f>
        <v>CUMPLE</v>
      </c>
      <c r="AF15" s="51" t="str">
        <f>IF($H15&gt;NORMA!$E$29,"NO CUMPLE","CUMPLE")</f>
        <v>CUMPLE</v>
      </c>
      <c r="AG15" s="51" t="str">
        <f>IF($O15&gt;NORMA!$E$30,"NO CUMPLE","CUMPLE")</f>
        <v>CUMPLE</v>
      </c>
      <c r="AH15" s="51" t="str">
        <f>IF(AND($N15&gt;=NORMA!$Q$18, $N15&lt;=NORMA!$S$18),"CUMPLE","NO CUMPLE")</f>
        <v>CUMPLE</v>
      </c>
      <c r="AI15" s="51" t="str">
        <f>IF($I15&gt;NORMA!$E$32,"NO CUMPLE","CUMPLE")</f>
        <v>CUMPLE</v>
      </c>
    </row>
    <row r="16" spans="1:35" ht="14.25" customHeight="1" x14ac:dyDescent="0.35">
      <c r="A16" s="146" t="s">
        <v>76</v>
      </c>
      <c r="B16" s="147" t="s">
        <v>77</v>
      </c>
      <c r="C16" s="148">
        <v>40324</v>
      </c>
      <c r="D16" s="149">
        <v>0.3125</v>
      </c>
      <c r="E16" s="150">
        <v>1</v>
      </c>
      <c r="F16" s="147">
        <v>8</v>
      </c>
      <c r="G16" s="147">
        <v>2.6</v>
      </c>
      <c r="H16" s="150">
        <v>3.6</v>
      </c>
      <c r="I16" s="147">
        <v>0.11</v>
      </c>
      <c r="J16" s="150">
        <v>0.04</v>
      </c>
      <c r="K16" s="150">
        <v>1.1000000000000001</v>
      </c>
      <c r="L16" s="147">
        <v>1.9240316E-2</v>
      </c>
      <c r="M16" s="147">
        <v>7.25</v>
      </c>
      <c r="N16" s="147">
        <v>6.69</v>
      </c>
      <c r="O16" s="153">
        <v>40</v>
      </c>
      <c r="P16" s="51" t="str">
        <f>IF($M16&lt;NORMA!$E$7,"NO CUMPLE","CUMPLE")</f>
        <v>CUMPLE</v>
      </c>
      <c r="Q16" s="51" t="str">
        <f>IF($E16&gt;NORMA!$E$8,"NO CUMPLE","CUMPLE")</f>
        <v>CUMPLE</v>
      </c>
      <c r="R16" s="51" t="str">
        <f>IF($F16&gt;NORMA!$E$9,"NO CUMPLE","CUMPLE")</f>
        <v>CUMPLE</v>
      </c>
      <c r="S16" s="51" t="str">
        <f>IF($K16&gt;NORMA!$E$10,"NO CUMPLE","CUMPLE")</f>
        <v>CUMPLE</v>
      </c>
      <c r="T16" s="51" t="str">
        <f>IF($J16&gt;NORMA!$E$11,"NO CUMPLE","CUMPLE")</f>
        <v>CUMPLE</v>
      </c>
      <c r="U16" s="51" t="str">
        <f>IF($G16&gt;NORMA!$E$12,"NO CUMPLE","CUMPLE")</f>
        <v>CUMPLE</v>
      </c>
      <c r="V16" s="51" t="str">
        <f>IF($H16&gt;SALITRE!$H$962,"NO CUMPLE","CUMPLE")</f>
        <v>CUMPLE</v>
      </c>
      <c r="W16" s="51" t="str">
        <f>IF($O16&gt;NORMA!$E$14,"NO CUMPLE","CUMPLE")</f>
        <v>CUMPLE</v>
      </c>
      <c r="X16" s="51" t="str">
        <f>IF(AND($N16&gt;=NORMA!$Q$4, $N16&lt;=NORMA!$R$4),"CUMPLE","NO CUMPLE")</f>
        <v>CUMPLE</v>
      </c>
      <c r="Y16" s="51" t="str">
        <f>IF($I16&gt;NORMA!$E$16,"NO CUMPLE","CUMPLE")</f>
        <v>CUMPLE</v>
      </c>
      <c r="Z16" s="51" t="str">
        <f>IF($M16&lt;NORMA!$E$23,"NO CUMPLE","CUMPLE")</f>
        <v>CUMPLE</v>
      </c>
      <c r="AA16" s="51" t="str">
        <f>IF($E16&gt;NORMA!$E$24,"NO CUMPLE","CUMPLE")</f>
        <v>CUMPLE</v>
      </c>
      <c r="AB16" s="51" t="str">
        <f>IF($F16&gt;NORMA!$F$25,"NO CUMPLE","CUMPLE")</f>
        <v>CUMPLE</v>
      </c>
      <c r="AC16" s="51" t="str">
        <f>IF($K16&gt;NORMA!$E$26,"NO CUMPLE","CUMPLE")</f>
        <v>CUMPLE</v>
      </c>
      <c r="AD16" s="51" t="str">
        <f>IF($J16&gt;NORMA!$E$27,"NO CUMPLE","CUMPLE")</f>
        <v>CUMPLE</v>
      </c>
      <c r="AE16" s="51" t="str">
        <f>IF($G16&gt;NORMA!$E$28,"NO CUMPLE","CUMPLE")</f>
        <v>CUMPLE</v>
      </c>
      <c r="AF16" s="51" t="str">
        <f>IF($H16&gt;NORMA!$E$29,"NO CUMPLE","CUMPLE")</f>
        <v>CUMPLE</v>
      </c>
      <c r="AG16" s="51" t="str">
        <f>IF($O16&gt;NORMA!$E$30,"NO CUMPLE","CUMPLE")</f>
        <v>CUMPLE</v>
      </c>
      <c r="AH16" s="51" t="str">
        <f>IF(AND($N16&gt;=NORMA!$Q$18, $N16&lt;=NORMA!$S$18),"CUMPLE","NO CUMPLE")</f>
        <v>CUMPLE</v>
      </c>
      <c r="AI16" s="51" t="str">
        <f>IF($I16&gt;NORMA!$E$32,"NO CUMPLE","CUMPLE")</f>
        <v>CUMPLE</v>
      </c>
    </row>
    <row r="17" spans="1:35" ht="14.25" customHeight="1" x14ac:dyDescent="0.35">
      <c r="A17" s="146" t="s">
        <v>76</v>
      </c>
      <c r="B17" s="147" t="s">
        <v>77</v>
      </c>
      <c r="C17" s="148">
        <v>40340</v>
      </c>
      <c r="D17" s="149">
        <v>0.79166666666666663</v>
      </c>
      <c r="E17" s="147">
        <v>1</v>
      </c>
      <c r="F17" s="150">
        <v>3</v>
      </c>
      <c r="G17" s="147">
        <v>3</v>
      </c>
      <c r="H17" s="150">
        <v>3.6</v>
      </c>
      <c r="I17" s="147">
        <v>0.11</v>
      </c>
      <c r="J17" s="150">
        <v>0.04</v>
      </c>
      <c r="K17" s="150">
        <v>1.1000000000000001</v>
      </c>
      <c r="L17" s="147">
        <v>6.8085054000000006E-2</v>
      </c>
      <c r="M17" s="147">
        <v>7.65</v>
      </c>
      <c r="N17" s="147">
        <v>6.79</v>
      </c>
      <c r="O17" s="153">
        <v>4</v>
      </c>
      <c r="P17" s="51" t="str">
        <f>IF($M17&lt;NORMA!$E$7,"NO CUMPLE","CUMPLE")</f>
        <v>CUMPLE</v>
      </c>
      <c r="Q17" s="51" t="str">
        <f>IF($E17&gt;NORMA!$E$8,"NO CUMPLE","CUMPLE")</f>
        <v>CUMPLE</v>
      </c>
      <c r="R17" s="51" t="str">
        <f>IF($F17&gt;NORMA!$E$9,"NO CUMPLE","CUMPLE")</f>
        <v>CUMPLE</v>
      </c>
      <c r="S17" s="51" t="str">
        <f>IF($K17&gt;NORMA!$E$10,"NO CUMPLE","CUMPLE")</f>
        <v>CUMPLE</v>
      </c>
      <c r="T17" s="51" t="str">
        <f>IF($J17&gt;NORMA!$E$11,"NO CUMPLE","CUMPLE")</f>
        <v>CUMPLE</v>
      </c>
      <c r="U17" s="51" t="str">
        <f>IF($G17&gt;NORMA!$E$12,"NO CUMPLE","CUMPLE")</f>
        <v>CUMPLE</v>
      </c>
      <c r="V17" s="51" t="str">
        <f>IF($H17&gt;SALITRE!$H$962,"NO CUMPLE","CUMPLE")</f>
        <v>CUMPLE</v>
      </c>
      <c r="W17" s="51" t="str">
        <f>IF($O17&gt;NORMA!$E$14,"NO CUMPLE","CUMPLE")</f>
        <v>CUMPLE</v>
      </c>
      <c r="X17" s="51" t="str">
        <f>IF(AND($N17&gt;=NORMA!$Q$4, $N17&lt;=NORMA!$R$4),"CUMPLE","NO CUMPLE")</f>
        <v>CUMPLE</v>
      </c>
      <c r="Y17" s="51" t="str">
        <f>IF($I17&gt;NORMA!$E$16,"NO CUMPLE","CUMPLE")</f>
        <v>CUMPLE</v>
      </c>
      <c r="Z17" s="51" t="str">
        <f>IF($M17&lt;NORMA!$E$23,"NO CUMPLE","CUMPLE")</f>
        <v>CUMPLE</v>
      </c>
      <c r="AA17" s="51" t="str">
        <f>IF($E17&gt;NORMA!$E$24,"NO CUMPLE","CUMPLE")</f>
        <v>CUMPLE</v>
      </c>
      <c r="AB17" s="51" t="str">
        <f>IF($F17&gt;NORMA!$F$25,"NO CUMPLE","CUMPLE")</f>
        <v>CUMPLE</v>
      </c>
      <c r="AC17" s="51" t="str">
        <f>IF($K17&gt;NORMA!$E$26,"NO CUMPLE","CUMPLE")</f>
        <v>CUMPLE</v>
      </c>
      <c r="AD17" s="51" t="str">
        <f>IF($J17&gt;NORMA!$E$27,"NO CUMPLE","CUMPLE")</f>
        <v>CUMPLE</v>
      </c>
      <c r="AE17" s="51" t="str">
        <f>IF($G17&gt;NORMA!$E$28,"NO CUMPLE","CUMPLE")</f>
        <v>CUMPLE</v>
      </c>
      <c r="AF17" s="51" t="str">
        <f>IF($H17&gt;NORMA!$E$29,"NO CUMPLE","CUMPLE")</f>
        <v>CUMPLE</v>
      </c>
      <c r="AG17" s="51" t="str">
        <f>IF($O17&gt;NORMA!$E$30,"NO CUMPLE","CUMPLE")</f>
        <v>CUMPLE</v>
      </c>
      <c r="AH17" s="51" t="str">
        <f>IF(AND($N17&gt;=NORMA!$Q$18, $N17&lt;=NORMA!$S$18),"CUMPLE","NO CUMPLE")</f>
        <v>CUMPLE</v>
      </c>
      <c r="AI17" s="51" t="str">
        <f>IF($I17&gt;NORMA!$E$32,"NO CUMPLE","CUMPLE")</f>
        <v>CUMPLE</v>
      </c>
    </row>
    <row r="18" spans="1:35" ht="14.25" customHeight="1" x14ac:dyDescent="0.35">
      <c r="A18" s="146" t="s">
        <v>76</v>
      </c>
      <c r="B18" s="147" t="s">
        <v>77</v>
      </c>
      <c r="C18" s="148">
        <v>40385</v>
      </c>
      <c r="D18" s="149">
        <v>0.35416666666666669</v>
      </c>
      <c r="E18" s="150">
        <v>1</v>
      </c>
      <c r="F18" s="147">
        <v>7.02</v>
      </c>
      <c r="G18" s="150">
        <v>2</v>
      </c>
      <c r="H18" s="150">
        <v>3.6</v>
      </c>
      <c r="I18" s="147">
        <v>0.08</v>
      </c>
      <c r="J18" s="147">
        <v>0.18</v>
      </c>
      <c r="K18" s="147">
        <v>1.33</v>
      </c>
      <c r="L18" s="147">
        <v>2.5899999999999999E-2</v>
      </c>
      <c r="M18" s="147">
        <v>7.47</v>
      </c>
      <c r="N18" s="147">
        <v>6.09</v>
      </c>
      <c r="O18" s="153">
        <v>3</v>
      </c>
      <c r="P18" s="51" t="str">
        <f>IF($M18&lt;NORMA!$E$7,"NO CUMPLE","CUMPLE")</f>
        <v>CUMPLE</v>
      </c>
      <c r="Q18" s="51" t="str">
        <f>IF($E18&gt;NORMA!$E$8,"NO CUMPLE","CUMPLE")</f>
        <v>CUMPLE</v>
      </c>
      <c r="R18" s="51" t="str">
        <f>IF($F18&gt;NORMA!$E$9,"NO CUMPLE","CUMPLE")</f>
        <v>CUMPLE</v>
      </c>
      <c r="S18" s="51" t="str">
        <f>IF($K18&gt;NORMA!$E$10,"NO CUMPLE","CUMPLE")</f>
        <v>CUMPLE</v>
      </c>
      <c r="T18" s="51" t="str">
        <f>IF($J18&gt;NORMA!$E$11,"NO CUMPLE","CUMPLE")</f>
        <v>CUMPLE</v>
      </c>
      <c r="U18" s="51" t="str">
        <f>IF($G18&gt;NORMA!$E$12,"NO CUMPLE","CUMPLE")</f>
        <v>CUMPLE</v>
      </c>
      <c r="V18" s="51" t="str">
        <f>IF($H18&gt;SALITRE!$H$962,"NO CUMPLE","CUMPLE")</f>
        <v>CUMPLE</v>
      </c>
      <c r="W18" s="51" t="str">
        <f>IF($O18&gt;NORMA!$E$14,"NO CUMPLE","CUMPLE")</f>
        <v>CUMPLE</v>
      </c>
      <c r="X18" s="51" t="str">
        <f>IF(AND($N18&gt;=NORMA!$Q$4, $N18&lt;=NORMA!$R$4),"CUMPLE","NO CUMPLE")</f>
        <v>CUMPLE</v>
      </c>
      <c r="Y18" s="51" t="str">
        <f>IF($I18&gt;NORMA!$E$16,"NO CUMPLE","CUMPLE")</f>
        <v>CUMPLE</v>
      </c>
      <c r="Z18" s="51" t="str">
        <f>IF($M18&lt;NORMA!$E$23,"NO CUMPLE","CUMPLE")</f>
        <v>CUMPLE</v>
      </c>
      <c r="AA18" s="51" t="str">
        <f>IF($E18&gt;NORMA!$E$24,"NO CUMPLE","CUMPLE")</f>
        <v>CUMPLE</v>
      </c>
      <c r="AB18" s="51" t="str">
        <f>IF($F18&gt;NORMA!$F$25,"NO CUMPLE","CUMPLE")</f>
        <v>CUMPLE</v>
      </c>
      <c r="AC18" s="51" t="str">
        <f>IF($K18&gt;NORMA!$E$26,"NO CUMPLE","CUMPLE")</f>
        <v>CUMPLE</v>
      </c>
      <c r="AD18" s="51" t="str">
        <f>IF($J18&gt;NORMA!$E$27,"NO CUMPLE","CUMPLE")</f>
        <v>CUMPLE</v>
      </c>
      <c r="AE18" s="51" t="str">
        <f>IF($G18&gt;NORMA!$E$28,"NO CUMPLE","CUMPLE")</f>
        <v>CUMPLE</v>
      </c>
      <c r="AF18" s="51" t="str">
        <f>IF($H18&gt;NORMA!$E$29,"NO CUMPLE","CUMPLE")</f>
        <v>CUMPLE</v>
      </c>
      <c r="AG18" s="51" t="str">
        <f>IF($O18&gt;NORMA!$E$30,"NO CUMPLE","CUMPLE")</f>
        <v>CUMPLE</v>
      </c>
      <c r="AH18" s="51" t="str">
        <f>IF(AND($N18&gt;=NORMA!$Q$18, $N18&lt;=NORMA!$S$18),"CUMPLE","NO CUMPLE")</f>
        <v>CUMPLE</v>
      </c>
      <c r="AI18" s="51" t="str">
        <f>IF($I18&gt;NORMA!$E$32,"NO CUMPLE","CUMPLE")</f>
        <v>CUMPLE</v>
      </c>
    </row>
    <row r="19" spans="1:35" ht="14.25" customHeight="1" x14ac:dyDescent="0.35">
      <c r="A19" s="146" t="s">
        <v>76</v>
      </c>
      <c r="B19" s="147" t="s">
        <v>77</v>
      </c>
      <c r="C19" s="148">
        <v>40404</v>
      </c>
      <c r="D19" s="149">
        <v>0.60416666666666663</v>
      </c>
      <c r="E19" s="150">
        <v>1</v>
      </c>
      <c r="F19" s="147">
        <v>7</v>
      </c>
      <c r="G19" s="150">
        <v>2</v>
      </c>
      <c r="H19" s="150">
        <v>3.6</v>
      </c>
      <c r="I19" s="147">
        <v>0.13</v>
      </c>
      <c r="J19" s="147">
        <v>0.13</v>
      </c>
      <c r="K19" s="147">
        <v>1.23</v>
      </c>
      <c r="L19" s="147">
        <v>1.7299999999999999E-2</v>
      </c>
      <c r="M19" s="147">
        <v>7.88</v>
      </c>
      <c r="N19" s="147">
        <v>5.93</v>
      </c>
      <c r="O19" s="153">
        <v>150</v>
      </c>
      <c r="P19" s="51" t="str">
        <f>IF($M19&lt;NORMA!$E$7,"NO CUMPLE","CUMPLE")</f>
        <v>CUMPLE</v>
      </c>
      <c r="Q19" s="51" t="str">
        <f>IF($E19&gt;NORMA!$E$8,"NO CUMPLE","CUMPLE")</f>
        <v>CUMPLE</v>
      </c>
      <c r="R19" s="51" t="str">
        <f>IF($F19&gt;NORMA!$E$9,"NO CUMPLE","CUMPLE")</f>
        <v>CUMPLE</v>
      </c>
      <c r="S19" s="51" t="str">
        <f>IF($K19&gt;NORMA!$E$10,"NO CUMPLE","CUMPLE")</f>
        <v>CUMPLE</v>
      </c>
      <c r="T19" s="51" t="str">
        <f>IF($J19&gt;NORMA!$E$11,"NO CUMPLE","CUMPLE")</f>
        <v>CUMPLE</v>
      </c>
      <c r="U19" s="51" t="str">
        <f>IF($G19&gt;NORMA!$E$12,"NO CUMPLE","CUMPLE")</f>
        <v>CUMPLE</v>
      </c>
      <c r="V19" s="51" t="str">
        <f>IF($H19&gt;SALITRE!$H$962,"NO CUMPLE","CUMPLE")</f>
        <v>CUMPLE</v>
      </c>
      <c r="W19" s="51" t="str">
        <f>IF($O19&gt;NORMA!$E$14,"NO CUMPLE","CUMPLE")</f>
        <v>CUMPLE</v>
      </c>
      <c r="X19" s="51" t="str">
        <f>IF(AND($N19&gt;=NORMA!$Q$4, $N19&lt;=NORMA!$R$4),"CUMPLE","NO CUMPLE")</f>
        <v>NO CUMPLE</v>
      </c>
      <c r="Y19" s="51" t="str">
        <f>IF($I19&gt;NORMA!$E$16,"NO CUMPLE","CUMPLE")</f>
        <v>CUMPLE</v>
      </c>
      <c r="Z19" s="51" t="str">
        <f>IF($M19&lt;NORMA!$E$23,"NO CUMPLE","CUMPLE")</f>
        <v>CUMPLE</v>
      </c>
      <c r="AA19" s="51" t="str">
        <f>IF($E19&gt;NORMA!$E$24,"NO CUMPLE","CUMPLE")</f>
        <v>CUMPLE</v>
      </c>
      <c r="AB19" s="51" t="str">
        <f>IF($F19&gt;NORMA!$F$25,"NO CUMPLE","CUMPLE")</f>
        <v>CUMPLE</v>
      </c>
      <c r="AC19" s="51" t="str">
        <f>IF($K19&gt;NORMA!$E$26,"NO CUMPLE","CUMPLE")</f>
        <v>CUMPLE</v>
      </c>
      <c r="AD19" s="51" t="str">
        <f>IF($J19&gt;NORMA!$E$27,"NO CUMPLE","CUMPLE")</f>
        <v>CUMPLE</v>
      </c>
      <c r="AE19" s="51" t="str">
        <f>IF($G19&gt;NORMA!$E$28,"NO CUMPLE","CUMPLE")</f>
        <v>CUMPLE</v>
      </c>
      <c r="AF19" s="51" t="str">
        <f>IF($H19&gt;NORMA!$E$29,"NO CUMPLE","CUMPLE")</f>
        <v>CUMPLE</v>
      </c>
      <c r="AG19" s="51" t="str">
        <f>IF($O19&gt;NORMA!$E$30,"NO CUMPLE","CUMPLE")</f>
        <v>CUMPLE</v>
      </c>
      <c r="AH19" s="51" t="str">
        <f>IF(AND($N19&gt;=NORMA!$Q$18, $N19&lt;=NORMA!$S$18),"CUMPLE","NO CUMPLE")</f>
        <v>NO CUMPLE</v>
      </c>
      <c r="AI19" s="51" t="str">
        <f>IF($I19&gt;NORMA!$E$32,"NO CUMPLE","CUMPLE")</f>
        <v>CUMPLE</v>
      </c>
    </row>
    <row r="20" spans="1:35" ht="14.25" customHeight="1" x14ac:dyDescent="0.35">
      <c r="A20" s="146" t="s">
        <v>76</v>
      </c>
      <c r="B20" s="147" t="s">
        <v>77</v>
      </c>
      <c r="C20" s="148">
        <v>40422</v>
      </c>
      <c r="D20" s="149">
        <v>0.95833333333333337</v>
      </c>
      <c r="E20" s="150">
        <v>1</v>
      </c>
      <c r="F20" s="147">
        <v>13.4</v>
      </c>
      <c r="G20" s="147">
        <v>2.9</v>
      </c>
      <c r="H20" s="150">
        <v>3.6</v>
      </c>
      <c r="I20" s="147">
        <v>0.08</v>
      </c>
      <c r="J20" s="147">
        <v>0.17</v>
      </c>
      <c r="K20" s="147">
        <v>1.18</v>
      </c>
      <c r="L20" s="147">
        <v>1.15E-2</v>
      </c>
      <c r="M20" s="147">
        <v>6.87</v>
      </c>
      <c r="N20" s="147">
        <v>6.27</v>
      </c>
      <c r="O20" s="153">
        <v>93</v>
      </c>
      <c r="P20" s="51" t="str">
        <f>IF($M20&lt;NORMA!$E$7,"NO CUMPLE","CUMPLE")</f>
        <v>NO CUMPLE</v>
      </c>
      <c r="Q20" s="51" t="str">
        <f>IF($E20&gt;NORMA!$E$8,"NO CUMPLE","CUMPLE")</f>
        <v>CUMPLE</v>
      </c>
      <c r="R20" s="51" t="str">
        <f>IF($F20&gt;NORMA!$E$9,"NO CUMPLE","CUMPLE")</f>
        <v>CUMPLE</v>
      </c>
      <c r="S20" s="51" t="str">
        <f>IF($K20&gt;NORMA!$E$10,"NO CUMPLE","CUMPLE")</f>
        <v>CUMPLE</v>
      </c>
      <c r="T20" s="51" t="str">
        <f>IF($J20&gt;NORMA!$E$11,"NO CUMPLE","CUMPLE")</f>
        <v>CUMPLE</v>
      </c>
      <c r="U20" s="51" t="str">
        <f>IF($G20&gt;NORMA!$E$12,"NO CUMPLE","CUMPLE")</f>
        <v>CUMPLE</v>
      </c>
      <c r="V20" s="51" t="str">
        <f>IF($H20&gt;SALITRE!$H$962,"NO CUMPLE","CUMPLE")</f>
        <v>CUMPLE</v>
      </c>
      <c r="W20" s="51" t="str">
        <f>IF($O20&gt;NORMA!$E$14,"NO CUMPLE","CUMPLE")</f>
        <v>CUMPLE</v>
      </c>
      <c r="X20" s="51" t="str">
        <f>IF(AND($N20&gt;=NORMA!$Q$4, $N20&lt;=NORMA!$R$4),"CUMPLE","NO CUMPLE")</f>
        <v>CUMPLE</v>
      </c>
      <c r="Y20" s="51" t="str">
        <f>IF($I20&gt;NORMA!$E$16,"NO CUMPLE","CUMPLE")</f>
        <v>CUMPLE</v>
      </c>
      <c r="Z20" s="51" t="str">
        <f>IF($M20&lt;NORMA!$E$23,"NO CUMPLE","CUMPLE")</f>
        <v>NO CUMPLE</v>
      </c>
      <c r="AA20" s="51" t="str">
        <f>IF($E20&gt;NORMA!$E$24,"NO CUMPLE","CUMPLE")</f>
        <v>CUMPLE</v>
      </c>
      <c r="AB20" s="51" t="str">
        <f>IF($F20&gt;NORMA!$F$25,"NO CUMPLE","CUMPLE")</f>
        <v>NO CUMPLE</v>
      </c>
      <c r="AC20" s="51" t="str">
        <f>IF($K20&gt;NORMA!$E$26,"NO CUMPLE","CUMPLE")</f>
        <v>CUMPLE</v>
      </c>
      <c r="AD20" s="51" t="str">
        <f>IF($J20&gt;NORMA!$E$27,"NO CUMPLE","CUMPLE")</f>
        <v>CUMPLE</v>
      </c>
      <c r="AE20" s="51" t="str">
        <f>IF($G20&gt;NORMA!$E$28,"NO CUMPLE","CUMPLE")</f>
        <v>CUMPLE</v>
      </c>
      <c r="AF20" s="51" t="str">
        <f>IF($H20&gt;NORMA!$E$29,"NO CUMPLE","CUMPLE")</f>
        <v>CUMPLE</v>
      </c>
      <c r="AG20" s="51" t="str">
        <f>IF($O20&gt;NORMA!$E$30,"NO CUMPLE","CUMPLE")</f>
        <v>CUMPLE</v>
      </c>
      <c r="AH20" s="51" t="str">
        <f>IF(AND($N20&gt;=NORMA!$Q$18, $N20&lt;=NORMA!$S$18),"CUMPLE","NO CUMPLE")</f>
        <v>CUMPLE</v>
      </c>
      <c r="AI20" s="51" t="str">
        <f>IF($I20&gt;NORMA!$E$32,"NO CUMPLE","CUMPLE")</f>
        <v>CUMPLE</v>
      </c>
    </row>
    <row r="21" spans="1:35" ht="14.25" customHeight="1" x14ac:dyDescent="0.35">
      <c r="A21" s="146" t="s">
        <v>76</v>
      </c>
      <c r="B21" s="147" t="s">
        <v>77</v>
      </c>
      <c r="C21" s="148">
        <v>40442</v>
      </c>
      <c r="D21" s="149">
        <v>0.41666666666666669</v>
      </c>
      <c r="E21" s="150">
        <v>1</v>
      </c>
      <c r="F21" s="147">
        <v>8.02</v>
      </c>
      <c r="G21" s="147">
        <v>4</v>
      </c>
      <c r="H21" s="150">
        <v>3.6</v>
      </c>
      <c r="I21" s="147">
        <v>0.09</v>
      </c>
      <c r="J21" s="147">
        <v>0.15</v>
      </c>
      <c r="K21" s="147">
        <v>1.19</v>
      </c>
      <c r="L21" s="147">
        <v>1.0500000000000001E-2</v>
      </c>
      <c r="M21" s="147">
        <v>6.95</v>
      </c>
      <c r="N21" s="147">
        <v>6.81</v>
      </c>
      <c r="O21" s="153">
        <v>9</v>
      </c>
      <c r="P21" s="51" t="str">
        <f>IF($M21&lt;NORMA!$E$7,"NO CUMPLE","CUMPLE")</f>
        <v>NO CUMPLE</v>
      </c>
      <c r="Q21" s="51" t="str">
        <f>IF($E21&gt;NORMA!$E$8,"NO CUMPLE","CUMPLE")</f>
        <v>CUMPLE</v>
      </c>
      <c r="R21" s="51" t="str">
        <f>IF($F21&gt;NORMA!$E$9,"NO CUMPLE","CUMPLE")</f>
        <v>CUMPLE</v>
      </c>
      <c r="S21" s="51" t="str">
        <f>IF($K21&gt;NORMA!$E$10,"NO CUMPLE","CUMPLE")</f>
        <v>CUMPLE</v>
      </c>
      <c r="T21" s="51" t="str">
        <f>IF($J21&gt;NORMA!$E$11,"NO CUMPLE","CUMPLE")</f>
        <v>CUMPLE</v>
      </c>
      <c r="U21" s="51" t="str">
        <f>IF($G21&gt;NORMA!$E$12,"NO CUMPLE","CUMPLE")</f>
        <v>CUMPLE</v>
      </c>
      <c r="V21" s="51" t="str">
        <f>IF($H21&gt;SALITRE!$H$962,"NO CUMPLE","CUMPLE")</f>
        <v>CUMPLE</v>
      </c>
      <c r="W21" s="51" t="str">
        <f>IF($O21&gt;NORMA!$E$14,"NO CUMPLE","CUMPLE")</f>
        <v>CUMPLE</v>
      </c>
      <c r="X21" s="51" t="str">
        <f>IF(AND($N21&gt;=NORMA!$Q$4, $N21&lt;=NORMA!$R$4),"CUMPLE","NO CUMPLE")</f>
        <v>CUMPLE</v>
      </c>
      <c r="Y21" s="51" t="str">
        <f>IF($I21&gt;NORMA!$E$16,"NO CUMPLE","CUMPLE")</f>
        <v>CUMPLE</v>
      </c>
      <c r="Z21" s="51" t="str">
        <f>IF($M21&lt;NORMA!$E$23,"NO CUMPLE","CUMPLE")</f>
        <v>NO CUMPLE</v>
      </c>
      <c r="AA21" s="51" t="str">
        <f>IF($E21&gt;NORMA!$E$24,"NO CUMPLE","CUMPLE")</f>
        <v>CUMPLE</v>
      </c>
      <c r="AB21" s="51" t="str">
        <f>IF($F21&gt;NORMA!$F$25,"NO CUMPLE","CUMPLE")</f>
        <v>CUMPLE</v>
      </c>
      <c r="AC21" s="51" t="str">
        <f>IF($K21&gt;NORMA!$E$26,"NO CUMPLE","CUMPLE")</f>
        <v>CUMPLE</v>
      </c>
      <c r="AD21" s="51" t="str">
        <f>IF($J21&gt;NORMA!$E$27,"NO CUMPLE","CUMPLE")</f>
        <v>CUMPLE</v>
      </c>
      <c r="AE21" s="51" t="str">
        <f>IF($G21&gt;NORMA!$E$28,"NO CUMPLE","CUMPLE")</f>
        <v>CUMPLE</v>
      </c>
      <c r="AF21" s="51" t="str">
        <f>IF($H21&gt;NORMA!$E$29,"NO CUMPLE","CUMPLE")</f>
        <v>CUMPLE</v>
      </c>
      <c r="AG21" s="51" t="str">
        <f>IF($O21&gt;NORMA!$E$30,"NO CUMPLE","CUMPLE")</f>
        <v>CUMPLE</v>
      </c>
      <c r="AH21" s="51" t="str">
        <f>IF(AND($N21&gt;=NORMA!$Q$18, $N21&lt;=NORMA!$S$18),"CUMPLE","NO CUMPLE")</f>
        <v>CUMPLE</v>
      </c>
      <c r="AI21" s="51" t="str">
        <f>IF($I21&gt;NORMA!$E$32,"NO CUMPLE","CUMPLE")</f>
        <v>CUMPLE</v>
      </c>
    </row>
    <row r="22" spans="1:35" ht="14.25" customHeight="1" x14ac:dyDescent="0.35">
      <c r="A22" s="146" t="s">
        <v>76</v>
      </c>
      <c r="B22" s="147" t="s">
        <v>77</v>
      </c>
      <c r="C22" s="148">
        <v>40458</v>
      </c>
      <c r="D22" s="149">
        <v>0.625</v>
      </c>
      <c r="E22" s="150">
        <v>1</v>
      </c>
      <c r="F22" s="147">
        <v>6</v>
      </c>
      <c r="G22" s="147">
        <v>8</v>
      </c>
      <c r="H22" s="150">
        <v>3.6</v>
      </c>
      <c r="I22" s="147">
        <v>0.08</v>
      </c>
      <c r="J22" s="147">
        <v>0.14000000000000001</v>
      </c>
      <c r="K22" s="147">
        <v>1.58</v>
      </c>
      <c r="L22" s="147">
        <v>2.1899999999999999E-2</v>
      </c>
      <c r="M22" s="147">
        <v>6.75</v>
      </c>
      <c r="N22" s="147">
        <v>6.41</v>
      </c>
      <c r="O22" s="153">
        <v>9</v>
      </c>
      <c r="P22" s="51" t="str">
        <f>IF($M22&lt;NORMA!$E$7,"NO CUMPLE","CUMPLE")</f>
        <v>NO CUMPLE</v>
      </c>
      <c r="Q22" s="51" t="str">
        <f>IF($E22&gt;NORMA!$E$8,"NO CUMPLE","CUMPLE")</f>
        <v>CUMPLE</v>
      </c>
      <c r="R22" s="51" t="str">
        <f>IF($F22&gt;NORMA!$E$9,"NO CUMPLE","CUMPLE")</f>
        <v>CUMPLE</v>
      </c>
      <c r="S22" s="51" t="str">
        <f>IF($K22&gt;NORMA!$E$10,"NO CUMPLE","CUMPLE")</f>
        <v>CUMPLE</v>
      </c>
      <c r="T22" s="51" t="str">
        <f>IF($J22&gt;NORMA!$E$11,"NO CUMPLE","CUMPLE")</f>
        <v>CUMPLE</v>
      </c>
      <c r="U22" s="51" t="str">
        <f>IF($G22&gt;NORMA!$E$12,"NO CUMPLE","CUMPLE")</f>
        <v>CUMPLE</v>
      </c>
      <c r="V22" s="51" t="str">
        <f>IF($H22&gt;SALITRE!$H$962,"NO CUMPLE","CUMPLE")</f>
        <v>CUMPLE</v>
      </c>
      <c r="W22" s="51" t="str">
        <f>IF($O22&gt;NORMA!$E$14,"NO CUMPLE","CUMPLE")</f>
        <v>CUMPLE</v>
      </c>
      <c r="X22" s="51" t="str">
        <f>IF(AND($N22&gt;=NORMA!$Q$4, $N22&lt;=NORMA!$R$4),"CUMPLE","NO CUMPLE")</f>
        <v>CUMPLE</v>
      </c>
      <c r="Y22" s="51" t="str">
        <f>IF($I22&gt;NORMA!$E$16,"NO CUMPLE","CUMPLE")</f>
        <v>CUMPLE</v>
      </c>
      <c r="Z22" s="51" t="str">
        <f>IF($M22&lt;NORMA!$E$23,"NO CUMPLE","CUMPLE")</f>
        <v>NO CUMPLE</v>
      </c>
      <c r="AA22" s="51" t="str">
        <f>IF($E22&gt;NORMA!$E$24,"NO CUMPLE","CUMPLE")</f>
        <v>CUMPLE</v>
      </c>
      <c r="AB22" s="51" t="str">
        <f>IF($F22&gt;NORMA!$F$25,"NO CUMPLE","CUMPLE")</f>
        <v>CUMPLE</v>
      </c>
      <c r="AC22" s="51" t="str">
        <f>IF($K22&gt;NORMA!$E$26,"NO CUMPLE","CUMPLE")</f>
        <v>NO CUMPLE</v>
      </c>
      <c r="AD22" s="51" t="str">
        <f>IF($J22&gt;NORMA!$E$27,"NO CUMPLE","CUMPLE")</f>
        <v>CUMPLE</v>
      </c>
      <c r="AE22" s="51" t="str">
        <f>IF($G22&gt;NORMA!$E$28,"NO CUMPLE","CUMPLE")</f>
        <v>CUMPLE</v>
      </c>
      <c r="AF22" s="51" t="str">
        <f>IF($H22&gt;NORMA!$E$29,"NO CUMPLE","CUMPLE")</f>
        <v>CUMPLE</v>
      </c>
      <c r="AG22" s="51" t="str">
        <f>IF($O22&gt;NORMA!$E$30,"NO CUMPLE","CUMPLE")</f>
        <v>CUMPLE</v>
      </c>
      <c r="AH22" s="51" t="str">
        <f>IF(AND($N22&gt;=NORMA!$Q$18, $N22&lt;=NORMA!$S$18),"CUMPLE","NO CUMPLE")</f>
        <v>CUMPLE</v>
      </c>
      <c r="AI22" s="51" t="str">
        <f>IF($I22&gt;NORMA!$E$32,"NO CUMPLE","CUMPLE")</f>
        <v>CUMPLE</v>
      </c>
    </row>
    <row r="23" spans="1:35" ht="14.25" customHeight="1" x14ac:dyDescent="0.35">
      <c r="A23" s="146" t="s">
        <v>76</v>
      </c>
      <c r="B23" s="147" t="s">
        <v>77</v>
      </c>
      <c r="C23" s="148">
        <v>40480</v>
      </c>
      <c r="D23" s="149">
        <v>0.16666666666666666</v>
      </c>
      <c r="E23" s="150">
        <v>1</v>
      </c>
      <c r="F23" s="147">
        <v>4.2</v>
      </c>
      <c r="G23" s="150">
        <v>2</v>
      </c>
      <c r="H23" s="147">
        <v>11</v>
      </c>
      <c r="I23" s="147">
        <v>0.08</v>
      </c>
      <c r="J23" s="147">
        <v>0.05</v>
      </c>
      <c r="K23" s="147">
        <v>1.18</v>
      </c>
      <c r="L23" s="147">
        <v>5.0000000000000001E-4</v>
      </c>
      <c r="M23" s="147">
        <v>8.18</v>
      </c>
      <c r="N23" s="147">
        <v>7.38</v>
      </c>
      <c r="O23" s="153">
        <v>4</v>
      </c>
      <c r="P23" s="51" t="str">
        <f>IF($M23&lt;NORMA!$E$7,"NO CUMPLE","CUMPLE")</f>
        <v>CUMPLE</v>
      </c>
      <c r="Q23" s="51" t="str">
        <f>IF($E23&gt;NORMA!$E$8,"NO CUMPLE","CUMPLE")</f>
        <v>CUMPLE</v>
      </c>
      <c r="R23" s="51" t="str">
        <f>IF($F23&gt;NORMA!$E$9,"NO CUMPLE","CUMPLE")</f>
        <v>CUMPLE</v>
      </c>
      <c r="S23" s="51" t="str">
        <f>IF($K23&gt;NORMA!$E$10,"NO CUMPLE","CUMPLE")</f>
        <v>CUMPLE</v>
      </c>
      <c r="T23" s="51" t="str">
        <f>IF($J23&gt;NORMA!$E$11,"NO CUMPLE","CUMPLE")</f>
        <v>CUMPLE</v>
      </c>
      <c r="U23" s="51" t="str">
        <f>IF($G23&gt;NORMA!$E$12,"NO CUMPLE","CUMPLE")</f>
        <v>CUMPLE</v>
      </c>
      <c r="V23" s="51" t="str">
        <f>IF($H23&gt;SALITRE!$H$962,"NO CUMPLE","CUMPLE")</f>
        <v>NO CUMPLE</v>
      </c>
      <c r="W23" s="51" t="str">
        <f>IF($O23&gt;NORMA!$E$14,"NO CUMPLE","CUMPLE")</f>
        <v>CUMPLE</v>
      </c>
      <c r="X23" s="51" t="str">
        <f>IF(AND($N23&gt;=NORMA!$Q$4, $N23&lt;=NORMA!$R$4),"CUMPLE","NO CUMPLE")</f>
        <v>CUMPLE</v>
      </c>
      <c r="Y23" s="51" t="str">
        <f>IF($I23&gt;NORMA!$E$16,"NO CUMPLE","CUMPLE")</f>
        <v>CUMPLE</v>
      </c>
      <c r="Z23" s="51" t="str">
        <f>IF($M23&lt;NORMA!$E$23,"NO CUMPLE","CUMPLE")</f>
        <v>CUMPLE</v>
      </c>
      <c r="AA23" s="51" t="str">
        <f>IF($E23&gt;NORMA!$E$24,"NO CUMPLE","CUMPLE")</f>
        <v>CUMPLE</v>
      </c>
      <c r="AB23" s="51" t="str">
        <f>IF($F23&gt;NORMA!$F$25,"NO CUMPLE","CUMPLE")</f>
        <v>CUMPLE</v>
      </c>
      <c r="AC23" s="51" t="str">
        <f>IF($K23&gt;NORMA!$E$26,"NO CUMPLE","CUMPLE")</f>
        <v>CUMPLE</v>
      </c>
      <c r="AD23" s="51" t="str">
        <f>IF($J23&gt;NORMA!$E$27,"NO CUMPLE","CUMPLE")</f>
        <v>CUMPLE</v>
      </c>
      <c r="AE23" s="51" t="str">
        <f>IF($G23&gt;NORMA!$E$28,"NO CUMPLE","CUMPLE")</f>
        <v>CUMPLE</v>
      </c>
      <c r="AF23" s="51" t="str">
        <f>IF($H23&gt;NORMA!$E$29,"NO CUMPLE","CUMPLE")</f>
        <v>NO CUMPLE</v>
      </c>
      <c r="AG23" s="51" t="str">
        <f>IF($O23&gt;NORMA!$E$30,"NO CUMPLE","CUMPLE")</f>
        <v>CUMPLE</v>
      </c>
      <c r="AH23" s="51" t="str">
        <f>IF(AND($N23&gt;=NORMA!$Q$18, $N23&lt;=NORMA!$S$18),"CUMPLE","NO CUMPLE")</f>
        <v>CUMPLE</v>
      </c>
      <c r="AI23" s="51" t="str">
        <f>IF($I23&gt;NORMA!$E$32,"NO CUMPLE","CUMPLE")</f>
        <v>CUMPLE</v>
      </c>
    </row>
    <row r="24" spans="1:35" ht="14.25" customHeight="1" x14ac:dyDescent="0.35">
      <c r="A24" s="146" t="s">
        <v>76</v>
      </c>
      <c r="B24" s="147" t="s">
        <v>77</v>
      </c>
      <c r="C24" s="148">
        <v>40498</v>
      </c>
      <c r="D24" s="149">
        <v>8.3333333333333329E-2</v>
      </c>
      <c r="E24" s="150">
        <v>1</v>
      </c>
      <c r="F24" s="147">
        <v>11.5</v>
      </c>
      <c r="G24" s="147">
        <v>3</v>
      </c>
      <c r="H24" s="147">
        <v>29</v>
      </c>
      <c r="I24" s="147">
        <v>0.12</v>
      </c>
      <c r="J24" s="147">
        <v>7.0000000000000007E-2</v>
      </c>
      <c r="K24" s="147">
        <v>1.2</v>
      </c>
      <c r="L24" s="147">
        <v>7.1599999999999997E-2</v>
      </c>
      <c r="M24" s="147">
        <v>6.89</v>
      </c>
      <c r="N24" s="147">
        <v>6.3</v>
      </c>
      <c r="O24" s="153">
        <v>4</v>
      </c>
      <c r="P24" s="51" t="str">
        <f>IF($M24&lt;NORMA!$E$7,"NO CUMPLE","CUMPLE")</f>
        <v>NO CUMPLE</v>
      </c>
      <c r="Q24" s="51" t="str">
        <f>IF($E24&gt;NORMA!$E$8,"NO CUMPLE","CUMPLE")</f>
        <v>CUMPLE</v>
      </c>
      <c r="R24" s="51" t="str">
        <f>IF($F24&gt;NORMA!$E$9,"NO CUMPLE","CUMPLE")</f>
        <v>CUMPLE</v>
      </c>
      <c r="S24" s="51" t="str">
        <f>IF($K24&gt;NORMA!$E$10,"NO CUMPLE","CUMPLE")</f>
        <v>CUMPLE</v>
      </c>
      <c r="T24" s="51" t="str">
        <f>IF($J24&gt;NORMA!$E$11,"NO CUMPLE","CUMPLE")</f>
        <v>CUMPLE</v>
      </c>
      <c r="U24" s="51" t="str">
        <f>IF($G24&gt;NORMA!$E$12,"NO CUMPLE","CUMPLE")</f>
        <v>CUMPLE</v>
      </c>
      <c r="V24" s="51" t="str">
        <f>IF($H24&gt;SALITRE!$H$962,"NO CUMPLE","CUMPLE")</f>
        <v>NO CUMPLE</v>
      </c>
      <c r="W24" s="51" t="str">
        <f>IF($O24&gt;NORMA!$E$14,"NO CUMPLE","CUMPLE")</f>
        <v>CUMPLE</v>
      </c>
      <c r="X24" s="51" t="str">
        <f>IF(AND($N24&gt;=NORMA!$Q$4, $N24&lt;=NORMA!$R$4),"CUMPLE","NO CUMPLE")</f>
        <v>CUMPLE</v>
      </c>
      <c r="Y24" s="51" t="str">
        <f>IF($I24&gt;NORMA!$E$16,"NO CUMPLE","CUMPLE")</f>
        <v>CUMPLE</v>
      </c>
      <c r="Z24" s="51" t="str">
        <f>IF($M24&lt;NORMA!$E$23,"NO CUMPLE","CUMPLE")</f>
        <v>NO CUMPLE</v>
      </c>
      <c r="AA24" s="51" t="str">
        <f>IF($E24&gt;NORMA!$E$24,"NO CUMPLE","CUMPLE")</f>
        <v>CUMPLE</v>
      </c>
      <c r="AB24" s="51" t="str">
        <f>IF($F24&gt;NORMA!$F$25,"NO CUMPLE","CUMPLE")</f>
        <v>NO CUMPLE</v>
      </c>
      <c r="AC24" s="51" t="str">
        <f>IF($K24&gt;NORMA!$E$26,"NO CUMPLE","CUMPLE")</f>
        <v>CUMPLE</v>
      </c>
      <c r="AD24" s="51" t="str">
        <f>IF($J24&gt;NORMA!$E$27,"NO CUMPLE","CUMPLE")</f>
        <v>CUMPLE</v>
      </c>
      <c r="AE24" s="51" t="str">
        <f>IF($G24&gt;NORMA!$E$28,"NO CUMPLE","CUMPLE")</f>
        <v>CUMPLE</v>
      </c>
      <c r="AF24" s="51" t="str">
        <f>IF($H24&gt;NORMA!$E$29,"NO CUMPLE","CUMPLE")</f>
        <v>NO CUMPLE</v>
      </c>
      <c r="AG24" s="51" t="str">
        <f>IF($O24&gt;NORMA!$E$30,"NO CUMPLE","CUMPLE")</f>
        <v>CUMPLE</v>
      </c>
      <c r="AH24" s="51" t="str">
        <f>IF(AND($N24&gt;=NORMA!$Q$18, $N24&lt;=NORMA!$S$18),"CUMPLE","NO CUMPLE")</f>
        <v>CUMPLE</v>
      </c>
      <c r="AI24" s="51" t="str">
        <f>IF($I24&gt;NORMA!$E$32,"NO CUMPLE","CUMPLE")</f>
        <v>CUMPLE</v>
      </c>
    </row>
    <row r="25" spans="1:35" ht="14.25" customHeight="1" x14ac:dyDescent="0.35">
      <c r="A25" s="146" t="s">
        <v>76</v>
      </c>
      <c r="B25" s="147" t="s">
        <v>77</v>
      </c>
      <c r="C25" s="148">
        <v>40514</v>
      </c>
      <c r="D25" s="149">
        <v>0</v>
      </c>
      <c r="E25" s="150">
        <v>1</v>
      </c>
      <c r="F25" s="147">
        <v>11</v>
      </c>
      <c r="G25" s="147">
        <v>28</v>
      </c>
      <c r="H25" s="150">
        <v>3.6</v>
      </c>
      <c r="I25" s="147">
        <v>0.11</v>
      </c>
      <c r="J25" s="147">
        <v>0.82</v>
      </c>
      <c r="K25" s="147">
        <v>1.31</v>
      </c>
      <c r="L25" s="147">
        <v>1.7600000000000001E-2</v>
      </c>
      <c r="M25" s="147">
        <v>6.85</v>
      </c>
      <c r="N25" s="147">
        <v>6.67</v>
      </c>
      <c r="O25" s="153">
        <v>1100</v>
      </c>
      <c r="P25" s="51" t="str">
        <f>IF($M25&lt;NORMA!$E$7,"NO CUMPLE","CUMPLE")</f>
        <v>NO CUMPLE</v>
      </c>
      <c r="Q25" s="51" t="str">
        <f>IF($E25&gt;NORMA!$E$8,"NO CUMPLE","CUMPLE")</f>
        <v>CUMPLE</v>
      </c>
      <c r="R25" s="51" t="str">
        <f>IF($F25&gt;NORMA!$E$9,"NO CUMPLE","CUMPLE")</f>
        <v>CUMPLE</v>
      </c>
      <c r="S25" s="51" t="str">
        <f>IF($K25&gt;NORMA!$E$10,"NO CUMPLE","CUMPLE")</f>
        <v>CUMPLE</v>
      </c>
      <c r="T25" s="51" t="str">
        <f>IF($J25&gt;NORMA!$E$11,"NO CUMPLE","CUMPLE")</f>
        <v>CUMPLE</v>
      </c>
      <c r="U25" s="51" t="str">
        <f>IF($G25&gt;NORMA!$E$12,"NO CUMPLE","CUMPLE")</f>
        <v>NO CUMPLE</v>
      </c>
      <c r="V25" s="51" t="str">
        <f>IF($H25&gt;SALITRE!$H$962,"NO CUMPLE","CUMPLE")</f>
        <v>CUMPLE</v>
      </c>
      <c r="W25" s="51" t="str">
        <f>IF($O25&gt;NORMA!$E$14,"NO CUMPLE","CUMPLE")</f>
        <v>CUMPLE</v>
      </c>
      <c r="X25" s="51" t="str">
        <f>IF(AND($N25&gt;=NORMA!$Q$4, $N25&lt;=NORMA!$R$4),"CUMPLE","NO CUMPLE")</f>
        <v>CUMPLE</v>
      </c>
      <c r="Y25" s="51" t="str">
        <f>IF($I25&gt;NORMA!$E$16,"NO CUMPLE","CUMPLE")</f>
        <v>CUMPLE</v>
      </c>
      <c r="Z25" s="51" t="str">
        <f>IF($M25&lt;NORMA!$E$23,"NO CUMPLE","CUMPLE")</f>
        <v>NO CUMPLE</v>
      </c>
      <c r="AA25" s="51" t="str">
        <f>IF($E25&gt;NORMA!$E$24,"NO CUMPLE","CUMPLE")</f>
        <v>CUMPLE</v>
      </c>
      <c r="AB25" s="51" t="str">
        <f>IF($F25&gt;NORMA!$F$25,"NO CUMPLE","CUMPLE")</f>
        <v>NO CUMPLE</v>
      </c>
      <c r="AC25" s="51" t="str">
        <f>IF($K25&gt;NORMA!$E$26,"NO CUMPLE","CUMPLE")</f>
        <v>CUMPLE</v>
      </c>
      <c r="AD25" s="51" t="str">
        <f>IF($J25&gt;NORMA!$E$27,"NO CUMPLE","CUMPLE")</f>
        <v>NO CUMPLE</v>
      </c>
      <c r="AE25" s="51" t="str">
        <f>IF($G25&gt;NORMA!$E$28,"NO CUMPLE","CUMPLE")</f>
        <v>NO CUMPLE</v>
      </c>
      <c r="AF25" s="51" t="str">
        <f>IF($H25&gt;NORMA!$E$29,"NO CUMPLE","CUMPLE")</f>
        <v>CUMPLE</v>
      </c>
      <c r="AG25" s="51" t="str">
        <f>IF($O25&gt;NORMA!$E$30,"NO CUMPLE","CUMPLE")</f>
        <v>CUMPLE</v>
      </c>
      <c r="AH25" s="51" t="str">
        <f>IF(AND($N25&gt;=NORMA!$Q$18, $N25&lt;=NORMA!$S$18),"CUMPLE","NO CUMPLE")</f>
        <v>CUMPLE</v>
      </c>
      <c r="AI25" s="51" t="str">
        <f>IF($I25&gt;NORMA!$E$32,"NO CUMPLE","CUMPLE")</f>
        <v>CUMPLE</v>
      </c>
    </row>
    <row r="26" spans="1:35" ht="14.25" customHeight="1" x14ac:dyDescent="0.35">
      <c r="A26" s="146" t="s">
        <v>76</v>
      </c>
      <c r="B26" s="147" t="s">
        <v>77</v>
      </c>
      <c r="C26" s="148">
        <v>40564</v>
      </c>
      <c r="D26" s="149">
        <v>4.1666666666666664E-2</v>
      </c>
      <c r="E26" s="150">
        <v>1</v>
      </c>
      <c r="F26" s="147">
        <v>15.1</v>
      </c>
      <c r="G26" s="147">
        <v>1.9</v>
      </c>
      <c r="H26" s="150">
        <v>3.6</v>
      </c>
      <c r="I26" s="147">
        <v>0.1</v>
      </c>
      <c r="J26" s="147">
        <v>0.09</v>
      </c>
      <c r="K26" s="147">
        <v>1.3</v>
      </c>
      <c r="L26" s="147">
        <v>1.5900000000000001E-2</v>
      </c>
      <c r="M26" s="147">
        <v>7.73</v>
      </c>
      <c r="N26" s="147">
        <v>6.36</v>
      </c>
      <c r="O26" s="153">
        <v>15</v>
      </c>
      <c r="P26" s="51" t="str">
        <f>IF($M26&lt;NORMA!$E$7,"NO CUMPLE","CUMPLE")</f>
        <v>CUMPLE</v>
      </c>
      <c r="Q26" s="51" t="str">
        <f>IF($E26&gt;NORMA!$E$8,"NO CUMPLE","CUMPLE")</f>
        <v>CUMPLE</v>
      </c>
      <c r="R26" s="51" t="str">
        <f>IF($F26&gt;NORMA!$E$9,"NO CUMPLE","CUMPLE")</f>
        <v>CUMPLE</v>
      </c>
      <c r="S26" s="51" t="str">
        <f>IF($K26&gt;NORMA!$E$10,"NO CUMPLE","CUMPLE")</f>
        <v>CUMPLE</v>
      </c>
      <c r="T26" s="51" t="str">
        <f>IF($J26&gt;NORMA!$E$11,"NO CUMPLE","CUMPLE")</f>
        <v>CUMPLE</v>
      </c>
      <c r="U26" s="51" t="str">
        <f>IF($G26&gt;NORMA!$E$12,"NO CUMPLE","CUMPLE")</f>
        <v>CUMPLE</v>
      </c>
      <c r="V26" s="51" t="str">
        <f>IF($H26&gt;SALITRE!$H$962,"NO CUMPLE","CUMPLE")</f>
        <v>CUMPLE</v>
      </c>
      <c r="W26" s="51" t="str">
        <f>IF($O26&gt;NORMA!$E$14,"NO CUMPLE","CUMPLE")</f>
        <v>CUMPLE</v>
      </c>
      <c r="X26" s="51" t="str">
        <f>IF(AND($N26&gt;=NORMA!$Q$4, $N26&lt;=NORMA!$R$4),"CUMPLE","NO CUMPLE")</f>
        <v>CUMPLE</v>
      </c>
      <c r="Y26" s="51" t="str">
        <f>IF($I26&gt;NORMA!$E$16,"NO CUMPLE","CUMPLE")</f>
        <v>CUMPLE</v>
      </c>
      <c r="Z26" s="51" t="str">
        <f>IF($M26&lt;NORMA!$E$23,"NO CUMPLE","CUMPLE")</f>
        <v>CUMPLE</v>
      </c>
      <c r="AA26" s="51" t="str">
        <f>IF($E26&gt;NORMA!$E$24,"NO CUMPLE","CUMPLE")</f>
        <v>CUMPLE</v>
      </c>
      <c r="AB26" s="51" t="str">
        <f>IF($F26&gt;NORMA!$F$25,"NO CUMPLE","CUMPLE")</f>
        <v>NO CUMPLE</v>
      </c>
      <c r="AC26" s="51" t="str">
        <f>IF($K26&gt;NORMA!$E$26,"NO CUMPLE","CUMPLE")</f>
        <v>CUMPLE</v>
      </c>
      <c r="AD26" s="51" t="str">
        <f>IF($J26&gt;NORMA!$E$27,"NO CUMPLE","CUMPLE")</f>
        <v>CUMPLE</v>
      </c>
      <c r="AE26" s="51" t="str">
        <f>IF($G26&gt;NORMA!$E$28,"NO CUMPLE","CUMPLE")</f>
        <v>CUMPLE</v>
      </c>
      <c r="AF26" s="51" t="str">
        <f>IF($H26&gt;NORMA!$E$29,"NO CUMPLE","CUMPLE")</f>
        <v>CUMPLE</v>
      </c>
      <c r="AG26" s="51" t="str">
        <f>IF($O26&gt;NORMA!$E$30,"NO CUMPLE","CUMPLE")</f>
        <v>CUMPLE</v>
      </c>
      <c r="AH26" s="51" t="str">
        <f>IF(AND($N26&gt;=NORMA!$Q$18, $N26&lt;=NORMA!$S$18),"CUMPLE","NO CUMPLE")</f>
        <v>CUMPLE</v>
      </c>
      <c r="AI26" s="51" t="str">
        <f>IF($I26&gt;NORMA!$E$32,"NO CUMPLE","CUMPLE")</f>
        <v>CUMPLE</v>
      </c>
    </row>
    <row r="27" spans="1:35" ht="14.25" customHeight="1" x14ac:dyDescent="0.35">
      <c r="A27" s="146" t="s">
        <v>76</v>
      </c>
      <c r="B27" s="147" t="s">
        <v>77</v>
      </c>
      <c r="C27" s="148">
        <v>40586</v>
      </c>
      <c r="D27" s="149">
        <v>0.54166666666666663</v>
      </c>
      <c r="E27" s="150">
        <v>1</v>
      </c>
      <c r="F27" s="147">
        <v>6.5</v>
      </c>
      <c r="G27" s="150">
        <v>2</v>
      </c>
      <c r="H27" s="147">
        <v>5.6</v>
      </c>
      <c r="I27" s="147">
        <v>0.11</v>
      </c>
      <c r="J27" s="147">
        <v>0.12</v>
      </c>
      <c r="K27" s="147">
        <v>1.2</v>
      </c>
      <c r="L27" s="147">
        <v>3.6200000000000003E-2</v>
      </c>
      <c r="M27" s="147">
        <v>8</v>
      </c>
      <c r="N27" s="147">
        <v>6.59</v>
      </c>
      <c r="O27" s="153">
        <v>23</v>
      </c>
      <c r="P27" s="51" t="str">
        <f>IF($M27&lt;NORMA!$E$7,"NO CUMPLE","CUMPLE")</f>
        <v>CUMPLE</v>
      </c>
      <c r="Q27" s="51" t="str">
        <f>IF($E27&gt;NORMA!$E$8,"NO CUMPLE","CUMPLE")</f>
        <v>CUMPLE</v>
      </c>
      <c r="R27" s="51" t="str">
        <f>IF($F27&gt;NORMA!$E$9,"NO CUMPLE","CUMPLE")</f>
        <v>CUMPLE</v>
      </c>
      <c r="S27" s="51" t="str">
        <f>IF($K27&gt;NORMA!$E$10,"NO CUMPLE","CUMPLE")</f>
        <v>CUMPLE</v>
      </c>
      <c r="T27" s="51" t="str">
        <f>IF($J27&gt;NORMA!$E$11,"NO CUMPLE","CUMPLE")</f>
        <v>CUMPLE</v>
      </c>
      <c r="U27" s="51" t="str">
        <f>IF($G27&gt;NORMA!$E$12,"NO CUMPLE","CUMPLE")</f>
        <v>CUMPLE</v>
      </c>
      <c r="V27" s="51" t="str">
        <f>IF($H27&gt;SALITRE!$H$962,"NO CUMPLE","CUMPLE")</f>
        <v>CUMPLE</v>
      </c>
      <c r="W27" s="51" t="str">
        <f>IF($O27&gt;NORMA!$E$14,"NO CUMPLE","CUMPLE")</f>
        <v>CUMPLE</v>
      </c>
      <c r="X27" s="51" t="str">
        <f>IF(AND($N27&gt;=NORMA!$Q$4, $N27&lt;=NORMA!$R$4),"CUMPLE","NO CUMPLE")</f>
        <v>CUMPLE</v>
      </c>
      <c r="Y27" s="51" t="str">
        <f>IF($I27&gt;NORMA!$E$16,"NO CUMPLE","CUMPLE")</f>
        <v>CUMPLE</v>
      </c>
      <c r="Z27" s="51" t="str">
        <f>IF($M27&lt;NORMA!$E$23,"NO CUMPLE","CUMPLE")</f>
        <v>CUMPLE</v>
      </c>
      <c r="AA27" s="51" t="str">
        <f>IF($E27&gt;NORMA!$E$24,"NO CUMPLE","CUMPLE")</f>
        <v>CUMPLE</v>
      </c>
      <c r="AB27" s="51" t="str">
        <f>IF($F27&gt;NORMA!$F$25,"NO CUMPLE","CUMPLE")</f>
        <v>CUMPLE</v>
      </c>
      <c r="AC27" s="51" t="str">
        <f>IF($K27&gt;NORMA!$E$26,"NO CUMPLE","CUMPLE")</f>
        <v>CUMPLE</v>
      </c>
      <c r="AD27" s="51" t="str">
        <f>IF($J27&gt;NORMA!$E$27,"NO CUMPLE","CUMPLE")</f>
        <v>CUMPLE</v>
      </c>
      <c r="AE27" s="51" t="str">
        <f>IF($G27&gt;NORMA!$E$28,"NO CUMPLE","CUMPLE")</f>
        <v>CUMPLE</v>
      </c>
      <c r="AF27" s="51" t="str">
        <f>IF($H27&gt;NORMA!$E$29,"NO CUMPLE","CUMPLE")</f>
        <v>CUMPLE</v>
      </c>
      <c r="AG27" s="51" t="str">
        <f>IF($O27&gt;NORMA!$E$30,"NO CUMPLE","CUMPLE")</f>
        <v>CUMPLE</v>
      </c>
      <c r="AH27" s="51" t="str">
        <f>IF(AND($N27&gt;=NORMA!$Q$18, $N27&lt;=NORMA!$S$18),"CUMPLE","NO CUMPLE")</f>
        <v>CUMPLE</v>
      </c>
      <c r="AI27" s="51" t="str">
        <f>IF($I27&gt;NORMA!$E$32,"NO CUMPLE","CUMPLE")</f>
        <v>CUMPLE</v>
      </c>
    </row>
    <row r="28" spans="1:35" ht="14.25" customHeight="1" x14ac:dyDescent="0.35">
      <c r="A28" s="146" t="s">
        <v>76</v>
      </c>
      <c r="B28" s="147" t="s">
        <v>77</v>
      </c>
      <c r="C28" s="148">
        <v>40602</v>
      </c>
      <c r="D28" s="149">
        <v>0.64583333333333337</v>
      </c>
      <c r="E28" s="150">
        <v>1</v>
      </c>
      <c r="F28" s="147">
        <v>10.5</v>
      </c>
      <c r="G28" s="147">
        <v>2</v>
      </c>
      <c r="H28" s="150">
        <v>3.6</v>
      </c>
      <c r="I28" s="147">
        <v>0.08</v>
      </c>
      <c r="J28" s="147">
        <v>7.0000000000000007E-2</v>
      </c>
      <c r="K28" s="147">
        <v>1.2</v>
      </c>
      <c r="L28" s="147">
        <v>7.5999999999999998E-2</v>
      </c>
      <c r="M28" s="147">
        <v>7.64</v>
      </c>
      <c r="N28" s="147">
        <v>4.72</v>
      </c>
      <c r="O28" s="153">
        <v>93</v>
      </c>
      <c r="P28" s="51" t="str">
        <f>IF($M28&lt;NORMA!$E$7,"NO CUMPLE","CUMPLE")</f>
        <v>CUMPLE</v>
      </c>
      <c r="Q28" s="51" t="str">
        <f>IF($E28&gt;NORMA!$E$8,"NO CUMPLE","CUMPLE")</f>
        <v>CUMPLE</v>
      </c>
      <c r="R28" s="51" t="str">
        <f>IF($F28&gt;NORMA!$E$9,"NO CUMPLE","CUMPLE")</f>
        <v>CUMPLE</v>
      </c>
      <c r="S28" s="51" t="str">
        <f>IF($K28&gt;NORMA!$E$10,"NO CUMPLE","CUMPLE")</f>
        <v>CUMPLE</v>
      </c>
      <c r="T28" s="51" t="str">
        <f>IF($J28&gt;NORMA!$E$11,"NO CUMPLE","CUMPLE")</f>
        <v>CUMPLE</v>
      </c>
      <c r="U28" s="51" t="str">
        <f>IF($G28&gt;NORMA!$E$12,"NO CUMPLE","CUMPLE")</f>
        <v>CUMPLE</v>
      </c>
      <c r="V28" s="51" t="str">
        <f>IF($H28&gt;SALITRE!$H$962,"NO CUMPLE","CUMPLE")</f>
        <v>CUMPLE</v>
      </c>
      <c r="W28" s="51" t="str">
        <f>IF($O28&gt;NORMA!$E$14,"NO CUMPLE","CUMPLE")</f>
        <v>CUMPLE</v>
      </c>
      <c r="X28" s="51" t="str">
        <f>IF(AND($N28&gt;=NORMA!$Q$4, $N28&lt;=NORMA!$R$4),"CUMPLE","NO CUMPLE")</f>
        <v>NO CUMPLE</v>
      </c>
      <c r="Y28" s="51" t="str">
        <f>IF($I28&gt;NORMA!$E$16,"NO CUMPLE","CUMPLE")</f>
        <v>CUMPLE</v>
      </c>
      <c r="Z28" s="51" t="str">
        <f>IF($M28&lt;NORMA!$E$23,"NO CUMPLE","CUMPLE")</f>
        <v>CUMPLE</v>
      </c>
      <c r="AA28" s="51" t="str">
        <f>IF($E28&gt;NORMA!$E$24,"NO CUMPLE","CUMPLE")</f>
        <v>CUMPLE</v>
      </c>
      <c r="AB28" s="51" t="str">
        <f>IF($F28&gt;NORMA!$F$25,"NO CUMPLE","CUMPLE")</f>
        <v>NO CUMPLE</v>
      </c>
      <c r="AC28" s="51" t="str">
        <f>IF($K28&gt;NORMA!$E$26,"NO CUMPLE","CUMPLE")</f>
        <v>CUMPLE</v>
      </c>
      <c r="AD28" s="51" t="str">
        <f>IF($J28&gt;NORMA!$E$27,"NO CUMPLE","CUMPLE")</f>
        <v>CUMPLE</v>
      </c>
      <c r="AE28" s="51" t="str">
        <f>IF($G28&gt;NORMA!$E$28,"NO CUMPLE","CUMPLE")</f>
        <v>CUMPLE</v>
      </c>
      <c r="AF28" s="51" t="str">
        <f>IF($H28&gt;NORMA!$E$29,"NO CUMPLE","CUMPLE")</f>
        <v>CUMPLE</v>
      </c>
      <c r="AG28" s="51" t="str">
        <f>IF($O28&gt;NORMA!$E$30,"NO CUMPLE","CUMPLE")</f>
        <v>CUMPLE</v>
      </c>
      <c r="AH28" s="51" t="str">
        <f>IF(AND($N28&gt;=NORMA!$Q$18, $N28&lt;=NORMA!$S$18),"CUMPLE","NO CUMPLE")</f>
        <v>NO CUMPLE</v>
      </c>
      <c r="AI28" s="51" t="str">
        <f>IF($I28&gt;NORMA!$E$32,"NO CUMPLE","CUMPLE")</f>
        <v>CUMPLE</v>
      </c>
    </row>
    <row r="29" spans="1:35" ht="14.25" customHeight="1" x14ac:dyDescent="0.35">
      <c r="A29" s="146" t="s">
        <v>76</v>
      </c>
      <c r="B29" s="147" t="s">
        <v>77</v>
      </c>
      <c r="C29" s="148">
        <v>40617</v>
      </c>
      <c r="D29" s="149">
        <v>0.39583333333333331</v>
      </c>
      <c r="E29" s="150">
        <v>1</v>
      </c>
      <c r="F29" s="147">
        <v>12.2</v>
      </c>
      <c r="G29" s="150">
        <v>2</v>
      </c>
      <c r="H29" s="150">
        <v>3.6</v>
      </c>
      <c r="I29" s="147">
        <v>0.09</v>
      </c>
      <c r="J29" s="147">
        <v>7.0000000000000007E-2</v>
      </c>
      <c r="K29" s="147">
        <v>1.2</v>
      </c>
      <c r="L29" s="147">
        <v>9.5100000000000004E-2</v>
      </c>
      <c r="M29" s="147">
        <v>8.1300000000000008</v>
      </c>
      <c r="N29" s="147">
        <v>5.45</v>
      </c>
      <c r="O29" s="153">
        <v>4</v>
      </c>
      <c r="P29" s="51" t="str">
        <f>IF($M29&lt;NORMA!$E$7,"NO CUMPLE","CUMPLE")</f>
        <v>CUMPLE</v>
      </c>
      <c r="Q29" s="51" t="str">
        <f>IF($E29&gt;NORMA!$E$8,"NO CUMPLE","CUMPLE")</f>
        <v>CUMPLE</v>
      </c>
      <c r="R29" s="51" t="str">
        <f>IF($F29&gt;NORMA!$E$9,"NO CUMPLE","CUMPLE")</f>
        <v>CUMPLE</v>
      </c>
      <c r="S29" s="51" t="str">
        <f>IF($K29&gt;NORMA!$E$10,"NO CUMPLE","CUMPLE")</f>
        <v>CUMPLE</v>
      </c>
      <c r="T29" s="51" t="str">
        <f>IF($J29&gt;NORMA!$E$11,"NO CUMPLE","CUMPLE")</f>
        <v>CUMPLE</v>
      </c>
      <c r="U29" s="51" t="str">
        <f>IF($G29&gt;NORMA!$E$12,"NO CUMPLE","CUMPLE")</f>
        <v>CUMPLE</v>
      </c>
      <c r="V29" s="51" t="str">
        <f>IF($H29&gt;SALITRE!$H$962,"NO CUMPLE","CUMPLE")</f>
        <v>CUMPLE</v>
      </c>
      <c r="W29" s="51" t="str">
        <f>IF($O29&gt;NORMA!$E$14,"NO CUMPLE","CUMPLE")</f>
        <v>CUMPLE</v>
      </c>
      <c r="X29" s="51" t="str">
        <f>IF(AND($N29&gt;=NORMA!$Q$4, $N29&lt;=NORMA!$R$4),"CUMPLE","NO CUMPLE")</f>
        <v>NO CUMPLE</v>
      </c>
      <c r="Y29" s="51" t="str">
        <f>IF($I29&gt;NORMA!$E$16,"NO CUMPLE","CUMPLE")</f>
        <v>CUMPLE</v>
      </c>
      <c r="Z29" s="51" t="str">
        <f>IF($M29&lt;NORMA!$E$23,"NO CUMPLE","CUMPLE")</f>
        <v>CUMPLE</v>
      </c>
      <c r="AA29" s="51" t="str">
        <f>IF($E29&gt;NORMA!$E$24,"NO CUMPLE","CUMPLE")</f>
        <v>CUMPLE</v>
      </c>
      <c r="AB29" s="51" t="str">
        <f>IF($F29&gt;NORMA!$F$25,"NO CUMPLE","CUMPLE")</f>
        <v>NO CUMPLE</v>
      </c>
      <c r="AC29" s="51" t="str">
        <f>IF($K29&gt;NORMA!$E$26,"NO CUMPLE","CUMPLE")</f>
        <v>CUMPLE</v>
      </c>
      <c r="AD29" s="51" t="str">
        <f>IF($J29&gt;NORMA!$E$27,"NO CUMPLE","CUMPLE")</f>
        <v>CUMPLE</v>
      </c>
      <c r="AE29" s="51" t="str">
        <f>IF($G29&gt;NORMA!$E$28,"NO CUMPLE","CUMPLE")</f>
        <v>CUMPLE</v>
      </c>
      <c r="AF29" s="51" t="str">
        <f>IF($H29&gt;NORMA!$E$29,"NO CUMPLE","CUMPLE")</f>
        <v>CUMPLE</v>
      </c>
      <c r="AG29" s="51" t="str">
        <f>IF($O29&gt;NORMA!$E$30,"NO CUMPLE","CUMPLE")</f>
        <v>CUMPLE</v>
      </c>
      <c r="AH29" s="51" t="str">
        <f>IF(AND($N29&gt;=NORMA!$Q$18, $N29&lt;=NORMA!$S$18),"CUMPLE","NO CUMPLE")</f>
        <v>NO CUMPLE</v>
      </c>
      <c r="AI29" s="51" t="str">
        <f>IF($I29&gt;NORMA!$E$32,"NO CUMPLE","CUMPLE")</f>
        <v>CUMPLE</v>
      </c>
    </row>
    <row r="30" spans="1:35" ht="14.25" customHeight="1" x14ac:dyDescent="0.35">
      <c r="A30" s="146" t="s">
        <v>76</v>
      </c>
      <c r="B30" s="147" t="s">
        <v>77</v>
      </c>
      <c r="C30" s="148">
        <v>40625</v>
      </c>
      <c r="D30" s="149">
        <v>0.25</v>
      </c>
      <c r="E30" s="150">
        <v>1</v>
      </c>
      <c r="F30" s="147">
        <v>9.4</v>
      </c>
      <c r="G30" s="147">
        <v>7</v>
      </c>
      <c r="H30" s="150">
        <v>3.6</v>
      </c>
      <c r="I30" s="147">
        <v>0.09</v>
      </c>
      <c r="J30" s="147">
        <v>0.06</v>
      </c>
      <c r="K30" s="147">
        <v>1.1000000000000001</v>
      </c>
      <c r="L30" s="147">
        <v>5.3600000000000002E-2</v>
      </c>
      <c r="M30" s="147">
        <v>7.87</v>
      </c>
      <c r="N30" s="147">
        <v>5.68</v>
      </c>
      <c r="O30" s="153">
        <v>23</v>
      </c>
      <c r="P30" s="51" t="str">
        <f>IF($M30&lt;NORMA!$E$7,"NO CUMPLE","CUMPLE")</f>
        <v>CUMPLE</v>
      </c>
      <c r="Q30" s="51" t="str">
        <f>IF($E30&gt;NORMA!$E$8,"NO CUMPLE","CUMPLE")</f>
        <v>CUMPLE</v>
      </c>
      <c r="R30" s="51" t="str">
        <f>IF($F30&gt;NORMA!$E$9,"NO CUMPLE","CUMPLE")</f>
        <v>CUMPLE</v>
      </c>
      <c r="S30" s="51" t="str">
        <f>IF($K30&gt;NORMA!$E$10,"NO CUMPLE","CUMPLE")</f>
        <v>CUMPLE</v>
      </c>
      <c r="T30" s="51" t="str">
        <f>IF($J30&gt;NORMA!$E$11,"NO CUMPLE","CUMPLE")</f>
        <v>CUMPLE</v>
      </c>
      <c r="U30" s="51" t="str">
        <f>IF($G30&gt;NORMA!$E$12,"NO CUMPLE","CUMPLE")</f>
        <v>CUMPLE</v>
      </c>
      <c r="V30" s="51" t="str">
        <f>IF($H30&gt;SALITRE!$H$962,"NO CUMPLE","CUMPLE")</f>
        <v>CUMPLE</v>
      </c>
      <c r="W30" s="51" t="str">
        <f>IF($O30&gt;NORMA!$E$14,"NO CUMPLE","CUMPLE")</f>
        <v>CUMPLE</v>
      </c>
      <c r="X30" s="51" t="str">
        <f>IF(AND($N30&gt;=NORMA!$Q$4, $N30&lt;=NORMA!$R$4),"CUMPLE","NO CUMPLE")</f>
        <v>NO CUMPLE</v>
      </c>
      <c r="Y30" s="51" t="str">
        <f>IF($I30&gt;NORMA!$E$16,"NO CUMPLE","CUMPLE")</f>
        <v>CUMPLE</v>
      </c>
      <c r="Z30" s="51" t="str">
        <f>IF($M30&lt;NORMA!$E$23,"NO CUMPLE","CUMPLE")</f>
        <v>CUMPLE</v>
      </c>
      <c r="AA30" s="51" t="str">
        <f>IF($E30&gt;NORMA!$E$24,"NO CUMPLE","CUMPLE")</f>
        <v>CUMPLE</v>
      </c>
      <c r="AB30" s="51" t="str">
        <f>IF($F30&gt;NORMA!$F$25,"NO CUMPLE","CUMPLE")</f>
        <v>CUMPLE</v>
      </c>
      <c r="AC30" s="51" t="str">
        <f>IF($K30&gt;NORMA!$E$26,"NO CUMPLE","CUMPLE")</f>
        <v>CUMPLE</v>
      </c>
      <c r="AD30" s="51" t="str">
        <f>IF($J30&gt;NORMA!$E$27,"NO CUMPLE","CUMPLE")</f>
        <v>CUMPLE</v>
      </c>
      <c r="AE30" s="51" t="str">
        <f>IF($G30&gt;NORMA!$E$28,"NO CUMPLE","CUMPLE")</f>
        <v>CUMPLE</v>
      </c>
      <c r="AF30" s="51" t="str">
        <f>IF($H30&gt;NORMA!$E$29,"NO CUMPLE","CUMPLE")</f>
        <v>CUMPLE</v>
      </c>
      <c r="AG30" s="51" t="str">
        <f>IF($O30&gt;NORMA!$E$30,"NO CUMPLE","CUMPLE")</f>
        <v>CUMPLE</v>
      </c>
      <c r="AH30" s="51" t="str">
        <f>IF(AND($N30&gt;=NORMA!$Q$18, $N30&lt;=NORMA!$S$18),"CUMPLE","NO CUMPLE")</f>
        <v>NO CUMPLE</v>
      </c>
      <c r="AI30" s="51" t="str">
        <f>IF($I30&gt;NORMA!$E$32,"NO CUMPLE","CUMPLE")</f>
        <v>CUMPLE</v>
      </c>
    </row>
    <row r="31" spans="1:35" ht="14.25" customHeight="1" x14ac:dyDescent="0.35">
      <c r="A31" s="146" t="s">
        <v>76</v>
      </c>
      <c r="B31" s="147" t="s">
        <v>77</v>
      </c>
      <c r="C31" s="148">
        <v>40638</v>
      </c>
      <c r="D31" s="149">
        <v>0.52083333333333337</v>
      </c>
      <c r="E31" s="150">
        <v>1</v>
      </c>
      <c r="F31" s="147">
        <v>9.5</v>
      </c>
      <c r="G31" s="147">
        <v>2</v>
      </c>
      <c r="H31" s="150">
        <v>3.6</v>
      </c>
      <c r="I31" s="147">
        <v>0.13</v>
      </c>
      <c r="J31" s="147">
        <v>0.08</v>
      </c>
      <c r="K31" s="147">
        <v>1.2</v>
      </c>
      <c r="L31" s="147">
        <v>3.6700000000000003E-2</v>
      </c>
      <c r="M31" s="147">
        <v>7.9</v>
      </c>
      <c r="N31" s="147">
        <v>6.26</v>
      </c>
      <c r="O31" s="153">
        <v>9</v>
      </c>
      <c r="P31" s="51" t="str">
        <f>IF($M31&lt;NORMA!$E$7,"NO CUMPLE","CUMPLE")</f>
        <v>CUMPLE</v>
      </c>
      <c r="Q31" s="51" t="str">
        <f>IF($E31&gt;NORMA!$E$8,"NO CUMPLE","CUMPLE")</f>
        <v>CUMPLE</v>
      </c>
      <c r="R31" s="51" t="str">
        <f>IF($F31&gt;NORMA!$E$9,"NO CUMPLE","CUMPLE")</f>
        <v>CUMPLE</v>
      </c>
      <c r="S31" s="51" t="str">
        <f>IF($K31&gt;NORMA!$E$10,"NO CUMPLE","CUMPLE")</f>
        <v>CUMPLE</v>
      </c>
      <c r="T31" s="51" t="str">
        <f>IF($J31&gt;NORMA!$E$11,"NO CUMPLE","CUMPLE")</f>
        <v>CUMPLE</v>
      </c>
      <c r="U31" s="51" t="str">
        <f>IF($G31&gt;NORMA!$E$12,"NO CUMPLE","CUMPLE")</f>
        <v>CUMPLE</v>
      </c>
      <c r="V31" s="51" t="str">
        <f>IF($H31&gt;SALITRE!$H$962,"NO CUMPLE","CUMPLE")</f>
        <v>CUMPLE</v>
      </c>
      <c r="W31" s="51" t="str">
        <f>IF($O31&gt;NORMA!$E$14,"NO CUMPLE","CUMPLE")</f>
        <v>CUMPLE</v>
      </c>
      <c r="X31" s="51" t="str">
        <f>IF(AND($N31&gt;=NORMA!$Q$4, $N31&lt;=NORMA!$R$4),"CUMPLE","NO CUMPLE")</f>
        <v>CUMPLE</v>
      </c>
      <c r="Y31" s="51" t="str">
        <f>IF($I31&gt;NORMA!$E$16,"NO CUMPLE","CUMPLE")</f>
        <v>CUMPLE</v>
      </c>
      <c r="Z31" s="51" t="str">
        <f>IF($M31&lt;NORMA!$E$23,"NO CUMPLE","CUMPLE")</f>
        <v>CUMPLE</v>
      </c>
      <c r="AA31" s="51" t="str">
        <f>IF($E31&gt;NORMA!$E$24,"NO CUMPLE","CUMPLE")</f>
        <v>CUMPLE</v>
      </c>
      <c r="AB31" s="51" t="str">
        <f>IF($F31&gt;NORMA!$F$25,"NO CUMPLE","CUMPLE")</f>
        <v>CUMPLE</v>
      </c>
      <c r="AC31" s="51" t="str">
        <f>IF($K31&gt;NORMA!$E$26,"NO CUMPLE","CUMPLE")</f>
        <v>CUMPLE</v>
      </c>
      <c r="AD31" s="51" t="str">
        <f>IF($J31&gt;NORMA!$E$27,"NO CUMPLE","CUMPLE")</f>
        <v>CUMPLE</v>
      </c>
      <c r="AE31" s="51" t="str">
        <f>IF($G31&gt;NORMA!$E$28,"NO CUMPLE","CUMPLE")</f>
        <v>CUMPLE</v>
      </c>
      <c r="AF31" s="51" t="str">
        <f>IF($H31&gt;NORMA!$E$29,"NO CUMPLE","CUMPLE")</f>
        <v>CUMPLE</v>
      </c>
      <c r="AG31" s="51" t="str">
        <f>IF($O31&gt;NORMA!$E$30,"NO CUMPLE","CUMPLE")</f>
        <v>CUMPLE</v>
      </c>
      <c r="AH31" s="51" t="str">
        <f>IF(AND($N31&gt;=NORMA!$Q$18, $N31&lt;=NORMA!$S$18),"CUMPLE","NO CUMPLE")</f>
        <v>CUMPLE</v>
      </c>
      <c r="AI31" s="51" t="str">
        <f>IF($I31&gt;NORMA!$E$32,"NO CUMPLE","CUMPLE")</f>
        <v>CUMPLE</v>
      </c>
    </row>
    <row r="32" spans="1:35" ht="14.25" customHeight="1" x14ac:dyDescent="0.35">
      <c r="A32" s="146" t="s">
        <v>76</v>
      </c>
      <c r="B32" s="147" t="s">
        <v>77</v>
      </c>
      <c r="C32" s="148">
        <v>40681</v>
      </c>
      <c r="D32" s="149">
        <v>0.29166666666666669</v>
      </c>
      <c r="E32" s="150">
        <v>1</v>
      </c>
      <c r="F32" s="147">
        <v>3.5</v>
      </c>
      <c r="G32" s="147">
        <v>5</v>
      </c>
      <c r="H32" s="150">
        <v>3.6</v>
      </c>
      <c r="I32" s="147">
        <v>0.11</v>
      </c>
      <c r="J32" s="150">
        <v>0.04</v>
      </c>
      <c r="K32" s="154"/>
      <c r="L32" s="147">
        <v>0.17249999999999999</v>
      </c>
      <c r="M32" s="147">
        <v>7.99</v>
      </c>
      <c r="N32" s="147">
        <v>5.39</v>
      </c>
      <c r="O32" s="153">
        <v>23</v>
      </c>
      <c r="P32" s="51" t="str">
        <f>IF($M32&lt;NORMA!$E$7,"NO CUMPLE","CUMPLE")</f>
        <v>CUMPLE</v>
      </c>
      <c r="Q32" s="51" t="str">
        <f>IF($E32&gt;NORMA!$E$8,"NO CUMPLE","CUMPLE")</f>
        <v>CUMPLE</v>
      </c>
      <c r="R32" s="51" t="str">
        <f>IF($F32&gt;NORMA!$E$9,"NO CUMPLE","CUMPLE")</f>
        <v>CUMPLE</v>
      </c>
      <c r="S32" s="51" t="str">
        <f>IF($K32&gt;NORMA!$E$10,"NO CUMPLE","CUMPLE")</f>
        <v>CUMPLE</v>
      </c>
      <c r="T32" s="51" t="str">
        <f>IF($J32&gt;NORMA!$E$11,"NO CUMPLE","CUMPLE")</f>
        <v>CUMPLE</v>
      </c>
      <c r="U32" s="51" t="str">
        <f>IF($G32&gt;NORMA!$E$12,"NO CUMPLE","CUMPLE")</f>
        <v>CUMPLE</v>
      </c>
      <c r="V32" s="51" t="str">
        <f>IF($H32&gt;SALITRE!$H$962,"NO CUMPLE","CUMPLE")</f>
        <v>CUMPLE</v>
      </c>
      <c r="W32" s="51" t="str">
        <f>IF($O32&gt;NORMA!$E$14,"NO CUMPLE","CUMPLE")</f>
        <v>CUMPLE</v>
      </c>
      <c r="X32" s="51" t="str">
        <f>IF(AND($N32&gt;=NORMA!$Q$4, $N32&lt;=NORMA!$R$4),"CUMPLE","NO CUMPLE")</f>
        <v>NO CUMPLE</v>
      </c>
      <c r="Y32" s="51" t="str">
        <f>IF($I32&gt;NORMA!$E$16,"NO CUMPLE","CUMPLE")</f>
        <v>CUMPLE</v>
      </c>
      <c r="Z32" s="51" t="str">
        <f>IF($M32&lt;NORMA!$E$23,"NO CUMPLE","CUMPLE")</f>
        <v>CUMPLE</v>
      </c>
      <c r="AA32" s="51" t="str">
        <f>IF($E32&gt;NORMA!$E$24,"NO CUMPLE","CUMPLE")</f>
        <v>CUMPLE</v>
      </c>
      <c r="AB32" s="51" t="str">
        <f>IF($F32&gt;NORMA!$F$25,"NO CUMPLE","CUMPLE")</f>
        <v>CUMPLE</v>
      </c>
      <c r="AC32" s="51" t="str">
        <f>IF($K32&gt;NORMA!$E$26,"NO CUMPLE","CUMPLE")</f>
        <v>CUMPLE</v>
      </c>
      <c r="AD32" s="51" t="str">
        <f>IF($J32&gt;NORMA!$E$27,"NO CUMPLE","CUMPLE")</f>
        <v>CUMPLE</v>
      </c>
      <c r="AE32" s="51" t="str">
        <f>IF($G32&gt;NORMA!$E$28,"NO CUMPLE","CUMPLE")</f>
        <v>CUMPLE</v>
      </c>
      <c r="AF32" s="51" t="str">
        <f>IF($H32&gt;NORMA!$E$29,"NO CUMPLE","CUMPLE")</f>
        <v>CUMPLE</v>
      </c>
      <c r="AG32" s="51" t="str">
        <f>IF($O32&gt;NORMA!$E$30,"NO CUMPLE","CUMPLE")</f>
        <v>CUMPLE</v>
      </c>
      <c r="AH32" s="51" t="str">
        <f>IF(AND($N32&gt;=NORMA!$Q$18, $N32&lt;=NORMA!$S$18),"CUMPLE","NO CUMPLE")</f>
        <v>NO CUMPLE</v>
      </c>
      <c r="AI32" s="51" t="str">
        <f>IF($I32&gt;NORMA!$E$32,"NO CUMPLE","CUMPLE")</f>
        <v>CUMPLE</v>
      </c>
    </row>
    <row r="33" spans="1:35" ht="14.25" customHeight="1" x14ac:dyDescent="0.35">
      <c r="A33" s="146" t="s">
        <v>76</v>
      </c>
      <c r="B33" s="147" t="s">
        <v>77</v>
      </c>
      <c r="C33" s="148">
        <v>40694</v>
      </c>
      <c r="D33" s="149">
        <v>0.375</v>
      </c>
      <c r="E33" s="150">
        <v>1</v>
      </c>
      <c r="F33" s="150">
        <v>3</v>
      </c>
      <c r="G33" s="147">
        <v>7.5</v>
      </c>
      <c r="H33" s="147">
        <v>13</v>
      </c>
      <c r="I33" s="147">
        <v>0.11</v>
      </c>
      <c r="J33" s="147">
        <v>0.11</v>
      </c>
      <c r="K33" s="147">
        <v>1.31</v>
      </c>
      <c r="L33" s="147">
        <v>0.107</v>
      </c>
      <c r="M33" s="147">
        <v>7.33</v>
      </c>
      <c r="N33" s="147">
        <v>5.77</v>
      </c>
      <c r="O33" s="153">
        <v>93</v>
      </c>
      <c r="P33" s="51" t="str">
        <f>IF($M33&lt;NORMA!$E$7,"NO CUMPLE","CUMPLE")</f>
        <v>CUMPLE</v>
      </c>
      <c r="Q33" s="51" t="str">
        <f>IF($E33&gt;NORMA!$E$8,"NO CUMPLE","CUMPLE")</f>
        <v>CUMPLE</v>
      </c>
      <c r="R33" s="51" t="str">
        <f>IF($F33&gt;NORMA!$E$9,"NO CUMPLE","CUMPLE")</f>
        <v>CUMPLE</v>
      </c>
      <c r="S33" s="51" t="str">
        <f>IF($K33&gt;NORMA!$E$10,"NO CUMPLE","CUMPLE")</f>
        <v>CUMPLE</v>
      </c>
      <c r="T33" s="51" t="str">
        <f>IF($J33&gt;NORMA!$E$11,"NO CUMPLE","CUMPLE")</f>
        <v>CUMPLE</v>
      </c>
      <c r="U33" s="51" t="str">
        <f>IF($G33&gt;NORMA!$E$12,"NO CUMPLE","CUMPLE")</f>
        <v>CUMPLE</v>
      </c>
      <c r="V33" s="51" t="str">
        <f>IF($H33&gt;SALITRE!$H$962,"NO CUMPLE","CUMPLE")</f>
        <v>NO CUMPLE</v>
      </c>
      <c r="W33" s="51" t="str">
        <f>IF($O33&gt;NORMA!$E$14,"NO CUMPLE","CUMPLE")</f>
        <v>CUMPLE</v>
      </c>
      <c r="X33" s="51" t="str">
        <f>IF(AND($N33&gt;=NORMA!$Q$4, $N33&lt;=NORMA!$R$4),"CUMPLE","NO CUMPLE")</f>
        <v>NO CUMPLE</v>
      </c>
      <c r="Y33" s="51" t="str">
        <f>IF($I33&gt;NORMA!$E$16,"NO CUMPLE","CUMPLE")</f>
        <v>CUMPLE</v>
      </c>
      <c r="Z33" s="51" t="str">
        <f>IF($M33&lt;NORMA!$E$23,"NO CUMPLE","CUMPLE")</f>
        <v>CUMPLE</v>
      </c>
      <c r="AA33" s="51" t="str">
        <f>IF($E33&gt;NORMA!$E$24,"NO CUMPLE","CUMPLE")</f>
        <v>CUMPLE</v>
      </c>
      <c r="AB33" s="51" t="str">
        <f>IF($F33&gt;NORMA!$F$25,"NO CUMPLE","CUMPLE")</f>
        <v>CUMPLE</v>
      </c>
      <c r="AC33" s="51" t="str">
        <f>IF($K33&gt;NORMA!$E$26,"NO CUMPLE","CUMPLE")</f>
        <v>CUMPLE</v>
      </c>
      <c r="AD33" s="51" t="str">
        <f>IF($J33&gt;NORMA!$E$27,"NO CUMPLE","CUMPLE")</f>
        <v>CUMPLE</v>
      </c>
      <c r="AE33" s="51" t="str">
        <f>IF($G33&gt;NORMA!$E$28,"NO CUMPLE","CUMPLE")</f>
        <v>CUMPLE</v>
      </c>
      <c r="AF33" s="51" t="str">
        <f>IF($H33&gt;NORMA!$E$29,"NO CUMPLE","CUMPLE")</f>
        <v>NO CUMPLE</v>
      </c>
      <c r="AG33" s="51" t="str">
        <f>IF($O33&gt;NORMA!$E$30,"NO CUMPLE","CUMPLE")</f>
        <v>CUMPLE</v>
      </c>
      <c r="AH33" s="51" t="str">
        <f>IF(AND($N33&gt;=NORMA!$Q$18, $N33&lt;=NORMA!$S$18),"CUMPLE","NO CUMPLE")</f>
        <v>NO CUMPLE</v>
      </c>
      <c r="AI33" s="51" t="str">
        <f>IF($I33&gt;NORMA!$E$32,"NO CUMPLE","CUMPLE")</f>
        <v>CUMPLE</v>
      </c>
    </row>
    <row r="34" spans="1:35" ht="14.25" customHeight="1" x14ac:dyDescent="0.35">
      <c r="A34" s="146" t="s">
        <v>76</v>
      </c>
      <c r="B34" s="147" t="s">
        <v>77</v>
      </c>
      <c r="C34" s="148">
        <v>40707</v>
      </c>
      <c r="D34" s="149">
        <v>0.5</v>
      </c>
      <c r="E34" s="147">
        <v>1.1000000000000001</v>
      </c>
      <c r="F34" s="150">
        <v>3</v>
      </c>
      <c r="G34" s="150">
        <v>2</v>
      </c>
      <c r="H34" s="150">
        <v>3.6</v>
      </c>
      <c r="I34" s="147">
        <v>0.09</v>
      </c>
      <c r="J34" s="147">
        <v>0.09</v>
      </c>
      <c r="K34" s="147">
        <v>1.28</v>
      </c>
      <c r="L34" s="147">
        <v>8.2000000000000003E-2</v>
      </c>
      <c r="M34" s="147">
        <v>7.38</v>
      </c>
      <c r="N34" s="147">
        <v>6.59</v>
      </c>
      <c r="O34" s="153">
        <v>43</v>
      </c>
      <c r="P34" s="51" t="str">
        <f>IF($M34&lt;NORMA!$E$7,"NO CUMPLE","CUMPLE")</f>
        <v>CUMPLE</v>
      </c>
      <c r="Q34" s="51" t="str">
        <f>IF($E34&gt;NORMA!$E$8,"NO CUMPLE","CUMPLE")</f>
        <v>CUMPLE</v>
      </c>
      <c r="R34" s="51" t="str">
        <f>IF($F34&gt;NORMA!$E$9,"NO CUMPLE","CUMPLE")</f>
        <v>CUMPLE</v>
      </c>
      <c r="S34" s="51" t="str">
        <f>IF($K34&gt;NORMA!$E$10,"NO CUMPLE","CUMPLE")</f>
        <v>CUMPLE</v>
      </c>
      <c r="T34" s="51" t="str">
        <f>IF($J34&gt;NORMA!$E$11,"NO CUMPLE","CUMPLE")</f>
        <v>CUMPLE</v>
      </c>
      <c r="U34" s="51" t="str">
        <f>IF($G34&gt;NORMA!$E$12,"NO CUMPLE","CUMPLE")</f>
        <v>CUMPLE</v>
      </c>
      <c r="V34" s="51" t="str">
        <f>IF($H34&gt;SALITRE!$H$962,"NO CUMPLE","CUMPLE")</f>
        <v>CUMPLE</v>
      </c>
      <c r="W34" s="51" t="str">
        <f>IF($O34&gt;NORMA!$E$14,"NO CUMPLE","CUMPLE")</f>
        <v>CUMPLE</v>
      </c>
      <c r="X34" s="51" t="str">
        <f>IF(AND($N34&gt;=NORMA!$Q$4, $N34&lt;=NORMA!$R$4),"CUMPLE","NO CUMPLE")</f>
        <v>CUMPLE</v>
      </c>
      <c r="Y34" s="51" t="str">
        <f>IF($I34&gt;NORMA!$E$16,"NO CUMPLE","CUMPLE")</f>
        <v>CUMPLE</v>
      </c>
      <c r="Z34" s="51" t="str">
        <f>IF($M34&lt;NORMA!$E$23,"NO CUMPLE","CUMPLE")</f>
        <v>CUMPLE</v>
      </c>
      <c r="AA34" s="51" t="str">
        <f>IF($E34&gt;NORMA!$E$24,"NO CUMPLE","CUMPLE")</f>
        <v>CUMPLE</v>
      </c>
      <c r="AB34" s="51" t="str">
        <f>IF($F34&gt;NORMA!$F$25,"NO CUMPLE","CUMPLE")</f>
        <v>CUMPLE</v>
      </c>
      <c r="AC34" s="51" t="str">
        <f>IF($K34&gt;NORMA!$E$26,"NO CUMPLE","CUMPLE")</f>
        <v>CUMPLE</v>
      </c>
      <c r="AD34" s="51" t="str">
        <f>IF($J34&gt;NORMA!$E$27,"NO CUMPLE","CUMPLE")</f>
        <v>CUMPLE</v>
      </c>
      <c r="AE34" s="51" t="str">
        <f>IF($G34&gt;NORMA!$E$28,"NO CUMPLE","CUMPLE")</f>
        <v>CUMPLE</v>
      </c>
      <c r="AF34" s="51" t="str">
        <f>IF($H34&gt;NORMA!$E$29,"NO CUMPLE","CUMPLE")</f>
        <v>CUMPLE</v>
      </c>
      <c r="AG34" s="51" t="str">
        <f>IF($O34&gt;NORMA!$E$30,"NO CUMPLE","CUMPLE")</f>
        <v>CUMPLE</v>
      </c>
      <c r="AH34" s="51" t="str">
        <f>IF(AND($N34&gt;=NORMA!$Q$18, $N34&lt;=NORMA!$S$18),"CUMPLE","NO CUMPLE")</f>
        <v>CUMPLE</v>
      </c>
      <c r="AI34" s="51" t="str">
        <f>IF($I34&gt;NORMA!$E$32,"NO CUMPLE","CUMPLE")</f>
        <v>CUMPLE</v>
      </c>
    </row>
    <row r="35" spans="1:35" ht="14.25" customHeight="1" x14ac:dyDescent="0.35">
      <c r="A35" s="146" t="s">
        <v>76</v>
      </c>
      <c r="B35" s="147" t="s">
        <v>77</v>
      </c>
      <c r="C35" s="148">
        <v>40718</v>
      </c>
      <c r="D35" s="149">
        <v>0</v>
      </c>
      <c r="E35" s="150">
        <v>1</v>
      </c>
      <c r="F35" s="147">
        <v>15.8</v>
      </c>
      <c r="G35" s="150">
        <v>2</v>
      </c>
      <c r="H35" s="150">
        <v>3.6</v>
      </c>
      <c r="I35" s="147">
        <v>0.1</v>
      </c>
      <c r="J35" s="147">
        <v>0.13</v>
      </c>
      <c r="K35" s="147">
        <v>1.37</v>
      </c>
      <c r="L35" s="147">
        <v>5.8999999999999997E-2</v>
      </c>
      <c r="M35" s="147">
        <v>8.0299999999999994</v>
      </c>
      <c r="N35" s="147">
        <v>6.13</v>
      </c>
      <c r="O35" s="153">
        <v>43</v>
      </c>
      <c r="P35" s="51" t="str">
        <f>IF($M35&lt;NORMA!$E$7,"NO CUMPLE","CUMPLE")</f>
        <v>CUMPLE</v>
      </c>
      <c r="Q35" s="51" t="str">
        <f>IF($E35&gt;NORMA!$E$8,"NO CUMPLE","CUMPLE")</f>
        <v>CUMPLE</v>
      </c>
      <c r="R35" s="51" t="str">
        <f>IF($F35&gt;NORMA!$E$9,"NO CUMPLE","CUMPLE")</f>
        <v>CUMPLE</v>
      </c>
      <c r="S35" s="51" t="str">
        <f>IF($K35&gt;NORMA!$E$10,"NO CUMPLE","CUMPLE")</f>
        <v>CUMPLE</v>
      </c>
      <c r="T35" s="51" t="str">
        <f>IF($J35&gt;NORMA!$E$11,"NO CUMPLE","CUMPLE")</f>
        <v>CUMPLE</v>
      </c>
      <c r="U35" s="51" t="str">
        <f>IF($G35&gt;NORMA!$E$12,"NO CUMPLE","CUMPLE")</f>
        <v>CUMPLE</v>
      </c>
      <c r="V35" s="51" t="str">
        <f>IF($H35&gt;SALITRE!$H$962,"NO CUMPLE","CUMPLE")</f>
        <v>CUMPLE</v>
      </c>
      <c r="W35" s="51" t="str">
        <f>IF($O35&gt;NORMA!$E$14,"NO CUMPLE","CUMPLE")</f>
        <v>CUMPLE</v>
      </c>
      <c r="X35" s="51" t="str">
        <f>IF(AND($N35&gt;=NORMA!$Q$4, $N35&lt;=NORMA!$R$4),"CUMPLE","NO CUMPLE")</f>
        <v>CUMPLE</v>
      </c>
      <c r="Y35" s="51" t="str">
        <f>IF($I35&gt;NORMA!$E$16,"NO CUMPLE","CUMPLE")</f>
        <v>CUMPLE</v>
      </c>
      <c r="Z35" s="51" t="str">
        <f>IF($M35&lt;NORMA!$E$23,"NO CUMPLE","CUMPLE")</f>
        <v>CUMPLE</v>
      </c>
      <c r="AA35" s="51" t="str">
        <f>IF($E35&gt;NORMA!$E$24,"NO CUMPLE","CUMPLE")</f>
        <v>CUMPLE</v>
      </c>
      <c r="AB35" s="51" t="str">
        <f>IF($F35&gt;NORMA!$F$25,"NO CUMPLE","CUMPLE")</f>
        <v>NO CUMPLE</v>
      </c>
      <c r="AC35" s="51" t="str">
        <f>IF($K35&gt;NORMA!$E$26,"NO CUMPLE","CUMPLE")</f>
        <v>CUMPLE</v>
      </c>
      <c r="AD35" s="51" t="str">
        <f>IF($J35&gt;NORMA!$E$27,"NO CUMPLE","CUMPLE")</f>
        <v>CUMPLE</v>
      </c>
      <c r="AE35" s="51" t="str">
        <f>IF($G35&gt;NORMA!$E$28,"NO CUMPLE","CUMPLE")</f>
        <v>CUMPLE</v>
      </c>
      <c r="AF35" s="51" t="str">
        <f>IF($H35&gt;NORMA!$E$29,"NO CUMPLE","CUMPLE")</f>
        <v>CUMPLE</v>
      </c>
      <c r="AG35" s="51" t="str">
        <f>IF($O35&gt;NORMA!$E$30,"NO CUMPLE","CUMPLE")</f>
        <v>CUMPLE</v>
      </c>
      <c r="AH35" s="51" t="str">
        <f>IF(AND($N35&gt;=NORMA!$Q$18, $N35&lt;=NORMA!$S$18),"CUMPLE","NO CUMPLE")</f>
        <v>CUMPLE</v>
      </c>
      <c r="AI35" s="51" t="str">
        <f>IF($I35&gt;NORMA!$E$32,"NO CUMPLE","CUMPLE")</f>
        <v>CUMPLE</v>
      </c>
    </row>
    <row r="36" spans="1:35" ht="14.25" customHeight="1" x14ac:dyDescent="0.35">
      <c r="A36" s="146" t="s">
        <v>76</v>
      </c>
      <c r="B36" s="147" t="s">
        <v>77</v>
      </c>
      <c r="C36" s="148">
        <v>40733</v>
      </c>
      <c r="D36" s="149">
        <v>0.29166666666666669</v>
      </c>
      <c r="E36" s="150">
        <v>1</v>
      </c>
      <c r="F36" s="147">
        <v>14.5</v>
      </c>
      <c r="G36" s="150">
        <v>2</v>
      </c>
      <c r="H36" s="150">
        <v>3.6</v>
      </c>
      <c r="I36" s="147">
        <v>0.1</v>
      </c>
      <c r="J36" s="147">
        <v>0.08</v>
      </c>
      <c r="K36" s="147">
        <v>1.38</v>
      </c>
      <c r="L36" s="147">
        <v>4.9000000000000002E-2</v>
      </c>
      <c r="M36" s="147">
        <v>7.44</v>
      </c>
      <c r="N36" s="147">
        <v>6.44</v>
      </c>
      <c r="O36" s="153">
        <v>230</v>
      </c>
      <c r="P36" s="51" t="str">
        <f>IF($M36&lt;NORMA!$E$7,"NO CUMPLE","CUMPLE")</f>
        <v>CUMPLE</v>
      </c>
      <c r="Q36" s="51" t="str">
        <f>IF($E36&gt;NORMA!$E$8,"NO CUMPLE","CUMPLE")</f>
        <v>CUMPLE</v>
      </c>
      <c r="R36" s="51" t="str">
        <f>IF($F36&gt;NORMA!$E$9,"NO CUMPLE","CUMPLE")</f>
        <v>CUMPLE</v>
      </c>
      <c r="S36" s="51" t="str">
        <f>IF($K36&gt;NORMA!$E$10,"NO CUMPLE","CUMPLE")</f>
        <v>CUMPLE</v>
      </c>
      <c r="T36" s="51" t="str">
        <f>IF($J36&gt;NORMA!$E$11,"NO CUMPLE","CUMPLE")</f>
        <v>CUMPLE</v>
      </c>
      <c r="U36" s="51" t="str">
        <f>IF($G36&gt;NORMA!$E$12,"NO CUMPLE","CUMPLE")</f>
        <v>CUMPLE</v>
      </c>
      <c r="V36" s="51" t="str">
        <f>IF($H36&gt;SALITRE!$H$962,"NO CUMPLE","CUMPLE")</f>
        <v>CUMPLE</v>
      </c>
      <c r="W36" s="51" t="str">
        <f>IF($O36&gt;NORMA!$E$14,"NO CUMPLE","CUMPLE")</f>
        <v>CUMPLE</v>
      </c>
      <c r="X36" s="51" t="str">
        <f>IF(AND($N36&gt;=NORMA!$Q$4, $N36&lt;=NORMA!$R$4),"CUMPLE","NO CUMPLE")</f>
        <v>CUMPLE</v>
      </c>
      <c r="Y36" s="51" t="str">
        <f>IF($I36&gt;NORMA!$E$16,"NO CUMPLE","CUMPLE")</f>
        <v>CUMPLE</v>
      </c>
      <c r="Z36" s="51" t="str">
        <f>IF($M36&lt;NORMA!$E$23,"NO CUMPLE","CUMPLE")</f>
        <v>CUMPLE</v>
      </c>
      <c r="AA36" s="51" t="str">
        <f>IF($E36&gt;NORMA!$E$24,"NO CUMPLE","CUMPLE")</f>
        <v>CUMPLE</v>
      </c>
      <c r="AB36" s="51" t="str">
        <f>IF($F36&gt;NORMA!$F$25,"NO CUMPLE","CUMPLE")</f>
        <v>NO CUMPLE</v>
      </c>
      <c r="AC36" s="51" t="str">
        <f>IF($K36&gt;NORMA!$E$26,"NO CUMPLE","CUMPLE")</f>
        <v>CUMPLE</v>
      </c>
      <c r="AD36" s="51" t="str">
        <f>IF($J36&gt;NORMA!$E$27,"NO CUMPLE","CUMPLE")</f>
        <v>CUMPLE</v>
      </c>
      <c r="AE36" s="51" t="str">
        <f>IF($G36&gt;NORMA!$E$28,"NO CUMPLE","CUMPLE")</f>
        <v>CUMPLE</v>
      </c>
      <c r="AF36" s="51" t="str">
        <f>IF($H36&gt;NORMA!$E$29,"NO CUMPLE","CUMPLE")</f>
        <v>CUMPLE</v>
      </c>
      <c r="AG36" s="51" t="str">
        <f>IF($O36&gt;NORMA!$E$30,"NO CUMPLE","CUMPLE")</f>
        <v>CUMPLE</v>
      </c>
      <c r="AH36" s="51" t="str">
        <f>IF(AND($N36&gt;=NORMA!$Q$18, $N36&lt;=NORMA!$S$18),"CUMPLE","NO CUMPLE")</f>
        <v>CUMPLE</v>
      </c>
      <c r="AI36" s="51" t="str">
        <f>IF($I36&gt;NORMA!$E$32,"NO CUMPLE","CUMPLE")</f>
        <v>CUMPLE</v>
      </c>
    </row>
    <row r="37" spans="1:35" ht="14.25" customHeight="1" x14ac:dyDescent="0.35">
      <c r="A37" s="146" t="s">
        <v>76</v>
      </c>
      <c r="B37" s="147" t="s">
        <v>77</v>
      </c>
      <c r="C37" s="148">
        <v>40747</v>
      </c>
      <c r="D37" s="149">
        <v>0.54166666666666663</v>
      </c>
      <c r="E37" s="150">
        <v>1</v>
      </c>
      <c r="F37" s="150">
        <v>3</v>
      </c>
      <c r="G37" s="147">
        <v>4</v>
      </c>
      <c r="H37" s="147">
        <v>1.7</v>
      </c>
      <c r="I37" s="147">
        <v>0.17</v>
      </c>
      <c r="J37" s="147">
        <v>0.18</v>
      </c>
      <c r="K37" s="147">
        <v>1.85</v>
      </c>
      <c r="L37" s="147">
        <v>3.6999999999999998E-2</v>
      </c>
      <c r="M37" s="147">
        <v>7.45</v>
      </c>
      <c r="N37" s="147">
        <v>6.72</v>
      </c>
      <c r="O37" s="153">
        <v>230</v>
      </c>
      <c r="P37" s="51" t="str">
        <f>IF($M37&lt;NORMA!$E$7,"NO CUMPLE","CUMPLE")</f>
        <v>CUMPLE</v>
      </c>
      <c r="Q37" s="51" t="str">
        <f>IF($E37&gt;NORMA!$E$8,"NO CUMPLE","CUMPLE")</f>
        <v>CUMPLE</v>
      </c>
      <c r="R37" s="51" t="str">
        <f>IF($F37&gt;NORMA!$E$9,"NO CUMPLE","CUMPLE")</f>
        <v>CUMPLE</v>
      </c>
      <c r="S37" s="51" t="str">
        <f>IF($K37&gt;NORMA!$E$10,"NO CUMPLE","CUMPLE")</f>
        <v>CUMPLE</v>
      </c>
      <c r="T37" s="51" t="str">
        <f>IF($J37&gt;NORMA!$E$11,"NO CUMPLE","CUMPLE")</f>
        <v>CUMPLE</v>
      </c>
      <c r="U37" s="51" t="str">
        <f>IF($G37&gt;NORMA!$E$12,"NO CUMPLE","CUMPLE")</f>
        <v>CUMPLE</v>
      </c>
      <c r="V37" s="51" t="str">
        <f>IF($H37&gt;SALITRE!$H$962,"NO CUMPLE","CUMPLE")</f>
        <v>CUMPLE</v>
      </c>
      <c r="W37" s="51" t="str">
        <f>IF($O37&gt;NORMA!$E$14,"NO CUMPLE","CUMPLE")</f>
        <v>CUMPLE</v>
      </c>
      <c r="X37" s="51" t="str">
        <f>IF(AND($N37&gt;=NORMA!$Q$4, $N37&lt;=NORMA!$R$4),"CUMPLE","NO CUMPLE")</f>
        <v>CUMPLE</v>
      </c>
      <c r="Y37" s="51" t="str">
        <f>IF($I37&gt;NORMA!$E$16,"NO CUMPLE","CUMPLE")</f>
        <v>CUMPLE</v>
      </c>
      <c r="Z37" s="51" t="str">
        <f>IF($M37&lt;NORMA!$E$23,"NO CUMPLE","CUMPLE")</f>
        <v>CUMPLE</v>
      </c>
      <c r="AA37" s="51" t="str">
        <f>IF($E37&gt;NORMA!$E$24,"NO CUMPLE","CUMPLE")</f>
        <v>CUMPLE</v>
      </c>
      <c r="AB37" s="51" t="str">
        <f>IF($F37&gt;NORMA!$F$25,"NO CUMPLE","CUMPLE")</f>
        <v>CUMPLE</v>
      </c>
      <c r="AC37" s="51" t="str">
        <f>IF($K37&gt;NORMA!$E$26,"NO CUMPLE","CUMPLE")</f>
        <v>NO CUMPLE</v>
      </c>
      <c r="AD37" s="51" t="str">
        <f>IF($J37&gt;NORMA!$E$27,"NO CUMPLE","CUMPLE")</f>
        <v>CUMPLE</v>
      </c>
      <c r="AE37" s="51" t="str">
        <f>IF($G37&gt;NORMA!$E$28,"NO CUMPLE","CUMPLE")</f>
        <v>CUMPLE</v>
      </c>
      <c r="AF37" s="51" t="str">
        <f>IF($H37&gt;NORMA!$E$29,"NO CUMPLE","CUMPLE")</f>
        <v>CUMPLE</v>
      </c>
      <c r="AG37" s="51" t="str">
        <f>IF($O37&gt;NORMA!$E$30,"NO CUMPLE","CUMPLE")</f>
        <v>CUMPLE</v>
      </c>
      <c r="AH37" s="51" t="str">
        <f>IF(AND($N37&gt;=NORMA!$Q$18, $N37&lt;=NORMA!$S$18),"CUMPLE","NO CUMPLE")</f>
        <v>CUMPLE</v>
      </c>
      <c r="AI37" s="51" t="str">
        <f>IF($I37&gt;NORMA!$E$32,"NO CUMPLE","CUMPLE")</f>
        <v>CUMPLE</v>
      </c>
    </row>
    <row r="38" spans="1:35" ht="14.25" customHeight="1" x14ac:dyDescent="0.35">
      <c r="A38" s="146" t="s">
        <v>76</v>
      </c>
      <c r="B38" s="147" t="s">
        <v>77</v>
      </c>
      <c r="C38" s="148">
        <v>40758</v>
      </c>
      <c r="D38" s="149">
        <v>4.1666666666666664E-2</v>
      </c>
      <c r="E38" s="150">
        <v>1</v>
      </c>
      <c r="F38" s="147">
        <v>4.3</v>
      </c>
      <c r="G38" s="147">
        <v>4</v>
      </c>
      <c r="H38" s="150">
        <v>3.6</v>
      </c>
      <c r="I38" s="147">
        <v>0.08</v>
      </c>
      <c r="J38" s="147">
        <v>0.18</v>
      </c>
      <c r="K38" s="147">
        <v>1.39</v>
      </c>
      <c r="L38" s="147">
        <v>3.5999999999999997E-2</v>
      </c>
      <c r="M38" s="147">
        <v>7.34</v>
      </c>
      <c r="N38" s="147">
        <v>6.4</v>
      </c>
      <c r="O38" s="153">
        <v>930</v>
      </c>
      <c r="P38" s="51" t="str">
        <f>IF($M38&lt;NORMA!$E$7,"NO CUMPLE","CUMPLE")</f>
        <v>CUMPLE</v>
      </c>
      <c r="Q38" s="51" t="str">
        <f>IF($E38&gt;NORMA!$E$8,"NO CUMPLE","CUMPLE")</f>
        <v>CUMPLE</v>
      </c>
      <c r="R38" s="51" t="str">
        <f>IF($F38&gt;NORMA!$E$9,"NO CUMPLE","CUMPLE")</f>
        <v>CUMPLE</v>
      </c>
      <c r="S38" s="51" t="str">
        <f>IF($K38&gt;NORMA!$E$10,"NO CUMPLE","CUMPLE")</f>
        <v>CUMPLE</v>
      </c>
      <c r="T38" s="51" t="str">
        <f>IF($J38&gt;NORMA!$E$11,"NO CUMPLE","CUMPLE")</f>
        <v>CUMPLE</v>
      </c>
      <c r="U38" s="51" t="str">
        <f>IF($G38&gt;NORMA!$E$12,"NO CUMPLE","CUMPLE")</f>
        <v>CUMPLE</v>
      </c>
      <c r="V38" s="51" t="str">
        <f>IF($H38&gt;SALITRE!$H$962,"NO CUMPLE","CUMPLE")</f>
        <v>CUMPLE</v>
      </c>
      <c r="W38" s="51" t="str">
        <f>IF($O38&gt;NORMA!$E$14,"NO CUMPLE","CUMPLE")</f>
        <v>CUMPLE</v>
      </c>
      <c r="X38" s="51" t="str">
        <f>IF(AND($N38&gt;=NORMA!$Q$4, $N38&lt;=NORMA!$R$4),"CUMPLE","NO CUMPLE")</f>
        <v>CUMPLE</v>
      </c>
      <c r="Y38" s="51" t="str">
        <f>IF($I38&gt;NORMA!$E$16,"NO CUMPLE","CUMPLE")</f>
        <v>CUMPLE</v>
      </c>
      <c r="Z38" s="51" t="str">
        <f>IF($M38&lt;NORMA!$E$23,"NO CUMPLE","CUMPLE")</f>
        <v>CUMPLE</v>
      </c>
      <c r="AA38" s="51" t="str">
        <f>IF($E38&gt;NORMA!$E$24,"NO CUMPLE","CUMPLE")</f>
        <v>CUMPLE</v>
      </c>
      <c r="AB38" s="51" t="str">
        <f>IF($F38&gt;NORMA!$F$25,"NO CUMPLE","CUMPLE")</f>
        <v>CUMPLE</v>
      </c>
      <c r="AC38" s="51" t="str">
        <f>IF($K38&gt;NORMA!$E$26,"NO CUMPLE","CUMPLE")</f>
        <v>CUMPLE</v>
      </c>
      <c r="AD38" s="51" t="str">
        <f>IF($J38&gt;NORMA!$E$27,"NO CUMPLE","CUMPLE")</f>
        <v>CUMPLE</v>
      </c>
      <c r="AE38" s="51" t="str">
        <f>IF($G38&gt;NORMA!$E$28,"NO CUMPLE","CUMPLE")</f>
        <v>CUMPLE</v>
      </c>
      <c r="AF38" s="51" t="str">
        <f>IF($H38&gt;NORMA!$E$29,"NO CUMPLE","CUMPLE")</f>
        <v>CUMPLE</v>
      </c>
      <c r="AG38" s="51" t="str">
        <f>IF($O38&gt;NORMA!$E$30,"NO CUMPLE","CUMPLE")</f>
        <v>CUMPLE</v>
      </c>
      <c r="AH38" s="51" t="str">
        <f>IF(AND($N38&gt;=NORMA!$Q$18, $N38&lt;=NORMA!$S$18),"CUMPLE","NO CUMPLE")</f>
        <v>CUMPLE</v>
      </c>
      <c r="AI38" s="51" t="str">
        <f>IF($I38&gt;NORMA!$E$32,"NO CUMPLE","CUMPLE")</f>
        <v>CUMPLE</v>
      </c>
    </row>
    <row r="39" spans="1:35" ht="14.25" customHeight="1" x14ac:dyDescent="0.35">
      <c r="A39" s="146" t="s">
        <v>76</v>
      </c>
      <c r="B39" s="147" t="s">
        <v>77</v>
      </c>
      <c r="C39" s="148">
        <v>40773</v>
      </c>
      <c r="D39" s="149">
        <v>0.125</v>
      </c>
      <c r="E39" s="147">
        <v>2.1</v>
      </c>
      <c r="F39" s="147">
        <v>16.899999999999999</v>
      </c>
      <c r="G39" s="147">
        <v>11</v>
      </c>
      <c r="H39" s="147">
        <v>33</v>
      </c>
      <c r="I39" s="147">
        <v>0.09</v>
      </c>
      <c r="J39" s="147">
        <v>0.25</v>
      </c>
      <c r="K39" s="147">
        <v>1.35</v>
      </c>
      <c r="L39" s="147">
        <v>4.2999999999999997E-2</v>
      </c>
      <c r="M39" s="147">
        <v>7.09</v>
      </c>
      <c r="N39" s="147">
        <v>6.65</v>
      </c>
      <c r="O39" s="153">
        <v>430</v>
      </c>
      <c r="P39" s="51" t="str">
        <f>IF($M39&lt;NORMA!$E$7,"NO CUMPLE","CUMPLE")</f>
        <v>CUMPLE</v>
      </c>
      <c r="Q39" s="51" t="str">
        <f>IF($E39&gt;NORMA!$E$8,"NO CUMPLE","CUMPLE")</f>
        <v>CUMPLE</v>
      </c>
      <c r="R39" s="51" t="str">
        <f>IF($F39&gt;NORMA!$E$9,"NO CUMPLE","CUMPLE")</f>
        <v>CUMPLE</v>
      </c>
      <c r="S39" s="51" t="str">
        <f>IF($K39&gt;NORMA!$E$10,"NO CUMPLE","CUMPLE")</f>
        <v>CUMPLE</v>
      </c>
      <c r="T39" s="51" t="str">
        <f>IF($J39&gt;NORMA!$E$11,"NO CUMPLE","CUMPLE")</f>
        <v>CUMPLE</v>
      </c>
      <c r="U39" s="51" t="str">
        <f>IF($G39&gt;NORMA!$E$12,"NO CUMPLE","CUMPLE")</f>
        <v>NO CUMPLE</v>
      </c>
      <c r="V39" s="51" t="str">
        <f>IF($H39&gt;SALITRE!$H$962,"NO CUMPLE","CUMPLE")</f>
        <v>NO CUMPLE</v>
      </c>
      <c r="W39" s="51" t="str">
        <f>IF($O39&gt;NORMA!$E$14,"NO CUMPLE","CUMPLE")</f>
        <v>CUMPLE</v>
      </c>
      <c r="X39" s="51" t="str">
        <f>IF(AND($N39&gt;=NORMA!$Q$4, $N39&lt;=NORMA!$R$4),"CUMPLE","NO CUMPLE")</f>
        <v>CUMPLE</v>
      </c>
      <c r="Y39" s="51" t="str">
        <f>IF($I39&gt;NORMA!$E$16,"NO CUMPLE","CUMPLE")</f>
        <v>CUMPLE</v>
      </c>
      <c r="Z39" s="51" t="str">
        <f>IF($M39&lt;NORMA!$E$23,"NO CUMPLE","CUMPLE")</f>
        <v>CUMPLE</v>
      </c>
      <c r="AA39" s="51" t="str">
        <f>IF($E39&gt;NORMA!$E$24,"NO CUMPLE","CUMPLE")</f>
        <v>CUMPLE</v>
      </c>
      <c r="AB39" s="51" t="str">
        <f>IF($F39&gt;NORMA!$F$25,"NO CUMPLE","CUMPLE")</f>
        <v>NO CUMPLE</v>
      </c>
      <c r="AC39" s="51" t="str">
        <f>IF($K39&gt;NORMA!$E$26,"NO CUMPLE","CUMPLE")</f>
        <v>CUMPLE</v>
      </c>
      <c r="AD39" s="51" t="str">
        <f>IF($J39&gt;NORMA!$E$27,"NO CUMPLE","CUMPLE")</f>
        <v>CUMPLE</v>
      </c>
      <c r="AE39" s="51" t="str">
        <f>IF($G39&gt;NORMA!$E$28,"NO CUMPLE","CUMPLE")</f>
        <v>NO CUMPLE</v>
      </c>
      <c r="AF39" s="51" t="str">
        <f>IF($H39&gt;NORMA!$E$29,"NO CUMPLE","CUMPLE")</f>
        <v>NO CUMPLE</v>
      </c>
      <c r="AG39" s="51" t="str">
        <f>IF($O39&gt;NORMA!$E$30,"NO CUMPLE","CUMPLE")</f>
        <v>CUMPLE</v>
      </c>
      <c r="AH39" s="51" t="str">
        <f>IF(AND($N39&gt;=NORMA!$Q$18, $N39&lt;=NORMA!$S$18),"CUMPLE","NO CUMPLE")</f>
        <v>CUMPLE</v>
      </c>
      <c r="AI39" s="51" t="str">
        <f>IF($I39&gt;NORMA!$E$32,"NO CUMPLE","CUMPLE")</f>
        <v>CUMPLE</v>
      </c>
    </row>
    <row r="40" spans="1:35" ht="14.25" customHeight="1" x14ac:dyDescent="0.35">
      <c r="A40" s="146" t="s">
        <v>76</v>
      </c>
      <c r="B40" s="147" t="s">
        <v>77</v>
      </c>
      <c r="C40" s="148">
        <v>40827</v>
      </c>
      <c r="D40" s="149">
        <v>0.52083333333333337</v>
      </c>
      <c r="E40" s="147">
        <v>1.3</v>
      </c>
      <c r="F40" s="147">
        <v>8.8000000000000007</v>
      </c>
      <c r="G40" s="147">
        <v>4</v>
      </c>
      <c r="H40" s="150">
        <v>3.6</v>
      </c>
      <c r="I40" s="147">
        <v>1.72</v>
      </c>
      <c r="J40" s="147">
        <v>0.25</v>
      </c>
      <c r="K40" s="147">
        <v>1.38</v>
      </c>
      <c r="L40" s="147">
        <v>0.02</v>
      </c>
      <c r="M40" s="147">
        <v>7.15</v>
      </c>
      <c r="N40" s="147">
        <v>7.29</v>
      </c>
      <c r="O40" s="153">
        <v>930</v>
      </c>
      <c r="P40" s="51" t="str">
        <f>IF($M40&lt;NORMA!$E$7,"NO CUMPLE","CUMPLE")</f>
        <v>CUMPLE</v>
      </c>
      <c r="Q40" s="51" t="str">
        <f>IF($E40&gt;NORMA!$E$8,"NO CUMPLE","CUMPLE")</f>
        <v>CUMPLE</v>
      </c>
      <c r="R40" s="51" t="str">
        <f>IF($F40&gt;NORMA!$E$9,"NO CUMPLE","CUMPLE")</f>
        <v>CUMPLE</v>
      </c>
      <c r="S40" s="51" t="str">
        <f>IF($K40&gt;NORMA!$E$10,"NO CUMPLE","CUMPLE")</f>
        <v>CUMPLE</v>
      </c>
      <c r="T40" s="51" t="str">
        <f>IF($J40&gt;NORMA!$E$11,"NO CUMPLE","CUMPLE")</f>
        <v>CUMPLE</v>
      </c>
      <c r="U40" s="51" t="str">
        <f>IF($G40&gt;NORMA!$E$12,"NO CUMPLE","CUMPLE")</f>
        <v>CUMPLE</v>
      </c>
      <c r="V40" s="51" t="str">
        <f>IF($H40&gt;SALITRE!$H$962,"NO CUMPLE","CUMPLE")</f>
        <v>CUMPLE</v>
      </c>
      <c r="W40" s="51" t="str">
        <f>IF($O40&gt;NORMA!$E$14,"NO CUMPLE","CUMPLE")</f>
        <v>CUMPLE</v>
      </c>
      <c r="X40" s="51" t="str">
        <f>IF(AND($N40&gt;=NORMA!$Q$4, $N40&lt;=NORMA!$R$4),"CUMPLE","NO CUMPLE")</f>
        <v>CUMPLE</v>
      </c>
      <c r="Y40" s="51" t="str">
        <f>IF($I40&gt;NORMA!$E$16,"NO CUMPLE","CUMPLE")</f>
        <v>NO CUMPLE</v>
      </c>
      <c r="Z40" s="51" t="str">
        <f>IF($M40&lt;NORMA!$E$23,"NO CUMPLE","CUMPLE")</f>
        <v>CUMPLE</v>
      </c>
      <c r="AA40" s="51" t="str">
        <f>IF($E40&gt;NORMA!$E$24,"NO CUMPLE","CUMPLE")</f>
        <v>CUMPLE</v>
      </c>
      <c r="AB40" s="51" t="str">
        <f>IF($F40&gt;NORMA!$F$25,"NO CUMPLE","CUMPLE")</f>
        <v>CUMPLE</v>
      </c>
      <c r="AC40" s="51" t="str">
        <f>IF($K40&gt;NORMA!$E$26,"NO CUMPLE","CUMPLE")</f>
        <v>CUMPLE</v>
      </c>
      <c r="AD40" s="51" t="str">
        <f>IF($J40&gt;NORMA!$E$27,"NO CUMPLE","CUMPLE")</f>
        <v>CUMPLE</v>
      </c>
      <c r="AE40" s="51" t="str">
        <f>IF($G40&gt;NORMA!$E$28,"NO CUMPLE","CUMPLE")</f>
        <v>CUMPLE</v>
      </c>
      <c r="AF40" s="51" t="str">
        <f>IF($H40&gt;NORMA!$E$29,"NO CUMPLE","CUMPLE")</f>
        <v>CUMPLE</v>
      </c>
      <c r="AG40" s="51" t="str">
        <f>IF($O40&gt;NORMA!$E$30,"NO CUMPLE","CUMPLE")</f>
        <v>CUMPLE</v>
      </c>
      <c r="AH40" s="51" t="str">
        <f>IF(AND($N40&gt;=NORMA!$Q$18, $N40&lt;=NORMA!$S$18),"CUMPLE","NO CUMPLE")</f>
        <v>CUMPLE</v>
      </c>
      <c r="AI40" s="51" t="str">
        <f>IF($I40&gt;NORMA!$E$32,"NO CUMPLE","CUMPLE")</f>
        <v>NO CUMPLE</v>
      </c>
    </row>
    <row r="41" spans="1:35" ht="14.25" customHeight="1" x14ac:dyDescent="0.35">
      <c r="A41" s="146" t="s">
        <v>76</v>
      </c>
      <c r="B41" s="147" t="s">
        <v>77</v>
      </c>
      <c r="C41" s="148">
        <v>40844</v>
      </c>
      <c r="D41" s="149">
        <v>0.5625</v>
      </c>
      <c r="E41" s="150">
        <v>1</v>
      </c>
      <c r="F41" s="150">
        <v>3</v>
      </c>
      <c r="G41" s="147">
        <v>3</v>
      </c>
      <c r="H41" s="150">
        <v>3.6</v>
      </c>
      <c r="I41" s="155">
        <v>0.16</v>
      </c>
      <c r="J41" s="147">
        <v>0.06</v>
      </c>
      <c r="K41" s="147">
        <v>1.75</v>
      </c>
      <c r="L41" s="147">
        <v>0.1</v>
      </c>
      <c r="M41" s="147">
        <v>7.44</v>
      </c>
      <c r="N41" s="147">
        <v>6</v>
      </c>
      <c r="O41" s="153">
        <v>9</v>
      </c>
      <c r="P41" s="51" t="str">
        <f>IF($M41&lt;NORMA!$E$7,"NO CUMPLE","CUMPLE")</f>
        <v>CUMPLE</v>
      </c>
      <c r="Q41" s="51" t="str">
        <f>IF($E41&gt;NORMA!$E$8,"NO CUMPLE","CUMPLE")</f>
        <v>CUMPLE</v>
      </c>
      <c r="R41" s="51" t="str">
        <f>IF($F41&gt;NORMA!$E$9,"NO CUMPLE","CUMPLE")</f>
        <v>CUMPLE</v>
      </c>
      <c r="S41" s="51" t="str">
        <f>IF($K41&gt;NORMA!$E$10,"NO CUMPLE","CUMPLE")</f>
        <v>CUMPLE</v>
      </c>
      <c r="T41" s="51" t="str">
        <f>IF($J41&gt;NORMA!$E$11,"NO CUMPLE","CUMPLE")</f>
        <v>CUMPLE</v>
      </c>
      <c r="U41" s="51" t="str">
        <f>IF($G41&gt;NORMA!$E$12,"NO CUMPLE","CUMPLE")</f>
        <v>CUMPLE</v>
      </c>
      <c r="V41" s="51" t="str">
        <f>IF($H41&gt;SALITRE!$H$962,"NO CUMPLE","CUMPLE")</f>
        <v>CUMPLE</v>
      </c>
      <c r="W41" s="51" t="str">
        <f>IF($O41&gt;NORMA!$E$14,"NO CUMPLE","CUMPLE")</f>
        <v>CUMPLE</v>
      </c>
      <c r="X41" s="51" t="str">
        <f>IF(AND($N41&gt;=NORMA!$Q$4, $N41&lt;=NORMA!$R$4),"CUMPLE","NO CUMPLE")</f>
        <v>CUMPLE</v>
      </c>
      <c r="Y41" s="51" t="str">
        <f>IF($I41&gt;NORMA!$E$16,"NO CUMPLE","CUMPLE")</f>
        <v>CUMPLE</v>
      </c>
      <c r="Z41" s="51" t="str">
        <f>IF($M41&lt;NORMA!$E$23,"NO CUMPLE","CUMPLE")</f>
        <v>CUMPLE</v>
      </c>
      <c r="AA41" s="51" t="str">
        <f>IF($E41&gt;NORMA!$E$24,"NO CUMPLE","CUMPLE")</f>
        <v>CUMPLE</v>
      </c>
      <c r="AB41" s="51" t="str">
        <f>IF($F41&gt;NORMA!$F$25,"NO CUMPLE","CUMPLE")</f>
        <v>CUMPLE</v>
      </c>
      <c r="AC41" s="51" t="str">
        <f>IF($K41&gt;NORMA!$E$26,"NO CUMPLE","CUMPLE")</f>
        <v>NO CUMPLE</v>
      </c>
      <c r="AD41" s="51" t="str">
        <f>IF($J41&gt;NORMA!$E$27,"NO CUMPLE","CUMPLE")</f>
        <v>CUMPLE</v>
      </c>
      <c r="AE41" s="51" t="str">
        <f>IF($G41&gt;NORMA!$E$28,"NO CUMPLE","CUMPLE")</f>
        <v>CUMPLE</v>
      </c>
      <c r="AF41" s="51" t="str">
        <f>IF($H41&gt;NORMA!$E$29,"NO CUMPLE","CUMPLE")</f>
        <v>CUMPLE</v>
      </c>
      <c r="AG41" s="51" t="str">
        <f>IF($O41&gt;NORMA!$E$30,"NO CUMPLE","CUMPLE")</f>
        <v>CUMPLE</v>
      </c>
      <c r="AH41" s="51" t="str">
        <f>IF(AND($N41&gt;=NORMA!$Q$18, $N41&lt;=NORMA!$S$18),"CUMPLE","NO CUMPLE")</f>
        <v>CUMPLE</v>
      </c>
      <c r="AI41" s="51" t="str">
        <f>IF($I41&gt;NORMA!$E$32,"NO CUMPLE","CUMPLE")</f>
        <v>CUMPLE</v>
      </c>
    </row>
    <row r="42" spans="1:35" ht="14.25" customHeight="1" x14ac:dyDescent="0.35">
      <c r="A42" s="146" t="s">
        <v>76</v>
      </c>
      <c r="B42" s="147" t="s">
        <v>77</v>
      </c>
      <c r="C42" s="148">
        <v>40858</v>
      </c>
      <c r="D42" s="149">
        <v>0.64583333333333337</v>
      </c>
      <c r="E42" s="147">
        <v>1.5</v>
      </c>
      <c r="F42" s="147">
        <v>17.399999999999999</v>
      </c>
      <c r="G42" s="150">
        <v>2</v>
      </c>
      <c r="H42" s="150">
        <v>3.6</v>
      </c>
      <c r="I42" s="147">
        <v>0.06</v>
      </c>
      <c r="J42" s="147">
        <v>0.08</v>
      </c>
      <c r="K42" s="147">
        <v>1.21</v>
      </c>
      <c r="L42" s="147">
        <v>7.5999999999999998E-2</v>
      </c>
      <c r="M42" s="147">
        <v>7.58</v>
      </c>
      <c r="N42" s="147">
        <v>6.74</v>
      </c>
      <c r="O42" s="153">
        <v>43</v>
      </c>
      <c r="P42" s="51" t="str">
        <f>IF($M42&lt;NORMA!$E$7,"NO CUMPLE","CUMPLE")</f>
        <v>CUMPLE</v>
      </c>
      <c r="Q42" s="51" t="str">
        <f>IF($E42&gt;NORMA!$E$8,"NO CUMPLE","CUMPLE")</f>
        <v>CUMPLE</v>
      </c>
      <c r="R42" s="51" t="str">
        <f>IF($F42&gt;NORMA!$E$9,"NO CUMPLE","CUMPLE")</f>
        <v>CUMPLE</v>
      </c>
      <c r="S42" s="51" t="str">
        <f>IF($K42&gt;NORMA!$E$10,"NO CUMPLE","CUMPLE")</f>
        <v>CUMPLE</v>
      </c>
      <c r="T42" s="51" t="str">
        <f>IF($J42&gt;NORMA!$E$11,"NO CUMPLE","CUMPLE")</f>
        <v>CUMPLE</v>
      </c>
      <c r="U42" s="51" t="str">
        <f>IF($G42&gt;NORMA!$E$12,"NO CUMPLE","CUMPLE")</f>
        <v>CUMPLE</v>
      </c>
      <c r="V42" s="51" t="str">
        <f>IF($H42&gt;SALITRE!$H$962,"NO CUMPLE","CUMPLE")</f>
        <v>CUMPLE</v>
      </c>
      <c r="W42" s="51" t="str">
        <f>IF($O42&gt;NORMA!$E$14,"NO CUMPLE","CUMPLE")</f>
        <v>CUMPLE</v>
      </c>
      <c r="X42" s="51" t="str">
        <f>IF(AND($N42&gt;=NORMA!$Q$4, $N42&lt;=NORMA!$R$4),"CUMPLE","NO CUMPLE")</f>
        <v>CUMPLE</v>
      </c>
      <c r="Y42" s="51" t="str">
        <f>IF($I42&gt;NORMA!$E$16,"NO CUMPLE","CUMPLE")</f>
        <v>CUMPLE</v>
      </c>
      <c r="Z42" s="51" t="str">
        <f>IF($M42&lt;NORMA!$E$23,"NO CUMPLE","CUMPLE")</f>
        <v>CUMPLE</v>
      </c>
      <c r="AA42" s="51" t="str">
        <f>IF($E42&gt;NORMA!$E$24,"NO CUMPLE","CUMPLE")</f>
        <v>CUMPLE</v>
      </c>
      <c r="AB42" s="51" t="str">
        <f>IF($F42&gt;NORMA!$F$25,"NO CUMPLE","CUMPLE")</f>
        <v>NO CUMPLE</v>
      </c>
      <c r="AC42" s="51" t="str">
        <f>IF($K42&gt;NORMA!$E$26,"NO CUMPLE","CUMPLE")</f>
        <v>CUMPLE</v>
      </c>
      <c r="AD42" s="51" t="str">
        <f>IF($J42&gt;NORMA!$E$27,"NO CUMPLE","CUMPLE")</f>
        <v>CUMPLE</v>
      </c>
      <c r="AE42" s="51" t="str">
        <f>IF($G42&gt;NORMA!$E$28,"NO CUMPLE","CUMPLE")</f>
        <v>CUMPLE</v>
      </c>
      <c r="AF42" s="51" t="str">
        <f>IF($H42&gt;NORMA!$E$29,"NO CUMPLE","CUMPLE")</f>
        <v>CUMPLE</v>
      </c>
      <c r="AG42" s="51" t="str">
        <f>IF($O42&gt;NORMA!$E$30,"NO CUMPLE","CUMPLE")</f>
        <v>CUMPLE</v>
      </c>
      <c r="AH42" s="51" t="str">
        <f>IF(AND($N42&gt;=NORMA!$Q$18, $N42&lt;=NORMA!$S$18),"CUMPLE","NO CUMPLE")</f>
        <v>CUMPLE</v>
      </c>
      <c r="AI42" s="51" t="str">
        <f>IF($I42&gt;NORMA!$E$32,"NO CUMPLE","CUMPLE")</f>
        <v>CUMPLE</v>
      </c>
    </row>
    <row r="43" spans="1:35" ht="14.25" customHeight="1" x14ac:dyDescent="0.35">
      <c r="A43" s="146" t="s">
        <v>76</v>
      </c>
      <c r="B43" s="147" t="s">
        <v>77</v>
      </c>
      <c r="C43" s="148">
        <v>40871</v>
      </c>
      <c r="D43" s="149">
        <v>0.375</v>
      </c>
      <c r="E43" s="150">
        <v>1</v>
      </c>
      <c r="F43" s="147">
        <v>6.5</v>
      </c>
      <c r="G43" s="150">
        <v>2</v>
      </c>
      <c r="H43" s="150">
        <v>3.6</v>
      </c>
      <c r="I43" s="147">
        <v>0.03</v>
      </c>
      <c r="J43" s="147">
        <v>0.1</v>
      </c>
      <c r="K43" s="147">
        <v>1.23</v>
      </c>
      <c r="L43" s="147">
        <v>0.28499999999999998</v>
      </c>
      <c r="M43" s="147">
        <v>7.73</v>
      </c>
      <c r="N43" s="147">
        <v>5.55</v>
      </c>
      <c r="O43" s="153">
        <v>93</v>
      </c>
      <c r="P43" s="51" t="str">
        <f>IF($M43&lt;NORMA!$E$7,"NO CUMPLE","CUMPLE")</f>
        <v>CUMPLE</v>
      </c>
      <c r="Q43" s="51" t="str">
        <f>IF($E43&gt;NORMA!$E$8,"NO CUMPLE","CUMPLE")</f>
        <v>CUMPLE</v>
      </c>
      <c r="R43" s="51" t="str">
        <f>IF($F43&gt;NORMA!$E$9,"NO CUMPLE","CUMPLE")</f>
        <v>CUMPLE</v>
      </c>
      <c r="S43" s="51" t="str">
        <f>IF($K43&gt;NORMA!$E$10,"NO CUMPLE","CUMPLE")</f>
        <v>CUMPLE</v>
      </c>
      <c r="T43" s="51" t="str">
        <f>IF($J43&gt;NORMA!$E$11,"NO CUMPLE","CUMPLE")</f>
        <v>CUMPLE</v>
      </c>
      <c r="U43" s="51" t="str">
        <f>IF($G43&gt;NORMA!$E$12,"NO CUMPLE","CUMPLE")</f>
        <v>CUMPLE</v>
      </c>
      <c r="V43" s="51" t="str">
        <f>IF($H43&gt;SALITRE!$H$962,"NO CUMPLE","CUMPLE")</f>
        <v>CUMPLE</v>
      </c>
      <c r="W43" s="51" t="str">
        <f>IF($O43&gt;NORMA!$E$14,"NO CUMPLE","CUMPLE")</f>
        <v>CUMPLE</v>
      </c>
      <c r="X43" s="51" t="str">
        <f>IF(AND($N43&gt;=NORMA!$Q$4, $N43&lt;=NORMA!$R$4),"CUMPLE","NO CUMPLE")</f>
        <v>NO CUMPLE</v>
      </c>
      <c r="Y43" s="51" t="str">
        <f>IF($I43&gt;NORMA!$E$16,"NO CUMPLE","CUMPLE")</f>
        <v>CUMPLE</v>
      </c>
      <c r="Z43" s="51" t="str">
        <f>IF($M43&lt;NORMA!$E$23,"NO CUMPLE","CUMPLE")</f>
        <v>CUMPLE</v>
      </c>
      <c r="AA43" s="51" t="str">
        <f>IF($E43&gt;NORMA!$E$24,"NO CUMPLE","CUMPLE")</f>
        <v>CUMPLE</v>
      </c>
      <c r="AB43" s="51" t="str">
        <f>IF($F43&gt;NORMA!$F$25,"NO CUMPLE","CUMPLE")</f>
        <v>CUMPLE</v>
      </c>
      <c r="AC43" s="51" t="str">
        <f>IF($K43&gt;NORMA!$E$26,"NO CUMPLE","CUMPLE")</f>
        <v>CUMPLE</v>
      </c>
      <c r="AD43" s="51" t="str">
        <f>IF($J43&gt;NORMA!$E$27,"NO CUMPLE","CUMPLE")</f>
        <v>CUMPLE</v>
      </c>
      <c r="AE43" s="51" t="str">
        <f>IF($G43&gt;NORMA!$E$28,"NO CUMPLE","CUMPLE")</f>
        <v>CUMPLE</v>
      </c>
      <c r="AF43" s="51" t="str">
        <f>IF($H43&gt;NORMA!$E$29,"NO CUMPLE","CUMPLE")</f>
        <v>CUMPLE</v>
      </c>
      <c r="AG43" s="51" t="str">
        <f>IF($O43&gt;NORMA!$E$30,"NO CUMPLE","CUMPLE")</f>
        <v>CUMPLE</v>
      </c>
      <c r="AH43" s="51" t="str">
        <f>IF(AND($N43&gt;=NORMA!$Q$18, $N43&lt;=NORMA!$S$18),"CUMPLE","NO CUMPLE")</f>
        <v>NO CUMPLE</v>
      </c>
      <c r="AI43" s="51" t="str">
        <f>IF($I43&gt;NORMA!$E$32,"NO CUMPLE","CUMPLE")</f>
        <v>CUMPLE</v>
      </c>
    </row>
    <row r="44" spans="1:35" ht="14.25" customHeight="1" x14ac:dyDescent="0.35">
      <c r="A44" s="146" t="s">
        <v>76</v>
      </c>
      <c r="B44" s="147" t="s">
        <v>77</v>
      </c>
      <c r="C44" s="148">
        <v>40884</v>
      </c>
      <c r="D44" s="149">
        <v>0.27083333333333331</v>
      </c>
      <c r="E44" s="147">
        <v>1.1000000000000001</v>
      </c>
      <c r="F44" s="147">
        <v>14.5</v>
      </c>
      <c r="G44" s="147">
        <v>3</v>
      </c>
      <c r="H44" s="147">
        <v>113</v>
      </c>
      <c r="I44" s="147">
        <v>0.04</v>
      </c>
      <c r="J44" s="150">
        <v>0.04</v>
      </c>
      <c r="K44" s="147">
        <v>1.37</v>
      </c>
      <c r="L44" s="147">
        <v>0.19800000000000001</v>
      </c>
      <c r="M44" s="147">
        <v>7.81</v>
      </c>
      <c r="N44" s="147">
        <v>5.57</v>
      </c>
      <c r="O44" s="153">
        <v>93</v>
      </c>
      <c r="P44" s="51" t="str">
        <f>IF($M44&lt;NORMA!$E$7,"NO CUMPLE","CUMPLE")</f>
        <v>CUMPLE</v>
      </c>
      <c r="Q44" s="51" t="str">
        <f>IF($E44&gt;NORMA!$E$8,"NO CUMPLE","CUMPLE")</f>
        <v>CUMPLE</v>
      </c>
      <c r="R44" s="51" t="str">
        <f>IF($F44&gt;NORMA!$E$9,"NO CUMPLE","CUMPLE")</f>
        <v>CUMPLE</v>
      </c>
      <c r="S44" s="51" t="str">
        <f>IF($K44&gt;NORMA!$E$10,"NO CUMPLE","CUMPLE")</f>
        <v>CUMPLE</v>
      </c>
      <c r="T44" s="51" t="str">
        <f>IF($J44&gt;NORMA!$E$11,"NO CUMPLE","CUMPLE")</f>
        <v>CUMPLE</v>
      </c>
      <c r="U44" s="51" t="str">
        <f>IF($G44&gt;NORMA!$E$12,"NO CUMPLE","CUMPLE")</f>
        <v>CUMPLE</v>
      </c>
      <c r="V44" s="51" t="str">
        <f>IF($H44&gt;SALITRE!$H$962,"NO CUMPLE","CUMPLE")</f>
        <v>NO CUMPLE</v>
      </c>
      <c r="W44" s="51" t="str">
        <f>IF($O44&gt;NORMA!$E$14,"NO CUMPLE","CUMPLE")</f>
        <v>CUMPLE</v>
      </c>
      <c r="X44" s="51" t="str">
        <f>IF(AND($N44&gt;=NORMA!$Q$4, $N44&lt;=NORMA!$R$4),"CUMPLE","NO CUMPLE")</f>
        <v>NO CUMPLE</v>
      </c>
      <c r="Y44" s="51" t="str">
        <f>IF($I44&gt;NORMA!$E$16,"NO CUMPLE","CUMPLE")</f>
        <v>CUMPLE</v>
      </c>
      <c r="Z44" s="51" t="str">
        <f>IF($M44&lt;NORMA!$E$23,"NO CUMPLE","CUMPLE")</f>
        <v>CUMPLE</v>
      </c>
      <c r="AA44" s="51" t="str">
        <f>IF($E44&gt;NORMA!$E$24,"NO CUMPLE","CUMPLE")</f>
        <v>CUMPLE</v>
      </c>
      <c r="AB44" s="51" t="str">
        <f>IF($F44&gt;NORMA!$F$25,"NO CUMPLE","CUMPLE")</f>
        <v>NO CUMPLE</v>
      </c>
      <c r="AC44" s="51" t="str">
        <f>IF($K44&gt;NORMA!$E$26,"NO CUMPLE","CUMPLE")</f>
        <v>CUMPLE</v>
      </c>
      <c r="AD44" s="51" t="str">
        <f>IF($J44&gt;NORMA!$E$27,"NO CUMPLE","CUMPLE")</f>
        <v>CUMPLE</v>
      </c>
      <c r="AE44" s="51" t="str">
        <f>IF($G44&gt;NORMA!$E$28,"NO CUMPLE","CUMPLE")</f>
        <v>CUMPLE</v>
      </c>
      <c r="AF44" s="51" t="str">
        <f>IF($H44&gt;NORMA!$E$29,"NO CUMPLE","CUMPLE")</f>
        <v>NO CUMPLE</v>
      </c>
      <c r="AG44" s="51" t="str">
        <f>IF($O44&gt;NORMA!$E$30,"NO CUMPLE","CUMPLE")</f>
        <v>CUMPLE</v>
      </c>
      <c r="AH44" s="51" t="str">
        <f>IF(AND($N44&gt;=NORMA!$Q$18, $N44&lt;=NORMA!$S$18),"CUMPLE","NO CUMPLE")</f>
        <v>NO CUMPLE</v>
      </c>
      <c r="AI44" s="51" t="str">
        <f>IF($I44&gt;NORMA!$E$32,"NO CUMPLE","CUMPLE")</f>
        <v>CUMPLE</v>
      </c>
    </row>
    <row r="45" spans="1:35" ht="14.25" customHeight="1" x14ac:dyDescent="0.35">
      <c r="A45" s="146" t="s">
        <v>76</v>
      </c>
      <c r="B45" s="147" t="s">
        <v>77</v>
      </c>
      <c r="C45" s="148">
        <v>40941</v>
      </c>
      <c r="D45" s="149">
        <v>0.125</v>
      </c>
      <c r="E45" s="147">
        <v>1</v>
      </c>
      <c r="F45" s="147">
        <v>5.8</v>
      </c>
      <c r="G45" s="147">
        <v>2.1</v>
      </c>
      <c r="H45" s="150">
        <v>3.6</v>
      </c>
      <c r="I45" s="147">
        <v>0.04</v>
      </c>
      <c r="J45" s="147">
        <v>0.11</v>
      </c>
      <c r="K45" s="147">
        <v>1.9</v>
      </c>
      <c r="L45" s="147">
        <v>1.7999999999999999E-2</v>
      </c>
      <c r="M45" s="147">
        <v>7.81</v>
      </c>
      <c r="N45" s="147">
        <v>6.62</v>
      </c>
      <c r="O45" s="153">
        <v>93</v>
      </c>
      <c r="P45" s="51" t="str">
        <f>IF($M45&lt;NORMA!$E$7,"NO CUMPLE","CUMPLE")</f>
        <v>CUMPLE</v>
      </c>
      <c r="Q45" s="51" t="str">
        <f>IF($E45&gt;NORMA!$E$8,"NO CUMPLE","CUMPLE")</f>
        <v>CUMPLE</v>
      </c>
      <c r="R45" s="51" t="str">
        <f>IF($F45&gt;NORMA!$E$9,"NO CUMPLE","CUMPLE")</f>
        <v>CUMPLE</v>
      </c>
      <c r="S45" s="51" t="str">
        <f>IF($K45&gt;NORMA!$E$10,"NO CUMPLE","CUMPLE")</f>
        <v>CUMPLE</v>
      </c>
      <c r="T45" s="51" t="str">
        <f>IF($J45&gt;NORMA!$E$11,"NO CUMPLE","CUMPLE")</f>
        <v>CUMPLE</v>
      </c>
      <c r="U45" s="51" t="str">
        <f>IF($G45&gt;NORMA!$E$12,"NO CUMPLE","CUMPLE")</f>
        <v>CUMPLE</v>
      </c>
      <c r="V45" s="51" t="str">
        <f>IF($H45&gt;SALITRE!$H$962,"NO CUMPLE","CUMPLE")</f>
        <v>CUMPLE</v>
      </c>
      <c r="W45" s="51" t="str">
        <f>IF($O45&gt;NORMA!$E$14,"NO CUMPLE","CUMPLE")</f>
        <v>CUMPLE</v>
      </c>
      <c r="X45" s="51" t="str">
        <f>IF(AND($N45&gt;=NORMA!$Q$4, $N45&lt;=NORMA!$R$4),"CUMPLE","NO CUMPLE")</f>
        <v>CUMPLE</v>
      </c>
      <c r="Y45" s="51" t="str">
        <f>IF($I45&gt;NORMA!$E$16,"NO CUMPLE","CUMPLE")</f>
        <v>CUMPLE</v>
      </c>
      <c r="Z45" s="51" t="str">
        <f>IF($M45&lt;NORMA!$E$23,"NO CUMPLE","CUMPLE")</f>
        <v>CUMPLE</v>
      </c>
      <c r="AA45" s="51" t="str">
        <f>IF($E45&gt;NORMA!$E$24,"NO CUMPLE","CUMPLE")</f>
        <v>CUMPLE</v>
      </c>
      <c r="AB45" s="51" t="str">
        <f>IF($F45&gt;NORMA!$F$25,"NO CUMPLE","CUMPLE")</f>
        <v>CUMPLE</v>
      </c>
      <c r="AC45" s="51" t="str">
        <f>IF($K45&gt;NORMA!$E$26,"NO CUMPLE","CUMPLE")</f>
        <v>NO CUMPLE</v>
      </c>
      <c r="AD45" s="51" t="str">
        <f>IF($J45&gt;NORMA!$E$27,"NO CUMPLE","CUMPLE")</f>
        <v>CUMPLE</v>
      </c>
      <c r="AE45" s="51" t="str">
        <f>IF($G45&gt;NORMA!$E$28,"NO CUMPLE","CUMPLE")</f>
        <v>CUMPLE</v>
      </c>
      <c r="AF45" s="51" t="str">
        <f>IF($H45&gt;NORMA!$E$29,"NO CUMPLE","CUMPLE")</f>
        <v>CUMPLE</v>
      </c>
      <c r="AG45" s="51" t="str">
        <f>IF($O45&gt;NORMA!$E$30,"NO CUMPLE","CUMPLE")</f>
        <v>CUMPLE</v>
      </c>
      <c r="AH45" s="51" t="str">
        <f>IF(AND($N45&gt;=NORMA!$Q$18, $N45&lt;=NORMA!$S$18),"CUMPLE","NO CUMPLE")</f>
        <v>CUMPLE</v>
      </c>
      <c r="AI45" s="51" t="str">
        <f>IF($I45&gt;NORMA!$E$32,"NO CUMPLE","CUMPLE")</f>
        <v>CUMPLE</v>
      </c>
    </row>
    <row r="46" spans="1:35" ht="14.25" customHeight="1" x14ac:dyDescent="0.35">
      <c r="A46" s="146" t="s">
        <v>76</v>
      </c>
      <c r="B46" s="147" t="s">
        <v>77</v>
      </c>
      <c r="C46" s="148">
        <v>40953</v>
      </c>
      <c r="D46" s="149">
        <v>0.41666666666666669</v>
      </c>
      <c r="E46" s="147">
        <v>1.6</v>
      </c>
      <c r="F46" s="150">
        <v>3</v>
      </c>
      <c r="G46" s="147">
        <v>2.4</v>
      </c>
      <c r="H46" s="147">
        <v>4.5999999999999996</v>
      </c>
      <c r="I46" s="147">
        <v>0.03</v>
      </c>
      <c r="J46" s="147">
        <v>0.14000000000000001</v>
      </c>
      <c r="K46" s="147">
        <v>2.1</v>
      </c>
      <c r="L46" s="147">
        <v>4.2000000000000003E-2</v>
      </c>
      <c r="M46" s="147">
        <v>7.91</v>
      </c>
      <c r="N46" s="147">
        <v>6.46</v>
      </c>
      <c r="O46" s="153">
        <v>23</v>
      </c>
      <c r="P46" s="51" t="str">
        <f>IF($M46&lt;NORMA!$E$7,"NO CUMPLE","CUMPLE")</f>
        <v>CUMPLE</v>
      </c>
      <c r="Q46" s="51" t="str">
        <f>IF($E46&gt;NORMA!$E$8,"NO CUMPLE","CUMPLE")</f>
        <v>CUMPLE</v>
      </c>
      <c r="R46" s="51" t="str">
        <f>IF($F46&gt;NORMA!$E$9,"NO CUMPLE","CUMPLE")</f>
        <v>CUMPLE</v>
      </c>
      <c r="S46" s="51" t="str">
        <f>IF($K46&gt;NORMA!$E$10,"NO CUMPLE","CUMPLE")</f>
        <v>CUMPLE</v>
      </c>
      <c r="T46" s="51" t="str">
        <f>IF($J46&gt;NORMA!$E$11,"NO CUMPLE","CUMPLE")</f>
        <v>CUMPLE</v>
      </c>
      <c r="U46" s="51" t="str">
        <f>IF($G46&gt;NORMA!$E$12,"NO CUMPLE","CUMPLE")</f>
        <v>CUMPLE</v>
      </c>
      <c r="V46" s="51" t="str">
        <f>IF($H46&gt;SALITRE!$H$962,"NO CUMPLE","CUMPLE")</f>
        <v>CUMPLE</v>
      </c>
      <c r="W46" s="51" t="str">
        <f>IF($O46&gt;NORMA!$E$14,"NO CUMPLE","CUMPLE")</f>
        <v>CUMPLE</v>
      </c>
      <c r="X46" s="51" t="str">
        <f>IF(AND($N46&gt;=NORMA!$Q$4, $N46&lt;=NORMA!$R$4),"CUMPLE","NO CUMPLE")</f>
        <v>CUMPLE</v>
      </c>
      <c r="Y46" s="51" t="str">
        <f>IF($I46&gt;NORMA!$E$16,"NO CUMPLE","CUMPLE")</f>
        <v>CUMPLE</v>
      </c>
      <c r="Z46" s="51" t="str">
        <f>IF($M46&lt;NORMA!$E$23,"NO CUMPLE","CUMPLE")</f>
        <v>CUMPLE</v>
      </c>
      <c r="AA46" s="51" t="str">
        <f>IF($E46&gt;NORMA!$E$24,"NO CUMPLE","CUMPLE")</f>
        <v>CUMPLE</v>
      </c>
      <c r="AB46" s="51" t="str">
        <f>IF($F46&gt;NORMA!$F$25,"NO CUMPLE","CUMPLE")</f>
        <v>CUMPLE</v>
      </c>
      <c r="AC46" s="51" t="str">
        <f>IF($K46&gt;NORMA!$E$26,"NO CUMPLE","CUMPLE")</f>
        <v>NO CUMPLE</v>
      </c>
      <c r="AD46" s="51" t="str">
        <f>IF($J46&gt;NORMA!$E$27,"NO CUMPLE","CUMPLE")</f>
        <v>CUMPLE</v>
      </c>
      <c r="AE46" s="51" t="str">
        <f>IF($G46&gt;NORMA!$E$28,"NO CUMPLE","CUMPLE")</f>
        <v>CUMPLE</v>
      </c>
      <c r="AF46" s="51" t="str">
        <f>IF($H46&gt;NORMA!$E$29,"NO CUMPLE","CUMPLE")</f>
        <v>CUMPLE</v>
      </c>
      <c r="AG46" s="51" t="str">
        <f>IF($O46&gt;NORMA!$E$30,"NO CUMPLE","CUMPLE")</f>
        <v>CUMPLE</v>
      </c>
      <c r="AH46" s="51" t="str">
        <f>IF(AND($N46&gt;=NORMA!$Q$18, $N46&lt;=NORMA!$S$18),"CUMPLE","NO CUMPLE")</f>
        <v>CUMPLE</v>
      </c>
      <c r="AI46" s="51" t="str">
        <f>IF($I46&gt;NORMA!$E$32,"NO CUMPLE","CUMPLE")</f>
        <v>CUMPLE</v>
      </c>
    </row>
    <row r="47" spans="1:35" ht="14.25" customHeight="1" x14ac:dyDescent="0.35">
      <c r="A47" s="146" t="s">
        <v>76</v>
      </c>
      <c r="B47" s="147" t="s">
        <v>77</v>
      </c>
      <c r="C47" s="148">
        <v>40967</v>
      </c>
      <c r="D47" s="149">
        <v>0</v>
      </c>
      <c r="E47" s="150">
        <v>1</v>
      </c>
      <c r="F47" s="147">
        <v>11.7</v>
      </c>
      <c r="G47" s="147">
        <v>3.6</v>
      </c>
      <c r="H47" s="150">
        <v>3.6</v>
      </c>
      <c r="I47" s="147">
        <v>0.08</v>
      </c>
      <c r="J47" s="147">
        <v>0.08</v>
      </c>
      <c r="K47" s="147">
        <v>1.6</v>
      </c>
      <c r="L47" s="147">
        <v>1.7999999999999999E-2</v>
      </c>
      <c r="M47" s="147">
        <v>7.39</v>
      </c>
      <c r="N47" s="147">
        <v>6.05</v>
      </c>
      <c r="O47" s="153">
        <v>430</v>
      </c>
      <c r="P47" s="51" t="str">
        <f>IF($M47&lt;NORMA!$E$7,"NO CUMPLE","CUMPLE")</f>
        <v>CUMPLE</v>
      </c>
      <c r="Q47" s="51" t="str">
        <f>IF($E47&gt;NORMA!$E$8,"NO CUMPLE","CUMPLE")</f>
        <v>CUMPLE</v>
      </c>
      <c r="R47" s="51" t="str">
        <f>IF($F47&gt;NORMA!$E$9,"NO CUMPLE","CUMPLE")</f>
        <v>CUMPLE</v>
      </c>
      <c r="S47" s="51" t="str">
        <f>IF($K47&gt;NORMA!$E$10,"NO CUMPLE","CUMPLE")</f>
        <v>CUMPLE</v>
      </c>
      <c r="T47" s="51" t="str">
        <f>IF($J47&gt;NORMA!$E$11,"NO CUMPLE","CUMPLE")</f>
        <v>CUMPLE</v>
      </c>
      <c r="U47" s="51" t="str">
        <f>IF($G47&gt;NORMA!$E$12,"NO CUMPLE","CUMPLE")</f>
        <v>CUMPLE</v>
      </c>
      <c r="V47" s="51" t="str">
        <f>IF($H47&gt;SALITRE!$H$962,"NO CUMPLE","CUMPLE")</f>
        <v>CUMPLE</v>
      </c>
      <c r="W47" s="51" t="str">
        <f>IF($O47&gt;NORMA!$E$14,"NO CUMPLE","CUMPLE")</f>
        <v>CUMPLE</v>
      </c>
      <c r="X47" s="51" t="str">
        <f>IF(AND($N47&gt;=NORMA!$Q$4, $N47&lt;=NORMA!$R$4),"CUMPLE","NO CUMPLE")</f>
        <v>CUMPLE</v>
      </c>
      <c r="Y47" s="51" t="str">
        <f>IF($I47&gt;NORMA!$E$16,"NO CUMPLE","CUMPLE")</f>
        <v>CUMPLE</v>
      </c>
      <c r="Z47" s="51" t="str">
        <f>IF($M47&lt;NORMA!$E$23,"NO CUMPLE","CUMPLE")</f>
        <v>CUMPLE</v>
      </c>
      <c r="AA47" s="51" t="str">
        <f>IF($E47&gt;NORMA!$E$24,"NO CUMPLE","CUMPLE")</f>
        <v>CUMPLE</v>
      </c>
      <c r="AB47" s="51" t="str">
        <f>IF($F47&gt;NORMA!$F$25,"NO CUMPLE","CUMPLE")</f>
        <v>NO CUMPLE</v>
      </c>
      <c r="AC47" s="51" t="str">
        <f>IF($K47&gt;NORMA!$E$26,"NO CUMPLE","CUMPLE")</f>
        <v>NO CUMPLE</v>
      </c>
      <c r="AD47" s="51" t="str">
        <f>IF($J47&gt;NORMA!$E$27,"NO CUMPLE","CUMPLE")</f>
        <v>CUMPLE</v>
      </c>
      <c r="AE47" s="51" t="str">
        <f>IF($G47&gt;NORMA!$E$28,"NO CUMPLE","CUMPLE")</f>
        <v>CUMPLE</v>
      </c>
      <c r="AF47" s="51" t="str">
        <f>IF($H47&gt;NORMA!$E$29,"NO CUMPLE","CUMPLE")</f>
        <v>CUMPLE</v>
      </c>
      <c r="AG47" s="51" t="str">
        <f>IF($O47&gt;NORMA!$E$30,"NO CUMPLE","CUMPLE")</f>
        <v>CUMPLE</v>
      </c>
      <c r="AH47" s="51" t="str">
        <f>IF(AND($N47&gt;=NORMA!$Q$18, $N47&lt;=NORMA!$S$18),"CUMPLE","NO CUMPLE")</f>
        <v>CUMPLE</v>
      </c>
      <c r="AI47" s="51" t="str">
        <f>IF($I47&gt;NORMA!$E$32,"NO CUMPLE","CUMPLE")</f>
        <v>CUMPLE</v>
      </c>
    </row>
    <row r="48" spans="1:35" ht="14.25" customHeight="1" x14ac:dyDescent="0.35">
      <c r="A48" s="146" t="s">
        <v>76</v>
      </c>
      <c r="B48" s="147" t="s">
        <v>77</v>
      </c>
      <c r="C48" s="148">
        <v>41134</v>
      </c>
      <c r="D48" s="149">
        <v>0.41666666666666669</v>
      </c>
      <c r="E48" s="150">
        <v>1</v>
      </c>
      <c r="F48" s="147">
        <v>6.65</v>
      </c>
      <c r="G48" s="150">
        <v>2</v>
      </c>
      <c r="H48" s="150">
        <v>3.6</v>
      </c>
      <c r="I48" s="147">
        <v>0.04</v>
      </c>
      <c r="J48" s="147">
        <v>0.17</v>
      </c>
      <c r="K48" s="147">
        <v>1.51</v>
      </c>
      <c r="L48" s="147">
        <v>2.5999999999999999E-2</v>
      </c>
      <c r="M48" s="147">
        <v>8.1999999999999993</v>
      </c>
      <c r="N48" s="147">
        <v>6.66</v>
      </c>
      <c r="O48" s="153">
        <v>2300</v>
      </c>
      <c r="P48" s="51" t="str">
        <f>IF($M48&lt;NORMA!$E$7,"NO CUMPLE","CUMPLE")</f>
        <v>CUMPLE</v>
      </c>
      <c r="Q48" s="51" t="str">
        <f>IF($E48&gt;NORMA!$E$8,"NO CUMPLE","CUMPLE")</f>
        <v>CUMPLE</v>
      </c>
      <c r="R48" s="51" t="str">
        <f>IF($F48&gt;NORMA!$E$9,"NO CUMPLE","CUMPLE")</f>
        <v>CUMPLE</v>
      </c>
      <c r="S48" s="51" t="str">
        <f>IF($K48&gt;NORMA!$E$10,"NO CUMPLE","CUMPLE")</f>
        <v>CUMPLE</v>
      </c>
      <c r="T48" s="51" t="str">
        <f>IF($J48&gt;NORMA!$E$11,"NO CUMPLE","CUMPLE")</f>
        <v>CUMPLE</v>
      </c>
      <c r="U48" s="51" t="str">
        <f>IF($G48&gt;NORMA!$E$12,"NO CUMPLE","CUMPLE")</f>
        <v>CUMPLE</v>
      </c>
      <c r="V48" s="51" t="str">
        <f>IF($H48&gt;SALITRE!$H$962,"NO CUMPLE","CUMPLE")</f>
        <v>CUMPLE</v>
      </c>
      <c r="W48" s="51" t="str">
        <f>IF($O48&gt;NORMA!$E$14,"NO CUMPLE","CUMPLE")</f>
        <v>CUMPLE</v>
      </c>
      <c r="X48" s="51" t="str">
        <f>IF(AND($N48&gt;=NORMA!$Q$4, $N48&lt;=NORMA!$R$4),"CUMPLE","NO CUMPLE")</f>
        <v>CUMPLE</v>
      </c>
      <c r="Y48" s="51" t="str">
        <f>IF($I48&gt;NORMA!$E$16,"NO CUMPLE","CUMPLE")</f>
        <v>CUMPLE</v>
      </c>
      <c r="Z48" s="51" t="str">
        <f>IF($M48&lt;NORMA!$E$23,"NO CUMPLE","CUMPLE")</f>
        <v>CUMPLE</v>
      </c>
      <c r="AA48" s="51" t="str">
        <f>IF($E48&gt;NORMA!$E$24,"NO CUMPLE","CUMPLE")</f>
        <v>CUMPLE</v>
      </c>
      <c r="AB48" s="51" t="str">
        <f>IF($F48&gt;NORMA!$F$25,"NO CUMPLE","CUMPLE")</f>
        <v>CUMPLE</v>
      </c>
      <c r="AC48" s="51" t="str">
        <f>IF($K48&gt;NORMA!$E$26,"NO CUMPLE","CUMPLE")</f>
        <v>NO CUMPLE</v>
      </c>
      <c r="AD48" s="51" t="str">
        <f>IF($J48&gt;NORMA!$E$27,"NO CUMPLE","CUMPLE")</f>
        <v>CUMPLE</v>
      </c>
      <c r="AE48" s="51" t="str">
        <f>IF($G48&gt;NORMA!$E$28,"NO CUMPLE","CUMPLE")</f>
        <v>CUMPLE</v>
      </c>
      <c r="AF48" s="51" t="str">
        <f>IF($H48&gt;NORMA!$E$29,"NO CUMPLE","CUMPLE")</f>
        <v>CUMPLE</v>
      </c>
      <c r="AG48" s="51" t="str">
        <f>IF($O48&gt;NORMA!$E$30,"NO CUMPLE","CUMPLE")</f>
        <v>CUMPLE</v>
      </c>
      <c r="AH48" s="51" t="str">
        <f>IF(AND($N48&gt;=NORMA!$Q$18, $N48&lt;=NORMA!$S$18),"CUMPLE","NO CUMPLE")</f>
        <v>CUMPLE</v>
      </c>
      <c r="AI48" s="51" t="str">
        <f>IF($I48&gt;NORMA!$E$32,"NO CUMPLE","CUMPLE")</f>
        <v>CUMPLE</v>
      </c>
    </row>
    <row r="49" spans="1:35" ht="14.25" customHeight="1" x14ac:dyDescent="0.35">
      <c r="A49" s="146" t="s">
        <v>76</v>
      </c>
      <c r="B49" s="147" t="s">
        <v>77</v>
      </c>
      <c r="C49" s="148">
        <v>41149</v>
      </c>
      <c r="D49" s="149">
        <v>0.25</v>
      </c>
      <c r="E49" s="147">
        <v>3.7</v>
      </c>
      <c r="F49" s="147">
        <v>9.5</v>
      </c>
      <c r="G49" s="147">
        <v>4</v>
      </c>
      <c r="H49" s="147">
        <v>5.6</v>
      </c>
      <c r="I49" s="147">
        <v>0.04</v>
      </c>
      <c r="J49" s="147">
        <v>0.13</v>
      </c>
      <c r="K49" s="147">
        <v>1.99</v>
      </c>
      <c r="L49" s="147">
        <v>2.8000000000000001E-2</v>
      </c>
      <c r="M49" s="147">
        <v>8.57</v>
      </c>
      <c r="N49" s="147">
        <v>6.5</v>
      </c>
      <c r="O49" s="153">
        <v>11</v>
      </c>
      <c r="P49" s="51" t="str">
        <f>IF($M49&lt;NORMA!$E$7,"NO CUMPLE","CUMPLE")</f>
        <v>CUMPLE</v>
      </c>
      <c r="Q49" s="51" t="str">
        <f>IF($E49&gt;NORMA!$E$8,"NO CUMPLE","CUMPLE")</f>
        <v>CUMPLE</v>
      </c>
      <c r="R49" s="51" t="str">
        <f>IF($F49&gt;NORMA!$E$9,"NO CUMPLE","CUMPLE")</f>
        <v>CUMPLE</v>
      </c>
      <c r="S49" s="51" t="str">
        <f>IF($K49&gt;NORMA!$E$10,"NO CUMPLE","CUMPLE")</f>
        <v>CUMPLE</v>
      </c>
      <c r="T49" s="51" t="str">
        <f>IF($J49&gt;NORMA!$E$11,"NO CUMPLE","CUMPLE")</f>
        <v>CUMPLE</v>
      </c>
      <c r="U49" s="51" t="str">
        <f>IF($G49&gt;NORMA!$E$12,"NO CUMPLE","CUMPLE")</f>
        <v>CUMPLE</v>
      </c>
      <c r="V49" s="51" t="str">
        <f>IF($H49&gt;SALITRE!$H$962,"NO CUMPLE","CUMPLE")</f>
        <v>CUMPLE</v>
      </c>
      <c r="W49" s="51" t="str">
        <f>IF($O49&gt;NORMA!$E$14,"NO CUMPLE","CUMPLE")</f>
        <v>CUMPLE</v>
      </c>
      <c r="X49" s="51" t="str">
        <f>IF(AND($N49&gt;=NORMA!$Q$4, $N49&lt;=NORMA!$R$4),"CUMPLE","NO CUMPLE")</f>
        <v>CUMPLE</v>
      </c>
      <c r="Y49" s="51" t="str">
        <f>IF($I49&gt;NORMA!$E$16,"NO CUMPLE","CUMPLE")</f>
        <v>CUMPLE</v>
      </c>
      <c r="Z49" s="51" t="str">
        <f>IF($M49&lt;NORMA!$E$23,"NO CUMPLE","CUMPLE")</f>
        <v>CUMPLE</v>
      </c>
      <c r="AA49" s="51" t="str">
        <f>IF($E49&gt;NORMA!$E$24,"NO CUMPLE","CUMPLE")</f>
        <v>NO CUMPLE</v>
      </c>
      <c r="AB49" s="51" t="str">
        <f>IF($F49&gt;NORMA!$F$25,"NO CUMPLE","CUMPLE")</f>
        <v>CUMPLE</v>
      </c>
      <c r="AC49" s="51" t="str">
        <f>IF($K49&gt;NORMA!$E$26,"NO CUMPLE","CUMPLE")</f>
        <v>NO CUMPLE</v>
      </c>
      <c r="AD49" s="51" t="str">
        <f>IF($J49&gt;NORMA!$E$27,"NO CUMPLE","CUMPLE")</f>
        <v>CUMPLE</v>
      </c>
      <c r="AE49" s="51" t="str">
        <f>IF($G49&gt;NORMA!$E$28,"NO CUMPLE","CUMPLE")</f>
        <v>CUMPLE</v>
      </c>
      <c r="AF49" s="51" t="str">
        <f>IF($H49&gt;NORMA!$E$29,"NO CUMPLE","CUMPLE")</f>
        <v>CUMPLE</v>
      </c>
      <c r="AG49" s="51" t="str">
        <f>IF($O49&gt;NORMA!$E$30,"NO CUMPLE","CUMPLE")</f>
        <v>CUMPLE</v>
      </c>
      <c r="AH49" s="51" t="str">
        <f>IF(AND($N49&gt;=NORMA!$Q$18, $N49&lt;=NORMA!$S$18),"CUMPLE","NO CUMPLE")</f>
        <v>CUMPLE</v>
      </c>
      <c r="AI49" s="51" t="str">
        <f>IF($I49&gt;NORMA!$E$32,"NO CUMPLE","CUMPLE")</f>
        <v>CUMPLE</v>
      </c>
    </row>
    <row r="50" spans="1:35" ht="14.25" customHeight="1" x14ac:dyDescent="0.35">
      <c r="A50" s="146" t="s">
        <v>76</v>
      </c>
      <c r="B50" s="147" t="s">
        <v>77</v>
      </c>
      <c r="C50" s="148">
        <v>41169</v>
      </c>
      <c r="D50" s="149">
        <v>0</v>
      </c>
      <c r="E50" s="150">
        <v>1</v>
      </c>
      <c r="F50" s="150">
        <v>2.7</v>
      </c>
      <c r="G50" s="147">
        <v>3</v>
      </c>
      <c r="H50" s="150">
        <v>3.6</v>
      </c>
      <c r="I50" s="147">
        <v>0.03</v>
      </c>
      <c r="J50" s="147">
        <v>0.16</v>
      </c>
      <c r="K50" s="147">
        <v>1.4</v>
      </c>
      <c r="L50" s="147">
        <v>5.5E-2</v>
      </c>
      <c r="M50" s="147">
        <v>6.92</v>
      </c>
      <c r="N50" s="147">
        <v>6.77</v>
      </c>
      <c r="O50" s="153">
        <v>4300</v>
      </c>
      <c r="P50" s="51" t="str">
        <f>IF($M50&lt;NORMA!$E$7,"NO CUMPLE","CUMPLE")</f>
        <v>NO CUMPLE</v>
      </c>
      <c r="Q50" s="51" t="str">
        <f>IF($E50&gt;NORMA!$E$8,"NO CUMPLE","CUMPLE")</f>
        <v>CUMPLE</v>
      </c>
      <c r="R50" s="51" t="str">
        <f>IF($F50&gt;NORMA!$E$9,"NO CUMPLE","CUMPLE")</f>
        <v>CUMPLE</v>
      </c>
      <c r="S50" s="51" t="str">
        <f>IF($K50&gt;NORMA!$E$10,"NO CUMPLE","CUMPLE")</f>
        <v>CUMPLE</v>
      </c>
      <c r="T50" s="51" t="str">
        <f>IF($J50&gt;NORMA!$E$11,"NO CUMPLE","CUMPLE")</f>
        <v>CUMPLE</v>
      </c>
      <c r="U50" s="51" t="str">
        <f>IF($G50&gt;NORMA!$E$12,"NO CUMPLE","CUMPLE")</f>
        <v>CUMPLE</v>
      </c>
      <c r="V50" s="51" t="str">
        <f>IF($H50&gt;SALITRE!$H$962,"NO CUMPLE","CUMPLE")</f>
        <v>CUMPLE</v>
      </c>
      <c r="W50" s="51" t="str">
        <f>IF($O50&gt;NORMA!$E$14,"NO CUMPLE","CUMPLE")</f>
        <v>CUMPLE</v>
      </c>
      <c r="X50" s="51" t="str">
        <f>IF(AND($N50&gt;=NORMA!$Q$4, $N50&lt;=NORMA!$R$4),"CUMPLE","NO CUMPLE")</f>
        <v>CUMPLE</v>
      </c>
      <c r="Y50" s="51" t="str">
        <f>IF($I50&gt;NORMA!$E$16,"NO CUMPLE","CUMPLE")</f>
        <v>CUMPLE</v>
      </c>
      <c r="Z50" s="51" t="str">
        <f>IF($M50&lt;NORMA!$E$23,"NO CUMPLE","CUMPLE")</f>
        <v>NO CUMPLE</v>
      </c>
      <c r="AA50" s="51" t="str">
        <f>IF($E50&gt;NORMA!$E$24,"NO CUMPLE","CUMPLE")</f>
        <v>CUMPLE</v>
      </c>
      <c r="AB50" s="51" t="str">
        <f>IF($F50&gt;NORMA!$F$25,"NO CUMPLE","CUMPLE")</f>
        <v>CUMPLE</v>
      </c>
      <c r="AC50" s="51" t="str">
        <f>IF($K50&gt;NORMA!$E$26,"NO CUMPLE","CUMPLE")</f>
        <v>CUMPLE</v>
      </c>
      <c r="AD50" s="51" t="str">
        <f>IF($J50&gt;NORMA!$E$27,"NO CUMPLE","CUMPLE")</f>
        <v>CUMPLE</v>
      </c>
      <c r="AE50" s="51" t="str">
        <f>IF($G50&gt;NORMA!$E$28,"NO CUMPLE","CUMPLE")</f>
        <v>CUMPLE</v>
      </c>
      <c r="AF50" s="51" t="str">
        <f>IF($H50&gt;NORMA!$E$29,"NO CUMPLE","CUMPLE")</f>
        <v>CUMPLE</v>
      </c>
      <c r="AG50" s="51" t="str">
        <f>IF($O50&gt;NORMA!$E$30,"NO CUMPLE","CUMPLE")</f>
        <v>CUMPLE</v>
      </c>
      <c r="AH50" s="51" t="str">
        <f>IF(AND($N50&gt;=NORMA!$Q$18, $N50&lt;=NORMA!$S$18),"CUMPLE","NO CUMPLE")</f>
        <v>CUMPLE</v>
      </c>
      <c r="AI50" s="51" t="str">
        <f>IF($I50&gt;NORMA!$E$32,"NO CUMPLE","CUMPLE")</f>
        <v>CUMPLE</v>
      </c>
    </row>
    <row r="51" spans="1:35" ht="14.25" customHeight="1" x14ac:dyDescent="0.35">
      <c r="A51" s="146" t="s">
        <v>76</v>
      </c>
      <c r="B51" s="147" t="s">
        <v>77</v>
      </c>
      <c r="C51" s="148">
        <v>41185</v>
      </c>
      <c r="D51" s="149">
        <v>0.66666666666666663</v>
      </c>
      <c r="E51" s="147">
        <v>1.4</v>
      </c>
      <c r="F51" s="147">
        <v>13.8</v>
      </c>
      <c r="G51" s="147">
        <v>6.7</v>
      </c>
      <c r="H51" s="150">
        <v>3.6</v>
      </c>
      <c r="I51" s="150">
        <v>0.02</v>
      </c>
      <c r="J51" s="147">
        <v>0.3</v>
      </c>
      <c r="K51" s="147">
        <v>0.31</v>
      </c>
      <c r="L51" s="147">
        <v>3.5000000000000003E-2</v>
      </c>
      <c r="M51" s="147">
        <v>7.06</v>
      </c>
      <c r="N51" s="147">
        <v>6.42</v>
      </c>
      <c r="O51" s="153">
        <v>930</v>
      </c>
      <c r="P51" s="51" t="str">
        <f>IF($M51&lt;NORMA!$E$7,"NO CUMPLE","CUMPLE")</f>
        <v>CUMPLE</v>
      </c>
      <c r="Q51" s="51" t="str">
        <f>IF($E51&gt;NORMA!$E$8,"NO CUMPLE","CUMPLE")</f>
        <v>CUMPLE</v>
      </c>
      <c r="R51" s="51" t="str">
        <f>IF($F51&gt;NORMA!$E$9,"NO CUMPLE","CUMPLE")</f>
        <v>CUMPLE</v>
      </c>
      <c r="S51" s="51" t="str">
        <f>IF($K51&gt;NORMA!$E$10,"NO CUMPLE","CUMPLE")</f>
        <v>CUMPLE</v>
      </c>
      <c r="T51" s="51" t="str">
        <f>IF($J51&gt;NORMA!$E$11,"NO CUMPLE","CUMPLE")</f>
        <v>CUMPLE</v>
      </c>
      <c r="U51" s="51" t="str">
        <f>IF($G51&gt;NORMA!$E$12,"NO CUMPLE","CUMPLE")</f>
        <v>CUMPLE</v>
      </c>
      <c r="V51" s="51" t="str">
        <f>IF($H51&gt;SALITRE!$H$962,"NO CUMPLE","CUMPLE")</f>
        <v>CUMPLE</v>
      </c>
      <c r="W51" s="51" t="str">
        <f>IF($O51&gt;NORMA!$E$14,"NO CUMPLE","CUMPLE")</f>
        <v>CUMPLE</v>
      </c>
      <c r="X51" s="51" t="str">
        <f>IF(AND($N51&gt;=NORMA!$Q$4, $N51&lt;=NORMA!$R$4),"CUMPLE","NO CUMPLE")</f>
        <v>CUMPLE</v>
      </c>
      <c r="Y51" s="51" t="str">
        <f>IF($I51&gt;NORMA!$E$16,"NO CUMPLE","CUMPLE")</f>
        <v>CUMPLE</v>
      </c>
      <c r="Z51" s="51" t="str">
        <f>IF($M51&lt;NORMA!$E$23,"NO CUMPLE","CUMPLE")</f>
        <v>CUMPLE</v>
      </c>
      <c r="AA51" s="51" t="str">
        <f>IF($E51&gt;NORMA!$E$24,"NO CUMPLE","CUMPLE")</f>
        <v>CUMPLE</v>
      </c>
      <c r="AB51" s="51" t="str">
        <f>IF($F51&gt;NORMA!$F$25,"NO CUMPLE","CUMPLE")</f>
        <v>NO CUMPLE</v>
      </c>
      <c r="AC51" s="51" t="str">
        <f>IF($K51&gt;NORMA!$E$26,"NO CUMPLE","CUMPLE")</f>
        <v>CUMPLE</v>
      </c>
      <c r="AD51" s="51" t="str">
        <f>IF($J51&gt;NORMA!$E$27,"NO CUMPLE","CUMPLE")</f>
        <v>CUMPLE</v>
      </c>
      <c r="AE51" s="51" t="str">
        <f>IF($G51&gt;NORMA!$E$28,"NO CUMPLE","CUMPLE")</f>
        <v>CUMPLE</v>
      </c>
      <c r="AF51" s="51" t="str">
        <f>IF($H51&gt;NORMA!$E$29,"NO CUMPLE","CUMPLE")</f>
        <v>CUMPLE</v>
      </c>
      <c r="AG51" s="51" t="str">
        <f>IF($O51&gt;NORMA!$E$30,"NO CUMPLE","CUMPLE")</f>
        <v>CUMPLE</v>
      </c>
      <c r="AH51" s="51" t="str">
        <f>IF(AND($N51&gt;=NORMA!$Q$18, $N51&lt;=NORMA!$S$18),"CUMPLE","NO CUMPLE")</f>
        <v>CUMPLE</v>
      </c>
      <c r="AI51" s="51" t="str">
        <f>IF($I51&gt;NORMA!$E$32,"NO CUMPLE","CUMPLE")</f>
        <v>CUMPLE</v>
      </c>
    </row>
    <row r="52" spans="1:35" ht="14.25" customHeight="1" x14ac:dyDescent="0.35">
      <c r="A52" s="146" t="s">
        <v>76</v>
      </c>
      <c r="B52" s="147" t="s">
        <v>77</v>
      </c>
      <c r="C52" s="148">
        <v>41198</v>
      </c>
      <c r="D52" s="149">
        <v>0.54166666666666663</v>
      </c>
      <c r="E52" s="150">
        <v>1</v>
      </c>
      <c r="F52" s="147">
        <v>4.76</v>
      </c>
      <c r="G52" s="147">
        <v>8</v>
      </c>
      <c r="H52" s="150">
        <v>3.6</v>
      </c>
      <c r="I52" s="147">
        <v>0.19</v>
      </c>
      <c r="J52" s="147">
        <v>0.17</v>
      </c>
      <c r="K52" s="147">
        <v>1.42</v>
      </c>
      <c r="L52" s="147">
        <v>0.24399999999999999</v>
      </c>
      <c r="M52" s="147">
        <v>8.0500000000000007</v>
      </c>
      <c r="N52" s="147">
        <v>5.44</v>
      </c>
      <c r="O52" s="153">
        <v>150</v>
      </c>
      <c r="P52" s="51" t="str">
        <f>IF($M52&lt;NORMA!$E$7,"NO CUMPLE","CUMPLE")</f>
        <v>CUMPLE</v>
      </c>
      <c r="Q52" s="51" t="str">
        <f>IF($E52&gt;NORMA!$E$8,"NO CUMPLE","CUMPLE")</f>
        <v>CUMPLE</v>
      </c>
      <c r="R52" s="51" t="str">
        <f>IF($F52&gt;NORMA!$E$9,"NO CUMPLE","CUMPLE")</f>
        <v>CUMPLE</v>
      </c>
      <c r="S52" s="51" t="str">
        <f>IF($K52&gt;NORMA!$E$10,"NO CUMPLE","CUMPLE")</f>
        <v>CUMPLE</v>
      </c>
      <c r="T52" s="51" t="str">
        <f>IF($J52&gt;NORMA!$E$11,"NO CUMPLE","CUMPLE")</f>
        <v>CUMPLE</v>
      </c>
      <c r="U52" s="51" t="str">
        <f>IF($G52&gt;NORMA!$E$12,"NO CUMPLE","CUMPLE")</f>
        <v>CUMPLE</v>
      </c>
      <c r="V52" s="51" t="str">
        <f>IF($H52&gt;SALITRE!$H$962,"NO CUMPLE","CUMPLE")</f>
        <v>CUMPLE</v>
      </c>
      <c r="W52" s="51" t="str">
        <f>IF($O52&gt;NORMA!$E$14,"NO CUMPLE","CUMPLE")</f>
        <v>CUMPLE</v>
      </c>
      <c r="X52" s="51" t="str">
        <f>IF(AND($N52&gt;=NORMA!$Q$4, $N52&lt;=NORMA!$R$4),"CUMPLE","NO CUMPLE")</f>
        <v>NO CUMPLE</v>
      </c>
      <c r="Y52" s="51" t="str">
        <f>IF($I52&gt;NORMA!$E$16,"NO CUMPLE","CUMPLE")</f>
        <v>CUMPLE</v>
      </c>
      <c r="Z52" s="51" t="str">
        <f>IF($M52&lt;NORMA!$E$23,"NO CUMPLE","CUMPLE")</f>
        <v>CUMPLE</v>
      </c>
      <c r="AA52" s="51" t="str">
        <f>IF($E52&gt;NORMA!$E$24,"NO CUMPLE","CUMPLE")</f>
        <v>CUMPLE</v>
      </c>
      <c r="AB52" s="51" t="str">
        <f>IF($F52&gt;NORMA!$F$25,"NO CUMPLE","CUMPLE")</f>
        <v>CUMPLE</v>
      </c>
      <c r="AC52" s="51" t="str">
        <f>IF($K52&gt;NORMA!$E$26,"NO CUMPLE","CUMPLE")</f>
        <v>CUMPLE</v>
      </c>
      <c r="AD52" s="51" t="str">
        <f>IF($J52&gt;NORMA!$E$27,"NO CUMPLE","CUMPLE")</f>
        <v>CUMPLE</v>
      </c>
      <c r="AE52" s="51" t="str">
        <f>IF($G52&gt;NORMA!$E$28,"NO CUMPLE","CUMPLE")</f>
        <v>CUMPLE</v>
      </c>
      <c r="AF52" s="51" t="str">
        <f>IF($H52&gt;NORMA!$E$29,"NO CUMPLE","CUMPLE")</f>
        <v>CUMPLE</v>
      </c>
      <c r="AG52" s="51" t="str">
        <f>IF($O52&gt;NORMA!$E$30,"NO CUMPLE","CUMPLE")</f>
        <v>CUMPLE</v>
      </c>
      <c r="AH52" s="51" t="str">
        <f>IF(AND($N52&gt;=NORMA!$Q$18, $N52&lt;=NORMA!$S$18),"CUMPLE","NO CUMPLE")</f>
        <v>NO CUMPLE</v>
      </c>
      <c r="AI52" s="51" t="str">
        <f>IF($I52&gt;NORMA!$E$32,"NO CUMPLE","CUMPLE")</f>
        <v>CUMPLE</v>
      </c>
    </row>
    <row r="53" spans="1:35" ht="14.25" customHeight="1" x14ac:dyDescent="0.35">
      <c r="A53" s="146" t="s">
        <v>76</v>
      </c>
      <c r="B53" s="147" t="s">
        <v>77</v>
      </c>
      <c r="C53" s="148">
        <v>41212</v>
      </c>
      <c r="D53" s="149">
        <v>0.125</v>
      </c>
      <c r="E53" s="150">
        <v>1</v>
      </c>
      <c r="F53" s="147">
        <v>14</v>
      </c>
      <c r="G53" s="150">
        <v>2</v>
      </c>
      <c r="H53" s="147">
        <v>8.5</v>
      </c>
      <c r="I53" s="147">
        <v>0.02</v>
      </c>
      <c r="J53" s="147">
        <v>0.94</v>
      </c>
      <c r="K53" s="147">
        <v>1.42</v>
      </c>
      <c r="L53" s="147">
        <v>6.0999999999999999E-2</v>
      </c>
      <c r="M53" s="147">
        <v>7.15</v>
      </c>
      <c r="N53" s="147">
        <v>7.22</v>
      </c>
      <c r="O53" s="153">
        <v>23</v>
      </c>
      <c r="P53" s="51" t="str">
        <f>IF($M53&lt;NORMA!$E$7,"NO CUMPLE","CUMPLE")</f>
        <v>CUMPLE</v>
      </c>
      <c r="Q53" s="51" t="str">
        <f>IF($E53&gt;NORMA!$E$8,"NO CUMPLE","CUMPLE")</f>
        <v>CUMPLE</v>
      </c>
      <c r="R53" s="51" t="str">
        <f>IF($F53&gt;NORMA!$E$9,"NO CUMPLE","CUMPLE")</f>
        <v>CUMPLE</v>
      </c>
      <c r="S53" s="51" t="str">
        <f>IF($K53&gt;NORMA!$E$10,"NO CUMPLE","CUMPLE")</f>
        <v>CUMPLE</v>
      </c>
      <c r="T53" s="51" t="str">
        <f>IF($J53&gt;NORMA!$E$11,"NO CUMPLE","CUMPLE")</f>
        <v>CUMPLE</v>
      </c>
      <c r="U53" s="51" t="str">
        <f>IF($G53&gt;NORMA!$E$12,"NO CUMPLE","CUMPLE")</f>
        <v>CUMPLE</v>
      </c>
      <c r="V53" s="51" t="str">
        <f>IF($H53&gt;SALITRE!$H$962,"NO CUMPLE","CUMPLE")</f>
        <v>CUMPLE</v>
      </c>
      <c r="W53" s="51" t="str">
        <f>IF($O53&gt;NORMA!$E$14,"NO CUMPLE","CUMPLE")</f>
        <v>CUMPLE</v>
      </c>
      <c r="X53" s="51" t="str">
        <f>IF(AND($N53&gt;=NORMA!$Q$4, $N53&lt;=NORMA!$R$4),"CUMPLE","NO CUMPLE")</f>
        <v>CUMPLE</v>
      </c>
      <c r="Y53" s="51" t="str">
        <f>IF($I53&gt;NORMA!$E$16,"NO CUMPLE","CUMPLE")</f>
        <v>CUMPLE</v>
      </c>
      <c r="Z53" s="51" t="str">
        <f>IF($M53&lt;NORMA!$E$23,"NO CUMPLE","CUMPLE")</f>
        <v>CUMPLE</v>
      </c>
      <c r="AA53" s="51" t="str">
        <f>IF($E53&gt;NORMA!$E$24,"NO CUMPLE","CUMPLE")</f>
        <v>CUMPLE</v>
      </c>
      <c r="AB53" s="51" t="str">
        <f>IF($F53&gt;NORMA!$F$25,"NO CUMPLE","CUMPLE")</f>
        <v>NO CUMPLE</v>
      </c>
      <c r="AC53" s="51" t="str">
        <f>IF($K53&gt;NORMA!$E$26,"NO CUMPLE","CUMPLE")</f>
        <v>CUMPLE</v>
      </c>
      <c r="AD53" s="51" t="str">
        <f>IF($J53&gt;NORMA!$E$27,"NO CUMPLE","CUMPLE")</f>
        <v>NO CUMPLE</v>
      </c>
      <c r="AE53" s="51" t="str">
        <f>IF($G53&gt;NORMA!$E$28,"NO CUMPLE","CUMPLE")</f>
        <v>CUMPLE</v>
      </c>
      <c r="AF53" s="51" t="str">
        <f>IF($H53&gt;NORMA!$E$29,"NO CUMPLE","CUMPLE")</f>
        <v>CUMPLE</v>
      </c>
      <c r="AG53" s="51" t="str">
        <f>IF($O53&gt;NORMA!$E$30,"NO CUMPLE","CUMPLE")</f>
        <v>CUMPLE</v>
      </c>
      <c r="AH53" s="51" t="str">
        <f>IF(AND($N53&gt;=NORMA!$Q$18, $N53&lt;=NORMA!$S$18),"CUMPLE","NO CUMPLE")</f>
        <v>CUMPLE</v>
      </c>
      <c r="AI53" s="51" t="str">
        <f>IF($I53&gt;NORMA!$E$32,"NO CUMPLE","CUMPLE")</f>
        <v>CUMPLE</v>
      </c>
    </row>
    <row r="54" spans="1:35" ht="14.25" customHeight="1" x14ac:dyDescent="0.35">
      <c r="A54" s="146" t="s">
        <v>76</v>
      </c>
      <c r="B54" s="147" t="s">
        <v>77</v>
      </c>
      <c r="C54" s="148">
        <v>41309</v>
      </c>
      <c r="D54" s="149">
        <v>0.58333333333333337</v>
      </c>
      <c r="E54" s="147">
        <v>4</v>
      </c>
      <c r="F54" s="147">
        <v>32.1</v>
      </c>
      <c r="G54" s="147">
        <v>17</v>
      </c>
      <c r="H54" s="150">
        <v>3.6</v>
      </c>
      <c r="I54" s="147">
        <v>0.03</v>
      </c>
      <c r="J54" s="147">
        <v>0.34</v>
      </c>
      <c r="K54" s="147">
        <v>1.91</v>
      </c>
      <c r="L54" s="147">
        <v>4.3999999999999997E-2</v>
      </c>
      <c r="M54" s="147">
        <v>7.59</v>
      </c>
      <c r="N54" s="147">
        <v>6.71</v>
      </c>
      <c r="O54" s="153">
        <v>7500</v>
      </c>
      <c r="P54" s="51" t="str">
        <f>IF($M54&lt;NORMA!$E$7,"NO CUMPLE","CUMPLE")</f>
        <v>CUMPLE</v>
      </c>
      <c r="Q54" s="51" t="str">
        <f>IF($E54&gt;NORMA!$E$8,"NO CUMPLE","CUMPLE")</f>
        <v>CUMPLE</v>
      </c>
      <c r="R54" s="51" t="str">
        <f>IF($F54&gt;NORMA!$E$9,"NO CUMPLE","CUMPLE")</f>
        <v>CUMPLE</v>
      </c>
      <c r="S54" s="51" t="str">
        <f>IF($K54&gt;NORMA!$E$10,"NO CUMPLE","CUMPLE")</f>
        <v>CUMPLE</v>
      </c>
      <c r="T54" s="51" t="str">
        <f>IF($J54&gt;NORMA!$E$11,"NO CUMPLE","CUMPLE")</f>
        <v>CUMPLE</v>
      </c>
      <c r="U54" s="51" t="str">
        <f>IF($G54&gt;NORMA!$E$12,"NO CUMPLE","CUMPLE")</f>
        <v>NO CUMPLE</v>
      </c>
      <c r="V54" s="51" t="str">
        <f>IF($H54&gt;SALITRE!$H$962,"NO CUMPLE","CUMPLE")</f>
        <v>CUMPLE</v>
      </c>
      <c r="W54" s="51" t="str">
        <f>IF($O54&gt;NORMA!$E$14,"NO CUMPLE","CUMPLE")</f>
        <v>CUMPLE</v>
      </c>
      <c r="X54" s="51" t="str">
        <f>IF(AND($N54&gt;=NORMA!$Q$4, $N54&lt;=NORMA!$R$4),"CUMPLE","NO CUMPLE")</f>
        <v>CUMPLE</v>
      </c>
      <c r="Y54" s="51" t="str">
        <f>IF($I54&gt;NORMA!$E$16,"NO CUMPLE","CUMPLE")</f>
        <v>CUMPLE</v>
      </c>
      <c r="Z54" s="51" t="str">
        <f>IF($M54&lt;NORMA!$E$23,"NO CUMPLE","CUMPLE")</f>
        <v>CUMPLE</v>
      </c>
      <c r="AA54" s="51" t="str">
        <f>IF($E54&gt;NORMA!$E$24,"NO CUMPLE","CUMPLE")</f>
        <v>NO CUMPLE</v>
      </c>
      <c r="AB54" s="51" t="str">
        <f>IF($F54&gt;NORMA!$F$25,"NO CUMPLE","CUMPLE")</f>
        <v>NO CUMPLE</v>
      </c>
      <c r="AC54" s="51" t="str">
        <f>IF($K54&gt;NORMA!$E$26,"NO CUMPLE","CUMPLE")</f>
        <v>NO CUMPLE</v>
      </c>
      <c r="AD54" s="51" t="str">
        <f>IF($J54&gt;NORMA!$E$27,"NO CUMPLE","CUMPLE")</f>
        <v>CUMPLE</v>
      </c>
      <c r="AE54" s="51" t="str">
        <f>IF($G54&gt;NORMA!$E$28,"NO CUMPLE","CUMPLE")</f>
        <v>NO CUMPLE</v>
      </c>
      <c r="AF54" s="51" t="str">
        <f>IF($H54&gt;NORMA!$E$29,"NO CUMPLE","CUMPLE")</f>
        <v>CUMPLE</v>
      </c>
      <c r="AG54" s="51" t="str">
        <f>IF($O54&gt;NORMA!$E$30,"NO CUMPLE","CUMPLE")</f>
        <v>CUMPLE</v>
      </c>
      <c r="AH54" s="51" t="str">
        <f>IF(AND($N54&gt;=NORMA!$Q$18, $N54&lt;=NORMA!$S$18),"CUMPLE","NO CUMPLE")</f>
        <v>CUMPLE</v>
      </c>
      <c r="AI54" s="51" t="str">
        <f>IF($I54&gt;NORMA!$E$32,"NO CUMPLE","CUMPLE")</f>
        <v>CUMPLE</v>
      </c>
    </row>
    <row r="55" spans="1:35" ht="14.25" customHeight="1" x14ac:dyDescent="0.35">
      <c r="A55" s="146" t="s">
        <v>76</v>
      </c>
      <c r="B55" s="147" t="s">
        <v>77</v>
      </c>
      <c r="C55" s="148">
        <v>41331</v>
      </c>
      <c r="D55" s="149">
        <v>0.33333333333333331</v>
      </c>
      <c r="E55" s="150">
        <v>1</v>
      </c>
      <c r="F55" s="147">
        <v>10.8</v>
      </c>
      <c r="G55" s="150">
        <v>1.6</v>
      </c>
      <c r="H55" s="150">
        <v>3.6</v>
      </c>
      <c r="I55" s="147">
        <v>0.03</v>
      </c>
      <c r="J55" s="147">
        <v>0.09</v>
      </c>
      <c r="K55" s="147">
        <v>1.9</v>
      </c>
      <c r="L55" s="147">
        <v>0.104</v>
      </c>
      <c r="M55" s="147">
        <v>8.3800000000000008</v>
      </c>
      <c r="N55" s="147">
        <v>6.87</v>
      </c>
      <c r="O55" s="153">
        <v>360</v>
      </c>
      <c r="P55" s="51" t="str">
        <f>IF($M55&lt;NORMA!$E$7,"NO CUMPLE","CUMPLE")</f>
        <v>CUMPLE</v>
      </c>
      <c r="Q55" s="51" t="str">
        <f>IF($E55&gt;NORMA!$E$8,"NO CUMPLE","CUMPLE")</f>
        <v>CUMPLE</v>
      </c>
      <c r="R55" s="51" t="str">
        <f>IF($F55&gt;NORMA!$E$9,"NO CUMPLE","CUMPLE")</f>
        <v>CUMPLE</v>
      </c>
      <c r="S55" s="51" t="str">
        <f>IF($K55&gt;NORMA!$E$10,"NO CUMPLE","CUMPLE")</f>
        <v>CUMPLE</v>
      </c>
      <c r="T55" s="51" t="str">
        <f>IF($J55&gt;NORMA!$E$11,"NO CUMPLE","CUMPLE")</f>
        <v>CUMPLE</v>
      </c>
      <c r="U55" s="51" t="str">
        <f>IF($G55&gt;NORMA!$E$12,"NO CUMPLE","CUMPLE")</f>
        <v>CUMPLE</v>
      </c>
      <c r="V55" s="51" t="str">
        <f>IF($H55&gt;SALITRE!$H$962,"NO CUMPLE","CUMPLE")</f>
        <v>CUMPLE</v>
      </c>
      <c r="W55" s="51" t="str">
        <f>IF($O55&gt;NORMA!$E$14,"NO CUMPLE","CUMPLE")</f>
        <v>CUMPLE</v>
      </c>
      <c r="X55" s="51" t="str">
        <f>IF(AND($N55&gt;=NORMA!$Q$4, $N55&lt;=NORMA!$R$4),"CUMPLE","NO CUMPLE")</f>
        <v>CUMPLE</v>
      </c>
      <c r="Y55" s="51" t="str">
        <f>IF($I55&gt;NORMA!$E$16,"NO CUMPLE","CUMPLE")</f>
        <v>CUMPLE</v>
      </c>
      <c r="Z55" s="51" t="str">
        <f>IF($M55&lt;NORMA!$E$23,"NO CUMPLE","CUMPLE")</f>
        <v>CUMPLE</v>
      </c>
      <c r="AA55" s="51" t="str">
        <f>IF($E55&gt;NORMA!$E$24,"NO CUMPLE","CUMPLE")</f>
        <v>CUMPLE</v>
      </c>
      <c r="AB55" s="51" t="str">
        <f>IF($F55&gt;NORMA!$F$25,"NO CUMPLE","CUMPLE")</f>
        <v>NO CUMPLE</v>
      </c>
      <c r="AC55" s="51" t="str">
        <f>IF($K55&gt;NORMA!$E$26,"NO CUMPLE","CUMPLE")</f>
        <v>NO CUMPLE</v>
      </c>
      <c r="AD55" s="51" t="str">
        <f>IF($J55&gt;NORMA!$E$27,"NO CUMPLE","CUMPLE")</f>
        <v>CUMPLE</v>
      </c>
      <c r="AE55" s="51" t="str">
        <f>IF($G55&gt;NORMA!$E$28,"NO CUMPLE","CUMPLE")</f>
        <v>CUMPLE</v>
      </c>
      <c r="AF55" s="51" t="str">
        <f>IF($H55&gt;NORMA!$E$29,"NO CUMPLE","CUMPLE")</f>
        <v>CUMPLE</v>
      </c>
      <c r="AG55" s="51" t="str">
        <f>IF($O55&gt;NORMA!$E$30,"NO CUMPLE","CUMPLE")</f>
        <v>CUMPLE</v>
      </c>
      <c r="AH55" s="51" t="str">
        <f>IF(AND($N55&gt;=NORMA!$Q$18, $N55&lt;=NORMA!$S$18),"CUMPLE","NO CUMPLE")</f>
        <v>CUMPLE</v>
      </c>
      <c r="AI55" s="51" t="str">
        <f>IF($I55&gt;NORMA!$E$32,"NO CUMPLE","CUMPLE")</f>
        <v>CUMPLE</v>
      </c>
    </row>
    <row r="56" spans="1:35" ht="14.25" customHeight="1" x14ac:dyDescent="0.35">
      <c r="A56" s="146" t="s">
        <v>76</v>
      </c>
      <c r="B56" s="147" t="s">
        <v>77</v>
      </c>
      <c r="C56" s="148">
        <v>41352</v>
      </c>
      <c r="D56" s="149">
        <v>0.41666666666666669</v>
      </c>
      <c r="E56" s="150">
        <v>1</v>
      </c>
      <c r="F56" s="147">
        <v>5.26</v>
      </c>
      <c r="G56" s="150">
        <v>1.6</v>
      </c>
      <c r="H56" s="147">
        <v>5.3</v>
      </c>
      <c r="I56" s="150">
        <v>0.02</v>
      </c>
      <c r="J56" s="147">
        <v>0.12</v>
      </c>
      <c r="K56" s="147">
        <v>1.9</v>
      </c>
      <c r="L56" s="147">
        <v>3.0000000000000001E-3</v>
      </c>
      <c r="M56" s="147">
        <v>8.07</v>
      </c>
      <c r="N56" s="147">
        <v>7.13</v>
      </c>
      <c r="O56" s="153">
        <v>1500</v>
      </c>
      <c r="P56" s="51" t="str">
        <f>IF($M56&lt;NORMA!$E$7,"NO CUMPLE","CUMPLE")</f>
        <v>CUMPLE</v>
      </c>
      <c r="Q56" s="51" t="str">
        <f>IF($E56&gt;NORMA!$E$8,"NO CUMPLE","CUMPLE")</f>
        <v>CUMPLE</v>
      </c>
      <c r="R56" s="51" t="str">
        <f>IF($F56&gt;NORMA!$E$9,"NO CUMPLE","CUMPLE")</f>
        <v>CUMPLE</v>
      </c>
      <c r="S56" s="51" t="str">
        <f>IF($K56&gt;NORMA!$E$10,"NO CUMPLE","CUMPLE")</f>
        <v>CUMPLE</v>
      </c>
      <c r="T56" s="51" t="str">
        <f>IF($J56&gt;NORMA!$E$11,"NO CUMPLE","CUMPLE")</f>
        <v>CUMPLE</v>
      </c>
      <c r="U56" s="51" t="str">
        <f>IF($G56&gt;NORMA!$E$12,"NO CUMPLE","CUMPLE")</f>
        <v>CUMPLE</v>
      </c>
      <c r="V56" s="51" t="str">
        <f>IF($H56&gt;SALITRE!$H$962,"NO CUMPLE","CUMPLE")</f>
        <v>CUMPLE</v>
      </c>
      <c r="W56" s="51" t="str">
        <f>IF($O56&gt;NORMA!$E$14,"NO CUMPLE","CUMPLE")</f>
        <v>CUMPLE</v>
      </c>
      <c r="X56" s="51" t="str">
        <f>IF(AND($N56&gt;=NORMA!$Q$4, $N56&lt;=NORMA!$R$4),"CUMPLE","NO CUMPLE")</f>
        <v>CUMPLE</v>
      </c>
      <c r="Y56" s="51" t="str">
        <f>IF($I56&gt;NORMA!$E$16,"NO CUMPLE","CUMPLE")</f>
        <v>CUMPLE</v>
      </c>
      <c r="Z56" s="51" t="str">
        <f>IF($M56&lt;NORMA!$E$23,"NO CUMPLE","CUMPLE")</f>
        <v>CUMPLE</v>
      </c>
      <c r="AA56" s="51" t="str">
        <f>IF($E56&gt;NORMA!$E$24,"NO CUMPLE","CUMPLE")</f>
        <v>CUMPLE</v>
      </c>
      <c r="AB56" s="51" t="str">
        <f>IF($F56&gt;NORMA!$F$25,"NO CUMPLE","CUMPLE")</f>
        <v>CUMPLE</v>
      </c>
      <c r="AC56" s="51" t="str">
        <f>IF($K56&gt;NORMA!$E$26,"NO CUMPLE","CUMPLE")</f>
        <v>NO CUMPLE</v>
      </c>
      <c r="AD56" s="51" t="str">
        <f>IF($J56&gt;NORMA!$E$27,"NO CUMPLE","CUMPLE")</f>
        <v>CUMPLE</v>
      </c>
      <c r="AE56" s="51" t="str">
        <f>IF($G56&gt;NORMA!$E$28,"NO CUMPLE","CUMPLE")</f>
        <v>CUMPLE</v>
      </c>
      <c r="AF56" s="51" t="str">
        <f>IF($H56&gt;NORMA!$E$29,"NO CUMPLE","CUMPLE")</f>
        <v>CUMPLE</v>
      </c>
      <c r="AG56" s="51" t="str">
        <f>IF($O56&gt;NORMA!$E$30,"NO CUMPLE","CUMPLE")</f>
        <v>CUMPLE</v>
      </c>
      <c r="AH56" s="51" t="str">
        <f>IF(AND($N56&gt;=NORMA!$Q$18, $N56&lt;=NORMA!$S$18),"CUMPLE","NO CUMPLE")</f>
        <v>CUMPLE</v>
      </c>
      <c r="AI56" s="51" t="str">
        <f>IF($I56&gt;NORMA!$E$32,"NO CUMPLE","CUMPLE")</f>
        <v>CUMPLE</v>
      </c>
    </row>
    <row r="57" spans="1:35" ht="14.25" customHeight="1" x14ac:dyDescent="0.35">
      <c r="A57" s="146" t="s">
        <v>76</v>
      </c>
      <c r="B57" s="147" t="s">
        <v>77</v>
      </c>
      <c r="C57" s="148">
        <v>41381</v>
      </c>
      <c r="D57" s="149">
        <v>0.41666666666666669</v>
      </c>
      <c r="E57" s="150">
        <v>1</v>
      </c>
      <c r="F57" s="150">
        <v>2.7</v>
      </c>
      <c r="G57" s="150">
        <v>1.6</v>
      </c>
      <c r="H57" s="150">
        <v>3.6</v>
      </c>
      <c r="I57" s="147">
        <v>0.04</v>
      </c>
      <c r="J57" s="147">
        <v>0.13</v>
      </c>
      <c r="K57" s="147">
        <v>1.9</v>
      </c>
      <c r="L57" s="147">
        <v>7.0000000000000001E-3</v>
      </c>
      <c r="M57" s="147">
        <v>8.17</v>
      </c>
      <c r="N57" s="147">
        <v>7.42</v>
      </c>
      <c r="O57" s="153">
        <v>36</v>
      </c>
      <c r="P57" s="51" t="str">
        <f>IF($M57&lt;NORMA!$E$7,"NO CUMPLE","CUMPLE")</f>
        <v>CUMPLE</v>
      </c>
      <c r="Q57" s="51" t="str">
        <f>IF($E57&gt;NORMA!$E$8,"NO CUMPLE","CUMPLE")</f>
        <v>CUMPLE</v>
      </c>
      <c r="R57" s="51" t="str">
        <f>IF($F57&gt;NORMA!$E$9,"NO CUMPLE","CUMPLE")</f>
        <v>CUMPLE</v>
      </c>
      <c r="S57" s="51" t="str">
        <f>IF($K57&gt;NORMA!$E$10,"NO CUMPLE","CUMPLE")</f>
        <v>CUMPLE</v>
      </c>
      <c r="T57" s="51" t="str">
        <f>IF($J57&gt;NORMA!$E$11,"NO CUMPLE","CUMPLE")</f>
        <v>CUMPLE</v>
      </c>
      <c r="U57" s="51" t="str">
        <f>IF($G57&gt;NORMA!$E$12,"NO CUMPLE","CUMPLE")</f>
        <v>CUMPLE</v>
      </c>
      <c r="V57" s="51" t="str">
        <f>IF($H57&gt;SALITRE!$H$962,"NO CUMPLE","CUMPLE")</f>
        <v>CUMPLE</v>
      </c>
      <c r="W57" s="51" t="str">
        <f>IF($O57&gt;NORMA!$E$14,"NO CUMPLE","CUMPLE")</f>
        <v>CUMPLE</v>
      </c>
      <c r="X57" s="51" t="str">
        <f>IF(AND($N57&gt;=NORMA!$Q$4, $N57&lt;=NORMA!$R$4),"CUMPLE","NO CUMPLE")</f>
        <v>CUMPLE</v>
      </c>
      <c r="Y57" s="51" t="str">
        <f>IF($I57&gt;NORMA!$E$16,"NO CUMPLE","CUMPLE")</f>
        <v>CUMPLE</v>
      </c>
      <c r="Z57" s="51" t="str">
        <f>IF($M57&lt;NORMA!$E$23,"NO CUMPLE","CUMPLE")</f>
        <v>CUMPLE</v>
      </c>
      <c r="AA57" s="51" t="str">
        <f>IF($E57&gt;NORMA!$E$24,"NO CUMPLE","CUMPLE")</f>
        <v>CUMPLE</v>
      </c>
      <c r="AB57" s="51" t="str">
        <f>IF($F57&gt;NORMA!$F$25,"NO CUMPLE","CUMPLE")</f>
        <v>CUMPLE</v>
      </c>
      <c r="AC57" s="51" t="str">
        <f>IF($K57&gt;NORMA!$E$26,"NO CUMPLE","CUMPLE")</f>
        <v>NO CUMPLE</v>
      </c>
      <c r="AD57" s="51" t="str">
        <f>IF($J57&gt;NORMA!$E$27,"NO CUMPLE","CUMPLE")</f>
        <v>CUMPLE</v>
      </c>
      <c r="AE57" s="51" t="str">
        <f>IF($G57&gt;NORMA!$E$28,"NO CUMPLE","CUMPLE")</f>
        <v>CUMPLE</v>
      </c>
      <c r="AF57" s="51" t="str">
        <f>IF($H57&gt;NORMA!$E$29,"NO CUMPLE","CUMPLE")</f>
        <v>CUMPLE</v>
      </c>
      <c r="AG57" s="51" t="str">
        <f>IF($O57&gt;NORMA!$E$30,"NO CUMPLE","CUMPLE")</f>
        <v>CUMPLE</v>
      </c>
      <c r="AH57" s="51" t="str">
        <f>IF(AND($N57&gt;=NORMA!$Q$18, $N57&lt;=NORMA!$S$18),"CUMPLE","NO CUMPLE")</f>
        <v>CUMPLE</v>
      </c>
      <c r="AI57" s="51" t="str">
        <f>IF($I57&gt;NORMA!$E$32,"NO CUMPLE","CUMPLE")</f>
        <v>CUMPLE</v>
      </c>
    </row>
    <row r="58" spans="1:35" ht="14.25" customHeight="1" x14ac:dyDescent="0.35">
      <c r="A58" s="146" t="s">
        <v>76</v>
      </c>
      <c r="B58" s="147" t="s">
        <v>77</v>
      </c>
      <c r="C58" s="148">
        <v>41400</v>
      </c>
      <c r="D58" s="149">
        <v>0.66666666666666663</v>
      </c>
      <c r="E58" s="147">
        <v>1.3</v>
      </c>
      <c r="F58" s="150">
        <v>2.7</v>
      </c>
      <c r="G58" s="156">
        <v>3.7</v>
      </c>
      <c r="H58" s="150">
        <v>3.6</v>
      </c>
      <c r="I58" s="150">
        <v>0.02</v>
      </c>
      <c r="J58" s="147">
        <v>0.06</v>
      </c>
      <c r="K58" s="147">
        <v>1.9</v>
      </c>
      <c r="L58" s="147">
        <v>5.8999999999999997E-2</v>
      </c>
      <c r="M58" s="147">
        <v>7.84</v>
      </c>
      <c r="N58" s="147">
        <v>7.27</v>
      </c>
      <c r="O58" s="153">
        <v>360</v>
      </c>
      <c r="P58" s="51" t="str">
        <f>IF($M58&lt;NORMA!$E$7,"NO CUMPLE","CUMPLE")</f>
        <v>CUMPLE</v>
      </c>
      <c r="Q58" s="51" t="str">
        <f>IF($E58&gt;NORMA!$E$8,"NO CUMPLE","CUMPLE")</f>
        <v>CUMPLE</v>
      </c>
      <c r="R58" s="51" t="str">
        <f>IF($F58&gt;NORMA!$E$9,"NO CUMPLE","CUMPLE")</f>
        <v>CUMPLE</v>
      </c>
      <c r="S58" s="51" t="str">
        <f>IF($K58&gt;NORMA!$E$10,"NO CUMPLE","CUMPLE")</f>
        <v>CUMPLE</v>
      </c>
      <c r="T58" s="51" t="str">
        <f>IF($J58&gt;NORMA!$E$11,"NO CUMPLE","CUMPLE")</f>
        <v>CUMPLE</v>
      </c>
      <c r="U58" s="51" t="str">
        <f>IF($G58&gt;NORMA!$E$12,"NO CUMPLE","CUMPLE")</f>
        <v>CUMPLE</v>
      </c>
      <c r="V58" s="51" t="str">
        <f>IF($H58&gt;SALITRE!$H$962,"NO CUMPLE","CUMPLE")</f>
        <v>CUMPLE</v>
      </c>
      <c r="W58" s="51" t="str">
        <f>IF($O58&gt;NORMA!$E$14,"NO CUMPLE","CUMPLE")</f>
        <v>CUMPLE</v>
      </c>
      <c r="X58" s="51" t="str">
        <f>IF(AND($N58&gt;=NORMA!$Q$4, $N58&lt;=NORMA!$R$4),"CUMPLE","NO CUMPLE")</f>
        <v>CUMPLE</v>
      </c>
      <c r="Y58" s="51" t="str">
        <f>IF($I58&gt;NORMA!$E$16,"NO CUMPLE","CUMPLE")</f>
        <v>CUMPLE</v>
      </c>
      <c r="Z58" s="51" t="str">
        <f>IF($M58&lt;NORMA!$E$23,"NO CUMPLE","CUMPLE")</f>
        <v>CUMPLE</v>
      </c>
      <c r="AA58" s="51" t="str">
        <f>IF($E58&gt;NORMA!$E$24,"NO CUMPLE","CUMPLE")</f>
        <v>CUMPLE</v>
      </c>
      <c r="AB58" s="51" t="str">
        <f>IF($F58&gt;NORMA!$F$25,"NO CUMPLE","CUMPLE")</f>
        <v>CUMPLE</v>
      </c>
      <c r="AC58" s="51" t="str">
        <f>IF($K58&gt;NORMA!$E$26,"NO CUMPLE","CUMPLE")</f>
        <v>NO CUMPLE</v>
      </c>
      <c r="AD58" s="51" t="str">
        <f>IF($J58&gt;NORMA!$E$27,"NO CUMPLE","CUMPLE")</f>
        <v>CUMPLE</v>
      </c>
      <c r="AE58" s="51" t="str">
        <f>IF($G58&gt;NORMA!$E$28,"NO CUMPLE","CUMPLE")</f>
        <v>CUMPLE</v>
      </c>
      <c r="AF58" s="51" t="str">
        <f>IF($H58&gt;NORMA!$E$29,"NO CUMPLE","CUMPLE")</f>
        <v>CUMPLE</v>
      </c>
      <c r="AG58" s="51" t="str">
        <f>IF($O58&gt;NORMA!$E$30,"NO CUMPLE","CUMPLE")</f>
        <v>CUMPLE</v>
      </c>
      <c r="AH58" s="51" t="str">
        <f>IF(AND($N58&gt;=NORMA!$Q$18, $N58&lt;=NORMA!$S$18),"CUMPLE","NO CUMPLE")</f>
        <v>CUMPLE</v>
      </c>
      <c r="AI58" s="51" t="str">
        <f>IF($I58&gt;NORMA!$E$32,"NO CUMPLE","CUMPLE")</f>
        <v>CUMPLE</v>
      </c>
    </row>
    <row r="59" spans="1:35" ht="14.25" customHeight="1" x14ac:dyDescent="0.35">
      <c r="A59" s="146" t="s">
        <v>76</v>
      </c>
      <c r="B59" s="147" t="s">
        <v>77</v>
      </c>
      <c r="C59" s="148">
        <v>41429</v>
      </c>
      <c r="D59" s="149">
        <v>0.33333333333333331</v>
      </c>
      <c r="E59" s="150">
        <v>1</v>
      </c>
      <c r="F59" s="147">
        <v>4.63</v>
      </c>
      <c r="G59" s="147">
        <v>1.9</v>
      </c>
      <c r="H59" s="147">
        <v>14</v>
      </c>
      <c r="I59" s="150">
        <v>0.02</v>
      </c>
      <c r="J59" s="147">
        <v>0.05</v>
      </c>
      <c r="K59" s="147">
        <v>1.9</v>
      </c>
      <c r="L59" s="147">
        <v>4.2000000000000003E-2</v>
      </c>
      <c r="M59" s="147">
        <v>7.73</v>
      </c>
      <c r="N59" s="147">
        <v>7.22</v>
      </c>
      <c r="O59" s="153">
        <v>230</v>
      </c>
      <c r="P59" s="51" t="str">
        <f>IF($M59&lt;NORMA!$E$7,"NO CUMPLE","CUMPLE")</f>
        <v>CUMPLE</v>
      </c>
      <c r="Q59" s="51" t="str">
        <f>IF($E59&gt;NORMA!$E$8,"NO CUMPLE","CUMPLE")</f>
        <v>CUMPLE</v>
      </c>
      <c r="R59" s="51" t="str">
        <f>IF($F59&gt;NORMA!$E$9,"NO CUMPLE","CUMPLE")</f>
        <v>CUMPLE</v>
      </c>
      <c r="S59" s="51" t="str">
        <f>IF($K59&gt;NORMA!$E$10,"NO CUMPLE","CUMPLE")</f>
        <v>CUMPLE</v>
      </c>
      <c r="T59" s="51" t="str">
        <f>IF($J59&gt;NORMA!$E$11,"NO CUMPLE","CUMPLE")</f>
        <v>CUMPLE</v>
      </c>
      <c r="U59" s="51" t="str">
        <f>IF($G59&gt;NORMA!$E$12,"NO CUMPLE","CUMPLE")</f>
        <v>CUMPLE</v>
      </c>
      <c r="V59" s="51" t="str">
        <f>IF($H59&gt;SALITRE!$H$962,"NO CUMPLE","CUMPLE")</f>
        <v>NO CUMPLE</v>
      </c>
      <c r="W59" s="51" t="str">
        <f>IF($O59&gt;NORMA!$E$14,"NO CUMPLE","CUMPLE")</f>
        <v>CUMPLE</v>
      </c>
      <c r="X59" s="51" t="str">
        <f>IF(AND($N59&gt;=NORMA!$Q$4, $N59&lt;=NORMA!$R$4),"CUMPLE","NO CUMPLE")</f>
        <v>CUMPLE</v>
      </c>
      <c r="Y59" s="51" t="str">
        <f>IF($I59&gt;NORMA!$E$16,"NO CUMPLE","CUMPLE")</f>
        <v>CUMPLE</v>
      </c>
      <c r="Z59" s="51" t="str">
        <f>IF($M59&lt;NORMA!$E$23,"NO CUMPLE","CUMPLE")</f>
        <v>CUMPLE</v>
      </c>
      <c r="AA59" s="51" t="str">
        <f>IF($E59&gt;NORMA!$E$24,"NO CUMPLE","CUMPLE")</f>
        <v>CUMPLE</v>
      </c>
      <c r="AB59" s="51" t="str">
        <f>IF($F59&gt;NORMA!$F$25,"NO CUMPLE","CUMPLE")</f>
        <v>CUMPLE</v>
      </c>
      <c r="AC59" s="51" t="str">
        <f>IF($K59&gt;NORMA!$E$26,"NO CUMPLE","CUMPLE")</f>
        <v>NO CUMPLE</v>
      </c>
      <c r="AD59" s="51" t="str">
        <f>IF($J59&gt;NORMA!$E$27,"NO CUMPLE","CUMPLE")</f>
        <v>CUMPLE</v>
      </c>
      <c r="AE59" s="51" t="str">
        <f>IF($G59&gt;NORMA!$E$28,"NO CUMPLE","CUMPLE")</f>
        <v>CUMPLE</v>
      </c>
      <c r="AF59" s="51" t="str">
        <f>IF($H59&gt;NORMA!$E$29,"NO CUMPLE","CUMPLE")</f>
        <v>NO CUMPLE</v>
      </c>
      <c r="AG59" s="51" t="str">
        <f>IF($O59&gt;NORMA!$E$30,"NO CUMPLE","CUMPLE")</f>
        <v>CUMPLE</v>
      </c>
      <c r="AH59" s="51" t="str">
        <f>IF(AND($N59&gt;=NORMA!$Q$18, $N59&lt;=NORMA!$S$18),"CUMPLE","NO CUMPLE")</f>
        <v>CUMPLE</v>
      </c>
      <c r="AI59" s="51" t="str">
        <f>IF($I59&gt;NORMA!$E$32,"NO CUMPLE","CUMPLE")</f>
        <v>CUMPLE</v>
      </c>
    </row>
    <row r="60" spans="1:35" ht="14.25" customHeight="1" x14ac:dyDescent="0.35">
      <c r="A60" s="146" t="s">
        <v>76</v>
      </c>
      <c r="B60" s="147" t="s">
        <v>77</v>
      </c>
      <c r="C60" s="148">
        <v>41464</v>
      </c>
      <c r="D60" s="149">
        <v>0.66666666666666663</v>
      </c>
      <c r="E60" s="147">
        <v>1.1000000000000001</v>
      </c>
      <c r="F60" s="147">
        <v>20.7</v>
      </c>
      <c r="G60" s="147">
        <v>3.8</v>
      </c>
      <c r="H60" s="150">
        <v>3.6</v>
      </c>
      <c r="I60" s="150">
        <v>0.02</v>
      </c>
      <c r="J60" s="147">
        <v>0.16</v>
      </c>
      <c r="K60" s="147">
        <v>1.9</v>
      </c>
      <c r="L60" s="147">
        <v>2.3900000000000001E-2</v>
      </c>
      <c r="M60" s="147">
        <v>7.55</v>
      </c>
      <c r="N60" s="147">
        <v>7.72</v>
      </c>
      <c r="O60" s="153">
        <v>930</v>
      </c>
      <c r="P60" s="51" t="str">
        <f>IF($M60&lt;NORMA!$E$7,"NO CUMPLE","CUMPLE")</f>
        <v>CUMPLE</v>
      </c>
      <c r="Q60" s="51" t="str">
        <f>IF($E60&gt;NORMA!$E$8,"NO CUMPLE","CUMPLE")</f>
        <v>CUMPLE</v>
      </c>
      <c r="R60" s="51" t="str">
        <f>IF($F60&gt;NORMA!$E$9,"NO CUMPLE","CUMPLE")</f>
        <v>CUMPLE</v>
      </c>
      <c r="S60" s="51" t="str">
        <f>IF($K60&gt;NORMA!$E$10,"NO CUMPLE","CUMPLE")</f>
        <v>CUMPLE</v>
      </c>
      <c r="T60" s="51" t="str">
        <f>IF($J60&gt;NORMA!$E$11,"NO CUMPLE","CUMPLE")</f>
        <v>CUMPLE</v>
      </c>
      <c r="U60" s="51" t="str">
        <f>IF($G60&gt;NORMA!$E$12,"NO CUMPLE","CUMPLE")</f>
        <v>CUMPLE</v>
      </c>
      <c r="V60" s="51" t="str">
        <f>IF($H60&gt;SALITRE!$H$962,"NO CUMPLE","CUMPLE")</f>
        <v>CUMPLE</v>
      </c>
      <c r="W60" s="51" t="str">
        <f>IF($O60&gt;NORMA!$E$14,"NO CUMPLE","CUMPLE")</f>
        <v>CUMPLE</v>
      </c>
      <c r="X60" s="51" t="str">
        <f>IF(AND($N60&gt;=NORMA!$Q$4, $N60&lt;=NORMA!$R$4),"CUMPLE","NO CUMPLE")</f>
        <v>CUMPLE</v>
      </c>
      <c r="Y60" s="51" t="str">
        <f>IF($I60&gt;NORMA!$E$16,"NO CUMPLE","CUMPLE")</f>
        <v>CUMPLE</v>
      </c>
      <c r="Z60" s="51" t="str">
        <f>IF($M60&lt;NORMA!$E$23,"NO CUMPLE","CUMPLE")</f>
        <v>CUMPLE</v>
      </c>
      <c r="AA60" s="51" t="str">
        <f>IF($E60&gt;NORMA!$E$24,"NO CUMPLE","CUMPLE")</f>
        <v>CUMPLE</v>
      </c>
      <c r="AB60" s="51" t="str">
        <f>IF($F60&gt;NORMA!$F$25,"NO CUMPLE","CUMPLE")</f>
        <v>NO CUMPLE</v>
      </c>
      <c r="AC60" s="51" t="str">
        <f>IF($K60&gt;NORMA!$E$26,"NO CUMPLE","CUMPLE")</f>
        <v>NO CUMPLE</v>
      </c>
      <c r="AD60" s="51" t="str">
        <f>IF($J60&gt;NORMA!$E$27,"NO CUMPLE","CUMPLE")</f>
        <v>CUMPLE</v>
      </c>
      <c r="AE60" s="51" t="str">
        <f>IF($G60&gt;NORMA!$E$28,"NO CUMPLE","CUMPLE")</f>
        <v>CUMPLE</v>
      </c>
      <c r="AF60" s="51" t="str">
        <f>IF($H60&gt;NORMA!$E$29,"NO CUMPLE","CUMPLE")</f>
        <v>CUMPLE</v>
      </c>
      <c r="AG60" s="51" t="str">
        <f>IF($O60&gt;NORMA!$E$30,"NO CUMPLE","CUMPLE")</f>
        <v>CUMPLE</v>
      </c>
      <c r="AH60" s="51" t="str">
        <f>IF(AND($N60&gt;=NORMA!$Q$18, $N60&lt;=NORMA!$S$18),"CUMPLE","NO CUMPLE")</f>
        <v>CUMPLE</v>
      </c>
      <c r="AI60" s="51" t="str">
        <f>IF($I60&gt;NORMA!$E$32,"NO CUMPLE","CUMPLE")</f>
        <v>CUMPLE</v>
      </c>
    </row>
    <row r="61" spans="1:35" ht="14.25" customHeight="1" x14ac:dyDescent="0.35">
      <c r="A61" s="146" t="s">
        <v>76</v>
      </c>
      <c r="B61" s="147" t="s">
        <v>77</v>
      </c>
      <c r="C61" s="148">
        <v>41484</v>
      </c>
      <c r="D61" s="149">
        <v>0.58333333333333337</v>
      </c>
      <c r="E61" s="150">
        <v>1</v>
      </c>
      <c r="F61" s="147">
        <v>22.1</v>
      </c>
      <c r="G61" s="147">
        <v>5.2</v>
      </c>
      <c r="H61" s="147">
        <v>7.6</v>
      </c>
      <c r="I61" s="150">
        <v>0.02</v>
      </c>
      <c r="J61" s="147">
        <v>0.16</v>
      </c>
      <c r="K61" s="147">
        <v>1.9</v>
      </c>
      <c r="L61" s="147">
        <v>2.47E-2</v>
      </c>
      <c r="M61" s="147">
        <v>7.68</v>
      </c>
      <c r="N61" s="147">
        <v>7.29</v>
      </c>
      <c r="O61" s="153">
        <v>1500</v>
      </c>
      <c r="P61" s="51" t="str">
        <f>IF($M61&lt;NORMA!$E$7,"NO CUMPLE","CUMPLE")</f>
        <v>CUMPLE</v>
      </c>
      <c r="Q61" s="51" t="str">
        <f>IF($E61&gt;NORMA!$E$8,"NO CUMPLE","CUMPLE")</f>
        <v>CUMPLE</v>
      </c>
      <c r="R61" s="51" t="str">
        <f>IF($F61&gt;NORMA!$E$9,"NO CUMPLE","CUMPLE")</f>
        <v>CUMPLE</v>
      </c>
      <c r="S61" s="51" t="str">
        <f>IF($K61&gt;NORMA!$E$10,"NO CUMPLE","CUMPLE")</f>
        <v>CUMPLE</v>
      </c>
      <c r="T61" s="51" t="str">
        <f>IF($J61&gt;NORMA!$E$11,"NO CUMPLE","CUMPLE")</f>
        <v>CUMPLE</v>
      </c>
      <c r="U61" s="51" t="str">
        <f>IF($G61&gt;NORMA!$E$12,"NO CUMPLE","CUMPLE")</f>
        <v>CUMPLE</v>
      </c>
      <c r="V61" s="51" t="str">
        <f>IF($H61&gt;SALITRE!$H$962,"NO CUMPLE","CUMPLE")</f>
        <v>CUMPLE</v>
      </c>
      <c r="W61" s="51" t="str">
        <f>IF($O61&gt;NORMA!$E$14,"NO CUMPLE","CUMPLE")</f>
        <v>CUMPLE</v>
      </c>
      <c r="X61" s="51" t="str">
        <f>IF(AND($N61&gt;=NORMA!$Q$4, $N61&lt;=NORMA!$R$4),"CUMPLE","NO CUMPLE")</f>
        <v>CUMPLE</v>
      </c>
      <c r="Y61" s="51" t="str">
        <f>IF($I61&gt;NORMA!$E$16,"NO CUMPLE","CUMPLE")</f>
        <v>CUMPLE</v>
      </c>
      <c r="Z61" s="51" t="str">
        <f>IF($M61&lt;NORMA!$E$23,"NO CUMPLE","CUMPLE")</f>
        <v>CUMPLE</v>
      </c>
      <c r="AA61" s="51" t="str">
        <f>IF($E61&gt;NORMA!$E$24,"NO CUMPLE","CUMPLE")</f>
        <v>CUMPLE</v>
      </c>
      <c r="AB61" s="51" t="str">
        <f>IF($F61&gt;NORMA!$F$25,"NO CUMPLE","CUMPLE")</f>
        <v>NO CUMPLE</v>
      </c>
      <c r="AC61" s="51" t="str">
        <f>IF($K61&gt;NORMA!$E$26,"NO CUMPLE","CUMPLE")</f>
        <v>NO CUMPLE</v>
      </c>
      <c r="AD61" s="51" t="str">
        <f>IF($J61&gt;NORMA!$E$27,"NO CUMPLE","CUMPLE")</f>
        <v>CUMPLE</v>
      </c>
      <c r="AE61" s="51" t="str">
        <f>IF($G61&gt;NORMA!$E$28,"NO CUMPLE","CUMPLE")</f>
        <v>CUMPLE</v>
      </c>
      <c r="AF61" s="51" t="str">
        <f>IF($H61&gt;NORMA!$E$29,"NO CUMPLE","CUMPLE")</f>
        <v>CUMPLE</v>
      </c>
      <c r="AG61" s="51" t="str">
        <f>IF($O61&gt;NORMA!$E$30,"NO CUMPLE","CUMPLE")</f>
        <v>CUMPLE</v>
      </c>
      <c r="AH61" s="51" t="str">
        <f>IF(AND($N61&gt;=NORMA!$Q$18, $N61&lt;=NORMA!$S$18),"CUMPLE","NO CUMPLE")</f>
        <v>CUMPLE</v>
      </c>
      <c r="AI61" s="51" t="str">
        <f>IF($I61&gt;NORMA!$E$32,"NO CUMPLE","CUMPLE")</f>
        <v>CUMPLE</v>
      </c>
    </row>
    <row r="62" spans="1:35" ht="14.25" customHeight="1" x14ac:dyDescent="0.35">
      <c r="A62" s="146" t="s">
        <v>76</v>
      </c>
      <c r="B62" s="147" t="s">
        <v>77</v>
      </c>
      <c r="C62" s="148">
        <v>41509</v>
      </c>
      <c r="D62" s="149">
        <v>0.5</v>
      </c>
      <c r="E62" s="150">
        <v>1</v>
      </c>
      <c r="F62" s="147">
        <v>8.81</v>
      </c>
      <c r="G62" s="150">
        <v>1.6</v>
      </c>
      <c r="H62" s="150">
        <v>3.6</v>
      </c>
      <c r="I62" s="150">
        <v>0.02</v>
      </c>
      <c r="J62" s="147">
        <v>0.16</v>
      </c>
      <c r="K62" s="147">
        <v>1.9</v>
      </c>
      <c r="L62" s="147">
        <v>3.8999999999999998E-3</v>
      </c>
      <c r="M62" s="147">
        <v>7.5</v>
      </c>
      <c r="N62" s="147">
        <v>7.53</v>
      </c>
      <c r="O62" s="153">
        <v>43</v>
      </c>
      <c r="P62" s="51" t="str">
        <f>IF($M62&lt;NORMA!$E$7,"NO CUMPLE","CUMPLE")</f>
        <v>CUMPLE</v>
      </c>
      <c r="Q62" s="51" t="str">
        <f>IF($E62&gt;NORMA!$E$8,"NO CUMPLE","CUMPLE")</f>
        <v>CUMPLE</v>
      </c>
      <c r="R62" s="51" t="str">
        <f>IF($F62&gt;NORMA!$E$9,"NO CUMPLE","CUMPLE")</f>
        <v>CUMPLE</v>
      </c>
      <c r="S62" s="51" t="str">
        <f>IF($K62&gt;NORMA!$E$10,"NO CUMPLE","CUMPLE")</f>
        <v>CUMPLE</v>
      </c>
      <c r="T62" s="51" t="str">
        <f>IF($J62&gt;NORMA!$E$11,"NO CUMPLE","CUMPLE")</f>
        <v>CUMPLE</v>
      </c>
      <c r="U62" s="51" t="str">
        <f>IF($G62&gt;NORMA!$E$12,"NO CUMPLE","CUMPLE")</f>
        <v>CUMPLE</v>
      </c>
      <c r="V62" s="51" t="str">
        <f>IF($H62&gt;SALITRE!$H$962,"NO CUMPLE","CUMPLE")</f>
        <v>CUMPLE</v>
      </c>
      <c r="W62" s="51" t="str">
        <f>IF($O62&gt;NORMA!$E$14,"NO CUMPLE","CUMPLE")</f>
        <v>CUMPLE</v>
      </c>
      <c r="X62" s="51" t="str">
        <f>IF(AND($N62&gt;=NORMA!$Q$4, $N62&lt;=NORMA!$R$4),"CUMPLE","NO CUMPLE")</f>
        <v>CUMPLE</v>
      </c>
      <c r="Y62" s="51" t="str">
        <f>IF($I62&gt;NORMA!$E$16,"NO CUMPLE","CUMPLE")</f>
        <v>CUMPLE</v>
      </c>
      <c r="Z62" s="51" t="str">
        <f>IF($M62&lt;NORMA!$E$23,"NO CUMPLE","CUMPLE")</f>
        <v>CUMPLE</v>
      </c>
      <c r="AA62" s="51" t="str">
        <f>IF($E62&gt;NORMA!$E$24,"NO CUMPLE","CUMPLE")</f>
        <v>CUMPLE</v>
      </c>
      <c r="AB62" s="51" t="str">
        <f>IF($F62&gt;NORMA!$F$25,"NO CUMPLE","CUMPLE")</f>
        <v>CUMPLE</v>
      </c>
      <c r="AC62" s="51" t="str">
        <f>IF($K62&gt;NORMA!$E$26,"NO CUMPLE","CUMPLE")</f>
        <v>NO CUMPLE</v>
      </c>
      <c r="AD62" s="51" t="str">
        <f>IF($J62&gt;NORMA!$E$27,"NO CUMPLE","CUMPLE")</f>
        <v>CUMPLE</v>
      </c>
      <c r="AE62" s="51" t="str">
        <f>IF($G62&gt;NORMA!$E$28,"NO CUMPLE","CUMPLE")</f>
        <v>CUMPLE</v>
      </c>
      <c r="AF62" s="51" t="str">
        <f>IF($H62&gt;NORMA!$E$29,"NO CUMPLE","CUMPLE")</f>
        <v>CUMPLE</v>
      </c>
      <c r="AG62" s="51" t="str">
        <f>IF($O62&gt;NORMA!$E$30,"NO CUMPLE","CUMPLE")</f>
        <v>CUMPLE</v>
      </c>
      <c r="AH62" s="51" t="str">
        <f>IF(AND($N62&gt;=NORMA!$Q$18, $N62&lt;=NORMA!$S$18),"CUMPLE","NO CUMPLE")</f>
        <v>CUMPLE</v>
      </c>
      <c r="AI62" s="51" t="str">
        <f>IF($I62&gt;NORMA!$E$32,"NO CUMPLE","CUMPLE")</f>
        <v>CUMPLE</v>
      </c>
    </row>
    <row r="63" spans="1:35" ht="14.25" customHeight="1" x14ac:dyDescent="0.35">
      <c r="A63" s="146" t="s">
        <v>76</v>
      </c>
      <c r="B63" s="147" t="s">
        <v>77</v>
      </c>
      <c r="C63" s="148">
        <v>41528</v>
      </c>
      <c r="D63" s="149">
        <v>0.41666666666666669</v>
      </c>
      <c r="E63" s="147">
        <v>1</v>
      </c>
      <c r="F63" s="147">
        <v>4.8</v>
      </c>
      <c r="G63" s="150">
        <v>1.6</v>
      </c>
      <c r="H63" s="147">
        <v>5.4</v>
      </c>
      <c r="I63" s="147">
        <v>0.1</v>
      </c>
      <c r="J63" s="147">
        <v>0.28999999999999998</v>
      </c>
      <c r="K63" s="147">
        <v>1.91</v>
      </c>
      <c r="L63" s="147">
        <v>4.0000000000000001E-3</v>
      </c>
      <c r="M63" s="147">
        <v>7.62</v>
      </c>
      <c r="N63" s="147">
        <v>7.16</v>
      </c>
      <c r="O63" s="153">
        <v>91</v>
      </c>
      <c r="P63" s="51" t="str">
        <f>IF($M63&lt;NORMA!$E$7,"NO CUMPLE","CUMPLE")</f>
        <v>CUMPLE</v>
      </c>
      <c r="Q63" s="51" t="str">
        <f>IF($E63&gt;NORMA!$E$8,"NO CUMPLE","CUMPLE")</f>
        <v>CUMPLE</v>
      </c>
      <c r="R63" s="51" t="str">
        <f>IF($F63&gt;NORMA!$E$9,"NO CUMPLE","CUMPLE")</f>
        <v>CUMPLE</v>
      </c>
      <c r="S63" s="51" t="str">
        <f>IF($K63&gt;NORMA!$E$10,"NO CUMPLE","CUMPLE")</f>
        <v>CUMPLE</v>
      </c>
      <c r="T63" s="51" t="str">
        <f>IF($J63&gt;NORMA!$E$11,"NO CUMPLE","CUMPLE")</f>
        <v>CUMPLE</v>
      </c>
      <c r="U63" s="51" t="str">
        <f>IF($G63&gt;NORMA!$E$12,"NO CUMPLE","CUMPLE")</f>
        <v>CUMPLE</v>
      </c>
      <c r="V63" s="51" t="str">
        <f>IF($H63&gt;SALITRE!$H$962,"NO CUMPLE","CUMPLE")</f>
        <v>CUMPLE</v>
      </c>
      <c r="W63" s="51" t="str">
        <f>IF($O63&gt;NORMA!$E$14,"NO CUMPLE","CUMPLE")</f>
        <v>CUMPLE</v>
      </c>
      <c r="X63" s="51" t="str">
        <f>IF(AND($N63&gt;=NORMA!$Q$4, $N63&lt;=NORMA!$R$4),"CUMPLE","NO CUMPLE")</f>
        <v>CUMPLE</v>
      </c>
      <c r="Y63" s="51" t="str">
        <f>IF($I63&gt;NORMA!$E$16,"NO CUMPLE","CUMPLE")</f>
        <v>CUMPLE</v>
      </c>
      <c r="Z63" s="51" t="str">
        <f>IF($M63&lt;NORMA!$E$23,"NO CUMPLE","CUMPLE")</f>
        <v>CUMPLE</v>
      </c>
      <c r="AA63" s="51" t="str">
        <f>IF($E63&gt;NORMA!$E$24,"NO CUMPLE","CUMPLE")</f>
        <v>CUMPLE</v>
      </c>
      <c r="AB63" s="51" t="str">
        <f>IF($F63&gt;NORMA!$F$25,"NO CUMPLE","CUMPLE")</f>
        <v>CUMPLE</v>
      </c>
      <c r="AC63" s="51" t="str">
        <f>IF($K63&gt;NORMA!$E$26,"NO CUMPLE","CUMPLE")</f>
        <v>NO CUMPLE</v>
      </c>
      <c r="AD63" s="51" t="str">
        <f>IF($J63&gt;NORMA!$E$27,"NO CUMPLE","CUMPLE")</f>
        <v>CUMPLE</v>
      </c>
      <c r="AE63" s="51" t="str">
        <f>IF($G63&gt;NORMA!$E$28,"NO CUMPLE","CUMPLE")</f>
        <v>CUMPLE</v>
      </c>
      <c r="AF63" s="51" t="str">
        <f>IF($H63&gt;NORMA!$E$29,"NO CUMPLE","CUMPLE")</f>
        <v>CUMPLE</v>
      </c>
      <c r="AG63" s="51" t="str">
        <f>IF($O63&gt;NORMA!$E$30,"NO CUMPLE","CUMPLE")</f>
        <v>CUMPLE</v>
      </c>
      <c r="AH63" s="51" t="str">
        <f>IF(AND($N63&gt;=NORMA!$Q$18, $N63&lt;=NORMA!$S$18),"CUMPLE","NO CUMPLE")</f>
        <v>CUMPLE</v>
      </c>
      <c r="AI63" s="51" t="str">
        <f>IF($I63&gt;NORMA!$E$32,"NO CUMPLE","CUMPLE")</f>
        <v>CUMPLE</v>
      </c>
    </row>
    <row r="64" spans="1:35" ht="14.25" customHeight="1" x14ac:dyDescent="0.35">
      <c r="A64" s="146" t="s">
        <v>76</v>
      </c>
      <c r="B64" s="147" t="s">
        <v>77</v>
      </c>
      <c r="C64" s="148">
        <v>41547</v>
      </c>
      <c r="D64" s="149">
        <v>0.33333333333333331</v>
      </c>
      <c r="E64" s="150">
        <v>1</v>
      </c>
      <c r="F64" s="147">
        <v>6.02</v>
      </c>
      <c r="G64" s="150">
        <v>1.6</v>
      </c>
      <c r="H64" s="150">
        <v>3.6</v>
      </c>
      <c r="I64" s="150">
        <v>0.02</v>
      </c>
      <c r="J64" s="147">
        <v>0.19</v>
      </c>
      <c r="K64" s="147">
        <v>1.9</v>
      </c>
      <c r="L64" s="147">
        <v>2.3E-3</v>
      </c>
      <c r="M64" s="147">
        <v>7.68</v>
      </c>
      <c r="N64" s="147">
        <v>7.53</v>
      </c>
      <c r="O64" s="153">
        <v>73</v>
      </c>
      <c r="P64" s="51" t="str">
        <f>IF($M64&lt;NORMA!$E$7,"NO CUMPLE","CUMPLE")</f>
        <v>CUMPLE</v>
      </c>
      <c r="Q64" s="51" t="str">
        <f>IF($E64&gt;NORMA!$E$8,"NO CUMPLE","CUMPLE")</f>
        <v>CUMPLE</v>
      </c>
      <c r="R64" s="51" t="str">
        <f>IF($F64&gt;NORMA!$E$9,"NO CUMPLE","CUMPLE")</f>
        <v>CUMPLE</v>
      </c>
      <c r="S64" s="51" t="str">
        <f>IF($K64&gt;NORMA!$E$10,"NO CUMPLE","CUMPLE")</f>
        <v>CUMPLE</v>
      </c>
      <c r="T64" s="51" t="str">
        <f>IF($J64&gt;NORMA!$E$11,"NO CUMPLE","CUMPLE")</f>
        <v>CUMPLE</v>
      </c>
      <c r="U64" s="51" t="str">
        <f>IF($G64&gt;NORMA!$E$12,"NO CUMPLE","CUMPLE")</f>
        <v>CUMPLE</v>
      </c>
      <c r="V64" s="51" t="str">
        <f>IF($H64&gt;SALITRE!$H$962,"NO CUMPLE","CUMPLE")</f>
        <v>CUMPLE</v>
      </c>
      <c r="W64" s="51" t="str">
        <f>IF($O64&gt;NORMA!$E$14,"NO CUMPLE","CUMPLE")</f>
        <v>CUMPLE</v>
      </c>
      <c r="X64" s="51" t="str">
        <f>IF(AND($N64&gt;=NORMA!$Q$4, $N64&lt;=NORMA!$R$4),"CUMPLE","NO CUMPLE")</f>
        <v>CUMPLE</v>
      </c>
      <c r="Y64" s="51" t="str">
        <f>IF($I64&gt;NORMA!$E$16,"NO CUMPLE","CUMPLE")</f>
        <v>CUMPLE</v>
      </c>
      <c r="Z64" s="51" t="str">
        <f>IF($M64&lt;NORMA!$E$23,"NO CUMPLE","CUMPLE")</f>
        <v>CUMPLE</v>
      </c>
      <c r="AA64" s="51" t="str">
        <f>IF($E64&gt;NORMA!$E$24,"NO CUMPLE","CUMPLE")</f>
        <v>CUMPLE</v>
      </c>
      <c r="AB64" s="51" t="str">
        <f>IF($F64&gt;NORMA!$F$25,"NO CUMPLE","CUMPLE")</f>
        <v>CUMPLE</v>
      </c>
      <c r="AC64" s="51" t="str">
        <f>IF($K64&gt;NORMA!$E$26,"NO CUMPLE","CUMPLE")</f>
        <v>NO CUMPLE</v>
      </c>
      <c r="AD64" s="51" t="str">
        <f>IF($J64&gt;NORMA!$E$27,"NO CUMPLE","CUMPLE")</f>
        <v>CUMPLE</v>
      </c>
      <c r="AE64" s="51" t="str">
        <f>IF($G64&gt;NORMA!$E$28,"NO CUMPLE","CUMPLE")</f>
        <v>CUMPLE</v>
      </c>
      <c r="AF64" s="51" t="str">
        <f>IF($H64&gt;NORMA!$E$29,"NO CUMPLE","CUMPLE")</f>
        <v>CUMPLE</v>
      </c>
      <c r="AG64" s="51" t="str">
        <f>IF($O64&gt;NORMA!$E$30,"NO CUMPLE","CUMPLE")</f>
        <v>CUMPLE</v>
      </c>
      <c r="AH64" s="51" t="str">
        <f>IF(AND($N64&gt;=NORMA!$Q$18, $N64&lt;=NORMA!$S$18),"CUMPLE","NO CUMPLE")</f>
        <v>CUMPLE</v>
      </c>
      <c r="AI64" s="51" t="str">
        <f>IF($I64&gt;NORMA!$E$32,"NO CUMPLE","CUMPLE")</f>
        <v>CUMPLE</v>
      </c>
    </row>
    <row r="65" spans="1:35" ht="14.25" customHeight="1" x14ac:dyDescent="0.35">
      <c r="A65" s="146" t="s">
        <v>76</v>
      </c>
      <c r="B65" s="147" t="s">
        <v>77</v>
      </c>
      <c r="C65" s="148">
        <v>41571</v>
      </c>
      <c r="D65" s="149">
        <v>0.25</v>
      </c>
      <c r="E65" s="150">
        <v>1</v>
      </c>
      <c r="F65" s="150">
        <v>2.7</v>
      </c>
      <c r="G65" s="150">
        <v>1.6</v>
      </c>
      <c r="H65" s="150">
        <v>3.6</v>
      </c>
      <c r="I65" s="147">
        <v>0.04</v>
      </c>
      <c r="J65" s="147">
        <v>0.19</v>
      </c>
      <c r="K65" s="147">
        <v>1.9</v>
      </c>
      <c r="L65" s="147">
        <v>2.2000000000000001E-3</v>
      </c>
      <c r="M65" s="147">
        <v>7.98</v>
      </c>
      <c r="N65" s="147">
        <v>7.54</v>
      </c>
      <c r="O65" s="153">
        <v>36</v>
      </c>
      <c r="P65" s="51" t="str">
        <f>IF($M65&lt;NORMA!$E$7,"NO CUMPLE","CUMPLE")</f>
        <v>CUMPLE</v>
      </c>
      <c r="Q65" s="51" t="str">
        <f>IF($E65&gt;NORMA!$E$8,"NO CUMPLE","CUMPLE")</f>
        <v>CUMPLE</v>
      </c>
      <c r="R65" s="51" t="str">
        <f>IF($F65&gt;NORMA!$E$9,"NO CUMPLE","CUMPLE")</f>
        <v>CUMPLE</v>
      </c>
      <c r="S65" s="51" t="str">
        <f>IF($K65&gt;NORMA!$E$10,"NO CUMPLE","CUMPLE")</f>
        <v>CUMPLE</v>
      </c>
      <c r="T65" s="51" t="str">
        <f>IF($J65&gt;NORMA!$E$11,"NO CUMPLE","CUMPLE")</f>
        <v>CUMPLE</v>
      </c>
      <c r="U65" s="51" t="str">
        <f>IF($G65&gt;NORMA!$E$12,"NO CUMPLE","CUMPLE")</f>
        <v>CUMPLE</v>
      </c>
      <c r="V65" s="51" t="str">
        <f>IF($H65&gt;SALITRE!$H$962,"NO CUMPLE","CUMPLE")</f>
        <v>CUMPLE</v>
      </c>
      <c r="W65" s="51" t="str">
        <f>IF($O65&gt;NORMA!$E$14,"NO CUMPLE","CUMPLE")</f>
        <v>CUMPLE</v>
      </c>
      <c r="X65" s="51" t="str">
        <f>IF(AND($N65&gt;=NORMA!$Q$4, $N65&lt;=NORMA!$R$4),"CUMPLE","NO CUMPLE")</f>
        <v>CUMPLE</v>
      </c>
      <c r="Y65" s="51" t="str">
        <f>IF($I65&gt;NORMA!$E$16,"NO CUMPLE","CUMPLE")</f>
        <v>CUMPLE</v>
      </c>
      <c r="Z65" s="51" t="str">
        <f>IF($M65&lt;NORMA!$E$23,"NO CUMPLE","CUMPLE")</f>
        <v>CUMPLE</v>
      </c>
      <c r="AA65" s="51" t="str">
        <f>IF($E65&gt;NORMA!$E$24,"NO CUMPLE","CUMPLE")</f>
        <v>CUMPLE</v>
      </c>
      <c r="AB65" s="51" t="str">
        <f>IF($F65&gt;NORMA!$F$25,"NO CUMPLE","CUMPLE")</f>
        <v>CUMPLE</v>
      </c>
      <c r="AC65" s="51" t="str">
        <f>IF($K65&gt;NORMA!$E$26,"NO CUMPLE","CUMPLE")</f>
        <v>NO CUMPLE</v>
      </c>
      <c r="AD65" s="51" t="str">
        <f>IF($J65&gt;NORMA!$E$27,"NO CUMPLE","CUMPLE")</f>
        <v>CUMPLE</v>
      </c>
      <c r="AE65" s="51" t="str">
        <f>IF($G65&gt;NORMA!$E$28,"NO CUMPLE","CUMPLE")</f>
        <v>CUMPLE</v>
      </c>
      <c r="AF65" s="51" t="str">
        <f>IF($H65&gt;NORMA!$E$29,"NO CUMPLE","CUMPLE")</f>
        <v>CUMPLE</v>
      </c>
      <c r="AG65" s="51" t="str">
        <f>IF($O65&gt;NORMA!$E$30,"NO CUMPLE","CUMPLE")</f>
        <v>CUMPLE</v>
      </c>
      <c r="AH65" s="51" t="str">
        <f>IF(AND($N65&gt;=NORMA!$Q$18, $N65&lt;=NORMA!$S$18),"CUMPLE","NO CUMPLE")</f>
        <v>CUMPLE</v>
      </c>
      <c r="AI65" s="51" t="str">
        <f>IF($I65&gt;NORMA!$E$32,"NO CUMPLE","CUMPLE")</f>
        <v>CUMPLE</v>
      </c>
    </row>
    <row r="66" spans="1:35" ht="14.25" customHeight="1" x14ac:dyDescent="0.35">
      <c r="A66" s="146" t="s">
        <v>76</v>
      </c>
      <c r="B66" s="147" t="s">
        <v>77</v>
      </c>
      <c r="C66" s="148">
        <v>41913</v>
      </c>
      <c r="D66" s="149">
        <v>0.5</v>
      </c>
      <c r="E66" s="147">
        <v>9</v>
      </c>
      <c r="F66" s="147">
        <v>25</v>
      </c>
      <c r="G66" s="147">
        <v>5</v>
      </c>
      <c r="H66" s="147">
        <v>1.22</v>
      </c>
      <c r="I66" s="147">
        <v>0.12</v>
      </c>
      <c r="J66" s="147">
        <v>0.22</v>
      </c>
      <c r="K66" s="147">
        <v>0.64700000000000002</v>
      </c>
      <c r="L66" s="147">
        <v>5.4000000000000003E-3</v>
      </c>
      <c r="M66" s="147">
        <v>7.3</v>
      </c>
      <c r="N66" s="147">
        <v>5.93</v>
      </c>
      <c r="O66" s="153">
        <v>180</v>
      </c>
      <c r="P66" s="51" t="str">
        <f>IF($M66&lt;NORMA!$E$7,"NO CUMPLE","CUMPLE")</f>
        <v>CUMPLE</v>
      </c>
      <c r="Q66" s="51" t="str">
        <f>IF($E66&gt;NORMA!$E$8,"NO CUMPLE","CUMPLE")</f>
        <v>NO CUMPLE</v>
      </c>
      <c r="R66" s="51" t="str">
        <f>IF($F66&gt;NORMA!$E$9,"NO CUMPLE","CUMPLE")</f>
        <v>CUMPLE</v>
      </c>
      <c r="S66" s="51" t="str">
        <f>IF($K66&gt;NORMA!$E$10,"NO CUMPLE","CUMPLE")</f>
        <v>CUMPLE</v>
      </c>
      <c r="T66" s="51" t="str">
        <f>IF($J66&gt;NORMA!$E$11,"NO CUMPLE","CUMPLE")</f>
        <v>CUMPLE</v>
      </c>
      <c r="U66" s="51" t="str">
        <f>IF($G66&gt;NORMA!$E$12,"NO CUMPLE","CUMPLE")</f>
        <v>CUMPLE</v>
      </c>
      <c r="V66" s="51" t="str">
        <f>IF($H66&gt;SALITRE!$H$962,"NO CUMPLE","CUMPLE")</f>
        <v>CUMPLE</v>
      </c>
      <c r="W66" s="51" t="str">
        <f>IF($O66&gt;NORMA!$E$14,"NO CUMPLE","CUMPLE")</f>
        <v>CUMPLE</v>
      </c>
      <c r="X66" s="51" t="str">
        <f>IF(AND($N66&gt;=NORMA!$Q$4, $N66&lt;=NORMA!$R$4),"CUMPLE","NO CUMPLE")</f>
        <v>NO CUMPLE</v>
      </c>
      <c r="Y66" s="51" t="str">
        <f>IF($I66&gt;NORMA!$E$16,"NO CUMPLE","CUMPLE")</f>
        <v>CUMPLE</v>
      </c>
      <c r="Z66" s="51" t="str">
        <f>IF($M66&lt;NORMA!$E$23,"NO CUMPLE","CUMPLE")</f>
        <v>CUMPLE</v>
      </c>
      <c r="AA66" s="51" t="str">
        <f>IF($E66&gt;NORMA!$E$24,"NO CUMPLE","CUMPLE")</f>
        <v>NO CUMPLE</v>
      </c>
      <c r="AB66" s="51" t="str">
        <f>IF($F66&gt;NORMA!$F$25,"NO CUMPLE","CUMPLE")</f>
        <v>NO CUMPLE</v>
      </c>
      <c r="AC66" s="51" t="str">
        <f>IF($K66&gt;NORMA!$E$26,"NO CUMPLE","CUMPLE")</f>
        <v>CUMPLE</v>
      </c>
      <c r="AD66" s="51" t="str">
        <f>IF($J66&gt;NORMA!$E$27,"NO CUMPLE","CUMPLE")</f>
        <v>CUMPLE</v>
      </c>
      <c r="AE66" s="51" t="str">
        <f>IF($G66&gt;NORMA!$E$28,"NO CUMPLE","CUMPLE")</f>
        <v>CUMPLE</v>
      </c>
      <c r="AF66" s="51" t="str">
        <f>IF($H66&gt;NORMA!$E$29,"NO CUMPLE","CUMPLE")</f>
        <v>CUMPLE</v>
      </c>
      <c r="AG66" s="51" t="str">
        <f>IF($O66&gt;NORMA!$E$30,"NO CUMPLE","CUMPLE")</f>
        <v>CUMPLE</v>
      </c>
      <c r="AH66" s="51" t="str">
        <f>IF(AND($N66&gt;=NORMA!$Q$18, $N66&lt;=NORMA!$S$18),"CUMPLE","NO CUMPLE")</f>
        <v>NO CUMPLE</v>
      </c>
      <c r="AI66" s="51" t="str">
        <f>IF($I66&gt;NORMA!$E$32,"NO CUMPLE","CUMPLE")</f>
        <v>CUMPLE</v>
      </c>
    </row>
    <row r="67" spans="1:35" ht="14.25" customHeight="1" x14ac:dyDescent="0.35">
      <c r="A67" s="146" t="s">
        <v>76</v>
      </c>
      <c r="B67" s="147" t="s">
        <v>77</v>
      </c>
      <c r="C67" s="148">
        <v>41928</v>
      </c>
      <c r="D67" s="149">
        <v>0.41666666666666669</v>
      </c>
      <c r="E67" s="147">
        <v>2</v>
      </c>
      <c r="F67" s="147">
        <v>6</v>
      </c>
      <c r="G67" s="147">
        <v>5</v>
      </c>
      <c r="H67" s="147">
        <v>6</v>
      </c>
      <c r="I67" s="147">
        <v>7.0000000000000007E-2</v>
      </c>
      <c r="J67" s="147">
        <v>0.74</v>
      </c>
      <c r="K67" s="147">
        <v>0.64700000000000002</v>
      </c>
      <c r="L67" s="147">
        <v>8.3999999999999995E-3</v>
      </c>
      <c r="M67" s="147">
        <v>7.16</v>
      </c>
      <c r="N67" s="147">
        <v>7.31</v>
      </c>
      <c r="O67" s="153">
        <v>1700</v>
      </c>
      <c r="P67" s="51" t="str">
        <f>IF($M67&lt;NORMA!$E$7,"NO CUMPLE","CUMPLE")</f>
        <v>CUMPLE</v>
      </c>
      <c r="Q67" s="51" t="str">
        <f>IF($E67&gt;NORMA!$E$8,"NO CUMPLE","CUMPLE")</f>
        <v>CUMPLE</v>
      </c>
      <c r="R67" s="51" t="str">
        <f>IF($F67&gt;NORMA!$E$9,"NO CUMPLE","CUMPLE")</f>
        <v>CUMPLE</v>
      </c>
      <c r="S67" s="51" t="str">
        <f>IF($K67&gt;NORMA!$E$10,"NO CUMPLE","CUMPLE")</f>
        <v>CUMPLE</v>
      </c>
      <c r="T67" s="51" t="str">
        <f>IF($J67&gt;NORMA!$E$11,"NO CUMPLE","CUMPLE")</f>
        <v>CUMPLE</v>
      </c>
      <c r="U67" s="51" t="str">
        <f>IF($G67&gt;NORMA!$E$12,"NO CUMPLE","CUMPLE")</f>
        <v>CUMPLE</v>
      </c>
      <c r="V67" s="51" t="str">
        <f>IF($H67&gt;SALITRE!$H$962,"NO CUMPLE","CUMPLE")</f>
        <v>CUMPLE</v>
      </c>
      <c r="W67" s="51" t="str">
        <f>IF($O67&gt;NORMA!$E$14,"NO CUMPLE","CUMPLE")</f>
        <v>CUMPLE</v>
      </c>
      <c r="X67" s="51" t="str">
        <f>IF(AND($N67&gt;=NORMA!$Q$4, $N67&lt;=NORMA!$R$4),"CUMPLE","NO CUMPLE")</f>
        <v>CUMPLE</v>
      </c>
      <c r="Y67" s="51" t="str">
        <f>IF($I67&gt;NORMA!$E$16,"NO CUMPLE","CUMPLE")</f>
        <v>CUMPLE</v>
      </c>
      <c r="Z67" s="51" t="str">
        <f>IF($M67&lt;NORMA!$E$23,"NO CUMPLE","CUMPLE")</f>
        <v>CUMPLE</v>
      </c>
      <c r="AA67" s="51" t="str">
        <f>IF($E67&gt;NORMA!$E$24,"NO CUMPLE","CUMPLE")</f>
        <v>CUMPLE</v>
      </c>
      <c r="AB67" s="51" t="str">
        <f>IF($F67&gt;NORMA!$F$25,"NO CUMPLE","CUMPLE")</f>
        <v>CUMPLE</v>
      </c>
      <c r="AC67" s="51" t="str">
        <f>IF($K67&gt;NORMA!$E$26,"NO CUMPLE","CUMPLE")</f>
        <v>CUMPLE</v>
      </c>
      <c r="AD67" s="51" t="str">
        <f>IF($J67&gt;NORMA!$E$27,"NO CUMPLE","CUMPLE")</f>
        <v>NO CUMPLE</v>
      </c>
      <c r="AE67" s="51" t="str">
        <f>IF($G67&gt;NORMA!$E$28,"NO CUMPLE","CUMPLE")</f>
        <v>CUMPLE</v>
      </c>
      <c r="AF67" s="51" t="str">
        <f>IF($H67&gt;NORMA!$E$29,"NO CUMPLE","CUMPLE")</f>
        <v>CUMPLE</v>
      </c>
      <c r="AG67" s="51" t="str">
        <f>IF($O67&gt;NORMA!$E$30,"NO CUMPLE","CUMPLE")</f>
        <v>CUMPLE</v>
      </c>
      <c r="AH67" s="51" t="str">
        <f>IF(AND($N67&gt;=NORMA!$Q$18, $N67&lt;=NORMA!$S$18),"CUMPLE","NO CUMPLE")</f>
        <v>CUMPLE</v>
      </c>
      <c r="AI67" s="51" t="str">
        <f>IF($I67&gt;NORMA!$E$32,"NO CUMPLE","CUMPLE")</f>
        <v>CUMPLE</v>
      </c>
    </row>
    <row r="68" spans="1:35" ht="14.25" customHeight="1" x14ac:dyDescent="0.35">
      <c r="A68" s="146" t="s">
        <v>76</v>
      </c>
      <c r="B68" s="147" t="s">
        <v>77</v>
      </c>
      <c r="C68" s="148">
        <v>41933</v>
      </c>
      <c r="D68" s="149">
        <v>0.58333333333333337</v>
      </c>
      <c r="E68" s="147">
        <v>2</v>
      </c>
      <c r="F68" s="147">
        <v>9</v>
      </c>
      <c r="G68" s="147">
        <v>5</v>
      </c>
      <c r="H68" s="147">
        <v>6</v>
      </c>
      <c r="I68" s="147">
        <v>7.0000000000000007E-2</v>
      </c>
      <c r="J68" s="147">
        <v>0.05</v>
      </c>
      <c r="K68" s="147">
        <v>0.64700000000000002</v>
      </c>
      <c r="L68" s="147">
        <v>6.8999999999999999E-3</v>
      </c>
      <c r="M68" s="147">
        <v>7.87</v>
      </c>
      <c r="N68" s="147">
        <v>7.17</v>
      </c>
      <c r="O68" s="153">
        <v>1000</v>
      </c>
      <c r="P68" s="51" t="str">
        <f>IF($M68&lt;NORMA!$E$7,"NO CUMPLE","CUMPLE")</f>
        <v>CUMPLE</v>
      </c>
      <c r="Q68" s="51" t="str">
        <f>IF($E68&gt;NORMA!$E$8,"NO CUMPLE","CUMPLE")</f>
        <v>CUMPLE</v>
      </c>
      <c r="R68" s="51" t="str">
        <f>IF($F68&gt;NORMA!$E$9,"NO CUMPLE","CUMPLE")</f>
        <v>CUMPLE</v>
      </c>
      <c r="S68" s="51" t="str">
        <f>IF($K68&gt;NORMA!$E$10,"NO CUMPLE","CUMPLE")</f>
        <v>CUMPLE</v>
      </c>
      <c r="T68" s="51" t="str">
        <f>IF($J68&gt;NORMA!$E$11,"NO CUMPLE","CUMPLE")</f>
        <v>CUMPLE</v>
      </c>
      <c r="U68" s="51" t="str">
        <f>IF($G68&gt;NORMA!$E$12,"NO CUMPLE","CUMPLE")</f>
        <v>CUMPLE</v>
      </c>
      <c r="V68" s="51" t="str">
        <f>IF($H68&gt;SALITRE!$H$962,"NO CUMPLE","CUMPLE")</f>
        <v>CUMPLE</v>
      </c>
      <c r="W68" s="51" t="str">
        <f>IF($O68&gt;NORMA!$E$14,"NO CUMPLE","CUMPLE")</f>
        <v>CUMPLE</v>
      </c>
      <c r="X68" s="51" t="str">
        <f>IF(AND($N68&gt;=NORMA!$Q$4, $N68&lt;=NORMA!$R$4),"CUMPLE","NO CUMPLE")</f>
        <v>CUMPLE</v>
      </c>
      <c r="Y68" s="51" t="str">
        <f>IF($I68&gt;NORMA!$E$16,"NO CUMPLE","CUMPLE")</f>
        <v>CUMPLE</v>
      </c>
      <c r="Z68" s="51" t="str">
        <f>IF($M68&lt;NORMA!$E$23,"NO CUMPLE","CUMPLE")</f>
        <v>CUMPLE</v>
      </c>
      <c r="AA68" s="51" t="str">
        <f>IF($E68&gt;NORMA!$E$24,"NO CUMPLE","CUMPLE")</f>
        <v>CUMPLE</v>
      </c>
      <c r="AB68" s="51" t="str">
        <f>IF($F68&gt;NORMA!$F$25,"NO CUMPLE","CUMPLE")</f>
        <v>CUMPLE</v>
      </c>
      <c r="AC68" s="51" t="str">
        <f>IF($K68&gt;NORMA!$E$26,"NO CUMPLE","CUMPLE")</f>
        <v>CUMPLE</v>
      </c>
      <c r="AD68" s="51" t="str">
        <f>IF($J68&gt;NORMA!$E$27,"NO CUMPLE","CUMPLE")</f>
        <v>CUMPLE</v>
      </c>
      <c r="AE68" s="51" t="str">
        <f>IF($G68&gt;NORMA!$E$28,"NO CUMPLE","CUMPLE")</f>
        <v>CUMPLE</v>
      </c>
      <c r="AF68" s="51" t="str">
        <f>IF($H68&gt;NORMA!$E$29,"NO CUMPLE","CUMPLE")</f>
        <v>CUMPLE</v>
      </c>
      <c r="AG68" s="51" t="str">
        <f>IF($O68&gt;NORMA!$E$30,"NO CUMPLE","CUMPLE")</f>
        <v>CUMPLE</v>
      </c>
      <c r="AH68" s="51" t="str">
        <f>IF(AND($N68&gt;=NORMA!$Q$18, $N68&lt;=NORMA!$S$18),"CUMPLE","NO CUMPLE")</f>
        <v>CUMPLE</v>
      </c>
      <c r="AI68" s="51" t="str">
        <f>IF($I68&gt;NORMA!$E$32,"NO CUMPLE","CUMPLE")</f>
        <v>CUMPLE</v>
      </c>
    </row>
    <row r="69" spans="1:35" ht="14.25" customHeight="1" x14ac:dyDescent="0.35">
      <c r="A69" s="146" t="s">
        <v>76</v>
      </c>
      <c r="B69" s="147" t="s">
        <v>77</v>
      </c>
      <c r="C69" s="148">
        <v>41947</v>
      </c>
      <c r="D69" s="149">
        <v>0.25</v>
      </c>
      <c r="E69" s="147">
        <v>2</v>
      </c>
      <c r="F69" s="147">
        <v>20</v>
      </c>
      <c r="G69" s="147">
        <v>5</v>
      </c>
      <c r="H69" s="147">
        <v>6</v>
      </c>
      <c r="I69" s="147">
        <v>0.18</v>
      </c>
      <c r="J69" s="147">
        <v>0.09</v>
      </c>
      <c r="K69" s="147">
        <v>0.64700000000000002</v>
      </c>
      <c r="L69" s="147">
        <v>1.2999999999999999E-2</v>
      </c>
      <c r="M69" s="147">
        <v>7.48</v>
      </c>
      <c r="N69" s="147">
        <v>6.35</v>
      </c>
      <c r="O69" s="153">
        <v>1.8</v>
      </c>
      <c r="P69" s="51" t="str">
        <f>IF($M69&lt;NORMA!$E$7,"NO CUMPLE","CUMPLE")</f>
        <v>CUMPLE</v>
      </c>
      <c r="Q69" s="51" t="str">
        <f>IF($E69&gt;NORMA!$E$8,"NO CUMPLE","CUMPLE")</f>
        <v>CUMPLE</v>
      </c>
      <c r="R69" s="51" t="str">
        <f>IF($F69&gt;NORMA!$E$9,"NO CUMPLE","CUMPLE")</f>
        <v>CUMPLE</v>
      </c>
      <c r="S69" s="51" t="str">
        <f>IF($K69&gt;NORMA!$E$10,"NO CUMPLE","CUMPLE")</f>
        <v>CUMPLE</v>
      </c>
      <c r="T69" s="51" t="str">
        <f>IF($J69&gt;NORMA!$E$11,"NO CUMPLE","CUMPLE")</f>
        <v>CUMPLE</v>
      </c>
      <c r="U69" s="51" t="str">
        <f>IF($G69&gt;NORMA!$E$12,"NO CUMPLE","CUMPLE")</f>
        <v>CUMPLE</v>
      </c>
      <c r="V69" s="51" t="str">
        <f>IF($H69&gt;SALITRE!$H$962,"NO CUMPLE","CUMPLE")</f>
        <v>CUMPLE</v>
      </c>
      <c r="W69" s="51" t="str">
        <f>IF($O69&gt;NORMA!$E$14,"NO CUMPLE","CUMPLE")</f>
        <v>CUMPLE</v>
      </c>
      <c r="X69" s="51" t="str">
        <f>IF(AND($N69&gt;=NORMA!$Q$4, $N69&lt;=NORMA!$R$4),"CUMPLE","NO CUMPLE")</f>
        <v>CUMPLE</v>
      </c>
      <c r="Y69" s="51" t="str">
        <f>IF($I69&gt;NORMA!$E$16,"NO CUMPLE","CUMPLE")</f>
        <v>CUMPLE</v>
      </c>
      <c r="Z69" s="51" t="str">
        <f>IF($M69&lt;NORMA!$E$23,"NO CUMPLE","CUMPLE")</f>
        <v>CUMPLE</v>
      </c>
      <c r="AA69" s="51" t="str">
        <f>IF($E69&gt;NORMA!$E$24,"NO CUMPLE","CUMPLE")</f>
        <v>CUMPLE</v>
      </c>
      <c r="AB69" s="51" t="str">
        <f>IF($F69&gt;NORMA!$F$25,"NO CUMPLE","CUMPLE")</f>
        <v>NO CUMPLE</v>
      </c>
      <c r="AC69" s="51" t="str">
        <f>IF($K69&gt;NORMA!$E$26,"NO CUMPLE","CUMPLE")</f>
        <v>CUMPLE</v>
      </c>
      <c r="AD69" s="51" t="str">
        <f>IF($J69&gt;NORMA!$E$27,"NO CUMPLE","CUMPLE")</f>
        <v>CUMPLE</v>
      </c>
      <c r="AE69" s="51" t="str">
        <f>IF($G69&gt;NORMA!$E$28,"NO CUMPLE","CUMPLE")</f>
        <v>CUMPLE</v>
      </c>
      <c r="AF69" s="51" t="str">
        <f>IF($H69&gt;NORMA!$E$29,"NO CUMPLE","CUMPLE")</f>
        <v>CUMPLE</v>
      </c>
      <c r="AG69" s="51" t="str">
        <f>IF($O69&gt;NORMA!$E$30,"NO CUMPLE","CUMPLE")</f>
        <v>CUMPLE</v>
      </c>
      <c r="AH69" s="51" t="str">
        <f>IF(AND($N69&gt;=NORMA!$Q$18, $N69&lt;=NORMA!$S$18),"CUMPLE","NO CUMPLE")</f>
        <v>CUMPLE</v>
      </c>
      <c r="AI69" s="51" t="str">
        <f>IF($I69&gt;NORMA!$E$32,"NO CUMPLE","CUMPLE")</f>
        <v>CUMPLE</v>
      </c>
    </row>
    <row r="70" spans="1:35" ht="14.25" customHeight="1" x14ac:dyDescent="0.35">
      <c r="A70" s="146" t="s">
        <v>76</v>
      </c>
      <c r="B70" s="147" t="s">
        <v>77</v>
      </c>
      <c r="C70" s="148">
        <v>41958</v>
      </c>
      <c r="D70" s="149">
        <v>0.5</v>
      </c>
      <c r="E70" s="147">
        <v>2</v>
      </c>
      <c r="F70" s="147">
        <v>6</v>
      </c>
      <c r="G70" s="147">
        <v>5</v>
      </c>
      <c r="H70" s="147">
        <v>6</v>
      </c>
      <c r="I70" s="147">
        <v>0.2</v>
      </c>
      <c r="J70" s="147">
        <v>0.09</v>
      </c>
      <c r="K70" s="147">
        <v>0.64700000000000002</v>
      </c>
      <c r="L70" s="147">
        <v>3.8600000000000002E-2</v>
      </c>
      <c r="M70" s="147">
        <v>7.6</v>
      </c>
      <c r="N70" s="147">
        <v>6.87</v>
      </c>
      <c r="O70" s="153">
        <v>1.8</v>
      </c>
      <c r="P70" s="51" t="str">
        <f>IF($M70&lt;NORMA!$E$7,"NO CUMPLE","CUMPLE")</f>
        <v>CUMPLE</v>
      </c>
      <c r="Q70" s="51" t="str">
        <f>IF($E70&gt;NORMA!$E$8,"NO CUMPLE","CUMPLE")</f>
        <v>CUMPLE</v>
      </c>
      <c r="R70" s="51" t="str">
        <f>IF($F70&gt;NORMA!$E$9,"NO CUMPLE","CUMPLE")</f>
        <v>CUMPLE</v>
      </c>
      <c r="S70" s="51" t="str">
        <f>IF($K70&gt;NORMA!$E$10,"NO CUMPLE","CUMPLE")</f>
        <v>CUMPLE</v>
      </c>
      <c r="T70" s="51" t="str">
        <f>IF($J70&gt;NORMA!$E$11,"NO CUMPLE","CUMPLE")</f>
        <v>CUMPLE</v>
      </c>
      <c r="U70" s="51" t="str">
        <f>IF($G70&gt;NORMA!$E$12,"NO CUMPLE","CUMPLE")</f>
        <v>CUMPLE</v>
      </c>
      <c r="V70" s="51" t="str">
        <f>IF($H70&gt;SALITRE!$H$962,"NO CUMPLE","CUMPLE")</f>
        <v>CUMPLE</v>
      </c>
      <c r="W70" s="51" t="str">
        <f>IF($O70&gt;NORMA!$E$14,"NO CUMPLE","CUMPLE")</f>
        <v>CUMPLE</v>
      </c>
      <c r="X70" s="51" t="str">
        <f>IF(AND($N70&gt;=NORMA!$Q$4, $N70&lt;=NORMA!$R$4),"CUMPLE","NO CUMPLE")</f>
        <v>CUMPLE</v>
      </c>
      <c r="Y70" s="51" t="str">
        <f>IF($I70&gt;NORMA!$E$16,"NO CUMPLE","CUMPLE")</f>
        <v>CUMPLE</v>
      </c>
      <c r="Z70" s="51" t="str">
        <f>IF($M70&lt;NORMA!$E$23,"NO CUMPLE","CUMPLE")</f>
        <v>CUMPLE</v>
      </c>
      <c r="AA70" s="51" t="str">
        <f>IF($E70&gt;NORMA!$E$24,"NO CUMPLE","CUMPLE")</f>
        <v>CUMPLE</v>
      </c>
      <c r="AB70" s="51" t="str">
        <f>IF($F70&gt;NORMA!$F$25,"NO CUMPLE","CUMPLE")</f>
        <v>CUMPLE</v>
      </c>
      <c r="AC70" s="51" t="str">
        <f>IF($K70&gt;NORMA!$E$26,"NO CUMPLE","CUMPLE")</f>
        <v>CUMPLE</v>
      </c>
      <c r="AD70" s="51" t="str">
        <f>IF($J70&gt;NORMA!$E$27,"NO CUMPLE","CUMPLE")</f>
        <v>CUMPLE</v>
      </c>
      <c r="AE70" s="51" t="str">
        <f>IF($G70&gt;NORMA!$E$28,"NO CUMPLE","CUMPLE")</f>
        <v>CUMPLE</v>
      </c>
      <c r="AF70" s="51" t="str">
        <f>IF($H70&gt;NORMA!$E$29,"NO CUMPLE","CUMPLE")</f>
        <v>CUMPLE</v>
      </c>
      <c r="AG70" s="51" t="str">
        <f>IF($O70&gt;NORMA!$E$30,"NO CUMPLE","CUMPLE")</f>
        <v>CUMPLE</v>
      </c>
      <c r="AH70" s="51" t="str">
        <f>IF(AND($N70&gt;=NORMA!$Q$18, $N70&lt;=NORMA!$S$18),"CUMPLE","NO CUMPLE")</f>
        <v>CUMPLE</v>
      </c>
      <c r="AI70" s="51" t="str">
        <f>IF($I70&gt;NORMA!$E$32,"NO CUMPLE","CUMPLE")</f>
        <v>CUMPLE</v>
      </c>
    </row>
    <row r="71" spans="1:35" ht="14.25" customHeight="1" x14ac:dyDescent="0.35">
      <c r="A71" s="146" t="s">
        <v>76</v>
      </c>
      <c r="B71" s="147" t="s">
        <v>77</v>
      </c>
      <c r="C71" s="148">
        <v>41964</v>
      </c>
      <c r="D71" s="149">
        <v>0.33333333333333331</v>
      </c>
      <c r="E71" s="147">
        <v>2</v>
      </c>
      <c r="F71" s="147">
        <v>6</v>
      </c>
      <c r="G71" s="147">
        <v>5</v>
      </c>
      <c r="H71" s="147">
        <v>6</v>
      </c>
      <c r="I71" s="147">
        <v>0.12</v>
      </c>
      <c r="J71" s="147">
        <v>0.05</v>
      </c>
      <c r="K71" s="147">
        <v>0.64700000000000002</v>
      </c>
      <c r="L71" s="147">
        <v>0.26879999999999998</v>
      </c>
      <c r="M71" s="147">
        <v>6.53</v>
      </c>
      <c r="N71" s="147">
        <v>4.55</v>
      </c>
      <c r="O71" s="153">
        <v>1.8</v>
      </c>
      <c r="P71" s="51" t="str">
        <f>IF($M71&lt;NORMA!$E$7,"NO CUMPLE","CUMPLE")</f>
        <v>NO CUMPLE</v>
      </c>
      <c r="Q71" s="51" t="str">
        <f>IF($E71&gt;NORMA!$E$8,"NO CUMPLE","CUMPLE")</f>
        <v>CUMPLE</v>
      </c>
      <c r="R71" s="51" t="str">
        <f>IF($F71&gt;NORMA!$E$9,"NO CUMPLE","CUMPLE")</f>
        <v>CUMPLE</v>
      </c>
      <c r="S71" s="51" t="str">
        <f>IF($K71&gt;NORMA!$E$10,"NO CUMPLE","CUMPLE")</f>
        <v>CUMPLE</v>
      </c>
      <c r="T71" s="51" t="str">
        <f>IF($J71&gt;NORMA!$E$11,"NO CUMPLE","CUMPLE")</f>
        <v>CUMPLE</v>
      </c>
      <c r="U71" s="51" t="str">
        <f>IF($G71&gt;NORMA!$E$12,"NO CUMPLE","CUMPLE")</f>
        <v>CUMPLE</v>
      </c>
      <c r="V71" s="51" t="str">
        <f>IF($H71&gt;SALITRE!$H$962,"NO CUMPLE","CUMPLE")</f>
        <v>CUMPLE</v>
      </c>
      <c r="W71" s="51" t="str">
        <f>IF($O71&gt;NORMA!$E$14,"NO CUMPLE","CUMPLE")</f>
        <v>CUMPLE</v>
      </c>
      <c r="X71" s="51" t="str">
        <f>IF(AND($N71&gt;=NORMA!$Q$4, $N71&lt;=NORMA!$R$4),"CUMPLE","NO CUMPLE")</f>
        <v>NO CUMPLE</v>
      </c>
      <c r="Y71" s="51" t="str">
        <f>IF($I71&gt;NORMA!$E$16,"NO CUMPLE","CUMPLE")</f>
        <v>CUMPLE</v>
      </c>
      <c r="Z71" s="51" t="str">
        <f>IF($M71&lt;NORMA!$E$23,"NO CUMPLE","CUMPLE")</f>
        <v>NO CUMPLE</v>
      </c>
      <c r="AA71" s="51" t="str">
        <f>IF($E71&gt;NORMA!$E$24,"NO CUMPLE","CUMPLE")</f>
        <v>CUMPLE</v>
      </c>
      <c r="AB71" s="51" t="str">
        <f>IF($F71&gt;NORMA!$F$25,"NO CUMPLE","CUMPLE")</f>
        <v>CUMPLE</v>
      </c>
      <c r="AC71" s="51" t="str">
        <f>IF($K71&gt;NORMA!$E$26,"NO CUMPLE","CUMPLE")</f>
        <v>CUMPLE</v>
      </c>
      <c r="AD71" s="51" t="str">
        <f>IF($J71&gt;NORMA!$E$27,"NO CUMPLE","CUMPLE")</f>
        <v>CUMPLE</v>
      </c>
      <c r="AE71" s="51" t="str">
        <f>IF($G71&gt;NORMA!$E$28,"NO CUMPLE","CUMPLE")</f>
        <v>CUMPLE</v>
      </c>
      <c r="AF71" s="51" t="str">
        <f>IF($H71&gt;NORMA!$E$29,"NO CUMPLE","CUMPLE")</f>
        <v>CUMPLE</v>
      </c>
      <c r="AG71" s="51" t="str">
        <f>IF($O71&gt;NORMA!$E$30,"NO CUMPLE","CUMPLE")</f>
        <v>CUMPLE</v>
      </c>
      <c r="AH71" s="51" t="str">
        <f>IF(AND($N71&gt;=NORMA!$Q$18, $N71&lt;=NORMA!$S$18),"CUMPLE","NO CUMPLE")</f>
        <v>NO CUMPLE</v>
      </c>
      <c r="AI71" s="51" t="str">
        <f>IF($I71&gt;NORMA!$E$32,"NO CUMPLE","CUMPLE")</f>
        <v>CUMPLE</v>
      </c>
    </row>
    <row r="72" spans="1:35" ht="14.25" customHeight="1" x14ac:dyDescent="0.35">
      <c r="A72" s="146" t="s">
        <v>76</v>
      </c>
      <c r="B72" s="147" t="s">
        <v>77</v>
      </c>
      <c r="C72" s="148">
        <v>41967</v>
      </c>
      <c r="D72" s="149">
        <v>0.67708333333333337</v>
      </c>
      <c r="E72" s="147">
        <v>2</v>
      </c>
      <c r="F72" s="147">
        <v>10</v>
      </c>
      <c r="G72" s="147">
        <v>5</v>
      </c>
      <c r="H72" s="147">
        <v>6</v>
      </c>
      <c r="I72" s="147">
        <v>7.0000000000000007E-2</v>
      </c>
      <c r="J72" s="147">
        <v>0.05</v>
      </c>
      <c r="K72" s="147">
        <v>0.64700000000000002</v>
      </c>
      <c r="L72" s="147">
        <v>0.56479999999999997</v>
      </c>
      <c r="M72" s="147">
        <v>8.1300000000000008</v>
      </c>
      <c r="N72" s="147">
        <v>6.46</v>
      </c>
      <c r="O72" s="153">
        <v>1.8</v>
      </c>
      <c r="P72" s="51" t="str">
        <f>IF($M72&lt;NORMA!$E$7,"NO CUMPLE","CUMPLE")</f>
        <v>CUMPLE</v>
      </c>
      <c r="Q72" s="51" t="str">
        <f>IF($E72&gt;NORMA!$E$8,"NO CUMPLE","CUMPLE")</f>
        <v>CUMPLE</v>
      </c>
      <c r="R72" s="51" t="str">
        <f>IF($F72&gt;NORMA!$E$9,"NO CUMPLE","CUMPLE")</f>
        <v>CUMPLE</v>
      </c>
      <c r="S72" s="51" t="str">
        <f>IF($K72&gt;NORMA!$E$10,"NO CUMPLE","CUMPLE")</f>
        <v>CUMPLE</v>
      </c>
      <c r="T72" s="51" t="str">
        <f>IF($J72&gt;NORMA!$E$11,"NO CUMPLE","CUMPLE")</f>
        <v>CUMPLE</v>
      </c>
      <c r="U72" s="51" t="str">
        <f>IF($G72&gt;NORMA!$E$12,"NO CUMPLE","CUMPLE")</f>
        <v>CUMPLE</v>
      </c>
      <c r="V72" s="51" t="str">
        <f>IF($H72&gt;SALITRE!$H$962,"NO CUMPLE","CUMPLE")</f>
        <v>CUMPLE</v>
      </c>
      <c r="W72" s="51" t="str">
        <f>IF($O72&gt;NORMA!$E$14,"NO CUMPLE","CUMPLE")</f>
        <v>CUMPLE</v>
      </c>
      <c r="X72" s="51" t="str">
        <f>IF(AND($N72&gt;=NORMA!$Q$4, $N72&lt;=NORMA!$R$4),"CUMPLE","NO CUMPLE")</f>
        <v>CUMPLE</v>
      </c>
      <c r="Y72" s="51" t="str">
        <f>IF($I72&gt;NORMA!$E$16,"NO CUMPLE","CUMPLE")</f>
        <v>CUMPLE</v>
      </c>
      <c r="Z72" s="51" t="str">
        <f>IF($M72&lt;NORMA!$E$23,"NO CUMPLE","CUMPLE")</f>
        <v>CUMPLE</v>
      </c>
      <c r="AA72" s="51" t="str">
        <f>IF($E72&gt;NORMA!$E$24,"NO CUMPLE","CUMPLE")</f>
        <v>CUMPLE</v>
      </c>
      <c r="AB72" s="51" t="str">
        <f>IF($F72&gt;NORMA!$F$25,"NO CUMPLE","CUMPLE")</f>
        <v>CUMPLE</v>
      </c>
      <c r="AC72" s="51" t="str">
        <f>IF($K72&gt;NORMA!$E$26,"NO CUMPLE","CUMPLE")</f>
        <v>CUMPLE</v>
      </c>
      <c r="AD72" s="51" t="str">
        <f>IF($J72&gt;NORMA!$E$27,"NO CUMPLE","CUMPLE")</f>
        <v>CUMPLE</v>
      </c>
      <c r="AE72" s="51" t="str">
        <f>IF($G72&gt;NORMA!$E$28,"NO CUMPLE","CUMPLE")</f>
        <v>CUMPLE</v>
      </c>
      <c r="AF72" s="51" t="str">
        <f>IF($H72&gt;NORMA!$E$29,"NO CUMPLE","CUMPLE")</f>
        <v>CUMPLE</v>
      </c>
      <c r="AG72" s="51" t="str">
        <f>IF($O72&gt;NORMA!$E$30,"NO CUMPLE","CUMPLE")</f>
        <v>CUMPLE</v>
      </c>
      <c r="AH72" s="51" t="str">
        <f>IF(AND($N72&gt;=NORMA!$Q$18, $N72&lt;=NORMA!$S$18),"CUMPLE","NO CUMPLE")</f>
        <v>CUMPLE</v>
      </c>
      <c r="AI72" s="51" t="str">
        <f>IF($I72&gt;NORMA!$E$32,"NO CUMPLE","CUMPLE")</f>
        <v>CUMPLE</v>
      </c>
    </row>
    <row r="73" spans="1:35" ht="14.25" customHeight="1" x14ac:dyDescent="0.35">
      <c r="A73" s="146" t="s">
        <v>76</v>
      </c>
      <c r="B73" s="147" t="s">
        <v>77</v>
      </c>
      <c r="C73" s="148">
        <v>41969</v>
      </c>
      <c r="D73" s="149">
        <v>0.41666666666666669</v>
      </c>
      <c r="E73" s="147">
        <v>3</v>
      </c>
      <c r="F73" s="147">
        <v>48</v>
      </c>
      <c r="G73" s="147">
        <v>8</v>
      </c>
      <c r="H73" s="147">
        <v>6</v>
      </c>
      <c r="I73" s="147">
        <v>7.0000000000000007E-2</v>
      </c>
      <c r="J73" s="147">
        <v>0.05</v>
      </c>
      <c r="K73" s="147">
        <v>0.64700000000000002</v>
      </c>
      <c r="L73" s="147">
        <v>7.7899999999999997E-2</v>
      </c>
      <c r="M73" s="147">
        <v>7.78</v>
      </c>
      <c r="N73" s="147">
        <v>6.45</v>
      </c>
      <c r="O73" s="153">
        <v>1.8</v>
      </c>
      <c r="P73" s="51" t="str">
        <f>IF($M73&lt;NORMA!$E$7,"NO CUMPLE","CUMPLE")</f>
        <v>CUMPLE</v>
      </c>
      <c r="Q73" s="51" t="str">
        <f>IF($E73&gt;NORMA!$E$8,"NO CUMPLE","CUMPLE")</f>
        <v>CUMPLE</v>
      </c>
      <c r="R73" s="51" t="str">
        <f>IF($F73&gt;NORMA!$E$9,"NO CUMPLE","CUMPLE")</f>
        <v>NO CUMPLE</v>
      </c>
      <c r="S73" s="51" t="str">
        <f>IF($K73&gt;NORMA!$E$10,"NO CUMPLE","CUMPLE")</f>
        <v>CUMPLE</v>
      </c>
      <c r="T73" s="51" t="str">
        <f>IF($J73&gt;NORMA!$E$11,"NO CUMPLE","CUMPLE")</f>
        <v>CUMPLE</v>
      </c>
      <c r="U73" s="51" t="str">
        <f>IF($G73&gt;NORMA!$E$12,"NO CUMPLE","CUMPLE")</f>
        <v>CUMPLE</v>
      </c>
      <c r="V73" s="51" t="str">
        <f>IF($H73&gt;SALITRE!$H$962,"NO CUMPLE","CUMPLE")</f>
        <v>CUMPLE</v>
      </c>
      <c r="W73" s="51" t="str">
        <f>IF($O73&gt;NORMA!$E$14,"NO CUMPLE","CUMPLE")</f>
        <v>CUMPLE</v>
      </c>
      <c r="X73" s="51" t="str">
        <f>IF(AND($N73&gt;=NORMA!$Q$4, $N73&lt;=NORMA!$R$4),"CUMPLE","NO CUMPLE")</f>
        <v>CUMPLE</v>
      </c>
      <c r="Y73" s="51" t="str">
        <f>IF($I73&gt;NORMA!$E$16,"NO CUMPLE","CUMPLE")</f>
        <v>CUMPLE</v>
      </c>
      <c r="Z73" s="51" t="str">
        <f>IF($M73&lt;NORMA!$E$23,"NO CUMPLE","CUMPLE")</f>
        <v>CUMPLE</v>
      </c>
      <c r="AA73" s="51" t="str">
        <f>IF($E73&gt;NORMA!$E$24,"NO CUMPLE","CUMPLE")</f>
        <v>CUMPLE</v>
      </c>
      <c r="AB73" s="51" t="str">
        <f>IF($F73&gt;NORMA!$F$25,"NO CUMPLE","CUMPLE")</f>
        <v>NO CUMPLE</v>
      </c>
      <c r="AC73" s="51" t="str">
        <f>IF($K73&gt;NORMA!$E$26,"NO CUMPLE","CUMPLE")</f>
        <v>CUMPLE</v>
      </c>
      <c r="AD73" s="51" t="str">
        <f>IF($J73&gt;NORMA!$E$27,"NO CUMPLE","CUMPLE")</f>
        <v>CUMPLE</v>
      </c>
      <c r="AE73" s="51" t="str">
        <f>IF($G73&gt;NORMA!$E$28,"NO CUMPLE","CUMPLE")</f>
        <v>CUMPLE</v>
      </c>
      <c r="AF73" s="51" t="str">
        <f>IF($H73&gt;NORMA!$E$29,"NO CUMPLE","CUMPLE")</f>
        <v>CUMPLE</v>
      </c>
      <c r="AG73" s="51" t="str">
        <f>IF($O73&gt;NORMA!$E$30,"NO CUMPLE","CUMPLE")</f>
        <v>CUMPLE</v>
      </c>
      <c r="AH73" s="51" t="str">
        <f>IF(AND($N73&gt;=NORMA!$Q$18, $N73&lt;=NORMA!$S$18),"CUMPLE","NO CUMPLE")</f>
        <v>CUMPLE</v>
      </c>
      <c r="AI73" s="51" t="str">
        <f>IF($I73&gt;NORMA!$E$32,"NO CUMPLE","CUMPLE")</f>
        <v>CUMPLE</v>
      </c>
    </row>
    <row r="74" spans="1:35" ht="14.25" customHeight="1" x14ac:dyDescent="0.35">
      <c r="A74" s="146" t="s">
        <v>76</v>
      </c>
      <c r="B74" s="147" t="s">
        <v>77</v>
      </c>
      <c r="C74" s="148">
        <v>42020</v>
      </c>
      <c r="D74" s="149">
        <v>0.25</v>
      </c>
      <c r="E74" s="147">
        <v>2</v>
      </c>
      <c r="F74" s="147">
        <v>19</v>
      </c>
      <c r="G74" s="147">
        <v>8</v>
      </c>
      <c r="H74" s="147">
        <v>1.22</v>
      </c>
      <c r="I74" s="147">
        <v>7.0000000000000007E-2</v>
      </c>
      <c r="J74" s="147">
        <v>7.0000000000000007E-2</v>
      </c>
      <c r="K74" s="147">
        <v>0.64700000000000002</v>
      </c>
      <c r="L74" s="147">
        <v>1.15E-2</v>
      </c>
      <c r="M74" s="147">
        <v>7.15</v>
      </c>
      <c r="N74" s="147">
        <v>5.79</v>
      </c>
      <c r="O74" s="153">
        <v>18</v>
      </c>
      <c r="P74" s="51" t="str">
        <f>IF($M74&lt;NORMA!$E$7,"NO CUMPLE","CUMPLE")</f>
        <v>CUMPLE</v>
      </c>
      <c r="Q74" s="51" t="str">
        <f>IF($E74&gt;NORMA!$E$8,"NO CUMPLE","CUMPLE")</f>
        <v>CUMPLE</v>
      </c>
      <c r="R74" s="51" t="str">
        <f>IF($F74&gt;NORMA!$E$9,"NO CUMPLE","CUMPLE")</f>
        <v>CUMPLE</v>
      </c>
      <c r="S74" s="51" t="str">
        <f>IF($K74&gt;NORMA!$E$10,"NO CUMPLE","CUMPLE")</f>
        <v>CUMPLE</v>
      </c>
      <c r="T74" s="51" t="str">
        <f>IF($J74&gt;NORMA!$E$11,"NO CUMPLE","CUMPLE")</f>
        <v>CUMPLE</v>
      </c>
      <c r="U74" s="51" t="str">
        <f>IF($G74&gt;NORMA!$E$12,"NO CUMPLE","CUMPLE")</f>
        <v>CUMPLE</v>
      </c>
      <c r="V74" s="51" t="str">
        <f>IF($H74&gt;SALITRE!$H$962,"NO CUMPLE","CUMPLE")</f>
        <v>CUMPLE</v>
      </c>
      <c r="W74" s="51" t="str">
        <f>IF($O74&gt;NORMA!$E$14,"NO CUMPLE","CUMPLE")</f>
        <v>CUMPLE</v>
      </c>
      <c r="X74" s="51" t="str">
        <f>IF(AND($N74&gt;=NORMA!$Q$4, $N74&lt;=NORMA!$R$4),"CUMPLE","NO CUMPLE")</f>
        <v>NO CUMPLE</v>
      </c>
      <c r="Y74" s="51" t="str">
        <f>IF($I74&gt;NORMA!$E$16,"NO CUMPLE","CUMPLE")</f>
        <v>CUMPLE</v>
      </c>
      <c r="Z74" s="51" t="str">
        <f>IF($M74&lt;NORMA!$E$23,"NO CUMPLE","CUMPLE")</f>
        <v>CUMPLE</v>
      </c>
      <c r="AA74" s="51" t="str">
        <f>IF($E74&gt;NORMA!$E$24,"NO CUMPLE","CUMPLE")</f>
        <v>CUMPLE</v>
      </c>
      <c r="AB74" s="51" t="str">
        <f>IF($F74&gt;NORMA!$F$25,"NO CUMPLE","CUMPLE")</f>
        <v>NO CUMPLE</v>
      </c>
      <c r="AC74" s="51" t="str">
        <f>IF($K74&gt;NORMA!$E$26,"NO CUMPLE","CUMPLE")</f>
        <v>CUMPLE</v>
      </c>
      <c r="AD74" s="51" t="str">
        <f>IF($J74&gt;NORMA!$E$27,"NO CUMPLE","CUMPLE")</f>
        <v>CUMPLE</v>
      </c>
      <c r="AE74" s="51" t="str">
        <f>IF($G74&gt;NORMA!$E$28,"NO CUMPLE","CUMPLE")</f>
        <v>CUMPLE</v>
      </c>
      <c r="AF74" s="51" t="str">
        <f>IF($H74&gt;NORMA!$E$29,"NO CUMPLE","CUMPLE")</f>
        <v>CUMPLE</v>
      </c>
      <c r="AG74" s="51" t="str">
        <f>IF($O74&gt;NORMA!$E$30,"NO CUMPLE","CUMPLE")</f>
        <v>CUMPLE</v>
      </c>
      <c r="AH74" s="51" t="str">
        <f>IF(AND($N74&gt;=NORMA!$Q$18, $N74&lt;=NORMA!$S$18),"CUMPLE","NO CUMPLE")</f>
        <v>NO CUMPLE</v>
      </c>
      <c r="AI74" s="51" t="str">
        <f>IF($I74&gt;NORMA!$E$32,"NO CUMPLE","CUMPLE")</f>
        <v>CUMPLE</v>
      </c>
    </row>
    <row r="75" spans="1:35" ht="14.25" customHeight="1" x14ac:dyDescent="0.35">
      <c r="A75" s="146" t="s">
        <v>76</v>
      </c>
      <c r="B75" s="147" t="s">
        <v>77</v>
      </c>
      <c r="C75" s="148">
        <v>42024</v>
      </c>
      <c r="D75" s="149">
        <v>0.33333333333333331</v>
      </c>
      <c r="E75" s="147">
        <v>2</v>
      </c>
      <c r="F75" s="147">
        <v>6</v>
      </c>
      <c r="G75" s="147">
        <v>7</v>
      </c>
      <c r="H75" s="147">
        <v>6</v>
      </c>
      <c r="I75" s="147">
        <v>7.0000000000000007E-2</v>
      </c>
      <c r="J75" s="147">
        <v>0.2</v>
      </c>
      <c r="K75" s="147">
        <v>0.64700000000000002</v>
      </c>
      <c r="L75" s="147">
        <v>1.2699999999999999E-2</v>
      </c>
      <c r="M75" s="147">
        <v>6.97</v>
      </c>
      <c r="N75" s="147">
        <v>6.68</v>
      </c>
      <c r="O75" s="153">
        <v>20</v>
      </c>
      <c r="P75" s="51" t="str">
        <f>IF($M75&lt;NORMA!$E$7,"NO CUMPLE","CUMPLE")</f>
        <v>NO CUMPLE</v>
      </c>
      <c r="Q75" s="51" t="str">
        <f>IF($E75&gt;NORMA!$E$8,"NO CUMPLE","CUMPLE")</f>
        <v>CUMPLE</v>
      </c>
      <c r="R75" s="51" t="str">
        <f>IF($F75&gt;NORMA!$E$9,"NO CUMPLE","CUMPLE")</f>
        <v>CUMPLE</v>
      </c>
      <c r="S75" s="51" t="str">
        <f>IF($K75&gt;NORMA!$E$10,"NO CUMPLE","CUMPLE")</f>
        <v>CUMPLE</v>
      </c>
      <c r="T75" s="51" t="str">
        <f>IF($J75&gt;NORMA!$E$11,"NO CUMPLE","CUMPLE")</f>
        <v>CUMPLE</v>
      </c>
      <c r="U75" s="51" t="str">
        <f>IF($G75&gt;NORMA!$E$12,"NO CUMPLE","CUMPLE")</f>
        <v>CUMPLE</v>
      </c>
      <c r="V75" s="51" t="str">
        <f>IF($H75&gt;SALITRE!$H$962,"NO CUMPLE","CUMPLE")</f>
        <v>CUMPLE</v>
      </c>
      <c r="W75" s="51" t="str">
        <f>IF($O75&gt;NORMA!$E$14,"NO CUMPLE","CUMPLE")</f>
        <v>CUMPLE</v>
      </c>
      <c r="X75" s="51" t="str">
        <f>IF(AND($N75&gt;=NORMA!$Q$4, $N75&lt;=NORMA!$R$4),"CUMPLE","NO CUMPLE")</f>
        <v>CUMPLE</v>
      </c>
      <c r="Y75" s="51" t="str">
        <f>IF($I75&gt;NORMA!$E$16,"NO CUMPLE","CUMPLE")</f>
        <v>CUMPLE</v>
      </c>
      <c r="Z75" s="51" t="str">
        <f>IF($M75&lt;NORMA!$E$23,"NO CUMPLE","CUMPLE")</f>
        <v>NO CUMPLE</v>
      </c>
      <c r="AA75" s="51" t="str">
        <f>IF($E75&gt;NORMA!$E$24,"NO CUMPLE","CUMPLE")</f>
        <v>CUMPLE</v>
      </c>
      <c r="AB75" s="51" t="str">
        <f>IF($F75&gt;NORMA!$F$25,"NO CUMPLE","CUMPLE")</f>
        <v>CUMPLE</v>
      </c>
      <c r="AC75" s="51" t="str">
        <f>IF($K75&gt;NORMA!$E$26,"NO CUMPLE","CUMPLE")</f>
        <v>CUMPLE</v>
      </c>
      <c r="AD75" s="51" t="str">
        <f>IF($J75&gt;NORMA!$E$27,"NO CUMPLE","CUMPLE")</f>
        <v>CUMPLE</v>
      </c>
      <c r="AE75" s="51" t="str">
        <f>IF($G75&gt;NORMA!$E$28,"NO CUMPLE","CUMPLE")</f>
        <v>CUMPLE</v>
      </c>
      <c r="AF75" s="51" t="str">
        <f>IF($H75&gt;NORMA!$E$29,"NO CUMPLE","CUMPLE")</f>
        <v>CUMPLE</v>
      </c>
      <c r="AG75" s="51" t="str">
        <f>IF($O75&gt;NORMA!$E$30,"NO CUMPLE","CUMPLE")</f>
        <v>CUMPLE</v>
      </c>
      <c r="AH75" s="51" t="str">
        <f>IF(AND($N75&gt;=NORMA!$Q$18, $N75&lt;=NORMA!$S$18),"CUMPLE","NO CUMPLE")</f>
        <v>CUMPLE</v>
      </c>
      <c r="AI75" s="51" t="str">
        <f>IF($I75&gt;NORMA!$E$32,"NO CUMPLE","CUMPLE")</f>
        <v>CUMPLE</v>
      </c>
    </row>
    <row r="76" spans="1:35" ht="14.25" customHeight="1" x14ac:dyDescent="0.35">
      <c r="A76" s="146" t="s">
        <v>76</v>
      </c>
      <c r="B76" s="147" t="s">
        <v>77</v>
      </c>
      <c r="C76" s="148">
        <v>42067</v>
      </c>
      <c r="D76" s="149">
        <v>0.58333333333333337</v>
      </c>
      <c r="E76" s="147">
        <v>2</v>
      </c>
      <c r="F76" s="147">
        <v>23</v>
      </c>
      <c r="G76" s="147">
        <v>5</v>
      </c>
      <c r="H76" s="147">
        <v>6</v>
      </c>
      <c r="I76" s="147">
        <v>7.0000000000000007E-2</v>
      </c>
      <c r="J76" s="147">
        <v>0.17</v>
      </c>
      <c r="K76" s="147">
        <v>0.64700000000000002</v>
      </c>
      <c r="L76" s="147">
        <v>1.14E-2</v>
      </c>
      <c r="M76" s="147">
        <v>7.25</v>
      </c>
      <c r="N76" s="147">
        <v>6.94</v>
      </c>
      <c r="O76" s="153">
        <v>130</v>
      </c>
      <c r="P76" s="51" t="str">
        <f>IF($M76&lt;NORMA!$E$7,"NO CUMPLE","CUMPLE")</f>
        <v>CUMPLE</v>
      </c>
      <c r="Q76" s="51" t="str">
        <f>IF($E76&gt;NORMA!$E$8,"NO CUMPLE","CUMPLE")</f>
        <v>CUMPLE</v>
      </c>
      <c r="R76" s="51" t="str">
        <f>IF($F76&gt;NORMA!$E$9,"NO CUMPLE","CUMPLE")</f>
        <v>CUMPLE</v>
      </c>
      <c r="S76" s="51" t="str">
        <f>IF($K76&gt;NORMA!$E$10,"NO CUMPLE","CUMPLE")</f>
        <v>CUMPLE</v>
      </c>
      <c r="T76" s="51" t="str">
        <f>IF($J76&gt;NORMA!$E$11,"NO CUMPLE","CUMPLE")</f>
        <v>CUMPLE</v>
      </c>
      <c r="U76" s="51" t="str">
        <f>IF($G76&gt;NORMA!$E$12,"NO CUMPLE","CUMPLE")</f>
        <v>CUMPLE</v>
      </c>
      <c r="V76" s="51" t="str">
        <f>IF($H76&gt;SALITRE!$H$962,"NO CUMPLE","CUMPLE")</f>
        <v>CUMPLE</v>
      </c>
      <c r="W76" s="51" t="str">
        <f>IF($O76&gt;NORMA!$E$14,"NO CUMPLE","CUMPLE")</f>
        <v>CUMPLE</v>
      </c>
      <c r="X76" s="51" t="str">
        <f>IF(AND($N76&gt;=NORMA!$Q$4, $N76&lt;=NORMA!$R$4),"CUMPLE","NO CUMPLE")</f>
        <v>CUMPLE</v>
      </c>
      <c r="Y76" s="51" t="str">
        <f>IF($I76&gt;NORMA!$E$16,"NO CUMPLE","CUMPLE")</f>
        <v>CUMPLE</v>
      </c>
      <c r="Z76" s="51" t="str">
        <f>IF($M76&lt;NORMA!$E$23,"NO CUMPLE","CUMPLE")</f>
        <v>CUMPLE</v>
      </c>
      <c r="AA76" s="51" t="str">
        <f>IF($E76&gt;NORMA!$E$24,"NO CUMPLE","CUMPLE")</f>
        <v>CUMPLE</v>
      </c>
      <c r="AB76" s="51" t="str">
        <f>IF($F76&gt;NORMA!$F$25,"NO CUMPLE","CUMPLE")</f>
        <v>NO CUMPLE</v>
      </c>
      <c r="AC76" s="51" t="str">
        <f>IF($K76&gt;NORMA!$E$26,"NO CUMPLE","CUMPLE")</f>
        <v>CUMPLE</v>
      </c>
      <c r="AD76" s="51" t="str">
        <f>IF($J76&gt;NORMA!$E$27,"NO CUMPLE","CUMPLE")</f>
        <v>CUMPLE</v>
      </c>
      <c r="AE76" s="51" t="str">
        <f>IF($G76&gt;NORMA!$E$28,"NO CUMPLE","CUMPLE")</f>
        <v>CUMPLE</v>
      </c>
      <c r="AF76" s="51" t="str">
        <f>IF($H76&gt;NORMA!$E$29,"NO CUMPLE","CUMPLE")</f>
        <v>CUMPLE</v>
      </c>
      <c r="AG76" s="51" t="str">
        <f>IF($O76&gt;NORMA!$E$30,"NO CUMPLE","CUMPLE")</f>
        <v>CUMPLE</v>
      </c>
      <c r="AH76" s="51" t="str">
        <f>IF(AND($N76&gt;=NORMA!$Q$18, $N76&lt;=NORMA!$S$18),"CUMPLE","NO CUMPLE")</f>
        <v>CUMPLE</v>
      </c>
      <c r="AI76" s="51" t="str">
        <f>IF($I76&gt;NORMA!$E$32,"NO CUMPLE","CUMPLE")</f>
        <v>CUMPLE</v>
      </c>
    </row>
    <row r="77" spans="1:35" ht="14.25" customHeight="1" x14ac:dyDescent="0.35">
      <c r="A77" s="146" t="s">
        <v>76</v>
      </c>
      <c r="B77" s="147" t="s">
        <v>77</v>
      </c>
      <c r="C77" s="148">
        <v>42072</v>
      </c>
      <c r="D77" s="149">
        <v>0.58333333333333337</v>
      </c>
      <c r="E77" s="147">
        <v>2</v>
      </c>
      <c r="F77" s="147">
        <v>36</v>
      </c>
      <c r="G77" s="147">
        <v>5</v>
      </c>
      <c r="H77" s="147">
        <v>6</v>
      </c>
      <c r="I77" s="147">
        <v>7.0000000000000007E-2</v>
      </c>
      <c r="J77" s="147">
        <v>0.23</v>
      </c>
      <c r="K77" s="147">
        <v>0.64700000000000002</v>
      </c>
      <c r="L77" s="147">
        <v>9.1999999999999998E-3</v>
      </c>
      <c r="M77" s="147">
        <v>7.37</v>
      </c>
      <c r="N77" s="147">
        <v>6.76</v>
      </c>
      <c r="O77" s="153">
        <v>1.8</v>
      </c>
      <c r="P77" s="51" t="str">
        <f>IF($M77&lt;NORMA!$E$7,"NO CUMPLE","CUMPLE")</f>
        <v>CUMPLE</v>
      </c>
      <c r="Q77" s="51" t="str">
        <f>IF($E77&gt;NORMA!$E$8,"NO CUMPLE","CUMPLE")</f>
        <v>CUMPLE</v>
      </c>
      <c r="R77" s="51" t="str">
        <f>IF($F77&gt;NORMA!$E$9,"NO CUMPLE","CUMPLE")</f>
        <v>NO CUMPLE</v>
      </c>
      <c r="S77" s="51" t="str">
        <f>IF($K77&gt;NORMA!$E$10,"NO CUMPLE","CUMPLE")</f>
        <v>CUMPLE</v>
      </c>
      <c r="T77" s="51" t="str">
        <f>IF($J77&gt;NORMA!$E$11,"NO CUMPLE","CUMPLE")</f>
        <v>CUMPLE</v>
      </c>
      <c r="U77" s="51" t="str">
        <f>IF($G77&gt;NORMA!$E$12,"NO CUMPLE","CUMPLE")</f>
        <v>CUMPLE</v>
      </c>
      <c r="V77" s="51" t="str">
        <f>IF($H77&gt;SALITRE!$H$962,"NO CUMPLE","CUMPLE")</f>
        <v>CUMPLE</v>
      </c>
      <c r="W77" s="51" t="str">
        <f>IF($O77&gt;NORMA!$E$14,"NO CUMPLE","CUMPLE")</f>
        <v>CUMPLE</v>
      </c>
      <c r="X77" s="51" t="str">
        <f>IF(AND($N77&gt;=NORMA!$Q$4, $N77&lt;=NORMA!$R$4),"CUMPLE","NO CUMPLE")</f>
        <v>CUMPLE</v>
      </c>
      <c r="Y77" s="51" t="str">
        <f>IF($I77&gt;NORMA!$E$16,"NO CUMPLE","CUMPLE")</f>
        <v>CUMPLE</v>
      </c>
      <c r="Z77" s="51" t="str">
        <f>IF($M77&lt;NORMA!$E$23,"NO CUMPLE","CUMPLE")</f>
        <v>CUMPLE</v>
      </c>
      <c r="AA77" s="51" t="str">
        <f>IF($E77&gt;NORMA!$E$24,"NO CUMPLE","CUMPLE")</f>
        <v>CUMPLE</v>
      </c>
      <c r="AB77" s="51" t="str">
        <f>IF($F77&gt;NORMA!$F$25,"NO CUMPLE","CUMPLE")</f>
        <v>NO CUMPLE</v>
      </c>
      <c r="AC77" s="51" t="str">
        <f>IF($K77&gt;NORMA!$E$26,"NO CUMPLE","CUMPLE")</f>
        <v>CUMPLE</v>
      </c>
      <c r="AD77" s="51" t="str">
        <f>IF($J77&gt;NORMA!$E$27,"NO CUMPLE","CUMPLE")</f>
        <v>CUMPLE</v>
      </c>
      <c r="AE77" s="51" t="str">
        <f>IF($G77&gt;NORMA!$E$28,"NO CUMPLE","CUMPLE")</f>
        <v>CUMPLE</v>
      </c>
      <c r="AF77" s="51" t="str">
        <f>IF($H77&gt;NORMA!$E$29,"NO CUMPLE","CUMPLE")</f>
        <v>CUMPLE</v>
      </c>
      <c r="AG77" s="51" t="str">
        <f>IF($O77&gt;NORMA!$E$30,"NO CUMPLE","CUMPLE")</f>
        <v>CUMPLE</v>
      </c>
      <c r="AH77" s="51" t="str">
        <f>IF(AND($N77&gt;=NORMA!$Q$18, $N77&lt;=NORMA!$S$18),"CUMPLE","NO CUMPLE")</f>
        <v>CUMPLE</v>
      </c>
      <c r="AI77" s="51" t="str">
        <f>IF($I77&gt;NORMA!$E$32,"NO CUMPLE","CUMPLE")</f>
        <v>CUMPLE</v>
      </c>
    </row>
    <row r="78" spans="1:35" ht="14.25" customHeight="1" x14ac:dyDescent="0.35">
      <c r="A78" s="146" t="s">
        <v>76</v>
      </c>
      <c r="B78" s="147" t="s">
        <v>77</v>
      </c>
      <c r="C78" s="148">
        <v>42108</v>
      </c>
      <c r="D78" s="149">
        <v>0.66666666666666663</v>
      </c>
      <c r="E78" s="147">
        <v>2</v>
      </c>
      <c r="F78" s="147">
        <v>18</v>
      </c>
      <c r="G78" s="147">
        <v>5</v>
      </c>
      <c r="H78" s="147">
        <v>6</v>
      </c>
      <c r="I78" s="147">
        <v>0.12</v>
      </c>
      <c r="J78" s="147">
        <v>0.22</v>
      </c>
      <c r="K78" s="147">
        <v>0.64700000000000002</v>
      </c>
      <c r="L78" s="147">
        <v>0.01</v>
      </c>
      <c r="M78" s="147">
        <v>3.9</v>
      </c>
      <c r="N78" s="147">
        <v>6.15</v>
      </c>
      <c r="O78" s="153">
        <v>1.8</v>
      </c>
      <c r="P78" s="51" t="str">
        <f>IF($M78&lt;NORMA!$E$7,"NO CUMPLE","CUMPLE")</f>
        <v>NO CUMPLE</v>
      </c>
      <c r="Q78" s="51" t="str">
        <f>IF($E78&gt;NORMA!$E$8,"NO CUMPLE","CUMPLE")</f>
        <v>CUMPLE</v>
      </c>
      <c r="R78" s="51" t="str">
        <f>IF($F78&gt;NORMA!$E$9,"NO CUMPLE","CUMPLE")</f>
        <v>CUMPLE</v>
      </c>
      <c r="S78" s="51" t="str">
        <f>IF($K78&gt;NORMA!$E$10,"NO CUMPLE","CUMPLE")</f>
        <v>CUMPLE</v>
      </c>
      <c r="T78" s="51" t="str">
        <f>IF($J78&gt;NORMA!$E$11,"NO CUMPLE","CUMPLE")</f>
        <v>CUMPLE</v>
      </c>
      <c r="U78" s="51" t="str">
        <f>IF($G78&gt;NORMA!$E$12,"NO CUMPLE","CUMPLE")</f>
        <v>CUMPLE</v>
      </c>
      <c r="V78" s="51" t="str">
        <f>IF($H78&gt;SALITRE!$H$962,"NO CUMPLE","CUMPLE")</f>
        <v>CUMPLE</v>
      </c>
      <c r="W78" s="51" t="str">
        <f>IF($O78&gt;NORMA!$E$14,"NO CUMPLE","CUMPLE")</f>
        <v>CUMPLE</v>
      </c>
      <c r="X78" s="51" t="str">
        <f>IF(AND($N78&gt;=NORMA!$Q$4, $N78&lt;=NORMA!$R$4),"CUMPLE","NO CUMPLE")</f>
        <v>CUMPLE</v>
      </c>
      <c r="Y78" s="51" t="str">
        <f>IF($I78&gt;NORMA!$E$16,"NO CUMPLE","CUMPLE")</f>
        <v>CUMPLE</v>
      </c>
      <c r="Z78" s="51" t="str">
        <f>IF($M78&lt;NORMA!$E$23,"NO CUMPLE","CUMPLE")</f>
        <v>NO CUMPLE</v>
      </c>
      <c r="AA78" s="51" t="str">
        <f>IF($E78&gt;NORMA!$E$24,"NO CUMPLE","CUMPLE")</f>
        <v>CUMPLE</v>
      </c>
      <c r="AB78" s="51" t="str">
        <f>IF($F78&gt;NORMA!$F$25,"NO CUMPLE","CUMPLE")</f>
        <v>NO CUMPLE</v>
      </c>
      <c r="AC78" s="51" t="str">
        <f>IF($K78&gt;NORMA!$E$26,"NO CUMPLE","CUMPLE")</f>
        <v>CUMPLE</v>
      </c>
      <c r="AD78" s="51" t="str">
        <f>IF($J78&gt;NORMA!$E$27,"NO CUMPLE","CUMPLE")</f>
        <v>CUMPLE</v>
      </c>
      <c r="AE78" s="51" t="str">
        <f>IF($G78&gt;NORMA!$E$28,"NO CUMPLE","CUMPLE")</f>
        <v>CUMPLE</v>
      </c>
      <c r="AF78" s="51" t="str">
        <f>IF($H78&gt;NORMA!$E$29,"NO CUMPLE","CUMPLE")</f>
        <v>CUMPLE</v>
      </c>
      <c r="AG78" s="51" t="str">
        <f>IF($O78&gt;NORMA!$E$30,"NO CUMPLE","CUMPLE")</f>
        <v>CUMPLE</v>
      </c>
      <c r="AH78" s="51" t="str">
        <f>IF(AND($N78&gt;=NORMA!$Q$18, $N78&lt;=NORMA!$S$18),"CUMPLE","NO CUMPLE")</f>
        <v>CUMPLE</v>
      </c>
      <c r="AI78" s="51" t="str">
        <f>IF($I78&gt;NORMA!$E$32,"NO CUMPLE","CUMPLE")</f>
        <v>CUMPLE</v>
      </c>
    </row>
    <row r="79" spans="1:35" ht="14.25" customHeight="1" x14ac:dyDescent="0.35">
      <c r="A79" s="146" t="s">
        <v>76</v>
      </c>
      <c r="B79" s="147" t="s">
        <v>77</v>
      </c>
      <c r="C79" s="148">
        <v>42248</v>
      </c>
      <c r="D79" s="149">
        <v>0.58333333333333337</v>
      </c>
      <c r="E79" s="147">
        <v>2</v>
      </c>
      <c r="F79" s="147">
        <v>7</v>
      </c>
      <c r="G79" s="147">
        <v>7.7</v>
      </c>
      <c r="H79" s="147">
        <v>0.67</v>
      </c>
      <c r="I79" s="147">
        <v>0.05</v>
      </c>
      <c r="J79" s="147">
        <v>0.21299999999999999</v>
      </c>
      <c r="K79" s="147">
        <v>1.8740000000000001</v>
      </c>
      <c r="L79" s="147">
        <v>7.0000000000000001E-3</v>
      </c>
      <c r="M79" s="147">
        <v>7.41</v>
      </c>
      <c r="N79" s="147">
        <v>7.47</v>
      </c>
      <c r="O79" s="153">
        <v>700</v>
      </c>
      <c r="P79" s="51" t="str">
        <f>IF($M79&lt;NORMA!$E$7,"NO CUMPLE","CUMPLE")</f>
        <v>CUMPLE</v>
      </c>
      <c r="Q79" s="51" t="str">
        <f>IF($E79&gt;NORMA!$E$8,"NO CUMPLE","CUMPLE")</f>
        <v>CUMPLE</v>
      </c>
      <c r="R79" s="51" t="str">
        <f>IF($F79&gt;NORMA!$E$9,"NO CUMPLE","CUMPLE")</f>
        <v>CUMPLE</v>
      </c>
      <c r="S79" s="51" t="str">
        <f>IF($K79&gt;NORMA!$E$10,"NO CUMPLE","CUMPLE")</f>
        <v>CUMPLE</v>
      </c>
      <c r="T79" s="51" t="str">
        <f>IF($J79&gt;NORMA!$E$11,"NO CUMPLE","CUMPLE")</f>
        <v>CUMPLE</v>
      </c>
      <c r="U79" s="51" t="str">
        <f>IF($G79&gt;NORMA!$E$12,"NO CUMPLE","CUMPLE")</f>
        <v>CUMPLE</v>
      </c>
      <c r="V79" s="51" t="str">
        <f>IF($H79&gt;SALITRE!$H$962,"NO CUMPLE","CUMPLE")</f>
        <v>CUMPLE</v>
      </c>
      <c r="W79" s="51" t="str">
        <f>IF($O79&gt;NORMA!$E$14,"NO CUMPLE","CUMPLE")</f>
        <v>CUMPLE</v>
      </c>
      <c r="X79" s="51" t="str">
        <f>IF(AND($N79&gt;=NORMA!$Q$4, $N79&lt;=NORMA!$R$4),"CUMPLE","NO CUMPLE")</f>
        <v>CUMPLE</v>
      </c>
      <c r="Y79" s="51" t="str">
        <f>IF($I79&gt;NORMA!$E$16,"NO CUMPLE","CUMPLE")</f>
        <v>CUMPLE</v>
      </c>
      <c r="Z79" s="51" t="str">
        <f>IF($M79&lt;NORMA!$E$23,"NO CUMPLE","CUMPLE")</f>
        <v>CUMPLE</v>
      </c>
      <c r="AA79" s="51" t="str">
        <f>IF($E79&gt;NORMA!$E$24,"NO CUMPLE","CUMPLE")</f>
        <v>CUMPLE</v>
      </c>
      <c r="AB79" s="51" t="str">
        <f>IF($F79&gt;NORMA!$F$25,"NO CUMPLE","CUMPLE")</f>
        <v>CUMPLE</v>
      </c>
      <c r="AC79" s="51" t="str">
        <f>IF($K79&gt;NORMA!$E$26,"NO CUMPLE","CUMPLE")</f>
        <v>NO CUMPLE</v>
      </c>
      <c r="AD79" s="51" t="str">
        <f>IF($J79&gt;NORMA!$E$27,"NO CUMPLE","CUMPLE")</f>
        <v>CUMPLE</v>
      </c>
      <c r="AE79" s="51" t="str">
        <f>IF($G79&gt;NORMA!$E$28,"NO CUMPLE","CUMPLE")</f>
        <v>CUMPLE</v>
      </c>
      <c r="AF79" s="51" t="str">
        <f>IF($H79&gt;NORMA!$E$29,"NO CUMPLE","CUMPLE")</f>
        <v>CUMPLE</v>
      </c>
      <c r="AG79" s="51" t="str">
        <f>IF($O79&gt;NORMA!$E$30,"NO CUMPLE","CUMPLE")</f>
        <v>CUMPLE</v>
      </c>
      <c r="AH79" s="51" t="str">
        <f>IF(AND($N79&gt;=NORMA!$Q$18, $N79&lt;=NORMA!$S$18),"CUMPLE","NO CUMPLE")</f>
        <v>CUMPLE</v>
      </c>
      <c r="AI79" s="51" t="str">
        <f>IF($I79&gt;NORMA!$E$32,"NO CUMPLE","CUMPLE")</f>
        <v>CUMPLE</v>
      </c>
    </row>
    <row r="80" spans="1:35" ht="14.25" customHeight="1" x14ac:dyDescent="0.35">
      <c r="A80" s="146" t="s">
        <v>76</v>
      </c>
      <c r="B80" s="147" t="s">
        <v>77</v>
      </c>
      <c r="C80" s="148">
        <v>42262</v>
      </c>
      <c r="D80" s="149">
        <v>0.41666666666666669</v>
      </c>
      <c r="E80" s="147">
        <v>2</v>
      </c>
      <c r="F80" s="147">
        <v>7</v>
      </c>
      <c r="G80" s="147">
        <v>7.7</v>
      </c>
      <c r="H80" s="147">
        <v>0.67</v>
      </c>
      <c r="I80" s="147">
        <v>0.05</v>
      </c>
      <c r="J80" s="147">
        <v>0.24</v>
      </c>
      <c r="K80" s="147">
        <v>5.3999999999999999E-2</v>
      </c>
      <c r="L80" s="147">
        <v>8.3999999999999995E-3</v>
      </c>
      <c r="M80" s="147">
        <v>7.58</v>
      </c>
      <c r="N80" s="147">
        <v>6.54</v>
      </c>
      <c r="O80" s="153">
        <v>94</v>
      </c>
      <c r="P80" s="51" t="str">
        <f>IF($M80&lt;NORMA!$E$7,"NO CUMPLE","CUMPLE")</f>
        <v>CUMPLE</v>
      </c>
      <c r="Q80" s="51" t="str">
        <f>IF($E80&gt;NORMA!$E$8,"NO CUMPLE","CUMPLE")</f>
        <v>CUMPLE</v>
      </c>
      <c r="R80" s="51" t="str">
        <f>IF($F80&gt;NORMA!$E$9,"NO CUMPLE","CUMPLE")</f>
        <v>CUMPLE</v>
      </c>
      <c r="S80" s="51" t="str">
        <f>IF($K80&gt;NORMA!$E$10,"NO CUMPLE","CUMPLE")</f>
        <v>CUMPLE</v>
      </c>
      <c r="T80" s="51" t="str">
        <f>IF($J80&gt;NORMA!$E$11,"NO CUMPLE","CUMPLE")</f>
        <v>CUMPLE</v>
      </c>
      <c r="U80" s="51" t="str">
        <f>IF($G80&gt;NORMA!$E$12,"NO CUMPLE","CUMPLE")</f>
        <v>CUMPLE</v>
      </c>
      <c r="V80" s="51" t="str">
        <f>IF($H80&gt;SALITRE!$H$962,"NO CUMPLE","CUMPLE")</f>
        <v>CUMPLE</v>
      </c>
      <c r="W80" s="51" t="str">
        <f>IF($O80&gt;NORMA!$E$14,"NO CUMPLE","CUMPLE")</f>
        <v>CUMPLE</v>
      </c>
      <c r="X80" s="51" t="str">
        <f>IF(AND($N80&gt;=NORMA!$Q$4, $N80&lt;=NORMA!$R$4),"CUMPLE","NO CUMPLE")</f>
        <v>CUMPLE</v>
      </c>
      <c r="Y80" s="51" t="str">
        <f>IF($I80&gt;NORMA!$E$16,"NO CUMPLE","CUMPLE")</f>
        <v>CUMPLE</v>
      </c>
      <c r="Z80" s="51" t="str">
        <f>IF($M80&lt;NORMA!$E$23,"NO CUMPLE","CUMPLE")</f>
        <v>CUMPLE</v>
      </c>
      <c r="AA80" s="51" t="str">
        <f>IF($E80&gt;NORMA!$E$24,"NO CUMPLE","CUMPLE")</f>
        <v>CUMPLE</v>
      </c>
      <c r="AB80" s="51" t="str">
        <f>IF($F80&gt;NORMA!$F$25,"NO CUMPLE","CUMPLE")</f>
        <v>CUMPLE</v>
      </c>
      <c r="AC80" s="51" t="str">
        <f>IF($K80&gt;NORMA!$E$26,"NO CUMPLE","CUMPLE")</f>
        <v>CUMPLE</v>
      </c>
      <c r="AD80" s="51" t="str">
        <f>IF($J80&gt;NORMA!$E$27,"NO CUMPLE","CUMPLE")</f>
        <v>CUMPLE</v>
      </c>
      <c r="AE80" s="51" t="str">
        <f>IF($G80&gt;NORMA!$E$28,"NO CUMPLE","CUMPLE")</f>
        <v>CUMPLE</v>
      </c>
      <c r="AF80" s="51" t="str">
        <f>IF($H80&gt;NORMA!$E$29,"NO CUMPLE","CUMPLE")</f>
        <v>CUMPLE</v>
      </c>
      <c r="AG80" s="51" t="str">
        <f>IF($O80&gt;NORMA!$E$30,"NO CUMPLE","CUMPLE")</f>
        <v>CUMPLE</v>
      </c>
      <c r="AH80" s="51" t="str">
        <f>IF(AND($N80&gt;=NORMA!$Q$18, $N80&lt;=NORMA!$S$18),"CUMPLE","NO CUMPLE")</f>
        <v>CUMPLE</v>
      </c>
      <c r="AI80" s="51" t="str">
        <f>IF($I80&gt;NORMA!$E$32,"NO CUMPLE","CUMPLE")</f>
        <v>CUMPLE</v>
      </c>
    </row>
    <row r="81" spans="1:35" ht="14.25" customHeight="1" x14ac:dyDescent="0.35">
      <c r="A81" s="146" t="s">
        <v>76</v>
      </c>
      <c r="B81" s="147" t="s">
        <v>77</v>
      </c>
      <c r="C81" s="148">
        <v>42273</v>
      </c>
      <c r="D81" s="149">
        <v>0.25</v>
      </c>
      <c r="E81" s="147">
        <v>2</v>
      </c>
      <c r="F81" s="147">
        <v>7</v>
      </c>
      <c r="G81" s="147">
        <v>7.7</v>
      </c>
      <c r="H81" s="147">
        <v>4.43</v>
      </c>
      <c r="I81" s="147">
        <v>0.05</v>
      </c>
      <c r="J81" s="147">
        <v>0.223</v>
      </c>
      <c r="K81" s="147">
        <v>1.083</v>
      </c>
      <c r="L81" s="147">
        <v>6.0000000000000001E-3</v>
      </c>
      <c r="M81" s="147">
        <v>7.93</v>
      </c>
      <c r="N81" s="147">
        <v>7.42</v>
      </c>
      <c r="O81" s="153">
        <v>70</v>
      </c>
      <c r="P81" s="51" t="str">
        <f>IF($M81&lt;NORMA!$E$7,"NO CUMPLE","CUMPLE")</f>
        <v>CUMPLE</v>
      </c>
      <c r="Q81" s="51" t="str">
        <f>IF($E81&gt;NORMA!$E$8,"NO CUMPLE","CUMPLE")</f>
        <v>CUMPLE</v>
      </c>
      <c r="R81" s="51" t="str">
        <f>IF($F81&gt;NORMA!$E$9,"NO CUMPLE","CUMPLE")</f>
        <v>CUMPLE</v>
      </c>
      <c r="S81" s="51" t="str">
        <f>IF($K81&gt;NORMA!$E$10,"NO CUMPLE","CUMPLE")</f>
        <v>CUMPLE</v>
      </c>
      <c r="T81" s="51" t="str">
        <f>IF($J81&gt;NORMA!$E$11,"NO CUMPLE","CUMPLE")</f>
        <v>CUMPLE</v>
      </c>
      <c r="U81" s="51" t="str">
        <f>IF($G81&gt;NORMA!$E$12,"NO CUMPLE","CUMPLE")</f>
        <v>CUMPLE</v>
      </c>
      <c r="V81" s="51" t="str">
        <f>IF($H81&gt;SALITRE!$H$962,"NO CUMPLE","CUMPLE")</f>
        <v>CUMPLE</v>
      </c>
      <c r="W81" s="51" t="str">
        <f>IF($O81&gt;NORMA!$E$14,"NO CUMPLE","CUMPLE")</f>
        <v>CUMPLE</v>
      </c>
      <c r="X81" s="51" t="str">
        <f>IF(AND($N81&gt;=NORMA!$Q$4, $N81&lt;=NORMA!$R$4),"CUMPLE","NO CUMPLE")</f>
        <v>CUMPLE</v>
      </c>
      <c r="Y81" s="51" t="str">
        <f>IF($I81&gt;NORMA!$E$16,"NO CUMPLE","CUMPLE")</f>
        <v>CUMPLE</v>
      </c>
      <c r="Z81" s="51" t="str">
        <f>IF($M81&lt;NORMA!$E$23,"NO CUMPLE","CUMPLE")</f>
        <v>CUMPLE</v>
      </c>
      <c r="AA81" s="51" t="str">
        <f>IF($E81&gt;NORMA!$E$24,"NO CUMPLE","CUMPLE")</f>
        <v>CUMPLE</v>
      </c>
      <c r="AB81" s="51" t="str">
        <f>IF($F81&gt;NORMA!$F$25,"NO CUMPLE","CUMPLE")</f>
        <v>CUMPLE</v>
      </c>
      <c r="AC81" s="51" t="str">
        <f>IF($K81&gt;NORMA!$E$26,"NO CUMPLE","CUMPLE")</f>
        <v>CUMPLE</v>
      </c>
      <c r="AD81" s="51" t="str">
        <f>IF($J81&gt;NORMA!$E$27,"NO CUMPLE","CUMPLE")</f>
        <v>CUMPLE</v>
      </c>
      <c r="AE81" s="51" t="str">
        <f>IF($G81&gt;NORMA!$E$28,"NO CUMPLE","CUMPLE")</f>
        <v>CUMPLE</v>
      </c>
      <c r="AF81" s="51" t="str">
        <f>IF($H81&gt;NORMA!$E$29,"NO CUMPLE","CUMPLE")</f>
        <v>CUMPLE</v>
      </c>
      <c r="AG81" s="51" t="str">
        <f>IF($O81&gt;NORMA!$E$30,"NO CUMPLE","CUMPLE")</f>
        <v>CUMPLE</v>
      </c>
      <c r="AH81" s="51" t="str">
        <f>IF(AND($N81&gt;=NORMA!$Q$18, $N81&lt;=NORMA!$S$18),"CUMPLE","NO CUMPLE")</f>
        <v>CUMPLE</v>
      </c>
      <c r="AI81" s="51" t="str">
        <f>IF($I81&gt;NORMA!$E$32,"NO CUMPLE","CUMPLE")</f>
        <v>CUMPLE</v>
      </c>
    </row>
    <row r="82" spans="1:35" ht="14.25" customHeight="1" x14ac:dyDescent="0.35">
      <c r="A82" s="146" t="s">
        <v>76</v>
      </c>
      <c r="B82" s="147" t="s">
        <v>77</v>
      </c>
      <c r="C82" s="148">
        <v>42280</v>
      </c>
      <c r="D82" s="149">
        <v>0.5</v>
      </c>
      <c r="E82" s="147">
        <v>2</v>
      </c>
      <c r="F82" s="147">
        <v>7</v>
      </c>
      <c r="G82" s="147">
        <v>7.7</v>
      </c>
      <c r="H82" s="147">
        <v>0.67</v>
      </c>
      <c r="I82" s="147">
        <v>0.05</v>
      </c>
      <c r="J82" s="147">
        <v>0.20399999999999999</v>
      </c>
      <c r="K82" s="147">
        <v>5.3999999999999999E-2</v>
      </c>
      <c r="L82" s="147">
        <v>5.0000000000000001E-3</v>
      </c>
      <c r="M82" s="147">
        <v>7.07</v>
      </c>
      <c r="N82" s="147">
        <v>7.25</v>
      </c>
      <c r="O82" s="153">
        <v>210</v>
      </c>
      <c r="P82" s="51" t="str">
        <f>IF($M82&lt;NORMA!$E$7,"NO CUMPLE","CUMPLE")</f>
        <v>CUMPLE</v>
      </c>
      <c r="Q82" s="51" t="str">
        <f>IF($E82&gt;NORMA!$E$8,"NO CUMPLE","CUMPLE")</f>
        <v>CUMPLE</v>
      </c>
      <c r="R82" s="51" t="str">
        <f>IF($F82&gt;NORMA!$E$9,"NO CUMPLE","CUMPLE")</f>
        <v>CUMPLE</v>
      </c>
      <c r="S82" s="51" t="str">
        <f>IF($K82&gt;NORMA!$E$10,"NO CUMPLE","CUMPLE")</f>
        <v>CUMPLE</v>
      </c>
      <c r="T82" s="51" t="str">
        <f>IF($J82&gt;NORMA!$E$11,"NO CUMPLE","CUMPLE")</f>
        <v>CUMPLE</v>
      </c>
      <c r="U82" s="51" t="str">
        <f>IF($G82&gt;NORMA!$E$12,"NO CUMPLE","CUMPLE")</f>
        <v>CUMPLE</v>
      </c>
      <c r="V82" s="51" t="str">
        <f>IF($H82&gt;SALITRE!$H$962,"NO CUMPLE","CUMPLE")</f>
        <v>CUMPLE</v>
      </c>
      <c r="W82" s="51" t="str">
        <f>IF($O82&gt;NORMA!$E$14,"NO CUMPLE","CUMPLE")</f>
        <v>CUMPLE</v>
      </c>
      <c r="X82" s="51" t="str">
        <f>IF(AND($N82&gt;=NORMA!$Q$4, $N82&lt;=NORMA!$R$4),"CUMPLE","NO CUMPLE")</f>
        <v>CUMPLE</v>
      </c>
      <c r="Y82" s="51" t="str">
        <f>IF($I82&gt;NORMA!$E$16,"NO CUMPLE","CUMPLE")</f>
        <v>CUMPLE</v>
      </c>
      <c r="Z82" s="51" t="str">
        <f>IF($M82&lt;NORMA!$E$23,"NO CUMPLE","CUMPLE")</f>
        <v>CUMPLE</v>
      </c>
      <c r="AA82" s="51" t="str">
        <f>IF($E82&gt;NORMA!$E$24,"NO CUMPLE","CUMPLE")</f>
        <v>CUMPLE</v>
      </c>
      <c r="AB82" s="51" t="str">
        <f>IF($F82&gt;NORMA!$F$25,"NO CUMPLE","CUMPLE")</f>
        <v>CUMPLE</v>
      </c>
      <c r="AC82" s="51" t="str">
        <f>IF($K82&gt;NORMA!$E$26,"NO CUMPLE","CUMPLE")</f>
        <v>CUMPLE</v>
      </c>
      <c r="AD82" s="51" t="str">
        <f>IF($J82&gt;NORMA!$E$27,"NO CUMPLE","CUMPLE")</f>
        <v>CUMPLE</v>
      </c>
      <c r="AE82" s="51" t="str">
        <f>IF($G82&gt;NORMA!$E$28,"NO CUMPLE","CUMPLE")</f>
        <v>CUMPLE</v>
      </c>
      <c r="AF82" s="51" t="str">
        <f>IF($H82&gt;NORMA!$E$29,"NO CUMPLE","CUMPLE")</f>
        <v>CUMPLE</v>
      </c>
      <c r="AG82" s="51" t="str">
        <f>IF($O82&gt;NORMA!$E$30,"NO CUMPLE","CUMPLE")</f>
        <v>CUMPLE</v>
      </c>
      <c r="AH82" s="51" t="str">
        <f>IF(AND($N82&gt;=NORMA!$Q$18, $N82&lt;=NORMA!$S$18),"CUMPLE","NO CUMPLE")</f>
        <v>CUMPLE</v>
      </c>
      <c r="AI82" s="51" t="str">
        <f>IF($I82&gt;NORMA!$E$32,"NO CUMPLE","CUMPLE")</f>
        <v>CUMPLE</v>
      </c>
    </row>
    <row r="83" spans="1:35" ht="14.25" customHeight="1" x14ac:dyDescent="0.35">
      <c r="A83" s="146" t="s">
        <v>76</v>
      </c>
      <c r="B83" s="147" t="s">
        <v>77</v>
      </c>
      <c r="C83" s="148">
        <v>42283</v>
      </c>
      <c r="D83" s="149">
        <v>0.66666666666666663</v>
      </c>
      <c r="E83" s="147">
        <v>2</v>
      </c>
      <c r="F83" s="147">
        <v>7</v>
      </c>
      <c r="G83" s="147">
        <v>7.7</v>
      </c>
      <c r="H83" s="147">
        <v>55.2</v>
      </c>
      <c r="I83" s="147">
        <v>0.05</v>
      </c>
      <c r="J83" s="147">
        <v>0.19600000000000001</v>
      </c>
      <c r="K83" s="147">
        <v>1.516</v>
      </c>
      <c r="L83" s="147">
        <v>4.8999999999999998E-3</v>
      </c>
      <c r="M83" s="147">
        <v>7.59</v>
      </c>
      <c r="N83" s="147">
        <v>7.58</v>
      </c>
      <c r="O83" s="153">
        <v>79</v>
      </c>
      <c r="P83" s="51" t="str">
        <f>IF($M83&lt;NORMA!$E$7,"NO CUMPLE","CUMPLE")</f>
        <v>CUMPLE</v>
      </c>
      <c r="Q83" s="51" t="str">
        <f>IF($E83&gt;NORMA!$E$8,"NO CUMPLE","CUMPLE")</f>
        <v>CUMPLE</v>
      </c>
      <c r="R83" s="51" t="str">
        <f>IF($F83&gt;NORMA!$E$9,"NO CUMPLE","CUMPLE")</f>
        <v>CUMPLE</v>
      </c>
      <c r="S83" s="51" t="str">
        <f>IF($K83&gt;NORMA!$E$10,"NO CUMPLE","CUMPLE")</f>
        <v>CUMPLE</v>
      </c>
      <c r="T83" s="51" t="str">
        <f>IF($J83&gt;NORMA!$E$11,"NO CUMPLE","CUMPLE")</f>
        <v>CUMPLE</v>
      </c>
      <c r="U83" s="51" t="str">
        <f>IF($G83&gt;NORMA!$E$12,"NO CUMPLE","CUMPLE")</f>
        <v>CUMPLE</v>
      </c>
      <c r="V83" s="51" t="str">
        <f>IF($H83&gt;SALITRE!$H$962,"NO CUMPLE","CUMPLE")</f>
        <v>NO CUMPLE</v>
      </c>
      <c r="W83" s="51" t="str">
        <f>IF($O83&gt;NORMA!$E$14,"NO CUMPLE","CUMPLE")</f>
        <v>CUMPLE</v>
      </c>
      <c r="X83" s="51" t="str">
        <f>IF(AND($N83&gt;=NORMA!$Q$4, $N83&lt;=NORMA!$R$4),"CUMPLE","NO CUMPLE")</f>
        <v>CUMPLE</v>
      </c>
      <c r="Y83" s="51" t="str">
        <f>IF($I83&gt;NORMA!$E$16,"NO CUMPLE","CUMPLE")</f>
        <v>CUMPLE</v>
      </c>
      <c r="Z83" s="51" t="str">
        <f>IF($M83&lt;NORMA!$E$23,"NO CUMPLE","CUMPLE")</f>
        <v>CUMPLE</v>
      </c>
      <c r="AA83" s="51" t="str">
        <f>IF($E83&gt;NORMA!$E$24,"NO CUMPLE","CUMPLE")</f>
        <v>CUMPLE</v>
      </c>
      <c r="AB83" s="51" t="str">
        <f>IF($F83&gt;NORMA!$F$25,"NO CUMPLE","CUMPLE")</f>
        <v>CUMPLE</v>
      </c>
      <c r="AC83" s="51" t="str">
        <f>IF($K83&gt;NORMA!$E$26,"NO CUMPLE","CUMPLE")</f>
        <v>NO CUMPLE</v>
      </c>
      <c r="AD83" s="51" t="str">
        <f>IF($J83&gt;NORMA!$E$27,"NO CUMPLE","CUMPLE")</f>
        <v>CUMPLE</v>
      </c>
      <c r="AE83" s="51" t="str">
        <f>IF($G83&gt;NORMA!$E$28,"NO CUMPLE","CUMPLE")</f>
        <v>CUMPLE</v>
      </c>
      <c r="AF83" s="51" t="str">
        <f>IF($H83&gt;NORMA!$E$29,"NO CUMPLE","CUMPLE")</f>
        <v>NO CUMPLE</v>
      </c>
      <c r="AG83" s="51" t="str">
        <f>IF($O83&gt;NORMA!$E$30,"NO CUMPLE","CUMPLE")</f>
        <v>CUMPLE</v>
      </c>
      <c r="AH83" s="51" t="str">
        <f>IF(AND($N83&gt;=NORMA!$Q$18, $N83&lt;=NORMA!$S$18),"CUMPLE","NO CUMPLE")</f>
        <v>CUMPLE</v>
      </c>
      <c r="AI83" s="51" t="str">
        <f>IF($I83&gt;NORMA!$E$32,"NO CUMPLE","CUMPLE")</f>
        <v>CUMPLE</v>
      </c>
    </row>
    <row r="84" spans="1:35" ht="14.25" customHeight="1" x14ac:dyDescent="0.35">
      <c r="A84" s="146" t="s">
        <v>76</v>
      </c>
      <c r="B84" s="147" t="s">
        <v>77</v>
      </c>
      <c r="C84" s="148">
        <v>42292</v>
      </c>
      <c r="D84" s="149">
        <v>0.33333333333333331</v>
      </c>
      <c r="E84" s="147">
        <v>2</v>
      </c>
      <c r="F84" s="147">
        <v>7</v>
      </c>
      <c r="G84" s="147">
        <v>7.7</v>
      </c>
      <c r="H84" s="147">
        <v>0.67</v>
      </c>
      <c r="I84" s="147">
        <v>0.05</v>
      </c>
      <c r="J84" s="147">
        <v>0.20499999999999999</v>
      </c>
      <c r="K84" s="147">
        <v>1.032</v>
      </c>
      <c r="L84" s="147">
        <v>4.4000000000000003E-3</v>
      </c>
      <c r="M84" s="147">
        <v>7.46</v>
      </c>
      <c r="N84" s="147">
        <v>7.46</v>
      </c>
      <c r="O84" s="153">
        <v>23</v>
      </c>
      <c r="P84" s="51" t="str">
        <f>IF($M84&lt;NORMA!$E$7,"NO CUMPLE","CUMPLE")</f>
        <v>CUMPLE</v>
      </c>
      <c r="Q84" s="51" t="str">
        <f>IF($E84&gt;NORMA!$E$8,"NO CUMPLE","CUMPLE")</f>
        <v>CUMPLE</v>
      </c>
      <c r="R84" s="51" t="str">
        <f>IF($F84&gt;NORMA!$E$9,"NO CUMPLE","CUMPLE")</f>
        <v>CUMPLE</v>
      </c>
      <c r="S84" s="51" t="str">
        <f>IF($K84&gt;NORMA!$E$10,"NO CUMPLE","CUMPLE")</f>
        <v>CUMPLE</v>
      </c>
      <c r="T84" s="51" t="str">
        <f>IF($J84&gt;NORMA!$E$11,"NO CUMPLE","CUMPLE")</f>
        <v>CUMPLE</v>
      </c>
      <c r="U84" s="51" t="str">
        <f>IF($G84&gt;NORMA!$E$12,"NO CUMPLE","CUMPLE")</f>
        <v>CUMPLE</v>
      </c>
      <c r="V84" s="51" t="str">
        <f>IF($H84&gt;SALITRE!$H$962,"NO CUMPLE","CUMPLE")</f>
        <v>CUMPLE</v>
      </c>
      <c r="W84" s="51" t="str">
        <f>IF($O84&gt;NORMA!$E$14,"NO CUMPLE","CUMPLE")</f>
        <v>CUMPLE</v>
      </c>
      <c r="X84" s="51" t="str">
        <f>IF(AND($N84&gt;=NORMA!$Q$4, $N84&lt;=NORMA!$R$4),"CUMPLE","NO CUMPLE")</f>
        <v>CUMPLE</v>
      </c>
      <c r="Y84" s="51" t="str">
        <f>IF($I84&gt;NORMA!$E$16,"NO CUMPLE","CUMPLE")</f>
        <v>CUMPLE</v>
      </c>
      <c r="Z84" s="51" t="str">
        <f>IF($M84&lt;NORMA!$E$23,"NO CUMPLE","CUMPLE")</f>
        <v>CUMPLE</v>
      </c>
      <c r="AA84" s="51" t="str">
        <f>IF($E84&gt;NORMA!$E$24,"NO CUMPLE","CUMPLE")</f>
        <v>CUMPLE</v>
      </c>
      <c r="AB84" s="51" t="str">
        <f>IF($F84&gt;NORMA!$F$25,"NO CUMPLE","CUMPLE")</f>
        <v>CUMPLE</v>
      </c>
      <c r="AC84" s="51" t="str">
        <f>IF($K84&gt;NORMA!$E$26,"NO CUMPLE","CUMPLE")</f>
        <v>CUMPLE</v>
      </c>
      <c r="AD84" s="51" t="str">
        <f>IF($J84&gt;NORMA!$E$27,"NO CUMPLE","CUMPLE")</f>
        <v>CUMPLE</v>
      </c>
      <c r="AE84" s="51" t="str">
        <f>IF($G84&gt;NORMA!$E$28,"NO CUMPLE","CUMPLE")</f>
        <v>CUMPLE</v>
      </c>
      <c r="AF84" s="51" t="str">
        <f>IF($H84&gt;NORMA!$E$29,"NO CUMPLE","CUMPLE")</f>
        <v>CUMPLE</v>
      </c>
      <c r="AG84" s="51" t="str">
        <f>IF($O84&gt;NORMA!$E$30,"NO CUMPLE","CUMPLE")</f>
        <v>CUMPLE</v>
      </c>
      <c r="AH84" s="51" t="str">
        <f>IF(AND($N84&gt;=NORMA!$Q$18, $N84&lt;=NORMA!$S$18),"CUMPLE","NO CUMPLE")</f>
        <v>CUMPLE</v>
      </c>
      <c r="AI84" s="51" t="str">
        <f>IF($I84&gt;NORMA!$E$32,"NO CUMPLE","CUMPLE")</f>
        <v>CUMPLE</v>
      </c>
    </row>
    <row r="85" spans="1:35" ht="14.25" customHeight="1" x14ac:dyDescent="0.35">
      <c r="A85" s="146" t="s">
        <v>76</v>
      </c>
      <c r="B85" s="147" t="s">
        <v>77</v>
      </c>
      <c r="C85" s="148">
        <v>42877</v>
      </c>
      <c r="D85" s="149">
        <v>0.58333333333333337</v>
      </c>
      <c r="E85" s="150">
        <v>2</v>
      </c>
      <c r="F85" s="150">
        <v>10</v>
      </c>
      <c r="G85" s="150">
        <v>4</v>
      </c>
      <c r="H85" s="150">
        <v>6</v>
      </c>
      <c r="I85" s="150">
        <v>0.1</v>
      </c>
      <c r="J85" s="150">
        <v>0.06</v>
      </c>
      <c r="K85" s="150">
        <v>1</v>
      </c>
      <c r="L85" s="147">
        <v>7.2700000000000001E-2</v>
      </c>
      <c r="M85" s="147">
        <v>7.7</v>
      </c>
      <c r="N85" s="147">
        <v>6.91</v>
      </c>
      <c r="O85" s="153">
        <v>4.5</v>
      </c>
      <c r="P85" s="51" t="str">
        <f>IF($M85&lt;NORMA!$E$7,"NO CUMPLE","CUMPLE")</f>
        <v>CUMPLE</v>
      </c>
      <c r="Q85" s="51" t="str">
        <f>IF($E85&gt;NORMA!$E$8,"NO CUMPLE","CUMPLE")</f>
        <v>CUMPLE</v>
      </c>
      <c r="R85" s="51" t="str">
        <f>IF($F85&gt;NORMA!$E$9,"NO CUMPLE","CUMPLE")</f>
        <v>CUMPLE</v>
      </c>
      <c r="S85" s="51" t="str">
        <f>IF($K85&gt;NORMA!$E$10,"NO CUMPLE","CUMPLE")</f>
        <v>CUMPLE</v>
      </c>
      <c r="T85" s="51" t="str">
        <f>IF($J85&gt;NORMA!$E$11,"NO CUMPLE","CUMPLE")</f>
        <v>CUMPLE</v>
      </c>
      <c r="U85" s="51" t="str">
        <f>IF($G85&gt;NORMA!$E$12,"NO CUMPLE","CUMPLE")</f>
        <v>CUMPLE</v>
      </c>
      <c r="V85" s="51" t="str">
        <f>IF($H85&gt;SALITRE!$H$962,"NO CUMPLE","CUMPLE")</f>
        <v>CUMPLE</v>
      </c>
      <c r="W85" s="51" t="str">
        <f>IF($O85&gt;NORMA!$E$14,"NO CUMPLE","CUMPLE")</f>
        <v>CUMPLE</v>
      </c>
      <c r="X85" s="51" t="str">
        <f>IF(AND($N85&gt;=NORMA!$Q$4, $N85&lt;=NORMA!$R$4),"CUMPLE","NO CUMPLE")</f>
        <v>CUMPLE</v>
      </c>
      <c r="Y85" s="51" t="str">
        <f>IF($I85&gt;NORMA!$E$16,"NO CUMPLE","CUMPLE")</f>
        <v>CUMPLE</v>
      </c>
      <c r="Z85" s="51" t="str">
        <f>IF($M85&lt;NORMA!$E$23,"NO CUMPLE","CUMPLE")</f>
        <v>CUMPLE</v>
      </c>
      <c r="AA85" s="51" t="str">
        <f>IF($E85&gt;NORMA!$E$24,"NO CUMPLE","CUMPLE")</f>
        <v>CUMPLE</v>
      </c>
      <c r="AB85" s="51" t="str">
        <f>IF($F85&gt;NORMA!$F$25,"NO CUMPLE","CUMPLE")</f>
        <v>CUMPLE</v>
      </c>
      <c r="AC85" s="51" t="str">
        <f>IF($K85&gt;NORMA!$E$26,"NO CUMPLE","CUMPLE")</f>
        <v>CUMPLE</v>
      </c>
      <c r="AD85" s="51" t="str">
        <f>IF($J85&gt;NORMA!$E$27,"NO CUMPLE","CUMPLE")</f>
        <v>CUMPLE</v>
      </c>
      <c r="AE85" s="51" t="str">
        <f>IF($G85&gt;NORMA!$E$28,"NO CUMPLE","CUMPLE")</f>
        <v>CUMPLE</v>
      </c>
      <c r="AF85" s="51" t="str">
        <f>IF($H85&gt;NORMA!$E$29,"NO CUMPLE","CUMPLE")</f>
        <v>CUMPLE</v>
      </c>
      <c r="AG85" s="51" t="str">
        <f>IF($O85&gt;NORMA!$E$30,"NO CUMPLE","CUMPLE")</f>
        <v>CUMPLE</v>
      </c>
      <c r="AH85" s="51" t="str">
        <f>IF(AND($N85&gt;=NORMA!$Q$18, $N85&lt;=NORMA!$S$18),"CUMPLE","NO CUMPLE")</f>
        <v>CUMPLE</v>
      </c>
      <c r="AI85" s="51" t="str">
        <f>IF($I85&gt;NORMA!$E$32,"NO CUMPLE","CUMPLE")</f>
        <v>CUMPLE</v>
      </c>
    </row>
    <row r="86" spans="1:35" ht="14.25" customHeight="1" x14ac:dyDescent="0.35">
      <c r="A86" s="146" t="s">
        <v>76</v>
      </c>
      <c r="B86" s="147" t="s">
        <v>77</v>
      </c>
      <c r="C86" s="148">
        <v>42900</v>
      </c>
      <c r="D86" s="149">
        <v>0.66666666666666663</v>
      </c>
      <c r="E86" s="150">
        <v>2</v>
      </c>
      <c r="F86" s="147">
        <v>12.6</v>
      </c>
      <c r="G86" s="150">
        <v>4</v>
      </c>
      <c r="H86" s="150">
        <v>6</v>
      </c>
      <c r="I86" s="150">
        <v>0.1</v>
      </c>
      <c r="J86" s="150">
        <v>0.06</v>
      </c>
      <c r="K86" s="150">
        <v>1</v>
      </c>
      <c r="L86" s="147">
        <v>0.1178</v>
      </c>
      <c r="M86" s="147">
        <v>10.69</v>
      </c>
      <c r="N86" s="147">
        <v>5.58</v>
      </c>
      <c r="O86" s="153">
        <v>4.5</v>
      </c>
      <c r="P86" s="51" t="str">
        <f>IF($M86&lt;NORMA!$E$7,"NO CUMPLE","CUMPLE")</f>
        <v>CUMPLE</v>
      </c>
      <c r="Q86" s="51" t="str">
        <f>IF($E86&gt;NORMA!$E$8,"NO CUMPLE","CUMPLE")</f>
        <v>CUMPLE</v>
      </c>
      <c r="R86" s="51" t="str">
        <f>IF($F86&gt;NORMA!$E$9,"NO CUMPLE","CUMPLE")</f>
        <v>CUMPLE</v>
      </c>
      <c r="S86" s="51" t="str">
        <f>IF($K86&gt;NORMA!$E$10,"NO CUMPLE","CUMPLE")</f>
        <v>CUMPLE</v>
      </c>
      <c r="T86" s="51" t="str">
        <f>IF($J86&gt;NORMA!$E$11,"NO CUMPLE","CUMPLE")</f>
        <v>CUMPLE</v>
      </c>
      <c r="U86" s="51" t="str">
        <f>IF($G86&gt;NORMA!$E$12,"NO CUMPLE","CUMPLE")</f>
        <v>CUMPLE</v>
      </c>
      <c r="V86" s="51" t="str">
        <f>IF($H86&gt;SALITRE!$H$962,"NO CUMPLE","CUMPLE")</f>
        <v>CUMPLE</v>
      </c>
      <c r="W86" s="51" t="str">
        <f>IF($O86&gt;NORMA!$E$14,"NO CUMPLE","CUMPLE")</f>
        <v>CUMPLE</v>
      </c>
      <c r="X86" s="51" t="str">
        <f>IF(AND($N86&gt;=NORMA!$Q$4, $N86&lt;=NORMA!$R$4),"CUMPLE","NO CUMPLE")</f>
        <v>NO CUMPLE</v>
      </c>
      <c r="Y86" s="51" t="str">
        <f>IF($I86&gt;NORMA!$E$16,"NO CUMPLE","CUMPLE")</f>
        <v>CUMPLE</v>
      </c>
      <c r="Z86" s="51" t="str">
        <f>IF($M86&lt;NORMA!$E$23,"NO CUMPLE","CUMPLE")</f>
        <v>CUMPLE</v>
      </c>
      <c r="AA86" s="51" t="str">
        <f>IF($E86&gt;NORMA!$E$24,"NO CUMPLE","CUMPLE")</f>
        <v>CUMPLE</v>
      </c>
      <c r="AB86" s="51" t="str">
        <f>IF($F86&gt;NORMA!$F$25,"NO CUMPLE","CUMPLE")</f>
        <v>NO CUMPLE</v>
      </c>
      <c r="AC86" s="51" t="str">
        <f>IF($K86&gt;NORMA!$E$26,"NO CUMPLE","CUMPLE")</f>
        <v>CUMPLE</v>
      </c>
      <c r="AD86" s="51" t="str">
        <f>IF($J86&gt;NORMA!$E$27,"NO CUMPLE","CUMPLE")</f>
        <v>CUMPLE</v>
      </c>
      <c r="AE86" s="51" t="str">
        <f>IF($G86&gt;NORMA!$E$28,"NO CUMPLE","CUMPLE")</f>
        <v>CUMPLE</v>
      </c>
      <c r="AF86" s="51" t="str">
        <f>IF($H86&gt;NORMA!$E$29,"NO CUMPLE","CUMPLE")</f>
        <v>CUMPLE</v>
      </c>
      <c r="AG86" s="51" t="str">
        <f>IF($O86&gt;NORMA!$E$30,"NO CUMPLE","CUMPLE")</f>
        <v>CUMPLE</v>
      </c>
      <c r="AH86" s="51" t="str">
        <f>IF(AND($N86&gt;=NORMA!$Q$18, $N86&lt;=NORMA!$S$18),"CUMPLE","NO CUMPLE")</f>
        <v>NO CUMPLE</v>
      </c>
      <c r="AI86" s="51" t="str">
        <f>IF($I86&gt;NORMA!$E$32,"NO CUMPLE","CUMPLE")</f>
        <v>CUMPLE</v>
      </c>
    </row>
    <row r="87" spans="1:35" ht="14.25" customHeight="1" x14ac:dyDescent="0.35">
      <c r="A87" s="146" t="s">
        <v>76</v>
      </c>
      <c r="B87" s="147" t="s">
        <v>77</v>
      </c>
      <c r="C87" s="148">
        <v>42864</v>
      </c>
      <c r="D87" s="149">
        <v>0.5</v>
      </c>
      <c r="E87" s="150">
        <v>2</v>
      </c>
      <c r="F87" s="147">
        <v>19.399999999999999</v>
      </c>
      <c r="G87" s="150">
        <v>4</v>
      </c>
      <c r="H87" s="150">
        <v>6</v>
      </c>
      <c r="I87" s="150">
        <v>0.1</v>
      </c>
      <c r="J87" s="147">
        <v>9.6000000000000002E-2</v>
      </c>
      <c r="K87" s="150">
        <v>1</v>
      </c>
      <c r="L87" s="147">
        <v>1.04E-2</v>
      </c>
      <c r="M87" s="147">
        <v>8.68</v>
      </c>
      <c r="N87" s="147">
        <v>6.5</v>
      </c>
      <c r="O87" s="153">
        <v>13</v>
      </c>
      <c r="P87" s="51" t="str">
        <f>IF($M87&lt;NORMA!$E$7,"NO CUMPLE","CUMPLE")</f>
        <v>CUMPLE</v>
      </c>
      <c r="Q87" s="51" t="str">
        <f>IF($E87&gt;NORMA!$E$8,"NO CUMPLE","CUMPLE")</f>
        <v>CUMPLE</v>
      </c>
      <c r="R87" s="51" t="str">
        <f>IF($F87&gt;NORMA!$E$9,"NO CUMPLE","CUMPLE")</f>
        <v>CUMPLE</v>
      </c>
      <c r="S87" s="51" t="str">
        <f>IF($K87&gt;NORMA!$E$10,"NO CUMPLE","CUMPLE")</f>
        <v>CUMPLE</v>
      </c>
      <c r="T87" s="51" t="str">
        <f>IF($J87&gt;NORMA!$E$11,"NO CUMPLE","CUMPLE")</f>
        <v>CUMPLE</v>
      </c>
      <c r="U87" s="51" t="str">
        <f>IF($G87&gt;NORMA!$E$12,"NO CUMPLE","CUMPLE")</f>
        <v>CUMPLE</v>
      </c>
      <c r="V87" s="51" t="str">
        <f>IF($H87&gt;SALITRE!$H$962,"NO CUMPLE","CUMPLE")</f>
        <v>CUMPLE</v>
      </c>
      <c r="W87" s="51" t="str">
        <f>IF($O87&gt;NORMA!$E$14,"NO CUMPLE","CUMPLE")</f>
        <v>CUMPLE</v>
      </c>
      <c r="X87" s="51" t="str">
        <f>IF(AND($N87&gt;=NORMA!$Q$4, $N87&lt;=NORMA!$R$4),"CUMPLE","NO CUMPLE")</f>
        <v>CUMPLE</v>
      </c>
      <c r="Y87" s="51" t="str">
        <f>IF($I87&gt;NORMA!$E$16,"NO CUMPLE","CUMPLE")</f>
        <v>CUMPLE</v>
      </c>
      <c r="Z87" s="51" t="str">
        <f>IF($M87&lt;NORMA!$E$23,"NO CUMPLE","CUMPLE")</f>
        <v>CUMPLE</v>
      </c>
      <c r="AA87" s="51" t="str">
        <f>IF($E87&gt;NORMA!$E$24,"NO CUMPLE","CUMPLE")</f>
        <v>CUMPLE</v>
      </c>
      <c r="AB87" s="51" t="str">
        <f>IF($F87&gt;NORMA!$F$25,"NO CUMPLE","CUMPLE")</f>
        <v>NO CUMPLE</v>
      </c>
      <c r="AC87" s="51" t="str">
        <f>IF($K87&gt;NORMA!$E$26,"NO CUMPLE","CUMPLE")</f>
        <v>CUMPLE</v>
      </c>
      <c r="AD87" s="51" t="str">
        <f>IF($J87&gt;NORMA!$E$27,"NO CUMPLE","CUMPLE")</f>
        <v>CUMPLE</v>
      </c>
      <c r="AE87" s="51" t="str">
        <f>IF($G87&gt;NORMA!$E$28,"NO CUMPLE","CUMPLE")</f>
        <v>CUMPLE</v>
      </c>
      <c r="AF87" s="51" t="str">
        <f>IF($H87&gt;NORMA!$E$29,"NO CUMPLE","CUMPLE")</f>
        <v>CUMPLE</v>
      </c>
      <c r="AG87" s="51" t="str">
        <f>IF($O87&gt;NORMA!$E$30,"NO CUMPLE","CUMPLE")</f>
        <v>CUMPLE</v>
      </c>
      <c r="AH87" s="51" t="str">
        <f>IF(AND($N87&gt;=NORMA!$Q$18, $N87&lt;=NORMA!$S$18),"CUMPLE","NO CUMPLE")</f>
        <v>CUMPLE</v>
      </c>
      <c r="AI87" s="51" t="str">
        <f>IF($I87&gt;NORMA!$E$32,"NO CUMPLE","CUMPLE")</f>
        <v>CUMPLE</v>
      </c>
    </row>
    <row r="88" spans="1:35" ht="14.25" customHeight="1" x14ac:dyDescent="0.35">
      <c r="A88" s="146" t="s">
        <v>76</v>
      </c>
      <c r="B88" s="147" t="s">
        <v>77</v>
      </c>
      <c r="C88" s="148">
        <v>42873</v>
      </c>
      <c r="D88" s="149">
        <v>0.41666666666666669</v>
      </c>
      <c r="E88" s="150">
        <v>2</v>
      </c>
      <c r="F88" s="147">
        <v>13.3</v>
      </c>
      <c r="G88" s="150">
        <v>4</v>
      </c>
      <c r="H88" s="150">
        <v>6</v>
      </c>
      <c r="I88" s="150">
        <v>0.1</v>
      </c>
      <c r="J88" s="150">
        <v>0.06</v>
      </c>
      <c r="K88" s="150">
        <v>1</v>
      </c>
      <c r="L88" s="147">
        <v>0.13109999999999999</v>
      </c>
      <c r="M88" s="147">
        <v>6.86</v>
      </c>
      <c r="N88" s="147">
        <v>5.62</v>
      </c>
      <c r="O88" s="153">
        <v>4.5</v>
      </c>
      <c r="P88" s="51" t="str">
        <f>IF($M88&lt;NORMA!$E$7,"NO CUMPLE","CUMPLE")</f>
        <v>NO CUMPLE</v>
      </c>
      <c r="Q88" s="51" t="str">
        <f>IF($E88&gt;NORMA!$E$8,"NO CUMPLE","CUMPLE")</f>
        <v>CUMPLE</v>
      </c>
      <c r="R88" s="51" t="str">
        <f>IF($F88&gt;NORMA!$E$9,"NO CUMPLE","CUMPLE")</f>
        <v>CUMPLE</v>
      </c>
      <c r="S88" s="51" t="str">
        <f>IF($K88&gt;NORMA!$E$10,"NO CUMPLE","CUMPLE")</f>
        <v>CUMPLE</v>
      </c>
      <c r="T88" s="51" t="str">
        <f>IF($J88&gt;NORMA!$E$11,"NO CUMPLE","CUMPLE")</f>
        <v>CUMPLE</v>
      </c>
      <c r="U88" s="51" t="str">
        <f>IF($G88&gt;NORMA!$E$12,"NO CUMPLE","CUMPLE")</f>
        <v>CUMPLE</v>
      </c>
      <c r="V88" s="51" t="str">
        <f>IF($H88&gt;SALITRE!$H$962,"NO CUMPLE","CUMPLE")</f>
        <v>CUMPLE</v>
      </c>
      <c r="W88" s="51" t="str">
        <f>IF($O88&gt;NORMA!$E$14,"NO CUMPLE","CUMPLE")</f>
        <v>CUMPLE</v>
      </c>
      <c r="X88" s="51" t="str">
        <f>IF(AND($N88&gt;=NORMA!$Q$4, $N88&lt;=NORMA!$R$4),"CUMPLE","NO CUMPLE")</f>
        <v>NO CUMPLE</v>
      </c>
      <c r="Y88" s="51" t="str">
        <f>IF($I88&gt;NORMA!$E$16,"NO CUMPLE","CUMPLE")</f>
        <v>CUMPLE</v>
      </c>
      <c r="Z88" s="51" t="str">
        <f>IF($M88&lt;NORMA!$E$23,"NO CUMPLE","CUMPLE")</f>
        <v>NO CUMPLE</v>
      </c>
      <c r="AA88" s="51" t="str">
        <f>IF($E88&gt;NORMA!$E$24,"NO CUMPLE","CUMPLE")</f>
        <v>CUMPLE</v>
      </c>
      <c r="AB88" s="51" t="str">
        <f>IF($F88&gt;NORMA!$F$25,"NO CUMPLE","CUMPLE")</f>
        <v>NO CUMPLE</v>
      </c>
      <c r="AC88" s="51" t="str">
        <f>IF($K88&gt;NORMA!$E$26,"NO CUMPLE","CUMPLE")</f>
        <v>CUMPLE</v>
      </c>
      <c r="AD88" s="51" t="str">
        <f>IF($J88&gt;NORMA!$E$27,"NO CUMPLE","CUMPLE")</f>
        <v>CUMPLE</v>
      </c>
      <c r="AE88" s="51" t="str">
        <f>IF($G88&gt;NORMA!$E$28,"NO CUMPLE","CUMPLE")</f>
        <v>CUMPLE</v>
      </c>
      <c r="AF88" s="51" t="str">
        <f>IF($H88&gt;NORMA!$E$29,"NO CUMPLE","CUMPLE")</f>
        <v>CUMPLE</v>
      </c>
      <c r="AG88" s="51" t="str">
        <f>IF($O88&gt;NORMA!$E$30,"NO CUMPLE","CUMPLE")</f>
        <v>CUMPLE</v>
      </c>
      <c r="AH88" s="51" t="str">
        <f>IF(AND($N88&gt;=NORMA!$Q$18, $N88&lt;=NORMA!$S$18),"CUMPLE","NO CUMPLE")</f>
        <v>NO CUMPLE</v>
      </c>
      <c r="AI88" s="51" t="str">
        <f>IF($I88&gt;NORMA!$E$32,"NO CUMPLE","CUMPLE")</f>
        <v>CUMPLE</v>
      </c>
    </row>
    <row r="89" spans="1:35" ht="14.25" customHeight="1" x14ac:dyDescent="0.35">
      <c r="A89" s="146" t="s">
        <v>76</v>
      </c>
      <c r="B89" s="147" t="s">
        <v>77</v>
      </c>
      <c r="C89" s="148">
        <v>42846</v>
      </c>
      <c r="D89" s="149">
        <v>0.25</v>
      </c>
      <c r="E89" s="147">
        <v>9</v>
      </c>
      <c r="F89" s="147">
        <v>12.6</v>
      </c>
      <c r="G89" s="150">
        <v>4</v>
      </c>
      <c r="H89" s="150">
        <v>1.2</v>
      </c>
      <c r="I89" s="150">
        <v>0.1</v>
      </c>
      <c r="J89" s="147">
        <v>0.27200000000000002</v>
      </c>
      <c r="K89" s="150">
        <v>1</v>
      </c>
      <c r="L89" s="147">
        <v>1.3100000000000001E-2</v>
      </c>
      <c r="M89" s="147">
        <v>6.61</v>
      </c>
      <c r="N89" s="147">
        <v>6.74</v>
      </c>
      <c r="O89" s="153">
        <v>26</v>
      </c>
      <c r="P89" s="51" t="str">
        <f>IF($M89&lt;NORMA!$E$7,"NO CUMPLE","CUMPLE")</f>
        <v>NO CUMPLE</v>
      </c>
      <c r="Q89" s="51" t="str">
        <f>IF($E89&gt;NORMA!$E$8,"NO CUMPLE","CUMPLE")</f>
        <v>NO CUMPLE</v>
      </c>
      <c r="R89" s="51" t="str">
        <f>IF($F89&gt;NORMA!$E$9,"NO CUMPLE","CUMPLE")</f>
        <v>CUMPLE</v>
      </c>
      <c r="S89" s="51" t="str">
        <f>IF($K89&gt;NORMA!$E$10,"NO CUMPLE","CUMPLE")</f>
        <v>CUMPLE</v>
      </c>
      <c r="T89" s="51" t="str">
        <f>IF($J89&gt;NORMA!$E$11,"NO CUMPLE","CUMPLE")</f>
        <v>CUMPLE</v>
      </c>
      <c r="U89" s="51" t="str">
        <f>IF($G89&gt;NORMA!$E$12,"NO CUMPLE","CUMPLE")</f>
        <v>CUMPLE</v>
      </c>
      <c r="V89" s="51" t="str">
        <f>IF($H89&gt;SALITRE!$H$962,"NO CUMPLE","CUMPLE")</f>
        <v>CUMPLE</v>
      </c>
      <c r="W89" s="51" t="str">
        <f>IF($O89&gt;NORMA!$E$14,"NO CUMPLE","CUMPLE")</f>
        <v>CUMPLE</v>
      </c>
      <c r="X89" s="51" t="str">
        <f>IF(AND($N89&gt;=NORMA!$Q$4, $N89&lt;=NORMA!$R$4),"CUMPLE","NO CUMPLE")</f>
        <v>CUMPLE</v>
      </c>
      <c r="Y89" s="51" t="str">
        <f>IF($I89&gt;NORMA!$E$16,"NO CUMPLE","CUMPLE")</f>
        <v>CUMPLE</v>
      </c>
      <c r="Z89" s="51" t="str">
        <f>IF($M89&lt;NORMA!$E$23,"NO CUMPLE","CUMPLE")</f>
        <v>NO CUMPLE</v>
      </c>
      <c r="AA89" s="51" t="str">
        <f>IF($E89&gt;NORMA!$E$24,"NO CUMPLE","CUMPLE")</f>
        <v>NO CUMPLE</v>
      </c>
      <c r="AB89" s="51" t="str">
        <f>IF($F89&gt;NORMA!$F$25,"NO CUMPLE","CUMPLE")</f>
        <v>NO CUMPLE</v>
      </c>
      <c r="AC89" s="51" t="str">
        <f>IF($K89&gt;NORMA!$E$26,"NO CUMPLE","CUMPLE")</f>
        <v>CUMPLE</v>
      </c>
      <c r="AD89" s="51" t="str">
        <f>IF($J89&gt;NORMA!$E$27,"NO CUMPLE","CUMPLE")</f>
        <v>CUMPLE</v>
      </c>
      <c r="AE89" s="51" t="str">
        <f>IF($G89&gt;NORMA!$E$28,"NO CUMPLE","CUMPLE")</f>
        <v>CUMPLE</v>
      </c>
      <c r="AF89" s="51" t="str">
        <f>IF($H89&gt;NORMA!$E$29,"NO CUMPLE","CUMPLE")</f>
        <v>CUMPLE</v>
      </c>
      <c r="AG89" s="51" t="str">
        <f>IF($O89&gt;NORMA!$E$30,"NO CUMPLE","CUMPLE")</f>
        <v>CUMPLE</v>
      </c>
      <c r="AH89" s="51" t="str">
        <f>IF(AND($N89&gt;=NORMA!$Q$18, $N89&lt;=NORMA!$S$18),"CUMPLE","NO CUMPLE")</f>
        <v>CUMPLE</v>
      </c>
      <c r="AI89" s="51" t="str">
        <f>IF($I89&gt;NORMA!$E$32,"NO CUMPLE","CUMPLE")</f>
        <v>CUMPLE</v>
      </c>
    </row>
    <row r="90" spans="1:35" ht="14.25" customHeight="1" x14ac:dyDescent="0.35">
      <c r="A90" s="146" t="s">
        <v>76</v>
      </c>
      <c r="B90" s="147" t="s">
        <v>77</v>
      </c>
      <c r="C90" s="148">
        <v>42850</v>
      </c>
      <c r="D90" s="149">
        <v>0.33333333333333331</v>
      </c>
      <c r="E90" s="150">
        <v>2</v>
      </c>
      <c r="F90" s="150">
        <v>10</v>
      </c>
      <c r="G90" s="150">
        <v>4</v>
      </c>
      <c r="H90" s="150">
        <v>1.2</v>
      </c>
      <c r="I90" s="150">
        <v>0.12</v>
      </c>
      <c r="J90" s="150">
        <v>0.06</v>
      </c>
      <c r="K90" s="147">
        <v>1.1000000000000001</v>
      </c>
      <c r="L90" s="147">
        <v>7.1000000000000004E-3</v>
      </c>
      <c r="M90" s="147">
        <v>7.75</v>
      </c>
      <c r="N90" s="147">
        <v>6.49</v>
      </c>
      <c r="O90" s="153">
        <v>20</v>
      </c>
      <c r="P90" s="51" t="str">
        <f>IF($M90&lt;NORMA!$E$7,"NO CUMPLE","CUMPLE")</f>
        <v>CUMPLE</v>
      </c>
      <c r="Q90" s="51" t="str">
        <f>IF($E90&gt;NORMA!$E$8,"NO CUMPLE","CUMPLE")</f>
        <v>CUMPLE</v>
      </c>
      <c r="R90" s="51" t="str">
        <f>IF($F90&gt;NORMA!$E$9,"NO CUMPLE","CUMPLE")</f>
        <v>CUMPLE</v>
      </c>
      <c r="S90" s="51" t="str">
        <f>IF($K90&gt;NORMA!$E$10,"NO CUMPLE","CUMPLE")</f>
        <v>CUMPLE</v>
      </c>
      <c r="T90" s="51" t="str">
        <f>IF($J90&gt;NORMA!$E$11,"NO CUMPLE","CUMPLE")</f>
        <v>CUMPLE</v>
      </c>
      <c r="U90" s="51" t="str">
        <f>IF($G90&gt;NORMA!$E$12,"NO CUMPLE","CUMPLE")</f>
        <v>CUMPLE</v>
      </c>
      <c r="V90" s="51" t="str">
        <f>IF($H90&gt;SALITRE!$H$962,"NO CUMPLE","CUMPLE")</f>
        <v>CUMPLE</v>
      </c>
      <c r="W90" s="51" t="str">
        <f>IF($O90&gt;NORMA!$E$14,"NO CUMPLE","CUMPLE")</f>
        <v>CUMPLE</v>
      </c>
      <c r="X90" s="51" t="str">
        <f>IF(AND($N90&gt;=NORMA!$Q$4, $N90&lt;=NORMA!$R$4),"CUMPLE","NO CUMPLE")</f>
        <v>CUMPLE</v>
      </c>
      <c r="Y90" s="51" t="str">
        <f>IF($I90&gt;NORMA!$E$16,"NO CUMPLE","CUMPLE")</f>
        <v>CUMPLE</v>
      </c>
      <c r="Z90" s="51" t="str">
        <f>IF($M90&lt;NORMA!$E$23,"NO CUMPLE","CUMPLE")</f>
        <v>CUMPLE</v>
      </c>
      <c r="AA90" s="51" t="str">
        <f>IF($E90&gt;NORMA!$E$24,"NO CUMPLE","CUMPLE")</f>
        <v>CUMPLE</v>
      </c>
      <c r="AB90" s="51" t="str">
        <f>IF($F90&gt;NORMA!$F$25,"NO CUMPLE","CUMPLE")</f>
        <v>CUMPLE</v>
      </c>
      <c r="AC90" s="51" t="str">
        <f>IF($K90&gt;NORMA!$E$26,"NO CUMPLE","CUMPLE")</f>
        <v>CUMPLE</v>
      </c>
      <c r="AD90" s="51" t="str">
        <f>IF($J90&gt;NORMA!$E$27,"NO CUMPLE","CUMPLE")</f>
        <v>CUMPLE</v>
      </c>
      <c r="AE90" s="51" t="str">
        <f>IF($G90&gt;NORMA!$E$28,"NO CUMPLE","CUMPLE")</f>
        <v>CUMPLE</v>
      </c>
      <c r="AF90" s="51" t="str">
        <f>IF($H90&gt;NORMA!$E$29,"NO CUMPLE","CUMPLE")</f>
        <v>CUMPLE</v>
      </c>
      <c r="AG90" s="51" t="str">
        <f>IF($O90&gt;NORMA!$E$30,"NO CUMPLE","CUMPLE")</f>
        <v>CUMPLE</v>
      </c>
      <c r="AH90" s="51" t="str">
        <f>IF(AND($N90&gt;=NORMA!$Q$18, $N90&lt;=NORMA!$S$18),"CUMPLE","NO CUMPLE")</f>
        <v>CUMPLE</v>
      </c>
      <c r="AI90" s="51" t="str">
        <f>IF($I90&gt;NORMA!$E$32,"NO CUMPLE","CUMPLE")</f>
        <v>CUMPLE</v>
      </c>
    </row>
    <row r="91" spans="1:35" ht="14.25" customHeight="1" x14ac:dyDescent="0.35">
      <c r="A91" s="146" t="s">
        <v>76</v>
      </c>
      <c r="B91" s="147" t="s">
        <v>77</v>
      </c>
      <c r="C91" s="148">
        <v>43137</v>
      </c>
      <c r="D91" s="149">
        <v>0.33333333333333331</v>
      </c>
      <c r="E91" s="147">
        <v>6.7</v>
      </c>
      <c r="F91" s="147">
        <v>11.7</v>
      </c>
      <c r="G91" s="150">
        <v>4</v>
      </c>
      <c r="H91" s="150">
        <v>6</v>
      </c>
      <c r="I91" s="150">
        <v>0.4</v>
      </c>
      <c r="J91" s="147">
        <v>0.108</v>
      </c>
      <c r="K91" s="150">
        <v>1</v>
      </c>
      <c r="L91" s="147">
        <v>2.3E-2</v>
      </c>
      <c r="M91" s="147">
        <v>7.03</v>
      </c>
      <c r="N91" s="147">
        <v>6.68</v>
      </c>
      <c r="O91" s="153">
        <v>400</v>
      </c>
      <c r="P91" s="51" t="str">
        <f>IF($M91&lt;NORMA!$E$7,"NO CUMPLE","CUMPLE")</f>
        <v>CUMPLE</v>
      </c>
      <c r="Q91" s="51" t="str">
        <f>IF($E91&gt;NORMA!$E$8,"NO CUMPLE","CUMPLE")</f>
        <v>NO CUMPLE</v>
      </c>
      <c r="R91" s="51" t="str">
        <f>IF($F91&gt;NORMA!$E$9,"NO CUMPLE","CUMPLE")</f>
        <v>CUMPLE</v>
      </c>
      <c r="S91" s="51" t="str">
        <f>IF($K91&gt;NORMA!$E$10,"NO CUMPLE","CUMPLE")</f>
        <v>CUMPLE</v>
      </c>
      <c r="T91" s="51" t="str">
        <f>IF($J91&gt;NORMA!$E$11,"NO CUMPLE","CUMPLE")</f>
        <v>CUMPLE</v>
      </c>
      <c r="U91" s="51" t="str">
        <f>IF($G91&gt;NORMA!$E$12,"NO CUMPLE","CUMPLE")</f>
        <v>CUMPLE</v>
      </c>
      <c r="V91" s="51" t="str">
        <f>IF($H91&gt;SALITRE!$H$962,"NO CUMPLE","CUMPLE")</f>
        <v>CUMPLE</v>
      </c>
      <c r="W91" s="51" t="str">
        <f>IF($O91&gt;NORMA!$E$14,"NO CUMPLE","CUMPLE")</f>
        <v>CUMPLE</v>
      </c>
      <c r="X91" s="51" t="str">
        <f>IF(AND($N91&gt;=NORMA!$Q$4, $N91&lt;=NORMA!$R$4),"CUMPLE","NO CUMPLE")</f>
        <v>CUMPLE</v>
      </c>
      <c r="Y91" s="51" t="str">
        <f>IF($I91&gt;NORMA!$E$16,"NO CUMPLE","CUMPLE")</f>
        <v>CUMPLE</v>
      </c>
      <c r="Z91" s="51" t="str">
        <f>IF($M91&lt;NORMA!$E$23,"NO CUMPLE","CUMPLE")</f>
        <v>CUMPLE</v>
      </c>
      <c r="AA91" s="51" t="str">
        <f>IF($E91&gt;NORMA!$E$24,"NO CUMPLE","CUMPLE")</f>
        <v>NO CUMPLE</v>
      </c>
      <c r="AB91" s="51" t="str">
        <f>IF($F91&gt;NORMA!$F$25,"NO CUMPLE","CUMPLE")</f>
        <v>NO CUMPLE</v>
      </c>
      <c r="AC91" s="51" t="str">
        <f>IF($K91&gt;NORMA!$E$26,"NO CUMPLE","CUMPLE")</f>
        <v>CUMPLE</v>
      </c>
      <c r="AD91" s="51" t="str">
        <f>IF($J91&gt;NORMA!$E$27,"NO CUMPLE","CUMPLE")</f>
        <v>CUMPLE</v>
      </c>
      <c r="AE91" s="51" t="str">
        <f>IF($G91&gt;NORMA!$E$28,"NO CUMPLE","CUMPLE")</f>
        <v>CUMPLE</v>
      </c>
      <c r="AF91" s="51" t="str">
        <f>IF($H91&gt;NORMA!$E$29,"NO CUMPLE","CUMPLE")</f>
        <v>CUMPLE</v>
      </c>
      <c r="AG91" s="51" t="str">
        <f>IF($O91&gt;NORMA!$E$30,"NO CUMPLE","CUMPLE")</f>
        <v>CUMPLE</v>
      </c>
      <c r="AH91" s="51" t="str">
        <f>IF(AND($N91&gt;=NORMA!$Q$18, $N91&lt;=NORMA!$S$18),"CUMPLE","NO CUMPLE")</f>
        <v>CUMPLE</v>
      </c>
      <c r="AI91" s="51" t="str">
        <f>IF($I91&gt;NORMA!$E$32,"NO CUMPLE","CUMPLE")</f>
        <v>CUMPLE</v>
      </c>
    </row>
    <row r="92" spans="1:35" ht="14.25" customHeight="1" x14ac:dyDescent="0.35">
      <c r="A92" s="146" t="s">
        <v>76</v>
      </c>
      <c r="B92" s="147" t="s">
        <v>77</v>
      </c>
      <c r="C92" s="148">
        <v>43130</v>
      </c>
      <c r="D92" s="149">
        <v>0.25</v>
      </c>
      <c r="E92" s="150">
        <v>2</v>
      </c>
      <c r="F92" s="150">
        <v>10</v>
      </c>
      <c r="G92" s="150">
        <v>4</v>
      </c>
      <c r="H92" s="150">
        <v>6</v>
      </c>
      <c r="I92" s="150">
        <v>0.4</v>
      </c>
      <c r="J92" s="147">
        <v>0.105</v>
      </c>
      <c r="K92" s="150">
        <v>1</v>
      </c>
      <c r="L92" s="147">
        <v>2.3199999999999998E-2</v>
      </c>
      <c r="M92" s="147">
        <v>6.05</v>
      </c>
      <c r="N92" s="147">
        <v>6.84</v>
      </c>
      <c r="O92" s="153">
        <v>400</v>
      </c>
      <c r="P92" s="51" t="str">
        <f>IF($M92&lt;NORMA!$E$7,"NO CUMPLE","CUMPLE")</f>
        <v>NO CUMPLE</v>
      </c>
      <c r="Q92" s="51" t="str">
        <f>IF($E92&gt;NORMA!$E$8,"NO CUMPLE","CUMPLE")</f>
        <v>CUMPLE</v>
      </c>
      <c r="R92" s="51" t="str">
        <f>IF($F92&gt;NORMA!$E$9,"NO CUMPLE","CUMPLE")</f>
        <v>CUMPLE</v>
      </c>
      <c r="S92" s="51" t="str">
        <f>IF($K92&gt;NORMA!$E$10,"NO CUMPLE","CUMPLE")</f>
        <v>CUMPLE</v>
      </c>
      <c r="T92" s="51" t="str">
        <f>IF($J92&gt;NORMA!$E$11,"NO CUMPLE","CUMPLE")</f>
        <v>CUMPLE</v>
      </c>
      <c r="U92" s="51" t="str">
        <f>IF($G92&gt;NORMA!$E$12,"NO CUMPLE","CUMPLE")</f>
        <v>CUMPLE</v>
      </c>
      <c r="V92" s="51" t="str">
        <f>IF($H92&gt;SALITRE!$H$962,"NO CUMPLE","CUMPLE")</f>
        <v>CUMPLE</v>
      </c>
      <c r="W92" s="51" t="str">
        <f>IF($O92&gt;NORMA!$E$14,"NO CUMPLE","CUMPLE")</f>
        <v>CUMPLE</v>
      </c>
      <c r="X92" s="51" t="str">
        <f>IF(AND($N92&gt;=NORMA!$Q$4, $N92&lt;=NORMA!$R$4),"CUMPLE","NO CUMPLE")</f>
        <v>CUMPLE</v>
      </c>
      <c r="Y92" s="51" t="str">
        <f>IF($I92&gt;NORMA!$E$16,"NO CUMPLE","CUMPLE")</f>
        <v>CUMPLE</v>
      </c>
      <c r="Z92" s="51" t="str">
        <f>IF($M92&lt;NORMA!$E$23,"NO CUMPLE","CUMPLE")</f>
        <v>NO CUMPLE</v>
      </c>
      <c r="AA92" s="51" t="str">
        <f>IF($E92&gt;NORMA!$E$24,"NO CUMPLE","CUMPLE")</f>
        <v>CUMPLE</v>
      </c>
      <c r="AB92" s="51" t="str">
        <f>IF($F92&gt;NORMA!$F$25,"NO CUMPLE","CUMPLE")</f>
        <v>CUMPLE</v>
      </c>
      <c r="AC92" s="51" t="str">
        <f>IF($K92&gt;NORMA!$E$26,"NO CUMPLE","CUMPLE")</f>
        <v>CUMPLE</v>
      </c>
      <c r="AD92" s="51" t="str">
        <f>IF($J92&gt;NORMA!$E$27,"NO CUMPLE","CUMPLE")</f>
        <v>CUMPLE</v>
      </c>
      <c r="AE92" s="51" t="str">
        <f>IF($G92&gt;NORMA!$E$28,"NO CUMPLE","CUMPLE")</f>
        <v>CUMPLE</v>
      </c>
      <c r="AF92" s="51" t="str">
        <f>IF($H92&gt;NORMA!$E$29,"NO CUMPLE","CUMPLE")</f>
        <v>CUMPLE</v>
      </c>
      <c r="AG92" s="51" t="str">
        <f>IF($O92&gt;NORMA!$E$30,"NO CUMPLE","CUMPLE")</f>
        <v>CUMPLE</v>
      </c>
      <c r="AH92" s="51" t="str">
        <f>IF(AND($N92&gt;=NORMA!$Q$18, $N92&lt;=NORMA!$S$18),"CUMPLE","NO CUMPLE")</f>
        <v>CUMPLE</v>
      </c>
      <c r="AI92" s="51" t="str">
        <f>IF($I92&gt;NORMA!$E$32,"NO CUMPLE","CUMPLE")</f>
        <v>CUMPLE</v>
      </c>
    </row>
    <row r="93" spans="1:35" ht="14.25" customHeight="1" x14ac:dyDescent="0.35">
      <c r="A93" s="146" t="s">
        <v>76</v>
      </c>
      <c r="B93" s="147" t="s">
        <v>77</v>
      </c>
      <c r="C93" s="148">
        <v>43143</v>
      </c>
      <c r="D93" s="149">
        <v>0.5</v>
      </c>
      <c r="E93" s="147">
        <v>3.8</v>
      </c>
      <c r="F93" s="150">
        <v>10</v>
      </c>
      <c r="G93" s="150">
        <v>4</v>
      </c>
      <c r="H93" s="150">
        <v>6</v>
      </c>
      <c r="I93" s="150">
        <v>0.4</v>
      </c>
      <c r="J93" s="147">
        <v>0.17899999999999999</v>
      </c>
      <c r="K93" s="150">
        <v>1</v>
      </c>
      <c r="L93" s="147">
        <v>3.5400000000000001E-2</v>
      </c>
      <c r="M93" s="147">
        <v>7.1</v>
      </c>
      <c r="N93" s="147">
        <v>7.44</v>
      </c>
      <c r="O93" s="153">
        <v>200</v>
      </c>
      <c r="P93" s="51" t="str">
        <f>IF($M93&lt;NORMA!$E$7,"NO CUMPLE","CUMPLE")</f>
        <v>CUMPLE</v>
      </c>
      <c r="Q93" s="51" t="str">
        <f>IF($E93&gt;NORMA!$E$8,"NO CUMPLE","CUMPLE")</f>
        <v>CUMPLE</v>
      </c>
      <c r="R93" s="51" t="str">
        <f>IF($F93&gt;NORMA!$E$9,"NO CUMPLE","CUMPLE")</f>
        <v>CUMPLE</v>
      </c>
      <c r="S93" s="51" t="str">
        <f>IF($K93&gt;NORMA!$E$10,"NO CUMPLE","CUMPLE")</f>
        <v>CUMPLE</v>
      </c>
      <c r="T93" s="51" t="str">
        <f>IF($J93&gt;NORMA!$E$11,"NO CUMPLE","CUMPLE")</f>
        <v>CUMPLE</v>
      </c>
      <c r="U93" s="51" t="str">
        <f>IF($G93&gt;NORMA!$E$12,"NO CUMPLE","CUMPLE")</f>
        <v>CUMPLE</v>
      </c>
      <c r="V93" s="51" t="str">
        <f>IF($H93&gt;SALITRE!$H$962,"NO CUMPLE","CUMPLE")</f>
        <v>CUMPLE</v>
      </c>
      <c r="W93" s="51" t="str">
        <f>IF($O93&gt;NORMA!$E$14,"NO CUMPLE","CUMPLE")</f>
        <v>CUMPLE</v>
      </c>
      <c r="X93" s="51" t="str">
        <f>IF(AND($N93&gt;=NORMA!$Q$4, $N93&lt;=NORMA!$R$4),"CUMPLE","NO CUMPLE")</f>
        <v>CUMPLE</v>
      </c>
      <c r="Y93" s="51" t="str">
        <f>IF($I93&gt;NORMA!$E$16,"NO CUMPLE","CUMPLE")</f>
        <v>CUMPLE</v>
      </c>
      <c r="Z93" s="51" t="str">
        <f>IF($M93&lt;NORMA!$E$23,"NO CUMPLE","CUMPLE")</f>
        <v>CUMPLE</v>
      </c>
      <c r="AA93" s="51" t="str">
        <f>IF($E93&gt;NORMA!$E$24,"NO CUMPLE","CUMPLE")</f>
        <v>NO CUMPLE</v>
      </c>
      <c r="AB93" s="51" t="str">
        <f>IF($F93&gt;NORMA!$F$25,"NO CUMPLE","CUMPLE")</f>
        <v>CUMPLE</v>
      </c>
      <c r="AC93" s="51" t="str">
        <f>IF($K93&gt;NORMA!$E$26,"NO CUMPLE","CUMPLE")</f>
        <v>CUMPLE</v>
      </c>
      <c r="AD93" s="51" t="str">
        <f>IF($J93&gt;NORMA!$E$27,"NO CUMPLE","CUMPLE")</f>
        <v>CUMPLE</v>
      </c>
      <c r="AE93" s="51" t="str">
        <f>IF($G93&gt;NORMA!$E$28,"NO CUMPLE","CUMPLE")</f>
        <v>CUMPLE</v>
      </c>
      <c r="AF93" s="51" t="str">
        <f>IF($H93&gt;NORMA!$E$29,"NO CUMPLE","CUMPLE")</f>
        <v>CUMPLE</v>
      </c>
      <c r="AG93" s="51" t="str">
        <f>IF($O93&gt;NORMA!$E$30,"NO CUMPLE","CUMPLE")</f>
        <v>CUMPLE</v>
      </c>
      <c r="AH93" s="51" t="str">
        <f>IF(AND($N93&gt;=NORMA!$Q$18, $N93&lt;=NORMA!$S$18),"CUMPLE","NO CUMPLE")</f>
        <v>CUMPLE</v>
      </c>
      <c r="AI93" s="51" t="str">
        <f>IF($I93&gt;NORMA!$E$32,"NO CUMPLE","CUMPLE")</f>
        <v>CUMPLE</v>
      </c>
    </row>
    <row r="94" spans="1:35" ht="14.25" customHeight="1" x14ac:dyDescent="0.35">
      <c r="A94" s="146" t="s">
        <v>76</v>
      </c>
      <c r="B94" s="147" t="s">
        <v>77</v>
      </c>
      <c r="C94" s="148">
        <v>43150</v>
      </c>
      <c r="D94" s="149">
        <v>0.41666666666666669</v>
      </c>
      <c r="E94" s="150">
        <v>2</v>
      </c>
      <c r="F94" s="150">
        <v>10</v>
      </c>
      <c r="G94" s="147">
        <v>7</v>
      </c>
      <c r="H94" s="150">
        <v>6</v>
      </c>
      <c r="I94" s="150">
        <v>0.4</v>
      </c>
      <c r="J94" s="147">
        <v>0.08</v>
      </c>
      <c r="K94" s="150">
        <v>1</v>
      </c>
      <c r="L94" s="147">
        <v>1.66E-2</v>
      </c>
      <c r="M94" s="147">
        <v>6.64</v>
      </c>
      <c r="N94" s="147">
        <v>7.07</v>
      </c>
      <c r="O94" s="153">
        <v>3000</v>
      </c>
      <c r="P94" s="51" t="str">
        <f>IF($M94&lt;NORMA!$E$7,"NO CUMPLE","CUMPLE")</f>
        <v>NO CUMPLE</v>
      </c>
      <c r="Q94" s="51" t="str">
        <f>IF($E94&gt;NORMA!$E$8,"NO CUMPLE","CUMPLE")</f>
        <v>CUMPLE</v>
      </c>
      <c r="R94" s="51" t="str">
        <f>IF($F94&gt;NORMA!$E$9,"NO CUMPLE","CUMPLE")</f>
        <v>CUMPLE</v>
      </c>
      <c r="S94" s="51" t="str">
        <f>IF($K94&gt;NORMA!$E$10,"NO CUMPLE","CUMPLE")</f>
        <v>CUMPLE</v>
      </c>
      <c r="T94" s="51" t="str">
        <f>IF($J94&gt;NORMA!$E$11,"NO CUMPLE","CUMPLE")</f>
        <v>CUMPLE</v>
      </c>
      <c r="U94" s="51" t="str">
        <f>IF($G94&gt;NORMA!$E$12,"NO CUMPLE","CUMPLE")</f>
        <v>CUMPLE</v>
      </c>
      <c r="V94" s="51" t="str">
        <f>IF($H94&gt;SALITRE!$H$962,"NO CUMPLE","CUMPLE")</f>
        <v>CUMPLE</v>
      </c>
      <c r="W94" s="51" t="str">
        <f>IF($O94&gt;NORMA!$E$14,"NO CUMPLE","CUMPLE")</f>
        <v>CUMPLE</v>
      </c>
      <c r="X94" s="51" t="str">
        <f>IF(AND($N94&gt;=NORMA!$Q$4, $N94&lt;=NORMA!$R$4),"CUMPLE","NO CUMPLE")</f>
        <v>CUMPLE</v>
      </c>
      <c r="Y94" s="51" t="str">
        <f>IF($I94&gt;NORMA!$E$16,"NO CUMPLE","CUMPLE")</f>
        <v>CUMPLE</v>
      </c>
      <c r="Z94" s="51" t="str">
        <f>IF($M94&lt;NORMA!$E$23,"NO CUMPLE","CUMPLE")</f>
        <v>NO CUMPLE</v>
      </c>
      <c r="AA94" s="51" t="str">
        <f>IF($E94&gt;NORMA!$E$24,"NO CUMPLE","CUMPLE")</f>
        <v>CUMPLE</v>
      </c>
      <c r="AB94" s="51" t="str">
        <f>IF($F94&gt;NORMA!$F$25,"NO CUMPLE","CUMPLE")</f>
        <v>CUMPLE</v>
      </c>
      <c r="AC94" s="51" t="str">
        <f>IF($K94&gt;NORMA!$E$26,"NO CUMPLE","CUMPLE")</f>
        <v>CUMPLE</v>
      </c>
      <c r="AD94" s="51" t="str">
        <f>IF($J94&gt;NORMA!$E$27,"NO CUMPLE","CUMPLE")</f>
        <v>CUMPLE</v>
      </c>
      <c r="AE94" s="51" t="str">
        <f>IF($G94&gt;NORMA!$E$28,"NO CUMPLE","CUMPLE")</f>
        <v>CUMPLE</v>
      </c>
      <c r="AF94" s="51" t="str">
        <f>IF($H94&gt;NORMA!$E$29,"NO CUMPLE","CUMPLE")</f>
        <v>CUMPLE</v>
      </c>
      <c r="AG94" s="51" t="str">
        <f>IF($O94&gt;NORMA!$E$30,"NO CUMPLE","CUMPLE")</f>
        <v>CUMPLE</v>
      </c>
      <c r="AH94" s="51" t="str">
        <f>IF(AND($N94&gt;=NORMA!$Q$18, $N94&lt;=NORMA!$S$18),"CUMPLE","NO CUMPLE")</f>
        <v>CUMPLE</v>
      </c>
      <c r="AI94" s="51" t="str">
        <f>IF($I94&gt;NORMA!$E$32,"NO CUMPLE","CUMPLE")</f>
        <v>CUMPLE</v>
      </c>
    </row>
    <row r="95" spans="1:35" ht="14.25" customHeight="1" x14ac:dyDescent="0.35">
      <c r="A95" s="146" t="s">
        <v>76</v>
      </c>
      <c r="B95" s="147" t="s">
        <v>77</v>
      </c>
      <c r="C95" s="148">
        <v>43158</v>
      </c>
      <c r="D95" s="149">
        <v>0.66666666666666663</v>
      </c>
      <c r="E95" s="150">
        <v>2</v>
      </c>
      <c r="F95" s="150">
        <v>10</v>
      </c>
      <c r="G95" s="147">
        <v>6</v>
      </c>
      <c r="H95" s="147">
        <v>8</v>
      </c>
      <c r="I95" s="150">
        <v>0.4</v>
      </c>
      <c r="J95" s="147">
        <v>0.193</v>
      </c>
      <c r="K95" s="150">
        <v>1</v>
      </c>
      <c r="L95" s="147">
        <v>2.3E-2</v>
      </c>
      <c r="M95" s="147">
        <v>8.73</v>
      </c>
      <c r="N95" s="147">
        <v>6.97</v>
      </c>
      <c r="O95" s="153">
        <v>200</v>
      </c>
      <c r="P95" s="51" t="str">
        <f>IF($M95&lt;NORMA!$E$7,"NO CUMPLE","CUMPLE")</f>
        <v>CUMPLE</v>
      </c>
      <c r="Q95" s="51" t="str">
        <f>IF($E95&gt;NORMA!$E$8,"NO CUMPLE","CUMPLE")</f>
        <v>CUMPLE</v>
      </c>
      <c r="R95" s="51" t="str">
        <f>IF($F95&gt;NORMA!$E$9,"NO CUMPLE","CUMPLE")</f>
        <v>CUMPLE</v>
      </c>
      <c r="S95" s="51" t="str">
        <f>IF($K95&gt;NORMA!$E$10,"NO CUMPLE","CUMPLE")</f>
        <v>CUMPLE</v>
      </c>
      <c r="T95" s="51" t="str">
        <f>IF($J95&gt;NORMA!$E$11,"NO CUMPLE","CUMPLE")</f>
        <v>CUMPLE</v>
      </c>
      <c r="U95" s="51" t="str">
        <f>IF($G95&gt;NORMA!$E$12,"NO CUMPLE","CUMPLE")</f>
        <v>CUMPLE</v>
      </c>
      <c r="V95" s="51" t="str">
        <f>IF($H95&gt;SALITRE!$H$962,"NO CUMPLE","CUMPLE")</f>
        <v>CUMPLE</v>
      </c>
      <c r="W95" s="51" t="str">
        <f>IF($O95&gt;NORMA!$E$14,"NO CUMPLE","CUMPLE")</f>
        <v>CUMPLE</v>
      </c>
      <c r="X95" s="51" t="str">
        <f>IF(AND($N95&gt;=NORMA!$Q$4, $N95&lt;=NORMA!$R$4),"CUMPLE","NO CUMPLE")</f>
        <v>CUMPLE</v>
      </c>
      <c r="Y95" s="51" t="str">
        <f>IF($I95&gt;NORMA!$E$16,"NO CUMPLE","CUMPLE")</f>
        <v>CUMPLE</v>
      </c>
      <c r="Z95" s="51" t="str">
        <f>IF($M95&lt;NORMA!$E$23,"NO CUMPLE","CUMPLE")</f>
        <v>CUMPLE</v>
      </c>
      <c r="AA95" s="51" t="str">
        <f>IF($E95&gt;NORMA!$E$24,"NO CUMPLE","CUMPLE")</f>
        <v>CUMPLE</v>
      </c>
      <c r="AB95" s="51" t="str">
        <f>IF($F95&gt;NORMA!$F$25,"NO CUMPLE","CUMPLE")</f>
        <v>CUMPLE</v>
      </c>
      <c r="AC95" s="51" t="str">
        <f>IF($K95&gt;NORMA!$E$26,"NO CUMPLE","CUMPLE")</f>
        <v>CUMPLE</v>
      </c>
      <c r="AD95" s="51" t="str">
        <f>IF($J95&gt;NORMA!$E$27,"NO CUMPLE","CUMPLE")</f>
        <v>CUMPLE</v>
      </c>
      <c r="AE95" s="51" t="str">
        <f>IF($G95&gt;NORMA!$E$28,"NO CUMPLE","CUMPLE")</f>
        <v>CUMPLE</v>
      </c>
      <c r="AF95" s="51" t="str">
        <f>IF($H95&gt;NORMA!$E$29,"NO CUMPLE","CUMPLE")</f>
        <v>CUMPLE</v>
      </c>
      <c r="AG95" s="51" t="str">
        <f>IF($O95&gt;NORMA!$E$30,"NO CUMPLE","CUMPLE")</f>
        <v>CUMPLE</v>
      </c>
      <c r="AH95" s="51" t="str">
        <f>IF(AND($N95&gt;=NORMA!$Q$18, $N95&lt;=NORMA!$S$18),"CUMPLE","NO CUMPLE")</f>
        <v>CUMPLE</v>
      </c>
      <c r="AI95" s="51" t="str">
        <f>IF($I95&gt;NORMA!$E$32,"NO CUMPLE","CUMPLE")</f>
        <v>CUMPLE</v>
      </c>
    </row>
    <row r="96" spans="1:35" ht="14.25" customHeight="1" x14ac:dyDescent="0.35">
      <c r="A96" s="146" t="s">
        <v>76</v>
      </c>
      <c r="B96" s="147" t="s">
        <v>77</v>
      </c>
      <c r="C96" s="148">
        <v>43165</v>
      </c>
      <c r="D96" s="149">
        <v>0.58333333333333337</v>
      </c>
      <c r="E96" s="150">
        <v>2</v>
      </c>
      <c r="F96" s="150">
        <v>10</v>
      </c>
      <c r="G96" s="150">
        <v>4</v>
      </c>
      <c r="H96" s="150">
        <v>6</v>
      </c>
      <c r="I96" s="150">
        <v>0.1</v>
      </c>
      <c r="J96" s="147">
        <v>9.8000000000000004E-2</v>
      </c>
      <c r="K96" s="150">
        <v>1</v>
      </c>
      <c r="L96" s="147">
        <v>1.41E-2</v>
      </c>
      <c r="M96" s="147">
        <v>7.2</v>
      </c>
      <c r="N96" s="147">
        <v>6.65</v>
      </c>
      <c r="O96" s="153">
        <v>500</v>
      </c>
      <c r="P96" s="51" t="str">
        <f>IF($M96&lt;NORMA!$E$7,"NO CUMPLE","CUMPLE")</f>
        <v>CUMPLE</v>
      </c>
      <c r="Q96" s="51" t="str">
        <f>IF($E96&gt;NORMA!$E$8,"NO CUMPLE","CUMPLE")</f>
        <v>CUMPLE</v>
      </c>
      <c r="R96" s="51" t="str">
        <f>IF($F96&gt;NORMA!$E$9,"NO CUMPLE","CUMPLE")</f>
        <v>CUMPLE</v>
      </c>
      <c r="S96" s="51" t="str">
        <f>IF($K96&gt;NORMA!$E$10,"NO CUMPLE","CUMPLE")</f>
        <v>CUMPLE</v>
      </c>
      <c r="T96" s="51" t="str">
        <f>IF($J96&gt;NORMA!$E$11,"NO CUMPLE","CUMPLE")</f>
        <v>CUMPLE</v>
      </c>
      <c r="U96" s="51" t="str">
        <f>IF($G96&gt;NORMA!$E$12,"NO CUMPLE","CUMPLE")</f>
        <v>CUMPLE</v>
      </c>
      <c r="V96" s="51" t="str">
        <f>IF($H96&gt;SALITRE!$H$962,"NO CUMPLE","CUMPLE")</f>
        <v>CUMPLE</v>
      </c>
      <c r="W96" s="51" t="str">
        <f>IF($O96&gt;NORMA!$E$14,"NO CUMPLE","CUMPLE")</f>
        <v>CUMPLE</v>
      </c>
      <c r="X96" s="51" t="str">
        <f>IF(AND($N96&gt;=NORMA!$Q$4, $N96&lt;=NORMA!$R$4),"CUMPLE","NO CUMPLE")</f>
        <v>CUMPLE</v>
      </c>
      <c r="Y96" s="51" t="str">
        <f>IF($I96&gt;NORMA!$E$16,"NO CUMPLE","CUMPLE")</f>
        <v>CUMPLE</v>
      </c>
      <c r="Z96" s="51" t="str">
        <f>IF($M96&lt;NORMA!$E$23,"NO CUMPLE","CUMPLE")</f>
        <v>CUMPLE</v>
      </c>
      <c r="AA96" s="51" t="str">
        <f>IF($E96&gt;NORMA!$E$24,"NO CUMPLE","CUMPLE")</f>
        <v>CUMPLE</v>
      </c>
      <c r="AB96" s="51" t="str">
        <f>IF($F96&gt;NORMA!$F$25,"NO CUMPLE","CUMPLE")</f>
        <v>CUMPLE</v>
      </c>
      <c r="AC96" s="51" t="str">
        <f>IF($K96&gt;NORMA!$E$26,"NO CUMPLE","CUMPLE")</f>
        <v>CUMPLE</v>
      </c>
      <c r="AD96" s="51" t="str">
        <f>IF($J96&gt;NORMA!$E$27,"NO CUMPLE","CUMPLE")</f>
        <v>CUMPLE</v>
      </c>
      <c r="AE96" s="51" t="str">
        <f>IF($G96&gt;NORMA!$E$28,"NO CUMPLE","CUMPLE")</f>
        <v>CUMPLE</v>
      </c>
      <c r="AF96" s="51" t="str">
        <f>IF($H96&gt;NORMA!$E$29,"NO CUMPLE","CUMPLE")</f>
        <v>CUMPLE</v>
      </c>
      <c r="AG96" s="51" t="str">
        <f>IF($O96&gt;NORMA!$E$30,"NO CUMPLE","CUMPLE")</f>
        <v>CUMPLE</v>
      </c>
      <c r="AH96" s="51" t="str">
        <f>IF(AND($N96&gt;=NORMA!$Q$18, $N96&lt;=NORMA!$S$18),"CUMPLE","NO CUMPLE")</f>
        <v>CUMPLE</v>
      </c>
      <c r="AI96" s="51" t="str">
        <f>IF($I96&gt;NORMA!$E$32,"NO CUMPLE","CUMPLE")</f>
        <v>CUMPLE</v>
      </c>
    </row>
    <row r="97" spans="1:35" ht="14.25" customHeight="1" x14ac:dyDescent="0.35">
      <c r="A97" s="146" t="s">
        <v>76</v>
      </c>
      <c r="B97" s="147" t="s">
        <v>77</v>
      </c>
      <c r="C97" s="148">
        <v>43522</v>
      </c>
      <c r="D97" s="149">
        <v>0.25</v>
      </c>
      <c r="E97" s="147">
        <v>2</v>
      </c>
      <c r="F97" s="147">
        <v>10</v>
      </c>
      <c r="G97" s="147">
        <v>11</v>
      </c>
      <c r="H97" s="147">
        <v>10</v>
      </c>
      <c r="I97" s="147">
        <v>0.4</v>
      </c>
      <c r="J97" s="147">
        <v>0.25</v>
      </c>
      <c r="K97" s="147">
        <v>0.5</v>
      </c>
      <c r="L97" s="147">
        <v>0</v>
      </c>
      <c r="M97" s="147">
        <v>7.1</v>
      </c>
      <c r="N97" s="147">
        <v>6.79</v>
      </c>
      <c r="O97" s="157">
        <v>135</v>
      </c>
      <c r="P97" s="51" t="str">
        <f>IF($M97&lt;NORMA!$E$7,"NO CUMPLE","CUMPLE")</f>
        <v>CUMPLE</v>
      </c>
      <c r="Q97" s="51" t="str">
        <f>IF($E97&gt;NORMA!$E$8,"NO CUMPLE","CUMPLE")</f>
        <v>CUMPLE</v>
      </c>
      <c r="R97" s="51" t="str">
        <f>IF($F97&gt;NORMA!$E$9,"NO CUMPLE","CUMPLE")</f>
        <v>CUMPLE</v>
      </c>
      <c r="S97" s="51" t="str">
        <f>IF($K97&gt;NORMA!$E$10,"NO CUMPLE","CUMPLE")</f>
        <v>CUMPLE</v>
      </c>
      <c r="T97" s="51" t="str">
        <f>IF($J97&gt;NORMA!$E$11,"NO CUMPLE","CUMPLE")</f>
        <v>CUMPLE</v>
      </c>
      <c r="U97" s="51" t="str">
        <f>IF($G97&gt;NORMA!$E$12,"NO CUMPLE","CUMPLE")</f>
        <v>NO CUMPLE</v>
      </c>
      <c r="V97" s="51" t="str">
        <f>IF($H97&gt;SALITRE!$H$962,"NO CUMPLE","CUMPLE")</f>
        <v>CUMPLE</v>
      </c>
      <c r="W97" s="51" t="str">
        <f>IF($O97&gt;NORMA!$E$14,"NO CUMPLE","CUMPLE")</f>
        <v>CUMPLE</v>
      </c>
      <c r="X97" s="51" t="str">
        <f>IF(AND($N97&gt;=NORMA!$Q$4, $N97&lt;=NORMA!$R$4),"CUMPLE","NO CUMPLE")</f>
        <v>CUMPLE</v>
      </c>
      <c r="Y97" s="51" t="str">
        <f>IF($I97&gt;NORMA!$E$16,"NO CUMPLE","CUMPLE")</f>
        <v>CUMPLE</v>
      </c>
      <c r="Z97" s="51" t="str">
        <f>IF($M97&lt;NORMA!$E$23,"NO CUMPLE","CUMPLE")</f>
        <v>CUMPLE</v>
      </c>
      <c r="AA97" s="51" t="str">
        <f>IF($E97&gt;NORMA!$E$24,"NO CUMPLE","CUMPLE")</f>
        <v>CUMPLE</v>
      </c>
      <c r="AB97" s="51" t="str">
        <f>IF($F97&gt;NORMA!$F$25,"NO CUMPLE","CUMPLE")</f>
        <v>CUMPLE</v>
      </c>
      <c r="AC97" s="51" t="str">
        <f>IF($K97&gt;NORMA!$E$26,"NO CUMPLE","CUMPLE")</f>
        <v>CUMPLE</v>
      </c>
      <c r="AD97" s="51" t="str">
        <f>IF($J97&gt;NORMA!$E$27,"NO CUMPLE","CUMPLE")</f>
        <v>CUMPLE</v>
      </c>
      <c r="AE97" s="51" t="str">
        <f>IF($G97&gt;NORMA!$E$28,"NO CUMPLE","CUMPLE")</f>
        <v>NO CUMPLE</v>
      </c>
      <c r="AF97" s="51" t="str">
        <f>IF($H97&gt;NORMA!$E$29,"NO CUMPLE","CUMPLE")</f>
        <v>CUMPLE</v>
      </c>
      <c r="AG97" s="51" t="str">
        <f>IF($O97&gt;NORMA!$E$30,"NO CUMPLE","CUMPLE")</f>
        <v>CUMPLE</v>
      </c>
      <c r="AH97" s="51" t="str">
        <f>IF(AND($N97&gt;=NORMA!$Q$18, $N97&lt;=NORMA!$S$18),"CUMPLE","NO CUMPLE")</f>
        <v>CUMPLE</v>
      </c>
      <c r="AI97" s="51" t="str">
        <f>IF($I97&gt;NORMA!$E$32,"NO CUMPLE","CUMPLE")</f>
        <v>CUMPLE</v>
      </c>
    </row>
    <row r="98" spans="1:35" ht="14.25" customHeight="1" x14ac:dyDescent="0.35">
      <c r="A98" s="146" t="s">
        <v>76</v>
      </c>
      <c r="B98" s="147" t="s">
        <v>77</v>
      </c>
      <c r="C98" s="148">
        <v>43558</v>
      </c>
      <c r="D98" s="149">
        <v>0.33333333333333331</v>
      </c>
      <c r="E98" s="147">
        <v>2</v>
      </c>
      <c r="F98" s="147">
        <v>77</v>
      </c>
      <c r="G98" s="147">
        <v>16.670000000000002</v>
      </c>
      <c r="H98" s="147">
        <v>10</v>
      </c>
      <c r="I98" s="147">
        <v>0.4</v>
      </c>
      <c r="J98" s="147">
        <v>0.124</v>
      </c>
      <c r="K98" s="147">
        <v>0.5</v>
      </c>
      <c r="L98" s="147">
        <v>0</v>
      </c>
      <c r="M98" s="147">
        <v>7.8</v>
      </c>
      <c r="N98" s="147">
        <v>6.04</v>
      </c>
      <c r="O98" s="157">
        <v>10100</v>
      </c>
      <c r="P98" s="51" t="str">
        <f>IF($M98&lt;NORMA!$E$7,"NO CUMPLE","CUMPLE")</f>
        <v>CUMPLE</v>
      </c>
      <c r="Q98" s="51" t="str">
        <f>IF($E98&gt;NORMA!$E$8,"NO CUMPLE","CUMPLE")</f>
        <v>CUMPLE</v>
      </c>
      <c r="R98" s="51" t="str">
        <f>IF($F98&gt;NORMA!$E$9,"NO CUMPLE","CUMPLE")</f>
        <v>NO CUMPLE</v>
      </c>
      <c r="S98" s="51" t="str">
        <f>IF($K98&gt;NORMA!$E$10,"NO CUMPLE","CUMPLE")</f>
        <v>CUMPLE</v>
      </c>
      <c r="T98" s="51" t="str">
        <f>IF($J98&gt;NORMA!$E$11,"NO CUMPLE","CUMPLE")</f>
        <v>CUMPLE</v>
      </c>
      <c r="U98" s="51" t="str">
        <f>IF($G98&gt;NORMA!$E$12,"NO CUMPLE","CUMPLE")</f>
        <v>NO CUMPLE</v>
      </c>
      <c r="V98" s="51" t="str">
        <f>IF($H98&gt;SALITRE!$H$962,"NO CUMPLE","CUMPLE")</f>
        <v>CUMPLE</v>
      </c>
      <c r="W98" s="51" t="str">
        <f>IF($O98&gt;NORMA!$E$14,"NO CUMPLE","CUMPLE")</f>
        <v>CUMPLE</v>
      </c>
      <c r="X98" s="51" t="str">
        <f>IF(AND($N98&gt;=NORMA!$Q$4, $N98&lt;=NORMA!$R$4),"CUMPLE","NO CUMPLE")</f>
        <v>CUMPLE</v>
      </c>
      <c r="Y98" s="51" t="str">
        <f>IF($I98&gt;NORMA!$E$16,"NO CUMPLE","CUMPLE")</f>
        <v>CUMPLE</v>
      </c>
      <c r="Z98" s="51" t="str">
        <f>IF($M98&lt;NORMA!$E$23,"NO CUMPLE","CUMPLE")</f>
        <v>CUMPLE</v>
      </c>
      <c r="AA98" s="51" t="str">
        <f>IF($E98&gt;NORMA!$E$24,"NO CUMPLE","CUMPLE")</f>
        <v>CUMPLE</v>
      </c>
      <c r="AB98" s="51" t="str">
        <f>IF($F98&gt;NORMA!$F$25,"NO CUMPLE","CUMPLE")</f>
        <v>NO CUMPLE</v>
      </c>
      <c r="AC98" s="51" t="str">
        <f>IF($K98&gt;NORMA!$E$26,"NO CUMPLE","CUMPLE")</f>
        <v>CUMPLE</v>
      </c>
      <c r="AD98" s="51" t="str">
        <f>IF($J98&gt;NORMA!$E$27,"NO CUMPLE","CUMPLE")</f>
        <v>CUMPLE</v>
      </c>
      <c r="AE98" s="51" t="str">
        <f>IF($G98&gt;NORMA!$E$28,"NO CUMPLE","CUMPLE")</f>
        <v>NO CUMPLE</v>
      </c>
      <c r="AF98" s="51" t="str">
        <f>IF($H98&gt;NORMA!$E$29,"NO CUMPLE","CUMPLE")</f>
        <v>CUMPLE</v>
      </c>
      <c r="AG98" s="51" t="str">
        <f>IF($O98&gt;NORMA!$E$30,"NO CUMPLE","CUMPLE")</f>
        <v>NO CUMPLE</v>
      </c>
      <c r="AH98" s="51" t="str">
        <f>IF(AND($N98&gt;=NORMA!$Q$18, $N98&lt;=NORMA!$S$18),"CUMPLE","NO CUMPLE")</f>
        <v>CUMPLE</v>
      </c>
      <c r="AI98" s="51" t="str">
        <f>IF($I98&gt;NORMA!$E$32,"NO CUMPLE","CUMPLE")</f>
        <v>CUMPLE</v>
      </c>
    </row>
    <row r="99" spans="1:35" ht="14.25" customHeight="1" x14ac:dyDescent="0.35">
      <c r="A99" s="146" t="s">
        <v>76</v>
      </c>
      <c r="B99" s="147" t="s">
        <v>77</v>
      </c>
      <c r="C99" s="148">
        <v>43587</v>
      </c>
      <c r="D99" s="149">
        <v>0.41666666666666669</v>
      </c>
      <c r="E99" s="147">
        <v>2</v>
      </c>
      <c r="F99" s="147">
        <v>10</v>
      </c>
      <c r="G99" s="147">
        <v>4.5999999999999996</v>
      </c>
      <c r="H99" s="147">
        <v>10</v>
      </c>
      <c r="I99" s="147">
        <v>0.4</v>
      </c>
      <c r="J99" s="150">
        <v>0.06</v>
      </c>
      <c r="K99" s="147">
        <v>0.4</v>
      </c>
      <c r="L99" s="147">
        <v>0</v>
      </c>
      <c r="M99" s="147">
        <v>8.06</v>
      </c>
      <c r="N99" s="147">
        <v>6.37</v>
      </c>
      <c r="O99" s="157">
        <v>1410</v>
      </c>
      <c r="P99" s="51" t="str">
        <f>IF($M99&lt;NORMA!$E$7,"NO CUMPLE","CUMPLE")</f>
        <v>CUMPLE</v>
      </c>
      <c r="Q99" s="51" t="str">
        <f>IF($E99&gt;NORMA!$E$8,"NO CUMPLE","CUMPLE")</f>
        <v>CUMPLE</v>
      </c>
      <c r="R99" s="51" t="str">
        <f>IF($F99&gt;NORMA!$E$9,"NO CUMPLE","CUMPLE")</f>
        <v>CUMPLE</v>
      </c>
      <c r="S99" s="51" t="str">
        <f>IF($K99&gt;NORMA!$E$10,"NO CUMPLE","CUMPLE")</f>
        <v>CUMPLE</v>
      </c>
      <c r="T99" s="51" t="str">
        <f>IF($J99&gt;NORMA!$E$11,"NO CUMPLE","CUMPLE")</f>
        <v>CUMPLE</v>
      </c>
      <c r="U99" s="51" t="str">
        <f>IF($G99&gt;NORMA!$E$12,"NO CUMPLE","CUMPLE")</f>
        <v>CUMPLE</v>
      </c>
      <c r="V99" s="51" t="str">
        <f>IF($H99&gt;SALITRE!$H$962,"NO CUMPLE","CUMPLE")</f>
        <v>CUMPLE</v>
      </c>
      <c r="W99" s="51" t="str">
        <f>IF($O99&gt;NORMA!$E$14,"NO CUMPLE","CUMPLE")</f>
        <v>CUMPLE</v>
      </c>
      <c r="X99" s="51" t="str">
        <f>IF(AND($N99&gt;=NORMA!$Q$4, $N99&lt;=NORMA!$R$4),"CUMPLE","NO CUMPLE")</f>
        <v>CUMPLE</v>
      </c>
      <c r="Y99" s="51" t="str">
        <f>IF($I99&gt;NORMA!$E$16,"NO CUMPLE","CUMPLE")</f>
        <v>CUMPLE</v>
      </c>
      <c r="Z99" s="51" t="str">
        <f>IF($M99&lt;NORMA!$E$23,"NO CUMPLE","CUMPLE")</f>
        <v>CUMPLE</v>
      </c>
      <c r="AA99" s="51" t="str">
        <f>IF($E99&gt;NORMA!$E$24,"NO CUMPLE","CUMPLE")</f>
        <v>CUMPLE</v>
      </c>
      <c r="AB99" s="51" t="str">
        <f>IF($F99&gt;NORMA!$F$25,"NO CUMPLE","CUMPLE")</f>
        <v>CUMPLE</v>
      </c>
      <c r="AC99" s="51" t="str">
        <f>IF($K99&gt;NORMA!$E$26,"NO CUMPLE","CUMPLE")</f>
        <v>CUMPLE</v>
      </c>
      <c r="AD99" s="51" t="str">
        <f>IF($J99&gt;NORMA!$E$27,"NO CUMPLE","CUMPLE")</f>
        <v>CUMPLE</v>
      </c>
      <c r="AE99" s="51" t="str">
        <f>IF($G99&gt;NORMA!$E$28,"NO CUMPLE","CUMPLE")</f>
        <v>CUMPLE</v>
      </c>
      <c r="AF99" s="51" t="str">
        <f>IF($H99&gt;NORMA!$E$29,"NO CUMPLE","CUMPLE")</f>
        <v>CUMPLE</v>
      </c>
      <c r="AG99" s="51" t="str">
        <f>IF($O99&gt;NORMA!$E$30,"NO CUMPLE","CUMPLE")</f>
        <v>CUMPLE</v>
      </c>
      <c r="AH99" s="51" t="str">
        <f>IF(AND($N99&gt;=NORMA!$Q$18, $N99&lt;=NORMA!$S$18),"CUMPLE","NO CUMPLE")</f>
        <v>CUMPLE</v>
      </c>
      <c r="AI99" s="51" t="str">
        <f>IF($I99&gt;NORMA!$E$32,"NO CUMPLE","CUMPLE")</f>
        <v>CUMPLE</v>
      </c>
    </row>
    <row r="100" spans="1:35" ht="14.25" customHeight="1" x14ac:dyDescent="0.35">
      <c r="A100" s="146" t="s">
        <v>76</v>
      </c>
      <c r="B100" s="147" t="s">
        <v>77</v>
      </c>
      <c r="C100" s="148">
        <v>43606</v>
      </c>
      <c r="D100" s="149">
        <v>0.5</v>
      </c>
      <c r="E100" s="147">
        <v>2</v>
      </c>
      <c r="F100" s="147">
        <v>23.3</v>
      </c>
      <c r="G100" s="147">
        <v>4.5</v>
      </c>
      <c r="H100" s="147">
        <v>10</v>
      </c>
      <c r="I100" s="147">
        <v>0.4</v>
      </c>
      <c r="J100" s="147">
        <v>0.14699999999999999</v>
      </c>
      <c r="K100" s="150">
        <v>0.3</v>
      </c>
      <c r="L100" s="147">
        <v>0.1</v>
      </c>
      <c r="M100" s="147">
        <v>6.84</v>
      </c>
      <c r="N100" s="147">
        <v>7.05</v>
      </c>
      <c r="O100" s="157">
        <v>2760</v>
      </c>
      <c r="P100" s="51" t="str">
        <f>IF($M100&lt;NORMA!$E$7,"NO CUMPLE","CUMPLE")</f>
        <v>NO CUMPLE</v>
      </c>
      <c r="Q100" s="51" t="str">
        <f>IF($E100&gt;NORMA!$E$8,"NO CUMPLE","CUMPLE")</f>
        <v>CUMPLE</v>
      </c>
      <c r="R100" s="51" t="str">
        <f>IF($F100&gt;NORMA!$E$9,"NO CUMPLE","CUMPLE")</f>
        <v>CUMPLE</v>
      </c>
      <c r="S100" s="51" t="str">
        <f>IF($K100&gt;NORMA!$E$10,"NO CUMPLE","CUMPLE")</f>
        <v>CUMPLE</v>
      </c>
      <c r="T100" s="51" t="str">
        <f>IF($J100&gt;NORMA!$E$11,"NO CUMPLE","CUMPLE")</f>
        <v>CUMPLE</v>
      </c>
      <c r="U100" s="51" t="str">
        <f>IF($G100&gt;NORMA!$E$12,"NO CUMPLE","CUMPLE")</f>
        <v>CUMPLE</v>
      </c>
      <c r="V100" s="51" t="str">
        <f>IF($H100&gt;SALITRE!$H$962,"NO CUMPLE","CUMPLE")</f>
        <v>CUMPLE</v>
      </c>
      <c r="W100" s="51" t="str">
        <f>IF($O100&gt;NORMA!$E$14,"NO CUMPLE","CUMPLE")</f>
        <v>CUMPLE</v>
      </c>
      <c r="X100" s="51" t="str">
        <f>IF(AND($N100&gt;=NORMA!$Q$4, $N100&lt;=NORMA!$R$4),"CUMPLE","NO CUMPLE")</f>
        <v>CUMPLE</v>
      </c>
      <c r="Y100" s="51" t="str">
        <f>IF($I100&gt;NORMA!$E$16,"NO CUMPLE","CUMPLE")</f>
        <v>CUMPLE</v>
      </c>
      <c r="Z100" s="51" t="str">
        <f>IF($M100&lt;NORMA!$E$23,"NO CUMPLE","CUMPLE")</f>
        <v>NO CUMPLE</v>
      </c>
      <c r="AA100" s="51" t="str">
        <f>IF($E100&gt;NORMA!$E$24,"NO CUMPLE","CUMPLE")</f>
        <v>CUMPLE</v>
      </c>
      <c r="AB100" s="51" t="str">
        <f>IF($F100&gt;NORMA!$F$25,"NO CUMPLE","CUMPLE")</f>
        <v>NO CUMPLE</v>
      </c>
      <c r="AC100" s="51" t="str">
        <f>IF($K100&gt;NORMA!$E$26,"NO CUMPLE","CUMPLE")</f>
        <v>CUMPLE</v>
      </c>
      <c r="AD100" s="51" t="str">
        <f>IF($J100&gt;NORMA!$E$27,"NO CUMPLE","CUMPLE")</f>
        <v>CUMPLE</v>
      </c>
      <c r="AE100" s="51" t="str">
        <f>IF($G100&gt;NORMA!$E$28,"NO CUMPLE","CUMPLE")</f>
        <v>CUMPLE</v>
      </c>
      <c r="AF100" s="51" t="str">
        <f>IF($H100&gt;NORMA!$E$29,"NO CUMPLE","CUMPLE")</f>
        <v>CUMPLE</v>
      </c>
      <c r="AG100" s="51" t="str">
        <f>IF($O100&gt;NORMA!$E$30,"NO CUMPLE","CUMPLE")</f>
        <v>CUMPLE</v>
      </c>
      <c r="AH100" s="51" t="str">
        <f>IF(AND($N100&gt;=NORMA!$Q$18, $N100&lt;=NORMA!$S$18),"CUMPLE","NO CUMPLE")</f>
        <v>CUMPLE</v>
      </c>
      <c r="AI100" s="51" t="str">
        <f>IF($I100&gt;NORMA!$E$32,"NO CUMPLE","CUMPLE")</f>
        <v>CUMPLE</v>
      </c>
    </row>
    <row r="101" spans="1:35" ht="14.25" customHeight="1" x14ac:dyDescent="0.35">
      <c r="A101" s="146" t="s">
        <v>76</v>
      </c>
      <c r="B101" s="147" t="s">
        <v>77</v>
      </c>
      <c r="C101" s="148">
        <v>43613</v>
      </c>
      <c r="D101" s="149">
        <v>0.58333333333333337</v>
      </c>
      <c r="E101" s="147">
        <v>2</v>
      </c>
      <c r="F101" s="147">
        <v>12.5</v>
      </c>
      <c r="G101" s="147">
        <v>10</v>
      </c>
      <c r="H101" s="147">
        <v>10</v>
      </c>
      <c r="I101" s="147">
        <v>0.4</v>
      </c>
      <c r="J101" s="147">
        <v>6.8000000000000005E-2</v>
      </c>
      <c r="K101" s="147">
        <v>0.6</v>
      </c>
      <c r="L101" s="147">
        <v>0</v>
      </c>
      <c r="M101" s="147">
        <v>7.83</v>
      </c>
      <c r="N101" s="147">
        <v>7.4</v>
      </c>
      <c r="O101" s="157">
        <v>1730</v>
      </c>
      <c r="P101" s="51" t="str">
        <f>IF($M101&lt;NORMA!$E$7,"NO CUMPLE","CUMPLE")</f>
        <v>CUMPLE</v>
      </c>
      <c r="Q101" s="51" t="str">
        <f>IF($E101&gt;NORMA!$E$8,"NO CUMPLE","CUMPLE")</f>
        <v>CUMPLE</v>
      </c>
      <c r="R101" s="51" t="str">
        <f>IF($F101&gt;NORMA!$E$9,"NO CUMPLE","CUMPLE")</f>
        <v>CUMPLE</v>
      </c>
      <c r="S101" s="51" t="str">
        <f>IF($K101&gt;NORMA!$E$10,"NO CUMPLE","CUMPLE")</f>
        <v>CUMPLE</v>
      </c>
      <c r="T101" s="51" t="str">
        <f>IF($J101&gt;NORMA!$E$11,"NO CUMPLE","CUMPLE")</f>
        <v>CUMPLE</v>
      </c>
      <c r="U101" s="51" t="str">
        <f>IF($G101&gt;NORMA!$E$12,"NO CUMPLE","CUMPLE")</f>
        <v>CUMPLE</v>
      </c>
      <c r="V101" s="51" t="str">
        <f>IF($H101&gt;SALITRE!$H$962,"NO CUMPLE","CUMPLE")</f>
        <v>CUMPLE</v>
      </c>
      <c r="W101" s="51" t="str">
        <f>IF($O101&gt;NORMA!$E$14,"NO CUMPLE","CUMPLE")</f>
        <v>CUMPLE</v>
      </c>
      <c r="X101" s="51" t="str">
        <f>IF(AND($N101&gt;=NORMA!$Q$4, $N101&lt;=NORMA!$R$4),"CUMPLE","NO CUMPLE")</f>
        <v>CUMPLE</v>
      </c>
      <c r="Y101" s="51" t="str">
        <f>IF($I101&gt;NORMA!$E$16,"NO CUMPLE","CUMPLE")</f>
        <v>CUMPLE</v>
      </c>
      <c r="Z101" s="51" t="str">
        <f>IF($M101&lt;NORMA!$E$23,"NO CUMPLE","CUMPLE")</f>
        <v>CUMPLE</v>
      </c>
      <c r="AA101" s="51" t="str">
        <f>IF($E101&gt;NORMA!$E$24,"NO CUMPLE","CUMPLE")</f>
        <v>CUMPLE</v>
      </c>
      <c r="AB101" s="51" t="str">
        <f>IF($F101&gt;NORMA!$F$25,"NO CUMPLE","CUMPLE")</f>
        <v>NO CUMPLE</v>
      </c>
      <c r="AC101" s="51" t="str">
        <f>IF($K101&gt;NORMA!$E$26,"NO CUMPLE","CUMPLE")</f>
        <v>CUMPLE</v>
      </c>
      <c r="AD101" s="51" t="str">
        <f>IF($J101&gt;NORMA!$E$27,"NO CUMPLE","CUMPLE")</f>
        <v>CUMPLE</v>
      </c>
      <c r="AE101" s="51" t="str">
        <f>IF($G101&gt;NORMA!$E$28,"NO CUMPLE","CUMPLE")</f>
        <v>CUMPLE</v>
      </c>
      <c r="AF101" s="51" t="str">
        <f>IF($H101&gt;NORMA!$E$29,"NO CUMPLE","CUMPLE")</f>
        <v>CUMPLE</v>
      </c>
      <c r="AG101" s="51" t="str">
        <f>IF($O101&gt;NORMA!$E$30,"NO CUMPLE","CUMPLE")</f>
        <v>CUMPLE</v>
      </c>
      <c r="AH101" s="51" t="str">
        <f>IF(AND($N101&gt;=NORMA!$Q$18, $N101&lt;=NORMA!$S$18),"CUMPLE","NO CUMPLE")</f>
        <v>CUMPLE</v>
      </c>
      <c r="AI101" s="51" t="str">
        <f>IF($I101&gt;NORMA!$E$32,"NO CUMPLE","CUMPLE")</f>
        <v>CUMPLE</v>
      </c>
    </row>
    <row r="102" spans="1:35" ht="14.25" customHeight="1" x14ac:dyDescent="0.35">
      <c r="A102" s="146" t="s">
        <v>76</v>
      </c>
      <c r="B102" s="147" t="s">
        <v>77</v>
      </c>
      <c r="C102" s="148">
        <v>43635</v>
      </c>
      <c r="D102" s="149">
        <v>0.66666666666666663</v>
      </c>
      <c r="E102" s="147">
        <v>2</v>
      </c>
      <c r="F102" s="147">
        <v>13.7</v>
      </c>
      <c r="G102" s="147">
        <v>9</v>
      </c>
      <c r="H102" s="147">
        <v>10</v>
      </c>
      <c r="I102" s="147">
        <v>0.4</v>
      </c>
      <c r="J102" s="147">
        <v>0.11</v>
      </c>
      <c r="K102" s="150">
        <v>0.3</v>
      </c>
      <c r="L102" s="147">
        <v>0</v>
      </c>
      <c r="M102" s="147">
        <v>5.72</v>
      </c>
      <c r="N102" s="147">
        <v>6.8</v>
      </c>
      <c r="O102" s="157">
        <v>2420</v>
      </c>
      <c r="P102" s="51" t="str">
        <f>IF($M102&lt;NORMA!$E$7,"NO CUMPLE","CUMPLE")</f>
        <v>NO CUMPLE</v>
      </c>
      <c r="Q102" s="51" t="str">
        <f>IF($E102&gt;NORMA!$E$8,"NO CUMPLE","CUMPLE")</f>
        <v>CUMPLE</v>
      </c>
      <c r="R102" s="51" t="str">
        <f>IF($F102&gt;NORMA!$E$9,"NO CUMPLE","CUMPLE")</f>
        <v>CUMPLE</v>
      </c>
      <c r="S102" s="51" t="str">
        <f>IF($K102&gt;NORMA!$E$10,"NO CUMPLE","CUMPLE")</f>
        <v>CUMPLE</v>
      </c>
      <c r="T102" s="51" t="str">
        <f>IF($J102&gt;NORMA!$E$11,"NO CUMPLE","CUMPLE")</f>
        <v>CUMPLE</v>
      </c>
      <c r="U102" s="51" t="str">
        <f>IF($G102&gt;NORMA!$E$12,"NO CUMPLE","CUMPLE")</f>
        <v>CUMPLE</v>
      </c>
      <c r="V102" s="51" t="str">
        <f>IF($H102&gt;SALITRE!$H$962,"NO CUMPLE","CUMPLE")</f>
        <v>CUMPLE</v>
      </c>
      <c r="W102" s="51" t="str">
        <f>IF($O102&gt;NORMA!$E$14,"NO CUMPLE","CUMPLE")</f>
        <v>CUMPLE</v>
      </c>
      <c r="X102" s="51" t="str">
        <f>IF(AND($N102&gt;=NORMA!$Q$4, $N102&lt;=NORMA!$R$4),"CUMPLE","NO CUMPLE")</f>
        <v>CUMPLE</v>
      </c>
      <c r="Y102" s="51" t="str">
        <f>IF($I102&gt;NORMA!$E$16,"NO CUMPLE","CUMPLE")</f>
        <v>CUMPLE</v>
      </c>
      <c r="Z102" s="51" t="str">
        <f>IF($M102&lt;NORMA!$E$23,"NO CUMPLE","CUMPLE")</f>
        <v>NO CUMPLE</v>
      </c>
      <c r="AA102" s="51" t="str">
        <f>IF($E102&gt;NORMA!$E$24,"NO CUMPLE","CUMPLE")</f>
        <v>CUMPLE</v>
      </c>
      <c r="AB102" s="51" t="str">
        <f>IF($F102&gt;NORMA!$F$25,"NO CUMPLE","CUMPLE")</f>
        <v>NO CUMPLE</v>
      </c>
      <c r="AC102" s="51" t="str">
        <f>IF($K102&gt;NORMA!$E$26,"NO CUMPLE","CUMPLE")</f>
        <v>CUMPLE</v>
      </c>
      <c r="AD102" s="51" t="str">
        <f>IF($J102&gt;NORMA!$E$27,"NO CUMPLE","CUMPLE")</f>
        <v>CUMPLE</v>
      </c>
      <c r="AE102" s="51" t="str">
        <f>IF($G102&gt;NORMA!$E$28,"NO CUMPLE","CUMPLE")</f>
        <v>CUMPLE</v>
      </c>
      <c r="AF102" s="51" t="str">
        <f>IF($H102&gt;NORMA!$E$29,"NO CUMPLE","CUMPLE")</f>
        <v>CUMPLE</v>
      </c>
      <c r="AG102" s="51" t="str">
        <f>IF($O102&gt;NORMA!$E$30,"NO CUMPLE","CUMPLE")</f>
        <v>CUMPLE</v>
      </c>
      <c r="AH102" s="51" t="str">
        <f>IF(AND($N102&gt;=NORMA!$Q$18, $N102&lt;=NORMA!$S$18),"CUMPLE","NO CUMPLE")</f>
        <v>CUMPLE</v>
      </c>
      <c r="AI102" s="51" t="str">
        <f>IF($I102&gt;NORMA!$E$32,"NO CUMPLE","CUMPLE")</f>
        <v>CUMPLE</v>
      </c>
    </row>
    <row r="103" spans="1:35" ht="14.25" customHeight="1" x14ac:dyDescent="0.35">
      <c r="A103" s="146" t="s">
        <v>76</v>
      </c>
      <c r="B103" s="147" t="s">
        <v>77</v>
      </c>
      <c r="C103" s="148">
        <v>43678</v>
      </c>
      <c r="D103" s="149">
        <v>0.25</v>
      </c>
      <c r="E103" s="147">
        <v>2</v>
      </c>
      <c r="F103" s="147">
        <v>10</v>
      </c>
      <c r="G103" s="147">
        <v>4</v>
      </c>
      <c r="H103" s="147">
        <v>10</v>
      </c>
      <c r="I103" s="147">
        <v>0.4</v>
      </c>
      <c r="J103" s="147">
        <v>0.16300000000000001</v>
      </c>
      <c r="K103" s="147">
        <v>0.7</v>
      </c>
      <c r="L103" s="147">
        <v>0</v>
      </c>
      <c r="M103" s="147">
        <v>7.68</v>
      </c>
      <c r="N103" s="147">
        <v>6.51</v>
      </c>
      <c r="O103" s="157">
        <v>5370</v>
      </c>
      <c r="P103" s="51" t="str">
        <f>IF($M103&lt;NORMA!$E$7,"NO CUMPLE","CUMPLE")</f>
        <v>CUMPLE</v>
      </c>
      <c r="Q103" s="51" t="str">
        <f>IF($E103&gt;NORMA!$E$8,"NO CUMPLE","CUMPLE")</f>
        <v>CUMPLE</v>
      </c>
      <c r="R103" s="51" t="str">
        <f>IF($F103&gt;NORMA!$E$9,"NO CUMPLE","CUMPLE")</f>
        <v>CUMPLE</v>
      </c>
      <c r="S103" s="51" t="str">
        <f>IF($K103&gt;NORMA!$E$10,"NO CUMPLE","CUMPLE")</f>
        <v>CUMPLE</v>
      </c>
      <c r="T103" s="51" t="str">
        <f>IF($J103&gt;NORMA!$E$11,"NO CUMPLE","CUMPLE")</f>
        <v>CUMPLE</v>
      </c>
      <c r="U103" s="51" t="str">
        <f>IF($G103&gt;NORMA!$E$12,"NO CUMPLE","CUMPLE")</f>
        <v>CUMPLE</v>
      </c>
      <c r="V103" s="51" t="str">
        <f>IF($H103&gt;SALITRE!$H$962,"NO CUMPLE","CUMPLE")</f>
        <v>CUMPLE</v>
      </c>
      <c r="W103" s="51" t="str">
        <f>IF($O103&gt;NORMA!$E$14,"NO CUMPLE","CUMPLE")</f>
        <v>CUMPLE</v>
      </c>
      <c r="X103" s="51" t="str">
        <f>IF(AND($N103&gt;=NORMA!$Q$4, $N103&lt;=NORMA!$R$4),"CUMPLE","NO CUMPLE")</f>
        <v>CUMPLE</v>
      </c>
      <c r="Y103" s="51" t="str">
        <f>IF($I103&gt;NORMA!$E$16,"NO CUMPLE","CUMPLE")</f>
        <v>CUMPLE</v>
      </c>
      <c r="Z103" s="51" t="str">
        <f>IF($M103&lt;NORMA!$E$23,"NO CUMPLE","CUMPLE")</f>
        <v>CUMPLE</v>
      </c>
      <c r="AA103" s="51" t="str">
        <f>IF($E103&gt;NORMA!$E$24,"NO CUMPLE","CUMPLE")</f>
        <v>CUMPLE</v>
      </c>
      <c r="AB103" s="51" t="str">
        <f>IF($F103&gt;NORMA!$F$25,"NO CUMPLE","CUMPLE")</f>
        <v>CUMPLE</v>
      </c>
      <c r="AC103" s="51" t="str">
        <f>IF($K103&gt;NORMA!$E$26,"NO CUMPLE","CUMPLE")</f>
        <v>CUMPLE</v>
      </c>
      <c r="AD103" s="51" t="str">
        <f>IF($J103&gt;NORMA!$E$27,"NO CUMPLE","CUMPLE")</f>
        <v>CUMPLE</v>
      </c>
      <c r="AE103" s="51" t="str">
        <f>IF($G103&gt;NORMA!$E$28,"NO CUMPLE","CUMPLE")</f>
        <v>CUMPLE</v>
      </c>
      <c r="AF103" s="51" t="str">
        <f>IF($H103&gt;NORMA!$E$29,"NO CUMPLE","CUMPLE")</f>
        <v>CUMPLE</v>
      </c>
      <c r="AG103" s="51" t="str">
        <f>IF($O103&gt;NORMA!$E$30,"NO CUMPLE","CUMPLE")</f>
        <v>CUMPLE</v>
      </c>
      <c r="AH103" s="51" t="str">
        <f>IF(AND($N103&gt;=NORMA!$Q$18, $N103&lt;=NORMA!$S$18),"CUMPLE","NO CUMPLE")</f>
        <v>CUMPLE</v>
      </c>
      <c r="AI103" s="51" t="str">
        <f>IF($I103&gt;NORMA!$E$32,"NO CUMPLE","CUMPLE")</f>
        <v>CUMPLE</v>
      </c>
    </row>
    <row r="104" spans="1:35" ht="14.25" customHeight="1" x14ac:dyDescent="0.35">
      <c r="A104" s="146" t="s">
        <v>76</v>
      </c>
      <c r="B104" s="147" t="s">
        <v>77</v>
      </c>
      <c r="C104" s="148">
        <v>43698</v>
      </c>
      <c r="D104" s="149">
        <v>0.33333333333333331</v>
      </c>
      <c r="E104" s="147">
        <v>2</v>
      </c>
      <c r="F104" s="147">
        <v>10</v>
      </c>
      <c r="G104" s="147">
        <v>10.5</v>
      </c>
      <c r="H104" s="147">
        <v>10</v>
      </c>
      <c r="I104" s="147">
        <v>0.4</v>
      </c>
      <c r="J104" s="147">
        <v>0.105</v>
      </c>
      <c r="K104" s="147">
        <v>0.5</v>
      </c>
      <c r="L104" s="147">
        <v>0</v>
      </c>
      <c r="M104" s="147">
        <v>8.2100000000000009</v>
      </c>
      <c r="N104" s="147">
        <v>6.62</v>
      </c>
      <c r="O104" s="157">
        <v>2760</v>
      </c>
      <c r="P104" s="51" t="str">
        <f>IF($M104&lt;NORMA!$E$7,"NO CUMPLE","CUMPLE")</f>
        <v>CUMPLE</v>
      </c>
      <c r="Q104" s="51" t="str">
        <f>IF($E104&gt;NORMA!$E$8,"NO CUMPLE","CUMPLE")</f>
        <v>CUMPLE</v>
      </c>
      <c r="R104" s="51" t="str">
        <f>IF($F104&gt;NORMA!$E$9,"NO CUMPLE","CUMPLE")</f>
        <v>CUMPLE</v>
      </c>
      <c r="S104" s="51" t="str">
        <f>IF($K104&gt;NORMA!$E$10,"NO CUMPLE","CUMPLE")</f>
        <v>CUMPLE</v>
      </c>
      <c r="T104" s="51" t="str">
        <f>IF($J104&gt;NORMA!$E$11,"NO CUMPLE","CUMPLE")</f>
        <v>CUMPLE</v>
      </c>
      <c r="U104" s="51" t="str">
        <f>IF($G104&gt;NORMA!$E$12,"NO CUMPLE","CUMPLE")</f>
        <v>NO CUMPLE</v>
      </c>
      <c r="V104" s="51" t="str">
        <f>IF($H104&gt;SALITRE!$H$962,"NO CUMPLE","CUMPLE")</f>
        <v>CUMPLE</v>
      </c>
      <c r="W104" s="51" t="str">
        <f>IF($O104&gt;NORMA!$E$14,"NO CUMPLE","CUMPLE")</f>
        <v>CUMPLE</v>
      </c>
      <c r="X104" s="51" t="str">
        <f>IF(AND($N104&gt;=NORMA!$Q$4, $N104&lt;=NORMA!$R$4),"CUMPLE","NO CUMPLE")</f>
        <v>CUMPLE</v>
      </c>
      <c r="Y104" s="51" t="str">
        <f>IF($I104&gt;NORMA!$E$16,"NO CUMPLE","CUMPLE")</f>
        <v>CUMPLE</v>
      </c>
      <c r="Z104" s="51" t="str">
        <f>IF($M104&lt;NORMA!$E$23,"NO CUMPLE","CUMPLE")</f>
        <v>CUMPLE</v>
      </c>
      <c r="AA104" s="51" t="str">
        <f>IF($E104&gt;NORMA!$E$24,"NO CUMPLE","CUMPLE")</f>
        <v>CUMPLE</v>
      </c>
      <c r="AB104" s="51" t="str">
        <f>IF($F104&gt;NORMA!$F$25,"NO CUMPLE","CUMPLE")</f>
        <v>CUMPLE</v>
      </c>
      <c r="AC104" s="51" t="str">
        <f>IF($K104&gt;NORMA!$E$26,"NO CUMPLE","CUMPLE")</f>
        <v>CUMPLE</v>
      </c>
      <c r="AD104" s="51" t="str">
        <f>IF($J104&gt;NORMA!$E$27,"NO CUMPLE","CUMPLE")</f>
        <v>CUMPLE</v>
      </c>
      <c r="AE104" s="51" t="str">
        <f>IF($G104&gt;NORMA!$E$28,"NO CUMPLE","CUMPLE")</f>
        <v>NO CUMPLE</v>
      </c>
      <c r="AF104" s="51" t="str">
        <f>IF($H104&gt;NORMA!$E$29,"NO CUMPLE","CUMPLE")</f>
        <v>CUMPLE</v>
      </c>
      <c r="AG104" s="51" t="str">
        <f>IF($O104&gt;NORMA!$E$30,"NO CUMPLE","CUMPLE")</f>
        <v>CUMPLE</v>
      </c>
      <c r="AH104" s="51" t="str">
        <f>IF(AND($N104&gt;=NORMA!$Q$18, $N104&lt;=NORMA!$S$18),"CUMPLE","NO CUMPLE")</f>
        <v>CUMPLE</v>
      </c>
      <c r="AI104" s="51" t="str">
        <f>IF($I104&gt;NORMA!$E$32,"NO CUMPLE","CUMPLE")</f>
        <v>CUMPLE</v>
      </c>
    </row>
    <row r="105" spans="1:35" ht="14.25" customHeight="1" x14ac:dyDescent="0.35">
      <c r="A105" s="146" t="s">
        <v>76</v>
      </c>
      <c r="B105" s="147" t="s">
        <v>77</v>
      </c>
      <c r="C105" s="148">
        <v>43711</v>
      </c>
      <c r="D105" s="149">
        <v>0.66666666666666663</v>
      </c>
      <c r="E105" s="147">
        <v>2</v>
      </c>
      <c r="F105" s="147">
        <v>22.2</v>
      </c>
      <c r="G105" s="147">
        <v>4</v>
      </c>
      <c r="H105" s="147">
        <v>10</v>
      </c>
      <c r="I105" s="147">
        <v>0.4</v>
      </c>
      <c r="J105" s="147">
        <v>0.11799999999999999</v>
      </c>
      <c r="K105" s="147">
        <v>1.48</v>
      </c>
      <c r="L105" s="147">
        <v>0</v>
      </c>
      <c r="M105" s="147">
        <v>8.2100000000000009</v>
      </c>
      <c r="N105" s="147">
        <v>6.81</v>
      </c>
      <c r="O105" s="158">
        <v>1</v>
      </c>
      <c r="P105" s="51" t="str">
        <f>IF($M105&lt;NORMA!$E$7,"NO CUMPLE","CUMPLE")</f>
        <v>CUMPLE</v>
      </c>
      <c r="Q105" s="51" t="str">
        <f>IF($E105&gt;NORMA!$E$8,"NO CUMPLE","CUMPLE")</f>
        <v>CUMPLE</v>
      </c>
      <c r="R105" s="51" t="str">
        <f>IF($F105&gt;NORMA!$E$9,"NO CUMPLE","CUMPLE")</f>
        <v>CUMPLE</v>
      </c>
      <c r="S105" s="51" t="str">
        <f>IF($K105&gt;NORMA!$E$10,"NO CUMPLE","CUMPLE")</f>
        <v>CUMPLE</v>
      </c>
      <c r="T105" s="51" t="str">
        <f>IF($J105&gt;NORMA!$E$11,"NO CUMPLE","CUMPLE")</f>
        <v>CUMPLE</v>
      </c>
      <c r="U105" s="51" t="str">
        <f>IF($G105&gt;NORMA!$E$12,"NO CUMPLE","CUMPLE")</f>
        <v>CUMPLE</v>
      </c>
      <c r="V105" s="51" t="str">
        <f>IF($H105&gt;SALITRE!$H$962,"NO CUMPLE","CUMPLE")</f>
        <v>CUMPLE</v>
      </c>
      <c r="W105" s="51" t="str">
        <f>IF($O105&gt;NORMA!$E$14,"NO CUMPLE","CUMPLE")</f>
        <v>CUMPLE</v>
      </c>
      <c r="X105" s="51" t="str">
        <f>IF(AND($N105&gt;=NORMA!$Q$4, $N105&lt;=NORMA!$R$4),"CUMPLE","NO CUMPLE")</f>
        <v>CUMPLE</v>
      </c>
      <c r="Y105" s="51" t="str">
        <f>IF($I105&gt;NORMA!$E$16,"NO CUMPLE","CUMPLE")</f>
        <v>CUMPLE</v>
      </c>
      <c r="Z105" s="51" t="str">
        <f>IF($M105&lt;NORMA!$E$23,"NO CUMPLE","CUMPLE")</f>
        <v>CUMPLE</v>
      </c>
      <c r="AA105" s="51" t="str">
        <f>IF($E105&gt;NORMA!$E$24,"NO CUMPLE","CUMPLE")</f>
        <v>CUMPLE</v>
      </c>
      <c r="AB105" s="51" t="str">
        <f>IF($F105&gt;NORMA!$F$25,"NO CUMPLE","CUMPLE")</f>
        <v>NO CUMPLE</v>
      </c>
      <c r="AC105" s="51" t="str">
        <f>IF($K105&gt;NORMA!$E$26,"NO CUMPLE","CUMPLE")</f>
        <v>CUMPLE</v>
      </c>
      <c r="AD105" s="51" t="str">
        <f>IF($J105&gt;NORMA!$E$27,"NO CUMPLE","CUMPLE")</f>
        <v>CUMPLE</v>
      </c>
      <c r="AE105" s="51" t="str">
        <f>IF($G105&gt;NORMA!$E$28,"NO CUMPLE","CUMPLE")</f>
        <v>CUMPLE</v>
      </c>
      <c r="AF105" s="51" t="str">
        <f>IF($H105&gt;NORMA!$E$29,"NO CUMPLE","CUMPLE")</f>
        <v>CUMPLE</v>
      </c>
      <c r="AG105" s="51" t="str">
        <f>IF($O105&gt;NORMA!$E$30,"NO CUMPLE","CUMPLE")</f>
        <v>CUMPLE</v>
      </c>
      <c r="AH105" s="51" t="str">
        <f>IF(AND($N105&gt;=NORMA!$Q$18, $N105&lt;=NORMA!$S$18),"CUMPLE","NO CUMPLE")</f>
        <v>CUMPLE</v>
      </c>
      <c r="AI105" s="51" t="str">
        <f>IF($I105&gt;NORMA!$E$32,"NO CUMPLE","CUMPLE")</f>
        <v>CUMPLE</v>
      </c>
    </row>
    <row r="106" spans="1:35" ht="14.25" customHeight="1" x14ac:dyDescent="0.35">
      <c r="A106" s="146" t="s">
        <v>76</v>
      </c>
      <c r="B106" s="147" t="s">
        <v>77</v>
      </c>
      <c r="C106" s="148">
        <v>43724</v>
      </c>
      <c r="D106" s="149">
        <v>0.58333333333333337</v>
      </c>
      <c r="E106" s="147">
        <v>3.1</v>
      </c>
      <c r="F106" s="147">
        <v>11.2</v>
      </c>
      <c r="G106" s="147">
        <v>17.5</v>
      </c>
      <c r="H106" s="147">
        <v>10</v>
      </c>
      <c r="I106" s="147">
        <v>0.4</v>
      </c>
      <c r="J106" s="147">
        <v>0.191</v>
      </c>
      <c r="K106" s="147">
        <v>1.5</v>
      </c>
      <c r="L106" s="147">
        <v>0</v>
      </c>
      <c r="M106" s="147">
        <v>8.1999999999999993</v>
      </c>
      <c r="N106" s="147">
        <v>6.91</v>
      </c>
      <c r="O106" s="157">
        <v>54</v>
      </c>
      <c r="P106" s="51" t="str">
        <f>IF($M106&lt;NORMA!$E$7,"NO CUMPLE","CUMPLE")</f>
        <v>CUMPLE</v>
      </c>
      <c r="Q106" s="51" t="str">
        <f>IF($E106&gt;NORMA!$E$8,"NO CUMPLE","CUMPLE")</f>
        <v>CUMPLE</v>
      </c>
      <c r="R106" s="51" t="str">
        <f>IF($F106&gt;NORMA!$E$9,"NO CUMPLE","CUMPLE")</f>
        <v>CUMPLE</v>
      </c>
      <c r="S106" s="51" t="str">
        <f>IF($K106&gt;NORMA!$E$10,"NO CUMPLE","CUMPLE")</f>
        <v>CUMPLE</v>
      </c>
      <c r="T106" s="51" t="str">
        <f>IF($J106&gt;NORMA!$E$11,"NO CUMPLE","CUMPLE")</f>
        <v>CUMPLE</v>
      </c>
      <c r="U106" s="51" t="str">
        <f>IF($G106&gt;NORMA!$E$12,"NO CUMPLE","CUMPLE")</f>
        <v>NO CUMPLE</v>
      </c>
      <c r="V106" s="51" t="str">
        <f>IF($H106&gt;SALITRE!$H$962,"NO CUMPLE","CUMPLE")</f>
        <v>CUMPLE</v>
      </c>
      <c r="W106" s="51" t="str">
        <f>IF($O106&gt;NORMA!$E$14,"NO CUMPLE","CUMPLE")</f>
        <v>CUMPLE</v>
      </c>
      <c r="X106" s="51" t="str">
        <f>IF(AND($N106&gt;=NORMA!$Q$4, $N106&lt;=NORMA!$R$4),"CUMPLE","NO CUMPLE")</f>
        <v>CUMPLE</v>
      </c>
      <c r="Y106" s="51" t="str">
        <f>IF($I106&gt;NORMA!$E$16,"NO CUMPLE","CUMPLE")</f>
        <v>CUMPLE</v>
      </c>
      <c r="Z106" s="51" t="str">
        <f>IF($M106&lt;NORMA!$E$23,"NO CUMPLE","CUMPLE")</f>
        <v>CUMPLE</v>
      </c>
      <c r="AA106" s="51" t="str">
        <f>IF($E106&gt;NORMA!$E$24,"NO CUMPLE","CUMPLE")</f>
        <v>NO CUMPLE</v>
      </c>
      <c r="AB106" s="51" t="str">
        <f>IF($F106&gt;NORMA!$F$25,"NO CUMPLE","CUMPLE")</f>
        <v>NO CUMPLE</v>
      </c>
      <c r="AC106" s="51" t="str">
        <f>IF($K106&gt;NORMA!$E$26,"NO CUMPLE","CUMPLE")</f>
        <v>CUMPLE</v>
      </c>
      <c r="AD106" s="51" t="str">
        <f>IF($J106&gt;NORMA!$E$27,"NO CUMPLE","CUMPLE")</f>
        <v>CUMPLE</v>
      </c>
      <c r="AE106" s="51" t="str">
        <f>IF($G106&gt;NORMA!$E$28,"NO CUMPLE","CUMPLE")</f>
        <v>NO CUMPLE</v>
      </c>
      <c r="AF106" s="51" t="str">
        <f>IF($H106&gt;NORMA!$E$29,"NO CUMPLE","CUMPLE")</f>
        <v>CUMPLE</v>
      </c>
      <c r="AG106" s="51" t="str">
        <f>IF($O106&gt;NORMA!$E$30,"NO CUMPLE","CUMPLE")</f>
        <v>CUMPLE</v>
      </c>
      <c r="AH106" s="51" t="str">
        <f>IF(AND($N106&gt;=NORMA!$Q$18, $N106&lt;=NORMA!$S$18),"CUMPLE","NO CUMPLE")</f>
        <v>CUMPLE</v>
      </c>
      <c r="AI106" s="51" t="str">
        <f>IF($I106&gt;NORMA!$E$32,"NO CUMPLE","CUMPLE")</f>
        <v>CUMPLE</v>
      </c>
    </row>
    <row r="107" spans="1:35" ht="14.25" customHeight="1" x14ac:dyDescent="0.35">
      <c r="A107" s="146" t="s">
        <v>76</v>
      </c>
      <c r="B107" s="147" t="s">
        <v>77</v>
      </c>
      <c r="C107" s="148">
        <v>43738</v>
      </c>
      <c r="D107" s="149">
        <v>0.5</v>
      </c>
      <c r="E107" s="147">
        <v>2</v>
      </c>
      <c r="F107" s="147">
        <v>12.2</v>
      </c>
      <c r="G107" s="147">
        <v>4</v>
      </c>
      <c r="H107" s="147">
        <v>10</v>
      </c>
      <c r="I107" s="147">
        <v>0.4</v>
      </c>
      <c r="J107" s="147">
        <v>0.112</v>
      </c>
      <c r="K107" s="147">
        <v>8.1</v>
      </c>
      <c r="L107" s="147">
        <v>0</v>
      </c>
      <c r="M107" s="147">
        <v>8.67</v>
      </c>
      <c r="N107" s="147">
        <v>6.67</v>
      </c>
      <c r="O107" s="157">
        <v>921</v>
      </c>
      <c r="P107" s="51" t="str">
        <f>IF($M107&lt;NORMA!$E$7,"NO CUMPLE","CUMPLE")</f>
        <v>CUMPLE</v>
      </c>
      <c r="Q107" s="51" t="str">
        <f>IF($E107&gt;NORMA!$E$8,"NO CUMPLE","CUMPLE")</f>
        <v>CUMPLE</v>
      </c>
      <c r="R107" s="51" t="str">
        <f>IF($F107&gt;NORMA!$E$9,"NO CUMPLE","CUMPLE")</f>
        <v>CUMPLE</v>
      </c>
      <c r="S107" s="51" t="str">
        <f>IF($K107&gt;NORMA!$E$10,"NO CUMPLE","CUMPLE")</f>
        <v>NO CUMPLE</v>
      </c>
      <c r="T107" s="51" t="str">
        <f>IF($J107&gt;NORMA!$E$11,"NO CUMPLE","CUMPLE")</f>
        <v>CUMPLE</v>
      </c>
      <c r="U107" s="51" t="str">
        <f>IF($G107&gt;NORMA!$E$12,"NO CUMPLE","CUMPLE")</f>
        <v>CUMPLE</v>
      </c>
      <c r="V107" s="51" t="str">
        <f>IF($H107&gt;SALITRE!$H$962,"NO CUMPLE","CUMPLE")</f>
        <v>CUMPLE</v>
      </c>
      <c r="W107" s="51" t="str">
        <f>IF($O107&gt;NORMA!$E$14,"NO CUMPLE","CUMPLE")</f>
        <v>CUMPLE</v>
      </c>
      <c r="X107" s="51" t="str">
        <f>IF(AND($N107&gt;=NORMA!$Q$4, $N107&lt;=NORMA!$R$4),"CUMPLE","NO CUMPLE")</f>
        <v>CUMPLE</v>
      </c>
      <c r="Y107" s="51" t="str">
        <f>IF($I107&gt;NORMA!$E$16,"NO CUMPLE","CUMPLE")</f>
        <v>CUMPLE</v>
      </c>
      <c r="Z107" s="51" t="str">
        <f>IF($M107&lt;NORMA!$E$23,"NO CUMPLE","CUMPLE")</f>
        <v>CUMPLE</v>
      </c>
      <c r="AA107" s="51" t="str">
        <f>IF($E107&gt;NORMA!$E$24,"NO CUMPLE","CUMPLE")</f>
        <v>CUMPLE</v>
      </c>
      <c r="AB107" s="51" t="str">
        <f>IF($F107&gt;NORMA!$F$25,"NO CUMPLE","CUMPLE")</f>
        <v>NO CUMPLE</v>
      </c>
      <c r="AC107" s="51" t="str">
        <f>IF($K107&gt;NORMA!$E$26,"NO CUMPLE","CUMPLE")</f>
        <v>NO CUMPLE</v>
      </c>
      <c r="AD107" s="51" t="str">
        <f>IF($J107&gt;NORMA!$E$27,"NO CUMPLE","CUMPLE")</f>
        <v>CUMPLE</v>
      </c>
      <c r="AE107" s="51" t="str">
        <f>IF($G107&gt;NORMA!$E$28,"NO CUMPLE","CUMPLE")</f>
        <v>CUMPLE</v>
      </c>
      <c r="AF107" s="51" t="str">
        <f>IF($H107&gt;NORMA!$E$29,"NO CUMPLE","CUMPLE")</f>
        <v>CUMPLE</v>
      </c>
      <c r="AG107" s="51" t="str">
        <f>IF($O107&gt;NORMA!$E$30,"NO CUMPLE","CUMPLE")</f>
        <v>CUMPLE</v>
      </c>
      <c r="AH107" s="51" t="str">
        <f>IF(AND($N107&gt;=NORMA!$Q$18, $N107&lt;=NORMA!$S$18),"CUMPLE","NO CUMPLE")</f>
        <v>CUMPLE</v>
      </c>
      <c r="AI107" s="51" t="str">
        <f>IF($I107&gt;NORMA!$E$32,"NO CUMPLE","CUMPLE")</f>
        <v>CUMPLE</v>
      </c>
    </row>
    <row r="108" spans="1:35" ht="14.25" customHeight="1" x14ac:dyDescent="0.35">
      <c r="A108" s="146" t="s">
        <v>76</v>
      </c>
      <c r="B108" s="147" t="s">
        <v>77</v>
      </c>
      <c r="C108" s="148">
        <v>43803</v>
      </c>
      <c r="D108" s="149">
        <v>0.41666666666666669</v>
      </c>
      <c r="E108" s="147">
        <v>2</v>
      </c>
      <c r="F108" s="147">
        <v>10</v>
      </c>
      <c r="G108" s="147">
        <v>4</v>
      </c>
      <c r="H108" s="147">
        <v>10</v>
      </c>
      <c r="I108" s="147">
        <v>0.4</v>
      </c>
      <c r="J108" s="147">
        <v>0.06</v>
      </c>
      <c r="K108" s="155">
        <v>32.6</v>
      </c>
      <c r="L108" s="159">
        <v>0.1</v>
      </c>
      <c r="M108" s="147">
        <v>8.17</v>
      </c>
      <c r="N108" s="147">
        <v>6.01</v>
      </c>
      <c r="O108" s="157">
        <v>110</v>
      </c>
      <c r="P108" s="51" t="str">
        <f>IF($M108&lt;NORMA!$E$7,"NO CUMPLE","CUMPLE")</f>
        <v>CUMPLE</v>
      </c>
      <c r="Q108" s="51" t="str">
        <f>IF($E108&gt;NORMA!$E$8,"NO CUMPLE","CUMPLE")</f>
        <v>CUMPLE</v>
      </c>
      <c r="R108" s="51" t="str">
        <f>IF($F108&gt;NORMA!$E$9,"NO CUMPLE","CUMPLE")</f>
        <v>CUMPLE</v>
      </c>
      <c r="S108" s="51" t="str">
        <f>IF($K108&gt;NORMA!$E$10,"NO CUMPLE","CUMPLE")</f>
        <v>NO CUMPLE</v>
      </c>
      <c r="T108" s="51" t="str">
        <f>IF($J108&gt;NORMA!$E$11,"NO CUMPLE","CUMPLE")</f>
        <v>CUMPLE</v>
      </c>
      <c r="U108" s="51" t="str">
        <f>IF($G108&gt;NORMA!$E$12,"NO CUMPLE","CUMPLE")</f>
        <v>CUMPLE</v>
      </c>
      <c r="V108" s="51" t="str">
        <f>IF($H108&gt;SALITRE!$H$962,"NO CUMPLE","CUMPLE")</f>
        <v>CUMPLE</v>
      </c>
      <c r="W108" s="51" t="str">
        <f>IF($O108&gt;NORMA!$E$14,"NO CUMPLE","CUMPLE")</f>
        <v>CUMPLE</v>
      </c>
      <c r="X108" s="51" t="str">
        <f>IF(AND($N108&gt;=NORMA!$Q$4, $N108&lt;=NORMA!$R$4),"CUMPLE","NO CUMPLE")</f>
        <v>CUMPLE</v>
      </c>
      <c r="Y108" s="51" t="str">
        <f>IF($I108&gt;NORMA!$E$16,"NO CUMPLE","CUMPLE")</f>
        <v>CUMPLE</v>
      </c>
      <c r="Z108" s="51" t="str">
        <f>IF($M108&lt;NORMA!$E$23,"NO CUMPLE","CUMPLE")</f>
        <v>CUMPLE</v>
      </c>
      <c r="AA108" s="51" t="str">
        <f>IF($E108&gt;NORMA!$E$24,"NO CUMPLE","CUMPLE")</f>
        <v>CUMPLE</v>
      </c>
      <c r="AB108" s="51" t="str">
        <f>IF($F108&gt;NORMA!$F$25,"NO CUMPLE","CUMPLE")</f>
        <v>CUMPLE</v>
      </c>
      <c r="AC108" s="51" t="str">
        <f>IF($K108&gt;NORMA!$E$26,"NO CUMPLE","CUMPLE")</f>
        <v>NO CUMPLE</v>
      </c>
      <c r="AD108" s="51" t="str">
        <f>IF($J108&gt;NORMA!$E$27,"NO CUMPLE","CUMPLE")</f>
        <v>CUMPLE</v>
      </c>
      <c r="AE108" s="51" t="str">
        <f>IF($G108&gt;NORMA!$E$28,"NO CUMPLE","CUMPLE")</f>
        <v>CUMPLE</v>
      </c>
      <c r="AF108" s="51" t="str">
        <f>IF($H108&gt;NORMA!$E$29,"NO CUMPLE","CUMPLE")</f>
        <v>CUMPLE</v>
      </c>
      <c r="AG108" s="51" t="str">
        <f>IF($O108&gt;NORMA!$E$30,"NO CUMPLE","CUMPLE")</f>
        <v>CUMPLE</v>
      </c>
      <c r="AH108" s="51" t="str">
        <f>IF(AND($N108&gt;=NORMA!$Q$18, $N108&lt;=NORMA!$S$18),"CUMPLE","NO CUMPLE")</f>
        <v>CUMPLE</v>
      </c>
      <c r="AI108" s="51" t="str">
        <f>IF($I108&gt;NORMA!$E$32,"NO CUMPLE","CUMPLE")</f>
        <v>CUMPLE</v>
      </c>
    </row>
    <row r="109" spans="1:35" ht="14.25" customHeight="1" x14ac:dyDescent="0.35">
      <c r="A109" s="146" t="s">
        <v>76</v>
      </c>
      <c r="B109" s="147" t="s">
        <v>77</v>
      </c>
      <c r="C109" s="148">
        <v>43838</v>
      </c>
      <c r="D109" s="149">
        <v>0.25</v>
      </c>
      <c r="E109" s="150">
        <v>2</v>
      </c>
      <c r="F109" s="150">
        <v>10</v>
      </c>
      <c r="G109" s="150">
        <v>4</v>
      </c>
      <c r="H109" s="150">
        <v>10</v>
      </c>
      <c r="I109" s="150">
        <v>0.4</v>
      </c>
      <c r="J109" s="150">
        <v>0.06</v>
      </c>
      <c r="K109" s="155">
        <v>6.13</v>
      </c>
      <c r="L109" s="159">
        <v>3.0599999999999999E-2</v>
      </c>
      <c r="M109" s="147">
        <v>8.282</v>
      </c>
      <c r="N109" s="147">
        <v>6.5936000000000003</v>
      </c>
      <c r="O109" s="153">
        <v>7</v>
      </c>
      <c r="P109" s="51" t="str">
        <f>IF($M109&lt;NORMA!$E$7,"NO CUMPLE","CUMPLE")</f>
        <v>CUMPLE</v>
      </c>
      <c r="Q109" s="51" t="str">
        <f>IF($E109&gt;NORMA!$E$8,"NO CUMPLE","CUMPLE")</f>
        <v>CUMPLE</v>
      </c>
      <c r="R109" s="51" t="str">
        <f>IF($F109&gt;NORMA!$E$9,"NO CUMPLE","CUMPLE")</f>
        <v>CUMPLE</v>
      </c>
      <c r="S109" s="51" t="str">
        <f>IF($K109&gt;NORMA!$E$10,"NO CUMPLE","CUMPLE")</f>
        <v>NO CUMPLE</v>
      </c>
      <c r="T109" s="51" t="str">
        <f>IF($J109&gt;NORMA!$E$11,"NO CUMPLE","CUMPLE")</f>
        <v>CUMPLE</v>
      </c>
      <c r="U109" s="51" t="str">
        <f>IF($G109&gt;NORMA!$E$12,"NO CUMPLE","CUMPLE")</f>
        <v>CUMPLE</v>
      </c>
      <c r="V109" s="51" t="str">
        <f>IF($H109&gt;SALITRE!$H$962,"NO CUMPLE","CUMPLE")</f>
        <v>CUMPLE</v>
      </c>
      <c r="W109" s="51" t="str">
        <f>IF($O109&gt;NORMA!$E$14,"NO CUMPLE","CUMPLE")</f>
        <v>CUMPLE</v>
      </c>
      <c r="X109" s="51" t="str">
        <f>IF(AND($N109&gt;=NORMA!$Q$4, $N109&lt;=NORMA!$R$4),"CUMPLE","NO CUMPLE")</f>
        <v>CUMPLE</v>
      </c>
      <c r="Y109" s="51" t="str">
        <f>IF($I109&gt;NORMA!$E$16,"NO CUMPLE","CUMPLE")</f>
        <v>CUMPLE</v>
      </c>
      <c r="Z109" s="51" t="str">
        <f>IF($M109&lt;NORMA!$E$23,"NO CUMPLE","CUMPLE")</f>
        <v>CUMPLE</v>
      </c>
      <c r="AA109" s="51" t="str">
        <f>IF($E109&gt;NORMA!$E$24,"NO CUMPLE","CUMPLE")</f>
        <v>CUMPLE</v>
      </c>
      <c r="AB109" s="51" t="str">
        <f>IF($F109&gt;NORMA!$F$25,"NO CUMPLE","CUMPLE")</f>
        <v>CUMPLE</v>
      </c>
      <c r="AC109" s="51" t="str">
        <f>IF($K109&gt;NORMA!$E$26,"NO CUMPLE","CUMPLE")</f>
        <v>NO CUMPLE</v>
      </c>
      <c r="AD109" s="51" t="str">
        <f>IF($J109&gt;NORMA!$E$27,"NO CUMPLE","CUMPLE")</f>
        <v>CUMPLE</v>
      </c>
      <c r="AE109" s="51" t="str">
        <f>IF($G109&gt;NORMA!$E$28,"NO CUMPLE","CUMPLE")</f>
        <v>CUMPLE</v>
      </c>
      <c r="AF109" s="51" t="str">
        <f>IF($H109&gt;NORMA!$E$29,"NO CUMPLE","CUMPLE")</f>
        <v>CUMPLE</v>
      </c>
      <c r="AG109" s="51" t="str">
        <f>IF($O109&gt;NORMA!$E$30,"NO CUMPLE","CUMPLE")</f>
        <v>CUMPLE</v>
      </c>
      <c r="AH109" s="51" t="str">
        <f>IF(AND($N109&gt;=NORMA!$Q$18, $N109&lt;=NORMA!$S$18),"CUMPLE","NO CUMPLE")</f>
        <v>CUMPLE</v>
      </c>
      <c r="AI109" s="51" t="str">
        <f>IF($I109&gt;NORMA!$E$32,"NO CUMPLE","CUMPLE")</f>
        <v>CUMPLE</v>
      </c>
    </row>
    <row r="110" spans="1:35" ht="14.25" customHeight="1" x14ac:dyDescent="0.35">
      <c r="A110" s="146" t="s">
        <v>76</v>
      </c>
      <c r="B110" s="147" t="s">
        <v>77</v>
      </c>
      <c r="C110" s="148">
        <v>43859</v>
      </c>
      <c r="D110" s="149">
        <v>0.33333333333333331</v>
      </c>
      <c r="E110" s="150">
        <v>2</v>
      </c>
      <c r="F110" s="147">
        <v>11.4</v>
      </c>
      <c r="G110" s="147">
        <v>5</v>
      </c>
      <c r="H110" s="150">
        <v>10</v>
      </c>
      <c r="I110" s="150">
        <v>0.4</v>
      </c>
      <c r="J110" s="150">
        <v>0.06</v>
      </c>
      <c r="K110" s="155">
        <v>11.5</v>
      </c>
      <c r="L110" s="159">
        <v>2.7699999999999999E-2</v>
      </c>
      <c r="M110" s="147">
        <v>8.08</v>
      </c>
      <c r="N110" s="147">
        <v>6.15</v>
      </c>
      <c r="O110" s="160">
        <v>1</v>
      </c>
      <c r="P110" s="51" t="str">
        <f>IF($M110&lt;NORMA!$E$7,"NO CUMPLE","CUMPLE")</f>
        <v>CUMPLE</v>
      </c>
      <c r="Q110" s="51" t="str">
        <f>IF($E110&gt;NORMA!$E$8,"NO CUMPLE","CUMPLE")</f>
        <v>CUMPLE</v>
      </c>
      <c r="R110" s="51" t="str">
        <f>IF($F110&gt;NORMA!$E$9,"NO CUMPLE","CUMPLE")</f>
        <v>CUMPLE</v>
      </c>
      <c r="S110" s="51" t="str">
        <f>IF($K110&gt;NORMA!$E$10,"NO CUMPLE","CUMPLE")</f>
        <v>NO CUMPLE</v>
      </c>
      <c r="T110" s="51" t="str">
        <f>IF($J110&gt;NORMA!$E$11,"NO CUMPLE","CUMPLE")</f>
        <v>CUMPLE</v>
      </c>
      <c r="U110" s="51" t="str">
        <f>IF($G110&gt;NORMA!$E$12,"NO CUMPLE","CUMPLE")</f>
        <v>CUMPLE</v>
      </c>
      <c r="V110" s="51" t="str">
        <f>IF($H110&gt;SALITRE!$H$962,"NO CUMPLE","CUMPLE")</f>
        <v>CUMPLE</v>
      </c>
      <c r="W110" s="51" t="str">
        <f>IF($O110&gt;NORMA!$E$14,"NO CUMPLE","CUMPLE")</f>
        <v>CUMPLE</v>
      </c>
      <c r="X110" s="51" t="str">
        <f>IF(AND($N110&gt;=NORMA!$Q$4, $N110&lt;=NORMA!$R$4),"CUMPLE","NO CUMPLE")</f>
        <v>CUMPLE</v>
      </c>
      <c r="Y110" s="51" t="str">
        <f>IF($I110&gt;NORMA!$E$16,"NO CUMPLE","CUMPLE")</f>
        <v>CUMPLE</v>
      </c>
      <c r="Z110" s="51" t="str">
        <f>IF($M110&lt;NORMA!$E$23,"NO CUMPLE","CUMPLE")</f>
        <v>CUMPLE</v>
      </c>
      <c r="AA110" s="51" t="str">
        <f>IF($E110&gt;NORMA!$E$24,"NO CUMPLE","CUMPLE")</f>
        <v>CUMPLE</v>
      </c>
      <c r="AB110" s="51" t="str">
        <f>IF($F110&gt;NORMA!$F$25,"NO CUMPLE","CUMPLE")</f>
        <v>NO CUMPLE</v>
      </c>
      <c r="AC110" s="51" t="str">
        <f>IF($K110&gt;NORMA!$E$26,"NO CUMPLE","CUMPLE")</f>
        <v>NO CUMPLE</v>
      </c>
      <c r="AD110" s="51" t="str">
        <f>IF($J110&gt;NORMA!$E$27,"NO CUMPLE","CUMPLE")</f>
        <v>CUMPLE</v>
      </c>
      <c r="AE110" s="51" t="str">
        <f>IF($G110&gt;NORMA!$E$28,"NO CUMPLE","CUMPLE")</f>
        <v>CUMPLE</v>
      </c>
      <c r="AF110" s="51" t="str">
        <f>IF($H110&gt;NORMA!$E$29,"NO CUMPLE","CUMPLE")</f>
        <v>CUMPLE</v>
      </c>
      <c r="AG110" s="51" t="str">
        <f>IF($O110&gt;NORMA!$E$30,"NO CUMPLE","CUMPLE")</f>
        <v>CUMPLE</v>
      </c>
      <c r="AH110" s="51" t="str">
        <f>IF(AND($N110&gt;=NORMA!$Q$18, $N110&lt;=NORMA!$S$18),"CUMPLE","NO CUMPLE")</f>
        <v>CUMPLE</v>
      </c>
      <c r="AI110" s="51" t="str">
        <f>IF($I110&gt;NORMA!$E$32,"NO CUMPLE","CUMPLE")</f>
        <v>CUMPLE</v>
      </c>
    </row>
    <row r="111" spans="1:35" ht="14.25" customHeight="1" x14ac:dyDescent="0.35">
      <c r="A111" s="146" t="s">
        <v>76</v>
      </c>
      <c r="B111" s="147" t="s">
        <v>77</v>
      </c>
      <c r="C111" s="148">
        <v>43871</v>
      </c>
      <c r="D111" s="149">
        <v>0.58333333333333337</v>
      </c>
      <c r="E111" s="150">
        <v>2</v>
      </c>
      <c r="F111" s="147">
        <v>10.5</v>
      </c>
      <c r="G111" s="150">
        <v>4</v>
      </c>
      <c r="H111" s="150">
        <v>10</v>
      </c>
      <c r="I111" s="150">
        <v>0.4</v>
      </c>
      <c r="J111" s="147">
        <v>9.2999999999999999E-2</v>
      </c>
      <c r="K111" s="155">
        <v>8.41</v>
      </c>
      <c r="L111" s="159">
        <v>1.89E-2</v>
      </c>
      <c r="M111" s="147">
        <v>7.42</v>
      </c>
      <c r="N111" s="147">
        <v>7.15</v>
      </c>
      <c r="O111" s="160">
        <v>1</v>
      </c>
      <c r="P111" s="51" t="str">
        <f>IF($M111&lt;NORMA!$E$7,"NO CUMPLE","CUMPLE")</f>
        <v>CUMPLE</v>
      </c>
      <c r="Q111" s="51" t="str">
        <f>IF($E111&gt;NORMA!$E$8,"NO CUMPLE","CUMPLE")</f>
        <v>CUMPLE</v>
      </c>
      <c r="R111" s="51" t="str">
        <f>IF($F111&gt;NORMA!$E$9,"NO CUMPLE","CUMPLE")</f>
        <v>CUMPLE</v>
      </c>
      <c r="S111" s="51" t="str">
        <f>IF($K111&gt;NORMA!$E$10,"NO CUMPLE","CUMPLE")</f>
        <v>NO CUMPLE</v>
      </c>
      <c r="T111" s="51" t="str">
        <f>IF($J111&gt;NORMA!$E$11,"NO CUMPLE","CUMPLE")</f>
        <v>CUMPLE</v>
      </c>
      <c r="U111" s="51" t="str">
        <f>IF($G111&gt;NORMA!$E$12,"NO CUMPLE","CUMPLE")</f>
        <v>CUMPLE</v>
      </c>
      <c r="V111" s="51" t="str">
        <f>IF($H111&gt;SALITRE!$H$962,"NO CUMPLE","CUMPLE")</f>
        <v>CUMPLE</v>
      </c>
      <c r="W111" s="51" t="str">
        <f>IF($O111&gt;NORMA!$E$14,"NO CUMPLE","CUMPLE")</f>
        <v>CUMPLE</v>
      </c>
      <c r="X111" s="51" t="str">
        <f>IF(AND($N111&gt;=NORMA!$Q$4, $N111&lt;=NORMA!$R$4),"CUMPLE","NO CUMPLE")</f>
        <v>CUMPLE</v>
      </c>
      <c r="Y111" s="51" t="str">
        <f>IF($I111&gt;NORMA!$E$16,"NO CUMPLE","CUMPLE")</f>
        <v>CUMPLE</v>
      </c>
      <c r="Z111" s="51" t="str">
        <f>IF($M111&lt;NORMA!$E$23,"NO CUMPLE","CUMPLE")</f>
        <v>CUMPLE</v>
      </c>
      <c r="AA111" s="51" t="str">
        <f>IF($E111&gt;NORMA!$E$24,"NO CUMPLE","CUMPLE")</f>
        <v>CUMPLE</v>
      </c>
      <c r="AB111" s="51" t="str">
        <f>IF($F111&gt;NORMA!$F$25,"NO CUMPLE","CUMPLE")</f>
        <v>NO CUMPLE</v>
      </c>
      <c r="AC111" s="51" t="str">
        <f>IF($K111&gt;NORMA!$E$26,"NO CUMPLE","CUMPLE")</f>
        <v>NO CUMPLE</v>
      </c>
      <c r="AD111" s="51" t="str">
        <f>IF($J111&gt;NORMA!$E$27,"NO CUMPLE","CUMPLE")</f>
        <v>CUMPLE</v>
      </c>
      <c r="AE111" s="51" t="str">
        <f>IF($G111&gt;NORMA!$E$28,"NO CUMPLE","CUMPLE")</f>
        <v>CUMPLE</v>
      </c>
      <c r="AF111" s="51" t="str">
        <f>IF($H111&gt;NORMA!$E$29,"NO CUMPLE","CUMPLE")</f>
        <v>CUMPLE</v>
      </c>
      <c r="AG111" s="51" t="str">
        <f>IF($O111&gt;NORMA!$E$30,"NO CUMPLE","CUMPLE")</f>
        <v>CUMPLE</v>
      </c>
      <c r="AH111" s="51" t="str">
        <f>IF(AND($N111&gt;=NORMA!$Q$18, $N111&lt;=NORMA!$S$18),"CUMPLE","NO CUMPLE")</f>
        <v>CUMPLE</v>
      </c>
      <c r="AI111" s="51" t="str">
        <f>IF($I111&gt;NORMA!$E$32,"NO CUMPLE","CUMPLE")</f>
        <v>CUMPLE</v>
      </c>
    </row>
    <row r="112" spans="1:35" ht="14.25" customHeight="1" x14ac:dyDescent="0.35">
      <c r="A112" s="146" t="s">
        <v>76</v>
      </c>
      <c r="B112" s="147" t="s">
        <v>77</v>
      </c>
      <c r="C112" s="148">
        <v>44001</v>
      </c>
      <c r="D112" s="149">
        <v>0.41666666666666669</v>
      </c>
      <c r="E112" s="150">
        <v>2</v>
      </c>
      <c r="F112" s="150">
        <v>10</v>
      </c>
      <c r="G112" s="150">
        <v>4</v>
      </c>
      <c r="H112" s="150">
        <v>10</v>
      </c>
      <c r="I112" s="150">
        <v>0.4</v>
      </c>
      <c r="J112" s="147">
        <v>0.108</v>
      </c>
      <c r="K112" s="155">
        <v>0.98</v>
      </c>
      <c r="L112" s="159">
        <v>4.2999999999999997E-2</v>
      </c>
      <c r="M112" s="147">
        <v>7.52</v>
      </c>
      <c r="N112" s="147">
        <v>6.46</v>
      </c>
      <c r="O112" s="153">
        <v>50</v>
      </c>
      <c r="P112" s="51" t="str">
        <f>IF($M112&lt;NORMA!$E$7,"NO CUMPLE","CUMPLE")</f>
        <v>CUMPLE</v>
      </c>
      <c r="Q112" s="51" t="str">
        <f>IF($E112&gt;NORMA!$E$8,"NO CUMPLE","CUMPLE")</f>
        <v>CUMPLE</v>
      </c>
      <c r="R112" s="51" t="str">
        <f>IF($F112&gt;NORMA!$E$9,"NO CUMPLE","CUMPLE")</f>
        <v>CUMPLE</v>
      </c>
      <c r="S112" s="51" t="str">
        <f>IF($K112&gt;NORMA!$E$10,"NO CUMPLE","CUMPLE")</f>
        <v>CUMPLE</v>
      </c>
      <c r="T112" s="51" t="str">
        <f>IF($J112&gt;NORMA!$E$11,"NO CUMPLE","CUMPLE")</f>
        <v>CUMPLE</v>
      </c>
      <c r="U112" s="51" t="str">
        <f>IF($G112&gt;NORMA!$E$12,"NO CUMPLE","CUMPLE")</f>
        <v>CUMPLE</v>
      </c>
      <c r="V112" s="51" t="str">
        <f>IF($H112&gt;SALITRE!$H$962,"NO CUMPLE","CUMPLE")</f>
        <v>CUMPLE</v>
      </c>
      <c r="W112" s="51" t="str">
        <f>IF($O112&gt;NORMA!$E$14,"NO CUMPLE","CUMPLE")</f>
        <v>CUMPLE</v>
      </c>
      <c r="X112" s="51" t="str">
        <f>IF(AND($N112&gt;=NORMA!$Q$4, $N112&lt;=NORMA!$R$4),"CUMPLE","NO CUMPLE")</f>
        <v>CUMPLE</v>
      </c>
      <c r="Y112" s="51" t="str">
        <f>IF($I112&gt;NORMA!$E$16,"NO CUMPLE","CUMPLE")</f>
        <v>CUMPLE</v>
      </c>
      <c r="Z112" s="51" t="str">
        <f>IF($M112&lt;NORMA!$E$23,"NO CUMPLE","CUMPLE")</f>
        <v>CUMPLE</v>
      </c>
      <c r="AA112" s="51" t="str">
        <f>IF($E112&gt;NORMA!$E$24,"NO CUMPLE","CUMPLE")</f>
        <v>CUMPLE</v>
      </c>
      <c r="AB112" s="51" t="str">
        <f>IF($F112&gt;NORMA!$F$25,"NO CUMPLE","CUMPLE")</f>
        <v>CUMPLE</v>
      </c>
      <c r="AC112" s="51" t="str">
        <f>IF($K112&gt;NORMA!$E$26,"NO CUMPLE","CUMPLE")</f>
        <v>CUMPLE</v>
      </c>
      <c r="AD112" s="51" t="str">
        <f>IF($J112&gt;NORMA!$E$27,"NO CUMPLE","CUMPLE")</f>
        <v>CUMPLE</v>
      </c>
      <c r="AE112" s="51" t="str">
        <f>IF($G112&gt;NORMA!$E$28,"NO CUMPLE","CUMPLE")</f>
        <v>CUMPLE</v>
      </c>
      <c r="AF112" s="51" t="str">
        <f>IF($H112&gt;NORMA!$E$29,"NO CUMPLE","CUMPLE")</f>
        <v>CUMPLE</v>
      </c>
      <c r="AG112" s="51" t="str">
        <f>IF($O112&gt;NORMA!$E$30,"NO CUMPLE","CUMPLE")</f>
        <v>CUMPLE</v>
      </c>
      <c r="AH112" s="51" t="str">
        <f>IF(AND($N112&gt;=NORMA!$Q$18, $N112&lt;=NORMA!$S$18),"CUMPLE","NO CUMPLE")</f>
        <v>CUMPLE</v>
      </c>
      <c r="AI112" s="51" t="str">
        <f>IF($I112&gt;NORMA!$E$32,"NO CUMPLE","CUMPLE")</f>
        <v>CUMPLE</v>
      </c>
    </row>
    <row r="113" spans="1:35" ht="14.25" customHeight="1" x14ac:dyDescent="0.35">
      <c r="A113" s="146" t="s">
        <v>76</v>
      </c>
      <c r="B113" s="147" t="s">
        <v>77</v>
      </c>
      <c r="C113" s="148">
        <v>44013</v>
      </c>
      <c r="D113" s="149">
        <v>0.5</v>
      </c>
      <c r="E113" s="150">
        <v>2</v>
      </c>
      <c r="F113" s="150">
        <v>10</v>
      </c>
      <c r="G113" s="150">
        <v>4</v>
      </c>
      <c r="H113" s="150">
        <v>10</v>
      </c>
      <c r="I113" s="150">
        <v>0.4</v>
      </c>
      <c r="J113" s="147">
        <v>9.5000000000000001E-2</v>
      </c>
      <c r="K113" s="155">
        <v>1.07</v>
      </c>
      <c r="L113" s="159">
        <v>1.3599999999999999E-2</v>
      </c>
      <c r="M113" s="147">
        <v>7.77</v>
      </c>
      <c r="N113" s="147">
        <v>6.81</v>
      </c>
      <c r="O113" s="153">
        <v>70</v>
      </c>
      <c r="P113" s="51" t="str">
        <f>IF($M113&lt;NORMA!$E$7,"NO CUMPLE","CUMPLE")</f>
        <v>CUMPLE</v>
      </c>
      <c r="Q113" s="51" t="str">
        <f>IF($E113&gt;NORMA!$E$8,"NO CUMPLE","CUMPLE")</f>
        <v>CUMPLE</v>
      </c>
      <c r="R113" s="51" t="str">
        <f>IF($F113&gt;NORMA!$E$9,"NO CUMPLE","CUMPLE")</f>
        <v>CUMPLE</v>
      </c>
      <c r="S113" s="51" t="str">
        <f>IF($K113&gt;NORMA!$E$10,"NO CUMPLE","CUMPLE")</f>
        <v>CUMPLE</v>
      </c>
      <c r="T113" s="51" t="str">
        <f>IF($J113&gt;NORMA!$E$11,"NO CUMPLE","CUMPLE")</f>
        <v>CUMPLE</v>
      </c>
      <c r="U113" s="51" t="str">
        <f>IF($G113&gt;NORMA!$E$12,"NO CUMPLE","CUMPLE")</f>
        <v>CUMPLE</v>
      </c>
      <c r="V113" s="51" t="str">
        <f>IF($H113&gt;SALITRE!$H$962,"NO CUMPLE","CUMPLE")</f>
        <v>CUMPLE</v>
      </c>
      <c r="W113" s="51" t="str">
        <f>IF($O113&gt;NORMA!$E$14,"NO CUMPLE","CUMPLE")</f>
        <v>CUMPLE</v>
      </c>
      <c r="X113" s="51" t="str">
        <f>IF(AND($N113&gt;=NORMA!$Q$4, $N113&lt;=NORMA!$R$4),"CUMPLE","NO CUMPLE")</f>
        <v>CUMPLE</v>
      </c>
      <c r="Y113" s="51" t="str">
        <f>IF($I113&gt;NORMA!$E$16,"NO CUMPLE","CUMPLE")</f>
        <v>CUMPLE</v>
      </c>
      <c r="Z113" s="51" t="str">
        <f>IF($M113&lt;NORMA!$E$23,"NO CUMPLE","CUMPLE")</f>
        <v>CUMPLE</v>
      </c>
      <c r="AA113" s="51" t="str">
        <f>IF($E113&gt;NORMA!$E$24,"NO CUMPLE","CUMPLE")</f>
        <v>CUMPLE</v>
      </c>
      <c r="AB113" s="51" t="str">
        <f>IF($F113&gt;NORMA!$F$25,"NO CUMPLE","CUMPLE")</f>
        <v>CUMPLE</v>
      </c>
      <c r="AC113" s="51" t="str">
        <f>IF($K113&gt;NORMA!$E$26,"NO CUMPLE","CUMPLE")</f>
        <v>CUMPLE</v>
      </c>
      <c r="AD113" s="51" t="str">
        <f>IF($J113&gt;NORMA!$E$27,"NO CUMPLE","CUMPLE")</f>
        <v>CUMPLE</v>
      </c>
      <c r="AE113" s="51" t="str">
        <f>IF($G113&gt;NORMA!$E$28,"NO CUMPLE","CUMPLE")</f>
        <v>CUMPLE</v>
      </c>
      <c r="AF113" s="51" t="str">
        <f>IF($H113&gt;NORMA!$E$29,"NO CUMPLE","CUMPLE")</f>
        <v>CUMPLE</v>
      </c>
      <c r="AG113" s="51" t="str">
        <f>IF($O113&gt;NORMA!$E$30,"NO CUMPLE","CUMPLE")</f>
        <v>CUMPLE</v>
      </c>
      <c r="AH113" s="51" t="str">
        <f>IF(AND($N113&gt;=NORMA!$Q$18, $N113&lt;=NORMA!$S$18),"CUMPLE","NO CUMPLE")</f>
        <v>CUMPLE</v>
      </c>
      <c r="AI113" s="51" t="str">
        <f>IF($I113&gt;NORMA!$E$32,"NO CUMPLE","CUMPLE")</f>
        <v>CUMPLE</v>
      </c>
    </row>
    <row r="114" spans="1:35" ht="14.25" customHeight="1" x14ac:dyDescent="0.35">
      <c r="A114" s="146" t="s">
        <v>76</v>
      </c>
      <c r="B114" s="147" t="s">
        <v>77</v>
      </c>
      <c r="C114" s="148">
        <v>44074</v>
      </c>
      <c r="D114" s="149">
        <v>0.66666666666666663</v>
      </c>
      <c r="E114" s="147">
        <v>3.3</v>
      </c>
      <c r="F114" s="147">
        <v>11.8</v>
      </c>
      <c r="G114" s="147">
        <v>12.5</v>
      </c>
      <c r="H114" s="150">
        <v>10</v>
      </c>
      <c r="I114" s="150">
        <v>0.4</v>
      </c>
      <c r="J114" s="147">
        <v>0.193</v>
      </c>
      <c r="K114" s="155">
        <v>5.0999999999999996</v>
      </c>
      <c r="L114" s="159">
        <v>2.1000000000000001E-2</v>
      </c>
      <c r="M114" s="147">
        <v>5.78</v>
      </c>
      <c r="N114" s="147">
        <v>6.9</v>
      </c>
      <c r="O114" s="153">
        <v>1104</v>
      </c>
      <c r="P114" s="51" t="str">
        <f>IF($M114&lt;NORMA!$E$7,"NO CUMPLE","CUMPLE")</f>
        <v>NO CUMPLE</v>
      </c>
      <c r="Q114" s="51" t="str">
        <f>IF($E114&gt;NORMA!$E$8,"NO CUMPLE","CUMPLE")</f>
        <v>CUMPLE</v>
      </c>
      <c r="R114" s="51" t="str">
        <f>IF($F114&gt;NORMA!$E$9,"NO CUMPLE","CUMPLE")</f>
        <v>CUMPLE</v>
      </c>
      <c r="S114" s="51" t="str">
        <f>IF($K114&gt;NORMA!$E$10,"NO CUMPLE","CUMPLE")</f>
        <v>NO CUMPLE</v>
      </c>
      <c r="T114" s="51" t="str">
        <f>IF($J114&gt;NORMA!$E$11,"NO CUMPLE","CUMPLE")</f>
        <v>CUMPLE</v>
      </c>
      <c r="U114" s="51" t="str">
        <f>IF($G114&gt;NORMA!$E$12,"NO CUMPLE","CUMPLE")</f>
        <v>NO CUMPLE</v>
      </c>
      <c r="V114" s="51" t="str">
        <f>IF($H114&gt;SALITRE!$H$962,"NO CUMPLE","CUMPLE")</f>
        <v>CUMPLE</v>
      </c>
      <c r="W114" s="51" t="str">
        <f>IF($O114&gt;NORMA!$E$14,"NO CUMPLE","CUMPLE")</f>
        <v>CUMPLE</v>
      </c>
      <c r="X114" s="51" t="str">
        <f>IF(AND($N114&gt;=NORMA!$Q$4, $N114&lt;=NORMA!$R$4),"CUMPLE","NO CUMPLE")</f>
        <v>CUMPLE</v>
      </c>
      <c r="Y114" s="51" t="str">
        <f>IF($I114&gt;NORMA!$E$16,"NO CUMPLE","CUMPLE")</f>
        <v>CUMPLE</v>
      </c>
      <c r="Z114" s="51" t="str">
        <f>IF($M114&lt;NORMA!$E$23,"NO CUMPLE","CUMPLE")</f>
        <v>NO CUMPLE</v>
      </c>
      <c r="AA114" s="51" t="str">
        <f>IF($E114&gt;NORMA!$E$24,"NO CUMPLE","CUMPLE")</f>
        <v>NO CUMPLE</v>
      </c>
      <c r="AB114" s="51" t="str">
        <f>IF($F114&gt;NORMA!$F$25,"NO CUMPLE","CUMPLE")</f>
        <v>NO CUMPLE</v>
      </c>
      <c r="AC114" s="51" t="str">
        <f>IF($K114&gt;NORMA!$E$26,"NO CUMPLE","CUMPLE")</f>
        <v>NO CUMPLE</v>
      </c>
      <c r="AD114" s="51" t="str">
        <f>IF($J114&gt;NORMA!$E$27,"NO CUMPLE","CUMPLE")</f>
        <v>CUMPLE</v>
      </c>
      <c r="AE114" s="51" t="str">
        <f>IF($G114&gt;NORMA!$E$28,"NO CUMPLE","CUMPLE")</f>
        <v>NO CUMPLE</v>
      </c>
      <c r="AF114" s="51" t="str">
        <f>IF($H114&gt;NORMA!$E$29,"NO CUMPLE","CUMPLE")</f>
        <v>CUMPLE</v>
      </c>
      <c r="AG114" s="51" t="str">
        <f>IF($O114&gt;NORMA!$E$30,"NO CUMPLE","CUMPLE")</f>
        <v>CUMPLE</v>
      </c>
      <c r="AH114" s="51" t="str">
        <f>IF(AND($N114&gt;=NORMA!$Q$18, $N114&lt;=NORMA!$S$18),"CUMPLE","NO CUMPLE")</f>
        <v>CUMPLE</v>
      </c>
      <c r="AI114" s="51" t="str">
        <f>IF($I114&gt;NORMA!$E$32,"NO CUMPLE","CUMPLE")</f>
        <v>CUMPLE</v>
      </c>
    </row>
    <row r="115" spans="1:35" ht="14.25" customHeight="1" x14ac:dyDescent="0.35">
      <c r="A115" s="146" t="s">
        <v>78</v>
      </c>
      <c r="B115" s="147" t="s">
        <v>79</v>
      </c>
      <c r="C115" s="148">
        <v>40135</v>
      </c>
      <c r="D115" s="149">
        <v>0.32291666666666669</v>
      </c>
      <c r="E115" s="147">
        <v>6</v>
      </c>
      <c r="F115" s="147">
        <v>30.5</v>
      </c>
      <c r="G115" s="147">
        <v>13.44</v>
      </c>
      <c r="H115" s="150">
        <v>3.6</v>
      </c>
      <c r="I115" s="147">
        <v>0.15</v>
      </c>
      <c r="J115" s="147">
        <v>0.43</v>
      </c>
      <c r="K115" s="155">
        <v>1.3</v>
      </c>
      <c r="L115" s="159">
        <v>7.0999999999999994E-2</v>
      </c>
      <c r="M115" s="147">
        <v>7.4</v>
      </c>
      <c r="N115" s="147">
        <v>7.23</v>
      </c>
      <c r="O115" s="153">
        <v>2100</v>
      </c>
      <c r="P115" s="51" t="str">
        <f>IF($M115&lt;NORMA!$F$7,"NO CUMPLE","CUMPLE")</f>
        <v>CUMPLE</v>
      </c>
      <c r="Q115" s="51" t="str">
        <f>IF($E115&gt;NORMA!$F$8,"NO CUMPLE","CUMPLE")</f>
        <v>CUMPLE</v>
      </c>
      <c r="R115" s="51" t="str">
        <f>IF($F115&gt;NORMA!$F$9,"NO CUMPLE","CUMPLE")</f>
        <v>CUMPLE</v>
      </c>
      <c r="S115" s="51" t="str">
        <f>IF($K115&gt;NORMA!$F$10,"NO CUMPLE","CUMPLE")</f>
        <v>CUMPLE</v>
      </c>
      <c r="T115" s="51" t="str">
        <f>IF($J115&gt;NORMA!$F$11,"NO CUMPLE","CUMPLE")</f>
        <v>CUMPLE</v>
      </c>
      <c r="U115" s="51" t="str">
        <f>IF($G115&gt;NORMA!$F$12,"NO CUMPLE","CUMPLE")</f>
        <v>CUMPLE</v>
      </c>
      <c r="V115" s="51" t="str">
        <f>IF($H115&gt;SALITRE!$H$967,"NO CUMPLE","CUMPLE")</f>
        <v>CUMPLE</v>
      </c>
      <c r="W115" s="51" t="str">
        <f>IF($O115&gt;NORMA!$F$14,"NO CUMPLE","CUMPLE")</f>
        <v>CUMPLE</v>
      </c>
      <c r="X115" s="51" t="str">
        <f>IF(AND($N115&gt;=NORMA!$Q$4, $N115&lt;=NORMA!$R$4),"CUMPLE","NO CUMPLE")</f>
        <v>CUMPLE</v>
      </c>
      <c r="Y115" s="51" t="str">
        <f>IF($I115&gt;NORMA!$F$16,"NO CUMPLE","CUMPLE")</f>
        <v>CUMPLE</v>
      </c>
      <c r="Z115" s="51" t="str">
        <f>IF($M115&lt;NORMA!$E$23,"NO CUMPLE","CUMPLE")</f>
        <v>CUMPLE</v>
      </c>
      <c r="AA115" s="51" t="str">
        <f>IF($E115&gt;NORMA!$E$24,"NO CUMPLE","CUMPLE")</f>
        <v>NO CUMPLE</v>
      </c>
      <c r="AB115" s="51" t="str">
        <f>IF($F115&gt;NORMA!$F$25,"NO CUMPLE","CUMPLE")</f>
        <v>NO CUMPLE</v>
      </c>
      <c r="AC115" s="51" t="str">
        <f>IF($K115&gt;NORMA!$E$26,"NO CUMPLE","CUMPLE")</f>
        <v>CUMPLE</v>
      </c>
      <c r="AD115" s="51" t="str">
        <f>IF($J115&gt;NORMA!$E$27,"NO CUMPLE","CUMPLE")</f>
        <v>NO CUMPLE</v>
      </c>
      <c r="AE115" s="51" t="str">
        <f>IF($G115&gt;NORMA!$F$28,"NO CUMPLE","CUMPLE")</f>
        <v>CUMPLE</v>
      </c>
      <c r="AF115" s="51" t="str">
        <f>IF($H115&gt;NORMA!$E$29,"NO CUMPLE","CUMPLE")</f>
        <v>CUMPLE</v>
      </c>
      <c r="AG115" s="51" t="str">
        <f>IF($O115&gt;NORMA!$E$30,"NO CUMPLE","CUMPLE")</f>
        <v>CUMPLE</v>
      </c>
      <c r="AH115" s="51" t="str">
        <f>IF(AND($N115&gt;=NORMA!$R$18, $N115&lt;=NORMA!$S$18),"CUMPLE","NO CUMPLE")</f>
        <v>CUMPLE</v>
      </c>
      <c r="AI115" s="51" t="str">
        <f>IF($I115&gt;NORMA!$F$32,"NO CUMPLE","CUMPLE")</f>
        <v>CUMPLE</v>
      </c>
    </row>
    <row r="116" spans="1:35" ht="14.25" customHeight="1" x14ac:dyDescent="0.35">
      <c r="A116" s="146" t="s">
        <v>78</v>
      </c>
      <c r="B116" s="147" t="s">
        <v>79</v>
      </c>
      <c r="C116" s="148">
        <v>40135</v>
      </c>
      <c r="D116" s="149">
        <v>0.40625</v>
      </c>
      <c r="E116" s="147">
        <v>8</v>
      </c>
      <c r="F116" s="147">
        <v>26.2</v>
      </c>
      <c r="G116" s="147">
        <v>21</v>
      </c>
      <c r="H116" s="150">
        <v>3.6</v>
      </c>
      <c r="I116" s="147">
        <v>0.15</v>
      </c>
      <c r="J116" s="147">
        <v>0.2</v>
      </c>
      <c r="K116" s="161">
        <v>3.4</v>
      </c>
      <c r="L116" s="159">
        <v>9.1999999999999998E-2</v>
      </c>
      <c r="M116" s="147">
        <v>7.2</v>
      </c>
      <c r="N116" s="147">
        <v>7.29</v>
      </c>
      <c r="O116" s="153">
        <v>7500</v>
      </c>
      <c r="P116" s="51" t="str">
        <f>IF($M116&lt;NORMA!$F$7,"NO CUMPLE","CUMPLE")</f>
        <v>CUMPLE</v>
      </c>
      <c r="Q116" s="51" t="str">
        <f>IF($E116&gt;NORMA!$F$8,"NO CUMPLE","CUMPLE")</f>
        <v>CUMPLE</v>
      </c>
      <c r="R116" s="51" t="str">
        <f>IF($F116&gt;NORMA!$F$9,"NO CUMPLE","CUMPLE")</f>
        <v>CUMPLE</v>
      </c>
      <c r="S116" s="51" t="str">
        <f>IF($K116&gt;NORMA!$F$10,"NO CUMPLE","CUMPLE")</f>
        <v>CUMPLE</v>
      </c>
      <c r="T116" s="51" t="str">
        <f>IF($J116&gt;NORMA!$F$11,"NO CUMPLE","CUMPLE")</f>
        <v>CUMPLE</v>
      </c>
      <c r="U116" s="51" t="str">
        <f>IF($G116&gt;NORMA!$F$12,"NO CUMPLE","CUMPLE")</f>
        <v>CUMPLE</v>
      </c>
      <c r="V116" s="51" t="str">
        <f>IF($H116&gt;SALITRE!$H$967,"NO CUMPLE","CUMPLE")</f>
        <v>CUMPLE</v>
      </c>
      <c r="W116" s="51" t="str">
        <f>IF($O116&gt;NORMA!$F$14,"NO CUMPLE","CUMPLE")</f>
        <v>CUMPLE</v>
      </c>
      <c r="X116" s="51" t="str">
        <f>IF(AND($N116&gt;=NORMA!$Q$4, $N116&lt;=NORMA!$R$4),"CUMPLE","NO CUMPLE")</f>
        <v>CUMPLE</v>
      </c>
      <c r="Y116" s="51" t="str">
        <f>IF($I116&gt;NORMA!$F$16,"NO CUMPLE","CUMPLE")</f>
        <v>CUMPLE</v>
      </c>
      <c r="Z116" s="51" t="str">
        <f>IF($M116&lt;NORMA!$E$23,"NO CUMPLE","CUMPLE")</f>
        <v>CUMPLE</v>
      </c>
      <c r="AA116" s="51" t="str">
        <f>IF($E116&gt;NORMA!$E$24,"NO CUMPLE","CUMPLE")</f>
        <v>NO CUMPLE</v>
      </c>
      <c r="AB116" s="51" t="str">
        <f>IF($F116&gt;NORMA!$F$25,"NO CUMPLE","CUMPLE")</f>
        <v>NO CUMPLE</v>
      </c>
      <c r="AC116" s="51" t="str">
        <f>IF($K116&gt;NORMA!$E$26,"NO CUMPLE","CUMPLE")</f>
        <v>NO CUMPLE</v>
      </c>
      <c r="AD116" s="51" t="str">
        <f>IF($J116&gt;NORMA!$E$27,"NO CUMPLE","CUMPLE")</f>
        <v>CUMPLE</v>
      </c>
      <c r="AE116" s="51" t="str">
        <f>IF($G116&gt;NORMA!$F$28,"NO CUMPLE","CUMPLE")</f>
        <v>CUMPLE</v>
      </c>
      <c r="AF116" s="51" t="str">
        <f>IF($H116&gt;NORMA!$E$29,"NO CUMPLE","CUMPLE")</f>
        <v>CUMPLE</v>
      </c>
      <c r="AG116" s="51" t="str">
        <f>IF($O116&gt;NORMA!$E$30,"NO CUMPLE","CUMPLE")</f>
        <v>CUMPLE</v>
      </c>
      <c r="AH116" s="51" t="str">
        <f>IF(AND($N116&gt;=NORMA!$R$18, $N116&lt;=NORMA!$S$18),"CUMPLE","NO CUMPLE")</f>
        <v>CUMPLE</v>
      </c>
      <c r="AI116" s="51" t="str">
        <f>IF($I116&gt;NORMA!$F$32,"NO CUMPLE","CUMPLE")</f>
        <v>CUMPLE</v>
      </c>
    </row>
    <row r="117" spans="1:35" ht="14.25" customHeight="1" x14ac:dyDescent="0.35">
      <c r="A117" s="146" t="s">
        <v>78</v>
      </c>
      <c r="B117" s="147" t="s">
        <v>79</v>
      </c>
      <c r="C117" s="148">
        <v>40135</v>
      </c>
      <c r="D117" s="149">
        <v>0.48958333333333331</v>
      </c>
      <c r="E117" s="147">
        <v>13</v>
      </c>
      <c r="F117" s="147">
        <v>25.2</v>
      </c>
      <c r="G117" s="147">
        <v>15</v>
      </c>
      <c r="H117" s="150">
        <v>3.6</v>
      </c>
      <c r="I117" s="147">
        <v>0.15</v>
      </c>
      <c r="J117" s="147">
        <v>0.3</v>
      </c>
      <c r="K117" s="162">
        <v>1.1000000000000001</v>
      </c>
      <c r="L117" s="159">
        <v>9.1999999999999998E-2</v>
      </c>
      <c r="M117" s="147">
        <v>6.6</v>
      </c>
      <c r="N117" s="147">
        <v>7.22</v>
      </c>
      <c r="O117" s="153">
        <v>9300</v>
      </c>
      <c r="P117" s="51" t="str">
        <f>IF($M117&lt;NORMA!$F$7,"NO CUMPLE","CUMPLE")</f>
        <v>CUMPLE</v>
      </c>
      <c r="Q117" s="51" t="str">
        <f>IF($E117&gt;NORMA!$F$8,"NO CUMPLE","CUMPLE")</f>
        <v>CUMPLE</v>
      </c>
      <c r="R117" s="51" t="str">
        <f>IF($F117&gt;NORMA!$F$9,"NO CUMPLE","CUMPLE")</f>
        <v>CUMPLE</v>
      </c>
      <c r="S117" s="51" t="str">
        <f>IF($K117&gt;NORMA!$F$10,"NO CUMPLE","CUMPLE")</f>
        <v>CUMPLE</v>
      </c>
      <c r="T117" s="51" t="str">
        <f>IF($J117&gt;NORMA!$F$11,"NO CUMPLE","CUMPLE")</f>
        <v>CUMPLE</v>
      </c>
      <c r="U117" s="51" t="str">
        <f>IF($G117&gt;NORMA!$F$12,"NO CUMPLE","CUMPLE")</f>
        <v>CUMPLE</v>
      </c>
      <c r="V117" s="51" t="str">
        <f>IF($H117&gt;SALITRE!$H$967,"NO CUMPLE","CUMPLE")</f>
        <v>CUMPLE</v>
      </c>
      <c r="W117" s="51" t="str">
        <f>IF($O117&gt;NORMA!$F$14,"NO CUMPLE","CUMPLE")</f>
        <v>CUMPLE</v>
      </c>
      <c r="X117" s="51" t="str">
        <f>IF(AND($N117&gt;=NORMA!$Q$4, $N117&lt;=NORMA!$R$4),"CUMPLE","NO CUMPLE")</f>
        <v>CUMPLE</v>
      </c>
      <c r="Y117" s="51" t="str">
        <f>IF($I117&gt;NORMA!$F$16,"NO CUMPLE","CUMPLE")</f>
        <v>CUMPLE</v>
      </c>
      <c r="Z117" s="51" t="str">
        <f>IF($M117&lt;NORMA!$E$23,"NO CUMPLE","CUMPLE")</f>
        <v>NO CUMPLE</v>
      </c>
      <c r="AA117" s="51" t="str">
        <f>IF($E117&gt;NORMA!$E$24,"NO CUMPLE","CUMPLE")</f>
        <v>NO CUMPLE</v>
      </c>
      <c r="AB117" s="51" t="str">
        <f>IF($F117&gt;NORMA!$F$25,"NO CUMPLE","CUMPLE")</f>
        <v>NO CUMPLE</v>
      </c>
      <c r="AC117" s="51" t="str">
        <f>IF($K117&gt;NORMA!$E$26,"NO CUMPLE","CUMPLE")</f>
        <v>CUMPLE</v>
      </c>
      <c r="AD117" s="51" t="str">
        <f>IF($J117&gt;NORMA!$E$27,"NO CUMPLE","CUMPLE")</f>
        <v>CUMPLE</v>
      </c>
      <c r="AE117" s="51" t="str">
        <f>IF($G117&gt;NORMA!$F$28,"NO CUMPLE","CUMPLE")</f>
        <v>CUMPLE</v>
      </c>
      <c r="AF117" s="51" t="str">
        <f>IF($H117&gt;NORMA!$E$29,"NO CUMPLE","CUMPLE")</f>
        <v>CUMPLE</v>
      </c>
      <c r="AG117" s="51" t="str">
        <f>IF($O117&gt;NORMA!$E$30,"NO CUMPLE","CUMPLE")</f>
        <v>CUMPLE</v>
      </c>
      <c r="AH117" s="51" t="str">
        <f>IF(AND($N117&gt;=NORMA!$R$18, $N117&lt;=NORMA!$S$18),"CUMPLE","NO CUMPLE")</f>
        <v>CUMPLE</v>
      </c>
      <c r="AI117" s="51" t="str">
        <f>IF($I117&gt;NORMA!$F$32,"NO CUMPLE","CUMPLE")</f>
        <v>CUMPLE</v>
      </c>
    </row>
    <row r="118" spans="1:35" ht="14.25" customHeight="1" x14ac:dyDescent="0.35">
      <c r="A118" s="146" t="s">
        <v>78</v>
      </c>
      <c r="B118" s="147" t="s">
        <v>79</v>
      </c>
      <c r="C118" s="148">
        <v>40140</v>
      </c>
      <c r="D118" s="149">
        <v>0.35416666666666669</v>
      </c>
      <c r="E118" s="147">
        <v>2</v>
      </c>
      <c r="F118" s="147">
        <v>8.9</v>
      </c>
      <c r="G118" s="147">
        <v>7</v>
      </c>
      <c r="H118" s="150">
        <v>3.6</v>
      </c>
      <c r="I118" s="147">
        <v>0.22</v>
      </c>
      <c r="J118" s="147">
        <v>0.13</v>
      </c>
      <c r="K118" s="162">
        <v>1.1000000000000001</v>
      </c>
      <c r="L118" s="159">
        <v>3.7100000000000001E-2</v>
      </c>
      <c r="M118" s="147">
        <v>0.4</v>
      </c>
      <c r="N118" s="147">
        <v>6.7</v>
      </c>
      <c r="O118" s="153">
        <v>30</v>
      </c>
      <c r="P118" s="51" t="str">
        <f>IF($M118&lt;NORMA!$F$7,"NO CUMPLE","CUMPLE")</f>
        <v>NO CUMPLE</v>
      </c>
      <c r="Q118" s="51" t="str">
        <f>IF($E118&gt;NORMA!$F$8,"NO CUMPLE","CUMPLE")</f>
        <v>CUMPLE</v>
      </c>
      <c r="R118" s="51" t="str">
        <f>IF($F118&gt;NORMA!$F$9,"NO CUMPLE","CUMPLE")</f>
        <v>CUMPLE</v>
      </c>
      <c r="S118" s="51" t="str">
        <f>IF($K118&gt;NORMA!$F$10,"NO CUMPLE","CUMPLE")</f>
        <v>CUMPLE</v>
      </c>
      <c r="T118" s="51" t="str">
        <f>IF($J118&gt;NORMA!$F$11,"NO CUMPLE","CUMPLE")</f>
        <v>CUMPLE</v>
      </c>
      <c r="U118" s="51" t="str">
        <f>IF($G118&gt;NORMA!$F$12,"NO CUMPLE","CUMPLE")</f>
        <v>CUMPLE</v>
      </c>
      <c r="V118" s="51" t="str">
        <f>IF($H118&gt;SALITRE!$H$967,"NO CUMPLE","CUMPLE")</f>
        <v>CUMPLE</v>
      </c>
      <c r="W118" s="51" t="str">
        <f>IF($O118&gt;NORMA!$F$14,"NO CUMPLE","CUMPLE")</f>
        <v>CUMPLE</v>
      </c>
      <c r="X118" s="51" t="str">
        <f>IF(AND($N118&gt;=NORMA!$Q$4, $N118&lt;=NORMA!$R$4),"CUMPLE","NO CUMPLE")</f>
        <v>CUMPLE</v>
      </c>
      <c r="Y118" s="51" t="str">
        <f>IF($I118&gt;NORMA!$F$16,"NO CUMPLE","CUMPLE")</f>
        <v>CUMPLE</v>
      </c>
      <c r="Z118" s="51" t="str">
        <f>IF($M118&lt;NORMA!$E$23,"NO CUMPLE","CUMPLE")</f>
        <v>NO CUMPLE</v>
      </c>
      <c r="AA118" s="51" t="str">
        <f>IF($E118&gt;NORMA!$E$24,"NO CUMPLE","CUMPLE")</f>
        <v>CUMPLE</v>
      </c>
      <c r="AB118" s="51" t="str">
        <f>IF($F118&gt;NORMA!$F$25,"NO CUMPLE","CUMPLE")</f>
        <v>CUMPLE</v>
      </c>
      <c r="AC118" s="51" t="str">
        <f>IF($K118&gt;NORMA!$E$26,"NO CUMPLE","CUMPLE")</f>
        <v>CUMPLE</v>
      </c>
      <c r="AD118" s="51" t="str">
        <f>IF($J118&gt;NORMA!$E$27,"NO CUMPLE","CUMPLE")</f>
        <v>CUMPLE</v>
      </c>
      <c r="AE118" s="51" t="str">
        <f>IF($G118&gt;NORMA!$F$28,"NO CUMPLE","CUMPLE")</f>
        <v>CUMPLE</v>
      </c>
      <c r="AF118" s="51" t="str">
        <f>IF($H118&gt;NORMA!$E$29,"NO CUMPLE","CUMPLE")</f>
        <v>CUMPLE</v>
      </c>
      <c r="AG118" s="51" t="str">
        <f>IF($O118&gt;NORMA!$E$30,"NO CUMPLE","CUMPLE")</f>
        <v>CUMPLE</v>
      </c>
      <c r="AH118" s="51" t="str">
        <f>IF(AND($N118&gt;=NORMA!$R$18, $N118&lt;=NORMA!$S$18),"CUMPLE","NO CUMPLE")</f>
        <v>CUMPLE</v>
      </c>
      <c r="AI118" s="51" t="str">
        <f>IF($I118&gt;NORMA!$F$32,"NO CUMPLE","CUMPLE")</f>
        <v>CUMPLE</v>
      </c>
    </row>
    <row r="119" spans="1:35" ht="14.25" customHeight="1" x14ac:dyDescent="0.35">
      <c r="A119" s="146" t="s">
        <v>78</v>
      </c>
      <c r="B119" s="147" t="s">
        <v>79</v>
      </c>
      <c r="C119" s="148">
        <v>40140</v>
      </c>
      <c r="D119" s="149">
        <v>0.44791666666666669</v>
      </c>
      <c r="E119" s="147">
        <v>3.2</v>
      </c>
      <c r="F119" s="147">
        <v>13.8</v>
      </c>
      <c r="G119" s="147">
        <v>8</v>
      </c>
      <c r="H119" s="147">
        <v>3.7</v>
      </c>
      <c r="I119" s="147">
        <v>0.04</v>
      </c>
      <c r="J119" s="147">
        <v>0.32</v>
      </c>
      <c r="K119" s="162">
        <v>1.1000000000000001</v>
      </c>
      <c r="L119" s="159">
        <v>4.0300000000000002E-2</v>
      </c>
      <c r="M119" s="147">
        <v>4.7</v>
      </c>
      <c r="N119" s="147">
        <v>6.39</v>
      </c>
      <c r="O119" s="153">
        <v>40000</v>
      </c>
      <c r="P119" s="51" t="str">
        <f>IF($M119&lt;NORMA!$F$7,"NO CUMPLE","CUMPLE")</f>
        <v>CUMPLE</v>
      </c>
      <c r="Q119" s="51" t="str">
        <f>IF($E119&gt;NORMA!$F$8,"NO CUMPLE","CUMPLE")</f>
        <v>CUMPLE</v>
      </c>
      <c r="R119" s="51" t="str">
        <f>IF($F119&gt;NORMA!$F$9,"NO CUMPLE","CUMPLE")</f>
        <v>CUMPLE</v>
      </c>
      <c r="S119" s="51" t="str">
        <f>IF($K119&gt;NORMA!$F$10,"NO CUMPLE","CUMPLE")</f>
        <v>CUMPLE</v>
      </c>
      <c r="T119" s="51" t="str">
        <f>IF($J119&gt;NORMA!$F$11,"NO CUMPLE","CUMPLE")</f>
        <v>CUMPLE</v>
      </c>
      <c r="U119" s="51" t="str">
        <f>IF($G119&gt;NORMA!$F$12,"NO CUMPLE","CUMPLE")</f>
        <v>CUMPLE</v>
      </c>
      <c r="V119" s="51" t="str">
        <f>IF($H119&gt;SALITRE!$H$967,"NO CUMPLE","CUMPLE")</f>
        <v>CUMPLE</v>
      </c>
      <c r="W119" s="51" t="str">
        <f>IF($O119&gt;NORMA!$F$14,"NO CUMPLE","CUMPLE")</f>
        <v>CUMPLE</v>
      </c>
      <c r="X119" s="51" t="str">
        <f>IF(AND($N119&gt;=NORMA!$Q$4, $N119&lt;=NORMA!$R$4),"CUMPLE","NO CUMPLE")</f>
        <v>CUMPLE</v>
      </c>
      <c r="Y119" s="51" t="str">
        <f>IF($I119&gt;NORMA!$F$16,"NO CUMPLE","CUMPLE")</f>
        <v>CUMPLE</v>
      </c>
      <c r="Z119" s="51" t="str">
        <f>IF($M119&lt;NORMA!$E$23,"NO CUMPLE","CUMPLE")</f>
        <v>NO CUMPLE</v>
      </c>
      <c r="AA119" s="51" t="str">
        <f>IF($E119&gt;NORMA!$E$24,"NO CUMPLE","CUMPLE")</f>
        <v>NO CUMPLE</v>
      </c>
      <c r="AB119" s="51" t="str">
        <f>IF($F119&gt;NORMA!$F$25,"NO CUMPLE","CUMPLE")</f>
        <v>NO CUMPLE</v>
      </c>
      <c r="AC119" s="51" t="str">
        <f>IF($K119&gt;NORMA!$E$26,"NO CUMPLE","CUMPLE")</f>
        <v>CUMPLE</v>
      </c>
      <c r="AD119" s="51" t="str">
        <f>IF($J119&gt;NORMA!$E$27,"NO CUMPLE","CUMPLE")</f>
        <v>CUMPLE</v>
      </c>
      <c r="AE119" s="51" t="str">
        <f>IF($G119&gt;NORMA!$F$28,"NO CUMPLE","CUMPLE")</f>
        <v>CUMPLE</v>
      </c>
      <c r="AF119" s="51" t="str">
        <f>IF($H119&gt;NORMA!$E$29,"NO CUMPLE","CUMPLE")</f>
        <v>CUMPLE</v>
      </c>
      <c r="AG119" s="51" t="str">
        <f>IF($O119&gt;NORMA!$E$30,"NO CUMPLE","CUMPLE")</f>
        <v>NO CUMPLE</v>
      </c>
      <c r="AH119" s="51" t="str">
        <f>IF(AND($N119&gt;=NORMA!$R$18, $N119&lt;=NORMA!$S$18),"CUMPLE","NO CUMPLE")</f>
        <v>NO CUMPLE</v>
      </c>
      <c r="AI119" s="51" t="str">
        <f>IF($I119&gt;NORMA!$F$32,"NO CUMPLE","CUMPLE")</f>
        <v>CUMPLE</v>
      </c>
    </row>
    <row r="120" spans="1:35" ht="14.25" customHeight="1" x14ac:dyDescent="0.35">
      <c r="A120" s="146" t="s">
        <v>78</v>
      </c>
      <c r="B120" s="147" t="s">
        <v>79</v>
      </c>
      <c r="C120" s="148">
        <v>40140</v>
      </c>
      <c r="D120" s="149">
        <v>0.54166666666666663</v>
      </c>
      <c r="E120" s="147">
        <v>6.1</v>
      </c>
      <c r="F120" s="147">
        <v>24.5</v>
      </c>
      <c r="G120" s="147">
        <v>7</v>
      </c>
      <c r="H120" s="150">
        <v>3.6</v>
      </c>
      <c r="I120" s="147">
        <v>0.16</v>
      </c>
      <c r="J120" s="147">
        <v>0.66</v>
      </c>
      <c r="K120" s="162">
        <v>1.1000000000000001</v>
      </c>
      <c r="L120" s="159">
        <v>0.04</v>
      </c>
      <c r="M120" s="147">
        <v>5.2</v>
      </c>
      <c r="N120" s="147">
        <v>6.57</v>
      </c>
      <c r="O120" s="153">
        <v>130000</v>
      </c>
      <c r="P120" s="51" t="str">
        <f>IF($M120&lt;NORMA!$F$7,"NO CUMPLE","CUMPLE")</f>
        <v>CUMPLE</v>
      </c>
      <c r="Q120" s="51" t="str">
        <f>IF($E120&gt;NORMA!$F$8,"NO CUMPLE","CUMPLE")</f>
        <v>CUMPLE</v>
      </c>
      <c r="R120" s="51" t="str">
        <f>IF($F120&gt;NORMA!$F$9,"NO CUMPLE","CUMPLE")</f>
        <v>CUMPLE</v>
      </c>
      <c r="S120" s="51" t="str">
        <f>IF($K120&gt;NORMA!$F$10,"NO CUMPLE","CUMPLE")</f>
        <v>CUMPLE</v>
      </c>
      <c r="T120" s="51" t="str">
        <f>IF($J120&gt;NORMA!$F$11,"NO CUMPLE","CUMPLE")</f>
        <v>CUMPLE</v>
      </c>
      <c r="U120" s="51" t="str">
        <f>IF($G120&gt;NORMA!$F$12,"NO CUMPLE","CUMPLE")</f>
        <v>CUMPLE</v>
      </c>
      <c r="V120" s="51" t="str">
        <f>IF($H120&gt;SALITRE!$H$967,"NO CUMPLE","CUMPLE")</f>
        <v>CUMPLE</v>
      </c>
      <c r="W120" s="51" t="str">
        <f>IF($O120&gt;NORMA!$F$14,"NO CUMPLE","CUMPLE")</f>
        <v>CUMPLE</v>
      </c>
      <c r="X120" s="51" t="str">
        <f>IF(AND($N120&gt;=NORMA!$Q$4, $N120&lt;=NORMA!$R$4),"CUMPLE","NO CUMPLE")</f>
        <v>CUMPLE</v>
      </c>
      <c r="Y120" s="51" t="str">
        <f>IF($I120&gt;NORMA!$F$16,"NO CUMPLE","CUMPLE")</f>
        <v>CUMPLE</v>
      </c>
      <c r="Z120" s="51" t="str">
        <f>IF($M120&lt;NORMA!$E$23,"NO CUMPLE","CUMPLE")</f>
        <v>NO CUMPLE</v>
      </c>
      <c r="AA120" s="51" t="str">
        <f>IF($E120&gt;NORMA!$E$24,"NO CUMPLE","CUMPLE")</f>
        <v>NO CUMPLE</v>
      </c>
      <c r="AB120" s="51" t="str">
        <f>IF($F120&gt;NORMA!$F$25,"NO CUMPLE","CUMPLE")</f>
        <v>NO CUMPLE</v>
      </c>
      <c r="AC120" s="51" t="str">
        <f>IF($K120&gt;NORMA!$E$26,"NO CUMPLE","CUMPLE")</f>
        <v>CUMPLE</v>
      </c>
      <c r="AD120" s="51" t="str">
        <f>IF($J120&gt;NORMA!$E$27,"NO CUMPLE","CUMPLE")</f>
        <v>NO CUMPLE</v>
      </c>
      <c r="AE120" s="51" t="str">
        <f>IF($G120&gt;NORMA!$F$28,"NO CUMPLE","CUMPLE")</f>
        <v>CUMPLE</v>
      </c>
      <c r="AF120" s="51" t="str">
        <f>IF($H120&gt;NORMA!$E$29,"NO CUMPLE","CUMPLE")</f>
        <v>CUMPLE</v>
      </c>
      <c r="AG120" s="51" t="str">
        <f>IF($O120&gt;NORMA!$E$30,"NO CUMPLE","CUMPLE")</f>
        <v>NO CUMPLE</v>
      </c>
      <c r="AH120" s="51" t="str">
        <f>IF(AND($N120&gt;=NORMA!$R$18, $N120&lt;=NORMA!$S$18),"CUMPLE","NO CUMPLE")</f>
        <v>CUMPLE</v>
      </c>
      <c r="AI120" s="51" t="str">
        <f>IF($I120&gt;NORMA!$F$32,"NO CUMPLE","CUMPLE")</f>
        <v>CUMPLE</v>
      </c>
    </row>
    <row r="121" spans="1:35" ht="14.25" customHeight="1" x14ac:dyDescent="0.35">
      <c r="A121" s="146" t="s">
        <v>80</v>
      </c>
      <c r="B121" s="147" t="s">
        <v>79</v>
      </c>
      <c r="C121" s="148">
        <v>40135</v>
      </c>
      <c r="D121" s="149">
        <v>0.33333333333333331</v>
      </c>
      <c r="E121" s="147">
        <v>41</v>
      </c>
      <c r="F121" s="147">
        <v>842</v>
      </c>
      <c r="G121" s="147">
        <v>148</v>
      </c>
      <c r="H121" s="147">
        <v>22.2</v>
      </c>
      <c r="I121" s="147">
        <v>2</v>
      </c>
      <c r="J121" s="147">
        <v>2.89</v>
      </c>
      <c r="K121" s="161">
        <v>30.1</v>
      </c>
      <c r="L121" s="159">
        <v>0.253</v>
      </c>
      <c r="M121" s="147">
        <v>3.5</v>
      </c>
      <c r="N121" s="147">
        <v>8.34</v>
      </c>
      <c r="O121" s="153">
        <v>4300000</v>
      </c>
      <c r="P121" s="51" t="str">
        <f>IF($M121&lt;NORMA!$F$7,"NO CUMPLE","CUMPLE")</f>
        <v>CUMPLE</v>
      </c>
      <c r="Q121" s="51" t="str">
        <f>IF($E121&gt;NORMA!$F$8,"NO CUMPLE","CUMPLE")</f>
        <v>CUMPLE</v>
      </c>
      <c r="R121" s="51" t="str">
        <f>IF($F121&gt;NORMA!$F$9,"NO CUMPLE","CUMPLE")</f>
        <v>NO CUMPLE</v>
      </c>
      <c r="S121" s="51" t="str">
        <f>IF($K121&gt;NORMA!$F$10,"NO CUMPLE","CUMPLE")</f>
        <v>NO CUMPLE</v>
      </c>
      <c r="T121" s="51" t="str">
        <f>IF($J121&gt;NORMA!$F$11,"NO CUMPLE","CUMPLE")</f>
        <v>CUMPLE</v>
      </c>
      <c r="U121" s="51" t="str">
        <f>IF($G121&gt;NORMA!$F$12,"NO CUMPLE","CUMPLE")</f>
        <v>NO CUMPLE</v>
      </c>
      <c r="V121" s="51" t="str">
        <f>IF($H121&gt;SALITRE!$H$967,"NO CUMPLE","CUMPLE")</f>
        <v>NO CUMPLE</v>
      </c>
      <c r="W121" s="51" t="str">
        <f>IF($O121&gt;NORMA!$F$14,"NO CUMPLE","CUMPLE")</f>
        <v>NO CUMPLE</v>
      </c>
      <c r="X121" s="51" t="str">
        <f>IF(AND($N121&gt;=NORMA!$Q$4, $N121&lt;=NORMA!$R$4),"CUMPLE","NO CUMPLE")</f>
        <v>CUMPLE</v>
      </c>
      <c r="Y121" s="51" t="str">
        <f>IF($I121&gt;NORMA!$F$16,"NO CUMPLE","CUMPLE")</f>
        <v>CUMPLE</v>
      </c>
      <c r="Z121" s="51" t="str">
        <f>IF($M121&lt;NORMA!$E$23,"NO CUMPLE","CUMPLE")</f>
        <v>NO CUMPLE</v>
      </c>
      <c r="AA121" s="51" t="str">
        <f>IF($E121&gt;NORMA!$E$24,"NO CUMPLE","CUMPLE")</f>
        <v>NO CUMPLE</v>
      </c>
      <c r="AB121" s="51" t="str">
        <f>IF($F121&gt;NORMA!$F$25,"NO CUMPLE","CUMPLE")</f>
        <v>NO CUMPLE</v>
      </c>
      <c r="AC121" s="51" t="str">
        <f>IF($K121&gt;NORMA!$E$26,"NO CUMPLE","CUMPLE")</f>
        <v>NO CUMPLE</v>
      </c>
      <c r="AD121" s="51" t="str">
        <f>IF($J121&gt;NORMA!$E$27,"NO CUMPLE","CUMPLE")</f>
        <v>NO CUMPLE</v>
      </c>
      <c r="AE121" s="51" t="str">
        <f>IF($G121&gt;NORMA!$F$28,"NO CUMPLE","CUMPLE")</f>
        <v>NO CUMPLE</v>
      </c>
      <c r="AF121" s="51" t="str">
        <f>IF($H121&gt;NORMA!$E$29,"NO CUMPLE","CUMPLE")</f>
        <v>NO CUMPLE</v>
      </c>
      <c r="AG121" s="51" t="str">
        <f>IF($O121&gt;NORMA!$E$30,"NO CUMPLE","CUMPLE")</f>
        <v>NO CUMPLE</v>
      </c>
      <c r="AH121" s="51" t="str">
        <f>IF(AND($N121&gt;=NORMA!$R$18, $N121&lt;=NORMA!$S$18),"CUMPLE","NO CUMPLE")</f>
        <v>CUMPLE</v>
      </c>
      <c r="AI121" s="51" t="str">
        <f>IF($I121&gt;NORMA!$F$32,"NO CUMPLE","CUMPLE")</f>
        <v>NO CUMPLE</v>
      </c>
    </row>
    <row r="122" spans="1:35" ht="14.25" customHeight="1" x14ac:dyDescent="0.35">
      <c r="A122" s="146" t="s">
        <v>80</v>
      </c>
      <c r="B122" s="147" t="s">
        <v>79</v>
      </c>
      <c r="C122" s="148">
        <v>40135</v>
      </c>
      <c r="D122" s="149">
        <v>0.41666666666666669</v>
      </c>
      <c r="E122" s="147">
        <v>54</v>
      </c>
      <c r="F122" s="147">
        <v>322</v>
      </c>
      <c r="G122" s="147">
        <v>148</v>
      </c>
      <c r="H122" s="147">
        <v>40.200000000000003</v>
      </c>
      <c r="I122" s="147">
        <v>4.01</v>
      </c>
      <c r="J122" s="147">
        <v>3.2</v>
      </c>
      <c r="K122" s="161">
        <v>31</v>
      </c>
      <c r="L122" s="159">
        <v>0.28299999999999997</v>
      </c>
      <c r="M122" s="147">
        <v>2.6</v>
      </c>
      <c r="N122" s="147">
        <v>7.9</v>
      </c>
      <c r="O122" s="153">
        <v>2000000</v>
      </c>
      <c r="P122" s="51" t="str">
        <f>IF($M122&lt;NORMA!$F$7,"NO CUMPLE","CUMPLE")</f>
        <v>CUMPLE</v>
      </c>
      <c r="Q122" s="51" t="str">
        <f>IF($E122&gt;NORMA!$F$8,"NO CUMPLE","CUMPLE")</f>
        <v>CUMPLE</v>
      </c>
      <c r="R122" s="51" t="str">
        <f>IF($F122&gt;NORMA!$F$9,"NO CUMPLE","CUMPLE")</f>
        <v>NO CUMPLE</v>
      </c>
      <c r="S122" s="51" t="str">
        <f>IF($K122&gt;NORMA!$F$10,"NO CUMPLE","CUMPLE")</f>
        <v>NO CUMPLE</v>
      </c>
      <c r="T122" s="51" t="str">
        <f>IF($J122&gt;NORMA!$F$11,"NO CUMPLE","CUMPLE")</f>
        <v>CUMPLE</v>
      </c>
      <c r="U122" s="51" t="str">
        <f>IF($G122&gt;NORMA!$F$12,"NO CUMPLE","CUMPLE")</f>
        <v>NO CUMPLE</v>
      </c>
      <c r="V122" s="51" t="str">
        <f>IF($H122&gt;SALITRE!$H$967,"NO CUMPLE","CUMPLE")</f>
        <v>NO CUMPLE</v>
      </c>
      <c r="W122" s="51" t="str">
        <f>IF($O122&gt;NORMA!$F$14,"NO CUMPLE","CUMPLE")</f>
        <v>NO CUMPLE</v>
      </c>
      <c r="X122" s="51" t="str">
        <f>IF(AND($N122&gt;=NORMA!$Q$4, $N122&lt;=NORMA!$R$4),"CUMPLE","NO CUMPLE")</f>
        <v>CUMPLE</v>
      </c>
      <c r="Y122" s="51" t="str">
        <f>IF($I122&gt;NORMA!$F$16,"NO CUMPLE","CUMPLE")</f>
        <v>NO CUMPLE</v>
      </c>
      <c r="Z122" s="51" t="str">
        <f>IF($M122&lt;NORMA!$E$23,"NO CUMPLE","CUMPLE")</f>
        <v>NO CUMPLE</v>
      </c>
      <c r="AA122" s="51" t="str">
        <f>IF($E122&gt;NORMA!$E$24,"NO CUMPLE","CUMPLE")</f>
        <v>NO CUMPLE</v>
      </c>
      <c r="AB122" s="51" t="str">
        <f>IF($F122&gt;NORMA!$F$25,"NO CUMPLE","CUMPLE")</f>
        <v>NO CUMPLE</v>
      </c>
      <c r="AC122" s="51" t="str">
        <f>IF($K122&gt;NORMA!$E$26,"NO CUMPLE","CUMPLE")</f>
        <v>NO CUMPLE</v>
      </c>
      <c r="AD122" s="51" t="str">
        <f>IF($J122&gt;NORMA!$E$27,"NO CUMPLE","CUMPLE")</f>
        <v>NO CUMPLE</v>
      </c>
      <c r="AE122" s="51" t="str">
        <f>IF($G122&gt;NORMA!$F$28,"NO CUMPLE","CUMPLE")</f>
        <v>NO CUMPLE</v>
      </c>
      <c r="AF122" s="51" t="str">
        <f>IF($H122&gt;NORMA!$E$29,"NO CUMPLE","CUMPLE")</f>
        <v>NO CUMPLE</v>
      </c>
      <c r="AG122" s="51" t="str">
        <f>IF($O122&gt;NORMA!$E$30,"NO CUMPLE","CUMPLE")</f>
        <v>NO CUMPLE</v>
      </c>
      <c r="AH122" s="51" t="str">
        <f>IF(AND($N122&gt;=NORMA!$R$18, $N122&lt;=NORMA!$S$18),"CUMPLE","NO CUMPLE")</f>
        <v>CUMPLE</v>
      </c>
      <c r="AI122" s="51" t="str">
        <f>IF($I122&gt;NORMA!$F$32,"NO CUMPLE","CUMPLE")</f>
        <v>NO CUMPLE</v>
      </c>
    </row>
    <row r="123" spans="1:35" ht="14.25" customHeight="1" x14ac:dyDescent="0.35">
      <c r="A123" s="146" t="s">
        <v>80</v>
      </c>
      <c r="B123" s="147" t="s">
        <v>79</v>
      </c>
      <c r="C123" s="148">
        <v>40135</v>
      </c>
      <c r="D123" s="149">
        <v>0.5</v>
      </c>
      <c r="E123" s="147">
        <v>61</v>
      </c>
      <c r="F123" s="147">
        <v>309</v>
      </c>
      <c r="G123" s="147">
        <v>163</v>
      </c>
      <c r="H123" s="147">
        <v>29.8</v>
      </c>
      <c r="I123" s="147">
        <v>3.3</v>
      </c>
      <c r="J123" s="147">
        <v>3.39</v>
      </c>
      <c r="K123" s="155">
        <v>40.799999999999997</v>
      </c>
      <c r="L123" s="159">
        <v>0.251</v>
      </c>
      <c r="M123" s="147">
        <v>2.5</v>
      </c>
      <c r="N123" s="147">
        <v>8.06</v>
      </c>
      <c r="O123" s="153">
        <v>2300000</v>
      </c>
      <c r="P123" s="51" t="str">
        <f>IF($M123&lt;NORMA!$F$7,"NO CUMPLE","CUMPLE")</f>
        <v>CUMPLE</v>
      </c>
      <c r="Q123" s="51" t="str">
        <f>IF($E123&gt;NORMA!$F$8,"NO CUMPLE","CUMPLE")</f>
        <v>CUMPLE</v>
      </c>
      <c r="R123" s="51" t="str">
        <f>IF($F123&gt;NORMA!$F$9,"NO CUMPLE","CUMPLE")</f>
        <v>NO CUMPLE</v>
      </c>
      <c r="S123" s="51" t="str">
        <f>IF($K123&gt;NORMA!$F$10,"NO CUMPLE","CUMPLE")</f>
        <v>NO CUMPLE</v>
      </c>
      <c r="T123" s="51" t="str">
        <f>IF($J123&gt;NORMA!$F$11,"NO CUMPLE","CUMPLE")</f>
        <v>CUMPLE</v>
      </c>
      <c r="U123" s="51" t="str">
        <f>IF($G123&gt;NORMA!$F$12,"NO CUMPLE","CUMPLE")</f>
        <v>NO CUMPLE</v>
      </c>
      <c r="V123" s="51" t="str">
        <f>IF($H123&gt;SALITRE!$H$967,"NO CUMPLE","CUMPLE")</f>
        <v>NO CUMPLE</v>
      </c>
      <c r="W123" s="51" t="str">
        <f>IF($O123&gt;NORMA!$F$14,"NO CUMPLE","CUMPLE")</f>
        <v>NO CUMPLE</v>
      </c>
      <c r="X123" s="51" t="str">
        <f>IF(AND($N123&gt;=NORMA!$Q$4, $N123&lt;=NORMA!$R$4),"CUMPLE","NO CUMPLE")</f>
        <v>CUMPLE</v>
      </c>
      <c r="Y123" s="51" t="str">
        <f>IF($I123&gt;NORMA!$F$16,"NO CUMPLE","CUMPLE")</f>
        <v>NO CUMPLE</v>
      </c>
      <c r="Z123" s="51" t="str">
        <f>IF($M123&lt;NORMA!$E$23,"NO CUMPLE","CUMPLE")</f>
        <v>NO CUMPLE</v>
      </c>
      <c r="AA123" s="51" t="str">
        <f>IF($E123&gt;NORMA!$E$24,"NO CUMPLE","CUMPLE")</f>
        <v>NO CUMPLE</v>
      </c>
      <c r="AB123" s="51" t="str">
        <f>IF($F123&gt;NORMA!$F$25,"NO CUMPLE","CUMPLE")</f>
        <v>NO CUMPLE</v>
      </c>
      <c r="AC123" s="51" t="str">
        <f>IF($K123&gt;NORMA!$E$26,"NO CUMPLE","CUMPLE")</f>
        <v>NO CUMPLE</v>
      </c>
      <c r="AD123" s="51" t="str">
        <f>IF($J123&gt;NORMA!$E$27,"NO CUMPLE","CUMPLE")</f>
        <v>NO CUMPLE</v>
      </c>
      <c r="AE123" s="51" t="str">
        <f>IF($G123&gt;NORMA!$F$28,"NO CUMPLE","CUMPLE")</f>
        <v>NO CUMPLE</v>
      </c>
      <c r="AF123" s="51" t="str">
        <f>IF($H123&gt;NORMA!$E$29,"NO CUMPLE","CUMPLE")</f>
        <v>NO CUMPLE</v>
      </c>
      <c r="AG123" s="51" t="str">
        <f>IF($O123&gt;NORMA!$E$30,"NO CUMPLE","CUMPLE")</f>
        <v>NO CUMPLE</v>
      </c>
      <c r="AH123" s="51" t="str">
        <f>IF(AND($N123&gt;=NORMA!$R$18, $N123&lt;=NORMA!$S$18),"CUMPLE","NO CUMPLE")</f>
        <v>CUMPLE</v>
      </c>
      <c r="AI123" s="51" t="str">
        <f>IF($I123&gt;NORMA!$F$32,"NO CUMPLE","CUMPLE")</f>
        <v>NO CUMPLE</v>
      </c>
    </row>
    <row r="124" spans="1:35" ht="14.25" customHeight="1" x14ac:dyDescent="0.35">
      <c r="A124" s="146" t="s">
        <v>80</v>
      </c>
      <c r="B124" s="147" t="s">
        <v>79</v>
      </c>
      <c r="C124" s="148">
        <v>40140</v>
      </c>
      <c r="D124" s="149">
        <v>0.375</v>
      </c>
      <c r="E124" s="147">
        <v>169</v>
      </c>
      <c r="F124" s="147">
        <v>576</v>
      </c>
      <c r="G124" s="147">
        <v>134</v>
      </c>
      <c r="H124" s="147">
        <v>44.8</v>
      </c>
      <c r="I124" s="147">
        <v>6.9</v>
      </c>
      <c r="J124" s="147">
        <v>4.9000000000000004</v>
      </c>
      <c r="K124" s="155">
        <v>43.5</v>
      </c>
      <c r="L124" s="159">
        <v>0.20200000000000001</v>
      </c>
      <c r="M124" s="147">
        <v>0.1</v>
      </c>
      <c r="N124" s="147">
        <v>7.84</v>
      </c>
      <c r="O124" s="153">
        <v>15000000</v>
      </c>
      <c r="P124" s="51" t="str">
        <f>IF($M124&lt;NORMA!$F$7,"NO CUMPLE","CUMPLE")</f>
        <v>NO CUMPLE</v>
      </c>
      <c r="Q124" s="51" t="str">
        <f>IF($E124&gt;NORMA!$F$8,"NO CUMPLE","CUMPLE")</f>
        <v>NO CUMPLE</v>
      </c>
      <c r="R124" s="51" t="str">
        <f>IF($F124&gt;NORMA!$F$9,"NO CUMPLE","CUMPLE")</f>
        <v>NO CUMPLE</v>
      </c>
      <c r="S124" s="51" t="str">
        <f>IF($K124&gt;NORMA!$F$10,"NO CUMPLE","CUMPLE")</f>
        <v>NO CUMPLE</v>
      </c>
      <c r="T124" s="51" t="str">
        <f>IF($J124&gt;NORMA!$F$11,"NO CUMPLE","CUMPLE")</f>
        <v>CUMPLE</v>
      </c>
      <c r="U124" s="51" t="str">
        <f>IF($G124&gt;NORMA!$F$12,"NO CUMPLE","CUMPLE")</f>
        <v>NO CUMPLE</v>
      </c>
      <c r="V124" s="51" t="str">
        <f>IF($H124&gt;SALITRE!$H$967,"NO CUMPLE","CUMPLE")</f>
        <v>NO CUMPLE</v>
      </c>
      <c r="W124" s="51" t="str">
        <f>IF($O124&gt;NORMA!$F$14,"NO CUMPLE","CUMPLE")</f>
        <v>NO CUMPLE</v>
      </c>
      <c r="X124" s="51" t="str">
        <f>IF(AND($N124&gt;=NORMA!$Q$4, $N124&lt;=NORMA!$R$4),"CUMPLE","NO CUMPLE")</f>
        <v>CUMPLE</v>
      </c>
      <c r="Y124" s="51" t="str">
        <f>IF($I124&gt;NORMA!$F$16,"NO CUMPLE","CUMPLE")</f>
        <v>NO CUMPLE</v>
      </c>
      <c r="Z124" s="51" t="str">
        <f>IF($M124&lt;NORMA!$E$23,"NO CUMPLE","CUMPLE")</f>
        <v>NO CUMPLE</v>
      </c>
      <c r="AA124" s="51" t="str">
        <f>IF($E124&gt;NORMA!$E$24,"NO CUMPLE","CUMPLE")</f>
        <v>NO CUMPLE</v>
      </c>
      <c r="AB124" s="51" t="str">
        <f>IF($F124&gt;NORMA!$F$25,"NO CUMPLE","CUMPLE")</f>
        <v>NO CUMPLE</v>
      </c>
      <c r="AC124" s="51" t="str">
        <f>IF($K124&gt;NORMA!$E$26,"NO CUMPLE","CUMPLE")</f>
        <v>NO CUMPLE</v>
      </c>
      <c r="AD124" s="51" t="str">
        <f>IF($J124&gt;NORMA!$E$27,"NO CUMPLE","CUMPLE")</f>
        <v>NO CUMPLE</v>
      </c>
      <c r="AE124" s="51" t="str">
        <f>IF($G124&gt;NORMA!$F$28,"NO CUMPLE","CUMPLE")</f>
        <v>NO CUMPLE</v>
      </c>
      <c r="AF124" s="51" t="str">
        <f>IF($H124&gt;NORMA!$E$29,"NO CUMPLE","CUMPLE")</f>
        <v>NO CUMPLE</v>
      </c>
      <c r="AG124" s="51" t="str">
        <f>IF($O124&gt;NORMA!$E$30,"NO CUMPLE","CUMPLE")</f>
        <v>NO CUMPLE</v>
      </c>
      <c r="AH124" s="51" t="str">
        <f>IF(AND($N124&gt;=NORMA!$R$18, $N124&lt;=NORMA!$S$18),"CUMPLE","NO CUMPLE")</f>
        <v>CUMPLE</v>
      </c>
      <c r="AI124" s="51" t="str">
        <f>IF($I124&gt;NORMA!$F$32,"NO CUMPLE","CUMPLE")</f>
        <v>NO CUMPLE</v>
      </c>
    </row>
    <row r="125" spans="1:35" ht="14.25" customHeight="1" x14ac:dyDescent="0.35">
      <c r="A125" s="146" t="s">
        <v>80</v>
      </c>
      <c r="B125" s="147" t="s">
        <v>79</v>
      </c>
      <c r="C125" s="148">
        <v>40140</v>
      </c>
      <c r="D125" s="149">
        <v>0.46875</v>
      </c>
      <c r="E125" s="147">
        <v>167</v>
      </c>
      <c r="F125" s="147">
        <v>538</v>
      </c>
      <c r="G125" s="147">
        <v>98</v>
      </c>
      <c r="H125" s="147">
        <v>41.8</v>
      </c>
      <c r="I125" s="147">
        <v>9</v>
      </c>
      <c r="J125" s="147">
        <v>4.8</v>
      </c>
      <c r="K125" s="155">
        <v>47.9</v>
      </c>
      <c r="L125" s="159">
        <v>0.17100000000000001</v>
      </c>
      <c r="M125" s="147">
        <v>0.6</v>
      </c>
      <c r="N125" s="147">
        <v>8.26</v>
      </c>
      <c r="O125" s="153">
        <v>46000000</v>
      </c>
      <c r="P125" s="51" t="str">
        <f>IF($M125&lt;NORMA!$F$7,"NO CUMPLE","CUMPLE")</f>
        <v>NO CUMPLE</v>
      </c>
      <c r="Q125" s="51" t="str">
        <f>IF($E125&gt;NORMA!$F$8,"NO CUMPLE","CUMPLE")</f>
        <v>NO CUMPLE</v>
      </c>
      <c r="R125" s="51" t="str">
        <f>IF($F125&gt;NORMA!$F$9,"NO CUMPLE","CUMPLE")</f>
        <v>NO CUMPLE</v>
      </c>
      <c r="S125" s="51" t="str">
        <f>IF($K125&gt;NORMA!$F$10,"NO CUMPLE","CUMPLE")</f>
        <v>NO CUMPLE</v>
      </c>
      <c r="T125" s="51" t="str">
        <f>IF($J125&gt;NORMA!$F$11,"NO CUMPLE","CUMPLE")</f>
        <v>CUMPLE</v>
      </c>
      <c r="U125" s="51" t="str">
        <f>IF($G125&gt;NORMA!$F$12,"NO CUMPLE","CUMPLE")</f>
        <v>NO CUMPLE</v>
      </c>
      <c r="V125" s="51" t="str">
        <f>IF($H125&gt;SALITRE!$H$967,"NO CUMPLE","CUMPLE")</f>
        <v>NO CUMPLE</v>
      </c>
      <c r="W125" s="51" t="str">
        <f>IF($O125&gt;NORMA!$F$14,"NO CUMPLE","CUMPLE")</f>
        <v>NO CUMPLE</v>
      </c>
      <c r="X125" s="51" t="str">
        <f>IF(AND($N125&gt;=NORMA!$Q$4, $N125&lt;=NORMA!$R$4),"CUMPLE","NO CUMPLE")</f>
        <v>CUMPLE</v>
      </c>
      <c r="Y125" s="51" t="str">
        <f>IF($I125&gt;NORMA!$F$16,"NO CUMPLE","CUMPLE")</f>
        <v>NO CUMPLE</v>
      </c>
      <c r="Z125" s="51" t="str">
        <f>IF($M125&lt;NORMA!$E$23,"NO CUMPLE","CUMPLE")</f>
        <v>NO CUMPLE</v>
      </c>
      <c r="AA125" s="51" t="str">
        <f>IF($E125&gt;NORMA!$E$24,"NO CUMPLE","CUMPLE")</f>
        <v>NO CUMPLE</v>
      </c>
      <c r="AB125" s="51" t="str">
        <f>IF($F125&gt;NORMA!$F$25,"NO CUMPLE","CUMPLE")</f>
        <v>NO CUMPLE</v>
      </c>
      <c r="AC125" s="51" t="str">
        <f>IF($K125&gt;NORMA!$E$26,"NO CUMPLE","CUMPLE")</f>
        <v>NO CUMPLE</v>
      </c>
      <c r="AD125" s="51" t="str">
        <f>IF($J125&gt;NORMA!$E$27,"NO CUMPLE","CUMPLE")</f>
        <v>NO CUMPLE</v>
      </c>
      <c r="AE125" s="51" t="str">
        <f>IF($G125&gt;NORMA!$F$28,"NO CUMPLE","CUMPLE")</f>
        <v>NO CUMPLE</v>
      </c>
      <c r="AF125" s="51" t="str">
        <f>IF($H125&gt;NORMA!$E$29,"NO CUMPLE","CUMPLE")</f>
        <v>NO CUMPLE</v>
      </c>
      <c r="AG125" s="51" t="str">
        <f>IF($O125&gt;NORMA!$E$30,"NO CUMPLE","CUMPLE")</f>
        <v>NO CUMPLE</v>
      </c>
      <c r="AH125" s="51" t="str">
        <f>IF(AND($N125&gt;=NORMA!$R$18, $N125&lt;=NORMA!$S$18),"CUMPLE","NO CUMPLE")</f>
        <v>CUMPLE</v>
      </c>
      <c r="AI125" s="51" t="str">
        <f>IF($I125&gt;NORMA!$F$32,"NO CUMPLE","CUMPLE")</f>
        <v>NO CUMPLE</v>
      </c>
    </row>
    <row r="126" spans="1:35" ht="14.25" customHeight="1" x14ac:dyDescent="0.35">
      <c r="A126" s="146" t="s">
        <v>80</v>
      </c>
      <c r="B126" s="147" t="s">
        <v>79</v>
      </c>
      <c r="C126" s="148">
        <v>40140</v>
      </c>
      <c r="D126" s="149">
        <v>0.5625</v>
      </c>
      <c r="E126" s="147">
        <v>162</v>
      </c>
      <c r="F126" s="147">
        <v>399</v>
      </c>
      <c r="G126" s="147">
        <v>57</v>
      </c>
      <c r="H126" s="147">
        <v>57.1</v>
      </c>
      <c r="I126" s="147">
        <v>8.4</v>
      </c>
      <c r="J126" s="147">
        <v>4.7</v>
      </c>
      <c r="K126" s="155">
        <v>50.9</v>
      </c>
      <c r="L126" s="159">
        <v>0.13400000000000001</v>
      </c>
      <c r="M126" s="147">
        <v>0.4</v>
      </c>
      <c r="N126" s="147">
        <v>8.27</v>
      </c>
      <c r="O126" s="153">
        <v>24000000</v>
      </c>
      <c r="P126" s="51" t="str">
        <f>IF($M126&lt;NORMA!$F$7,"NO CUMPLE","CUMPLE")</f>
        <v>NO CUMPLE</v>
      </c>
      <c r="Q126" s="51" t="str">
        <f>IF($E126&gt;NORMA!$F$8,"NO CUMPLE","CUMPLE")</f>
        <v>NO CUMPLE</v>
      </c>
      <c r="R126" s="51" t="str">
        <f>IF($F126&gt;NORMA!$F$9,"NO CUMPLE","CUMPLE")</f>
        <v>NO CUMPLE</v>
      </c>
      <c r="S126" s="51" t="str">
        <f>IF($K126&gt;NORMA!$F$10,"NO CUMPLE","CUMPLE")</f>
        <v>NO CUMPLE</v>
      </c>
      <c r="T126" s="51" t="str">
        <f>IF($J126&gt;NORMA!$F$11,"NO CUMPLE","CUMPLE")</f>
        <v>CUMPLE</v>
      </c>
      <c r="U126" s="51" t="str">
        <f>IF($G126&gt;NORMA!$F$12,"NO CUMPLE","CUMPLE")</f>
        <v>CUMPLE</v>
      </c>
      <c r="V126" s="51" t="str">
        <f>IF($H126&gt;SALITRE!$H$967,"NO CUMPLE","CUMPLE")</f>
        <v>NO CUMPLE</v>
      </c>
      <c r="W126" s="51" t="str">
        <f>IF($O126&gt;NORMA!$F$14,"NO CUMPLE","CUMPLE")</f>
        <v>NO CUMPLE</v>
      </c>
      <c r="X126" s="51" t="str">
        <f>IF(AND($N126&gt;=NORMA!$Q$4, $N126&lt;=NORMA!$R$4),"CUMPLE","NO CUMPLE")</f>
        <v>CUMPLE</v>
      </c>
      <c r="Y126" s="51" t="str">
        <f>IF($I126&gt;NORMA!$F$16,"NO CUMPLE","CUMPLE")</f>
        <v>NO CUMPLE</v>
      </c>
      <c r="Z126" s="51" t="str">
        <f>IF($M126&lt;NORMA!$E$23,"NO CUMPLE","CUMPLE")</f>
        <v>NO CUMPLE</v>
      </c>
      <c r="AA126" s="51" t="str">
        <f>IF($E126&gt;NORMA!$E$24,"NO CUMPLE","CUMPLE")</f>
        <v>NO CUMPLE</v>
      </c>
      <c r="AB126" s="51" t="str">
        <f>IF($F126&gt;NORMA!$F$25,"NO CUMPLE","CUMPLE")</f>
        <v>NO CUMPLE</v>
      </c>
      <c r="AC126" s="51" t="str">
        <f>IF($K126&gt;NORMA!$E$26,"NO CUMPLE","CUMPLE")</f>
        <v>NO CUMPLE</v>
      </c>
      <c r="AD126" s="51" t="str">
        <f>IF($J126&gt;NORMA!$E$27,"NO CUMPLE","CUMPLE")</f>
        <v>NO CUMPLE</v>
      </c>
      <c r="AE126" s="51" t="str">
        <f>IF($G126&gt;NORMA!$F$28,"NO CUMPLE","CUMPLE")</f>
        <v>NO CUMPLE</v>
      </c>
      <c r="AF126" s="51" t="str">
        <f>IF($H126&gt;NORMA!$E$29,"NO CUMPLE","CUMPLE")</f>
        <v>NO CUMPLE</v>
      </c>
      <c r="AG126" s="51" t="str">
        <f>IF($O126&gt;NORMA!$E$30,"NO CUMPLE","CUMPLE")</f>
        <v>NO CUMPLE</v>
      </c>
      <c r="AH126" s="51" t="str">
        <f>IF(AND($N126&gt;=NORMA!$R$18, $N126&lt;=NORMA!$S$18),"CUMPLE","NO CUMPLE")</f>
        <v>CUMPLE</v>
      </c>
      <c r="AI126" s="51" t="str">
        <f>IF($I126&gt;NORMA!$F$32,"NO CUMPLE","CUMPLE")</f>
        <v>NO CUMPLE</v>
      </c>
    </row>
    <row r="127" spans="1:35" ht="14.25" customHeight="1" x14ac:dyDescent="0.35">
      <c r="A127" s="146" t="s">
        <v>80</v>
      </c>
      <c r="B127" s="147" t="s">
        <v>79</v>
      </c>
      <c r="C127" s="148">
        <v>40200</v>
      </c>
      <c r="D127" s="149">
        <v>0.54166666666666663</v>
      </c>
      <c r="E127" s="147">
        <v>157</v>
      </c>
      <c r="F127" s="147">
        <v>440</v>
      </c>
      <c r="G127" s="147">
        <v>160</v>
      </c>
      <c r="H127" s="147">
        <v>48.3</v>
      </c>
      <c r="I127" s="147">
        <v>8.3000000000000007</v>
      </c>
      <c r="J127" s="147">
        <v>5.52</v>
      </c>
      <c r="K127" s="155">
        <v>56.7</v>
      </c>
      <c r="L127" s="159">
        <v>8.5300000000000001E-2</v>
      </c>
      <c r="M127" s="147">
        <v>0.1</v>
      </c>
      <c r="N127" s="147">
        <v>8.0399999999999991</v>
      </c>
      <c r="O127" s="153">
        <v>2600000</v>
      </c>
      <c r="P127" s="51" t="str">
        <f>IF($M127&lt;NORMA!$F$7,"NO CUMPLE","CUMPLE")</f>
        <v>NO CUMPLE</v>
      </c>
      <c r="Q127" s="51" t="str">
        <f>IF($E127&gt;NORMA!$F$8,"NO CUMPLE","CUMPLE")</f>
        <v>NO CUMPLE</v>
      </c>
      <c r="R127" s="51" t="str">
        <f>IF($F127&gt;NORMA!$F$9,"NO CUMPLE","CUMPLE")</f>
        <v>NO CUMPLE</v>
      </c>
      <c r="S127" s="51" t="str">
        <f>IF($K127&gt;NORMA!$F$10,"NO CUMPLE","CUMPLE")</f>
        <v>NO CUMPLE</v>
      </c>
      <c r="T127" s="51" t="str">
        <f>IF($J127&gt;NORMA!$F$11,"NO CUMPLE","CUMPLE")</f>
        <v>CUMPLE</v>
      </c>
      <c r="U127" s="51" t="str">
        <f>IF($G127&gt;NORMA!$F$12,"NO CUMPLE","CUMPLE")</f>
        <v>NO CUMPLE</v>
      </c>
      <c r="V127" s="51" t="str">
        <f>IF($H127&gt;SALITRE!$H$967,"NO CUMPLE","CUMPLE")</f>
        <v>NO CUMPLE</v>
      </c>
      <c r="W127" s="51" t="str">
        <f>IF($O127&gt;NORMA!$F$14,"NO CUMPLE","CUMPLE")</f>
        <v>NO CUMPLE</v>
      </c>
      <c r="X127" s="51" t="str">
        <f>IF(AND($N127&gt;=NORMA!$Q$4, $N127&lt;=NORMA!$R$4),"CUMPLE","NO CUMPLE")</f>
        <v>CUMPLE</v>
      </c>
      <c r="Y127" s="51" t="str">
        <f>IF($I127&gt;NORMA!$F$16,"NO CUMPLE","CUMPLE")</f>
        <v>NO CUMPLE</v>
      </c>
      <c r="Z127" s="51" t="str">
        <f>IF($M127&lt;NORMA!$E$23,"NO CUMPLE","CUMPLE")</f>
        <v>NO CUMPLE</v>
      </c>
      <c r="AA127" s="51" t="str">
        <f>IF($E127&gt;NORMA!$E$24,"NO CUMPLE","CUMPLE")</f>
        <v>NO CUMPLE</v>
      </c>
      <c r="AB127" s="51" t="str">
        <f>IF($F127&gt;NORMA!$F$25,"NO CUMPLE","CUMPLE")</f>
        <v>NO CUMPLE</v>
      </c>
      <c r="AC127" s="51" t="str">
        <f>IF($K127&gt;NORMA!$E$26,"NO CUMPLE","CUMPLE")</f>
        <v>NO CUMPLE</v>
      </c>
      <c r="AD127" s="51" t="str">
        <f>IF($J127&gt;NORMA!$E$27,"NO CUMPLE","CUMPLE")</f>
        <v>NO CUMPLE</v>
      </c>
      <c r="AE127" s="51" t="str">
        <f>IF($G127&gt;NORMA!$F$28,"NO CUMPLE","CUMPLE")</f>
        <v>NO CUMPLE</v>
      </c>
      <c r="AF127" s="51" t="str">
        <f>IF($H127&gt;NORMA!$E$29,"NO CUMPLE","CUMPLE")</f>
        <v>NO CUMPLE</v>
      </c>
      <c r="AG127" s="51" t="str">
        <f>IF($O127&gt;NORMA!$E$30,"NO CUMPLE","CUMPLE")</f>
        <v>NO CUMPLE</v>
      </c>
      <c r="AH127" s="51" t="str">
        <f>IF(AND($N127&gt;=NORMA!$R$18, $N127&lt;=NORMA!$S$18),"CUMPLE","NO CUMPLE")</f>
        <v>CUMPLE</v>
      </c>
      <c r="AI127" s="51" t="str">
        <f>IF($I127&gt;NORMA!$F$32,"NO CUMPLE","CUMPLE")</f>
        <v>NO CUMPLE</v>
      </c>
    </row>
    <row r="128" spans="1:35" ht="14.25" customHeight="1" x14ac:dyDescent="0.35">
      <c r="A128" s="146" t="s">
        <v>80</v>
      </c>
      <c r="B128" s="147" t="s">
        <v>79</v>
      </c>
      <c r="C128" s="148">
        <v>40211</v>
      </c>
      <c r="D128" s="149">
        <v>0.29166666666666669</v>
      </c>
      <c r="E128" s="147">
        <v>133</v>
      </c>
      <c r="F128" s="147">
        <v>366</v>
      </c>
      <c r="G128" s="147">
        <v>130</v>
      </c>
      <c r="H128" s="147">
        <v>52</v>
      </c>
      <c r="I128" s="147">
        <v>3.62</v>
      </c>
      <c r="J128" s="147">
        <v>5.79</v>
      </c>
      <c r="K128" s="155">
        <v>49.1</v>
      </c>
      <c r="L128" s="159">
        <v>5.8500000000000003E-2</v>
      </c>
      <c r="M128" s="147">
        <v>0.1</v>
      </c>
      <c r="N128" s="147">
        <v>7.7</v>
      </c>
      <c r="O128" s="153">
        <v>24000000</v>
      </c>
      <c r="P128" s="51" t="str">
        <f>IF($M128&lt;NORMA!$F$7,"NO CUMPLE","CUMPLE")</f>
        <v>NO CUMPLE</v>
      </c>
      <c r="Q128" s="51" t="str">
        <f>IF($E128&gt;NORMA!$F$8,"NO CUMPLE","CUMPLE")</f>
        <v>NO CUMPLE</v>
      </c>
      <c r="R128" s="51" t="str">
        <f>IF($F128&gt;NORMA!$F$9,"NO CUMPLE","CUMPLE")</f>
        <v>NO CUMPLE</v>
      </c>
      <c r="S128" s="51" t="str">
        <f>IF($K128&gt;NORMA!$F$10,"NO CUMPLE","CUMPLE")</f>
        <v>NO CUMPLE</v>
      </c>
      <c r="T128" s="51" t="str">
        <f>IF($J128&gt;NORMA!$F$11,"NO CUMPLE","CUMPLE")</f>
        <v>CUMPLE</v>
      </c>
      <c r="U128" s="51" t="str">
        <f>IF($G128&gt;NORMA!$F$12,"NO CUMPLE","CUMPLE")</f>
        <v>NO CUMPLE</v>
      </c>
      <c r="V128" s="51" t="str">
        <f>IF($H128&gt;SALITRE!$H$967,"NO CUMPLE","CUMPLE")</f>
        <v>NO CUMPLE</v>
      </c>
      <c r="W128" s="51" t="str">
        <f>IF($O128&gt;NORMA!$F$14,"NO CUMPLE","CUMPLE")</f>
        <v>NO CUMPLE</v>
      </c>
      <c r="X128" s="51" t="str">
        <f>IF(AND($N128&gt;=NORMA!$Q$4, $N128&lt;=NORMA!$R$4),"CUMPLE","NO CUMPLE")</f>
        <v>CUMPLE</v>
      </c>
      <c r="Y128" s="51" t="str">
        <f>IF($I128&gt;NORMA!$F$16,"NO CUMPLE","CUMPLE")</f>
        <v>NO CUMPLE</v>
      </c>
      <c r="Z128" s="51" t="str">
        <f>IF($M128&lt;NORMA!$E$23,"NO CUMPLE","CUMPLE")</f>
        <v>NO CUMPLE</v>
      </c>
      <c r="AA128" s="51" t="str">
        <f>IF($E128&gt;NORMA!$E$24,"NO CUMPLE","CUMPLE")</f>
        <v>NO CUMPLE</v>
      </c>
      <c r="AB128" s="51" t="str">
        <f>IF($F128&gt;NORMA!$F$25,"NO CUMPLE","CUMPLE")</f>
        <v>NO CUMPLE</v>
      </c>
      <c r="AC128" s="51" t="str">
        <f>IF($K128&gt;NORMA!$E$26,"NO CUMPLE","CUMPLE")</f>
        <v>NO CUMPLE</v>
      </c>
      <c r="AD128" s="51" t="str">
        <f>IF($J128&gt;NORMA!$E$27,"NO CUMPLE","CUMPLE")</f>
        <v>NO CUMPLE</v>
      </c>
      <c r="AE128" s="51" t="str">
        <f>IF($G128&gt;NORMA!$F$28,"NO CUMPLE","CUMPLE")</f>
        <v>NO CUMPLE</v>
      </c>
      <c r="AF128" s="51" t="str">
        <f>IF($H128&gt;NORMA!$E$29,"NO CUMPLE","CUMPLE")</f>
        <v>NO CUMPLE</v>
      </c>
      <c r="AG128" s="51" t="str">
        <f>IF($O128&gt;NORMA!$E$30,"NO CUMPLE","CUMPLE")</f>
        <v>NO CUMPLE</v>
      </c>
      <c r="AH128" s="51" t="str">
        <f>IF(AND($N128&gt;=NORMA!$R$18, $N128&lt;=NORMA!$S$18),"CUMPLE","NO CUMPLE")</f>
        <v>CUMPLE</v>
      </c>
      <c r="AI128" s="51" t="str">
        <f>IF($I128&gt;NORMA!$F$32,"NO CUMPLE","CUMPLE")</f>
        <v>NO CUMPLE</v>
      </c>
    </row>
    <row r="129" spans="1:35" ht="14.25" customHeight="1" x14ac:dyDescent="0.35">
      <c r="A129" s="146" t="s">
        <v>78</v>
      </c>
      <c r="B129" s="147" t="s">
        <v>79</v>
      </c>
      <c r="C129" s="148">
        <v>40213</v>
      </c>
      <c r="D129" s="149">
        <v>0.5</v>
      </c>
      <c r="E129" s="147">
        <v>6</v>
      </c>
      <c r="F129" s="147">
        <v>71</v>
      </c>
      <c r="G129" s="147">
        <v>9</v>
      </c>
      <c r="H129" s="150">
        <v>3.6</v>
      </c>
      <c r="I129" s="147">
        <v>0.59</v>
      </c>
      <c r="J129" s="147">
        <v>0.67</v>
      </c>
      <c r="K129" s="155">
        <v>4.9000000000000004</v>
      </c>
      <c r="L129" s="159">
        <v>1.4500000000000001E-2</v>
      </c>
      <c r="M129" s="147">
        <v>3.5</v>
      </c>
      <c r="N129" s="147">
        <v>7.27</v>
      </c>
      <c r="O129" s="153">
        <v>110000</v>
      </c>
      <c r="P129" s="51" t="str">
        <f>IF($M129&lt;NORMA!$F$7,"NO CUMPLE","CUMPLE")</f>
        <v>CUMPLE</v>
      </c>
      <c r="Q129" s="51" t="str">
        <f>IF($E129&gt;NORMA!$F$8,"NO CUMPLE","CUMPLE")</f>
        <v>CUMPLE</v>
      </c>
      <c r="R129" s="51" t="str">
        <f>IF($F129&gt;NORMA!$F$9,"NO CUMPLE","CUMPLE")</f>
        <v>CUMPLE</v>
      </c>
      <c r="S129" s="51" t="str">
        <f>IF($K129&gt;NORMA!$F$10,"NO CUMPLE","CUMPLE")</f>
        <v>CUMPLE</v>
      </c>
      <c r="T129" s="51" t="str">
        <f>IF($J129&gt;NORMA!$F$11,"NO CUMPLE","CUMPLE")</f>
        <v>CUMPLE</v>
      </c>
      <c r="U129" s="51" t="str">
        <f>IF($G129&gt;NORMA!$F$12,"NO CUMPLE","CUMPLE")</f>
        <v>CUMPLE</v>
      </c>
      <c r="V129" s="51" t="str">
        <f>IF($H129&gt;SALITRE!$H$967,"NO CUMPLE","CUMPLE")</f>
        <v>CUMPLE</v>
      </c>
      <c r="W129" s="51" t="str">
        <f>IF($O129&gt;NORMA!$F$14,"NO CUMPLE","CUMPLE")</f>
        <v>CUMPLE</v>
      </c>
      <c r="X129" s="51" t="str">
        <f>IF(AND($N129&gt;=NORMA!$Q$4, $N129&lt;=NORMA!$R$4),"CUMPLE","NO CUMPLE")</f>
        <v>CUMPLE</v>
      </c>
      <c r="Y129" s="51" t="str">
        <f>IF($I129&gt;NORMA!$F$16,"NO CUMPLE","CUMPLE")</f>
        <v>CUMPLE</v>
      </c>
      <c r="Z129" s="51" t="str">
        <f>IF($M129&lt;NORMA!$E$23,"NO CUMPLE","CUMPLE")</f>
        <v>NO CUMPLE</v>
      </c>
      <c r="AA129" s="51" t="str">
        <f>IF($E129&gt;NORMA!$E$24,"NO CUMPLE","CUMPLE")</f>
        <v>NO CUMPLE</v>
      </c>
      <c r="AB129" s="51" t="str">
        <f>IF($F129&gt;NORMA!$F$25,"NO CUMPLE","CUMPLE")</f>
        <v>NO CUMPLE</v>
      </c>
      <c r="AC129" s="51" t="str">
        <f>IF($K129&gt;NORMA!$E$26,"NO CUMPLE","CUMPLE")</f>
        <v>NO CUMPLE</v>
      </c>
      <c r="AD129" s="51" t="str">
        <f>IF($J129&gt;NORMA!$E$27,"NO CUMPLE","CUMPLE")</f>
        <v>NO CUMPLE</v>
      </c>
      <c r="AE129" s="51" t="str">
        <f>IF($G129&gt;NORMA!$F$28,"NO CUMPLE","CUMPLE")</f>
        <v>CUMPLE</v>
      </c>
      <c r="AF129" s="51" t="str">
        <f>IF($H129&gt;NORMA!$E$29,"NO CUMPLE","CUMPLE")</f>
        <v>CUMPLE</v>
      </c>
      <c r="AG129" s="51" t="str">
        <f>IF($O129&gt;NORMA!$E$30,"NO CUMPLE","CUMPLE")</f>
        <v>NO CUMPLE</v>
      </c>
      <c r="AH129" s="51" t="str">
        <f>IF(AND($N129&gt;=NORMA!$R$18, $N129&lt;=NORMA!$S$18),"CUMPLE","NO CUMPLE")</f>
        <v>CUMPLE</v>
      </c>
      <c r="AI129" s="51" t="str">
        <f>IF($I129&gt;NORMA!$F$32,"NO CUMPLE","CUMPLE")</f>
        <v>CUMPLE</v>
      </c>
    </row>
    <row r="130" spans="1:35" ht="14.25" customHeight="1" x14ac:dyDescent="0.35">
      <c r="A130" s="146" t="s">
        <v>78</v>
      </c>
      <c r="B130" s="147" t="s">
        <v>79</v>
      </c>
      <c r="C130" s="148">
        <v>40228</v>
      </c>
      <c r="D130" s="149">
        <v>0.125</v>
      </c>
      <c r="E130" s="147">
        <v>4.9000000000000004</v>
      </c>
      <c r="F130" s="147">
        <v>19</v>
      </c>
      <c r="G130" s="147">
        <v>6.2</v>
      </c>
      <c r="H130" s="147">
        <v>4.9000000000000004</v>
      </c>
      <c r="I130" s="147">
        <v>0.4</v>
      </c>
      <c r="J130" s="147">
        <v>0.34</v>
      </c>
      <c r="K130" s="155">
        <v>3.63</v>
      </c>
      <c r="L130" s="159">
        <v>1.37E-2</v>
      </c>
      <c r="M130" s="147">
        <v>3.2</v>
      </c>
      <c r="N130" s="147">
        <v>6.65</v>
      </c>
      <c r="O130" s="153">
        <v>130000</v>
      </c>
      <c r="P130" s="51" t="str">
        <f>IF($M130&lt;NORMA!$F$7,"NO CUMPLE","CUMPLE")</f>
        <v>CUMPLE</v>
      </c>
      <c r="Q130" s="51" t="str">
        <f>IF($E130&gt;NORMA!$F$8,"NO CUMPLE","CUMPLE")</f>
        <v>CUMPLE</v>
      </c>
      <c r="R130" s="51" t="str">
        <f>IF($F130&gt;NORMA!$F$9,"NO CUMPLE","CUMPLE")</f>
        <v>CUMPLE</v>
      </c>
      <c r="S130" s="51" t="str">
        <f>IF($K130&gt;NORMA!$F$10,"NO CUMPLE","CUMPLE")</f>
        <v>CUMPLE</v>
      </c>
      <c r="T130" s="51" t="str">
        <f>IF($J130&gt;NORMA!$F$11,"NO CUMPLE","CUMPLE")</f>
        <v>CUMPLE</v>
      </c>
      <c r="U130" s="51" t="str">
        <f>IF($G130&gt;NORMA!$F$12,"NO CUMPLE","CUMPLE")</f>
        <v>CUMPLE</v>
      </c>
      <c r="V130" s="51" t="str">
        <f>IF($H130&gt;SALITRE!$H$967,"NO CUMPLE","CUMPLE")</f>
        <v>CUMPLE</v>
      </c>
      <c r="W130" s="51" t="str">
        <f>IF($O130&gt;NORMA!$F$14,"NO CUMPLE","CUMPLE")</f>
        <v>CUMPLE</v>
      </c>
      <c r="X130" s="51" t="str">
        <f>IF(AND($N130&gt;=NORMA!$Q$4, $N130&lt;=NORMA!$R$4),"CUMPLE","NO CUMPLE")</f>
        <v>CUMPLE</v>
      </c>
      <c r="Y130" s="51" t="str">
        <f>IF($I130&gt;NORMA!$F$16,"NO CUMPLE","CUMPLE")</f>
        <v>CUMPLE</v>
      </c>
      <c r="Z130" s="51" t="str">
        <f>IF($M130&lt;NORMA!$E$23,"NO CUMPLE","CUMPLE")</f>
        <v>NO CUMPLE</v>
      </c>
      <c r="AA130" s="51" t="str">
        <f>IF($E130&gt;NORMA!$E$24,"NO CUMPLE","CUMPLE")</f>
        <v>NO CUMPLE</v>
      </c>
      <c r="AB130" s="51" t="str">
        <f>IF($F130&gt;NORMA!$F$25,"NO CUMPLE","CUMPLE")</f>
        <v>NO CUMPLE</v>
      </c>
      <c r="AC130" s="51" t="str">
        <f>IF($K130&gt;NORMA!$E$26,"NO CUMPLE","CUMPLE")</f>
        <v>NO CUMPLE</v>
      </c>
      <c r="AD130" s="51" t="str">
        <f>IF($J130&gt;NORMA!$E$27,"NO CUMPLE","CUMPLE")</f>
        <v>CUMPLE</v>
      </c>
      <c r="AE130" s="51" t="str">
        <f>IF($G130&gt;NORMA!$F$28,"NO CUMPLE","CUMPLE")</f>
        <v>CUMPLE</v>
      </c>
      <c r="AF130" s="51" t="str">
        <f>IF($H130&gt;NORMA!$E$29,"NO CUMPLE","CUMPLE")</f>
        <v>CUMPLE</v>
      </c>
      <c r="AG130" s="51" t="str">
        <f>IF($O130&gt;NORMA!$E$30,"NO CUMPLE","CUMPLE")</f>
        <v>NO CUMPLE</v>
      </c>
      <c r="AH130" s="51" t="str">
        <f>IF(AND($N130&gt;=NORMA!$R$18, $N130&lt;=NORMA!$S$18),"CUMPLE","NO CUMPLE")</f>
        <v>CUMPLE</v>
      </c>
      <c r="AI130" s="51" t="str">
        <f>IF($I130&gt;NORMA!$F$32,"NO CUMPLE","CUMPLE")</f>
        <v>CUMPLE</v>
      </c>
    </row>
    <row r="131" spans="1:35" ht="14.25" customHeight="1" x14ac:dyDescent="0.35">
      <c r="A131" s="146" t="s">
        <v>78</v>
      </c>
      <c r="B131" s="147" t="s">
        <v>79</v>
      </c>
      <c r="C131" s="148">
        <v>40246</v>
      </c>
      <c r="D131" s="149">
        <v>2.0833333333333332E-2</v>
      </c>
      <c r="E131" s="147">
        <v>6.2</v>
      </c>
      <c r="F131" s="147">
        <v>18.3</v>
      </c>
      <c r="G131" s="147">
        <v>8</v>
      </c>
      <c r="H131" s="147">
        <v>5.4</v>
      </c>
      <c r="I131" s="147">
        <v>0.39</v>
      </c>
      <c r="J131" s="147">
        <v>0.41</v>
      </c>
      <c r="K131" s="161">
        <v>4.7</v>
      </c>
      <c r="L131" s="159">
        <v>1.01E-2</v>
      </c>
      <c r="M131" s="147">
        <v>6.7</v>
      </c>
      <c r="N131" s="147">
        <v>7.43</v>
      </c>
      <c r="O131" s="153">
        <v>1600</v>
      </c>
      <c r="P131" s="51" t="str">
        <f>IF($M131&lt;NORMA!$F$7,"NO CUMPLE","CUMPLE")</f>
        <v>CUMPLE</v>
      </c>
      <c r="Q131" s="51" t="str">
        <f>IF($E131&gt;NORMA!$F$8,"NO CUMPLE","CUMPLE")</f>
        <v>CUMPLE</v>
      </c>
      <c r="R131" s="51" t="str">
        <f>IF($F131&gt;NORMA!$F$9,"NO CUMPLE","CUMPLE")</f>
        <v>CUMPLE</v>
      </c>
      <c r="S131" s="51" t="str">
        <f>IF($K131&gt;NORMA!$F$10,"NO CUMPLE","CUMPLE")</f>
        <v>CUMPLE</v>
      </c>
      <c r="T131" s="51" t="str">
        <f>IF($J131&gt;NORMA!$F$11,"NO CUMPLE","CUMPLE")</f>
        <v>CUMPLE</v>
      </c>
      <c r="U131" s="51" t="str">
        <f>IF($G131&gt;NORMA!$F$12,"NO CUMPLE","CUMPLE")</f>
        <v>CUMPLE</v>
      </c>
      <c r="V131" s="51" t="str">
        <f>IF($H131&gt;SALITRE!$H$967,"NO CUMPLE","CUMPLE")</f>
        <v>CUMPLE</v>
      </c>
      <c r="W131" s="51" t="str">
        <f>IF($O131&gt;NORMA!$F$14,"NO CUMPLE","CUMPLE")</f>
        <v>CUMPLE</v>
      </c>
      <c r="X131" s="51" t="str">
        <f>IF(AND($N131&gt;=NORMA!$Q$4, $N131&lt;=NORMA!$R$4),"CUMPLE","NO CUMPLE")</f>
        <v>CUMPLE</v>
      </c>
      <c r="Y131" s="51" t="str">
        <f>IF($I131&gt;NORMA!$F$16,"NO CUMPLE","CUMPLE")</f>
        <v>CUMPLE</v>
      </c>
      <c r="Z131" s="51" t="str">
        <f>IF($M131&lt;NORMA!$E$23,"NO CUMPLE","CUMPLE")</f>
        <v>NO CUMPLE</v>
      </c>
      <c r="AA131" s="51" t="str">
        <f>IF($E131&gt;NORMA!$E$24,"NO CUMPLE","CUMPLE")</f>
        <v>NO CUMPLE</v>
      </c>
      <c r="AB131" s="51" t="str">
        <f>IF($F131&gt;NORMA!$F$25,"NO CUMPLE","CUMPLE")</f>
        <v>NO CUMPLE</v>
      </c>
      <c r="AC131" s="51" t="str">
        <f>IF($K131&gt;NORMA!$E$26,"NO CUMPLE","CUMPLE")</f>
        <v>NO CUMPLE</v>
      </c>
      <c r="AD131" s="51" t="str">
        <f>IF($J131&gt;NORMA!$E$27,"NO CUMPLE","CUMPLE")</f>
        <v>NO CUMPLE</v>
      </c>
      <c r="AE131" s="51" t="str">
        <f>IF($G131&gt;NORMA!$F$28,"NO CUMPLE","CUMPLE")</f>
        <v>CUMPLE</v>
      </c>
      <c r="AF131" s="51" t="str">
        <f>IF($H131&gt;NORMA!$E$29,"NO CUMPLE","CUMPLE")</f>
        <v>CUMPLE</v>
      </c>
      <c r="AG131" s="51" t="str">
        <f>IF($O131&gt;NORMA!$E$30,"NO CUMPLE","CUMPLE")</f>
        <v>CUMPLE</v>
      </c>
      <c r="AH131" s="51" t="str">
        <f>IF(AND($N131&gt;=NORMA!$R$18, $N131&lt;=NORMA!$S$18),"CUMPLE","NO CUMPLE")</f>
        <v>CUMPLE</v>
      </c>
      <c r="AI131" s="51" t="str">
        <f>IF($I131&gt;NORMA!$F$32,"NO CUMPLE","CUMPLE")</f>
        <v>CUMPLE</v>
      </c>
    </row>
    <row r="132" spans="1:35" ht="14.25" customHeight="1" x14ac:dyDescent="0.35">
      <c r="A132" s="146" t="s">
        <v>80</v>
      </c>
      <c r="B132" s="147" t="s">
        <v>79</v>
      </c>
      <c r="C132" s="148">
        <v>40232</v>
      </c>
      <c r="D132" s="149">
        <v>0.125</v>
      </c>
      <c r="E132" s="147">
        <v>15</v>
      </c>
      <c r="F132" s="147">
        <v>41.6</v>
      </c>
      <c r="G132" s="147">
        <v>8</v>
      </c>
      <c r="H132" s="147">
        <v>4.5999999999999996</v>
      </c>
      <c r="I132" s="147">
        <v>1.34</v>
      </c>
      <c r="J132" s="147">
        <v>0.81</v>
      </c>
      <c r="K132" s="161">
        <v>8.1999999999999993</v>
      </c>
      <c r="L132" s="159">
        <v>1.6199999999999999E-2</v>
      </c>
      <c r="M132" s="147">
        <v>2.9</v>
      </c>
      <c r="N132" s="147">
        <v>7.33</v>
      </c>
      <c r="O132" s="153">
        <v>160000</v>
      </c>
      <c r="P132" s="51" t="str">
        <f>IF($M132&lt;NORMA!$F$7,"NO CUMPLE","CUMPLE")</f>
        <v>CUMPLE</v>
      </c>
      <c r="Q132" s="51" t="str">
        <f>IF($E132&gt;NORMA!$F$8,"NO CUMPLE","CUMPLE")</f>
        <v>CUMPLE</v>
      </c>
      <c r="R132" s="51" t="str">
        <f>IF($F132&gt;NORMA!$F$9,"NO CUMPLE","CUMPLE")</f>
        <v>CUMPLE</v>
      </c>
      <c r="S132" s="51" t="str">
        <f>IF($K132&gt;NORMA!$F$10,"NO CUMPLE","CUMPLE")</f>
        <v>CUMPLE</v>
      </c>
      <c r="T132" s="51" t="str">
        <f>IF($J132&gt;NORMA!$F$11,"NO CUMPLE","CUMPLE")</f>
        <v>CUMPLE</v>
      </c>
      <c r="U132" s="51" t="str">
        <f>IF($G132&gt;NORMA!$F$12,"NO CUMPLE","CUMPLE")</f>
        <v>CUMPLE</v>
      </c>
      <c r="V132" s="51" t="str">
        <f>IF($H132&gt;SALITRE!$H$967,"NO CUMPLE","CUMPLE")</f>
        <v>CUMPLE</v>
      </c>
      <c r="W132" s="51" t="str">
        <f>IF($O132&gt;NORMA!$F$14,"NO CUMPLE","CUMPLE")</f>
        <v>CUMPLE</v>
      </c>
      <c r="X132" s="51" t="str">
        <f>IF(AND($N132&gt;=NORMA!$Q$4, $N132&lt;=NORMA!$R$4),"CUMPLE","NO CUMPLE")</f>
        <v>CUMPLE</v>
      </c>
      <c r="Y132" s="51" t="str">
        <f>IF($I132&gt;NORMA!$F$16,"NO CUMPLE","CUMPLE")</f>
        <v>CUMPLE</v>
      </c>
      <c r="Z132" s="51" t="str">
        <f>IF($M132&lt;NORMA!$E$23,"NO CUMPLE","CUMPLE")</f>
        <v>NO CUMPLE</v>
      </c>
      <c r="AA132" s="51" t="str">
        <f>IF($E132&gt;NORMA!$E$24,"NO CUMPLE","CUMPLE")</f>
        <v>NO CUMPLE</v>
      </c>
      <c r="AB132" s="51" t="str">
        <f>IF($F132&gt;NORMA!$F$25,"NO CUMPLE","CUMPLE")</f>
        <v>NO CUMPLE</v>
      </c>
      <c r="AC132" s="51" t="str">
        <f>IF($K132&gt;NORMA!$E$26,"NO CUMPLE","CUMPLE")</f>
        <v>NO CUMPLE</v>
      </c>
      <c r="AD132" s="51" t="str">
        <f>IF($J132&gt;NORMA!$E$27,"NO CUMPLE","CUMPLE")</f>
        <v>NO CUMPLE</v>
      </c>
      <c r="AE132" s="51" t="str">
        <f>IF($G132&gt;NORMA!$F$28,"NO CUMPLE","CUMPLE")</f>
        <v>CUMPLE</v>
      </c>
      <c r="AF132" s="51" t="str">
        <f>IF($H132&gt;NORMA!$E$29,"NO CUMPLE","CUMPLE")</f>
        <v>CUMPLE</v>
      </c>
      <c r="AG132" s="51" t="str">
        <f>IF($O132&gt;NORMA!$E$30,"NO CUMPLE","CUMPLE")</f>
        <v>NO CUMPLE</v>
      </c>
      <c r="AH132" s="51" t="str">
        <f>IF(AND($N132&gt;=NORMA!$R$18, $N132&lt;=NORMA!$S$18),"CUMPLE","NO CUMPLE")</f>
        <v>CUMPLE</v>
      </c>
      <c r="AI132" s="51" t="str">
        <f>IF($I132&gt;NORMA!$F$32,"NO CUMPLE","CUMPLE")</f>
        <v>NO CUMPLE</v>
      </c>
    </row>
    <row r="133" spans="1:35" ht="14.25" customHeight="1" x14ac:dyDescent="0.35">
      <c r="A133" s="146" t="s">
        <v>78</v>
      </c>
      <c r="B133" s="147" t="s">
        <v>79</v>
      </c>
      <c r="C133" s="148">
        <v>40264</v>
      </c>
      <c r="D133" s="149">
        <v>0.58333333333333337</v>
      </c>
      <c r="E133" s="147">
        <v>52.05</v>
      </c>
      <c r="F133" s="147">
        <v>122</v>
      </c>
      <c r="G133" s="147">
        <v>71</v>
      </c>
      <c r="H133" s="147">
        <v>16.600000000000001</v>
      </c>
      <c r="I133" s="147">
        <v>3.04</v>
      </c>
      <c r="J133" s="147">
        <v>1.58</v>
      </c>
      <c r="K133" s="161">
        <v>12.1</v>
      </c>
      <c r="L133" s="159">
        <v>1.7100000000000001E-2</v>
      </c>
      <c r="M133" s="147">
        <v>5.3</v>
      </c>
      <c r="N133" s="147">
        <v>7.57</v>
      </c>
      <c r="O133" s="153">
        <v>1100000</v>
      </c>
      <c r="P133" s="51" t="str">
        <f>IF($M133&lt;NORMA!$F$7,"NO CUMPLE","CUMPLE")</f>
        <v>CUMPLE</v>
      </c>
      <c r="Q133" s="51" t="str">
        <f>IF($E133&gt;NORMA!$F$8,"NO CUMPLE","CUMPLE")</f>
        <v>CUMPLE</v>
      </c>
      <c r="R133" s="51" t="str">
        <f>IF($F133&gt;NORMA!$F$9,"NO CUMPLE","CUMPLE")</f>
        <v>CUMPLE</v>
      </c>
      <c r="S133" s="51" t="str">
        <f>IF($K133&gt;NORMA!$F$10,"NO CUMPLE","CUMPLE")</f>
        <v>CUMPLE</v>
      </c>
      <c r="T133" s="51" t="str">
        <f>IF($J133&gt;NORMA!$F$11,"NO CUMPLE","CUMPLE")</f>
        <v>CUMPLE</v>
      </c>
      <c r="U133" s="51" t="str">
        <f>IF($G133&gt;NORMA!$F$12,"NO CUMPLE","CUMPLE")</f>
        <v>CUMPLE</v>
      </c>
      <c r="V133" s="51" t="str">
        <f>IF($H133&gt;SALITRE!$H$967,"NO CUMPLE","CUMPLE")</f>
        <v>CUMPLE</v>
      </c>
      <c r="W133" s="51" t="str">
        <f>IF($O133&gt;NORMA!$F$14,"NO CUMPLE","CUMPLE")</f>
        <v>NO CUMPLE</v>
      </c>
      <c r="X133" s="51" t="str">
        <f>IF(AND($N133&gt;=NORMA!$Q$4, $N133&lt;=NORMA!$R$4),"CUMPLE","NO CUMPLE")</f>
        <v>CUMPLE</v>
      </c>
      <c r="Y133" s="51" t="str">
        <f>IF($I133&gt;NORMA!$F$16,"NO CUMPLE","CUMPLE")</f>
        <v>NO CUMPLE</v>
      </c>
      <c r="Z133" s="51" t="str">
        <f>IF($M133&lt;NORMA!$E$23,"NO CUMPLE","CUMPLE")</f>
        <v>NO CUMPLE</v>
      </c>
      <c r="AA133" s="51" t="str">
        <f>IF($E133&gt;NORMA!$E$24,"NO CUMPLE","CUMPLE")</f>
        <v>NO CUMPLE</v>
      </c>
      <c r="AB133" s="51" t="str">
        <f>IF($F133&gt;NORMA!$F$25,"NO CUMPLE","CUMPLE")</f>
        <v>NO CUMPLE</v>
      </c>
      <c r="AC133" s="51" t="str">
        <f>IF($K133&gt;NORMA!$E$26,"NO CUMPLE","CUMPLE")</f>
        <v>NO CUMPLE</v>
      </c>
      <c r="AD133" s="51" t="str">
        <f>IF($J133&gt;NORMA!$E$27,"NO CUMPLE","CUMPLE")</f>
        <v>NO CUMPLE</v>
      </c>
      <c r="AE133" s="51" t="str">
        <f>IF($G133&gt;NORMA!$F$28,"NO CUMPLE","CUMPLE")</f>
        <v>NO CUMPLE</v>
      </c>
      <c r="AF133" s="51" t="str">
        <f>IF($H133&gt;NORMA!$E$29,"NO CUMPLE","CUMPLE")</f>
        <v>NO CUMPLE</v>
      </c>
      <c r="AG133" s="51" t="str">
        <f>IF($O133&gt;NORMA!$E$30,"NO CUMPLE","CUMPLE")</f>
        <v>NO CUMPLE</v>
      </c>
      <c r="AH133" s="51" t="str">
        <f>IF(AND($N133&gt;=NORMA!$R$18, $N133&lt;=NORMA!$S$18),"CUMPLE","NO CUMPLE")</f>
        <v>CUMPLE</v>
      </c>
      <c r="AI133" s="51" t="str">
        <f>IF($I133&gt;NORMA!$F$32,"NO CUMPLE","CUMPLE")</f>
        <v>NO CUMPLE</v>
      </c>
    </row>
    <row r="134" spans="1:35" ht="14.25" customHeight="1" x14ac:dyDescent="0.35">
      <c r="A134" s="146" t="s">
        <v>80</v>
      </c>
      <c r="B134" s="147" t="s">
        <v>79</v>
      </c>
      <c r="C134" s="148">
        <v>40248</v>
      </c>
      <c r="D134" s="149">
        <v>2.0833333333333332E-2</v>
      </c>
      <c r="E134" s="147">
        <v>25.1</v>
      </c>
      <c r="F134" s="147">
        <v>54.8</v>
      </c>
      <c r="G134" s="147">
        <v>11</v>
      </c>
      <c r="H134" s="150">
        <v>3.5</v>
      </c>
      <c r="I134" s="147">
        <v>3.17</v>
      </c>
      <c r="J134" s="147">
        <v>1.51</v>
      </c>
      <c r="K134" s="161">
        <v>13.5</v>
      </c>
      <c r="L134" s="159">
        <v>1.9800000000000002E-2</v>
      </c>
      <c r="M134" s="147">
        <v>1.7</v>
      </c>
      <c r="N134" s="147">
        <v>7.39</v>
      </c>
      <c r="O134" s="153">
        <v>1600</v>
      </c>
      <c r="P134" s="51" t="str">
        <f>IF($M134&lt;NORMA!$F$7,"NO CUMPLE","CUMPLE")</f>
        <v>NO CUMPLE</v>
      </c>
      <c r="Q134" s="51" t="str">
        <f>IF($E134&gt;NORMA!$F$8,"NO CUMPLE","CUMPLE")</f>
        <v>CUMPLE</v>
      </c>
      <c r="R134" s="51" t="str">
        <f>IF($F134&gt;NORMA!$F$9,"NO CUMPLE","CUMPLE")</f>
        <v>CUMPLE</v>
      </c>
      <c r="S134" s="51" t="str">
        <f>IF($K134&gt;NORMA!$F$10,"NO CUMPLE","CUMPLE")</f>
        <v>CUMPLE</v>
      </c>
      <c r="T134" s="51" t="str">
        <f>IF($J134&gt;NORMA!$F$11,"NO CUMPLE","CUMPLE")</f>
        <v>CUMPLE</v>
      </c>
      <c r="U134" s="51" t="str">
        <f>IF($G134&gt;NORMA!$F$12,"NO CUMPLE","CUMPLE")</f>
        <v>CUMPLE</v>
      </c>
      <c r="V134" s="51" t="str">
        <f>IF($H134&gt;SALITRE!$H$967,"NO CUMPLE","CUMPLE")</f>
        <v>CUMPLE</v>
      </c>
      <c r="W134" s="51" t="str">
        <f>IF($O134&gt;NORMA!$F$14,"NO CUMPLE","CUMPLE")</f>
        <v>CUMPLE</v>
      </c>
      <c r="X134" s="51" t="str">
        <f>IF(AND($N134&gt;=NORMA!$Q$4, $N134&lt;=NORMA!$R$4),"CUMPLE","NO CUMPLE")</f>
        <v>CUMPLE</v>
      </c>
      <c r="Y134" s="51" t="str">
        <f>IF($I134&gt;NORMA!$F$16,"NO CUMPLE","CUMPLE")</f>
        <v>NO CUMPLE</v>
      </c>
      <c r="Z134" s="51" t="str">
        <f>IF($M134&lt;NORMA!$E$23,"NO CUMPLE","CUMPLE")</f>
        <v>NO CUMPLE</v>
      </c>
      <c r="AA134" s="51" t="str">
        <f>IF($E134&gt;NORMA!$E$24,"NO CUMPLE","CUMPLE")</f>
        <v>NO CUMPLE</v>
      </c>
      <c r="AB134" s="51" t="str">
        <f>IF($F134&gt;NORMA!$F$25,"NO CUMPLE","CUMPLE")</f>
        <v>NO CUMPLE</v>
      </c>
      <c r="AC134" s="51" t="str">
        <f>IF($K134&gt;NORMA!$E$26,"NO CUMPLE","CUMPLE")</f>
        <v>NO CUMPLE</v>
      </c>
      <c r="AD134" s="51" t="str">
        <f>IF($J134&gt;NORMA!$E$27,"NO CUMPLE","CUMPLE")</f>
        <v>NO CUMPLE</v>
      </c>
      <c r="AE134" s="51" t="str">
        <f>IF($G134&gt;NORMA!$F$28,"NO CUMPLE","CUMPLE")</f>
        <v>CUMPLE</v>
      </c>
      <c r="AF134" s="51" t="str">
        <f>IF($H134&gt;NORMA!$E$29,"NO CUMPLE","CUMPLE")</f>
        <v>CUMPLE</v>
      </c>
      <c r="AG134" s="51" t="str">
        <f>IF($O134&gt;NORMA!$E$30,"NO CUMPLE","CUMPLE")</f>
        <v>CUMPLE</v>
      </c>
      <c r="AH134" s="51" t="str">
        <f>IF(AND($N134&gt;=NORMA!$R$18, $N134&lt;=NORMA!$S$18),"CUMPLE","NO CUMPLE")</f>
        <v>CUMPLE</v>
      </c>
      <c r="AI134" s="51" t="str">
        <f>IF($I134&gt;NORMA!$F$32,"NO CUMPLE","CUMPLE")</f>
        <v>NO CUMPLE</v>
      </c>
    </row>
    <row r="135" spans="1:35" ht="14.25" customHeight="1" x14ac:dyDescent="0.35">
      <c r="A135" s="146" t="s">
        <v>80</v>
      </c>
      <c r="B135" s="147" t="s">
        <v>79</v>
      </c>
      <c r="C135" s="148">
        <v>40264</v>
      </c>
      <c r="D135" s="149">
        <v>0.39583333333333331</v>
      </c>
      <c r="E135" s="147">
        <v>137</v>
      </c>
      <c r="F135" s="147">
        <v>330</v>
      </c>
      <c r="G135" s="147">
        <v>136</v>
      </c>
      <c r="H135" s="147">
        <v>78.599999999999994</v>
      </c>
      <c r="I135" s="147">
        <v>7.2</v>
      </c>
      <c r="J135" s="147">
        <v>4.5599999999999996</v>
      </c>
      <c r="K135" s="161">
        <v>32.4</v>
      </c>
      <c r="L135" s="159">
        <v>0.1963</v>
      </c>
      <c r="M135" s="147">
        <v>0.1</v>
      </c>
      <c r="N135" s="147">
        <v>7.99</v>
      </c>
      <c r="O135" s="153">
        <v>9300000</v>
      </c>
      <c r="P135" s="51" t="str">
        <f>IF($M135&lt;NORMA!$F$7,"NO CUMPLE","CUMPLE")</f>
        <v>NO CUMPLE</v>
      </c>
      <c r="Q135" s="51" t="str">
        <f>IF($E135&gt;NORMA!$F$8,"NO CUMPLE","CUMPLE")</f>
        <v>NO CUMPLE</v>
      </c>
      <c r="R135" s="51" t="str">
        <f>IF($F135&gt;NORMA!$F$9,"NO CUMPLE","CUMPLE")</f>
        <v>NO CUMPLE</v>
      </c>
      <c r="S135" s="51" t="str">
        <f>IF($K135&gt;NORMA!$F$10,"NO CUMPLE","CUMPLE")</f>
        <v>NO CUMPLE</v>
      </c>
      <c r="T135" s="51" t="str">
        <f>IF($J135&gt;NORMA!$F$11,"NO CUMPLE","CUMPLE")</f>
        <v>CUMPLE</v>
      </c>
      <c r="U135" s="51" t="str">
        <f>IF($G135&gt;NORMA!$F$12,"NO CUMPLE","CUMPLE")</f>
        <v>NO CUMPLE</v>
      </c>
      <c r="V135" s="51" t="str">
        <f>IF($H135&gt;SALITRE!$H$967,"NO CUMPLE","CUMPLE")</f>
        <v>NO CUMPLE</v>
      </c>
      <c r="W135" s="51" t="str">
        <f>IF($O135&gt;NORMA!$F$14,"NO CUMPLE","CUMPLE")</f>
        <v>NO CUMPLE</v>
      </c>
      <c r="X135" s="51" t="str">
        <f>IF(AND($N135&gt;=NORMA!$Q$4, $N135&lt;=NORMA!$R$4),"CUMPLE","NO CUMPLE")</f>
        <v>CUMPLE</v>
      </c>
      <c r="Y135" s="51" t="str">
        <f>IF($I135&gt;NORMA!$F$16,"NO CUMPLE","CUMPLE")</f>
        <v>NO CUMPLE</v>
      </c>
      <c r="Z135" s="51" t="str">
        <f>IF($M135&lt;NORMA!$E$23,"NO CUMPLE","CUMPLE")</f>
        <v>NO CUMPLE</v>
      </c>
      <c r="AA135" s="51" t="str">
        <f>IF($E135&gt;NORMA!$E$24,"NO CUMPLE","CUMPLE")</f>
        <v>NO CUMPLE</v>
      </c>
      <c r="AB135" s="51" t="str">
        <f>IF($F135&gt;NORMA!$F$25,"NO CUMPLE","CUMPLE")</f>
        <v>NO CUMPLE</v>
      </c>
      <c r="AC135" s="51" t="str">
        <f>IF($K135&gt;NORMA!$E$26,"NO CUMPLE","CUMPLE")</f>
        <v>NO CUMPLE</v>
      </c>
      <c r="AD135" s="51" t="str">
        <f>IF($J135&gt;NORMA!$E$27,"NO CUMPLE","CUMPLE")</f>
        <v>NO CUMPLE</v>
      </c>
      <c r="AE135" s="51" t="str">
        <f>IF($G135&gt;NORMA!$F$28,"NO CUMPLE","CUMPLE")</f>
        <v>NO CUMPLE</v>
      </c>
      <c r="AF135" s="51" t="str">
        <f>IF($H135&gt;NORMA!$E$29,"NO CUMPLE","CUMPLE")</f>
        <v>NO CUMPLE</v>
      </c>
      <c r="AG135" s="51" t="str">
        <f>IF($O135&gt;NORMA!$E$30,"NO CUMPLE","CUMPLE")</f>
        <v>NO CUMPLE</v>
      </c>
      <c r="AH135" s="51" t="str">
        <f>IF(AND($N135&gt;=NORMA!$R$18, $N135&lt;=NORMA!$S$18),"CUMPLE","NO CUMPLE")</f>
        <v>CUMPLE</v>
      </c>
      <c r="AI135" s="51" t="str">
        <f>IF($I135&gt;NORMA!$F$32,"NO CUMPLE","CUMPLE")</f>
        <v>NO CUMPLE</v>
      </c>
    </row>
    <row r="136" spans="1:35" ht="14.25" customHeight="1" x14ac:dyDescent="0.35">
      <c r="A136" s="146" t="s">
        <v>78</v>
      </c>
      <c r="B136" s="147" t="s">
        <v>79</v>
      </c>
      <c r="C136" s="148">
        <v>40298</v>
      </c>
      <c r="D136" s="149">
        <v>0.5625</v>
      </c>
      <c r="E136" s="147">
        <v>38</v>
      </c>
      <c r="F136" s="147">
        <v>82.4</v>
      </c>
      <c r="G136" s="147">
        <v>85</v>
      </c>
      <c r="H136" s="147">
        <v>4.5999999999999996</v>
      </c>
      <c r="I136" s="147">
        <v>2.19</v>
      </c>
      <c r="J136" s="147">
        <v>1.47</v>
      </c>
      <c r="K136" s="161">
        <v>13.4</v>
      </c>
      <c r="L136" s="159">
        <v>3.5900000000000001E-2</v>
      </c>
      <c r="M136" s="147">
        <v>4.5</v>
      </c>
      <c r="N136" s="147">
        <v>6.83</v>
      </c>
      <c r="O136" s="153">
        <v>2400000</v>
      </c>
      <c r="P136" s="51" t="str">
        <f>IF($M136&lt;NORMA!$F$7,"NO CUMPLE","CUMPLE")</f>
        <v>CUMPLE</v>
      </c>
      <c r="Q136" s="51" t="str">
        <f>IF($E136&gt;NORMA!$F$8,"NO CUMPLE","CUMPLE")</f>
        <v>CUMPLE</v>
      </c>
      <c r="R136" s="51" t="str">
        <f>IF($F136&gt;NORMA!$F$9,"NO CUMPLE","CUMPLE")</f>
        <v>CUMPLE</v>
      </c>
      <c r="S136" s="51" t="str">
        <f>IF($K136&gt;NORMA!$F$10,"NO CUMPLE","CUMPLE")</f>
        <v>CUMPLE</v>
      </c>
      <c r="T136" s="51" t="str">
        <f>IF($J136&gt;NORMA!$F$11,"NO CUMPLE","CUMPLE")</f>
        <v>CUMPLE</v>
      </c>
      <c r="U136" s="51" t="str">
        <f>IF($G136&gt;NORMA!$F$12,"NO CUMPLE","CUMPLE")</f>
        <v>NO CUMPLE</v>
      </c>
      <c r="V136" s="51" t="str">
        <f>IF($H136&gt;SALITRE!$H$967,"NO CUMPLE","CUMPLE")</f>
        <v>CUMPLE</v>
      </c>
      <c r="W136" s="51" t="str">
        <f>IF($O136&gt;NORMA!$F$14,"NO CUMPLE","CUMPLE")</f>
        <v>NO CUMPLE</v>
      </c>
      <c r="X136" s="51" t="str">
        <f>IF(AND($N136&gt;=NORMA!$Q$4, $N136&lt;=NORMA!$R$4),"CUMPLE","NO CUMPLE")</f>
        <v>CUMPLE</v>
      </c>
      <c r="Y136" s="51" t="str">
        <f>IF($I136&gt;NORMA!$F$16,"NO CUMPLE","CUMPLE")</f>
        <v>CUMPLE</v>
      </c>
      <c r="Z136" s="51" t="str">
        <f>IF($M136&lt;NORMA!$E$23,"NO CUMPLE","CUMPLE")</f>
        <v>NO CUMPLE</v>
      </c>
      <c r="AA136" s="51" t="str">
        <f>IF($E136&gt;NORMA!$E$24,"NO CUMPLE","CUMPLE")</f>
        <v>NO CUMPLE</v>
      </c>
      <c r="AB136" s="51" t="str">
        <f>IF($F136&gt;NORMA!$F$25,"NO CUMPLE","CUMPLE")</f>
        <v>NO CUMPLE</v>
      </c>
      <c r="AC136" s="51" t="str">
        <f>IF($K136&gt;NORMA!$E$26,"NO CUMPLE","CUMPLE")</f>
        <v>NO CUMPLE</v>
      </c>
      <c r="AD136" s="51" t="str">
        <f>IF($J136&gt;NORMA!$E$27,"NO CUMPLE","CUMPLE")</f>
        <v>NO CUMPLE</v>
      </c>
      <c r="AE136" s="51" t="str">
        <f>IF($G136&gt;NORMA!$F$28,"NO CUMPLE","CUMPLE")</f>
        <v>NO CUMPLE</v>
      </c>
      <c r="AF136" s="51" t="str">
        <f>IF($H136&gt;NORMA!$E$29,"NO CUMPLE","CUMPLE")</f>
        <v>CUMPLE</v>
      </c>
      <c r="AG136" s="51" t="str">
        <f>IF($O136&gt;NORMA!$E$30,"NO CUMPLE","CUMPLE")</f>
        <v>NO CUMPLE</v>
      </c>
      <c r="AH136" s="51" t="str">
        <f>IF(AND($N136&gt;=NORMA!$R$18, $N136&lt;=NORMA!$S$18),"CUMPLE","NO CUMPLE")</f>
        <v>CUMPLE</v>
      </c>
      <c r="AI136" s="51" t="str">
        <f>IF($I136&gt;NORMA!$F$32,"NO CUMPLE","CUMPLE")</f>
        <v>NO CUMPLE</v>
      </c>
    </row>
    <row r="137" spans="1:35" ht="14.25" customHeight="1" x14ac:dyDescent="0.35">
      <c r="A137" s="146" t="s">
        <v>80</v>
      </c>
      <c r="B137" s="147" t="s">
        <v>79</v>
      </c>
      <c r="C137" s="148">
        <v>40284</v>
      </c>
      <c r="D137" s="149">
        <v>0.95833333333333337</v>
      </c>
      <c r="E137" s="147">
        <v>18.5</v>
      </c>
      <c r="F137" s="147">
        <v>44</v>
      </c>
      <c r="G137" s="147">
        <v>90</v>
      </c>
      <c r="H137" s="150">
        <v>3.6</v>
      </c>
      <c r="I137" s="147">
        <v>0.98</v>
      </c>
      <c r="J137" s="147">
        <v>0.81</v>
      </c>
      <c r="K137" s="161">
        <v>9.1</v>
      </c>
      <c r="L137" s="159">
        <v>0.35970000000000002</v>
      </c>
      <c r="M137" s="147">
        <v>3.4</v>
      </c>
      <c r="N137" s="147">
        <v>6.88</v>
      </c>
      <c r="O137" s="153">
        <v>900000</v>
      </c>
      <c r="P137" s="51" t="str">
        <f>IF($M137&lt;NORMA!$F$7,"NO CUMPLE","CUMPLE")</f>
        <v>CUMPLE</v>
      </c>
      <c r="Q137" s="51" t="str">
        <f>IF($E137&gt;NORMA!$F$8,"NO CUMPLE","CUMPLE")</f>
        <v>CUMPLE</v>
      </c>
      <c r="R137" s="51" t="str">
        <f>IF($F137&gt;NORMA!$F$9,"NO CUMPLE","CUMPLE")</f>
        <v>CUMPLE</v>
      </c>
      <c r="S137" s="51" t="str">
        <f>IF($K137&gt;NORMA!$F$10,"NO CUMPLE","CUMPLE")</f>
        <v>CUMPLE</v>
      </c>
      <c r="T137" s="51" t="str">
        <f>IF($J137&gt;NORMA!$F$11,"NO CUMPLE","CUMPLE")</f>
        <v>CUMPLE</v>
      </c>
      <c r="U137" s="51" t="str">
        <f>IF($G137&gt;NORMA!$F$12,"NO CUMPLE","CUMPLE")</f>
        <v>NO CUMPLE</v>
      </c>
      <c r="V137" s="51" t="str">
        <f>IF($H137&gt;SALITRE!$H$967,"NO CUMPLE","CUMPLE")</f>
        <v>CUMPLE</v>
      </c>
      <c r="W137" s="51" t="str">
        <f>IF($O137&gt;NORMA!$F$14,"NO CUMPLE","CUMPLE")</f>
        <v>CUMPLE</v>
      </c>
      <c r="X137" s="51" t="str">
        <f>IF(AND($N137&gt;=NORMA!$Q$4, $N137&lt;=NORMA!$R$4),"CUMPLE","NO CUMPLE")</f>
        <v>CUMPLE</v>
      </c>
      <c r="Y137" s="51" t="str">
        <f>IF($I137&gt;NORMA!$F$16,"NO CUMPLE","CUMPLE")</f>
        <v>CUMPLE</v>
      </c>
      <c r="Z137" s="51" t="str">
        <f>IF($M137&lt;NORMA!$E$23,"NO CUMPLE","CUMPLE")</f>
        <v>NO CUMPLE</v>
      </c>
      <c r="AA137" s="51" t="str">
        <f>IF($E137&gt;NORMA!$E$24,"NO CUMPLE","CUMPLE")</f>
        <v>NO CUMPLE</v>
      </c>
      <c r="AB137" s="51" t="str">
        <f>IF($F137&gt;NORMA!$F$25,"NO CUMPLE","CUMPLE")</f>
        <v>NO CUMPLE</v>
      </c>
      <c r="AC137" s="51" t="str">
        <f>IF($K137&gt;NORMA!$E$26,"NO CUMPLE","CUMPLE")</f>
        <v>NO CUMPLE</v>
      </c>
      <c r="AD137" s="51" t="str">
        <f>IF($J137&gt;NORMA!$E$27,"NO CUMPLE","CUMPLE")</f>
        <v>NO CUMPLE</v>
      </c>
      <c r="AE137" s="51" t="str">
        <f>IF($G137&gt;NORMA!$F$28,"NO CUMPLE","CUMPLE")</f>
        <v>NO CUMPLE</v>
      </c>
      <c r="AF137" s="51" t="str">
        <f>IF($H137&gt;NORMA!$E$29,"NO CUMPLE","CUMPLE")</f>
        <v>CUMPLE</v>
      </c>
      <c r="AG137" s="51" t="str">
        <f>IF($O137&gt;NORMA!$E$30,"NO CUMPLE","CUMPLE")</f>
        <v>NO CUMPLE</v>
      </c>
      <c r="AH137" s="51" t="str">
        <f>IF(AND($N137&gt;=NORMA!$R$18, $N137&lt;=NORMA!$S$18),"CUMPLE","NO CUMPLE")</f>
        <v>CUMPLE</v>
      </c>
      <c r="AI137" s="51" t="str">
        <f>IF($I137&gt;NORMA!$F$32,"NO CUMPLE","CUMPLE")</f>
        <v>CUMPLE</v>
      </c>
    </row>
    <row r="138" spans="1:35" ht="14.25" customHeight="1" x14ac:dyDescent="0.35">
      <c r="A138" s="146" t="s">
        <v>80</v>
      </c>
      <c r="B138" s="147" t="s">
        <v>79</v>
      </c>
      <c r="C138" s="148">
        <v>40302</v>
      </c>
      <c r="D138" s="149">
        <v>0.58333333333333337</v>
      </c>
      <c r="E138" s="147">
        <v>104</v>
      </c>
      <c r="F138" s="147">
        <v>225</v>
      </c>
      <c r="G138" s="147">
        <v>95</v>
      </c>
      <c r="H138" s="147">
        <v>36.700000000000003</v>
      </c>
      <c r="I138" s="147">
        <v>4.95</v>
      </c>
      <c r="J138" s="147">
        <v>2.5499999999999998</v>
      </c>
      <c r="K138" s="155">
        <v>26.8</v>
      </c>
      <c r="L138" s="159">
        <v>0.58520000000000005</v>
      </c>
      <c r="M138" s="147">
        <v>2.2000000000000002</v>
      </c>
      <c r="N138" s="147">
        <v>7.75</v>
      </c>
      <c r="O138" s="153">
        <v>6400000</v>
      </c>
      <c r="P138" s="51" t="str">
        <f>IF($M138&lt;NORMA!$F$7,"NO CUMPLE","CUMPLE")</f>
        <v>CUMPLE</v>
      </c>
      <c r="Q138" s="51" t="str">
        <f>IF($E138&gt;NORMA!$F$8,"NO CUMPLE","CUMPLE")</f>
        <v>NO CUMPLE</v>
      </c>
      <c r="R138" s="51" t="str">
        <f>IF($F138&gt;NORMA!$F$9,"NO CUMPLE","CUMPLE")</f>
        <v>NO CUMPLE</v>
      </c>
      <c r="S138" s="51" t="str">
        <f>IF($K138&gt;NORMA!$F$10,"NO CUMPLE","CUMPLE")</f>
        <v>NO CUMPLE</v>
      </c>
      <c r="T138" s="51" t="str">
        <f>IF($J138&gt;NORMA!$F$11,"NO CUMPLE","CUMPLE")</f>
        <v>CUMPLE</v>
      </c>
      <c r="U138" s="51" t="str">
        <f>IF($G138&gt;NORMA!$F$12,"NO CUMPLE","CUMPLE")</f>
        <v>NO CUMPLE</v>
      </c>
      <c r="V138" s="51" t="str">
        <f>IF($H138&gt;SALITRE!$H$967,"NO CUMPLE","CUMPLE")</f>
        <v>NO CUMPLE</v>
      </c>
      <c r="W138" s="51" t="str">
        <f>IF($O138&gt;NORMA!$F$14,"NO CUMPLE","CUMPLE")</f>
        <v>NO CUMPLE</v>
      </c>
      <c r="X138" s="51" t="str">
        <f>IF(AND($N138&gt;=NORMA!$Q$4, $N138&lt;=NORMA!$R$4),"CUMPLE","NO CUMPLE")</f>
        <v>CUMPLE</v>
      </c>
      <c r="Y138" s="51" t="str">
        <f>IF($I138&gt;NORMA!$F$16,"NO CUMPLE","CUMPLE")</f>
        <v>NO CUMPLE</v>
      </c>
      <c r="Z138" s="51" t="str">
        <f>IF($M138&lt;NORMA!$E$23,"NO CUMPLE","CUMPLE")</f>
        <v>NO CUMPLE</v>
      </c>
      <c r="AA138" s="51" t="str">
        <f>IF($E138&gt;NORMA!$E$24,"NO CUMPLE","CUMPLE")</f>
        <v>NO CUMPLE</v>
      </c>
      <c r="AB138" s="51" t="str">
        <f>IF($F138&gt;NORMA!$F$25,"NO CUMPLE","CUMPLE")</f>
        <v>NO CUMPLE</v>
      </c>
      <c r="AC138" s="51" t="str">
        <f>IF($K138&gt;NORMA!$E$26,"NO CUMPLE","CUMPLE")</f>
        <v>NO CUMPLE</v>
      </c>
      <c r="AD138" s="51" t="str">
        <f>IF($J138&gt;NORMA!$E$27,"NO CUMPLE","CUMPLE")</f>
        <v>NO CUMPLE</v>
      </c>
      <c r="AE138" s="51" t="str">
        <f>IF($G138&gt;NORMA!$F$28,"NO CUMPLE","CUMPLE")</f>
        <v>NO CUMPLE</v>
      </c>
      <c r="AF138" s="51" t="str">
        <f>IF($H138&gt;NORMA!$E$29,"NO CUMPLE","CUMPLE")</f>
        <v>NO CUMPLE</v>
      </c>
      <c r="AG138" s="51" t="str">
        <f>IF($O138&gt;NORMA!$E$30,"NO CUMPLE","CUMPLE")</f>
        <v>NO CUMPLE</v>
      </c>
      <c r="AH138" s="51" t="str">
        <f>IF(AND($N138&gt;=NORMA!$R$18, $N138&lt;=NORMA!$S$18),"CUMPLE","NO CUMPLE")</f>
        <v>CUMPLE</v>
      </c>
      <c r="AI138" s="51" t="str">
        <f>IF($I138&gt;NORMA!$F$32,"NO CUMPLE","CUMPLE")</f>
        <v>NO CUMPLE</v>
      </c>
    </row>
    <row r="139" spans="1:35" ht="14.25" customHeight="1" x14ac:dyDescent="0.35">
      <c r="A139" s="146" t="s">
        <v>78</v>
      </c>
      <c r="B139" s="147" t="s">
        <v>79</v>
      </c>
      <c r="C139" s="148">
        <v>40316</v>
      </c>
      <c r="D139" s="149">
        <v>0.16666666666666666</v>
      </c>
      <c r="E139" s="147">
        <v>2.2999999999999998</v>
      </c>
      <c r="F139" s="147">
        <v>8.6999999999999993</v>
      </c>
      <c r="G139" s="147">
        <v>14</v>
      </c>
      <c r="H139" s="147">
        <v>4.0999999999999996</v>
      </c>
      <c r="I139" s="147">
        <v>1.73</v>
      </c>
      <c r="J139" s="147">
        <v>0.22</v>
      </c>
      <c r="K139" s="155">
        <v>2.4</v>
      </c>
      <c r="L139" s="159">
        <v>4.9399999999999999E-2</v>
      </c>
      <c r="M139" s="147">
        <v>7.3</v>
      </c>
      <c r="N139" s="147">
        <v>7.38</v>
      </c>
      <c r="O139" s="153">
        <v>30</v>
      </c>
      <c r="P139" s="51" t="str">
        <f>IF($M139&lt;NORMA!$F$7,"NO CUMPLE","CUMPLE")</f>
        <v>CUMPLE</v>
      </c>
      <c r="Q139" s="51" t="str">
        <f>IF($E139&gt;NORMA!$F$8,"NO CUMPLE","CUMPLE")</f>
        <v>CUMPLE</v>
      </c>
      <c r="R139" s="51" t="str">
        <f>IF($F139&gt;NORMA!$F$9,"NO CUMPLE","CUMPLE")</f>
        <v>CUMPLE</v>
      </c>
      <c r="S139" s="51" t="str">
        <f>IF($K139&gt;NORMA!$F$10,"NO CUMPLE","CUMPLE")</f>
        <v>CUMPLE</v>
      </c>
      <c r="T139" s="51" t="str">
        <f>IF($J139&gt;NORMA!$F$11,"NO CUMPLE","CUMPLE")</f>
        <v>CUMPLE</v>
      </c>
      <c r="U139" s="51" t="str">
        <f>IF($G139&gt;NORMA!$F$12,"NO CUMPLE","CUMPLE")</f>
        <v>CUMPLE</v>
      </c>
      <c r="V139" s="51" t="str">
        <f>IF($H139&gt;SALITRE!$H$967,"NO CUMPLE","CUMPLE")</f>
        <v>CUMPLE</v>
      </c>
      <c r="W139" s="51" t="str">
        <f>IF($O139&gt;NORMA!$F$14,"NO CUMPLE","CUMPLE")</f>
        <v>CUMPLE</v>
      </c>
      <c r="X139" s="51" t="str">
        <f>IF(AND($N139&gt;=NORMA!$Q$4, $N139&lt;=NORMA!$R$4),"CUMPLE","NO CUMPLE")</f>
        <v>CUMPLE</v>
      </c>
      <c r="Y139" s="51" t="str">
        <f>IF($I139&gt;NORMA!$F$16,"NO CUMPLE","CUMPLE")</f>
        <v>CUMPLE</v>
      </c>
      <c r="Z139" s="51" t="str">
        <f>IF($M139&lt;NORMA!$E$23,"NO CUMPLE","CUMPLE")</f>
        <v>CUMPLE</v>
      </c>
      <c r="AA139" s="51" t="str">
        <f>IF($E139&gt;NORMA!$E$24,"NO CUMPLE","CUMPLE")</f>
        <v>CUMPLE</v>
      </c>
      <c r="AB139" s="51" t="str">
        <f>IF($F139&gt;NORMA!$F$25,"NO CUMPLE","CUMPLE")</f>
        <v>CUMPLE</v>
      </c>
      <c r="AC139" s="51" t="str">
        <f>IF($K139&gt;NORMA!$E$26,"NO CUMPLE","CUMPLE")</f>
        <v>NO CUMPLE</v>
      </c>
      <c r="AD139" s="51" t="str">
        <f>IF($J139&gt;NORMA!$E$27,"NO CUMPLE","CUMPLE")</f>
        <v>CUMPLE</v>
      </c>
      <c r="AE139" s="51" t="str">
        <f>IF($G139&gt;NORMA!$F$28,"NO CUMPLE","CUMPLE")</f>
        <v>CUMPLE</v>
      </c>
      <c r="AF139" s="51" t="str">
        <f>IF($H139&gt;NORMA!$E$29,"NO CUMPLE","CUMPLE")</f>
        <v>CUMPLE</v>
      </c>
      <c r="AG139" s="51" t="str">
        <f>IF($O139&gt;NORMA!$E$30,"NO CUMPLE","CUMPLE")</f>
        <v>CUMPLE</v>
      </c>
      <c r="AH139" s="51" t="str">
        <f>IF(AND($N139&gt;=NORMA!$R$18, $N139&lt;=NORMA!$S$18),"CUMPLE","NO CUMPLE")</f>
        <v>CUMPLE</v>
      </c>
      <c r="AI139" s="51" t="str">
        <f>IF($I139&gt;NORMA!$F$32,"NO CUMPLE","CUMPLE")</f>
        <v>NO CUMPLE</v>
      </c>
    </row>
    <row r="140" spans="1:35" ht="14.25" customHeight="1" x14ac:dyDescent="0.35">
      <c r="A140" s="146" t="s">
        <v>78</v>
      </c>
      <c r="B140" s="147" t="s">
        <v>79</v>
      </c>
      <c r="C140" s="148">
        <v>40326</v>
      </c>
      <c r="D140" s="149">
        <v>0.75</v>
      </c>
      <c r="E140" s="147">
        <v>9.48</v>
      </c>
      <c r="F140" s="147">
        <v>44</v>
      </c>
      <c r="G140" s="147">
        <v>3.6</v>
      </c>
      <c r="H140" s="147">
        <v>5.6</v>
      </c>
      <c r="I140" s="147">
        <v>0.56999999999999995</v>
      </c>
      <c r="J140" s="147">
        <v>0.44</v>
      </c>
      <c r="K140" s="155">
        <v>5.7</v>
      </c>
      <c r="L140" s="159">
        <v>0.04</v>
      </c>
      <c r="M140" s="147">
        <v>7.11</v>
      </c>
      <c r="N140" s="147">
        <v>7.4</v>
      </c>
      <c r="O140" s="153">
        <v>460000</v>
      </c>
      <c r="P140" s="51" t="str">
        <f>IF($M140&lt;NORMA!$F$7,"NO CUMPLE","CUMPLE")</f>
        <v>CUMPLE</v>
      </c>
      <c r="Q140" s="51" t="str">
        <f>IF($E140&gt;NORMA!$F$8,"NO CUMPLE","CUMPLE")</f>
        <v>CUMPLE</v>
      </c>
      <c r="R140" s="51" t="str">
        <f>IF($F140&gt;NORMA!$F$9,"NO CUMPLE","CUMPLE")</f>
        <v>CUMPLE</v>
      </c>
      <c r="S140" s="51" t="str">
        <f>IF($K140&gt;NORMA!$F$10,"NO CUMPLE","CUMPLE")</f>
        <v>CUMPLE</v>
      </c>
      <c r="T140" s="51" t="str">
        <f>IF($J140&gt;NORMA!$F$11,"NO CUMPLE","CUMPLE")</f>
        <v>CUMPLE</v>
      </c>
      <c r="U140" s="51" t="str">
        <f>IF($G140&gt;NORMA!$F$12,"NO CUMPLE","CUMPLE")</f>
        <v>CUMPLE</v>
      </c>
      <c r="V140" s="51" t="str">
        <f>IF($H140&gt;SALITRE!$H$967,"NO CUMPLE","CUMPLE")</f>
        <v>CUMPLE</v>
      </c>
      <c r="W140" s="51" t="str">
        <f>IF($O140&gt;NORMA!$F$14,"NO CUMPLE","CUMPLE")</f>
        <v>CUMPLE</v>
      </c>
      <c r="X140" s="51" t="str">
        <f>IF(AND($N140&gt;=NORMA!$Q$4, $N140&lt;=NORMA!$R$4),"CUMPLE","NO CUMPLE")</f>
        <v>CUMPLE</v>
      </c>
      <c r="Y140" s="51" t="str">
        <f>IF($I140&gt;NORMA!$F$16,"NO CUMPLE","CUMPLE")</f>
        <v>CUMPLE</v>
      </c>
      <c r="Z140" s="51" t="str">
        <f>IF($M140&lt;NORMA!$E$23,"NO CUMPLE","CUMPLE")</f>
        <v>CUMPLE</v>
      </c>
      <c r="AA140" s="51" t="str">
        <f>IF($E140&gt;NORMA!$E$24,"NO CUMPLE","CUMPLE")</f>
        <v>NO CUMPLE</v>
      </c>
      <c r="AB140" s="51" t="str">
        <f>IF($F140&gt;NORMA!$F$25,"NO CUMPLE","CUMPLE")</f>
        <v>NO CUMPLE</v>
      </c>
      <c r="AC140" s="51" t="str">
        <f>IF($K140&gt;NORMA!$E$26,"NO CUMPLE","CUMPLE")</f>
        <v>NO CUMPLE</v>
      </c>
      <c r="AD140" s="51" t="str">
        <f>IF($J140&gt;NORMA!$E$27,"NO CUMPLE","CUMPLE")</f>
        <v>NO CUMPLE</v>
      </c>
      <c r="AE140" s="51" t="str">
        <f>IF($G140&gt;NORMA!$F$28,"NO CUMPLE","CUMPLE")</f>
        <v>CUMPLE</v>
      </c>
      <c r="AF140" s="51" t="str">
        <f>IF($H140&gt;NORMA!$E$29,"NO CUMPLE","CUMPLE")</f>
        <v>CUMPLE</v>
      </c>
      <c r="AG140" s="51" t="str">
        <f>IF($O140&gt;NORMA!$E$30,"NO CUMPLE","CUMPLE")</f>
        <v>NO CUMPLE</v>
      </c>
      <c r="AH140" s="51" t="str">
        <f>IF(AND($N140&gt;=NORMA!$R$18, $N140&lt;=NORMA!$S$18),"CUMPLE","NO CUMPLE")</f>
        <v>CUMPLE</v>
      </c>
      <c r="AI140" s="51" t="str">
        <f>IF($I140&gt;NORMA!$F$32,"NO CUMPLE","CUMPLE")</f>
        <v>CUMPLE</v>
      </c>
    </row>
    <row r="141" spans="1:35" ht="14.25" customHeight="1" x14ac:dyDescent="0.35">
      <c r="A141" s="146" t="s">
        <v>78</v>
      </c>
      <c r="B141" s="147" t="s">
        <v>79</v>
      </c>
      <c r="C141" s="148">
        <v>40326</v>
      </c>
      <c r="D141" s="149">
        <v>0.79166666666666663</v>
      </c>
      <c r="E141" s="147">
        <v>8.6</v>
      </c>
      <c r="F141" s="147">
        <v>24</v>
      </c>
      <c r="G141" s="147">
        <v>11</v>
      </c>
      <c r="H141" s="150">
        <v>3.6</v>
      </c>
      <c r="I141" s="147">
        <v>0.16</v>
      </c>
      <c r="J141" s="147">
        <v>0.59</v>
      </c>
      <c r="K141" s="155">
        <v>3.9</v>
      </c>
      <c r="L141" s="159">
        <v>1.55E-2</v>
      </c>
      <c r="M141" s="147">
        <v>7.06</v>
      </c>
      <c r="N141" s="147">
        <v>7.3</v>
      </c>
      <c r="O141" s="153">
        <v>240</v>
      </c>
      <c r="P141" s="51" t="str">
        <f>IF($M141&lt;NORMA!$F$7,"NO CUMPLE","CUMPLE")</f>
        <v>CUMPLE</v>
      </c>
      <c r="Q141" s="51" t="str">
        <f>IF($E141&gt;NORMA!$F$8,"NO CUMPLE","CUMPLE")</f>
        <v>CUMPLE</v>
      </c>
      <c r="R141" s="51" t="str">
        <f>IF($F141&gt;NORMA!$F$9,"NO CUMPLE","CUMPLE")</f>
        <v>CUMPLE</v>
      </c>
      <c r="S141" s="51" t="str">
        <f>IF($K141&gt;NORMA!$F$10,"NO CUMPLE","CUMPLE")</f>
        <v>CUMPLE</v>
      </c>
      <c r="T141" s="51" t="str">
        <f>IF($J141&gt;NORMA!$F$11,"NO CUMPLE","CUMPLE")</f>
        <v>CUMPLE</v>
      </c>
      <c r="U141" s="51" t="str">
        <f>IF($G141&gt;NORMA!$F$12,"NO CUMPLE","CUMPLE")</f>
        <v>CUMPLE</v>
      </c>
      <c r="V141" s="51" t="str">
        <f>IF($H141&gt;SALITRE!$H$967,"NO CUMPLE","CUMPLE")</f>
        <v>CUMPLE</v>
      </c>
      <c r="W141" s="51" t="str">
        <f>IF($O141&gt;NORMA!$F$14,"NO CUMPLE","CUMPLE")</f>
        <v>CUMPLE</v>
      </c>
      <c r="X141" s="51" t="str">
        <f>IF(AND($N141&gt;=NORMA!$Q$4, $N141&lt;=NORMA!$R$4),"CUMPLE","NO CUMPLE")</f>
        <v>CUMPLE</v>
      </c>
      <c r="Y141" s="51" t="str">
        <f>IF($I141&gt;NORMA!$F$16,"NO CUMPLE","CUMPLE")</f>
        <v>CUMPLE</v>
      </c>
      <c r="Z141" s="51" t="str">
        <f>IF($M141&lt;NORMA!$E$23,"NO CUMPLE","CUMPLE")</f>
        <v>CUMPLE</v>
      </c>
      <c r="AA141" s="51" t="str">
        <f>IF($E141&gt;NORMA!$E$24,"NO CUMPLE","CUMPLE")</f>
        <v>NO CUMPLE</v>
      </c>
      <c r="AB141" s="51" t="str">
        <f>IF($F141&gt;NORMA!$F$25,"NO CUMPLE","CUMPLE")</f>
        <v>NO CUMPLE</v>
      </c>
      <c r="AC141" s="51" t="str">
        <f>IF($K141&gt;NORMA!$E$26,"NO CUMPLE","CUMPLE")</f>
        <v>NO CUMPLE</v>
      </c>
      <c r="AD141" s="51" t="str">
        <f>IF($J141&gt;NORMA!$E$27,"NO CUMPLE","CUMPLE")</f>
        <v>NO CUMPLE</v>
      </c>
      <c r="AE141" s="51" t="str">
        <f>IF($G141&gt;NORMA!$F$28,"NO CUMPLE","CUMPLE")</f>
        <v>CUMPLE</v>
      </c>
      <c r="AF141" s="51" t="str">
        <f>IF($H141&gt;NORMA!$E$29,"NO CUMPLE","CUMPLE")</f>
        <v>CUMPLE</v>
      </c>
      <c r="AG141" s="51" t="str">
        <f>IF($O141&gt;NORMA!$E$30,"NO CUMPLE","CUMPLE")</f>
        <v>CUMPLE</v>
      </c>
      <c r="AH141" s="51" t="str">
        <f>IF(AND($N141&gt;=NORMA!$R$18, $N141&lt;=NORMA!$S$18),"CUMPLE","NO CUMPLE")</f>
        <v>CUMPLE</v>
      </c>
      <c r="AI141" s="51" t="str">
        <f>IF($I141&gt;NORMA!$F$32,"NO CUMPLE","CUMPLE")</f>
        <v>CUMPLE</v>
      </c>
    </row>
    <row r="142" spans="1:35" ht="14.25" customHeight="1" x14ac:dyDescent="0.35">
      <c r="A142" s="146" t="s">
        <v>80</v>
      </c>
      <c r="B142" s="147" t="s">
        <v>79</v>
      </c>
      <c r="C142" s="148">
        <v>40320</v>
      </c>
      <c r="D142" s="149">
        <v>0.16666666666666666</v>
      </c>
      <c r="E142" s="147">
        <v>10</v>
      </c>
      <c r="F142" s="147">
        <v>30</v>
      </c>
      <c r="G142" s="147">
        <v>8</v>
      </c>
      <c r="H142" s="147">
        <v>11.2</v>
      </c>
      <c r="I142" s="147">
        <v>0.56000000000000005</v>
      </c>
      <c r="J142" s="147">
        <v>0.47</v>
      </c>
      <c r="K142" s="155">
        <v>6.4</v>
      </c>
      <c r="L142" s="159">
        <v>0.11020000000000001</v>
      </c>
      <c r="M142" s="147">
        <v>3.3</v>
      </c>
      <c r="N142" s="147">
        <v>7.34</v>
      </c>
      <c r="O142" s="153">
        <v>430000</v>
      </c>
      <c r="P142" s="51" t="str">
        <f>IF($M142&lt;NORMA!$F$7,"NO CUMPLE","CUMPLE")</f>
        <v>CUMPLE</v>
      </c>
      <c r="Q142" s="51" t="str">
        <f>IF($E142&gt;NORMA!$F$8,"NO CUMPLE","CUMPLE")</f>
        <v>CUMPLE</v>
      </c>
      <c r="R142" s="51" t="str">
        <f>IF($F142&gt;NORMA!$F$9,"NO CUMPLE","CUMPLE")</f>
        <v>CUMPLE</v>
      </c>
      <c r="S142" s="51" t="str">
        <f>IF($K142&gt;NORMA!$F$10,"NO CUMPLE","CUMPLE")</f>
        <v>CUMPLE</v>
      </c>
      <c r="T142" s="51" t="str">
        <f>IF($J142&gt;NORMA!$F$11,"NO CUMPLE","CUMPLE")</f>
        <v>CUMPLE</v>
      </c>
      <c r="U142" s="51" t="str">
        <f>IF($G142&gt;NORMA!$F$12,"NO CUMPLE","CUMPLE")</f>
        <v>CUMPLE</v>
      </c>
      <c r="V142" s="51" t="str">
        <f>IF($H142&gt;SALITRE!$H$967,"NO CUMPLE","CUMPLE")</f>
        <v>CUMPLE</v>
      </c>
      <c r="W142" s="51" t="str">
        <f>IF($O142&gt;NORMA!$F$14,"NO CUMPLE","CUMPLE")</f>
        <v>CUMPLE</v>
      </c>
      <c r="X142" s="51" t="str">
        <f>IF(AND($N142&gt;=NORMA!$Q$4, $N142&lt;=NORMA!$R$4),"CUMPLE","NO CUMPLE")</f>
        <v>CUMPLE</v>
      </c>
      <c r="Y142" s="51" t="str">
        <f>IF($I142&gt;NORMA!$F$16,"NO CUMPLE","CUMPLE")</f>
        <v>CUMPLE</v>
      </c>
      <c r="Z142" s="51" t="str">
        <f>IF($M142&lt;NORMA!$E$23,"NO CUMPLE","CUMPLE")</f>
        <v>NO CUMPLE</v>
      </c>
      <c r="AA142" s="51" t="str">
        <f>IF($E142&gt;NORMA!$E$24,"NO CUMPLE","CUMPLE")</f>
        <v>NO CUMPLE</v>
      </c>
      <c r="AB142" s="51" t="str">
        <f>IF($F142&gt;NORMA!$F$25,"NO CUMPLE","CUMPLE")</f>
        <v>NO CUMPLE</v>
      </c>
      <c r="AC142" s="51" t="str">
        <f>IF($K142&gt;NORMA!$E$26,"NO CUMPLE","CUMPLE")</f>
        <v>NO CUMPLE</v>
      </c>
      <c r="AD142" s="51" t="str">
        <f>IF($J142&gt;NORMA!$E$27,"NO CUMPLE","CUMPLE")</f>
        <v>NO CUMPLE</v>
      </c>
      <c r="AE142" s="51" t="str">
        <f>IF($G142&gt;NORMA!$F$28,"NO CUMPLE","CUMPLE")</f>
        <v>CUMPLE</v>
      </c>
      <c r="AF142" s="51" t="str">
        <f>IF($H142&gt;NORMA!$E$29,"NO CUMPLE","CUMPLE")</f>
        <v>NO CUMPLE</v>
      </c>
      <c r="AG142" s="51" t="str">
        <f>IF($O142&gt;NORMA!$E$30,"NO CUMPLE","CUMPLE")</f>
        <v>NO CUMPLE</v>
      </c>
      <c r="AH142" s="51" t="str">
        <f>IF(AND($N142&gt;=NORMA!$R$18, $N142&lt;=NORMA!$S$18),"CUMPLE","NO CUMPLE")</f>
        <v>CUMPLE</v>
      </c>
      <c r="AI142" s="51" t="str">
        <f>IF($I142&gt;NORMA!$F$32,"NO CUMPLE","CUMPLE")</f>
        <v>CUMPLE</v>
      </c>
    </row>
    <row r="143" spans="1:35" ht="14.25" customHeight="1" x14ac:dyDescent="0.35">
      <c r="A143" s="146" t="s">
        <v>80</v>
      </c>
      <c r="B143" s="147" t="s">
        <v>79</v>
      </c>
      <c r="C143" s="148">
        <v>40341</v>
      </c>
      <c r="D143" s="149">
        <v>0.79166666666666663</v>
      </c>
      <c r="E143" s="147">
        <v>65.900000000000006</v>
      </c>
      <c r="F143" s="147">
        <v>155</v>
      </c>
      <c r="G143" s="147">
        <v>60</v>
      </c>
      <c r="H143" s="147">
        <v>14</v>
      </c>
      <c r="I143" s="147">
        <v>2.81</v>
      </c>
      <c r="J143" s="147">
        <v>2.27</v>
      </c>
      <c r="K143" s="155">
        <v>17.2</v>
      </c>
      <c r="L143" s="159">
        <v>0.155</v>
      </c>
      <c r="M143" s="147">
        <v>2.2999999999999998</v>
      </c>
      <c r="N143" s="147">
        <v>7.53</v>
      </c>
      <c r="O143" s="153">
        <v>1500000</v>
      </c>
      <c r="P143" s="51" t="str">
        <f>IF($M143&lt;NORMA!$F$7,"NO CUMPLE","CUMPLE")</f>
        <v>CUMPLE</v>
      </c>
      <c r="Q143" s="51" t="str">
        <f>IF($E143&gt;NORMA!$F$8,"NO CUMPLE","CUMPLE")</f>
        <v>CUMPLE</v>
      </c>
      <c r="R143" s="51" t="str">
        <f>IF($F143&gt;NORMA!$F$9,"NO CUMPLE","CUMPLE")</f>
        <v>CUMPLE</v>
      </c>
      <c r="S143" s="51" t="str">
        <f>IF($K143&gt;NORMA!$F$10,"NO CUMPLE","CUMPLE")</f>
        <v>CUMPLE</v>
      </c>
      <c r="T143" s="51" t="str">
        <f>IF($J143&gt;NORMA!$F$11,"NO CUMPLE","CUMPLE")</f>
        <v>CUMPLE</v>
      </c>
      <c r="U143" s="51" t="str">
        <f>IF($G143&gt;NORMA!$F$12,"NO CUMPLE","CUMPLE")</f>
        <v>CUMPLE</v>
      </c>
      <c r="V143" s="51" t="str">
        <f>IF($H143&gt;SALITRE!$H$967,"NO CUMPLE","CUMPLE")</f>
        <v>CUMPLE</v>
      </c>
      <c r="W143" s="51" t="str">
        <f>IF($O143&gt;NORMA!$F$14,"NO CUMPLE","CUMPLE")</f>
        <v>NO CUMPLE</v>
      </c>
      <c r="X143" s="51" t="str">
        <f>IF(AND($N143&gt;=NORMA!$Q$4, $N143&lt;=NORMA!$R$4),"CUMPLE","NO CUMPLE")</f>
        <v>CUMPLE</v>
      </c>
      <c r="Y143" s="51" t="str">
        <f>IF($I143&gt;NORMA!$F$16,"NO CUMPLE","CUMPLE")</f>
        <v>CUMPLE</v>
      </c>
      <c r="Z143" s="51" t="str">
        <f>IF($M143&lt;NORMA!$E$23,"NO CUMPLE","CUMPLE")</f>
        <v>NO CUMPLE</v>
      </c>
      <c r="AA143" s="51" t="str">
        <f>IF($E143&gt;NORMA!$E$24,"NO CUMPLE","CUMPLE")</f>
        <v>NO CUMPLE</v>
      </c>
      <c r="AB143" s="51" t="str">
        <f>IF($F143&gt;NORMA!$F$25,"NO CUMPLE","CUMPLE")</f>
        <v>NO CUMPLE</v>
      </c>
      <c r="AC143" s="51" t="str">
        <f>IF($K143&gt;NORMA!$E$26,"NO CUMPLE","CUMPLE")</f>
        <v>NO CUMPLE</v>
      </c>
      <c r="AD143" s="51" t="str">
        <f>IF($J143&gt;NORMA!$E$27,"NO CUMPLE","CUMPLE")</f>
        <v>NO CUMPLE</v>
      </c>
      <c r="AE143" s="51" t="str">
        <f>IF($G143&gt;NORMA!$F$28,"NO CUMPLE","CUMPLE")</f>
        <v>NO CUMPLE</v>
      </c>
      <c r="AF143" s="51" t="str">
        <f>IF($H143&gt;NORMA!$E$29,"NO CUMPLE","CUMPLE")</f>
        <v>NO CUMPLE</v>
      </c>
      <c r="AG143" s="51" t="str">
        <f>IF($O143&gt;NORMA!$E$30,"NO CUMPLE","CUMPLE")</f>
        <v>NO CUMPLE</v>
      </c>
      <c r="AH143" s="51" t="str">
        <f>IF(AND($N143&gt;=NORMA!$R$18, $N143&lt;=NORMA!$S$18),"CUMPLE","NO CUMPLE")</f>
        <v>CUMPLE</v>
      </c>
      <c r="AI143" s="51" t="str">
        <f>IF($I143&gt;NORMA!$F$32,"NO CUMPLE","CUMPLE")</f>
        <v>NO CUMPLE</v>
      </c>
    </row>
    <row r="144" spans="1:35" ht="14.25" customHeight="1" x14ac:dyDescent="0.35">
      <c r="A144" s="146" t="s">
        <v>78</v>
      </c>
      <c r="B144" s="147" t="s">
        <v>79</v>
      </c>
      <c r="C144" s="148">
        <v>40359</v>
      </c>
      <c r="D144" s="149">
        <v>0.41666666666666669</v>
      </c>
      <c r="E144" s="147">
        <v>27.3</v>
      </c>
      <c r="F144" s="147">
        <v>103</v>
      </c>
      <c r="G144" s="147">
        <v>117</v>
      </c>
      <c r="H144" s="147">
        <v>12.3</v>
      </c>
      <c r="I144" s="147">
        <v>0.78</v>
      </c>
      <c r="J144" s="147">
        <v>1.29</v>
      </c>
      <c r="K144" s="155">
        <v>9.8000000000000007</v>
      </c>
      <c r="L144" s="159">
        <v>3.6900000000000002E-2</v>
      </c>
      <c r="M144" s="147">
        <v>7.16</v>
      </c>
      <c r="N144" s="147">
        <v>7.55</v>
      </c>
      <c r="O144" s="153">
        <v>460000</v>
      </c>
      <c r="P144" s="51" t="str">
        <f>IF($M144&lt;NORMA!$F$7,"NO CUMPLE","CUMPLE")</f>
        <v>CUMPLE</v>
      </c>
      <c r="Q144" s="51" t="str">
        <f>IF($E144&gt;NORMA!$F$8,"NO CUMPLE","CUMPLE")</f>
        <v>CUMPLE</v>
      </c>
      <c r="R144" s="51" t="str">
        <f>IF($F144&gt;NORMA!$F$9,"NO CUMPLE","CUMPLE")</f>
        <v>CUMPLE</v>
      </c>
      <c r="S144" s="51" t="str">
        <f>IF($K144&gt;NORMA!$F$10,"NO CUMPLE","CUMPLE")</f>
        <v>CUMPLE</v>
      </c>
      <c r="T144" s="51" t="str">
        <f>IF($J144&gt;NORMA!$F$11,"NO CUMPLE","CUMPLE")</f>
        <v>CUMPLE</v>
      </c>
      <c r="U144" s="51" t="str">
        <f>IF($G144&gt;NORMA!$F$12,"NO CUMPLE","CUMPLE")</f>
        <v>NO CUMPLE</v>
      </c>
      <c r="V144" s="51" t="str">
        <f>IF($H144&gt;SALITRE!$H$967,"NO CUMPLE","CUMPLE")</f>
        <v>CUMPLE</v>
      </c>
      <c r="W144" s="51" t="str">
        <f>IF($O144&gt;NORMA!$F$14,"NO CUMPLE","CUMPLE")</f>
        <v>CUMPLE</v>
      </c>
      <c r="X144" s="51" t="str">
        <f>IF(AND($N144&gt;=NORMA!$Q$4, $N144&lt;=NORMA!$R$4),"CUMPLE","NO CUMPLE")</f>
        <v>CUMPLE</v>
      </c>
      <c r="Y144" s="51" t="str">
        <f>IF($I144&gt;NORMA!$F$16,"NO CUMPLE","CUMPLE")</f>
        <v>CUMPLE</v>
      </c>
      <c r="Z144" s="51" t="str">
        <f>IF($M144&lt;NORMA!$E$23,"NO CUMPLE","CUMPLE")</f>
        <v>CUMPLE</v>
      </c>
      <c r="AA144" s="51" t="str">
        <f>IF($E144&gt;NORMA!$E$24,"NO CUMPLE","CUMPLE")</f>
        <v>NO CUMPLE</v>
      </c>
      <c r="AB144" s="51" t="str">
        <f>IF($F144&gt;NORMA!$F$25,"NO CUMPLE","CUMPLE")</f>
        <v>NO CUMPLE</v>
      </c>
      <c r="AC144" s="51" t="str">
        <f>IF($K144&gt;NORMA!$E$26,"NO CUMPLE","CUMPLE")</f>
        <v>NO CUMPLE</v>
      </c>
      <c r="AD144" s="51" t="str">
        <f>IF($J144&gt;NORMA!$E$27,"NO CUMPLE","CUMPLE")</f>
        <v>NO CUMPLE</v>
      </c>
      <c r="AE144" s="51" t="str">
        <f>IF($G144&gt;NORMA!$F$28,"NO CUMPLE","CUMPLE")</f>
        <v>NO CUMPLE</v>
      </c>
      <c r="AF144" s="51" t="str">
        <f>IF($H144&gt;NORMA!$E$29,"NO CUMPLE","CUMPLE")</f>
        <v>NO CUMPLE</v>
      </c>
      <c r="AG144" s="51" t="str">
        <f>IF($O144&gt;NORMA!$E$30,"NO CUMPLE","CUMPLE")</f>
        <v>NO CUMPLE</v>
      </c>
      <c r="AH144" s="51" t="str">
        <f>IF(AND($N144&gt;=NORMA!$R$18, $N144&lt;=NORMA!$S$18),"CUMPLE","NO CUMPLE")</f>
        <v>CUMPLE</v>
      </c>
      <c r="AI144" s="51" t="str">
        <f>IF($I144&gt;NORMA!$F$32,"NO CUMPLE","CUMPLE")</f>
        <v>CUMPLE</v>
      </c>
    </row>
    <row r="145" spans="1:35" ht="14.25" customHeight="1" x14ac:dyDescent="0.35">
      <c r="A145" s="146" t="s">
        <v>78</v>
      </c>
      <c r="B145" s="147" t="s">
        <v>79</v>
      </c>
      <c r="C145" s="148">
        <v>40407</v>
      </c>
      <c r="D145" s="149">
        <v>0.60416666666666663</v>
      </c>
      <c r="E145" s="147">
        <v>157</v>
      </c>
      <c r="F145" s="147">
        <v>366</v>
      </c>
      <c r="G145" s="147">
        <v>151</v>
      </c>
      <c r="H145" s="147">
        <v>31</v>
      </c>
      <c r="I145" s="147">
        <v>5.89</v>
      </c>
      <c r="J145" s="147">
        <v>4.33</v>
      </c>
      <c r="K145" s="155">
        <v>33.79</v>
      </c>
      <c r="L145" s="159">
        <v>3.1800000000000002E-2</v>
      </c>
      <c r="M145" s="147">
        <v>6.6</v>
      </c>
      <c r="N145" s="147">
        <v>7.8</v>
      </c>
      <c r="O145" s="153">
        <v>750000</v>
      </c>
      <c r="P145" s="51" t="str">
        <f>IF($M145&lt;NORMA!$F$7,"NO CUMPLE","CUMPLE")</f>
        <v>CUMPLE</v>
      </c>
      <c r="Q145" s="51" t="str">
        <f>IF($E145&gt;NORMA!$F$8,"NO CUMPLE","CUMPLE")</f>
        <v>NO CUMPLE</v>
      </c>
      <c r="R145" s="51" t="str">
        <f>IF($F145&gt;NORMA!$F$9,"NO CUMPLE","CUMPLE")</f>
        <v>NO CUMPLE</v>
      </c>
      <c r="S145" s="51" t="str">
        <f>IF($K145&gt;NORMA!$F$10,"NO CUMPLE","CUMPLE")</f>
        <v>NO CUMPLE</v>
      </c>
      <c r="T145" s="51" t="str">
        <f>IF($J145&gt;NORMA!$F$11,"NO CUMPLE","CUMPLE")</f>
        <v>CUMPLE</v>
      </c>
      <c r="U145" s="51" t="str">
        <f>IF($G145&gt;NORMA!$F$12,"NO CUMPLE","CUMPLE")</f>
        <v>NO CUMPLE</v>
      </c>
      <c r="V145" s="51" t="str">
        <f>IF($H145&gt;SALITRE!$H$967,"NO CUMPLE","CUMPLE")</f>
        <v>NO CUMPLE</v>
      </c>
      <c r="W145" s="51" t="str">
        <f>IF($O145&gt;NORMA!$F$14,"NO CUMPLE","CUMPLE")</f>
        <v>CUMPLE</v>
      </c>
      <c r="X145" s="51" t="str">
        <f>IF(AND($N145&gt;=NORMA!$Q$4, $N145&lt;=NORMA!$R$4),"CUMPLE","NO CUMPLE")</f>
        <v>CUMPLE</v>
      </c>
      <c r="Y145" s="51" t="str">
        <f>IF($I145&gt;NORMA!$F$16,"NO CUMPLE","CUMPLE")</f>
        <v>NO CUMPLE</v>
      </c>
      <c r="Z145" s="51" t="str">
        <f>IF($M145&lt;NORMA!$E$23,"NO CUMPLE","CUMPLE")</f>
        <v>NO CUMPLE</v>
      </c>
      <c r="AA145" s="51" t="str">
        <f>IF($E145&gt;NORMA!$E$24,"NO CUMPLE","CUMPLE")</f>
        <v>NO CUMPLE</v>
      </c>
      <c r="AB145" s="51" t="str">
        <f>IF($F145&gt;NORMA!$F$25,"NO CUMPLE","CUMPLE")</f>
        <v>NO CUMPLE</v>
      </c>
      <c r="AC145" s="51" t="str">
        <f>IF($K145&gt;NORMA!$E$26,"NO CUMPLE","CUMPLE")</f>
        <v>NO CUMPLE</v>
      </c>
      <c r="AD145" s="51" t="str">
        <f>IF($J145&gt;NORMA!$E$27,"NO CUMPLE","CUMPLE")</f>
        <v>NO CUMPLE</v>
      </c>
      <c r="AE145" s="51" t="str">
        <f>IF($G145&gt;NORMA!$F$28,"NO CUMPLE","CUMPLE")</f>
        <v>NO CUMPLE</v>
      </c>
      <c r="AF145" s="51" t="str">
        <f>IF($H145&gt;NORMA!$E$29,"NO CUMPLE","CUMPLE")</f>
        <v>NO CUMPLE</v>
      </c>
      <c r="AG145" s="51" t="str">
        <f>IF($O145&gt;NORMA!$E$30,"NO CUMPLE","CUMPLE")</f>
        <v>NO CUMPLE</v>
      </c>
      <c r="AH145" s="51" t="str">
        <f>IF(AND($N145&gt;=NORMA!$R$18, $N145&lt;=NORMA!$S$18),"CUMPLE","NO CUMPLE")</f>
        <v>CUMPLE</v>
      </c>
      <c r="AI145" s="51" t="str">
        <f>IF($I145&gt;NORMA!$F$32,"NO CUMPLE","CUMPLE")</f>
        <v>NO CUMPLE</v>
      </c>
    </row>
    <row r="146" spans="1:35" ht="14.25" customHeight="1" x14ac:dyDescent="0.35">
      <c r="A146" s="146" t="s">
        <v>78</v>
      </c>
      <c r="B146" s="147" t="s">
        <v>79</v>
      </c>
      <c r="C146" s="148">
        <v>40425</v>
      </c>
      <c r="D146" s="149">
        <v>0.41666666666666669</v>
      </c>
      <c r="E146" s="147">
        <v>85</v>
      </c>
      <c r="F146" s="147">
        <v>244</v>
      </c>
      <c r="G146" s="147">
        <v>33</v>
      </c>
      <c r="H146" s="147">
        <v>53</v>
      </c>
      <c r="I146" s="147">
        <v>4.22</v>
      </c>
      <c r="J146" s="147">
        <v>2.9</v>
      </c>
      <c r="K146" s="161">
        <v>20.100000000000001</v>
      </c>
      <c r="L146" s="159">
        <v>3.0300000000000001E-2</v>
      </c>
      <c r="M146" s="147">
        <v>5.26</v>
      </c>
      <c r="N146" s="147">
        <v>7.98</v>
      </c>
      <c r="O146" s="153">
        <v>2400000</v>
      </c>
      <c r="P146" s="51" t="str">
        <f>IF($M146&lt;NORMA!$F$7,"NO CUMPLE","CUMPLE")</f>
        <v>CUMPLE</v>
      </c>
      <c r="Q146" s="51" t="str">
        <f>IF($E146&gt;NORMA!$F$8,"NO CUMPLE","CUMPLE")</f>
        <v>NO CUMPLE</v>
      </c>
      <c r="R146" s="51" t="str">
        <f>IF($F146&gt;NORMA!$F$9,"NO CUMPLE","CUMPLE")</f>
        <v>NO CUMPLE</v>
      </c>
      <c r="S146" s="51" t="str">
        <f>IF($K146&gt;NORMA!$F$10,"NO CUMPLE","CUMPLE")</f>
        <v>NO CUMPLE</v>
      </c>
      <c r="T146" s="51" t="str">
        <f>IF($J146&gt;NORMA!$F$11,"NO CUMPLE","CUMPLE")</f>
        <v>CUMPLE</v>
      </c>
      <c r="U146" s="51" t="str">
        <f>IF($G146&gt;NORMA!$F$12,"NO CUMPLE","CUMPLE")</f>
        <v>CUMPLE</v>
      </c>
      <c r="V146" s="51" t="str">
        <f>IF($H146&gt;SALITRE!$H$967,"NO CUMPLE","CUMPLE")</f>
        <v>NO CUMPLE</v>
      </c>
      <c r="W146" s="51" t="str">
        <f>IF($O146&gt;NORMA!$F$14,"NO CUMPLE","CUMPLE")</f>
        <v>NO CUMPLE</v>
      </c>
      <c r="X146" s="51" t="str">
        <f>IF(AND($N146&gt;=NORMA!$Q$4, $N146&lt;=NORMA!$R$4),"CUMPLE","NO CUMPLE")</f>
        <v>CUMPLE</v>
      </c>
      <c r="Y146" s="51" t="str">
        <f>IF($I146&gt;NORMA!$F$16,"NO CUMPLE","CUMPLE")</f>
        <v>NO CUMPLE</v>
      </c>
      <c r="Z146" s="51" t="str">
        <f>IF($M146&lt;NORMA!$E$23,"NO CUMPLE","CUMPLE")</f>
        <v>NO CUMPLE</v>
      </c>
      <c r="AA146" s="51" t="str">
        <f>IF($E146&gt;NORMA!$E$24,"NO CUMPLE","CUMPLE")</f>
        <v>NO CUMPLE</v>
      </c>
      <c r="AB146" s="51" t="str">
        <f>IF($F146&gt;NORMA!$F$25,"NO CUMPLE","CUMPLE")</f>
        <v>NO CUMPLE</v>
      </c>
      <c r="AC146" s="51" t="str">
        <f>IF($K146&gt;NORMA!$E$26,"NO CUMPLE","CUMPLE")</f>
        <v>NO CUMPLE</v>
      </c>
      <c r="AD146" s="51" t="str">
        <f>IF($J146&gt;NORMA!$E$27,"NO CUMPLE","CUMPLE")</f>
        <v>NO CUMPLE</v>
      </c>
      <c r="AE146" s="51" t="str">
        <f>IF($G146&gt;NORMA!$F$28,"NO CUMPLE","CUMPLE")</f>
        <v>NO CUMPLE</v>
      </c>
      <c r="AF146" s="51" t="str">
        <f>IF($H146&gt;NORMA!$E$29,"NO CUMPLE","CUMPLE")</f>
        <v>NO CUMPLE</v>
      </c>
      <c r="AG146" s="51" t="str">
        <f>IF($O146&gt;NORMA!$E$30,"NO CUMPLE","CUMPLE")</f>
        <v>NO CUMPLE</v>
      </c>
      <c r="AH146" s="51" t="str">
        <f>IF(AND($N146&gt;=NORMA!$R$18, $N146&lt;=NORMA!$S$18),"CUMPLE","NO CUMPLE")</f>
        <v>CUMPLE</v>
      </c>
      <c r="AI146" s="51" t="str">
        <f>IF($I146&gt;NORMA!$F$32,"NO CUMPLE","CUMPLE")</f>
        <v>NO CUMPLE</v>
      </c>
    </row>
    <row r="147" spans="1:35" ht="14.25" customHeight="1" x14ac:dyDescent="0.35">
      <c r="A147" s="146" t="s">
        <v>78</v>
      </c>
      <c r="B147" s="147" t="s">
        <v>79</v>
      </c>
      <c r="C147" s="148">
        <v>40444</v>
      </c>
      <c r="D147" s="149">
        <v>0.95833333333333337</v>
      </c>
      <c r="E147" s="147">
        <v>17</v>
      </c>
      <c r="F147" s="147">
        <v>55.7</v>
      </c>
      <c r="G147" s="147">
        <v>16</v>
      </c>
      <c r="H147" s="147">
        <v>6</v>
      </c>
      <c r="I147" s="147">
        <v>1.41</v>
      </c>
      <c r="J147" s="147">
        <v>1.28</v>
      </c>
      <c r="K147" s="161">
        <v>12.2</v>
      </c>
      <c r="L147" s="159">
        <v>2.3E-2</v>
      </c>
      <c r="M147" s="147">
        <v>6.97</v>
      </c>
      <c r="N147" s="147">
        <v>7.26</v>
      </c>
      <c r="O147" s="153">
        <v>930000</v>
      </c>
      <c r="P147" s="51" t="str">
        <f>IF($M147&lt;NORMA!$F$7,"NO CUMPLE","CUMPLE")</f>
        <v>CUMPLE</v>
      </c>
      <c r="Q147" s="51" t="str">
        <f>IF($E147&gt;NORMA!$F$8,"NO CUMPLE","CUMPLE")</f>
        <v>CUMPLE</v>
      </c>
      <c r="R147" s="51" t="str">
        <f>IF($F147&gt;NORMA!$F$9,"NO CUMPLE","CUMPLE")</f>
        <v>CUMPLE</v>
      </c>
      <c r="S147" s="51" t="str">
        <f>IF($K147&gt;NORMA!$F$10,"NO CUMPLE","CUMPLE")</f>
        <v>CUMPLE</v>
      </c>
      <c r="T147" s="51" t="str">
        <f>IF($J147&gt;NORMA!$F$11,"NO CUMPLE","CUMPLE")</f>
        <v>CUMPLE</v>
      </c>
      <c r="U147" s="51" t="str">
        <f>IF($G147&gt;NORMA!$F$12,"NO CUMPLE","CUMPLE")</f>
        <v>CUMPLE</v>
      </c>
      <c r="V147" s="51" t="str">
        <f>IF($H147&gt;SALITRE!$H$967,"NO CUMPLE","CUMPLE")</f>
        <v>CUMPLE</v>
      </c>
      <c r="W147" s="51" t="str">
        <f>IF($O147&gt;NORMA!$F$14,"NO CUMPLE","CUMPLE")</f>
        <v>CUMPLE</v>
      </c>
      <c r="X147" s="51" t="str">
        <f>IF(AND($N147&gt;=NORMA!$Q$4, $N147&lt;=NORMA!$R$4),"CUMPLE","NO CUMPLE")</f>
        <v>CUMPLE</v>
      </c>
      <c r="Y147" s="51" t="str">
        <f>IF($I147&gt;NORMA!$F$16,"NO CUMPLE","CUMPLE")</f>
        <v>CUMPLE</v>
      </c>
      <c r="Z147" s="51" t="str">
        <f>IF($M147&lt;NORMA!$E$23,"NO CUMPLE","CUMPLE")</f>
        <v>NO CUMPLE</v>
      </c>
      <c r="AA147" s="51" t="str">
        <f>IF($E147&gt;NORMA!$E$24,"NO CUMPLE","CUMPLE")</f>
        <v>NO CUMPLE</v>
      </c>
      <c r="AB147" s="51" t="str">
        <f>IF($F147&gt;NORMA!$F$25,"NO CUMPLE","CUMPLE")</f>
        <v>NO CUMPLE</v>
      </c>
      <c r="AC147" s="51" t="str">
        <f>IF($K147&gt;NORMA!$E$26,"NO CUMPLE","CUMPLE")</f>
        <v>NO CUMPLE</v>
      </c>
      <c r="AD147" s="51" t="str">
        <f>IF($J147&gt;NORMA!$E$27,"NO CUMPLE","CUMPLE")</f>
        <v>NO CUMPLE</v>
      </c>
      <c r="AE147" s="51" t="str">
        <f>IF($G147&gt;NORMA!$F$28,"NO CUMPLE","CUMPLE")</f>
        <v>CUMPLE</v>
      </c>
      <c r="AF147" s="51" t="str">
        <f>IF($H147&gt;NORMA!$E$29,"NO CUMPLE","CUMPLE")</f>
        <v>CUMPLE</v>
      </c>
      <c r="AG147" s="51" t="str">
        <f>IF($O147&gt;NORMA!$E$30,"NO CUMPLE","CUMPLE")</f>
        <v>NO CUMPLE</v>
      </c>
      <c r="AH147" s="51" t="str">
        <f>IF(AND($N147&gt;=NORMA!$R$18, $N147&lt;=NORMA!$S$18),"CUMPLE","NO CUMPLE")</f>
        <v>CUMPLE</v>
      </c>
      <c r="AI147" s="51" t="str">
        <f>IF($I147&gt;NORMA!$F$32,"NO CUMPLE","CUMPLE")</f>
        <v>NO CUMPLE</v>
      </c>
    </row>
    <row r="148" spans="1:35" ht="14.25" customHeight="1" x14ac:dyDescent="0.35">
      <c r="A148" s="146" t="s">
        <v>78</v>
      </c>
      <c r="B148" s="147" t="s">
        <v>79</v>
      </c>
      <c r="C148" s="148">
        <v>40459</v>
      </c>
      <c r="D148" s="149">
        <v>0.27083333333333331</v>
      </c>
      <c r="E148" s="147">
        <v>53</v>
      </c>
      <c r="F148" s="147">
        <v>123</v>
      </c>
      <c r="G148" s="147">
        <v>59</v>
      </c>
      <c r="H148" s="147">
        <v>12</v>
      </c>
      <c r="I148" s="147">
        <v>1.8</v>
      </c>
      <c r="J148" s="147">
        <v>2.02</v>
      </c>
      <c r="K148" s="161">
        <v>18.8</v>
      </c>
      <c r="L148" s="159">
        <v>3.0800000000000001E-2</v>
      </c>
      <c r="M148" s="147">
        <v>7.36</v>
      </c>
      <c r="N148" s="147">
        <v>7.62</v>
      </c>
      <c r="O148" s="153">
        <v>2400</v>
      </c>
      <c r="P148" s="51" t="str">
        <f>IF($M148&lt;NORMA!$F$7,"NO CUMPLE","CUMPLE")</f>
        <v>CUMPLE</v>
      </c>
      <c r="Q148" s="51" t="str">
        <f>IF($E148&gt;NORMA!$F$8,"NO CUMPLE","CUMPLE")</f>
        <v>CUMPLE</v>
      </c>
      <c r="R148" s="51" t="str">
        <f>IF($F148&gt;NORMA!$F$9,"NO CUMPLE","CUMPLE")</f>
        <v>CUMPLE</v>
      </c>
      <c r="S148" s="51" t="str">
        <f>IF($K148&gt;NORMA!$F$10,"NO CUMPLE","CUMPLE")</f>
        <v>CUMPLE</v>
      </c>
      <c r="T148" s="51" t="str">
        <f>IF($J148&gt;NORMA!$F$11,"NO CUMPLE","CUMPLE")</f>
        <v>CUMPLE</v>
      </c>
      <c r="U148" s="51" t="str">
        <f>IF($G148&gt;NORMA!$F$12,"NO CUMPLE","CUMPLE")</f>
        <v>CUMPLE</v>
      </c>
      <c r="V148" s="51" t="str">
        <f>IF($H148&gt;SALITRE!$H$967,"NO CUMPLE","CUMPLE")</f>
        <v>CUMPLE</v>
      </c>
      <c r="W148" s="51" t="str">
        <f>IF($O148&gt;NORMA!$F$14,"NO CUMPLE","CUMPLE")</f>
        <v>CUMPLE</v>
      </c>
      <c r="X148" s="51" t="str">
        <f>IF(AND($N148&gt;=NORMA!$Q$4, $N148&lt;=NORMA!$R$4),"CUMPLE","NO CUMPLE")</f>
        <v>CUMPLE</v>
      </c>
      <c r="Y148" s="51" t="str">
        <f>IF($I148&gt;NORMA!$F$16,"NO CUMPLE","CUMPLE")</f>
        <v>CUMPLE</v>
      </c>
      <c r="Z148" s="51" t="str">
        <f>IF($M148&lt;NORMA!$E$23,"NO CUMPLE","CUMPLE")</f>
        <v>CUMPLE</v>
      </c>
      <c r="AA148" s="51" t="str">
        <f>IF($E148&gt;NORMA!$E$24,"NO CUMPLE","CUMPLE")</f>
        <v>NO CUMPLE</v>
      </c>
      <c r="AB148" s="51" t="str">
        <f>IF($F148&gt;NORMA!$F$25,"NO CUMPLE","CUMPLE")</f>
        <v>NO CUMPLE</v>
      </c>
      <c r="AC148" s="51" t="str">
        <f>IF($K148&gt;NORMA!$E$26,"NO CUMPLE","CUMPLE")</f>
        <v>NO CUMPLE</v>
      </c>
      <c r="AD148" s="51" t="str">
        <f>IF($J148&gt;NORMA!$E$27,"NO CUMPLE","CUMPLE")</f>
        <v>NO CUMPLE</v>
      </c>
      <c r="AE148" s="51" t="str">
        <f>IF($G148&gt;NORMA!$F$28,"NO CUMPLE","CUMPLE")</f>
        <v>NO CUMPLE</v>
      </c>
      <c r="AF148" s="51" t="str">
        <f>IF($H148&gt;NORMA!$E$29,"NO CUMPLE","CUMPLE")</f>
        <v>NO CUMPLE</v>
      </c>
      <c r="AG148" s="51" t="str">
        <f>IF($O148&gt;NORMA!$E$30,"NO CUMPLE","CUMPLE")</f>
        <v>CUMPLE</v>
      </c>
      <c r="AH148" s="51" t="str">
        <f>IF(AND($N148&gt;=NORMA!$R$18, $N148&lt;=NORMA!$S$18),"CUMPLE","NO CUMPLE")</f>
        <v>CUMPLE</v>
      </c>
      <c r="AI148" s="51" t="str">
        <f>IF($I148&gt;NORMA!$F$32,"NO CUMPLE","CUMPLE")</f>
        <v>NO CUMPLE</v>
      </c>
    </row>
    <row r="149" spans="1:35" ht="14.25" customHeight="1" x14ac:dyDescent="0.35">
      <c r="A149" s="146" t="s">
        <v>78</v>
      </c>
      <c r="B149" s="147" t="s">
        <v>79</v>
      </c>
      <c r="C149" s="148">
        <v>40476</v>
      </c>
      <c r="D149" s="149">
        <v>0.16666666666666666</v>
      </c>
      <c r="E149" s="147">
        <v>4.3</v>
      </c>
      <c r="F149" s="147">
        <v>18</v>
      </c>
      <c r="G149" s="147">
        <v>10</v>
      </c>
      <c r="H149" s="147">
        <v>4.5</v>
      </c>
      <c r="I149" s="147">
        <v>0.28999999999999998</v>
      </c>
      <c r="J149" s="147">
        <v>0.24</v>
      </c>
      <c r="K149" s="161">
        <v>3.3</v>
      </c>
      <c r="L149" s="159">
        <v>4.8300000000000003E-2</v>
      </c>
      <c r="M149" s="147">
        <v>6.19</v>
      </c>
      <c r="N149" s="147">
        <v>7.26</v>
      </c>
      <c r="O149" s="153">
        <v>240</v>
      </c>
      <c r="P149" s="51" t="str">
        <f>IF($M149&lt;NORMA!$F$7,"NO CUMPLE","CUMPLE")</f>
        <v>CUMPLE</v>
      </c>
      <c r="Q149" s="51" t="str">
        <f>IF($E149&gt;NORMA!$F$8,"NO CUMPLE","CUMPLE")</f>
        <v>CUMPLE</v>
      </c>
      <c r="R149" s="51" t="str">
        <f>IF($F149&gt;NORMA!$F$9,"NO CUMPLE","CUMPLE")</f>
        <v>CUMPLE</v>
      </c>
      <c r="S149" s="51" t="str">
        <f>IF($K149&gt;NORMA!$F$10,"NO CUMPLE","CUMPLE")</f>
        <v>CUMPLE</v>
      </c>
      <c r="T149" s="51" t="str">
        <f>IF($J149&gt;NORMA!$F$11,"NO CUMPLE","CUMPLE")</f>
        <v>CUMPLE</v>
      </c>
      <c r="U149" s="51" t="str">
        <f>IF($G149&gt;NORMA!$F$12,"NO CUMPLE","CUMPLE")</f>
        <v>CUMPLE</v>
      </c>
      <c r="V149" s="51" t="str">
        <f>IF($H149&gt;SALITRE!$H$967,"NO CUMPLE","CUMPLE")</f>
        <v>CUMPLE</v>
      </c>
      <c r="W149" s="51" t="str">
        <f>IF($O149&gt;NORMA!$F$14,"NO CUMPLE","CUMPLE")</f>
        <v>CUMPLE</v>
      </c>
      <c r="X149" s="51" t="str">
        <f>IF(AND($N149&gt;=NORMA!$Q$4, $N149&lt;=NORMA!$R$4),"CUMPLE","NO CUMPLE")</f>
        <v>CUMPLE</v>
      </c>
      <c r="Y149" s="51" t="str">
        <f>IF($I149&gt;NORMA!$F$16,"NO CUMPLE","CUMPLE")</f>
        <v>CUMPLE</v>
      </c>
      <c r="Z149" s="51" t="str">
        <f>IF($M149&lt;NORMA!$E$23,"NO CUMPLE","CUMPLE")</f>
        <v>NO CUMPLE</v>
      </c>
      <c r="AA149" s="51" t="str">
        <f>IF($E149&gt;NORMA!$E$24,"NO CUMPLE","CUMPLE")</f>
        <v>NO CUMPLE</v>
      </c>
      <c r="AB149" s="51" t="str">
        <f>IF($F149&gt;NORMA!$F$25,"NO CUMPLE","CUMPLE")</f>
        <v>NO CUMPLE</v>
      </c>
      <c r="AC149" s="51" t="str">
        <f>IF($K149&gt;NORMA!$E$26,"NO CUMPLE","CUMPLE")</f>
        <v>NO CUMPLE</v>
      </c>
      <c r="AD149" s="51" t="str">
        <f>IF($J149&gt;NORMA!$E$27,"NO CUMPLE","CUMPLE")</f>
        <v>CUMPLE</v>
      </c>
      <c r="AE149" s="51" t="str">
        <f>IF($G149&gt;NORMA!$F$28,"NO CUMPLE","CUMPLE")</f>
        <v>CUMPLE</v>
      </c>
      <c r="AF149" s="51" t="str">
        <f>IF($H149&gt;NORMA!$E$29,"NO CUMPLE","CUMPLE")</f>
        <v>CUMPLE</v>
      </c>
      <c r="AG149" s="51" t="str">
        <f>IF($O149&gt;NORMA!$E$30,"NO CUMPLE","CUMPLE")</f>
        <v>CUMPLE</v>
      </c>
      <c r="AH149" s="51" t="str">
        <f>IF(AND($N149&gt;=NORMA!$R$18, $N149&lt;=NORMA!$S$18),"CUMPLE","NO CUMPLE")</f>
        <v>CUMPLE</v>
      </c>
      <c r="AI149" s="51" t="str">
        <f>IF($I149&gt;NORMA!$F$32,"NO CUMPLE","CUMPLE")</f>
        <v>CUMPLE</v>
      </c>
    </row>
    <row r="150" spans="1:35" ht="14.25" customHeight="1" x14ac:dyDescent="0.35">
      <c r="A150" s="146" t="s">
        <v>78</v>
      </c>
      <c r="B150" s="147" t="s">
        <v>79</v>
      </c>
      <c r="C150" s="148">
        <v>40493</v>
      </c>
      <c r="D150" s="149">
        <v>0.625</v>
      </c>
      <c r="E150" s="147">
        <v>30</v>
      </c>
      <c r="F150" s="147">
        <v>62.8</v>
      </c>
      <c r="G150" s="147">
        <v>84</v>
      </c>
      <c r="H150" s="147">
        <v>13</v>
      </c>
      <c r="I150" s="147">
        <v>1.82</v>
      </c>
      <c r="J150" s="147">
        <v>0.33</v>
      </c>
      <c r="K150" s="161">
        <v>6.6</v>
      </c>
      <c r="L150" s="159">
        <v>0.10979999999999999</v>
      </c>
      <c r="M150" s="147">
        <v>7.79</v>
      </c>
      <c r="N150" s="147">
        <v>6.91</v>
      </c>
      <c r="O150" s="153">
        <v>460000</v>
      </c>
      <c r="P150" s="51" t="str">
        <f>IF($M150&lt;NORMA!$F$7,"NO CUMPLE","CUMPLE")</f>
        <v>CUMPLE</v>
      </c>
      <c r="Q150" s="51" t="str">
        <f>IF($E150&gt;NORMA!$F$8,"NO CUMPLE","CUMPLE")</f>
        <v>CUMPLE</v>
      </c>
      <c r="R150" s="51" t="str">
        <f>IF($F150&gt;NORMA!$F$9,"NO CUMPLE","CUMPLE")</f>
        <v>CUMPLE</v>
      </c>
      <c r="S150" s="51" t="str">
        <f>IF($K150&gt;NORMA!$F$10,"NO CUMPLE","CUMPLE")</f>
        <v>CUMPLE</v>
      </c>
      <c r="T150" s="51" t="str">
        <f>IF($J150&gt;NORMA!$F$11,"NO CUMPLE","CUMPLE")</f>
        <v>CUMPLE</v>
      </c>
      <c r="U150" s="51" t="str">
        <f>IF($G150&gt;NORMA!$F$12,"NO CUMPLE","CUMPLE")</f>
        <v>NO CUMPLE</v>
      </c>
      <c r="V150" s="51" t="str">
        <f>IF($H150&gt;SALITRE!$H$967,"NO CUMPLE","CUMPLE")</f>
        <v>CUMPLE</v>
      </c>
      <c r="W150" s="51" t="str">
        <f>IF($O150&gt;NORMA!$F$14,"NO CUMPLE","CUMPLE")</f>
        <v>CUMPLE</v>
      </c>
      <c r="X150" s="51" t="str">
        <f>IF(AND($N150&gt;=NORMA!$Q$4, $N150&lt;=NORMA!$R$4),"CUMPLE","NO CUMPLE")</f>
        <v>CUMPLE</v>
      </c>
      <c r="Y150" s="51" t="str">
        <f>IF($I150&gt;NORMA!$F$16,"NO CUMPLE","CUMPLE")</f>
        <v>CUMPLE</v>
      </c>
      <c r="Z150" s="51" t="str">
        <f>IF($M150&lt;NORMA!$E$23,"NO CUMPLE","CUMPLE")</f>
        <v>CUMPLE</v>
      </c>
      <c r="AA150" s="51" t="str">
        <f>IF($E150&gt;NORMA!$E$24,"NO CUMPLE","CUMPLE")</f>
        <v>NO CUMPLE</v>
      </c>
      <c r="AB150" s="51" t="str">
        <f>IF($F150&gt;NORMA!$F$25,"NO CUMPLE","CUMPLE")</f>
        <v>NO CUMPLE</v>
      </c>
      <c r="AC150" s="51" t="str">
        <f>IF($K150&gt;NORMA!$E$26,"NO CUMPLE","CUMPLE")</f>
        <v>NO CUMPLE</v>
      </c>
      <c r="AD150" s="51" t="str">
        <f>IF($J150&gt;NORMA!$E$27,"NO CUMPLE","CUMPLE")</f>
        <v>CUMPLE</v>
      </c>
      <c r="AE150" s="51" t="str">
        <f>IF($G150&gt;NORMA!$F$28,"NO CUMPLE","CUMPLE")</f>
        <v>NO CUMPLE</v>
      </c>
      <c r="AF150" s="51" t="str">
        <f>IF($H150&gt;NORMA!$E$29,"NO CUMPLE","CUMPLE")</f>
        <v>NO CUMPLE</v>
      </c>
      <c r="AG150" s="51" t="str">
        <f>IF($O150&gt;NORMA!$E$30,"NO CUMPLE","CUMPLE")</f>
        <v>NO CUMPLE</v>
      </c>
      <c r="AH150" s="51" t="str">
        <f>IF(AND($N150&gt;=NORMA!$R$18, $N150&lt;=NORMA!$S$18),"CUMPLE","NO CUMPLE")</f>
        <v>CUMPLE</v>
      </c>
      <c r="AI150" s="51" t="str">
        <f>IF($I150&gt;NORMA!$F$32,"NO CUMPLE","CUMPLE")</f>
        <v>NO CUMPLE</v>
      </c>
    </row>
    <row r="151" spans="1:35" ht="14.25" customHeight="1" x14ac:dyDescent="0.35">
      <c r="A151" s="146" t="s">
        <v>78</v>
      </c>
      <c r="B151" s="147" t="s">
        <v>79</v>
      </c>
      <c r="C151" s="148">
        <v>40502</v>
      </c>
      <c r="D151" s="149">
        <v>0.35416666666666669</v>
      </c>
      <c r="E151" s="147">
        <v>21.57</v>
      </c>
      <c r="F151" s="147">
        <v>61</v>
      </c>
      <c r="G151" s="147">
        <v>33</v>
      </c>
      <c r="H151" s="150">
        <v>3.6</v>
      </c>
      <c r="I151" s="147">
        <v>3.35</v>
      </c>
      <c r="J151" s="147">
        <v>0.79</v>
      </c>
      <c r="K151" s="161">
        <v>6.8</v>
      </c>
      <c r="L151" s="159">
        <v>9.5500000000000002E-2</v>
      </c>
      <c r="M151" s="147">
        <v>7.19</v>
      </c>
      <c r="N151" s="147">
        <v>7.8</v>
      </c>
      <c r="O151" s="153">
        <v>240000</v>
      </c>
      <c r="P151" s="51" t="str">
        <f>IF($M151&lt;NORMA!$F$7,"NO CUMPLE","CUMPLE")</f>
        <v>CUMPLE</v>
      </c>
      <c r="Q151" s="51" t="str">
        <f>IF($E151&gt;NORMA!$F$8,"NO CUMPLE","CUMPLE")</f>
        <v>CUMPLE</v>
      </c>
      <c r="R151" s="51" t="str">
        <f>IF($F151&gt;NORMA!$F$9,"NO CUMPLE","CUMPLE")</f>
        <v>CUMPLE</v>
      </c>
      <c r="S151" s="51" t="str">
        <f>IF($K151&gt;NORMA!$F$10,"NO CUMPLE","CUMPLE")</f>
        <v>CUMPLE</v>
      </c>
      <c r="T151" s="51" t="str">
        <f>IF($J151&gt;NORMA!$F$11,"NO CUMPLE","CUMPLE")</f>
        <v>CUMPLE</v>
      </c>
      <c r="U151" s="51" t="str">
        <f>IF($G151&gt;NORMA!$F$12,"NO CUMPLE","CUMPLE")</f>
        <v>CUMPLE</v>
      </c>
      <c r="V151" s="51" t="str">
        <f>IF($H151&gt;SALITRE!$H$967,"NO CUMPLE","CUMPLE")</f>
        <v>CUMPLE</v>
      </c>
      <c r="W151" s="51" t="str">
        <f>IF($O151&gt;NORMA!$F$14,"NO CUMPLE","CUMPLE")</f>
        <v>CUMPLE</v>
      </c>
      <c r="X151" s="51" t="str">
        <f>IF(AND($N151&gt;=NORMA!$Q$4, $N151&lt;=NORMA!$R$4),"CUMPLE","NO CUMPLE")</f>
        <v>CUMPLE</v>
      </c>
      <c r="Y151" s="51" t="str">
        <f>IF($I151&gt;NORMA!$F$16,"NO CUMPLE","CUMPLE")</f>
        <v>NO CUMPLE</v>
      </c>
      <c r="Z151" s="51" t="str">
        <f>IF($M151&lt;NORMA!$E$23,"NO CUMPLE","CUMPLE")</f>
        <v>CUMPLE</v>
      </c>
      <c r="AA151" s="51" t="str">
        <f>IF($E151&gt;NORMA!$E$24,"NO CUMPLE","CUMPLE")</f>
        <v>NO CUMPLE</v>
      </c>
      <c r="AB151" s="51" t="str">
        <f>IF($F151&gt;NORMA!$F$25,"NO CUMPLE","CUMPLE")</f>
        <v>NO CUMPLE</v>
      </c>
      <c r="AC151" s="51" t="str">
        <f>IF($K151&gt;NORMA!$E$26,"NO CUMPLE","CUMPLE")</f>
        <v>NO CUMPLE</v>
      </c>
      <c r="AD151" s="51" t="str">
        <f>IF($J151&gt;NORMA!$E$27,"NO CUMPLE","CUMPLE")</f>
        <v>NO CUMPLE</v>
      </c>
      <c r="AE151" s="51" t="str">
        <f>IF($G151&gt;NORMA!$F$28,"NO CUMPLE","CUMPLE")</f>
        <v>NO CUMPLE</v>
      </c>
      <c r="AF151" s="51" t="str">
        <f>IF($H151&gt;NORMA!$E$29,"NO CUMPLE","CUMPLE")</f>
        <v>CUMPLE</v>
      </c>
      <c r="AG151" s="51" t="str">
        <f>IF($O151&gt;NORMA!$E$30,"NO CUMPLE","CUMPLE")</f>
        <v>NO CUMPLE</v>
      </c>
      <c r="AH151" s="51" t="str">
        <f>IF(AND($N151&gt;=NORMA!$R$18, $N151&lt;=NORMA!$S$18),"CUMPLE","NO CUMPLE")</f>
        <v>CUMPLE</v>
      </c>
      <c r="AI151" s="51" t="str">
        <f>IF($I151&gt;NORMA!$F$32,"NO CUMPLE","CUMPLE")</f>
        <v>NO CUMPLE</v>
      </c>
    </row>
    <row r="152" spans="1:35" ht="14.25" customHeight="1" x14ac:dyDescent="0.35">
      <c r="A152" s="146" t="s">
        <v>78</v>
      </c>
      <c r="B152" s="147" t="s">
        <v>79</v>
      </c>
      <c r="C152" s="148">
        <v>40521</v>
      </c>
      <c r="D152" s="149">
        <v>0.625</v>
      </c>
      <c r="E152" s="147">
        <v>28</v>
      </c>
      <c r="F152" s="147">
        <v>107</v>
      </c>
      <c r="G152" s="147">
        <v>19</v>
      </c>
      <c r="H152" s="147">
        <v>19</v>
      </c>
      <c r="I152" s="147">
        <v>6.15</v>
      </c>
      <c r="J152" s="147">
        <v>0.83</v>
      </c>
      <c r="K152" s="161">
        <v>9.4</v>
      </c>
      <c r="L152" s="159">
        <v>5.2499999999999998E-2</v>
      </c>
      <c r="M152" s="147">
        <v>7.47</v>
      </c>
      <c r="N152" s="147">
        <v>7.06</v>
      </c>
      <c r="O152" s="153">
        <v>430000</v>
      </c>
      <c r="P152" s="51" t="str">
        <f>IF($M152&lt;NORMA!$F$7,"NO CUMPLE","CUMPLE")</f>
        <v>CUMPLE</v>
      </c>
      <c r="Q152" s="51" t="str">
        <f>IF($E152&gt;NORMA!$F$8,"NO CUMPLE","CUMPLE")</f>
        <v>CUMPLE</v>
      </c>
      <c r="R152" s="51" t="str">
        <f>IF($F152&gt;NORMA!$F$9,"NO CUMPLE","CUMPLE")</f>
        <v>CUMPLE</v>
      </c>
      <c r="S152" s="51" t="str">
        <f>IF($K152&gt;NORMA!$F$10,"NO CUMPLE","CUMPLE")</f>
        <v>CUMPLE</v>
      </c>
      <c r="T152" s="51" t="str">
        <f>IF($J152&gt;NORMA!$F$11,"NO CUMPLE","CUMPLE")</f>
        <v>CUMPLE</v>
      </c>
      <c r="U152" s="51" t="str">
        <f>IF($G152&gt;NORMA!$F$12,"NO CUMPLE","CUMPLE")</f>
        <v>CUMPLE</v>
      </c>
      <c r="V152" s="51" t="str">
        <f>IF($H152&gt;SALITRE!$H$967,"NO CUMPLE","CUMPLE")</f>
        <v>CUMPLE</v>
      </c>
      <c r="W152" s="51" t="str">
        <f>IF($O152&gt;NORMA!$F$14,"NO CUMPLE","CUMPLE")</f>
        <v>CUMPLE</v>
      </c>
      <c r="X152" s="51" t="str">
        <f>IF(AND($N152&gt;=NORMA!$Q$4, $N152&lt;=NORMA!$R$4),"CUMPLE","NO CUMPLE")</f>
        <v>CUMPLE</v>
      </c>
      <c r="Y152" s="51" t="str">
        <f>IF($I152&gt;NORMA!$F$16,"NO CUMPLE","CUMPLE")</f>
        <v>NO CUMPLE</v>
      </c>
      <c r="Z152" s="51" t="str">
        <f>IF($M152&lt;NORMA!$E$23,"NO CUMPLE","CUMPLE")</f>
        <v>CUMPLE</v>
      </c>
      <c r="AA152" s="51" t="str">
        <f>IF($E152&gt;NORMA!$E$24,"NO CUMPLE","CUMPLE")</f>
        <v>NO CUMPLE</v>
      </c>
      <c r="AB152" s="51" t="str">
        <f>IF($F152&gt;NORMA!$F$25,"NO CUMPLE","CUMPLE")</f>
        <v>NO CUMPLE</v>
      </c>
      <c r="AC152" s="51" t="str">
        <f>IF($K152&gt;NORMA!$E$26,"NO CUMPLE","CUMPLE")</f>
        <v>NO CUMPLE</v>
      </c>
      <c r="AD152" s="51" t="str">
        <f>IF($J152&gt;NORMA!$E$27,"NO CUMPLE","CUMPLE")</f>
        <v>NO CUMPLE</v>
      </c>
      <c r="AE152" s="51" t="str">
        <f>IF($G152&gt;NORMA!$F$28,"NO CUMPLE","CUMPLE")</f>
        <v>CUMPLE</v>
      </c>
      <c r="AF152" s="51" t="str">
        <f>IF($H152&gt;NORMA!$E$29,"NO CUMPLE","CUMPLE")</f>
        <v>NO CUMPLE</v>
      </c>
      <c r="AG152" s="51" t="str">
        <f>IF($O152&gt;NORMA!$E$30,"NO CUMPLE","CUMPLE")</f>
        <v>NO CUMPLE</v>
      </c>
      <c r="AH152" s="51" t="str">
        <f>IF(AND($N152&gt;=NORMA!$R$18, $N152&lt;=NORMA!$S$18),"CUMPLE","NO CUMPLE")</f>
        <v>CUMPLE</v>
      </c>
      <c r="AI152" s="51" t="str">
        <f>IF($I152&gt;NORMA!$F$32,"NO CUMPLE","CUMPLE")</f>
        <v>NO CUMPLE</v>
      </c>
    </row>
    <row r="153" spans="1:35" ht="14.25" customHeight="1" x14ac:dyDescent="0.35">
      <c r="A153" s="146" t="s">
        <v>80</v>
      </c>
      <c r="B153" s="147" t="s">
        <v>79</v>
      </c>
      <c r="C153" s="148">
        <v>40389</v>
      </c>
      <c r="D153" s="149">
        <v>0.35416666666666669</v>
      </c>
      <c r="E153" s="147">
        <v>141</v>
      </c>
      <c r="F153" s="147">
        <v>362</v>
      </c>
      <c r="G153" s="147">
        <v>268</v>
      </c>
      <c r="H153" s="147">
        <v>37.299999999999997</v>
      </c>
      <c r="I153" s="147">
        <v>3.78</v>
      </c>
      <c r="J153" s="147">
        <v>4.5</v>
      </c>
      <c r="K153" s="155">
        <v>33.479999999999997</v>
      </c>
      <c r="L153" s="159">
        <v>0.2334</v>
      </c>
      <c r="M153" s="147">
        <v>0.43</v>
      </c>
      <c r="N153" s="147">
        <v>8.34</v>
      </c>
      <c r="O153" s="153">
        <v>10000000</v>
      </c>
      <c r="P153" s="51" t="str">
        <f>IF($M153&lt;NORMA!$F$7,"NO CUMPLE","CUMPLE")</f>
        <v>NO CUMPLE</v>
      </c>
      <c r="Q153" s="51" t="str">
        <f>IF($E153&gt;NORMA!$F$8,"NO CUMPLE","CUMPLE")</f>
        <v>NO CUMPLE</v>
      </c>
      <c r="R153" s="51" t="str">
        <f>IF($F153&gt;NORMA!$F$9,"NO CUMPLE","CUMPLE")</f>
        <v>NO CUMPLE</v>
      </c>
      <c r="S153" s="51" t="str">
        <f>IF($K153&gt;NORMA!$F$10,"NO CUMPLE","CUMPLE")</f>
        <v>NO CUMPLE</v>
      </c>
      <c r="T153" s="51" t="str">
        <f>IF($J153&gt;NORMA!$F$11,"NO CUMPLE","CUMPLE")</f>
        <v>CUMPLE</v>
      </c>
      <c r="U153" s="51" t="str">
        <f>IF($G153&gt;NORMA!$F$12,"NO CUMPLE","CUMPLE")</f>
        <v>NO CUMPLE</v>
      </c>
      <c r="V153" s="51" t="str">
        <f>IF($H153&gt;SALITRE!$H$967,"NO CUMPLE","CUMPLE")</f>
        <v>NO CUMPLE</v>
      </c>
      <c r="W153" s="51" t="str">
        <f>IF($O153&gt;NORMA!$F$14,"NO CUMPLE","CUMPLE")</f>
        <v>NO CUMPLE</v>
      </c>
      <c r="X153" s="51" t="str">
        <f>IF(AND($N153&gt;=NORMA!$Q$4, $N153&lt;=NORMA!$R$4),"CUMPLE","NO CUMPLE")</f>
        <v>CUMPLE</v>
      </c>
      <c r="Y153" s="51" t="str">
        <f>IF($I153&gt;NORMA!$F$16,"NO CUMPLE","CUMPLE")</f>
        <v>NO CUMPLE</v>
      </c>
      <c r="Z153" s="51" t="str">
        <f>IF($M153&lt;NORMA!$E$23,"NO CUMPLE","CUMPLE")</f>
        <v>NO CUMPLE</v>
      </c>
      <c r="AA153" s="51" t="str">
        <f>IF($E153&gt;NORMA!$E$24,"NO CUMPLE","CUMPLE")</f>
        <v>NO CUMPLE</v>
      </c>
      <c r="AB153" s="51" t="str">
        <f>IF($F153&gt;NORMA!$F$25,"NO CUMPLE","CUMPLE")</f>
        <v>NO CUMPLE</v>
      </c>
      <c r="AC153" s="51" t="str">
        <f>IF($K153&gt;NORMA!$E$26,"NO CUMPLE","CUMPLE")</f>
        <v>NO CUMPLE</v>
      </c>
      <c r="AD153" s="51" t="str">
        <f>IF($J153&gt;NORMA!$E$27,"NO CUMPLE","CUMPLE")</f>
        <v>NO CUMPLE</v>
      </c>
      <c r="AE153" s="51" t="str">
        <f>IF($G153&gt;NORMA!$F$28,"NO CUMPLE","CUMPLE")</f>
        <v>NO CUMPLE</v>
      </c>
      <c r="AF153" s="51" t="str">
        <f>IF($H153&gt;NORMA!$E$29,"NO CUMPLE","CUMPLE")</f>
        <v>NO CUMPLE</v>
      </c>
      <c r="AG153" s="51" t="str">
        <f>IF($O153&gt;NORMA!$E$30,"NO CUMPLE","CUMPLE")</f>
        <v>NO CUMPLE</v>
      </c>
      <c r="AH153" s="51" t="str">
        <f>IF(AND($N153&gt;=NORMA!$R$18, $N153&lt;=NORMA!$S$18),"CUMPLE","NO CUMPLE")</f>
        <v>CUMPLE</v>
      </c>
      <c r="AI153" s="51" t="str">
        <f>IF($I153&gt;NORMA!$F$32,"NO CUMPLE","CUMPLE")</f>
        <v>NO CUMPLE</v>
      </c>
    </row>
    <row r="154" spans="1:35" ht="14.25" customHeight="1" x14ac:dyDescent="0.35">
      <c r="A154" s="146" t="s">
        <v>80</v>
      </c>
      <c r="B154" s="147" t="s">
        <v>79</v>
      </c>
      <c r="C154" s="148">
        <v>40409</v>
      </c>
      <c r="D154" s="149">
        <v>0.95833333333333337</v>
      </c>
      <c r="E154" s="147">
        <v>47</v>
      </c>
      <c r="F154" s="147">
        <v>132</v>
      </c>
      <c r="G154" s="147">
        <v>65</v>
      </c>
      <c r="H154" s="147">
        <v>16</v>
      </c>
      <c r="I154" s="147">
        <v>1.81</v>
      </c>
      <c r="J154" s="147">
        <v>2.38</v>
      </c>
      <c r="K154" s="155">
        <v>23.4</v>
      </c>
      <c r="L154" s="159">
        <v>8.6499999999999994E-2</v>
      </c>
      <c r="M154" s="147">
        <v>3.43</v>
      </c>
      <c r="N154" s="147">
        <v>8.39</v>
      </c>
      <c r="O154" s="153">
        <v>240000</v>
      </c>
      <c r="P154" s="51" t="str">
        <f>IF($M154&lt;NORMA!$F$7,"NO CUMPLE","CUMPLE")</f>
        <v>CUMPLE</v>
      </c>
      <c r="Q154" s="51" t="str">
        <f>IF($E154&gt;NORMA!$F$8,"NO CUMPLE","CUMPLE")</f>
        <v>CUMPLE</v>
      </c>
      <c r="R154" s="51" t="str">
        <f>IF($F154&gt;NORMA!$F$9,"NO CUMPLE","CUMPLE")</f>
        <v>CUMPLE</v>
      </c>
      <c r="S154" s="51" t="str">
        <f>IF($K154&gt;NORMA!$F$10,"NO CUMPLE","CUMPLE")</f>
        <v>NO CUMPLE</v>
      </c>
      <c r="T154" s="51" t="str">
        <f>IF($J154&gt;NORMA!$F$11,"NO CUMPLE","CUMPLE")</f>
        <v>CUMPLE</v>
      </c>
      <c r="U154" s="51" t="str">
        <f>IF($G154&gt;NORMA!$F$12,"NO CUMPLE","CUMPLE")</f>
        <v>CUMPLE</v>
      </c>
      <c r="V154" s="51" t="str">
        <f>IF($H154&gt;SALITRE!$H$967,"NO CUMPLE","CUMPLE")</f>
        <v>CUMPLE</v>
      </c>
      <c r="W154" s="51" t="str">
        <f>IF($O154&gt;NORMA!$F$14,"NO CUMPLE","CUMPLE")</f>
        <v>CUMPLE</v>
      </c>
      <c r="X154" s="51" t="str">
        <f>IF(AND($N154&gt;=NORMA!$Q$4, $N154&lt;=NORMA!$R$4),"CUMPLE","NO CUMPLE")</f>
        <v>CUMPLE</v>
      </c>
      <c r="Y154" s="51" t="str">
        <f>IF($I154&gt;NORMA!$F$16,"NO CUMPLE","CUMPLE")</f>
        <v>CUMPLE</v>
      </c>
      <c r="Z154" s="51" t="str">
        <f>IF($M154&lt;NORMA!$E$23,"NO CUMPLE","CUMPLE")</f>
        <v>NO CUMPLE</v>
      </c>
      <c r="AA154" s="51" t="str">
        <f>IF($E154&gt;NORMA!$E$24,"NO CUMPLE","CUMPLE")</f>
        <v>NO CUMPLE</v>
      </c>
      <c r="AB154" s="51" t="str">
        <f>IF($F154&gt;NORMA!$F$25,"NO CUMPLE","CUMPLE")</f>
        <v>NO CUMPLE</v>
      </c>
      <c r="AC154" s="51" t="str">
        <f>IF($K154&gt;NORMA!$E$26,"NO CUMPLE","CUMPLE")</f>
        <v>NO CUMPLE</v>
      </c>
      <c r="AD154" s="51" t="str">
        <f>IF($J154&gt;NORMA!$E$27,"NO CUMPLE","CUMPLE")</f>
        <v>NO CUMPLE</v>
      </c>
      <c r="AE154" s="51" t="str">
        <f>IF($G154&gt;NORMA!$F$28,"NO CUMPLE","CUMPLE")</f>
        <v>NO CUMPLE</v>
      </c>
      <c r="AF154" s="51" t="str">
        <f>IF($H154&gt;NORMA!$E$29,"NO CUMPLE","CUMPLE")</f>
        <v>NO CUMPLE</v>
      </c>
      <c r="AG154" s="51" t="str">
        <f>IF($O154&gt;NORMA!$E$30,"NO CUMPLE","CUMPLE")</f>
        <v>NO CUMPLE</v>
      </c>
      <c r="AH154" s="51" t="str">
        <f>IF(AND($N154&gt;=NORMA!$R$18, $N154&lt;=NORMA!$S$18),"CUMPLE","NO CUMPLE")</f>
        <v>CUMPLE</v>
      </c>
      <c r="AI154" s="51" t="str">
        <f>IF($I154&gt;NORMA!$F$32,"NO CUMPLE","CUMPLE")</f>
        <v>NO CUMPLE</v>
      </c>
    </row>
    <row r="155" spans="1:35" ht="14.25" customHeight="1" x14ac:dyDescent="0.35">
      <c r="A155" s="146" t="s">
        <v>80</v>
      </c>
      <c r="B155" s="147" t="s">
        <v>79</v>
      </c>
      <c r="C155" s="148">
        <v>40428</v>
      </c>
      <c r="D155" s="149">
        <v>0.41666666666666669</v>
      </c>
      <c r="E155" s="147">
        <v>131</v>
      </c>
      <c r="F155" s="147">
        <v>384</v>
      </c>
      <c r="G155" s="147">
        <v>264</v>
      </c>
      <c r="H155" s="147">
        <v>46</v>
      </c>
      <c r="I155" s="147">
        <v>5.75</v>
      </c>
      <c r="J155" s="147">
        <v>4.08</v>
      </c>
      <c r="K155" s="155">
        <v>33.1</v>
      </c>
      <c r="L155" s="159">
        <v>0.30470000000000003</v>
      </c>
      <c r="M155" s="147">
        <v>2.19</v>
      </c>
      <c r="N155" s="147">
        <v>8.35</v>
      </c>
      <c r="O155" s="153">
        <v>3000000</v>
      </c>
      <c r="P155" s="51" t="str">
        <f>IF($M155&lt;NORMA!$F$7,"NO CUMPLE","CUMPLE")</f>
        <v>CUMPLE</v>
      </c>
      <c r="Q155" s="51" t="str">
        <f>IF($E155&gt;NORMA!$F$8,"NO CUMPLE","CUMPLE")</f>
        <v>NO CUMPLE</v>
      </c>
      <c r="R155" s="51" t="str">
        <f>IF($F155&gt;NORMA!$F$9,"NO CUMPLE","CUMPLE")</f>
        <v>NO CUMPLE</v>
      </c>
      <c r="S155" s="51" t="str">
        <f>IF($K155&gt;NORMA!$F$10,"NO CUMPLE","CUMPLE")</f>
        <v>NO CUMPLE</v>
      </c>
      <c r="T155" s="51" t="str">
        <f>IF($J155&gt;NORMA!$F$11,"NO CUMPLE","CUMPLE")</f>
        <v>CUMPLE</v>
      </c>
      <c r="U155" s="51" t="str">
        <f>IF($G155&gt;NORMA!$F$12,"NO CUMPLE","CUMPLE")</f>
        <v>NO CUMPLE</v>
      </c>
      <c r="V155" s="51" t="str">
        <f>IF($H155&gt;SALITRE!$H$967,"NO CUMPLE","CUMPLE")</f>
        <v>NO CUMPLE</v>
      </c>
      <c r="W155" s="51" t="str">
        <f>IF($O155&gt;NORMA!$F$14,"NO CUMPLE","CUMPLE")</f>
        <v>NO CUMPLE</v>
      </c>
      <c r="X155" s="51" t="str">
        <f>IF(AND($N155&gt;=NORMA!$Q$4, $N155&lt;=NORMA!$R$4),"CUMPLE","NO CUMPLE")</f>
        <v>CUMPLE</v>
      </c>
      <c r="Y155" s="51" t="str">
        <f>IF($I155&gt;NORMA!$F$16,"NO CUMPLE","CUMPLE")</f>
        <v>NO CUMPLE</v>
      </c>
      <c r="Z155" s="51" t="str">
        <f>IF($M155&lt;NORMA!$E$23,"NO CUMPLE","CUMPLE")</f>
        <v>NO CUMPLE</v>
      </c>
      <c r="AA155" s="51" t="str">
        <f>IF($E155&gt;NORMA!$E$24,"NO CUMPLE","CUMPLE")</f>
        <v>NO CUMPLE</v>
      </c>
      <c r="AB155" s="51" t="str">
        <f>IF($F155&gt;NORMA!$F$25,"NO CUMPLE","CUMPLE")</f>
        <v>NO CUMPLE</v>
      </c>
      <c r="AC155" s="51" t="str">
        <f>IF($K155&gt;NORMA!$E$26,"NO CUMPLE","CUMPLE")</f>
        <v>NO CUMPLE</v>
      </c>
      <c r="AD155" s="51" t="str">
        <f>IF($J155&gt;NORMA!$E$27,"NO CUMPLE","CUMPLE")</f>
        <v>NO CUMPLE</v>
      </c>
      <c r="AE155" s="51" t="str">
        <f>IF($G155&gt;NORMA!$F$28,"NO CUMPLE","CUMPLE")</f>
        <v>NO CUMPLE</v>
      </c>
      <c r="AF155" s="51" t="str">
        <f>IF($H155&gt;NORMA!$E$29,"NO CUMPLE","CUMPLE")</f>
        <v>NO CUMPLE</v>
      </c>
      <c r="AG155" s="51" t="str">
        <f>IF($O155&gt;NORMA!$E$30,"NO CUMPLE","CUMPLE")</f>
        <v>NO CUMPLE</v>
      </c>
      <c r="AH155" s="51" t="str">
        <f>IF(AND($N155&gt;=NORMA!$R$18, $N155&lt;=NORMA!$S$18),"CUMPLE","NO CUMPLE")</f>
        <v>CUMPLE</v>
      </c>
      <c r="AI155" s="51" t="str">
        <f>IF($I155&gt;NORMA!$F$32,"NO CUMPLE","CUMPLE")</f>
        <v>NO CUMPLE</v>
      </c>
    </row>
    <row r="156" spans="1:35" ht="14.25" customHeight="1" x14ac:dyDescent="0.35">
      <c r="A156" s="146" t="s">
        <v>80</v>
      </c>
      <c r="B156" s="147" t="s">
        <v>79</v>
      </c>
      <c r="C156" s="148">
        <v>40446</v>
      </c>
      <c r="D156" s="149">
        <v>0.58333333333333337</v>
      </c>
      <c r="E156" s="147">
        <v>172</v>
      </c>
      <c r="F156" s="147">
        <v>482</v>
      </c>
      <c r="G156" s="147">
        <v>880</v>
      </c>
      <c r="H156" s="147">
        <v>59</v>
      </c>
      <c r="I156" s="147">
        <v>13.6</v>
      </c>
      <c r="J156" s="147">
        <v>4.8099999999999996</v>
      </c>
      <c r="K156" s="155">
        <v>33.1</v>
      </c>
      <c r="L156" s="159">
        <v>7.7399999999999997E-2</v>
      </c>
      <c r="M156" s="147">
        <v>1.47</v>
      </c>
      <c r="N156" s="147">
        <v>8.11</v>
      </c>
      <c r="O156" s="153">
        <v>1100000000</v>
      </c>
      <c r="P156" s="51" t="str">
        <f>IF($M156&lt;NORMA!$F$7,"NO CUMPLE","CUMPLE")</f>
        <v>NO CUMPLE</v>
      </c>
      <c r="Q156" s="51" t="str">
        <f>IF($E156&gt;NORMA!$F$8,"NO CUMPLE","CUMPLE")</f>
        <v>NO CUMPLE</v>
      </c>
      <c r="R156" s="51" t="str">
        <f>IF($F156&gt;NORMA!$F$9,"NO CUMPLE","CUMPLE")</f>
        <v>NO CUMPLE</v>
      </c>
      <c r="S156" s="51" t="str">
        <f>IF($K156&gt;NORMA!$F$10,"NO CUMPLE","CUMPLE")</f>
        <v>NO CUMPLE</v>
      </c>
      <c r="T156" s="51" t="str">
        <f>IF($J156&gt;NORMA!$F$11,"NO CUMPLE","CUMPLE")</f>
        <v>CUMPLE</v>
      </c>
      <c r="U156" s="51" t="str">
        <f>IF($G156&gt;NORMA!$F$12,"NO CUMPLE","CUMPLE")</f>
        <v>NO CUMPLE</v>
      </c>
      <c r="V156" s="51" t="str">
        <f>IF($H156&gt;SALITRE!$H$967,"NO CUMPLE","CUMPLE")</f>
        <v>NO CUMPLE</v>
      </c>
      <c r="W156" s="51" t="str">
        <f>IF($O156&gt;NORMA!$F$14,"NO CUMPLE","CUMPLE")</f>
        <v>NO CUMPLE</v>
      </c>
      <c r="X156" s="51" t="str">
        <f>IF(AND($N156&gt;=NORMA!$Q$4, $N156&lt;=NORMA!$R$4),"CUMPLE","NO CUMPLE")</f>
        <v>CUMPLE</v>
      </c>
      <c r="Y156" s="51" t="str">
        <f>IF($I156&gt;NORMA!$F$16,"NO CUMPLE","CUMPLE")</f>
        <v>NO CUMPLE</v>
      </c>
      <c r="Z156" s="51" t="str">
        <f>IF($M156&lt;NORMA!$E$23,"NO CUMPLE","CUMPLE")</f>
        <v>NO CUMPLE</v>
      </c>
      <c r="AA156" s="51" t="str">
        <f>IF($E156&gt;NORMA!$E$24,"NO CUMPLE","CUMPLE")</f>
        <v>NO CUMPLE</v>
      </c>
      <c r="AB156" s="51" t="str">
        <f>IF($F156&gt;NORMA!$F$25,"NO CUMPLE","CUMPLE")</f>
        <v>NO CUMPLE</v>
      </c>
      <c r="AC156" s="51" t="str">
        <f>IF($K156&gt;NORMA!$E$26,"NO CUMPLE","CUMPLE")</f>
        <v>NO CUMPLE</v>
      </c>
      <c r="AD156" s="51" t="str">
        <f>IF($J156&gt;NORMA!$E$27,"NO CUMPLE","CUMPLE")</f>
        <v>NO CUMPLE</v>
      </c>
      <c r="AE156" s="51" t="str">
        <f>IF($G156&gt;NORMA!$F$28,"NO CUMPLE","CUMPLE")</f>
        <v>NO CUMPLE</v>
      </c>
      <c r="AF156" s="51" t="str">
        <f>IF($H156&gt;NORMA!$E$29,"NO CUMPLE","CUMPLE")</f>
        <v>NO CUMPLE</v>
      </c>
      <c r="AG156" s="51" t="str">
        <f>IF($O156&gt;NORMA!$E$30,"NO CUMPLE","CUMPLE")</f>
        <v>NO CUMPLE</v>
      </c>
      <c r="AH156" s="51" t="str">
        <f>IF(AND($N156&gt;=NORMA!$R$18, $N156&lt;=NORMA!$S$18),"CUMPLE","NO CUMPLE")</f>
        <v>CUMPLE</v>
      </c>
      <c r="AI156" s="51" t="str">
        <f>IF($I156&gt;NORMA!$F$32,"NO CUMPLE","CUMPLE")</f>
        <v>NO CUMPLE</v>
      </c>
    </row>
    <row r="157" spans="1:35" ht="14.25" customHeight="1" x14ac:dyDescent="0.35">
      <c r="A157" s="146" t="s">
        <v>80</v>
      </c>
      <c r="B157" s="147" t="s">
        <v>79</v>
      </c>
      <c r="C157" s="148">
        <v>40457</v>
      </c>
      <c r="D157" s="149">
        <v>4.1666666666666664E-2</v>
      </c>
      <c r="E157" s="147">
        <v>11.3</v>
      </c>
      <c r="F157" s="147">
        <v>39.299999999999997</v>
      </c>
      <c r="G157" s="147">
        <v>22</v>
      </c>
      <c r="H157" s="147">
        <v>6.5</v>
      </c>
      <c r="I157" s="147">
        <v>0.77</v>
      </c>
      <c r="J157" s="147">
        <v>0.79</v>
      </c>
      <c r="K157" s="155">
        <v>9.5</v>
      </c>
      <c r="L157" s="159">
        <v>0.13420000000000001</v>
      </c>
      <c r="M157" s="147">
        <v>5.72</v>
      </c>
      <c r="N157" s="147">
        <v>7.27</v>
      </c>
      <c r="O157" s="153">
        <v>11000</v>
      </c>
      <c r="P157" s="51" t="str">
        <f>IF($M157&lt;NORMA!$F$7,"NO CUMPLE","CUMPLE")</f>
        <v>CUMPLE</v>
      </c>
      <c r="Q157" s="51" t="str">
        <f>IF($E157&gt;NORMA!$F$8,"NO CUMPLE","CUMPLE")</f>
        <v>CUMPLE</v>
      </c>
      <c r="R157" s="51" t="str">
        <f>IF($F157&gt;NORMA!$F$9,"NO CUMPLE","CUMPLE")</f>
        <v>CUMPLE</v>
      </c>
      <c r="S157" s="51" t="str">
        <f>IF($K157&gt;NORMA!$F$10,"NO CUMPLE","CUMPLE")</f>
        <v>CUMPLE</v>
      </c>
      <c r="T157" s="51" t="str">
        <f>IF($J157&gt;NORMA!$F$11,"NO CUMPLE","CUMPLE")</f>
        <v>CUMPLE</v>
      </c>
      <c r="U157" s="51" t="str">
        <f>IF($G157&gt;NORMA!$F$12,"NO CUMPLE","CUMPLE")</f>
        <v>CUMPLE</v>
      </c>
      <c r="V157" s="51" t="str">
        <f>IF($H157&gt;SALITRE!$H$967,"NO CUMPLE","CUMPLE")</f>
        <v>CUMPLE</v>
      </c>
      <c r="W157" s="51" t="str">
        <f>IF($O157&gt;NORMA!$F$14,"NO CUMPLE","CUMPLE")</f>
        <v>CUMPLE</v>
      </c>
      <c r="X157" s="51" t="str">
        <f>IF(AND($N157&gt;=NORMA!$Q$4, $N157&lt;=NORMA!$R$4),"CUMPLE","NO CUMPLE")</f>
        <v>CUMPLE</v>
      </c>
      <c r="Y157" s="51" t="str">
        <f>IF($I157&gt;NORMA!$F$16,"NO CUMPLE","CUMPLE")</f>
        <v>CUMPLE</v>
      </c>
      <c r="Z157" s="51" t="str">
        <f>IF($M157&lt;NORMA!$E$23,"NO CUMPLE","CUMPLE")</f>
        <v>NO CUMPLE</v>
      </c>
      <c r="AA157" s="51" t="str">
        <f>IF($E157&gt;NORMA!$E$24,"NO CUMPLE","CUMPLE")</f>
        <v>NO CUMPLE</v>
      </c>
      <c r="AB157" s="51" t="str">
        <f>IF($F157&gt;NORMA!$F$25,"NO CUMPLE","CUMPLE")</f>
        <v>NO CUMPLE</v>
      </c>
      <c r="AC157" s="51" t="str">
        <f>IF($K157&gt;NORMA!$E$26,"NO CUMPLE","CUMPLE")</f>
        <v>NO CUMPLE</v>
      </c>
      <c r="AD157" s="51" t="str">
        <f>IF($J157&gt;NORMA!$E$27,"NO CUMPLE","CUMPLE")</f>
        <v>NO CUMPLE</v>
      </c>
      <c r="AE157" s="51" t="str">
        <f>IF($G157&gt;NORMA!$F$28,"NO CUMPLE","CUMPLE")</f>
        <v>CUMPLE</v>
      </c>
      <c r="AF157" s="51" t="str">
        <f>IF($H157&gt;NORMA!$E$29,"NO CUMPLE","CUMPLE")</f>
        <v>CUMPLE</v>
      </c>
      <c r="AG157" s="51" t="str">
        <f>IF($O157&gt;NORMA!$E$30,"NO CUMPLE","CUMPLE")</f>
        <v>NO CUMPLE</v>
      </c>
      <c r="AH157" s="51" t="str">
        <f>IF(AND($N157&gt;=NORMA!$R$18, $N157&lt;=NORMA!$S$18),"CUMPLE","NO CUMPLE")</f>
        <v>CUMPLE</v>
      </c>
      <c r="AI157" s="51" t="str">
        <f>IF($I157&gt;NORMA!$F$32,"NO CUMPLE","CUMPLE")</f>
        <v>CUMPLE</v>
      </c>
    </row>
    <row r="158" spans="1:35" ht="14.25" customHeight="1" x14ac:dyDescent="0.35">
      <c r="A158" s="146" t="s">
        <v>80</v>
      </c>
      <c r="B158" s="147" t="s">
        <v>79</v>
      </c>
      <c r="C158" s="148">
        <v>40471</v>
      </c>
      <c r="D158" s="149">
        <v>8.3333333333333329E-2</v>
      </c>
      <c r="E158" s="147">
        <v>5.5</v>
      </c>
      <c r="F158" s="147">
        <v>21</v>
      </c>
      <c r="G158" s="147">
        <v>18</v>
      </c>
      <c r="H158" s="147">
        <v>14</v>
      </c>
      <c r="I158" s="147">
        <v>0.59</v>
      </c>
      <c r="J158" s="147">
        <v>0.44</v>
      </c>
      <c r="K158" s="155">
        <v>3.5</v>
      </c>
      <c r="L158" s="159">
        <v>0.16450000000000001</v>
      </c>
      <c r="M158" s="147">
        <v>6.48</v>
      </c>
      <c r="N158" s="147">
        <v>7.4</v>
      </c>
      <c r="O158" s="153">
        <v>210000</v>
      </c>
      <c r="P158" s="51" t="str">
        <f>IF($M158&lt;NORMA!$F$7,"NO CUMPLE","CUMPLE")</f>
        <v>CUMPLE</v>
      </c>
      <c r="Q158" s="51" t="str">
        <f>IF($E158&gt;NORMA!$F$8,"NO CUMPLE","CUMPLE")</f>
        <v>CUMPLE</v>
      </c>
      <c r="R158" s="51" t="str">
        <f>IF($F158&gt;NORMA!$F$9,"NO CUMPLE","CUMPLE")</f>
        <v>CUMPLE</v>
      </c>
      <c r="S158" s="51" t="str">
        <f>IF($K158&gt;NORMA!$F$10,"NO CUMPLE","CUMPLE")</f>
        <v>CUMPLE</v>
      </c>
      <c r="T158" s="51" t="str">
        <f>IF($J158&gt;NORMA!$F$11,"NO CUMPLE","CUMPLE")</f>
        <v>CUMPLE</v>
      </c>
      <c r="U158" s="51" t="str">
        <f>IF($G158&gt;NORMA!$F$12,"NO CUMPLE","CUMPLE")</f>
        <v>CUMPLE</v>
      </c>
      <c r="V158" s="51" t="str">
        <f>IF($H158&gt;SALITRE!$H$967,"NO CUMPLE","CUMPLE")</f>
        <v>CUMPLE</v>
      </c>
      <c r="W158" s="51" t="str">
        <f>IF($O158&gt;NORMA!$F$14,"NO CUMPLE","CUMPLE")</f>
        <v>CUMPLE</v>
      </c>
      <c r="X158" s="51" t="str">
        <f>IF(AND($N158&gt;=NORMA!$Q$4, $N158&lt;=NORMA!$R$4),"CUMPLE","NO CUMPLE")</f>
        <v>CUMPLE</v>
      </c>
      <c r="Y158" s="51" t="str">
        <f>IF($I158&gt;NORMA!$F$16,"NO CUMPLE","CUMPLE")</f>
        <v>CUMPLE</v>
      </c>
      <c r="Z158" s="51" t="str">
        <f>IF($M158&lt;NORMA!$E$23,"NO CUMPLE","CUMPLE")</f>
        <v>NO CUMPLE</v>
      </c>
      <c r="AA158" s="51" t="str">
        <f>IF($E158&gt;NORMA!$E$24,"NO CUMPLE","CUMPLE")</f>
        <v>NO CUMPLE</v>
      </c>
      <c r="AB158" s="51" t="str">
        <f>IF($F158&gt;NORMA!$F$25,"NO CUMPLE","CUMPLE")</f>
        <v>NO CUMPLE</v>
      </c>
      <c r="AC158" s="51" t="str">
        <f>IF($K158&gt;NORMA!$E$26,"NO CUMPLE","CUMPLE")</f>
        <v>NO CUMPLE</v>
      </c>
      <c r="AD158" s="51" t="str">
        <f>IF($J158&gt;NORMA!$E$27,"NO CUMPLE","CUMPLE")</f>
        <v>NO CUMPLE</v>
      </c>
      <c r="AE158" s="51" t="str">
        <f>IF($G158&gt;NORMA!$F$28,"NO CUMPLE","CUMPLE")</f>
        <v>CUMPLE</v>
      </c>
      <c r="AF158" s="51" t="str">
        <f>IF($H158&gt;NORMA!$E$29,"NO CUMPLE","CUMPLE")</f>
        <v>NO CUMPLE</v>
      </c>
      <c r="AG158" s="51" t="str">
        <f>IF($O158&gt;NORMA!$E$30,"NO CUMPLE","CUMPLE")</f>
        <v>NO CUMPLE</v>
      </c>
      <c r="AH158" s="51" t="str">
        <f>IF(AND($N158&gt;=NORMA!$R$18, $N158&lt;=NORMA!$S$18),"CUMPLE","NO CUMPLE")</f>
        <v>CUMPLE</v>
      </c>
      <c r="AI158" s="51" t="str">
        <f>IF($I158&gt;NORMA!$F$32,"NO CUMPLE","CUMPLE")</f>
        <v>CUMPLE</v>
      </c>
    </row>
    <row r="159" spans="1:35" ht="14.25" customHeight="1" x14ac:dyDescent="0.35">
      <c r="A159" s="146" t="s">
        <v>80</v>
      </c>
      <c r="B159" s="147" t="s">
        <v>79</v>
      </c>
      <c r="C159" s="148">
        <v>40490</v>
      </c>
      <c r="D159" s="149">
        <v>0.33333333333333331</v>
      </c>
      <c r="E159" s="147">
        <v>104</v>
      </c>
      <c r="F159" s="147">
        <v>256</v>
      </c>
      <c r="G159" s="147">
        <v>158</v>
      </c>
      <c r="H159" s="147">
        <v>40</v>
      </c>
      <c r="I159" s="147">
        <v>5.0599999999999996</v>
      </c>
      <c r="J159" s="147">
        <v>3.34</v>
      </c>
      <c r="K159" s="155">
        <v>30.5</v>
      </c>
      <c r="L159" s="159">
        <v>0.3931</v>
      </c>
      <c r="M159" s="147">
        <v>3.18</v>
      </c>
      <c r="N159" s="147">
        <v>8.3699999999999992</v>
      </c>
      <c r="O159" s="153">
        <v>7500000</v>
      </c>
      <c r="P159" s="51" t="str">
        <f>IF($M159&lt;NORMA!$F$7,"NO CUMPLE","CUMPLE")</f>
        <v>CUMPLE</v>
      </c>
      <c r="Q159" s="51" t="str">
        <f>IF($E159&gt;NORMA!$F$8,"NO CUMPLE","CUMPLE")</f>
        <v>NO CUMPLE</v>
      </c>
      <c r="R159" s="51" t="str">
        <f>IF($F159&gt;NORMA!$F$9,"NO CUMPLE","CUMPLE")</f>
        <v>NO CUMPLE</v>
      </c>
      <c r="S159" s="51" t="str">
        <f>IF($K159&gt;NORMA!$F$10,"NO CUMPLE","CUMPLE")</f>
        <v>NO CUMPLE</v>
      </c>
      <c r="T159" s="51" t="str">
        <f>IF($J159&gt;NORMA!$F$11,"NO CUMPLE","CUMPLE")</f>
        <v>CUMPLE</v>
      </c>
      <c r="U159" s="51" t="str">
        <f>IF($G159&gt;NORMA!$F$12,"NO CUMPLE","CUMPLE")</f>
        <v>NO CUMPLE</v>
      </c>
      <c r="V159" s="51" t="str">
        <f>IF($H159&gt;SALITRE!$H$967,"NO CUMPLE","CUMPLE")</f>
        <v>NO CUMPLE</v>
      </c>
      <c r="W159" s="51" t="str">
        <f>IF($O159&gt;NORMA!$F$14,"NO CUMPLE","CUMPLE")</f>
        <v>NO CUMPLE</v>
      </c>
      <c r="X159" s="51" t="str">
        <f>IF(AND($N159&gt;=NORMA!$Q$4, $N159&lt;=NORMA!$R$4),"CUMPLE","NO CUMPLE")</f>
        <v>CUMPLE</v>
      </c>
      <c r="Y159" s="51" t="str">
        <f>IF($I159&gt;NORMA!$F$16,"NO CUMPLE","CUMPLE")</f>
        <v>NO CUMPLE</v>
      </c>
      <c r="Z159" s="51" t="str">
        <f>IF($M159&lt;NORMA!$E$23,"NO CUMPLE","CUMPLE")</f>
        <v>NO CUMPLE</v>
      </c>
      <c r="AA159" s="51" t="str">
        <f>IF($E159&gt;NORMA!$E$24,"NO CUMPLE","CUMPLE")</f>
        <v>NO CUMPLE</v>
      </c>
      <c r="AB159" s="51" t="str">
        <f>IF($F159&gt;NORMA!$F$25,"NO CUMPLE","CUMPLE")</f>
        <v>NO CUMPLE</v>
      </c>
      <c r="AC159" s="51" t="str">
        <f>IF($K159&gt;NORMA!$E$26,"NO CUMPLE","CUMPLE")</f>
        <v>NO CUMPLE</v>
      </c>
      <c r="AD159" s="51" t="str">
        <f>IF($J159&gt;NORMA!$E$27,"NO CUMPLE","CUMPLE")</f>
        <v>NO CUMPLE</v>
      </c>
      <c r="AE159" s="51" t="str">
        <f>IF($G159&gt;NORMA!$F$28,"NO CUMPLE","CUMPLE")</f>
        <v>NO CUMPLE</v>
      </c>
      <c r="AF159" s="51" t="str">
        <f>IF($H159&gt;NORMA!$E$29,"NO CUMPLE","CUMPLE")</f>
        <v>NO CUMPLE</v>
      </c>
      <c r="AG159" s="51" t="str">
        <f>IF($O159&gt;NORMA!$E$30,"NO CUMPLE","CUMPLE")</f>
        <v>NO CUMPLE</v>
      </c>
      <c r="AH159" s="51" t="str">
        <f>IF(AND($N159&gt;=NORMA!$R$18, $N159&lt;=NORMA!$S$18),"CUMPLE","NO CUMPLE")</f>
        <v>CUMPLE</v>
      </c>
      <c r="AI159" s="51" t="str">
        <f>IF($I159&gt;NORMA!$F$32,"NO CUMPLE","CUMPLE")</f>
        <v>NO CUMPLE</v>
      </c>
    </row>
    <row r="160" spans="1:35" ht="14.25" customHeight="1" x14ac:dyDescent="0.35">
      <c r="A160" s="146" t="s">
        <v>80</v>
      </c>
      <c r="B160" s="147" t="s">
        <v>79</v>
      </c>
      <c r="C160" s="148">
        <v>40515</v>
      </c>
      <c r="D160" s="149">
        <v>0.64583333333333337</v>
      </c>
      <c r="E160" s="147">
        <v>99</v>
      </c>
      <c r="F160" s="147">
        <v>211</v>
      </c>
      <c r="G160" s="147">
        <v>101</v>
      </c>
      <c r="H160" s="147">
        <v>25</v>
      </c>
      <c r="I160" s="147">
        <v>4.2699999999999996</v>
      </c>
      <c r="J160" s="147">
        <v>1.97</v>
      </c>
      <c r="K160" s="155">
        <v>16.100000000000001</v>
      </c>
      <c r="L160" s="159">
        <v>0.64149999999999996</v>
      </c>
      <c r="M160" s="147">
        <v>5.48</v>
      </c>
      <c r="N160" s="147">
        <v>7.44</v>
      </c>
      <c r="O160" s="153">
        <v>2400000</v>
      </c>
      <c r="P160" s="51" t="str">
        <f>IF($M160&lt;NORMA!$F$7,"NO CUMPLE","CUMPLE")</f>
        <v>CUMPLE</v>
      </c>
      <c r="Q160" s="51" t="str">
        <f>IF($E160&gt;NORMA!$F$8,"NO CUMPLE","CUMPLE")</f>
        <v>NO CUMPLE</v>
      </c>
      <c r="R160" s="51" t="str">
        <f>IF($F160&gt;NORMA!$F$9,"NO CUMPLE","CUMPLE")</f>
        <v>NO CUMPLE</v>
      </c>
      <c r="S160" s="51" t="str">
        <f>IF($K160&gt;NORMA!$F$10,"NO CUMPLE","CUMPLE")</f>
        <v>CUMPLE</v>
      </c>
      <c r="T160" s="51" t="str">
        <f>IF($J160&gt;NORMA!$F$11,"NO CUMPLE","CUMPLE")</f>
        <v>CUMPLE</v>
      </c>
      <c r="U160" s="51" t="str">
        <f>IF($G160&gt;NORMA!$F$12,"NO CUMPLE","CUMPLE")</f>
        <v>NO CUMPLE</v>
      </c>
      <c r="V160" s="51" t="str">
        <f>IF($H160&gt;SALITRE!$H$967,"NO CUMPLE","CUMPLE")</f>
        <v>NO CUMPLE</v>
      </c>
      <c r="W160" s="51" t="str">
        <f>IF($O160&gt;NORMA!$F$14,"NO CUMPLE","CUMPLE")</f>
        <v>NO CUMPLE</v>
      </c>
      <c r="X160" s="51" t="str">
        <f>IF(AND($N160&gt;=NORMA!$Q$4, $N160&lt;=NORMA!$R$4),"CUMPLE","NO CUMPLE")</f>
        <v>CUMPLE</v>
      </c>
      <c r="Y160" s="51" t="str">
        <f>IF($I160&gt;NORMA!$F$16,"NO CUMPLE","CUMPLE")</f>
        <v>NO CUMPLE</v>
      </c>
      <c r="Z160" s="51" t="str">
        <f>IF($M160&lt;NORMA!$E$23,"NO CUMPLE","CUMPLE")</f>
        <v>NO CUMPLE</v>
      </c>
      <c r="AA160" s="51" t="str">
        <f>IF($E160&gt;NORMA!$E$24,"NO CUMPLE","CUMPLE")</f>
        <v>NO CUMPLE</v>
      </c>
      <c r="AB160" s="51" t="str">
        <f>IF($F160&gt;NORMA!$F$25,"NO CUMPLE","CUMPLE")</f>
        <v>NO CUMPLE</v>
      </c>
      <c r="AC160" s="51" t="str">
        <f>IF($K160&gt;NORMA!$E$26,"NO CUMPLE","CUMPLE")</f>
        <v>NO CUMPLE</v>
      </c>
      <c r="AD160" s="51" t="str">
        <f>IF($J160&gt;NORMA!$E$27,"NO CUMPLE","CUMPLE")</f>
        <v>NO CUMPLE</v>
      </c>
      <c r="AE160" s="51" t="str">
        <f>IF($G160&gt;NORMA!$F$28,"NO CUMPLE","CUMPLE")</f>
        <v>NO CUMPLE</v>
      </c>
      <c r="AF160" s="51" t="str">
        <f>IF($H160&gt;NORMA!$E$29,"NO CUMPLE","CUMPLE")</f>
        <v>NO CUMPLE</v>
      </c>
      <c r="AG160" s="51" t="str">
        <f>IF($O160&gt;NORMA!$E$30,"NO CUMPLE","CUMPLE")</f>
        <v>NO CUMPLE</v>
      </c>
      <c r="AH160" s="51" t="str">
        <f>IF(AND($N160&gt;=NORMA!$R$18, $N160&lt;=NORMA!$S$18),"CUMPLE","NO CUMPLE")</f>
        <v>CUMPLE</v>
      </c>
      <c r="AI160" s="51" t="str">
        <f>IF($I160&gt;NORMA!$F$32,"NO CUMPLE","CUMPLE")</f>
        <v>NO CUMPLE</v>
      </c>
    </row>
    <row r="161" spans="1:35" ht="14.25" customHeight="1" x14ac:dyDescent="0.35">
      <c r="A161" s="146" t="s">
        <v>78</v>
      </c>
      <c r="B161" s="147" t="s">
        <v>79</v>
      </c>
      <c r="C161" s="148">
        <v>40569</v>
      </c>
      <c r="D161" s="149">
        <v>0.64583333333333337</v>
      </c>
      <c r="E161" s="147">
        <v>88</v>
      </c>
      <c r="F161" s="147">
        <v>237</v>
      </c>
      <c r="G161" s="147">
        <v>89</v>
      </c>
      <c r="H161" s="147">
        <v>36</v>
      </c>
      <c r="I161" s="147">
        <v>3.58</v>
      </c>
      <c r="J161" s="147">
        <v>2.0699999999999998</v>
      </c>
      <c r="K161" s="161">
        <v>21.1</v>
      </c>
      <c r="L161" s="159">
        <v>1.15E-2</v>
      </c>
      <c r="M161" s="147">
        <v>7</v>
      </c>
      <c r="N161" s="147">
        <v>7.59</v>
      </c>
      <c r="O161" s="153">
        <v>2400000</v>
      </c>
      <c r="P161" s="51" t="str">
        <f>IF($M161&lt;NORMA!$F$7,"NO CUMPLE","CUMPLE")</f>
        <v>CUMPLE</v>
      </c>
      <c r="Q161" s="51" t="str">
        <f>IF($E161&gt;NORMA!$F$8,"NO CUMPLE","CUMPLE")</f>
        <v>NO CUMPLE</v>
      </c>
      <c r="R161" s="51" t="str">
        <f>IF($F161&gt;NORMA!$F$9,"NO CUMPLE","CUMPLE")</f>
        <v>NO CUMPLE</v>
      </c>
      <c r="S161" s="51" t="str">
        <f>IF($K161&gt;NORMA!$F$10,"NO CUMPLE","CUMPLE")</f>
        <v>NO CUMPLE</v>
      </c>
      <c r="T161" s="51" t="str">
        <f>IF($J161&gt;NORMA!$F$11,"NO CUMPLE","CUMPLE")</f>
        <v>CUMPLE</v>
      </c>
      <c r="U161" s="51" t="str">
        <f>IF($G161&gt;NORMA!$F$12,"NO CUMPLE","CUMPLE")</f>
        <v>NO CUMPLE</v>
      </c>
      <c r="V161" s="51" t="str">
        <f>IF($H161&gt;SALITRE!$H$967,"NO CUMPLE","CUMPLE")</f>
        <v>NO CUMPLE</v>
      </c>
      <c r="W161" s="51" t="str">
        <f>IF($O161&gt;NORMA!$F$14,"NO CUMPLE","CUMPLE")</f>
        <v>NO CUMPLE</v>
      </c>
      <c r="X161" s="51" t="str">
        <f>IF(AND($N161&gt;=NORMA!$Q$4, $N161&lt;=NORMA!$R$4),"CUMPLE","NO CUMPLE")</f>
        <v>CUMPLE</v>
      </c>
      <c r="Y161" s="51" t="str">
        <f>IF($I161&gt;NORMA!$F$16,"NO CUMPLE","CUMPLE")</f>
        <v>NO CUMPLE</v>
      </c>
      <c r="Z161" s="51" t="str">
        <f>IF($M161&lt;NORMA!$E$23,"NO CUMPLE","CUMPLE")</f>
        <v>CUMPLE</v>
      </c>
      <c r="AA161" s="51" t="str">
        <f>IF($E161&gt;NORMA!$E$24,"NO CUMPLE","CUMPLE")</f>
        <v>NO CUMPLE</v>
      </c>
      <c r="AB161" s="51" t="str">
        <f>IF($F161&gt;NORMA!$F$25,"NO CUMPLE","CUMPLE")</f>
        <v>NO CUMPLE</v>
      </c>
      <c r="AC161" s="51" t="str">
        <f>IF($K161&gt;NORMA!$E$26,"NO CUMPLE","CUMPLE")</f>
        <v>NO CUMPLE</v>
      </c>
      <c r="AD161" s="51" t="str">
        <f>IF($J161&gt;NORMA!$E$27,"NO CUMPLE","CUMPLE")</f>
        <v>NO CUMPLE</v>
      </c>
      <c r="AE161" s="51" t="str">
        <f>IF($G161&gt;NORMA!$F$28,"NO CUMPLE","CUMPLE")</f>
        <v>NO CUMPLE</v>
      </c>
      <c r="AF161" s="51" t="str">
        <f>IF($H161&gt;NORMA!$E$29,"NO CUMPLE","CUMPLE")</f>
        <v>NO CUMPLE</v>
      </c>
      <c r="AG161" s="51" t="str">
        <f>IF($O161&gt;NORMA!$E$30,"NO CUMPLE","CUMPLE")</f>
        <v>NO CUMPLE</v>
      </c>
      <c r="AH161" s="51" t="str">
        <f>IF(AND($N161&gt;=NORMA!$R$18, $N161&lt;=NORMA!$S$18),"CUMPLE","NO CUMPLE")</f>
        <v>CUMPLE</v>
      </c>
      <c r="AI161" s="51" t="str">
        <f>IF($I161&gt;NORMA!$F$32,"NO CUMPLE","CUMPLE")</f>
        <v>NO CUMPLE</v>
      </c>
    </row>
    <row r="162" spans="1:35" ht="14.25" customHeight="1" x14ac:dyDescent="0.35">
      <c r="A162" s="146" t="s">
        <v>78</v>
      </c>
      <c r="B162" s="147" t="s">
        <v>79</v>
      </c>
      <c r="C162" s="148">
        <v>40585</v>
      </c>
      <c r="D162" s="149">
        <v>8.3333333333333329E-2</v>
      </c>
      <c r="E162" s="147">
        <v>2.6</v>
      </c>
      <c r="F162" s="147">
        <v>11.9</v>
      </c>
      <c r="G162" s="147">
        <v>14</v>
      </c>
      <c r="H162" s="150">
        <v>3.6</v>
      </c>
      <c r="I162" s="147">
        <v>0.38</v>
      </c>
      <c r="J162" s="147">
        <v>1.2</v>
      </c>
      <c r="K162" s="161">
        <v>2.5</v>
      </c>
      <c r="L162" s="159">
        <v>3.2899999999999999E-2</v>
      </c>
      <c r="M162" s="147">
        <v>7.05</v>
      </c>
      <c r="N162" s="147">
        <v>7.13</v>
      </c>
      <c r="O162" s="153">
        <v>460000</v>
      </c>
      <c r="P162" s="51" t="str">
        <f>IF($M162&lt;NORMA!$F$7,"NO CUMPLE","CUMPLE")</f>
        <v>CUMPLE</v>
      </c>
      <c r="Q162" s="51" t="str">
        <f>IF($E162&gt;NORMA!$F$8,"NO CUMPLE","CUMPLE")</f>
        <v>CUMPLE</v>
      </c>
      <c r="R162" s="51" t="str">
        <f>IF($F162&gt;NORMA!$F$9,"NO CUMPLE","CUMPLE")</f>
        <v>CUMPLE</v>
      </c>
      <c r="S162" s="51" t="str">
        <f>IF($K162&gt;NORMA!$F$10,"NO CUMPLE","CUMPLE")</f>
        <v>CUMPLE</v>
      </c>
      <c r="T162" s="51" t="str">
        <f>IF($J162&gt;NORMA!$F$11,"NO CUMPLE","CUMPLE")</f>
        <v>CUMPLE</v>
      </c>
      <c r="U162" s="51" t="str">
        <f>IF($G162&gt;NORMA!$F$12,"NO CUMPLE","CUMPLE")</f>
        <v>CUMPLE</v>
      </c>
      <c r="V162" s="51" t="str">
        <f>IF($H162&gt;SALITRE!$H$967,"NO CUMPLE","CUMPLE")</f>
        <v>CUMPLE</v>
      </c>
      <c r="W162" s="51" t="str">
        <f>IF($O162&gt;NORMA!$F$14,"NO CUMPLE","CUMPLE")</f>
        <v>CUMPLE</v>
      </c>
      <c r="X162" s="51" t="str">
        <f>IF(AND($N162&gt;=NORMA!$Q$4, $N162&lt;=NORMA!$R$4),"CUMPLE","NO CUMPLE")</f>
        <v>CUMPLE</v>
      </c>
      <c r="Y162" s="51" t="str">
        <f>IF($I162&gt;NORMA!$F$16,"NO CUMPLE","CUMPLE")</f>
        <v>CUMPLE</v>
      </c>
      <c r="Z162" s="51" t="str">
        <f>IF($M162&lt;NORMA!$E$23,"NO CUMPLE","CUMPLE")</f>
        <v>CUMPLE</v>
      </c>
      <c r="AA162" s="51" t="str">
        <f>IF($E162&gt;NORMA!$E$24,"NO CUMPLE","CUMPLE")</f>
        <v>CUMPLE</v>
      </c>
      <c r="AB162" s="51" t="str">
        <f>IF($F162&gt;NORMA!$F$25,"NO CUMPLE","CUMPLE")</f>
        <v>NO CUMPLE</v>
      </c>
      <c r="AC162" s="51" t="str">
        <f>IF($K162&gt;NORMA!$E$26,"NO CUMPLE","CUMPLE")</f>
        <v>NO CUMPLE</v>
      </c>
      <c r="AD162" s="51" t="str">
        <f>IF($J162&gt;NORMA!$E$27,"NO CUMPLE","CUMPLE")</f>
        <v>NO CUMPLE</v>
      </c>
      <c r="AE162" s="51" t="str">
        <f>IF($G162&gt;NORMA!$F$28,"NO CUMPLE","CUMPLE")</f>
        <v>CUMPLE</v>
      </c>
      <c r="AF162" s="51" t="str">
        <f>IF($H162&gt;NORMA!$E$29,"NO CUMPLE","CUMPLE")</f>
        <v>CUMPLE</v>
      </c>
      <c r="AG162" s="51" t="str">
        <f>IF($O162&gt;NORMA!$E$30,"NO CUMPLE","CUMPLE")</f>
        <v>NO CUMPLE</v>
      </c>
      <c r="AH162" s="51" t="str">
        <f>IF(AND($N162&gt;=NORMA!$R$18, $N162&lt;=NORMA!$S$18),"CUMPLE","NO CUMPLE")</f>
        <v>CUMPLE</v>
      </c>
      <c r="AI162" s="51" t="str">
        <f>IF($I162&gt;NORMA!$F$32,"NO CUMPLE","CUMPLE")</f>
        <v>CUMPLE</v>
      </c>
    </row>
    <row r="163" spans="1:35" ht="14.25" customHeight="1" x14ac:dyDescent="0.35">
      <c r="A163" s="146" t="s">
        <v>78</v>
      </c>
      <c r="B163" s="147" t="s">
        <v>79</v>
      </c>
      <c r="C163" s="148">
        <v>40600</v>
      </c>
      <c r="D163" s="149">
        <v>0.52083333333333337</v>
      </c>
      <c r="E163" s="147">
        <v>17</v>
      </c>
      <c r="F163" s="147">
        <v>58.9</v>
      </c>
      <c r="G163" s="147">
        <v>43</v>
      </c>
      <c r="H163" s="147">
        <v>16</v>
      </c>
      <c r="I163" s="147">
        <v>1.21</v>
      </c>
      <c r="J163" s="147">
        <v>0.65</v>
      </c>
      <c r="K163" s="161">
        <v>4.0999999999999996</v>
      </c>
      <c r="L163" s="159">
        <v>0.15859999999999999</v>
      </c>
      <c r="M163" s="147">
        <v>6.9</v>
      </c>
      <c r="N163" s="147">
        <v>6.78</v>
      </c>
      <c r="O163" s="153">
        <v>240000</v>
      </c>
      <c r="P163" s="51" t="str">
        <f>IF($M163&lt;NORMA!$F$7,"NO CUMPLE","CUMPLE")</f>
        <v>CUMPLE</v>
      </c>
      <c r="Q163" s="51" t="str">
        <f>IF($E163&gt;NORMA!$F$8,"NO CUMPLE","CUMPLE")</f>
        <v>CUMPLE</v>
      </c>
      <c r="R163" s="51" t="str">
        <f>IF($F163&gt;NORMA!$F$9,"NO CUMPLE","CUMPLE")</f>
        <v>CUMPLE</v>
      </c>
      <c r="S163" s="51" t="str">
        <f>IF($K163&gt;NORMA!$F$10,"NO CUMPLE","CUMPLE")</f>
        <v>CUMPLE</v>
      </c>
      <c r="T163" s="51" t="str">
        <f>IF($J163&gt;NORMA!$F$11,"NO CUMPLE","CUMPLE")</f>
        <v>CUMPLE</v>
      </c>
      <c r="U163" s="51" t="str">
        <f>IF($G163&gt;NORMA!$F$12,"NO CUMPLE","CUMPLE")</f>
        <v>CUMPLE</v>
      </c>
      <c r="V163" s="51" t="str">
        <f>IF($H163&gt;SALITRE!$H$967,"NO CUMPLE","CUMPLE")</f>
        <v>CUMPLE</v>
      </c>
      <c r="W163" s="51" t="str">
        <f>IF($O163&gt;NORMA!$F$14,"NO CUMPLE","CUMPLE")</f>
        <v>CUMPLE</v>
      </c>
      <c r="X163" s="51" t="str">
        <f>IF(AND($N163&gt;=NORMA!$Q$4, $N163&lt;=NORMA!$R$4),"CUMPLE","NO CUMPLE")</f>
        <v>CUMPLE</v>
      </c>
      <c r="Y163" s="51" t="str">
        <f>IF($I163&gt;NORMA!$F$16,"NO CUMPLE","CUMPLE")</f>
        <v>CUMPLE</v>
      </c>
      <c r="Z163" s="51" t="str">
        <f>IF($M163&lt;NORMA!$E$23,"NO CUMPLE","CUMPLE")</f>
        <v>NO CUMPLE</v>
      </c>
      <c r="AA163" s="51" t="str">
        <f>IF($E163&gt;NORMA!$E$24,"NO CUMPLE","CUMPLE")</f>
        <v>NO CUMPLE</v>
      </c>
      <c r="AB163" s="51" t="str">
        <f>IF($F163&gt;NORMA!$F$25,"NO CUMPLE","CUMPLE")</f>
        <v>NO CUMPLE</v>
      </c>
      <c r="AC163" s="51" t="str">
        <f>IF($K163&gt;NORMA!$E$26,"NO CUMPLE","CUMPLE")</f>
        <v>NO CUMPLE</v>
      </c>
      <c r="AD163" s="51" t="str">
        <f>IF($J163&gt;NORMA!$E$27,"NO CUMPLE","CUMPLE")</f>
        <v>NO CUMPLE</v>
      </c>
      <c r="AE163" s="51" t="str">
        <f>IF($G163&gt;NORMA!$F$28,"NO CUMPLE","CUMPLE")</f>
        <v>NO CUMPLE</v>
      </c>
      <c r="AF163" s="51" t="str">
        <f>IF($H163&gt;NORMA!$E$29,"NO CUMPLE","CUMPLE")</f>
        <v>NO CUMPLE</v>
      </c>
      <c r="AG163" s="51" t="str">
        <f>IF($O163&gt;NORMA!$E$30,"NO CUMPLE","CUMPLE")</f>
        <v>NO CUMPLE</v>
      </c>
      <c r="AH163" s="51" t="str">
        <f>IF(AND($N163&gt;=NORMA!$R$18, $N163&lt;=NORMA!$S$18),"CUMPLE","NO CUMPLE")</f>
        <v>CUMPLE</v>
      </c>
      <c r="AI163" s="51" t="str">
        <f>IF($I163&gt;NORMA!$F$32,"NO CUMPLE","CUMPLE")</f>
        <v>NO CUMPLE</v>
      </c>
    </row>
    <row r="164" spans="1:35" ht="14.25" customHeight="1" x14ac:dyDescent="0.35">
      <c r="A164" s="146" t="s">
        <v>78</v>
      </c>
      <c r="B164" s="147" t="s">
        <v>79</v>
      </c>
      <c r="C164" s="148">
        <v>40610</v>
      </c>
      <c r="D164" s="149">
        <v>0</v>
      </c>
      <c r="E164" s="147">
        <v>2</v>
      </c>
      <c r="F164" s="147">
        <v>25.4</v>
      </c>
      <c r="G164" s="147">
        <v>11</v>
      </c>
      <c r="H164" s="150">
        <v>3.6</v>
      </c>
      <c r="I164" s="147">
        <v>0.23</v>
      </c>
      <c r="J164" s="147">
        <v>0.2</v>
      </c>
      <c r="K164" s="161">
        <v>1.7</v>
      </c>
      <c r="L164" s="159">
        <v>7.3099999999999998E-2</v>
      </c>
      <c r="M164" s="147">
        <v>7.75</v>
      </c>
      <c r="N164" s="147">
        <v>6.52</v>
      </c>
      <c r="O164" s="153">
        <v>9300</v>
      </c>
      <c r="P164" s="51" t="str">
        <f>IF($M164&lt;NORMA!$F$7,"NO CUMPLE","CUMPLE")</f>
        <v>CUMPLE</v>
      </c>
      <c r="Q164" s="51" t="str">
        <f>IF($E164&gt;NORMA!$F$8,"NO CUMPLE","CUMPLE")</f>
        <v>CUMPLE</v>
      </c>
      <c r="R164" s="51" t="str">
        <f>IF($F164&gt;NORMA!$F$9,"NO CUMPLE","CUMPLE")</f>
        <v>CUMPLE</v>
      </c>
      <c r="S164" s="51" t="str">
        <f>IF($K164&gt;NORMA!$F$10,"NO CUMPLE","CUMPLE")</f>
        <v>CUMPLE</v>
      </c>
      <c r="T164" s="51" t="str">
        <f>IF($J164&gt;NORMA!$F$11,"NO CUMPLE","CUMPLE")</f>
        <v>CUMPLE</v>
      </c>
      <c r="U164" s="51" t="str">
        <f>IF($G164&gt;NORMA!$F$12,"NO CUMPLE","CUMPLE")</f>
        <v>CUMPLE</v>
      </c>
      <c r="V164" s="51" t="str">
        <f>IF($H164&gt;SALITRE!$H$967,"NO CUMPLE","CUMPLE")</f>
        <v>CUMPLE</v>
      </c>
      <c r="W164" s="51" t="str">
        <f>IF($O164&gt;NORMA!$F$14,"NO CUMPLE","CUMPLE")</f>
        <v>CUMPLE</v>
      </c>
      <c r="X164" s="51" t="str">
        <f>IF(AND($N164&gt;=NORMA!$Q$4, $N164&lt;=NORMA!$R$4),"CUMPLE","NO CUMPLE")</f>
        <v>CUMPLE</v>
      </c>
      <c r="Y164" s="51" t="str">
        <f>IF($I164&gt;NORMA!$F$16,"NO CUMPLE","CUMPLE")</f>
        <v>CUMPLE</v>
      </c>
      <c r="Z164" s="51" t="str">
        <f>IF($M164&lt;NORMA!$E$23,"NO CUMPLE","CUMPLE")</f>
        <v>CUMPLE</v>
      </c>
      <c r="AA164" s="51" t="str">
        <f>IF($E164&gt;NORMA!$E$24,"NO CUMPLE","CUMPLE")</f>
        <v>CUMPLE</v>
      </c>
      <c r="AB164" s="51" t="str">
        <f>IF($F164&gt;NORMA!$F$25,"NO CUMPLE","CUMPLE")</f>
        <v>NO CUMPLE</v>
      </c>
      <c r="AC164" s="51" t="str">
        <f>IF($K164&gt;NORMA!$E$26,"NO CUMPLE","CUMPLE")</f>
        <v>NO CUMPLE</v>
      </c>
      <c r="AD164" s="51" t="str">
        <f>IF($J164&gt;NORMA!$E$27,"NO CUMPLE","CUMPLE")</f>
        <v>CUMPLE</v>
      </c>
      <c r="AE164" s="51" t="str">
        <f>IF($G164&gt;NORMA!$F$28,"NO CUMPLE","CUMPLE")</f>
        <v>CUMPLE</v>
      </c>
      <c r="AF164" s="51" t="str">
        <f>IF($H164&gt;NORMA!$E$29,"NO CUMPLE","CUMPLE")</f>
        <v>CUMPLE</v>
      </c>
      <c r="AG164" s="51" t="str">
        <f>IF($O164&gt;NORMA!$E$30,"NO CUMPLE","CUMPLE")</f>
        <v>CUMPLE</v>
      </c>
      <c r="AH164" s="51" t="str">
        <f>IF(AND($N164&gt;=NORMA!$R$18, $N164&lt;=NORMA!$S$18),"CUMPLE","NO CUMPLE")</f>
        <v>CUMPLE</v>
      </c>
      <c r="AI164" s="51" t="str">
        <f>IF($I164&gt;NORMA!$F$32,"NO CUMPLE","CUMPLE")</f>
        <v>CUMPLE</v>
      </c>
    </row>
    <row r="165" spans="1:35" ht="14.25" customHeight="1" x14ac:dyDescent="0.35">
      <c r="A165" s="146" t="s">
        <v>78</v>
      </c>
      <c r="B165" s="147" t="s">
        <v>79</v>
      </c>
      <c r="C165" s="148">
        <v>40638</v>
      </c>
      <c r="D165" s="149">
        <v>0.41666666666666669</v>
      </c>
      <c r="E165" s="147">
        <v>34.200000000000003</v>
      </c>
      <c r="F165" s="147">
        <v>83.6</v>
      </c>
      <c r="G165" s="147">
        <v>35</v>
      </c>
      <c r="H165" s="147">
        <v>16</v>
      </c>
      <c r="I165" s="147">
        <v>2.69</v>
      </c>
      <c r="J165" s="147">
        <v>1.6</v>
      </c>
      <c r="K165" s="161">
        <v>13.8</v>
      </c>
      <c r="L165" s="159">
        <v>0.1147</v>
      </c>
      <c r="M165" s="147">
        <v>6.76</v>
      </c>
      <c r="N165" s="147">
        <v>7.56</v>
      </c>
      <c r="O165" s="153">
        <v>4600000</v>
      </c>
      <c r="P165" s="51" t="str">
        <f>IF($M165&lt;NORMA!$F$7,"NO CUMPLE","CUMPLE")</f>
        <v>CUMPLE</v>
      </c>
      <c r="Q165" s="51" t="str">
        <f>IF($E165&gt;NORMA!$F$8,"NO CUMPLE","CUMPLE")</f>
        <v>CUMPLE</v>
      </c>
      <c r="R165" s="51" t="str">
        <f>IF($F165&gt;NORMA!$F$9,"NO CUMPLE","CUMPLE")</f>
        <v>CUMPLE</v>
      </c>
      <c r="S165" s="51" t="str">
        <f>IF($K165&gt;NORMA!$F$10,"NO CUMPLE","CUMPLE")</f>
        <v>CUMPLE</v>
      </c>
      <c r="T165" s="51" t="str">
        <f>IF($J165&gt;NORMA!$F$11,"NO CUMPLE","CUMPLE")</f>
        <v>CUMPLE</v>
      </c>
      <c r="U165" s="51" t="str">
        <f>IF($G165&gt;NORMA!$F$12,"NO CUMPLE","CUMPLE")</f>
        <v>CUMPLE</v>
      </c>
      <c r="V165" s="51" t="str">
        <f>IF($H165&gt;SALITRE!$H$967,"NO CUMPLE","CUMPLE")</f>
        <v>CUMPLE</v>
      </c>
      <c r="W165" s="51" t="str">
        <f>IF($O165&gt;NORMA!$F$14,"NO CUMPLE","CUMPLE")</f>
        <v>NO CUMPLE</v>
      </c>
      <c r="X165" s="51" t="str">
        <f>IF(AND($N165&gt;=NORMA!$Q$4, $N165&lt;=NORMA!$R$4),"CUMPLE","NO CUMPLE")</f>
        <v>CUMPLE</v>
      </c>
      <c r="Y165" s="51" t="str">
        <f>IF($I165&gt;NORMA!$F$16,"NO CUMPLE","CUMPLE")</f>
        <v>CUMPLE</v>
      </c>
      <c r="Z165" s="51" t="str">
        <f>IF($M165&lt;NORMA!$E$23,"NO CUMPLE","CUMPLE")</f>
        <v>NO CUMPLE</v>
      </c>
      <c r="AA165" s="51" t="str">
        <f>IF($E165&gt;NORMA!$E$24,"NO CUMPLE","CUMPLE")</f>
        <v>NO CUMPLE</v>
      </c>
      <c r="AB165" s="51" t="str">
        <f>IF($F165&gt;NORMA!$F$25,"NO CUMPLE","CUMPLE")</f>
        <v>NO CUMPLE</v>
      </c>
      <c r="AC165" s="51" t="str">
        <f>IF($K165&gt;NORMA!$E$26,"NO CUMPLE","CUMPLE")</f>
        <v>NO CUMPLE</v>
      </c>
      <c r="AD165" s="51" t="str">
        <f>IF($J165&gt;NORMA!$E$27,"NO CUMPLE","CUMPLE")</f>
        <v>NO CUMPLE</v>
      </c>
      <c r="AE165" s="51" t="str">
        <f>IF($G165&gt;NORMA!$F$28,"NO CUMPLE","CUMPLE")</f>
        <v>NO CUMPLE</v>
      </c>
      <c r="AF165" s="51" t="str">
        <f>IF($H165&gt;NORMA!$E$29,"NO CUMPLE","CUMPLE")</f>
        <v>NO CUMPLE</v>
      </c>
      <c r="AG165" s="51" t="str">
        <f>IF($O165&gt;NORMA!$E$30,"NO CUMPLE","CUMPLE")</f>
        <v>NO CUMPLE</v>
      </c>
      <c r="AH165" s="51" t="str">
        <f>IF(AND($N165&gt;=NORMA!$R$18, $N165&lt;=NORMA!$S$18),"CUMPLE","NO CUMPLE")</f>
        <v>CUMPLE</v>
      </c>
      <c r="AI165" s="51" t="str">
        <f>IF($I165&gt;NORMA!$F$32,"NO CUMPLE","CUMPLE")</f>
        <v>NO CUMPLE</v>
      </c>
    </row>
    <row r="166" spans="1:35" ht="14.25" customHeight="1" x14ac:dyDescent="0.35">
      <c r="A166" s="146" t="s">
        <v>78</v>
      </c>
      <c r="B166" s="147" t="s">
        <v>79</v>
      </c>
      <c r="C166" s="148">
        <v>40661</v>
      </c>
      <c r="D166" s="149">
        <v>0.33333333333333331</v>
      </c>
      <c r="E166" s="147">
        <v>18</v>
      </c>
      <c r="F166" s="147">
        <v>52</v>
      </c>
      <c r="G166" s="147">
        <v>23</v>
      </c>
      <c r="H166" s="150">
        <v>3.6</v>
      </c>
      <c r="I166" s="147">
        <v>0.68</v>
      </c>
      <c r="J166" s="147">
        <v>0.62</v>
      </c>
      <c r="K166" s="161">
        <v>9</v>
      </c>
      <c r="L166" s="159">
        <v>0.1128</v>
      </c>
      <c r="M166" s="147">
        <v>7.54</v>
      </c>
      <c r="N166" s="147">
        <v>7.45</v>
      </c>
      <c r="O166" s="153">
        <v>1100000</v>
      </c>
      <c r="P166" s="51" t="str">
        <f>IF($M166&lt;NORMA!$F$7,"NO CUMPLE","CUMPLE")</f>
        <v>CUMPLE</v>
      </c>
      <c r="Q166" s="51" t="str">
        <f>IF($E166&gt;NORMA!$F$8,"NO CUMPLE","CUMPLE")</f>
        <v>CUMPLE</v>
      </c>
      <c r="R166" s="51" t="str">
        <f>IF($F166&gt;NORMA!$F$9,"NO CUMPLE","CUMPLE")</f>
        <v>CUMPLE</v>
      </c>
      <c r="S166" s="51" t="str">
        <f>IF($K166&gt;NORMA!$F$10,"NO CUMPLE","CUMPLE")</f>
        <v>CUMPLE</v>
      </c>
      <c r="T166" s="51" t="str">
        <f>IF($J166&gt;NORMA!$F$11,"NO CUMPLE","CUMPLE")</f>
        <v>CUMPLE</v>
      </c>
      <c r="U166" s="51" t="str">
        <f>IF($G166&gt;NORMA!$F$12,"NO CUMPLE","CUMPLE")</f>
        <v>CUMPLE</v>
      </c>
      <c r="V166" s="51" t="str">
        <f>IF($H166&gt;SALITRE!$H$967,"NO CUMPLE","CUMPLE")</f>
        <v>CUMPLE</v>
      </c>
      <c r="W166" s="51" t="str">
        <f>IF($O166&gt;NORMA!$F$14,"NO CUMPLE","CUMPLE")</f>
        <v>NO CUMPLE</v>
      </c>
      <c r="X166" s="51" t="str">
        <f>IF(AND($N166&gt;=NORMA!$Q$4, $N166&lt;=NORMA!$R$4),"CUMPLE","NO CUMPLE")</f>
        <v>CUMPLE</v>
      </c>
      <c r="Y166" s="51" t="str">
        <f>IF($I166&gt;NORMA!$F$16,"NO CUMPLE","CUMPLE")</f>
        <v>CUMPLE</v>
      </c>
      <c r="Z166" s="51" t="str">
        <f>IF($M166&lt;NORMA!$E$23,"NO CUMPLE","CUMPLE")</f>
        <v>CUMPLE</v>
      </c>
      <c r="AA166" s="51" t="str">
        <f>IF($E166&gt;NORMA!$E$24,"NO CUMPLE","CUMPLE")</f>
        <v>NO CUMPLE</v>
      </c>
      <c r="AB166" s="51" t="str">
        <f>IF($F166&gt;NORMA!$F$25,"NO CUMPLE","CUMPLE")</f>
        <v>NO CUMPLE</v>
      </c>
      <c r="AC166" s="51" t="str">
        <f>IF($K166&gt;NORMA!$E$26,"NO CUMPLE","CUMPLE")</f>
        <v>NO CUMPLE</v>
      </c>
      <c r="AD166" s="51" t="str">
        <f>IF($J166&gt;NORMA!$E$27,"NO CUMPLE","CUMPLE")</f>
        <v>NO CUMPLE</v>
      </c>
      <c r="AE166" s="51" t="str">
        <f>IF($G166&gt;NORMA!$F$28,"NO CUMPLE","CUMPLE")</f>
        <v>CUMPLE</v>
      </c>
      <c r="AF166" s="51" t="str">
        <f>IF($H166&gt;NORMA!$E$29,"NO CUMPLE","CUMPLE")</f>
        <v>CUMPLE</v>
      </c>
      <c r="AG166" s="51" t="str">
        <f>IF($O166&gt;NORMA!$E$30,"NO CUMPLE","CUMPLE")</f>
        <v>NO CUMPLE</v>
      </c>
      <c r="AH166" s="51" t="str">
        <f>IF(AND($N166&gt;=NORMA!$R$18, $N166&lt;=NORMA!$S$18),"CUMPLE","NO CUMPLE")</f>
        <v>CUMPLE</v>
      </c>
      <c r="AI166" s="51" t="str">
        <f>IF($I166&gt;NORMA!$F$32,"NO CUMPLE","CUMPLE")</f>
        <v>CUMPLE</v>
      </c>
    </row>
    <row r="167" spans="1:35" ht="14.25" customHeight="1" x14ac:dyDescent="0.35">
      <c r="A167" s="146" t="s">
        <v>78</v>
      </c>
      <c r="B167" s="147" t="s">
        <v>79</v>
      </c>
      <c r="C167" s="148">
        <v>40681</v>
      </c>
      <c r="D167" s="149">
        <v>0.14583333333333334</v>
      </c>
      <c r="E167" s="147">
        <v>2.7</v>
      </c>
      <c r="F167" s="147">
        <v>10</v>
      </c>
      <c r="G167" s="147">
        <v>10</v>
      </c>
      <c r="H167" s="147">
        <v>6.6</v>
      </c>
      <c r="I167" s="147">
        <v>0.19</v>
      </c>
      <c r="J167" s="147">
        <v>7.0000000000000007E-2</v>
      </c>
      <c r="K167" s="163"/>
      <c r="L167" s="159">
        <v>0.21990000000000001</v>
      </c>
      <c r="M167" s="147">
        <v>7.59</v>
      </c>
      <c r="N167" s="147">
        <v>6.86</v>
      </c>
      <c r="O167" s="153">
        <v>240000</v>
      </c>
      <c r="P167" s="51" t="str">
        <f>IF($M167&lt;NORMA!$F$7,"NO CUMPLE","CUMPLE")</f>
        <v>CUMPLE</v>
      </c>
      <c r="Q167" s="51" t="str">
        <f>IF($E167&gt;NORMA!$F$8,"NO CUMPLE","CUMPLE")</f>
        <v>CUMPLE</v>
      </c>
      <c r="R167" s="51" t="str">
        <f>IF($F167&gt;NORMA!$F$9,"NO CUMPLE","CUMPLE")</f>
        <v>CUMPLE</v>
      </c>
      <c r="S167" s="51" t="str">
        <f>IF($K167&gt;NORMA!$F$10,"NO CUMPLE","CUMPLE")</f>
        <v>CUMPLE</v>
      </c>
      <c r="T167" s="51" t="str">
        <f>IF($J167&gt;NORMA!$F$11,"NO CUMPLE","CUMPLE")</f>
        <v>CUMPLE</v>
      </c>
      <c r="U167" s="51" t="str">
        <f>IF($G167&gt;NORMA!$F$12,"NO CUMPLE","CUMPLE")</f>
        <v>CUMPLE</v>
      </c>
      <c r="V167" s="51" t="str">
        <f>IF($H167&gt;SALITRE!$H$967,"NO CUMPLE","CUMPLE")</f>
        <v>CUMPLE</v>
      </c>
      <c r="W167" s="51" t="str">
        <f>IF($O167&gt;NORMA!$F$14,"NO CUMPLE","CUMPLE")</f>
        <v>CUMPLE</v>
      </c>
      <c r="X167" s="51" t="str">
        <f>IF(AND($N167&gt;=NORMA!$Q$4, $N167&lt;=NORMA!$R$4),"CUMPLE","NO CUMPLE")</f>
        <v>CUMPLE</v>
      </c>
      <c r="Y167" s="51" t="str">
        <f>IF($I167&gt;NORMA!$F$16,"NO CUMPLE","CUMPLE")</f>
        <v>CUMPLE</v>
      </c>
      <c r="Z167" s="51" t="str">
        <f>IF($M167&lt;NORMA!$E$23,"NO CUMPLE","CUMPLE")</f>
        <v>CUMPLE</v>
      </c>
      <c r="AA167" s="51" t="str">
        <f>IF($E167&gt;NORMA!$E$24,"NO CUMPLE","CUMPLE")</f>
        <v>CUMPLE</v>
      </c>
      <c r="AB167" s="51" t="str">
        <f>IF($F167&gt;NORMA!$F$25,"NO CUMPLE","CUMPLE")</f>
        <v>CUMPLE</v>
      </c>
      <c r="AC167" s="51" t="str">
        <f>IF($K167&gt;NORMA!$E$26,"NO CUMPLE","CUMPLE")</f>
        <v>CUMPLE</v>
      </c>
      <c r="AD167" s="51" t="str">
        <f>IF($J167&gt;NORMA!$E$27,"NO CUMPLE","CUMPLE")</f>
        <v>CUMPLE</v>
      </c>
      <c r="AE167" s="51" t="str">
        <f>IF($G167&gt;NORMA!$F$28,"NO CUMPLE","CUMPLE")</f>
        <v>CUMPLE</v>
      </c>
      <c r="AF167" s="51" t="str">
        <f>IF($H167&gt;NORMA!$E$29,"NO CUMPLE","CUMPLE")</f>
        <v>CUMPLE</v>
      </c>
      <c r="AG167" s="51" t="str">
        <f>IF($O167&gt;NORMA!$E$30,"NO CUMPLE","CUMPLE")</f>
        <v>NO CUMPLE</v>
      </c>
      <c r="AH167" s="51" t="str">
        <f>IF(AND($N167&gt;=NORMA!$R$18, $N167&lt;=NORMA!$S$18),"CUMPLE","NO CUMPLE")</f>
        <v>CUMPLE</v>
      </c>
      <c r="AI167" s="51" t="str">
        <f>IF($I167&gt;NORMA!$F$32,"NO CUMPLE","CUMPLE")</f>
        <v>CUMPLE</v>
      </c>
    </row>
    <row r="168" spans="1:35" ht="14.25" customHeight="1" x14ac:dyDescent="0.35">
      <c r="A168" s="146" t="s">
        <v>80</v>
      </c>
      <c r="B168" s="147" t="s">
        <v>79</v>
      </c>
      <c r="C168" s="148">
        <v>40567</v>
      </c>
      <c r="D168" s="149">
        <v>0.54166666666666663</v>
      </c>
      <c r="E168" s="147">
        <v>193.5</v>
      </c>
      <c r="F168" s="147">
        <v>593</v>
      </c>
      <c r="G168" s="147">
        <v>787</v>
      </c>
      <c r="H168" s="147">
        <v>77</v>
      </c>
      <c r="I168" s="147">
        <v>8.64</v>
      </c>
      <c r="J168" s="147">
        <v>4.6399999999999997</v>
      </c>
      <c r="K168" s="155">
        <v>43</v>
      </c>
      <c r="L168" s="159">
        <v>0.30320000000000003</v>
      </c>
      <c r="M168" s="147">
        <v>1.66</v>
      </c>
      <c r="N168" s="147">
        <v>8.24</v>
      </c>
      <c r="O168" s="153">
        <v>9000000</v>
      </c>
      <c r="P168" s="51" t="str">
        <f>IF($M168&lt;NORMA!$F$7,"NO CUMPLE","CUMPLE")</f>
        <v>NO CUMPLE</v>
      </c>
      <c r="Q168" s="51" t="str">
        <f>IF($E168&gt;NORMA!$F$8,"NO CUMPLE","CUMPLE")</f>
        <v>NO CUMPLE</v>
      </c>
      <c r="R168" s="51" t="str">
        <f>IF($F168&gt;NORMA!$F$9,"NO CUMPLE","CUMPLE")</f>
        <v>NO CUMPLE</v>
      </c>
      <c r="S168" s="51" t="str">
        <f>IF($K168&gt;NORMA!$F$10,"NO CUMPLE","CUMPLE")</f>
        <v>NO CUMPLE</v>
      </c>
      <c r="T168" s="51" t="str">
        <f>IF($J168&gt;NORMA!$F$11,"NO CUMPLE","CUMPLE")</f>
        <v>CUMPLE</v>
      </c>
      <c r="U168" s="51" t="str">
        <f>IF($G168&gt;NORMA!$F$12,"NO CUMPLE","CUMPLE")</f>
        <v>NO CUMPLE</v>
      </c>
      <c r="V168" s="51" t="str">
        <f>IF($H168&gt;SALITRE!$H$967,"NO CUMPLE","CUMPLE")</f>
        <v>NO CUMPLE</v>
      </c>
      <c r="W168" s="51" t="str">
        <f>IF($O168&gt;NORMA!$F$14,"NO CUMPLE","CUMPLE")</f>
        <v>NO CUMPLE</v>
      </c>
      <c r="X168" s="51" t="str">
        <f>IF(AND($N168&gt;=NORMA!$Q$4, $N168&lt;=NORMA!$R$4),"CUMPLE","NO CUMPLE")</f>
        <v>CUMPLE</v>
      </c>
      <c r="Y168" s="51" t="str">
        <f>IF($I168&gt;NORMA!$F$16,"NO CUMPLE","CUMPLE")</f>
        <v>NO CUMPLE</v>
      </c>
      <c r="Z168" s="51" t="str">
        <f>IF($M168&lt;NORMA!$E$23,"NO CUMPLE","CUMPLE")</f>
        <v>NO CUMPLE</v>
      </c>
      <c r="AA168" s="51" t="str">
        <f>IF($E168&gt;NORMA!$E$24,"NO CUMPLE","CUMPLE")</f>
        <v>NO CUMPLE</v>
      </c>
      <c r="AB168" s="51" t="str">
        <f>IF($F168&gt;NORMA!$F$25,"NO CUMPLE","CUMPLE")</f>
        <v>NO CUMPLE</v>
      </c>
      <c r="AC168" s="51" t="str">
        <f>IF($K168&gt;NORMA!$E$26,"NO CUMPLE","CUMPLE")</f>
        <v>NO CUMPLE</v>
      </c>
      <c r="AD168" s="51" t="str">
        <f>IF($J168&gt;NORMA!$E$27,"NO CUMPLE","CUMPLE")</f>
        <v>NO CUMPLE</v>
      </c>
      <c r="AE168" s="51" t="str">
        <f>IF($G168&gt;NORMA!$F$28,"NO CUMPLE","CUMPLE")</f>
        <v>NO CUMPLE</v>
      </c>
      <c r="AF168" s="51" t="str">
        <f>IF($H168&gt;NORMA!$E$29,"NO CUMPLE","CUMPLE")</f>
        <v>NO CUMPLE</v>
      </c>
      <c r="AG168" s="51" t="str">
        <f>IF($O168&gt;NORMA!$E$30,"NO CUMPLE","CUMPLE")</f>
        <v>NO CUMPLE</v>
      </c>
      <c r="AH168" s="51" t="str">
        <f>IF(AND($N168&gt;=NORMA!$R$18, $N168&lt;=NORMA!$S$18),"CUMPLE","NO CUMPLE")</f>
        <v>CUMPLE</v>
      </c>
      <c r="AI168" s="51" t="str">
        <f>IF($I168&gt;NORMA!$F$32,"NO CUMPLE","CUMPLE")</f>
        <v>NO CUMPLE</v>
      </c>
    </row>
    <row r="169" spans="1:35" ht="14.25" customHeight="1" x14ac:dyDescent="0.35">
      <c r="A169" s="146" t="s">
        <v>80</v>
      </c>
      <c r="B169" s="147" t="s">
        <v>79</v>
      </c>
      <c r="C169" s="148">
        <v>40583</v>
      </c>
      <c r="D169" s="149">
        <v>0</v>
      </c>
      <c r="E169" s="147">
        <v>43.6</v>
      </c>
      <c r="F169" s="147">
        <v>111</v>
      </c>
      <c r="G169" s="147">
        <v>52</v>
      </c>
      <c r="H169" s="147">
        <v>6</v>
      </c>
      <c r="I169" s="147">
        <v>3.75</v>
      </c>
      <c r="J169" s="147">
        <v>3.33</v>
      </c>
      <c r="K169" s="155">
        <v>19.7</v>
      </c>
      <c r="L169" s="159">
        <v>6.8500000000000005E-2</v>
      </c>
      <c r="M169" s="147">
        <v>2.2200000000000002</v>
      </c>
      <c r="N169" s="147">
        <v>7.42</v>
      </c>
      <c r="O169" s="153">
        <v>1100000</v>
      </c>
      <c r="P169" s="51" t="str">
        <f>IF($M169&lt;NORMA!$F$7,"NO CUMPLE","CUMPLE")</f>
        <v>CUMPLE</v>
      </c>
      <c r="Q169" s="51" t="str">
        <f>IF($E169&gt;NORMA!$F$8,"NO CUMPLE","CUMPLE")</f>
        <v>CUMPLE</v>
      </c>
      <c r="R169" s="51" t="str">
        <f>IF($F169&gt;NORMA!$F$9,"NO CUMPLE","CUMPLE")</f>
        <v>CUMPLE</v>
      </c>
      <c r="S169" s="51" t="str">
        <f>IF($K169&gt;NORMA!$F$10,"NO CUMPLE","CUMPLE")</f>
        <v>CUMPLE</v>
      </c>
      <c r="T169" s="51" t="str">
        <f>IF($J169&gt;NORMA!$F$11,"NO CUMPLE","CUMPLE")</f>
        <v>CUMPLE</v>
      </c>
      <c r="U169" s="51" t="str">
        <f>IF($G169&gt;NORMA!$F$12,"NO CUMPLE","CUMPLE")</f>
        <v>CUMPLE</v>
      </c>
      <c r="V169" s="51" t="str">
        <f>IF($H169&gt;SALITRE!$H$967,"NO CUMPLE","CUMPLE")</f>
        <v>CUMPLE</v>
      </c>
      <c r="W169" s="51" t="str">
        <f>IF($O169&gt;NORMA!$F$14,"NO CUMPLE","CUMPLE")</f>
        <v>NO CUMPLE</v>
      </c>
      <c r="X169" s="51" t="str">
        <f>IF(AND($N169&gt;=NORMA!$Q$4, $N169&lt;=NORMA!$R$4),"CUMPLE","NO CUMPLE")</f>
        <v>CUMPLE</v>
      </c>
      <c r="Y169" s="51" t="str">
        <f>IF($I169&gt;NORMA!$F$16,"NO CUMPLE","CUMPLE")</f>
        <v>NO CUMPLE</v>
      </c>
      <c r="Z169" s="51" t="str">
        <f>IF($M169&lt;NORMA!$E$23,"NO CUMPLE","CUMPLE")</f>
        <v>NO CUMPLE</v>
      </c>
      <c r="AA169" s="51" t="str">
        <f>IF($E169&gt;NORMA!$E$24,"NO CUMPLE","CUMPLE")</f>
        <v>NO CUMPLE</v>
      </c>
      <c r="AB169" s="51" t="str">
        <f>IF($F169&gt;NORMA!$F$25,"NO CUMPLE","CUMPLE")</f>
        <v>NO CUMPLE</v>
      </c>
      <c r="AC169" s="51" t="str">
        <f>IF($K169&gt;NORMA!$E$26,"NO CUMPLE","CUMPLE")</f>
        <v>NO CUMPLE</v>
      </c>
      <c r="AD169" s="51" t="str">
        <f>IF($J169&gt;NORMA!$E$27,"NO CUMPLE","CUMPLE")</f>
        <v>NO CUMPLE</v>
      </c>
      <c r="AE169" s="51" t="str">
        <f>IF($G169&gt;NORMA!$F$28,"NO CUMPLE","CUMPLE")</f>
        <v>NO CUMPLE</v>
      </c>
      <c r="AF169" s="51" t="str">
        <f>IF($H169&gt;NORMA!$E$29,"NO CUMPLE","CUMPLE")</f>
        <v>CUMPLE</v>
      </c>
      <c r="AG169" s="51" t="str">
        <f>IF($O169&gt;NORMA!$E$30,"NO CUMPLE","CUMPLE")</f>
        <v>NO CUMPLE</v>
      </c>
      <c r="AH169" s="51" t="str">
        <f>IF(AND($N169&gt;=NORMA!$R$18, $N169&lt;=NORMA!$S$18),"CUMPLE","NO CUMPLE")</f>
        <v>CUMPLE</v>
      </c>
      <c r="AI169" s="51" t="str">
        <f>IF($I169&gt;NORMA!$F$32,"NO CUMPLE","CUMPLE")</f>
        <v>NO CUMPLE</v>
      </c>
    </row>
    <row r="170" spans="1:35" ht="14.25" customHeight="1" x14ac:dyDescent="0.35">
      <c r="A170" s="146" t="s">
        <v>80</v>
      </c>
      <c r="B170" s="147" t="s">
        <v>79</v>
      </c>
      <c r="C170" s="148">
        <v>40607</v>
      </c>
      <c r="D170" s="149">
        <v>0.64583333333333337</v>
      </c>
      <c r="E170" s="147">
        <v>80.2</v>
      </c>
      <c r="F170" s="147">
        <v>219</v>
      </c>
      <c r="G170" s="147">
        <v>160</v>
      </c>
      <c r="H170" s="147">
        <v>18</v>
      </c>
      <c r="I170" s="147">
        <v>4.82</v>
      </c>
      <c r="J170" s="147">
        <v>2.11</v>
      </c>
      <c r="K170" s="155">
        <v>13.9</v>
      </c>
      <c r="L170" s="159">
        <v>0.50829999999999997</v>
      </c>
      <c r="M170" s="147">
        <v>1.1499999999999999</v>
      </c>
      <c r="N170" s="147">
        <v>7.19</v>
      </c>
      <c r="O170" s="153">
        <v>4600000</v>
      </c>
      <c r="P170" s="51" t="str">
        <f>IF($M170&lt;NORMA!$F$7,"NO CUMPLE","CUMPLE")</f>
        <v>NO CUMPLE</v>
      </c>
      <c r="Q170" s="51" t="str">
        <f>IF($E170&gt;NORMA!$F$8,"NO CUMPLE","CUMPLE")</f>
        <v>NO CUMPLE</v>
      </c>
      <c r="R170" s="51" t="str">
        <f>IF($F170&gt;NORMA!$F$9,"NO CUMPLE","CUMPLE")</f>
        <v>NO CUMPLE</v>
      </c>
      <c r="S170" s="51" t="str">
        <f>IF($K170&gt;NORMA!$F$10,"NO CUMPLE","CUMPLE")</f>
        <v>CUMPLE</v>
      </c>
      <c r="T170" s="51" t="str">
        <f>IF($J170&gt;NORMA!$F$11,"NO CUMPLE","CUMPLE")</f>
        <v>CUMPLE</v>
      </c>
      <c r="U170" s="51" t="str">
        <f>IF($G170&gt;NORMA!$F$12,"NO CUMPLE","CUMPLE")</f>
        <v>NO CUMPLE</v>
      </c>
      <c r="V170" s="51" t="str">
        <f>IF($H170&gt;SALITRE!$H$967,"NO CUMPLE","CUMPLE")</f>
        <v>CUMPLE</v>
      </c>
      <c r="W170" s="51" t="str">
        <f>IF($O170&gt;NORMA!$F$14,"NO CUMPLE","CUMPLE")</f>
        <v>NO CUMPLE</v>
      </c>
      <c r="X170" s="51" t="str">
        <f>IF(AND($N170&gt;=NORMA!$Q$4, $N170&lt;=NORMA!$R$4),"CUMPLE","NO CUMPLE")</f>
        <v>CUMPLE</v>
      </c>
      <c r="Y170" s="51" t="str">
        <f>IF($I170&gt;NORMA!$F$16,"NO CUMPLE","CUMPLE")</f>
        <v>NO CUMPLE</v>
      </c>
      <c r="Z170" s="51" t="str">
        <f>IF($M170&lt;NORMA!$E$23,"NO CUMPLE","CUMPLE")</f>
        <v>NO CUMPLE</v>
      </c>
      <c r="AA170" s="51" t="str">
        <f>IF($E170&gt;NORMA!$E$24,"NO CUMPLE","CUMPLE")</f>
        <v>NO CUMPLE</v>
      </c>
      <c r="AB170" s="51" t="str">
        <f>IF($F170&gt;NORMA!$F$25,"NO CUMPLE","CUMPLE")</f>
        <v>NO CUMPLE</v>
      </c>
      <c r="AC170" s="51" t="str">
        <f>IF($K170&gt;NORMA!$E$26,"NO CUMPLE","CUMPLE")</f>
        <v>NO CUMPLE</v>
      </c>
      <c r="AD170" s="51" t="str">
        <f>IF($J170&gt;NORMA!$E$27,"NO CUMPLE","CUMPLE")</f>
        <v>NO CUMPLE</v>
      </c>
      <c r="AE170" s="51" t="str">
        <f>IF($G170&gt;NORMA!$F$28,"NO CUMPLE","CUMPLE")</f>
        <v>NO CUMPLE</v>
      </c>
      <c r="AF170" s="51" t="str">
        <f>IF($H170&gt;NORMA!$E$29,"NO CUMPLE","CUMPLE")</f>
        <v>NO CUMPLE</v>
      </c>
      <c r="AG170" s="51" t="str">
        <f>IF($O170&gt;NORMA!$E$30,"NO CUMPLE","CUMPLE")</f>
        <v>NO CUMPLE</v>
      </c>
      <c r="AH170" s="51" t="str">
        <f>IF(AND($N170&gt;=NORMA!$R$18, $N170&lt;=NORMA!$S$18),"CUMPLE","NO CUMPLE")</f>
        <v>CUMPLE</v>
      </c>
      <c r="AI170" s="51" t="str">
        <f>IF($I170&gt;NORMA!$F$32,"NO CUMPLE","CUMPLE")</f>
        <v>NO CUMPLE</v>
      </c>
    </row>
    <row r="171" spans="1:35" ht="14.25" customHeight="1" x14ac:dyDescent="0.35">
      <c r="A171" s="146" t="s">
        <v>80</v>
      </c>
      <c r="B171" s="147" t="s">
        <v>79</v>
      </c>
      <c r="C171" s="148">
        <v>40616</v>
      </c>
      <c r="D171" s="149">
        <v>0.39583333333333331</v>
      </c>
      <c r="E171" s="147">
        <v>130</v>
      </c>
      <c r="F171" s="147">
        <v>253</v>
      </c>
      <c r="G171" s="147">
        <v>125</v>
      </c>
      <c r="H171" s="147">
        <v>28</v>
      </c>
      <c r="I171" s="147">
        <v>3.71</v>
      </c>
      <c r="J171" s="147">
        <v>3.15</v>
      </c>
      <c r="K171" s="155">
        <v>30.2</v>
      </c>
      <c r="L171" s="159">
        <v>0.64419999999999999</v>
      </c>
      <c r="M171" s="147">
        <v>3.71</v>
      </c>
      <c r="N171" s="147">
        <v>7.68</v>
      </c>
      <c r="O171" s="153">
        <v>750000</v>
      </c>
      <c r="P171" s="51" t="str">
        <f>IF($M171&lt;NORMA!$F$7,"NO CUMPLE","CUMPLE")</f>
        <v>CUMPLE</v>
      </c>
      <c r="Q171" s="51" t="str">
        <f>IF($E171&gt;NORMA!$F$8,"NO CUMPLE","CUMPLE")</f>
        <v>NO CUMPLE</v>
      </c>
      <c r="R171" s="51" t="str">
        <f>IF($F171&gt;NORMA!$F$9,"NO CUMPLE","CUMPLE")</f>
        <v>NO CUMPLE</v>
      </c>
      <c r="S171" s="51" t="str">
        <f>IF($K171&gt;NORMA!$F$10,"NO CUMPLE","CUMPLE")</f>
        <v>NO CUMPLE</v>
      </c>
      <c r="T171" s="51" t="str">
        <f>IF($J171&gt;NORMA!$F$11,"NO CUMPLE","CUMPLE")</f>
        <v>CUMPLE</v>
      </c>
      <c r="U171" s="51" t="str">
        <f>IF($G171&gt;NORMA!$F$12,"NO CUMPLE","CUMPLE")</f>
        <v>NO CUMPLE</v>
      </c>
      <c r="V171" s="51" t="str">
        <f>IF($H171&gt;SALITRE!$H$967,"NO CUMPLE","CUMPLE")</f>
        <v>NO CUMPLE</v>
      </c>
      <c r="W171" s="51" t="str">
        <f>IF($O171&gt;NORMA!$F$14,"NO CUMPLE","CUMPLE")</f>
        <v>CUMPLE</v>
      </c>
      <c r="X171" s="51" t="str">
        <f>IF(AND($N171&gt;=NORMA!$Q$4, $N171&lt;=NORMA!$R$4),"CUMPLE","NO CUMPLE")</f>
        <v>CUMPLE</v>
      </c>
      <c r="Y171" s="51" t="str">
        <f>IF($I171&gt;NORMA!$F$16,"NO CUMPLE","CUMPLE")</f>
        <v>NO CUMPLE</v>
      </c>
      <c r="Z171" s="51" t="str">
        <f>IF($M171&lt;NORMA!$E$23,"NO CUMPLE","CUMPLE")</f>
        <v>NO CUMPLE</v>
      </c>
      <c r="AA171" s="51" t="str">
        <f>IF($E171&gt;NORMA!$E$24,"NO CUMPLE","CUMPLE")</f>
        <v>NO CUMPLE</v>
      </c>
      <c r="AB171" s="51" t="str">
        <f>IF($F171&gt;NORMA!$F$25,"NO CUMPLE","CUMPLE")</f>
        <v>NO CUMPLE</v>
      </c>
      <c r="AC171" s="51" t="str">
        <f>IF($K171&gt;NORMA!$E$26,"NO CUMPLE","CUMPLE")</f>
        <v>NO CUMPLE</v>
      </c>
      <c r="AD171" s="51" t="str">
        <f>IF($J171&gt;NORMA!$E$27,"NO CUMPLE","CUMPLE")</f>
        <v>NO CUMPLE</v>
      </c>
      <c r="AE171" s="51" t="str">
        <f>IF($G171&gt;NORMA!$F$28,"NO CUMPLE","CUMPLE")</f>
        <v>NO CUMPLE</v>
      </c>
      <c r="AF171" s="51" t="str">
        <f>IF($H171&gt;NORMA!$E$29,"NO CUMPLE","CUMPLE")</f>
        <v>NO CUMPLE</v>
      </c>
      <c r="AG171" s="51" t="str">
        <f>IF($O171&gt;NORMA!$E$30,"NO CUMPLE","CUMPLE")</f>
        <v>NO CUMPLE</v>
      </c>
      <c r="AH171" s="51" t="str">
        <f>IF(AND($N171&gt;=NORMA!$R$18, $N171&lt;=NORMA!$S$18),"CUMPLE","NO CUMPLE")</f>
        <v>CUMPLE</v>
      </c>
      <c r="AI171" s="51" t="str">
        <f>IF($I171&gt;NORMA!$F$32,"NO CUMPLE","CUMPLE")</f>
        <v>NO CUMPLE</v>
      </c>
    </row>
    <row r="172" spans="1:35" ht="14.25" customHeight="1" x14ac:dyDescent="0.35">
      <c r="A172" s="146" t="s">
        <v>80</v>
      </c>
      <c r="B172" s="147" t="s">
        <v>79</v>
      </c>
      <c r="C172" s="148">
        <v>40634</v>
      </c>
      <c r="D172" s="149">
        <v>0.14583333333333334</v>
      </c>
      <c r="E172" s="147">
        <v>15.4</v>
      </c>
      <c r="F172" s="147">
        <v>47.1</v>
      </c>
      <c r="G172" s="147">
        <v>21</v>
      </c>
      <c r="H172" s="150">
        <v>3.6</v>
      </c>
      <c r="I172" s="147">
        <v>1.1000000000000001</v>
      </c>
      <c r="J172" s="147">
        <v>1.1100000000000001</v>
      </c>
      <c r="K172" s="155">
        <v>9.4</v>
      </c>
      <c r="L172" s="159">
        <v>0.15409999999999999</v>
      </c>
      <c r="M172" s="147">
        <v>3.67</v>
      </c>
      <c r="N172" s="147">
        <v>6.75</v>
      </c>
      <c r="O172" s="153">
        <v>110000</v>
      </c>
      <c r="P172" s="51" t="str">
        <f>IF($M172&lt;NORMA!$F$7,"NO CUMPLE","CUMPLE")</f>
        <v>CUMPLE</v>
      </c>
      <c r="Q172" s="51" t="str">
        <f>IF($E172&gt;NORMA!$F$8,"NO CUMPLE","CUMPLE")</f>
        <v>CUMPLE</v>
      </c>
      <c r="R172" s="51" t="str">
        <f>IF($F172&gt;NORMA!$F$9,"NO CUMPLE","CUMPLE")</f>
        <v>CUMPLE</v>
      </c>
      <c r="S172" s="51" t="str">
        <f>IF($K172&gt;NORMA!$F$10,"NO CUMPLE","CUMPLE")</f>
        <v>CUMPLE</v>
      </c>
      <c r="T172" s="51" t="str">
        <f>IF($J172&gt;NORMA!$F$11,"NO CUMPLE","CUMPLE")</f>
        <v>CUMPLE</v>
      </c>
      <c r="U172" s="51" t="str">
        <f>IF($G172&gt;NORMA!$F$12,"NO CUMPLE","CUMPLE")</f>
        <v>CUMPLE</v>
      </c>
      <c r="V172" s="51" t="str">
        <f>IF($H172&gt;SALITRE!$H$967,"NO CUMPLE","CUMPLE")</f>
        <v>CUMPLE</v>
      </c>
      <c r="W172" s="51" t="str">
        <f>IF($O172&gt;NORMA!$F$14,"NO CUMPLE","CUMPLE")</f>
        <v>CUMPLE</v>
      </c>
      <c r="X172" s="51" t="str">
        <f>IF(AND($N172&gt;=NORMA!$Q$4, $N172&lt;=NORMA!$R$4),"CUMPLE","NO CUMPLE")</f>
        <v>CUMPLE</v>
      </c>
      <c r="Y172" s="51" t="str">
        <f>IF($I172&gt;NORMA!$F$16,"NO CUMPLE","CUMPLE")</f>
        <v>CUMPLE</v>
      </c>
      <c r="Z172" s="51" t="str">
        <f>IF($M172&lt;NORMA!$E$23,"NO CUMPLE","CUMPLE")</f>
        <v>NO CUMPLE</v>
      </c>
      <c r="AA172" s="51" t="str">
        <f>IF($E172&gt;NORMA!$E$24,"NO CUMPLE","CUMPLE")</f>
        <v>NO CUMPLE</v>
      </c>
      <c r="AB172" s="51" t="str">
        <f>IF($F172&gt;NORMA!$F$25,"NO CUMPLE","CUMPLE")</f>
        <v>NO CUMPLE</v>
      </c>
      <c r="AC172" s="51" t="str">
        <f>IF($K172&gt;NORMA!$E$26,"NO CUMPLE","CUMPLE")</f>
        <v>NO CUMPLE</v>
      </c>
      <c r="AD172" s="51" t="str">
        <f>IF($J172&gt;NORMA!$E$27,"NO CUMPLE","CUMPLE")</f>
        <v>NO CUMPLE</v>
      </c>
      <c r="AE172" s="51" t="str">
        <f>IF($G172&gt;NORMA!$F$28,"NO CUMPLE","CUMPLE")</f>
        <v>CUMPLE</v>
      </c>
      <c r="AF172" s="51" t="str">
        <f>IF($H172&gt;NORMA!$E$29,"NO CUMPLE","CUMPLE")</f>
        <v>CUMPLE</v>
      </c>
      <c r="AG172" s="51" t="str">
        <f>IF($O172&gt;NORMA!$E$30,"NO CUMPLE","CUMPLE")</f>
        <v>NO CUMPLE</v>
      </c>
      <c r="AH172" s="51" t="str">
        <f>IF(AND($N172&gt;=NORMA!$R$18, $N172&lt;=NORMA!$S$18),"CUMPLE","NO CUMPLE")</f>
        <v>CUMPLE</v>
      </c>
      <c r="AI172" s="51" t="str">
        <f>IF($I172&gt;NORMA!$F$32,"NO CUMPLE","CUMPLE")</f>
        <v>NO CUMPLE</v>
      </c>
    </row>
    <row r="173" spans="1:35" ht="14.25" customHeight="1" x14ac:dyDescent="0.35">
      <c r="A173" s="146" t="s">
        <v>80</v>
      </c>
      <c r="B173" s="147" t="s">
        <v>79</v>
      </c>
      <c r="C173" s="148">
        <v>40659</v>
      </c>
      <c r="D173" s="149">
        <v>0.70833333333333337</v>
      </c>
      <c r="E173" s="147">
        <v>109</v>
      </c>
      <c r="F173" s="147">
        <v>267</v>
      </c>
      <c r="G173" s="147">
        <v>123</v>
      </c>
      <c r="H173" s="147">
        <v>21</v>
      </c>
      <c r="I173" s="147">
        <v>4.51</v>
      </c>
      <c r="J173" s="147">
        <v>3.72</v>
      </c>
      <c r="K173" s="155">
        <v>33.799999999999997</v>
      </c>
      <c r="L173" s="159">
        <v>0.42920000000000003</v>
      </c>
      <c r="M173" s="147">
        <v>1.72</v>
      </c>
      <c r="N173" s="147">
        <v>7.95</v>
      </c>
      <c r="O173" s="153">
        <v>46000000</v>
      </c>
      <c r="P173" s="51" t="str">
        <f>IF($M173&lt;NORMA!$F$7,"NO CUMPLE","CUMPLE")</f>
        <v>NO CUMPLE</v>
      </c>
      <c r="Q173" s="51" t="str">
        <f>IF($E173&gt;NORMA!$F$8,"NO CUMPLE","CUMPLE")</f>
        <v>NO CUMPLE</v>
      </c>
      <c r="R173" s="51" t="str">
        <f>IF($F173&gt;NORMA!$F$9,"NO CUMPLE","CUMPLE")</f>
        <v>NO CUMPLE</v>
      </c>
      <c r="S173" s="51" t="str">
        <f>IF($K173&gt;NORMA!$F$10,"NO CUMPLE","CUMPLE")</f>
        <v>NO CUMPLE</v>
      </c>
      <c r="T173" s="51" t="str">
        <f>IF($J173&gt;NORMA!$F$11,"NO CUMPLE","CUMPLE")</f>
        <v>CUMPLE</v>
      </c>
      <c r="U173" s="51" t="str">
        <f>IF($G173&gt;NORMA!$F$12,"NO CUMPLE","CUMPLE")</f>
        <v>NO CUMPLE</v>
      </c>
      <c r="V173" s="51" t="str">
        <f>IF($H173&gt;SALITRE!$H$967,"NO CUMPLE","CUMPLE")</f>
        <v>NO CUMPLE</v>
      </c>
      <c r="W173" s="51" t="str">
        <f>IF($O173&gt;NORMA!$F$14,"NO CUMPLE","CUMPLE")</f>
        <v>NO CUMPLE</v>
      </c>
      <c r="X173" s="51" t="str">
        <f>IF(AND($N173&gt;=NORMA!$Q$4, $N173&lt;=NORMA!$R$4),"CUMPLE","NO CUMPLE")</f>
        <v>CUMPLE</v>
      </c>
      <c r="Y173" s="51" t="str">
        <f>IF($I173&gt;NORMA!$F$16,"NO CUMPLE","CUMPLE")</f>
        <v>NO CUMPLE</v>
      </c>
      <c r="Z173" s="51" t="str">
        <f>IF($M173&lt;NORMA!$E$23,"NO CUMPLE","CUMPLE")</f>
        <v>NO CUMPLE</v>
      </c>
      <c r="AA173" s="51" t="str">
        <f>IF($E173&gt;NORMA!$E$24,"NO CUMPLE","CUMPLE")</f>
        <v>NO CUMPLE</v>
      </c>
      <c r="AB173" s="51" t="str">
        <f>IF($F173&gt;NORMA!$F$25,"NO CUMPLE","CUMPLE")</f>
        <v>NO CUMPLE</v>
      </c>
      <c r="AC173" s="51" t="str">
        <f>IF($K173&gt;NORMA!$E$26,"NO CUMPLE","CUMPLE")</f>
        <v>NO CUMPLE</v>
      </c>
      <c r="AD173" s="51" t="str">
        <f>IF($J173&gt;NORMA!$E$27,"NO CUMPLE","CUMPLE")</f>
        <v>NO CUMPLE</v>
      </c>
      <c r="AE173" s="51" t="str">
        <f>IF($G173&gt;NORMA!$F$28,"NO CUMPLE","CUMPLE")</f>
        <v>NO CUMPLE</v>
      </c>
      <c r="AF173" s="51" t="str">
        <f>IF($H173&gt;NORMA!$E$29,"NO CUMPLE","CUMPLE")</f>
        <v>NO CUMPLE</v>
      </c>
      <c r="AG173" s="51" t="str">
        <f>IF($O173&gt;NORMA!$E$30,"NO CUMPLE","CUMPLE")</f>
        <v>NO CUMPLE</v>
      </c>
      <c r="AH173" s="51" t="str">
        <f>IF(AND($N173&gt;=NORMA!$R$18, $N173&lt;=NORMA!$S$18),"CUMPLE","NO CUMPLE")</f>
        <v>CUMPLE</v>
      </c>
      <c r="AI173" s="51" t="str">
        <f>IF($I173&gt;NORMA!$F$32,"NO CUMPLE","CUMPLE")</f>
        <v>NO CUMPLE</v>
      </c>
    </row>
    <row r="174" spans="1:35" ht="14.25" customHeight="1" x14ac:dyDescent="0.35">
      <c r="A174" s="146" t="s">
        <v>80</v>
      </c>
      <c r="B174" s="147" t="s">
        <v>79</v>
      </c>
      <c r="C174" s="148">
        <v>40675</v>
      </c>
      <c r="D174" s="149">
        <v>0.29166666666666669</v>
      </c>
      <c r="E174" s="147">
        <v>126</v>
      </c>
      <c r="F174" s="147">
        <v>277</v>
      </c>
      <c r="G174" s="147">
        <v>156</v>
      </c>
      <c r="H174" s="147">
        <v>46</v>
      </c>
      <c r="I174" s="147">
        <v>4.0199999999999996</v>
      </c>
      <c r="J174" s="147">
        <v>4.33</v>
      </c>
      <c r="K174" s="155">
        <v>34.6</v>
      </c>
      <c r="L174" s="159">
        <v>0.29899999999999999</v>
      </c>
      <c r="M174" s="147">
        <v>1.3</v>
      </c>
      <c r="N174" s="147">
        <v>8.11</v>
      </c>
      <c r="O174" s="153">
        <v>110000000</v>
      </c>
      <c r="P174" s="51" t="str">
        <f>IF($M174&lt;NORMA!$F$7,"NO CUMPLE","CUMPLE")</f>
        <v>NO CUMPLE</v>
      </c>
      <c r="Q174" s="51" t="str">
        <f>IF($E174&gt;NORMA!$F$8,"NO CUMPLE","CUMPLE")</f>
        <v>NO CUMPLE</v>
      </c>
      <c r="R174" s="51" t="str">
        <f>IF($F174&gt;NORMA!$F$9,"NO CUMPLE","CUMPLE")</f>
        <v>NO CUMPLE</v>
      </c>
      <c r="S174" s="51" t="str">
        <f>IF($K174&gt;NORMA!$F$10,"NO CUMPLE","CUMPLE")</f>
        <v>NO CUMPLE</v>
      </c>
      <c r="T174" s="51" t="str">
        <f>IF($J174&gt;NORMA!$F$11,"NO CUMPLE","CUMPLE")</f>
        <v>CUMPLE</v>
      </c>
      <c r="U174" s="51" t="str">
        <f>IF($G174&gt;NORMA!$F$12,"NO CUMPLE","CUMPLE")</f>
        <v>NO CUMPLE</v>
      </c>
      <c r="V174" s="51" t="str">
        <f>IF($H174&gt;SALITRE!$H$967,"NO CUMPLE","CUMPLE")</f>
        <v>NO CUMPLE</v>
      </c>
      <c r="W174" s="51" t="str">
        <f>IF($O174&gt;NORMA!$F$14,"NO CUMPLE","CUMPLE")</f>
        <v>NO CUMPLE</v>
      </c>
      <c r="X174" s="51" t="str">
        <f>IF(AND($N174&gt;=NORMA!$Q$4, $N174&lt;=NORMA!$R$4),"CUMPLE","NO CUMPLE")</f>
        <v>CUMPLE</v>
      </c>
      <c r="Y174" s="51" t="str">
        <f>IF($I174&gt;NORMA!$F$16,"NO CUMPLE","CUMPLE")</f>
        <v>NO CUMPLE</v>
      </c>
      <c r="Z174" s="51" t="str">
        <f>IF($M174&lt;NORMA!$E$23,"NO CUMPLE","CUMPLE")</f>
        <v>NO CUMPLE</v>
      </c>
      <c r="AA174" s="51" t="str">
        <f>IF($E174&gt;NORMA!$E$24,"NO CUMPLE","CUMPLE")</f>
        <v>NO CUMPLE</v>
      </c>
      <c r="AB174" s="51" t="str">
        <f>IF($F174&gt;NORMA!$F$25,"NO CUMPLE","CUMPLE")</f>
        <v>NO CUMPLE</v>
      </c>
      <c r="AC174" s="51" t="str">
        <f>IF($K174&gt;NORMA!$E$26,"NO CUMPLE","CUMPLE")</f>
        <v>NO CUMPLE</v>
      </c>
      <c r="AD174" s="51" t="str">
        <f>IF($J174&gt;NORMA!$E$27,"NO CUMPLE","CUMPLE")</f>
        <v>NO CUMPLE</v>
      </c>
      <c r="AE174" s="51" t="str">
        <f>IF($G174&gt;NORMA!$F$28,"NO CUMPLE","CUMPLE")</f>
        <v>NO CUMPLE</v>
      </c>
      <c r="AF174" s="51" t="str">
        <f>IF($H174&gt;NORMA!$E$29,"NO CUMPLE","CUMPLE")</f>
        <v>NO CUMPLE</v>
      </c>
      <c r="AG174" s="51" t="str">
        <f>IF($O174&gt;NORMA!$E$30,"NO CUMPLE","CUMPLE")</f>
        <v>NO CUMPLE</v>
      </c>
      <c r="AH174" s="51" t="str">
        <f>IF(AND($N174&gt;=NORMA!$R$18, $N174&lt;=NORMA!$S$18),"CUMPLE","NO CUMPLE")</f>
        <v>CUMPLE</v>
      </c>
      <c r="AI174" s="51" t="str">
        <f>IF($I174&gt;NORMA!$F$32,"NO CUMPLE","CUMPLE")</f>
        <v>NO CUMPLE</v>
      </c>
    </row>
    <row r="175" spans="1:35" ht="14.25" customHeight="1" x14ac:dyDescent="0.35">
      <c r="A175" s="146" t="s">
        <v>78</v>
      </c>
      <c r="B175" s="147" t="s">
        <v>79</v>
      </c>
      <c r="C175" s="148">
        <v>40694</v>
      </c>
      <c r="D175" s="149">
        <v>0.375</v>
      </c>
      <c r="E175" s="147">
        <v>29.6</v>
      </c>
      <c r="F175" s="147">
        <v>217</v>
      </c>
      <c r="G175" s="147">
        <v>36</v>
      </c>
      <c r="H175" s="147">
        <v>3.7</v>
      </c>
      <c r="I175" s="147">
        <v>1.54</v>
      </c>
      <c r="J175" s="147">
        <v>1.17</v>
      </c>
      <c r="K175" s="155">
        <v>9.4</v>
      </c>
      <c r="L175" s="159">
        <v>0.32200000000000001</v>
      </c>
      <c r="M175" s="147">
        <v>7.27</v>
      </c>
      <c r="N175" s="147">
        <v>7.49</v>
      </c>
      <c r="O175" s="153">
        <v>2400000</v>
      </c>
      <c r="P175" s="51" t="str">
        <f>IF($M175&lt;NORMA!$F$7,"NO CUMPLE","CUMPLE")</f>
        <v>CUMPLE</v>
      </c>
      <c r="Q175" s="51" t="str">
        <f>IF($E175&gt;NORMA!$F$8,"NO CUMPLE","CUMPLE")</f>
        <v>CUMPLE</v>
      </c>
      <c r="R175" s="51" t="str">
        <f>IF($F175&gt;NORMA!$F$9,"NO CUMPLE","CUMPLE")</f>
        <v>NO CUMPLE</v>
      </c>
      <c r="S175" s="51" t="str">
        <f>IF($K175&gt;NORMA!$F$10,"NO CUMPLE","CUMPLE")</f>
        <v>CUMPLE</v>
      </c>
      <c r="T175" s="51" t="str">
        <f>IF($J175&gt;NORMA!$F$11,"NO CUMPLE","CUMPLE")</f>
        <v>CUMPLE</v>
      </c>
      <c r="U175" s="51" t="str">
        <f>IF($G175&gt;NORMA!$F$12,"NO CUMPLE","CUMPLE")</f>
        <v>CUMPLE</v>
      </c>
      <c r="V175" s="51" t="str">
        <f>IF($H175&gt;SALITRE!$H$967,"NO CUMPLE","CUMPLE")</f>
        <v>CUMPLE</v>
      </c>
      <c r="W175" s="51" t="str">
        <f>IF($O175&gt;NORMA!$F$14,"NO CUMPLE","CUMPLE")</f>
        <v>NO CUMPLE</v>
      </c>
      <c r="X175" s="51" t="str">
        <f>IF(AND($N175&gt;=NORMA!$Q$4, $N175&lt;=NORMA!$R$4),"CUMPLE","NO CUMPLE")</f>
        <v>CUMPLE</v>
      </c>
      <c r="Y175" s="51" t="str">
        <f>IF($I175&gt;NORMA!$F$16,"NO CUMPLE","CUMPLE")</f>
        <v>CUMPLE</v>
      </c>
      <c r="Z175" s="51" t="str">
        <f>IF($M175&lt;NORMA!$E$23,"NO CUMPLE","CUMPLE")</f>
        <v>CUMPLE</v>
      </c>
      <c r="AA175" s="51" t="str">
        <f>IF($E175&gt;NORMA!$E$24,"NO CUMPLE","CUMPLE")</f>
        <v>NO CUMPLE</v>
      </c>
      <c r="AB175" s="51" t="str">
        <f>IF($F175&gt;NORMA!$F$25,"NO CUMPLE","CUMPLE")</f>
        <v>NO CUMPLE</v>
      </c>
      <c r="AC175" s="51" t="str">
        <f>IF($K175&gt;NORMA!$E$26,"NO CUMPLE","CUMPLE")</f>
        <v>NO CUMPLE</v>
      </c>
      <c r="AD175" s="51" t="str">
        <f>IF($J175&gt;NORMA!$E$27,"NO CUMPLE","CUMPLE")</f>
        <v>NO CUMPLE</v>
      </c>
      <c r="AE175" s="51" t="str">
        <f>IF($G175&gt;NORMA!$F$28,"NO CUMPLE","CUMPLE")</f>
        <v>NO CUMPLE</v>
      </c>
      <c r="AF175" s="51" t="str">
        <f>IF($H175&gt;NORMA!$E$29,"NO CUMPLE","CUMPLE")</f>
        <v>CUMPLE</v>
      </c>
      <c r="AG175" s="51" t="str">
        <f>IF($O175&gt;NORMA!$E$30,"NO CUMPLE","CUMPLE")</f>
        <v>NO CUMPLE</v>
      </c>
      <c r="AH175" s="51" t="str">
        <f>IF(AND($N175&gt;=NORMA!$R$18, $N175&lt;=NORMA!$S$18),"CUMPLE","NO CUMPLE")</f>
        <v>CUMPLE</v>
      </c>
      <c r="AI175" s="51" t="str">
        <f>IF($I175&gt;NORMA!$F$32,"NO CUMPLE","CUMPLE")</f>
        <v>NO CUMPLE</v>
      </c>
    </row>
    <row r="176" spans="1:35" ht="14.25" customHeight="1" x14ac:dyDescent="0.35">
      <c r="A176" s="146" t="s">
        <v>78</v>
      </c>
      <c r="B176" s="147" t="s">
        <v>79</v>
      </c>
      <c r="C176" s="148">
        <v>40707</v>
      </c>
      <c r="D176" s="149">
        <v>0.52083333333333337</v>
      </c>
      <c r="E176" s="147">
        <v>34.799999999999997</v>
      </c>
      <c r="F176" s="147">
        <v>88.3</v>
      </c>
      <c r="G176" s="147">
        <v>40</v>
      </c>
      <c r="H176" s="147">
        <v>17</v>
      </c>
      <c r="I176" s="147">
        <v>2.16</v>
      </c>
      <c r="J176" s="147">
        <v>1.37</v>
      </c>
      <c r="K176" s="161">
        <v>13.2</v>
      </c>
      <c r="L176" s="159">
        <v>7.2999999999999995E-2</v>
      </c>
      <c r="M176" s="147">
        <v>6.87</v>
      </c>
      <c r="N176" s="147">
        <v>7.45</v>
      </c>
      <c r="O176" s="153">
        <v>4600000</v>
      </c>
      <c r="P176" s="51" t="str">
        <f>IF($M176&lt;NORMA!$F$7,"NO CUMPLE","CUMPLE")</f>
        <v>CUMPLE</v>
      </c>
      <c r="Q176" s="51" t="str">
        <f>IF($E176&gt;NORMA!$F$8,"NO CUMPLE","CUMPLE")</f>
        <v>CUMPLE</v>
      </c>
      <c r="R176" s="51" t="str">
        <f>IF($F176&gt;NORMA!$F$9,"NO CUMPLE","CUMPLE")</f>
        <v>CUMPLE</v>
      </c>
      <c r="S176" s="51" t="str">
        <f>IF($K176&gt;NORMA!$F$10,"NO CUMPLE","CUMPLE")</f>
        <v>CUMPLE</v>
      </c>
      <c r="T176" s="51" t="str">
        <f>IF($J176&gt;NORMA!$F$11,"NO CUMPLE","CUMPLE")</f>
        <v>CUMPLE</v>
      </c>
      <c r="U176" s="51" t="str">
        <f>IF($G176&gt;NORMA!$F$12,"NO CUMPLE","CUMPLE")</f>
        <v>CUMPLE</v>
      </c>
      <c r="V176" s="51" t="str">
        <f>IF($H176&gt;SALITRE!$H$967,"NO CUMPLE","CUMPLE")</f>
        <v>CUMPLE</v>
      </c>
      <c r="W176" s="51" t="str">
        <f>IF($O176&gt;NORMA!$F$14,"NO CUMPLE","CUMPLE")</f>
        <v>NO CUMPLE</v>
      </c>
      <c r="X176" s="51" t="str">
        <f>IF(AND($N176&gt;=NORMA!$Q$4, $N176&lt;=NORMA!$R$4),"CUMPLE","NO CUMPLE")</f>
        <v>CUMPLE</v>
      </c>
      <c r="Y176" s="51" t="str">
        <f>IF($I176&gt;NORMA!$F$16,"NO CUMPLE","CUMPLE")</f>
        <v>CUMPLE</v>
      </c>
      <c r="Z176" s="51" t="str">
        <f>IF($M176&lt;NORMA!$E$23,"NO CUMPLE","CUMPLE")</f>
        <v>NO CUMPLE</v>
      </c>
      <c r="AA176" s="51" t="str">
        <f>IF($E176&gt;NORMA!$E$24,"NO CUMPLE","CUMPLE")</f>
        <v>NO CUMPLE</v>
      </c>
      <c r="AB176" s="51" t="str">
        <f>IF($F176&gt;NORMA!$F$25,"NO CUMPLE","CUMPLE")</f>
        <v>NO CUMPLE</v>
      </c>
      <c r="AC176" s="51" t="str">
        <f>IF($K176&gt;NORMA!$E$26,"NO CUMPLE","CUMPLE")</f>
        <v>NO CUMPLE</v>
      </c>
      <c r="AD176" s="51" t="str">
        <f>IF($J176&gt;NORMA!$E$27,"NO CUMPLE","CUMPLE")</f>
        <v>NO CUMPLE</v>
      </c>
      <c r="AE176" s="51" t="str">
        <f>IF($G176&gt;NORMA!$F$28,"NO CUMPLE","CUMPLE")</f>
        <v>NO CUMPLE</v>
      </c>
      <c r="AF176" s="51" t="str">
        <f>IF($H176&gt;NORMA!$E$29,"NO CUMPLE","CUMPLE")</f>
        <v>NO CUMPLE</v>
      </c>
      <c r="AG176" s="51" t="str">
        <f>IF($O176&gt;NORMA!$E$30,"NO CUMPLE","CUMPLE")</f>
        <v>NO CUMPLE</v>
      </c>
      <c r="AH176" s="51" t="str">
        <f>IF(AND($N176&gt;=NORMA!$R$18, $N176&lt;=NORMA!$S$18),"CUMPLE","NO CUMPLE")</f>
        <v>CUMPLE</v>
      </c>
      <c r="AI176" s="51" t="str">
        <f>IF($I176&gt;NORMA!$F$32,"NO CUMPLE","CUMPLE")</f>
        <v>NO CUMPLE</v>
      </c>
    </row>
    <row r="177" spans="1:35" ht="14.25" customHeight="1" x14ac:dyDescent="0.35">
      <c r="A177" s="146" t="s">
        <v>78</v>
      </c>
      <c r="B177" s="147" t="s">
        <v>79</v>
      </c>
      <c r="C177" s="148">
        <v>40718</v>
      </c>
      <c r="D177" s="149">
        <v>0.125</v>
      </c>
      <c r="E177" s="147">
        <v>2.7</v>
      </c>
      <c r="F177" s="147">
        <v>29</v>
      </c>
      <c r="G177" s="147">
        <v>8</v>
      </c>
      <c r="H177" s="150">
        <v>3.6</v>
      </c>
      <c r="I177" s="147">
        <v>0.13</v>
      </c>
      <c r="J177" s="147">
        <v>0.22</v>
      </c>
      <c r="K177" s="161">
        <v>2.2999999999999998</v>
      </c>
      <c r="L177" s="159">
        <v>0.06</v>
      </c>
      <c r="M177" s="147">
        <v>7.58</v>
      </c>
      <c r="N177" s="147">
        <v>6.78</v>
      </c>
      <c r="O177" s="153">
        <v>930000</v>
      </c>
      <c r="P177" s="51" t="str">
        <f>IF($M177&lt;NORMA!$F$7,"NO CUMPLE","CUMPLE")</f>
        <v>CUMPLE</v>
      </c>
      <c r="Q177" s="51" t="str">
        <f>IF($E177&gt;NORMA!$F$8,"NO CUMPLE","CUMPLE")</f>
        <v>CUMPLE</v>
      </c>
      <c r="R177" s="51" t="str">
        <f>IF($F177&gt;NORMA!$F$9,"NO CUMPLE","CUMPLE")</f>
        <v>CUMPLE</v>
      </c>
      <c r="S177" s="51" t="str">
        <f>IF($K177&gt;NORMA!$F$10,"NO CUMPLE","CUMPLE")</f>
        <v>CUMPLE</v>
      </c>
      <c r="T177" s="51" t="str">
        <f>IF($J177&gt;NORMA!$F$11,"NO CUMPLE","CUMPLE")</f>
        <v>CUMPLE</v>
      </c>
      <c r="U177" s="51" t="str">
        <f>IF($G177&gt;NORMA!$F$12,"NO CUMPLE","CUMPLE")</f>
        <v>CUMPLE</v>
      </c>
      <c r="V177" s="51" t="str">
        <f>IF($H177&gt;SALITRE!$H$967,"NO CUMPLE","CUMPLE")</f>
        <v>CUMPLE</v>
      </c>
      <c r="W177" s="51" t="str">
        <f>IF($O177&gt;NORMA!$F$14,"NO CUMPLE","CUMPLE")</f>
        <v>CUMPLE</v>
      </c>
      <c r="X177" s="51" t="str">
        <f>IF(AND($N177&gt;=NORMA!$Q$4, $N177&lt;=NORMA!$R$4),"CUMPLE","NO CUMPLE")</f>
        <v>CUMPLE</v>
      </c>
      <c r="Y177" s="51" t="str">
        <f>IF($I177&gt;NORMA!$F$16,"NO CUMPLE","CUMPLE")</f>
        <v>CUMPLE</v>
      </c>
      <c r="Z177" s="51" t="str">
        <f>IF($M177&lt;NORMA!$E$23,"NO CUMPLE","CUMPLE")</f>
        <v>CUMPLE</v>
      </c>
      <c r="AA177" s="51" t="str">
        <f>IF($E177&gt;NORMA!$E$24,"NO CUMPLE","CUMPLE")</f>
        <v>CUMPLE</v>
      </c>
      <c r="AB177" s="51" t="str">
        <f>IF($F177&gt;NORMA!$F$25,"NO CUMPLE","CUMPLE")</f>
        <v>NO CUMPLE</v>
      </c>
      <c r="AC177" s="51" t="str">
        <f>IF($K177&gt;NORMA!$E$26,"NO CUMPLE","CUMPLE")</f>
        <v>NO CUMPLE</v>
      </c>
      <c r="AD177" s="51" t="str">
        <f>IF($J177&gt;NORMA!$E$27,"NO CUMPLE","CUMPLE")</f>
        <v>CUMPLE</v>
      </c>
      <c r="AE177" s="51" t="str">
        <f>IF($G177&gt;NORMA!$F$28,"NO CUMPLE","CUMPLE")</f>
        <v>CUMPLE</v>
      </c>
      <c r="AF177" s="51" t="str">
        <f>IF($H177&gt;NORMA!$E$29,"NO CUMPLE","CUMPLE")</f>
        <v>CUMPLE</v>
      </c>
      <c r="AG177" s="51" t="str">
        <f>IF($O177&gt;NORMA!$E$30,"NO CUMPLE","CUMPLE")</f>
        <v>NO CUMPLE</v>
      </c>
      <c r="AH177" s="51" t="str">
        <f>IF(AND($N177&gt;=NORMA!$R$18, $N177&lt;=NORMA!$S$18),"CUMPLE","NO CUMPLE")</f>
        <v>CUMPLE</v>
      </c>
      <c r="AI177" s="51" t="str">
        <f>IF($I177&gt;NORMA!$F$32,"NO CUMPLE","CUMPLE")</f>
        <v>CUMPLE</v>
      </c>
    </row>
    <row r="178" spans="1:35" ht="14.25" customHeight="1" x14ac:dyDescent="0.35">
      <c r="A178" s="146" t="s">
        <v>78</v>
      </c>
      <c r="B178" s="147" t="s">
        <v>79</v>
      </c>
      <c r="C178" s="148">
        <v>40733</v>
      </c>
      <c r="D178" s="149">
        <v>0.29166666666666669</v>
      </c>
      <c r="E178" s="147">
        <v>8.3000000000000007</v>
      </c>
      <c r="F178" s="147">
        <v>29</v>
      </c>
      <c r="G178" s="147">
        <v>10</v>
      </c>
      <c r="H178" s="147">
        <v>4.4000000000000004</v>
      </c>
      <c r="I178" s="147">
        <v>0.46</v>
      </c>
      <c r="J178" s="147">
        <v>0.41</v>
      </c>
      <c r="K178" s="161">
        <v>4.4000000000000004</v>
      </c>
      <c r="L178" s="159">
        <v>3.1E-2</v>
      </c>
      <c r="M178" s="147">
        <v>4.7300000000000004</v>
      </c>
      <c r="N178" s="147">
        <v>6.95</v>
      </c>
      <c r="O178" s="153">
        <v>1100000</v>
      </c>
      <c r="P178" s="51" t="str">
        <f>IF($M178&lt;NORMA!$F$7,"NO CUMPLE","CUMPLE")</f>
        <v>CUMPLE</v>
      </c>
      <c r="Q178" s="51" t="str">
        <f>IF($E178&gt;NORMA!$F$8,"NO CUMPLE","CUMPLE")</f>
        <v>CUMPLE</v>
      </c>
      <c r="R178" s="51" t="str">
        <f>IF($F178&gt;NORMA!$F$9,"NO CUMPLE","CUMPLE")</f>
        <v>CUMPLE</v>
      </c>
      <c r="S178" s="51" t="str">
        <f>IF($K178&gt;NORMA!$F$10,"NO CUMPLE","CUMPLE")</f>
        <v>CUMPLE</v>
      </c>
      <c r="T178" s="51" t="str">
        <f>IF($J178&gt;NORMA!$F$11,"NO CUMPLE","CUMPLE")</f>
        <v>CUMPLE</v>
      </c>
      <c r="U178" s="51" t="str">
        <f>IF($G178&gt;NORMA!$F$12,"NO CUMPLE","CUMPLE")</f>
        <v>CUMPLE</v>
      </c>
      <c r="V178" s="51" t="str">
        <f>IF($H178&gt;SALITRE!$H$967,"NO CUMPLE","CUMPLE")</f>
        <v>CUMPLE</v>
      </c>
      <c r="W178" s="51" t="str">
        <f>IF($O178&gt;NORMA!$F$14,"NO CUMPLE","CUMPLE")</f>
        <v>NO CUMPLE</v>
      </c>
      <c r="X178" s="51" t="str">
        <f>IF(AND($N178&gt;=NORMA!$Q$4, $N178&lt;=NORMA!$R$4),"CUMPLE","NO CUMPLE")</f>
        <v>CUMPLE</v>
      </c>
      <c r="Y178" s="51" t="str">
        <f>IF($I178&gt;NORMA!$F$16,"NO CUMPLE","CUMPLE")</f>
        <v>CUMPLE</v>
      </c>
      <c r="Z178" s="51" t="str">
        <f>IF($M178&lt;NORMA!$E$23,"NO CUMPLE","CUMPLE")</f>
        <v>NO CUMPLE</v>
      </c>
      <c r="AA178" s="51" t="str">
        <f>IF($E178&gt;NORMA!$E$24,"NO CUMPLE","CUMPLE")</f>
        <v>NO CUMPLE</v>
      </c>
      <c r="AB178" s="51" t="str">
        <f>IF($F178&gt;NORMA!$F$25,"NO CUMPLE","CUMPLE")</f>
        <v>NO CUMPLE</v>
      </c>
      <c r="AC178" s="51" t="str">
        <f>IF($K178&gt;NORMA!$E$26,"NO CUMPLE","CUMPLE")</f>
        <v>NO CUMPLE</v>
      </c>
      <c r="AD178" s="51" t="str">
        <f>IF($J178&gt;NORMA!$E$27,"NO CUMPLE","CUMPLE")</f>
        <v>NO CUMPLE</v>
      </c>
      <c r="AE178" s="51" t="str">
        <f>IF($G178&gt;NORMA!$F$28,"NO CUMPLE","CUMPLE")</f>
        <v>CUMPLE</v>
      </c>
      <c r="AF178" s="51" t="str">
        <f>IF($H178&gt;NORMA!$E$29,"NO CUMPLE","CUMPLE")</f>
        <v>CUMPLE</v>
      </c>
      <c r="AG178" s="51" t="str">
        <f>IF($O178&gt;NORMA!$E$30,"NO CUMPLE","CUMPLE")</f>
        <v>NO CUMPLE</v>
      </c>
      <c r="AH178" s="51" t="str">
        <f>IF(AND($N178&gt;=NORMA!$R$18, $N178&lt;=NORMA!$S$18),"CUMPLE","NO CUMPLE")</f>
        <v>CUMPLE</v>
      </c>
      <c r="AI178" s="51" t="str">
        <f>IF($I178&gt;NORMA!$F$32,"NO CUMPLE","CUMPLE")</f>
        <v>CUMPLE</v>
      </c>
    </row>
    <row r="179" spans="1:35" ht="14.25" customHeight="1" x14ac:dyDescent="0.35">
      <c r="A179" s="146" t="s">
        <v>78</v>
      </c>
      <c r="B179" s="147" t="s">
        <v>79</v>
      </c>
      <c r="C179" s="148">
        <v>40747</v>
      </c>
      <c r="D179" s="149">
        <v>0.54166666666666663</v>
      </c>
      <c r="E179" s="147">
        <v>34</v>
      </c>
      <c r="F179" s="147">
        <v>68.400000000000006</v>
      </c>
      <c r="G179" s="147">
        <v>29</v>
      </c>
      <c r="H179" s="147">
        <v>14</v>
      </c>
      <c r="I179" s="147">
        <v>2.29</v>
      </c>
      <c r="J179" s="147">
        <v>1</v>
      </c>
      <c r="K179" s="161">
        <v>5</v>
      </c>
      <c r="L179" s="159">
        <v>4.9000000000000002E-2</v>
      </c>
      <c r="M179" s="147">
        <v>6.58</v>
      </c>
      <c r="N179" s="147">
        <v>7.16</v>
      </c>
      <c r="O179" s="153">
        <v>1500000</v>
      </c>
      <c r="P179" s="51" t="str">
        <f>IF($M179&lt;NORMA!$F$7,"NO CUMPLE","CUMPLE")</f>
        <v>CUMPLE</v>
      </c>
      <c r="Q179" s="51" t="str">
        <f>IF($E179&gt;NORMA!$F$8,"NO CUMPLE","CUMPLE")</f>
        <v>CUMPLE</v>
      </c>
      <c r="R179" s="51" t="str">
        <f>IF($F179&gt;NORMA!$F$9,"NO CUMPLE","CUMPLE")</f>
        <v>CUMPLE</v>
      </c>
      <c r="S179" s="51" t="str">
        <f>IF($K179&gt;NORMA!$F$10,"NO CUMPLE","CUMPLE")</f>
        <v>CUMPLE</v>
      </c>
      <c r="T179" s="51" t="str">
        <f>IF($J179&gt;NORMA!$F$11,"NO CUMPLE","CUMPLE")</f>
        <v>CUMPLE</v>
      </c>
      <c r="U179" s="51" t="str">
        <f>IF($G179&gt;NORMA!$F$12,"NO CUMPLE","CUMPLE")</f>
        <v>CUMPLE</v>
      </c>
      <c r="V179" s="51" t="str">
        <f>IF($H179&gt;SALITRE!$H$967,"NO CUMPLE","CUMPLE")</f>
        <v>CUMPLE</v>
      </c>
      <c r="W179" s="51" t="str">
        <f>IF($O179&gt;NORMA!$F$14,"NO CUMPLE","CUMPLE")</f>
        <v>NO CUMPLE</v>
      </c>
      <c r="X179" s="51" t="str">
        <f>IF(AND($N179&gt;=NORMA!$Q$4, $N179&lt;=NORMA!$R$4),"CUMPLE","NO CUMPLE")</f>
        <v>CUMPLE</v>
      </c>
      <c r="Y179" s="51" t="str">
        <f>IF($I179&gt;NORMA!$F$16,"NO CUMPLE","CUMPLE")</f>
        <v>CUMPLE</v>
      </c>
      <c r="Z179" s="51" t="str">
        <f>IF($M179&lt;NORMA!$E$23,"NO CUMPLE","CUMPLE")</f>
        <v>NO CUMPLE</v>
      </c>
      <c r="AA179" s="51" t="str">
        <f>IF($E179&gt;NORMA!$E$24,"NO CUMPLE","CUMPLE")</f>
        <v>NO CUMPLE</v>
      </c>
      <c r="AB179" s="51" t="str">
        <f>IF($F179&gt;NORMA!$F$25,"NO CUMPLE","CUMPLE")</f>
        <v>NO CUMPLE</v>
      </c>
      <c r="AC179" s="51" t="str">
        <f>IF($K179&gt;NORMA!$E$26,"NO CUMPLE","CUMPLE")</f>
        <v>NO CUMPLE</v>
      </c>
      <c r="AD179" s="51" t="str">
        <f>IF($J179&gt;NORMA!$E$27,"NO CUMPLE","CUMPLE")</f>
        <v>NO CUMPLE</v>
      </c>
      <c r="AE179" s="51" t="str">
        <f>IF($G179&gt;NORMA!$F$28,"NO CUMPLE","CUMPLE")</f>
        <v>NO CUMPLE</v>
      </c>
      <c r="AF179" s="51" t="str">
        <f>IF($H179&gt;NORMA!$E$29,"NO CUMPLE","CUMPLE")</f>
        <v>NO CUMPLE</v>
      </c>
      <c r="AG179" s="51" t="str">
        <f>IF($O179&gt;NORMA!$E$30,"NO CUMPLE","CUMPLE")</f>
        <v>NO CUMPLE</v>
      </c>
      <c r="AH179" s="51" t="str">
        <f>IF(AND($N179&gt;=NORMA!$R$18, $N179&lt;=NORMA!$S$18),"CUMPLE","NO CUMPLE")</f>
        <v>CUMPLE</v>
      </c>
      <c r="AI179" s="51" t="str">
        <f>IF($I179&gt;NORMA!$F$32,"NO CUMPLE","CUMPLE")</f>
        <v>NO CUMPLE</v>
      </c>
    </row>
    <row r="180" spans="1:35" ht="14.25" customHeight="1" x14ac:dyDescent="0.35">
      <c r="A180" s="146" t="s">
        <v>78</v>
      </c>
      <c r="B180" s="147" t="s">
        <v>79</v>
      </c>
      <c r="C180" s="148">
        <v>40758</v>
      </c>
      <c r="D180" s="149">
        <v>0.16666666666666666</v>
      </c>
      <c r="E180" s="147">
        <v>3.6</v>
      </c>
      <c r="F180" s="147">
        <v>14.6</v>
      </c>
      <c r="G180" s="147">
        <v>9</v>
      </c>
      <c r="H180" s="150">
        <v>3.6</v>
      </c>
      <c r="I180" s="147">
        <v>0.42</v>
      </c>
      <c r="J180" s="147">
        <v>0.28999999999999998</v>
      </c>
      <c r="K180" s="161">
        <v>3</v>
      </c>
      <c r="L180" s="159">
        <v>2.9000000000000001E-2</v>
      </c>
      <c r="M180" s="147">
        <v>6.3</v>
      </c>
      <c r="N180" s="147">
        <v>6.9</v>
      </c>
      <c r="O180" s="153">
        <v>240000</v>
      </c>
      <c r="P180" s="51" t="str">
        <f>IF($M180&lt;NORMA!$F$7,"NO CUMPLE","CUMPLE")</f>
        <v>CUMPLE</v>
      </c>
      <c r="Q180" s="51" t="str">
        <f>IF($E180&gt;NORMA!$F$8,"NO CUMPLE","CUMPLE")</f>
        <v>CUMPLE</v>
      </c>
      <c r="R180" s="51" t="str">
        <f>IF($F180&gt;NORMA!$F$9,"NO CUMPLE","CUMPLE")</f>
        <v>CUMPLE</v>
      </c>
      <c r="S180" s="51" t="str">
        <f>IF($K180&gt;NORMA!$F$10,"NO CUMPLE","CUMPLE")</f>
        <v>CUMPLE</v>
      </c>
      <c r="T180" s="51" t="str">
        <f>IF($J180&gt;NORMA!$F$11,"NO CUMPLE","CUMPLE")</f>
        <v>CUMPLE</v>
      </c>
      <c r="U180" s="51" t="str">
        <f>IF($G180&gt;NORMA!$F$12,"NO CUMPLE","CUMPLE")</f>
        <v>CUMPLE</v>
      </c>
      <c r="V180" s="51" t="str">
        <f>IF($H180&gt;SALITRE!$H$967,"NO CUMPLE","CUMPLE")</f>
        <v>CUMPLE</v>
      </c>
      <c r="W180" s="51" t="str">
        <f>IF($O180&gt;NORMA!$F$14,"NO CUMPLE","CUMPLE")</f>
        <v>CUMPLE</v>
      </c>
      <c r="X180" s="51" t="str">
        <f>IF(AND($N180&gt;=NORMA!$Q$4, $N180&lt;=NORMA!$R$4),"CUMPLE","NO CUMPLE")</f>
        <v>CUMPLE</v>
      </c>
      <c r="Y180" s="51" t="str">
        <f>IF($I180&gt;NORMA!$F$16,"NO CUMPLE","CUMPLE")</f>
        <v>CUMPLE</v>
      </c>
      <c r="Z180" s="51" t="str">
        <f>IF($M180&lt;NORMA!$E$23,"NO CUMPLE","CUMPLE")</f>
        <v>NO CUMPLE</v>
      </c>
      <c r="AA180" s="51" t="str">
        <f>IF($E180&gt;NORMA!$E$24,"NO CUMPLE","CUMPLE")</f>
        <v>NO CUMPLE</v>
      </c>
      <c r="AB180" s="51" t="str">
        <f>IF($F180&gt;NORMA!$F$25,"NO CUMPLE","CUMPLE")</f>
        <v>NO CUMPLE</v>
      </c>
      <c r="AC180" s="51" t="str">
        <f>IF($K180&gt;NORMA!$E$26,"NO CUMPLE","CUMPLE")</f>
        <v>NO CUMPLE</v>
      </c>
      <c r="AD180" s="51" t="str">
        <f>IF($J180&gt;NORMA!$E$27,"NO CUMPLE","CUMPLE")</f>
        <v>CUMPLE</v>
      </c>
      <c r="AE180" s="51" t="str">
        <f>IF($G180&gt;NORMA!$F$28,"NO CUMPLE","CUMPLE")</f>
        <v>CUMPLE</v>
      </c>
      <c r="AF180" s="51" t="str">
        <f>IF($H180&gt;NORMA!$E$29,"NO CUMPLE","CUMPLE")</f>
        <v>CUMPLE</v>
      </c>
      <c r="AG180" s="51" t="str">
        <f>IF($O180&gt;NORMA!$E$30,"NO CUMPLE","CUMPLE")</f>
        <v>NO CUMPLE</v>
      </c>
      <c r="AH180" s="51" t="str">
        <f>IF(AND($N180&gt;=NORMA!$R$18, $N180&lt;=NORMA!$S$18),"CUMPLE","NO CUMPLE")</f>
        <v>CUMPLE</v>
      </c>
      <c r="AI180" s="51" t="str">
        <f>IF($I180&gt;NORMA!$F$32,"NO CUMPLE","CUMPLE")</f>
        <v>CUMPLE</v>
      </c>
    </row>
    <row r="181" spans="1:35" ht="14.25" customHeight="1" x14ac:dyDescent="0.35">
      <c r="A181" s="146" t="s">
        <v>78</v>
      </c>
      <c r="B181" s="147" t="s">
        <v>79</v>
      </c>
      <c r="C181" s="148">
        <v>40773</v>
      </c>
      <c r="D181" s="149">
        <v>8.3333333333333329E-2</v>
      </c>
      <c r="E181" s="147">
        <v>7.1</v>
      </c>
      <c r="F181" s="147">
        <v>29</v>
      </c>
      <c r="G181" s="147">
        <v>5</v>
      </c>
      <c r="H181" s="150">
        <v>3.6</v>
      </c>
      <c r="I181" s="147">
        <v>0.92</v>
      </c>
      <c r="J181" s="147">
        <v>0.5</v>
      </c>
      <c r="K181" s="161">
        <v>2.4</v>
      </c>
      <c r="L181" s="159">
        <v>3.5000000000000003E-2</v>
      </c>
      <c r="M181" s="147">
        <v>5.91</v>
      </c>
      <c r="N181" s="147">
        <v>7.36</v>
      </c>
      <c r="O181" s="153">
        <v>240000</v>
      </c>
      <c r="P181" s="51" t="str">
        <f>IF($M181&lt;NORMA!$F$7,"NO CUMPLE","CUMPLE")</f>
        <v>CUMPLE</v>
      </c>
      <c r="Q181" s="51" t="str">
        <f>IF($E181&gt;NORMA!$F$8,"NO CUMPLE","CUMPLE")</f>
        <v>CUMPLE</v>
      </c>
      <c r="R181" s="51" t="str">
        <f>IF($F181&gt;NORMA!$F$9,"NO CUMPLE","CUMPLE")</f>
        <v>CUMPLE</v>
      </c>
      <c r="S181" s="51" t="str">
        <f>IF($K181&gt;NORMA!$F$10,"NO CUMPLE","CUMPLE")</f>
        <v>CUMPLE</v>
      </c>
      <c r="T181" s="51" t="str">
        <f>IF($J181&gt;NORMA!$F$11,"NO CUMPLE","CUMPLE")</f>
        <v>CUMPLE</v>
      </c>
      <c r="U181" s="51" t="str">
        <f>IF($G181&gt;NORMA!$F$12,"NO CUMPLE","CUMPLE")</f>
        <v>CUMPLE</v>
      </c>
      <c r="V181" s="51" t="str">
        <f>IF($H181&gt;SALITRE!$H$967,"NO CUMPLE","CUMPLE")</f>
        <v>CUMPLE</v>
      </c>
      <c r="W181" s="51" t="str">
        <f>IF($O181&gt;NORMA!$F$14,"NO CUMPLE","CUMPLE")</f>
        <v>CUMPLE</v>
      </c>
      <c r="X181" s="51" t="str">
        <f>IF(AND($N181&gt;=NORMA!$Q$4, $N181&lt;=NORMA!$R$4),"CUMPLE","NO CUMPLE")</f>
        <v>CUMPLE</v>
      </c>
      <c r="Y181" s="51" t="str">
        <f>IF($I181&gt;NORMA!$F$16,"NO CUMPLE","CUMPLE")</f>
        <v>CUMPLE</v>
      </c>
      <c r="Z181" s="51" t="str">
        <f>IF($M181&lt;NORMA!$E$23,"NO CUMPLE","CUMPLE")</f>
        <v>NO CUMPLE</v>
      </c>
      <c r="AA181" s="51" t="str">
        <f>IF($E181&gt;NORMA!$E$24,"NO CUMPLE","CUMPLE")</f>
        <v>NO CUMPLE</v>
      </c>
      <c r="AB181" s="51" t="str">
        <f>IF($F181&gt;NORMA!$F$25,"NO CUMPLE","CUMPLE")</f>
        <v>NO CUMPLE</v>
      </c>
      <c r="AC181" s="51" t="str">
        <f>IF($K181&gt;NORMA!$E$26,"NO CUMPLE","CUMPLE")</f>
        <v>NO CUMPLE</v>
      </c>
      <c r="AD181" s="51" t="str">
        <f>IF($J181&gt;NORMA!$E$27,"NO CUMPLE","CUMPLE")</f>
        <v>NO CUMPLE</v>
      </c>
      <c r="AE181" s="51" t="str">
        <f>IF($G181&gt;NORMA!$F$28,"NO CUMPLE","CUMPLE")</f>
        <v>CUMPLE</v>
      </c>
      <c r="AF181" s="51" t="str">
        <f>IF($H181&gt;NORMA!$E$29,"NO CUMPLE","CUMPLE")</f>
        <v>CUMPLE</v>
      </c>
      <c r="AG181" s="51" t="str">
        <f>IF($O181&gt;NORMA!$E$30,"NO CUMPLE","CUMPLE")</f>
        <v>NO CUMPLE</v>
      </c>
      <c r="AH181" s="51" t="str">
        <f>IF(AND($N181&gt;=NORMA!$R$18, $N181&lt;=NORMA!$S$18),"CUMPLE","NO CUMPLE")</f>
        <v>CUMPLE</v>
      </c>
      <c r="AI181" s="51" t="str">
        <f>IF($I181&gt;NORMA!$F$32,"NO CUMPLE","CUMPLE")</f>
        <v>CUMPLE</v>
      </c>
    </row>
    <row r="182" spans="1:35" ht="14.25" customHeight="1" x14ac:dyDescent="0.35">
      <c r="A182" s="146" t="s">
        <v>78</v>
      </c>
      <c r="B182" s="147" t="s">
        <v>79</v>
      </c>
      <c r="C182" s="148">
        <v>40795</v>
      </c>
      <c r="D182" s="149">
        <v>0</v>
      </c>
      <c r="E182" s="147">
        <v>13.7</v>
      </c>
      <c r="F182" s="147">
        <v>35</v>
      </c>
      <c r="G182" s="147">
        <v>31</v>
      </c>
      <c r="H182" s="147">
        <v>587</v>
      </c>
      <c r="I182" s="147">
        <v>0.21</v>
      </c>
      <c r="J182" s="147">
        <v>0.69</v>
      </c>
      <c r="K182" s="161">
        <v>5.6</v>
      </c>
      <c r="L182" s="159">
        <v>4.3999999999999997E-2</v>
      </c>
      <c r="M182" s="147">
        <v>5.52</v>
      </c>
      <c r="N182" s="147">
        <v>7.67</v>
      </c>
      <c r="O182" s="153">
        <v>430000</v>
      </c>
      <c r="P182" s="51" t="str">
        <f>IF($M182&lt;NORMA!$F$7,"NO CUMPLE","CUMPLE")</f>
        <v>CUMPLE</v>
      </c>
      <c r="Q182" s="51" t="str">
        <f>IF($E182&gt;NORMA!$F$8,"NO CUMPLE","CUMPLE")</f>
        <v>CUMPLE</v>
      </c>
      <c r="R182" s="51" t="str">
        <f>IF($F182&gt;NORMA!$F$9,"NO CUMPLE","CUMPLE")</f>
        <v>CUMPLE</v>
      </c>
      <c r="S182" s="51" t="str">
        <f>IF($K182&gt;NORMA!$F$10,"NO CUMPLE","CUMPLE")</f>
        <v>CUMPLE</v>
      </c>
      <c r="T182" s="51" t="str">
        <f>IF($J182&gt;NORMA!$F$11,"NO CUMPLE","CUMPLE")</f>
        <v>CUMPLE</v>
      </c>
      <c r="U182" s="51" t="str">
        <f>IF($G182&gt;NORMA!$F$12,"NO CUMPLE","CUMPLE")</f>
        <v>CUMPLE</v>
      </c>
      <c r="V182" s="51" t="str">
        <f>IF($H182&gt;SALITRE!$H$967,"NO CUMPLE","CUMPLE")</f>
        <v>NO CUMPLE</v>
      </c>
      <c r="W182" s="51" t="str">
        <f>IF($O182&gt;NORMA!$F$14,"NO CUMPLE","CUMPLE")</f>
        <v>CUMPLE</v>
      </c>
      <c r="X182" s="51" t="str">
        <f>IF(AND($N182&gt;=NORMA!$Q$4, $N182&lt;=NORMA!$R$4),"CUMPLE","NO CUMPLE")</f>
        <v>CUMPLE</v>
      </c>
      <c r="Y182" s="51" t="str">
        <f>IF($I182&gt;NORMA!$F$16,"NO CUMPLE","CUMPLE")</f>
        <v>CUMPLE</v>
      </c>
      <c r="Z182" s="51" t="str">
        <f>IF($M182&lt;NORMA!$E$23,"NO CUMPLE","CUMPLE")</f>
        <v>NO CUMPLE</v>
      </c>
      <c r="AA182" s="51" t="str">
        <f>IF($E182&gt;NORMA!$E$24,"NO CUMPLE","CUMPLE")</f>
        <v>NO CUMPLE</v>
      </c>
      <c r="AB182" s="51" t="str">
        <f>IF($F182&gt;NORMA!$F$25,"NO CUMPLE","CUMPLE")</f>
        <v>NO CUMPLE</v>
      </c>
      <c r="AC182" s="51" t="str">
        <f>IF($K182&gt;NORMA!$E$26,"NO CUMPLE","CUMPLE")</f>
        <v>NO CUMPLE</v>
      </c>
      <c r="AD182" s="51" t="str">
        <f>IF($J182&gt;NORMA!$E$27,"NO CUMPLE","CUMPLE")</f>
        <v>NO CUMPLE</v>
      </c>
      <c r="AE182" s="51" t="str">
        <f>IF($G182&gt;NORMA!$F$28,"NO CUMPLE","CUMPLE")</f>
        <v>NO CUMPLE</v>
      </c>
      <c r="AF182" s="51" t="str">
        <f>IF($H182&gt;NORMA!$E$29,"NO CUMPLE","CUMPLE")</f>
        <v>NO CUMPLE</v>
      </c>
      <c r="AG182" s="51" t="str">
        <f>IF($O182&gt;NORMA!$E$30,"NO CUMPLE","CUMPLE")</f>
        <v>NO CUMPLE</v>
      </c>
      <c r="AH182" s="51" t="str">
        <f>IF(AND($N182&gt;=NORMA!$R$18, $N182&lt;=NORMA!$S$18),"CUMPLE","NO CUMPLE")</f>
        <v>CUMPLE</v>
      </c>
      <c r="AI182" s="51" t="str">
        <f>IF($I182&gt;NORMA!$F$32,"NO CUMPLE","CUMPLE")</f>
        <v>CUMPLE</v>
      </c>
    </row>
    <row r="183" spans="1:35" ht="14.25" customHeight="1" x14ac:dyDescent="0.35">
      <c r="A183" s="146" t="s">
        <v>78</v>
      </c>
      <c r="B183" s="147" t="s">
        <v>79</v>
      </c>
      <c r="C183" s="148">
        <v>40827</v>
      </c>
      <c r="D183" s="149">
        <v>0.52083333333333337</v>
      </c>
      <c r="E183" s="147">
        <v>42.3</v>
      </c>
      <c r="F183" s="147">
        <v>247</v>
      </c>
      <c r="G183" s="147">
        <v>595</v>
      </c>
      <c r="H183" s="147">
        <v>810</v>
      </c>
      <c r="I183" s="147">
        <v>3.14</v>
      </c>
      <c r="J183" s="147">
        <v>2.86</v>
      </c>
      <c r="K183" s="155">
        <v>16.45</v>
      </c>
      <c r="L183" s="159">
        <v>0.153</v>
      </c>
      <c r="M183" s="147">
        <v>6.42</v>
      </c>
      <c r="N183" s="147">
        <v>7.95</v>
      </c>
      <c r="O183" s="153">
        <v>4000000</v>
      </c>
      <c r="P183" s="51" t="str">
        <f>IF($M183&lt;NORMA!$F$7,"NO CUMPLE","CUMPLE")</f>
        <v>CUMPLE</v>
      </c>
      <c r="Q183" s="51" t="str">
        <f>IF($E183&gt;NORMA!$F$8,"NO CUMPLE","CUMPLE")</f>
        <v>CUMPLE</v>
      </c>
      <c r="R183" s="51" t="str">
        <f>IF($F183&gt;NORMA!$F$9,"NO CUMPLE","CUMPLE")</f>
        <v>NO CUMPLE</v>
      </c>
      <c r="S183" s="51" t="str">
        <f>IF($K183&gt;NORMA!$F$10,"NO CUMPLE","CUMPLE")</f>
        <v>CUMPLE</v>
      </c>
      <c r="T183" s="51" t="str">
        <f>IF($J183&gt;NORMA!$F$11,"NO CUMPLE","CUMPLE")</f>
        <v>CUMPLE</v>
      </c>
      <c r="U183" s="51" t="str">
        <f>IF($G183&gt;NORMA!$F$12,"NO CUMPLE","CUMPLE")</f>
        <v>NO CUMPLE</v>
      </c>
      <c r="V183" s="51" t="str">
        <f>IF($H183&gt;SALITRE!$H$967,"NO CUMPLE","CUMPLE")</f>
        <v>NO CUMPLE</v>
      </c>
      <c r="W183" s="51" t="str">
        <f>IF($O183&gt;NORMA!$F$14,"NO CUMPLE","CUMPLE")</f>
        <v>NO CUMPLE</v>
      </c>
      <c r="X183" s="51" t="str">
        <f>IF(AND($N183&gt;=NORMA!$Q$4, $N183&lt;=NORMA!$R$4),"CUMPLE","NO CUMPLE")</f>
        <v>CUMPLE</v>
      </c>
      <c r="Y183" s="51" t="str">
        <f>IF($I183&gt;NORMA!$F$16,"NO CUMPLE","CUMPLE")</f>
        <v>NO CUMPLE</v>
      </c>
      <c r="Z183" s="51" t="str">
        <f>IF($M183&lt;NORMA!$E$23,"NO CUMPLE","CUMPLE")</f>
        <v>NO CUMPLE</v>
      </c>
      <c r="AA183" s="51" t="str">
        <f>IF($E183&gt;NORMA!$E$24,"NO CUMPLE","CUMPLE")</f>
        <v>NO CUMPLE</v>
      </c>
      <c r="AB183" s="51" t="str">
        <f>IF($F183&gt;NORMA!$F$25,"NO CUMPLE","CUMPLE")</f>
        <v>NO CUMPLE</v>
      </c>
      <c r="AC183" s="51" t="str">
        <f>IF($K183&gt;NORMA!$E$26,"NO CUMPLE","CUMPLE")</f>
        <v>NO CUMPLE</v>
      </c>
      <c r="AD183" s="51" t="str">
        <f>IF($J183&gt;NORMA!$E$27,"NO CUMPLE","CUMPLE")</f>
        <v>NO CUMPLE</v>
      </c>
      <c r="AE183" s="51" t="str">
        <f>IF($G183&gt;NORMA!$F$28,"NO CUMPLE","CUMPLE")</f>
        <v>NO CUMPLE</v>
      </c>
      <c r="AF183" s="51" t="str">
        <f>IF($H183&gt;NORMA!$E$29,"NO CUMPLE","CUMPLE")</f>
        <v>NO CUMPLE</v>
      </c>
      <c r="AG183" s="51" t="str">
        <f>IF($O183&gt;NORMA!$E$30,"NO CUMPLE","CUMPLE")</f>
        <v>NO CUMPLE</v>
      </c>
      <c r="AH183" s="51" t="str">
        <f>IF(AND($N183&gt;=NORMA!$R$18, $N183&lt;=NORMA!$S$18),"CUMPLE","NO CUMPLE")</f>
        <v>CUMPLE</v>
      </c>
      <c r="AI183" s="51" t="str">
        <f>IF($I183&gt;NORMA!$F$32,"NO CUMPLE","CUMPLE")</f>
        <v>NO CUMPLE</v>
      </c>
    </row>
    <row r="184" spans="1:35" ht="14.25" customHeight="1" x14ac:dyDescent="0.35">
      <c r="A184" s="146" t="s">
        <v>78</v>
      </c>
      <c r="B184" s="147" t="s">
        <v>79</v>
      </c>
      <c r="C184" s="148">
        <v>40844</v>
      </c>
      <c r="D184" s="149">
        <v>0.66666666666666663</v>
      </c>
      <c r="E184" s="147">
        <v>59.6</v>
      </c>
      <c r="F184" s="147">
        <v>150</v>
      </c>
      <c r="G184" s="147">
        <v>80</v>
      </c>
      <c r="H184" s="147">
        <v>20</v>
      </c>
      <c r="I184" s="147">
        <v>2.61</v>
      </c>
      <c r="J184" s="147">
        <v>1.48</v>
      </c>
      <c r="K184" s="155">
        <v>12.75</v>
      </c>
      <c r="L184" s="159">
        <v>5.1999999999999998E-2</v>
      </c>
      <c r="M184" s="147">
        <v>6.55</v>
      </c>
      <c r="N184" s="147">
        <v>7.74</v>
      </c>
      <c r="O184" s="153">
        <v>7500000</v>
      </c>
      <c r="P184" s="51" t="str">
        <f>IF($M184&lt;NORMA!$F$7,"NO CUMPLE","CUMPLE")</f>
        <v>CUMPLE</v>
      </c>
      <c r="Q184" s="51" t="str">
        <f>IF($E184&gt;NORMA!$F$8,"NO CUMPLE","CUMPLE")</f>
        <v>CUMPLE</v>
      </c>
      <c r="R184" s="51" t="str">
        <f>IF($F184&gt;NORMA!$F$9,"NO CUMPLE","CUMPLE")</f>
        <v>CUMPLE</v>
      </c>
      <c r="S184" s="51" t="str">
        <f>IF($K184&gt;NORMA!$F$10,"NO CUMPLE","CUMPLE")</f>
        <v>CUMPLE</v>
      </c>
      <c r="T184" s="51" t="str">
        <f>IF($J184&gt;NORMA!$F$11,"NO CUMPLE","CUMPLE")</f>
        <v>CUMPLE</v>
      </c>
      <c r="U184" s="51" t="str">
        <f>IF($G184&gt;NORMA!$F$12,"NO CUMPLE","CUMPLE")</f>
        <v>CUMPLE</v>
      </c>
      <c r="V184" s="51" t="str">
        <f>IF($H184&gt;SALITRE!$H$967,"NO CUMPLE","CUMPLE")</f>
        <v>CUMPLE</v>
      </c>
      <c r="W184" s="51" t="str">
        <f>IF($O184&gt;NORMA!$F$14,"NO CUMPLE","CUMPLE")</f>
        <v>NO CUMPLE</v>
      </c>
      <c r="X184" s="51" t="str">
        <f>IF(AND($N184&gt;=NORMA!$Q$4, $N184&lt;=NORMA!$R$4),"CUMPLE","NO CUMPLE")</f>
        <v>CUMPLE</v>
      </c>
      <c r="Y184" s="51" t="str">
        <f>IF($I184&gt;NORMA!$F$16,"NO CUMPLE","CUMPLE")</f>
        <v>CUMPLE</v>
      </c>
      <c r="Z184" s="51" t="str">
        <f>IF($M184&lt;NORMA!$E$23,"NO CUMPLE","CUMPLE")</f>
        <v>NO CUMPLE</v>
      </c>
      <c r="AA184" s="51" t="str">
        <f>IF($E184&gt;NORMA!$E$24,"NO CUMPLE","CUMPLE")</f>
        <v>NO CUMPLE</v>
      </c>
      <c r="AB184" s="51" t="str">
        <f>IF($F184&gt;NORMA!$F$25,"NO CUMPLE","CUMPLE")</f>
        <v>NO CUMPLE</v>
      </c>
      <c r="AC184" s="51" t="str">
        <f>IF($K184&gt;NORMA!$E$26,"NO CUMPLE","CUMPLE")</f>
        <v>NO CUMPLE</v>
      </c>
      <c r="AD184" s="51" t="str">
        <f>IF($J184&gt;NORMA!$E$27,"NO CUMPLE","CUMPLE")</f>
        <v>NO CUMPLE</v>
      </c>
      <c r="AE184" s="51" t="str">
        <f>IF($G184&gt;NORMA!$F$28,"NO CUMPLE","CUMPLE")</f>
        <v>NO CUMPLE</v>
      </c>
      <c r="AF184" s="51" t="str">
        <f>IF($H184&gt;NORMA!$E$29,"NO CUMPLE","CUMPLE")</f>
        <v>NO CUMPLE</v>
      </c>
      <c r="AG184" s="51" t="str">
        <f>IF($O184&gt;NORMA!$E$30,"NO CUMPLE","CUMPLE")</f>
        <v>NO CUMPLE</v>
      </c>
      <c r="AH184" s="51" t="str">
        <f>IF(AND($N184&gt;=NORMA!$R$18, $N184&lt;=NORMA!$S$18),"CUMPLE","NO CUMPLE")</f>
        <v>CUMPLE</v>
      </c>
      <c r="AI184" s="51" t="str">
        <f>IF($I184&gt;NORMA!$F$32,"NO CUMPLE","CUMPLE")</f>
        <v>NO CUMPLE</v>
      </c>
    </row>
    <row r="185" spans="1:35" ht="14.25" customHeight="1" x14ac:dyDescent="0.35">
      <c r="A185" s="146" t="s">
        <v>78</v>
      </c>
      <c r="B185" s="147" t="s">
        <v>79</v>
      </c>
      <c r="C185" s="148">
        <v>40857</v>
      </c>
      <c r="D185" s="149">
        <v>0.625</v>
      </c>
      <c r="E185" s="147">
        <v>11.7</v>
      </c>
      <c r="F185" s="147">
        <v>56.4</v>
      </c>
      <c r="G185" s="147">
        <v>290</v>
      </c>
      <c r="H185" s="147">
        <v>3.6</v>
      </c>
      <c r="I185" s="147">
        <v>0.49</v>
      </c>
      <c r="J185" s="147">
        <v>1.03</v>
      </c>
      <c r="K185" s="155">
        <v>3.76</v>
      </c>
      <c r="L185" s="159">
        <v>0.13100000000000001</v>
      </c>
      <c r="M185" s="147">
        <v>6.94</v>
      </c>
      <c r="N185" s="147">
        <v>7.39</v>
      </c>
      <c r="O185" s="153">
        <v>300000</v>
      </c>
      <c r="P185" s="51" t="str">
        <f>IF($M185&lt;NORMA!$F$7,"NO CUMPLE","CUMPLE")</f>
        <v>CUMPLE</v>
      </c>
      <c r="Q185" s="51" t="str">
        <f>IF($E185&gt;NORMA!$F$8,"NO CUMPLE","CUMPLE")</f>
        <v>CUMPLE</v>
      </c>
      <c r="R185" s="51" t="str">
        <f>IF($F185&gt;NORMA!$F$9,"NO CUMPLE","CUMPLE")</f>
        <v>CUMPLE</v>
      </c>
      <c r="S185" s="51" t="str">
        <f>IF($K185&gt;NORMA!$F$10,"NO CUMPLE","CUMPLE")</f>
        <v>CUMPLE</v>
      </c>
      <c r="T185" s="51" t="str">
        <f>IF($J185&gt;NORMA!$F$11,"NO CUMPLE","CUMPLE")</f>
        <v>CUMPLE</v>
      </c>
      <c r="U185" s="51" t="str">
        <f>IF($G185&gt;NORMA!$F$12,"NO CUMPLE","CUMPLE")</f>
        <v>NO CUMPLE</v>
      </c>
      <c r="V185" s="51" t="str">
        <f>IF($H185&gt;SALITRE!$H$967,"NO CUMPLE","CUMPLE")</f>
        <v>CUMPLE</v>
      </c>
      <c r="W185" s="51" t="str">
        <f>IF($O185&gt;NORMA!$F$14,"NO CUMPLE","CUMPLE")</f>
        <v>CUMPLE</v>
      </c>
      <c r="X185" s="51" t="str">
        <f>IF(AND($N185&gt;=NORMA!$Q$4, $N185&lt;=NORMA!$R$4),"CUMPLE","NO CUMPLE")</f>
        <v>CUMPLE</v>
      </c>
      <c r="Y185" s="51" t="str">
        <f>IF($I185&gt;NORMA!$F$16,"NO CUMPLE","CUMPLE")</f>
        <v>CUMPLE</v>
      </c>
      <c r="Z185" s="51" t="str">
        <f>IF($M185&lt;NORMA!$E$23,"NO CUMPLE","CUMPLE")</f>
        <v>NO CUMPLE</v>
      </c>
      <c r="AA185" s="51" t="str">
        <f>IF($E185&gt;NORMA!$E$24,"NO CUMPLE","CUMPLE")</f>
        <v>NO CUMPLE</v>
      </c>
      <c r="AB185" s="51" t="str">
        <f>IF($F185&gt;NORMA!$F$25,"NO CUMPLE","CUMPLE")</f>
        <v>NO CUMPLE</v>
      </c>
      <c r="AC185" s="51" t="str">
        <f>IF($K185&gt;NORMA!$E$26,"NO CUMPLE","CUMPLE")</f>
        <v>NO CUMPLE</v>
      </c>
      <c r="AD185" s="51" t="str">
        <f>IF($J185&gt;NORMA!$E$27,"NO CUMPLE","CUMPLE")</f>
        <v>NO CUMPLE</v>
      </c>
      <c r="AE185" s="51" t="str">
        <f>IF($G185&gt;NORMA!$F$28,"NO CUMPLE","CUMPLE")</f>
        <v>NO CUMPLE</v>
      </c>
      <c r="AF185" s="51" t="str">
        <f>IF($H185&gt;NORMA!$E$29,"NO CUMPLE","CUMPLE")</f>
        <v>CUMPLE</v>
      </c>
      <c r="AG185" s="51" t="str">
        <f>IF($O185&gt;NORMA!$E$30,"NO CUMPLE","CUMPLE")</f>
        <v>NO CUMPLE</v>
      </c>
      <c r="AH185" s="51" t="str">
        <f>IF(AND($N185&gt;=NORMA!$R$18, $N185&lt;=NORMA!$S$18),"CUMPLE","NO CUMPLE")</f>
        <v>CUMPLE</v>
      </c>
      <c r="AI185" s="51" t="str">
        <f>IF($I185&gt;NORMA!$F$32,"NO CUMPLE","CUMPLE")</f>
        <v>CUMPLE</v>
      </c>
    </row>
    <row r="186" spans="1:35" ht="14.25" customHeight="1" x14ac:dyDescent="0.35">
      <c r="A186" s="146" t="s">
        <v>78</v>
      </c>
      <c r="B186" s="147" t="s">
        <v>79</v>
      </c>
      <c r="C186" s="148">
        <v>40871</v>
      </c>
      <c r="D186" s="149">
        <v>0.27083333333333331</v>
      </c>
      <c r="E186" s="150">
        <v>1</v>
      </c>
      <c r="F186" s="147">
        <v>8.1</v>
      </c>
      <c r="G186" s="147">
        <v>6</v>
      </c>
      <c r="H186" s="150">
        <v>3.6</v>
      </c>
      <c r="I186" s="147">
        <v>0.09</v>
      </c>
      <c r="J186" s="147">
        <v>0.14000000000000001</v>
      </c>
      <c r="K186" s="155">
        <v>1.46</v>
      </c>
      <c r="L186" s="159">
        <v>8.1000000000000003E-2</v>
      </c>
      <c r="M186" s="147">
        <v>7.59</v>
      </c>
      <c r="N186" s="147">
        <v>7.39</v>
      </c>
      <c r="O186" s="153">
        <v>4300</v>
      </c>
      <c r="P186" s="51" t="str">
        <f>IF($M186&lt;NORMA!$F$7,"NO CUMPLE","CUMPLE")</f>
        <v>CUMPLE</v>
      </c>
      <c r="Q186" s="51" t="str">
        <f>IF($E186&gt;NORMA!$F$8,"NO CUMPLE","CUMPLE")</f>
        <v>CUMPLE</v>
      </c>
      <c r="R186" s="51" t="str">
        <f>IF($F186&gt;NORMA!$F$9,"NO CUMPLE","CUMPLE")</f>
        <v>CUMPLE</v>
      </c>
      <c r="S186" s="51" t="str">
        <f>IF($K186&gt;NORMA!$F$10,"NO CUMPLE","CUMPLE")</f>
        <v>CUMPLE</v>
      </c>
      <c r="T186" s="51" t="str">
        <f>IF($J186&gt;NORMA!$F$11,"NO CUMPLE","CUMPLE")</f>
        <v>CUMPLE</v>
      </c>
      <c r="U186" s="51" t="str">
        <f>IF($G186&gt;NORMA!$F$12,"NO CUMPLE","CUMPLE")</f>
        <v>CUMPLE</v>
      </c>
      <c r="V186" s="51" t="str">
        <f>IF($H186&gt;SALITRE!$H$967,"NO CUMPLE","CUMPLE")</f>
        <v>CUMPLE</v>
      </c>
      <c r="W186" s="51" t="str">
        <f>IF($O186&gt;NORMA!$F$14,"NO CUMPLE","CUMPLE")</f>
        <v>CUMPLE</v>
      </c>
      <c r="X186" s="51" t="str">
        <f>IF(AND($N186&gt;=NORMA!$Q$4, $N186&lt;=NORMA!$R$4),"CUMPLE","NO CUMPLE")</f>
        <v>CUMPLE</v>
      </c>
      <c r="Y186" s="51" t="str">
        <f>IF($I186&gt;NORMA!$F$16,"NO CUMPLE","CUMPLE")</f>
        <v>CUMPLE</v>
      </c>
      <c r="Z186" s="51" t="str">
        <f>IF($M186&lt;NORMA!$E$23,"NO CUMPLE","CUMPLE")</f>
        <v>CUMPLE</v>
      </c>
      <c r="AA186" s="51" t="str">
        <f>IF($E186&gt;NORMA!$E$24,"NO CUMPLE","CUMPLE")</f>
        <v>CUMPLE</v>
      </c>
      <c r="AB186" s="51" t="str">
        <f>IF($F186&gt;NORMA!$F$25,"NO CUMPLE","CUMPLE")</f>
        <v>CUMPLE</v>
      </c>
      <c r="AC186" s="51" t="str">
        <f>IF($K186&gt;NORMA!$E$26,"NO CUMPLE","CUMPLE")</f>
        <v>CUMPLE</v>
      </c>
      <c r="AD186" s="51" t="str">
        <f>IF($J186&gt;NORMA!$E$27,"NO CUMPLE","CUMPLE")</f>
        <v>CUMPLE</v>
      </c>
      <c r="AE186" s="51" t="str">
        <f>IF($G186&gt;NORMA!$F$28,"NO CUMPLE","CUMPLE")</f>
        <v>CUMPLE</v>
      </c>
      <c r="AF186" s="51" t="str">
        <f>IF($H186&gt;NORMA!$E$29,"NO CUMPLE","CUMPLE")</f>
        <v>CUMPLE</v>
      </c>
      <c r="AG186" s="51" t="str">
        <f>IF($O186&gt;NORMA!$E$30,"NO CUMPLE","CUMPLE")</f>
        <v>CUMPLE</v>
      </c>
      <c r="AH186" s="51" t="str">
        <f>IF(AND($N186&gt;=NORMA!$R$18, $N186&lt;=NORMA!$S$18),"CUMPLE","NO CUMPLE")</f>
        <v>CUMPLE</v>
      </c>
      <c r="AI186" s="51" t="str">
        <f>IF($I186&gt;NORMA!$F$32,"NO CUMPLE","CUMPLE")</f>
        <v>CUMPLE</v>
      </c>
    </row>
    <row r="187" spans="1:35" ht="14.25" customHeight="1" x14ac:dyDescent="0.35">
      <c r="A187" s="146" t="s">
        <v>78</v>
      </c>
      <c r="B187" s="147" t="s">
        <v>79</v>
      </c>
      <c r="C187" s="148">
        <v>40884</v>
      </c>
      <c r="D187" s="149">
        <v>0.39583333333333331</v>
      </c>
      <c r="E187" s="147">
        <v>13.1</v>
      </c>
      <c r="F187" s="147">
        <v>33.200000000000003</v>
      </c>
      <c r="G187" s="147">
        <v>27</v>
      </c>
      <c r="H187" s="150">
        <v>3.6</v>
      </c>
      <c r="I187" s="147">
        <v>0.74</v>
      </c>
      <c r="J187" s="147">
        <v>0.5</v>
      </c>
      <c r="K187" s="155">
        <v>4.99</v>
      </c>
      <c r="L187" s="159">
        <v>2.8000000000000001E-2</v>
      </c>
      <c r="M187" s="147">
        <v>7.28</v>
      </c>
      <c r="N187" s="147">
        <v>7.45</v>
      </c>
      <c r="O187" s="153">
        <v>430000</v>
      </c>
      <c r="P187" s="51" t="str">
        <f>IF($M187&lt;NORMA!$F$7,"NO CUMPLE","CUMPLE")</f>
        <v>CUMPLE</v>
      </c>
      <c r="Q187" s="51" t="str">
        <f>IF($E187&gt;NORMA!$F$8,"NO CUMPLE","CUMPLE")</f>
        <v>CUMPLE</v>
      </c>
      <c r="R187" s="51" t="str">
        <f>IF($F187&gt;NORMA!$F$9,"NO CUMPLE","CUMPLE")</f>
        <v>CUMPLE</v>
      </c>
      <c r="S187" s="51" t="str">
        <f>IF($K187&gt;NORMA!$F$10,"NO CUMPLE","CUMPLE")</f>
        <v>CUMPLE</v>
      </c>
      <c r="T187" s="51" t="str">
        <f>IF($J187&gt;NORMA!$F$11,"NO CUMPLE","CUMPLE")</f>
        <v>CUMPLE</v>
      </c>
      <c r="U187" s="51" t="str">
        <f>IF($G187&gt;NORMA!$F$12,"NO CUMPLE","CUMPLE")</f>
        <v>CUMPLE</v>
      </c>
      <c r="V187" s="51" t="str">
        <f>IF($H187&gt;SALITRE!$H$967,"NO CUMPLE","CUMPLE")</f>
        <v>CUMPLE</v>
      </c>
      <c r="W187" s="51" t="str">
        <f>IF($O187&gt;NORMA!$F$14,"NO CUMPLE","CUMPLE")</f>
        <v>CUMPLE</v>
      </c>
      <c r="X187" s="51" t="str">
        <f>IF(AND($N187&gt;=NORMA!$Q$4, $N187&lt;=NORMA!$R$4),"CUMPLE","NO CUMPLE")</f>
        <v>CUMPLE</v>
      </c>
      <c r="Y187" s="51" t="str">
        <f>IF($I187&gt;NORMA!$F$16,"NO CUMPLE","CUMPLE")</f>
        <v>CUMPLE</v>
      </c>
      <c r="Z187" s="51" t="str">
        <f>IF($M187&lt;NORMA!$E$23,"NO CUMPLE","CUMPLE")</f>
        <v>CUMPLE</v>
      </c>
      <c r="AA187" s="51" t="str">
        <f>IF($E187&gt;NORMA!$E$24,"NO CUMPLE","CUMPLE")</f>
        <v>NO CUMPLE</v>
      </c>
      <c r="AB187" s="51" t="str">
        <f>IF($F187&gt;NORMA!$F$25,"NO CUMPLE","CUMPLE")</f>
        <v>NO CUMPLE</v>
      </c>
      <c r="AC187" s="51" t="str">
        <f>IF($K187&gt;NORMA!$E$26,"NO CUMPLE","CUMPLE")</f>
        <v>NO CUMPLE</v>
      </c>
      <c r="AD187" s="51" t="str">
        <f>IF($J187&gt;NORMA!$E$27,"NO CUMPLE","CUMPLE")</f>
        <v>NO CUMPLE</v>
      </c>
      <c r="AE187" s="51" t="str">
        <f>IF($G187&gt;NORMA!$F$28,"NO CUMPLE","CUMPLE")</f>
        <v>NO CUMPLE</v>
      </c>
      <c r="AF187" s="51" t="str">
        <f>IF($H187&gt;NORMA!$E$29,"NO CUMPLE","CUMPLE")</f>
        <v>CUMPLE</v>
      </c>
      <c r="AG187" s="51" t="str">
        <f>IF($O187&gt;NORMA!$E$30,"NO CUMPLE","CUMPLE")</f>
        <v>NO CUMPLE</v>
      </c>
      <c r="AH187" s="51" t="str">
        <f>IF(AND($N187&gt;=NORMA!$R$18, $N187&lt;=NORMA!$S$18),"CUMPLE","NO CUMPLE")</f>
        <v>CUMPLE</v>
      </c>
      <c r="AI187" s="51" t="str">
        <f>IF($I187&gt;NORMA!$F$32,"NO CUMPLE","CUMPLE")</f>
        <v>CUMPLE</v>
      </c>
    </row>
    <row r="188" spans="1:35" ht="14.25" customHeight="1" x14ac:dyDescent="0.35">
      <c r="A188" s="146" t="s">
        <v>80</v>
      </c>
      <c r="B188" s="147" t="s">
        <v>79</v>
      </c>
      <c r="C188" s="148">
        <v>40696</v>
      </c>
      <c r="D188" s="149">
        <v>0.29166666666666669</v>
      </c>
      <c r="E188" s="147">
        <v>35.5</v>
      </c>
      <c r="F188" s="147">
        <v>64.599999999999994</v>
      </c>
      <c r="G188" s="147">
        <v>497</v>
      </c>
      <c r="H188" s="147">
        <v>16</v>
      </c>
      <c r="I188" s="147">
        <v>3.56</v>
      </c>
      <c r="J188" s="147">
        <v>2.64</v>
      </c>
      <c r="K188" s="155">
        <v>14.41</v>
      </c>
      <c r="L188" s="159">
        <v>0.39900000000000002</v>
      </c>
      <c r="M188" s="147">
        <v>0.72</v>
      </c>
      <c r="N188" s="147">
        <v>8.1199999999999992</v>
      </c>
      <c r="O188" s="153">
        <v>24000000</v>
      </c>
      <c r="P188" s="51" t="str">
        <f>IF($M188&lt;NORMA!$F$7,"NO CUMPLE","CUMPLE")</f>
        <v>NO CUMPLE</v>
      </c>
      <c r="Q188" s="51" t="str">
        <f>IF($E188&gt;NORMA!$F$8,"NO CUMPLE","CUMPLE")</f>
        <v>CUMPLE</v>
      </c>
      <c r="R188" s="51" t="str">
        <f>IF($F188&gt;NORMA!$F$9,"NO CUMPLE","CUMPLE")</f>
        <v>CUMPLE</v>
      </c>
      <c r="S188" s="51" t="str">
        <f>IF($K188&gt;NORMA!$F$10,"NO CUMPLE","CUMPLE")</f>
        <v>CUMPLE</v>
      </c>
      <c r="T188" s="51" t="str">
        <f>IF($J188&gt;NORMA!$F$11,"NO CUMPLE","CUMPLE")</f>
        <v>CUMPLE</v>
      </c>
      <c r="U188" s="51" t="str">
        <f>IF($G188&gt;NORMA!$F$12,"NO CUMPLE","CUMPLE")</f>
        <v>NO CUMPLE</v>
      </c>
      <c r="V188" s="51" t="str">
        <f>IF($H188&gt;SALITRE!$H$967,"NO CUMPLE","CUMPLE")</f>
        <v>CUMPLE</v>
      </c>
      <c r="W188" s="51" t="str">
        <f>IF($O188&gt;NORMA!$F$14,"NO CUMPLE","CUMPLE")</f>
        <v>NO CUMPLE</v>
      </c>
      <c r="X188" s="51" t="str">
        <f>IF(AND($N188&gt;=NORMA!$Q$4, $N188&lt;=NORMA!$R$4),"CUMPLE","NO CUMPLE")</f>
        <v>CUMPLE</v>
      </c>
      <c r="Y188" s="51" t="str">
        <f>IF($I188&gt;NORMA!$F$16,"NO CUMPLE","CUMPLE")</f>
        <v>NO CUMPLE</v>
      </c>
      <c r="Z188" s="51" t="str">
        <f>IF($M188&lt;NORMA!$E$23,"NO CUMPLE","CUMPLE")</f>
        <v>NO CUMPLE</v>
      </c>
      <c r="AA188" s="51" t="str">
        <f>IF($E188&gt;NORMA!$E$24,"NO CUMPLE","CUMPLE")</f>
        <v>NO CUMPLE</v>
      </c>
      <c r="AB188" s="51" t="str">
        <f>IF($F188&gt;NORMA!$F$25,"NO CUMPLE","CUMPLE")</f>
        <v>NO CUMPLE</v>
      </c>
      <c r="AC188" s="51" t="str">
        <f>IF($K188&gt;NORMA!$E$26,"NO CUMPLE","CUMPLE")</f>
        <v>NO CUMPLE</v>
      </c>
      <c r="AD188" s="51" t="str">
        <f>IF($J188&gt;NORMA!$E$27,"NO CUMPLE","CUMPLE")</f>
        <v>NO CUMPLE</v>
      </c>
      <c r="AE188" s="51" t="str">
        <f>IF($G188&gt;NORMA!$F$28,"NO CUMPLE","CUMPLE")</f>
        <v>NO CUMPLE</v>
      </c>
      <c r="AF188" s="51" t="str">
        <f>IF($H188&gt;NORMA!$E$29,"NO CUMPLE","CUMPLE")</f>
        <v>NO CUMPLE</v>
      </c>
      <c r="AG188" s="51" t="str">
        <f>IF($O188&gt;NORMA!$E$30,"NO CUMPLE","CUMPLE")</f>
        <v>NO CUMPLE</v>
      </c>
      <c r="AH188" s="51" t="str">
        <f>IF(AND($N188&gt;=NORMA!$R$18, $N188&lt;=NORMA!$S$18),"CUMPLE","NO CUMPLE")</f>
        <v>CUMPLE</v>
      </c>
      <c r="AI188" s="51" t="str">
        <f>IF($I188&gt;NORMA!$F$32,"NO CUMPLE","CUMPLE")</f>
        <v>NO CUMPLE</v>
      </c>
    </row>
    <row r="189" spans="1:35" ht="14.25" customHeight="1" x14ac:dyDescent="0.35">
      <c r="A189" s="146" t="s">
        <v>80</v>
      </c>
      <c r="B189" s="147" t="s">
        <v>79</v>
      </c>
      <c r="C189" s="148">
        <v>40710</v>
      </c>
      <c r="D189" s="149">
        <v>0.52083333333333337</v>
      </c>
      <c r="E189" s="147">
        <v>172</v>
      </c>
      <c r="F189" s="147">
        <v>385</v>
      </c>
      <c r="G189" s="147">
        <v>180</v>
      </c>
      <c r="H189" s="147">
        <v>38</v>
      </c>
      <c r="I189" s="147">
        <v>7.16</v>
      </c>
      <c r="J189" s="147">
        <v>4.66</v>
      </c>
      <c r="K189" s="155">
        <v>44.2</v>
      </c>
      <c r="L189" s="159">
        <v>0.27700000000000002</v>
      </c>
      <c r="M189" s="147">
        <v>1.35</v>
      </c>
      <c r="N189" s="147">
        <v>8.24</v>
      </c>
      <c r="O189" s="153">
        <v>46000000</v>
      </c>
      <c r="P189" s="51" t="str">
        <f>IF($M189&lt;NORMA!$F$7,"NO CUMPLE","CUMPLE")</f>
        <v>NO CUMPLE</v>
      </c>
      <c r="Q189" s="51" t="str">
        <f>IF($E189&gt;NORMA!$F$8,"NO CUMPLE","CUMPLE")</f>
        <v>NO CUMPLE</v>
      </c>
      <c r="R189" s="51" t="str">
        <f>IF($F189&gt;NORMA!$F$9,"NO CUMPLE","CUMPLE")</f>
        <v>NO CUMPLE</v>
      </c>
      <c r="S189" s="51" t="str">
        <f>IF($K189&gt;NORMA!$F$10,"NO CUMPLE","CUMPLE")</f>
        <v>NO CUMPLE</v>
      </c>
      <c r="T189" s="51" t="str">
        <f>IF($J189&gt;NORMA!$F$11,"NO CUMPLE","CUMPLE")</f>
        <v>CUMPLE</v>
      </c>
      <c r="U189" s="51" t="str">
        <f>IF($G189&gt;NORMA!$F$12,"NO CUMPLE","CUMPLE")</f>
        <v>NO CUMPLE</v>
      </c>
      <c r="V189" s="51" t="str">
        <f>IF($H189&gt;SALITRE!$H$967,"NO CUMPLE","CUMPLE")</f>
        <v>NO CUMPLE</v>
      </c>
      <c r="W189" s="51" t="str">
        <f>IF($O189&gt;NORMA!$F$14,"NO CUMPLE","CUMPLE")</f>
        <v>NO CUMPLE</v>
      </c>
      <c r="X189" s="51" t="str">
        <f>IF(AND($N189&gt;=NORMA!$Q$4, $N189&lt;=NORMA!$R$4),"CUMPLE","NO CUMPLE")</f>
        <v>CUMPLE</v>
      </c>
      <c r="Y189" s="51" t="str">
        <f>IF($I189&gt;NORMA!$F$16,"NO CUMPLE","CUMPLE")</f>
        <v>NO CUMPLE</v>
      </c>
      <c r="Z189" s="51" t="str">
        <f>IF($M189&lt;NORMA!$E$23,"NO CUMPLE","CUMPLE")</f>
        <v>NO CUMPLE</v>
      </c>
      <c r="AA189" s="51" t="str">
        <f>IF($E189&gt;NORMA!$E$24,"NO CUMPLE","CUMPLE")</f>
        <v>NO CUMPLE</v>
      </c>
      <c r="AB189" s="51" t="str">
        <f>IF($F189&gt;NORMA!$F$25,"NO CUMPLE","CUMPLE")</f>
        <v>NO CUMPLE</v>
      </c>
      <c r="AC189" s="51" t="str">
        <f>IF($K189&gt;NORMA!$E$26,"NO CUMPLE","CUMPLE")</f>
        <v>NO CUMPLE</v>
      </c>
      <c r="AD189" s="51" t="str">
        <f>IF($J189&gt;NORMA!$E$27,"NO CUMPLE","CUMPLE")</f>
        <v>NO CUMPLE</v>
      </c>
      <c r="AE189" s="51" t="str">
        <f>IF($G189&gt;NORMA!$F$28,"NO CUMPLE","CUMPLE")</f>
        <v>NO CUMPLE</v>
      </c>
      <c r="AF189" s="51" t="str">
        <f>IF($H189&gt;NORMA!$E$29,"NO CUMPLE","CUMPLE")</f>
        <v>NO CUMPLE</v>
      </c>
      <c r="AG189" s="51" t="str">
        <f>IF($O189&gt;NORMA!$E$30,"NO CUMPLE","CUMPLE")</f>
        <v>NO CUMPLE</v>
      </c>
      <c r="AH189" s="51" t="str">
        <f>IF(AND($N189&gt;=NORMA!$R$18, $N189&lt;=NORMA!$S$18),"CUMPLE","NO CUMPLE")</f>
        <v>CUMPLE</v>
      </c>
      <c r="AI189" s="51" t="str">
        <f>IF($I189&gt;NORMA!$F$32,"NO CUMPLE","CUMPLE")</f>
        <v>NO CUMPLE</v>
      </c>
    </row>
    <row r="190" spans="1:35" ht="14.25" customHeight="1" x14ac:dyDescent="0.35">
      <c r="A190" s="146" t="s">
        <v>80</v>
      </c>
      <c r="B190" s="147" t="s">
        <v>79</v>
      </c>
      <c r="C190" s="148">
        <v>40723</v>
      </c>
      <c r="D190" s="149">
        <v>0.41666666666666669</v>
      </c>
      <c r="E190" s="147">
        <v>151</v>
      </c>
      <c r="F190" s="147">
        <v>465</v>
      </c>
      <c r="G190" s="147">
        <v>214</v>
      </c>
      <c r="H190" s="147">
        <v>67</v>
      </c>
      <c r="I190" s="147">
        <v>8.9</v>
      </c>
      <c r="J190" s="147">
        <v>6.11</v>
      </c>
      <c r="K190" s="155">
        <v>47.6</v>
      </c>
      <c r="L190" s="159">
        <v>0.29199999999999998</v>
      </c>
      <c r="M190" s="147">
        <v>1.22</v>
      </c>
      <c r="N190" s="147">
        <v>8.44</v>
      </c>
      <c r="O190" s="153">
        <v>23000000</v>
      </c>
      <c r="P190" s="51" t="str">
        <f>IF($M190&lt;NORMA!$F$7,"NO CUMPLE","CUMPLE")</f>
        <v>NO CUMPLE</v>
      </c>
      <c r="Q190" s="51" t="str">
        <f>IF($E190&gt;NORMA!$F$8,"NO CUMPLE","CUMPLE")</f>
        <v>NO CUMPLE</v>
      </c>
      <c r="R190" s="51" t="str">
        <f>IF($F190&gt;NORMA!$F$9,"NO CUMPLE","CUMPLE")</f>
        <v>NO CUMPLE</v>
      </c>
      <c r="S190" s="51" t="str">
        <f>IF($K190&gt;NORMA!$F$10,"NO CUMPLE","CUMPLE")</f>
        <v>NO CUMPLE</v>
      </c>
      <c r="T190" s="51" t="str">
        <f>IF($J190&gt;NORMA!$F$11,"NO CUMPLE","CUMPLE")</f>
        <v>NO CUMPLE</v>
      </c>
      <c r="U190" s="51" t="str">
        <f>IF($G190&gt;NORMA!$F$12,"NO CUMPLE","CUMPLE")</f>
        <v>NO CUMPLE</v>
      </c>
      <c r="V190" s="51" t="str">
        <f>IF($H190&gt;SALITRE!$H$967,"NO CUMPLE","CUMPLE")</f>
        <v>NO CUMPLE</v>
      </c>
      <c r="W190" s="51" t="str">
        <f>IF($O190&gt;NORMA!$F$14,"NO CUMPLE","CUMPLE")</f>
        <v>NO CUMPLE</v>
      </c>
      <c r="X190" s="51" t="str">
        <f>IF(AND($N190&gt;=NORMA!$Q$4, $N190&lt;=NORMA!$R$4),"CUMPLE","NO CUMPLE")</f>
        <v>CUMPLE</v>
      </c>
      <c r="Y190" s="51" t="str">
        <f>IF($I190&gt;NORMA!$F$16,"NO CUMPLE","CUMPLE")</f>
        <v>NO CUMPLE</v>
      </c>
      <c r="Z190" s="51" t="str">
        <f>IF($M190&lt;NORMA!$E$23,"NO CUMPLE","CUMPLE")</f>
        <v>NO CUMPLE</v>
      </c>
      <c r="AA190" s="51" t="str">
        <f>IF($E190&gt;NORMA!$E$24,"NO CUMPLE","CUMPLE")</f>
        <v>NO CUMPLE</v>
      </c>
      <c r="AB190" s="51" t="str">
        <f>IF($F190&gt;NORMA!$F$25,"NO CUMPLE","CUMPLE")</f>
        <v>NO CUMPLE</v>
      </c>
      <c r="AC190" s="51" t="str">
        <f>IF($K190&gt;NORMA!$E$26,"NO CUMPLE","CUMPLE")</f>
        <v>NO CUMPLE</v>
      </c>
      <c r="AD190" s="51" t="str">
        <f>IF($J190&gt;NORMA!$E$27,"NO CUMPLE","CUMPLE")</f>
        <v>NO CUMPLE</v>
      </c>
      <c r="AE190" s="51" t="str">
        <f>IF($G190&gt;NORMA!$F$28,"NO CUMPLE","CUMPLE")</f>
        <v>NO CUMPLE</v>
      </c>
      <c r="AF190" s="51" t="str">
        <f>IF($H190&gt;NORMA!$E$29,"NO CUMPLE","CUMPLE")</f>
        <v>NO CUMPLE</v>
      </c>
      <c r="AG190" s="51" t="str">
        <f>IF($O190&gt;NORMA!$E$30,"NO CUMPLE","CUMPLE")</f>
        <v>NO CUMPLE</v>
      </c>
      <c r="AH190" s="51" t="str">
        <f>IF(AND($N190&gt;=NORMA!$R$18, $N190&lt;=NORMA!$S$18),"CUMPLE","NO CUMPLE")</f>
        <v>CUMPLE</v>
      </c>
      <c r="AI190" s="51" t="str">
        <f>IF($I190&gt;NORMA!$F$32,"NO CUMPLE","CUMPLE")</f>
        <v>NO CUMPLE</v>
      </c>
    </row>
    <row r="191" spans="1:35" ht="14.25" customHeight="1" x14ac:dyDescent="0.35">
      <c r="A191" s="146" t="s">
        <v>80</v>
      </c>
      <c r="B191" s="147" t="s">
        <v>79</v>
      </c>
      <c r="C191" s="148">
        <v>40740</v>
      </c>
      <c r="D191" s="149">
        <v>0.35416666666666669</v>
      </c>
      <c r="E191" s="147">
        <v>100</v>
      </c>
      <c r="F191" s="147">
        <v>299</v>
      </c>
      <c r="G191" s="147">
        <v>150</v>
      </c>
      <c r="H191" s="147">
        <v>45</v>
      </c>
      <c r="I191" s="147">
        <v>6.64</v>
      </c>
      <c r="J191" s="147">
        <v>3.36</v>
      </c>
      <c r="K191" s="161">
        <v>28</v>
      </c>
      <c r="L191" s="159">
        <v>0.33200000000000002</v>
      </c>
      <c r="M191" s="147">
        <v>5.3</v>
      </c>
      <c r="N191" s="147">
        <v>8.26</v>
      </c>
      <c r="O191" s="153">
        <v>75000000</v>
      </c>
      <c r="P191" s="51" t="str">
        <f>IF($M191&lt;NORMA!$F$7,"NO CUMPLE","CUMPLE")</f>
        <v>CUMPLE</v>
      </c>
      <c r="Q191" s="51" t="str">
        <f>IF($E191&gt;NORMA!$F$8,"NO CUMPLE","CUMPLE")</f>
        <v>NO CUMPLE</v>
      </c>
      <c r="R191" s="51" t="str">
        <f>IF($F191&gt;NORMA!$F$9,"NO CUMPLE","CUMPLE")</f>
        <v>NO CUMPLE</v>
      </c>
      <c r="S191" s="51" t="str">
        <f>IF($K191&gt;NORMA!$F$10,"NO CUMPLE","CUMPLE")</f>
        <v>NO CUMPLE</v>
      </c>
      <c r="T191" s="51" t="str">
        <f>IF($J191&gt;NORMA!$F$11,"NO CUMPLE","CUMPLE")</f>
        <v>CUMPLE</v>
      </c>
      <c r="U191" s="51" t="str">
        <f>IF($G191&gt;NORMA!$F$12,"NO CUMPLE","CUMPLE")</f>
        <v>NO CUMPLE</v>
      </c>
      <c r="V191" s="51" t="str">
        <f>IF($H191&gt;SALITRE!$H$967,"NO CUMPLE","CUMPLE")</f>
        <v>NO CUMPLE</v>
      </c>
      <c r="W191" s="51" t="str">
        <f>IF($O191&gt;NORMA!$F$14,"NO CUMPLE","CUMPLE")</f>
        <v>NO CUMPLE</v>
      </c>
      <c r="X191" s="51" t="str">
        <f>IF(AND($N191&gt;=NORMA!$Q$4, $N191&lt;=NORMA!$R$4),"CUMPLE","NO CUMPLE")</f>
        <v>CUMPLE</v>
      </c>
      <c r="Y191" s="51" t="str">
        <f>IF($I191&gt;NORMA!$F$16,"NO CUMPLE","CUMPLE")</f>
        <v>NO CUMPLE</v>
      </c>
      <c r="Z191" s="51" t="str">
        <f>IF($M191&lt;NORMA!$E$23,"NO CUMPLE","CUMPLE")</f>
        <v>NO CUMPLE</v>
      </c>
      <c r="AA191" s="51" t="str">
        <f>IF($E191&gt;NORMA!$E$24,"NO CUMPLE","CUMPLE")</f>
        <v>NO CUMPLE</v>
      </c>
      <c r="AB191" s="51" t="str">
        <f>IF($F191&gt;NORMA!$F$25,"NO CUMPLE","CUMPLE")</f>
        <v>NO CUMPLE</v>
      </c>
      <c r="AC191" s="51" t="str">
        <f>IF($K191&gt;NORMA!$E$26,"NO CUMPLE","CUMPLE")</f>
        <v>NO CUMPLE</v>
      </c>
      <c r="AD191" s="51" t="str">
        <f>IF($J191&gt;NORMA!$E$27,"NO CUMPLE","CUMPLE")</f>
        <v>NO CUMPLE</v>
      </c>
      <c r="AE191" s="51" t="str">
        <f>IF($G191&gt;NORMA!$F$28,"NO CUMPLE","CUMPLE")</f>
        <v>NO CUMPLE</v>
      </c>
      <c r="AF191" s="51" t="str">
        <f>IF($H191&gt;NORMA!$E$29,"NO CUMPLE","CUMPLE")</f>
        <v>NO CUMPLE</v>
      </c>
      <c r="AG191" s="51" t="str">
        <f>IF($O191&gt;NORMA!$E$30,"NO CUMPLE","CUMPLE")</f>
        <v>NO CUMPLE</v>
      </c>
      <c r="AH191" s="51" t="str">
        <f>IF(AND($N191&gt;=NORMA!$R$18, $N191&lt;=NORMA!$S$18),"CUMPLE","NO CUMPLE")</f>
        <v>CUMPLE</v>
      </c>
      <c r="AI191" s="51" t="str">
        <f>IF($I191&gt;NORMA!$F$32,"NO CUMPLE","CUMPLE")</f>
        <v>NO CUMPLE</v>
      </c>
    </row>
    <row r="192" spans="1:35" ht="14.25" customHeight="1" x14ac:dyDescent="0.35">
      <c r="A192" s="146" t="s">
        <v>80</v>
      </c>
      <c r="B192" s="147" t="s">
        <v>79</v>
      </c>
      <c r="C192" s="148">
        <v>40752</v>
      </c>
      <c r="D192" s="149">
        <v>0.54166666666666663</v>
      </c>
      <c r="E192" s="147">
        <v>161</v>
      </c>
      <c r="F192" s="147">
        <v>478</v>
      </c>
      <c r="G192" s="147">
        <v>336</v>
      </c>
      <c r="H192" s="147">
        <v>60</v>
      </c>
      <c r="I192" s="147">
        <v>4.22</v>
      </c>
      <c r="J192" s="147">
        <v>6.46</v>
      </c>
      <c r="K192" s="161">
        <v>51.3</v>
      </c>
      <c r="L192" s="159">
        <v>0.24099999999999999</v>
      </c>
      <c r="M192" s="147">
        <v>2.17</v>
      </c>
      <c r="N192" s="147">
        <v>8.84</v>
      </c>
      <c r="O192" s="153">
        <v>24000000</v>
      </c>
      <c r="P192" s="51" t="str">
        <f>IF($M192&lt;NORMA!$F$7,"NO CUMPLE","CUMPLE")</f>
        <v>CUMPLE</v>
      </c>
      <c r="Q192" s="51" t="str">
        <f>IF($E192&gt;NORMA!$F$8,"NO CUMPLE","CUMPLE")</f>
        <v>NO CUMPLE</v>
      </c>
      <c r="R192" s="51" t="str">
        <f>IF($F192&gt;NORMA!$F$9,"NO CUMPLE","CUMPLE")</f>
        <v>NO CUMPLE</v>
      </c>
      <c r="S192" s="51" t="str">
        <f>IF($K192&gt;NORMA!$F$10,"NO CUMPLE","CUMPLE")</f>
        <v>NO CUMPLE</v>
      </c>
      <c r="T192" s="51" t="str">
        <f>IF($J192&gt;NORMA!$F$11,"NO CUMPLE","CUMPLE")</f>
        <v>NO CUMPLE</v>
      </c>
      <c r="U192" s="51" t="str">
        <f>IF($G192&gt;NORMA!$F$12,"NO CUMPLE","CUMPLE")</f>
        <v>NO CUMPLE</v>
      </c>
      <c r="V192" s="51" t="str">
        <f>IF($H192&gt;SALITRE!$H$967,"NO CUMPLE","CUMPLE")</f>
        <v>NO CUMPLE</v>
      </c>
      <c r="W192" s="51" t="str">
        <f>IF($O192&gt;NORMA!$F$14,"NO CUMPLE","CUMPLE")</f>
        <v>NO CUMPLE</v>
      </c>
      <c r="X192" s="51" t="str">
        <f>IF(AND($N192&gt;=NORMA!$Q$4, $N192&lt;=NORMA!$R$4),"CUMPLE","NO CUMPLE")</f>
        <v>CUMPLE</v>
      </c>
      <c r="Y192" s="51" t="str">
        <f>IF($I192&gt;NORMA!$F$16,"NO CUMPLE","CUMPLE")</f>
        <v>NO CUMPLE</v>
      </c>
      <c r="Z192" s="51" t="str">
        <f>IF($M192&lt;NORMA!$E$23,"NO CUMPLE","CUMPLE")</f>
        <v>NO CUMPLE</v>
      </c>
      <c r="AA192" s="51" t="str">
        <f>IF($E192&gt;NORMA!$E$24,"NO CUMPLE","CUMPLE")</f>
        <v>NO CUMPLE</v>
      </c>
      <c r="AB192" s="51" t="str">
        <f>IF($F192&gt;NORMA!$F$25,"NO CUMPLE","CUMPLE")</f>
        <v>NO CUMPLE</v>
      </c>
      <c r="AC192" s="51" t="str">
        <f>IF($K192&gt;NORMA!$E$26,"NO CUMPLE","CUMPLE")</f>
        <v>NO CUMPLE</v>
      </c>
      <c r="AD192" s="51" t="str">
        <f>IF($J192&gt;NORMA!$E$27,"NO CUMPLE","CUMPLE")</f>
        <v>NO CUMPLE</v>
      </c>
      <c r="AE192" s="51" t="str">
        <f>IF($G192&gt;NORMA!$F$28,"NO CUMPLE","CUMPLE")</f>
        <v>NO CUMPLE</v>
      </c>
      <c r="AF192" s="51" t="str">
        <f>IF($H192&gt;NORMA!$E$29,"NO CUMPLE","CUMPLE")</f>
        <v>NO CUMPLE</v>
      </c>
      <c r="AG192" s="51" t="str">
        <f>IF($O192&gt;NORMA!$E$30,"NO CUMPLE","CUMPLE")</f>
        <v>NO CUMPLE</v>
      </c>
      <c r="AH192" s="51" t="str">
        <f>IF(AND($N192&gt;=NORMA!$R$18, $N192&lt;=NORMA!$S$18),"CUMPLE","NO CUMPLE")</f>
        <v>NO CUMPLE</v>
      </c>
      <c r="AI192" s="51" t="str">
        <f>IF($I192&gt;NORMA!$F$32,"NO CUMPLE","CUMPLE")</f>
        <v>NO CUMPLE</v>
      </c>
    </row>
    <row r="193" spans="1:35" ht="14.25" customHeight="1" x14ac:dyDescent="0.35">
      <c r="A193" s="146" t="s">
        <v>80</v>
      </c>
      <c r="B193" s="147" t="s">
        <v>79</v>
      </c>
      <c r="C193" s="148">
        <v>40766</v>
      </c>
      <c r="D193" s="149">
        <v>0.46875</v>
      </c>
      <c r="E193" s="147">
        <v>194</v>
      </c>
      <c r="F193" s="147">
        <v>481</v>
      </c>
      <c r="G193" s="147">
        <v>275</v>
      </c>
      <c r="H193" s="147">
        <v>73</v>
      </c>
      <c r="I193" s="147">
        <v>8.75</v>
      </c>
      <c r="J193" s="147">
        <v>5.38</v>
      </c>
      <c r="K193" s="161">
        <v>54.1</v>
      </c>
      <c r="L193" s="159">
        <v>0.23400000000000001</v>
      </c>
      <c r="M193" s="147">
        <v>1.77</v>
      </c>
      <c r="N193" s="147">
        <v>8.6199999999999992</v>
      </c>
      <c r="O193" s="153">
        <v>9300000</v>
      </c>
      <c r="P193" s="51" t="str">
        <f>IF($M193&lt;NORMA!$F$7,"NO CUMPLE","CUMPLE")</f>
        <v>NO CUMPLE</v>
      </c>
      <c r="Q193" s="51" t="str">
        <f>IF($E193&gt;NORMA!$F$8,"NO CUMPLE","CUMPLE")</f>
        <v>NO CUMPLE</v>
      </c>
      <c r="R193" s="51" t="str">
        <f>IF($F193&gt;NORMA!$F$9,"NO CUMPLE","CUMPLE")</f>
        <v>NO CUMPLE</v>
      </c>
      <c r="S193" s="51" t="str">
        <f>IF($K193&gt;NORMA!$F$10,"NO CUMPLE","CUMPLE")</f>
        <v>NO CUMPLE</v>
      </c>
      <c r="T193" s="51" t="str">
        <f>IF($J193&gt;NORMA!$F$11,"NO CUMPLE","CUMPLE")</f>
        <v>CUMPLE</v>
      </c>
      <c r="U193" s="51" t="str">
        <f>IF($G193&gt;NORMA!$F$12,"NO CUMPLE","CUMPLE")</f>
        <v>NO CUMPLE</v>
      </c>
      <c r="V193" s="51" t="str">
        <f>IF($H193&gt;SALITRE!$H$967,"NO CUMPLE","CUMPLE")</f>
        <v>NO CUMPLE</v>
      </c>
      <c r="W193" s="51" t="str">
        <f>IF($O193&gt;NORMA!$F$14,"NO CUMPLE","CUMPLE")</f>
        <v>NO CUMPLE</v>
      </c>
      <c r="X193" s="51" t="str">
        <f>IF(AND($N193&gt;=NORMA!$Q$4, $N193&lt;=NORMA!$R$4),"CUMPLE","NO CUMPLE")</f>
        <v>CUMPLE</v>
      </c>
      <c r="Y193" s="51" t="str">
        <f>IF($I193&gt;NORMA!$F$16,"NO CUMPLE","CUMPLE")</f>
        <v>NO CUMPLE</v>
      </c>
      <c r="Z193" s="51" t="str">
        <f>IF($M193&lt;NORMA!$E$23,"NO CUMPLE","CUMPLE")</f>
        <v>NO CUMPLE</v>
      </c>
      <c r="AA193" s="51" t="str">
        <f>IF($E193&gt;NORMA!$E$24,"NO CUMPLE","CUMPLE")</f>
        <v>NO CUMPLE</v>
      </c>
      <c r="AB193" s="51" t="str">
        <f>IF($F193&gt;NORMA!$F$25,"NO CUMPLE","CUMPLE")</f>
        <v>NO CUMPLE</v>
      </c>
      <c r="AC193" s="51" t="str">
        <f>IF($K193&gt;NORMA!$E$26,"NO CUMPLE","CUMPLE")</f>
        <v>NO CUMPLE</v>
      </c>
      <c r="AD193" s="51" t="str">
        <f>IF($J193&gt;NORMA!$E$27,"NO CUMPLE","CUMPLE")</f>
        <v>NO CUMPLE</v>
      </c>
      <c r="AE193" s="51" t="str">
        <f>IF($G193&gt;NORMA!$F$28,"NO CUMPLE","CUMPLE")</f>
        <v>NO CUMPLE</v>
      </c>
      <c r="AF193" s="51" t="str">
        <f>IF($H193&gt;NORMA!$E$29,"NO CUMPLE","CUMPLE")</f>
        <v>NO CUMPLE</v>
      </c>
      <c r="AG193" s="51" t="str">
        <f>IF($O193&gt;NORMA!$E$30,"NO CUMPLE","CUMPLE")</f>
        <v>NO CUMPLE</v>
      </c>
      <c r="AH193" s="51" t="str">
        <f>IF(AND($N193&gt;=NORMA!$R$18, $N193&lt;=NORMA!$S$18),"CUMPLE","NO CUMPLE")</f>
        <v>NO CUMPLE</v>
      </c>
      <c r="AI193" s="51" t="str">
        <f>IF($I193&gt;NORMA!$F$32,"NO CUMPLE","CUMPLE")</f>
        <v>NO CUMPLE</v>
      </c>
    </row>
    <row r="194" spans="1:35" ht="14.25" customHeight="1" x14ac:dyDescent="0.35">
      <c r="A194" s="146" t="s">
        <v>80</v>
      </c>
      <c r="B194" s="147" t="s">
        <v>79</v>
      </c>
      <c r="C194" s="148">
        <v>40780</v>
      </c>
      <c r="D194" s="149">
        <v>2.0833333333333332E-2</v>
      </c>
      <c r="E194" s="147">
        <v>52.8</v>
      </c>
      <c r="F194" s="147">
        <v>174</v>
      </c>
      <c r="G194" s="147">
        <v>46</v>
      </c>
      <c r="H194" s="147">
        <v>29</v>
      </c>
      <c r="I194" s="147">
        <v>2.4700000000000002</v>
      </c>
      <c r="J194" s="147">
        <v>2.14</v>
      </c>
      <c r="K194" s="161">
        <v>17.600000000000001</v>
      </c>
      <c r="L194" s="159">
        <v>7.4999999999999997E-2</v>
      </c>
      <c r="M194" s="147">
        <v>2.67</v>
      </c>
      <c r="N194" s="147">
        <v>7.3</v>
      </c>
      <c r="O194" s="153">
        <v>2400000</v>
      </c>
      <c r="P194" s="51" t="str">
        <f>IF($M194&lt;NORMA!$F$7,"NO CUMPLE","CUMPLE")</f>
        <v>CUMPLE</v>
      </c>
      <c r="Q194" s="51" t="str">
        <f>IF($E194&gt;NORMA!$F$8,"NO CUMPLE","CUMPLE")</f>
        <v>CUMPLE</v>
      </c>
      <c r="R194" s="51" t="str">
        <f>IF($F194&gt;NORMA!$F$9,"NO CUMPLE","CUMPLE")</f>
        <v>CUMPLE</v>
      </c>
      <c r="S194" s="51" t="str">
        <f>IF($K194&gt;NORMA!$F$10,"NO CUMPLE","CUMPLE")</f>
        <v>CUMPLE</v>
      </c>
      <c r="T194" s="51" t="str">
        <f>IF($J194&gt;NORMA!$F$11,"NO CUMPLE","CUMPLE")</f>
        <v>CUMPLE</v>
      </c>
      <c r="U194" s="51" t="str">
        <f>IF($G194&gt;NORMA!$F$12,"NO CUMPLE","CUMPLE")</f>
        <v>CUMPLE</v>
      </c>
      <c r="V194" s="51" t="str">
        <f>IF($H194&gt;SALITRE!$H$967,"NO CUMPLE","CUMPLE")</f>
        <v>NO CUMPLE</v>
      </c>
      <c r="W194" s="51" t="str">
        <f>IF($O194&gt;NORMA!$F$14,"NO CUMPLE","CUMPLE")</f>
        <v>NO CUMPLE</v>
      </c>
      <c r="X194" s="51" t="str">
        <f>IF(AND($N194&gt;=NORMA!$Q$4, $N194&lt;=NORMA!$R$4),"CUMPLE","NO CUMPLE")</f>
        <v>CUMPLE</v>
      </c>
      <c r="Y194" s="51" t="str">
        <f>IF($I194&gt;NORMA!$F$16,"NO CUMPLE","CUMPLE")</f>
        <v>CUMPLE</v>
      </c>
      <c r="Z194" s="51" t="str">
        <f>IF($M194&lt;NORMA!$E$23,"NO CUMPLE","CUMPLE")</f>
        <v>NO CUMPLE</v>
      </c>
      <c r="AA194" s="51" t="str">
        <f>IF($E194&gt;NORMA!$E$24,"NO CUMPLE","CUMPLE")</f>
        <v>NO CUMPLE</v>
      </c>
      <c r="AB194" s="51" t="str">
        <f>IF($F194&gt;NORMA!$F$25,"NO CUMPLE","CUMPLE")</f>
        <v>NO CUMPLE</v>
      </c>
      <c r="AC194" s="51" t="str">
        <f>IF($K194&gt;NORMA!$E$26,"NO CUMPLE","CUMPLE")</f>
        <v>NO CUMPLE</v>
      </c>
      <c r="AD194" s="51" t="str">
        <f>IF($J194&gt;NORMA!$E$27,"NO CUMPLE","CUMPLE")</f>
        <v>NO CUMPLE</v>
      </c>
      <c r="AE194" s="51" t="str">
        <f>IF($G194&gt;NORMA!$F$28,"NO CUMPLE","CUMPLE")</f>
        <v>NO CUMPLE</v>
      </c>
      <c r="AF194" s="51" t="str">
        <f>IF($H194&gt;NORMA!$E$29,"NO CUMPLE","CUMPLE")</f>
        <v>NO CUMPLE</v>
      </c>
      <c r="AG194" s="51" t="str">
        <f>IF($O194&gt;NORMA!$E$30,"NO CUMPLE","CUMPLE")</f>
        <v>NO CUMPLE</v>
      </c>
      <c r="AH194" s="51" t="str">
        <f>IF(AND($N194&gt;=NORMA!$R$18, $N194&lt;=NORMA!$S$18),"CUMPLE","NO CUMPLE")</f>
        <v>CUMPLE</v>
      </c>
      <c r="AI194" s="51" t="str">
        <f>IF($I194&gt;NORMA!$F$32,"NO CUMPLE","CUMPLE")</f>
        <v>NO CUMPLE</v>
      </c>
    </row>
    <row r="195" spans="1:35" ht="14.25" customHeight="1" x14ac:dyDescent="0.35">
      <c r="A195" s="146" t="s">
        <v>80</v>
      </c>
      <c r="B195" s="147" t="s">
        <v>79</v>
      </c>
      <c r="C195" s="148">
        <v>40793</v>
      </c>
      <c r="D195" s="149">
        <v>0.16666666666666666</v>
      </c>
      <c r="E195" s="147">
        <v>12.7</v>
      </c>
      <c r="F195" s="147">
        <v>41.7</v>
      </c>
      <c r="G195" s="147">
        <v>20</v>
      </c>
      <c r="H195" s="147">
        <v>103</v>
      </c>
      <c r="I195" s="147">
        <v>0.41</v>
      </c>
      <c r="J195" s="147">
        <v>0.84</v>
      </c>
      <c r="K195" s="161">
        <v>7.55</v>
      </c>
      <c r="L195" s="159">
        <v>5.3999999999999999E-2</v>
      </c>
      <c r="M195" s="147">
        <v>4.28</v>
      </c>
      <c r="N195" s="147">
        <v>7.45</v>
      </c>
      <c r="O195" s="153">
        <v>930000</v>
      </c>
      <c r="P195" s="51" t="str">
        <f>IF($M195&lt;NORMA!$F$7,"NO CUMPLE","CUMPLE")</f>
        <v>CUMPLE</v>
      </c>
      <c r="Q195" s="51" t="str">
        <f>IF($E195&gt;NORMA!$F$8,"NO CUMPLE","CUMPLE")</f>
        <v>CUMPLE</v>
      </c>
      <c r="R195" s="51" t="str">
        <f>IF($F195&gt;NORMA!$F$9,"NO CUMPLE","CUMPLE")</f>
        <v>CUMPLE</v>
      </c>
      <c r="S195" s="51" t="str">
        <f>IF($K195&gt;NORMA!$F$10,"NO CUMPLE","CUMPLE")</f>
        <v>CUMPLE</v>
      </c>
      <c r="T195" s="51" t="str">
        <f>IF($J195&gt;NORMA!$F$11,"NO CUMPLE","CUMPLE")</f>
        <v>CUMPLE</v>
      </c>
      <c r="U195" s="51" t="str">
        <f>IF($G195&gt;NORMA!$F$12,"NO CUMPLE","CUMPLE")</f>
        <v>CUMPLE</v>
      </c>
      <c r="V195" s="51" t="str">
        <f>IF($H195&gt;SALITRE!$H$967,"NO CUMPLE","CUMPLE")</f>
        <v>NO CUMPLE</v>
      </c>
      <c r="W195" s="51" t="str">
        <f>IF($O195&gt;NORMA!$F$14,"NO CUMPLE","CUMPLE")</f>
        <v>CUMPLE</v>
      </c>
      <c r="X195" s="51" t="str">
        <f>IF(AND($N195&gt;=NORMA!$Q$4, $N195&lt;=NORMA!$R$4),"CUMPLE","NO CUMPLE")</f>
        <v>CUMPLE</v>
      </c>
      <c r="Y195" s="51" t="str">
        <f>IF($I195&gt;NORMA!$F$16,"NO CUMPLE","CUMPLE")</f>
        <v>CUMPLE</v>
      </c>
      <c r="Z195" s="51" t="str">
        <f>IF($M195&lt;NORMA!$E$23,"NO CUMPLE","CUMPLE")</f>
        <v>NO CUMPLE</v>
      </c>
      <c r="AA195" s="51" t="str">
        <f>IF($E195&gt;NORMA!$E$24,"NO CUMPLE","CUMPLE")</f>
        <v>NO CUMPLE</v>
      </c>
      <c r="AB195" s="51" t="str">
        <f>IF($F195&gt;NORMA!$F$25,"NO CUMPLE","CUMPLE")</f>
        <v>NO CUMPLE</v>
      </c>
      <c r="AC195" s="51" t="str">
        <f>IF($K195&gt;NORMA!$E$26,"NO CUMPLE","CUMPLE")</f>
        <v>NO CUMPLE</v>
      </c>
      <c r="AD195" s="51" t="str">
        <f>IF($J195&gt;NORMA!$E$27,"NO CUMPLE","CUMPLE")</f>
        <v>NO CUMPLE</v>
      </c>
      <c r="AE195" s="51" t="str">
        <f>IF($G195&gt;NORMA!$F$28,"NO CUMPLE","CUMPLE")</f>
        <v>CUMPLE</v>
      </c>
      <c r="AF195" s="51" t="str">
        <f>IF($H195&gt;NORMA!$E$29,"NO CUMPLE","CUMPLE")</f>
        <v>NO CUMPLE</v>
      </c>
      <c r="AG195" s="51" t="str">
        <f>IF($O195&gt;NORMA!$E$30,"NO CUMPLE","CUMPLE")</f>
        <v>NO CUMPLE</v>
      </c>
      <c r="AH195" s="51" t="str">
        <f>IF(AND($N195&gt;=NORMA!$R$18, $N195&lt;=NORMA!$S$18),"CUMPLE","NO CUMPLE")</f>
        <v>CUMPLE</v>
      </c>
      <c r="AI195" s="51" t="str">
        <f>IF($I195&gt;NORMA!$F$32,"NO CUMPLE","CUMPLE")</f>
        <v>CUMPLE</v>
      </c>
    </row>
    <row r="196" spans="1:35" ht="14.25" customHeight="1" x14ac:dyDescent="0.35">
      <c r="A196" s="146" t="s">
        <v>80</v>
      </c>
      <c r="B196" s="147" t="s">
        <v>79</v>
      </c>
      <c r="C196" s="148">
        <v>40806</v>
      </c>
      <c r="D196" s="149">
        <v>0.375</v>
      </c>
      <c r="E196" s="147">
        <v>195</v>
      </c>
      <c r="F196" s="147">
        <v>521</v>
      </c>
      <c r="G196" s="147">
        <v>403</v>
      </c>
      <c r="H196" s="147">
        <v>55</v>
      </c>
      <c r="I196" s="147">
        <v>7.45</v>
      </c>
      <c r="J196" s="147">
        <v>5.74</v>
      </c>
      <c r="K196" s="161">
        <v>47.65</v>
      </c>
      <c r="L196" s="159">
        <v>0.31900000000000001</v>
      </c>
      <c r="M196" s="147">
        <v>1.29</v>
      </c>
      <c r="N196" s="147">
        <v>7.95</v>
      </c>
      <c r="O196" s="153">
        <v>400000</v>
      </c>
      <c r="P196" s="51" t="str">
        <f>IF($M196&lt;NORMA!$F$7,"NO CUMPLE","CUMPLE")</f>
        <v>NO CUMPLE</v>
      </c>
      <c r="Q196" s="51" t="str">
        <f>IF($E196&gt;NORMA!$F$8,"NO CUMPLE","CUMPLE")</f>
        <v>NO CUMPLE</v>
      </c>
      <c r="R196" s="51" t="str">
        <f>IF($F196&gt;NORMA!$F$9,"NO CUMPLE","CUMPLE")</f>
        <v>NO CUMPLE</v>
      </c>
      <c r="S196" s="51" t="str">
        <f>IF($K196&gt;NORMA!$F$10,"NO CUMPLE","CUMPLE")</f>
        <v>NO CUMPLE</v>
      </c>
      <c r="T196" s="51" t="str">
        <f>IF($J196&gt;NORMA!$F$11,"NO CUMPLE","CUMPLE")</f>
        <v>CUMPLE</v>
      </c>
      <c r="U196" s="51" t="str">
        <f>IF($G196&gt;NORMA!$F$12,"NO CUMPLE","CUMPLE")</f>
        <v>NO CUMPLE</v>
      </c>
      <c r="V196" s="51" t="str">
        <f>IF($H196&gt;SALITRE!$H$967,"NO CUMPLE","CUMPLE")</f>
        <v>NO CUMPLE</v>
      </c>
      <c r="W196" s="51" t="str">
        <f>IF($O196&gt;NORMA!$F$14,"NO CUMPLE","CUMPLE")</f>
        <v>CUMPLE</v>
      </c>
      <c r="X196" s="51" t="str">
        <f>IF(AND($N196&gt;=NORMA!$Q$4, $N196&lt;=NORMA!$R$4),"CUMPLE","NO CUMPLE")</f>
        <v>CUMPLE</v>
      </c>
      <c r="Y196" s="51" t="str">
        <f>IF($I196&gt;NORMA!$F$16,"NO CUMPLE","CUMPLE")</f>
        <v>NO CUMPLE</v>
      </c>
      <c r="Z196" s="51" t="str">
        <f>IF($M196&lt;NORMA!$E$23,"NO CUMPLE","CUMPLE")</f>
        <v>NO CUMPLE</v>
      </c>
      <c r="AA196" s="51" t="str">
        <f>IF($E196&gt;NORMA!$E$24,"NO CUMPLE","CUMPLE")</f>
        <v>NO CUMPLE</v>
      </c>
      <c r="AB196" s="51" t="str">
        <f>IF($F196&gt;NORMA!$F$25,"NO CUMPLE","CUMPLE")</f>
        <v>NO CUMPLE</v>
      </c>
      <c r="AC196" s="51" t="str">
        <f>IF($K196&gt;NORMA!$E$26,"NO CUMPLE","CUMPLE")</f>
        <v>NO CUMPLE</v>
      </c>
      <c r="AD196" s="51" t="str">
        <f>IF($J196&gt;NORMA!$E$27,"NO CUMPLE","CUMPLE")</f>
        <v>NO CUMPLE</v>
      </c>
      <c r="AE196" s="51" t="str">
        <f>IF($G196&gt;NORMA!$F$28,"NO CUMPLE","CUMPLE")</f>
        <v>NO CUMPLE</v>
      </c>
      <c r="AF196" s="51" t="str">
        <f>IF($H196&gt;NORMA!$E$29,"NO CUMPLE","CUMPLE")</f>
        <v>NO CUMPLE</v>
      </c>
      <c r="AG196" s="51" t="str">
        <f>IF($O196&gt;NORMA!$E$30,"NO CUMPLE","CUMPLE")</f>
        <v>NO CUMPLE</v>
      </c>
      <c r="AH196" s="51" t="str">
        <f>IF(AND($N196&gt;=NORMA!$R$18, $N196&lt;=NORMA!$S$18),"CUMPLE","NO CUMPLE")</f>
        <v>CUMPLE</v>
      </c>
      <c r="AI196" s="51" t="str">
        <f>IF($I196&gt;NORMA!$F$32,"NO CUMPLE","CUMPLE")</f>
        <v>NO CUMPLE</v>
      </c>
    </row>
    <row r="197" spans="1:35" ht="14.25" customHeight="1" x14ac:dyDescent="0.35">
      <c r="A197" s="146" t="s">
        <v>80</v>
      </c>
      <c r="B197" s="147" t="s">
        <v>79</v>
      </c>
      <c r="C197" s="148">
        <v>40842</v>
      </c>
      <c r="D197" s="149">
        <v>0.58333333333333337</v>
      </c>
      <c r="E197" s="147">
        <v>152</v>
      </c>
      <c r="F197" s="147">
        <v>329</v>
      </c>
      <c r="G197" s="147">
        <v>165</v>
      </c>
      <c r="H197" s="147">
        <v>44</v>
      </c>
      <c r="I197" s="147">
        <v>1.69</v>
      </c>
      <c r="J197" s="147">
        <v>3.78</v>
      </c>
      <c r="K197" s="147">
        <v>40.99</v>
      </c>
      <c r="L197" s="159">
        <v>0.436</v>
      </c>
      <c r="M197" s="147">
        <v>2.86</v>
      </c>
      <c r="N197" s="147">
        <v>7.64</v>
      </c>
      <c r="O197" s="153">
        <v>9300000</v>
      </c>
      <c r="P197" s="51" t="str">
        <f>IF($M197&lt;NORMA!$F$7,"NO CUMPLE","CUMPLE")</f>
        <v>CUMPLE</v>
      </c>
      <c r="Q197" s="51" t="str">
        <f>IF($E197&gt;NORMA!$F$8,"NO CUMPLE","CUMPLE")</f>
        <v>NO CUMPLE</v>
      </c>
      <c r="R197" s="51" t="str">
        <f>IF($F197&gt;NORMA!$F$9,"NO CUMPLE","CUMPLE")</f>
        <v>NO CUMPLE</v>
      </c>
      <c r="S197" s="51" t="str">
        <f>IF($K197&gt;NORMA!$F$10,"NO CUMPLE","CUMPLE")</f>
        <v>NO CUMPLE</v>
      </c>
      <c r="T197" s="51" t="str">
        <f>IF($J197&gt;NORMA!$F$11,"NO CUMPLE","CUMPLE")</f>
        <v>CUMPLE</v>
      </c>
      <c r="U197" s="51" t="str">
        <f>IF($G197&gt;NORMA!$F$12,"NO CUMPLE","CUMPLE")</f>
        <v>NO CUMPLE</v>
      </c>
      <c r="V197" s="51" t="str">
        <f>IF($H197&gt;SALITRE!$H$967,"NO CUMPLE","CUMPLE")</f>
        <v>NO CUMPLE</v>
      </c>
      <c r="W197" s="51" t="str">
        <f>IF($O197&gt;NORMA!$F$14,"NO CUMPLE","CUMPLE")</f>
        <v>NO CUMPLE</v>
      </c>
      <c r="X197" s="51" t="str">
        <f>IF(AND($N197&gt;=NORMA!$Q$4, $N197&lt;=NORMA!$R$4),"CUMPLE","NO CUMPLE")</f>
        <v>CUMPLE</v>
      </c>
      <c r="Y197" s="51" t="str">
        <f>IF($I197&gt;NORMA!$F$16,"NO CUMPLE","CUMPLE")</f>
        <v>CUMPLE</v>
      </c>
      <c r="Z197" s="51" t="str">
        <f>IF($M197&lt;NORMA!$E$23,"NO CUMPLE","CUMPLE")</f>
        <v>NO CUMPLE</v>
      </c>
      <c r="AA197" s="51" t="str">
        <f>IF($E197&gt;NORMA!$E$24,"NO CUMPLE","CUMPLE")</f>
        <v>NO CUMPLE</v>
      </c>
      <c r="AB197" s="51" t="str">
        <f>IF($F197&gt;NORMA!$F$25,"NO CUMPLE","CUMPLE")</f>
        <v>NO CUMPLE</v>
      </c>
      <c r="AC197" s="51" t="str">
        <f>IF($K197&gt;NORMA!$E$26,"NO CUMPLE","CUMPLE")</f>
        <v>NO CUMPLE</v>
      </c>
      <c r="AD197" s="51" t="str">
        <f>IF($J197&gt;NORMA!$E$27,"NO CUMPLE","CUMPLE")</f>
        <v>NO CUMPLE</v>
      </c>
      <c r="AE197" s="51" t="str">
        <f>IF($G197&gt;NORMA!$F$28,"NO CUMPLE","CUMPLE")</f>
        <v>NO CUMPLE</v>
      </c>
      <c r="AF197" s="51" t="str">
        <f>IF($H197&gt;NORMA!$E$29,"NO CUMPLE","CUMPLE")</f>
        <v>NO CUMPLE</v>
      </c>
      <c r="AG197" s="51" t="str">
        <f>IF($O197&gt;NORMA!$E$30,"NO CUMPLE","CUMPLE")</f>
        <v>NO CUMPLE</v>
      </c>
      <c r="AH197" s="51" t="str">
        <f>IF(AND($N197&gt;=NORMA!$R$18, $N197&lt;=NORMA!$S$18),"CUMPLE","NO CUMPLE")</f>
        <v>CUMPLE</v>
      </c>
      <c r="AI197" s="51" t="str">
        <f>IF($I197&gt;NORMA!$F$32,"NO CUMPLE","CUMPLE")</f>
        <v>NO CUMPLE</v>
      </c>
    </row>
    <row r="198" spans="1:35" ht="14.25" customHeight="1" x14ac:dyDescent="0.35">
      <c r="A198" s="146" t="s">
        <v>80</v>
      </c>
      <c r="B198" s="147" t="s">
        <v>79</v>
      </c>
      <c r="C198" s="148">
        <v>40858</v>
      </c>
      <c r="D198" s="149">
        <v>0.54166666666666663</v>
      </c>
      <c r="E198" s="147">
        <v>208</v>
      </c>
      <c r="F198" s="147">
        <v>300</v>
      </c>
      <c r="G198" s="147">
        <v>135</v>
      </c>
      <c r="H198" s="147">
        <v>41</v>
      </c>
      <c r="I198" s="147">
        <v>7.09</v>
      </c>
      <c r="J198" s="147">
        <v>4.0199999999999996</v>
      </c>
      <c r="K198" s="155">
        <v>39.82</v>
      </c>
      <c r="L198" s="164">
        <v>0.46899999999999997</v>
      </c>
      <c r="M198" s="147">
        <v>4.1500000000000004</v>
      </c>
      <c r="N198" s="147">
        <v>8.09</v>
      </c>
      <c r="O198" s="153">
        <v>4300000</v>
      </c>
      <c r="P198" s="51" t="str">
        <f>IF($M198&lt;NORMA!$F$7,"NO CUMPLE","CUMPLE")</f>
        <v>CUMPLE</v>
      </c>
      <c r="Q198" s="51" t="str">
        <f>IF($E198&gt;NORMA!$F$8,"NO CUMPLE","CUMPLE")</f>
        <v>NO CUMPLE</v>
      </c>
      <c r="R198" s="51" t="str">
        <f>IF($F198&gt;NORMA!$F$9,"NO CUMPLE","CUMPLE")</f>
        <v>NO CUMPLE</v>
      </c>
      <c r="S198" s="51" t="str">
        <f>IF($K198&gt;NORMA!$F$10,"NO CUMPLE","CUMPLE")</f>
        <v>NO CUMPLE</v>
      </c>
      <c r="T198" s="51" t="str">
        <f>IF($J198&gt;NORMA!$F$11,"NO CUMPLE","CUMPLE")</f>
        <v>CUMPLE</v>
      </c>
      <c r="U198" s="51" t="str">
        <f>IF($G198&gt;NORMA!$F$12,"NO CUMPLE","CUMPLE")</f>
        <v>NO CUMPLE</v>
      </c>
      <c r="V198" s="51" t="str">
        <f>IF($H198&gt;SALITRE!$H$967,"NO CUMPLE","CUMPLE")</f>
        <v>NO CUMPLE</v>
      </c>
      <c r="W198" s="51" t="str">
        <f>IF($O198&gt;NORMA!$F$14,"NO CUMPLE","CUMPLE")</f>
        <v>NO CUMPLE</v>
      </c>
      <c r="X198" s="51" t="str">
        <f>IF(AND($N198&gt;=NORMA!$Q$4, $N198&lt;=NORMA!$R$4),"CUMPLE","NO CUMPLE")</f>
        <v>CUMPLE</v>
      </c>
      <c r="Y198" s="51" t="str">
        <f>IF($I198&gt;NORMA!$F$16,"NO CUMPLE","CUMPLE")</f>
        <v>NO CUMPLE</v>
      </c>
      <c r="Z198" s="51" t="str">
        <f>IF($M198&lt;NORMA!$E$23,"NO CUMPLE","CUMPLE")</f>
        <v>NO CUMPLE</v>
      </c>
      <c r="AA198" s="51" t="str">
        <f>IF($E198&gt;NORMA!$E$24,"NO CUMPLE","CUMPLE")</f>
        <v>NO CUMPLE</v>
      </c>
      <c r="AB198" s="51" t="str">
        <f>IF($F198&gt;NORMA!$F$25,"NO CUMPLE","CUMPLE")</f>
        <v>NO CUMPLE</v>
      </c>
      <c r="AC198" s="51" t="str">
        <f>IF($K198&gt;NORMA!$E$26,"NO CUMPLE","CUMPLE")</f>
        <v>NO CUMPLE</v>
      </c>
      <c r="AD198" s="51" t="str">
        <f>IF($J198&gt;NORMA!$E$27,"NO CUMPLE","CUMPLE")</f>
        <v>NO CUMPLE</v>
      </c>
      <c r="AE198" s="51" t="str">
        <f>IF($G198&gt;NORMA!$F$28,"NO CUMPLE","CUMPLE")</f>
        <v>NO CUMPLE</v>
      </c>
      <c r="AF198" s="51" t="str">
        <f>IF($H198&gt;NORMA!$E$29,"NO CUMPLE","CUMPLE")</f>
        <v>NO CUMPLE</v>
      </c>
      <c r="AG198" s="51" t="str">
        <f>IF($O198&gt;NORMA!$E$30,"NO CUMPLE","CUMPLE")</f>
        <v>NO CUMPLE</v>
      </c>
      <c r="AH198" s="51" t="str">
        <f>IF(AND($N198&gt;=NORMA!$R$18, $N198&lt;=NORMA!$S$18),"CUMPLE","NO CUMPLE")</f>
        <v>CUMPLE</v>
      </c>
      <c r="AI198" s="51" t="str">
        <f>IF($I198&gt;NORMA!$F$32,"NO CUMPLE","CUMPLE")</f>
        <v>NO CUMPLE</v>
      </c>
    </row>
    <row r="199" spans="1:35" ht="14.25" customHeight="1" x14ac:dyDescent="0.35">
      <c r="A199" s="146" t="s">
        <v>80</v>
      </c>
      <c r="B199" s="147" t="s">
        <v>79</v>
      </c>
      <c r="C199" s="148">
        <v>40872</v>
      </c>
      <c r="D199" s="149">
        <v>0.27083333333333331</v>
      </c>
      <c r="E199" s="147">
        <v>104</v>
      </c>
      <c r="F199" s="147">
        <v>186</v>
      </c>
      <c r="G199" s="147">
        <v>66</v>
      </c>
      <c r="H199" s="147">
        <v>4.7</v>
      </c>
      <c r="I199" s="147">
        <v>1.97</v>
      </c>
      <c r="J199" s="147">
        <v>2.89</v>
      </c>
      <c r="K199" s="155">
        <v>26.43</v>
      </c>
      <c r="L199" s="164">
        <v>0.54100000000000004</v>
      </c>
      <c r="M199" s="147">
        <v>4.21</v>
      </c>
      <c r="N199" s="147">
        <v>7.45</v>
      </c>
      <c r="O199" s="153">
        <v>2400000</v>
      </c>
      <c r="P199" s="51" t="str">
        <f>IF($M199&lt;NORMA!$F$7,"NO CUMPLE","CUMPLE")</f>
        <v>CUMPLE</v>
      </c>
      <c r="Q199" s="51" t="str">
        <f>IF($E199&gt;NORMA!$F$8,"NO CUMPLE","CUMPLE")</f>
        <v>NO CUMPLE</v>
      </c>
      <c r="R199" s="51" t="str">
        <f>IF($F199&gt;NORMA!$F$9,"NO CUMPLE","CUMPLE")</f>
        <v>CUMPLE</v>
      </c>
      <c r="S199" s="51" t="str">
        <f>IF($K199&gt;NORMA!$F$10,"NO CUMPLE","CUMPLE")</f>
        <v>NO CUMPLE</v>
      </c>
      <c r="T199" s="51" t="str">
        <f>IF($J199&gt;NORMA!$F$11,"NO CUMPLE","CUMPLE")</f>
        <v>CUMPLE</v>
      </c>
      <c r="U199" s="51" t="str">
        <f>IF($G199&gt;NORMA!$F$12,"NO CUMPLE","CUMPLE")</f>
        <v>CUMPLE</v>
      </c>
      <c r="V199" s="51" t="str">
        <f>IF($H199&gt;SALITRE!$H$967,"NO CUMPLE","CUMPLE")</f>
        <v>CUMPLE</v>
      </c>
      <c r="W199" s="51" t="str">
        <f>IF($O199&gt;NORMA!$F$14,"NO CUMPLE","CUMPLE")</f>
        <v>NO CUMPLE</v>
      </c>
      <c r="X199" s="51" t="str">
        <f>IF(AND($N199&gt;=NORMA!$Q$4, $N199&lt;=NORMA!$R$4),"CUMPLE","NO CUMPLE")</f>
        <v>CUMPLE</v>
      </c>
      <c r="Y199" s="51" t="str">
        <f>IF($I199&gt;NORMA!$F$16,"NO CUMPLE","CUMPLE")</f>
        <v>CUMPLE</v>
      </c>
      <c r="Z199" s="51" t="str">
        <f>IF($M199&lt;NORMA!$E$23,"NO CUMPLE","CUMPLE")</f>
        <v>NO CUMPLE</v>
      </c>
      <c r="AA199" s="51" t="str">
        <f>IF($E199&gt;NORMA!$E$24,"NO CUMPLE","CUMPLE")</f>
        <v>NO CUMPLE</v>
      </c>
      <c r="AB199" s="51" t="str">
        <f>IF($F199&gt;NORMA!$F$25,"NO CUMPLE","CUMPLE")</f>
        <v>NO CUMPLE</v>
      </c>
      <c r="AC199" s="51" t="str">
        <f>IF($K199&gt;NORMA!$E$26,"NO CUMPLE","CUMPLE")</f>
        <v>NO CUMPLE</v>
      </c>
      <c r="AD199" s="51" t="str">
        <f>IF($J199&gt;NORMA!$E$27,"NO CUMPLE","CUMPLE")</f>
        <v>NO CUMPLE</v>
      </c>
      <c r="AE199" s="51" t="str">
        <f>IF($G199&gt;NORMA!$F$28,"NO CUMPLE","CUMPLE")</f>
        <v>NO CUMPLE</v>
      </c>
      <c r="AF199" s="51" t="str">
        <f>IF($H199&gt;NORMA!$E$29,"NO CUMPLE","CUMPLE")</f>
        <v>CUMPLE</v>
      </c>
      <c r="AG199" s="51" t="str">
        <f>IF($O199&gt;NORMA!$E$30,"NO CUMPLE","CUMPLE")</f>
        <v>NO CUMPLE</v>
      </c>
      <c r="AH199" s="51" t="str">
        <f>IF(AND($N199&gt;=NORMA!$R$18, $N199&lt;=NORMA!$S$18),"CUMPLE","NO CUMPLE")</f>
        <v>CUMPLE</v>
      </c>
      <c r="AI199" s="51" t="str">
        <f>IF($I199&gt;NORMA!$F$32,"NO CUMPLE","CUMPLE")</f>
        <v>NO CUMPLE</v>
      </c>
    </row>
    <row r="200" spans="1:35" ht="14.25" customHeight="1" x14ac:dyDescent="0.35">
      <c r="A200" s="146" t="s">
        <v>80</v>
      </c>
      <c r="B200" s="147" t="s">
        <v>79</v>
      </c>
      <c r="C200" s="148">
        <v>40884</v>
      </c>
      <c r="D200" s="149">
        <v>0.29166666666666669</v>
      </c>
      <c r="E200" s="147">
        <v>74.099999999999994</v>
      </c>
      <c r="F200" s="147">
        <v>173</v>
      </c>
      <c r="G200" s="147">
        <v>84</v>
      </c>
      <c r="H200" s="150">
        <v>3.6</v>
      </c>
      <c r="I200" s="147">
        <v>2.38</v>
      </c>
      <c r="J200" s="147">
        <v>2.29</v>
      </c>
      <c r="K200" s="155">
        <v>22.75</v>
      </c>
      <c r="L200" s="164">
        <v>0.78600000000000003</v>
      </c>
      <c r="M200" s="147">
        <v>4.6500000000000004</v>
      </c>
      <c r="N200" s="147">
        <v>7.49</v>
      </c>
      <c r="O200" s="153">
        <v>23000000</v>
      </c>
      <c r="P200" s="51" t="str">
        <f>IF($M200&lt;NORMA!$F$7,"NO CUMPLE","CUMPLE")</f>
        <v>CUMPLE</v>
      </c>
      <c r="Q200" s="51" t="str">
        <f>IF($E200&gt;NORMA!$F$8,"NO CUMPLE","CUMPLE")</f>
        <v>CUMPLE</v>
      </c>
      <c r="R200" s="51" t="str">
        <f>IF($F200&gt;NORMA!$F$9,"NO CUMPLE","CUMPLE")</f>
        <v>CUMPLE</v>
      </c>
      <c r="S200" s="51" t="str">
        <f>IF($K200&gt;NORMA!$F$10,"NO CUMPLE","CUMPLE")</f>
        <v>NO CUMPLE</v>
      </c>
      <c r="T200" s="51" t="str">
        <f>IF($J200&gt;NORMA!$F$11,"NO CUMPLE","CUMPLE")</f>
        <v>CUMPLE</v>
      </c>
      <c r="U200" s="51" t="str">
        <f>IF($G200&gt;NORMA!$F$12,"NO CUMPLE","CUMPLE")</f>
        <v>NO CUMPLE</v>
      </c>
      <c r="V200" s="51" t="str">
        <f>IF($H200&gt;SALITRE!$H$967,"NO CUMPLE","CUMPLE")</f>
        <v>CUMPLE</v>
      </c>
      <c r="W200" s="51" t="str">
        <f>IF($O200&gt;NORMA!$F$14,"NO CUMPLE","CUMPLE")</f>
        <v>NO CUMPLE</v>
      </c>
      <c r="X200" s="51" t="str">
        <f>IF(AND($N200&gt;=NORMA!$Q$4, $N200&lt;=NORMA!$R$4),"CUMPLE","NO CUMPLE")</f>
        <v>CUMPLE</v>
      </c>
      <c r="Y200" s="51" t="str">
        <f>IF($I200&gt;NORMA!$F$16,"NO CUMPLE","CUMPLE")</f>
        <v>CUMPLE</v>
      </c>
      <c r="Z200" s="51" t="str">
        <f>IF($M200&lt;NORMA!$E$23,"NO CUMPLE","CUMPLE")</f>
        <v>NO CUMPLE</v>
      </c>
      <c r="AA200" s="51" t="str">
        <f>IF($E200&gt;NORMA!$E$24,"NO CUMPLE","CUMPLE")</f>
        <v>NO CUMPLE</v>
      </c>
      <c r="AB200" s="51" t="str">
        <f>IF($F200&gt;NORMA!$F$25,"NO CUMPLE","CUMPLE")</f>
        <v>NO CUMPLE</v>
      </c>
      <c r="AC200" s="51" t="str">
        <f>IF($K200&gt;NORMA!$E$26,"NO CUMPLE","CUMPLE")</f>
        <v>NO CUMPLE</v>
      </c>
      <c r="AD200" s="51" t="str">
        <f>IF($J200&gt;NORMA!$E$27,"NO CUMPLE","CUMPLE")</f>
        <v>NO CUMPLE</v>
      </c>
      <c r="AE200" s="51" t="str">
        <f>IF($G200&gt;NORMA!$F$28,"NO CUMPLE","CUMPLE")</f>
        <v>NO CUMPLE</v>
      </c>
      <c r="AF200" s="51" t="str">
        <f>IF($H200&gt;NORMA!$E$29,"NO CUMPLE","CUMPLE")</f>
        <v>CUMPLE</v>
      </c>
      <c r="AG200" s="51" t="str">
        <f>IF($O200&gt;NORMA!$E$30,"NO CUMPLE","CUMPLE")</f>
        <v>NO CUMPLE</v>
      </c>
      <c r="AH200" s="51" t="str">
        <f>IF(AND($N200&gt;=NORMA!$R$18, $N200&lt;=NORMA!$S$18),"CUMPLE","NO CUMPLE")</f>
        <v>CUMPLE</v>
      </c>
      <c r="AI200" s="51" t="str">
        <f>IF($I200&gt;NORMA!$F$32,"NO CUMPLE","CUMPLE")</f>
        <v>NO CUMPLE</v>
      </c>
    </row>
    <row r="201" spans="1:35" ht="14.25" customHeight="1" x14ac:dyDescent="0.35">
      <c r="A201" s="146" t="s">
        <v>78</v>
      </c>
      <c r="B201" s="147" t="s">
        <v>79</v>
      </c>
      <c r="C201" s="148">
        <v>40941</v>
      </c>
      <c r="D201" s="149">
        <v>0</v>
      </c>
      <c r="E201" s="147">
        <v>1.1000000000000001</v>
      </c>
      <c r="F201" s="147">
        <v>10.9</v>
      </c>
      <c r="G201" s="147">
        <v>9.3000000000000007</v>
      </c>
      <c r="H201" s="150">
        <v>3.6</v>
      </c>
      <c r="I201" s="147">
        <v>0.1</v>
      </c>
      <c r="J201" s="147">
        <v>0.14000000000000001</v>
      </c>
      <c r="K201" s="155">
        <v>2.5299999999999998</v>
      </c>
      <c r="L201" s="164">
        <v>2.3E-2</v>
      </c>
      <c r="M201" s="147">
        <v>7.82</v>
      </c>
      <c r="N201" s="147">
        <v>7.08</v>
      </c>
      <c r="O201" s="153">
        <v>2300</v>
      </c>
      <c r="P201" s="51" t="str">
        <f>IF($M201&lt;NORMA!$F$7,"NO CUMPLE","CUMPLE")</f>
        <v>CUMPLE</v>
      </c>
      <c r="Q201" s="51" t="str">
        <f>IF($E201&gt;NORMA!$F$8,"NO CUMPLE","CUMPLE")</f>
        <v>CUMPLE</v>
      </c>
      <c r="R201" s="51" t="str">
        <f>IF($F201&gt;NORMA!$F$9,"NO CUMPLE","CUMPLE")</f>
        <v>CUMPLE</v>
      </c>
      <c r="S201" s="51" t="str">
        <f>IF($K201&gt;NORMA!$F$10,"NO CUMPLE","CUMPLE")</f>
        <v>CUMPLE</v>
      </c>
      <c r="T201" s="51" t="str">
        <f>IF($J201&gt;NORMA!$F$11,"NO CUMPLE","CUMPLE")</f>
        <v>CUMPLE</v>
      </c>
      <c r="U201" s="51" t="str">
        <f>IF($G201&gt;NORMA!$F$12,"NO CUMPLE","CUMPLE")</f>
        <v>CUMPLE</v>
      </c>
      <c r="V201" s="51" t="str">
        <f>IF($H201&gt;SALITRE!$H$967,"NO CUMPLE","CUMPLE")</f>
        <v>CUMPLE</v>
      </c>
      <c r="W201" s="51" t="str">
        <f>IF($O201&gt;NORMA!$F$14,"NO CUMPLE","CUMPLE")</f>
        <v>CUMPLE</v>
      </c>
      <c r="X201" s="51" t="str">
        <f>IF(AND($N201&gt;=NORMA!$Q$4, $N201&lt;=NORMA!$R$4),"CUMPLE","NO CUMPLE")</f>
        <v>CUMPLE</v>
      </c>
      <c r="Y201" s="51" t="str">
        <f>IF($I201&gt;NORMA!$F$16,"NO CUMPLE","CUMPLE")</f>
        <v>CUMPLE</v>
      </c>
      <c r="Z201" s="51" t="str">
        <f>IF($M201&lt;NORMA!$E$23,"NO CUMPLE","CUMPLE")</f>
        <v>CUMPLE</v>
      </c>
      <c r="AA201" s="51" t="str">
        <f>IF($E201&gt;NORMA!$E$24,"NO CUMPLE","CUMPLE")</f>
        <v>CUMPLE</v>
      </c>
      <c r="AB201" s="51" t="str">
        <f>IF($F201&gt;NORMA!$F$25,"NO CUMPLE","CUMPLE")</f>
        <v>NO CUMPLE</v>
      </c>
      <c r="AC201" s="51" t="str">
        <f>IF($K201&gt;NORMA!$E$26,"NO CUMPLE","CUMPLE")</f>
        <v>NO CUMPLE</v>
      </c>
      <c r="AD201" s="51" t="str">
        <f>IF($J201&gt;NORMA!$E$27,"NO CUMPLE","CUMPLE")</f>
        <v>CUMPLE</v>
      </c>
      <c r="AE201" s="51" t="str">
        <f>IF($G201&gt;NORMA!$F$28,"NO CUMPLE","CUMPLE")</f>
        <v>CUMPLE</v>
      </c>
      <c r="AF201" s="51" t="str">
        <f>IF($H201&gt;NORMA!$E$29,"NO CUMPLE","CUMPLE")</f>
        <v>CUMPLE</v>
      </c>
      <c r="AG201" s="51" t="str">
        <f>IF($O201&gt;NORMA!$E$30,"NO CUMPLE","CUMPLE")</f>
        <v>CUMPLE</v>
      </c>
      <c r="AH201" s="51" t="str">
        <f>IF(AND($N201&gt;=NORMA!$R$18, $N201&lt;=NORMA!$S$18),"CUMPLE","NO CUMPLE")</f>
        <v>CUMPLE</v>
      </c>
      <c r="AI201" s="51" t="str">
        <f>IF($I201&gt;NORMA!$F$32,"NO CUMPLE","CUMPLE")</f>
        <v>CUMPLE</v>
      </c>
    </row>
    <row r="202" spans="1:35" ht="14.25" customHeight="1" x14ac:dyDescent="0.35">
      <c r="A202" s="146" t="s">
        <v>78</v>
      </c>
      <c r="B202" s="147" t="s">
        <v>79</v>
      </c>
      <c r="C202" s="148">
        <v>40953</v>
      </c>
      <c r="D202" s="149">
        <v>0.41666666666666669</v>
      </c>
      <c r="E202" s="147">
        <v>2.1</v>
      </c>
      <c r="F202" s="147">
        <v>3.5</v>
      </c>
      <c r="G202" s="147">
        <v>9.1999999999999993</v>
      </c>
      <c r="H202" s="147">
        <v>6.1</v>
      </c>
      <c r="I202" s="147">
        <v>0.12</v>
      </c>
      <c r="J202" s="147">
        <v>0.15</v>
      </c>
      <c r="K202" s="155">
        <v>3.05</v>
      </c>
      <c r="L202" s="164">
        <v>1.7999999999999999E-2</v>
      </c>
      <c r="M202" s="147">
        <v>7.27</v>
      </c>
      <c r="N202" s="147">
        <v>6.77</v>
      </c>
      <c r="O202" s="153">
        <v>93000</v>
      </c>
      <c r="P202" s="51" t="str">
        <f>IF($M202&lt;NORMA!$F$7,"NO CUMPLE","CUMPLE")</f>
        <v>CUMPLE</v>
      </c>
      <c r="Q202" s="51" t="str">
        <f>IF($E202&gt;NORMA!$F$8,"NO CUMPLE","CUMPLE")</f>
        <v>CUMPLE</v>
      </c>
      <c r="R202" s="51" t="str">
        <f>IF($F202&gt;NORMA!$F$9,"NO CUMPLE","CUMPLE")</f>
        <v>CUMPLE</v>
      </c>
      <c r="S202" s="51" t="str">
        <f>IF($K202&gt;NORMA!$F$10,"NO CUMPLE","CUMPLE")</f>
        <v>CUMPLE</v>
      </c>
      <c r="T202" s="51" t="str">
        <f>IF($J202&gt;NORMA!$F$11,"NO CUMPLE","CUMPLE")</f>
        <v>CUMPLE</v>
      </c>
      <c r="U202" s="51" t="str">
        <f>IF($G202&gt;NORMA!$F$12,"NO CUMPLE","CUMPLE")</f>
        <v>CUMPLE</v>
      </c>
      <c r="V202" s="51" t="str">
        <f>IF($H202&gt;SALITRE!$H$967,"NO CUMPLE","CUMPLE")</f>
        <v>CUMPLE</v>
      </c>
      <c r="W202" s="51" t="str">
        <f>IF($O202&gt;NORMA!$F$14,"NO CUMPLE","CUMPLE")</f>
        <v>CUMPLE</v>
      </c>
      <c r="X202" s="51" t="str">
        <f>IF(AND($N202&gt;=NORMA!$Q$4, $N202&lt;=NORMA!$R$4),"CUMPLE","NO CUMPLE")</f>
        <v>CUMPLE</v>
      </c>
      <c r="Y202" s="51" t="str">
        <f>IF($I202&gt;NORMA!$F$16,"NO CUMPLE","CUMPLE")</f>
        <v>CUMPLE</v>
      </c>
      <c r="Z202" s="51" t="str">
        <f>IF($M202&lt;NORMA!$E$23,"NO CUMPLE","CUMPLE")</f>
        <v>CUMPLE</v>
      </c>
      <c r="AA202" s="51" t="str">
        <f>IF($E202&gt;NORMA!$E$24,"NO CUMPLE","CUMPLE")</f>
        <v>CUMPLE</v>
      </c>
      <c r="AB202" s="51" t="str">
        <f>IF($F202&gt;NORMA!$F$25,"NO CUMPLE","CUMPLE")</f>
        <v>CUMPLE</v>
      </c>
      <c r="AC202" s="51" t="str">
        <f>IF($K202&gt;NORMA!$E$26,"NO CUMPLE","CUMPLE")</f>
        <v>NO CUMPLE</v>
      </c>
      <c r="AD202" s="51" t="str">
        <f>IF($J202&gt;NORMA!$E$27,"NO CUMPLE","CUMPLE")</f>
        <v>CUMPLE</v>
      </c>
      <c r="AE202" s="51" t="str">
        <f>IF($G202&gt;NORMA!$F$28,"NO CUMPLE","CUMPLE")</f>
        <v>CUMPLE</v>
      </c>
      <c r="AF202" s="51" t="str">
        <f>IF($H202&gt;NORMA!$E$29,"NO CUMPLE","CUMPLE")</f>
        <v>CUMPLE</v>
      </c>
      <c r="AG202" s="51" t="str">
        <f>IF($O202&gt;NORMA!$E$30,"NO CUMPLE","CUMPLE")</f>
        <v>NO CUMPLE</v>
      </c>
      <c r="AH202" s="51" t="str">
        <f>IF(AND($N202&gt;=NORMA!$R$18, $N202&lt;=NORMA!$S$18),"CUMPLE","NO CUMPLE")</f>
        <v>CUMPLE</v>
      </c>
      <c r="AI202" s="51" t="str">
        <f>IF($I202&gt;NORMA!$F$32,"NO CUMPLE","CUMPLE")</f>
        <v>CUMPLE</v>
      </c>
    </row>
    <row r="203" spans="1:35" ht="14.25" customHeight="1" x14ac:dyDescent="0.35">
      <c r="A203" s="146" t="s">
        <v>80</v>
      </c>
      <c r="B203" s="147" t="s">
        <v>79</v>
      </c>
      <c r="C203" s="148">
        <v>40933</v>
      </c>
      <c r="D203" s="149">
        <v>0.52083333333333337</v>
      </c>
      <c r="E203" s="147">
        <v>100</v>
      </c>
      <c r="F203" s="147">
        <v>394</v>
      </c>
      <c r="G203" s="147">
        <v>145</v>
      </c>
      <c r="H203" s="147">
        <v>48</v>
      </c>
      <c r="I203" s="147">
        <v>10.4</v>
      </c>
      <c r="J203" s="147">
        <v>4.97</v>
      </c>
      <c r="K203" s="155">
        <v>50.71</v>
      </c>
      <c r="L203" s="164">
        <v>0.27500000000000002</v>
      </c>
      <c r="M203" s="147">
        <v>2.25</v>
      </c>
      <c r="N203" s="147">
        <v>8.16</v>
      </c>
      <c r="O203" s="153">
        <v>15000000</v>
      </c>
      <c r="P203" s="51" t="str">
        <f>IF($M203&lt;NORMA!$F$7,"NO CUMPLE","CUMPLE")</f>
        <v>CUMPLE</v>
      </c>
      <c r="Q203" s="51" t="str">
        <f>IF($E203&gt;NORMA!$F$8,"NO CUMPLE","CUMPLE")</f>
        <v>NO CUMPLE</v>
      </c>
      <c r="R203" s="51" t="str">
        <f>IF($F203&gt;NORMA!$F$9,"NO CUMPLE","CUMPLE")</f>
        <v>NO CUMPLE</v>
      </c>
      <c r="S203" s="51" t="str">
        <f>IF($K203&gt;NORMA!$F$10,"NO CUMPLE","CUMPLE")</f>
        <v>NO CUMPLE</v>
      </c>
      <c r="T203" s="51" t="str">
        <f>IF($J203&gt;NORMA!$F$11,"NO CUMPLE","CUMPLE")</f>
        <v>CUMPLE</v>
      </c>
      <c r="U203" s="51" t="str">
        <f>IF($G203&gt;NORMA!$F$12,"NO CUMPLE","CUMPLE")</f>
        <v>NO CUMPLE</v>
      </c>
      <c r="V203" s="51" t="str">
        <f>IF($H203&gt;SALITRE!$H$967,"NO CUMPLE","CUMPLE")</f>
        <v>NO CUMPLE</v>
      </c>
      <c r="W203" s="51" t="str">
        <f>IF($O203&gt;NORMA!$F$14,"NO CUMPLE","CUMPLE")</f>
        <v>NO CUMPLE</v>
      </c>
      <c r="X203" s="51" t="str">
        <f>IF(AND($N203&gt;=NORMA!$Q$4, $N203&lt;=NORMA!$R$4),"CUMPLE","NO CUMPLE")</f>
        <v>CUMPLE</v>
      </c>
      <c r="Y203" s="51" t="str">
        <f>IF($I203&gt;NORMA!$F$16,"NO CUMPLE","CUMPLE")</f>
        <v>NO CUMPLE</v>
      </c>
      <c r="Z203" s="51" t="str">
        <f>IF($M203&lt;NORMA!$E$23,"NO CUMPLE","CUMPLE")</f>
        <v>NO CUMPLE</v>
      </c>
      <c r="AA203" s="51" t="str">
        <f>IF($E203&gt;NORMA!$E$24,"NO CUMPLE","CUMPLE")</f>
        <v>NO CUMPLE</v>
      </c>
      <c r="AB203" s="51" t="str">
        <f>IF($F203&gt;NORMA!$F$25,"NO CUMPLE","CUMPLE")</f>
        <v>NO CUMPLE</v>
      </c>
      <c r="AC203" s="51" t="str">
        <f>IF($K203&gt;NORMA!$E$26,"NO CUMPLE","CUMPLE")</f>
        <v>NO CUMPLE</v>
      </c>
      <c r="AD203" s="51" t="str">
        <f>IF($J203&gt;NORMA!$E$27,"NO CUMPLE","CUMPLE")</f>
        <v>NO CUMPLE</v>
      </c>
      <c r="AE203" s="51" t="str">
        <f>IF($G203&gt;NORMA!$F$28,"NO CUMPLE","CUMPLE")</f>
        <v>NO CUMPLE</v>
      </c>
      <c r="AF203" s="51" t="str">
        <f>IF($H203&gt;NORMA!$E$29,"NO CUMPLE","CUMPLE")</f>
        <v>NO CUMPLE</v>
      </c>
      <c r="AG203" s="51" t="str">
        <f>IF($O203&gt;NORMA!$E$30,"NO CUMPLE","CUMPLE")</f>
        <v>NO CUMPLE</v>
      </c>
      <c r="AH203" s="51" t="str">
        <f>IF(AND($N203&gt;=NORMA!$R$18, $N203&lt;=NORMA!$S$18),"CUMPLE","NO CUMPLE")</f>
        <v>CUMPLE</v>
      </c>
      <c r="AI203" s="51" t="str">
        <f>IF($I203&gt;NORMA!$F$32,"NO CUMPLE","CUMPLE")</f>
        <v>NO CUMPLE</v>
      </c>
    </row>
    <row r="204" spans="1:35" ht="14.25" customHeight="1" x14ac:dyDescent="0.35">
      <c r="A204" s="146" t="s">
        <v>80</v>
      </c>
      <c r="B204" s="147" t="s">
        <v>79</v>
      </c>
      <c r="C204" s="148">
        <v>40954</v>
      </c>
      <c r="D204" s="149">
        <v>0</v>
      </c>
      <c r="E204" s="147">
        <v>50.6</v>
      </c>
      <c r="F204" s="147">
        <v>131</v>
      </c>
      <c r="G204" s="147">
        <v>45</v>
      </c>
      <c r="H204" s="147">
        <v>10</v>
      </c>
      <c r="I204" s="147">
        <v>3.61</v>
      </c>
      <c r="J204" s="147">
        <v>2.57</v>
      </c>
      <c r="K204" s="155">
        <v>28.6</v>
      </c>
      <c r="L204" s="164">
        <v>0.12</v>
      </c>
      <c r="M204" s="147">
        <v>2.79</v>
      </c>
      <c r="N204" s="147">
        <v>7.75</v>
      </c>
      <c r="O204" s="153">
        <v>3900000</v>
      </c>
      <c r="P204" s="51" t="str">
        <f>IF($M204&lt;NORMA!$F$7,"NO CUMPLE","CUMPLE")</f>
        <v>CUMPLE</v>
      </c>
      <c r="Q204" s="51" t="str">
        <f>IF($E204&gt;NORMA!$F$8,"NO CUMPLE","CUMPLE")</f>
        <v>CUMPLE</v>
      </c>
      <c r="R204" s="51" t="str">
        <f>IF($F204&gt;NORMA!$F$9,"NO CUMPLE","CUMPLE")</f>
        <v>CUMPLE</v>
      </c>
      <c r="S204" s="51" t="str">
        <f>IF($K204&gt;NORMA!$F$10,"NO CUMPLE","CUMPLE")</f>
        <v>NO CUMPLE</v>
      </c>
      <c r="T204" s="51" t="str">
        <f>IF($J204&gt;NORMA!$F$11,"NO CUMPLE","CUMPLE")</f>
        <v>CUMPLE</v>
      </c>
      <c r="U204" s="51" t="str">
        <f>IF($G204&gt;NORMA!$F$12,"NO CUMPLE","CUMPLE")</f>
        <v>CUMPLE</v>
      </c>
      <c r="V204" s="51" t="str">
        <f>IF($H204&gt;SALITRE!$H$967,"NO CUMPLE","CUMPLE")</f>
        <v>CUMPLE</v>
      </c>
      <c r="W204" s="51" t="str">
        <f>IF($O204&gt;NORMA!$F$14,"NO CUMPLE","CUMPLE")</f>
        <v>NO CUMPLE</v>
      </c>
      <c r="X204" s="51" t="str">
        <f>IF(AND($N204&gt;=NORMA!$Q$4, $N204&lt;=NORMA!$R$4),"CUMPLE","NO CUMPLE")</f>
        <v>CUMPLE</v>
      </c>
      <c r="Y204" s="51" t="str">
        <f>IF($I204&gt;NORMA!$F$16,"NO CUMPLE","CUMPLE")</f>
        <v>NO CUMPLE</v>
      </c>
      <c r="Z204" s="51" t="str">
        <f>IF($M204&lt;NORMA!$E$23,"NO CUMPLE","CUMPLE")</f>
        <v>NO CUMPLE</v>
      </c>
      <c r="AA204" s="51" t="str">
        <f>IF($E204&gt;NORMA!$E$24,"NO CUMPLE","CUMPLE")</f>
        <v>NO CUMPLE</v>
      </c>
      <c r="AB204" s="51" t="str">
        <f>IF($F204&gt;NORMA!$F$25,"NO CUMPLE","CUMPLE")</f>
        <v>NO CUMPLE</v>
      </c>
      <c r="AC204" s="51" t="str">
        <f>IF($K204&gt;NORMA!$E$26,"NO CUMPLE","CUMPLE")</f>
        <v>NO CUMPLE</v>
      </c>
      <c r="AD204" s="51" t="str">
        <f>IF($J204&gt;NORMA!$E$27,"NO CUMPLE","CUMPLE")</f>
        <v>NO CUMPLE</v>
      </c>
      <c r="AE204" s="51" t="str">
        <f>IF($G204&gt;NORMA!$F$28,"NO CUMPLE","CUMPLE")</f>
        <v>NO CUMPLE</v>
      </c>
      <c r="AF204" s="51" t="str">
        <f>IF($H204&gt;NORMA!$E$29,"NO CUMPLE","CUMPLE")</f>
        <v>CUMPLE</v>
      </c>
      <c r="AG204" s="51" t="str">
        <f>IF($O204&gt;NORMA!$E$30,"NO CUMPLE","CUMPLE")</f>
        <v>NO CUMPLE</v>
      </c>
      <c r="AH204" s="51" t="str">
        <f>IF(AND($N204&gt;=NORMA!$R$18, $N204&lt;=NORMA!$S$18),"CUMPLE","NO CUMPLE")</f>
        <v>CUMPLE</v>
      </c>
      <c r="AI204" s="51" t="str">
        <f>IF($I204&gt;NORMA!$F$32,"NO CUMPLE","CUMPLE")</f>
        <v>NO CUMPLE</v>
      </c>
    </row>
    <row r="205" spans="1:35" ht="14.25" customHeight="1" x14ac:dyDescent="0.35">
      <c r="A205" s="146" t="s">
        <v>78</v>
      </c>
      <c r="B205" s="147" t="s">
        <v>79</v>
      </c>
      <c r="C205" s="148">
        <v>41136</v>
      </c>
      <c r="D205" s="149">
        <v>0.58333333333333337</v>
      </c>
      <c r="E205" s="147">
        <v>15.5</v>
      </c>
      <c r="F205" s="147">
        <v>89.1</v>
      </c>
      <c r="G205" s="147">
        <v>82</v>
      </c>
      <c r="H205" s="147">
        <v>3.9</v>
      </c>
      <c r="I205" s="147">
        <v>0.55000000000000004</v>
      </c>
      <c r="J205" s="147">
        <v>0.81</v>
      </c>
      <c r="K205" s="155">
        <v>4.7</v>
      </c>
      <c r="L205" s="164">
        <v>2.3E-2</v>
      </c>
      <c r="M205" s="147">
        <v>7.57</v>
      </c>
      <c r="N205" s="147">
        <v>7.42</v>
      </c>
      <c r="O205" s="153">
        <v>930000</v>
      </c>
      <c r="P205" s="51" t="str">
        <f>IF($M205&lt;NORMA!$F$7,"NO CUMPLE","CUMPLE")</f>
        <v>CUMPLE</v>
      </c>
      <c r="Q205" s="51" t="str">
        <f>IF($E205&gt;NORMA!$F$8,"NO CUMPLE","CUMPLE")</f>
        <v>CUMPLE</v>
      </c>
      <c r="R205" s="51" t="str">
        <f>IF($F205&gt;NORMA!$F$9,"NO CUMPLE","CUMPLE")</f>
        <v>CUMPLE</v>
      </c>
      <c r="S205" s="51" t="str">
        <f>IF($K205&gt;NORMA!$F$10,"NO CUMPLE","CUMPLE")</f>
        <v>CUMPLE</v>
      </c>
      <c r="T205" s="51" t="str">
        <f>IF($J205&gt;NORMA!$F$11,"NO CUMPLE","CUMPLE")</f>
        <v>CUMPLE</v>
      </c>
      <c r="U205" s="51" t="str">
        <f>IF($G205&gt;NORMA!$F$12,"NO CUMPLE","CUMPLE")</f>
        <v>NO CUMPLE</v>
      </c>
      <c r="V205" s="51" t="str">
        <f>IF($H205&gt;SALITRE!$H$967,"NO CUMPLE","CUMPLE")</f>
        <v>CUMPLE</v>
      </c>
      <c r="W205" s="51" t="str">
        <f>IF($O205&gt;NORMA!$F$14,"NO CUMPLE","CUMPLE")</f>
        <v>CUMPLE</v>
      </c>
      <c r="X205" s="51" t="str">
        <f>IF(AND($N205&gt;=NORMA!$Q$4, $N205&lt;=NORMA!$R$4),"CUMPLE","NO CUMPLE")</f>
        <v>CUMPLE</v>
      </c>
      <c r="Y205" s="51" t="str">
        <f>IF($I205&gt;NORMA!$F$16,"NO CUMPLE","CUMPLE")</f>
        <v>CUMPLE</v>
      </c>
      <c r="Z205" s="51" t="str">
        <f>IF($M205&lt;NORMA!$E$23,"NO CUMPLE","CUMPLE")</f>
        <v>CUMPLE</v>
      </c>
      <c r="AA205" s="51" t="str">
        <f>IF($E205&gt;NORMA!$E$24,"NO CUMPLE","CUMPLE")</f>
        <v>NO CUMPLE</v>
      </c>
      <c r="AB205" s="51" t="str">
        <f>IF($F205&gt;NORMA!$F$25,"NO CUMPLE","CUMPLE")</f>
        <v>NO CUMPLE</v>
      </c>
      <c r="AC205" s="51" t="str">
        <f>IF($K205&gt;NORMA!$E$26,"NO CUMPLE","CUMPLE")</f>
        <v>NO CUMPLE</v>
      </c>
      <c r="AD205" s="51" t="str">
        <f>IF($J205&gt;NORMA!$E$27,"NO CUMPLE","CUMPLE")</f>
        <v>NO CUMPLE</v>
      </c>
      <c r="AE205" s="51" t="str">
        <f>IF($G205&gt;NORMA!$F$28,"NO CUMPLE","CUMPLE")</f>
        <v>NO CUMPLE</v>
      </c>
      <c r="AF205" s="51" t="str">
        <f>IF($H205&gt;NORMA!$E$29,"NO CUMPLE","CUMPLE")</f>
        <v>CUMPLE</v>
      </c>
      <c r="AG205" s="51" t="str">
        <f>IF($O205&gt;NORMA!$E$30,"NO CUMPLE","CUMPLE")</f>
        <v>NO CUMPLE</v>
      </c>
      <c r="AH205" s="51" t="str">
        <f>IF(AND($N205&gt;=NORMA!$R$18, $N205&lt;=NORMA!$S$18),"CUMPLE","NO CUMPLE")</f>
        <v>CUMPLE</v>
      </c>
      <c r="AI205" s="51" t="str">
        <f>IF($I205&gt;NORMA!$F$32,"NO CUMPLE","CUMPLE")</f>
        <v>CUMPLE</v>
      </c>
    </row>
    <row r="206" spans="1:35" ht="14.25" customHeight="1" x14ac:dyDescent="0.35">
      <c r="A206" s="146" t="s">
        <v>78</v>
      </c>
      <c r="B206" s="147" t="s">
        <v>79</v>
      </c>
      <c r="C206" s="148">
        <v>41153</v>
      </c>
      <c r="D206" s="149">
        <v>0.25</v>
      </c>
      <c r="E206" s="147">
        <v>2.4</v>
      </c>
      <c r="F206" s="147">
        <v>16.600000000000001</v>
      </c>
      <c r="G206" s="147">
        <v>7</v>
      </c>
      <c r="H206" s="150">
        <v>3.6</v>
      </c>
      <c r="I206" s="147">
        <v>0.12</v>
      </c>
      <c r="J206" s="147">
        <v>0.23</v>
      </c>
      <c r="K206" s="155">
        <v>1.57</v>
      </c>
      <c r="L206" s="164">
        <v>2.3E-2</v>
      </c>
      <c r="M206" s="147">
        <v>6.6</v>
      </c>
      <c r="N206" s="147">
        <v>7.24</v>
      </c>
      <c r="O206" s="153">
        <v>3600</v>
      </c>
      <c r="P206" s="51" t="str">
        <f>IF($M206&lt;NORMA!$F$7,"NO CUMPLE","CUMPLE")</f>
        <v>CUMPLE</v>
      </c>
      <c r="Q206" s="51" t="str">
        <f>IF($E206&gt;NORMA!$F$8,"NO CUMPLE","CUMPLE")</f>
        <v>CUMPLE</v>
      </c>
      <c r="R206" s="51" t="str">
        <f>IF($F206&gt;NORMA!$F$9,"NO CUMPLE","CUMPLE")</f>
        <v>CUMPLE</v>
      </c>
      <c r="S206" s="51" t="str">
        <f>IF($K206&gt;NORMA!$F$10,"NO CUMPLE","CUMPLE")</f>
        <v>CUMPLE</v>
      </c>
      <c r="T206" s="51" t="str">
        <f>IF($J206&gt;NORMA!$F$11,"NO CUMPLE","CUMPLE")</f>
        <v>CUMPLE</v>
      </c>
      <c r="U206" s="51" t="str">
        <f>IF($G206&gt;NORMA!$F$12,"NO CUMPLE","CUMPLE")</f>
        <v>CUMPLE</v>
      </c>
      <c r="V206" s="51" t="str">
        <f>IF($H206&gt;SALITRE!$H$967,"NO CUMPLE","CUMPLE")</f>
        <v>CUMPLE</v>
      </c>
      <c r="W206" s="51" t="str">
        <f>IF($O206&gt;NORMA!$F$14,"NO CUMPLE","CUMPLE")</f>
        <v>CUMPLE</v>
      </c>
      <c r="X206" s="51" t="str">
        <f>IF(AND($N206&gt;=NORMA!$Q$4, $N206&lt;=NORMA!$R$4),"CUMPLE","NO CUMPLE")</f>
        <v>CUMPLE</v>
      </c>
      <c r="Y206" s="51" t="str">
        <f>IF($I206&gt;NORMA!$F$16,"NO CUMPLE","CUMPLE")</f>
        <v>CUMPLE</v>
      </c>
      <c r="Z206" s="51" t="str">
        <f>IF($M206&lt;NORMA!$E$23,"NO CUMPLE","CUMPLE")</f>
        <v>NO CUMPLE</v>
      </c>
      <c r="AA206" s="51" t="str">
        <f>IF($E206&gt;NORMA!$E$24,"NO CUMPLE","CUMPLE")</f>
        <v>CUMPLE</v>
      </c>
      <c r="AB206" s="51" t="str">
        <f>IF($F206&gt;NORMA!$F$25,"NO CUMPLE","CUMPLE")</f>
        <v>NO CUMPLE</v>
      </c>
      <c r="AC206" s="51" t="str">
        <f>IF($K206&gt;NORMA!$E$26,"NO CUMPLE","CUMPLE")</f>
        <v>NO CUMPLE</v>
      </c>
      <c r="AD206" s="51" t="str">
        <f>IF($J206&gt;NORMA!$E$27,"NO CUMPLE","CUMPLE")</f>
        <v>CUMPLE</v>
      </c>
      <c r="AE206" s="51" t="str">
        <f>IF($G206&gt;NORMA!$F$28,"NO CUMPLE","CUMPLE")</f>
        <v>CUMPLE</v>
      </c>
      <c r="AF206" s="51" t="str">
        <f>IF($H206&gt;NORMA!$E$29,"NO CUMPLE","CUMPLE")</f>
        <v>CUMPLE</v>
      </c>
      <c r="AG206" s="51" t="str">
        <f>IF($O206&gt;NORMA!$E$30,"NO CUMPLE","CUMPLE")</f>
        <v>CUMPLE</v>
      </c>
      <c r="AH206" s="51" t="str">
        <f>IF(AND($N206&gt;=NORMA!$R$18, $N206&lt;=NORMA!$S$18),"CUMPLE","NO CUMPLE")</f>
        <v>CUMPLE</v>
      </c>
      <c r="AI206" s="51" t="str">
        <f>IF($I206&gt;NORMA!$F$32,"NO CUMPLE","CUMPLE")</f>
        <v>CUMPLE</v>
      </c>
    </row>
    <row r="207" spans="1:35" ht="14.25" customHeight="1" x14ac:dyDescent="0.35">
      <c r="A207" s="146" t="s">
        <v>78</v>
      </c>
      <c r="B207" s="147" t="s">
        <v>79</v>
      </c>
      <c r="C207" s="148">
        <v>41172</v>
      </c>
      <c r="D207" s="149">
        <v>0</v>
      </c>
      <c r="E207" s="147">
        <v>4.4000000000000004</v>
      </c>
      <c r="F207" s="147">
        <v>29.2</v>
      </c>
      <c r="G207" s="147">
        <v>11</v>
      </c>
      <c r="H207" s="147">
        <v>4.4000000000000004</v>
      </c>
      <c r="I207" s="150">
        <v>0.02</v>
      </c>
      <c r="J207" s="147">
        <v>0.2</v>
      </c>
      <c r="K207" s="155">
        <v>1.67</v>
      </c>
      <c r="L207" s="164">
        <v>1.4999999999999999E-2</v>
      </c>
      <c r="M207" s="147">
        <v>6.45</v>
      </c>
      <c r="N207" s="147">
        <v>7.25</v>
      </c>
      <c r="O207" s="153">
        <v>4300</v>
      </c>
      <c r="P207" s="51" t="str">
        <f>IF($M207&lt;NORMA!$F$7,"NO CUMPLE","CUMPLE")</f>
        <v>CUMPLE</v>
      </c>
      <c r="Q207" s="51" t="str">
        <f>IF($E207&gt;NORMA!$F$8,"NO CUMPLE","CUMPLE")</f>
        <v>CUMPLE</v>
      </c>
      <c r="R207" s="51" t="str">
        <f>IF($F207&gt;NORMA!$F$9,"NO CUMPLE","CUMPLE")</f>
        <v>CUMPLE</v>
      </c>
      <c r="S207" s="51" t="str">
        <f>IF($K207&gt;NORMA!$F$10,"NO CUMPLE","CUMPLE")</f>
        <v>CUMPLE</v>
      </c>
      <c r="T207" s="51" t="str">
        <f>IF($J207&gt;NORMA!$F$11,"NO CUMPLE","CUMPLE")</f>
        <v>CUMPLE</v>
      </c>
      <c r="U207" s="51" t="str">
        <f>IF($G207&gt;NORMA!$F$12,"NO CUMPLE","CUMPLE")</f>
        <v>CUMPLE</v>
      </c>
      <c r="V207" s="51" t="str">
        <f>IF($H207&gt;SALITRE!$H$967,"NO CUMPLE","CUMPLE")</f>
        <v>CUMPLE</v>
      </c>
      <c r="W207" s="51" t="str">
        <f>IF($O207&gt;NORMA!$F$14,"NO CUMPLE","CUMPLE")</f>
        <v>CUMPLE</v>
      </c>
      <c r="X207" s="51" t="str">
        <f>IF(AND($N207&gt;=NORMA!$Q$4, $N207&lt;=NORMA!$R$4),"CUMPLE","NO CUMPLE")</f>
        <v>CUMPLE</v>
      </c>
      <c r="Y207" s="51" t="str">
        <f>IF($I207&gt;NORMA!$F$16,"NO CUMPLE","CUMPLE")</f>
        <v>CUMPLE</v>
      </c>
      <c r="Z207" s="51" t="str">
        <f>IF($M207&lt;NORMA!$E$23,"NO CUMPLE","CUMPLE")</f>
        <v>NO CUMPLE</v>
      </c>
      <c r="AA207" s="51" t="str">
        <f>IF($E207&gt;NORMA!$E$24,"NO CUMPLE","CUMPLE")</f>
        <v>NO CUMPLE</v>
      </c>
      <c r="AB207" s="51" t="str">
        <f>IF($F207&gt;NORMA!$F$25,"NO CUMPLE","CUMPLE")</f>
        <v>NO CUMPLE</v>
      </c>
      <c r="AC207" s="51" t="str">
        <f>IF($K207&gt;NORMA!$E$26,"NO CUMPLE","CUMPLE")</f>
        <v>NO CUMPLE</v>
      </c>
      <c r="AD207" s="51" t="str">
        <f>IF($J207&gt;NORMA!$E$27,"NO CUMPLE","CUMPLE")</f>
        <v>CUMPLE</v>
      </c>
      <c r="AE207" s="51" t="str">
        <f>IF($G207&gt;NORMA!$F$28,"NO CUMPLE","CUMPLE")</f>
        <v>CUMPLE</v>
      </c>
      <c r="AF207" s="51" t="str">
        <f>IF($H207&gt;NORMA!$E$29,"NO CUMPLE","CUMPLE")</f>
        <v>CUMPLE</v>
      </c>
      <c r="AG207" s="51" t="str">
        <f>IF($O207&gt;NORMA!$E$30,"NO CUMPLE","CUMPLE")</f>
        <v>CUMPLE</v>
      </c>
      <c r="AH207" s="51" t="str">
        <f>IF(AND($N207&gt;=NORMA!$R$18, $N207&lt;=NORMA!$S$18),"CUMPLE","NO CUMPLE")</f>
        <v>CUMPLE</v>
      </c>
      <c r="AI207" s="51" t="str">
        <f>IF($I207&gt;NORMA!$F$32,"NO CUMPLE","CUMPLE")</f>
        <v>CUMPLE</v>
      </c>
    </row>
    <row r="208" spans="1:35" ht="14.25" customHeight="1" x14ac:dyDescent="0.35">
      <c r="A208" s="146" t="s">
        <v>78</v>
      </c>
      <c r="B208" s="147" t="s">
        <v>79</v>
      </c>
      <c r="C208" s="148">
        <v>41185</v>
      </c>
      <c r="D208" s="149">
        <v>0.54166666666666663</v>
      </c>
      <c r="E208" s="147">
        <v>6.4</v>
      </c>
      <c r="F208" s="147">
        <v>29.6</v>
      </c>
      <c r="G208" s="147">
        <v>21</v>
      </c>
      <c r="H208" s="150">
        <v>3.6</v>
      </c>
      <c r="I208" s="147">
        <v>0.59</v>
      </c>
      <c r="J208" s="147">
        <v>0.39</v>
      </c>
      <c r="K208" s="155">
        <v>4.18</v>
      </c>
      <c r="L208" s="164">
        <v>2.1999999999999999E-2</v>
      </c>
      <c r="M208" s="147">
        <v>6.68</v>
      </c>
      <c r="N208" s="147">
        <v>6.62</v>
      </c>
      <c r="O208" s="153">
        <v>150000</v>
      </c>
      <c r="P208" s="51" t="str">
        <f>IF($M208&lt;NORMA!$F$7,"NO CUMPLE","CUMPLE")</f>
        <v>CUMPLE</v>
      </c>
      <c r="Q208" s="51" t="str">
        <f>IF($E208&gt;NORMA!$F$8,"NO CUMPLE","CUMPLE")</f>
        <v>CUMPLE</v>
      </c>
      <c r="R208" s="51" t="str">
        <f>IF($F208&gt;NORMA!$F$9,"NO CUMPLE","CUMPLE")</f>
        <v>CUMPLE</v>
      </c>
      <c r="S208" s="51" t="str">
        <f>IF($K208&gt;NORMA!$F$10,"NO CUMPLE","CUMPLE")</f>
        <v>CUMPLE</v>
      </c>
      <c r="T208" s="51" t="str">
        <f>IF($J208&gt;NORMA!$F$11,"NO CUMPLE","CUMPLE")</f>
        <v>CUMPLE</v>
      </c>
      <c r="U208" s="51" t="str">
        <f>IF($G208&gt;NORMA!$F$12,"NO CUMPLE","CUMPLE")</f>
        <v>CUMPLE</v>
      </c>
      <c r="V208" s="51" t="str">
        <f>IF($H208&gt;SALITRE!$H$967,"NO CUMPLE","CUMPLE")</f>
        <v>CUMPLE</v>
      </c>
      <c r="W208" s="51" t="str">
        <f>IF($O208&gt;NORMA!$F$14,"NO CUMPLE","CUMPLE")</f>
        <v>CUMPLE</v>
      </c>
      <c r="X208" s="51" t="str">
        <f>IF(AND($N208&gt;=NORMA!$Q$4, $N208&lt;=NORMA!$R$4),"CUMPLE","NO CUMPLE")</f>
        <v>CUMPLE</v>
      </c>
      <c r="Y208" s="51" t="str">
        <f>IF($I208&gt;NORMA!$F$16,"NO CUMPLE","CUMPLE")</f>
        <v>CUMPLE</v>
      </c>
      <c r="Z208" s="51" t="str">
        <f>IF($M208&lt;NORMA!$E$23,"NO CUMPLE","CUMPLE")</f>
        <v>NO CUMPLE</v>
      </c>
      <c r="AA208" s="51" t="str">
        <f>IF($E208&gt;NORMA!$E$24,"NO CUMPLE","CUMPLE")</f>
        <v>NO CUMPLE</v>
      </c>
      <c r="AB208" s="51" t="str">
        <f>IF($F208&gt;NORMA!$F$25,"NO CUMPLE","CUMPLE")</f>
        <v>NO CUMPLE</v>
      </c>
      <c r="AC208" s="51" t="str">
        <f>IF($K208&gt;NORMA!$E$26,"NO CUMPLE","CUMPLE")</f>
        <v>NO CUMPLE</v>
      </c>
      <c r="AD208" s="51" t="str">
        <f>IF($J208&gt;NORMA!$E$27,"NO CUMPLE","CUMPLE")</f>
        <v>CUMPLE</v>
      </c>
      <c r="AE208" s="51" t="str">
        <f>IF($G208&gt;NORMA!$F$28,"NO CUMPLE","CUMPLE")</f>
        <v>CUMPLE</v>
      </c>
      <c r="AF208" s="51" t="str">
        <f>IF($H208&gt;NORMA!$E$29,"NO CUMPLE","CUMPLE")</f>
        <v>CUMPLE</v>
      </c>
      <c r="AG208" s="51" t="str">
        <f>IF($O208&gt;NORMA!$E$30,"NO CUMPLE","CUMPLE")</f>
        <v>NO CUMPLE</v>
      </c>
      <c r="AH208" s="51" t="str">
        <f>IF(AND($N208&gt;=NORMA!$R$18, $N208&lt;=NORMA!$S$18),"CUMPLE","NO CUMPLE")</f>
        <v>CUMPLE</v>
      </c>
      <c r="AI208" s="51" t="str">
        <f>IF($I208&gt;NORMA!$F$32,"NO CUMPLE","CUMPLE")</f>
        <v>CUMPLE</v>
      </c>
    </row>
    <row r="209" spans="1:35" ht="14.25" customHeight="1" x14ac:dyDescent="0.35">
      <c r="A209" s="146" t="s">
        <v>78</v>
      </c>
      <c r="B209" s="147" t="s">
        <v>79</v>
      </c>
      <c r="C209" s="148">
        <v>41198</v>
      </c>
      <c r="D209" s="149">
        <v>0.41666666666666669</v>
      </c>
      <c r="E209" s="147">
        <v>1.5</v>
      </c>
      <c r="F209" s="147">
        <v>15.5</v>
      </c>
      <c r="G209" s="147">
        <v>19</v>
      </c>
      <c r="H209" s="150">
        <v>3.6</v>
      </c>
      <c r="I209" s="147">
        <v>0.23</v>
      </c>
      <c r="J209" s="147">
        <v>0.24</v>
      </c>
      <c r="K209" s="155">
        <v>1.56</v>
      </c>
      <c r="L209" s="164">
        <v>0.21099999999999999</v>
      </c>
      <c r="M209" s="147">
        <v>8.1300000000000008</v>
      </c>
      <c r="N209" s="147">
        <v>6.79</v>
      </c>
      <c r="O209" s="153">
        <v>24000</v>
      </c>
      <c r="P209" s="51" t="str">
        <f>IF($M209&lt;NORMA!$F$7,"NO CUMPLE","CUMPLE")</f>
        <v>CUMPLE</v>
      </c>
      <c r="Q209" s="51" t="str">
        <f>IF($E209&gt;NORMA!$F$8,"NO CUMPLE","CUMPLE")</f>
        <v>CUMPLE</v>
      </c>
      <c r="R209" s="51" t="str">
        <f>IF($F209&gt;NORMA!$F$9,"NO CUMPLE","CUMPLE")</f>
        <v>CUMPLE</v>
      </c>
      <c r="S209" s="51" t="str">
        <f>IF($K209&gt;NORMA!$F$10,"NO CUMPLE","CUMPLE")</f>
        <v>CUMPLE</v>
      </c>
      <c r="T209" s="51" t="str">
        <f>IF($J209&gt;NORMA!$F$11,"NO CUMPLE","CUMPLE")</f>
        <v>CUMPLE</v>
      </c>
      <c r="U209" s="51" t="str">
        <f>IF($G209&gt;NORMA!$F$12,"NO CUMPLE","CUMPLE")</f>
        <v>CUMPLE</v>
      </c>
      <c r="V209" s="51" t="str">
        <f>IF($H209&gt;SALITRE!$H$967,"NO CUMPLE","CUMPLE")</f>
        <v>CUMPLE</v>
      </c>
      <c r="W209" s="51" t="str">
        <f>IF($O209&gt;NORMA!$F$14,"NO CUMPLE","CUMPLE")</f>
        <v>CUMPLE</v>
      </c>
      <c r="X209" s="51" t="str">
        <f>IF(AND($N209&gt;=NORMA!$Q$4, $N209&lt;=NORMA!$R$4),"CUMPLE","NO CUMPLE")</f>
        <v>CUMPLE</v>
      </c>
      <c r="Y209" s="51" t="str">
        <f>IF($I209&gt;NORMA!$F$16,"NO CUMPLE","CUMPLE")</f>
        <v>CUMPLE</v>
      </c>
      <c r="Z209" s="51" t="str">
        <f>IF($M209&lt;NORMA!$E$23,"NO CUMPLE","CUMPLE")</f>
        <v>CUMPLE</v>
      </c>
      <c r="AA209" s="51" t="str">
        <f>IF($E209&gt;NORMA!$E$24,"NO CUMPLE","CUMPLE")</f>
        <v>CUMPLE</v>
      </c>
      <c r="AB209" s="51" t="str">
        <f>IF($F209&gt;NORMA!$F$25,"NO CUMPLE","CUMPLE")</f>
        <v>NO CUMPLE</v>
      </c>
      <c r="AC209" s="51" t="str">
        <f>IF($K209&gt;NORMA!$E$26,"NO CUMPLE","CUMPLE")</f>
        <v>NO CUMPLE</v>
      </c>
      <c r="AD209" s="51" t="str">
        <f>IF($J209&gt;NORMA!$E$27,"NO CUMPLE","CUMPLE")</f>
        <v>CUMPLE</v>
      </c>
      <c r="AE209" s="51" t="str">
        <f>IF($G209&gt;NORMA!$F$28,"NO CUMPLE","CUMPLE")</f>
        <v>CUMPLE</v>
      </c>
      <c r="AF209" s="51" t="str">
        <f>IF($H209&gt;NORMA!$E$29,"NO CUMPLE","CUMPLE")</f>
        <v>CUMPLE</v>
      </c>
      <c r="AG209" s="51" t="str">
        <f>IF($O209&gt;NORMA!$E$30,"NO CUMPLE","CUMPLE")</f>
        <v>NO CUMPLE</v>
      </c>
      <c r="AH209" s="51" t="str">
        <f>IF(AND($N209&gt;=NORMA!$R$18, $N209&lt;=NORMA!$S$18),"CUMPLE","NO CUMPLE")</f>
        <v>CUMPLE</v>
      </c>
      <c r="AI209" s="51" t="str">
        <f>IF($I209&gt;NORMA!$F$32,"NO CUMPLE","CUMPLE")</f>
        <v>CUMPLE</v>
      </c>
    </row>
    <row r="210" spans="1:35" ht="14.25" customHeight="1" x14ac:dyDescent="0.35">
      <c r="A210" s="146" t="s">
        <v>78</v>
      </c>
      <c r="B210" s="147" t="s">
        <v>79</v>
      </c>
      <c r="C210" s="148">
        <v>41213</v>
      </c>
      <c r="D210" s="149">
        <v>0.125</v>
      </c>
      <c r="E210" s="150">
        <v>1</v>
      </c>
      <c r="F210" s="147">
        <v>6.8</v>
      </c>
      <c r="G210" s="147">
        <v>3</v>
      </c>
      <c r="H210" s="150">
        <v>3.6</v>
      </c>
      <c r="I210" s="147">
        <v>0.05</v>
      </c>
      <c r="J210" s="147">
        <v>0.08</v>
      </c>
      <c r="K210" s="155">
        <v>1.5</v>
      </c>
      <c r="L210" s="164">
        <v>1.2999999999999999E-2</v>
      </c>
      <c r="M210" s="147">
        <v>8.1300000000000008</v>
      </c>
      <c r="N210" s="147">
        <v>7.03</v>
      </c>
      <c r="O210" s="153">
        <v>930</v>
      </c>
      <c r="P210" s="51" t="str">
        <f>IF($M210&lt;NORMA!$F$7,"NO CUMPLE","CUMPLE")</f>
        <v>CUMPLE</v>
      </c>
      <c r="Q210" s="51" t="str">
        <f>IF($E210&gt;NORMA!$F$8,"NO CUMPLE","CUMPLE")</f>
        <v>CUMPLE</v>
      </c>
      <c r="R210" s="51" t="str">
        <f>IF($F210&gt;NORMA!$F$9,"NO CUMPLE","CUMPLE")</f>
        <v>CUMPLE</v>
      </c>
      <c r="S210" s="51" t="str">
        <f>IF($K210&gt;NORMA!$F$10,"NO CUMPLE","CUMPLE")</f>
        <v>CUMPLE</v>
      </c>
      <c r="T210" s="51" t="str">
        <f>IF($J210&gt;NORMA!$F$11,"NO CUMPLE","CUMPLE")</f>
        <v>CUMPLE</v>
      </c>
      <c r="U210" s="51" t="str">
        <f>IF($G210&gt;NORMA!$F$12,"NO CUMPLE","CUMPLE")</f>
        <v>CUMPLE</v>
      </c>
      <c r="V210" s="51" t="str">
        <f>IF($H210&gt;SALITRE!$H$967,"NO CUMPLE","CUMPLE")</f>
        <v>CUMPLE</v>
      </c>
      <c r="W210" s="51" t="str">
        <f>IF($O210&gt;NORMA!$F$14,"NO CUMPLE","CUMPLE")</f>
        <v>CUMPLE</v>
      </c>
      <c r="X210" s="51" t="str">
        <f>IF(AND($N210&gt;=NORMA!$Q$4, $N210&lt;=NORMA!$R$4),"CUMPLE","NO CUMPLE")</f>
        <v>CUMPLE</v>
      </c>
      <c r="Y210" s="51" t="str">
        <f>IF($I210&gt;NORMA!$F$16,"NO CUMPLE","CUMPLE")</f>
        <v>CUMPLE</v>
      </c>
      <c r="Z210" s="51" t="str">
        <f>IF($M210&lt;NORMA!$E$23,"NO CUMPLE","CUMPLE")</f>
        <v>CUMPLE</v>
      </c>
      <c r="AA210" s="51" t="str">
        <f>IF($E210&gt;NORMA!$E$24,"NO CUMPLE","CUMPLE")</f>
        <v>CUMPLE</v>
      </c>
      <c r="AB210" s="51" t="str">
        <f>IF($F210&gt;NORMA!$F$25,"NO CUMPLE","CUMPLE")</f>
        <v>CUMPLE</v>
      </c>
      <c r="AC210" s="51" t="str">
        <f>IF($K210&gt;NORMA!$E$26,"NO CUMPLE","CUMPLE")</f>
        <v>CUMPLE</v>
      </c>
      <c r="AD210" s="51" t="str">
        <f>IF($J210&gt;NORMA!$E$27,"NO CUMPLE","CUMPLE")</f>
        <v>CUMPLE</v>
      </c>
      <c r="AE210" s="51" t="str">
        <f>IF($G210&gt;NORMA!$F$28,"NO CUMPLE","CUMPLE")</f>
        <v>CUMPLE</v>
      </c>
      <c r="AF210" s="51" t="str">
        <f>IF($H210&gt;NORMA!$E$29,"NO CUMPLE","CUMPLE")</f>
        <v>CUMPLE</v>
      </c>
      <c r="AG210" s="51" t="str">
        <f>IF($O210&gt;NORMA!$E$30,"NO CUMPLE","CUMPLE")</f>
        <v>CUMPLE</v>
      </c>
      <c r="AH210" s="51" t="str">
        <f>IF(AND($N210&gt;=NORMA!$R$18, $N210&lt;=NORMA!$S$18),"CUMPLE","NO CUMPLE")</f>
        <v>CUMPLE</v>
      </c>
      <c r="AI210" s="51" t="str">
        <f>IF($I210&gt;NORMA!$F$32,"NO CUMPLE","CUMPLE")</f>
        <v>CUMPLE</v>
      </c>
    </row>
    <row r="211" spans="1:35" ht="14.25" customHeight="1" x14ac:dyDescent="0.35">
      <c r="A211" s="146" t="s">
        <v>80</v>
      </c>
      <c r="B211" s="147" t="s">
        <v>79</v>
      </c>
      <c r="C211" s="148">
        <v>41142</v>
      </c>
      <c r="D211" s="149">
        <v>0.375</v>
      </c>
      <c r="E211" s="147">
        <v>30.3</v>
      </c>
      <c r="F211" s="147">
        <v>567</v>
      </c>
      <c r="G211" s="147">
        <v>4540</v>
      </c>
      <c r="H211" s="147">
        <v>11.4</v>
      </c>
      <c r="I211" s="147">
        <v>0.69</v>
      </c>
      <c r="J211" s="147">
        <v>5.78</v>
      </c>
      <c r="K211" s="155">
        <v>23.14</v>
      </c>
      <c r="L211" s="164">
        <v>3.4000000000000002E-2</v>
      </c>
      <c r="M211" s="147">
        <v>4.87</v>
      </c>
      <c r="N211" s="147">
        <v>7.25</v>
      </c>
      <c r="O211" s="153">
        <v>3000000</v>
      </c>
      <c r="P211" s="51" t="str">
        <f>IF($M211&lt;NORMA!$F$7,"NO CUMPLE","CUMPLE")</f>
        <v>CUMPLE</v>
      </c>
      <c r="Q211" s="51" t="str">
        <f>IF($E211&gt;NORMA!$F$8,"NO CUMPLE","CUMPLE")</f>
        <v>CUMPLE</v>
      </c>
      <c r="R211" s="51" t="str">
        <f>IF($F211&gt;NORMA!$F$9,"NO CUMPLE","CUMPLE")</f>
        <v>NO CUMPLE</v>
      </c>
      <c r="S211" s="51" t="str">
        <f>IF($K211&gt;NORMA!$F$10,"NO CUMPLE","CUMPLE")</f>
        <v>NO CUMPLE</v>
      </c>
      <c r="T211" s="51" t="str">
        <f>IF($J211&gt;NORMA!$F$11,"NO CUMPLE","CUMPLE")</f>
        <v>CUMPLE</v>
      </c>
      <c r="U211" s="51" t="str">
        <f>IF($G211&gt;NORMA!$F$12,"NO CUMPLE","CUMPLE")</f>
        <v>NO CUMPLE</v>
      </c>
      <c r="V211" s="51" t="str">
        <f>IF($H211&gt;SALITRE!$H$967,"NO CUMPLE","CUMPLE")</f>
        <v>CUMPLE</v>
      </c>
      <c r="W211" s="51" t="str">
        <f>IF($O211&gt;NORMA!$F$14,"NO CUMPLE","CUMPLE")</f>
        <v>NO CUMPLE</v>
      </c>
      <c r="X211" s="51" t="str">
        <f>IF(AND($N211&gt;=NORMA!$Q$4, $N211&lt;=NORMA!$R$4),"CUMPLE","NO CUMPLE")</f>
        <v>CUMPLE</v>
      </c>
      <c r="Y211" s="51" t="str">
        <f>IF($I211&gt;NORMA!$F$16,"NO CUMPLE","CUMPLE")</f>
        <v>CUMPLE</v>
      </c>
      <c r="Z211" s="51" t="str">
        <f>IF($M211&lt;NORMA!$E$23,"NO CUMPLE","CUMPLE")</f>
        <v>NO CUMPLE</v>
      </c>
      <c r="AA211" s="51" t="str">
        <f>IF($E211&gt;NORMA!$E$24,"NO CUMPLE","CUMPLE")</f>
        <v>NO CUMPLE</v>
      </c>
      <c r="AB211" s="51" t="str">
        <f>IF($F211&gt;NORMA!$F$25,"NO CUMPLE","CUMPLE")</f>
        <v>NO CUMPLE</v>
      </c>
      <c r="AC211" s="51" t="str">
        <f>IF($K211&gt;NORMA!$E$26,"NO CUMPLE","CUMPLE")</f>
        <v>NO CUMPLE</v>
      </c>
      <c r="AD211" s="51" t="str">
        <f>IF($J211&gt;NORMA!$E$27,"NO CUMPLE","CUMPLE")</f>
        <v>NO CUMPLE</v>
      </c>
      <c r="AE211" s="51" t="str">
        <f>IF($G211&gt;NORMA!$F$28,"NO CUMPLE","CUMPLE")</f>
        <v>NO CUMPLE</v>
      </c>
      <c r="AF211" s="51" t="str">
        <f>IF($H211&gt;NORMA!$E$29,"NO CUMPLE","CUMPLE")</f>
        <v>NO CUMPLE</v>
      </c>
      <c r="AG211" s="51" t="str">
        <f>IF($O211&gt;NORMA!$E$30,"NO CUMPLE","CUMPLE")</f>
        <v>NO CUMPLE</v>
      </c>
      <c r="AH211" s="51" t="str">
        <f>IF(AND($N211&gt;=NORMA!$R$18, $N211&lt;=NORMA!$S$18),"CUMPLE","NO CUMPLE")</f>
        <v>CUMPLE</v>
      </c>
      <c r="AI211" s="51" t="str">
        <f>IF($I211&gt;NORMA!$F$32,"NO CUMPLE","CUMPLE")</f>
        <v>CUMPLE</v>
      </c>
    </row>
    <row r="212" spans="1:35" ht="14.25" customHeight="1" x14ac:dyDescent="0.35">
      <c r="A212" s="146" t="s">
        <v>80</v>
      </c>
      <c r="B212" s="147" t="s">
        <v>79</v>
      </c>
      <c r="C212" s="148">
        <v>41163</v>
      </c>
      <c r="D212" s="149">
        <v>0.41666666666666669</v>
      </c>
      <c r="E212" s="147">
        <v>112</v>
      </c>
      <c r="F212" s="147">
        <v>433</v>
      </c>
      <c r="G212" s="147">
        <v>286</v>
      </c>
      <c r="H212" s="147">
        <v>47</v>
      </c>
      <c r="I212" s="147">
        <v>2.52</v>
      </c>
      <c r="J212" s="147">
        <v>5.16</v>
      </c>
      <c r="K212" s="155">
        <v>45.87</v>
      </c>
      <c r="L212" s="164">
        <v>0.19500000000000001</v>
      </c>
      <c r="M212" s="147">
        <v>3.36</v>
      </c>
      <c r="N212" s="147">
        <v>8.4</v>
      </c>
      <c r="O212" s="153">
        <v>93000000</v>
      </c>
      <c r="P212" s="51" t="str">
        <f>IF($M212&lt;NORMA!$F$7,"NO CUMPLE","CUMPLE")</f>
        <v>CUMPLE</v>
      </c>
      <c r="Q212" s="51" t="str">
        <f>IF($E212&gt;NORMA!$F$8,"NO CUMPLE","CUMPLE")</f>
        <v>NO CUMPLE</v>
      </c>
      <c r="R212" s="51" t="str">
        <f>IF($F212&gt;NORMA!$F$9,"NO CUMPLE","CUMPLE")</f>
        <v>NO CUMPLE</v>
      </c>
      <c r="S212" s="51" t="str">
        <f>IF($K212&gt;NORMA!$F$10,"NO CUMPLE","CUMPLE")</f>
        <v>NO CUMPLE</v>
      </c>
      <c r="T212" s="51" t="str">
        <f>IF($J212&gt;NORMA!$F$11,"NO CUMPLE","CUMPLE")</f>
        <v>CUMPLE</v>
      </c>
      <c r="U212" s="51" t="str">
        <f>IF($G212&gt;NORMA!$F$12,"NO CUMPLE","CUMPLE")</f>
        <v>NO CUMPLE</v>
      </c>
      <c r="V212" s="51" t="str">
        <f>IF($H212&gt;SALITRE!$H$967,"NO CUMPLE","CUMPLE")</f>
        <v>NO CUMPLE</v>
      </c>
      <c r="W212" s="51" t="str">
        <f>IF($O212&gt;NORMA!$F$14,"NO CUMPLE","CUMPLE")</f>
        <v>NO CUMPLE</v>
      </c>
      <c r="X212" s="51" t="str">
        <f>IF(AND($N212&gt;=NORMA!$Q$4, $N212&lt;=NORMA!$R$4),"CUMPLE","NO CUMPLE")</f>
        <v>CUMPLE</v>
      </c>
      <c r="Y212" s="51" t="str">
        <f>IF($I212&gt;NORMA!$F$16,"NO CUMPLE","CUMPLE")</f>
        <v>CUMPLE</v>
      </c>
      <c r="Z212" s="51" t="str">
        <f>IF($M212&lt;NORMA!$E$23,"NO CUMPLE","CUMPLE")</f>
        <v>NO CUMPLE</v>
      </c>
      <c r="AA212" s="51" t="str">
        <f>IF($E212&gt;NORMA!$E$24,"NO CUMPLE","CUMPLE")</f>
        <v>NO CUMPLE</v>
      </c>
      <c r="AB212" s="51" t="str">
        <f>IF($F212&gt;NORMA!$F$25,"NO CUMPLE","CUMPLE")</f>
        <v>NO CUMPLE</v>
      </c>
      <c r="AC212" s="51" t="str">
        <f>IF($K212&gt;NORMA!$E$26,"NO CUMPLE","CUMPLE")</f>
        <v>NO CUMPLE</v>
      </c>
      <c r="AD212" s="51" t="str">
        <f>IF($J212&gt;NORMA!$E$27,"NO CUMPLE","CUMPLE")</f>
        <v>NO CUMPLE</v>
      </c>
      <c r="AE212" s="51" t="str">
        <f>IF($G212&gt;NORMA!$F$28,"NO CUMPLE","CUMPLE")</f>
        <v>NO CUMPLE</v>
      </c>
      <c r="AF212" s="51" t="str">
        <f>IF($H212&gt;NORMA!$E$29,"NO CUMPLE","CUMPLE")</f>
        <v>NO CUMPLE</v>
      </c>
      <c r="AG212" s="51" t="str">
        <f>IF($O212&gt;NORMA!$E$30,"NO CUMPLE","CUMPLE")</f>
        <v>NO CUMPLE</v>
      </c>
      <c r="AH212" s="51" t="str">
        <f>IF(AND($N212&gt;=NORMA!$R$18, $N212&lt;=NORMA!$S$18),"CUMPLE","NO CUMPLE")</f>
        <v>CUMPLE</v>
      </c>
      <c r="AI212" s="51" t="str">
        <f>IF($I212&gt;NORMA!$F$32,"NO CUMPLE","CUMPLE")</f>
        <v>NO CUMPLE</v>
      </c>
    </row>
    <row r="213" spans="1:35" ht="14.25" customHeight="1" x14ac:dyDescent="0.35">
      <c r="A213" s="146" t="s">
        <v>80</v>
      </c>
      <c r="B213" s="147" t="s">
        <v>79</v>
      </c>
      <c r="C213" s="148">
        <v>41172</v>
      </c>
      <c r="D213" s="149">
        <v>0.10416666666666667</v>
      </c>
      <c r="E213" s="147">
        <v>49.2</v>
      </c>
      <c r="F213" s="147">
        <v>100</v>
      </c>
      <c r="G213" s="147">
        <v>35</v>
      </c>
      <c r="H213" s="147">
        <v>11</v>
      </c>
      <c r="I213" s="147">
        <v>1.38</v>
      </c>
      <c r="J213" s="147">
        <v>2.0099999999999998</v>
      </c>
      <c r="K213" s="155">
        <v>18.899999999999999</v>
      </c>
      <c r="L213" s="164">
        <v>6.5000000000000002E-2</v>
      </c>
      <c r="M213" s="147">
        <v>2.5499999999999998</v>
      </c>
      <c r="N213" s="147">
        <v>7.47</v>
      </c>
      <c r="O213" s="153">
        <v>7500000</v>
      </c>
      <c r="P213" s="51" t="str">
        <f>IF($M213&lt;NORMA!$F$7,"NO CUMPLE","CUMPLE")</f>
        <v>CUMPLE</v>
      </c>
      <c r="Q213" s="51" t="str">
        <f>IF($E213&gt;NORMA!$F$8,"NO CUMPLE","CUMPLE")</f>
        <v>CUMPLE</v>
      </c>
      <c r="R213" s="51" t="str">
        <f>IF($F213&gt;NORMA!$F$9,"NO CUMPLE","CUMPLE")</f>
        <v>CUMPLE</v>
      </c>
      <c r="S213" s="51" t="str">
        <f>IF($K213&gt;NORMA!$F$10,"NO CUMPLE","CUMPLE")</f>
        <v>CUMPLE</v>
      </c>
      <c r="T213" s="51" t="str">
        <f>IF($J213&gt;NORMA!$F$11,"NO CUMPLE","CUMPLE")</f>
        <v>CUMPLE</v>
      </c>
      <c r="U213" s="51" t="str">
        <f>IF($G213&gt;NORMA!$F$12,"NO CUMPLE","CUMPLE")</f>
        <v>CUMPLE</v>
      </c>
      <c r="V213" s="51" t="str">
        <f>IF($H213&gt;SALITRE!$H$967,"NO CUMPLE","CUMPLE")</f>
        <v>CUMPLE</v>
      </c>
      <c r="W213" s="51" t="str">
        <f>IF($O213&gt;NORMA!$F$14,"NO CUMPLE","CUMPLE")</f>
        <v>NO CUMPLE</v>
      </c>
      <c r="X213" s="51" t="str">
        <f>IF(AND($N213&gt;=NORMA!$Q$4, $N213&lt;=NORMA!$R$4),"CUMPLE","NO CUMPLE")</f>
        <v>CUMPLE</v>
      </c>
      <c r="Y213" s="51" t="str">
        <f>IF($I213&gt;NORMA!$F$16,"NO CUMPLE","CUMPLE")</f>
        <v>CUMPLE</v>
      </c>
      <c r="Z213" s="51" t="str">
        <f>IF($M213&lt;NORMA!$E$23,"NO CUMPLE","CUMPLE")</f>
        <v>NO CUMPLE</v>
      </c>
      <c r="AA213" s="51" t="str">
        <f>IF($E213&gt;NORMA!$E$24,"NO CUMPLE","CUMPLE")</f>
        <v>NO CUMPLE</v>
      </c>
      <c r="AB213" s="51" t="str">
        <f>IF($F213&gt;NORMA!$F$25,"NO CUMPLE","CUMPLE")</f>
        <v>NO CUMPLE</v>
      </c>
      <c r="AC213" s="51" t="str">
        <f>IF($K213&gt;NORMA!$E$26,"NO CUMPLE","CUMPLE")</f>
        <v>NO CUMPLE</v>
      </c>
      <c r="AD213" s="51" t="str">
        <f>IF($J213&gt;NORMA!$E$27,"NO CUMPLE","CUMPLE")</f>
        <v>NO CUMPLE</v>
      </c>
      <c r="AE213" s="51" t="str">
        <f>IF($G213&gt;NORMA!$F$28,"NO CUMPLE","CUMPLE")</f>
        <v>NO CUMPLE</v>
      </c>
      <c r="AF213" s="51" t="str">
        <f>IF($H213&gt;NORMA!$E$29,"NO CUMPLE","CUMPLE")</f>
        <v>NO CUMPLE</v>
      </c>
      <c r="AG213" s="51" t="str">
        <f>IF($O213&gt;NORMA!$E$30,"NO CUMPLE","CUMPLE")</f>
        <v>NO CUMPLE</v>
      </c>
      <c r="AH213" s="51" t="str">
        <f>IF(AND($N213&gt;=NORMA!$R$18, $N213&lt;=NORMA!$S$18),"CUMPLE","NO CUMPLE")</f>
        <v>CUMPLE</v>
      </c>
      <c r="AI213" s="51" t="str">
        <f>IF($I213&gt;NORMA!$F$32,"NO CUMPLE","CUMPLE")</f>
        <v>NO CUMPLE</v>
      </c>
    </row>
    <row r="214" spans="1:35" ht="14.25" customHeight="1" x14ac:dyDescent="0.35">
      <c r="A214" s="146" t="s">
        <v>80</v>
      </c>
      <c r="B214" s="147" t="s">
        <v>79</v>
      </c>
      <c r="C214" s="148">
        <v>41187</v>
      </c>
      <c r="D214" s="149">
        <v>0.66666666666666663</v>
      </c>
      <c r="E214" s="147">
        <v>58.5</v>
      </c>
      <c r="F214" s="147">
        <v>481</v>
      </c>
      <c r="G214" s="147">
        <v>918</v>
      </c>
      <c r="H214" s="147">
        <v>41</v>
      </c>
      <c r="I214" s="147">
        <v>2.5299999999999998</v>
      </c>
      <c r="J214" s="147">
        <v>3.18</v>
      </c>
      <c r="K214" s="155">
        <v>20.75</v>
      </c>
      <c r="L214" s="164">
        <v>0.28199999999999997</v>
      </c>
      <c r="M214" s="147">
        <v>8.07</v>
      </c>
      <c r="N214" s="147">
        <v>8.18</v>
      </c>
      <c r="O214" s="153">
        <v>11000000</v>
      </c>
      <c r="P214" s="51" t="str">
        <f>IF($M214&lt;NORMA!$F$7,"NO CUMPLE","CUMPLE")</f>
        <v>CUMPLE</v>
      </c>
      <c r="Q214" s="51" t="str">
        <f>IF($E214&gt;NORMA!$F$8,"NO CUMPLE","CUMPLE")</f>
        <v>CUMPLE</v>
      </c>
      <c r="R214" s="51" t="str">
        <f>IF($F214&gt;NORMA!$F$9,"NO CUMPLE","CUMPLE")</f>
        <v>NO CUMPLE</v>
      </c>
      <c r="S214" s="51" t="str">
        <f>IF($K214&gt;NORMA!$F$10,"NO CUMPLE","CUMPLE")</f>
        <v>NO CUMPLE</v>
      </c>
      <c r="T214" s="51" t="str">
        <f>IF($J214&gt;NORMA!$F$11,"NO CUMPLE","CUMPLE")</f>
        <v>CUMPLE</v>
      </c>
      <c r="U214" s="51" t="str">
        <f>IF($G214&gt;NORMA!$F$12,"NO CUMPLE","CUMPLE")</f>
        <v>NO CUMPLE</v>
      </c>
      <c r="V214" s="51" t="str">
        <f>IF($H214&gt;SALITRE!$H$967,"NO CUMPLE","CUMPLE")</f>
        <v>NO CUMPLE</v>
      </c>
      <c r="W214" s="51" t="str">
        <f>IF($O214&gt;NORMA!$F$14,"NO CUMPLE","CUMPLE")</f>
        <v>NO CUMPLE</v>
      </c>
      <c r="X214" s="51" t="str">
        <f>IF(AND($N214&gt;=NORMA!$Q$4, $N214&lt;=NORMA!$R$4),"CUMPLE","NO CUMPLE")</f>
        <v>CUMPLE</v>
      </c>
      <c r="Y214" s="51" t="str">
        <f>IF($I214&gt;NORMA!$F$16,"NO CUMPLE","CUMPLE")</f>
        <v>CUMPLE</v>
      </c>
      <c r="Z214" s="51" t="str">
        <f>IF($M214&lt;NORMA!$E$23,"NO CUMPLE","CUMPLE")</f>
        <v>CUMPLE</v>
      </c>
      <c r="AA214" s="51" t="str">
        <f>IF($E214&gt;NORMA!$E$24,"NO CUMPLE","CUMPLE")</f>
        <v>NO CUMPLE</v>
      </c>
      <c r="AB214" s="51" t="str">
        <f>IF($F214&gt;NORMA!$F$25,"NO CUMPLE","CUMPLE")</f>
        <v>NO CUMPLE</v>
      </c>
      <c r="AC214" s="51" t="str">
        <f>IF($K214&gt;NORMA!$E$26,"NO CUMPLE","CUMPLE")</f>
        <v>NO CUMPLE</v>
      </c>
      <c r="AD214" s="51" t="str">
        <f>IF($J214&gt;NORMA!$E$27,"NO CUMPLE","CUMPLE")</f>
        <v>NO CUMPLE</v>
      </c>
      <c r="AE214" s="51" t="str">
        <f>IF($G214&gt;NORMA!$F$28,"NO CUMPLE","CUMPLE")</f>
        <v>NO CUMPLE</v>
      </c>
      <c r="AF214" s="51" t="str">
        <f>IF($H214&gt;NORMA!$E$29,"NO CUMPLE","CUMPLE")</f>
        <v>NO CUMPLE</v>
      </c>
      <c r="AG214" s="51" t="str">
        <f>IF($O214&gt;NORMA!$E$30,"NO CUMPLE","CUMPLE")</f>
        <v>NO CUMPLE</v>
      </c>
      <c r="AH214" s="51" t="str">
        <f>IF(AND($N214&gt;=NORMA!$R$18, $N214&lt;=NORMA!$S$18),"CUMPLE","NO CUMPLE")</f>
        <v>CUMPLE</v>
      </c>
      <c r="AI214" s="51" t="str">
        <f>IF($I214&gt;NORMA!$F$32,"NO CUMPLE","CUMPLE")</f>
        <v>NO CUMPLE</v>
      </c>
    </row>
    <row r="215" spans="1:35" ht="14.25" customHeight="1" x14ac:dyDescent="0.35">
      <c r="A215" s="146" t="s">
        <v>80</v>
      </c>
      <c r="B215" s="147" t="s">
        <v>79</v>
      </c>
      <c r="C215" s="148">
        <v>41204</v>
      </c>
      <c r="D215" s="149">
        <v>0.95833333333333337</v>
      </c>
      <c r="E215" s="147">
        <v>10.3</v>
      </c>
      <c r="F215" s="147">
        <v>41.5</v>
      </c>
      <c r="G215" s="147">
        <v>19</v>
      </c>
      <c r="H215" s="150">
        <v>3.6</v>
      </c>
      <c r="I215" s="147">
        <v>0.8</v>
      </c>
      <c r="J215" s="147">
        <v>0.73</v>
      </c>
      <c r="K215" s="155">
        <v>8.0500000000000007</v>
      </c>
      <c r="L215" s="164">
        <v>0.29299999999999998</v>
      </c>
      <c r="M215" s="147">
        <v>7.28</v>
      </c>
      <c r="N215" s="147">
        <v>7.45</v>
      </c>
      <c r="O215" s="153">
        <v>430000</v>
      </c>
      <c r="P215" s="51" t="str">
        <f>IF($M215&lt;NORMA!$F$7,"NO CUMPLE","CUMPLE")</f>
        <v>CUMPLE</v>
      </c>
      <c r="Q215" s="51" t="str">
        <f>IF($E215&gt;NORMA!$F$8,"NO CUMPLE","CUMPLE")</f>
        <v>CUMPLE</v>
      </c>
      <c r="R215" s="51" t="str">
        <f>IF($F215&gt;NORMA!$F$9,"NO CUMPLE","CUMPLE")</f>
        <v>CUMPLE</v>
      </c>
      <c r="S215" s="51" t="str">
        <f>IF($K215&gt;NORMA!$F$10,"NO CUMPLE","CUMPLE")</f>
        <v>CUMPLE</v>
      </c>
      <c r="T215" s="51" t="str">
        <f>IF($J215&gt;NORMA!$F$11,"NO CUMPLE","CUMPLE")</f>
        <v>CUMPLE</v>
      </c>
      <c r="U215" s="51" t="str">
        <f>IF($G215&gt;NORMA!$F$12,"NO CUMPLE","CUMPLE")</f>
        <v>CUMPLE</v>
      </c>
      <c r="V215" s="51" t="str">
        <f>IF($H215&gt;SALITRE!$H$967,"NO CUMPLE","CUMPLE")</f>
        <v>CUMPLE</v>
      </c>
      <c r="W215" s="51" t="str">
        <f>IF($O215&gt;NORMA!$F$14,"NO CUMPLE","CUMPLE")</f>
        <v>CUMPLE</v>
      </c>
      <c r="X215" s="51" t="str">
        <f>IF(AND($N215&gt;=NORMA!$Q$4, $N215&lt;=NORMA!$R$4),"CUMPLE","NO CUMPLE")</f>
        <v>CUMPLE</v>
      </c>
      <c r="Y215" s="51" t="str">
        <f>IF($I215&gt;NORMA!$F$16,"NO CUMPLE","CUMPLE")</f>
        <v>CUMPLE</v>
      </c>
      <c r="Z215" s="51" t="str">
        <f>IF($M215&lt;NORMA!$E$23,"NO CUMPLE","CUMPLE")</f>
        <v>CUMPLE</v>
      </c>
      <c r="AA215" s="51" t="str">
        <f>IF($E215&gt;NORMA!$E$24,"NO CUMPLE","CUMPLE")</f>
        <v>NO CUMPLE</v>
      </c>
      <c r="AB215" s="51" t="str">
        <f>IF($F215&gt;NORMA!$F$25,"NO CUMPLE","CUMPLE")</f>
        <v>NO CUMPLE</v>
      </c>
      <c r="AC215" s="51" t="str">
        <f>IF($K215&gt;NORMA!$E$26,"NO CUMPLE","CUMPLE")</f>
        <v>NO CUMPLE</v>
      </c>
      <c r="AD215" s="51" t="str">
        <f>IF($J215&gt;NORMA!$E$27,"NO CUMPLE","CUMPLE")</f>
        <v>NO CUMPLE</v>
      </c>
      <c r="AE215" s="51" t="str">
        <f>IF($G215&gt;NORMA!$F$28,"NO CUMPLE","CUMPLE")</f>
        <v>CUMPLE</v>
      </c>
      <c r="AF215" s="51" t="str">
        <f>IF($H215&gt;NORMA!$E$29,"NO CUMPLE","CUMPLE")</f>
        <v>CUMPLE</v>
      </c>
      <c r="AG215" s="51" t="str">
        <f>IF($O215&gt;NORMA!$E$30,"NO CUMPLE","CUMPLE")</f>
        <v>NO CUMPLE</v>
      </c>
      <c r="AH215" s="51" t="str">
        <f>IF(AND($N215&gt;=NORMA!$R$18, $N215&lt;=NORMA!$S$18),"CUMPLE","NO CUMPLE")</f>
        <v>CUMPLE</v>
      </c>
      <c r="AI215" s="51" t="str">
        <f>IF($I215&gt;NORMA!$F$32,"NO CUMPLE","CUMPLE")</f>
        <v>CUMPLE</v>
      </c>
    </row>
    <row r="216" spans="1:35" ht="14.25" customHeight="1" x14ac:dyDescent="0.35">
      <c r="A216" s="146" t="s">
        <v>80</v>
      </c>
      <c r="B216" s="147" t="s">
        <v>79</v>
      </c>
      <c r="C216" s="148">
        <v>41215</v>
      </c>
      <c r="D216" s="149">
        <v>0.25</v>
      </c>
      <c r="E216" s="147">
        <v>119</v>
      </c>
      <c r="F216" s="147">
        <v>311</v>
      </c>
      <c r="G216" s="147">
        <v>111</v>
      </c>
      <c r="H216" s="147">
        <v>38</v>
      </c>
      <c r="I216" s="147">
        <v>2.2000000000000002</v>
      </c>
      <c r="J216" s="147">
        <v>6.14</v>
      </c>
      <c r="K216" s="155">
        <v>36.74</v>
      </c>
      <c r="L216" s="164">
        <v>0.18</v>
      </c>
      <c r="M216" s="147">
        <v>2.0299999999999998</v>
      </c>
      <c r="N216" s="147">
        <v>8.23</v>
      </c>
      <c r="O216" s="153">
        <v>240000000</v>
      </c>
      <c r="P216" s="51" t="str">
        <f>IF($M216&lt;NORMA!$F$7,"NO CUMPLE","CUMPLE")</f>
        <v>CUMPLE</v>
      </c>
      <c r="Q216" s="51" t="str">
        <f>IF($E216&gt;NORMA!$F$8,"NO CUMPLE","CUMPLE")</f>
        <v>NO CUMPLE</v>
      </c>
      <c r="R216" s="51" t="str">
        <f>IF($F216&gt;NORMA!$F$9,"NO CUMPLE","CUMPLE")</f>
        <v>NO CUMPLE</v>
      </c>
      <c r="S216" s="51" t="str">
        <f>IF($K216&gt;NORMA!$F$10,"NO CUMPLE","CUMPLE")</f>
        <v>NO CUMPLE</v>
      </c>
      <c r="T216" s="51" t="str">
        <f>IF($J216&gt;NORMA!$F$11,"NO CUMPLE","CUMPLE")</f>
        <v>NO CUMPLE</v>
      </c>
      <c r="U216" s="51" t="str">
        <f>IF($G216&gt;NORMA!$F$12,"NO CUMPLE","CUMPLE")</f>
        <v>NO CUMPLE</v>
      </c>
      <c r="V216" s="51" t="str">
        <f>IF($H216&gt;SALITRE!$H$967,"NO CUMPLE","CUMPLE")</f>
        <v>NO CUMPLE</v>
      </c>
      <c r="W216" s="51" t="str">
        <f>IF($O216&gt;NORMA!$F$14,"NO CUMPLE","CUMPLE")</f>
        <v>NO CUMPLE</v>
      </c>
      <c r="X216" s="51" t="str">
        <f>IF(AND($N216&gt;=NORMA!$Q$4, $N216&lt;=NORMA!$R$4),"CUMPLE","NO CUMPLE")</f>
        <v>CUMPLE</v>
      </c>
      <c r="Y216" s="51" t="str">
        <f>IF($I216&gt;NORMA!$F$16,"NO CUMPLE","CUMPLE")</f>
        <v>CUMPLE</v>
      </c>
      <c r="Z216" s="51" t="str">
        <f>IF($M216&lt;NORMA!$E$23,"NO CUMPLE","CUMPLE")</f>
        <v>NO CUMPLE</v>
      </c>
      <c r="AA216" s="51" t="str">
        <f>IF($E216&gt;NORMA!$E$24,"NO CUMPLE","CUMPLE")</f>
        <v>NO CUMPLE</v>
      </c>
      <c r="AB216" s="51" t="str">
        <f>IF($F216&gt;NORMA!$F$25,"NO CUMPLE","CUMPLE")</f>
        <v>NO CUMPLE</v>
      </c>
      <c r="AC216" s="51" t="str">
        <f>IF($K216&gt;NORMA!$E$26,"NO CUMPLE","CUMPLE")</f>
        <v>NO CUMPLE</v>
      </c>
      <c r="AD216" s="51" t="str">
        <f>IF($J216&gt;NORMA!$E$27,"NO CUMPLE","CUMPLE")</f>
        <v>NO CUMPLE</v>
      </c>
      <c r="AE216" s="51" t="str">
        <f>IF($G216&gt;NORMA!$F$28,"NO CUMPLE","CUMPLE")</f>
        <v>NO CUMPLE</v>
      </c>
      <c r="AF216" s="51" t="str">
        <f>IF($H216&gt;NORMA!$E$29,"NO CUMPLE","CUMPLE")</f>
        <v>NO CUMPLE</v>
      </c>
      <c r="AG216" s="51" t="str">
        <f>IF($O216&gt;NORMA!$E$30,"NO CUMPLE","CUMPLE")</f>
        <v>NO CUMPLE</v>
      </c>
      <c r="AH216" s="51" t="str">
        <f>IF(AND($N216&gt;=NORMA!$R$18, $N216&lt;=NORMA!$S$18),"CUMPLE","NO CUMPLE")</f>
        <v>CUMPLE</v>
      </c>
      <c r="AI216" s="51" t="str">
        <f>IF($I216&gt;NORMA!$F$32,"NO CUMPLE","CUMPLE")</f>
        <v>NO CUMPLE</v>
      </c>
    </row>
    <row r="217" spans="1:35" ht="14.25" customHeight="1" x14ac:dyDescent="0.35">
      <c r="A217" s="146" t="s">
        <v>78</v>
      </c>
      <c r="B217" s="147" t="s">
        <v>79</v>
      </c>
      <c r="C217" s="148">
        <v>41313</v>
      </c>
      <c r="D217" s="149">
        <v>0.25</v>
      </c>
      <c r="E217" s="147">
        <v>1.3</v>
      </c>
      <c r="F217" s="147">
        <v>4.2</v>
      </c>
      <c r="G217" s="147">
        <v>7.7</v>
      </c>
      <c r="H217" s="150">
        <v>3.6</v>
      </c>
      <c r="I217" s="147">
        <v>1.44</v>
      </c>
      <c r="J217" s="147">
        <v>0.17</v>
      </c>
      <c r="K217" s="155">
        <v>2.0299999999999998</v>
      </c>
      <c r="L217" s="164">
        <v>1.7999999999999999E-2</v>
      </c>
      <c r="M217" s="147">
        <v>7.89</v>
      </c>
      <c r="N217" s="147">
        <v>7.36</v>
      </c>
      <c r="O217" s="153">
        <v>910</v>
      </c>
      <c r="P217" s="51" t="str">
        <f>IF($M217&lt;NORMA!$F$7,"NO CUMPLE","CUMPLE")</f>
        <v>CUMPLE</v>
      </c>
      <c r="Q217" s="51" t="str">
        <f>IF($E217&gt;NORMA!$F$8,"NO CUMPLE","CUMPLE")</f>
        <v>CUMPLE</v>
      </c>
      <c r="R217" s="51" t="str">
        <f>IF($F217&gt;NORMA!$F$9,"NO CUMPLE","CUMPLE")</f>
        <v>CUMPLE</v>
      </c>
      <c r="S217" s="51" t="str">
        <f>IF($K217&gt;NORMA!$F$10,"NO CUMPLE","CUMPLE")</f>
        <v>CUMPLE</v>
      </c>
      <c r="T217" s="51" t="str">
        <f>IF($J217&gt;NORMA!$F$11,"NO CUMPLE","CUMPLE")</f>
        <v>CUMPLE</v>
      </c>
      <c r="U217" s="51" t="str">
        <f>IF($G217&gt;NORMA!$F$12,"NO CUMPLE","CUMPLE")</f>
        <v>CUMPLE</v>
      </c>
      <c r="V217" s="51" t="str">
        <f>IF($H217&gt;SALITRE!$H$967,"NO CUMPLE","CUMPLE")</f>
        <v>CUMPLE</v>
      </c>
      <c r="W217" s="51" t="str">
        <f>IF($O217&gt;NORMA!$F$14,"NO CUMPLE","CUMPLE")</f>
        <v>CUMPLE</v>
      </c>
      <c r="X217" s="51" t="str">
        <f>IF(AND($N217&gt;=NORMA!$Q$4, $N217&lt;=NORMA!$R$4),"CUMPLE","NO CUMPLE")</f>
        <v>CUMPLE</v>
      </c>
      <c r="Y217" s="51" t="str">
        <f>IF($I217&gt;NORMA!$F$16,"NO CUMPLE","CUMPLE")</f>
        <v>CUMPLE</v>
      </c>
      <c r="Z217" s="51" t="str">
        <f>IF($M217&lt;NORMA!$E$23,"NO CUMPLE","CUMPLE")</f>
        <v>CUMPLE</v>
      </c>
      <c r="AA217" s="51" t="str">
        <f>IF($E217&gt;NORMA!$E$24,"NO CUMPLE","CUMPLE")</f>
        <v>CUMPLE</v>
      </c>
      <c r="AB217" s="51" t="str">
        <f>IF($F217&gt;NORMA!$F$25,"NO CUMPLE","CUMPLE")</f>
        <v>CUMPLE</v>
      </c>
      <c r="AC217" s="51" t="str">
        <f>IF($K217&gt;NORMA!$E$26,"NO CUMPLE","CUMPLE")</f>
        <v>NO CUMPLE</v>
      </c>
      <c r="AD217" s="51" t="str">
        <f>IF($J217&gt;NORMA!$E$27,"NO CUMPLE","CUMPLE")</f>
        <v>CUMPLE</v>
      </c>
      <c r="AE217" s="51" t="str">
        <f>IF($G217&gt;NORMA!$F$28,"NO CUMPLE","CUMPLE")</f>
        <v>CUMPLE</v>
      </c>
      <c r="AF217" s="51" t="str">
        <f>IF($H217&gt;NORMA!$E$29,"NO CUMPLE","CUMPLE")</f>
        <v>CUMPLE</v>
      </c>
      <c r="AG217" s="51" t="str">
        <f>IF($O217&gt;NORMA!$E$30,"NO CUMPLE","CUMPLE")</f>
        <v>CUMPLE</v>
      </c>
      <c r="AH217" s="51" t="str">
        <f>IF(AND($N217&gt;=NORMA!$R$18, $N217&lt;=NORMA!$S$18),"CUMPLE","NO CUMPLE")</f>
        <v>CUMPLE</v>
      </c>
      <c r="AI217" s="51" t="str">
        <f>IF($I217&gt;NORMA!$F$32,"NO CUMPLE","CUMPLE")</f>
        <v>NO CUMPLE</v>
      </c>
    </row>
    <row r="218" spans="1:35" ht="14.25" customHeight="1" x14ac:dyDescent="0.35">
      <c r="A218" s="146" t="s">
        <v>78</v>
      </c>
      <c r="B218" s="147" t="s">
        <v>79</v>
      </c>
      <c r="C218" s="148">
        <v>41334</v>
      </c>
      <c r="D218" s="149">
        <v>0.35416666666666669</v>
      </c>
      <c r="E218" s="147">
        <v>2.2000000000000002</v>
      </c>
      <c r="F218" s="147">
        <v>20.9</v>
      </c>
      <c r="G218" s="147">
        <v>7.8</v>
      </c>
      <c r="H218" s="147">
        <v>5.5</v>
      </c>
      <c r="I218" s="147">
        <v>0.2</v>
      </c>
      <c r="J218" s="147">
        <v>0.28999999999999998</v>
      </c>
      <c r="K218" s="155">
        <v>3.13</v>
      </c>
      <c r="L218" s="164">
        <v>2.7E-2</v>
      </c>
      <c r="M218" s="147">
        <v>7.84</v>
      </c>
      <c r="N218" s="147">
        <v>7.41</v>
      </c>
      <c r="O218" s="153">
        <v>46000</v>
      </c>
      <c r="P218" s="51" t="str">
        <f>IF($M218&lt;NORMA!$F$7,"NO CUMPLE","CUMPLE")</f>
        <v>CUMPLE</v>
      </c>
      <c r="Q218" s="51" t="str">
        <f>IF($E218&gt;NORMA!$F$8,"NO CUMPLE","CUMPLE")</f>
        <v>CUMPLE</v>
      </c>
      <c r="R218" s="51" t="str">
        <f>IF($F218&gt;NORMA!$F$9,"NO CUMPLE","CUMPLE")</f>
        <v>CUMPLE</v>
      </c>
      <c r="S218" s="51" t="str">
        <f>IF($K218&gt;NORMA!$F$10,"NO CUMPLE","CUMPLE")</f>
        <v>CUMPLE</v>
      </c>
      <c r="T218" s="51" t="str">
        <f>IF($J218&gt;NORMA!$F$11,"NO CUMPLE","CUMPLE")</f>
        <v>CUMPLE</v>
      </c>
      <c r="U218" s="51" t="str">
        <f>IF($G218&gt;NORMA!$F$12,"NO CUMPLE","CUMPLE")</f>
        <v>CUMPLE</v>
      </c>
      <c r="V218" s="51" t="str">
        <f>IF($H218&gt;SALITRE!$H$967,"NO CUMPLE","CUMPLE")</f>
        <v>CUMPLE</v>
      </c>
      <c r="W218" s="51" t="str">
        <f>IF($O218&gt;NORMA!$F$14,"NO CUMPLE","CUMPLE")</f>
        <v>CUMPLE</v>
      </c>
      <c r="X218" s="51" t="str">
        <f>IF(AND($N218&gt;=NORMA!$Q$4, $N218&lt;=NORMA!$R$4),"CUMPLE","NO CUMPLE")</f>
        <v>CUMPLE</v>
      </c>
      <c r="Y218" s="51" t="str">
        <f>IF($I218&gt;NORMA!$F$16,"NO CUMPLE","CUMPLE")</f>
        <v>CUMPLE</v>
      </c>
      <c r="Z218" s="51" t="str">
        <f>IF($M218&lt;NORMA!$E$23,"NO CUMPLE","CUMPLE")</f>
        <v>CUMPLE</v>
      </c>
      <c r="AA218" s="51" t="str">
        <f>IF($E218&gt;NORMA!$E$24,"NO CUMPLE","CUMPLE")</f>
        <v>CUMPLE</v>
      </c>
      <c r="AB218" s="51" t="str">
        <f>IF($F218&gt;NORMA!$F$25,"NO CUMPLE","CUMPLE")</f>
        <v>NO CUMPLE</v>
      </c>
      <c r="AC218" s="51" t="str">
        <f>IF($K218&gt;NORMA!$E$26,"NO CUMPLE","CUMPLE")</f>
        <v>NO CUMPLE</v>
      </c>
      <c r="AD218" s="51" t="str">
        <f>IF($J218&gt;NORMA!$E$27,"NO CUMPLE","CUMPLE")</f>
        <v>CUMPLE</v>
      </c>
      <c r="AE218" s="51" t="str">
        <f>IF($G218&gt;NORMA!$F$28,"NO CUMPLE","CUMPLE")</f>
        <v>CUMPLE</v>
      </c>
      <c r="AF218" s="51" t="str">
        <f>IF($H218&gt;NORMA!$E$29,"NO CUMPLE","CUMPLE")</f>
        <v>CUMPLE</v>
      </c>
      <c r="AG218" s="51" t="str">
        <f>IF($O218&gt;NORMA!$E$30,"NO CUMPLE","CUMPLE")</f>
        <v>NO CUMPLE</v>
      </c>
      <c r="AH218" s="51" t="str">
        <f>IF(AND($N218&gt;=NORMA!$R$18, $N218&lt;=NORMA!$S$18),"CUMPLE","NO CUMPLE")</f>
        <v>CUMPLE</v>
      </c>
      <c r="AI218" s="51" t="str">
        <f>IF($I218&gt;NORMA!$F$32,"NO CUMPLE","CUMPLE")</f>
        <v>CUMPLE</v>
      </c>
    </row>
    <row r="219" spans="1:35" ht="14.25" customHeight="1" x14ac:dyDescent="0.35">
      <c r="A219" s="146" t="s">
        <v>78</v>
      </c>
      <c r="B219" s="147" t="s">
        <v>79</v>
      </c>
      <c r="C219" s="148">
        <v>41367</v>
      </c>
      <c r="D219" s="149">
        <v>0.5</v>
      </c>
      <c r="E219" s="147">
        <v>1.98</v>
      </c>
      <c r="F219" s="147">
        <v>19.2</v>
      </c>
      <c r="G219" s="147">
        <v>7.3</v>
      </c>
      <c r="H219" s="147">
        <v>6.4</v>
      </c>
      <c r="I219" s="150">
        <v>0.02</v>
      </c>
      <c r="J219" s="147">
        <v>0.23</v>
      </c>
      <c r="K219" s="155">
        <v>1.93</v>
      </c>
      <c r="L219" s="164">
        <v>2.3E-2</v>
      </c>
      <c r="M219" s="147">
        <v>7.99</v>
      </c>
      <c r="N219" s="147">
        <v>7.55</v>
      </c>
      <c r="O219" s="153">
        <v>23000</v>
      </c>
      <c r="P219" s="51" t="str">
        <f>IF($M219&lt;NORMA!$F$7,"NO CUMPLE","CUMPLE")</f>
        <v>CUMPLE</v>
      </c>
      <c r="Q219" s="51" t="str">
        <f>IF($E219&gt;NORMA!$F$8,"NO CUMPLE","CUMPLE")</f>
        <v>CUMPLE</v>
      </c>
      <c r="R219" s="51" t="str">
        <f>IF($F219&gt;NORMA!$F$9,"NO CUMPLE","CUMPLE")</f>
        <v>CUMPLE</v>
      </c>
      <c r="S219" s="51" t="str">
        <f>IF($K219&gt;NORMA!$F$10,"NO CUMPLE","CUMPLE")</f>
        <v>CUMPLE</v>
      </c>
      <c r="T219" s="51" t="str">
        <f>IF($J219&gt;NORMA!$F$11,"NO CUMPLE","CUMPLE")</f>
        <v>CUMPLE</v>
      </c>
      <c r="U219" s="51" t="str">
        <f>IF($G219&gt;NORMA!$F$12,"NO CUMPLE","CUMPLE")</f>
        <v>CUMPLE</v>
      </c>
      <c r="V219" s="51" t="str">
        <f>IF($H219&gt;SALITRE!$H$967,"NO CUMPLE","CUMPLE")</f>
        <v>CUMPLE</v>
      </c>
      <c r="W219" s="51" t="str">
        <f>IF($O219&gt;NORMA!$F$14,"NO CUMPLE","CUMPLE")</f>
        <v>CUMPLE</v>
      </c>
      <c r="X219" s="51" t="str">
        <f>IF(AND($N219&gt;=NORMA!$Q$4, $N219&lt;=NORMA!$R$4),"CUMPLE","NO CUMPLE")</f>
        <v>CUMPLE</v>
      </c>
      <c r="Y219" s="51" t="str">
        <f>IF($I219&gt;NORMA!$F$16,"NO CUMPLE","CUMPLE")</f>
        <v>CUMPLE</v>
      </c>
      <c r="Z219" s="51" t="str">
        <f>IF($M219&lt;NORMA!$E$23,"NO CUMPLE","CUMPLE")</f>
        <v>CUMPLE</v>
      </c>
      <c r="AA219" s="51" t="str">
        <f>IF($E219&gt;NORMA!$E$24,"NO CUMPLE","CUMPLE")</f>
        <v>CUMPLE</v>
      </c>
      <c r="AB219" s="51" t="str">
        <f>IF($F219&gt;NORMA!$F$25,"NO CUMPLE","CUMPLE")</f>
        <v>NO CUMPLE</v>
      </c>
      <c r="AC219" s="51" t="str">
        <f>IF($K219&gt;NORMA!$E$26,"NO CUMPLE","CUMPLE")</f>
        <v>NO CUMPLE</v>
      </c>
      <c r="AD219" s="51" t="str">
        <f>IF($J219&gt;NORMA!$E$27,"NO CUMPLE","CUMPLE")</f>
        <v>CUMPLE</v>
      </c>
      <c r="AE219" s="51" t="str">
        <f>IF($G219&gt;NORMA!$F$28,"NO CUMPLE","CUMPLE")</f>
        <v>CUMPLE</v>
      </c>
      <c r="AF219" s="51" t="str">
        <f>IF($H219&gt;NORMA!$E$29,"NO CUMPLE","CUMPLE")</f>
        <v>CUMPLE</v>
      </c>
      <c r="AG219" s="51" t="str">
        <f>IF($O219&gt;NORMA!$E$30,"NO CUMPLE","CUMPLE")</f>
        <v>NO CUMPLE</v>
      </c>
      <c r="AH219" s="51" t="str">
        <f>IF(AND($N219&gt;=NORMA!$R$18, $N219&lt;=NORMA!$S$18),"CUMPLE","NO CUMPLE")</f>
        <v>CUMPLE</v>
      </c>
      <c r="AI219" s="51" t="str">
        <f>IF($I219&gt;NORMA!$F$32,"NO CUMPLE","CUMPLE")</f>
        <v>CUMPLE</v>
      </c>
    </row>
    <row r="220" spans="1:35" ht="14.25" customHeight="1" x14ac:dyDescent="0.35">
      <c r="A220" s="146" t="s">
        <v>78</v>
      </c>
      <c r="B220" s="147" t="s">
        <v>79</v>
      </c>
      <c r="C220" s="148">
        <v>41381</v>
      </c>
      <c r="D220" s="149">
        <v>0.66666666666666663</v>
      </c>
      <c r="E220" s="147">
        <v>5.3</v>
      </c>
      <c r="F220" s="147">
        <v>21.6</v>
      </c>
      <c r="G220" s="147">
        <v>11</v>
      </c>
      <c r="H220" s="150">
        <v>3.6</v>
      </c>
      <c r="I220" s="147">
        <v>0.1</v>
      </c>
      <c r="J220" s="147">
        <v>0.33</v>
      </c>
      <c r="K220" s="155">
        <v>2.2400000000000002</v>
      </c>
      <c r="L220" s="164">
        <v>2.5000000000000001E-2</v>
      </c>
      <c r="M220" s="147">
        <v>7.38</v>
      </c>
      <c r="N220" s="147">
        <v>7.41</v>
      </c>
      <c r="O220" s="153">
        <v>15000</v>
      </c>
      <c r="P220" s="51" t="str">
        <f>IF($M220&lt;NORMA!$F$7,"NO CUMPLE","CUMPLE")</f>
        <v>CUMPLE</v>
      </c>
      <c r="Q220" s="51" t="str">
        <f>IF($E220&gt;NORMA!$F$8,"NO CUMPLE","CUMPLE")</f>
        <v>CUMPLE</v>
      </c>
      <c r="R220" s="51" t="str">
        <f>IF($F220&gt;NORMA!$F$9,"NO CUMPLE","CUMPLE")</f>
        <v>CUMPLE</v>
      </c>
      <c r="S220" s="51" t="str">
        <f>IF($K220&gt;NORMA!$F$10,"NO CUMPLE","CUMPLE")</f>
        <v>CUMPLE</v>
      </c>
      <c r="T220" s="51" t="str">
        <f>IF($J220&gt;NORMA!$F$11,"NO CUMPLE","CUMPLE")</f>
        <v>CUMPLE</v>
      </c>
      <c r="U220" s="51" t="str">
        <f>IF($G220&gt;NORMA!$F$12,"NO CUMPLE","CUMPLE")</f>
        <v>CUMPLE</v>
      </c>
      <c r="V220" s="51" t="str">
        <f>IF($H220&gt;SALITRE!$H$967,"NO CUMPLE","CUMPLE")</f>
        <v>CUMPLE</v>
      </c>
      <c r="W220" s="51" t="str">
        <f>IF($O220&gt;NORMA!$F$14,"NO CUMPLE","CUMPLE")</f>
        <v>CUMPLE</v>
      </c>
      <c r="X220" s="51" t="str">
        <f>IF(AND($N220&gt;=NORMA!$Q$4, $N220&lt;=NORMA!$R$4),"CUMPLE","NO CUMPLE")</f>
        <v>CUMPLE</v>
      </c>
      <c r="Y220" s="51" t="str">
        <f>IF($I220&gt;NORMA!$F$16,"NO CUMPLE","CUMPLE")</f>
        <v>CUMPLE</v>
      </c>
      <c r="Z220" s="51" t="str">
        <f>IF($M220&lt;NORMA!$E$23,"NO CUMPLE","CUMPLE")</f>
        <v>CUMPLE</v>
      </c>
      <c r="AA220" s="51" t="str">
        <f>IF($E220&gt;NORMA!$E$24,"NO CUMPLE","CUMPLE")</f>
        <v>NO CUMPLE</v>
      </c>
      <c r="AB220" s="51" t="str">
        <f>IF($F220&gt;NORMA!$F$25,"NO CUMPLE","CUMPLE")</f>
        <v>NO CUMPLE</v>
      </c>
      <c r="AC220" s="51" t="str">
        <f>IF($K220&gt;NORMA!$E$26,"NO CUMPLE","CUMPLE")</f>
        <v>NO CUMPLE</v>
      </c>
      <c r="AD220" s="51" t="str">
        <f>IF($J220&gt;NORMA!$E$27,"NO CUMPLE","CUMPLE")</f>
        <v>CUMPLE</v>
      </c>
      <c r="AE220" s="51" t="str">
        <f>IF($G220&gt;NORMA!$F$28,"NO CUMPLE","CUMPLE")</f>
        <v>CUMPLE</v>
      </c>
      <c r="AF220" s="51" t="str">
        <f>IF($H220&gt;NORMA!$E$29,"NO CUMPLE","CUMPLE")</f>
        <v>CUMPLE</v>
      </c>
      <c r="AG220" s="51" t="str">
        <f>IF($O220&gt;NORMA!$E$30,"NO CUMPLE","CUMPLE")</f>
        <v>NO CUMPLE</v>
      </c>
      <c r="AH220" s="51" t="str">
        <f>IF(AND($N220&gt;=NORMA!$R$18, $N220&lt;=NORMA!$S$18),"CUMPLE","NO CUMPLE")</f>
        <v>CUMPLE</v>
      </c>
      <c r="AI220" s="51" t="str">
        <f>IF($I220&gt;NORMA!$F$32,"NO CUMPLE","CUMPLE")</f>
        <v>CUMPLE</v>
      </c>
    </row>
    <row r="221" spans="1:35" ht="14.25" customHeight="1" x14ac:dyDescent="0.35">
      <c r="A221" s="146" t="s">
        <v>78</v>
      </c>
      <c r="B221" s="147" t="s">
        <v>79</v>
      </c>
      <c r="C221" s="148">
        <v>41404</v>
      </c>
      <c r="D221" s="149">
        <v>0.66666666666666663</v>
      </c>
      <c r="E221" s="147">
        <v>2.92</v>
      </c>
      <c r="F221" s="147">
        <v>14.1</v>
      </c>
      <c r="G221" s="147">
        <v>9.6</v>
      </c>
      <c r="H221" s="147">
        <v>9.5</v>
      </c>
      <c r="I221" s="147">
        <v>0.08</v>
      </c>
      <c r="J221" s="147">
        <v>0.06</v>
      </c>
      <c r="K221" s="155">
        <v>1.92</v>
      </c>
      <c r="L221" s="164">
        <v>0.152</v>
      </c>
      <c r="M221" s="147">
        <v>7.46</v>
      </c>
      <c r="N221" s="147">
        <v>7.4</v>
      </c>
      <c r="O221" s="153">
        <v>15000</v>
      </c>
      <c r="P221" s="51" t="str">
        <f>IF($M221&lt;NORMA!$F$7,"NO CUMPLE","CUMPLE")</f>
        <v>CUMPLE</v>
      </c>
      <c r="Q221" s="51" t="str">
        <f>IF($E221&gt;NORMA!$F$8,"NO CUMPLE","CUMPLE")</f>
        <v>CUMPLE</v>
      </c>
      <c r="R221" s="51" t="str">
        <f>IF($F221&gt;NORMA!$F$9,"NO CUMPLE","CUMPLE")</f>
        <v>CUMPLE</v>
      </c>
      <c r="S221" s="51" t="str">
        <f>IF($K221&gt;NORMA!$F$10,"NO CUMPLE","CUMPLE")</f>
        <v>CUMPLE</v>
      </c>
      <c r="T221" s="51" t="str">
        <f>IF($J221&gt;NORMA!$F$11,"NO CUMPLE","CUMPLE")</f>
        <v>CUMPLE</v>
      </c>
      <c r="U221" s="51" t="str">
        <f>IF($G221&gt;NORMA!$F$12,"NO CUMPLE","CUMPLE")</f>
        <v>CUMPLE</v>
      </c>
      <c r="V221" s="51" t="str">
        <f>IF($H221&gt;SALITRE!$H$967,"NO CUMPLE","CUMPLE")</f>
        <v>CUMPLE</v>
      </c>
      <c r="W221" s="51" t="str">
        <f>IF($O221&gt;NORMA!$F$14,"NO CUMPLE","CUMPLE")</f>
        <v>CUMPLE</v>
      </c>
      <c r="X221" s="51" t="str">
        <f>IF(AND($N221&gt;=NORMA!$Q$4, $N221&lt;=NORMA!$R$4),"CUMPLE","NO CUMPLE")</f>
        <v>CUMPLE</v>
      </c>
      <c r="Y221" s="51" t="str">
        <f>IF($I221&gt;NORMA!$F$16,"NO CUMPLE","CUMPLE")</f>
        <v>CUMPLE</v>
      </c>
      <c r="Z221" s="51" t="str">
        <f>IF($M221&lt;NORMA!$E$23,"NO CUMPLE","CUMPLE")</f>
        <v>CUMPLE</v>
      </c>
      <c r="AA221" s="51" t="str">
        <f>IF($E221&gt;NORMA!$E$24,"NO CUMPLE","CUMPLE")</f>
        <v>CUMPLE</v>
      </c>
      <c r="AB221" s="51" t="str">
        <f>IF($F221&gt;NORMA!$F$25,"NO CUMPLE","CUMPLE")</f>
        <v>NO CUMPLE</v>
      </c>
      <c r="AC221" s="51" t="str">
        <f>IF($K221&gt;NORMA!$E$26,"NO CUMPLE","CUMPLE")</f>
        <v>NO CUMPLE</v>
      </c>
      <c r="AD221" s="51" t="str">
        <f>IF($J221&gt;NORMA!$E$27,"NO CUMPLE","CUMPLE")</f>
        <v>CUMPLE</v>
      </c>
      <c r="AE221" s="51" t="str">
        <f>IF($G221&gt;NORMA!$F$28,"NO CUMPLE","CUMPLE")</f>
        <v>CUMPLE</v>
      </c>
      <c r="AF221" s="51" t="str">
        <f>IF($H221&gt;NORMA!$E$29,"NO CUMPLE","CUMPLE")</f>
        <v>CUMPLE</v>
      </c>
      <c r="AG221" s="51" t="str">
        <f>IF($O221&gt;NORMA!$E$30,"NO CUMPLE","CUMPLE")</f>
        <v>NO CUMPLE</v>
      </c>
      <c r="AH221" s="51" t="str">
        <f>IF(AND($N221&gt;=NORMA!$R$18, $N221&lt;=NORMA!$S$18),"CUMPLE","NO CUMPLE")</f>
        <v>CUMPLE</v>
      </c>
      <c r="AI221" s="51" t="str">
        <f>IF($I221&gt;NORMA!$F$32,"NO CUMPLE","CUMPLE")</f>
        <v>CUMPLE</v>
      </c>
    </row>
    <row r="222" spans="1:35" ht="14.25" customHeight="1" x14ac:dyDescent="0.35">
      <c r="A222" s="146" t="s">
        <v>78</v>
      </c>
      <c r="B222" s="147" t="s">
        <v>79</v>
      </c>
      <c r="C222" s="148">
        <v>41432</v>
      </c>
      <c r="D222" s="149">
        <v>0.41666666666666669</v>
      </c>
      <c r="E222" s="147">
        <v>30.1</v>
      </c>
      <c r="F222" s="147">
        <v>80.400000000000006</v>
      </c>
      <c r="G222" s="147">
        <v>23</v>
      </c>
      <c r="H222" s="147">
        <v>26</v>
      </c>
      <c r="I222" s="147">
        <v>0.86</v>
      </c>
      <c r="J222" s="147">
        <v>1</v>
      </c>
      <c r="K222" s="155">
        <v>10.94</v>
      </c>
      <c r="L222" s="164">
        <v>5.7000000000000002E-2</v>
      </c>
      <c r="M222" s="147">
        <v>6.37</v>
      </c>
      <c r="N222" s="147">
        <v>8.41</v>
      </c>
      <c r="O222" s="153">
        <v>7500000</v>
      </c>
      <c r="P222" s="51" t="str">
        <f>IF($M222&lt;NORMA!$F$7,"NO CUMPLE","CUMPLE")</f>
        <v>CUMPLE</v>
      </c>
      <c r="Q222" s="51" t="str">
        <f>IF($E222&gt;NORMA!$F$8,"NO CUMPLE","CUMPLE")</f>
        <v>CUMPLE</v>
      </c>
      <c r="R222" s="51" t="str">
        <f>IF($F222&gt;NORMA!$F$9,"NO CUMPLE","CUMPLE")</f>
        <v>CUMPLE</v>
      </c>
      <c r="S222" s="51" t="str">
        <f>IF($K222&gt;NORMA!$F$10,"NO CUMPLE","CUMPLE")</f>
        <v>CUMPLE</v>
      </c>
      <c r="T222" s="51" t="str">
        <f>IF($J222&gt;NORMA!$F$11,"NO CUMPLE","CUMPLE")</f>
        <v>CUMPLE</v>
      </c>
      <c r="U222" s="51" t="str">
        <f>IF($G222&gt;NORMA!$F$12,"NO CUMPLE","CUMPLE")</f>
        <v>CUMPLE</v>
      </c>
      <c r="V222" s="51" t="str">
        <f>IF($H222&gt;SALITRE!$H$967,"NO CUMPLE","CUMPLE")</f>
        <v>NO CUMPLE</v>
      </c>
      <c r="W222" s="51" t="str">
        <f>IF($O222&gt;NORMA!$F$14,"NO CUMPLE","CUMPLE")</f>
        <v>NO CUMPLE</v>
      </c>
      <c r="X222" s="51" t="str">
        <f>IF(AND($N222&gt;=NORMA!$Q$4, $N222&lt;=NORMA!$R$4),"CUMPLE","NO CUMPLE")</f>
        <v>CUMPLE</v>
      </c>
      <c r="Y222" s="51" t="str">
        <f>IF($I222&gt;NORMA!$F$16,"NO CUMPLE","CUMPLE")</f>
        <v>CUMPLE</v>
      </c>
      <c r="Z222" s="51" t="str">
        <f>IF($M222&lt;NORMA!$E$23,"NO CUMPLE","CUMPLE")</f>
        <v>NO CUMPLE</v>
      </c>
      <c r="AA222" s="51" t="str">
        <f>IF($E222&gt;NORMA!$E$24,"NO CUMPLE","CUMPLE")</f>
        <v>NO CUMPLE</v>
      </c>
      <c r="AB222" s="51" t="str">
        <f>IF($F222&gt;NORMA!$F$25,"NO CUMPLE","CUMPLE")</f>
        <v>NO CUMPLE</v>
      </c>
      <c r="AC222" s="51" t="str">
        <f>IF($K222&gt;NORMA!$E$26,"NO CUMPLE","CUMPLE")</f>
        <v>NO CUMPLE</v>
      </c>
      <c r="AD222" s="51" t="str">
        <f>IF($J222&gt;NORMA!$E$27,"NO CUMPLE","CUMPLE")</f>
        <v>NO CUMPLE</v>
      </c>
      <c r="AE222" s="51" t="str">
        <f>IF($G222&gt;NORMA!$F$28,"NO CUMPLE","CUMPLE")</f>
        <v>CUMPLE</v>
      </c>
      <c r="AF222" s="51" t="str">
        <f>IF($H222&gt;NORMA!$E$29,"NO CUMPLE","CUMPLE")</f>
        <v>NO CUMPLE</v>
      </c>
      <c r="AG222" s="51" t="str">
        <f>IF($O222&gt;NORMA!$E$30,"NO CUMPLE","CUMPLE")</f>
        <v>NO CUMPLE</v>
      </c>
      <c r="AH222" s="51" t="str">
        <f>IF(AND($N222&gt;=NORMA!$R$18, $N222&lt;=NORMA!$S$18),"CUMPLE","NO CUMPLE")</f>
        <v>CUMPLE</v>
      </c>
      <c r="AI222" s="51" t="str">
        <f>IF($I222&gt;NORMA!$F$32,"NO CUMPLE","CUMPLE")</f>
        <v>CUMPLE</v>
      </c>
    </row>
    <row r="223" spans="1:35" ht="14.25" customHeight="1" x14ac:dyDescent="0.35">
      <c r="A223" s="146" t="s">
        <v>80</v>
      </c>
      <c r="B223" s="147" t="s">
        <v>79</v>
      </c>
      <c r="C223" s="148">
        <v>41318</v>
      </c>
      <c r="D223" s="149">
        <v>0.25</v>
      </c>
      <c r="E223" s="147">
        <v>67.7</v>
      </c>
      <c r="F223" s="147">
        <v>201</v>
      </c>
      <c r="G223" s="147">
        <v>74</v>
      </c>
      <c r="H223" s="147">
        <v>17</v>
      </c>
      <c r="I223" s="147">
        <v>1.33</v>
      </c>
      <c r="J223" s="147">
        <v>2.48</v>
      </c>
      <c r="K223" s="155">
        <v>24.98</v>
      </c>
      <c r="L223" s="164">
        <v>0.375</v>
      </c>
      <c r="M223" s="147">
        <v>6.25</v>
      </c>
      <c r="N223" s="147">
        <v>8.08</v>
      </c>
      <c r="O223" s="153">
        <v>430000</v>
      </c>
      <c r="P223" s="51" t="str">
        <f>IF($M223&lt;NORMA!$F$7,"NO CUMPLE","CUMPLE")</f>
        <v>CUMPLE</v>
      </c>
      <c r="Q223" s="51" t="str">
        <f>IF($E223&gt;NORMA!$F$8,"NO CUMPLE","CUMPLE")</f>
        <v>CUMPLE</v>
      </c>
      <c r="R223" s="51" t="str">
        <f>IF($F223&gt;NORMA!$F$9,"NO CUMPLE","CUMPLE")</f>
        <v>NO CUMPLE</v>
      </c>
      <c r="S223" s="51" t="str">
        <f>IF($K223&gt;NORMA!$F$10,"NO CUMPLE","CUMPLE")</f>
        <v>NO CUMPLE</v>
      </c>
      <c r="T223" s="51" t="str">
        <f>IF($J223&gt;NORMA!$F$11,"NO CUMPLE","CUMPLE")</f>
        <v>CUMPLE</v>
      </c>
      <c r="U223" s="51" t="str">
        <f>IF($G223&gt;NORMA!$F$12,"NO CUMPLE","CUMPLE")</f>
        <v>CUMPLE</v>
      </c>
      <c r="V223" s="51" t="str">
        <f>IF($H223&gt;SALITRE!$H$967,"NO CUMPLE","CUMPLE")</f>
        <v>CUMPLE</v>
      </c>
      <c r="W223" s="51" t="str">
        <f>IF($O223&gt;NORMA!$F$14,"NO CUMPLE","CUMPLE")</f>
        <v>CUMPLE</v>
      </c>
      <c r="X223" s="51" t="str">
        <f>IF(AND($N223&gt;=NORMA!$Q$4, $N223&lt;=NORMA!$R$4),"CUMPLE","NO CUMPLE")</f>
        <v>CUMPLE</v>
      </c>
      <c r="Y223" s="51" t="str">
        <f>IF($I223&gt;NORMA!$F$16,"NO CUMPLE","CUMPLE")</f>
        <v>CUMPLE</v>
      </c>
      <c r="Z223" s="51" t="str">
        <f>IF($M223&lt;NORMA!$E$23,"NO CUMPLE","CUMPLE")</f>
        <v>NO CUMPLE</v>
      </c>
      <c r="AA223" s="51" t="str">
        <f>IF($E223&gt;NORMA!$E$24,"NO CUMPLE","CUMPLE")</f>
        <v>NO CUMPLE</v>
      </c>
      <c r="AB223" s="51" t="str">
        <f>IF($F223&gt;NORMA!$F$25,"NO CUMPLE","CUMPLE")</f>
        <v>NO CUMPLE</v>
      </c>
      <c r="AC223" s="51" t="str">
        <f>IF($K223&gt;NORMA!$E$26,"NO CUMPLE","CUMPLE")</f>
        <v>NO CUMPLE</v>
      </c>
      <c r="AD223" s="51" t="str">
        <f>IF($J223&gt;NORMA!$E$27,"NO CUMPLE","CUMPLE")</f>
        <v>NO CUMPLE</v>
      </c>
      <c r="AE223" s="51" t="str">
        <f>IF($G223&gt;NORMA!$F$28,"NO CUMPLE","CUMPLE")</f>
        <v>NO CUMPLE</v>
      </c>
      <c r="AF223" s="51" t="str">
        <f>IF($H223&gt;NORMA!$E$29,"NO CUMPLE","CUMPLE")</f>
        <v>NO CUMPLE</v>
      </c>
      <c r="AG223" s="51" t="str">
        <f>IF($O223&gt;NORMA!$E$30,"NO CUMPLE","CUMPLE")</f>
        <v>NO CUMPLE</v>
      </c>
      <c r="AH223" s="51" t="str">
        <f>IF(AND($N223&gt;=NORMA!$R$18, $N223&lt;=NORMA!$S$18),"CUMPLE","NO CUMPLE")</f>
        <v>CUMPLE</v>
      </c>
      <c r="AI223" s="51" t="str">
        <f>IF($I223&gt;NORMA!$F$32,"NO CUMPLE","CUMPLE")</f>
        <v>NO CUMPLE</v>
      </c>
    </row>
    <row r="224" spans="1:35" ht="14.25" customHeight="1" x14ac:dyDescent="0.35">
      <c r="A224" s="146" t="s">
        <v>80</v>
      </c>
      <c r="B224" s="147" t="s">
        <v>79</v>
      </c>
      <c r="C224" s="148">
        <v>41337</v>
      </c>
      <c r="D224" s="149">
        <v>0.5</v>
      </c>
      <c r="E224" s="147">
        <v>203</v>
      </c>
      <c r="F224" s="147">
        <v>421</v>
      </c>
      <c r="G224" s="147">
        <v>110</v>
      </c>
      <c r="H224" s="147">
        <v>68</v>
      </c>
      <c r="I224" s="147">
        <v>7.37</v>
      </c>
      <c r="J224" s="147">
        <v>5.52</v>
      </c>
      <c r="K224" s="155">
        <v>54.01</v>
      </c>
      <c r="L224" s="164">
        <v>0.20699999999999999</v>
      </c>
      <c r="M224" s="147">
        <v>1.42</v>
      </c>
      <c r="N224" s="147">
        <v>8.48</v>
      </c>
      <c r="O224" s="153">
        <v>910000</v>
      </c>
      <c r="P224" s="51" t="str">
        <f>IF($M224&lt;NORMA!$F$7,"NO CUMPLE","CUMPLE")</f>
        <v>NO CUMPLE</v>
      </c>
      <c r="Q224" s="51" t="str">
        <f>IF($E224&gt;NORMA!$F$8,"NO CUMPLE","CUMPLE")</f>
        <v>NO CUMPLE</v>
      </c>
      <c r="R224" s="51" t="str">
        <f>IF($F224&gt;NORMA!$F$9,"NO CUMPLE","CUMPLE")</f>
        <v>NO CUMPLE</v>
      </c>
      <c r="S224" s="51" t="str">
        <f>IF($K224&gt;NORMA!$F$10,"NO CUMPLE","CUMPLE")</f>
        <v>NO CUMPLE</v>
      </c>
      <c r="T224" s="51" t="str">
        <f>IF($J224&gt;NORMA!$F$11,"NO CUMPLE","CUMPLE")</f>
        <v>CUMPLE</v>
      </c>
      <c r="U224" s="51" t="str">
        <f>IF($G224&gt;NORMA!$F$12,"NO CUMPLE","CUMPLE")</f>
        <v>NO CUMPLE</v>
      </c>
      <c r="V224" s="51" t="str">
        <f>IF($H224&gt;SALITRE!$H$967,"NO CUMPLE","CUMPLE")</f>
        <v>NO CUMPLE</v>
      </c>
      <c r="W224" s="51" t="str">
        <f>IF($O224&gt;NORMA!$F$14,"NO CUMPLE","CUMPLE")</f>
        <v>CUMPLE</v>
      </c>
      <c r="X224" s="51" t="str">
        <f>IF(AND($N224&gt;=NORMA!$Q$4, $N224&lt;=NORMA!$R$4),"CUMPLE","NO CUMPLE")</f>
        <v>CUMPLE</v>
      </c>
      <c r="Y224" s="51" t="str">
        <f>IF($I224&gt;NORMA!$F$16,"NO CUMPLE","CUMPLE")</f>
        <v>NO CUMPLE</v>
      </c>
      <c r="Z224" s="51" t="str">
        <f>IF($M224&lt;NORMA!$E$23,"NO CUMPLE","CUMPLE")</f>
        <v>NO CUMPLE</v>
      </c>
      <c r="AA224" s="51" t="str">
        <f>IF($E224&gt;NORMA!$E$24,"NO CUMPLE","CUMPLE")</f>
        <v>NO CUMPLE</v>
      </c>
      <c r="AB224" s="51" t="str">
        <f>IF($F224&gt;NORMA!$F$25,"NO CUMPLE","CUMPLE")</f>
        <v>NO CUMPLE</v>
      </c>
      <c r="AC224" s="51" t="str">
        <f>IF($K224&gt;NORMA!$E$26,"NO CUMPLE","CUMPLE")</f>
        <v>NO CUMPLE</v>
      </c>
      <c r="AD224" s="51" t="str">
        <f>IF($J224&gt;NORMA!$E$27,"NO CUMPLE","CUMPLE")</f>
        <v>NO CUMPLE</v>
      </c>
      <c r="AE224" s="51" t="str">
        <f>IF($G224&gt;NORMA!$F$28,"NO CUMPLE","CUMPLE")</f>
        <v>NO CUMPLE</v>
      </c>
      <c r="AF224" s="51" t="str">
        <f>IF($H224&gt;NORMA!$E$29,"NO CUMPLE","CUMPLE")</f>
        <v>NO CUMPLE</v>
      </c>
      <c r="AG224" s="51" t="str">
        <f>IF($O224&gt;NORMA!$E$30,"NO CUMPLE","CUMPLE")</f>
        <v>NO CUMPLE</v>
      </c>
      <c r="AH224" s="51" t="str">
        <f>IF(AND($N224&gt;=NORMA!$R$18, $N224&lt;=NORMA!$S$18),"CUMPLE","NO CUMPLE")</f>
        <v>CUMPLE</v>
      </c>
      <c r="AI224" s="51" t="str">
        <f>IF($I224&gt;NORMA!$F$32,"NO CUMPLE","CUMPLE")</f>
        <v>NO CUMPLE</v>
      </c>
    </row>
    <row r="225" spans="1:35" ht="14.25" customHeight="1" x14ac:dyDescent="0.35">
      <c r="A225" s="146" t="s">
        <v>80</v>
      </c>
      <c r="B225" s="147" t="s">
        <v>79</v>
      </c>
      <c r="C225" s="148">
        <v>41367</v>
      </c>
      <c r="D225" s="149">
        <v>0.33333333333333331</v>
      </c>
      <c r="E225" s="147">
        <v>155</v>
      </c>
      <c r="F225" s="147">
        <v>430</v>
      </c>
      <c r="G225" s="147">
        <v>183</v>
      </c>
      <c r="H225" s="147">
        <v>46</v>
      </c>
      <c r="I225" s="147">
        <v>5.15</v>
      </c>
      <c r="J225" s="147">
        <v>5.85</v>
      </c>
      <c r="K225" s="155">
        <v>36.14</v>
      </c>
      <c r="L225" s="164">
        <v>0.308</v>
      </c>
      <c r="M225" s="147">
        <v>0.62</v>
      </c>
      <c r="N225" s="147">
        <v>8.32</v>
      </c>
      <c r="O225" s="153">
        <v>2300000</v>
      </c>
      <c r="P225" s="51" t="str">
        <f>IF($M225&lt;NORMA!$F$7,"NO CUMPLE","CUMPLE")</f>
        <v>NO CUMPLE</v>
      </c>
      <c r="Q225" s="51" t="str">
        <f>IF($E225&gt;NORMA!$F$8,"NO CUMPLE","CUMPLE")</f>
        <v>NO CUMPLE</v>
      </c>
      <c r="R225" s="51" t="str">
        <f>IF($F225&gt;NORMA!$F$9,"NO CUMPLE","CUMPLE")</f>
        <v>NO CUMPLE</v>
      </c>
      <c r="S225" s="51" t="str">
        <f>IF($K225&gt;NORMA!$F$10,"NO CUMPLE","CUMPLE")</f>
        <v>NO CUMPLE</v>
      </c>
      <c r="T225" s="51" t="str">
        <f>IF($J225&gt;NORMA!$F$11,"NO CUMPLE","CUMPLE")</f>
        <v>CUMPLE</v>
      </c>
      <c r="U225" s="51" t="str">
        <f>IF($G225&gt;NORMA!$F$12,"NO CUMPLE","CUMPLE")</f>
        <v>NO CUMPLE</v>
      </c>
      <c r="V225" s="51" t="str">
        <f>IF($H225&gt;SALITRE!$H$967,"NO CUMPLE","CUMPLE")</f>
        <v>NO CUMPLE</v>
      </c>
      <c r="W225" s="51" t="str">
        <f>IF($O225&gt;NORMA!$F$14,"NO CUMPLE","CUMPLE")</f>
        <v>NO CUMPLE</v>
      </c>
      <c r="X225" s="51" t="str">
        <f>IF(AND($N225&gt;=NORMA!$Q$4, $N225&lt;=NORMA!$R$4),"CUMPLE","NO CUMPLE")</f>
        <v>CUMPLE</v>
      </c>
      <c r="Y225" s="51" t="str">
        <f>IF($I225&gt;NORMA!$F$16,"NO CUMPLE","CUMPLE")</f>
        <v>NO CUMPLE</v>
      </c>
      <c r="Z225" s="51" t="str">
        <f>IF($M225&lt;NORMA!$E$23,"NO CUMPLE","CUMPLE")</f>
        <v>NO CUMPLE</v>
      </c>
      <c r="AA225" s="51" t="str">
        <f>IF($E225&gt;NORMA!$E$24,"NO CUMPLE","CUMPLE")</f>
        <v>NO CUMPLE</v>
      </c>
      <c r="AB225" s="51" t="str">
        <f>IF($F225&gt;NORMA!$F$25,"NO CUMPLE","CUMPLE")</f>
        <v>NO CUMPLE</v>
      </c>
      <c r="AC225" s="51" t="str">
        <f>IF($K225&gt;NORMA!$E$26,"NO CUMPLE","CUMPLE")</f>
        <v>NO CUMPLE</v>
      </c>
      <c r="AD225" s="51" t="str">
        <f>IF($J225&gt;NORMA!$E$27,"NO CUMPLE","CUMPLE")</f>
        <v>NO CUMPLE</v>
      </c>
      <c r="AE225" s="51" t="str">
        <f>IF($G225&gt;NORMA!$F$28,"NO CUMPLE","CUMPLE")</f>
        <v>NO CUMPLE</v>
      </c>
      <c r="AF225" s="51" t="str">
        <f>IF($H225&gt;NORMA!$E$29,"NO CUMPLE","CUMPLE")</f>
        <v>NO CUMPLE</v>
      </c>
      <c r="AG225" s="51" t="str">
        <f>IF($O225&gt;NORMA!$E$30,"NO CUMPLE","CUMPLE")</f>
        <v>NO CUMPLE</v>
      </c>
      <c r="AH225" s="51" t="str">
        <f>IF(AND($N225&gt;=NORMA!$R$18, $N225&lt;=NORMA!$S$18),"CUMPLE","NO CUMPLE")</f>
        <v>CUMPLE</v>
      </c>
      <c r="AI225" s="51" t="str">
        <f>IF($I225&gt;NORMA!$F$32,"NO CUMPLE","CUMPLE")</f>
        <v>NO CUMPLE</v>
      </c>
    </row>
    <row r="226" spans="1:35" ht="14.25" customHeight="1" x14ac:dyDescent="0.35">
      <c r="A226" s="146" t="s">
        <v>80</v>
      </c>
      <c r="B226" s="147" t="s">
        <v>79</v>
      </c>
      <c r="C226" s="148">
        <v>41403</v>
      </c>
      <c r="D226" s="149">
        <v>0.41666666666666669</v>
      </c>
      <c r="E226" s="147">
        <v>130</v>
      </c>
      <c r="F226" s="147">
        <v>289</v>
      </c>
      <c r="G226" s="147">
        <v>89</v>
      </c>
      <c r="H226" s="147">
        <v>39</v>
      </c>
      <c r="I226" s="147">
        <v>4.22</v>
      </c>
      <c r="J226" s="147">
        <v>3.04</v>
      </c>
      <c r="K226" s="155">
        <v>31.34</v>
      </c>
      <c r="L226" s="164">
        <v>0.23200000000000001</v>
      </c>
      <c r="M226" s="147">
        <v>3.79</v>
      </c>
      <c r="N226" s="147">
        <v>8.09</v>
      </c>
      <c r="O226" s="153">
        <v>430000</v>
      </c>
      <c r="P226" s="51" t="str">
        <f>IF($M226&lt;NORMA!$F$7,"NO CUMPLE","CUMPLE")</f>
        <v>CUMPLE</v>
      </c>
      <c r="Q226" s="51" t="str">
        <f>IF($E226&gt;NORMA!$F$8,"NO CUMPLE","CUMPLE")</f>
        <v>NO CUMPLE</v>
      </c>
      <c r="R226" s="51" t="str">
        <f>IF($F226&gt;NORMA!$F$9,"NO CUMPLE","CUMPLE")</f>
        <v>NO CUMPLE</v>
      </c>
      <c r="S226" s="51" t="str">
        <f>IF($K226&gt;NORMA!$F$10,"NO CUMPLE","CUMPLE")</f>
        <v>NO CUMPLE</v>
      </c>
      <c r="T226" s="51" t="str">
        <f>IF($J226&gt;NORMA!$F$11,"NO CUMPLE","CUMPLE")</f>
        <v>CUMPLE</v>
      </c>
      <c r="U226" s="51" t="str">
        <f>IF($G226&gt;NORMA!$F$12,"NO CUMPLE","CUMPLE")</f>
        <v>NO CUMPLE</v>
      </c>
      <c r="V226" s="51" t="str">
        <f>IF($H226&gt;SALITRE!$H$967,"NO CUMPLE","CUMPLE")</f>
        <v>NO CUMPLE</v>
      </c>
      <c r="W226" s="51" t="str">
        <f>IF($O226&gt;NORMA!$F$14,"NO CUMPLE","CUMPLE")</f>
        <v>CUMPLE</v>
      </c>
      <c r="X226" s="51" t="str">
        <f>IF(AND($N226&gt;=NORMA!$Q$4, $N226&lt;=NORMA!$R$4),"CUMPLE","NO CUMPLE")</f>
        <v>CUMPLE</v>
      </c>
      <c r="Y226" s="51" t="str">
        <f>IF($I226&gt;NORMA!$F$16,"NO CUMPLE","CUMPLE")</f>
        <v>NO CUMPLE</v>
      </c>
      <c r="Z226" s="51" t="str">
        <f>IF($M226&lt;NORMA!$E$23,"NO CUMPLE","CUMPLE")</f>
        <v>NO CUMPLE</v>
      </c>
      <c r="AA226" s="51" t="str">
        <f>IF($E226&gt;NORMA!$E$24,"NO CUMPLE","CUMPLE")</f>
        <v>NO CUMPLE</v>
      </c>
      <c r="AB226" s="51" t="str">
        <f>IF($F226&gt;NORMA!$F$25,"NO CUMPLE","CUMPLE")</f>
        <v>NO CUMPLE</v>
      </c>
      <c r="AC226" s="51" t="str">
        <f>IF($K226&gt;NORMA!$E$26,"NO CUMPLE","CUMPLE")</f>
        <v>NO CUMPLE</v>
      </c>
      <c r="AD226" s="51" t="str">
        <f>IF($J226&gt;NORMA!$E$27,"NO CUMPLE","CUMPLE")</f>
        <v>NO CUMPLE</v>
      </c>
      <c r="AE226" s="51" t="str">
        <f>IF($G226&gt;NORMA!$F$28,"NO CUMPLE","CUMPLE")</f>
        <v>NO CUMPLE</v>
      </c>
      <c r="AF226" s="51" t="str">
        <f>IF($H226&gt;NORMA!$E$29,"NO CUMPLE","CUMPLE")</f>
        <v>NO CUMPLE</v>
      </c>
      <c r="AG226" s="51" t="str">
        <f>IF($O226&gt;NORMA!$E$30,"NO CUMPLE","CUMPLE")</f>
        <v>NO CUMPLE</v>
      </c>
      <c r="AH226" s="51" t="str">
        <f>IF(AND($N226&gt;=NORMA!$R$18, $N226&lt;=NORMA!$S$18),"CUMPLE","NO CUMPLE")</f>
        <v>CUMPLE</v>
      </c>
      <c r="AI226" s="51" t="str">
        <f>IF($I226&gt;NORMA!$F$32,"NO CUMPLE","CUMPLE")</f>
        <v>NO CUMPLE</v>
      </c>
    </row>
    <row r="227" spans="1:35" ht="14.25" customHeight="1" x14ac:dyDescent="0.35">
      <c r="A227" s="146" t="s">
        <v>80</v>
      </c>
      <c r="B227" s="147" t="s">
        <v>79</v>
      </c>
      <c r="C227" s="148">
        <v>41411</v>
      </c>
      <c r="D227" s="149">
        <v>0.66666666666666663</v>
      </c>
      <c r="E227" s="147">
        <v>182</v>
      </c>
      <c r="F227" s="147">
        <v>369</v>
      </c>
      <c r="G227" s="147">
        <v>112</v>
      </c>
      <c r="H227" s="147">
        <v>95</v>
      </c>
      <c r="I227" s="147">
        <v>8.31</v>
      </c>
      <c r="J227" s="147">
        <v>4.3899999999999997</v>
      </c>
      <c r="K227" s="155">
        <v>36.92</v>
      </c>
      <c r="L227" s="164">
        <v>0.26100000000000001</v>
      </c>
      <c r="M227" s="147">
        <v>4.82</v>
      </c>
      <c r="N227" s="147">
        <v>8.2100000000000009</v>
      </c>
      <c r="O227" s="153">
        <v>4300000</v>
      </c>
      <c r="P227" s="51" t="str">
        <f>IF($M227&lt;NORMA!$F$7,"NO CUMPLE","CUMPLE")</f>
        <v>CUMPLE</v>
      </c>
      <c r="Q227" s="51" t="str">
        <f>IF($E227&gt;NORMA!$F$8,"NO CUMPLE","CUMPLE")</f>
        <v>NO CUMPLE</v>
      </c>
      <c r="R227" s="51" t="str">
        <f>IF($F227&gt;NORMA!$F$9,"NO CUMPLE","CUMPLE")</f>
        <v>NO CUMPLE</v>
      </c>
      <c r="S227" s="51" t="str">
        <f>IF($K227&gt;NORMA!$F$10,"NO CUMPLE","CUMPLE")</f>
        <v>NO CUMPLE</v>
      </c>
      <c r="T227" s="51" t="str">
        <f>IF($J227&gt;NORMA!$F$11,"NO CUMPLE","CUMPLE")</f>
        <v>CUMPLE</v>
      </c>
      <c r="U227" s="51" t="str">
        <f>IF($G227&gt;NORMA!$F$12,"NO CUMPLE","CUMPLE")</f>
        <v>NO CUMPLE</v>
      </c>
      <c r="V227" s="51" t="str">
        <f>IF($H227&gt;SALITRE!$H$967,"NO CUMPLE","CUMPLE")</f>
        <v>NO CUMPLE</v>
      </c>
      <c r="W227" s="51" t="str">
        <f>IF($O227&gt;NORMA!$F$14,"NO CUMPLE","CUMPLE")</f>
        <v>NO CUMPLE</v>
      </c>
      <c r="X227" s="51" t="str">
        <f>IF(AND($N227&gt;=NORMA!$Q$4, $N227&lt;=NORMA!$R$4),"CUMPLE","NO CUMPLE")</f>
        <v>CUMPLE</v>
      </c>
      <c r="Y227" s="51" t="str">
        <f>IF($I227&gt;NORMA!$F$16,"NO CUMPLE","CUMPLE")</f>
        <v>NO CUMPLE</v>
      </c>
      <c r="Z227" s="51" t="str">
        <f>IF($M227&lt;NORMA!$E$23,"NO CUMPLE","CUMPLE")</f>
        <v>NO CUMPLE</v>
      </c>
      <c r="AA227" s="51" t="str">
        <f>IF($E227&gt;NORMA!$E$24,"NO CUMPLE","CUMPLE")</f>
        <v>NO CUMPLE</v>
      </c>
      <c r="AB227" s="51" t="str">
        <f>IF($F227&gt;NORMA!$F$25,"NO CUMPLE","CUMPLE")</f>
        <v>NO CUMPLE</v>
      </c>
      <c r="AC227" s="51" t="str">
        <f>IF($K227&gt;NORMA!$E$26,"NO CUMPLE","CUMPLE")</f>
        <v>NO CUMPLE</v>
      </c>
      <c r="AD227" s="51" t="str">
        <f>IF($J227&gt;NORMA!$E$27,"NO CUMPLE","CUMPLE")</f>
        <v>NO CUMPLE</v>
      </c>
      <c r="AE227" s="51" t="str">
        <f>IF($G227&gt;NORMA!$F$28,"NO CUMPLE","CUMPLE")</f>
        <v>NO CUMPLE</v>
      </c>
      <c r="AF227" s="51" t="str">
        <f>IF($H227&gt;NORMA!$E$29,"NO CUMPLE","CUMPLE")</f>
        <v>NO CUMPLE</v>
      </c>
      <c r="AG227" s="51" t="str">
        <f>IF($O227&gt;NORMA!$E$30,"NO CUMPLE","CUMPLE")</f>
        <v>NO CUMPLE</v>
      </c>
      <c r="AH227" s="51" t="str">
        <f>IF(AND($N227&gt;=NORMA!$R$18, $N227&lt;=NORMA!$S$18),"CUMPLE","NO CUMPLE")</f>
        <v>CUMPLE</v>
      </c>
      <c r="AI227" s="51" t="str">
        <f>IF($I227&gt;NORMA!$F$32,"NO CUMPLE","CUMPLE")</f>
        <v>NO CUMPLE</v>
      </c>
    </row>
    <row r="228" spans="1:35" ht="14.25" customHeight="1" x14ac:dyDescent="0.35">
      <c r="A228" s="146" t="s">
        <v>80</v>
      </c>
      <c r="B228" s="147" t="s">
        <v>79</v>
      </c>
      <c r="C228" s="148">
        <v>41432</v>
      </c>
      <c r="D228" s="149">
        <v>0.58333333333333337</v>
      </c>
      <c r="E228" s="147">
        <v>324</v>
      </c>
      <c r="F228" s="147">
        <v>880</v>
      </c>
      <c r="G228" s="147">
        <v>345</v>
      </c>
      <c r="H228" s="147">
        <v>90</v>
      </c>
      <c r="I228" s="147">
        <v>6.73</v>
      </c>
      <c r="J228" s="147">
        <v>5.9</v>
      </c>
      <c r="K228" s="155">
        <v>51.81</v>
      </c>
      <c r="L228" s="164">
        <v>0.251</v>
      </c>
      <c r="M228" s="147">
        <v>0.55000000000000004</v>
      </c>
      <c r="N228" s="147">
        <v>8.17</v>
      </c>
      <c r="O228" s="153">
        <v>23000000</v>
      </c>
      <c r="P228" s="51" t="str">
        <f>IF($M228&lt;NORMA!$F$7,"NO CUMPLE","CUMPLE")</f>
        <v>NO CUMPLE</v>
      </c>
      <c r="Q228" s="51" t="str">
        <f>IF($E228&gt;NORMA!$F$8,"NO CUMPLE","CUMPLE")</f>
        <v>NO CUMPLE</v>
      </c>
      <c r="R228" s="51" t="str">
        <f>IF($F228&gt;NORMA!$F$9,"NO CUMPLE","CUMPLE")</f>
        <v>NO CUMPLE</v>
      </c>
      <c r="S228" s="51" t="str">
        <f>IF($K228&gt;NORMA!$F$10,"NO CUMPLE","CUMPLE")</f>
        <v>NO CUMPLE</v>
      </c>
      <c r="T228" s="51" t="str">
        <f>IF($J228&gt;NORMA!$F$11,"NO CUMPLE","CUMPLE")</f>
        <v>CUMPLE</v>
      </c>
      <c r="U228" s="51" t="str">
        <f>IF($G228&gt;NORMA!$F$12,"NO CUMPLE","CUMPLE")</f>
        <v>NO CUMPLE</v>
      </c>
      <c r="V228" s="51" t="str">
        <f>IF($H228&gt;SALITRE!$H$967,"NO CUMPLE","CUMPLE")</f>
        <v>NO CUMPLE</v>
      </c>
      <c r="W228" s="51" t="str">
        <f>IF($O228&gt;NORMA!$F$14,"NO CUMPLE","CUMPLE")</f>
        <v>NO CUMPLE</v>
      </c>
      <c r="X228" s="51" t="str">
        <f>IF(AND($N228&gt;=NORMA!$Q$4, $N228&lt;=NORMA!$R$4),"CUMPLE","NO CUMPLE")</f>
        <v>CUMPLE</v>
      </c>
      <c r="Y228" s="51" t="str">
        <f>IF($I228&gt;NORMA!$F$16,"NO CUMPLE","CUMPLE")</f>
        <v>NO CUMPLE</v>
      </c>
      <c r="Z228" s="51" t="str">
        <f>IF($M228&lt;NORMA!$E$23,"NO CUMPLE","CUMPLE")</f>
        <v>NO CUMPLE</v>
      </c>
      <c r="AA228" s="51" t="str">
        <f>IF($E228&gt;NORMA!$E$24,"NO CUMPLE","CUMPLE")</f>
        <v>NO CUMPLE</v>
      </c>
      <c r="AB228" s="51" t="str">
        <f>IF($F228&gt;NORMA!$F$25,"NO CUMPLE","CUMPLE")</f>
        <v>NO CUMPLE</v>
      </c>
      <c r="AC228" s="51" t="str">
        <f>IF($K228&gt;NORMA!$E$26,"NO CUMPLE","CUMPLE")</f>
        <v>NO CUMPLE</v>
      </c>
      <c r="AD228" s="51" t="str">
        <f>IF($J228&gt;NORMA!$E$27,"NO CUMPLE","CUMPLE")</f>
        <v>NO CUMPLE</v>
      </c>
      <c r="AE228" s="51" t="str">
        <f>IF($G228&gt;NORMA!$F$28,"NO CUMPLE","CUMPLE")</f>
        <v>NO CUMPLE</v>
      </c>
      <c r="AF228" s="51" t="str">
        <f>IF($H228&gt;NORMA!$E$29,"NO CUMPLE","CUMPLE")</f>
        <v>NO CUMPLE</v>
      </c>
      <c r="AG228" s="51" t="str">
        <f>IF($O228&gt;NORMA!$E$30,"NO CUMPLE","CUMPLE")</f>
        <v>NO CUMPLE</v>
      </c>
      <c r="AH228" s="51" t="str">
        <f>IF(AND($N228&gt;=NORMA!$R$18, $N228&lt;=NORMA!$S$18),"CUMPLE","NO CUMPLE")</f>
        <v>CUMPLE</v>
      </c>
      <c r="AI228" s="51" t="str">
        <f>IF($I228&gt;NORMA!$F$32,"NO CUMPLE","CUMPLE")</f>
        <v>NO CUMPLE</v>
      </c>
    </row>
    <row r="229" spans="1:35" ht="14.25" customHeight="1" x14ac:dyDescent="0.35">
      <c r="A229" s="146" t="s">
        <v>78</v>
      </c>
      <c r="B229" s="147" t="s">
        <v>79</v>
      </c>
      <c r="C229" s="148">
        <v>41466</v>
      </c>
      <c r="D229" s="149">
        <v>0.33333333333333331</v>
      </c>
      <c r="E229" s="147">
        <v>20.7</v>
      </c>
      <c r="F229" s="147">
        <v>63.9</v>
      </c>
      <c r="G229" s="147">
        <v>24</v>
      </c>
      <c r="H229" s="147">
        <v>5.6</v>
      </c>
      <c r="I229" s="147">
        <v>0.21</v>
      </c>
      <c r="J229" s="147">
        <v>0.66</v>
      </c>
      <c r="K229" s="155">
        <v>7.03</v>
      </c>
      <c r="L229" s="164">
        <v>1.7000000000000001E-2</v>
      </c>
      <c r="M229" s="147">
        <v>7.17</v>
      </c>
      <c r="N229" s="147">
        <v>7.83</v>
      </c>
      <c r="O229" s="153">
        <v>4600000</v>
      </c>
      <c r="P229" s="51" t="str">
        <f>IF($M229&lt;NORMA!$F$7,"NO CUMPLE","CUMPLE")</f>
        <v>CUMPLE</v>
      </c>
      <c r="Q229" s="51" t="str">
        <f>IF($E229&gt;NORMA!$F$8,"NO CUMPLE","CUMPLE")</f>
        <v>CUMPLE</v>
      </c>
      <c r="R229" s="51" t="str">
        <f>IF($F229&gt;NORMA!$F$9,"NO CUMPLE","CUMPLE")</f>
        <v>CUMPLE</v>
      </c>
      <c r="S229" s="51" t="str">
        <f>IF($K229&gt;NORMA!$F$10,"NO CUMPLE","CUMPLE")</f>
        <v>CUMPLE</v>
      </c>
      <c r="T229" s="51" t="str">
        <f>IF($J229&gt;NORMA!$F$11,"NO CUMPLE","CUMPLE")</f>
        <v>CUMPLE</v>
      </c>
      <c r="U229" s="51" t="str">
        <f>IF($G229&gt;NORMA!$F$12,"NO CUMPLE","CUMPLE")</f>
        <v>CUMPLE</v>
      </c>
      <c r="V229" s="51" t="str">
        <f>IF($H229&gt;SALITRE!$H$967,"NO CUMPLE","CUMPLE")</f>
        <v>CUMPLE</v>
      </c>
      <c r="W229" s="51" t="str">
        <f>IF($O229&gt;NORMA!$F$14,"NO CUMPLE","CUMPLE")</f>
        <v>NO CUMPLE</v>
      </c>
      <c r="X229" s="51" t="str">
        <f>IF(AND($N229&gt;=NORMA!$Q$4, $N229&lt;=NORMA!$R$4),"CUMPLE","NO CUMPLE")</f>
        <v>CUMPLE</v>
      </c>
      <c r="Y229" s="51" t="str">
        <f>IF($I229&gt;NORMA!$F$16,"NO CUMPLE","CUMPLE")</f>
        <v>CUMPLE</v>
      </c>
      <c r="Z229" s="51" t="str">
        <f>IF($M229&lt;NORMA!$E$23,"NO CUMPLE","CUMPLE")</f>
        <v>CUMPLE</v>
      </c>
      <c r="AA229" s="51" t="str">
        <f>IF($E229&gt;NORMA!$E$24,"NO CUMPLE","CUMPLE")</f>
        <v>NO CUMPLE</v>
      </c>
      <c r="AB229" s="51" t="str">
        <f>IF($F229&gt;NORMA!$F$25,"NO CUMPLE","CUMPLE")</f>
        <v>NO CUMPLE</v>
      </c>
      <c r="AC229" s="51" t="str">
        <f>IF($K229&gt;NORMA!$E$26,"NO CUMPLE","CUMPLE")</f>
        <v>NO CUMPLE</v>
      </c>
      <c r="AD229" s="51" t="str">
        <f>IF($J229&gt;NORMA!$E$27,"NO CUMPLE","CUMPLE")</f>
        <v>NO CUMPLE</v>
      </c>
      <c r="AE229" s="51" t="str">
        <f>IF($G229&gt;NORMA!$F$28,"NO CUMPLE","CUMPLE")</f>
        <v>CUMPLE</v>
      </c>
      <c r="AF229" s="51" t="str">
        <f>IF($H229&gt;NORMA!$E$29,"NO CUMPLE","CUMPLE")</f>
        <v>CUMPLE</v>
      </c>
      <c r="AG229" s="51" t="str">
        <f>IF($O229&gt;NORMA!$E$30,"NO CUMPLE","CUMPLE")</f>
        <v>NO CUMPLE</v>
      </c>
      <c r="AH229" s="51" t="str">
        <f>IF(AND($N229&gt;=NORMA!$R$18, $N229&lt;=NORMA!$S$18),"CUMPLE","NO CUMPLE")</f>
        <v>CUMPLE</v>
      </c>
      <c r="AI229" s="51" t="str">
        <f>IF($I229&gt;NORMA!$F$32,"NO CUMPLE","CUMPLE")</f>
        <v>CUMPLE</v>
      </c>
    </row>
    <row r="230" spans="1:35" ht="14.25" customHeight="1" x14ac:dyDescent="0.35">
      <c r="A230" s="146" t="s">
        <v>78</v>
      </c>
      <c r="B230" s="147" t="s">
        <v>79</v>
      </c>
      <c r="C230" s="148">
        <v>41488</v>
      </c>
      <c r="D230" s="149">
        <v>0.25</v>
      </c>
      <c r="E230" s="147">
        <v>32.6</v>
      </c>
      <c r="F230" s="147">
        <v>101</v>
      </c>
      <c r="G230" s="147">
        <v>35</v>
      </c>
      <c r="H230" s="147">
        <v>5.6</v>
      </c>
      <c r="I230" s="147">
        <v>0.44</v>
      </c>
      <c r="J230" s="147">
        <v>1.41</v>
      </c>
      <c r="K230" s="155">
        <v>12.16</v>
      </c>
      <c r="L230" s="164">
        <v>1.6E-2</v>
      </c>
      <c r="M230" s="147">
        <v>6.91</v>
      </c>
      <c r="N230" s="147">
        <v>8.01</v>
      </c>
      <c r="O230" s="153">
        <v>4300000</v>
      </c>
      <c r="P230" s="51" t="str">
        <f>IF($M230&lt;NORMA!$F$7,"NO CUMPLE","CUMPLE")</f>
        <v>CUMPLE</v>
      </c>
      <c r="Q230" s="51" t="str">
        <f>IF($E230&gt;NORMA!$F$8,"NO CUMPLE","CUMPLE")</f>
        <v>CUMPLE</v>
      </c>
      <c r="R230" s="51" t="str">
        <f>IF($F230&gt;NORMA!$F$9,"NO CUMPLE","CUMPLE")</f>
        <v>CUMPLE</v>
      </c>
      <c r="S230" s="51" t="str">
        <f>IF($K230&gt;NORMA!$F$10,"NO CUMPLE","CUMPLE")</f>
        <v>CUMPLE</v>
      </c>
      <c r="T230" s="51" t="str">
        <f>IF($J230&gt;NORMA!$F$11,"NO CUMPLE","CUMPLE")</f>
        <v>CUMPLE</v>
      </c>
      <c r="U230" s="51" t="str">
        <f>IF($G230&gt;NORMA!$F$12,"NO CUMPLE","CUMPLE")</f>
        <v>CUMPLE</v>
      </c>
      <c r="V230" s="51" t="str">
        <f>IF($H230&gt;SALITRE!$H$967,"NO CUMPLE","CUMPLE")</f>
        <v>CUMPLE</v>
      </c>
      <c r="W230" s="51" t="str">
        <f>IF($O230&gt;NORMA!$F$14,"NO CUMPLE","CUMPLE")</f>
        <v>NO CUMPLE</v>
      </c>
      <c r="X230" s="51" t="str">
        <f>IF(AND($N230&gt;=NORMA!$Q$4, $N230&lt;=NORMA!$R$4),"CUMPLE","NO CUMPLE")</f>
        <v>CUMPLE</v>
      </c>
      <c r="Y230" s="51" t="str">
        <f>IF($I230&gt;NORMA!$F$16,"NO CUMPLE","CUMPLE")</f>
        <v>CUMPLE</v>
      </c>
      <c r="Z230" s="51" t="str">
        <f>IF($M230&lt;NORMA!$E$23,"NO CUMPLE","CUMPLE")</f>
        <v>NO CUMPLE</v>
      </c>
      <c r="AA230" s="51" t="str">
        <f>IF($E230&gt;NORMA!$E$24,"NO CUMPLE","CUMPLE")</f>
        <v>NO CUMPLE</v>
      </c>
      <c r="AB230" s="51" t="str">
        <f>IF($F230&gt;NORMA!$F$25,"NO CUMPLE","CUMPLE")</f>
        <v>NO CUMPLE</v>
      </c>
      <c r="AC230" s="51" t="str">
        <f>IF($K230&gt;NORMA!$E$26,"NO CUMPLE","CUMPLE")</f>
        <v>NO CUMPLE</v>
      </c>
      <c r="AD230" s="51" t="str">
        <f>IF($J230&gt;NORMA!$E$27,"NO CUMPLE","CUMPLE")</f>
        <v>NO CUMPLE</v>
      </c>
      <c r="AE230" s="51" t="str">
        <f>IF($G230&gt;NORMA!$F$28,"NO CUMPLE","CUMPLE")</f>
        <v>NO CUMPLE</v>
      </c>
      <c r="AF230" s="51" t="str">
        <f>IF($H230&gt;NORMA!$E$29,"NO CUMPLE","CUMPLE")</f>
        <v>CUMPLE</v>
      </c>
      <c r="AG230" s="51" t="str">
        <f>IF($O230&gt;NORMA!$E$30,"NO CUMPLE","CUMPLE")</f>
        <v>NO CUMPLE</v>
      </c>
      <c r="AH230" s="51" t="str">
        <f>IF(AND($N230&gt;=NORMA!$R$18, $N230&lt;=NORMA!$S$18),"CUMPLE","NO CUMPLE")</f>
        <v>CUMPLE</v>
      </c>
      <c r="AI230" s="51" t="str">
        <f>IF($I230&gt;NORMA!$F$32,"NO CUMPLE","CUMPLE")</f>
        <v>CUMPLE</v>
      </c>
    </row>
    <row r="231" spans="1:35" ht="14.25" customHeight="1" x14ac:dyDescent="0.35">
      <c r="A231" s="146" t="s">
        <v>78</v>
      </c>
      <c r="B231" s="147" t="s">
        <v>79</v>
      </c>
      <c r="C231" s="148">
        <v>41510</v>
      </c>
      <c r="D231" s="149">
        <v>0.5</v>
      </c>
      <c r="E231" s="147">
        <v>3.1</v>
      </c>
      <c r="F231" s="147">
        <v>11.4</v>
      </c>
      <c r="G231" s="147">
        <v>5.2</v>
      </c>
      <c r="H231" s="147">
        <v>3.6</v>
      </c>
      <c r="I231" s="147">
        <v>0.11</v>
      </c>
      <c r="J231" s="147">
        <v>0.23</v>
      </c>
      <c r="K231" s="155">
        <v>2.44</v>
      </c>
      <c r="L231" s="164">
        <v>1.4E-2</v>
      </c>
      <c r="M231" s="147">
        <v>7.34</v>
      </c>
      <c r="N231" s="147">
        <v>6.96</v>
      </c>
      <c r="O231" s="153">
        <v>93000</v>
      </c>
      <c r="P231" s="51" t="str">
        <f>IF($M231&lt;NORMA!$F$7,"NO CUMPLE","CUMPLE")</f>
        <v>CUMPLE</v>
      </c>
      <c r="Q231" s="51" t="str">
        <f>IF($E231&gt;NORMA!$F$8,"NO CUMPLE","CUMPLE")</f>
        <v>CUMPLE</v>
      </c>
      <c r="R231" s="51" t="str">
        <f>IF($F231&gt;NORMA!$F$9,"NO CUMPLE","CUMPLE")</f>
        <v>CUMPLE</v>
      </c>
      <c r="S231" s="51" t="str">
        <f>IF($K231&gt;NORMA!$F$10,"NO CUMPLE","CUMPLE")</f>
        <v>CUMPLE</v>
      </c>
      <c r="T231" s="51" t="str">
        <f>IF($J231&gt;NORMA!$F$11,"NO CUMPLE","CUMPLE")</f>
        <v>CUMPLE</v>
      </c>
      <c r="U231" s="51" t="str">
        <f>IF($G231&gt;NORMA!$F$12,"NO CUMPLE","CUMPLE")</f>
        <v>CUMPLE</v>
      </c>
      <c r="V231" s="51" t="str">
        <f>IF($H231&gt;SALITRE!$H$967,"NO CUMPLE","CUMPLE")</f>
        <v>CUMPLE</v>
      </c>
      <c r="W231" s="51" t="str">
        <f>IF($O231&gt;NORMA!$F$14,"NO CUMPLE","CUMPLE")</f>
        <v>CUMPLE</v>
      </c>
      <c r="X231" s="51" t="str">
        <f>IF(AND($N231&gt;=NORMA!$Q$4, $N231&lt;=NORMA!$R$4),"CUMPLE","NO CUMPLE")</f>
        <v>CUMPLE</v>
      </c>
      <c r="Y231" s="51" t="str">
        <f>IF($I231&gt;NORMA!$F$16,"NO CUMPLE","CUMPLE")</f>
        <v>CUMPLE</v>
      </c>
      <c r="Z231" s="51" t="str">
        <f>IF($M231&lt;NORMA!$E$23,"NO CUMPLE","CUMPLE")</f>
        <v>CUMPLE</v>
      </c>
      <c r="AA231" s="51" t="str">
        <f>IF($E231&gt;NORMA!$E$24,"NO CUMPLE","CUMPLE")</f>
        <v>NO CUMPLE</v>
      </c>
      <c r="AB231" s="51" t="str">
        <f>IF($F231&gt;NORMA!$F$25,"NO CUMPLE","CUMPLE")</f>
        <v>NO CUMPLE</v>
      </c>
      <c r="AC231" s="51" t="str">
        <f>IF($K231&gt;NORMA!$E$26,"NO CUMPLE","CUMPLE")</f>
        <v>NO CUMPLE</v>
      </c>
      <c r="AD231" s="51" t="str">
        <f>IF($J231&gt;NORMA!$E$27,"NO CUMPLE","CUMPLE")</f>
        <v>CUMPLE</v>
      </c>
      <c r="AE231" s="51" t="str">
        <f>IF($G231&gt;NORMA!$F$28,"NO CUMPLE","CUMPLE")</f>
        <v>CUMPLE</v>
      </c>
      <c r="AF231" s="51" t="str">
        <f>IF($H231&gt;NORMA!$E$29,"NO CUMPLE","CUMPLE")</f>
        <v>CUMPLE</v>
      </c>
      <c r="AG231" s="51" t="str">
        <f>IF($O231&gt;NORMA!$E$30,"NO CUMPLE","CUMPLE")</f>
        <v>NO CUMPLE</v>
      </c>
      <c r="AH231" s="51" t="str">
        <f>IF(AND($N231&gt;=NORMA!$R$18, $N231&lt;=NORMA!$S$18),"CUMPLE","NO CUMPLE")</f>
        <v>CUMPLE</v>
      </c>
      <c r="AI231" s="51" t="str">
        <f>IF($I231&gt;NORMA!$F$32,"NO CUMPLE","CUMPLE")</f>
        <v>CUMPLE</v>
      </c>
    </row>
    <row r="232" spans="1:35" ht="14.25" customHeight="1" x14ac:dyDescent="0.35">
      <c r="A232" s="146" t="s">
        <v>78</v>
      </c>
      <c r="B232" s="147" t="s">
        <v>79</v>
      </c>
      <c r="C232" s="148">
        <v>41526</v>
      </c>
      <c r="D232" s="149">
        <v>0.70833333333333337</v>
      </c>
      <c r="E232" s="147">
        <v>3.3</v>
      </c>
      <c r="F232" s="147">
        <v>21.7</v>
      </c>
      <c r="G232" s="147">
        <v>7.3</v>
      </c>
      <c r="H232" s="150">
        <v>3.6</v>
      </c>
      <c r="I232" s="147">
        <v>0.14000000000000001</v>
      </c>
      <c r="J232" s="147">
        <v>0.44</v>
      </c>
      <c r="K232" s="155">
        <v>3.08</v>
      </c>
      <c r="L232" s="164">
        <v>1.2999999999999999E-2</v>
      </c>
      <c r="M232" s="147">
        <v>7.08</v>
      </c>
      <c r="N232" s="147">
        <v>7.73</v>
      </c>
      <c r="O232" s="153">
        <v>230000</v>
      </c>
      <c r="P232" s="51" t="str">
        <f>IF($M232&lt;NORMA!$F$7,"NO CUMPLE","CUMPLE")</f>
        <v>CUMPLE</v>
      </c>
      <c r="Q232" s="51" t="str">
        <f>IF($E232&gt;NORMA!$F$8,"NO CUMPLE","CUMPLE")</f>
        <v>CUMPLE</v>
      </c>
      <c r="R232" s="51" t="str">
        <f>IF($F232&gt;NORMA!$F$9,"NO CUMPLE","CUMPLE")</f>
        <v>CUMPLE</v>
      </c>
      <c r="S232" s="51" t="str">
        <f>IF($K232&gt;NORMA!$F$10,"NO CUMPLE","CUMPLE")</f>
        <v>CUMPLE</v>
      </c>
      <c r="T232" s="51" t="str">
        <f>IF($J232&gt;NORMA!$F$11,"NO CUMPLE","CUMPLE")</f>
        <v>CUMPLE</v>
      </c>
      <c r="U232" s="51" t="str">
        <f>IF($G232&gt;NORMA!$F$12,"NO CUMPLE","CUMPLE")</f>
        <v>CUMPLE</v>
      </c>
      <c r="V232" s="51" t="str">
        <f>IF($H232&gt;SALITRE!$H$967,"NO CUMPLE","CUMPLE")</f>
        <v>CUMPLE</v>
      </c>
      <c r="W232" s="51" t="str">
        <f>IF($O232&gt;NORMA!$F$14,"NO CUMPLE","CUMPLE")</f>
        <v>CUMPLE</v>
      </c>
      <c r="X232" s="51" t="str">
        <f>IF(AND($N232&gt;=NORMA!$Q$4, $N232&lt;=NORMA!$R$4),"CUMPLE","NO CUMPLE")</f>
        <v>CUMPLE</v>
      </c>
      <c r="Y232" s="51" t="str">
        <f>IF($I232&gt;NORMA!$F$16,"NO CUMPLE","CUMPLE")</f>
        <v>CUMPLE</v>
      </c>
      <c r="Z232" s="51" t="str">
        <f>IF($M232&lt;NORMA!$E$23,"NO CUMPLE","CUMPLE")</f>
        <v>CUMPLE</v>
      </c>
      <c r="AA232" s="51" t="str">
        <f>IF($E232&gt;NORMA!$E$24,"NO CUMPLE","CUMPLE")</f>
        <v>NO CUMPLE</v>
      </c>
      <c r="AB232" s="51" t="str">
        <f>IF($F232&gt;NORMA!$F$25,"NO CUMPLE","CUMPLE")</f>
        <v>NO CUMPLE</v>
      </c>
      <c r="AC232" s="51" t="str">
        <f>IF($K232&gt;NORMA!$E$26,"NO CUMPLE","CUMPLE")</f>
        <v>NO CUMPLE</v>
      </c>
      <c r="AD232" s="51" t="str">
        <f>IF($J232&gt;NORMA!$E$27,"NO CUMPLE","CUMPLE")</f>
        <v>NO CUMPLE</v>
      </c>
      <c r="AE232" s="51" t="str">
        <f>IF($G232&gt;NORMA!$F$28,"NO CUMPLE","CUMPLE")</f>
        <v>CUMPLE</v>
      </c>
      <c r="AF232" s="51" t="str">
        <f>IF($H232&gt;NORMA!$E$29,"NO CUMPLE","CUMPLE")</f>
        <v>CUMPLE</v>
      </c>
      <c r="AG232" s="51" t="str">
        <f>IF($O232&gt;NORMA!$E$30,"NO CUMPLE","CUMPLE")</f>
        <v>NO CUMPLE</v>
      </c>
      <c r="AH232" s="51" t="str">
        <f>IF(AND($N232&gt;=NORMA!$R$18, $N232&lt;=NORMA!$S$18),"CUMPLE","NO CUMPLE")</f>
        <v>CUMPLE</v>
      </c>
      <c r="AI232" s="51" t="str">
        <f>IF($I232&gt;NORMA!$F$32,"NO CUMPLE","CUMPLE")</f>
        <v>CUMPLE</v>
      </c>
    </row>
    <row r="233" spans="1:35" ht="14.25" customHeight="1" x14ac:dyDescent="0.35">
      <c r="A233" s="146" t="s">
        <v>78</v>
      </c>
      <c r="B233" s="147" t="s">
        <v>79</v>
      </c>
      <c r="C233" s="148">
        <v>41548</v>
      </c>
      <c r="D233" s="149">
        <v>0.41666666666666669</v>
      </c>
      <c r="E233" s="147">
        <v>3.2</v>
      </c>
      <c r="F233" s="147">
        <v>20.5</v>
      </c>
      <c r="G233" s="147">
        <v>7</v>
      </c>
      <c r="H233" s="147">
        <v>3.8</v>
      </c>
      <c r="I233" s="147">
        <v>0.13</v>
      </c>
      <c r="J233" s="147">
        <v>0.59</v>
      </c>
      <c r="K233" s="155">
        <v>5.03</v>
      </c>
      <c r="L233" s="164">
        <v>1.4999999999999999E-2</v>
      </c>
      <c r="M233" s="147">
        <v>7.36</v>
      </c>
      <c r="N233" s="147">
        <v>7.62</v>
      </c>
      <c r="O233" s="153">
        <v>230000</v>
      </c>
      <c r="P233" s="51" t="str">
        <f>IF($M233&lt;NORMA!$F$7,"NO CUMPLE","CUMPLE")</f>
        <v>CUMPLE</v>
      </c>
      <c r="Q233" s="51" t="str">
        <f>IF($E233&gt;NORMA!$F$8,"NO CUMPLE","CUMPLE")</f>
        <v>CUMPLE</v>
      </c>
      <c r="R233" s="51" t="str">
        <f>IF($F233&gt;NORMA!$F$9,"NO CUMPLE","CUMPLE")</f>
        <v>CUMPLE</v>
      </c>
      <c r="S233" s="51" t="str">
        <f>IF($K233&gt;NORMA!$F$10,"NO CUMPLE","CUMPLE")</f>
        <v>CUMPLE</v>
      </c>
      <c r="T233" s="51" t="str">
        <f>IF($J233&gt;NORMA!$F$11,"NO CUMPLE","CUMPLE")</f>
        <v>CUMPLE</v>
      </c>
      <c r="U233" s="51" t="str">
        <f>IF($G233&gt;NORMA!$F$12,"NO CUMPLE","CUMPLE")</f>
        <v>CUMPLE</v>
      </c>
      <c r="V233" s="51" t="str">
        <f>IF($H233&gt;SALITRE!$H$967,"NO CUMPLE","CUMPLE")</f>
        <v>CUMPLE</v>
      </c>
      <c r="W233" s="51" t="str">
        <f>IF($O233&gt;NORMA!$F$14,"NO CUMPLE","CUMPLE")</f>
        <v>CUMPLE</v>
      </c>
      <c r="X233" s="51" t="str">
        <f>IF(AND($N233&gt;=NORMA!$Q$4, $N233&lt;=NORMA!$R$4),"CUMPLE","NO CUMPLE")</f>
        <v>CUMPLE</v>
      </c>
      <c r="Y233" s="51" t="str">
        <f>IF($I233&gt;NORMA!$F$16,"NO CUMPLE","CUMPLE")</f>
        <v>CUMPLE</v>
      </c>
      <c r="Z233" s="51" t="str">
        <f>IF($M233&lt;NORMA!$E$23,"NO CUMPLE","CUMPLE")</f>
        <v>CUMPLE</v>
      </c>
      <c r="AA233" s="51" t="str">
        <f>IF($E233&gt;NORMA!$E$24,"NO CUMPLE","CUMPLE")</f>
        <v>NO CUMPLE</v>
      </c>
      <c r="AB233" s="51" t="str">
        <f>IF($F233&gt;NORMA!$F$25,"NO CUMPLE","CUMPLE")</f>
        <v>NO CUMPLE</v>
      </c>
      <c r="AC233" s="51" t="str">
        <f>IF($K233&gt;NORMA!$E$26,"NO CUMPLE","CUMPLE")</f>
        <v>NO CUMPLE</v>
      </c>
      <c r="AD233" s="51" t="str">
        <f>IF($J233&gt;NORMA!$E$27,"NO CUMPLE","CUMPLE")</f>
        <v>NO CUMPLE</v>
      </c>
      <c r="AE233" s="51" t="str">
        <f>IF($G233&gt;NORMA!$F$28,"NO CUMPLE","CUMPLE")</f>
        <v>CUMPLE</v>
      </c>
      <c r="AF233" s="51" t="str">
        <f>IF($H233&gt;NORMA!$E$29,"NO CUMPLE","CUMPLE")</f>
        <v>CUMPLE</v>
      </c>
      <c r="AG233" s="51" t="str">
        <f>IF($O233&gt;NORMA!$E$30,"NO CUMPLE","CUMPLE")</f>
        <v>NO CUMPLE</v>
      </c>
      <c r="AH233" s="51" t="str">
        <f>IF(AND($N233&gt;=NORMA!$R$18, $N233&lt;=NORMA!$S$18),"CUMPLE","NO CUMPLE")</f>
        <v>CUMPLE</v>
      </c>
      <c r="AI233" s="51" t="str">
        <f>IF($I233&gt;NORMA!$F$32,"NO CUMPLE","CUMPLE")</f>
        <v>CUMPLE</v>
      </c>
    </row>
    <row r="234" spans="1:35" ht="14.25" customHeight="1" x14ac:dyDescent="0.35">
      <c r="A234" s="146" t="s">
        <v>78</v>
      </c>
      <c r="B234" s="147" t="s">
        <v>79</v>
      </c>
      <c r="C234" s="148">
        <v>41570</v>
      </c>
      <c r="D234" s="149">
        <v>0.58333333333333337</v>
      </c>
      <c r="E234" s="147">
        <v>20.8</v>
      </c>
      <c r="F234" s="147">
        <v>33.5</v>
      </c>
      <c r="G234" s="147">
        <v>13</v>
      </c>
      <c r="H234" s="150">
        <v>3.6</v>
      </c>
      <c r="I234" s="147">
        <v>0.32</v>
      </c>
      <c r="J234" s="147">
        <v>0.56999999999999995</v>
      </c>
      <c r="K234" s="155">
        <v>5.85</v>
      </c>
      <c r="L234" s="164">
        <v>8.9999999999999993E-3</v>
      </c>
      <c r="M234" s="147">
        <v>6.99</v>
      </c>
      <c r="N234" s="147">
        <v>7.8</v>
      </c>
      <c r="O234" s="153">
        <v>93000</v>
      </c>
      <c r="P234" s="51" t="str">
        <f>IF($M234&lt;NORMA!$F$7,"NO CUMPLE","CUMPLE")</f>
        <v>CUMPLE</v>
      </c>
      <c r="Q234" s="51" t="str">
        <f>IF($E234&gt;NORMA!$F$8,"NO CUMPLE","CUMPLE")</f>
        <v>CUMPLE</v>
      </c>
      <c r="R234" s="51" t="str">
        <f>IF($F234&gt;NORMA!$F$9,"NO CUMPLE","CUMPLE")</f>
        <v>CUMPLE</v>
      </c>
      <c r="S234" s="51" t="str">
        <f>IF($K234&gt;NORMA!$F$10,"NO CUMPLE","CUMPLE")</f>
        <v>CUMPLE</v>
      </c>
      <c r="T234" s="51" t="str">
        <f>IF($J234&gt;NORMA!$F$11,"NO CUMPLE","CUMPLE")</f>
        <v>CUMPLE</v>
      </c>
      <c r="U234" s="51" t="str">
        <f>IF($G234&gt;NORMA!$F$12,"NO CUMPLE","CUMPLE")</f>
        <v>CUMPLE</v>
      </c>
      <c r="V234" s="51" t="str">
        <f>IF($H234&gt;SALITRE!$H$967,"NO CUMPLE","CUMPLE")</f>
        <v>CUMPLE</v>
      </c>
      <c r="W234" s="51" t="str">
        <f>IF($O234&gt;NORMA!$F$14,"NO CUMPLE","CUMPLE")</f>
        <v>CUMPLE</v>
      </c>
      <c r="X234" s="51" t="str">
        <f>IF(AND($N234&gt;=NORMA!$Q$4, $N234&lt;=NORMA!$R$4),"CUMPLE","NO CUMPLE")</f>
        <v>CUMPLE</v>
      </c>
      <c r="Y234" s="51" t="str">
        <f>IF($I234&gt;NORMA!$F$16,"NO CUMPLE","CUMPLE")</f>
        <v>CUMPLE</v>
      </c>
      <c r="Z234" s="51" t="str">
        <f>IF($M234&lt;NORMA!$E$23,"NO CUMPLE","CUMPLE")</f>
        <v>NO CUMPLE</v>
      </c>
      <c r="AA234" s="51" t="str">
        <f>IF($E234&gt;NORMA!$E$24,"NO CUMPLE","CUMPLE")</f>
        <v>NO CUMPLE</v>
      </c>
      <c r="AB234" s="51" t="str">
        <f>IF($F234&gt;NORMA!$F$25,"NO CUMPLE","CUMPLE")</f>
        <v>NO CUMPLE</v>
      </c>
      <c r="AC234" s="51" t="str">
        <f>IF($K234&gt;NORMA!$E$26,"NO CUMPLE","CUMPLE")</f>
        <v>NO CUMPLE</v>
      </c>
      <c r="AD234" s="51" t="str">
        <f>IF($J234&gt;NORMA!$E$27,"NO CUMPLE","CUMPLE")</f>
        <v>NO CUMPLE</v>
      </c>
      <c r="AE234" s="51" t="str">
        <f>IF($G234&gt;NORMA!$F$28,"NO CUMPLE","CUMPLE")</f>
        <v>CUMPLE</v>
      </c>
      <c r="AF234" s="51" t="str">
        <f>IF($H234&gt;NORMA!$E$29,"NO CUMPLE","CUMPLE")</f>
        <v>CUMPLE</v>
      </c>
      <c r="AG234" s="51" t="str">
        <f>IF($O234&gt;NORMA!$E$30,"NO CUMPLE","CUMPLE")</f>
        <v>NO CUMPLE</v>
      </c>
      <c r="AH234" s="51" t="str">
        <f>IF(AND($N234&gt;=NORMA!$R$18, $N234&lt;=NORMA!$S$18),"CUMPLE","NO CUMPLE")</f>
        <v>CUMPLE</v>
      </c>
      <c r="AI234" s="51" t="str">
        <f>IF($I234&gt;NORMA!$F$32,"NO CUMPLE","CUMPLE")</f>
        <v>CUMPLE</v>
      </c>
    </row>
    <row r="235" spans="1:35" ht="14.25" customHeight="1" x14ac:dyDescent="0.35">
      <c r="A235" s="146" t="s">
        <v>80</v>
      </c>
      <c r="B235" s="147" t="s">
        <v>79</v>
      </c>
      <c r="C235" s="148">
        <v>41470</v>
      </c>
      <c r="D235" s="149">
        <v>0.41666666666666669</v>
      </c>
      <c r="E235" s="147">
        <v>158</v>
      </c>
      <c r="F235" s="147">
        <v>410</v>
      </c>
      <c r="G235" s="147">
        <v>197</v>
      </c>
      <c r="H235" s="147">
        <v>42</v>
      </c>
      <c r="I235" s="147">
        <v>5.08</v>
      </c>
      <c r="J235" s="147">
        <v>5.44</v>
      </c>
      <c r="K235" s="155">
        <v>46.55</v>
      </c>
      <c r="L235" s="164">
        <v>0.22800000000000001</v>
      </c>
      <c r="M235" s="147">
        <v>3.04</v>
      </c>
      <c r="N235" s="147">
        <v>8.52</v>
      </c>
      <c r="O235" s="153">
        <v>20000000</v>
      </c>
      <c r="P235" s="51" t="str">
        <f>IF($M235&lt;NORMA!$F$7,"NO CUMPLE","CUMPLE")</f>
        <v>CUMPLE</v>
      </c>
      <c r="Q235" s="51" t="str">
        <f>IF($E235&gt;NORMA!$F$8,"NO CUMPLE","CUMPLE")</f>
        <v>NO CUMPLE</v>
      </c>
      <c r="R235" s="51" t="str">
        <f>IF($F235&gt;NORMA!$F$9,"NO CUMPLE","CUMPLE")</f>
        <v>NO CUMPLE</v>
      </c>
      <c r="S235" s="51" t="str">
        <f>IF($K235&gt;NORMA!$F$10,"NO CUMPLE","CUMPLE")</f>
        <v>NO CUMPLE</v>
      </c>
      <c r="T235" s="51" t="str">
        <f>IF($J235&gt;NORMA!$F$11,"NO CUMPLE","CUMPLE")</f>
        <v>CUMPLE</v>
      </c>
      <c r="U235" s="51" t="str">
        <f>IF($G235&gt;NORMA!$F$12,"NO CUMPLE","CUMPLE")</f>
        <v>NO CUMPLE</v>
      </c>
      <c r="V235" s="51" t="str">
        <f>IF($H235&gt;SALITRE!$H$967,"NO CUMPLE","CUMPLE")</f>
        <v>NO CUMPLE</v>
      </c>
      <c r="W235" s="51" t="str">
        <f>IF($O235&gt;NORMA!$F$14,"NO CUMPLE","CUMPLE")</f>
        <v>NO CUMPLE</v>
      </c>
      <c r="X235" s="51" t="str">
        <f>IF(AND($N235&gt;=NORMA!$Q$4, $N235&lt;=NORMA!$R$4),"CUMPLE","NO CUMPLE")</f>
        <v>CUMPLE</v>
      </c>
      <c r="Y235" s="51" t="str">
        <f>IF($I235&gt;NORMA!$F$16,"NO CUMPLE","CUMPLE")</f>
        <v>NO CUMPLE</v>
      </c>
      <c r="Z235" s="51" t="str">
        <f>IF($M235&lt;NORMA!$E$23,"NO CUMPLE","CUMPLE")</f>
        <v>NO CUMPLE</v>
      </c>
      <c r="AA235" s="51" t="str">
        <f>IF($E235&gt;NORMA!$E$24,"NO CUMPLE","CUMPLE")</f>
        <v>NO CUMPLE</v>
      </c>
      <c r="AB235" s="51" t="str">
        <f>IF($F235&gt;NORMA!$F$25,"NO CUMPLE","CUMPLE")</f>
        <v>NO CUMPLE</v>
      </c>
      <c r="AC235" s="51" t="str">
        <f>IF($K235&gt;NORMA!$E$26,"NO CUMPLE","CUMPLE")</f>
        <v>NO CUMPLE</v>
      </c>
      <c r="AD235" s="51" t="str">
        <f>IF($J235&gt;NORMA!$E$27,"NO CUMPLE","CUMPLE")</f>
        <v>NO CUMPLE</v>
      </c>
      <c r="AE235" s="51" t="str">
        <f>IF($G235&gt;NORMA!$F$28,"NO CUMPLE","CUMPLE")</f>
        <v>NO CUMPLE</v>
      </c>
      <c r="AF235" s="51" t="str">
        <f>IF($H235&gt;NORMA!$E$29,"NO CUMPLE","CUMPLE")</f>
        <v>NO CUMPLE</v>
      </c>
      <c r="AG235" s="51" t="str">
        <f>IF($O235&gt;NORMA!$E$30,"NO CUMPLE","CUMPLE")</f>
        <v>NO CUMPLE</v>
      </c>
      <c r="AH235" s="51" t="str">
        <f>IF(AND($N235&gt;=NORMA!$R$18, $N235&lt;=NORMA!$S$18),"CUMPLE","NO CUMPLE")</f>
        <v>NO CUMPLE</v>
      </c>
      <c r="AI235" s="51" t="str">
        <f>IF($I235&gt;NORMA!$F$32,"NO CUMPLE","CUMPLE")</f>
        <v>NO CUMPLE</v>
      </c>
    </row>
    <row r="236" spans="1:35" ht="14.25" customHeight="1" x14ac:dyDescent="0.35">
      <c r="A236" s="146" t="s">
        <v>80</v>
      </c>
      <c r="B236" s="147" t="s">
        <v>79</v>
      </c>
      <c r="C236" s="148">
        <v>41496</v>
      </c>
      <c r="D236" s="149">
        <v>0.28472222222222221</v>
      </c>
      <c r="E236" s="147">
        <v>4.3</v>
      </c>
      <c r="F236" s="147">
        <v>7.4</v>
      </c>
      <c r="G236" s="147">
        <v>5.4</v>
      </c>
      <c r="H236" s="150">
        <v>3.6</v>
      </c>
      <c r="I236" s="147">
        <v>0.03</v>
      </c>
      <c r="J236" s="147">
        <v>0.21</v>
      </c>
      <c r="K236" s="155">
        <v>2.04</v>
      </c>
      <c r="L236" s="164">
        <v>1.9E-2</v>
      </c>
      <c r="M236" s="147">
        <v>6.99</v>
      </c>
      <c r="N236" s="147">
        <v>7.54</v>
      </c>
      <c r="O236" s="153">
        <v>15000</v>
      </c>
      <c r="P236" s="51" t="str">
        <f>IF($M236&lt;NORMA!$F$7,"NO CUMPLE","CUMPLE")</f>
        <v>CUMPLE</v>
      </c>
      <c r="Q236" s="51" t="str">
        <f>IF($E236&gt;NORMA!$F$8,"NO CUMPLE","CUMPLE")</f>
        <v>CUMPLE</v>
      </c>
      <c r="R236" s="51" t="str">
        <f>IF($F236&gt;NORMA!$F$9,"NO CUMPLE","CUMPLE")</f>
        <v>CUMPLE</v>
      </c>
      <c r="S236" s="51" t="str">
        <f>IF($K236&gt;NORMA!$F$10,"NO CUMPLE","CUMPLE")</f>
        <v>CUMPLE</v>
      </c>
      <c r="T236" s="51" t="str">
        <f>IF($J236&gt;NORMA!$F$11,"NO CUMPLE","CUMPLE")</f>
        <v>CUMPLE</v>
      </c>
      <c r="U236" s="51" t="str">
        <f>IF($G236&gt;NORMA!$F$12,"NO CUMPLE","CUMPLE")</f>
        <v>CUMPLE</v>
      </c>
      <c r="V236" s="51" t="str">
        <f>IF($H236&gt;SALITRE!$H$967,"NO CUMPLE","CUMPLE")</f>
        <v>CUMPLE</v>
      </c>
      <c r="W236" s="51" t="str">
        <f>IF($O236&gt;NORMA!$F$14,"NO CUMPLE","CUMPLE")</f>
        <v>CUMPLE</v>
      </c>
      <c r="X236" s="51" t="str">
        <f>IF(AND($N236&gt;=NORMA!$Q$4, $N236&lt;=NORMA!$R$4),"CUMPLE","NO CUMPLE")</f>
        <v>CUMPLE</v>
      </c>
      <c r="Y236" s="51" t="str">
        <f>IF($I236&gt;NORMA!$F$16,"NO CUMPLE","CUMPLE")</f>
        <v>CUMPLE</v>
      </c>
      <c r="Z236" s="51" t="str">
        <f>IF($M236&lt;NORMA!$E$23,"NO CUMPLE","CUMPLE")</f>
        <v>NO CUMPLE</v>
      </c>
      <c r="AA236" s="51" t="str">
        <f>IF($E236&gt;NORMA!$E$24,"NO CUMPLE","CUMPLE")</f>
        <v>NO CUMPLE</v>
      </c>
      <c r="AB236" s="51" t="str">
        <f>IF($F236&gt;NORMA!$F$25,"NO CUMPLE","CUMPLE")</f>
        <v>CUMPLE</v>
      </c>
      <c r="AC236" s="51" t="str">
        <f>IF($K236&gt;NORMA!$E$26,"NO CUMPLE","CUMPLE")</f>
        <v>NO CUMPLE</v>
      </c>
      <c r="AD236" s="51" t="str">
        <f>IF($J236&gt;NORMA!$E$27,"NO CUMPLE","CUMPLE")</f>
        <v>CUMPLE</v>
      </c>
      <c r="AE236" s="51" t="str">
        <f>IF($G236&gt;NORMA!$F$28,"NO CUMPLE","CUMPLE")</f>
        <v>CUMPLE</v>
      </c>
      <c r="AF236" s="51" t="str">
        <f>IF($H236&gt;NORMA!$E$29,"NO CUMPLE","CUMPLE")</f>
        <v>CUMPLE</v>
      </c>
      <c r="AG236" s="51" t="str">
        <f>IF($O236&gt;NORMA!$E$30,"NO CUMPLE","CUMPLE")</f>
        <v>NO CUMPLE</v>
      </c>
      <c r="AH236" s="51" t="str">
        <f>IF(AND($N236&gt;=NORMA!$R$18, $N236&lt;=NORMA!$S$18),"CUMPLE","NO CUMPLE")</f>
        <v>CUMPLE</v>
      </c>
      <c r="AI236" s="51" t="str">
        <f>IF($I236&gt;NORMA!$F$32,"NO CUMPLE","CUMPLE")</f>
        <v>CUMPLE</v>
      </c>
    </row>
    <row r="237" spans="1:35" ht="14.25" customHeight="1" x14ac:dyDescent="0.35">
      <c r="A237" s="146" t="s">
        <v>80</v>
      </c>
      <c r="B237" s="147" t="s">
        <v>79</v>
      </c>
      <c r="C237" s="148">
        <v>41516</v>
      </c>
      <c r="D237" s="149">
        <v>0.375</v>
      </c>
      <c r="E237" s="147">
        <v>4.8</v>
      </c>
      <c r="F237" s="147">
        <v>11.9</v>
      </c>
      <c r="G237" s="147">
        <v>4.2</v>
      </c>
      <c r="H237" s="147">
        <v>4.2</v>
      </c>
      <c r="I237" s="147">
        <v>0.23</v>
      </c>
      <c r="J237" s="147">
        <v>0.37</v>
      </c>
      <c r="K237" s="155">
        <v>2.0699999999999998</v>
      </c>
      <c r="L237" s="164">
        <v>1.4999999999999999E-2</v>
      </c>
      <c r="M237" s="147">
        <v>8.93</v>
      </c>
      <c r="N237" s="147">
        <v>8.99</v>
      </c>
      <c r="O237" s="153">
        <v>150000</v>
      </c>
      <c r="P237" s="51" t="str">
        <f>IF($M237&lt;NORMA!$F$7,"NO CUMPLE","CUMPLE")</f>
        <v>CUMPLE</v>
      </c>
      <c r="Q237" s="51" t="str">
        <f>IF($E237&gt;NORMA!$F$8,"NO CUMPLE","CUMPLE")</f>
        <v>CUMPLE</v>
      </c>
      <c r="R237" s="51" t="str">
        <f>IF($F237&gt;NORMA!$F$9,"NO CUMPLE","CUMPLE")</f>
        <v>CUMPLE</v>
      </c>
      <c r="S237" s="51" t="str">
        <f>IF($K237&gt;NORMA!$F$10,"NO CUMPLE","CUMPLE")</f>
        <v>CUMPLE</v>
      </c>
      <c r="T237" s="51" t="str">
        <f>IF($J237&gt;NORMA!$F$11,"NO CUMPLE","CUMPLE")</f>
        <v>CUMPLE</v>
      </c>
      <c r="U237" s="51" t="str">
        <f>IF($G237&gt;NORMA!$F$12,"NO CUMPLE","CUMPLE")</f>
        <v>CUMPLE</v>
      </c>
      <c r="V237" s="51" t="str">
        <f>IF($H237&gt;SALITRE!$H$967,"NO CUMPLE","CUMPLE")</f>
        <v>CUMPLE</v>
      </c>
      <c r="W237" s="51" t="str">
        <f>IF($O237&gt;NORMA!$F$14,"NO CUMPLE","CUMPLE")</f>
        <v>CUMPLE</v>
      </c>
      <c r="X237" s="51" t="str">
        <f>IF(AND($N237&gt;=NORMA!$Q$4, $N237&lt;=NORMA!$R$4),"CUMPLE","NO CUMPLE")</f>
        <v>CUMPLE</v>
      </c>
      <c r="Y237" s="51" t="str">
        <f>IF($I237&gt;NORMA!$F$16,"NO CUMPLE","CUMPLE")</f>
        <v>CUMPLE</v>
      </c>
      <c r="Z237" s="51" t="str">
        <f>IF($M237&lt;NORMA!$E$23,"NO CUMPLE","CUMPLE")</f>
        <v>CUMPLE</v>
      </c>
      <c r="AA237" s="51" t="str">
        <f>IF($E237&gt;NORMA!$E$24,"NO CUMPLE","CUMPLE")</f>
        <v>NO CUMPLE</v>
      </c>
      <c r="AB237" s="51" t="str">
        <f>IF($F237&gt;NORMA!$F$25,"NO CUMPLE","CUMPLE")</f>
        <v>NO CUMPLE</v>
      </c>
      <c r="AC237" s="51" t="str">
        <f>IF($K237&gt;NORMA!$E$26,"NO CUMPLE","CUMPLE")</f>
        <v>NO CUMPLE</v>
      </c>
      <c r="AD237" s="51" t="str">
        <f>IF($J237&gt;NORMA!$E$27,"NO CUMPLE","CUMPLE")</f>
        <v>CUMPLE</v>
      </c>
      <c r="AE237" s="51" t="str">
        <f>IF($G237&gt;NORMA!$F$28,"NO CUMPLE","CUMPLE")</f>
        <v>CUMPLE</v>
      </c>
      <c r="AF237" s="51" t="str">
        <f>IF($H237&gt;NORMA!$E$29,"NO CUMPLE","CUMPLE")</f>
        <v>CUMPLE</v>
      </c>
      <c r="AG237" s="51" t="str">
        <f>IF($O237&gt;NORMA!$E$30,"NO CUMPLE","CUMPLE")</f>
        <v>NO CUMPLE</v>
      </c>
      <c r="AH237" s="51" t="str">
        <f>IF(AND($N237&gt;=NORMA!$R$18, $N237&lt;=NORMA!$S$18),"CUMPLE","NO CUMPLE")</f>
        <v>NO CUMPLE</v>
      </c>
      <c r="AI237" s="51" t="str">
        <f>IF($I237&gt;NORMA!$F$32,"NO CUMPLE","CUMPLE")</f>
        <v>CUMPLE</v>
      </c>
    </row>
    <row r="238" spans="1:35" ht="14.25" customHeight="1" x14ac:dyDescent="0.35">
      <c r="A238" s="146" t="s">
        <v>80</v>
      </c>
      <c r="B238" s="147" t="s">
        <v>79</v>
      </c>
      <c r="C238" s="148">
        <v>41534</v>
      </c>
      <c r="D238" s="149">
        <v>0.45833333333333331</v>
      </c>
      <c r="E238" s="147">
        <v>3.7</v>
      </c>
      <c r="F238" s="147">
        <v>24</v>
      </c>
      <c r="G238" s="147">
        <v>4.2</v>
      </c>
      <c r="H238" s="147">
        <v>9.1999999999999993</v>
      </c>
      <c r="I238" s="147">
        <v>0.22</v>
      </c>
      <c r="J238" s="147">
        <v>0.4</v>
      </c>
      <c r="K238" s="155">
        <v>3.66</v>
      </c>
      <c r="L238" s="164">
        <v>2.5000000000000001E-2</v>
      </c>
      <c r="M238" s="147">
        <v>7.08</v>
      </c>
      <c r="N238" s="147">
        <v>8.1199999999999992</v>
      </c>
      <c r="O238" s="153">
        <v>93000</v>
      </c>
      <c r="P238" s="51" t="str">
        <f>IF($M238&lt;NORMA!$F$7,"NO CUMPLE","CUMPLE")</f>
        <v>CUMPLE</v>
      </c>
      <c r="Q238" s="51" t="str">
        <f>IF($E238&gt;NORMA!$F$8,"NO CUMPLE","CUMPLE")</f>
        <v>CUMPLE</v>
      </c>
      <c r="R238" s="51" t="str">
        <f>IF($F238&gt;NORMA!$F$9,"NO CUMPLE","CUMPLE")</f>
        <v>CUMPLE</v>
      </c>
      <c r="S238" s="51" t="str">
        <f>IF($K238&gt;NORMA!$F$10,"NO CUMPLE","CUMPLE")</f>
        <v>CUMPLE</v>
      </c>
      <c r="T238" s="51" t="str">
        <f>IF($J238&gt;NORMA!$F$11,"NO CUMPLE","CUMPLE")</f>
        <v>CUMPLE</v>
      </c>
      <c r="U238" s="51" t="str">
        <f>IF($G238&gt;NORMA!$F$12,"NO CUMPLE","CUMPLE")</f>
        <v>CUMPLE</v>
      </c>
      <c r="V238" s="51" t="str">
        <f>IF($H238&gt;SALITRE!$H$967,"NO CUMPLE","CUMPLE")</f>
        <v>CUMPLE</v>
      </c>
      <c r="W238" s="51" t="str">
        <f>IF($O238&gt;NORMA!$F$14,"NO CUMPLE","CUMPLE")</f>
        <v>CUMPLE</v>
      </c>
      <c r="X238" s="51" t="str">
        <f>IF(AND($N238&gt;=NORMA!$Q$4, $N238&lt;=NORMA!$R$4),"CUMPLE","NO CUMPLE")</f>
        <v>CUMPLE</v>
      </c>
      <c r="Y238" s="51" t="str">
        <f>IF($I238&gt;NORMA!$F$16,"NO CUMPLE","CUMPLE")</f>
        <v>CUMPLE</v>
      </c>
      <c r="Z238" s="51" t="str">
        <f>IF($M238&lt;NORMA!$E$23,"NO CUMPLE","CUMPLE")</f>
        <v>CUMPLE</v>
      </c>
      <c r="AA238" s="51" t="str">
        <f>IF($E238&gt;NORMA!$E$24,"NO CUMPLE","CUMPLE")</f>
        <v>NO CUMPLE</v>
      </c>
      <c r="AB238" s="51" t="str">
        <f>IF($F238&gt;NORMA!$F$25,"NO CUMPLE","CUMPLE")</f>
        <v>NO CUMPLE</v>
      </c>
      <c r="AC238" s="51" t="str">
        <f>IF($K238&gt;NORMA!$E$26,"NO CUMPLE","CUMPLE")</f>
        <v>NO CUMPLE</v>
      </c>
      <c r="AD238" s="51" t="str">
        <f>IF($J238&gt;NORMA!$E$27,"NO CUMPLE","CUMPLE")</f>
        <v>CUMPLE</v>
      </c>
      <c r="AE238" s="51" t="str">
        <f>IF($G238&gt;NORMA!$F$28,"NO CUMPLE","CUMPLE")</f>
        <v>CUMPLE</v>
      </c>
      <c r="AF238" s="51" t="str">
        <f>IF($H238&gt;NORMA!$E$29,"NO CUMPLE","CUMPLE")</f>
        <v>CUMPLE</v>
      </c>
      <c r="AG238" s="51" t="str">
        <f>IF($O238&gt;NORMA!$E$30,"NO CUMPLE","CUMPLE")</f>
        <v>NO CUMPLE</v>
      </c>
      <c r="AH238" s="51" t="str">
        <f>IF(AND($N238&gt;=NORMA!$R$18, $N238&lt;=NORMA!$S$18),"CUMPLE","NO CUMPLE")</f>
        <v>CUMPLE</v>
      </c>
      <c r="AI238" s="51" t="str">
        <f>IF($I238&gt;NORMA!$F$32,"NO CUMPLE","CUMPLE")</f>
        <v>CUMPLE</v>
      </c>
    </row>
    <row r="239" spans="1:35" ht="14.25" customHeight="1" x14ac:dyDescent="0.35">
      <c r="A239" s="146" t="s">
        <v>80</v>
      </c>
      <c r="B239" s="147" t="s">
        <v>79</v>
      </c>
      <c r="C239" s="148">
        <v>41555</v>
      </c>
      <c r="D239" s="149">
        <v>0.55208333333333337</v>
      </c>
      <c r="E239" s="147">
        <v>3.86</v>
      </c>
      <c r="F239" s="147">
        <v>37</v>
      </c>
      <c r="G239" s="147">
        <v>5</v>
      </c>
      <c r="H239" s="147">
        <v>13</v>
      </c>
      <c r="I239" s="147">
        <v>0.22</v>
      </c>
      <c r="J239" s="147">
        <v>0.28999999999999998</v>
      </c>
      <c r="K239" s="155">
        <v>5.49</v>
      </c>
      <c r="L239" s="164">
        <v>1.2E-2</v>
      </c>
      <c r="M239" s="147">
        <v>9.31</v>
      </c>
      <c r="N239" s="147">
        <v>9.2200000000000006</v>
      </c>
      <c r="O239" s="153">
        <v>75000</v>
      </c>
      <c r="P239" s="51" t="str">
        <f>IF($M239&lt;NORMA!$F$7,"NO CUMPLE","CUMPLE")</f>
        <v>CUMPLE</v>
      </c>
      <c r="Q239" s="51" t="str">
        <f>IF($E239&gt;NORMA!$F$8,"NO CUMPLE","CUMPLE")</f>
        <v>CUMPLE</v>
      </c>
      <c r="R239" s="51" t="str">
        <f>IF($F239&gt;NORMA!$F$9,"NO CUMPLE","CUMPLE")</f>
        <v>CUMPLE</v>
      </c>
      <c r="S239" s="51" t="str">
        <f>IF($K239&gt;NORMA!$F$10,"NO CUMPLE","CUMPLE")</f>
        <v>CUMPLE</v>
      </c>
      <c r="T239" s="51" t="str">
        <f>IF($J239&gt;NORMA!$F$11,"NO CUMPLE","CUMPLE")</f>
        <v>CUMPLE</v>
      </c>
      <c r="U239" s="51" t="str">
        <f>IF($G239&gt;NORMA!$F$12,"NO CUMPLE","CUMPLE")</f>
        <v>CUMPLE</v>
      </c>
      <c r="V239" s="51" t="str">
        <f>IF($H239&gt;SALITRE!$H$967,"NO CUMPLE","CUMPLE")</f>
        <v>CUMPLE</v>
      </c>
      <c r="W239" s="51" t="str">
        <f>IF($O239&gt;NORMA!$F$14,"NO CUMPLE","CUMPLE")</f>
        <v>CUMPLE</v>
      </c>
      <c r="X239" s="51" t="str">
        <f>IF(AND($N239&gt;=NORMA!$Q$4, $N239&lt;=NORMA!$R$4),"CUMPLE","NO CUMPLE")</f>
        <v>NO CUMPLE</v>
      </c>
      <c r="Y239" s="51" t="str">
        <f>IF($I239&gt;NORMA!$F$16,"NO CUMPLE","CUMPLE")</f>
        <v>CUMPLE</v>
      </c>
      <c r="Z239" s="51" t="str">
        <f>IF($M239&lt;NORMA!$E$23,"NO CUMPLE","CUMPLE")</f>
        <v>CUMPLE</v>
      </c>
      <c r="AA239" s="51" t="str">
        <f>IF($E239&gt;NORMA!$E$24,"NO CUMPLE","CUMPLE")</f>
        <v>NO CUMPLE</v>
      </c>
      <c r="AB239" s="51" t="str">
        <f>IF($F239&gt;NORMA!$F$25,"NO CUMPLE","CUMPLE")</f>
        <v>NO CUMPLE</v>
      </c>
      <c r="AC239" s="51" t="str">
        <f>IF($K239&gt;NORMA!$E$26,"NO CUMPLE","CUMPLE")</f>
        <v>NO CUMPLE</v>
      </c>
      <c r="AD239" s="51" t="str">
        <f>IF($J239&gt;NORMA!$E$27,"NO CUMPLE","CUMPLE")</f>
        <v>CUMPLE</v>
      </c>
      <c r="AE239" s="51" t="str">
        <f>IF($G239&gt;NORMA!$F$28,"NO CUMPLE","CUMPLE")</f>
        <v>CUMPLE</v>
      </c>
      <c r="AF239" s="51" t="str">
        <f>IF($H239&gt;NORMA!$E$29,"NO CUMPLE","CUMPLE")</f>
        <v>NO CUMPLE</v>
      </c>
      <c r="AG239" s="51" t="str">
        <f>IF($O239&gt;NORMA!$E$30,"NO CUMPLE","CUMPLE")</f>
        <v>NO CUMPLE</v>
      </c>
      <c r="AH239" s="51" t="str">
        <f>IF(AND($N239&gt;=NORMA!$R$18, $N239&lt;=NORMA!$S$18),"CUMPLE","NO CUMPLE")</f>
        <v>NO CUMPLE</v>
      </c>
      <c r="AI239" s="51" t="str">
        <f>IF($I239&gt;NORMA!$F$32,"NO CUMPLE","CUMPLE")</f>
        <v>CUMPLE</v>
      </c>
    </row>
    <row r="240" spans="1:35" ht="14.25" customHeight="1" x14ac:dyDescent="0.35">
      <c r="A240" s="146" t="s">
        <v>80</v>
      </c>
      <c r="B240" s="147" t="s">
        <v>79</v>
      </c>
      <c r="C240" s="148">
        <v>41578</v>
      </c>
      <c r="D240" s="149">
        <v>0.625</v>
      </c>
      <c r="E240" s="147">
        <v>8.4</v>
      </c>
      <c r="F240" s="147">
        <v>34.700000000000003</v>
      </c>
      <c r="G240" s="147">
        <v>8.6999999999999993</v>
      </c>
      <c r="H240" s="150">
        <v>3.6</v>
      </c>
      <c r="I240" s="147">
        <v>0.46</v>
      </c>
      <c r="J240" s="147">
        <v>0.41</v>
      </c>
      <c r="K240" s="155">
        <v>6.84</v>
      </c>
      <c r="L240" s="164">
        <v>1.2999999999999999E-2</v>
      </c>
      <c r="M240" s="147">
        <v>7.88</v>
      </c>
      <c r="N240" s="147">
        <v>8.18</v>
      </c>
      <c r="O240" s="153">
        <v>930000</v>
      </c>
      <c r="P240" s="51" t="str">
        <f>IF($M240&lt;NORMA!$F$7,"NO CUMPLE","CUMPLE")</f>
        <v>CUMPLE</v>
      </c>
      <c r="Q240" s="51" t="str">
        <f>IF($E240&gt;NORMA!$F$8,"NO CUMPLE","CUMPLE")</f>
        <v>CUMPLE</v>
      </c>
      <c r="R240" s="51" t="str">
        <f>IF($F240&gt;NORMA!$F$9,"NO CUMPLE","CUMPLE")</f>
        <v>CUMPLE</v>
      </c>
      <c r="S240" s="51" t="str">
        <f>IF($K240&gt;NORMA!$F$10,"NO CUMPLE","CUMPLE")</f>
        <v>CUMPLE</v>
      </c>
      <c r="T240" s="51" t="str">
        <f>IF($J240&gt;NORMA!$F$11,"NO CUMPLE","CUMPLE")</f>
        <v>CUMPLE</v>
      </c>
      <c r="U240" s="51" t="str">
        <f>IF($G240&gt;NORMA!$F$12,"NO CUMPLE","CUMPLE")</f>
        <v>CUMPLE</v>
      </c>
      <c r="V240" s="51" t="str">
        <f>IF($H240&gt;SALITRE!$H$967,"NO CUMPLE","CUMPLE")</f>
        <v>CUMPLE</v>
      </c>
      <c r="W240" s="51" t="str">
        <f>IF($O240&gt;NORMA!$F$14,"NO CUMPLE","CUMPLE")</f>
        <v>CUMPLE</v>
      </c>
      <c r="X240" s="51" t="str">
        <f>IF(AND($N240&gt;=NORMA!$Q$4, $N240&lt;=NORMA!$R$4),"CUMPLE","NO CUMPLE")</f>
        <v>CUMPLE</v>
      </c>
      <c r="Y240" s="51" t="str">
        <f>IF($I240&gt;NORMA!$F$16,"NO CUMPLE","CUMPLE")</f>
        <v>CUMPLE</v>
      </c>
      <c r="Z240" s="51" t="str">
        <f>IF($M240&lt;NORMA!$E$23,"NO CUMPLE","CUMPLE")</f>
        <v>CUMPLE</v>
      </c>
      <c r="AA240" s="51" t="str">
        <f>IF($E240&gt;NORMA!$E$24,"NO CUMPLE","CUMPLE")</f>
        <v>NO CUMPLE</v>
      </c>
      <c r="AB240" s="51" t="str">
        <f>IF($F240&gt;NORMA!$F$25,"NO CUMPLE","CUMPLE")</f>
        <v>NO CUMPLE</v>
      </c>
      <c r="AC240" s="51" t="str">
        <f>IF($K240&gt;NORMA!$E$26,"NO CUMPLE","CUMPLE")</f>
        <v>NO CUMPLE</v>
      </c>
      <c r="AD240" s="51" t="str">
        <f>IF($J240&gt;NORMA!$E$27,"NO CUMPLE","CUMPLE")</f>
        <v>NO CUMPLE</v>
      </c>
      <c r="AE240" s="51" t="str">
        <f>IF($G240&gt;NORMA!$F$28,"NO CUMPLE","CUMPLE")</f>
        <v>CUMPLE</v>
      </c>
      <c r="AF240" s="51" t="str">
        <f>IF($H240&gt;NORMA!$E$29,"NO CUMPLE","CUMPLE")</f>
        <v>CUMPLE</v>
      </c>
      <c r="AG240" s="51" t="str">
        <f>IF($O240&gt;NORMA!$E$30,"NO CUMPLE","CUMPLE")</f>
        <v>NO CUMPLE</v>
      </c>
      <c r="AH240" s="51" t="str">
        <f>IF(AND($N240&gt;=NORMA!$R$18, $N240&lt;=NORMA!$S$18),"CUMPLE","NO CUMPLE")</f>
        <v>CUMPLE</v>
      </c>
      <c r="AI240" s="51" t="str">
        <f>IF($I240&gt;NORMA!$F$32,"NO CUMPLE","CUMPLE")</f>
        <v>CUMPLE</v>
      </c>
    </row>
    <row r="241" spans="1:35" ht="14.25" customHeight="1" x14ac:dyDescent="0.35">
      <c r="A241" s="146" t="s">
        <v>80</v>
      </c>
      <c r="B241" s="147" t="s">
        <v>79</v>
      </c>
      <c r="C241" s="148">
        <v>41913</v>
      </c>
      <c r="D241" s="149">
        <v>0.66666666666666663</v>
      </c>
      <c r="E241" s="147">
        <v>5</v>
      </c>
      <c r="F241" s="147">
        <v>49</v>
      </c>
      <c r="G241" s="147">
        <v>5</v>
      </c>
      <c r="H241" s="147">
        <v>1.22</v>
      </c>
      <c r="I241" s="147">
        <v>0.22</v>
      </c>
      <c r="J241" s="147">
        <v>0.6</v>
      </c>
      <c r="K241" s="155">
        <v>1.92</v>
      </c>
      <c r="L241" s="164">
        <v>3.0000000000000001E-3</v>
      </c>
      <c r="M241" s="147">
        <v>4.07</v>
      </c>
      <c r="N241" s="147">
        <v>7.14</v>
      </c>
      <c r="O241" s="153">
        <v>310000</v>
      </c>
      <c r="P241" s="51" t="str">
        <f>IF($M241&lt;NORMA!$F$7,"NO CUMPLE","CUMPLE")</f>
        <v>CUMPLE</v>
      </c>
      <c r="Q241" s="51" t="str">
        <f>IF($E241&gt;NORMA!$F$8,"NO CUMPLE","CUMPLE")</f>
        <v>CUMPLE</v>
      </c>
      <c r="R241" s="51" t="str">
        <f>IF($F241&gt;NORMA!$F$9,"NO CUMPLE","CUMPLE")</f>
        <v>CUMPLE</v>
      </c>
      <c r="S241" s="51" t="str">
        <f>IF($K241&gt;NORMA!$F$10,"NO CUMPLE","CUMPLE")</f>
        <v>CUMPLE</v>
      </c>
      <c r="T241" s="51" t="str">
        <f>IF($J241&gt;NORMA!$F$11,"NO CUMPLE","CUMPLE")</f>
        <v>CUMPLE</v>
      </c>
      <c r="U241" s="51" t="str">
        <f>IF($G241&gt;NORMA!$F$12,"NO CUMPLE","CUMPLE")</f>
        <v>CUMPLE</v>
      </c>
      <c r="V241" s="51" t="str">
        <f>IF($H241&gt;SALITRE!$H$967,"NO CUMPLE","CUMPLE")</f>
        <v>CUMPLE</v>
      </c>
      <c r="W241" s="51" t="str">
        <f>IF($O241&gt;NORMA!$F$14,"NO CUMPLE","CUMPLE")</f>
        <v>CUMPLE</v>
      </c>
      <c r="X241" s="51" t="str">
        <f>IF(AND($N241&gt;=NORMA!$Q$4, $N241&lt;=NORMA!$R$4),"CUMPLE","NO CUMPLE")</f>
        <v>CUMPLE</v>
      </c>
      <c r="Y241" s="51" t="str">
        <f>IF($I241&gt;NORMA!$F$16,"NO CUMPLE","CUMPLE")</f>
        <v>CUMPLE</v>
      </c>
      <c r="Z241" s="51" t="str">
        <f>IF($M241&lt;NORMA!$E$23,"NO CUMPLE","CUMPLE")</f>
        <v>NO CUMPLE</v>
      </c>
      <c r="AA241" s="51" t="str">
        <f>IF($E241&gt;NORMA!$E$24,"NO CUMPLE","CUMPLE")</f>
        <v>NO CUMPLE</v>
      </c>
      <c r="AB241" s="51" t="str">
        <f>IF($F241&gt;NORMA!$F$25,"NO CUMPLE","CUMPLE")</f>
        <v>NO CUMPLE</v>
      </c>
      <c r="AC241" s="51" t="str">
        <f>IF($K241&gt;NORMA!$E$26,"NO CUMPLE","CUMPLE")</f>
        <v>NO CUMPLE</v>
      </c>
      <c r="AD241" s="51" t="str">
        <f>IF($J241&gt;NORMA!$E$27,"NO CUMPLE","CUMPLE")</f>
        <v>NO CUMPLE</v>
      </c>
      <c r="AE241" s="51" t="str">
        <f>IF($G241&gt;NORMA!$F$28,"NO CUMPLE","CUMPLE")</f>
        <v>CUMPLE</v>
      </c>
      <c r="AF241" s="51" t="str">
        <f>IF($H241&gt;NORMA!$E$29,"NO CUMPLE","CUMPLE")</f>
        <v>CUMPLE</v>
      </c>
      <c r="AG241" s="51" t="str">
        <f>IF($O241&gt;NORMA!$E$30,"NO CUMPLE","CUMPLE")</f>
        <v>NO CUMPLE</v>
      </c>
      <c r="AH241" s="51" t="str">
        <f>IF(AND($N241&gt;=NORMA!$R$18, $N241&lt;=NORMA!$S$18),"CUMPLE","NO CUMPLE")</f>
        <v>CUMPLE</v>
      </c>
      <c r="AI241" s="51" t="str">
        <f>IF($I241&gt;NORMA!$F$32,"NO CUMPLE","CUMPLE")</f>
        <v>CUMPLE</v>
      </c>
    </row>
    <row r="242" spans="1:35" ht="14.25" customHeight="1" x14ac:dyDescent="0.35">
      <c r="A242" s="146" t="s">
        <v>78</v>
      </c>
      <c r="B242" s="147" t="s">
        <v>79</v>
      </c>
      <c r="C242" s="148">
        <v>41919</v>
      </c>
      <c r="D242" s="149">
        <v>0.5</v>
      </c>
      <c r="E242" s="147">
        <v>2</v>
      </c>
      <c r="F242" s="147">
        <v>6</v>
      </c>
      <c r="G242" s="147">
        <v>11</v>
      </c>
      <c r="H242" s="147">
        <v>6</v>
      </c>
      <c r="I242" s="147">
        <v>7.0000000000000007E-2</v>
      </c>
      <c r="J242" s="147">
        <v>1.28</v>
      </c>
      <c r="K242" s="155">
        <v>5.99</v>
      </c>
      <c r="L242" s="164">
        <v>5.0000000000000001E-3</v>
      </c>
      <c r="M242" s="147">
        <v>6.43</v>
      </c>
      <c r="N242" s="147">
        <v>7.3</v>
      </c>
      <c r="O242" s="153">
        <v>310000</v>
      </c>
      <c r="P242" s="51" t="str">
        <f>IF($M242&lt;NORMA!$F$7,"NO CUMPLE","CUMPLE")</f>
        <v>CUMPLE</v>
      </c>
      <c r="Q242" s="51" t="str">
        <f>IF($E242&gt;NORMA!$F$8,"NO CUMPLE","CUMPLE")</f>
        <v>CUMPLE</v>
      </c>
      <c r="R242" s="51" t="str">
        <f>IF($F242&gt;NORMA!$F$9,"NO CUMPLE","CUMPLE")</f>
        <v>CUMPLE</v>
      </c>
      <c r="S242" s="51" t="str">
        <f>IF($K242&gt;NORMA!$F$10,"NO CUMPLE","CUMPLE")</f>
        <v>CUMPLE</v>
      </c>
      <c r="T242" s="51" t="str">
        <f>IF($J242&gt;NORMA!$F$11,"NO CUMPLE","CUMPLE")</f>
        <v>CUMPLE</v>
      </c>
      <c r="U242" s="51" t="str">
        <f>IF($G242&gt;NORMA!$F$12,"NO CUMPLE","CUMPLE")</f>
        <v>CUMPLE</v>
      </c>
      <c r="V242" s="51" t="str">
        <f>IF($H242&gt;SALITRE!$H$967,"NO CUMPLE","CUMPLE")</f>
        <v>CUMPLE</v>
      </c>
      <c r="W242" s="51" t="str">
        <f>IF($O242&gt;NORMA!$F$14,"NO CUMPLE","CUMPLE")</f>
        <v>CUMPLE</v>
      </c>
      <c r="X242" s="51" t="str">
        <f>IF(AND($N242&gt;=NORMA!$Q$4, $N242&lt;=NORMA!$R$4),"CUMPLE","NO CUMPLE")</f>
        <v>CUMPLE</v>
      </c>
      <c r="Y242" s="51" t="str">
        <f>IF($I242&gt;NORMA!$F$16,"NO CUMPLE","CUMPLE")</f>
        <v>CUMPLE</v>
      </c>
      <c r="Z242" s="51" t="str">
        <f>IF($M242&lt;NORMA!$E$23,"NO CUMPLE","CUMPLE")</f>
        <v>NO CUMPLE</v>
      </c>
      <c r="AA242" s="51" t="str">
        <f>IF($E242&gt;NORMA!$E$24,"NO CUMPLE","CUMPLE")</f>
        <v>CUMPLE</v>
      </c>
      <c r="AB242" s="51" t="str">
        <f>IF($F242&gt;NORMA!$F$25,"NO CUMPLE","CUMPLE")</f>
        <v>CUMPLE</v>
      </c>
      <c r="AC242" s="51" t="str">
        <f>IF($K242&gt;NORMA!$E$26,"NO CUMPLE","CUMPLE")</f>
        <v>NO CUMPLE</v>
      </c>
      <c r="AD242" s="51" t="str">
        <f>IF($J242&gt;NORMA!$E$27,"NO CUMPLE","CUMPLE")</f>
        <v>NO CUMPLE</v>
      </c>
      <c r="AE242" s="51" t="str">
        <f>IF($G242&gt;NORMA!$F$28,"NO CUMPLE","CUMPLE")</f>
        <v>CUMPLE</v>
      </c>
      <c r="AF242" s="51" t="str">
        <f>IF($H242&gt;NORMA!$E$29,"NO CUMPLE","CUMPLE")</f>
        <v>CUMPLE</v>
      </c>
      <c r="AG242" s="51" t="str">
        <f>IF($O242&gt;NORMA!$E$30,"NO CUMPLE","CUMPLE")</f>
        <v>NO CUMPLE</v>
      </c>
      <c r="AH242" s="51" t="str">
        <f>IF(AND($N242&gt;=NORMA!$R$18, $N242&lt;=NORMA!$S$18),"CUMPLE","NO CUMPLE")</f>
        <v>CUMPLE</v>
      </c>
      <c r="AI242" s="51" t="str">
        <f>IF($I242&gt;NORMA!$F$32,"NO CUMPLE","CUMPLE")</f>
        <v>CUMPLE</v>
      </c>
    </row>
    <row r="243" spans="1:35" ht="14.25" customHeight="1" x14ac:dyDescent="0.35">
      <c r="A243" s="146" t="s">
        <v>80</v>
      </c>
      <c r="B243" s="147" t="s">
        <v>79</v>
      </c>
      <c r="C243" s="148">
        <v>41919</v>
      </c>
      <c r="D243" s="149">
        <v>0.25</v>
      </c>
      <c r="E243" s="147">
        <v>2</v>
      </c>
      <c r="F243" s="147">
        <v>6</v>
      </c>
      <c r="G243" s="147">
        <v>5</v>
      </c>
      <c r="H243" s="147">
        <v>1.22</v>
      </c>
      <c r="I243" s="147">
        <v>7.0000000000000007E-2</v>
      </c>
      <c r="J243" s="147">
        <v>0.92</v>
      </c>
      <c r="K243" s="155">
        <v>1.7</v>
      </c>
      <c r="L243" s="164">
        <v>5.0000000000000001E-3</v>
      </c>
      <c r="M243" s="147">
        <v>7.88</v>
      </c>
      <c r="N243" s="147">
        <v>6.91</v>
      </c>
      <c r="O243" s="153">
        <v>3400</v>
      </c>
      <c r="P243" s="51" t="str">
        <f>IF($M243&lt;NORMA!$F$7,"NO CUMPLE","CUMPLE")</f>
        <v>CUMPLE</v>
      </c>
      <c r="Q243" s="51" t="str">
        <f>IF($E243&gt;NORMA!$F$8,"NO CUMPLE","CUMPLE")</f>
        <v>CUMPLE</v>
      </c>
      <c r="R243" s="51" t="str">
        <f>IF($F243&gt;NORMA!$F$9,"NO CUMPLE","CUMPLE")</f>
        <v>CUMPLE</v>
      </c>
      <c r="S243" s="51" t="str">
        <f>IF($K243&gt;NORMA!$F$10,"NO CUMPLE","CUMPLE")</f>
        <v>CUMPLE</v>
      </c>
      <c r="T243" s="51" t="str">
        <f>IF($J243&gt;NORMA!$F$11,"NO CUMPLE","CUMPLE")</f>
        <v>CUMPLE</v>
      </c>
      <c r="U243" s="51" t="str">
        <f>IF($G243&gt;NORMA!$F$12,"NO CUMPLE","CUMPLE")</f>
        <v>CUMPLE</v>
      </c>
      <c r="V243" s="51" t="str">
        <f>IF($H243&gt;SALITRE!$H$967,"NO CUMPLE","CUMPLE")</f>
        <v>CUMPLE</v>
      </c>
      <c r="W243" s="51" t="str">
        <f>IF($O243&gt;NORMA!$F$14,"NO CUMPLE","CUMPLE")</f>
        <v>CUMPLE</v>
      </c>
      <c r="X243" s="51" t="str">
        <f>IF(AND($N243&gt;=NORMA!$Q$4, $N243&lt;=NORMA!$R$4),"CUMPLE","NO CUMPLE")</f>
        <v>CUMPLE</v>
      </c>
      <c r="Y243" s="51" t="str">
        <f>IF($I243&gt;NORMA!$F$16,"NO CUMPLE","CUMPLE")</f>
        <v>CUMPLE</v>
      </c>
      <c r="Z243" s="51" t="str">
        <f>IF($M243&lt;NORMA!$E$23,"NO CUMPLE","CUMPLE")</f>
        <v>CUMPLE</v>
      </c>
      <c r="AA243" s="51" t="str">
        <f>IF($E243&gt;NORMA!$E$24,"NO CUMPLE","CUMPLE")</f>
        <v>CUMPLE</v>
      </c>
      <c r="AB243" s="51" t="str">
        <f>IF($F243&gt;NORMA!$F$25,"NO CUMPLE","CUMPLE")</f>
        <v>CUMPLE</v>
      </c>
      <c r="AC243" s="51" t="str">
        <f>IF($K243&gt;NORMA!$E$26,"NO CUMPLE","CUMPLE")</f>
        <v>NO CUMPLE</v>
      </c>
      <c r="AD243" s="51" t="str">
        <f>IF($J243&gt;NORMA!$E$27,"NO CUMPLE","CUMPLE")</f>
        <v>NO CUMPLE</v>
      </c>
      <c r="AE243" s="51" t="str">
        <f>IF($G243&gt;NORMA!$F$28,"NO CUMPLE","CUMPLE")</f>
        <v>CUMPLE</v>
      </c>
      <c r="AF243" s="51" t="str">
        <f>IF($H243&gt;NORMA!$E$29,"NO CUMPLE","CUMPLE")</f>
        <v>CUMPLE</v>
      </c>
      <c r="AG243" s="51" t="str">
        <f>IF($O243&gt;NORMA!$E$30,"NO CUMPLE","CUMPLE")</f>
        <v>CUMPLE</v>
      </c>
      <c r="AH243" s="51" t="str">
        <f>IF(AND($N243&gt;=NORMA!$R$18, $N243&lt;=NORMA!$S$18),"CUMPLE","NO CUMPLE")</f>
        <v>CUMPLE</v>
      </c>
      <c r="AI243" s="51" t="str">
        <f>IF($I243&gt;NORMA!$F$32,"NO CUMPLE","CUMPLE")</f>
        <v>CUMPLE</v>
      </c>
    </row>
    <row r="244" spans="1:35" ht="14.25" customHeight="1" x14ac:dyDescent="0.35">
      <c r="A244" s="146" t="s">
        <v>78</v>
      </c>
      <c r="B244" s="147" t="s">
        <v>79</v>
      </c>
      <c r="C244" s="148">
        <v>41929</v>
      </c>
      <c r="D244" s="149">
        <v>0.25</v>
      </c>
      <c r="E244" s="147">
        <v>2</v>
      </c>
      <c r="F244" s="147">
        <v>11</v>
      </c>
      <c r="G244" s="147">
        <v>10</v>
      </c>
      <c r="H244" s="147">
        <v>6</v>
      </c>
      <c r="I244" s="147">
        <v>0.18</v>
      </c>
      <c r="J244" s="147">
        <v>0.91</v>
      </c>
      <c r="K244" s="155">
        <v>2.64</v>
      </c>
      <c r="L244" s="164">
        <v>3.1E-2</v>
      </c>
      <c r="M244" s="147">
        <v>5.23</v>
      </c>
      <c r="N244" s="147">
        <v>6.99</v>
      </c>
      <c r="O244" s="153">
        <v>1.8</v>
      </c>
      <c r="P244" s="51" t="str">
        <f>IF($M244&lt;NORMA!$F$7,"NO CUMPLE","CUMPLE")</f>
        <v>CUMPLE</v>
      </c>
      <c r="Q244" s="51" t="str">
        <f>IF($E244&gt;NORMA!$F$8,"NO CUMPLE","CUMPLE")</f>
        <v>CUMPLE</v>
      </c>
      <c r="R244" s="51" t="str">
        <f>IF($F244&gt;NORMA!$F$9,"NO CUMPLE","CUMPLE")</f>
        <v>CUMPLE</v>
      </c>
      <c r="S244" s="51" t="str">
        <f>IF($K244&gt;NORMA!$F$10,"NO CUMPLE","CUMPLE")</f>
        <v>CUMPLE</v>
      </c>
      <c r="T244" s="51" t="str">
        <f>IF($J244&gt;NORMA!$F$11,"NO CUMPLE","CUMPLE")</f>
        <v>CUMPLE</v>
      </c>
      <c r="U244" s="51" t="str">
        <f>IF($G244&gt;NORMA!$F$12,"NO CUMPLE","CUMPLE")</f>
        <v>CUMPLE</v>
      </c>
      <c r="V244" s="51" t="str">
        <f>IF($H244&gt;SALITRE!$H$967,"NO CUMPLE","CUMPLE")</f>
        <v>CUMPLE</v>
      </c>
      <c r="W244" s="51" t="str">
        <f>IF($O244&gt;NORMA!$F$14,"NO CUMPLE","CUMPLE")</f>
        <v>CUMPLE</v>
      </c>
      <c r="X244" s="51" t="str">
        <f>IF(AND($N244&gt;=NORMA!$Q$4, $N244&lt;=NORMA!$R$4),"CUMPLE","NO CUMPLE")</f>
        <v>CUMPLE</v>
      </c>
      <c r="Y244" s="51" t="str">
        <f>IF($I244&gt;NORMA!$F$16,"NO CUMPLE","CUMPLE")</f>
        <v>CUMPLE</v>
      </c>
      <c r="Z244" s="51" t="str">
        <f>IF($M244&lt;NORMA!$E$23,"NO CUMPLE","CUMPLE")</f>
        <v>NO CUMPLE</v>
      </c>
      <c r="AA244" s="51" t="str">
        <f>IF($E244&gt;NORMA!$E$24,"NO CUMPLE","CUMPLE")</f>
        <v>CUMPLE</v>
      </c>
      <c r="AB244" s="51" t="str">
        <f>IF($F244&gt;NORMA!$F$25,"NO CUMPLE","CUMPLE")</f>
        <v>NO CUMPLE</v>
      </c>
      <c r="AC244" s="51" t="str">
        <f>IF($K244&gt;NORMA!$E$26,"NO CUMPLE","CUMPLE")</f>
        <v>NO CUMPLE</v>
      </c>
      <c r="AD244" s="51" t="str">
        <f>IF($J244&gt;NORMA!$E$27,"NO CUMPLE","CUMPLE")</f>
        <v>NO CUMPLE</v>
      </c>
      <c r="AE244" s="51" t="str">
        <f>IF($G244&gt;NORMA!$F$28,"NO CUMPLE","CUMPLE")</f>
        <v>CUMPLE</v>
      </c>
      <c r="AF244" s="51" t="str">
        <f>IF($H244&gt;NORMA!$E$29,"NO CUMPLE","CUMPLE")</f>
        <v>CUMPLE</v>
      </c>
      <c r="AG244" s="51" t="str">
        <f>IF($O244&gt;NORMA!$E$30,"NO CUMPLE","CUMPLE")</f>
        <v>CUMPLE</v>
      </c>
      <c r="AH244" s="51" t="str">
        <f>IF(AND($N244&gt;=NORMA!$R$18, $N244&lt;=NORMA!$S$18),"CUMPLE","NO CUMPLE")</f>
        <v>CUMPLE</v>
      </c>
      <c r="AI244" s="51" t="str">
        <f>IF($I244&gt;NORMA!$F$32,"NO CUMPLE","CUMPLE")</f>
        <v>CUMPLE</v>
      </c>
    </row>
    <row r="245" spans="1:35" ht="14.25" customHeight="1" x14ac:dyDescent="0.35">
      <c r="A245" s="146" t="s">
        <v>80</v>
      </c>
      <c r="B245" s="147" t="s">
        <v>79</v>
      </c>
      <c r="C245" s="148">
        <v>41935</v>
      </c>
      <c r="D245" s="149">
        <v>0.5</v>
      </c>
      <c r="E245" s="147">
        <v>4</v>
      </c>
      <c r="F245" s="147">
        <v>31</v>
      </c>
      <c r="G245" s="147">
        <v>9</v>
      </c>
      <c r="H245" s="147">
        <v>6</v>
      </c>
      <c r="I245" s="147">
        <v>0.2</v>
      </c>
      <c r="J245" s="147">
        <v>0.51</v>
      </c>
      <c r="K245" s="155">
        <v>2.39</v>
      </c>
      <c r="L245" s="164">
        <v>4.2000000000000003E-2</v>
      </c>
      <c r="M245" s="147">
        <v>3.84</v>
      </c>
      <c r="N245" s="147">
        <v>7.64</v>
      </c>
      <c r="O245" s="153">
        <v>22000</v>
      </c>
      <c r="P245" s="51" t="str">
        <f>IF($M245&lt;NORMA!$F$7,"NO CUMPLE","CUMPLE")</f>
        <v>CUMPLE</v>
      </c>
      <c r="Q245" s="51" t="str">
        <f>IF($E245&gt;NORMA!$F$8,"NO CUMPLE","CUMPLE")</f>
        <v>CUMPLE</v>
      </c>
      <c r="R245" s="51" t="str">
        <f>IF($F245&gt;NORMA!$F$9,"NO CUMPLE","CUMPLE")</f>
        <v>CUMPLE</v>
      </c>
      <c r="S245" s="51" t="str">
        <f>IF($K245&gt;NORMA!$F$10,"NO CUMPLE","CUMPLE")</f>
        <v>CUMPLE</v>
      </c>
      <c r="T245" s="51" t="str">
        <f>IF($J245&gt;NORMA!$F$11,"NO CUMPLE","CUMPLE")</f>
        <v>CUMPLE</v>
      </c>
      <c r="U245" s="51" t="str">
        <f>IF($G245&gt;NORMA!$F$12,"NO CUMPLE","CUMPLE")</f>
        <v>CUMPLE</v>
      </c>
      <c r="V245" s="51" t="str">
        <f>IF($H245&gt;SALITRE!$H$967,"NO CUMPLE","CUMPLE")</f>
        <v>CUMPLE</v>
      </c>
      <c r="W245" s="51" t="str">
        <f>IF($O245&gt;NORMA!$F$14,"NO CUMPLE","CUMPLE")</f>
        <v>CUMPLE</v>
      </c>
      <c r="X245" s="51" t="str">
        <f>IF(AND($N245&gt;=NORMA!$Q$4, $N245&lt;=NORMA!$R$4),"CUMPLE","NO CUMPLE")</f>
        <v>CUMPLE</v>
      </c>
      <c r="Y245" s="51" t="str">
        <f>IF($I245&gt;NORMA!$F$16,"NO CUMPLE","CUMPLE")</f>
        <v>CUMPLE</v>
      </c>
      <c r="Z245" s="51" t="str">
        <f>IF($M245&lt;NORMA!$E$23,"NO CUMPLE","CUMPLE")</f>
        <v>NO CUMPLE</v>
      </c>
      <c r="AA245" s="51" t="str">
        <f>IF($E245&gt;NORMA!$E$24,"NO CUMPLE","CUMPLE")</f>
        <v>NO CUMPLE</v>
      </c>
      <c r="AB245" s="51" t="str">
        <f>IF($F245&gt;NORMA!$F$25,"NO CUMPLE","CUMPLE")</f>
        <v>NO CUMPLE</v>
      </c>
      <c r="AC245" s="51" t="str">
        <f>IF($K245&gt;NORMA!$E$26,"NO CUMPLE","CUMPLE")</f>
        <v>NO CUMPLE</v>
      </c>
      <c r="AD245" s="51" t="str">
        <f>IF($J245&gt;NORMA!$E$27,"NO CUMPLE","CUMPLE")</f>
        <v>NO CUMPLE</v>
      </c>
      <c r="AE245" s="51" t="str">
        <f>IF($G245&gt;NORMA!$F$28,"NO CUMPLE","CUMPLE")</f>
        <v>CUMPLE</v>
      </c>
      <c r="AF245" s="51" t="str">
        <f>IF($H245&gt;NORMA!$E$29,"NO CUMPLE","CUMPLE")</f>
        <v>CUMPLE</v>
      </c>
      <c r="AG245" s="51" t="str">
        <f>IF($O245&gt;NORMA!$E$30,"NO CUMPLE","CUMPLE")</f>
        <v>NO CUMPLE</v>
      </c>
      <c r="AH245" s="51" t="str">
        <f>IF(AND($N245&gt;=NORMA!$R$18, $N245&lt;=NORMA!$S$18),"CUMPLE","NO CUMPLE")</f>
        <v>CUMPLE</v>
      </c>
      <c r="AI245" s="51" t="str">
        <f>IF($I245&gt;NORMA!$F$32,"NO CUMPLE","CUMPLE")</f>
        <v>CUMPLE</v>
      </c>
    </row>
    <row r="246" spans="1:35" ht="14.25" customHeight="1" x14ac:dyDescent="0.35">
      <c r="A246" s="146" t="s">
        <v>80</v>
      </c>
      <c r="B246" s="147" t="s">
        <v>79</v>
      </c>
      <c r="C246" s="148">
        <v>41941</v>
      </c>
      <c r="D246" s="149">
        <v>0.41666666666666669</v>
      </c>
      <c r="E246" s="147">
        <v>18</v>
      </c>
      <c r="F246" s="147">
        <v>42</v>
      </c>
      <c r="G246" s="147">
        <v>24</v>
      </c>
      <c r="H246" s="147">
        <v>10</v>
      </c>
      <c r="I246" s="147">
        <v>0.34</v>
      </c>
      <c r="J246" s="147">
        <v>0.3</v>
      </c>
      <c r="K246" s="155">
        <v>3.09</v>
      </c>
      <c r="L246" s="164">
        <v>5.1999999999999998E-2</v>
      </c>
      <c r="M246" s="147">
        <v>4.18</v>
      </c>
      <c r="N246" s="147">
        <v>7.21</v>
      </c>
      <c r="O246" s="153">
        <v>100000</v>
      </c>
      <c r="P246" s="51" t="str">
        <f>IF($M246&lt;NORMA!$F$7,"NO CUMPLE","CUMPLE")</f>
        <v>CUMPLE</v>
      </c>
      <c r="Q246" s="51" t="str">
        <f>IF($E246&gt;NORMA!$F$8,"NO CUMPLE","CUMPLE")</f>
        <v>CUMPLE</v>
      </c>
      <c r="R246" s="51" t="str">
        <f>IF($F246&gt;NORMA!$F$9,"NO CUMPLE","CUMPLE")</f>
        <v>CUMPLE</v>
      </c>
      <c r="S246" s="51" t="str">
        <f>IF($K246&gt;NORMA!$F$10,"NO CUMPLE","CUMPLE")</f>
        <v>CUMPLE</v>
      </c>
      <c r="T246" s="51" t="str">
        <f>IF($J246&gt;NORMA!$F$11,"NO CUMPLE","CUMPLE")</f>
        <v>CUMPLE</v>
      </c>
      <c r="U246" s="51" t="str">
        <f>IF($G246&gt;NORMA!$F$12,"NO CUMPLE","CUMPLE")</f>
        <v>CUMPLE</v>
      </c>
      <c r="V246" s="51" t="str">
        <f>IF($H246&gt;SALITRE!$H$967,"NO CUMPLE","CUMPLE")</f>
        <v>CUMPLE</v>
      </c>
      <c r="W246" s="51" t="str">
        <f>IF($O246&gt;NORMA!$F$14,"NO CUMPLE","CUMPLE")</f>
        <v>CUMPLE</v>
      </c>
      <c r="X246" s="51" t="str">
        <f>IF(AND($N246&gt;=NORMA!$Q$4, $N246&lt;=NORMA!$R$4),"CUMPLE","NO CUMPLE")</f>
        <v>CUMPLE</v>
      </c>
      <c r="Y246" s="51" t="str">
        <f>IF($I246&gt;NORMA!$F$16,"NO CUMPLE","CUMPLE")</f>
        <v>CUMPLE</v>
      </c>
      <c r="Z246" s="51" t="str">
        <f>IF($M246&lt;NORMA!$E$23,"NO CUMPLE","CUMPLE")</f>
        <v>NO CUMPLE</v>
      </c>
      <c r="AA246" s="51" t="str">
        <f>IF($E246&gt;NORMA!$E$24,"NO CUMPLE","CUMPLE")</f>
        <v>NO CUMPLE</v>
      </c>
      <c r="AB246" s="51" t="str">
        <f>IF($F246&gt;NORMA!$F$25,"NO CUMPLE","CUMPLE")</f>
        <v>NO CUMPLE</v>
      </c>
      <c r="AC246" s="51" t="str">
        <f>IF($K246&gt;NORMA!$E$26,"NO CUMPLE","CUMPLE")</f>
        <v>NO CUMPLE</v>
      </c>
      <c r="AD246" s="51" t="str">
        <f>IF($J246&gt;NORMA!$E$27,"NO CUMPLE","CUMPLE")</f>
        <v>CUMPLE</v>
      </c>
      <c r="AE246" s="51" t="str">
        <f>IF($G246&gt;NORMA!$F$28,"NO CUMPLE","CUMPLE")</f>
        <v>CUMPLE</v>
      </c>
      <c r="AF246" s="51" t="str">
        <f>IF($H246&gt;NORMA!$E$29,"NO CUMPLE","CUMPLE")</f>
        <v>CUMPLE</v>
      </c>
      <c r="AG246" s="51" t="str">
        <f>IF($O246&gt;NORMA!$E$30,"NO CUMPLE","CUMPLE")</f>
        <v>NO CUMPLE</v>
      </c>
      <c r="AH246" s="51" t="str">
        <f>IF(AND($N246&gt;=NORMA!$R$18, $N246&lt;=NORMA!$S$18),"CUMPLE","NO CUMPLE")</f>
        <v>CUMPLE</v>
      </c>
      <c r="AI246" s="51" t="str">
        <f>IF($I246&gt;NORMA!$F$32,"NO CUMPLE","CUMPLE")</f>
        <v>CUMPLE</v>
      </c>
    </row>
    <row r="247" spans="1:35" ht="14.25" customHeight="1" x14ac:dyDescent="0.35">
      <c r="A247" s="146" t="s">
        <v>78</v>
      </c>
      <c r="B247" s="147" t="s">
        <v>79</v>
      </c>
      <c r="C247" s="148">
        <v>41941</v>
      </c>
      <c r="D247" s="149">
        <v>0.58333333333333337</v>
      </c>
      <c r="E247" s="147">
        <v>7</v>
      </c>
      <c r="F247" s="147">
        <v>52</v>
      </c>
      <c r="G247" s="147">
        <v>42</v>
      </c>
      <c r="H247" s="147">
        <v>8</v>
      </c>
      <c r="I247" s="147">
        <v>0.36</v>
      </c>
      <c r="J247" s="147">
        <v>0.22</v>
      </c>
      <c r="K247" s="155">
        <v>5.59</v>
      </c>
      <c r="L247" s="164">
        <v>1.6E-2</v>
      </c>
      <c r="M247" s="147">
        <v>4.17</v>
      </c>
      <c r="N247" s="147">
        <v>6.5</v>
      </c>
      <c r="O247" s="153">
        <v>7800000</v>
      </c>
      <c r="P247" s="51" t="str">
        <f>IF($M247&lt;NORMA!$F$7,"NO CUMPLE","CUMPLE")</f>
        <v>CUMPLE</v>
      </c>
      <c r="Q247" s="51" t="str">
        <f>IF($E247&gt;NORMA!$F$8,"NO CUMPLE","CUMPLE")</f>
        <v>CUMPLE</v>
      </c>
      <c r="R247" s="51" t="str">
        <f>IF($F247&gt;NORMA!$F$9,"NO CUMPLE","CUMPLE")</f>
        <v>CUMPLE</v>
      </c>
      <c r="S247" s="51" t="str">
        <f>IF($K247&gt;NORMA!$F$10,"NO CUMPLE","CUMPLE")</f>
        <v>CUMPLE</v>
      </c>
      <c r="T247" s="51" t="str">
        <f>IF($J247&gt;NORMA!$F$11,"NO CUMPLE","CUMPLE")</f>
        <v>CUMPLE</v>
      </c>
      <c r="U247" s="51" t="str">
        <f>IF($G247&gt;NORMA!$F$12,"NO CUMPLE","CUMPLE")</f>
        <v>CUMPLE</v>
      </c>
      <c r="V247" s="51" t="str">
        <f>IF($H247&gt;SALITRE!$H$967,"NO CUMPLE","CUMPLE")</f>
        <v>CUMPLE</v>
      </c>
      <c r="W247" s="51" t="str">
        <f>IF($O247&gt;NORMA!$F$14,"NO CUMPLE","CUMPLE")</f>
        <v>NO CUMPLE</v>
      </c>
      <c r="X247" s="51" t="str">
        <f>IF(AND($N247&gt;=NORMA!$Q$4, $N247&lt;=NORMA!$R$4),"CUMPLE","NO CUMPLE")</f>
        <v>CUMPLE</v>
      </c>
      <c r="Y247" s="51" t="str">
        <f>IF($I247&gt;NORMA!$F$16,"NO CUMPLE","CUMPLE")</f>
        <v>CUMPLE</v>
      </c>
      <c r="Z247" s="51" t="str">
        <f>IF($M247&lt;NORMA!$E$23,"NO CUMPLE","CUMPLE")</f>
        <v>NO CUMPLE</v>
      </c>
      <c r="AA247" s="51" t="str">
        <f>IF($E247&gt;NORMA!$E$24,"NO CUMPLE","CUMPLE")</f>
        <v>NO CUMPLE</v>
      </c>
      <c r="AB247" s="51" t="str">
        <f>IF($F247&gt;NORMA!$F$25,"NO CUMPLE","CUMPLE")</f>
        <v>NO CUMPLE</v>
      </c>
      <c r="AC247" s="51" t="str">
        <f>IF($K247&gt;NORMA!$E$26,"NO CUMPLE","CUMPLE")</f>
        <v>NO CUMPLE</v>
      </c>
      <c r="AD247" s="51" t="str">
        <f>IF($J247&gt;NORMA!$E$27,"NO CUMPLE","CUMPLE")</f>
        <v>CUMPLE</v>
      </c>
      <c r="AE247" s="51" t="str">
        <f>IF($G247&gt;NORMA!$F$28,"NO CUMPLE","CUMPLE")</f>
        <v>NO CUMPLE</v>
      </c>
      <c r="AF247" s="51" t="str">
        <f>IF($H247&gt;NORMA!$E$29,"NO CUMPLE","CUMPLE")</f>
        <v>CUMPLE</v>
      </c>
      <c r="AG247" s="51" t="str">
        <f>IF($O247&gt;NORMA!$E$30,"NO CUMPLE","CUMPLE")</f>
        <v>NO CUMPLE</v>
      </c>
      <c r="AH247" s="51" t="str">
        <f>IF(AND($N247&gt;=NORMA!$R$18, $N247&lt;=NORMA!$S$18),"CUMPLE","NO CUMPLE")</f>
        <v>CUMPLE</v>
      </c>
      <c r="AI247" s="51" t="str">
        <f>IF($I247&gt;NORMA!$F$32,"NO CUMPLE","CUMPLE")</f>
        <v>CUMPLE</v>
      </c>
    </row>
    <row r="248" spans="1:35" ht="14.25" customHeight="1" x14ac:dyDescent="0.35">
      <c r="A248" s="146" t="s">
        <v>78</v>
      </c>
      <c r="B248" s="147" t="s">
        <v>79</v>
      </c>
      <c r="C248" s="148">
        <v>41954</v>
      </c>
      <c r="D248" s="149">
        <v>0.375</v>
      </c>
      <c r="E248" s="147">
        <v>4</v>
      </c>
      <c r="F248" s="147">
        <v>14</v>
      </c>
      <c r="G248" s="147">
        <v>55</v>
      </c>
      <c r="H248" s="147">
        <v>8</v>
      </c>
      <c r="I248" s="147">
        <v>0.28999999999999998</v>
      </c>
      <c r="J248" s="147">
        <v>0.05</v>
      </c>
      <c r="K248" s="155">
        <v>1</v>
      </c>
      <c r="L248" s="164">
        <v>0.16900000000000001</v>
      </c>
      <c r="M248" s="147">
        <v>3.88</v>
      </c>
      <c r="N248" s="147">
        <v>7.57</v>
      </c>
      <c r="O248" s="153">
        <v>79000</v>
      </c>
      <c r="P248" s="51" t="str">
        <f>IF($M248&lt;NORMA!$F$7,"NO CUMPLE","CUMPLE")</f>
        <v>CUMPLE</v>
      </c>
      <c r="Q248" s="51" t="str">
        <f>IF($E248&gt;NORMA!$F$8,"NO CUMPLE","CUMPLE")</f>
        <v>CUMPLE</v>
      </c>
      <c r="R248" s="51" t="str">
        <f>IF($F248&gt;NORMA!$F$9,"NO CUMPLE","CUMPLE")</f>
        <v>CUMPLE</v>
      </c>
      <c r="S248" s="51" t="str">
        <f>IF($K248&gt;NORMA!$F$10,"NO CUMPLE","CUMPLE")</f>
        <v>CUMPLE</v>
      </c>
      <c r="T248" s="51" t="str">
        <f>IF($J248&gt;NORMA!$F$11,"NO CUMPLE","CUMPLE")</f>
        <v>CUMPLE</v>
      </c>
      <c r="U248" s="51" t="str">
        <f>IF($G248&gt;NORMA!$F$12,"NO CUMPLE","CUMPLE")</f>
        <v>CUMPLE</v>
      </c>
      <c r="V248" s="51" t="str">
        <f>IF($H248&gt;SALITRE!$H$967,"NO CUMPLE","CUMPLE")</f>
        <v>CUMPLE</v>
      </c>
      <c r="W248" s="51" t="str">
        <f>IF($O248&gt;NORMA!$F$14,"NO CUMPLE","CUMPLE")</f>
        <v>CUMPLE</v>
      </c>
      <c r="X248" s="51" t="str">
        <f>IF(AND($N248&gt;=NORMA!$Q$4, $N248&lt;=NORMA!$R$4),"CUMPLE","NO CUMPLE")</f>
        <v>CUMPLE</v>
      </c>
      <c r="Y248" s="51" t="str">
        <f>IF($I248&gt;NORMA!$F$16,"NO CUMPLE","CUMPLE")</f>
        <v>CUMPLE</v>
      </c>
      <c r="Z248" s="51" t="str">
        <f>IF($M248&lt;NORMA!$E$23,"NO CUMPLE","CUMPLE")</f>
        <v>NO CUMPLE</v>
      </c>
      <c r="AA248" s="51" t="str">
        <f>IF($E248&gt;NORMA!$E$24,"NO CUMPLE","CUMPLE")</f>
        <v>NO CUMPLE</v>
      </c>
      <c r="AB248" s="51" t="str">
        <f>IF($F248&gt;NORMA!$F$25,"NO CUMPLE","CUMPLE")</f>
        <v>NO CUMPLE</v>
      </c>
      <c r="AC248" s="51" t="str">
        <f>IF($K248&gt;NORMA!$E$26,"NO CUMPLE","CUMPLE")</f>
        <v>CUMPLE</v>
      </c>
      <c r="AD248" s="51" t="str">
        <f>IF($J248&gt;NORMA!$E$27,"NO CUMPLE","CUMPLE")</f>
        <v>CUMPLE</v>
      </c>
      <c r="AE248" s="51" t="str">
        <f>IF($G248&gt;NORMA!$F$28,"NO CUMPLE","CUMPLE")</f>
        <v>NO CUMPLE</v>
      </c>
      <c r="AF248" s="51" t="str">
        <f>IF($H248&gt;NORMA!$E$29,"NO CUMPLE","CUMPLE")</f>
        <v>CUMPLE</v>
      </c>
      <c r="AG248" s="51" t="str">
        <f>IF($O248&gt;NORMA!$E$30,"NO CUMPLE","CUMPLE")</f>
        <v>NO CUMPLE</v>
      </c>
      <c r="AH248" s="51" t="str">
        <f>IF(AND($N248&gt;=NORMA!$R$18, $N248&lt;=NORMA!$S$18),"CUMPLE","NO CUMPLE")</f>
        <v>CUMPLE</v>
      </c>
      <c r="AI248" s="51" t="str">
        <f>IF($I248&gt;NORMA!$F$32,"NO CUMPLE","CUMPLE")</f>
        <v>CUMPLE</v>
      </c>
    </row>
    <row r="249" spans="1:35" ht="14.25" customHeight="1" x14ac:dyDescent="0.35">
      <c r="A249" s="146" t="s">
        <v>78</v>
      </c>
      <c r="B249" s="147" t="s">
        <v>79</v>
      </c>
      <c r="C249" s="148">
        <v>41957</v>
      </c>
      <c r="D249" s="149">
        <v>0.66666666666666663</v>
      </c>
      <c r="E249" s="147">
        <v>10</v>
      </c>
      <c r="F249" s="147">
        <v>36</v>
      </c>
      <c r="G249" s="147">
        <v>223</v>
      </c>
      <c r="H249" s="147">
        <v>10</v>
      </c>
      <c r="I249" s="147">
        <v>0.18</v>
      </c>
      <c r="J249" s="147">
        <v>0.8</v>
      </c>
      <c r="K249" s="155">
        <v>2</v>
      </c>
      <c r="L249" s="164">
        <v>7.3999999999999996E-2</v>
      </c>
      <c r="M249" s="147">
        <v>5.18</v>
      </c>
      <c r="N249" s="147">
        <v>7.03</v>
      </c>
      <c r="O249" s="153">
        <v>310000</v>
      </c>
      <c r="P249" s="51" t="str">
        <f>IF($M249&lt;NORMA!$F$7,"NO CUMPLE","CUMPLE")</f>
        <v>CUMPLE</v>
      </c>
      <c r="Q249" s="51" t="str">
        <f>IF($E249&gt;NORMA!$F$8,"NO CUMPLE","CUMPLE")</f>
        <v>CUMPLE</v>
      </c>
      <c r="R249" s="51" t="str">
        <f>IF($F249&gt;NORMA!$F$9,"NO CUMPLE","CUMPLE")</f>
        <v>CUMPLE</v>
      </c>
      <c r="S249" s="51" t="str">
        <f>IF($K249&gt;NORMA!$F$10,"NO CUMPLE","CUMPLE")</f>
        <v>CUMPLE</v>
      </c>
      <c r="T249" s="51" t="str">
        <f>IF($J249&gt;NORMA!$F$11,"NO CUMPLE","CUMPLE")</f>
        <v>CUMPLE</v>
      </c>
      <c r="U249" s="51" t="str">
        <f>IF($G249&gt;NORMA!$F$12,"NO CUMPLE","CUMPLE")</f>
        <v>NO CUMPLE</v>
      </c>
      <c r="V249" s="51" t="str">
        <f>IF($H249&gt;SALITRE!$H$967,"NO CUMPLE","CUMPLE")</f>
        <v>CUMPLE</v>
      </c>
      <c r="W249" s="51" t="str">
        <f>IF($O249&gt;NORMA!$F$14,"NO CUMPLE","CUMPLE")</f>
        <v>CUMPLE</v>
      </c>
      <c r="X249" s="51" t="str">
        <f>IF(AND($N249&gt;=NORMA!$Q$4, $N249&lt;=NORMA!$R$4),"CUMPLE","NO CUMPLE")</f>
        <v>CUMPLE</v>
      </c>
      <c r="Y249" s="51" t="str">
        <f>IF($I249&gt;NORMA!$F$16,"NO CUMPLE","CUMPLE")</f>
        <v>CUMPLE</v>
      </c>
      <c r="Z249" s="51" t="str">
        <f>IF($M249&lt;NORMA!$E$23,"NO CUMPLE","CUMPLE")</f>
        <v>NO CUMPLE</v>
      </c>
      <c r="AA249" s="51" t="str">
        <f>IF($E249&gt;NORMA!$E$24,"NO CUMPLE","CUMPLE")</f>
        <v>NO CUMPLE</v>
      </c>
      <c r="AB249" s="51" t="str">
        <f>IF($F249&gt;NORMA!$F$25,"NO CUMPLE","CUMPLE")</f>
        <v>NO CUMPLE</v>
      </c>
      <c r="AC249" s="51" t="str">
        <f>IF($K249&gt;NORMA!$E$26,"NO CUMPLE","CUMPLE")</f>
        <v>NO CUMPLE</v>
      </c>
      <c r="AD249" s="51" t="str">
        <f>IF($J249&gt;NORMA!$E$27,"NO CUMPLE","CUMPLE")</f>
        <v>NO CUMPLE</v>
      </c>
      <c r="AE249" s="51" t="str">
        <f>IF($G249&gt;NORMA!$F$28,"NO CUMPLE","CUMPLE")</f>
        <v>NO CUMPLE</v>
      </c>
      <c r="AF249" s="51" t="str">
        <f>IF($H249&gt;NORMA!$E$29,"NO CUMPLE","CUMPLE")</f>
        <v>CUMPLE</v>
      </c>
      <c r="AG249" s="51" t="str">
        <f>IF($O249&gt;NORMA!$E$30,"NO CUMPLE","CUMPLE")</f>
        <v>NO CUMPLE</v>
      </c>
      <c r="AH249" s="51" t="str">
        <f>IF(AND($N249&gt;=NORMA!$R$18, $N249&lt;=NORMA!$S$18),"CUMPLE","NO CUMPLE")</f>
        <v>CUMPLE</v>
      </c>
      <c r="AI249" s="51" t="str">
        <f>IF($I249&gt;NORMA!$F$32,"NO CUMPLE","CUMPLE")</f>
        <v>CUMPLE</v>
      </c>
    </row>
    <row r="250" spans="1:35" ht="14.25" customHeight="1" x14ac:dyDescent="0.35">
      <c r="A250" s="146" t="s">
        <v>80</v>
      </c>
      <c r="B250" s="147" t="s">
        <v>79</v>
      </c>
      <c r="C250" s="148">
        <v>41958</v>
      </c>
      <c r="D250" s="149">
        <v>0.33333333333333331</v>
      </c>
      <c r="E250" s="147">
        <v>6</v>
      </c>
      <c r="F250" s="147">
        <v>11</v>
      </c>
      <c r="G250" s="147">
        <v>16</v>
      </c>
      <c r="H250" s="147">
        <v>6</v>
      </c>
      <c r="I250" s="147">
        <v>0.18</v>
      </c>
      <c r="J250" s="147">
        <v>0.13</v>
      </c>
      <c r="K250" s="155">
        <v>1.28</v>
      </c>
      <c r="L250" s="164">
        <v>6.4000000000000001E-2</v>
      </c>
      <c r="M250" s="147">
        <v>7.77</v>
      </c>
      <c r="N250" s="147">
        <v>6.67</v>
      </c>
      <c r="O250" s="153">
        <v>100000</v>
      </c>
      <c r="P250" s="51" t="str">
        <f>IF($M250&lt;NORMA!$F$7,"NO CUMPLE","CUMPLE")</f>
        <v>CUMPLE</v>
      </c>
      <c r="Q250" s="51" t="str">
        <f>IF($E250&gt;NORMA!$F$8,"NO CUMPLE","CUMPLE")</f>
        <v>CUMPLE</v>
      </c>
      <c r="R250" s="51" t="str">
        <f>IF($F250&gt;NORMA!$F$9,"NO CUMPLE","CUMPLE")</f>
        <v>CUMPLE</v>
      </c>
      <c r="S250" s="51" t="str">
        <f>IF($K250&gt;NORMA!$F$10,"NO CUMPLE","CUMPLE")</f>
        <v>CUMPLE</v>
      </c>
      <c r="T250" s="51" t="str">
        <f>IF($J250&gt;NORMA!$F$11,"NO CUMPLE","CUMPLE")</f>
        <v>CUMPLE</v>
      </c>
      <c r="U250" s="51" t="str">
        <f>IF($G250&gt;NORMA!$F$12,"NO CUMPLE","CUMPLE")</f>
        <v>CUMPLE</v>
      </c>
      <c r="V250" s="51" t="str">
        <f>IF($H250&gt;SALITRE!$H$967,"NO CUMPLE","CUMPLE")</f>
        <v>CUMPLE</v>
      </c>
      <c r="W250" s="51" t="str">
        <f>IF($O250&gt;NORMA!$F$14,"NO CUMPLE","CUMPLE")</f>
        <v>CUMPLE</v>
      </c>
      <c r="X250" s="51" t="str">
        <f>IF(AND($N250&gt;=NORMA!$Q$4, $N250&lt;=NORMA!$R$4),"CUMPLE","NO CUMPLE")</f>
        <v>CUMPLE</v>
      </c>
      <c r="Y250" s="51" t="str">
        <f>IF($I250&gt;NORMA!$F$16,"NO CUMPLE","CUMPLE")</f>
        <v>CUMPLE</v>
      </c>
      <c r="Z250" s="51" t="str">
        <f>IF($M250&lt;NORMA!$E$23,"NO CUMPLE","CUMPLE")</f>
        <v>CUMPLE</v>
      </c>
      <c r="AA250" s="51" t="str">
        <f>IF($E250&gt;NORMA!$E$24,"NO CUMPLE","CUMPLE")</f>
        <v>NO CUMPLE</v>
      </c>
      <c r="AB250" s="51" t="str">
        <f>IF($F250&gt;NORMA!$F$25,"NO CUMPLE","CUMPLE")</f>
        <v>NO CUMPLE</v>
      </c>
      <c r="AC250" s="51" t="str">
        <f>IF($K250&gt;NORMA!$E$26,"NO CUMPLE","CUMPLE")</f>
        <v>CUMPLE</v>
      </c>
      <c r="AD250" s="51" t="str">
        <f>IF($J250&gt;NORMA!$E$27,"NO CUMPLE","CUMPLE")</f>
        <v>CUMPLE</v>
      </c>
      <c r="AE250" s="51" t="str">
        <f>IF($G250&gt;NORMA!$F$28,"NO CUMPLE","CUMPLE")</f>
        <v>CUMPLE</v>
      </c>
      <c r="AF250" s="51" t="str">
        <f>IF($H250&gt;NORMA!$E$29,"NO CUMPLE","CUMPLE")</f>
        <v>CUMPLE</v>
      </c>
      <c r="AG250" s="51" t="str">
        <f>IF($O250&gt;NORMA!$E$30,"NO CUMPLE","CUMPLE")</f>
        <v>NO CUMPLE</v>
      </c>
      <c r="AH250" s="51" t="str">
        <f>IF(AND($N250&gt;=NORMA!$R$18, $N250&lt;=NORMA!$S$18),"CUMPLE","NO CUMPLE")</f>
        <v>CUMPLE</v>
      </c>
      <c r="AI250" s="51" t="str">
        <f>IF($I250&gt;NORMA!$F$32,"NO CUMPLE","CUMPLE")</f>
        <v>CUMPLE</v>
      </c>
    </row>
    <row r="251" spans="1:35" ht="14.25" customHeight="1" x14ac:dyDescent="0.35">
      <c r="A251" s="146" t="s">
        <v>78</v>
      </c>
      <c r="B251" s="147" t="s">
        <v>79</v>
      </c>
      <c r="C251" s="148">
        <v>41964</v>
      </c>
      <c r="D251" s="149">
        <v>0.41666666666666669</v>
      </c>
      <c r="E251" s="147">
        <v>2</v>
      </c>
      <c r="F251" s="147">
        <v>12</v>
      </c>
      <c r="G251" s="147">
        <v>47</v>
      </c>
      <c r="H251" s="147">
        <v>8</v>
      </c>
      <c r="I251" s="147">
        <v>0.18</v>
      </c>
      <c r="J251" s="147">
        <v>0.05</v>
      </c>
      <c r="K251" s="155">
        <v>0.71</v>
      </c>
      <c r="L251" s="164">
        <v>0.27500000000000002</v>
      </c>
      <c r="M251" s="147">
        <v>2.69</v>
      </c>
      <c r="N251" s="147">
        <v>6.67</v>
      </c>
      <c r="O251" s="153">
        <v>79000</v>
      </c>
      <c r="P251" s="51" t="str">
        <f>IF($M251&lt;NORMA!$F$7,"NO CUMPLE","CUMPLE")</f>
        <v>CUMPLE</v>
      </c>
      <c r="Q251" s="51" t="str">
        <f>IF($E251&gt;NORMA!$F$8,"NO CUMPLE","CUMPLE")</f>
        <v>CUMPLE</v>
      </c>
      <c r="R251" s="51" t="str">
        <f>IF($F251&gt;NORMA!$F$9,"NO CUMPLE","CUMPLE")</f>
        <v>CUMPLE</v>
      </c>
      <c r="S251" s="51" t="str">
        <f>IF($K251&gt;NORMA!$F$10,"NO CUMPLE","CUMPLE")</f>
        <v>CUMPLE</v>
      </c>
      <c r="T251" s="51" t="str">
        <f>IF($J251&gt;NORMA!$F$11,"NO CUMPLE","CUMPLE")</f>
        <v>CUMPLE</v>
      </c>
      <c r="U251" s="51" t="str">
        <f>IF($G251&gt;NORMA!$F$12,"NO CUMPLE","CUMPLE")</f>
        <v>CUMPLE</v>
      </c>
      <c r="V251" s="51" t="str">
        <f>IF($H251&gt;SALITRE!$H$967,"NO CUMPLE","CUMPLE")</f>
        <v>CUMPLE</v>
      </c>
      <c r="W251" s="51" t="str">
        <f>IF($O251&gt;NORMA!$F$14,"NO CUMPLE","CUMPLE")</f>
        <v>CUMPLE</v>
      </c>
      <c r="X251" s="51" t="str">
        <f>IF(AND($N251&gt;=NORMA!$Q$4, $N251&lt;=NORMA!$R$4),"CUMPLE","NO CUMPLE")</f>
        <v>CUMPLE</v>
      </c>
      <c r="Y251" s="51" t="str">
        <f>IF($I251&gt;NORMA!$F$16,"NO CUMPLE","CUMPLE")</f>
        <v>CUMPLE</v>
      </c>
      <c r="Z251" s="51" t="str">
        <f>IF($M251&lt;NORMA!$E$23,"NO CUMPLE","CUMPLE")</f>
        <v>NO CUMPLE</v>
      </c>
      <c r="AA251" s="51" t="str">
        <f>IF($E251&gt;NORMA!$E$24,"NO CUMPLE","CUMPLE")</f>
        <v>CUMPLE</v>
      </c>
      <c r="AB251" s="51" t="str">
        <f>IF($F251&gt;NORMA!$F$25,"NO CUMPLE","CUMPLE")</f>
        <v>NO CUMPLE</v>
      </c>
      <c r="AC251" s="51" t="str">
        <f>IF($K251&gt;NORMA!$E$26,"NO CUMPLE","CUMPLE")</f>
        <v>CUMPLE</v>
      </c>
      <c r="AD251" s="51" t="str">
        <f>IF($J251&gt;NORMA!$E$27,"NO CUMPLE","CUMPLE")</f>
        <v>CUMPLE</v>
      </c>
      <c r="AE251" s="51" t="str">
        <f>IF($G251&gt;NORMA!$F$28,"NO CUMPLE","CUMPLE")</f>
        <v>NO CUMPLE</v>
      </c>
      <c r="AF251" s="51" t="str">
        <f>IF($H251&gt;NORMA!$E$29,"NO CUMPLE","CUMPLE")</f>
        <v>CUMPLE</v>
      </c>
      <c r="AG251" s="51" t="str">
        <f>IF($O251&gt;NORMA!$E$30,"NO CUMPLE","CUMPLE")</f>
        <v>NO CUMPLE</v>
      </c>
      <c r="AH251" s="51" t="str">
        <f>IF(AND($N251&gt;=NORMA!$R$18, $N251&lt;=NORMA!$S$18),"CUMPLE","NO CUMPLE")</f>
        <v>CUMPLE</v>
      </c>
      <c r="AI251" s="51" t="str">
        <f>IF($I251&gt;NORMA!$F$32,"NO CUMPLE","CUMPLE")</f>
        <v>CUMPLE</v>
      </c>
    </row>
    <row r="252" spans="1:35" ht="14.25" customHeight="1" x14ac:dyDescent="0.35">
      <c r="A252" s="146" t="s">
        <v>80</v>
      </c>
      <c r="B252" s="147" t="s">
        <v>79</v>
      </c>
      <c r="C252" s="148">
        <v>41967</v>
      </c>
      <c r="D252" s="149">
        <v>0.58333333333333337</v>
      </c>
      <c r="E252" s="147">
        <v>7</v>
      </c>
      <c r="F252" s="147">
        <v>28</v>
      </c>
      <c r="G252" s="147">
        <v>140</v>
      </c>
      <c r="H252" s="147">
        <v>12</v>
      </c>
      <c r="I252" s="147">
        <v>0.12</v>
      </c>
      <c r="J252" s="147">
        <v>0.54</v>
      </c>
      <c r="K252" s="155">
        <v>1.02</v>
      </c>
      <c r="L252" s="164">
        <v>0.14799999999999999</v>
      </c>
      <c r="M252" s="147">
        <v>2.62</v>
      </c>
      <c r="N252" s="147">
        <v>6.64</v>
      </c>
      <c r="O252" s="153">
        <v>94000</v>
      </c>
      <c r="P252" s="51" t="str">
        <f>IF($M252&lt;NORMA!$F$7,"NO CUMPLE","CUMPLE")</f>
        <v>CUMPLE</v>
      </c>
      <c r="Q252" s="51" t="str">
        <f>IF($E252&gt;NORMA!$F$8,"NO CUMPLE","CUMPLE")</f>
        <v>CUMPLE</v>
      </c>
      <c r="R252" s="51" t="str">
        <f>IF($F252&gt;NORMA!$F$9,"NO CUMPLE","CUMPLE")</f>
        <v>CUMPLE</v>
      </c>
      <c r="S252" s="51" t="str">
        <f>IF($K252&gt;NORMA!$F$10,"NO CUMPLE","CUMPLE")</f>
        <v>CUMPLE</v>
      </c>
      <c r="T252" s="51" t="str">
        <f>IF($J252&gt;NORMA!$F$11,"NO CUMPLE","CUMPLE")</f>
        <v>CUMPLE</v>
      </c>
      <c r="U252" s="51" t="str">
        <f>IF($G252&gt;NORMA!$F$12,"NO CUMPLE","CUMPLE")</f>
        <v>NO CUMPLE</v>
      </c>
      <c r="V252" s="51" t="str">
        <f>IF($H252&gt;SALITRE!$H$967,"NO CUMPLE","CUMPLE")</f>
        <v>CUMPLE</v>
      </c>
      <c r="W252" s="51" t="str">
        <f>IF($O252&gt;NORMA!$F$14,"NO CUMPLE","CUMPLE")</f>
        <v>CUMPLE</v>
      </c>
      <c r="X252" s="51" t="str">
        <f>IF(AND($N252&gt;=NORMA!$Q$4, $N252&lt;=NORMA!$R$4),"CUMPLE","NO CUMPLE")</f>
        <v>CUMPLE</v>
      </c>
      <c r="Y252" s="51" t="str">
        <f>IF($I252&gt;NORMA!$F$16,"NO CUMPLE","CUMPLE")</f>
        <v>CUMPLE</v>
      </c>
      <c r="Z252" s="51" t="str">
        <f>IF($M252&lt;NORMA!$E$23,"NO CUMPLE","CUMPLE")</f>
        <v>NO CUMPLE</v>
      </c>
      <c r="AA252" s="51" t="str">
        <f>IF($E252&gt;NORMA!$E$24,"NO CUMPLE","CUMPLE")</f>
        <v>NO CUMPLE</v>
      </c>
      <c r="AB252" s="51" t="str">
        <f>IF($F252&gt;NORMA!$F$25,"NO CUMPLE","CUMPLE")</f>
        <v>NO CUMPLE</v>
      </c>
      <c r="AC252" s="51" t="str">
        <f>IF($K252&gt;NORMA!$E$26,"NO CUMPLE","CUMPLE")</f>
        <v>CUMPLE</v>
      </c>
      <c r="AD252" s="51" t="str">
        <f>IF($J252&gt;NORMA!$E$27,"NO CUMPLE","CUMPLE")</f>
        <v>NO CUMPLE</v>
      </c>
      <c r="AE252" s="51" t="str">
        <f>IF($G252&gt;NORMA!$F$28,"NO CUMPLE","CUMPLE")</f>
        <v>NO CUMPLE</v>
      </c>
      <c r="AF252" s="51" t="str">
        <f>IF($H252&gt;NORMA!$E$29,"NO CUMPLE","CUMPLE")</f>
        <v>NO CUMPLE</v>
      </c>
      <c r="AG252" s="51" t="str">
        <f>IF($O252&gt;NORMA!$E$30,"NO CUMPLE","CUMPLE")</f>
        <v>NO CUMPLE</v>
      </c>
      <c r="AH252" s="51" t="str">
        <f>IF(AND($N252&gt;=NORMA!$R$18, $N252&lt;=NORMA!$S$18),"CUMPLE","NO CUMPLE")</f>
        <v>CUMPLE</v>
      </c>
      <c r="AI252" s="51" t="str">
        <f>IF($I252&gt;NORMA!$F$32,"NO CUMPLE","CUMPLE")</f>
        <v>CUMPLE</v>
      </c>
    </row>
    <row r="253" spans="1:35" ht="14.25" customHeight="1" x14ac:dyDescent="0.35">
      <c r="A253" s="146" t="s">
        <v>80</v>
      </c>
      <c r="B253" s="147" t="s">
        <v>79</v>
      </c>
      <c r="C253" s="148">
        <v>41969</v>
      </c>
      <c r="D253" s="149">
        <v>0.66666666666666663</v>
      </c>
      <c r="E253" s="147">
        <v>9</v>
      </c>
      <c r="F253" s="147">
        <v>24</v>
      </c>
      <c r="G253" s="147">
        <v>38</v>
      </c>
      <c r="H253" s="147">
        <v>10</v>
      </c>
      <c r="I253" s="147">
        <v>0.12</v>
      </c>
      <c r="J253" s="147">
        <v>3.45</v>
      </c>
      <c r="K253" s="155">
        <v>1.18</v>
      </c>
      <c r="L253" s="164">
        <v>0.46300000000000002</v>
      </c>
      <c r="M253" s="147">
        <v>7.91</v>
      </c>
      <c r="N253" s="147">
        <v>6.89</v>
      </c>
      <c r="O253" s="153">
        <v>84000</v>
      </c>
      <c r="P253" s="51" t="str">
        <f>IF($M253&lt;NORMA!$F$7,"NO CUMPLE","CUMPLE")</f>
        <v>CUMPLE</v>
      </c>
      <c r="Q253" s="51" t="str">
        <f>IF($E253&gt;NORMA!$F$8,"NO CUMPLE","CUMPLE")</f>
        <v>CUMPLE</v>
      </c>
      <c r="R253" s="51" t="str">
        <f>IF($F253&gt;NORMA!$F$9,"NO CUMPLE","CUMPLE")</f>
        <v>CUMPLE</v>
      </c>
      <c r="S253" s="51" t="str">
        <f>IF($K253&gt;NORMA!$F$10,"NO CUMPLE","CUMPLE")</f>
        <v>CUMPLE</v>
      </c>
      <c r="T253" s="51" t="str">
        <f>IF($J253&gt;NORMA!$F$11,"NO CUMPLE","CUMPLE")</f>
        <v>CUMPLE</v>
      </c>
      <c r="U253" s="51" t="str">
        <f>IF($G253&gt;NORMA!$F$12,"NO CUMPLE","CUMPLE")</f>
        <v>CUMPLE</v>
      </c>
      <c r="V253" s="51" t="str">
        <f>IF($H253&gt;SALITRE!$H$967,"NO CUMPLE","CUMPLE")</f>
        <v>CUMPLE</v>
      </c>
      <c r="W253" s="51" t="str">
        <f>IF($O253&gt;NORMA!$F$14,"NO CUMPLE","CUMPLE")</f>
        <v>CUMPLE</v>
      </c>
      <c r="X253" s="51" t="str">
        <f>IF(AND($N253&gt;=NORMA!$Q$4, $N253&lt;=NORMA!$R$4),"CUMPLE","NO CUMPLE")</f>
        <v>CUMPLE</v>
      </c>
      <c r="Y253" s="51" t="str">
        <f>IF($I253&gt;NORMA!$F$16,"NO CUMPLE","CUMPLE")</f>
        <v>CUMPLE</v>
      </c>
      <c r="Z253" s="51" t="str">
        <f>IF($M253&lt;NORMA!$E$23,"NO CUMPLE","CUMPLE")</f>
        <v>CUMPLE</v>
      </c>
      <c r="AA253" s="51" t="str">
        <f>IF($E253&gt;NORMA!$E$24,"NO CUMPLE","CUMPLE")</f>
        <v>NO CUMPLE</v>
      </c>
      <c r="AB253" s="51" t="str">
        <f>IF($F253&gt;NORMA!$F$25,"NO CUMPLE","CUMPLE")</f>
        <v>NO CUMPLE</v>
      </c>
      <c r="AC253" s="51" t="str">
        <f>IF($K253&gt;NORMA!$E$26,"NO CUMPLE","CUMPLE")</f>
        <v>CUMPLE</v>
      </c>
      <c r="AD253" s="51" t="str">
        <f>IF($J253&gt;NORMA!$E$27,"NO CUMPLE","CUMPLE")</f>
        <v>NO CUMPLE</v>
      </c>
      <c r="AE253" s="51" t="str">
        <f>IF($G253&gt;NORMA!$F$28,"NO CUMPLE","CUMPLE")</f>
        <v>NO CUMPLE</v>
      </c>
      <c r="AF253" s="51" t="str">
        <f>IF($H253&gt;NORMA!$E$29,"NO CUMPLE","CUMPLE")</f>
        <v>CUMPLE</v>
      </c>
      <c r="AG253" s="51" t="str">
        <f>IF($O253&gt;NORMA!$E$30,"NO CUMPLE","CUMPLE")</f>
        <v>NO CUMPLE</v>
      </c>
      <c r="AH253" s="51" t="str">
        <f>IF(AND($N253&gt;=NORMA!$R$18, $N253&lt;=NORMA!$S$18),"CUMPLE","NO CUMPLE")</f>
        <v>CUMPLE</v>
      </c>
      <c r="AI253" s="51" t="str">
        <f>IF($I253&gt;NORMA!$F$32,"NO CUMPLE","CUMPLE")</f>
        <v>CUMPLE</v>
      </c>
    </row>
    <row r="254" spans="1:35" ht="14.25" customHeight="1" x14ac:dyDescent="0.35">
      <c r="A254" s="146" t="s">
        <v>80</v>
      </c>
      <c r="B254" s="147" t="s">
        <v>79</v>
      </c>
      <c r="C254" s="148">
        <v>41970</v>
      </c>
      <c r="D254" s="149">
        <v>0.49305555555555558</v>
      </c>
      <c r="E254" s="147">
        <v>3</v>
      </c>
      <c r="F254" s="147">
        <v>6</v>
      </c>
      <c r="G254" s="147">
        <v>14</v>
      </c>
      <c r="H254" s="147">
        <v>10</v>
      </c>
      <c r="I254" s="147">
        <v>7.0000000000000007E-2</v>
      </c>
      <c r="J254" s="147">
        <v>0.11</v>
      </c>
      <c r="K254" s="155">
        <v>1.71</v>
      </c>
      <c r="L254" s="164">
        <v>5.0999999999999997E-2</v>
      </c>
      <c r="M254" s="147">
        <v>7.98</v>
      </c>
      <c r="N254" s="147">
        <v>7.06</v>
      </c>
      <c r="O254" s="153">
        <v>48000</v>
      </c>
      <c r="P254" s="51" t="str">
        <f>IF($M254&lt;NORMA!$F$7,"NO CUMPLE","CUMPLE")</f>
        <v>CUMPLE</v>
      </c>
      <c r="Q254" s="51" t="str">
        <f>IF($E254&gt;NORMA!$F$8,"NO CUMPLE","CUMPLE")</f>
        <v>CUMPLE</v>
      </c>
      <c r="R254" s="51" t="str">
        <f>IF($F254&gt;NORMA!$F$9,"NO CUMPLE","CUMPLE")</f>
        <v>CUMPLE</v>
      </c>
      <c r="S254" s="51" t="str">
        <f>IF($K254&gt;NORMA!$F$10,"NO CUMPLE","CUMPLE")</f>
        <v>CUMPLE</v>
      </c>
      <c r="T254" s="51" t="str">
        <f>IF($J254&gt;NORMA!$F$11,"NO CUMPLE","CUMPLE")</f>
        <v>CUMPLE</v>
      </c>
      <c r="U254" s="51" t="str">
        <f>IF($G254&gt;NORMA!$F$12,"NO CUMPLE","CUMPLE")</f>
        <v>CUMPLE</v>
      </c>
      <c r="V254" s="51" t="str">
        <f>IF($H254&gt;SALITRE!$H$967,"NO CUMPLE","CUMPLE")</f>
        <v>CUMPLE</v>
      </c>
      <c r="W254" s="51" t="str">
        <f>IF($O254&gt;NORMA!$F$14,"NO CUMPLE","CUMPLE")</f>
        <v>CUMPLE</v>
      </c>
      <c r="X254" s="51" t="str">
        <f>IF(AND($N254&gt;=NORMA!$Q$4, $N254&lt;=NORMA!$R$4),"CUMPLE","NO CUMPLE")</f>
        <v>CUMPLE</v>
      </c>
      <c r="Y254" s="51" t="str">
        <f>IF($I254&gt;NORMA!$F$16,"NO CUMPLE","CUMPLE")</f>
        <v>CUMPLE</v>
      </c>
      <c r="Z254" s="51" t="str">
        <f>IF($M254&lt;NORMA!$E$23,"NO CUMPLE","CUMPLE")</f>
        <v>CUMPLE</v>
      </c>
      <c r="AA254" s="51" t="str">
        <f>IF($E254&gt;NORMA!$E$24,"NO CUMPLE","CUMPLE")</f>
        <v>CUMPLE</v>
      </c>
      <c r="AB254" s="51" t="str">
        <f>IF($F254&gt;NORMA!$F$25,"NO CUMPLE","CUMPLE")</f>
        <v>CUMPLE</v>
      </c>
      <c r="AC254" s="51" t="str">
        <f>IF($K254&gt;NORMA!$E$26,"NO CUMPLE","CUMPLE")</f>
        <v>NO CUMPLE</v>
      </c>
      <c r="AD254" s="51" t="str">
        <f>IF($J254&gt;NORMA!$E$27,"NO CUMPLE","CUMPLE")</f>
        <v>CUMPLE</v>
      </c>
      <c r="AE254" s="51" t="str">
        <f>IF($G254&gt;NORMA!$F$28,"NO CUMPLE","CUMPLE")</f>
        <v>CUMPLE</v>
      </c>
      <c r="AF254" s="51" t="str">
        <f>IF($H254&gt;NORMA!$E$29,"NO CUMPLE","CUMPLE")</f>
        <v>CUMPLE</v>
      </c>
      <c r="AG254" s="51" t="str">
        <f>IF($O254&gt;NORMA!$E$30,"NO CUMPLE","CUMPLE")</f>
        <v>NO CUMPLE</v>
      </c>
      <c r="AH254" s="51" t="str">
        <f>IF(AND($N254&gt;=NORMA!$R$18, $N254&lt;=NORMA!$S$18),"CUMPLE","NO CUMPLE")</f>
        <v>CUMPLE</v>
      </c>
      <c r="AI254" s="51" t="str">
        <f>IF($I254&gt;NORMA!$F$32,"NO CUMPLE","CUMPLE")</f>
        <v>CUMPLE</v>
      </c>
    </row>
    <row r="255" spans="1:35" ht="14.25" customHeight="1" x14ac:dyDescent="0.35">
      <c r="A255" s="146" t="s">
        <v>80</v>
      </c>
      <c r="B255" s="147" t="s">
        <v>79</v>
      </c>
      <c r="C255" s="148">
        <v>41971</v>
      </c>
      <c r="D255" s="149">
        <v>0.40625</v>
      </c>
      <c r="E255" s="147">
        <v>7</v>
      </c>
      <c r="F255" s="147">
        <v>26</v>
      </c>
      <c r="G255" s="147">
        <v>34</v>
      </c>
      <c r="H255" s="147">
        <v>8</v>
      </c>
      <c r="I255" s="147">
        <v>7.0000000000000007E-2</v>
      </c>
      <c r="J255" s="147">
        <v>7.0000000000000007E-2</v>
      </c>
      <c r="K255" s="155">
        <v>1.02</v>
      </c>
      <c r="L255" s="164">
        <v>6.2E-2</v>
      </c>
      <c r="M255" s="147">
        <v>9.52</v>
      </c>
      <c r="N255" s="147">
        <v>6.31</v>
      </c>
      <c r="O255" s="153">
        <v>1700</v>
      </c>
      <c r="P255" s="51" t="str">
        <f>IF($M255&lt;NORMA!$F$7,"NO CUMPLE","CUMPLE")</f>
        <v>CUMPLE</v>
      </c>
      <c r="Q255" s="51" t="str">
        <f>IF($E255&gt;NORMA!$F$8,"NO CUMPLE","CUMPLE")</f>
        <v>CUMPLE</v>
      </c>
      <c r="R255" s="51" t="str">
        <f>IF($F255&gt;NORMA!$F$9,"NO CUMPLE","CUMPLE")</f>
        <v>CUMPLE</v>
      </c>
      <c r="S255" s="51" t="str">
        <f>IF($K255&gt;NORMA!$F$10,"NO CUMPLE","CUMPLE")</f>
        <v>CUMPLE</v>
      </c>
      <c r="T255" s="51" t="str">
        <f>IF($J255&gt;NORMA!$F$11,"NO CUMPLE","CUMPLE")</f>
        <v>CUMPLE</v>
      </c>
      <c r="U255" s="51" t="str">
        <f>IF($G255&gt;NORMA!$F$12,"NO CUMPLE","CUMPLE")</f>
        <v>CUMPLE</v>
      </c>
      <c r="V255" s="51" t="str">
        <f>IF($H255&gt;SALITRE!$H$967,"NO CUMPLE","CUMPLE")</f>
        <v>CUMPLE</v>
      </c>
      <c r="W255" s="51" t="str">
        <f>IF($O255&gt;NORMA!$F$14,"NO CUMPLE","CUMPLE")</f>
        <v>CUMPLE</v>
      </c>
      <c r="X255" s="51" t="str">
        <f>IF(AND($N255&gt;=NORMA!$Q$4, $N255&lt;=NORMA!$R$4),"CUMPLE","NO CUMPLE")</f>
        <v>CUMPLE</v>
      </c>
      <c r="Y255" s="51" t="str">
        <f>IF($I255&gt;NORMA!$F$16,"NO CUMPLE","CUMPLE")</f>
        <v>CUMPLE</v>
      </c>
      <c r="Z255" s="51" t="str">
        <f>IF($M255&lt;NORMA!$E$23,"NO CUMPLE","CUMPLE")</f>
        <v>CUMPLE</v>
      </c>
      <c r="AA255" s="51" t="str">
        <f>IF($E255&gt;NORMA!$E$24,"NO CUMPLE","CUMPLE")</f>
        <v>NO CUMPLE</v>
      </c>
      <c r="AB255" s="51" t="str">
        <f>IF($F255&gt;NORMA!$F$25,"NO CUMPLE","CUMPLE")</f>
        <v>NO CUMPLE</v>
      </c>
      <c r="AC255" s="51" t="str">
        <f>IF($K255&gt;NORMA!$E$26,"NO CUMPLE","CUMPLE")</f>
        <v>CUMPLE</v>
      </c>
      <c r="AD255" s="51" t="str">
        <f>IF($J255&gt;NORMA!$E$27,"NO CUMPLE","CUMPLE")</f>
        <v>CUMPLE</v>
      </c>
      <c r="AE255" s="51" t="str">
        <f>IF($G255&gt;NORMA!$F$28,"NO CUMPLE","CUMPLE")</f>
        <v>NO CUMPLE</v>
      </c>
      <c r="AF255" s="51" t="str">
        <f>IF($H255&gt;NORMA!$E$29,"NO CUMPLE","CUMPLE")</f>
        <v>CUMPLE</v>
      </c>
      <c r="AG255" s="51" t="str">
        <f>IF($O255&gt;NORMA!$E$30,"NO CUMPLE","CUMPLE")</f>
        <v>CUMPLE</v>
      </c>
      <c r="AH255" s="51" t="str">
        <f>IF(AND($N255&gt;=NORMA!$R$18, $N255&lt;=NORMA!$S$18),"CUMPLE","NO CUMPLE")</f>
        <v>NO CUMPLE</v>
      </c>
      <c r="AI255" s="51" t="str">
        <f>IF($I255&gt;NORMA!$F$32,"NO CUMPLE","CUMPLE")</f>
        <v>CUMPLE</v>
      </c>
    </row>
    <row r="256" spans="1:35" ht="14.25" customHeight="1" x14ac:dyDescent="0.35">
      <c r="A256" s="146" t="s">
        <v>80</v>
      </c>
      <c r="B256" s="147" t="s">
        <v>79</v>
      </c>
      <c r="C256" s="148">
        <v>42026</v>
      </c>
      <c r="D256" s="149">
        <v>0.33333333333333331</v>
      </c>
      <c r="E256" s="147">
        <v>6</v>
      </c>
      <c r="F256" s="147">
        <v>19</v>
      </c>
      <c r="G256" s="147">
        <v>5</v>
      </c>
      <c r="H256" s="147">
        <v>6</v>
      </c>
      <c r="I256" s="147">
        <v>0.64</v>
      </c>
      <c r="J256" s="147">
        <v>0.3</v>
      </c>
      <c r="K256" s="155">
        <v>1.69</v>
      </c>
      <c r="L256" s="164">
        <v>1.4999999999999999E-2</v>
      </c>
      <c r="M256" s="147">
        <v>4.3099999999999996</v>
      </c>
      <c r="N256" s="147">
        <v>6.5</v>
      </c>
      <c r="O256" s="153">
        <v>15000</v>
      </c>
      <c r="P256" s="51" t="str">
        <f>IF($M256&lt;NORMA!$F$7,"NO CUMPLE","CUMPLE")</f>
        <v>CUMPLE</v>
      </c>
      <c r="Q256" s="51" t="str">
        <f>IF($E256&gt;NORMA!$F$8,"NO CUMPLE","CUMPLE")</f>
        <v>CUMPLE</v>
      </c>
      <c r="R256" s="51" t="str">
        <f>IF($F256&gt;NORMA!$F$9,"NO CUMPLE","CUMPLE")</f>
        <v>CUMPLE</v>
      </c>
      <c r="S256" s="51" t="str">
        <f>IF($K256&gt;NORMA!$F$10,"NO CUMPLE","CUMPLE")</f>
        <v>CUMPLE</v>
      </c>
      <c r="T256" s="51" t="str">
        <f>IF($J256&gt;NORMA!$F$11,"NO CUMPLE","CUMPLE")</f>
        <v>CUMPLE</v>
      </c>
      <c r="U256" s="51" t="str">
        <f>IF($G256&gt;NORMA!$F$12,"NO CUMPLE","CUMPLE")</f>
        <v>CUMPLE</v>
      </c>
      <c r="V256" s="51" t="str">
        <f>IF($H256&gt;SALITRE!$H$967,"NO CUMPLE","CUMPLE")</f>
        <v>CUMPLE</v>
      </c>
      <c r="W256" s="51" t="str">
        <f>IF($O256&gt;NORMA!$F$14,"NO CUMPLE","CUMPLE")</f>
        <v>CUMPLE</v>
      </c>
      <c r="X256" s="51" t="str">
        <f>IF(AND($N256&gt;=NORMA!$Q$4, $N256&lt;=NORMA!$R$4),"CUMPLE","NO CUMPLE")</f>
        <v>CUMPLE</v>
      </c>
      <c r="Y256" s="51" t="str">
        <f>IF($I256&gt;NORMA!$F$16,"NO CUMPLE","CUMPLE")</f>
        <v>CUMPLE</v>
      </c>
      <c r="Z256" s="51" t="str">
        <f>IF($M256&lt;NORMA!$E$23,"NO CUMPLE","CUMPLE")</f>
        <v>NO CUMPLE</v>
      </c>
      <c r="AA256" s="51" t="str">
        <f>IF($E256&gt;NORMA!$E$24,"NO CUMPLE","CUMPLE")</f>
        <v>NO CUMPLE</v>
      </c>
      <c r="AB256" s="51" t="str">
        <f>IF($F256&gt;NORMA!$F$25,"NO CUMPLE","CUMPLE")</f>
        <v>NO CUMPLE</v>
      </c>
      <c r="AC256" s="51" t="str">
        <f>IF($K256&gt;NORMA!$E$26,"NO CUMPLE","CUMPLE")</f>
        <v>NO CUMPLE</v>
      </c>
      <c r="AD256" s="51" t="str">
        <f>IF($J256&gt;NORMA!$E$27,"NO CUMPLE","CUMPLE")</f>
        <v>CUMPLE</v>
      </c>
      <c r="AE256" s="51" t="str">
        <f>IF($G256&gt;NORMA!$F$28,"NO CUMPLE","CUMPLE")</f>
        <v>CUMPLE</v>
      </c>
      <c r="AF256" s="51" t="str">
        <f>IF($H256&gt;NORMA!$E$29,"NO CUMPLE","CUMPLE")</f>
        <v>CUMPLE</v>
      </c>
      <c r="AG256" s="51" t="str">
        <f>IF($O256&gt;NORMA!$E$30,"NO CUMPLE","CUMPLE")</f>
        <v>NO CUMPLE</v>
      </c>
      <c r="AH256" s="51" t="str">
        <f>IF(AND($N256&gt;=NORMA!$R$18, $N256&lt;=NORMA!$S$18),"CUMPLE","NO CUMPLE")</f>
        <v>CUMPLE</v>
      </c>
      <c r="AI256" s="51" t="str">
        <f>IF($I256&gt;NORMA!$F$32,"NO CUMPLE","CUMPLE")</f>
        <v>CUMPLE</v>
      </c>
    </row>
    <row r="257" spans="1:35" ht="14.25" customHeight="1" x14ac:dyDescent="0.35">
      <c r="A257" s="146" t="s">
        <v>80</v>
      </c>
      <c r="B257" s="147" t="s">
        <v>79</v>
      </c>
      <c r="C257" s="148">
        <v>42042</v>
      </c>
      <c r="D257" s="149">
        <v>0.25</v>
      </c>
      <c r="E257" s="147">
        <v>10</v>
      </c>
      <c r="F257" s="147">
        <v>31</v>
      </c>
      <c r="G257" s="147">
        <v>47</v>
      </c>
      <c r="H257" s="147">
        <v>10</v>
      </c>
      <c r="I257" s="147">
        <v>0.28999999999999998</v>
      </c>
      <c r="J257" s="147">
        <v>0.38</v>
      </c>
      <c r="K257" s="155">
        <v>10.46</v>
      </c>
      <c r="L257" s="164">
        <v>2.5000000000000001E-2</v>
      </c>
      <c r="M257" s="147">
        <v>6.61</v>
      </c>
      <c r="N257" s="147">
        <v>7.18</v>
      </c>
      <c r="O257" s="153">
        <v>2000000</v>
      </c>
      <c r="P257" s="51" t="str">
        <f>IF($M257&lt;NORMA!$F$7,"NO CUMPLE","CUMPLE")</f>
        <v>CUMPLE</v>
      </c>
      <c r="Q257" s="51" t="str">
        <f>IF($E257&gt;NORMA!$F$8,"NO CUMPLE","CUMPLE")</f>
        <v>CUMPLE</v>
      </c>
      <c r="R257" s="51" t="str">
        <f>IF($F257&gt;NORMA!$F$9,"NO CUMPLE","CUMPLE")</f>
        <v>CUMPLE</v>
      </c>
      <c r="S257" s="51" t="str">
        <f>IF($K257&gt;NORMA!$F$10,"NO CUMPLE","CUMPLE")</f>
        <v>CUMPLE</v>
      </c>
      <c r="T257" s="51" t="str">
        <f>IF($J257&gt;NORMA!$F$11,"NO CUMPLE","CUMPLE")</f>
        <v>CUMPLE</v>
      </c>
      <c r="U257" s="51" t="str">
        <f>IF($G257&gt;NORMA!$F$12,"NO CUMPLE","CUMPLE")</f>
        <v>CUMPLE</v>
      </c>
      <c r="V257" s="51" t="str">
        <f>IF($H257&gt;SALITRE!$H$967,"NO CUMPLE","CUMPLE")</f>
        <v>CUMPLE</v>
      </c>
      <c r="W257" s="51" t="str">
        <f>IF($O257&gt;NORMA!$F$14,"NO CUMPLE","CUMPLE")</f>
        <v>NO CUMPLE</v>
      </c>
      <c r="X257" s="51" t="str">
        <f>IF(AND($N257&gt;=NORMA!$Q$4, $N257&lt;=NORMA!$R$4),"CUMPLE","NO CUMPLE")</f>
        <v>CUMPLE</v>
      </c>
      <c r="Y257" s="51" t="str">
        <f>IF($I257&gt;NORMA!$F$16,"NO CUMPLE","CUMPLE")</f>
        <v>CUMPLE</v>
      </c>
      <c r="Z257" s="51" t="str">
        <f>IF($M257&lt;NORMA!$E$23,"NO CUMPLE","CUMPLE")</f>
        <v>NO CUMPLE</v>
      </c>
      <c r="AA257" s="51" t="str">
        <f>IF($E257&gt;NORMA!$E$24,"NO CUMPLE","CUMPLE")</f>
        <v>NO CUMPLE</v>
      </c>
      <c r="AB257" s="51" t="str">
        <f>IF($F257&gt;NORMA!$F$25,"NO CUMPLE","CUMPLE")</f>
        <v>NO CUMPLE</v>
      </c>
      <c r="AC257" s="51" t="str">
        <f>IF($K257&gt;NORMA!$E$26,"NO CUMPLE","CUMPLE")</f>
        <v>NO CUMPLE</v>
      </c>
      <c r="AD257" s="51" t="str">
        <f>IF($J257&gt;NORMA!$E$27,"NO CUMPLE","CUMPLE")</f>
        <v>CUMPLE</v>
      </c>
      <c r="AE257" s="51" t="str">
        <f>IF($G257&gt;NORMA!$F$28,"NO CUMPLE","CUMPLE")</f>
        <v>NO CUMPLE</v>
      </c>
      <c r="AF257" s="51" t="str">
        <f>IF($H257&gt;NORMA!$E$29,"NO CUMPLE","CUMPLE")</f>
        <v>CUMPLE</v>
      </c>
      <c r="AG257" s="51" t="str">
        <f>IF($O257&gt;NORMA!$E$30,"NO CUMPLE","CUMPLE")</f>
        <v>NO CUMPLE</v>
      </c>
      <c r="AH257" s="51" t="str">
        <f>IF(AND($N257&gt;=NORMA!$R$18, $N257&lt;=NORMA!$S$18),"CUMPLE","NO CUMPLE")</f>
        <v>CUMPLE</v>
      </c>
      <c r="AI257" s="51" t="str">
        <f>IF($I257&gt;NORMA!$F$32,"NO CUMPLE","CUMPLE")</f>
        <v>CUMPLE</v>
      </c>
    </row>
    <row r="258" spans="1:35" ht="14.25" customHeight="1" x14ac:dyDescent="0.35">
      <c r="A258" s="146" t="s">
        <v>80</v>
      </c>
      <c r="B258" s="147" t="s">
        <v>79</v>
      </c>
      <c r="C258" s="148">
        <v>42045</v>
      </c>
      <c r="D258" s="149">
        <v>0.41666666666666669</v>
      </c>
      <c r="E258" s="147">
        <v>17</v>
      </c>
      <c r="F258" s="147">
        <v>48</v>
      </c>
      <c r="G258" s="147">
        <v>26</v>
      </c>
      <c r="H258" s="147">
        <v>10</v>
      </c>
      <c r="I258" s="147">
        <v>0.99</v>
      </c>
      <c r="J258" s="147">
        <v>1.19</v>
      </c>
      <c r="K258" s="155">
        <v>25.41</v>
      </c>
      <c r="L258" s="164">
        <v>1.9E-2</v>
      </c>
      <c r="M258" s="147">
        <v>3.84</v>
      </c>
      <c r="N258" s="147">
        <v>7.55</v>
      </c>
      <c r="O258" s="153">
        <v>7000000</v>
      </c>
      <c r="P258" s="51" t="str">
        <f>IF($M258&lt;NORMA!$F$7,"NO CUMPLE","CUMPLE")</f>
        <v>CUMPLE</v>
      </c>
      <c r="Q258" s="51" t="str">
        <f>IF($E258&gt;NORMA!$F$8,"NO CUMPLE","CUMPLE")</f>
        <v>CUMPLE</v>
      </c>
      <c r="R258" s="51" t="str">
        <f>IF($F258&gt;NORMA!$F$9,"NO CUMPLE","CUMPLE")</f>
        <v>CUMPLE</v>
      </c>
      <c r="S258" s="51" t="str">
        <f>IF($K258&gt;NORMA!$F$10,"NO CUMPLE","CUMPLE")</f>
        <v>NO CUMPLE</v>
      </c>
      <c r="T258" s="51" t="str">
        <f>IF($J258&gt;NORMA!$F$11,"NO CUMPLE","CUMPLE")</f>
        <v>CUMPLE</v>
      </c>
      <c r="U258" s="51" t="str">
        <f>IF($G258&gt;NORMA!$F$12,"NO CUMPLE","CUMPLE")</f>
        <v>CUMPLE</v>
      </c>
      <c r="V258" s="51" t="str">
        <f>IF($H258&gt;SALITRE!$H$967,"NO CUMPLE","CUMPLE")</f>
        <v>CUMPLE</v>
      </c>
      <c r="W258" s="51" t="str">
        <f>IF($O258&gt;NORMA!$F$14,"NO CUMPLE","CUMPLE")</f>
        <v>NO CUMPLE</v>
      </c>
      <c r="X258" s="51" t="str">
        <f>IF(AND($N258&gt;=NORMA!$Q$4, $N258&lt;=NORMA!$R$4),"CUMPLE","NO CUMPLE")</f>
        <v>CUMPLE</v>
      </c>
      <c r="Y258" s="51" t="str">
        <f>IF($I258&gt;NORMA!$F$16,"NO CUMPLE","CUMPLE")</f>
        <v>CUMPLE</v>
      </c>
      <c r="Z258" s="51" t="str">
        <f>IF($M258&lt;NORMA!$E$23,"NO CUMPLE","CUMPLE")</f>
        <v>NO CUMPLE</v>
      </c>
      <c r="AA258" s="51" t="str">
        <f>IF($E258&gt;NORMA!$E$24,"NO CUMPLE","CUMPLE")</f>
        <v>NO CUMPLE</v>
      </c>
      <c r="AB258" s="51" t="str">
        <f>IF($F258&gt;NORMA!$F$25,"NO CUMPLE","CUMPLE")</f>
        <v>NO CUMPLE</v>
      </c>
      <c r="AC258" s="51" t="str">
        <f>IF($K258&gt;NORMA!$E$26,"NO CUMPLE","CUMPLE")</f>
        <v>NO CUMPLE</v>
      </c>
      <c r="AD258" s="51" t="str">
        <f>IF($J258&gt;NORMA!$E$27,"NO CUMPLE","CUMPLE")</f>
        <v>NO CUMPLE</v>
      </c>
      <c r="AE258" s="51" t="str">
        <f>IF($G258&gt;NORMA!$F$28,"NO CUMPLE","CUMPLE")</f>
        <v>NO CUMPLE</v>
      </c>
      <c r="AF258" s="51" t="str">
        <f>IF($H258&gt;NORMA!$E$29,"NO CUMPLE","CUMPLE")</f>
        <v>CUMPLE</v>
      </c>
      <c r="AG258" s="51" t="str">
        <f>IF($O258&gt;NORMA!$E$30,"NO CUMPLE","CUMPLE")</f>
        <v>NO CUMPLE</v>
      </c>
      <c r="AH258" s="51" t="str">
        <f>IF(AND($N258&gt;=NORMA!$R$18, $N258&lt;=NORMA!$S$18),"CUMPLE","NO CUMPLE")</f>
        <v>CUMPLE</v>
      </c>
      <c r="AI258" s="51" t="str">
        <f>IF($I258&gt;NORMA!$F$32,"NO CUMPLE","CUMPLE")</f>
        <v>CUMPLE</v>
      </c>
    </row>
    <row r="259" spans="1:35" ht="14.25" customHeight="1" x14ac:dyDescent="0.35">
      <c r="A259" s="146" t="s">
        <v>80</v>
      </c>
      <c r="B259" s="147" t="s">
        <v>79</v>
      </c>
      <c r="C259" s="148">
        <v>42076</v>
      </c>
      <c r="D259" s="149">
        <v>0.58333333333333337</v>
      </c>
      <c r="E259" s="147">
        <v>160</v>
      </c>
      <c r="F259" s="147">
        <v>272</v>
      </c>
      <c r="G259" s="147">
        <v>390</v>
      </c>
      <c r="H259" s="147">
        <v>18</v>
      </c>
      <c r="I259" s="147">
        <v>2.98</v>
      </c>
      <c r="J259" s="147">
        <v>3.42</v>
      </c>
      <c r="K259" s="155">
        <v>43.51</v>
      </c>
      <c r="L259" s="164">
        <v>1.7999999999999999E-2</v>
      </c>
      <c r="M259" s="147">
        <v>0.9</v>
      </c>
      <c r="N259" s="147">
        <v>7.38</v>
      </c>
      <c r="O259" s="153">
        <v>38000000</v>
      </c>
      <c r="P259" s="51" t="str">
        <f>IF($M259&lt;NORMA!$F$7,"NO CUMPLE","CUMPLE")</f>
        <v>NO CUMPLE</v>
      </c>
      <c r="Q259" s="51" t="str">
        <f>IF($E259&gt;NORMA!$F$8,"NO CUMPLE","CUMPLE")</f>
        <v>NO CUMPLE</v>
      </c>
      <c r="R259" s="51" t="str">
        <f>IF($F259&gt;NORMA!$F$9,"NO CUMPLE","CUMPLE")</f>
        <v>NO CUMPLE</v>
      </c>
      <c r="S259" s="51" t="str">
        <f>IF($K259&gt;NORMA!$F$10,"NO CUMPLE","CUMPLE")</f>
        <v>NO CUMPLE</v>
      </c>
      <c r="T259" s="51" t="str">
        <f>IF($J259&gt;NORMA!$F$11,"NO CUMPLE","CUMPLE")</f>
        <v>CUMPLE</v>
      </c>
      <c r="U259" s="51" t="str">
        <f>IF($G259&gt;NORMA!$F$12,"NO CUMPLE","CUMPLE")</f>
        <v>NO CUMPLE</v>
      </c>
      <c r="V259" s="51" t="str">
        <f>IF($H259&gt;SALITRE!$H$967,"NO CUMPLE","CUMPLE")</f>
        <v>CUMPLE</v>
      </c>
      <c r="W259" s="51" t="str">
        <f>IF($O259&gt;NORMA!$F$14,"NO CUMPLE","CUMPLE")</f>
        <v>NO CUMPLE</v>
      </c>
      <c r="X259" s="51" t="str">
        <f>IF(AND($N259&gt;=NORMA!$Q$4, $N259&lt;=NORMA!$R$4),"CUMPLE","NO CUMPLE")</f>
        <v>CUMPLE</v>
      </c>
      <c r="Y259" s="51" t="str">
        <f>IF($I259&gt;NORMA!$F$16,"NO CUMPLE","CUMPLE")</f>
        <v>CUMPLE</v>
      </c>
      <c r="Z259" s="51" t="str">
        <f>IF($M259&lt;NORMA!$E$23,"NO CUMPLE","CUMPLE")</f>
        <v>NO CUMPLE</v>
      </c>
      <c r="AA259" s="51" t="str">
        <f>IF($E259&gt;NORMA!$E$24,"NO CUMPLE","CUMPLE")</f>
        <v>NO CUMPLE</v>
      </c>
      <c r="AB259" s="51" t="str">
        <f>IF($F259&gt;NORMA!$F$25,"NO CUMPLE","CUMPLE")</f>
        <v>NO CUMPLE</v>
      </c>
      <c r="AC259" s="51" t="str">
        <f>IF($K259&gt;NORMA!$E$26,"NO CUMPLE","CUMPLE")</f>
        <v>NO CUMPLE</v>
      </c>
      <c r="AD259" s="51" t="str">
        <f>IF($J259&gt;NORMA!$E$27,"NO CUMPLE","CUMPLE")</f>
        <v>NO CUMPLE</v>
      </c>
      <c r="AE259" s="51" t="str">
        <f>IF($G259&gt;NORMA!$F$28,"NO CUMPLE","CUMPLE")</f>
        <v>NO CUMPLE</v>
      </c>
      <c r="AF259" s="51" t="str">
        <f>IF($H259&gt;NORMA!$E$29,"NO CUMPLE","CUMPLE")</f>
        <v>NO CUMPLE</v>
      </c>
      <c r="AG259" s="51" t="str">
        <f>IF($O259&gt;NORMA!$E$30,"NO CUMPLE","CUMPLE")</f>
        <v>NO CUMPLE</v>
      </c>
      <c r="AH259" s="51" t="str">
        <f>IF(AND($N259&gt;=NORMA!$R$18, $N259&lt;=NORMA!$S$18),"CUMPLE","NO CUMPLE")</f>
        <v>CUMPLE</v>
      </c>
      <c r="AI259" s="51" t="str">
        <f>IF($I259&gt;NORMA!$F$32,"NO CUMPLE","CUMPLE")</f>
        <v>NO CUMPLE</v>
      </c>
    </row>
    <row r="260" spans="1:35" ht="14.25" customHeight="1" x14ac:dyDescent="0.35">
      <c r="A260" s="146" t="s">
        <v>80</v>
      </c>
      <c r="B260" s="147" t="s">
        <v>79</v>
      </c>
      <c r="C260" s="148">
        <v>42244</v>
      </c>
      <c r="D260" s="149">
        <v>0.33333333333333331</v>
      </c>
      <c r="E260" s="147">
        <v>10</v>
      </c>
      <c r="F260" s="147">
        <v>7</v>
      </c>
      <c r="G260" s="147">
        <v>7.7</v>
      </c>
      <c r="H260" s="147">
        <v>0.67</v>
      </c>
      <c r="I260" s="147">
        <v>0.05</v>
      </c>
      <c r="J260" s="147">
        <v>0.32</v>
      </c>
      <c r="K260" s="155">
        <v>2.6</v>
      </c>
      <c r="L260" s="164">
        <v>2E-3</v>
      </c>
      <c r="M260" s="147">
        <v>7.23</v>
      </c>
      <c r="N260" s="147">
        <v>7.2</v>
      </c>
      <c r="O260" s="153">
        <v>35000</v>
      </c>
      <c r="P260" s="51" t="str">
        <f>IF($M260&lt;NORMA!$F$7,"NO CUMPLE","CUMPLE")</f>
        <v>CUMPLE</v>
      </c>
      <c r="Q260" s="51" t="str">
        <f>IF($E260&gt;NORMA!$F$8,"NO CUMPLE","CUMPLE")</f>
        <v>CUMPLE</v>
      </c>
      <c r="R260" s="51" t="str">
        <f>IF($F260&gt;NORMA!$F$9,"NO CUMPLE","CUMPLE")</f>
        <v>CUMPLE</v>
      </c>
      <c r="S260" s="51" t="str">
        <f>IF($K260&gt;NORMA!$F$10,"NO CUMPLE","CUMPLE")</f>
        <v>CUMPLE</v>
      </c>
      <c r="T260" s="51" t="str">
        <f>IF($J260&gt;NORMA!$F$11,"NO CUMPLE","CUMPLE")</f>
        <v>CUMPLE</v>
      </c>
      <c r="U260" s="51" t="str">
        <f>IF($G260&gt;NORMA!$F$12,"NO CUMPLE","CUMPLE")</f>
        <v>CUMPLE</v>
      </c>
      <c r="V260" s="51" t="str">
        <f>IF($H260&gt;SALITRE!$H$967,"NO CUMPLE","CUMPLE")</f>
        <v>CUMPLE</v>
      </c>
      <c r="W260" s="51" t="str">
        <f>IF($O260&gt;NORMA!$F$14,"NO CUMPLE","CUMPLE")</f>
        <v>CUMPLE</v>
      </c>
      <c r="X260" s="51" t="str">
        <f>IF(AND($N260&gt;=NORMA!$Q$4, $N260&lt;=NORMA!$R$4),"CUMPLE","NO CUMPLE")</f>
        <v>CUMPLE</v>
      </c>
      <c r="Y260" s="51" t="str">
        <f>IF($I260&gt;NORMA!$F$16,"NO CUMPLE","CUMPLE")</f>
        <v>CUMPLE</v>
      </c>
      <c r="Z260" s="51" t="str">
        <f>IF($M260&lt;NORMA!$E$23,"NO CUMPLE","CUMPLE")</f>
        <v>CUMPLE</v>
      </c>
      <c r="AA260" s="51" t="str">
        <f>IF($E260&gt;NORMA!$E$24,"NO CUMPLE","CUMPLE")</f>
        <v>NO CUMPLE</v>
      </c>
      <c r="AB260" s="51" t="str">
        <f>IF($F260&gt;NORMA!$F$25,"NO CUMPLE","CUMPLE")</f>
        <v>CUMPLE</v>
      </c>
      <c r="AC260" s="51" t="str">
        <f>IF($K260&gt;NORMA!$E$26,"NO CUMPLE","CUMPLE")</f>
        <v>NO CUMPLE</v>
      </c>
      <c r="AD260" s="51" t="str">
        <f>IF($J260&gt;NORMA!$E$27,"NO CUMPLE","CUMPLE")</f>
        <v>CUMPLE</v>
      </c>
      <c r="AE260" s="51" t="str">
        <f>IF($G260&gt;NORMA!$F$28,"NO CUMPLE","CUMPLE")</f>
        <v>CUMPLE</v>
      </c>
      <c r="AF260" s="51" t="str">
        <f>IF($H260&gt;NORMA!$E$29,"NO CUMPLE","CUMPLE")</f>
        <v>CUMPLE</v>
      </c>
      <c r="AG260" s="51" t="str">
        <f>IF($O260&gt;NORMA!$E$30,"NO CUMPLE","CUMPLE")</f>
        <v>NO CUMPLE</v>
      </c>
      <c r="AH260" s="51" t="str">
        <f>IF(AND($N260&gt;=NORMA!$R$18, $N260&lt;=NORMA!$S$18),"CUMPLE","NO CUMPLE")</f>
        <v>CUMPLE</v>
      </c>
      <c r="AI260" s="51" t="str">
        <f>IF($I260&gt;NORMA!$F$32,"NO CUMPLE","CUMPLE")</f>
        <v>CUMPLE</v>
      </c>
    </row>
    <row r="261" spans="1:35" ht="14.25" customHeight="1" x14ac:dyDescent="0.35">
      <c r="A261" s="146" t="s">
        <v>78</v>
      </c>
      <c r="B261" s="147" t="s">
        <v>79</v>
      </c>
      <c r="C261" s="148">
        <v>42018</v>
      </c>
      <c r="D261" s="149">
        <v>0.5</v>
      </c>
      <c r="E261" s="147">
        <v>10</v>
      </c>
      <c r="F261" s="147">
        <v>194</v>
      </c>
      <c r="G261" s="147">
        <v>1433</v>
      </c>
      <c r="H261" s="147">
        <v>8</v>
      </c>
      <c r="I261" s="147">
        <v>7.0000000000000007E-2</v>
      </c>
      <c r="J261" s="147">
        <v>1.21</v>
      </c>
      <c r="K261" s="155">
        <v>1.6</v>
      </c>
      <c r="L261" s="164">
        <v>3.3000000000000002E-2</v>
      </c>
      <c r="M261" s="147">
        <v>0.22</v>
      </c>
      <c r="N261" s="147">
        <v>5.96</v>
      </c>
      <c r="O261" s="153">
        <v>70000</v>
      </c>
      <c r="P261" s="51" t="str">
        <f>IF($M261&lt;NORMA!$F$7,"NO CUMPLE","CUMPLE")</f>
        <v>NO CUMPLE</v>
      </c>
      <c r="Q261" s="51" t="str">
        <f>IF($E261&gt;NORMA!$F$8,"NO CUMPLE","CUMPLE")</f>
        <v>CUMPLE</v>
      </c>
      <c r="R261" s="51" t="str">
        <f>IF($F261&gt;NORMA!$F$9,"NO CUMPLE","CUMPLE")</f>
        <v>CUMPLE</v>
      </c>
      <c r="S261" s="51" t="str">
        <f>IF($K261&gt;NORMA!$F$10,"NO CUMPLE","CUMPLE")</f>
        <v>CUMPLE</v>
      </c>
      <c r="T261" s="51" t="str">
        <f>IF($J261&gt;NORMA!$F$11,"NO CUMPLE","CUMPLE")</f>
        <v>CUMPLE</v>
      </c>
      <c r="U261" s="51" t="str">
        <f>IF($G261&gt;NORMA!$F$12,"NO CUMPLE","CUMPLE")</f>
        <v>NO CUMPLE</v>
      </c>
      <c r="V261" s="51" t="str">
        <f>IF($H261&gt;SALITRE!$H$967,"NO CUMPLE","CUMPLE")</f>
        <v>CUMPLE</v>
      </c>
      <c r="W261" s="51" t="str">
        <f>IF($O261&gt;NORMA!$F$14,"NO CUMPLE","CUMPLE")</f>
        <v>CUMPLE</v>
      </c>
      <c r="X261" s="51" t="str">
        <f>IF(AND($N261&gt;=NORMA!$Q$4, $N261&lt;=NORMA!$R$4),"CUMPLE","NO CUMPLE")</f>
        <v>NO CUMPLE</v>
      </c>
      <c r="Y261" s="51" t="str">
        <f>IF($I261&gt;NORMA!$F$16,"NO CUMPLE","CUMPLE")</f>
        <v>CUMPLE</v>
      </c>
      <c r="Z261" s="51" t="str">
        <f>IF($M261&lt;NORMA!$E$23,"NO CUMPLE","CUMPLE")</f>
        <v>NO CUMPLE</v>
      </c>
      <c r="AA261" s="51" t="str">
        <f>IF($E261&gt;NORMA!$E$24,"NO CUMPLE","CUMPLE")</f>
        <v>NO CUMPLE</v>
      </c>
      <c r="AB261" s="51" t="str">
        <f>IF($F261&gt;NORMA!$F$25,"NO CUMPLE","CUMPLE")</f>
        <v>NO CUMPLE</v>
      </c>
      <c r="AC261" s="51" t="str">
        <f>IF($K261&gt;NORMA!$E$26,"NO CUMPLE","CUMPLE")</f>
        <v>NO CUMPLE</v>
      </c>
      <c r="AD261" s="51" t="str">
        <f>IF($J261&gt;NORMA!$E$27,"NO CUMPLE","CUMPLE")</f>
        <v>NO CUMPLE</v>
      </c>
      <c r="AE261" s="51" t="str">
        <f>IF($G261&gt;NORMA!$F$28,"NO CUMPLE","CUMPLE")</f>
        <v>NO CUMPLE</v>
      </c>
      <c r="AF261" s="51" t="str">
        <f>IF($H261&gt;NORMA!$E$29,"NO CUMPLE","CUMPLE")</f>
        <v>CUMPLE</v>
      </c>
      <c r="AG261" s="51" t="str">
        <f>IF($O261&gt;NORMA!$E$30,"NO CUMPLE","CUMPLE")</f>
        <v>NO CUMPLE</v>
      </c>
      <c r="AH261" s="51" t="str">
        <f>IF(AND($N261&gt;=NORMA!$R$18, $N261&lt;=NORMA!$S$18),"CUMPLE","NO CUMPLE")</f>
        <v>NO CUMPLE</v>
      </c>
      <c r="AI261" s="51" t="str">
        <f>IF($I261&gt;NORMA!$F$32,"NO CUMPLE","CUMPLE")</f>
        <v>CUMPLE</v>
      </c>
    </row>
    <row r="262" spans="1:35" ht="14.25" customHeight="1" x14ac:dyDescent="0.35">
      <c r="A262" s="146" t="s">
        <v>78</v>
      </c>
      <c r="B262" s="147" t="s">
        <v>79</v>
      </c>
      <c r="C262" s="148">
        <v>42032</v>
      </c>
      <c r="D262" s="149">
        <v>0.41666666666666669</v>
      </c>
      <c r="E262" s="147">
        <v>2</v>
      </c>
      <c r="F262" s="147">
        <v>16</v>
      </c>
      <c r="G262" s="147">
        <v>12</v>
      </c>
      <c r="H262" s="147">
        <v>10</v>
      </c>
      <c r="I262" s="147">
        <v>0.86</v>
      </c>
      <c r="J262" s="147">
        <v>0.82</v>
      </c>
      <c r="K262" s="155">
        <v>5.34</v>
      </c>
      <c r="L262" s="164">
        <v>4.2000000000000003E-2</v>
      </c>
      <c r="M262" s="147">
        <v>4.72</v>
      </c>
      <c r="N262" s="147">
        <v>7.17</v>
      </c>
      <c r="O262" s="153">
        <v>10000</v>
      </c>
      <c r="P262" s="51" t="str">
        <f>IF($M262&lt;NORMA!$F$7,"NO CUMPLE","CUMPLE")</f>
        <v>CUMPLE</v>
      </c>
      <c r="Q262" s="51" t="str">
        <f>IF($E262&gt;NORMA!$F$8,"NO CUMPLE","CUMPLE")</f>
        <v>CUMPLE</v>
      </c>
      <c r="R262" s="51" t="str">
        <f>IF($F262&gt;NORMA!$F$9,"NO CUMPLE","CUMPLE")</f>
        <v>CUMPLE</v>
      </c>
      <c r="S262" s="51" t="str">
        <f>IF($K262&gt;NORMA!$F$10,"NO CUMPLE","CUMPLE")</f>
        <v>CUMPLE</v>
      </c>
      <c r="T262" s="51" t="str">
        <f>IF($J262&gt;NORMA!$F$11,"NO CUMPLE","CUMPLE")</f>
        <v>CUMPLE</v>
      </c>
      <c r="U262" s="51" t="str">
        <f>IF($G262&gt;NORMA!$F$12,"NO CUMPLE","CUMPLE")</f>
        <v>CUMPLE</v>
      </c>
      <c r="V262" s="51" t="str">
        <f>IF($H262&gt;SALITRE!$H$967,"NO CUMPLE","CUMPLE")</f>
        <v>CUMPLE</v>
      </c>
      <c r="W262" s="51" t="str">
        <f>IF($O262&gt;NORMA!$F$14,"NO CUMPLE","CUMPLE")</f>
        <v>CUMPLE</v>
      </c>
      <c r="X262" s="51" t="str">
        <f>IF(AND($N262&gt;=NORMA!$Q$4, $N262&lt;=NORMA!$R$4),"CUMPLE","NO CUMPLE")</f>
        <v>CUMPLE</v>
      </c>
      <c r="Y262" s="51" t="str">
        <f>IF($I262&gt;NORMA!$F$16,"NO CUMPLE","CUMPLE")</f>
        <v>CUMPLE</v>
      </c>
      <c r="Z262" s="51" t="str">
        <f>IF($M262&lt;NORMA!$E$23,"NO CUMPLE","CUMPLE")</f>
        <v>NO CUMPLE</v>
      </c>
      <c r="AA262" s="51" t="str">
        <f>IF($E262&gt;NORMA!$E$24,"NO CUMPLE","CUMPLE")</f>
        <v>CUMPLE</v>
      </c>
      <c r="AB262" s="51" t="str">
        <f>IF($F262&gt;NORMA!$F$25,"NO CUMPLE","CUMPLE")</f>
        <v>NO CUMPLE</v>
      </c>
      <c r="AC262" s="51" t="str">
        <f>IF($K262&gt;NORMA!$E$26,"NO CUMPLE","CUMPLE")</f>
        <v>NO CUMPLE</v>
      </c>
      <c r="AD262" s="51" t="str">
        <f>IF($J262&gt;NORMA!$E$27,"NO CUMPLE","CUMPLE")</f>
        <v>NO CUMPLE</v>
      </c>
      <c r="AE262" s="51" t="str">
        <f>IF($G262&gt;NORMA!$F$28,"NO CUMPLE","CUMPLE")</f>
        <v>CUMPLE</v>
      </c>
      <c r="AF262" s="51" t="str">
        <f>IF($H262&gt;NORMA!$E$29,"NO CUMPLE","CUMPLE")</f>
        <v>CUMPLE</v>
      </c>
      <c r="AG262" s="51" t="str">
        <f>IF($O262&gt;NORMA!$E$30,"NO CUMPLE","CUMPLE")</f>
        <v>CUMPLE</v>
      </c>
      <c r="AH262" s="51" t="str">
        <f>IF(AND($N262&gt;=NORMA!$R$18, $N262&lt;=NORMA!$S$18),"CUMPLE","NO CUMPLE")</f>
        <v>CUMPLE</v>
      </c>
      <c r="AI262" s="51" t="str">
        <f>IF($I262&gt;NORMA!$F$32,"NO CUMPLE","CUMPLE")</f>
        <v>CUMPLE</v>
      </c>
    </row>
    <row r="263" spans="1:35" ht="14.25" customHeight="1" x14ac:dyDescent="0.35">
      <c r="A263" s="146" t="s">
        <v>78</v>
      </c>
      <c r="B263" s="147" t="s">
        <v>79</v>
      </c>
      <c r="C263" s="148">
        <v>42037</v>
      </c>
      <c r="D263" s="149">
        <v>0.58333333333333337</v>
      </c>
      <c r="E263" s="147">
        <v>51</v>
      </c>
      <c r="F263" s="147">
        <v>77</v>
      </c>
      <c r="G263" s="147">
        <v>28</v>
      </c>
      <c r="H263" s="147">
        <v>12</v>
      </c>
      <c r="I263" s="147">
        <v>2.69</v>
      </c>
      <c r="J263" s="147">
        <v>2.63</v>
      </c>
      <c r="K263" s="155">
        <v>36.21</v>
      </c>
      <c r="L263" s="164">
        <v>2.5999999999999999E-2</v>
      </c>
      <c r="M263" s="147">
        <v>5.1100000000000003</v>
      </c>
      <c r="N263" s="147">
        <v>7.7</v>
      </c>
      <c r="O263" s="153">
        <v>17000000</v>
      </c>
      <c r="P263" s="51" t="str">
        <f>IF($M263&lt;NORMA!$F$7,"NO CUMPLE","CUMPLE")</f>
        <v>CUMPLE</v>
      </c>
      <c r="Q263" s="51" t="str">
        <f>IF($E263&gt;NORMA!$F$8,"NO CUMPLE","CUMPLE")</f>
        <v>CUMPLE</v>
      </c>
      <c r="R263" s="51" t="str">
        <f>IF($F263&gt;NORMA!$F$9,"NO CUMPLE","CUMPLE")</f>
        <v>CUMPLE</v>
      </c>
      <c r="S263" s="51" t="str">
        <f>IF($K263&gt;NORMA!$F$10,"NO CUMPLE","CUMPLE")</f>
        <v>NO CUMPLE</v>
      </c>
      <c r="T263" s="51" t="str">
        <f>IF($J263&gt;NORMA!$F$11,"NO CUMPLE","CUMPLE")</f>
        <v>CUMPLE</v>
      </c>
      <c r="U263" s="51" t="str">
        <f>IF($G263&gt;NORMA!$F$12,"NO CUMPLE","CUMPLE")</f>
        <v>CUMPLE</v>
      </c>
      <c r="V263" s="51" t="str">
        <f>IF($H263&gt;SALITRE!$H$967,"NO CUMPLE","CUMPLE")</f>
        <v>CUMPLE</v>
      </c>
      <c r="W263" s="51" t="str">
        <f>IF($O263&gt;NORMA!$F$14,"NO CUMPLE","CUMPLE")</f>
        <v>NO CUMPLE</v>
      </c>
      <c r="X263" s="51" t="str">
        <f>IF(AND($N263&gt;=NORMA!$Q$4, $N263&lt;=NORMA!$R$4),"CUMPLE","NO CUMPLE")</f>
        <v>CUMPLE</v>
      </c>
      <c r="Y263" s="51" t="str">
        <f>IF($I263&gt;NORMA!$F$16,"NO CUMPLE","CUMPLE")</f>
        <v>CUMPLE</v>
      </c>
      <c r="Z263" s="51" t="str">
        <f>IF($M263&lt;NORMA!$E$23,"NO CUMPLE","CUMPLE")</f>
        <v>NO CUMPLE</v>
      </c>
      <c r="AA263" s="51" t="str">
        <f>IF($E263&gt;NORMA!$E$24,"NO CUMPLE","CUMPLE")</f>
        <v>NO CUMPLE</v>
      </c>
      <c r="AB263" s="51" t="str">
        <f>IF($F263&gt;NORMA!$F$25,"NO CUMPLE","CUMPLE")</f>
        <v>NO CUMPLE</v>
      </c>
      <c r="AC263" s="51" t="str">
        <f>IF($K263&gt;NORMA!$E$26,"NO CUMPLE","CUMPLE")</f>
        <v>NO CUMPLE</v>
      </c>
      <c r="AD263" s="51" t="str">
        <f>IF($J263&gt;NORMA!$E$27,"NO CUMPLE","CUMPLE")</f>
        <v>NO CUMPLE</v>
      </c>
      <c r="AE263" s="51" t="str">
        <f>IF($G263&gt;NORMA!$F$28,"NO CUMPLE","CUMPLE")</f>
        <v>NO CUMPLE</v>
      </c>
      <c r="AF263" s="51" t="str">
        <f>IF($H263&gt;NORMA!$E$29,"NO CUMPLE","CUMPLE")</f>
        <v>NO CUMPLE</v>
      </c>
      <c r="AG263" s="51" t="str">
        <f>IF($O263&gt;NORMA!$E$30,"NO CUMPLE","CUMPLE")</f>
        <v>NO CUMPLE</v>
      </c>
      <c r="AH263" s="51" t="str">
        <f>IF(AND($N263&gt;=NORMA!$R$18, $N263&lt;=NORMA!$S$18),"CUMPLE","NO CUMPLE")</f>
        <v>CUMPLE</v>
      </c>
      <c r="AI263" s="51" t="str">
        <f>IF($I263&gt;NORMA!$F$32,"NO CUMPLE","CUMPLE")</f>
        <v>NO CUMPLE</v>
      </c>
    </row>
    <row r="264" spans="1:35" ht="14.25" customHeight="1" x14ac:dyDescent="0.35">
      <c r="A264" s="146" t="s">
        <v>78</v>
      </c>
      <c r="B264" s="147" t="s">
        <v>79</v>
      </c>
      <c r="C264" s="148">
        <v>42045</v>
      </c>
      <c r="D264" s="149">
        <v>0.66666666666666663</v>
      </c>
      <c r="E264" s="147">
        <v>238</v>
      </c>
      <c r="F264" s="147">
        <v>361</v>
      </c>
      <c r="G264" s="147">
        <v>710</v>
      </c>
      <c r="H264" s="147">
        <v>12</v>
      </c>
      <c r="I264" s="147">
        <v>2.88</v>
      </c>
      <c r="J264" s="147">
        <v>0.28000000000000003</v>
      </c>
      <c r="K264" s="155">
        <v>17.2</v>
      </c>
      <c r="L264" s="164">
        <v>0.20300000000000001</v>
      </c>
      <c r="M264" s="147">
        <v>4.34</v>
      </c>
      <c r="N264" s="147">
        <v>7.35</v>
      </c>
      <c r="O264" s="153">
        <v>580000</v>
      </c>
      <c r="P264" s="51" t="str">
        <f>IF($M264&lt;NORMA!$F$7,"NO CUMPLE","CUMPLE")</f>
        <v>CUMPLE</v>
      </c>
      <c r="Q264" s="51" t="str">
        <f>IF($E264&gt;NORMA!$F$8,"NO CUMPLE","CUMPLE")</f>
        <v>NO CUMPLE</v>
      </c>
      <c r="R264" s="51" t="str">
        <f>IF($F264&gt;NORMA!$F$9,"NO CUMPLE","CUMPLE")</f>
        <v>NO CUMPLE</v>
      </c>
      <c r="S264" s="51" t="str">
        <f>IF($K264&gt;NORMA!$F$10,"NO CUMPLE","CUMPLE")</f>
        <v>CUMPLE</v>
      </c>
      <c r="T264" s="51" t="str">
        <f>IF($J264&gt;NORMA!$F$11,"NO CUMPLE","CUMPLE")</f>
        <v>CUMPLE</v>
      </c>
      <c r="U264" s="51" t="str">
        <f>IF($G264&gt;NORMA!$F$12,"NO CUMPLE","CUMPLE")</f>
        <v>NO CUMPLE</v>
      </c>
      <c r="V264" s="51" t="str">
        <f>IF($H264&gt;SALITRE!$H$967,"NO CUMPLE","CUMPLE")</f>
        <v>CUMPLE</v>
      </c>
      <c r="W264" s="51" t="str">
        <f>IF($O264&gt;NORMA!$F$14,"NO CUMPLE","CUMPLE")</f>
        <v>CUMPLE</v>
      </c>
      <c r="X264" s="51" t="str">
        <f>IF(AND($N264&gt;=NORMA!$Q$4, $N264&lt;=NORMA!$R$4),"CUMPLE","NO CUMPLE")</f>
        <v>CUMPLE</v>
      </c>
      <c r="Y264" s="51" t="str">
        <f>IF($I264&gt;NORMA!$F$16,"NO CUMPLE","CUMPLE")</f>
        <v>CUMPLE</v>
      </c>
      <c r="Z264" s="51" t="str">
        <f>IF($M264&lt;NORMA!$E$23,"NO CUMPLE","CUMPLE")</f>
        <v>NO CUMPLE</v>
      </c>
      <c r="AA264" s="51" t="str">
        <f>IF($E264&gt;NORMA!$E$24,"NO CUMPLE","CUMPLE")</f>
        <v>NO CUMPLE</v>
      </c>
      <c r="AB264" s="51" t="str">
        <f>IF($F264&gt;NORMA!$F$25,"NO CUMPLE","CUMPLE")</f>
        <v>NO CUMPLE</v>
      </c>
      <c r="AC264" s="51" t="str">
        <f>IF($K264&gt;NORMA!$E$26,"NO CUMPLE","CUMPLE")</f>
        <v>NO CUMPLE</v>
      </c>
      <c r="AD264" s="51" t="str">
        <f>IF($J264&gt;NORMA!$E$27,"NO CUMPLE","CUMPLE")</f>
        <v>CUMPLE</v>
      </c>
      <c r="AE264" s="51" t="str">
        <f>IF($G264&gt;NORMA!$F$28,"NO CUMPLE","CUMPLE")</f>
        <v>NO CUMPLE</v>
      </c>
      <c r="AF264" s="51" t="str">
        <f>IF($H264&gt;NORMA!$E$29,"NO CUMPLE","CUMPLE")</f>
        <v>NO CUMPLE</v>
      </c>
      <c r="AG264" s="51" t="str">
        <f>IF($O264&gt;NORMA!$E$30,"NO CUMPLE","CUMPLE")</f>
        <v>NO CUMPLE</v>
      </c>
      <c r="AH264" s="51" t="str">
        <f>IF(AND($N264&gt;=NORMA!$R$18, $N264&lt;=NORMA!$S$18),"CUMPLE","NO CUMPLE")</f>
        <v>CUMPLE</v>
      </c>
      <c r="AI264" s="51" t="str">
        <f>IF($I264&gt;NORMA!$F$32,"NO CUMPLE","CUMPLE")</f>
        <v>NO CUMPLE</v>
      </c>
    </row>
    <row r="265" spans="1:35" ht="14.25" customHeight="1" x14ac:dyDescent="0.35">
      <c r="A265" s="146" t="s">
        <v>78</v>
      </c>
      <c r="B265" s="147" t="s">
        <v>79</v>
      </c>
      <c r="C265" s="148">
        <v>42069</v>
      </c>
      <c r="D265" s="149">
        <v>0.33333333333333331</v>
      </c>
      <c r="E265" s="147">
        <v>4</v>
      </c>
      <c r="F265" s="147">
        <v>16</v>
      </c>
      <c r="G265" s="147">
        <v>30</v>
      </c>
      <c r="H265" s="147">
        <v>10</v>
      </c>
      <c r="I265" s="147">
        <v>0.27</v>
      </c>
      <c r="J265" s="147">
        <v>0.34</v>
      </c>
      <c r="K265" s="155">
        <v>1.88</v>
      </c>
      <c r="L265" s="164">
        <v>3.7999999999999999E-2</v>
      </c>
      <c r="M265" s="147">
        <v>7.81</v>
      </c>
      <c r="N265" s="147">
        <v>6.77</v>
      </c>
      <c r="O265" s="153">
        <v>2000</v>
      </c>
      <c r="P265" s="51" t="str">
        <f>IF($M265&lt;NORMA!$F$7,"NO CUMPLE","CUMPLE")</f>
        <v>CUMPLE</v>
      </c>
      <c r="Q265" s="51" t="str">
        <f>IF($E265&gt;NORMA!$F$8,"NO CUMPLE","CUMPLE")</f>
        <v>CUMPLE</v>
      </c>
      <c r="R265" s="51" t="str">
        <f>IF($F265&gt;NORMA!$F$9,"NO CUMPLE","CUMPLE")</f>
        <v>CUMPLE</v>
      </c>
      <c r="S265" s="51" t="str">
        <f>IF($K265&gt;NORMA!$F$10,"NO CUMPLE","CUMPLE")</f>
        <v>CUMPLE</v>
      </c>
      <c r="T265" s="51" t="str">
        <f>IF($J265&gt;NORMA!$F$11,"NO CUMPLE","CUMPLE")</f>
        <v>CUMPLE</v>
      </c>
      <c r="U265" s="51" t="str">
        <f>IF($G265&gt;NORMA!$F$12,"NO CUMPLE","CUMPLE")</f>
        <v>CUMPLE</v>
      </c>
      <c r="V265" s="51" t="str">
        <f>IF($H265&gt;SALITRE!$H$967,"NO CUMPLE","CUMPLE")</f>
        <v>CUMPLE</v>
      </c>
      <c r="W265" s="51" t="str">
        <f>IF($O265&gt;NORMA!$F$14,"NO CUMPLE","CUMPLE")</f>
        <v>CUMPLE</v>
      </c>
      <c r="X265" s="51" t="str">
        <f>IF(AND($N265&gt;=NORMA!$Q$4, $N265&lt;=NORMA!$R$4),"CUMPLE","NO CUMPLE")</f>
        <v>CUMPLE</v>
      </c>
      <c r="Y265" s="51" t="str">
        <f>IF($I265&gt;NORMA!$F$16,"NO CUMPLE","CUMPLE")</f>
        <v>CUMPLE</v>
      </c>
      <c r="Z265" s="51" t="str">
        <f>IF($M265&lt;NORMA!$E$23,"NO CUMPLE","CUMPLE")</f>
        <v>CUMPLE</v>
      </c>
      <c r="AA265" s="51" t="str">
        <f>IF($E265&gt;NORMA!$E$24,"NO CUMPLE","CUMPLE")</f>
        <v>NO CUMPLE</v>
      </c>
      <c r="AB265" s="51" t="str">
        <f>IF($F265&gt;NORMA!$F$25,"NO CUMPLE","CUMPLE")</f>
        <v>NO CUMPLE</v>
      </c>
      <c r="AC265" s="51" t="str">
        <f>IF($K265&gt;NORMA!$E$26,"NO CUMPLE","CUMPLE")</f>
        <v>NO CUMPLE</v>
      </c>
      <c r="AD265" s="51" t="str">
        <f>IF($J265&gt;NORMA!$E$27,"NO CUMPLE","CUMPLE")</f>
        <v>CUMPLE</v>
      </c>
      <c r="AE265" s="51" t="str">
        <f>IF($G265&gt;NORMA!$F$28,"NO CUMPLE","CUMPLE")</f>
        <v>NO CUMPLE</v>
      </c>
      <c r="AF265" s="51" t="str">
        <f>IF($H265&gt;NORMA!$E$29,"NO CUMPLE","CUMPLE")</f>
        <v>CUMPLE</v>
      </c>
      <c r="AG265" s="51" t="str">
        <f>IF($O265&gt;NORMA!$E$30,"NO CUMPLE","CUMPLE")</f>
        <v>CUMPLE</v>
      </c>
      <c r="AH265" s="51" t="str">
        <f>IF(AND($N265&gt;=NORMA!$R$18, $N265&lt;=NORMA!$S$18),"CUMPLE","NO CUMPLE")</f>
        <v>CUMPLE</v>
      </c>
      <c r="AI265" s="51" t="str">
        <f>IF($I265&gt;NORMA!$F$32,"NO CUMPLE","CUMPLE")</f>
        <v>CUMPLE</v>
      </c>
    </row>
    <row r="266" spans="1:35" ht="14.25" customHeight="1" x14ac:dyDescent="0.35">
      <c r="A266" s="146" t="s">
        <v>78</v>
      </c>
      <c r="B266" s="147" t="s">
        <v>79</v>
      </c>
      <c r="C266" s="148">
        <v>42091</v>
      </c>
      <c r="D266" s="149">
        <v>0.25</v>
      </c>
      <c r="E266" s="147">
        <v>2</v>
      </c>
      <c r="F266" s="147">
        <v>6</v>
      </c>
      <c r="G266" s="147">
        <v>10</v>
      </c>
      <c r="H266" s="147">
        <v>6</v>
      </c>
      <c r="I266" s="147">
        <v>0.18</v>
      </c>
      <c r="J266" s="147">
        <v>0.05</v>
      </c>
      <c r="K266" s="155">
        <v>1.32</v>
      </c>
      <c r="L266" s="164">
        <v>3.4000000000000002E-2</v>
      </c>
      <c r="M266" s="147">
        <v>7.43</v>
      </c>
      <c r="N266" s="147">
        <v>6.25</v>
      </c>
      <c r="O266" s="153">
        <v>12000</v>
      </c>
      <c r="P266" s="51" t="str">
        <f>IF($M266&lt;NORMA!$F$7,"NO CUMPLE","CUMPLE")</f>
        <v>CUMPLE</v>
      </c>
      <c r="Q266" s="51" t="str">
        <f>IF($E266&gt;NORMA!$F$8,"NO CUMPLE","CUMPLE")</f>
        <v>CUMPLE</v>
      </c>
      <c r="R266" s="51" t="str">
        <f>IF($F266&gt;NORMA!$F$9,"NO CUMPLE","CUMPLE")</f>
        <v>CUMPLE</v>
      </c>
      <c r="S266" s="51" t="str">
        <f>IF($K266&gt;NORMA!$F$10,"NO CUMPLE","CUMPLE")</f>
        <v>CUMPLE</v>
      </c>
      <c r="T266" s="51" t="str">
        <f>IF($J266&gt;NORMA!$F$11,"NO CUMPLE","CUMPLE")</f>
        <v>CUMPLE</v>
      </c>
      <c r="U266" s="51" t="str">
        <f>IF($G266&gt;NORMA!$F$12,"NO CUMPLE","CUMPLE")</f>
        <v>CUMPLE</v>
      </c>
      <c r="V266" s="51" t="str">
        <f>IF($H266&gt;SALITRE!$H$967,"NO CUMPLE","CUMPLE")</f>
        <v>CUMPLE</v>
      </c>
      <c r="W266" s="51" t="str">
        <f>IF($O266&gt;NORMA!$F$14,"NO CUMPLE","CUMPLE")</f>
        <v>CUMPLE</v>
      </c>
      <c r="X266" s="51" t="str">
        <f>IF(AND($N266&gt;=NORMA!$Q$4, $N266&lt;=NORMA!$R$4),"CUMPLE","NO CUMPLE")</f>
        <v>CUMPLE</v>
      </c>
      <c r="Y266" s="51" t="str">
        <f>IF($I266&gt;NORMA!$F$16,"NO CUMPLE","CUMPLE")</f>
        <v>CUMPLE</v>
      </c>
      <c r="Z266" s="51" t="str">
        <f>IF($M266&lt;NORMA!$E$23,"NO CUMPLE","CUMPLE")</f>
        <v>CUMPLE</v>
      </c>
      <c r="AA266" s="51" t="str">
        <f>IF($E266&gt;NORMA!$E$24,"NO CUMPLE","CUMPLE")</f>
        <v>CUMPLE</v>
      </c>
      <c r="AB266" s="51" t="str">
        <f>IF($F266&gt;NORMA!$F$25,"NO CUMPLE","CUMPLE")</f>
        <v>CUMPLE</v>
      </c>
      <c r="AC266" s="51" t="str">
        <f>IF($K266&gt;NORMA!$E$26,"NO CUMPLE","CUMPLE")</f>
        <v>CUMPLE</v>
      </c>
      <c r="AD266" s="51" t="str">
        <f>IF($J266&gt;NORMA!$E$27,"NO CUMPLE","CUMPLE")</f>
        <v>CUMPLE</v>
      </c>
      <c r="AE266" s="51" t="str">
        <f>IF($G266&gt;NORMA!$F$28,"NO CUMPLE","CUMPLE")</f>
        <v>CUMPLE</v>
      </c>
      <c r="AF266" s="51" t="str">
        <f>IF($H266&gt;NORMA!$E$29,"NO CUMPLE","CUMPLE")</f>
        <v>CUMPLE</v>
      </c>
      <c r="AG266" s="51" t="str">
        <f>IF($O266&gt;NORMA!$E$30,"NO CUMPLE","CUMPLE")</f>
        <v>NO CUMPLE</v>
      </c>
      <c r="AH266" s="51" t="str">
        <f>IF(AND($N266&gt;=NORMA!$R$18, $N266&lt;=NORMA!$S$18),"CUMPLE","NO CUMPLE")</f>
        <v>NO CUMPLE</v>
      </c>
      <c r="AI266" s="51" t="str">
        <f>IF($I266&gt;NORMA!$F$32,"NO CUMPLE","CUMPLE")</f>
        <v>CUMPLE</v>
      </c>
    </row>
    <row r="267" spans="1:35" ht="14.25" customHeight="1" x14ac:dyDescent="0.35">
      <c r="A267" s="146" t="s">
        <v>78</v>
      </c>
      <c r="B267" s="147" t="s">
        <v>79</v>
      </c>
      <c r="C267" s="148">
        <v>42248</v>
      </c>
      <c r="D267" s="149">
        <v>0.4201388888888889</v>
      </c>
      <c r="E267" s="147">
        <v>16</v>
      </c>
      <c r="F267" s="147">
        <v>7</v>
      </c>
      <c r="G267" s="147">
        <v>19</v>
      </c>
      <c r="H267" s="147">
        <v>0.67</v>
      </c>
      <c r="I267" s="147">
        <v>0.05</v>
      </c>
      <c r="J267" s="147">
        <v>0.222</v>
      </c>
      <c r="K267" s="155">
        <v>2.85</v>
      </c>
      <c r="L267" s="164">
        <v>8.0000000000000002E-3</v>
      </c>
      <c r="M267" s="147">
        <v>6.97</v>
      </c>
      <c r="N267" s="147">
        <v>8.24</v>
      </c>
      <c r="O267" s="153">
        <v>84000</v>
      </c>
      <c r="P267" s="51" t="str">
        <f>IF($M267&lt;NORMA!$F$7,"NO CUMPLE","CUMPLE")</f>
        <v>CUMPLE</v>
      </c>
      <c r="Q267" s="51" t="str">
        <f>IF($E267&gt;NORMA!$F$8,"NO CUMPLE","CUMPLE")</f>
        <v>CUMPLE</v>
      </c>
      <c r="R267" s="51" t="str">
        <f>IF($F267&gt;NORMA!$F$9,"NO CUMPLE","CUMPLE")</f>
        <v>CUMPLE</v>
      </c>
      <c r="S267" s="51" t="str">
        <f>IF($K267&gt;NORMA!$F$10,"NO CUMPLE","CUMPLE")</f>
        <v>CUMPLE</v>
      </c>
      <c r="T267" s="51" t="str">
        <f>IF($J267&gt;NORMA!$F$11,"NO CUMPLE","CUMPLE")</f>
        <v>CUMPLE</v>
      </c>
      <c r="U267" s="51" t="str">
        <f>IF($G267&gt;NORMA!$F$12,"NO CUMPLE","CUMPLE")</f>
        <v>CUMPLE</v>
      </c>
      <c r="V267" s="51" t="str">
        <f>IF($H267&gt;SALITRE!$H$967,"NO CUMPLE","CUMPLE")</f>
        <v>CUMPLE</v>
      </c>
      <c r="W267" s="51" t="str">
        <f>IF($O267&gt;NORMA!$F$14,"NO CUMPLE","CUMPLE")</f>
        <v>CUMPLE</v>
      </c>
      <c r="X267" s="51" t="str">
        <f>IF(AND($N267&gt;=NORMA!$Q$4, $N267&lt;=NORMA!$R$4),"CUMPLE","NO CUMPLE")</f>
        <v>CUMPLE</v>
      </c>
      <c r="Y267" s="51" t="str">
        <f>IF($I267&gt;NORMA!$F$16,"NO CUMPLE","CUMPLE")</f>
        <v>CUMPLE</v>
      </c>
      <c r="Z267" s="51" t="str">
        <f>IF($M267&lt;NORMA!$E$23,"NO CUMPLE","CUMPLE")</f>
        <v>NO CUMPLE</v>
      </c>
      <c r="AA267" s="51" t="str">
        <f>IF($E267&gt;NORMA!$E$24,"NO CUMPLE","CUMPLE")</f>
        <v>NO CUMPLE</v>
      </c>
      <c r="AB267" s="51" t="str">
        <f>IF($F267&gt;NORMA!$F$25,"NO CUMPLE","CUMPLE")</f>
        <v>CUMPLE</v>
      </c>
      <c r="AC267" s="51" t="str">
        <f>IF($K267&gt;NORMA!$E$26,"NO CUMPLE","CUMPLE")</f>
        <v>NO CUMPLE</v>
      </c>
      <c r="AD267" s="51" t="str">
        <f>IF($J267&gt;NORMA!$E$27,"NO CUMPLE","CUMPLE")</f>
        <v>CUMPLE</v>
      </c>
      <c r="AE267" s="51" t="str">
        <f>IF($G267&gt;NORMA!$F$28,"NO CUMPLE","CUMPLE")</f>
        <v>CUMPLE</v>
      </c>
      <c r="AF267" s="51" t="str">
        <f>IF($H267&gt;NORMA!$E$29,"NO CUMPLE","CUMPLE")</f>
        <v>CUMPLE</v>
      </c>
      <c r="AG267" s="51" t="str">
        <f>IF($O267&gt;NORMA!$E$30,"NO CUMPLE","CUMPLE")</f>
        <v>NO CUMPLE</v>
      </c>
      <c r="AH267" s="51" t="str">
        <f>IF(AND($N267&gt;=NORMA!$R$18, $N267&lt;=NORMA!$S$18),"CUMPLE","NO CUMPLE")</f>
        <v>CUMPLE</v>
      </c>
      <c r="AI267" s="51" t="str">
        <f>IF($I267&gt;NORMA!$F$32,"NO CUMPLE","CUMPLE")</f>
        <v>CUMPLE</v>
      </c>
    </row>
    <row r="268" spans="1:35" ht="14.25" customHeight="1" x14ac:dyDescent="0.35">
      <c r="A268" s="146" t="s">
        <v>80</v>
      </c>
      <c r="B268" s="147" t="s">
        <v>79</v>
      </c>
      <c r="C268" s="148">
        <v>42261</v>
      </c>
      <c r="D268" s="149">
        <v>0.5</v>
      </c>
      <c r="E268" s="147">
        <v>2</v>
      </c>
      <c r="F268" s="147">
        <v>7</v>
      </c>
      <c r="G268" s="147">
        <v>7.7</v>
      </c>
      <c r="H268" s="147">
        <v>0.67</v>
      </c>
      <c r="I268" s="147">
        <v>0.05</v>
      </c>
      <c r="J268" s="147">
        <v>0.29399999999999998</v>
      </c>
      <c r="K268" s="155">
        <v>1.68</v>
      </c>
      <c r="L268" s="164">
        <v>4.0000000000000001E-3</v>
      </c>
      <c r="M268" s="147">
        <v>7.01</v>
      </c>
      <c r="N268" s="147">
        <v>8.14</v>
      </c>
      <c r="O268" s="153">
        <v>10000</v>
      </c>
      <c r="P268" s="51" t="str">
        <f>IF($M268&lt;NORMA!$F$7,"NO CUMPLE","CUMPLE")</f>
        <v>CUMPLE</v>
      </c>
      <c r="Q268" s="51" t="str">
        <f>IF($E268&gt;NORMA!$F$8,"NO CUMPLE","CUMPLE")</f>
        <v>CUMPLE</v>
      </c>
      <c r="R268" s="51" t="str">
        <f>IF($F268&gt;NORMA!$F$9,"NO CUMPLE","CUMPLE")</f>
        <v>CUMPLE</v>
      </c>
      <c r="S268" s="51" t="str">
        <f>IF($K268&gt;NORMA!$F$10,"NO CUMPLE","CUMPLE")</f>
        <v>CUMPLE</v>
      </c>
      <c r="T268" s="51" t="str">
        <f>IF($J268&gt;NORMA!$F$11,"NO CUMPLE","CUMPLE")</f>
        <v>CUMPLE</v>
      </c>
      <c r="U268" s="51" t="str">
        <f>IF($G268&gt;NORMA!$F$12,"NO CUMPLE","CUMPLE")</f>
        <v>CUMPLE</v>
      </c>
      <c r="V268" s="51" t="str">
        <f>IF($H268&gt;SALITRE!$H$967,"NO CUMPLE","CUMPLE")</f>
        <v>CUMPLE</v>
      </c>
      <c r="W268" s="51" t="str">
        <f>IF($O268&gt;NORMA!$F$14,"NO CUMPLE","CUMPLE")</f>
        <v>CUMPLE</v>
      </c>
      <c r="X268" s="51" t="str">
        <f>IF(AND($N268&gt;=NORMA!$Q$4, $N268&lt;=NORMA!$R$4),"CUMPLE","NO CUMPLE")</f>
        <v>CUMPLE</v>
      </c>
      <c r="Y268" s="51" t="str">
        <f>IF($I268&gt;NORMA!$F$16,"NO CUMPLE","CUMPLE")</f>
        <v>CUMPLE</v>
      </c>
      <c r="Z268" s="51" t="str">
        <f>IF($M268&lt;NORMA!$E$23,"NO CUMPLE","CUMPLE")</f>
        <v>CUMPLE</v>
      </c>
      <c r="AA268" s="51" t="str">
        <f>IF($E268&gt;NORMA!$E$24,"NO CUMPLE","CUMPLE")</f>
        <v>CUMPLE</v>
      </c>
      <c r="AB268" s="51" t="str">
        <f>IF($F268&gt;NORMA!$F$25,"NO CUMPLE","CUMPLE")</f>
        <v>CUMPLE</v>
      </c>
      <c r="AC268" s="51" t="str">
        <f>IF($K268&gt;NORMA!$E$26,"NO CUMPLE","CUMPLE")</f>
        <v>NO CUMPLE</v>
      </c>
      <c r="AD268" s="51" t="str">
        <f>IF($J268&gt;NORMA!$E$27,"NO CUMPLE","CUMPLE")</f>
        <v>CUMPLE</v>
      </c>
      <c r="AE268" s="51" t="str">
        <f>IF($G268&gt;NORMA!$F$28,"NO CUMPLE","CUMPLE")</f>
        <v>CUMPLE</v>
      </c>
      <c r="AF268" s="51" t="str">
        <f>IF($H268&gt;NORMA!$E$29,"NO CUMPLE","CUMPLE")</f>
        <v>CUMPLE</v>
      </c>
      <c r="AG268" s="51" t="str">
        <f>IF($O268&gt;NORMA!$E$30,"NO CUMPLE","CUMPLE")</f>
        <v>CUMPLE</v>
      </c>
      <c r="AH268" s="51" t="str">
        <f>IF(AND($N268&gt;=NORMA!$R$18, $N268&lt;=NORMA!$S$18),"CUMPLE","NO CUMPLE")</f>
        <v>CUMPLE</v>
      </c>
      <c r="AI268" s="51" t="str">
        <f>IF($I268&gt;NORMA!$F$32,"NO CUMPLE","CUMPLE")</f>
        <v>CUMPLE</v>
      </c>
    </row>
    <row r="269" spans="1:35" ht="14.25" customHeight="1" x14ac:dyDescent="0.35">
      <c r="A269" s="146" t="s">
        <v>80</v>
      </c>
      <c r="B269" s="147" t="s">
        <v>79</v>
      </c>
      <c r="C269" s="148">
        <v>42261</v>
      </c>
      <c r="D269" s="149">
        <v>0.33333333333333331</v>
      </c>
      <c r="E269" s="147">
        <v>2</v>
      </c>
      <c r="F269" s="147">
        <v>7</v>
      </c>
      <c r="G269" s="147">
        <v>7.7</v>
      </c>
      <c r="H269" s="147">
        <v>0.67</v>
      </c>
      <c r="I269" s="147">
        <v>0.05</v>
      </c>
      <c r="J269" s="147">
        <v>0.23599999999999999</v>
      </c>
      <c r="K269" s="155">
        <v>1.51</v>
      </c>
      <c r="L269" s="164">
        <v>1.2E-2</v>
      </c>
      <c r="M269" s="147">
        <v>7.58</v>
      </c>
      <c r="N269" s="147">
        <v>7.73</v>
      </c>
      <c r="O269" s="153">
        <v>1400</v>
      </c>
      <c r="P269" s="51" t="str">
        <f>IF($M269&lt;NORMA!$F$7,"NO CUMPLE","CUMPLE")</f>
        <v>CUMPLE</v>
      </c>
      <c r="Q269" s="51" t="str">
        <f>IF($E269&gt;NORMA!$F$8,"NO CUMPLE","CUMPLE")</f>
        <v>CUMPLE</v>
      </c>
      <c r="R269" s="51" t="str">
        <f>IF($F269&gt;NORMA!$F$9,"NO CUMPLE","CUMPLE")</f>
        <v>CUMPLE</v>
      </c>
      <c r="S269" s="51" t="str">
        <f>IF($K269&gt;NORMA!$F$10,"NO CUMPLE","CUMPLE")</f>
        <v>CUMPLE</v>
      </c>
      <c r="T269" s="51" t="str">
        <f>IF($J269&gt;NORMA!$F$11,"NO CUMPLE","CUMPLE")</f>
        <v>CUMPLE</v>
      </c>
      <c r="U269" s="51" t="str">
        <f>IF($G269&gt;NORMA!$F$12,"NO CUMPLE","CUMPLE")</f>
        <v>CUMPLE</v>
      </c>
      <c r="V269" s="51" t="str">
        <f>IF($H269&gt;SALITRE!$H$967,"NO CUMPLE","CUMPLE")</f>
        <v>CUMPLE</v>
      </c>
      <c r="W269" s="51" t="str">
        <f>IF($O269&gt;NORMA!$F$14,"NO CUMPLE","CUMPLE")</f>
        <v>CUMPLE</v>
      </c>
      <c r="X269" s="51" t="str">
        <f>IF(AND($N269&gt;=NORMA!$Q$4, $N269&lt;=NORMA!$R$4),"CUMPLE","NO CUMPLE")</f>
        <v>CUMPLE</v>
      </c>
      <c r="Y269" s="51" t="str">
        <f>IF($I269&gt;NORMA!$F$16,"NO CUMPLE","CUMPLE")</f>
        <v>CUMPLE</v>
      </c>
      <c r="Z269" s="51" t="str">
        <f>IF($M269&lt;NORMA!$E$23,"NO CUMPLE","CUMPLE")</f>
        <v>CUMPLE</v>
      </c>
      <c r="AA269" s="51" t="str">
        <f>IF($E269&gt;NORMA!$E$24,"NO CUMPLE","CUMPLE")</f>
        <v>CUMPLE</v>
      </c>
      <c r="AB269" s="51" t="str">
        <f>IF($F269&gt;NORMA!$F$25,"NO CUMPLE","CUMPLE")</f>
        <v>CUMPLE</v>
      </c>
      <c r="AC269" s="51" t="str">
        <f>IF($K269&gt;NORMA!$E$26,"NO CUMPLE","CUMPLE")</f>
        <v>NO CUMPLE</v>
      </c>
      <c r="AD269" s="51" t="str">
        <f>IF($J269&gt;NORMA!$E$27,"NO CUMPLE","CUMPLE")</f>
        <v>CUMPLE</v>
      </c>
      <c r="AE269" s="51" t="str">
        <f>IF($G269&gt;NORMA!$F$28,"NO CUMPLE","CUMPLE")</f>
        <v>CUMPLE</v>
      </c>
      <c r="AF269" s="51" t="str">
        <f>IF($H269&gt;NORMA!$E$29,"NO CUMPLE","CUMPLE")</f>
        <v>CUMPLE</v>
      </c>
      <c r="AG269" s="51" t="str">
        <f>IF($O269&gt;NORMA!$E$30,"NO CUMPLE","CUMPLE")</f>
        <v>CUMPLE</v>
      </c>
      <c r="AH269" s="51" t="str">
        <f>IF(AND($N269&gt;=NORMA!$R$18, $N269&lt;=NORMA!$S$18),"CUMPLE","NO CUMPLE")</f>
        <v>CUMPLE</v>
      </c>
      <c r="AI269" s="51" t="str">
        <f>IF($I269&gt;NORMA!$F$32,"NO CUMPLE","CUMPLE")</f>
        <v>CUMPLE</v>
      </c>
    </row>
    <row r="270" spans="1:35" ht="14.25" customHeight="1" x14ac:dyDescent="0.35">
      <c r="A270" s="146" t="s">
        <v>80</v>
      </c>
      <c r="B270" s="147" t="s">
        <v>79</v>
      </c>
      <c r="C270" s="148">
        <v>42261</v>
      </c>
      <c r="D270" s="149">
        <v>0.66666666666666663</v>
      </c>
      <c r="E270" s="147">
        <v>2</v>
      </c>
      <c r="F270" s="147">
        <v>7</v>
      </c>
      <c r="G270" s="147">
        <v>7.7</v>
      </c>
      <c r="H270" s="147">
        <v>1.23</v>
      </c>
      <c r="I270" s="147">
        <v>0.05</v>
      </c>
      <c r="J270" s="147">
        <v>0.248</v>
      </c>
      <c r="K270" s="155">
        <v>3.5</v>
      </c>
      <c r="L270" s="164">
        <v>4.0000000000000001E-3</v>
      </c>
      <c r="M270" s="147">
        <v>6.77</v>
      </c>
      <c r="N270" s="147">
        <v>7.55</v>
      </c>
      <c r="O270" s="153">
        <v>32000</v>
      </c>
      <c r="P270" s="51" t="str">
        <f>IF($M270&lt;NORMA!$F$7,"NO CUMPLE","CUMPLE")</f>
        <v>CUMPLE</v>
      </c>
      <c r="Q270" s="51" t="str">
        <f>IF($E270&gt;NORMA!$F$8,"NO CUMPLE","CUMPLE")</f>
        <v>CUMPLE</v>
      </c>
      <c r="R270" s="51" t="str">
        <f>IF($F270&gt;NORMA!$F$9,"NO CUMPLE","CUMPLE")</f>
        <v>CUMPLE</v>
      </c>
      <c r="S270" s="51" t="str">
        <f>IF($K270&gt;NORMA!$F$10,"NO CUMPLE","CUMPLE")</f>
        <v>CUMPLE</v>
      </c>
      <c r="T270" s="51" t="str">
        <f>IF($J270&gt;NORMA!$F$11,"NO CUMPLE","CUMPLE")</f>
        <v>CUMPLE</v>
      </c>
      <c r="U270" s="51" t="str">
        <f>IF($G270&gt;NORMA!$F$12,"NO CUMPLE","CUMPLE")</f>
        <v>CUMPLE</v>
      </c>
      <c r="V270" s="51" t="str">
        <f>IF($H270&gt;SALITRE!$H$967,"NO CUMPLE","CUMPLE")</f>
        <v>CUMPLE</v>
      </c>
      <c r="W270" s="51" t="str">
        <f>IF($O270&gt;NORMA!$F$14,"NO CUMPLE","CUMPLE")</f>
        <v>CUMPLE</v>
      </c>
      <c r="X270" s="51" t="str">
        <f>IF(AND($N270&gt;=NORMA!$Q$4, $N270&lt;=NORMA!$R$4),"CUMPLE","NO CUMPLE")</f>
        <v>CUMPLE</v>
      </c>
      <c r="Y270" s="51" t="str">
        <f>IF($I270&gt;NORMA!$F$16,"NO CUMPLE","CUMPLE")</f>
        <v>CUMPLE</v>
      </c>
      <c r="Z270" s="51" t="str">
        <f>IF($M270&lt;NORMA!$E$23,"NO CUMPLE","CUMPLE")</f>
        <v>NO CUMPLE</v>
      </c>
      <c r="AA270" s="51" t="str">
        <f>IF($E270&gt;NORMA!$E$24,"NO CUMPLE","CUMPLE")</f>
        <v>CUMPLE</v>
      </c>
      <c r="AB270" s="51" t="str">
        <f>IF($F270&gt;NORMA!$F$25,"NO CUMPLE","CUMPLE")</f>
        <v>CUMPLE</v>
      </c>
      <c r="AC270" s="51" t="str">
        <f>IF($K270&gt;NORMA!$E$26,"NO CUMPLE","CUMPLE")</f>
        <v>NO CUMPLE</v>
      </c>
      <c r="AD270" s="51" t="str">
        <f>IF($J270&gt;NORMA!$E$27,"NO CUMPLE","CUMPLE")</f>
        <v>CUMPLE</v>
      </c>
      <c r="AE270" s="51" t="str">
        <f>IF($G270&gt;NORMA!$F$28,"NO CUMPLE","CUMPLE")</f>
        <v>CUMPLE</v>
      </c>
      <c r="AF270" s="51" t="str">
        <f>IF($H270&gt;NORMA!$E$29,"NO CUMPLE","CUMPLE")</f>
        <v>CUMPLE</v>
      </c>
      <c r="AG270" s="51" t="str">
        <f>IF($O270&gt;NORMA!$E$30,"NO CUMPLE","CUMPLE")</f>
        <v>NO CUMPLE</v>
      </c>
      <c r="AH270" s="51" t="str">
        <f>IF(AND($N270&gt;=NORMA!$R$18, $N270&lt;=NORMA!$S$18),"CUMPLE","NO CUMPLE")</f>
        <v>CUMPLE</v>
      </c>
      <c r="AI270" s="51" t="str">
        <f>IF($I270&gt;NORMA!$F$32,"NO CUMPLE","CUMPLE")</f>
        <v>CUMPLE</v>
      </c>
    </row>
    <row r="271" spans="1:35" ht="14.25" customHeight="1" x14ac:dyDescent="0.35">
      <c r="A271" s="146" t="s">
        <v>80</v>
      </c>
      <c r="B271" s="147" t="s">
        <v>79</v>
      </c>
      <c r="C271" s="148">
        <v>42261</v>
      </c>
      <c r="D271" s="149">
        <v>0.41666666666666669</v>
      </c>
      <c r="E271" s="147">
        <v>2</v>
      </c>
      <c r="F271" s="147">
        <v>7</v>
      </c>
      <c r="G271" s="147">
        <v>7.7</v>
      </c>
      <c r="H271" s="147">
        <v>0.79800000000000004</v>
      </c>
      <c r="I271" s="147">
        <v>0.05</v>
      </c>
      <c r="J271" s="147">
        <v>0.42599999999999999</v>
      </c>
      <c r="K271" s="155">
        <v>2.04</v>
      </c>
      <c r="L271" s="164">
        <v>7.0000000000000001E-3</v>
      </c>
      <c r="M271" s="147">
        <v>7.45</v>
      </c>
      <c r="N271" s="147">
        <v>8.01</v>
      </c>
      <c r="O271" s="153">
        <v>54000</v>
      </c>
      <c r="P271" s="51" t="str">
        <f>IF($M271&lt;NORMA!$F$7,"NO CUMPLE","CUMPLE")</f>
        <v>CUMPLE</v>
      </c>
      <c r="Q271" s="51" t="str">
        <f>IF($E271&gt;NORMA!$F$8,"NO CUMPLE","CUMPLE")</f>
        <v>CUMPLE</v>
      </c>
      <c r="R271" s="51" t="str">
        <f>IF($F271&gt;NORMA!$F$9,"NO CUMPLE","CUMPLE")</f>
        <v>CUMPLE</v>
      </c>
      <c r="S271" s="51" t="str">
        <f>IF($K271&gt;NORMA!$F$10,"NO CUMPLE","CUMPLE")</f>
        <v>CUMPLE</v>
      </c>
      <c r="T271" s="51" t="str">
        <f>IF($J271&gt;NORMA!$F$11,"NO CUMPLE","CUMPLE")</f>
        <v>CUMPLE</v>
      </c>
      <c r="U271" s="51" t="str">
        <f>IF($G271&gt;NORMA!$F$12,"NO CUMPLE","CUMPLE")</f>
        <v>CUMPLE</v>
      </c>
      <c r="V271" s="51" t="str">
        <f>IF($H271&gt;SALITRE!$H$967,"NO CUMPLE","CUMPLE")</f>
        <v>CUMPLE</v>
      </c>
      <c r="W271" s="51" t="str">
        <f>IF($O271&gt;NORMA!$F$14,"NO CUMPLE","CUMPLE")</f>
        <v>CUMPLE</v>
      </c>
      <c r="X271" s="51" t="str">
        <f>IF(AND($N271&gt;=NORMA!$Q$4, $N271&lt;=NORMA!$R$4),"CUMPLE","NO CUMPLE")</f>
        <v>CUMPLE</v>
      </c>
      <c r="Y271" s="51" t="str">
        <f>IF($I271&gt;NORMA!$F$16,"NO CUMPLE","CUMPLE")</f>
        <v>CUMPLE</v>
      </c>
      <c r="Z271" s="51" t="str">
        <f>IF($M271&lt;NORMA!$E$23,"NO CUMPLE","CUMPLE")</f>
        <v>CUMPLE</v>
      </c>
      <c r="AA271" s="51" t="str">
        <f>IF($E271&gt;NORMA!$E$24,"NO CUMPLE","CUMPLE")</f>
        <v>CUMPLE</v>
      </c>
      <c r="AB271" s="51" t="str">
        <f>IF($F271&gt;NORMA!$F$25,"NO CUMPLE","CUMPLE")</f>
        <v>CUMPLE</v>
      </c>
      <c r="AC271" s="51" t="str">
        <f>IF($K271&gt;NORMA!$E$26,"NO CUMPLE","CUMPLE")</f>
        <v>NO CUMPLE</v>
      </c>
      <c r="AD271" s="51" t="str">
        <f>IF($J271&gt;NORMA!$E$27,"NO CUMPLE","CUMPLE")</f>
        <v>NO CUMPLE</v>
      </c>
      <c r="AE271" s="51" t="str">
        <f>IF($G271&gt;NORMA!$F$28,"NO CUMPLE","CUMPLE")</f>
        <v>CUMPLE</v>
      </c>
      <c r="AF271" s="51" t="str">
        <f>IF($H271&gt;NORMA!$E$29,"NO CUMPLE","CUMPLE")</f>
        <v>CUMPLE</v>
      </c>
      <c r="AG271" s="51" t="str">
        <f>IF($O271&gt;NORMA!$E$30,"NO CUMPLE","CUMPLE")</f>
        <v>NO CUMPLE</v>
      </c>
      <c r="AH271" s="51" t="str">
        <f>IF(AND($N271&gt;=NORMA!$R$18, $N271&lt;=NORMA!$S$18),"CUMPLE","NO CUMPLE")</f>
        <v>CUMPLE</v>
      </c>
      <c r="AI271" s="51" t="str">
        <f>IF($I271&gt;NORMA!$F$32,"NO CUMPLE","CUMPLE")</f>
        <v>CUMPLE</v>
      </c>
    </row>
    <row r="272" spans="1:35" ht="14.25" customHeight="1" x14ac:dyDescent="0.35">
      <c r="A272" s="146" t="s">
        <v>80</v>
      </c>
      <c r="B272" s="147" t="s">
        <v>79</v>
      </c>
      <c r="C272" s="148">
        <v>42261</v>
      </c>
      <c r="D272" s="149">
        <v>0.83333333333333337</v>
      </c>
      <c r="E272" s="147">
        <v>2</v>
      </c>
      <c r="F272" s="147">
        <v>7</v>
      </c>
      <c r="G272" s="147">
        <v>7.7</v>
      </c>
      <c r="H272" s="147">
        <v>1.17</v>
      </c>
      <c r="I272" s="147">
        <v>0.05</v>
      </c>
      <c r="J272" s="147">
        <v>0.22800000000000001</v>
      </c>
      <c r="K272" s="155">
        <v>1.32</v>
      </c>
      <c r="L272" s="164">
        <v>3.0000000000000001E-3</v>
      </c>
      <c r="M272" s="147">
        <v>6.46</v>
      </c>
      <c r="N272" s="147">
        <v>7.15</v>
      </c>
      <c r="O272" s="153">
        <v>21000</v>
      </c>
      <c r="P272" s="51" t="str">
        <f>IF($M272&lt;NORMA!$F$7,"NO CUMPLE","CUMPLE")</f>
        <v>CUMPLE</v>
      </c>
      <c r="Q272" s="51" t="str">
        <f>IF($E272&gt;NORMA!$F$8,"NO CUMPLE","CUMPLE")</f>
        <v>CUMPLE</v>
      </c>
      <c r="R272" s="51" t="str">
        <f>IF($F272&gt;NORMA!$F$9,"NO CUMPLE","CUMPLE")</f>
        <v>CUMPLE</v>
      </c>
      <c r="S272" s="51" t="str">
        <f>IF($K272&gt;NORMA!$F$10,"NO CUMPLE","CUMPLE")</f>
        <v>CUMPLE</v>
      </c>
      <c r="T272" s="51" t="str">
        <f>IF($J272&gt;NORMA!$F$11,"NO CUMPLE","CUMPLE")</f>
        <v>CUMPLE</v>
      </c>
      <c r="U272" s="51" t="str">
        <f>IF($G272&gt;NORMA!$F$12,"NO CUMPLE","CUMPLE")</f>
        <v>CUMPLE</v>
      </c>
      <c r="V272" s="51" t="str">
        <f>IF($H272&gt;SALITRE!$H$967,"NO CUMPLE","CUMPLE")</f>
        <v>CUMPLE</v>
      </c>
      <c r="W272" s="51" t="str">
        <f>IF($O272&gt;NORMA!$F$14,"NO CUMPLE","CUMPLE")</f>
        <v>CUMPLE</v>
      </c>
      <c r="X272" s="51" t="str">
        <f>IF(AND($N272&gt;=NORMA!$Q$4, $N272&lt;=NORMA!$R$4),"CUMPLE","NO CUMPLE")</f>
        <v>CUMPLE</v>
      </c>
      <c r="Y272" s="51" t="str">
        <f>IF($I272&gt;NORMA!$F$16,"NO CUMPLE","CUMPLE")</f>
        <v>CUMPLE</v>
      </c>
      <c r="Z272" s="51" t="str">
        <f>IF($M272&lt;NORMA!$E$23,"NO CUMPLE","CUMPLE")</f>
        <v>NO CUMPLE</v>
      </c>
      <c r="AA272" s="51" t="str">
        <f>IF($E272&gt;NORMA!$E$24,"NO CUMPLE","CUMPLE")</f>
        <v>CUMPLE</v>
      </c>
      <c r="AB272" s="51" t="str">
        <f>IF($F272&gt;NORMA!$F$25,"NO CUMPLE","CUMPLE")</f>
        <v>CUMPLE</v>
      </c>
      <c r="AC272" s="51" t="str">
        <f>IF($K272&gt;NORMA!$E$26,"NO CUMPLE","CUMPLE")</f>
        <v>CUMPLE</v>
      </c>
      <c r="AD272" s="51" t="str">
        <f>IF($J272&gt;NORMA!$E$27,"NO CUMPLE","CUMPLE")</f>
        <v>CUMPLE</v>
      </c>
      <c r="AE272" s="51" t="str">
        <f>IF($G272&gt;NORMA!$F$28,"NO CUMPLE","CUMPLE")</f>
        <v>CUMPLE</v>
      </c>
      <c r="AF272" s="51" t="str">
        <f>IF($H272&gt;NORMA!$E$29,"NO CUMPLE","CUMPLE")</f>
        <v>CUMPLE</v>
      </c>
      <c r="AG272" s="51" t="str">
        <f>IF($O272&gt;NORMA!$E$30,"NO CUMPLE","CUMPLE")</f>
        <v>NO CUMPLE</v>
      </c>
      <c r="AH272" s="51" t="str">
        <f>IF(AND($N272&gt;=NORMA!$R$18, $N272&lt;=NORMA!$S$18),"CUMPLE","NO CUMPLE")</f>
        <v>CUMPLE</v>
      </c>
      <c r="AI272" s="51" t="str">
        <f>IF($I272&gt;NORMA!$F$32,"NO CUMPLE","CUMPLE")</f>
        <v>CUMPLE</v>
      </c>
    </row>
    <row r="273" spans="1:35" ht="14.25" customHeight="1" x14ac:dyDescent="0.35">
      <c r="A273" s="146" t="s">
        <v>80</v>
      </c>
      <c r="B273" s="147" t="s">
        <v>79</v>
      </c>
      <c r="C273" s="148">
        <v>42261</v>
      </c>
      <c r="D273" s="149">
        <v>0.91666666666666663</v>
      </c>
      <c r="E273" s="147">
        <v>2</v>
      </c>
      <c r="F273" s="147">
        <v>7</v>
      </c>
      <c r="G273" s="147">
        <v>7.7</v>
      </c>
      <c r="H273" s="147">
        <v>0.90200000000000002</v>
      </c>
      <c r="I273" s="147">
        <v>0.05</v>
      </c>
      <c r="J273" s="147">
        <v>0.49399999999999999</v>
      </c>
      <c r="K273" s="155">
        <v>1.4</v>
      </c>
      <c r="L273" s="164">
        <v>2E-3</v>
      </c>
      <c r="M273" s="147">
        <v>6.94</v>
      </c>
      <c r="N273" s="147">
        <v>7.46</v>
      </c>
      <c r="O273" s="153">
        <v>12000</v>
      </c>
      <c r="P273" s="51" t="str">
        <f>IF($M273&lt;NORMA!$F$7,"NO CUMPLE","CUMPLE")</f>
        <v>CUMPLE</v>
      </c>
      <c r="Q273" s="51" t="str">
        <f>IF($E273&gt;NORMA!$F$8,"NO CUMPLE","CUMPLE")</f>
        <v>CUMPLE</v>
      </c>
      <c r="R273" s="51" t="str">
        <f>IF($F273&gt;NORMA!$F$9,"NO CUMPLE","CUMPLE")</f>
        <v>CUMPLE</v>
      </c>
      <c r="S273" s="51" t="str">
        <f>IF($K273&gt;NORMA!$F$10,"NO CUMPLE","CUMPLE")</f>
        <v>CUMPLE</v>
      </c>
      <c r="T273" s="51" t="str">
        <f>IF($J273&gt;NORMA!$F$11,"NO CUMPLE","CUMPLE")</f>
        <v>CUMPLE</v>
      </c>
      <c r="U273" s="51" t="str">
        <f>IF($G273&gt;NORMA!$F$12,"NO CUMPLE","CUMPLE")</f>
        <v>CUMPLE</v>
      </c>
      <c r="V273" s="51" t="str">
        <f>IF($H273&gt;SALITRE!$H$967,"NO CUMPLE","CUMPLE")</f>
        <v>CUMPLE</v>
      </c>
      <c r="W273" s="51" t="str">
        <f>IF($O273&gt;NORMA!$F$14,"NO CUMPLE","CUMPLE")</f>
        <v>CUMPLE</v>
      </c>
      <c r="X273" s="51" t="str">
        <f>IF(AND($N273&gt;=NORMA!$Q$4, $N273&lt;=NORMA!$R$4),"CUMPLE","NO CUMPLE")</f>
        <v>CUMPLE</v>
      </c>
      <c r="Y273" s="51" t="str">
        <f>IF($I273&gt;NORMA!$F$16,"NO CUMPLE","CUMPLE")</f>
        <v>CUMPLE</v>
      </c>
      <c r="Z273" s="51" t="str">
        <f>IF($M273&lt;NORMA!$E$23,"NO CUMPLE","CUMPLE")</f>
        <v>NO CUMPLE</v>
      </c>
      <c r="AA273" s="51" t="str">
        <f>IF($E273&gt;NORMA!$E$24,"NO CUMPLE","CUMPLE")</f>
        <v>CUMPLE</v>
      </c>
      <c r="AB273" s="51" t="str">
        <f>IF($F273&gt;NORMA!$F$25,"NO CUMPLE","CUMPLE")</f>
        <v>CUMPLE</v>
      </c>
      <c r="AC273" s="51" t="str">
        <f>IF($K273&gt;NORMA!$E$26,"NO CUMPLE","CUMPLE")</f>
        <v>CUMPLE</v>
      </c>
      <c r="AD273" s="51" t="str">
        <f>IF($J273&gt;NORMA!$E$27,"NO CUMPLE","CUMPLE")</f>
        <v>NO CUMPLE</v>
      </c>
      <c r="AE273" s="51" t="str">
        <f>IF($G273&gt;NORMA!$F$28,"NO CUMPLE","CUMPLE")</f>
        <v>CUMPLE</v>
      </c>
      <c r="AF273" s="51" t="str">
        <f>IF($H273&gt;NORMA!$E$29,"NO CUMPLE","CUMPLE")</f>
        <v>CUMPLE</v>
      </c>
      <c r="AG273" s="51" t="str">
        <f>IF($O273&gt;NORMA!$E$30,"NO CUMPLE","CUMPLE")</f>
        <v>NO CUMPLE</v>
      </c>
      <c r="AH273" s="51" t="str">
        <f>IF(AND($N273&gt;=NORMA!$R$18, $N273&lt;=NORMA!$S$18),"CUMPLE","NO CUMPLE")</f>
        <v>CUMPLE</v>
      </c>
      <c r="AI273" s="51" t="str">
        <f>IF($I273&gt;NORMA!$F$32,"NO CUMPLE","CUMPLE")</f>
        <v>CUMPLE</v>
      </c>
    </row>
    <row r="274" spans="1:35" ht="14.25" customHeight="1" x14ac:dyDescent="0.35">
      <c r="A274" s="146" t="s">
        <v>80</v>
      </c>
      <c r="B274" s="147" t="s">
        <v>79</v>
      </c>
      <c r="C274" s="148">
        <v>42261</v>
      </c>
      <c r="D274" s="149">
        <v>0.75</v>
      </c>
      <c r="E274" s="147">
        <v>2</v>
      </c>
      <c r="F274" s="147">
        <v>7</v>
      </c>
      <c r="G274" s="147">
        <v>7.7</v>
      </c>
      <c r="H274" s="147">
        <v>0.67</v>
      </c>
      <c r="I274" s="147">
        <v>0.05</v>
      </c>
      <c r="J274" s="147">
        <v>0.25800000000000001</v>
      </c>
      <c r="K274" s="155">
        <v>2.0299999999999998</v>
      </c>
      <c r="L274" s="164">
        <v>3.0000000000000001E-3</v>
      </c>
      <c r="M274" s="147">
        <v>6.22</v>
      </c>
      <c r="N274" s="147">
        <v>7.21</v>
      </c>
      <c r="O274" s="153">
        <v>70000</v>
      </c>
      <c r="P274" s="51" t="str">
        <f>IF($M274&lt;NORMA!$F$7,"NO CUMPLE","CUMPLE")</f>
        <v>CUMPLE</v>
      </c>
      <c r="Q274" s="51" t="str">
        <f>IF($E274&gt;NORMA!$F$8,"NO CUMPLE","CUMPLE")</f>
        <v>CUMPLE</v>
      </c>
      <c r="R274" s="51" t="str">
        <f>IF($F274&gt;NORMA!$F$9,"NO CUMPLE","CUMPLE")</f>
        <v>CUMPLE</v>
      </c>
      <c r="S274" s="51" t="str">
        <f>IF($K274&gt;NORMA!$F$10,"NO CUMPLE","CUMPLE")</f>
        <v>CUMPLE</v>
      </c>
      <c r="T274" s="51" t="str">
        <f>IF($J274&gt;NORMA!$F$11,"NO CUMPLE","CUMPLE")</f>
        <v>CUMPLE</v>
      </c>
      <c r="U274" s="51" t="str">
        <f>IF($G274&gt;NORMA!$F$12,"NO CUMPLE","CUMPLE")</f>
        <v>CUMPLE</v>
      </c>
      <c r="V274" s="51" t="str">
        <f>IF($H274&gt;SALITRE!$H$967,"NO CUMPLE","CUMPLE")</f>
        <v>CUMPLE</v>
      </c>
      <c r="W274" s="51" t="str">
        <f>IF($O274&gt;NORMA!$F$14,"NO CUMPLE","CUMPLE")</f>
        <v>CUMPLE</v>
      </c>
      <c r="X274" s="51" t="str">
        <f>IF(AND($N274&gt;=NORMA!$Q$4, $N274&lt;=NORMA!$R$4),"CUMPLE","NO CUMPLE")</f>
        <v>CUMPLE</v>
      </c>
      <c r="Y274" s="51" t="str">
        <f>IF($I274&gt;NORMA!$F$16,"NO CUMPLE","CUMPLE")</f>
        <v>CUMPLE</v>
      </c>
      <c r="Z274" s="51" t="str">
        <f>IF($M274&lt;NORMA!$E$23,"NO CUMPLE","CUMPLE")</f>
        <v>NO CUMPLE</v>
      </c>
      <c r="AA274" s="51" t="str">
        <f>IF($E274&gt;NORMA!$E$24,"NO CUMPLE","CUMPLE")</f>
        <v>CUMPLE</v>
      </c>
      <c r="AB274" s="51" t="str">
        <f>IF($F274&gt;NORMA!$F$25,"NO CUMPLE","CUMPLE")</f>
        <v>CUMPLE</v>
      </c>
      <c r="AC274" s="51" t="str">
        <f>IF($K274&gt;NORMA!$E$26,"NO CUMPLE","CUMPLE")</f>
        <v>NO CUMPLE</v>
      </c>
      <c r="AD274" s="51" t="str">
        <f>IF($J274&gt;NORMA!$E$27,"NO CUMPLE","CUMPLE")</f>
        <v>CUMPLE</v>
      </c>
      <c r="AE274" s="51" t="str">
        <f>IF($G274&gt;NORMA!$F$28,"NO CUMPLE","CUMPLE")</f>
        <v>CUMPLE</v>
      </c>
      <c r="AF274" s="51" t="str">
        <f>IF($H274&gt;NORMA!$E$29,"NO CUMPLE","CUMPLE")</f>
        <v>CUMPLE</v>
      </c>
      <c r="AG274" s="51" t="str">
        <f>IF($O274&gt;NORMA!$E$30,"NO CUMPLE","CUMPLE")</f>
        <v>NO CUMPLE</v>
      </c>
      <c r="AH274" s="51" t="str">
        <f>IF(AND($N274&gt;=NORMA!$R$18, $N274&lt;=NORMA!$S$18),"CUMPLE","NO CUMPLE")</f>
        <v>CUMPLE</v>
      </c>
      <c r="AI274" s="51" t="str">
        <f>IF($I274&gt;NORMA!$F$32,"NO CUMPLE","CUMPLE")</f>
        <v>CUMPLE</v>
      </c>
    </row>
    <row r="275" spans="1:35" ht="14.25" customHeight="1" x14ac:dyDescent="0.35">
      <c r="A275" s="146" t="s">
        <v>80</v>
      </c>
      <c r="B275" s="147" t="s">
        <v>79</v>
      </c>
      <c r="C275" s="148">
        <v>42261</v>
      </c>
      <c r="D275" s="149">
        <v>0.58333333333333337</v>
      </c>
      <c r="E275" s="147">
        <v>7</v>
      </c>
      <c r="F275" s="147">
        <v>7</v>
      </c>
      <c r="G275" s="147">
        <v>7.7</v>
      </c>
      <c r="H275" s="147">
        <v>22.2</v>
      </c>
      <c r="I275" s="147">
        <v>0.05</v>
      </c>
      <c r="J275" s="147">
        <v>0.27700000000000002</v>
      </c>
      <c r="K275" s="155">
        <v>3.04</v>
      </c>
      <c r="L275" s="164">
        <v>3.0000000000000001E-3</v>
      </c>
      <c r="M275" s="147">
        <v>7.29</v>
      </c>
      <c r="N275" s="147">
        <v>8.08</v>
      </c>
      <c r="O275" s="153">
        <v>17000</v>
      </c>
      <c r="P275" s="51" t="str">
        <f>IF($M275&lt;NORMA!$F$7,"NO CUMPLE","CUMPLE")</f>
        <v>CUMPLE</v>
      </c>
      <c r="Q275" s="51" t="str">
        <f>IF($E275&gt;NORMA!$F$8,"NO CUMPLE","CUMPLE")</f>
        <v>CUMPLE</v>
      </c>
      <c r="R275" s="51" t="str">
        <f>IF($F275&gt;NORMA!$F$9,"NO CUMPLE","CUMPLE")</f>
        <v>CUMPLE</v>
      </c>
      <c r="S275" s="51" t="str">
        <f>IF($K275&gt;NORMA!$F$10,"NO CUMPLE","CUMPLE")</f>
        <v>CUMPLE</v>
      </c>
      <c r="T275" s="51" t="str">
        <f>IF($J275&gt;NORMA!$F$11,"NO CUMPLE","CUMPLE")</f>
        <v>CUMPLE</v>
      </c>
      <c r="U275" s="51" t="str">
        <f>IF($G275&gt;NORMA!$F$12,"NO CUMPLE","CUMPLE")</f>
        <v>CUMPLE</v>
      </c>
      <c r="V275" s="51" t="str">
        <f>IF($H275&gt;SALITRE!$H$967,"NO CUMPLE","CUMPLE")</f>
        <v>NO CUMPLE</v>
      </c>
      <c r="W275" s="51" t="str">
        <f>IF($O275&gt;NORMA!$F$14,"NO CUMPLE","CUMPLE")</f>
        <v>CUMPLE</v>
      </c>
      <c r="X275" s="51" t="str">
        <f>IF(AND($N275&gt;=NORMA!$Q$4, $N275&lt;=NORMA!$R$4),"CUMPLE","NO CUMPLE")</f>
        <v>CUMPLE</v>
      </c>
      <c r="Y275" s="51" t="str">
        <f>IF($I275&gt;NORMA!$F$16,"NO CUMPLE","CUMPLE")</f>
        <v>CUMPLE</v>
      </c>
      <c r="Z275" s="51" t="str">
        <f>IF($M275&lt;NORMA!$E$23,"NO CUMPLE","CUMPLE")</f>
        <v>CUMPLE</v>
      </c>
      <c r="AA275" s="51" t="str">
        <f>IF($E275&gt;NORMA!$E$24,"NO CUMPLE","CUMPLE")</f>
        <v>NO CUMPLE</v>
      </c>
      <c r="AB275" s="51" t="str">
        <f>IF($F275&gt;NORMA!$F$25,"NO CUMPLE","CUMPLE")</f>
        <v>CUMPLE</v>
      </c>
      <c r="AC275" s="51" t="str">
        <f>IF($K275&gt;NORMA!$E$26,"NO CUMPLE","CUMPLE")</f>
        <v>NO CUMPLE</v>
      </c>
      <c r="AD275" s="51" t="str">
        <f>IF($J275&gt;NORMA!$E$27,"NO CUMPLE","CUMPLE")</f>
        <v>CUMPLE</v>
      </c>
      <c r="AE275" s="51" t="str">
        <f>IF($G275&gt;NORMA!$F$28,"NO CUMPLE","CUMPLE")</f>
        <v>CUMPLE</v>
      </c>
      <c r="AF275" s="51" t="str">
        <f>IF($H275&gt;NORMA!$E$29,"NO CUMPLE","CUMPLE")</f>
        <v>NO CUMPLE</v>
      </c>
      <c r="AG275" s="51" t="str">
        <f>IF($O275&gt;NORMA!$E$30,"NO CUMPLE","CUMPLE")</f>
        <v>NO CUMPLE</v>
      </c>
      <c r="AH275" s="51" t="str">
        <f>IF(AND($N275&gt;=NORMA!$R$18, $N275&lt;=NORMA!$S$18),"CUMPLE","NO CUMPLE")</f>
        <v>CUMPLE</v>
      </c>
      <c r="AI275" s="51" t="str">
        <f>IF($I275&gt;NORMA!$F$32,"NO CUMPLE","CUMPLE")</f>
        <v>CUMPLE</v>
      </c>
    </row>
    <row r="276" spans="1:35" ht="14.25" customHeight="1" x14ac:dyDescent="0.35">
      <c r="A276" s="146" t="s">
        <v>80</v>
      </c>
      <c r="B276" s="147" t="s">
        <v>79</v>
      </c>
      <c r="C276" s="148">
        <v>42261</v>
      </c>
      <c r="D276" s="149">
        <v>0.26041666666666669</v>
      </c>
      <c r="E276" s="147">
        <v>2</v>
      </c>
      <c r="F276" s="147">
        <v>7</v>
      </c>
      <c r="G276" s="147">
        <v>7.7</v>
      </c>
      <c r="H276" s="147">
        <v>0.67</v>
      </c>
      <c r="I276" s="147">
        <v>0.05</v>
      </c>
      <c r="J276" s="147">
        <v>0.27700000000000002</v>
      </c>
      <c r="K276" s="155">
        <v>2.83</v>
      </c>
      <c r="L276" s="164">
        <v>1.6E-2</v>
      </c>
      <c r="M276" s="147">
        <v>7.4</v>
      </c>
      <c r="N276" s="147">
        <v>7.55</v>
      </c>
      <c r="O276" s="153">
        <v>110000</v>
      </c>
      <c r="P276" s="51" t="str">
        <f>IF($M276&lt;NORMA!$F$7,"NO CUMPLE","CUMPLE")</f>
        <v>CUMPLE</v>
      </c>
      <c r="Q276" s="51" t="str">
        <f>IF($E276&gt;NORMA!$F$8,"NO CUMPLE","CUMPLE")</f>
        <v>CUMPLE</v>
      </c>
      <c r="R276" s="51" t="str">
        <f>IF($F276&gt;NORMA!$F$9,"NO CUMPLE","CUMPLE")</f>
        <v>CUMPLE</v>
      </c>
      <c r="S276" s="51" t="str">
        <f>IF($K276&gt;NORMA!$F$10,"NO CUMPLE","CUMPLE")</f>
        <v>CUMPLE</v>
      </c>
      <c r="T276" s="51" t="str">
        <f>IF($J276&gt;NORMA!$F$11,"NO CUMPLE","CUMPLE")</f>
        <v>CUMPLE</v>
      </c>
      <c r="U276" s="51" t="str">
        <f>IF($G276&gt;NORMA!$F$12,"NO CUMPLE","CUMPLE")</f>
        <v>CUMPLE</v>
      </c>
      <c r="V276" s="51" t="str">
        <f>IF($H276&gt;SALITRE!$H$967,"NO CUMPLE","CUMPLE")</f>
        <v>CUMPLE</v>
      </c>
      <c r="W276" s="51" t="str">
        <f>IF($O276&gt;NORMA!$F$14,"NO CUMPLE","CUMPLE")</f>
        <v>CUMPLE</v>
      </c>
      <c r="X276" s="51" t="str">
        <f>IF(AND($N276&gt;=NORMA!$Q$4, $N276&lt;=NORMA!$R$4),"CUMPLE","NO CUMPLE")</f>
        <v>CUMPLE</v>
      </c>
      <c r="Y276" s="51" t="str">
        <f>IF($I276&gt;NORMA!$F$16,"NO CUMPLE","CUMPLE")</f>
        <v>CUMPLE</v>
      </c>
      <c r="Z276" s="51" t="str">
        <f>IF($M276&lt;NORMA!$E$23,"NO CUMPLE","CUMPLE")</f>
        <v>CUMPLE</v>
      </c>
      <c r="AA276" s="51" t="str">
        <f>IF($E276&gt;NORMA!$E$24,"NO CUMPLE","CUMPLE")</f>
        <v>CUMPLE</v>
      </c>
      <c r="AB276" s="51" t="str">
        <f>IF($F276&gt;NORMA!$F$25,"NO CUMPLE","CUMPLE")</f>
        <v>CUMPLE</v>
      </c>
      <c r="AC276" s="51" t="str">
        <f>IF($K276&gt;NORMA!$E$26,"NO CUMPLE","CUMPLE")</f>
        <v>NO CUMPLE</v>
      </c>
      <c r="AD276" s="51" t="str">
        <f>IF($J276&gt;NORMA!$E$27,"NO CUMPLE","CUMPLE")</f>
        <v>CUMPLE</v>
      </c>
      <c r="AE276" s="51" t="str">
        <f>IF($G276&gt;NORMA!$F$28,"NO CUMPLE","CUMPLE")</f>
        <v>CUMPLE</v>
      </c>
      <c r="AF276" s="51" t="str">
        <f>IF($H276&gt;NORMA!$E$29,"NO CUMPLE","CUMPLE")</f>
        <v>CUMPLE</v>
      </c>
      <c r="AG276" s="51" t="str">
        <f>IF($O276&gt;NORMA!$E$30,"NO CUMPLE","CUMPLE")</f>
        <v>NO CUMPLE</v>
      </c>
      <c r="AH276" s="51" t="str">
        <f>IF(AND($N276&gt;=NORMA!$R$18, $N276&lt;=NORMA!$S$18),"CUMPLE","NO CUMPLE")</f>
        <v>CUMPLE</v>
      </c>
      <c r="AI276" s="51" t="str">
        <f>IF($I276&gt;NORMA!$F$32,"NO CUMPLE","CUMPLE")</f>
        <v>CUMPLE</v>
      </c>
    </row>
    <row r="277" spans="1:35" ht="14.25" customHeight="1" x14ac:dyDescent="0.35">
      <c r="A277" s="146" t="s">
        <v>80</v>
      </c>
      <c r="B277" s="147" t="s">
        <v>79</v>
      </c>
      <c r="C277" s="148">
        <v>42262</v>
      </c>
      <c r="D277" s="149">
        <v>1.0416666666666666E-2</v>
      </c>
      <c r="E277" s="147">
        <v>2</v>
      </c>
      <c r="F277" s="147">
        <v>7</v>
      </c>
      <c r="G277" s="147">
        <v>7.7</v>
      </c>
      <c r="H277" s="147">
        <v>0.96199999999999997</v>
      </c>
      <c r="I277" s="147">
        <v>0.05</v>
      </c>
      <c r="J277" s="147">
        <v>0.34</v>
      </c>
      <c r="K277" s="155">
        <v>2.2400000000000002</v>
      </c>
      <c r="L277" s="164">
        <v>2E-3</v>
      </c>
      <c r="M277" s="147">
        <v>7.1</v>
      </c>
      <c r="N277" s="147">
        <v>7.32</v>
      </c>
      <c r="O277" s="153">
        <v>28000</v>
      </c>
      <c r="P277" s="51" t="str">
        <f>IF($M277&lt;NORMA!$F$7,"NO CUMPLE","CUMPLE")</f>
        <v>CUMPLE</v>
      </c>
      <c r="Q277" s="51" t="str">
        <f>IF($E277&gt;NORMA!$F$8,"NO CUMPLE","CUMPLE")</f>
        <v>CUMPLE</v>
      </c>
      <c r="R277" s="51" t="str">
        <f>IF($F277&gt;NORMA!$F$9,"NO CUMPLE","CUMPLE")</f>
        <v>CUMPLE</v>
      </c>
      <c r="S277" s="51" t="str">
        <f>IF($K277&gt;NORMA!$F$10,"NO CUMPLE","CUMPLE")</f>
        <v>CUMPLE</v>
      </c>
      <c r="T277" s="51" t="str">
        <f>IF($J277&gt;NORMA!$F$11,"NO CUMPLE","CUMPLE")</f>
        <v>CUMPLE</v>
      </c>
      <c r="U277" s="51" t="str">
        <f>IF($G277&gt;NORMA!$F$12,"NO CUMPLE","CUMPLE")</f>
        <v>CUMPLE</v>
      </c>
      <c r="V277" s="51" t="str">
        <f>IF($H277&gt;SALITRE!$H$967,"NO CUMPLE","CUMPLE")</f>
        <v>CUMPLE</v>
      </c>
      <c r="W277" s="51" t="str">
        <f>IF($O277&gt;NORMA!$F$14,"NO CUMPLE","CUMPLE")</f>
        <v>CUMPLE</v>
      </c>
      <c r="X277" s="51" t="str">
        <f>IF(AND($N277&gt;=NORMA!$Q$4, $N277&lt;=NORMA!$R$4),"CUMPLE","NO CUMPLE")</f>
        <v>CUMPLE</v>
      </c>
      <c r="Y277" s="51" t="str">
        <f>IF($I277&gt;NORMA!$F$16,"NO CUMPLE","CUMPLE")</f>
        <v>CUMPLE</v>
      </c>
      <c r="Z277" s="51" t="str">
        <f>IF($M277&lt;NORMA!$E$23,"NO CUMPLE","CUMPLE")</f>
        <v>CUMPLE</v>
      </c>
      <c r="AA277" s="51" t="str">
        <f>IF($E277&gt;NORMA!$E$24,"NO CUMPLE","CUMPLE")</f>
        <v>CUMPLE</v>
      </c>
      <c r="AB277" s="51" t="str">
        <f>IF($F277&gt;NORMA!$F$25,"NO CUMPLE","CUMPLE")</f>
        <v>CUMPLE</v>
      </c>
      <c r="AC277" s="51" t="str">
        <f>IF($K277&gt;NORMA!$E$26,"NO CUMPLE","CUMPLE")</f>
        <v>NO CUMPLE</v>
      </c>
      <c r="AD277" s="51" t="str">
        <f>IF($J277&gt;NORMA!$E$27,"NO CUMPLE","CUMPLE")</f>
        <v>CUMPLE</v>
      </c>
      <c r="AE277" s="51" t="str">
        <f>IF($G277&gt;NORMA!$F$28,"NO CUMPLE","CUMPLE")</f>
        <v>CUMPLE</v>
      </c>
      <c r="AF277" s="51" t="str">
        <f>IF($H277&gt;NORMA!$E$29,"NO CUMPLE","CUMPLE")</f>
        <v>CUMPLE</v>
      </c>
      <c r="AG277" s="51" t="str">
        <f>IF($O277&gt;NORMA!$E$30,"NO CUMPLE","CUMPLE")</f>
        <v>NO CUMPLE</v>
      </c>
      <c r="AH277" s="51" t="str">
        <f>IF(AND($N277&gt;=NORMA!$R$18, $N277&lt;=NORMA!$S$18),"CUMPLE","NO CUMPLE")</f>
        <v>CUMPLE</v>
      </c>
      <c r="AI277" s="51" t="str">
        <f>IF($I277&gt;NORMA!$F$32,"NO CUMPLE","CUMPLE")</f>
        <v>CUMPLE</v>
      </c>
    </row>
    <row r="278" spans="1:35" ht="14.25" customHeight="1" x14ac:dyDescent="0.35">
      <c r="A278" s="146" t="s">
        <v>80</v>
      </c>
      <c r="B278" s="147" t="s">
        <v>79</v>
      </c>
      <c r="C278" s="148">
        <v>42262</v>
      </c>
      <c r="D278" s="149">
        <v>0.17708333333333334</v>
      </c>
      <c r="E278" s="147">
        <v>27</v>
      </c>
      <c r="F278" s="147">
        <v>60</v>
      </c>
      <c r="G278" s="147">
        <v>7.7</v>
      </c>
      <c r="H278" s="147">
        <v>1.1100000000000001</v>
      </c>
      <c r="I278" s="147">
        <v>0.05</v>
      </c>
      <c r="J278" s="147">
        <v>0.22</v>
      </c>
      <c r="K278" s="155">
        <v>1.6</v>
      </c>
      <c r="L278" s="164">
        <v>2E-3</v>
      </c>
      <c r="M278" s="147">
        <v>7.27</v>
      </c>
      <c r="N278" s="147">
        <v>7.35</v>
      </c>
      <c r="O278" s="153">
        <v>17000</v>
      </c>
      <c r="P278" s="51" t="str">
        <f>IF($M278&lt;NORMA!$F$7,"NO CUMPLE","CUMPLE")</f>
        <v>CUMPLE</v>
      </c>
      <c r="Q278" s="51" t="str">
        <f>IF($E278&gt;NORMA!$F$8,"NO CUMPLE","CUMPLE")</f>
        <v>CUMPLE</v>
      </c>
      <c r="R278" s="51" t="str">
        <f>IF($F278&gt;NORMA!$F$9,"NO CUMPLE","CUMPLE")</f>
        <v>CUMPLE</v>
      </c>
      <c r="S278" s="51" t="str">
        <f>IF($K278&gt;NORMA!$F$10,"NO CUMPLE","CUMPLE")</f>
        <v>CUMPLE</v>
      </c>
      <c r="T278" s="51" t="str">
        <f>IF($J278&gt;NORMA!$F$11,"NO CUMPLE","CUMPLE")</f>
        <v>CUMPLE</v>
      </c>
      <c r="U278" s="51" t="str">
        <f>IF($G278&gt;NORMA!$F$12,"NO CUMPLE","CUMPLE")</f>
        <v>CUMPLE</v>
      </c>
      <c r="V278" s="51" t="str">
        <f>IF($H278&gt;SALITRE!$H$967,"NO CUMPLE","CUMPLE")</f>
        <v>CUMPLE</v>
      </c>
      <c r="W278" s="51" t="str">
        <f>IF($O278&gt;NORMA!$F$14,"NO CUMPLE","CUMPLE")</f>
        <v>CUMPLE</v>
      </c>
      <c r="X278" s="51" t="str">
        <f>IF(AND($N278&gt;=NORMA!$Q$4, $N278&lt;=NORMA!$R$4),"CUMPLE","NO CUMPLE")</f>
        <v>CUMPLE</v>
      </c>
      <c r="Y278" s="51" t="str">
        <f>IF($I278&gt;NORMA!$F$16,"NO CUMPLE","CUMPLE")</f>
        <v>CUMPLE</v>
      </c>
      <c r="Z278" s="51" t="str">
        <f>IF($M278&lt;NORMA!$E$23,"NO CUMPLE","CUMPLE")</f>
        <v>CUMPLE</v>
      </c>
      <c r="AA278" s="51" t="str">
        <f>IF($E278&gt;NORMA!$E$24,"NO CUMPLE","CUMPLE")</f>
        <v>NO CUMPLE</v>
      </c>
      <c r="AB278" s="51" t="str">
        <f>IF($F278&gt;NORMA!$F$25,"NO CUMPLE","CUMPLE")</f>
        <v>NO CUMPLE</v>
      </c>
      <c r="AC278" s="51" t="str">
        <f>IF($K278&gt;NORMA!$E$26,"NO CUMPLE","CUMPLE")</f>
        <v>NO CUMPLE</v>
      </c>
      <c r="AD278" s="51" t="str">
        <f>IF($J278&gt;NORMA!$E$27,"NO CUMPLE","CUMPLE")</f>
        <v>CUMPLE</v>
      </c>
      <c r="AE278" s="51" t="str">
        <f>IF($G278&gt;NORMA!$F$28,"NO CUMPLE","CUMPLE")</f>
        <v>CUMPLE</v>
      </c>
      <c r="AF278" s="51" t="str">
        <f>IF($H278&gt;NORMA!$E$29,"NO CUMPLE","CUMPLE")</f>
        <v>CUMPLE</v>
      </c>
      <c r="AG278" s="51" t="str">
        <f>IF($O278&gt;NORMA!$E$30,"NO CUMPLE","CUMPLE")</f>
        <v>NO CUMPLE</v>
      </c>
      <c r="AH278" s="51" t="str">
        <f>IF(AND($N278&gt;=NORMA!$R$18, $N278&lt;=NORMA!$S$18),"CUMPLE","NO CUMPLE")</f>
        <v>CUMPLE</v>
      </c>
      <c r="AI278" s="51" t="str">
        <f>IF($I278&gt;NORMA!$F$32,"NO CUMPLE","CUMPLE")</f>
        <v>CUMPLE</v>
      </c>
    </row>
    <row r="279" spans="1:35" ht="14.25" customHeight="1" x14ac:dyDescent="0.35">
      <c r="A279" s="146" t="s">
        <v>80</v>
      </c>
      <c r="B279" s="147" t="s">
        <v>79</v>
      </c>
      <c r="C279" s="148">
        <v>42262</v>
      </c>
      <c r="D279" s="149">
        <v>8.3333333333333329E-2</v>
      </c>
      <c r="E279" s="147">
        <v>2</v>
      </c>
      <c r="F279" s="147">
        <v>7</v>
      </c>
      <c r="G279" s="147">
        <v>7.7</v>
      </c>
      <c r="H279" s="147">
        <v>0.67</v>
      </c>
      <c r="I279" s="147">
        <v>0.05</v>
      </c>
      <c r="J279" s="147">
        <v>0.39100000000000001</v>
      </c>
      <c r="K279" s="155">
        <v>1.33</v>
      </c>
      <c r="L279" s="164">
        <v>2E-3</v>
      </c>
      <c r="M279" s="147">
        <v>7.13</v>
      </c>
      <c r="N279" s="147">
        <v>7.31</v>
      </c>
      <c r="O279" s="153">
        <v>35000</v>
      </c>
      <c r="P279" s="51" t="str">
        <f>IF($M279&lt;NORMA!$F$7,"NO CUMPLE","CUMPLE")</f>
        <v>CUMPLE</v>
      </c>
      <c r="Q279" s="51" t="str">
        <f>IF($E279&gt;NORMA!$F$8,"NO CUMPLE","CUMPLE")</f>
        <v>CUMPLE</v>
      </c>
      <c r="R279" s="51" t="str">
        <f>IF($F279&gt;NORMA!$F$9,"NO CUMPLE","CUMPLE")</f>
        <v>CUMPLE</v>
      </c>
      <c r="S279" s="51" t="str">
        <f>IF($K279&gt;NORMA!$F$10,"NO CUMPLE","CUMPLE")</f>
        <v>CUMPLE</v>
      </c>
      <c r="T279" s="51" t="str">
        <f>IF($J279&gt;NORMA!$F$11,"NO CUMPLE","CUMPLE")</f>
        <v>CUMPLE</v>
      </c>
      <c r="U279" s="51" t="str">
        <f>IF($G279&gt;NORMA!$F$12,"NO CUMPLE","CUMPLE")</f>
        <v>CUMPLE</v>
      </c>
      <c r="V279" s="51" t="str">
        <f>IF($H279&gt;SALITRE!$H$967,"NO CUMPLE","CUMPLE")</f>
        <v>CUMPLE</v>
      </c>
      <c r="W279" s="51" t="str">
        <f>IF($O279&gt;NORMA!$F$14,"NO CUMPLE","CUMPLE")</f>
        <v>CUMPLE</v>
      </c>
      <c r="X279" s="51" t="str">
        <f>IF(AND($N279&gt;=NORMA!$Q$4, $N279&lt;=NORMA!$R$4),"CUMPLE","NO CUMPLE")</f>
        <v>CUMPLE</v>
      </c>
      <c r="Y279" s="51" t="str">
        <f>IF($I279&gt;NORMA!$F$16,"NO CUMPLE","CUMPLE")</f>
        <v>CUMPLE</v>
      </c>
      <c r="Z279" s="51" t="str">
        <f>IF($M279&lt;NORMA!$E$23,"NO CUMPLE","CUMPLE")</f>
        <v>CUMPLE</v>
      </c>
      <c r="AA279" s="51" t="str">
        <f>IF($E279&gt;NORMA!$E$24,"NO CUMPLE","CUMPLE")</f>
        <v>CUMPLE</v>
      </c>
      <c r="AB279" s="51" t="str">
        <f>IF($F279&gt;NORMA!$F$25,"NO CUMPLE","CUMPLE")</f>
        <v>CUMPLE</v>
      </c>
      <c r="AC279" s="51" t="str">
        <f>IF($K279&gt;NORMA!$E$26,"NO CUMPLE","CUMPLE")</f>
        <v>CUMPLE</v>
      </c>
      <c r="AD279" s="51" t="str">
        <f>IF($J279&gt;NORMA!$E$27,"NO CUMPLE","CUMPLE")</f>
        <v>CUMPLE</v>
      </c>
      <c r="AE279" s="51" t="str">
        <f>IF($G279&gt;NORMA!$F$28,"NO CUMPLE","CUMPLE")</f>
        <v>CUMPLE</v>
      </c>
      <c r="AF279" s="51" t="str">
        <f>IF($H279&gt;NORMA!$E$29,"NO CUMPLE","CUMPLE")</f>
        <v>CUMPLE</v>
      </c>
      <c r="AG279" s="51" t="str">
        <f>IF($O279&gt;NORMA!$E$30,"NO CUMPLE","CUMPLE")</f>
        <v>NO CUMPLE</v>
      </c>
      <c r="AH279" s="51" t="str">
        <f>IF(AND($N279&gt;=NORMA!$R$18, $N279&lt;=NORMA!$S$18),"CUMPLE","NO CUMPLE")</f>
        <v>CUMPLE</v>
      </c>
      <c r="AI279" s="51" t="str">
        <f>IF($I279&gt;NORMA!$F$32,"NO CUMPLE","CUMPLE")</f>
        <v>CUMPLE</v>
      </c>
    </row>
    <row r="280" spans="1:35" ht="14.25" customHeight="1" x14ac:dyDescent="0.35">
      <c r="A280" s="146" t="s">
        <v>78</v>
      </c>
      <c r="B280" s="147" t="s">
        <v>79</v>
      </c>
      <c r="C280" s="148">
        <v>42262</v>
      </c>
      <c r="D280" s="149">
        <v>0.25</v>
      </c>
      <c r="E280" s="147">
        <v>2</v>
      </c>
      <c r="F280" s="147">
        <v>7</v>
      </c>
      <c r="G280" s="147">
        <v>7.7</v>
      </c>
      <c r="H280" s="147">
        <v>0.67</v>
      </c>
      <c r="I280" s="147">
        <v>0.05</v>
      </c>
      <c r="J280" s="147">
        <v>0.253</v>
      </c>
      <c r="K280" s="155">
        <v>3.01</v>
      </c>
      <c r="L280" s="164">
        <v>8.9999999999999993E-3</v>
      </c>
      <c r="M280" s="147">
        <v>7.85</v>
      </c>
      <c r="N280" s="147">
        <v>7.09</v>
      </c>
      <c r="O280" s="153">
        <v>31000</v>
      </c>
      <c r="P280" s="51" t="str">
        <f>IF($M280&lt;NORMA!$F$7,"NO CUMPLE","CUMPLE")</f>
        <v>CUMPLE</v>
      </c>
      <c r="Q280" s="51" t="str">
        <f>IF($E280&gt;NORMA!$F$8,"NO CUMPLE","CUMPLE")</f>
        <v>CUMPLE</v>
      </c>
      <c r="R280" s="51" t="str">
        <f>IF($F280&gt;NORMA!$F$9,"NO CUMPLE","CUMPLE")</f>
        <v>CUMPLE</v>
      </c>
      <c r="S280" s="51" t="str">
        <f>IF($K280&gt;NORMA!$F$10,"NO CUMPLE","CUMPLE")</f>
        <v>CUMPLE</v>
      </c>
      <c r="T280" s="51" t="str">
        <f>IF($J280&gt;NORMA!$F$11,"NO CUMPLE","CUMPLE")</f>
        <v>CUMPLE</v>
      </c>
      <c r="U280" s="51" t="str">
        <f>IF($G280&gt;NORMA!$F$12,"NO CUMPLE","CUMPLE")</f>
        <v>CUMPLE</v>
      </c>
      <c r="V280" s="51" t="str">
        <f>IF($H280&gt;SALITRE!$H$967,"NO CUMPLE","CUMPLE")</f>
        <v>CUMPLE</v>
      </c>
      <c r="W280" s="51" t="str">
        <f>IF($O280&gt;NORMA!$F$14,"NO CUMPLE","CUMPLE")</f>
        <v>CUMPLE</v>
      </c>
      <c r="X280" s="51" t="str">
        <f>IF(AND($N280&gt;=NORMA!$Q$4, $N280&lt;=NORMA!$R$4),"CUMPLE","NO CUMPLE")</f>
        <v>CUMPLE</v>
      </c>
      <c r="Y280" s="51" t="str">
        <f>IF($I280&gt;NORMA!$F$16,"NO CUMPLE","CUMPLE")</f>
        <v>CUMPLE</v>
      </c>
      <c r="Z280" s="51" t="str">
        <f>IF($M280&lt;NORMA!$E$23,"NO CUMPLE","CUMPLE")</f>
        <v>CUMPLE</v>
      </c>
      <c r="AA280" s="51" t="str">
        <f>IF($E280&gt;NORMA!$E$24,"NO CUMPLE","CUMPLE")</f>
        <v>CUMPLE</v>
      </c>
      <c r="AB280" s="51" t="str">
        <f>IF($F280&gt;NORMA!$F$25,"NO CUMPLE","CUMPLE")</f>
        <v>CUMPLE</v>
      </c>
      <c r="AC280" s="51" t="str">
        <f>IF($K280&gt;NORMA!$E$26,"NO CUMPLE","CUMPLE")</f>
        <v>NO CUMPLE</v>
      </c>
      <c r="AD280" s="51" t="str">
        <f>IF($J280&gt;NORMA!$E$27,"NO CUMPLE","CUMPLE")</f>
        <v>CUMPLE</v>
      </c>
      <c r="AE280" s="51" t="str">
        <f>IF($G280&gt;NORMA!$F$28,"NO CUMPLE","CUMPLE")</f>
        <v>CUMPLE</v>
      </c>
      <c r="AF280" s="51" t="str">
        <f>IF($H280&gt;NORMA!$E$29,"NO CUMPLE","CUMPLE")</f>
        <v>CUMPLE</v>
      </c>
      <c r="AG280" s="51" t="str">
        <f>IF($O280&gt;NORMA!$E$30,"NO CUMPLE","CUMPLE")</f>
        <v>NO CUMPLE</v>
      </c>
      <c r="AH280" s="51" t="str">
        <f>IF(AND($N280&gt;=NORMA!$R$18, $N280&lt;=NORMA!$S$18),"CUMPLE","NO CUMPLE")</f>
        <v>CUMPLE</v>
      </c>
      <c r="AI280" s="51" t="str">
        <f>IF($I280&gt;NORMA!$F$32,"NO CUMPLE","CUMPLE")</f>
        <v>CUMPLE</v>
      </c>
    </row>
    <row r="281" spans="1:35" ht="14.25" customHeight="1" x14ac:dyDescent="0.35">
      <c r="A281" s="146" t="s">
        <v>80</v>
      </c>
      <c r="B281" s="147" t="s">
        <v>79</v>
      </c>
      <c r="C281" s="148">
        <v>42263</v>
      </c>
      <c r="D281" s="149">
        <v>0.5</v>
      </c>
      <c r="E281" s="147">
        <v>2</v>
      </c>
      <c r="F281" s="147">
        <v>7</v>
      </c>
      <c r="G281" s="147">
        <v>7.7</v>
      </c>
      <c r="H281" s="147">
        <v>0.67</v>
      </c>
      <c r="I281" s="147">
        <v>0.05</v>
      </c>
      <c r="J281" s="147">
        <v>0.29899999999999999</v>
      </c>
      <c r="K281" s="155">
        <v>0.82</v>
      </c>
      <c r="L281" s="164">
        <v>2E-3</v>
      </c>
      <c r="M281" s="147">
        <v>7.22</v>
      </c>
      <c r="N281" s="147">
        <v>8.02</v>
      </c>
      <c r="O281" s="153">
        <v>540000</v>
      </c>
      <c r="P281" s="51" t="str">
        <f>IF($M281&lt;NORMA!$F$7,"NO CUMPLE","CUMPLE")</f>
        <v>CUMPLE</v>
      </c>
      <c r="Q281" s="51" t="str">
        <f>IF($E281&gt;NORMA!$F$8,"NO CUMPLE","CUMPLE")</f>
        <v>CUMPLE</v>
      </c>
      <c r="R281" s="51" t="str">
        <f>IF($F281&gt;NORMA!$F$9,"NO CUMPLE","CUMPLE")</f>
        <v>CUMPLE</v>
      </c>
      <c r="S281" s="51" t="str">
        <f>IF($K281&gt;NORMA!$F$10,"NO CUMPLE","CUMPLE")</f>
        <v>CUMPLE</v>
      </c>
      <c r="T281" s="51" t="str">
        <f>IF($J281&gt;NORMA!$F$11,"NO CUMPLE","CUMPLE")</f>
        <v>CUMPLE</v>
      </c>
      <c r="U281" s="51" t="str">
        <f>IF($G281&gt;NORMA!$F$12,"NO CUMPLE","CUMPLE")</f>
        <v>CUMPLE</v>
      </c>
      <c r="V281" s="51" t="str">
        <f>IF($H281&gt;SALITRE!$H$967,"NO CUMPLE","CUMPLE")</f>
        <v>CUMPLE</v>
      </c>
      <c r="W281" s="51" t="str">
        <f>IF($O281&gt;NORMA!$F$14,"NO CUMPLE","CUMPLE")</f>
        <v>CUMPLE</v>
      </c>
      <c r="X281" s="51" t="str">
        <f>IF(AND($N281&gt;=NORMA!$Q$4, $N281&lt;=NORMA!$R$4),"CUMPLE","NO CUMPLE")</f>
        <v>CUMPLE</v>
      </c>
      <c r="Y281" s="51" t="str">
        <f>IF($I281&gt;NORMA!$F$16,"NO CUMPLE","CUMPLE")</f>
        <v>CUMPLE</v>
      </c>
      <c r="Z281" s="51" t="str">
        <f>IF($M281&lt;NORMA!$E$23,"NO CUMPLE","CUMPLE")</f>
        <v>CUMPLE</v>
      </c>
      <c r="AA281" s="51" t="str">
        <f>IF($E281&gt;NORMA!$E$24,"NO CUMPLE","CUMPLE")</f>
        <v>CUMPLE</v>
      </c>
      <c r="AB281" s="51" t="str">
        <f>IF($F281&gt;NORMA!$F$25,"NO CUMPLE","CUMPLE")</f>
        <v>CUMPLE</v>
      </c>
      <c r="AC281" s="51" t="str">
        <f>IF($K281&gt;NORMA!$E$26,"NO CUMPLE","CUMPLE")</f>
        <v>CUMPLE</v>
      </c>
      <c r="AD281" s="51" t="str">
        <f>IF($J281&gt;NORMA!$E$27,"NO CUMPLE","CUMPLE")</f>
        <v>CUMPLE</v>
      </c>
      <c r="AE281" s="51" t="str">
        <f>IF($G281&gt;NORMA!$F$28,"NO CUMPLE","CUMPLE")</f>
        <v>CUMPLE</v>
      </c>
      <c r="AF281" s="51" t="str">
        <f>IF($H281&gt;NORMA!$E$29,"NO CUMPLE","CUMPLE")</f>
        <v>CUMPLE</v>
      </c>
      <c r="AG281" s="51" t="str">
        <f>IF($O281&gt;NORMA!$E$30,"NO CUMPLE","CUMPLE")</f>
        <v>NO CUMPLE</v>
      </c>
      <c r="AH281" s="51" t="str">
        <f>IF(AND($N281&gt;=NORMA!$R$18, $N281&lt;=NORMA!$S$18),"CUMPLE","NO CUMPLE")</f>
        <v>CUMPLE</v>
      </c>
      <c r="AI281" s="51" t="str">
        <f>IF($I281&gt;NORMA!$F$32,"NO CUMPLE","CUMPLE")</f>
        <v>CUMPLE</v>
      </c>
    </row>
    <row r="282" spans="1:35" ht="14.25" customHeight="1" x14ac:dyDescent="0.35">
      <c r="A282" s="146" t="s">
        <v>80</v>
      </c>
      <c r="B282" s="147" t="s">
        <v>79</v>
      </c>
      <c r="C282" s="148">
        <v>42277</v>
      </c>
      <c r="D282" s="149">
        <v>0.58333333333333337</v>
      </c>
      <c r="E282" s="147">
        <v>9</v>
      </c>
      <c r="F282" s="147">
        <v>29</v>
      </c>
      <c r="G282" s="147">
        <v>7.7</v>
      </c>
      <c r="H282" s="147">
        <v>0.67</v>
      </c>
      <c r="I282" s="147">
        <v>0.05</v>
      </c>
      <c r="J282" s="147">
        <v>0.247</v>
      </c>
      <c r="K282" s="155">
        <v>2.42</v>
      </c>
      <c r="L282" s="164">
        <v>5.0000000000000001E-3</v>
      </c>
      <c r="M282" s="147">
        <v>5.27</v>
      </c>
      <c r="N282" s="147">
        <v>7.28</v>
      </c>
      <c r="O282" s="153">
        <v>70000</v>
      </c>
      <c r="P282" s="51" t="str">
        <f>IF($M282&lt;NORMA!$F$7,"NO CUMPLE","CUMPLE")</f>
        <v>CUMPLE</v>
      </c>
      <c r="Q282" s="51" t="str">
        <f>IF($E282&gt;NORMA!$F$8,"NO CUMPLE","CUMPLE")</f>
        <v>CUMPLE</v>
      </c>
      <c r="R282" s="51" t="str">
        <f>IF($F282&gt;NORMA!$F$9,"NO CUMPLE","CUMPLE")</f>
        <v>CUMPLE</v>
      </c>
      <c r="S282" s="51" t="str">
        <f>IF($K282&gt;NORMA!$F$10,"NO CUMPLE","CUMPLE")</f>
        <v>CUMPLE</v>
      </c>
      <c r="T282" s="51" t="str">
        <f>IF($J282&gt;NORMA!$F$11,"NO CUMPLE","CUMPLE")</f>
        <v>CUMPLE</v>
      </c>
      <c r="U282" s="51" t="str">
        <f>IF($G282&gt;NORMA!$F$12,"NO CUMPLE","CUMPLE")</f>
        <v>CUMPLE</v>
      </c>
      <c r="V282" s="51" t="str">
        <f>IF($H282&gt;SALITRE!$H$967,"NO CUMPLE","CUMPLE")</f>
        <v>CUMPLE</v>
      </c>
      <c r="W282" s="51" t="str">
        <f>IF($O282&gt;NORMA!$F$14,"NO CUMPLE","CUMPLE")</f>
        <v>CUMPLE</v>
      </c>
      <c r="X282" s="51" t="str">
        <f>IF(AND($N282&gt;=NORMA!$Q$4, $N282&lt;=NORMA!$R$4),"CUMPLE","NO CUMPLE")</f>
        <v>CUMPLE</v>
      </c>
      <c r="Y282" s="51" t="str">
        <f>IF($I282&gt;NORMA!$F$16,"NO CUMPLE","CUMPLE")</f>
        <v>CUMPLE</v>
      </c>
      <c r="Z282" s="51" t="str">
        <f>IF($M282&lt;NORMA!$E$23,"NO CUMPLE","CUMPLE")</f>
        <v>NO CUMPLE</v>
      </c>
      <c r="AA282" s="51" t="str">
        <f>IF($E282&gt;NORMA!$E$24,"NO CUMPLE","CUMPLE")</f>
        <v>NO CUMPLE</v>
      </c>
      <c r="AB282" s="51" t="str">
        <f>IF($F282&gt;NORMA!$F$25,"NO CUMPLE","CUMPLE")</f>
        <v>NO CUMPLE</v>
      </c>
      <c r="AC282" s="51" t="str">
        <f>IF($K282&gt;NORMA!$E$26,"NO CUMPLE","CUMPLE")</f>
        <v>NO CUMPLE</v>
      </c>
      <c r="AD282" s="51" t="str">
        <f>IF($J282&gt;NORMA!$E$27,"NO CUMPLE","CUMPLE")</f>
        <v>CUMPLE</v>
      </c>
      <c r="AE282" s="51" t="str">
        <f>IF($G282&gt;NORMA!$F$28,"NO CUMPLE","CUMPLE")</f>
        <v>CUMPLE</v>
      </c>
      <c r="AF282" s="51" t="str">
        <f>IF($H282&gt;NORMA!$E$29,"NO CUMPLE","CUMPLE")</f>
        <v>CUMPLE</v>
      </c>
      <c r="AG282" s="51" t="str">
        <f>IF($O282&gt;NORMA!$E$30,"NO CUMPLE","CUMPLE")</f>
        <v>NO CUMPLE</v>
      </c>
      <c r="AH282" s="51" t="str">
        <f>IF(AND($N282&gt;=NORMA!$R$18, $N282&lt;=NORMA!$S$18),"CUMPLE","NO CUMPLE")</f>
        <v>CUMPLE</v>
      </c>
      <c r="AI282" s="51" t="str">
        <f>IF($I282&gt;NORMA!$F$32,"NO CUMPLE","CUMPLE")</f>
        <v>CUMPLE</v>
      </c>
    </row>
    <row r="283" spans="1:35" ht="14.25" customHeight="1" x14ac:dyDescent="0.35">
      <c r="A283" s="146" t="s">
        <v>78</v>
      </c>
      <c r="B283" s="147" t="s">
        <v>79</v>
      </c>
      <c r="C283" s="148">
        <v>42280</v>
      </c>
      <c r="D283" s="149">
        <v>0.33333333333333331</v>
      </c>
      <c r="E283" s="147">
        <v>2</v>
      </c>
      <c r="F283" s="147">
        <v>7</v>
      </c>
      <c r="G283" s="147">
        <v>12</v>
      </c>
      <c r="H283" s="147">
        <v>0.67</v>
      </c>
      <c r="I283" s="147">
        <v>0.05</v>
      </c>
      <c r="J283" s="147">
        <v>0.223</v>
      </c>
      <c r="K283" s="155">
        <v>2.76</v>
      </c>
      <c r="L283" s="164">
        <v>6.0000000000000001E-3</v>
      </c>
      <c r="M283" s="147">
        <v>7.34</v>
      </c>
      <c r="N283" s="147">
        <v>7.58</v>
      </c>
      <c r="O283" s="153">
        <v>13500</v>
      </c>
      <c r="P283" s="51" t="str">
        <f>IF($M283&lt;NORMA!$F$7,"NO CUMPLE","CUMPLE")</f>
        <v>CUMPLE</v>
      </c>
      <c r="Q283" s="51" t="str">
        <f>IF($E283&gt;NORMA!$F$8,"NO CUMPLE","CUMPLE")</f>
        <v>CUMPLE</v>
      </c>
      <c r="R283" s="51" t="str">
        <f>IF($F283&gt;NORMA!$F$9,"NO CUMPLE","CUMPLE")</f>
        <v>CUMPLE</v>
      </c>
      <c r="S283" s="51" t="str">
        <f>IF($K283&gt;NORMA!$F$10,"NO CUMPLE","CUMPLE")</f>
        <v>CUMPLE</v>
      </c>
      <c r="T283" s="51" t="str">
        <f>IF($J283&gt;NORMA!$F$11,"NO CUMPLE","CUMPLE")</f>
        <v>CUMPLE</v>
      </c>
      <c r="U283" s="51" t="str">
        <f>IF($G283&gt;NORMA!$F$12,"NO CUMPLE","CUMPLE")</f>
        <v>CUMPLE</v>
      </c>
      <c r="V283" s="51" t="str">
        <f>IF($H283&gt;SALITRE!$H$967,"NO CUMPLE","CUMPLE")</f>
        <v>CUMPLE</v>
      </c>
      <c r="W283" s="51" t="str">
        <f>IF($O283&gt;NORMA!$F$14,"NO CUMPLE","CUMPLE")</f>
        <v>CUMPLE</v>
      </c>
      <c r="X283" s="51" t="str">
        <f>IF(AND($N283&gt;=NORMA!$Q$4, $N283&lt;=NORMA!$R$4),"CUMPLE","NO CUMPLE")</f>
        <v>CUMPLE</v>
      </c>
      <c r="Y283" s="51" t="str">
        <f>IF($I283&gt;NORMA!$F$16,"NO CUMPLE","CUMPLE")</f>
        <v>CUMPLE</v>
      </c>
      <c r="Z283" s="51" t="str">
        <f>IF($M283&lt;NORMA!$E$23,"NO CUMPLE","CUMPLE")</f>
        <v>CUMPLE</v>
      </c>
      <c r="AA283" s="51" t="str">
        <f>IF($E283&gt;NORMA!$E$24,"NO CUMPLE","CUMPLE")</f>
        <v>CUMPLE</v>
      </c>
      <c r="AB283" s="51" t="str">
        <f>IF($F283&gt;NORMA!$F$25,"NO CUMPLE","CUMPLE")</f>
        <v>CUMPLE</v>
      </c>
      <c r="AC283" s="51" t="str">
        <f>IF($K283&gt;NORMA!$E$26,"NO CUMPLE","CUMPLE")</f>
        <v>NO CUMPLE</v>
      </c>
      <c r="AD283" s="51" t="str">
        <f>IF($J283&gt;NORMA!$E$27,"NO CUMPLE","CUMPLE")</f>
        <v>CUMPLE</v>
      </c>
      <c r="AE283" s="51" t="str">
        <f>IF($G283&gt;NORMA!$F$28,"NO CUMPLE","CUMPLE")</f>
        <v>CUMPLE</v>
      </c>
      <c r="AF283" s="51" t="str">
        <f>IF($H283&gt;NORMA!$E$29,"NO CUMPLE","CUMPLE")</f>
        <v>CUMPLE</v>
      </c>
      <c r="AG283" s="51" t="str">
        <f>IF($O283&gt;NORMA!$E$30,"NO CUMPLE","CUMPLE")</f>
        <v>NO CUMPLE</v>
      </c>
      <c r="AH283" s="51" t="str">
        <f>IF(AND($N283&gt;=NORMA!$R$18, $N283&lt;=NORMA!$S$18),"CUMPLE","NO CUMPLE")</f>
        <v>CUMPLE</v>
      </c>
      <c r="AI283" s="51" t="str">
        <f>IF($I283&gt;NORMA!$F$32,"NO CUMPLE","CUMPLE")</f>
        <v>CUMPLE</v>
      </c>
    </row>
    <row r="284" spans="1:35" ht="14.25" customHeight="1" x14ac:dyDescent="0.35">
      <c r="A284" s="146" t="s">
        <v>78</v>
      </c>
      <c r="B284" s="147" t="s">
        <v>79</v>
      </c>
      <c r="C284" s="148">
        <v>42283</v>
      </c>
      <c r="D284" s="149">
        <v>0.5</v>
      </c>
      <c r="E284" s="147">
        <v>2</v>
      </c>
      <c r="F284" s="147">
        <v>7</v>
      </c>
      <c r="G284" s="147">
        <v>9</v>
      </c>
      <c r="H284" s="147">
        <v>0.67</v>
      </c>
      <c r="I284" s="147">
        <v>0.05</v>
      </c>
      <c r="J284" s="147">
        <v>0.17100000000000001</v>
      </c>
      <c r="K284" s="155">
        <v>3.33</v>
      </c>
      <c r="L284" s="164">
        <v>5.0000000000000001E-3</v>
      </c>
      <c r="M284" s="147">
        <v>7.33</v>
      </c>
      <c r="N284" s="147">
        <v>7.77</v>
      </c>
      <c r="O284" s="153">
        <v>1700</v>
      </c>
      <c r="P284" s="51" t="str">
        <f>IF($M284&lt;NORMA!$F$7,"NO CUMPLE","CUMPLE")</f>
        <v>CUMPLE</v>
      </c>
      <c r="Q284" s="51" t="str">
        <f>IF($E284&gt;NORMA!$F$8,"NO CUMPLE","CUMPLE")</f>
        <v>CUMPLE</v>
      </c>
      <c r="R284" s="51" t="str">
        <f>IF($F284&gt;NORMA!$F$9,"NO CUMPLE","CUMPLE")</f>
        <v>CUMPLE</v>
      </c>
      <c r="S284" s="51" t="str">
        <f>IF($K284&gt;NORMA!$F$10,"NO CUMPLE","CUMPLE")</f>
        <v>CUMPLE</v>
      </c>
      <c r="T284" s="51" t="str">
        <f>IF($J284&gt;NORMA!$F$11,"NO CUMPLE","CUMPLE")</f>
        <v>CUMPLE</v>
      </c>
      <c r="U284" s="51" t="str">
        <f>IF($G284&gt;NORMA!$F$12,"NO CUMPLE","CUMPLE")</f>
        <v>CUMPLE</v>
      </c>
      <c r="V284" s="51" t="str">
        <f>IF($H284&gt;SALITRE!$H$967,"NO CUMPLE","CUMPLE")</f>
        <v>CUMPLE</v>
      </c>
      <c r="W284" s="51" t="str">
        <f>IF($O284&gt;NORMA!$F$14,"NO CUMPLE","CUMPLE")</f>
        <v>CUMPLE</v>
      </c>
      <c r="X284" s="51" t="str">
        <f>IF(AND($N284&gt;=NORMA!$Q$4, $N284&lt;=NORMA!$R$4),"CUMPLE","NO CUMPLE")</f>
        <v>CUMPLE</v>
      </c>
      <c r="Y284" s="51" t="str">
        <f>IF($I284&gt;NORMA!$F$16,"NO CUMPLE","CUMPLE")</f>
        <v>CUMPLE</v>
      </c>
      <c r="Z284" s="51" t="str">
        <f>IF($M284&lt;NORMA!$E$23,"NO CUMPLE","CUMPLE")</f>
        <v>CUMPLE</v>
      </c>
      <c r="AA284" s="51" t="str">
        <f>IF($E284&gt;NORMA!$E$24,"NO CUMPLE","CUMPLE")</f>
        <v>CUMPLE</v>
      </c>
      <c r="AB284" s="51" t="str">
        <f>IF($F284&gt;NORMA!$F$25,"NO CUMPLE","CUMPLE")</f>
        <v>CUMPLE</v>
      </c>
      <c r="AC284" s="51" t="str">
        <f>IF($K284&gt;NORMA!$E$26,"NO CUMPLE","CUMPLE")</f>
        <v>NO CUMPLE</v>
      </c>
      <c r="AD284" s="51" t="str">
        <f>IF($J284&gt;NORMA!$E$27,"NO CUMPLE","CUMPLE")</f>
        <v>CUMPLE</v>
      </c>
      <c r="AE284" s="51" t="str">
        <f>IF($G284&gt;NORMA!$F$28,"NO CUMPLE","CUMPLE")</f>
        <v>CUMPLE</v>
      </c>
      <c r="AF284" s="51" t="str">
        <f>IF($H284&gt;NORMA!$E$29,"NO CUMPLE","CUMPLE")</f>
        <v>CUMPLE</v>
      </c>
      <c r="AG284" s="51" t="str">
        <f>IF($O284&gt;NORMA!$E$30,"NO CUMPLE","CUMPLE")</f>
        <v>CUMPLE</v>
      </c>
      <c r="AH284" s="51" t="str">
        <f>IF(AND($N284&gt;=NORMA!$R$18, $N284&lt;=NORMA!$S$18),"CUMPLE","NO CUMPLE")</f>
        <v>CUMPLE</v>
      </c>
      <c r="AI284" s="51" t="str">
        <f>IF($I284&gt;NORMA!$F$32,"NO CUMPLE","CUMPLE")</f>
        <v>CUMPLE</v>
      </c>
    </row>
    <row r="285" spans="1:35" ht="14.25" customHeight="1" x14ac:dyDescent="0.35">
      <c r="A285" s="146" t="s">
        <v>80</v>
      </c>
      <c r="B285" s="147" t="s">
        <v>79</v>
      </c>
      <c r="C285" s="148">
        <v>42284</v>
      </c>
      <c r="D285" s="149">
        <v>0.41666666666666669</v>
      </c>
      <c r="E285" s="147">
        <v>2</v>
      </c>
      <c r="F285" s="147">
        <v>7</v>
      </c>
      <c r="G285" s="147">
        <v>7.7</v>
      </c>
      <c r="H285" s="147">
        <v>0.67600000000000005</v>
      </c>
      <c r="I285" s="147">
        <v>0.05</v>
      </c>
      <c r="J285" s="147">
        <v>0.183</v>
      </c>
      <c r="K285" s="155">
        <v>2.79</v>
      </c>
      <c r="L285" s="164">
        <v>4.0000000000000001E-3</v>
      </c>
      <c r="M285" s="147">
        <v>8.1300000000000008</v>
      </c>
      <c r="N285" s="147">
        <v>8.83</v>
      </c>
      <c r="O285" s="153">
        <v>63</v>
      </c>
      <c r="P285" s="51" t="str">
        <f>IF($M285&lt;NORMA!$F$7,"NO CUMPLE","CUMPLE")</f>
        <v>CUMPLE</v>
      </c>
      <c r="Q285" s="51" t="str">
        <f>IF($E285&gt;NORMA!$F$8,"NO CUMPLE","CUMPLE")</f>
        <v>CUMPLE</v>
      </c>
      <c r="R285" s="51" t="str">
        <f>IF($F285&gt;NORMA!$F$9,"NO CUMPLE","CUMPLE")</f>
        <v>CUMPLE</v>
      </c>
      <c r="S285" s="51" t="str">
        <f>IF($K285&gt;NORMA!$F$10,"NO CUMPLE","CUMPLE")</f>
        <v>CUMPLE</v>
      </c>
      <c r="T285" s="51" t="str">
        <f>IF($J285&gt;NORMA!$F$11,"NO CUMPLE","CUMPLE")</f>
        <v>CUMPLE</v>
      </c>
      <c r="U285" s="51" t="str">
        <f>IF($G285&gt;NORMA!$F$12,"NO CUMPLE","CUMPLE")</f>
        <v>CUMPLE</v>
      </c>
      <c r="V285" s="51" t="str">
        <f>IF($H285&gt;SALITRE!$H$967,"NO CUMPLE","CUMPLE")</f>
        <v>CUMPLE</v>
      </c>
      <c r="W285" s="51" t="str">
        <f>IF($O285&gt;NORMA!$F$14,"NO CUMPLE","CUMPLE")</f>
        <v>CUMPLE</v>
      </c>
      <c r="X285" s="51" t="str">
        <f>IF(AND($N285&gt;=NORMA!$Q$4, $N285&lt;=NORMA!$R$4),"CUMPLE","NO CUMPLE")</f>
        <v>CUMPLE</v>
      </c>
      <c r="Y285" s="51" t="str">
        <f>IF($I285&gt;NORMA!$F$16,"NO CUMPLE","CUMPLE")</f>
        <v>CUMPLE</v>
      </c>
      <c r="Z285" s="51" t="str">
        <f>IF($M285&lt;NORMA!$E$23,"NO CUMPLE","CUMPLE")</f>
        <v>CUMPLE</v>
      </c>
      <c r="AA285" s="51" t="str">
        <f>IF($E285&gt;NORMA!$E$24,"NO CUMPLE","CUMPLE")</f>
        <v>CUMPLE</v>
      </c>
      <c r="AB285" s="51" t="str">
        <f>IF($F285&gt;NORMA!$F$25,"NO CUMPLE","CUMPLE")</f>
        <v>CUMPLE</v>
      </c>
      <c r="AC285" s="51" t="str">
        <f>IF($K285&gt;NORMA!$E$26,"NO CUMPLE","CUMPLE")</f>
        <v>NO CUMPLE</v>
      </c>
      <c r="AD285" s="51" t="str">
        <f>IF($J285&gt;NORMA!$E$27,"NO CUMPLE","CUMPLE")</f>
        <v>CUMPLE</v>
      </c>
      <c r="AE285" s="51" t="str">
        <f>IF($G285&gt;NORMA!$F$28,"NO CUMPLE","CUMPLE")</f>
        <v>CUMPLE</v>
      </c>
      <c r="AF285" s="51" t="str">
        <f>IF($H285&gt;NORMA!$E$29,"NO CUMPLE","CUMPLE")</f>
        <v>CUMPLE</v>
      </c>
      <c r="AG285" s="51" t="str">
        <f>IF($O285&gt;NORMA!$E$30,"NO CUMPLE","CUMPLE")</f>
        <v>CUMPLE</v>
      </c>
      <c r="AH285" s="51" t="str">
        <f>IF(AND($N285&gt;=NORMA!$R$18, $N285&lt;=NORMA!$S$18),"CUMPLE","NO CUMPLE")</f>
        <v>NO CUMPLE</v>
      </c>
      <c r="AI285" s="51" t="str">
        <f>IF($I285&gt;NORMA!$F$32,"NO CUMPLE","CUMPLE")</f>
        <v>CUMPLE</v>
      </c>
    </row>
    <row r="286" spans="1:35" ht="14.25" customHeight="1" x14ac:dyDescent="0.35">
      <c r="A286" s="146" t="s">
        <v>78</v>
      </c>
      <c r="B286" s="147" t="s">
        <v>79</v>
      </c>
      <c r="C286" s="148">
        <v>42292</v>
      </c>
      <c r="D286" s="149">
        <v>0.58333333333333337</v>
      </c>
      <c r="E286" s="147">
        <v>2</v>
      </c>
      <c r="F286" s="147">
        <v>7</v>
      </c>
      <c r="G286" s="147">
        <v>7.7</v>
      </c>
      <c r="H286" s="147">
        <v>0.67</v>
      </c>
      <c r="I286" s="147">
        <v>0.05</v>
      </c>
      <c r="J286" s="147">
        <v>0.253</v>
      </c>
      <c r="K286" s="155">
        <v>4.8499999999999996</v>
      </c>
      <c r="L286" s="164">
        <v>7.0000000000000001E-3</v>
      </c>
      <c r="M286" s="147">
        <v>6.75</v>
      </c>
      <c r="N286" s="147">
        <v>7.98</v>
      </c>
      <c r="O286" s="153">
        <v>35000</v>
      </c>
      <c r="P286" s="51" t="str">
        <f>IF($M286&lt;NORMA!$F$7,"NO CUMPLE","CUMPLE")</f>
        <v>CUMPLE</v>
      </c>
      <c r="Q286" s="51" t="str">
        <f>IF($E286&gt;NORMA!$F$8,"NO CUMPLE","CUMPLE")</f>
        <v>CUMPLE</v>
      </c>
      <c r="R286" s="51" t="str">
        <f>IF($F286&gt;NORMA!$F$9,"NO CUMPLE","CUMPLE")</f>
        <v>CUMPLE</v>
      </c>
      <c r="S286" s="51" t="str">
        <f>IF($K286&gt;NORMA!$F$10,"NO CUMPLE","CUMPLE")</f>
        <v>CUMPLE</v>
      </c>
      <c r="T286" s="51" t="str">
        <f>IF($J286&gt;NORMA!$F$11,"NO CUMPLE","CUMPLE")</f>
        <v>CUMPLE</v>
      </c>
      <c r="U286" s="51" t="str">
        <f>IF($G286&gt;NORMA!$F$12,"NO CUMPLE","CUMPLE")</f>
        <v>CUMPLE</v>
      </c>
      <c r="V286" s="51" t="str">
        <f>IF($H286&gt;SALITRE!$H$967,"NO CUMPLE","CUMPLE")</f>
        <v>CUMPLE</v>
      </c>
      <c r="W286" s="51" t="str">
        <f>IF($O286&gt;NORMA!$F$14,"NO CUMPLE","CUMPLE")</f>
        <v>CUMPLE</v>
      </c>
      <c r="X286" s="51" t="str">
        <f>IF(AND($N286&gt;=NORMA!$Q$4, $N286&lt;=NORMA!$R$4),"CUMPLE","NO CUMPLE")</f>
        <v>CUMPLE</v>
      </c>
      <c r="Y286" s="51" t="str">
        <f>IF($I286&gt;NORMA!$F$16,"NO CUMPLE","CUMPLE")</f>
        <v>CUMPLE</v>
      </c>
      <c r="Z286" s="51" t="str">
        <f>IF($M286&lt;NORMA!$E$23,"NO CUMPLE","CUMPLE")</f>
        <v>NO CUMPLE</v>
      </c>
      <c r="AA286" s="51" t="str">
        <f>IF($E286&gt;NORMA!$E$24,"NO CUMPLE","CUMPLE")</f>
        <v>CUMPLE</v>
      </c>
      <c r="AB286" s="51" t="str">
        <f>IF($F286&gt;NORMA!$F$25,"NO CUMPLE","CUMPLE")</f>
        <v>CUMPLE</v>
      </c>
      <c r="AC286" s="51" t="str">
        <f>IF($K286&gt;NORMA!$E$26,"NO CUMPLE","CUMPLE")</f>
        <v>NO CUMPLE</v>
      </c>
      <c r="AD286" s="51" t="str">
        <f>IF($J286&gt;NORMA!$E$27,"NO CUMPLE","CUMPLE")</f>
        <v>CUMPLE</v>
      </c>
      <c r="AE286" s="51" t="str">
        <f>IF($G286&gt;NORMA!$F$28,"NO CUMPLE","CUMPLE")</f>
        <v>CUMPLE</v>
      </c>
      <c r="AF286" s="51" t="str">
        <f>IF($H286&gt;NORMA!$E$29,"NO CUMPLE","CUMPLE")</f>
        <v>CUMPLE</v>
      </c>
      <c r="AG286" s="51" t="str">
        <f>IF($O286&gt;NORMA!$E$30,"NO CUMPLE","CUMPLE")</f>
        <v>NO CUMPLE</v>
      </c>
      <c r="AH286" s="51" t="str">
        <f>IF(AND($N286&gt;=NORMA!$R$18, $N286&lt;=NORMA!$S$18),"CUMPLE","NO CUMPLE")</f>
        <v>CUMPLE</v>
      </c>
      <c r="AI286" s="51" t="str">
        <f>IF($I286&gt;NORMA!$F$32,"NO CUMPLE","CUMPLE")</f>
        <v>CUMPLE</v>
      </c>
    </row>
    <row r="287" spans="1:35" ht="14.25" customHeight="1" x14ac:dyDescent="0.35">
      <c r="A287" s="146" t="s">
        <v>80</v>
      </c>
      <c r="B287" s="147" t="s">
        <v>79</v>
      </c>
      <c r="C287" s="148">
        <v>42293</v>
      </c>
      <c r="D287" s="149">
        <v>0.25</v>
      </c>
      <c r="E287" s="147">
        <v>20</v>
      </c>
      <c r="F287" s="147">
        <v>36</v>
      </c>
      <c r="G287" s="147">
        <v>7.7</v>
      </c>
      <c r="H287" s="147">
        <v>0.67</v>
      </c>
      <c r="I287" s="147">
        <v>0.05</v>
      </c>
      <c r="J287" s="147">
        <v>0.19900000000000001</v>
      </c>
      <c r="K287" s="155">
        <v>2.62</v>
      </c>
      <c r="L287" s="164">
        <v>7.0000000000000001E-3</v>
      </c>
      <c r="M287" s="147">
        <v>7.34</v>
      </c>
      <c r="N287" s="147">
        <v>7.78</v>
      </c>
      <c r="O287" s="153">
        <v>43000</v>
      </c>
      <c r="P287" s="51" t="str">
        <f>IF($M287&lt;NORMA!$F$7,"NO CUMPLE","CUMPLE")</f>
        <v>CUMPLE</v>
      </c>
      <c r="Q287" s="51" t="str">
        <f>IF($E287&gt;NORMA!$F$8,"NO CUMPLE","CUMPLE")</f>
        <v>CUMPLE</v>
      </c>
      <c r="R287" s="51" t="str">
        <f>IF($F287&gt;NORMA!$F$9,"NO CUMPLE","CUMPLE")</f>
        <v>CUMPLE</v>
      </c>
      <c r="S287" s="51" t="str">
        <f>IF($K287&gt;NORMA!$F$10,"NO CUMPLE","CUMPLE")</f>
        <v>CUMPLE</v>
      </c>
      <c r="T287" s="51" t="str">
        <f>IF($J287&gt;NORMA!$F$11,"NO CUMPLE","CUMPLE")</f>
        <v>CUMPLE</v>
      </c>
      <c r="U287" s="51" t="str">
        <f>IF($G287&gt;NORMA!$F$12,"NO CUMPLE","CUMPLE")</f>
        <v>CUMPLE</v>
      </c>
      <c r="V287" s="51" t="str">
        <f>IF($H287&gt;SALITRE!$H$967,"NO CUMPLE","CUMPLE")</f>
        <v>CUMPLE</v>
      </c>
      <c r="W287" s="51" t="str">
        <f>IF($O287&gt;NORMA!$F$14,"NO CUMPLE","CUMPLE")</f>
        <v>CUMPLE</v>
      </c>
      <c r="X287" s="51" t="str">
        <f>IF(AND($N287&gt;=NORMA!$Q$4, $N287&lt;=NORMA!$R$4),"CUMPLE","NO CUMPLE")</f>
        <v>CUMPLE</v>
      </c>
      <c r="Y287" s="51" t="str">
        <f>IF($I287&gt;NORMA!$F$16,"NO CUMPLE","CUMPLE")</f>
        <v>CUMPLE</v>
      </c>
      <c r="Z287" s="51" t="str">
        <f>IF($M287&lt;NORMA!$E$23,"NO CUMPLE","CUMPLE")</f>
        <v>CUMPLE</v>
      </c>
      <c r="AA287" s="51" t="str">
        <f>IF($E287&gt;NORMA!$E$24,"NO CUMPLE","CUMPLE")</f>
        <v>NO CUMPLE</v>
      </c>
      <c r="AB287" s="51" t="str">
        <f>IF($F287&gt;NORMA!$F$25,"NO CUMPLE","CUMPLE")</f>
        <v>NO CUMPLE</v>
      </c>
      <c r="AC287" s="51" t="str">
        <f>IF($K287&gt;NORMA!$E$26,"NO CUMPLE","CUMPLE")</f>
        <v>NO CUMPLE</v>
      </c>
      <c r="AD287" s="51" t="str">
        <f>IF($J287&gt;NORMA!$E$27,"NO CUMPLE","CUMPLE")</f>
        <v>CUMPLE</v>
      </c>
      <c r="AE287" s="51" t="str">
        <f>IF($G287&gt;NORMA!$F$28,"NO CUMPLE","CUMPLE")</f>
        <v>CUMPLE</v>
      </c>
      <c r="AF287" s="51" t="str">
        <f>IF($H287&gt;NORMA!$E$29,"NO CUMPLE","CUMPLE")</f>
        <v>CUMPLE</v>
      </c>
      <c r="AG287" s="51" t="str">
        <f>IF($O287&gt;NORMA!$E$30,"NO CUMPLE","CUMPLE")</f>
        <v>NO CUMPLE</v>
      </c>
      <c r="AH287" s="51" t="str">
        <f>IF(AND($N287&gt;=NORMA!$R$18, $N287&lt;=NORMA!$S$18),"CUMPLE","NO CUMPLE")</f>
        <v>CUMPLE</v>
      </c>
      <c r="AI287" s="51" t="str">
        <f>IF($I287&gt;NORMA!$F$32,"NO CUMPLE","CUMPLE")</f>
        <v>CUMPLE</v>
      </c>
    </row>
    <row r="288" spans="1:35" ht="14.25" customHeight="1" x14ac:dyDescent="0.35">
      <c r="A288" s="146" t="s">
        <v>80</v>
      </c>
      <c r="B288" s="147" t="s">
        <v>79</v>
      </c>
      <c r="C288" s="148">
        <v>42298</v>
      </c>
      <c r="D288" s="149">
        <v>0.66666666666666663</v>
      </c>
      <c r="E288" s="147">
        <v>172</v>
      </c>
      <c r="F288" s="147">
        <v>282</v>
      </c>
      <c r="G288" s="147">
        <v>47</v>
      </c>
      <c r="H288" s="147">
        <v>32.200000000000003</v>
      </c>
      <c r="I288" s="147">
        <v>4.21</v>
      </c>
      <c r="J288" s="147">
        <v>4.3600000000000003</v>
      </c>
      <c r="K288" s="155">
        <v>40.5</v>
      </c>
      <c r="L288" s="164">
        <v>1.2999999999999999E-2</v>
      </c>
      <c r="M288" s="147">
        <v>1.42</v>
      </c>
      <c r="N288" s="147">
        <v>7.6</v>
      </c>
      <c r="O288" s="153">
        <v>350000</v>
      </c>
      <c r="P288" s="51" t="str">
        <f>IF($M288&lt;NORMA!$F$7,"NO CUMPLE","CUMPLE")</f>
        <v>NO CUMPLE</v>
      </c>
      <c r="Q288" s="51" t="str">
        <f>IF($E288&gt;NORMA!$F$8,"NO CUMPLE","CUMPLE")</f>
        <v>NO CUMPLE</v>
      </c>
      <c r="R288" s="51" t="str">
        <f>IF($F288&gt;NORMA!$F$9,"NO CUMPLE","CUMPLE")</f>
        <v>NO CUMPLE</v>
      </c>
      <c r="S288" s="51" t="str">
        <f>IF($K288&gt;NORMA!$F$10,"NO CUMPLE","CUMPLE")</f>
        <v>NO CUMPLE</v>
      </c>
      <c r="T288" s="51" t="str">
        <f>IF($J288&gt;NORMA!$F$11,"NO CUMPLE","CUMPLE")</f>
        <v>CUMPLE</v>
      </c>
      <c r="U288" s="51" t="str">
        <f>IF($G288&gt;NORMA!$F$12,"NO CUMPLE","CUMPLE")</f>
        <v>CUMPLE</v>
      </c>
      <c r="V288" s="51" t="str">
        <f>IF($H288&gt;SALITRE!$H$967,"NO CUMPLE","CUMPLE")</f>
        <v>NO CUMPLE</v>
      </c>
      <c r="W288" s="51" t="str">
        <f>IF($O288&gt;NORMA!$F$14,"NO CUMPLE","CUMPLE")</f>
        <v>CUMPLE</v>
      </c>
      <c r="X288" s="51" t="str">
        <f>IF(AND($N288&gt;=NORMA!$Q$4, $N288&lt;=NORMA!$R$4),"CUMPLE","NO CUMPLE")</f>
        <v>CUMPLE</v>
      </c>
      <c r="Y288" s="51" t="str">
        <f>IF($I288&gt;NORMA!$F$16,"NO CUMPLE","CUMPLE")</f>
        <v>NO CUMPLE</v>
      </c>
      <c r="Z288" s="51" t="str">
        <f>IF($M288&lt;NORMA!$E$23,"NO CUMPLE","CUMPLE")</f>
        <v>NO CUMPLE</v>
      </c>
      <c r="AA288" s="51" t="str">
        <f>IF($E288&gt;NORMA!$E$24,"NO CUMPLE","CUMPLE")</f>
        <v>NO CUMPLE</v>
      </c>
      <c r="AB288" s="51" t="str">
        <f>IF($F288&gt;NORMA!$F$25,"NO CUMPLE","CUMPLE")</f>
        <v>NO CUMPLE</v>
      </c>
      <c r="AC288" s="51" t="str">
        <f>IF($K288&gt;NORMA!$E$26,"NO CUMPLE","CUMPLE")</f>
        <v>NO CUMPLE</v>
      </c>
      <c r="AD288" s="51" t="str">
        <f>IF($J288&gt;NORMA!$E$27,"NO CUMPLE","CUMPLE")</f>
        <v>NO CUMPLE</v>
      </c>
      <c r="AE288" s="51" t="str">
        <f>IF($G288&gt;NORMA!$F$28,"NO CUMPLE","CUMPLE")</f>
        <v>NO CUMPLE</v>
      </c>
      <c r="AF288" s="51" t="str">
        <f>IF($H288&gt;NORMA!$E$29,"NO CUMPLE","CUMPLE")</f>
        <v>NO CUMPLE</v>
      </c>
      <c r="AG288" s="51" t="str">
        <f>IF($O288&gt;NORMA!$E$30,"NO CUMPLE","CUMPLE")</f>
        <v>NO CUMPLE</v>
      </c>
      <c r="AH288" s="51" t="str">
        <f>IF(AND($N288&gt;=NORMA!$R$18, $N288&lt;=NORMA!$S$18),"CUMPLE","NO CUMPLE")</f>
        <v>CUMPLE</v>
      </c>
      <c r="AI288" s="51" t="str">
        <f>IF($I288&gt;NORMA!$F$32,"NO CUMPLE","CUMPLE")</f>
        <v>NO CUMPLE</v>
      </c>
    </row>
    <row r="289" spans="1:35" ht="14.25" customHeight="1" x14ac:dyDescent="0.35">
      <c r="A289" s="146" t="s">
        <v>78</v>
      </c>
      <c r="B289" s="147" t="s">
        <v>79</v>
      </c>
      <c r="C289" s="148">
        <v>42306</v>
      </c>
      <c r="D289" s="149">
        <v>0.66666666666666663</v>
      </c>
      <c r="E289" s="147">
        <v>2</v>
      </c>
      <c r="F289" s="147">
        <v>7</v>
      </c>
      <c r="G289" s="147">
        <v>9</v>
      </c>
      <c r="H289" s="147">
        <v>0.752</v>
      </c>
      <c r="I289" s="147">
        <v>0.05</v>
      </c>
      <c r="J289" s="147">
        <v>0.72</v>
      </c>
      <c r="K289" s="155">
        <v>6.69</v>
      </c>
      <c r="L289" s="164">
        <v>4.0000000000000001E-3</v>
      </c>
      <c r="M289" s="147">
        <v>6.64</v>
      </c>
      <c r="N289" s="147">
        <v>7.75</v>
      </c>
      <c r="O289" s="153">
        <v>630000</v>
      </c>
      <c r="P289" s="51" t="str">
        <f>IF($M289&lt;NORMA!$F$7,"NO CUMPLE","CUMPLE")</f>
        <v>CUMPLE</v>
      </c>
      <c r="Q289" s="51" t="str">
        <f>IF($E289&gt;NORMA!$F$8,"NO CUMPLE","CUMPLE")</f>
        <v>CUMPLE</v>
      </c>
      <c r="R289" s="51" t="str">
        <f>IF($F289&gt;NORMA!$F$9,"NO CUMPLE","CUMPLE")</f>
        <v>CUMPLE</v>
      </c>
      <c r="S289" s="51" t="str">
        <f>IF($K289&gt;NORMA!$F$10,"NO CUMPLE","CUMPLE")</f>
        <v>CUMPLE</v>
      </c>
      <c r="T289" s="51" t="str">
        <f>IF($J289&gt;NORMA!$F$11,"NO CUMPLE","CUMPLE")</f>
        <v>CUMPLE</v>
      </c>
      <c r="U289" s="51" t="str">
        <f>IF($G289&gt;NORMA!$F$12,"NO CUMPLE","CUMPLE")</f>
        <v>CUMPLE</v>
      </c>
      <c r="V289" s="51" t="str">
        <f>IF($H289&gt;SALITRE!$H$967,"NO CUMPLE","CUMPLE")</f>
        <v>CUMPLE</v>
      </c>
      <c r="W289" s="51" t="str">
        <f>IF($O289&gt;NORMA!$F$14,"NO CUMPLE","CUMPLE")</f>
        <v>CUMPLE</v>
      </c>
      <c r="X289" s="51" t="str">
        <f>IF(AND($N289&gt;=NORMA!$Q$4, $N289&lt;=NORMA!$R$4),"CUMPLE","NO CUMPLE")</f>
        <v>CUMPLE</v>
      </c>
      <c r="Y289" s="51" t="str">
        <f>IF($I289&gt;NORMA!$F$16,"NO CUMPLE","CUMPLE")</f>
        <v>CUMPLE</v>
      </c>
      <c r="Z289" s="51" t="str">
        <f>IF($M289&lt;NORMA!$E$23,"NO CUMPLE","CUMPLE")</f>
        <v>NO CUMPLE</v>
      </c>
      <c r="AA289" s="51" t="str">
        <f>IF($E289&gt;NORMA!$E$24,"NO CUMPLE","CUMPLE")</f>
        <v>CUMPLE</v>
      </c>
      <c r="AB289" s="51" t="str">
        <f>IF($F289&gt;NORMA!$F$25,"NO CUMPLE","CUMPLE")</f>
        <v>CUMPLE</v>
      </c>
      <c r="AC289" s="51" t="str">
        <f>IF($K289&gt;NORMA!$E$26,"NO CUMPLE","CUMPLE")</f>
        <v>NO CUMPLE</v>
      </c>
      <c r="AD289" s="51" t="str">
        <f>IF($J289&gt;NORMA!$E$27,"NO CUMPLE","CUMPLE")</f>
        <v>NO CUMPLE</v>
      </c>
      <c r="AE289" s="51" t="str">
        <f>IF($G289&gt;NORMA!$F$28,"NO CUMPLE","CUMPLE")</f>
        <v>CUMPLE</v>
      </c>
      <c r="AF289" s="51" t="str">
        <f>IF($H289&gt;NORMA!$E$29,"NO CUMPLE","CUMPLE")</f>
        <v>CUMPLE</v>
      </c>
      <c r="AG289" s="51" t="str">
        <f>IF($O289&gt;NORMA!$E$30,"NO CUMPLE","CUMPLE")</f>
        <v>NO CUMPLE</v>
      </c>
      <c r="AH289" s="51" t="str">
        <f>IF(AND($N289&gt;=NORMA!$R$18, $N289&lt;=NORMA!$S$18),"CUMPLE","NO CUMPLE")</f>
        <v>CUMPLE</v>
      </c>
      <c r="AI289" s="51" t="str">
        <f>IF($I289&gt;NORMA!$F$32,"NO CUMPLE","CUMPLE")</f>
        <v>CUMPLE</v>
      </c>
    </row>
    <row r="290" spans="1:35" ht="14.25" customHeight="1" x14ac:dyDescent="0.35">
      <c r="A290" s="146" t="s">
        <v>78</v>
      </c>
      <c r="B290" s="147" t="s">
        <v>79</v>
      </c>
      <c r="C290" s="148">
        <v>42877</v>
      </c>
      <c r="D290" s="149">
        <v>0.66666666666666663</v>
      </c>
      <c r="E290" s="147">
        <v>9.6999999999999993</v>
      </c>
      <c r="F290" s="147">
        <v>14</v>
      </c>
      <c r="G290" s="147">
        <v>19</v>
      </c>
      <c r="H290" s="147">
        <v>22</v>
      </c>
      <c r="I290" s="147">
        <v>0.48</v>
      </c>
      <c r="J290" s="147">
        <v>0.32600000000000001</v>
      </c>
      <c r="K290" s="155">
        <v>3.4</v>
      </c>
      <c r="L290" s="164">
        <v>7.8E-2</v>
      </c>
      <c r="M290" s="147">
        <v>8.8000000000000007</v>
      </c>
      <c r="N290" s="147">
        <v>7.09</v>
      </c>
      <c r="O290" s="153">
        <v>7900</v>
      </c>
      <c r="P290" s="51" t="str">
        <f>IF($M290&lt;NORMA!$F$7,"NO CUMPLE","CUMPLE")</f>
        <v>CUMPLE</v>
      </c>
      <c r="Q290" s="51" t="str">
        <f>IF($E290&gt;NORMA!$F$8,"NO CUMPLE","CUMPLE")</f>
        <v>CUMPLE</v>
      </c>
      <c r="R290" s="51" t="str">
        <f>IF($F290&gt;NORMA!$F$9,"NO CUMPLE","CUMPLE")</f>
        <v>CUMPLE</v>
      </c>
      <c r="S290" s="51" t="str">
        <f>IF($K290&gt;NORMA!$F$10,"NO CUMPLE","CUMPLE")</f>
        <v>CUMPLE</v>
      </c>
      <c r="T290" s="51" t="str">
        <f>IF($J290&gt;NORMA!$F$11,"NO CUMPLE","CUMPLE")</f>
        <v>CUMPLE</v>
      </c>
      <c r="U290" s="51" t="str">
        <f>IF($G290&gt;NORMA!$F$12,"NO CUMPLE","CUMPLE")</f>
        <v>CUMPLE</v>
      </c>
      <c r="V290" s="51" t="str">
        <f>IF($H290&gt;SALITRE!$H$967,"NO CUMPLE","CUMPLE")</f>
        <v>NO CUMPLE</v>
      </c>
      <c r="W290" s="51" t="str">
        <f>IF($O290&gt;NORMA!$F$14,"NO CUMPLE","CUMPLE")</f>
        <v>CUMPLE</v>
      </c>
      <c r="X290" s="51" t="str">
        <f>IF(AND($N290&gt;=NORMA!$Q$4, $N290&lt;=NORMA!$R$4),"CUMPLE","NO CUMPLE")</f>
        <v>CUMPLE</v>
      </c>
      <c r="Y290" s="51" t="str">
        <f>IF($I290&gt;NORMA!$F$16,"NO CUMPLE","CUMPLE")</f>
        <v>CUMPLE</v>
      </c>
      <c r="Z290" s="51" t="str">
        <f>IF($M290&lt;NORMA!$E$23,"NO CUMPLE","CUMPLE")</f>
        <v>CUMPLE</v>
      </c>
      <c r="AA290" s="51" t="str">
        <f>IF($E290&gt;NORMA!$E$24,"NO CUMPLE","CUMPLE")</f>
        <v>NO CUMPLE</v>
      </c>
      <c r="AB290" s="51" t="str">
        <f>IF($F290&gt;NORMA!$F$25,"NO CUMPLE","CUMPLE")</f>
        <v>NO CUMPLE</v>
      </c>
      <c r="AC290" s="51" t="str">
        <f>IF($K290&gt;NORMA!$E$26,"NO CUMPLE","CUMPLE")</f>
        <v>NO CUMPLE</v>
      </c>
      <c r="AD290" s="51" t="str">
        <f>IF($J290&gt;NORMA!$E$27,"NO CUMPLE","CUMPLE")</f>
        <v>CUMPLE</v>
      </c>
      <c r="AE290" s="51" t="str">
        <f>IF($G290&gt;NORMA!$F$28,"NO CUMPLE","CUMPLE")</f>
        <v>CUMPLE</v>
      </c>
      <c r="AF290" s="51" t="str">
        <f>IF($H290&gt;NORMA!$E$29,"NO CUMPLE","CUMPLE")</f>
        <v>NO CUMPLE</v>
      </c>
      <c r="AG290" s="51" t="str">
        <f>IF($O290&gt;NORMA!$E$30,"NO CUMPLE","CUMPLE")</f>
        <v>CUMPLE</v>
      </c>
      <c r="AH290" s="51" t="str">
        <f>IF(AND($N290&gt;=NORMA!$R$18, $N290&lt;=NORMA!$S$18),"CUMPLE","NO CUMPLE")</f>
        <v>CUMPLE</v>
      </c>
      <c r="AI290" s="51" t="str">
        <f>IF($I290&gt;NORMA!$F$32,"NO CUMPLE","CUMPLE")</f>
        <v>CUMPLE</v>
      </c>
    </row>
    <row r="291" spans="1:35" ht="14.25" customHeight="1" x14ac:dyDescent="0.35">
      <c r="A291" s="146" t="s">
        <v>78</v>
      </c>
      <c r="B291" s="147" t="s">
        <v>79</v>
      </c>
      <c r="C291" s="148">
        <v>42873</v>
      </c>
      <c r="D291" s="149">
        <v>0.25</v>
      </c>
      <c r="E291" s="147">
        <v>6.6</v>
      </c>
      <c r="F291" s="147">
        <v>21.3</v>
      </c>
      <c r="G291" s="147">
        <v>9</v>
      </c>
      <c r="H291" s="147">
        <v>56</v>
      </c>
      <c r="I291" s="150">
        <v>0.2</v>
      </c>
      <c r="J291" s="147">
        <v>0.185</v>
      </c>
      <c r="K291" s="155">
        <v>2.2999999999999998</v>
      </c>
      <c r="L291" s="164">
        <v>0.16500000000000001</v>
      </c>
      <c r="M291" s="147">
        <v>5.03</v>
      </c>
      <c r="N291" s="147">
        <v>7.32</v>
      </c>
      <c r="O291" s="153">
        <v>3300</v>
      </c>
      <c r="P291" s="51" t="str">
        <f>IF($M291&lt;NORMA!$F$7,"NO CUMPLE","CUMPLE")</f>
        <v>CUMPLE</v>
      </c>
      <c r="Q291" s="51" t="str">
        <f>IF($E291&gt;NORMA!$F$8,"NO CUMPLE","CUMPLE")</f>
        <v>CUMPLE</v>
      </c>
      <c r="R291" s="51" t="str">
        <f>IF($F291&gt;NORMA!$F$9,"NO CUMPLE","CUMPLE")</f>
        <v>CUMPLE</v>
      </c>
      <c r="S291" s="51" t="str">
        <f>IF($K291&gt;NORMA!$F$10,"NO CUMPLE","CUMPLE")</f>
        <v>CUMPLE</v>
      </c>
      <c r="T291" s="51" t="str">
        <f>IF($J291&gt;NORMA!$F$11,"NO CUMPLE","CUMPLE")</f>
        <v>CUMPLE</v>
      </c>
      <c r="U291" s="51" t="str">
        <f>IF($G291&gt;NORMA!$F$12,"NO CUMPLE","CUMPLE")</f>
        <v>CUMPLE</v>
      </c>
      <c r="V291" s="51" t="str">
        <f>IF($H291&gt;SALITRE!$H$967,"NO CUMPLE","CUMPLE")</f>
        <v>NO CUMPLE</v>
      </c>
      <c r="W291" s="51" t="str">
        <f>IF($O291&gt;NORMA!$F$14,"NO CUMPLE","CUMPLE")</f>
        <v>CUMPLE</v>
      </c>
      <c r="X291" s="51" t="str">
        <f>IF(AND($N291&gt;=NORMA!$Q$4, $N291&lt;=NORMA!$R$4),"CUMPLE","NO CUMPLE")</f>
        <v>CUMPLE</v>
      </c>
      <c r="Y291" s="51" t="str">
        <f>IF($I291&gt;NORMA!$F$16,"NO CUMPLE","CUMPLE")</f>
        <v>CUMPLE</v>
      </c>
      <c r="Z291" s="51" t="str">
        <f>IF($M291&lt;NORMA!$E$23,"NO CUMPLE","CUMPLE")</f>
        <v>NO CUMPLE</v>
      </c>
      <c r="AA291" s="51" t="str">
        <f>IF($E291&gt;NORMA!$E$24,"NO CUMPLE","CUMPLE")</f>
        <v>NO CUMPLE</v>
      </c>
      <c r="AB291" s="51" t="str">
        <f>IF($F291&gt;NORMA!$F$25,"NO CUMPLE","CUMPLE")</f>
        <v>NO CUMPLE</v>
      </c>
      <c r="AC291" s="51" t="str">
        <f>IF($K291&gt;NORMA!$E$26,"NO CUMPLE","CUMPLE")</f>
        <v>NO CUMPLE</v>
      </c>
      <c r="AD291" s="51" t="str">
        <f>IF($J291&gt;NORMA!$E$27,"NO CUMPLE","CUMPLE")</f>
        <v>CUMPLE</v>
      </c>
      <c r="AE291" s="51" t="str">
        <f>IF($G291&gt;NORMA!$F$28,"NO CUMPLE","CUMPLE")</f>
        <v>CUMPLE</v>
      </c>
      <c r="AF291" s="51" t="str">
        <f>IF($H291&gt;NORMA!$E$29,"NO CUMPLE","CUMPLE")</f>
        <v>NO CUMPLE</v>
      </c>
      <c r="AG291" s="51" t="str">
        <f>IF($O291&gt;NORMA!$E$30,"NO CUMPLE","CUMPLE")</f>
        <v>CUMPLE</v>
      </c>
      <c r="AH291" s="51" t="str">
        <f>IF(AND($N291&gt;=NORMA!$R$18, $N291&lt;=NORMA!$S$18),"CUMPLE","NO CUMPLE")</f>
        <v>CUMPLE</v>
      </c>
      <c r="AI291" s="51" t="str">
        <f>IF($I291&gt;NORMA!$F$32,"NO CUMPLE","CUMPLE")</f>
        <v>CUMPLE</v>
      </c>
    </row>
    <row r="292" spans="1:35" ht="14.25" customHeight="1" x14ac:dyDescent="0.35">
      <c r="A292" s="146" t="s">
        <v>80</v>
      </c>
      <c r="B292" s="147" t="s">
        <v>79</v>
      </c>
      <c r="C292" s="148">
        <v>42830</v>
      </c>
      <c r="D292" s="149">
        <v>0.25</v>
      </c>
      <c r="E292" s="147">
        <v>12</v>
      </c>
      <c r="F292" s="147">
        <v>41.2</v>
      </c>
      <c r="G292" s="147">
        <v>11</v>
      </c>
      <c r="H292" s="147">
        <v>21</v>
      </c>
      <c r="I292" s="150">
        <v>0.4</v>
      </c>
      <c r="J292" s="147">
        <v>0.54700000000000004</v>
      </c>
      <c r="K292" s="155">
        <v>4.5999999999999996</v>
      </c>
      <c r="L292" s="164">
        <v>5.3999999999999999E-2</v>
      </c>
      <c r="M292" s="147">
        <v>6.62</v>
      </c>
      <c r="N292" s="147">
        <v>7.3</v>
      </c>
      <c r="O292" s="153">
        <v>490000</v>
      </c>
      <c r="P292" s="51" t="str">
        <f>IF($M292&lt;NORMA!$F$7,"NO CUMPLE","CUMPLE")</f>
        <v>CUMPLE</v>
      </c>
      <c r="Q292" s="51" t="str">
        <f>IF($E292&gt;NORMA!$F$8,"NO CUMPLE","CUMPLE")</f>
        <v>CUMPLE</v>
      </c>
      <c r="R292" s="51" t="str">
        <f>IF($F292&gt;NORMA!$F$9,"NO CUMPLE","CUMPLE")</f>
        <v>CUMPLE</v>
      </c>
      <c r="S292" s="51" t="str">
        <f>IF($K292&gt;NORMA!$F$10,"NO CUMPLE","CUMPLE")</f>
        <v>CUMPLE</v>
      </c>
      <c r="T292" s="51" t="str">
        <f>IF($J292&gt;NORMA!$F$11,"NO CUMPLE","CUMPLE")</f>
        <v>CUMPLE</v>
      </c>
      <c r="U292" s="51" t="str">
        <f>IF($G292&gt;NORMA!$F$12,"NO CUMPLE","CUMPLE")</f>
        <v>CUMPLE</v>
      </c>
      <c r="V292" s="51" t="str">
        <f>IF($H292&gt;SALITRE!$H$967,"NO CUMPLE","CUMPLE")</f>
        <v>NO CUMPLE</v>
      </c>
      <c r="W292" s="51" t="str">
        <f>IF($O292&gt;NORMA!$F$14,"NO CUMPLE","CUMPLE")</f>
        <v>CUMPLE</v>
      </c>
      <c r="X292" s="51" t="str">
        <f>IF(AND($N292&gt;=NORMA!$Q$4, $N292&lt;=NORMA!$R$4),"CUMPLE","NO CUMPLE")</f>
        <v>CUMPLE</v>
      </c>
      <c r="Y292" s="51" t="str">
        <f>IF($I292&gt;NORMA!$F$16,"NO CUMPLE","CUMPLE")</f>
        <v>CUMPLE</v>
      </c>
      <c r="Z292" s="51" t="str">
        <f>IF($M292&lt;NORMA!$E$23,"NO CUMPLE","CUMPLE")</f>
        <v>NO CUMPLE</v>
      </c>
      <c r="AA292" s="51" t="str">
        <f>IF($E292&gt;NORMA!$E$24,"NO CUMPLE","CUMPLE")</f>
        <v>NO CUMPLE</v>
      </c>
      <c r="AB292" s="51" t="str">
        <f>IF($F292&gt;NORMA!$F$25,"NO CUMPLE","CUMPLE")</f>
        <v>NO CUMPLE</v>
      </c>
      <c r="AC292" s="51" t="str">
        <f>IF($K292&gt;NORMA!$E$26,"NO CUMPLE","CUMPLE")</f>
        <v>NO CUMPLE</v>
      </c>
      <c r="AD292" s="51" t="str">
        <f>IF($J292&gt;NORMA!$E$27,"NO CUMPLE","CUMPLE")</f>
        <v>NO CUMPLE</v>
      </c>
      <c r="AE292" s="51" t="str">
        <f>IF($G292&gt;NORMA!$F$28,"NO CUMPLE","CUMPLE")</f>
        <v>CUMPLE</v>
      </c>
      <c r="AF292" s="51" t="str">
        <f>IF($H292&gt;NORMA!$E$29,"NO CUMPLE","CUMPLE")</f>
        <v>NO CUMPLE</v>
      </c>
      <c r="AG292" s="51" t="str">
        <f>IF($O292&gt;NORMA!$E$30,"NO CUMPLE","CUMPLE")</f>
        <v>NO CUMPLE</v>
      </c>
      <c r="AH292" s="51" t="str">
        <f>IF(AND($N292&gt;=NORMA!$R$18, $N292&lt;=NORMA!$S$18),"CUMPLE","NO CUMPLE")</f>
        <v>CUMPLE</v>
      </c>
      <c r="AI292" s="51" t="str">
        <f>IF($I292&gt;NORMA!$F$32,"NO CUMPLE","CUMPLE")</f>
        <v>CUMPLE</v>
      </c>
    </row>
    <row r="293" spans="1:35" ht="14.25" customHeight="1" x14ac:dyDescent="0.35">
      <c r="A293" s="146" t="s">
        <v>80</v>
      </c>
      <c r="B293" s="147" t="s">
        <v>79</v>
      </c>
      <c r="C293" s="148">
        <v>42892</v>
      </c>
      <c r="D293" s="149">
        <v>0.66666666666666663</v>
      </c>
      <c r="E293" s="147">
        <v>39.6</v>
      </c>
      <c r="F293" s="147">
        <v>79.7</v>
      </c>
      <c r="G293" s="147">
        <v>20</v>
      </c>
      <c r="H293" s="147">
        <v>29</v>
      </c>
      <c r="I293" s="147">
        <v>1.95</v>
      </c>
      <c r="J293" s="147">
        <v>1.085</v>
      </c>
      <c r="K293" s="155">
        <v>10.3</v>
      </c>
      <c r="L293" s="164">
        <v>5.0999999999999997E-2</v>
      </c>
      <c r="M293" s="147">
        <v>4.21</v>
      </c>
      <c r="N293" s="147">
        <v>7.47</v>
      </c>
      <c r="O293" s="153">
        <v>20000</v>
      </c>
      <c r="P293" s="51" t="str">
        <f>IF($M293&lt;NORMA!$F$7,"NO CUMPLE","CUMPLE")</f>
        <v>CUMPLE</v>
      </c>
      <c r="Q293" s="51" t="str">
        <f>IF($E293&gt;NORMA!$F$8,"NO CUMPLE","CUMPLE")</f>
        <v>CUMPLE</v>
      </c>
      <c r="R293" s="51" t="str">
        <f>IF($F293&gt;NORMA!$F$9,"NO CUMPLE","CUMPLE")</f>
        <v>CUMPLE</v>
      </c>
      <c r="S293" s="51" t="str">
        <f>IF($K293&gt;NORMA!$F$10,"NO CUMPLE","CUMPLE")</f>
        <v>CUMPLE</v>
      </c>
      <c r="T293" s="51" t="str">
        <f>IF($J293&gt;NORMA!$F$11,"NO CUMPLE","CUMPLE")</f>
        <v>CUMPLE</v>
      </c>
      <c r="U293" s="51" t="str">
        <f>IF($G293&gt;NORMA!$F$12,"NO CUMPLE","CUMPLE")</f>
        <v>CUMPLE</v>
      </c>
      <c r="V293" s="51" t="str">
        <f>IF($H293&gt;SALITRE!$H$967,"NO CUMPLE","CUMPLE")</f>
        <v>NO CUMPLE</v>
      </c>
      <c r="W293" s="51" t="str">
        <f>IF($O293&gt;NORMA!$F$14,"NO CUMPLE","CUMPLE")</f>
        <v>CUMPLE</v>
      </c>
      <c r="X293" s="51" t="str">
        <f>IF(AND($N293&gt;=NORMA!$Q$4, $N293&lt;=NORMA!$R$4),"CUMPLE","NO CUMPLE")</f>
        <v>CUMPLE</v>
      </c>
      <c r="Y293" s="51" t="str">
        <f>IF($I293&gt;NORMA!$F$16,"NO CUMPLE","CUMPLE")</f>
        <v>CUMPLE</v>
      </c>
      <c r="Z293" s="51" t="str">
        <f>IF($M293&lt;NORMA!$E$23,"NO CUMPLE","CUMPLE")</f>
        <v>NO CUMPLE</v>
      </c>
      <c r="AA293" s="51" t="str">
        <f>IF($E293&gt;NORMA!$E$24,"NO CUMPLE","CUMPLE")</f>
        <v>NO CUMPLE</v>
      </c>
      <c r="AB293" s="51" t="str">
        <f>IF($F293&gt;NORMA!$F$25,"NO CUMPLE","CUMPLE")</f>
        <v>NO CUMPLE</v>
      </c>
      <c r="AC293" s="51" t="str">
        <f>IF($K293&gt;NORMA!$E$26,"NO CUMPLE","CUMPLE")</f>
        <v>NO CUMPLE</v>
      </c>
      <c r="AD293" s="51" t="str">
        <f>IF($J293&gt;NORMA!$E$27,"NO CUMPLE","CUMPLE")</f>
        <v>NO CUMPLE</v>
      </c>
      <c r="AE293" s="51" t="str">
        <f>IF($G293&gt;NORMA!$F$28,"NO CUMPLE","CUMPLE")</f>
        <v>CUMPLE</v>
      </c>
      <c r="AF293" s="51" t="str">
        <f>IF($H293&gt;NORMA!$E$29,"NO CUMPLE","CUMPLE")</f>
        <v>NO CUMPLE</v>
      </c>
      <c r="AG293" s="51" t="str">
        <f>IF($O293&gt;NORMA!$E$30,"NO CUMPLE","CUMPLE")</f>
        <v>NO CUMPLE</v>
      </c>
      <c r="AH293" s="51" t="str">
        <f>IF(AND($N293&gt;=NORMA!$R$18, $N293&lt;=NORMA!$S$18),"CUMPLE","NO CUMPLE")</f>
        <v>CUMPLE</v>
      </c>
      <c r="AI293" s="51" t="str">
        <f>IF($I293&gt;NORMA!$F$32,"NO CUMPLE","CUMPLE")</f>
        <v>NO CUMPLE</v>
      </c>
    </row>
    <row r="294" spans="1:35" ht="14.25" customHeight="1" x14ac:dyDescent="0.35">
      <c r="A294" s="146" t="s">
        <v>78</v>
      </c>
      <c r="B294" s="147" t="s">
        <v>79</v>
      </c>
      <c r="C294" s="148">
        <v>42900</v>
      </c>
      <c r="D294" s="149">
        <v>0.58333333333333337</v>
      </c>
      <c r="E294" s="147">
        <v>9.6</v>
      </c>
      <c r="F294" s="147">
        <v>29.3</v>
      </c>
      <c r="G294" s="147">
        <v>12</v>
      </c>
      <c r="H294" s="147">
        <v>10</v>
      </c>
      <c r="I294" s="150">
        <v>0.31</v>
      </c>
      <c r="J294" s="147">
        <v>0.14799999999999999</v>
      </c>
      <c r="K294" s="155">
        <v>2.7</v>
      </c>
      <c r="L294" s="164">
        <v>0.16300000000000001</v>
      </c>
      <c r="M294" s="147">
        <v>7.7</v>
      </c>
      <c r="N294" s="147">
        <v>7.37</v>
      </c>
      <c r="O294" s="153">
        <v>16000</v>
      </c>
      <c r="P294" s="51" t="str">
        <f>IF($M294&lt;NORMA!$F$7,"NO CUMPLE","CUMPLE")</f>
        <v>CUMPLE</v>
      </c>
      <c r="Q294" s="51" t="str">
        <f>IF($E294&gt;NORMA!$F$8,"NO CUMPLE","CUMPLE")</f>
        <v>CUMPLE</v>
      </c>
      <c r="R294" s="51" t="str">
        <f>IF($F294&gt;NORMA!$F$9,"NO CUMPLE","CUMPLE")</f>
        <v>CUMPLE</v>
      </c>
      <c r="S294" s="51" t="str">
        <f>IF($K294&gt;NORMA!$F$10,"NO CUMPLE","CUMPLE")</f>
        <v>CUMPLE</v>
      </c>
      <c r="T294" s="51" t="str">
        <f>IF($J294&gt;NORMA!$F$11,"NO CUMPLE","CUMPLE")</f>
        <v>CUMPLE</v>
      </c>
      <c r="U294" s="51" t="str">
        <f>IF($G294&gt;NORMA!$F$12,"NO CUMPLE","CUMPLE")</f>
        <v>CUMPLE</v>
      </c>
      <c r="V294" s="51" t="str">
        <f>IF($H294&gt;SALITRE!$H$967,"NO CUMPLE","CUMPLE")</f>
        <v>CUMPLE</v>
      </c>
      <c r="W294" s="51" t="str">
        <f>IF($O294&gt;NORMA!$F$14,"NO CUMPLE","CUMPLE")</f>
        <v>CUMPLE</v>
      </c>
      <c r="X294" s="51" t="str">
        <f>IF(AND($N294&gt;=NORMA!$Q$4, $N294&lt;=NORMA!$R$4),"CUMPLE","NO CUMPLE")</f>
        <v>CUMPLE</v>
      </c>
      <c r="Y294" s="51" t="str">
        <f>IF($I294&gt;NORMA!$F$16,"NO CUMPLE","CUMPLE")</f>
        <v>CUMPLE</v>
      </c>
      <c r="Z294" s="51" t="str">
        <f>IF($M294&lt;NORMA!$E$23,"NO CUMPLE","CUMPLE")</f>
        <v>CUMPLE</v>
      </c>
      <c r="AA294" s="51" t="str">
        <f>IF($E294&gt;NORMA!$E$24,"NO CUMPLE","CUMPLE")</f>
        <v>NO CUMPLE</v>
      </c>
      <c r="AB294" s="51" t="str">
        <f>IF($F294&gt;NORMA!$F$25,"NO CUMPLE","CUMPLE")</f>
        <v>NO CUMPLE</v>
      </c>
      <c r="AC294" s="51" t="str">
        <f>IF($K294&gt;NORMA!$E$26,"NO CUMPLE","CUMPLE")</f>
        <v>NO CUMPLE</v>
      </c>
      <c r="AD294" s="51" t="str">
        <f>IF($J294&gt;NORMA!$E$27,"NO CUMPLE","CUMPLE")</f>
        <v>CUMPLE</v>
      </c>
      <c r="AE294" s="51" t="str">
        <f>IF($G294&gt;NORMA!$F$28,"NO CUMPLE","CUMPLE")</f>
        <v>CUMPLE</v>
      </c>
      <c r="AF294" s="51" t="str">
        <f>IF($H294&gt;NORMA!$E$29,"NO CUMPLE","CUMPLE")</f>
        <v>CUMPLE</v>
      </c>
      <c r="AG294" s="51" t="str">
        <f>IF($O294&gt;NORMA!$E$30,"NO CUMPLE","CUMPLE")</f>
        <v>NO CUMPLE</v>
      </c>
      <c r="AH294" s="51" t="str">
        <f>IF(AND($N294&gt;=NORMA!$R$18, $N294&lt;=NORMA!$S$18),"CUMPLE","NO CUMPLE")</f>
        <v>CUMPLE</v>
      </c>
      <c r="AI294" s="51" t="str">
        <f>IF($I294&gt;NORMA!$F$32,"NO CUMPLE","CUMPLE")</f>
        <v>CUMPLE</v>
      </c>
    </row>
    <row r="295" spans="1:35" ht="14.25" customHeight="1" x14ac:dyDescent="0.35">
      <c r="A295" s="146" t="s">
        <v>80</v>
      </c>
      <c r="B295" s="147" t="s">
        <v>79</v>
      </c>
      <c r="C295" s="148">
        <v>42863</v>
      </c>
      <c r="D295" s="149">
        <v>0.5</v>
      </c>
      <c r="E295" s="147">
        <v>7.4</v>
      </c>
      <c r="F295" s="147">
        <v>23.1</v>
      </c>
      <c r="G295" s="147">
        <v>11.2</v>
      </c>
      <c r="H295" s="147">
        <v>13</v>
      </c>
      <c r="I295" s="150">
        <v>0.17</v>
      </c>
      <c r="J295" s="147">
        <v>0.34100000000000003</v>
      </c>
      <c r="K295" s="155">
        <v>3.3</v>
      </c>
      <c r="L295" s="164">
        <v>5.0999999999999997E-2</v>
      </c>
      <c r="M295" s="147">
        <v>6.96</v>
      </c>
      <c r="N295" s="147">
        <v>8.14</v>
      </c>
      <c r="O295" s="153">
        <v>2300</v>
      </c>
      <c r="P295" s="51" t="str">
        <f>IF($M295&lt;NORMA!$F$7,"NO CUMPLE","CUMPLE")</f>
        <v>CUMPLE</v>
      </c>
      <c r="Q295" s="51" t="str">
        <f>IF($E295&gt;NORMA!$F$8,"NO CUMPLE","CUMPLE")</f>
        <v>CUMPLE</v>
      </c>
      <c r="R295" s="51" t="str">
        <f>IF($F295&gt;NORMA!$F$9,"NO CUMPLE","CUMPLE")</f>
        <v>CUMPLE</v>
      </c>
      <c r="S295" s="51" t="str">
        <f>IF($K295&gt;NORMA!$F$10,"NO CUMPLE","CUMPLE")</f>
        <v>CUMPLE</v>
      </c>
      <c r="T295" s="51" t="str">
        <f>IF($J295&gt;NORMA!$F$11,"NO CUMPLE","CUMPLE")</f>
        <v>CUMPLE</v>
      </c>
      <c r="U295" s="51" t="str">
        <f>IF($G295&gt;NORMA!$F$12,"NO CUMPLE","CUMPLE")</f>
        <v>CUMPLE</v>
      </c>
      <c r="V295" s="51" t="str">
        <f>IF($H295&gt;SALITRE!$H$967,"NO CUMPLE","CUMPLE")</f>
        <v>CUMPLE</v>
      </c>
      <c r="W295" s="51" t="str">
        <f>IF($O295&gt;NORMA!$F$14,"NO CUMPLE","CUMPLE")</f>
        <v>CUMPLE</v>
      </c>
      <c r="X295" s="51" t="str">
        <f>IF(AND($N295&gt;=NORMA!$Q$4, $N295&lt;=NORMA!$R$4),"CUMPLE","NO CUMPLE")</f>
        <v>CUMPLE</v>
      </c>
      <c r="Y295" s="51" t="str">
        <f>IF($I295&gt;NORMA!$F$16,"NO CUMPLE","CUMPLE")</f>
        <v>CUMPLE</v>
      </c>
      <c r="Z295" s="51" t="str">
        <f>IF($M295&lt;NORMA!$E$23,"NO CUMPLE","CUMPLE")</f>
        <v>NO CUMPLE</v>
      </c>
      <c r="AA295" s="51" t="str">
        <f>IF($E295&gt;NORMA!$E$24,"NO CUMPLE","CUMPLE")</f>
        <v>NO CUMPLE</v>
      </c>
      <c r="AB295" s="51" t="str">
        <f>IF($F295&gt;NORMA!$F$25,"NO CUMPLE","CUMPLE")</f>
        <v>NO CUMPLE</v>
      </c>
      <c r="AC295" s="51" t="str">
        <f>IF($K295&gt;NORMA!$E$26,"NO CUMPLE","CUMPLE")</f>
        <v>NO CUMPLE</v>
      </c>
      <c r="AD295" s="51" t="str">
        <f>IF($J295&gt;NORMA!$E$27,"NO CUMPLE","CUMPLE")</f>
        <v>CUMPLE</v>
      </c>
      <c r="AE295" s="51" t="str">
        <f>IF($G295&gt;NORMA!$F$28,"NO CUMPLE","CUMPLE")</f>
        <v>CUMPLE</v>
      </c>
      <c r="AF295" s="51" t="str">
        <f>IF($H295&gt;NORMA!$E$29,"NO CUMPLE","CUMPLE")</f>
        <v>NO CUMPLE</v>
      </c>
      <c r="AG295" s="51" t="str">
        <f>IF($O295&gt;NORMA!$E$30,"NO CUMPLE","CUMPLE")</f>
        <v>CUMPLE</v>
      </c>
      <c r="AH295" s="51" t="str">
        <f>IF(AND($N295&gt;=NORMA!$R$18, $N295&lt;=NORMA!$S$18),"CUMPLE","NO CUMPLE")</f>
        <v>CUMPLE</v>
      </c>
      <c r="AI295" s="51" t="str">
        <f>IF($I295&gt;NORMA!$F$32,"NO CUMPLE","CUMPLE")</f>
        <v>CUMPLE</v>
      </c>
    </row>
    <row r="296" spans="1:35" ht="14.25" customHeight="1" x14ac:dyDescent="0.35">
      <c r="A296" s="146" t="s">
        <v>78</v>
      </c>
      <c r="B296" s="147" t="s">
        <v>79</v>
      </c>
      <c r="C296" s="148">
        <v>42864</v>
      </c>
      <c r="D296" s="149">
        <v>0.33333333333333331</v>
      </c>
      <c r="E296" s="147">
        <v>3.2</v>
      </c>
      <c r="F296" s="147">
        <v>23.5</v>
      </c>
      <c r="G296" s="147">
        <v>10</v>
      </c>
      <c r="H296" s="150">
        <v>6</v>
      </c>
      <c r="I296" s="150">
        <v>0.27</v>
      </c>
      <c r="J296" s="147">
        <v>0.214</v>
      </c>
      <c r="K296" s="155">
        <v>2.1</v>
      </c>
      <c r="L296" s="164">
        <v>2.7E-2</v>
      </c>
      <c r="M296" s="147">
        <v>6.58</v>
      </c>
      <c r="N296" s="147">
        <v>7.54</v>
      </c>
      <c r="O296" s="153">
        <v>2000</v>
      </c>
      <c r="P296" s="51" t="str">
        <f>IF($M296&lt;NORMA!$F$7,"NO CUMPLE","CUMPLE")</f>
        <v>CUMPLE</v>
      </c>
      <c r="Q296" s="51" t="str">
        <f>IF($E296&gt;NORMA!$F$8,"NO CUMPLE","CUMPLE")</f>
        <v>CUMPLE</v>
      </c>
      <c r="R296" s="51" t="str">
        <f>IF($F296&gt;NORMA!$F$9,"NO CUMPLE","CUMPLE")</f>
        <v>CUMPLE</v>
      </c>
      <c r="S296" s="51" t="str">
        <f>IF($K296&gt;NORMA!$F$10,"NO CUMPLE","CUMPLE")</f>
        <v>CUMPLE</v>
      </c>
      <c r="T296" s="51" t="str">
        <f>IF($J296&gt;NORMA!$F$11,"NO CUMPLE","CUMPLE")</f>
        <v>CUMPLE</v>
      </c>
      <c r="U296" s="51" t="str">
        <f>IF($G296&gt;NORMA!$F$12,"NO CUMPLE","CUMPLE")</f>
        <v>CUMPLE</v>
      </c>
      <c r="V296" s="51" t="str">
        <f>IF($H296&gt;SALITRE!$H$967,"NO CUMPLE","CUMPLE")</f>
        <v>CUMPLE</v>
      </c>
      <c r="W296" s="51" t="str">
        <f>IF($O296&gt;NORMA!$F$14,"NO CUMPLE","CUMPLE")</f>
        <v>CUMPLE</v>
      </c>
      <c r="X296" s="51" t="str">
        <f>IF(AND($N296&gt;=NORMA!$Q$4, $N296&lt;=NORMA!$R$4),"CUMPLE","NO CUMPLE")</f>
        <v>CUMPLE</v>
      </c>
      <c r="Y296" s="51" t="str">
        <f>IF($I296&gt;NORMA!$F$16,"NO CUMPLE","CUMPLE")</f>
        <v>CUMPLE</v>
      </c>
      <c r="Z296" s="51" t="str">
        <f>IF($M296&lt;NORMA!$E$23,"NO CUMPLE","CUMPLE")</f>
        <v>NO CUMPLE</v>
      </c>
      <c r="AA296" s="51" t="str">
        <f>IF($E296&gt;NORMA!$E$24,"NO CUMPLE","CUMPLE")</f>
        <v>NO CUMPLE</v>
      </c>
      <c r="AB296" s="51" t="str">
        <f>IF($F296&gt;NORMA!$F$25,"NO CUMPLE","CUMPLE")</f>
        <v>NO CUMPLE</v>
      </c>
      <c r="AC296" s="51" t="str">
        <f>IF($K296&gt;NORMA!$E$26,"NO CUMPLE","CUMPLE")</f>
        <v>NO CUMPLE</v>
      </c>
      <c r="AD296" s="51" t="str">
        <f>IF($J296&gt;NORMA!$E$27,"NO CUMPLE","CUMPLE")</f>
        <v>CUMPLE</v>
      </c>
      <c r="AE296" s="51" t="str">
        <f>IF($G296&gt;NORMA!$F$28,"NO CUMPLE","CUMPLE")</f>
        <v>CUMPLE</v>
      </c>
      <c r="AF296" s="51" t="str">
        <f>IF($H296&gt;NORMA!$E$29,"NO CUMPLE","CUMPLE")</f>
        <v>CUMPLE</v>
      </c>
      <c r="AG296" s="51" t="str">
        <f>IF($O296&gt;NORMA!$E$30,"NO CUMPLE","CUMPLE")</f>
        <v>CUMPLE</v>
      </c>
      <c r="AH296" s="51" t="str">
        <f>IF(AND($N296&gt;=NORMA!$R$18, $N296&lt;=NORMA!$S$18),"CUMPLE","NO CUMPLE")</f>
        <v>CUMPLE</v>
      </c>
      <c r="AI296" s="51" t="str">
        <f>IF($I296&gt;NORMA!$F$32,"NO CUMPLE","CUMPLE")</f>
        <v>CUMPLE</v>
      </c>
    </row>
    <row r="297" spans="1:35" ht="14.25" customHeight="1" x14ac:dyDescent="0.35">
      <c r="A297" s="146" t="s">
        <v>80</v>
      </c>
      <c r="B297" s="147" t="s">
        <v>79</v>
      </c>
      <c r="C297" s="148">
        <v>42866</v>
      </c>
      <c r="D297" s="149">
        <v>0.41666666666666669</v>
      </c>
      <c r="E297" s="147">
        <v>6.2</v>
      </c>
      <c r="F297" s="147">
        <v>28</v>
      </c>
      <c r="G297" s="147">
        <v>12</v>
      </c>
      <c r="H297" s="147">
        <v>9</v>
      </c>
      <c r="I297" s="150">
        <v>0.19</v>
      </c>
      <c r="J297" s="147">
        <v>0.371</v>
      </c>
      <c r="K297" s="155">
        <v>2.8</v>
      </c>
      <c r="L297" s="164">
        <v>6.4000000000000001E-2</v>
      </c>
      <c r="M297" s="147">
        <v>8.09</v>
      </c>
      <c r="N297" s="147">
        <v>7.79</v>
      </c>
      <c r="O297" s="153">
        <v>450</v>
      </c>
      <c r="P297" s="51" t="str">
        <f>IF($M297&lt;NORMA!$F$7,"NO CUMPLE","CUMPLE")</f>
        <v>CUMPLE</v>
      </c>
      <c r="Q297" s="51" t="str">
        <f>IF($E297&gt;NORMA!$F$8,"NO CUMPLE","CUMPLE")</f>
        <v>CUMPLE</v>
      </c>
      <c r="R297" s="51" t="str">
        <f>IF($F297&gt;NORMA!$F$9,"NO CUMPLE","CUMPLE")</f>
        <v>CUMPLE</v>
      </c>
      <c r="S297" s="51" t="str">
        <f>IF($K297&gt;NORMA!$F$10,"NO CUMPLE","CUMPLE")</f>
        <v>CUMPLE</v>
      </c>
      <c r="T297" s="51" t="str">
        <f>IF($J297&gt;NORMA!$F$11,"NO CUMPLE","CUMPLE")</f>
        <v>CUMPLE</v>
      </c>
      <c r="U297" s="51" t="str">
        <f>IF($G297&gt;NORMA!$F$12,"NO CUMPLE","CUMPLE")</f>
        <v>CUMPLE</v>
      </c>
      <c r="V297" s="51" t="str">
        <f>IF($H297&gt;SALITRE!$H$967,"NO CUMPLE","CUMPLE")</f>
        <v>CUMPLE</v>
      </c>
      <c r="W297" s="51" t="str">
        <f>IF($O297&gt;NORMA!$F$14,"NO CUMPLE","CUMPLE")</f>
        <v>CUMPLE</v>
      </c>
      <c r="X297" s="51" t="str">
        <f>IF(AND($N297&gt;=NORMA!$Q$4, $N297&lt;=NORMA!$R$4),"CUMPLE","NO CUMPLE")</f>
        <v>CUMPLE</v>
      </c>
      <c r="Y297" s="51" t="str">
        <f>IF($I297&gt;NORMA!$F$16,"NO CUMPLE","CUMPLE")</f>
        <v>CUMPLE</v>
      </c>
      <c r="Z297" s="51" t="str">
        <f>IF($M297&lt;NORMA!$E$23,"NO CUMPLE","CUMPLE")</f>
        <v>CUMPLE</v>
      </c>
      <c r="AA297" s="51" t="str">
        <f>IF($E297&gt;NORMA!$E$24,"NO CUMPLE","CUMPLE")</f>
        <v>NO CUMPLE</v>
      </c>
      <c r="AB297" s="51" t="str">
        <f>IF($F297&gt;NORMA!$F$25,"NO CUMPLE","CUMPLE")</f>
        <v>NO CUMPLE</v>
      </c>
      <c r="AC297" s="51" t="str">
        <f>IF($K297&gt;NORMA!$E$26,"NO CUMPLE","CUMPLE")</f>
        <v>NO CUMPLE</v>
      </c>
      <c r="AD297" s="51" t="str">
        <f>IF($J297&gt;NORMA!$E$27,"NO CUMPLE","CUMPLE")</f>
        <v>CUMPLE</v>
      </c>
      <c r="AE297" s="51" t="str">
        <f>IF($G297&gt;NORMA!$F$28,"NO CUMPLE","CUMPLE")</f>
        <v>CUMPLE</v>
      </c>
      <c r="AF297" s="51" t="str">
        <f>IF($H297&gt;NORMA!$E$29,"NO CUMPLE","CUMPLE")</f>
        <v>CUMPLE</v>
      </c>
      <c r="AG297" s="51" t="str">
        <f>IF($O297&gt;NORMA!$E$30,"NO CUMPLE","CUMPLE")</f>
        <v>CUMPLE</v>
      </c>
      <c r="AH297" s="51" t="str">
        <f>IF(AND($N297&gt;=NORMA!$R$18, $N297&lt;=NORMA!$S$18),"CUMPLE","NO CUMPLE")</f>
        <v>CUMPLE</v>
      </c>
      <c r="AI297" s="51" t="str">
        <f>IF($I297&gt;NORMA!$F$32,"NO CUMPLE","CUMPLE")</f>
        <v>CUMPLE</v>
      </c>
    </row>
    <row r="298" spans="1:35" ht="14.25" customHeight="1" x14ac:dyDescent="0.35">
      <c r="A298" s="146" t="s">
        <v>80</v>
      </c>
      <c r="B298" s="147" t="s">
        <v>79</v>
      </c>
      <c r="C298" s="148">
        <v>42873</v>
      </c>
      <c r="D298" s="149">
        <v>0.58333333333333337</v>
      </c>
      <c r="E298" s="147">
        <v>20</v>
      </c>
      <c r="F298" s="147">
        <v>67.099999999999994</v>
      </c>
      <c r="G298" s="147">
        <v>22.5</v>
      </c>
      <c r="H298" s="147">
        <v>14</v>
      </c>
      <c r="I298" s="147">
        <v>0.5</v>
      </c>
      <c r="J298" s="147">
        <v>0.23599999999999999</v>
      </c>
      <c r="K298" s="155">
        <v>3.2</v>
      </c>
      <c r="L298" s="164">
        <v>0.19700000000000001</v>
      </c>
      <c r="M298" s="147">
        <v>5.71</v>
      </c>
      <c r="N298" s="147">
        <v>7.25</v>
      </c>
      <c r="O298" s="153">
        <v>22000</v>
      </c>
      <c r="P298" s="51" t="str">
        <f>IF($M298&lt;NORMA!$F$7,"NO CUMPLE","CUMPLE")</f>
        <v>CUMPLE</v>
      </c>
      <c r="Q298" s="51" t="str">
        <f>IF($E298&gt;NORMA!$F$8,"NO CUMPLE","CUMPLE")</f>
        <v>CUMPLE</v>
      </c>
      <c r="R298" s="51" t="str">
        <f>IF($F298&gt;NORMA!$F$9,"NO CUMPLE","CUMPLE")</f>
        <v>CUMPLE</v>
      </c>
      <c r="S298" s="51" t="str">
        <f>IF($K298&gt;NORMA!$F$10,"NO CUMPLE","CUMPLE")</f>
        <v>CUMPLE</v>
      </c>
      <c r="T298" s="51" t="str">
        <f>IF($J298&gt;NORMA!$F$11,"NO CUMPLE","CUMPLE")</f>
        <v>CUMPLE</v>
      </c>
      <c r="U298" s="51" t="str">
        <f>IF($G298&gt;NORMA!$F$12,"NO CUMPLE","CUMPLE")</f>
        <v>CUMPLE</v>
      </c>
      <c r="V298" s="51" t="str">
        <f>IF($H298&gt;SALITRE!$H$967,"NO CUMPLE","CUMPLE")</f>
        <v>CUMPLE</v>
      </c>
      <c r="W298" s="51" t="str">
        <f>IF($O298&gt;NORMA!$F$14,"NO CUMPLE","CUMPLE")</f>
        <v>CUMPLE</v>
      </c>
      <c r="X298" s="51" t="str">
        <f>IF(AND($N298&gt;=NORMA!$Q$4, $N298&lt;=NORMA!$R$4),"CUMPLE","NO CUMPLE")</f>
        <v>CUMPLE</v>
      </c>
      <c r="Y298" s="51" t="str">
        <f>IF($I298&gt;NORMA!$F$16,"NO CUMPLE","CUMPLE")</f>
        <v>CUMPLE</v>
      </c>
      <c r="Z298" s="51" t="str">
        <f>IF($M298&lt;NORMA!$E$23,"NO CUMPLE","CUMPLE")</f>
        <v>NO CUMPLE</v>
      </c>
      <c r="AA298" s="51" t="str">
        <f>IF($E298&gt;NORMA!$E$24,"NO CUMPLE","CUMPLE")</f>
        <v>NO CUMPLE</v>
      </c>
      <c r="AB298" s="51" t="str">
        <f>IF($F298&gt;NORMA!$F$25,"NO CUMPLE","CUMPLE")</f>
        <v>NO CUMPLE</v>
      </c>
      <c r="AC298" s="51" t="str">
        <f>IF($K298&gt;NORMA!$E$26,"NO CUMPLE","CUMPLE")</f>
        <v>NO CUMPLE</v>
      </c>
      <c r="AD298" s="51" t="str">
        <f>IF($J298&gt;NORMA!$E$27,"NO CUMPLE","CUMPLE")</f>
        <v>CUMPLE</v>
      </c>
      <c r="AE298" s="51" t="str">
        <f>IF($G298&gt;NORMA!$F$28,"NO CUMPLE","CUMPLE")</f>
        <v>CUMPLE</v>
      </c>
      <c r="AF298" s="51" t="str">
        <f>IF($H298&gt;NORMA!$E$29,"NO CUMPLE","CUMPLE")</f>
        <v>NO CUMPLE</v>
      </c>
      <c r="AG298" s="51" t="str">
        <f>IF($O298&gt;NORMA!$E$30,"NO CUMPLE","CUMPLE")</f>
        <v>NO CUMPLE</v>
      </c>
      <c r="AH298" s="51" t="str">
        <f>IF(AND($N298&gt;=NORMA!$R$18, $N298&lt;=NORMA!$S$18),"CUMPLE","NO CUMPLE")</f>
        <v>CUMPLE</v>
      </c>
      <c r="AI298" s="51" t="str">
        <f>IF($I298&gt;NORMA!$F$32,"NO CUMPLE","CUMPLE")</f>
        <v>CUMPLE</v>
      </c>
    </row>
    <row r="299" spans="1:35" ht="14.25" customHeight="1" x14ac:dyDescent="0.35">
      <c r="A299" s="146" t="s">
        <v>78</v>
      </c>
      <c r="B299" s="147" t="s">
        <v>79</v>
      </c>
      <c r="C299" s="148">
        <v>42846</v>
      </c>
      <c r="D299" s="149">
        <v>0.41666666666666669</v>
      </c>
      <c r="E299" s="147">
        <v>15.7</v>
      </c>
      <c r="F299" s="147">
        <v>43.8</v>
      </c>
      <c r="G299" s="147">
        <v>109</v>
      </c>
      <c r="H299" s="150">
        <v>1.2</v>
      </c>
      <c r="I299" s="150">
        <v>0.19</v>
      </c>
      <c r="J299" s="147">
        <v>0.23899999999999999</v>
      </c>
      <c r="K299" s="155">
        <v>3.4</v>
      </c>
      <c r="L299" s="164">
        <v>0.04</v>
      </c>
      <c r="M299" s="147">
        <v>6.5</v>
      </c>
      <c r="N299" s="147">
        <v>7.17</v>
      </c>
      <c r="O299" s="153">
        <v>45000</v>
      </c>
      <c r="P299" s="51" t="str">
        <f>IF($M299&lt;NORMA!$F$7,"NO CUMPLE","CUMPLE")</f>
        <v>CUMPLE</v>
      </c>
      <c r="Q299" s="51" t="str">
        <f>IF($E299&gt;NORMA!$F$8,"NO CUMPLE","CUMPLE")</f>
        <v>CUMPLE</v>
      </c>
      <c r="R299" s="51" t="str">
        <f>IF($F299&gt;NORMA!$F$9,"NO CUMPLE","CUMPLE")</f>
        <v>CUMPLE</v>
      </c>
      <c r="S299" s="51" t="str">
        <f>IF($K299&gt;NORMA!$F$10,"NO CUMPLE","CUMPLE")</f>
        <v>CUMPLE</v>
      </c>
      <c r="T299" s="51" t="str">
        <f>IF($J299&gt;NORMA!$F$11,"NO CUMPLE","CUMPLE")</f>
        <v>CUMPLE</v>
      </c>
      <c r="U299" s="51" t="str">
        <f>IF($G299&gt;NORMA!$F$12,"NO CUMPLE","CUMPLE")</f>
        <v>NO CUMPLE</v>
      </c>
      <c r="V299" s="51" t="str">
        <f>IF($H299&gt;SALITRE!$H$967,"NO CUMPLE","CUMPLE")</f>
        <v>CUMPLE</v>
      </c>
      <c r="W299" s="51" t="str">
        <f>IF($O299&gt;NORMA!$F$14,"NO CUMPLE","CUMPLE")</f>
        <v>CUMPLE</v>
      </c>
      <c r="X299" s="51" t="str">
        <f>IF(AND($N299&gt;=NORMA!$Q$4, $N299&lt;=NORMA!$R$4),"CUMPLE","NO CUMPLE")</f>
        <v>CUMPLE</v>
      </c>
      <c r="Y299" s="51" t="str">
        <f>IF($I299&gt;NORMA!$F$16,"NO CUMPLE","CUMPLE")</f>
        <v>CUMPLE</v>
      </c>
      <c r="Z299" s="51" t="str">
        <f>IF($M299&lt;NORMA!$E$23,"NO CUMPLE","CUMPLE")</f>
        <v>NO CUMPLE</v>
      </c>
      <c r="AA299" s="51" t="str">
        <f>IF($E299&gt;NORMA!$E$24,"NO CUMPLE","CUMPLE")</f>
        <v>NO CUMPLE</v>
      </c>
      <c r="AB299" s="51" t="str">
        <f>IF($F299&gt;NORMA!$F$25,"NO CUMPLE","CUMPLE")</f>
        <v>NO CUMPLE</v>
      </c>
      <c r="AC299" s="51" t="str">
        <f>IF($K299&gt;NORMA!$E$26,"NO CUMPLE","CUMPLE")</f>
        <v>NO CUMPLE</v>
      </c>
      <c r="AD299" s="51" t="str">
        <f>IF($J299&gt;NORMA!$E$27,"NO CUMPLE","CUMPLE")</f>
        <v>CUMPLE</v>
      </c>
      <c r="AE299" s="51" t="str">
        <f>IF($G299&gt;NORMA!$F$28,"NO CUMPLE","CUMPLE")</f>
        <v>NO CUMPLE</v>
      </c>
      <c r="AF299" s="51" t="str">
        <f>IF($H299&gt;NORMA!$E$29,"NO CUMPLE","CUMPLE")</f>
        <v>CUMPLE</v>
      </c>
      <c r="AG299" s="51" t="str">
        <f>IF($O299&gt;NORMA!$E$30,"NO CUMPLE","CUMPLE")</f>
        <v>NO CUMPLE</v>
      </c>
      <c r="AH299" s="51" t="str">
        <f>IF(AND($N299&gt;=NORMA!$R$18, $N299&lt;=NORMA!$S$18),"CUMPLE","NO CUMPLE")</f>
        <v>CUMPLE</v>
      </c>
      <c r="AI299" s="51" t="str">
        <f>IF($I299&gt;NORMA!$F$32,"NO CUMPLE","CUMPLE")</f>
        <v>CUMPLE</v>
      </c>
    </row>
    <row r="300" spans="1:35" ht="14.25" customHeight="1" x14ac:dyDescent="0.35">
      <c r="A300" s="146" t="s">
        <v>80</v>
      </c>
      <c r="B300" s="147" t="s">
        <v>79</v>
      </c>
      <c r="C300" s="148">
        <v>42853</v>
      </c>
      <c r="D300" s="149">
        <v>0.33333333333333331</v>
      </c>
      <c r="E300" s="147">
        <v>25.7</v>
      </c>
      <c r="F300" s="147">
        <v>52</v>
      </c>
      <c r="G300" s="147">
        <v>14</v>
      </c>
      <c r="H300" s="147">
        <v>15</v>
      </c>
      <c r="I300" s="147">
        <v>0.63</v>
      </c>
      <c r="J300" s="147">
        <v>0.749</v>
      </c>
      <c r="K300" s="155">
        <v>7.7</v>
      </c>
      <c r="L300" s="164">
        <v>9.0999999999999998E-2</v>
      </c>
      <c r="M300" s="147">
        <v>6.01</v>
      </c>
      <c r="N300" s="147">
        <v>7.63</v>
      </c>
      <c r="O300" s="153">
        <v>3100</v>
      </c>
      <c r="P300" s="51" t="str">
        <f>IF($M300&lt;NORMA!$F$7,"NO CUMPLE","CUMPLE")</f>
        <v>CUMPLE</v>
      </c>
      <c r="Q300" s="51" t="str">
        <f>IF($E300&gt;NORMA!$F$8,"NO CUMPLE","CUMPLE")</f>
        <v>CUMPLE</v>
      </c>
      <c r="R300" s="51" t="str">
        <f>IF($F300&gt;NORMA!$F$9,"NO CUMPLE","CUMPLE")</f>
        <v>CUMPLE</v>
      </c>
      <c r="S300" s="51" t="str">
        <f>IF($K300&gt;NORMA!$F$10,"NO CUMPLE","CUMPLE")</f>
        <v>CUMPLE</v>
      </c>
      <c r="T300" s="51" t="str">
        <f>IF($J300&gt;NORMA!$F$11,"NO CUMPLE","CUMPLE")</f>
        <v>CUMPLE</v>
      </c>
      <c r="U300" s="51" t="str">
        <f>IF($G300&gt;NORMA!$F$12,"NO CUMPLE","CUMPLE")</f>
        <v>CUMPLE</v>
      </c>
      <c r="V300" s="51" t="str">
        <f>IF($H300&gt;SALITRE!$H$967,"NO CUMPLE","CUMPLE")</f>
        <v>CUMPLE</v>
      </c>
      <c r="W300" s="51" t="str">
        <f>IF($O300&gt;NORMA!$F$14,"NO CUMPLE","CUMPLE")</f>
        <v>CUMPLE</v>
      </c>
      <c r="X300" s="51" t="str">
        <f>IF(AND($N300&gt;=NORMA!$Q$4, $N300&lt;=NORMA!$R$4),"CUMPLE","NO CUMPLE")</f>
        <v>CUMPLE</v>
      </c>
      <c r="Y300" s="51" t="str">
        <f>IF($I300&gt;NORMA!$F$16,"NO CUMPLE","CUMPLE")</f>
        <v>CUMPLE</v>
      </c>
      <c r="Z300" s="51" t="str">
        <f>IF($M300&lt;NORMA!$E$23,"NO CUMPLE","CUMPLE")</f>
        <v>NO CUMPLE</v>
      </c>
      <c r="AA300" s="51" t="str">
        <f>IF($E300&gt;NORMA!$E$24,"NO CUMPLE","CUMPLE")</f>
        <v>NO CUMPLE</v>
      </c>
      <c r="AB300" s="51" t="str">
        <f>IF($F300&gt;NORMA!$F$25,"NO CUMPLE","CUMPLE")</f>
        <v>NO CUMPLE</v>
      </c>
      <c r="AC300" s="51" t="str">
        <f>IF($K300&gt;NORMA!$E$26,"NO CUMPLE","CUMPLE")</f>
        <v>NO CUMPLE</v>
      </c>
      <c r="AD300" s="51" t="str">
        <f>IF($J300&gt;NORMA!$E$27,"NO CUMPLE","CUMPLE")</f>
        <v>NO CUMPLE</v>
      </c>
      <c r="AE300" s="51" t="str">
        <f>IF($G300&gt;NORMA!$F$28,"NO CUMPLE","CUMPLE")</f>
        <v>CUMPLE</v>
      </c>
      <c r="AF300" s="51" t="str">
        <f>IF($H300&gt;NORMA!$E$29,"NO CUMPLE","CUMPLE")</f>
        <v>NO CUMPLE</v>
      </c>
      <c r="AG300" s="51" t="str">
        <f>IF($O300&gt;NORMA!$E$30,"NO CUMPLE","CUMPLE")</f>
        <v>CUMPLE</v>
      </c>
      <c r="AH300" s="51" t="str">
        <f>IF(AND($N300&gt;=NORMA!$R$18, $N300&lt;=NORMA!$S$18),"CUMPLE","NO CUMPLE")</f>
        <v>CUMPLE</v>
      </c>
      <c r="AI300" s="51" t="str">
        <f>IF($I300&gt;NORMA!$F$32,"NO CUMPLE","CUMPLE")</f>
        <v>CUMPLE</v>
      </c>
    </row>
    <row r="301" spans="1:35" ht="14.25" customHeight="1" x14ac:dyDescent="0.35">
      <c r="A301" s="146" t="s">
        <v>78</v>
      </c>
      <c r="B301" s="147" t="s">
        <v>79</v>
      </c>
      <c r="C301" s="148">
        <v>42850</v>
      </c>
      <c r="D301" s="149">
        <v>0.5</v>
      </c>
      <c r="E301" s="147">
        <v>15</v>
      </c>
      <c r="F301" s="147">
        <v>82</v>
      </c>
      <c r="G301" s="147">
        <v>17</v>
      </c>
      <c r="H301" s="147">
        <v>14</v>
      </c>
      <c r="I301" s="147">
        <v>0.56999999999999995</v>
      </c>
      <c r="J301" s="147">
        <v>0.18</v>
      </c>
      <c r="K301" s="155">
        <v>6.7</v>
      </c>
      <c r="L301" s="164">
        <v>1.7999999999999999E-2</v>
      </c>
      <c r="M301" s="147">
        <v>7.4</v>
      </c>
      <c r="N301" s="147">
        <v>7.72</v>
      </c>
      <c r="O301" s="153">
        <v>170000</v>
      </c>
      <c r="P301" s="51" t="str">
        <f>IF($M301&lt;NORMA!$F$7,"NO CUMPLE","CUMPLE")</f>
        <v>CUMPLE</v>
      </c>
      <c r="Q301" s="51" t="str">
        <f>IF($E301&gt;NORMA!$F$8,"NO CUMPLE","CUMPLE")</f>
        <v>CUMPLE</v>
      </c>
      <c r="R301" s="51" t="str">
        <f>IF($F301&gt;NORMA!$F$9,"NO CUMPLE","CUMPLE")</f>
        <v>CUMPLE</v>
      </c>
      <c r="S301" s="51" t="str">
        <f>IF($K301&gt;NORMA!$F$10,"NO CUMPLE","CUMPLE")</f>
        <v>CUMPLE</v>
      </c>
      <c r="T301" s="51" t="str">
        <f>IF($J301&gt;NORMA!$F$11,"NO CUMPLE","CUMPLE")</f>
        <v>CUMPLE</v>
      </c>
      <c r="U301" s="51" t="str">
        <f>IF($G301&gt;NORMA!$F$12,"NO CUMPLE","CUMPLE")</f>
        <v>CUMPLE</v>
      </c>
      <c r="V301" s="51" t="str">
        <f>IF($H301&gt;SALITRE!$H$967,"NO CUMPLE","CUMPLE")</f>
        <v>CUMPLE</v>
      </c>
      <c r="W301" s="51" t="str">
        <f>IF($O301&gt;NORMA!$F$14,"NO CUMPLE","CUMPLE")</f>
        <v>CUMPLE</v>
      </c>
      <c r="X301" s="51" t="str">
        <f>IF(AND($N301&gt;=NORMA!$Q$4, $N301&lt;=NORMA!$R$4),"CUMPLE","NO CUMPLE")</f>
        <v>CUMPLE</v>
      </c>
      <c r="Y301" s="51" t="str">
        <f>IF($I301&gt;NORMA!$F$16,"NO CUMPLE","CUMPLE")</f>
        <v>CUMPLE</v>
      </c>
      <c r="Z301" s="51" t="str">
        <f>IF($M301&lt;NORMA!$E$23,"NO CUMPLE","CUMPLE")</f>
        <v>CUMPLE</v>
      </c>
      <c r="AA301" s="51" t="str">
        <f>IF($E301&gt;NORMA!$E$24,"NO CUMPLE","CUMPLE")</f>
        <v>NO CUMPLE</v>
      </c>
      <c r="AB301" s="51" t="str">
        <f>IF($F301&gt;NORMA!$F$25,"NO CUMPLE","CUMPLE")</f>
        <v>NO CUMPLE</v>
      </c>
      <c r="AC301" s="51" t="str">
        <f>IF($K301&gt;NORMA!$E$26,"NO CUMPLE","CUMPLE")</f>
        <v>NO CUMPLE</v>
      </c>
      <c r="AD301" s="51" t="str">
        <f>IF($J301&gt;NORMA!$E$27,"NO CUMPLE","CUMPLE")</f>
        <v>CUMPLE</v>
      </c>
      <c r="AE301" s="51" t="str">
        <f>IF($G301&gt;NORMA!$F$28,"NO CUMPLE","CUMPLE")</f>
        <v>CUMPLE</v>
      </c>
      <c r="AF301" s="51" t="str">
        <f>IF($H301&gt;NORMA!$E$29,"NO CUMPLE","CUMPLE")</f>
        <v>NO CUMPLE</v>
      </c>
      <c r="AG301" s="51" t="str">
        <f>IF($O301&gt;NORMA!$E$30,"NO CUMPLE","CUMPLE")</f>
        <v>NO CUMPLE</v>
      </c>
      <c r="AH301" s="51" t="str">
        <f>IF(AND($N301&gt;=NORMA!$R$18, $N301&lt;=NORMA!$S$18),"CUMPLE","NO CUMPLE")</f>
        <v>CUMPLE</v>
      </c>
      <c r="AI301" s="51" t="str">
        <f>IF($I301&gt;NORMA!$F$32,"NO CUMPLE","CUMPLE")</f>
        <v>CUMPLE</v>
      </c>
    </row>
    <row r="302" spans="1:35" ht="14.25" customHeight="1" x14ac:dyDescent="0.35">
      <c r="A302" s="146" t="s">
        <v>78</v>
      </c>
      <c r="B302" s="147" t="s">
        <v>79</v>
      </c>
      <c r="C302" s="148">
        <v>43137</v>
      </c>
      <c r="D302" s="149">
        <v>0.5</v>
      </c>
      <c r="E302" s="147">
        <v>3.8</v>
      </c>
      <c r="F302" s="147">
        <v>47.6</v>
      </c>
      <c r="G302" s="150">
        <v>4</v>
      </c>
      <c r="H302" s="150">
        <v>6</v>
      </c>
      <c r="I302" s="150">
        <v>0.4</v>
      </c>
      <c r="J302" s="147">
        <v>0.14099999999999999</v>
      </c>
      <c r="K302" s="155">
        <v>1.2</v>
      </c>
      <c r="L302" s="164">
        <v>5.5E-2</v>
      </c>
      <c r="M302" s="147">
        <v>6.85</v>
      </c>
      <c r="N302" s="147">
        <v>7.26</v>
      </c>
      <c r="O302" s="153">
        <v>1000</v>
      </c>
      <c r="P302" s="51" t="str">
        <f>IF($M302&lt;NORMA!$F$7,"NO CUMPLE","CUMPLE")</f>
        <v>CUMPLE</v>
      </c>
      <c r="Q302" s="51" t="str">
        <f>IF($E302&gt;NORMA!$F$8,"NO CUMPLE","CUMPLE")</f>
        <v>CUMPLE</v>
      </c>
      <c r="R302" s="51" t="str">
        <f>IF($F302&gt;NORMA!$F$9,"NO CUMPLE","CUMPLE")</f>
        <v>CUMPLE</v>
      </c>
      <c r="S302" s="51" t="str">
        <f>IF($K302&gt;NORMA!$F$10,"NO CUMPLE","CUMPLE")</f>
        <v>CUMPLE</v>
      </c>
      <c r="T302" s="51" t="str">
        <f>IF($J302&gt;NORMA!$F$11,"NO CUMPLE","CUMPLE")</f>
        <v>CUMPLE</v>
      </c>
      <c r="U302" s="51" t="str">
        <f>IF($G302&gt;NORMA!$F$12,"NO CUMPLE","CUMPLE")</f>
        <v>CUMPLE</v>
      </c>
      <c r="V302" s="51" t="str">
        <f>IF($H302&gt;SALITRE!$H$967,"NO CUMPLE","CUMPLE")</f>
        <v>CUMPLE</v>
      </c>
      <c r="W302" s="51" t="str">
        <f>IF($O302&gt;NORMA!$F$14,"NO CUMPLE","CUMPLE")</f>
        <v>CUMPLE</v>
      </c>
      <c r="X302" s="51" t="str">
        <f>IF(AND($N302&gt;=NORMA!$Q$4, $N302&lt;=NORMA!$R$4),"CUMPLE","NO CUMPLE")</f>
        <v>CUMPLE</v>
      </c>
      <c r="Y302" s="51" t="str">
        <f>IF($I302&gt;NORMA!$F$16,"NO CUMPLE","CUMPLE")</f>
        <v>CUMPLE</v>
      </c>
      <c r="Z302" s="51" t="str">
        <f>IF($M302&lt;NORMA!$E$23,"NO CUMPLE","CUMPLE")</f>
        <v>NO CUMPLE</v>
      </c>
      <c r="AA302" s="51" t="str">
        <f>IF($E302&gt;NORMA!$E$24,"NO CUMPLE","CUMPLE")</f>
        <v>NO CUMPLE</v>
      </c>
      <c r="AB302" s="51" t="str">
        <f>IF($F302&gt;NORMA!$F$25,"NO CUMPLE","CUMPLE")</f>
        <v>NO CUMPLE</v>
      </c>
      <c r="AC302" s="51" t="str">
        <f>IF($K302&gt;NORMA!$E$26,"NO CUMPLE","CUMPLE")</f>
        <v>CUMPLE</v>
      </c>
      <c r="AD302" s="51" t="str">
        <f>IF($J302&gt;NORMA!$E$27,"NO CUMPLE","CUMPLE")</f>
        <v>CUMPLE</v>
      </c>
      <c r="AE302" s="51" t="str">
        <f>IF($G302&gt;NORMA!$F$28,"NO CUMPLE","CUMPLE")</f>
        <v>CUMPLE</v>
      </c>
      <c r="AF302" s="51" t="str">
        <f>IF($H302&gt;NORMA!$E$29,"NO CUMPLE","CUMPLE")</f>
        <v>CUMPLE</v>
      </c>
      <c r="AG302" s="51" t="str">
        <f>IF($O302&gt;NORMA!$E$30,"NO CUMPLE","CUMPLE")</f>
        <v>CUMPLE</v>
      </c>
      <c r="AH302" s="51" t="str">
        <f>IF(AND($N302&gt;=NORMA!$R$18, $N302&lt;=NORMA!$S$18),"CUMPLE","NO CUMPLE")</f>
        <v>CUMPLE</v>
      </c>
      <c r="AI302" s="51" t="str">
        <f>IF($I302&gt;NORMA!$F$32,"NO CUMPLE","CUMPLE")</f>
        <v>CUMPLE</v>
      </c>
    </row>
    <row r="303" spans="1:35" ht="14.25" customHeight="1" x14ac:dyDescent="0.35">
      <c r="A303" s="146" t="s">
        <v>80</v>
      </c>
      <c r="B303" s="147" t="s">
        <v>79</v>
      </c>
      <c r="C303" s="148">
        <v>43137</v>
      </c>
      <c r="D303" s="149">
        <v>0.66666666666666663</v>
      </c>
      <c r="E303" s="147">
        <v>4.5999999999999996</v>
      </c>
      <c r="F303" s="147">
        <v>18.5</v>
      </c>
      <c r="G303" s="147">
        <v>5.5</v>
      </c>
      <c r="H303" s="147">
        <v>12</v>
      </c>
      <c r="I303" s="150">
        <v>0.4</v>
      </c>
      <c r="J303" s="147">
        <v>0.13700000000000001</v>
      </c>
      <c r="K303" s="155">
        <v>1.3</v>
      </c>
      <c r="L303" s="164">
        <v>3.5000000000000003E-2</v>
      </c>
      <c r="M303" s="147">
        <v>6.84</v>
      </c>
      <c r="N303" s="147">
        <v>8.35</v>
      </c>
      <c r="O303" s="153">
        <v>1000</v>
      </c>
      <c r="P303" s="51" t="str">
        <f>IF($M303&lt;NORMA!$F$7,"NO CUMPLE","CUMPLE")</f>
        <v>CUMPLE</v>
      </c>
      <c r="Q303" s="51" t="str">
        <f>IF($E303&gt;NORMA!$F$8,"NO CUMPLE","CUMPLE")</f>
        <v>CUMPLE</v>
      </c>
      <c r="R303" s="51" t="str">
        <f>IF($F303&gt;NORMA!$F$9,"NO CUMPLE","CUMPLE")</f>
        <v>CUMPLE</v>
      </c>
      <c r="S303" s="51" t="str">
        <f>IF($K303&gt;NORMA!$F$10,"NO CUMPLE","CUMPLE")</f>
        <v>CUMPLE</v>
      </c>
      <c r="T303" s="51" t="str">
        <f>IF($J303&gt;NORMA!$F$11,"NO CUMPLE","CUMPLE")</f>
        <v>CUMPLE</v>
      </c>
      <c r="U303" s="51" t="str">
        <f>IF($G303&gt;NORMA!$F$12,"NO CUMPLE","CUMPLE")</f>
        <v>CUMPLE</v>
      </c>
      <c r="V303" s="51" t="str">
        <f>IF($H303&gt;SALITRE!$H$967,"NO CUMPLE","CUMPLE")</f>
        <v>CUMPLE</v>
      </c>
      <c r="W303" s="51" t="str">
        <f>IF($O303&gt;NORMA!$F$14,"NO CUMPLE","CUMPLE")</f>
        <v>CUMPLE</v>
      </c>
      <c r="X303" s="51" t="str">
        <f>IF(AND($N303&gt;=NORMA!$Q$4, $N303&lt;=NORMA!$R$4),"CUMPLE","NO CUMPLE")</f>
        <v>CUMPLE</v>
      </c>
      <c r="Y303" s="51" t="str">
        <f>IF($I303&gt;NORMA!$F$16,"NO CUMPLE","CUMPLE")</f>
        <v>CUMPLE</v>
      </c>
      <c r="Z303" s="51" t="str">
        <f>IF($M303&lt;NORMA!$E$23,"NO CUMPLE","CUMPLE")</f>
        <v>NO CUMPLE</v>
      </c>
      <c r="AA303" s="51" t="str">
        <f>IF($E303&gt;NORMA!$E$24,"NO CUMPLE","CUMPLE")</f>
        <v>NO CUMPLE</v>
      </c>
      <c r="AB303" s="51" t="str">
        <f>IF($F303&gt;NORMA!$F$25,"NO CUMPLE","CUMPLE")</f>
        <v>NO CUMPLE</v>
      </c>
      <c r="AC303" s="51" t="str">
        <f>IF($K303&gt;NORMA!$E$26,"NO CUMPLE","CUMPLE")</f>
        <v>CUMPLE</v>
      </c>
      <c r="AD303" s="51" t="str">
        <f>IF($J303&gt;NORMA!$E$27,"NO CUMPLE","CUMPLE")</f>
        <v>CUMPLE</v>
      </c>
      <c r="AE303" s="51" t="str">
        <f>IF($G303&gt;NORMA!$F$28,"NO CUMPLE","CUMPLE")</f>
        <v>CUMPLE</v>
      </c>
      <c r="AF303" s="51" t="str">
        <f>IF($H303&gt;NORMA!$E$29,"NO CUMPLE","CUMPLE")</f>
        <v>NO CUMPLE</v>
      </c>
      <c r="AG303" s="51" t="str">
        <f>IF($O303&gt;NORMA!$E$30,"NO CUMPLE","CUMPLE")</f>
        <v>CUMPLE</v>
      </c>
      <c r="AH303" s="51" t="str">
        <f>IF(AND($N303&gt;=NORMA!$R$18, $N303&lt;=NORMA!$S$18),"CUMPLE","NO CUMPLE")</f>
        <v>CUMPLE</v>
      </c>
      <c r="AI303" s="51" t="str">
        <f>IF($I303&gt;NORMA!$F$32,"NO CUMPLE","CUMPLE")</f>
        <v>CUMPLE</v>
      </c>
    </row>
    <row r="304" spans="1:35" ht="14.25" customHeight="1" x14ac:dyDescent="0.35">
      <c r="A304" s="146" t="s">
        <v>78</v>
      </c>
      <c r="B304" s="147" t="s">
        <v>79</v>
      </c>
      <c r="C304" s="148">
        <v>43130</v>
      </c>
      <c r="D304" s="149">
        <v>0.41666666666666669</v>
      </c>
      <c r="E304" s="147">
        <v>68.599999999999994</v>
      </c>
      <c r="F304" s="147">
        <v>139</v>
      </c>
      <c r="G304" s="147">
        <v>26</v>
      </c>
      <c r="H304" s="147">
        <v>25</v>
      </c>
      <c r="I304" s="147">
        <v>1.3</v>
      </c>
      <c r="J304" s="147">
        <v>2.294</v>
      </c>
      <c r="K304" s="155">
        <v>21.5</v>
      </c>
      <c r="L304" s="164">
        <v>4.2000000000000003E-2</v>
      </c>
      <c r="M304" s="147">
        <v>5.28</v>
      </c>
      <c r="N304" s="147">
        <v>8.41</v>
      </c>
      <c r="O304" s="153">
        <v>4000000</v>
      </c>
      <c r="P304" s="51" t="str">
        <f>IF($M304&lt;NORMA!$F$7,"NO CUMPLE","CUMPLE")</f>
        <v>CUMPLE</v>
      </c>
      <c r="Q304" s="51" t="str">
        <f>IF($E304&gt;NORMA!$F$8,"NO CUMPLE","CUMPLE")</f>
        <v>CUMPLE</v>
      </c>
      <c r="R304" s="51" t="str">
        <f>IF($F304&gt;NORMA!$F$9,"NO CUMPLE","CUMPLE")</f>
        <v>CUMPLE</v>
      </c>
      <c r="S304" s="51" t="str">
        <f>IF($K304&gt;NORMA!$F$10,"NO CUMPLE","CUMPLE")</f>
        <v>NO CUMPLE</v>
      </c>
      <c r="T304" s="51" t="str">
        <f>IF($J304&gt;NORMA!$F$11,"NO CUMPLE","CUMPLE")</f>
        <v>CUMPLE</v>
      </c>
      <c r="U304" s="51" t="str">
        <f>IF($G304&gt;NORMA!$F$12,"NO CUMPLE","CUMPLE")</f>
        <v>CUMPLE</v>
      </c>
      <c r="V304" s="51" t="str">
        <f>IF($H304&gt;SALITRE!$H$967,"NO CUMPLE","CUMPLE")</f>
        <v>NO CUMPLE</v>
      </c>
      <c r="W304" s="51" t="str">
        <f>IF($O304&gt;NORMA!$F$14,"NO CUMPLE","CUMPLE")</f>
        <v>NO CUMPLE</v>
      </c>
      <c r="X304" s="51" t="str">
        <f>IF(AND($N304&gt;=NORMA!$Q$4, $N304&lt;=NORMA!$R$4),"CUMPLE","NO CUMPLE")</f>
        <v>CUMPLE</v>
      </c>
      <c r="Y304" s="51" t="str">
        <f>IF($I304&gt;NORMA!$F$16,"NO CUMPLE","CUMPLE")</f>
        <v>CUMPLE</v>
      </c>
      <c r="Z304" s="51" t="str">
        <f>IF($M304&lt;NORMA!$E$23,"NO CUMPLE","CUMPLE")</f>
        <v>NO CUMPLE</v>
      </c>
      <c r="AA304" s="51" t="str">
        <f>IF($E304&gt;NORMA!$E$24,"NO CUMPLE","CUMPLE")</f>
        <v>NO CUMPLE</v>
      </c>
      <c r="AB304" s="51" t="str">
        <f>IF($F304&gt;NORMA!$F$25,"NO CUMPLE","CUMPLE")</f>
        <v>NO CUMPLE</v>
      </c>
      <c r="AC304" s="51" t="str">
        <f>IF($K304&gt;NORMA!$E$26,"NO CUMPLE","CUMPLE")</f>
        <v>NO CUMPLE</v>
      </c>
      <c r="AD304" s="51" t="str">
        <f>IF($J304&gt;NORMA!$E$27,"NO CUMPLE","CUMPLE")</f>
        <v>NO CUMPLE</v>
      </c>
      <c r="AE304" s="51" t="str">
        <f>IF($G304&gt;NORMA!$F$28,"NO CUMPLE","CUMPLE")</f>
        <v>NO CUMPLE</v>
      </c>
      <c r="AF304" s="51" t="str">
        <f>IF($H304&gt;NORMA!$E$29,"NO CUMPLE","CUMPLE")</f>
        <v>NO CUMPLE</v>
      </c>
      <c r="AG304" s="51" t="str">
        <f>IF($O304&gt;NORMA!$E$30,"NO CUMPLE","CUMPLE")</f>
        <v>NO CUMPLE</v>
      </c>
      <c r="AH304" s="51" t="str">
        <f>IF(AND($N304&gt;=NORMA!$R$18, $N304&lt;=NORMA!$S$18),"CUMPLE","NO CUMPLE")</f>
        <v>CUMPLE</v>
      </c>
      <c r="AI304" s="51" t="str">
        <f>IF($I304&gt;NORMA!$F$32,"NO CUMPLE","CUMPLE")</f>
        <v>NO CUMPLE</v>
      </c>
    </row>
    <row r="305" spans="1:35" ht="14.25" customHeight="1" x14ac:dyDescent="0.35">
      <c r="A305" s="146" t="s">
        <v>80</v>
      </c>
      <c r="B305" s="147" t="s">
        <v>79</v>
      </c>
      <c r="C305" s="148">
        <v>43130</v>
      </c>
      <c r="D305" s="149">
        <v>0.58333333333333337</v>
      </c>
      <c r="E305" s="147">
        <v>51.6</v>
      </c>
      <c r="F305" s="147">
        <v>125</v>
      </c>
      <c r="G305" s="147">
        <v>26</v>
      </c>
      <c r="H305" s="147">
        <v>25</v>
      </c>
      <c r="I305" s="147">
        <v>1.01</v>
      </c>
      <c r="J305" s="147">
        <v>2.4409999999999998</v>
      </c>
      <c r="K305" s="155">
        <v>22.8</v>
      </c>
      <c r="L305" s="164">
        <v>5.6000000000000001E-2</v>
      </c>
      <c r="M305" s="147">
        <v>0.83</v>
      </c>
      <c r="N305" s="147">
        <v>7.76</v>
      </c>
      <c r="O305" s="153">
        <v>4000000</v>
      </c>
      <c r="P305" s="51" t="str">
        <f>IF($M305&lt;NORMA!$F$7,"NO CUMPLE","CUMPLE")</f>
        <v>NO CUMPLE</v>
      </c>
      <c r="Q305" s="51" t="str">
        <f>IF($E305&gt;NORMA!$F$8,"NO CUMPLE","CUMPLE")</f>
        <v>CUMPLE</v>
      </c>
      <c r="R305" s="51" t="str">
        <f>IF($F305&gt;NORMA!$F$9,"NO CUMPLE","CUMPLE")</f>
        <v>CUMPLE</v>
      </c>
      <c r="S305" s="51" t="str">
        <f>IF($K305&gt;NORMA!$F$10,"NO CUMPLE","CUMPLE")</f>
        <v>NO CUMPLE</v>
      </c>
      <c r="T305" s="51" t="str">
        <f>IF($J305&gt;NORMA!$F$11,"NO CUMPLE","CUMPLE")</f>
        <v>CUMPLE</v>
      </c>
      <c r="U305" s="51" t="str">
        <f>IF($G305&gt;NORMA!$F$12,"NO CUMPLE","CUMPLE")</f>
        <v>CUMPLE</v>
      </c>
      <c r="V305" s="51" t="str">
        <f>IF($H305&gt;SALITRE!$H$967,"NO CUMPLE","CUMPLE")</f>
        <v>NO CUMPLE</v>
      </c>
      <c r="W305" s="51" t="str">
        <f>IF($O305&gt;NORMA!$F$14,"NO CUMPLE","CUMPLE")</f>
        <v>NO CUMPLE</v>
      </c>
      <c r="X305" s="51" t="str">
        <f>IF(AND($N305&gt;=NORMA!$Q$4, $N305&lt;=NORMA!$R$4),"CUMPLE","NO CUMPLE")</f>
        <v>CUMPLE</v>
      </c>
      <c r="Y305" s="51" t="str">
        <f>IF($I305&gt;NORMA!$F$16,"NO CUMPLE","CUMPLE")</f>
        <v>CUMPLE</v>
      </c>
      <c r="Z305" s="51" t="str">
        <f>IF($M305&lt;NORMA!$E$23,"NO CUMPLE","CUMPLE")</f>
        <v>NO CUMPLE</v>
      </c>
      <c r="AA305" s="51" t="str">
        <f>IF($E305&gt;NORMA!$E$24,"NO CUMPLE","CUMPLE")</f>
        <v>NO CUMPLE</v>
      </c>
      <c r="AB305" s="51" t="str">
        <f>IF($F305&gt;NORMA!$F$25,"NO CUMPLE","CUMPLE")</f>
        <v>NO CUMPLE</v>
      </c>
      <c r="AC305" s="51" t="str">
        <f>IF($K305&gt;NORMA!$E$26,"NO CUMPLE","CUMPLE")</f>
        <v>NO CUMPLE</v>
      </c>
      <c r="AD305" s="51" t="str">
        <f>IF($J305&gt;NORMA!$E$27,"NO CUMPLE","CUMPLE")</f>
        <v>NO CUMPLE</v>
      </c>
      <c r="AE305" s="51" t="str">
        <f>IF($G305&gt;NORMA!$F$28,"NO CUMPLE","CUMPLE")</f>
        <v>NO CUMPLE</v>
      </c>
      <c r="AF305" s="51" t="str">
        <f>IF($H305&gt;NORMA!$E$29,"NO CUMPLE","CUMPLE")</f>
        <v>NO CUMPLE</v>
      </c>
      <c r="AG305" s="51" t="str">
        <f>IF($O305&gt;NORMA!$E$30,"NO CUMPLE","CUMPLE")</f>
        <v>NO CUMPLE</v>
      </c>
      <c r="AH305" s="51" t="str">
        <f>IF(AND($N305&gt;=NORMA!$R$18, $N305&lt;=NORMA!$S$18),"CUMPLE","NO CUMPLE")</f>
        <v>CUMPLE</v>
      </c>
      <c r="AI305" s="51" t="str">
        <f>IF($I305&gt;NORMA!$F$32,"NO CUMPLE","CUMPLE")</f>
        <v>NO CUMPLE</v>
      </c>
    </row>
    <row r="306" spans="1:35" ht="14.25" customHeight="1" x14ac:dyDescent="0.35">
      <c r="A306" s="146" t="s">
        <v>80</v>
      </c>
      <c r="B306" s="147" t="s">
        <v>79</v>
      </c>
      <c r="C306" s="148">
        <v>43126</v>
      </c>
      <c r="D306" s="149">
        <v>0.25</v>
      </c>
      <c r="E306" s="147">
        <v>23.3</v>
      </c>
      <c r="F306" s="147">
        <v>55.6</v>
      </c>
      <c r="G306" s="147">
        <v>23</v>
      </c>
      <c r="H306" s="147">
        <v>7</v>
      </c>
      <c r="I306" s="150">
        <v>0.4</v>
      </c>
      <c r="J306" s="147">
        <v>1.0669999999999999</v>
      </c>
      <c r="K306" s="155">
        <v>27.2</v>
      </c>
      <c r="L306" s="164">
        <v>6.8000000000000005E-2</v>
      </c>
      <c r="M306" s="147">
        <v>3.02</v>
      </c>
      <c r="N306" s="147">
        <v>7.21</v>
      </c>
      <c r="O306" s="153">
        <v>2000000</v>
      </c>
      <c r="P306" s="51" t="str">
        <f>IF($M306&lt;NORMA!$F$7,"NO CUMPLE","CUMPLE")</f>
        <v>CUMPLE</v>
      </c>
      <c r="Q306" s="51" t="str">
        <f>IF($E306&gt;NORMA!$F$8,"NO CUMPLE","CUMPLE")</f>
        <v>CUMPLE</v>
      </c>
      <c r="R306" s="51" t="str">
        <f>IF($F306&gt;NORMA!$F$9,"NO CUMPLE","CUMPLE")</f>
        <v>CUMPLE</v>
      </c>
      <c r="S306" s="51" t="str">
        <f>IF($K306&gt;NORMA!$F$10,"NO CUMPLE","CUMPLE")</f>
        <v>NO CUMPLE</v>
      </c>
      <c r="T306" s="51" t="str">
        <f>IF($J306&gt;NORMA!$F$11,"NO CUMPLE","CUMPLE")</f>
        <v>CUMPLE</v>
      </c>
      <c r="U306" s="51" t="str">
        <f>IF($G306&gt;NORMA!$F$12,"NO CUMPLE","CUMPLE")</f>
        <v>CUMPLE</v>
      </c>
      <c r="V306" s="51" t="str">
        <f>IF($H306&gt;SALITRE!$H$967,"NO CUMPLE","CUMPLE")</f>
        <v>CUMPLE</v>
      </c>
      <c r="W306" s="51" t="str">
        <f>IF($O306&gt;NORMA!$F$14,"NO CUMPLE","CUMPLE")</f>
        <v>NO CUMPLE</v>
      </c>
      <c r="X306" s="51" t="str">
        <f>IF(AND($N306&gt;=NORMA!$Q$4, $N306&lt;=NORMA!$R$4),"CUMPLE","NO CUMPLE")</f>
        <v>CUMPLE</v>
      </c>
      <c r="Y306" s="51" t="str">
        <f>IF($I306&gt;NORMA!$F$16,"NO CUMPLE","CUMPLE")</f>
        <v>CUMPLE</v>
      </c>
      <c r="Z306" s="51" t="str">
        <f>IF($M306&lt;NORMA!$E$23,"NO CUMPLE","CUMPLE")</f>
        <v>NO CUMPLE</v>
      </c>
      <c r="AA306" s="51" t="str">
        <f>IF($E306&gt;NORMA!$E$24,"NO CUMPLE","CUMPLE")</f>
        <v>NO CUMPLE</v>
      </c>
      <c r="AB306" s="51" t="str">
        <f>IF($F306&gt;NORMA!$F$25,"NO CUMPLE","CUMPLE")</f>
        <v>NO CUMPLE</v>
      </c>
      <c r="AC306" s="51" t="str">
        <f>IF($K306&gt;NORMA!$E$26,"NO CUMPLE","CUMPLE")</f>
        <v>NO CUMPLE</v>
      </c>
      <c r="AD306" s="51" t="str">
        <f>IF($J306&gt;NORMA!$E$27,"NO CUMPLE","CUMPLE")</f>
        <v>NO CUMPLE</v>
      </c>
      <c r="AE306" s="51" t="str">
        <f>IF($G306&gt;NORMA!$F$28,"NO CUMPLE","CUMPLE")</f>
        <v>CUMPLE</v>
      </c>
      <c r="AF306" s="51" t="str">
        <f>IF($H306&gt;NORMA!$E$29,"NO CUMPLE","CUMPLE")</f>
        <v>CUMPLE</v>
      </c>
      <c r="AG306" s="51" t="str">
        <f>IF($O306&gt;NORMA!$E$30,"NO CUMPLE","CUMPLE")</f>
        <v>NO CUMPLE</v>
      </c>
      <c r="AH306" s="51" t="str">
        <f>IF(AND($N306&gt;=NORMA!$R$18, $N306&lt;=NORMA!$S$18),"CUMPLE","NO CUMPLE")</f>
        <v>CUMPLE</v>
      </c>
      <c r="AI306" s="51" t="str">
        <f>IF($I306&gt;NORMA!$F$32,"NO CUMPLE","CUMPLE")</f>
        <v>CUMPLE</v>
      </c>
    </row>
    <row r="307" spans="1:35" ht="14.25" customHeight="1" x14ac:dyDescent="0.35">
      <c r="A307" s="146" t="s">
        <v>78</v>
      </c>
      <c r="B307" s="147" t="s">
        <v>79</v>
      </c>
      <c r="C307" s="148">
        <v>43115</v>
      </c>
      <c r="D307" s="149">
        <v>0.33333333333333331</v>
      </c>
      <c r="E307" s="147">
        <v>27.7</v>
      </c>
      <c r="F307" s="147">
        <v>61.2</v>
      </c>
      <c r="G307" s="147">
        <v>42.9</v>
      </c>
      <c r="H307" s="150">
        <v>6</v>
      </c>
      <c r="I307" s="147">
        <v>0.47</v>
      </c>
      <c r="J307" s="147">
        <v>0.59399999999999997</v>
      </c>
      <c r="K307" s="155">
        <v>5.7</v>
      </c>
      <c r="L307" s="164">
        <v>0.1</v>
      </c>
      <c r="M307" s="147">
        <v>6.8</v>
      </c>
      <c r="N307" s="147">
        <v>7.39</v>
      </c>
      <c r="O307" s="153">
        <v>9000000</v>
      </c>
      <c r="P307" s="51" t="str">
        <f>IF($M307&lt;NORMA!$F$7,"NO CUMPLE","CUMPLE")</f>
        <v>CUMPLE</v>
      </c>
      <c r="Q307" s="51" t="str">
        <f>IF($E307&gt;NORMA!$F$8,"NO CUMPLE","CUMPLE")</f>
        <v>CUMPLE</v>
      </c>
      <c r="R307" s="51" t="str">
        <f>IF($F307&gt;NORMA!$F$9,"NO CUMPLE","CUMPLE")</f>
        <v>CUMPLE</v>
      </c>
      <c r="S307" s="51" t="str">
        <f>IF($K307&gt;NORMA!$F$10,"NO CUMPLE","CUMPLE")</f>
        <v>CUMPLE</v>
      </c>
      <c r="T307" s="51" t="str">
        <f>IF($J307&gt;NORMA!$F$11,"NO CUMPLE","CUMPLE")</f>
        <v>CUMPLE</v>
      </c>
      <c r="U307" s="51" t="str">
        <f>IF($G307&gt;NORMA!$F$12,"NO CUMPLE","CUMPLE")</f>
        <v>CUMPLE</v>
      </c>
      <c r="V307" s="51" t="str">
        <f>IF($H307&gt;SALITRE!$H$967,"NO CUMPLE","CUMPLE")</f>
        <v>CUMPLE</v>
      </c>
      <c r="W307" s="51" t="str">
        <f>IF($O307&gt;NORMA!$F$14,"NO CUMPLE","CUMPLE")</f>
        <v>NO CUMPLE</v>
      </c>
      <c r="X307" s="51" t="str">
        <f>IF(AND($N307&gt;=NORMA!$Q$4, $N307&lt;=NORMA!$R$4),"CUMPLE","NO CUMPLE")</f>
        <v>CUMPLE</v>
      </c>
      <c r="Y307" s="51" t="str">
        <f>IF($I307&gt;NORMA!$F$16,"NO CUMPLE","CUMPLE")</f>
        <v>CUMPLE</v>
      </c>
      <c r="Z307" s="51" t="str">
        <f>IF($M307&lt;NORMA!$E$23,"NO CUMPLE","CUMPLE")</f>
        <v>NO CUMPLE</v>
      </c>
      <c r="AA307" s="51" t="str">
        <f>IF($E307&gt;NORMA!$E$24,"NO CUMPLE","CUMPLE")</f>
        <v>NO CUMPLE</v>
      </c>
      <c r="AB307" s="51" t="str">
        <f>IF($F307&gt;NORMA!$F$25,"NO CUMPLE","CUMPLE")</f>
        <v>NO CUMPLE</v>
      </c>
      <c r="AC307" s="51" t="str">
        <f>IF($K307&gt;NORMA!$E$26,"NO CUMPLE","CUMPLE")</f>
        <v>NO CUMPLE</v>
      </c>
      <c r="AD307" s="51" t="str">
        <f>IF($J307&gt;NORMA!$E$27,"NO CUMPLE","CUMPLE")</f>
        <v>NO CUMPLE</v>
      </c>
      <c r="AE307" s="51" t="str">
        <f>IF($G307&gt;NORMA!$F$28,"NO CUMPLE","CUMPLE")</f>
        <v>NO CUMPLE</v>
      </c>
      <c r="AF307" s="51" t="str">
        <f>IF($H307&gt;NORMA!$E$29,"NO CUMPLE","CUMPLE")</f>
        <v>CUMPLE</v>
      </c>
      <c r="AG307" s="51" t="str">
        <f>IF($O307&gt;NORMA!$E$30,"NO CUMPLE","CUMPLE")</f>
        <v>NO CUMPLE</v>
      </c>
      <c r="AH307" s="51" t="str">
        <f>IF(AND($N307&gt;=NORMA!$R$18, $N307&lt;=NORMA!$S$18),"CUMPLE","NO CUMPLE")</f>
        <v>CUMPLE</v>
      </c>
      <c r="AI307" s="51" t="str">
        <f>IF($I307&gt;NORMA!$F$32,"NO CUMPLE","CUMPLE")</f>
        <v>CUMPLE</v>
      </c>
    </row>
    <row r="308" spans="1:35" ht="14.25" customHeight="1" x14ac:dyDescent="0.35">
      <c r="A308" s="146" t="s">
        <v>80</v>
      </c>
      <c r="B308" s="147" t="s">
        <v>79</v>
      </c>
      <c r="C308" s="148">
        <v>43115</v>
      </c>
      <c r="D308" s="149">
        <v>0.5</v>
      </c>
      <c r="E308" s="147">
        <v>33</v>
      </c>
      <c r="F308" s="147">
        <v>71.77</v>
      </c>
      <c r="G308" s="147">
        <v>46</v>
      </c>
      <c r="H308" s="147">
        <v>17</v>
      </c>
      <c r="I308" s="147">
        <v>0.63</v>
      </c>
      <c r="J308" s="147">
        <v>0.746</v>
      </c>
      <c r="K308" s="155">
        <v>7.5</v>
      </c>
      <c r="L308" s="164">
        <v>0.112</v>
      </c>
      <c r="M308" s="147">
        <v>6.7</v>
      </c>
      <c r="N308" s="147">
        <v>7.74</v>
      </c>
      <c r="O308" s="153">
        <v>200000</v>
      </c>
      <c r="P308" s="51" t="str">
        <f>IF($M308&lt;NORMA!$F$7,"NO CUMPLE","CUMPLE")</f>
        <v>CUMPLE</v>
      </c>
      <c r="Q308" s="51" t="str">
        <f>IF($E308&gt;NORMA!$F$8,"NO CUMPLE","CUMPLE")</f>
        <v>CUMPLE</v>
      </c>
      <c r="R308" s="51" t="str">
        <f>IF($F308&gt;NORMA!$F$9,"NO CUMPLE","CUMPLE")</f>
        <v>CUMPLE</v>
      </c>
      <c r="S308" s="51" t="str">
        <f>IF($K308&gt;NORMA!$F$10,"NO CUMPLE","CUMPLE")</f>
        <v>CUMPLE</v>
      </c>
      <c r="T308" s="51" t="str">
        <f>IF($J308&gt;NORMA!$F$11,"NO CUMPLE","CUMPLE")</f>
        <v>CUMPLE</v>
      </c>
      <c r="U308" s="51" t="str">
        <f>IF($G308&gt;NORMA!$F$12,"NO CUMPLE","CUMPLE")</f>
        <v>CUMPLE</v>
      </c>
      <c r="V308" s="51" t="str">
        <f>IF($H308&gt;SALITRE!$H$967,"NO CUMPLE","CUMPLE")</f>
        <v>CUMPLE</v>
      </c>
      <c r="W308" s="51" t="str">
        <f>IF($O308&gt;NORMA!$F$14,"NO CUMPLE","CUMPLE")</f>
        <v>CUMPLE</v>
      </c>
      <c r="X308" s="51" t="str">
        <f>IF(AND($N308&gt;=NORMA!$Q$4, $N308&lt;=NORMA!$R$4),"CUMPLE","NO CUMPLE")</f>
        <v>CUMPLE</v>
      </c>
      <c r="Y308" s="51" t="str">
        <f>IF($I308&gt;NORMA!$F$16,"NO CUMPLE","CUMPLE")</f>
        <v>CUMPLE</v>
      </c>
      <c r="Z308" s="51" t="str">
        <f>IF($M308&lt;NORMA!$E$23,"NO CUMPLE","CUMPLE")</f>
        <v>NO CUMPLE</v>
      </c>
      <c r="AA308" s="51" t="str">
        <f>IF($E308&gt;NORMA!$E$24,"NO CUMPLE","CUMPLE")</f>
        <v>NO CUMPLE</v>
      </c>
      <c r="AB308" s="51" t="str">
        <f>IF($F308&gt;NORMA!$F$25,"NO CUMPLE","CUMPLE")</f>
        <v>NO CUMPLE</v>
      </c>
      <c r="AC308" s="51" t="str">
        <f>IF($K308&gt;NORMA!$E$26,"NO CUMPLE","CUMPLE")</f>
        <v>NO CUMPLE</v>
      </c>
      <c r="AD308" s="51" t="str">
        <f>IF($J308&gt;NORMA!$E$27,"NO CUMPLE","CUMPLE")</f>
        <v>NO CUMPLE</v>
      </c>
      <c r="AE308" s="51" t="str">
        <f>IF($G308&gt;NORMA!$F$28,"NO CUMPLE","CUMPLE")</f>
        <v>NO CUMPLE</v>
      </c>
      <c r="AF308" s="51" t="str">
        <f>IF($H308&gt;NORMA!$E$29,"NO CUMPLE","CUMPLE")</f>
        <v>NO CUMPLE</v>
      </c>
      <c r="AG308" s="51" t="str">
        <f>IF($O308&gt;NORMA!$E$30,"NO CUMPLE","CUMPLE")</f>
        <v>NO CUMPLE</v>
      </c>
      <c r="AH308" s="51" t="str">
        <f>IF(AND($N308&gt;=NORMA!$R$18, $N308&lt;=NORMA!$S$18),"CUMPLE","NO CUMPLE")</f>
        <v>CUMPLE</v>
      </c>
      <c r="AI308" s="51" t="str">
        <f>IF($I308&gt;NORMA!$F$32,"NO CUMPLE","CUMPLE")</f>
        <v>CUMPLE</v>
      </c>
    </row>
    <row r="309" spans="1:35" ht="14.25" customHeight="1" x14ac:dyDescent="0.35">
      <c r="A309" s="146" t="s">
        <v>80</v>
      </c>
      <c r="B309" s="147" t="s">
        <v>79</v>
      </c>
      <c r="C309" s="148">
        <v>43143</v>
      </c>
      <c r="D309" s="149">
        <v>0.33333333333333331</v>
      </c>
      <c r="E309" s="147">
        <v>4.2</v>
      </c>
      <c r="F309" s="147">
        <v>15.7</v>
      </c>
      <c r="G309" s="150">
        <v>4</v>
      </c>
      <c r="H309" s="150">
        <v>6</v>
      </c>
      <c r="I309" s="147">
        <v>0.65</v>
      </c>
      <c r="J309" s="147">
        <v>0.16400000000000001</v>
      </c>
      <c r="K309" s="165">
        <v>1</v>
      </c>
      <c r="L309" s="164">
        <v>0.03</v>
      </c>
      <c r="M309" s="147">
        <v>6.8</v>
      </c>
      <c r="N309" s="147">
        <v>7.81</v>
      </c>
      <c r="O309" s="153">
        <v>1000</v>
      </c>
      <c r="P309" s="51" t="str">
        <f>IF($M309&lt;NORMA!$F$7,"NO CUMPLE","CUMPLE")</f>
        <v>CUMPLE</v>
      </c>
      <c r="Q309" s="51" t="str">
        <f>IF($E309&gt;NORMA!$F$8,"NO CUMPLE","CUMPLE")</f>
        <v>CUMPLE</v>
      </c>
      <c r="R309" s="51" t="str">
        <f>IF($F309&gt;NORMA!$F$9,"NO CUMPLE","CUMPLE")</f>
        <v>CUMPLE</v>
      </c>
      <c r="S309" s="51" t="str">
        <f>IF($K309&gt;NORMA!$F$10,"NO CUMPLE","CUMPLE")</f>
        <v>CUMPLE</v>
      </c>
      <c r="T309" s="51" t="str">
        <f>IF($J309&gt;NORMA!$F$11,"NO CUMPLE","CUMPLE")</f>
        <v>CUMPLE</v>
      </c>
      <c r="U309" s="51" t="str">
        <f>IF($G309&gt;NORMA!$F$12,"NO CUMPLE","CUMPLE")</f>
        <v>CUMPLE</v>
      </c>
      <c r="V309" s="51" t="str">
        <f>IF($H309&gt;SALITRE!$H$967,"NO CUMPLE","CUMPLE")</f>
        <v>CUMPLE</v>
      </c>
      <c r="W309" s="51" t="str">
        <f>IF($O309&gt;NORMA!$F$14,"NO CUMPLE","CUMPLE")</f>
        <v>CUMPLE</v>
      </c>
      <c r="X309" s="51" t="str">
        <f>IF(AND($N309&gt;=NORMA!$Q$4, $N309&lt;=NORMA!$R$4),"CUMPLE","NO CUMPLE")</f>
        <v>CUMPLE</v>
      </c>
      <c r="Y309" s="51" t="str">
        <f>IF($I309&gt;NORMA!$F$16,"NO CUMPLE","CUMPLE")</f>
        <v>CUMPLE</v>
      </c>
      <c r="Z309" s="51" t="str">
        <f>IF($M309&lt;NORMA!$E$23,"NO CUMPLE","CUMPLE")</f>
        <v>NO CUMPLE</v>
      </c>
      <c r="AA309" s="51" t="str">
        <f>IF($E309&gt;NORMA!$E$24,"NO CUMPLE","CUMPLE")</f>
        <v>NO CUMPLE</v>
      </c>
      <c r="AB309" s="51" t="str">
        <f>IF($F309&gt;NORMA!$F$25,"NO CUMPLE","CUMPLE")</f>
        <v>NO CUMPLE</v>
      </c>
      <c r="AC309" s="51" t="str">
        <f>IF($K309&gt;NORMA!$E$26,"NO CUMPLE","CUMPLE")</f>
        <v>CUMPLE</v>
      </c>
      <c r="AD309" s="51" t="str">
        <f>IF($J309&gt;NORMA!$E$27,"NO CUMPLE","CUMPLE")</f>
        <v>CUMPLE</v>
      </c>
      <c r="AE309" s="51" t="str">
        <f>IF($G309&gt;NORMA!$F$28,"NO CUMPLE","CUMPLE")</f>
        <v>CUMPLE</v>
      </c>
      <c r="AF309" s="51" t="str">
        <f>IF($H309&gt;NORMA!$E$29,"NO CUMPLE","CUMPLE")</f>
        <v>CUMPLE</v>
      </c>
      <c r="AG309" s="51" t="str">
        <f>IF($O309&gt;NORMA!$E$30,"NO CUMPLE","CUMPLE")</f>
        <v>CUMPLE</v>
      </c>
      <c r="AH309" s="51" t="str">
        <f>IF(AND($N309&gt;=NORMA!$R$18, $N309&lt;=NORMA!$S$18),"CUMPLE","NO CUMPLE")</f>
        <v>CUMPLE</v>
      </c>
      <c r="AI309" s="51" t="str">
        <f>IF($I309&gt;NORMA!$F$32,"NO CUMPLE","CUMPLE")</f>
        <v>CUMPLE</v>
      </c>
    </row>
    <row r="310" spans="1:35" ht="14.25" customHeight="1" x14ac:dyDescent="0.35">
      <c r="A310" s="146" t="s">
        <v>78</v>
      </c>
      <c r="B310" s="147" t="s">
        <v>79</v>
      </c>
      <c r="C310" s="148">
        <v>43143</v>
      </c>
      <c r="D310" s="149">
        <v>0.66666666666666663</v>
      </c>
      <c r="E310" s="147">
        <v>5.4</v>
      </c>
      <c r="F310" s="147">
        <v>12.9</v>
      </c>
      <c r="G310" s="150">
        <v>4</v>
      </c>
      <c r="H310" s="150">
        <v>6</v>
      </c>
      <c r="I310" s="150">
        <v>0.4</v>
      </c>
      <c r="J310" s="147">
        <v>0.20799999999999999</v>
      </c>
      <c r="K310" s="155">
        <v>1.5</v>
      </c>
      <c r="L310" s="164">
        <v>0.03</v>
      </c>
      <c r="M310" s="147">
        <v>6.36</v>
      </c>
      <c r="N310" s="147">
        <v>7.4</v>
      </c>
      <c r="O310" s="153">
        <v>40000</v>
      </c>
      <c r="P310" s="51" t="str">
        <f>IF($M310&lt;NORMA!$F$7,"NO CUMPLE","CUMPLE")</f>
        <v>CUMPLE</v>
      </c>
      <c r="Q310" s="51" t="str">
        <f>IF($E310&gt;NORMA!$F$8,"NO CUMPLE","CUMPLE")</f>
        <v>CUMPLE</v>
      </c>
      <c r="R310" s="51" t="str">
        <f>IF($F310&gt;NORMA!$F$9,"NO CUMPLE","CUMPLE")</f>
        <v>CUMPLE</v>
      </c>
      <c r="S310" s="51" t="str">
        <f>IF($K310&gt;NORMA!$F$10,"NO CUMPLE","CUMPLE")</f>
        <v>CUMPLE</v>
      </c>
      <c r="T310" s="51" t="str">
        <f>IF($J310&gt;NORMA!$F$11,"NO CUMPLE","CUMPLE")</f>
        <v>CUMPLE</v>
      </c>
      <c r="U310" s="51" t="str">
        <f>IF($G310&gt;NORMA!$F$12,"NO CUMPLE","CUMPLE")</f>
        <v>CUMPLE</v>
      </c>
      <c r="V310" s="51" t="str">
        <f>IF($H310&gt;SALITRE!$H$967,"NO CUMPLE","CUMPLE")</f>
        <v>CUMPLE</v>
      </c>
      <c r="W310" s="51" t="str">
        <f>IF($O310&gt;NORMA!$F$14,"NO CUMPLE","CUMPLE")</f>
        <v>CUMPLE</v>
      </c>
      <c r="X310" s="51" t="str">
        <f>IF(AND($N310&gt;=NORMA!$Q$4, $N310&lt;=NORMA!$R$4),"CUMPLE","NO CUMPLE")</f>
        <v>CUMPLE</v>
      </c>
      <c r="Y310" s="51" t="str">
        <f>IF($I310&gt;NORMA!$F$16,"NO CUMPLE","CUMPLE")</f>
        <v>CUMPLE</v>
      </c>
      <c r="Z310" s="51" t="str">
        <f>IF($M310&lt;NORMA!$E$23,"NO CUMPLE","CUMPLE")</f>
        <v>NO CUMPLE</v>
      </c>
      <c r="AA310" s="51" t="str">
        <f>IF($E310&gt;NORMA!$E$24,"NO CUMPLE","CUMPLE")</f>
        <v>NO CUMPLE</v>
      </c>
      <c r="AB310" s="51" t="str">
        <f>IF($F310&gt;NORMA!$F$25,"NO CUMPLE","CUMPLE")</f>
        <v>NO CUMPLE</v>
      </c>
      <c r="AC310" s="51" t="str">
        <f>IF($K310&gt;NORMA!$E$26,"NO CUMPLE","CUMPLE")</f>
        <v>CUMPLE</v>
      </c>
      <c r="AD310" s="51" t="str">
        <f>IF($J310&gt;NORMA!$E$27,"NO CUMPLE","CUMPLE")</f>
        <v>CUMPLE</v>
      </c>
      <c r="AE310" s="51" t="str">
        <f>IF($G310&gt;NORMA!$F$28,"NO CUMPLE","CUMPLE")</f>
        <v>CUMPLE</v>
      </c>
      <c r="AF310" s="51" t="str">
        <f>IF($H310&gt;NORMA!$E$29,"NO CUMPLE","CUMPLE")</f>
        <v>CUMPLE</v>
      </c>
      <c r="AG310" s="51" t="str">
        <f>IF($O310&gt;NORMA!$E$30,"NO CUMPLE","CUMPLE")</f>
        <v>NO CUMPLE</v>
      </c>
      <c r="AH310" s="51" t="str">
        <f>IF(AND($N310&gt;=NORMA!$R$18, $N310&lt;=NORMA!$S$18),"CUMPLE","NO CUMPLE")</f>
        <v>CUMPLE</v>
      </c>
      <c r="AI310" s="51" t="str">
        <f>IF($I310&gt;NORMA!$F$32,"NO CUMPLE","CUMPLE")</f>
        <v>CUMPLE</v>
      </c>
    </row>
    <row r="311" spans="1:35" ht="14.25" customHeight="1" x14ac:dyDescent="0.35">
      <c r="A311" s="146" t="s">
        <v>78</v>
      </c>
      <c r="B311" s="147" t="s">
        <v>79</v>
      </c>
      <c r="C311" s="148">
        <v>43150</v>
      </c>
      <c r="D311" s="149">
        <v>0.25</v>
      </c>
      <c r="E311" s="147">
        <v>2.5</v>
      </c>
      <c r="F311" s="147">
        <v>14.1</v>
      </c>
      <c r="G311" s="147">
        <v>6</v>
      </c>
      <c r="H311" s="150">
        <v>6</v>
      </c>
      <c r="I311" s="150">
        <v>0.4</v>
      </c>
      <c r="J311" s="147">
        <v>0.10100000000000001</v>
      </c>
      <c r="K311" s="165">
        <v>1</v>
      </c>
      <c r="L311" s="164">
        <v>1.6E-2</v>
      </c>
      <c r="M311" s="147">
        <v>7.21</v>
      </c>
      <c r="N311" s="147">
        <v>7.41</v>
      </c>
      <c r="O311" s="153">
        <v>10000</v>
      </c>
      <c r="P311" s="51" t="str">
        <f>IF($M311&lt;NORMA!$F$7,"NO CUMPLE","CUMPLE")</f>
        <v>CUMPLE</v>
      </c>
      <c r="Q311" s="51" t="str">
        <f>IF($E311&gt;NORMA!$F$8,"NO CUMPLE","CUMPLE")</f>
        <v>CUMPLE</v>
      </c>
      <c r="R311" s="51" t="str">
        <f>IF($F311&gt;NORMA!$F$9,"NO CUMPLE","CUMPLE")</f>
        <v>CUMPLE</v>
      </c>
      <c r="S311" s="51" t="str">
        <f>IF($K311&gt;NORMA!$F$10,"NO CUMPLE","CUMPLE")</f>
        <v>CUMPLE</v>
      </c>
      <c r="T311" s="51" t="str">
        <f>IF($J311&gt;NORMA!$F$11,"NO CUMPLE","CUMPLE")</f>
        <v>CUMPLE</v>
      </c>
      <c r="U311" s="51" t="str">
        <f>IF($G311&gt;NORMA!$F$12,"NO CUMPLE","CUMPLE")</f>
        <v>CUMPLE</v>
      </c>
      <c r="V311" s="51" t="str">
        <f>IF($H311&gt;SALITRE!$H$967,"NO CUMPLE","CUMPLE")</f>
        <v>CUMPLE</v>
      </c>
      <c r="W311" s="51" t="str">
        <f>IF($O311&gt;NORMA!$F$14,"NO CUMPLE","CUMPLE")</f>
        <v>CUMPLE</v>
      </c>
      <c r="X311" s="51" t="str">
        <f>IF(AND($N311&gt;=NORMA!$Q$4, $N311&lt;=NORMA!$R$4),"CUMPLE","NO CUMPLE")</f>
        <v>CUMPLE</v>
      </c>
      <c r="Y311" s="51" t="str">
        <f>IF($I311&gt;NORMA!$F$16,"NO CUMPLE","CUMPLE")</f>
        <v>CUMPLE</v>
      </c>
      <c r="Z311" s="51" t="str">
        <f>IF($M311&lt;NORMA!$E$23,"NO CUMPLE","CUMPLE")</f>
        <v>CUMPLE</v>
      </c>
      <c r="AA311" s="51" t="str">
        <f>IF($E311&gt;NORMA!$E$24,"NO CUMPLE","CUMPLE")</f>
        <v>CUMPLE</v>
      </c>
      <c r="AB311" s="51" t="str">
        <f>IF($F311&gt;NORMA!$F$25,"NO CUMPLE","CUMPLE")</f>
        <v>NO CUMPLE</v>
      </c>
      <c r="AC311" s="51" t="str">
        <f>IF($K311&gt;NORMA!$E$26,"NO CUMPLE","CUMPLE")</f>
        <v>CUMPLE</v>
      </c>
      <c r="AD311" s="51" t="str">
        <f>IF($J311&gt;NORMA!$E$27,"NO CUMPLE","CUMPLE")</f>
        <v>CUMPLE</v>
      </c>
      <c r="AE311" s="51" t="str">
        <f>IF($G311&gt;NORMA!$F$28,"NO CUMPLE","CUMPLE")</f>
        <v>CUMPLE</v>
      </c>
      <c r="AF311" s="51" t="str">
        <f>IF($H311&gt;NORMA!$E$29,"NO CUMPLE","CUMPLE")</f>
        <v>CUMPLE</v>
      </c>
      <c r="AG311" s="51" t="str">
        <f>IF($O311&gt;NORMA!$E$30,"NO CUMPLE","CUMPLE")</f>
        <v>CUMPLE</v>
      </c>
      <c r="AH311" s="51" t="str">
        <f>IF(AND($N311&gt;=NORMA!$R$18, $N311&lt;=NORMA!$S$18),"CUMPLE","NO CUMPLE")</f>
        <v>CUMPLE</v>
      </c>
      <c r="AI311" s="51" t="str">
        <f>IF($I311&gt;NORMA!$F$32,"NO CUMPLE","CUMPLE")</f>
        <v>CUMPLE</v>
      </c>
    </row>
    <row r="312" spans="1:35" ht="14.25" customHeight="1" x14ac:dyDescent="0.35">
      <c r="A312" s="146" t="s">
        <v>80</v>
      </c>
      <c r="B312" s="147" t="s">
        <v>79</v>
      </c>
      <c r="C312" s="148">
        <v>43152</v>
      </c>
      <c r="D312" s="149">
        <v>0.41666666666666669</v>
      </c>
      <c r="E312" s="147">
        <v>13.2</v>
      </c>
      <c r="F312" s="147">
        <v>21.5</v>
      </c>
      <c r="G312" s="147">
        <v>28</v>
      </c>
      <c r="H312" s="147">
        <v>8</v>
      </c>
      <c r="I312" s="150">
        <v>0.4</v>
      </c>
      <c r="J312" s="147">
        <v>0.27600000000000002</v>
      </c>
      <c r="K312" s="155">
        <v>15.1</v>
      </c>
      <c r="L312" s="164">
        <v>5.3999999999999999E-2</v>
      </c>
      <c r="M312" s="147">
        <v>8.14</v>
      </c>
      <c r="N312" s="147">
        <v>7.83</v>
      </c>
      <c r="O312" s="153">
        <v>900000</v>
      </c>
      <c r="P312" s="51" t="str">
        <f>IF($M312&lt;NORMA!$F$7,"NO CUMPLE","CUMPLE")</f>
        <v>CUMPLE</v>
      </c>
      <c r="Q312" s="51" t="str">
        <f>IF($E312&gt;NORMA!$F$8,"NO CUMPLE","CUMPLE")</f>
        <v>CUMPLE</v>
      </c>
      <c r="R312" s="51" t="str">
        <f>IF($F312&gt;NORMA!$F$9,"NO CUMPLE","CUMPLE")</f>
        <v>CUMPLE</v>
      </c>
      <c r="S312" s="51" t="str">
        <f>IF($K312&gt;NORMA!$F$10,"NO CUMPLE","CUMPLE")</f>
        <v>CUMPLE</v>
      </c>
      <c r="T312" s="51" t="str">
        <f>IF($J312&gt;NORMA!$F$11,"NO CUMPLE","CUMPLE")</f>
        <v>CUMPLE</v>
      </c>
      <c r="U312" s="51" t="str">
        <f>IF($G312&gt;NORMA!$F$12,"NO CUMPLE","CUMPLE")</f>
        <v>CUMPLE</v>
      </c>
      <c r="V312" s="51" t="str">
        <f>IF($H312&gt;SALITRE!$H$967,"NO CUMPLE","CUMPLE")</f>
        <v>CUMPLE</v>
      </c>
      <c r="W312" s="51" t="str">
        <f>IF($O312&gt;NORMA!$F$14,"NO CUMPLE","CUMPLE")</f>
        <v>CUMPLE</v>
      </c>
      <c r="X312" s="51" t="str">
        <f>IF(AND($N312&gt;=NORMA!$Q$4, $N312&lt;=NORMA!$R$4),"CUMPLE","NO CUMPLE")</f>
        <v>CUMPLE</v>
      </c>
      <c r="Y312" s="51" t="str">
        <f>IF($I312&gt;NORMA!$F$16,"NO CUMPLE","CUMPLE")</f>
        <v>CUMPLE</v>
      </c>
      <c r="Z312" s="51" t="str">
        <f>IF($M312&lt;NORMA!$E$23,"NO CUMPLE","CUMPLE")</f>
        <v>CUMPLE</v>
      </c>
      <c r="AA312" s="51" t="str">
        <f>IF($E312&gt;NORMA!$E$24,"NO CUMPLE","CUMPLE")</f>
        <v>NO CUMPLE</v>
      </c>
      <c r="AB312" s="51" t="str">
        <f>IF($F312&gt;NORMA!$F$25,"NO CUMPLE","CUMPLE")</f>
        <v>NO CUMPLE</v>
      </c>
      <c r="AC312" s="51" t="str">
        <f>IF($K312&gt;NORMA!$E$26,"NO CUMPLE","CUMPLE")</f>
        <v>NO CUMPLE</v>
      </c>
      <c r="AD312" s="51" t="str">
        <f>IF($J312&gt;NORMA!$E$27,"NO CUMPLE","CUMPLE")</f>
        <v>CUMPLE</v>
      </c>
      <c r="AE312" s="51" t="str">
        <f>IF($G312&gt;NORMA!$F$28,"NO CUMPLE","CUMPLE")</f>
        <v>NO CUMPLE</v>
      </c>
      <c r="AF312" s="51" t="str">
        <f>IF($H312&gt;NORMA!$E$29,"NO CUMPLE","CUMPLE")</f>
        <v>CUMPLE</v>
      </c>
      <c r="AG312" s="51" t="str">
        <f>IF($O312&gt;NORMA!$E$30,"NO CUMPLE","CUMPLE")</f>
        <v>NO CUMPLE</v>
      </c>
      <c r="AH312" s="51" t="str">
        <f>IF(AND($N312&gt;=NORMA!$R$18, $N312&lt;=NORMA!$S$18),"CUMPLE","NO CUMPLE")</f>
        <v>CUMPLE</v>
      </c>
      <c r="AI312" s="51" t="str">
        <f>IF($I312&gt;NORMA!$F$32,"NO CUMPLE","CUMPLE")</f>
        <v>CUMPLE</v>
      </c>
    </row>
    <row r="313" spans="1:35" ht="14.25" customHeight="1" x14ac:dyDescent="0.35">
      <c r="A313" s="146" t="s">
        <v>78</v>
      </c>
      <c r="B313" s="147" t="s">
        <v>79</v>
      </c>
      <c r="C313" s="148">
        <v>43158</v>
      </c>
      <c r="D313" s="149">
        <v>0.58333333333333337</v>
      </c>
      <c r="E313" s="147">
        <v>9.6</v>
      </c>
      <c r="F313" s="147">
        <v>16.100000000000001</v>
      </c>
      <c r="G313" s="147">
        <v>10</v>
      </c>
      <c r="H313" s="147">
        <v>11</v>
      </c>
      <c r="I313" s="150">
        <v>0.4</v>
      </c>
      <c r="J313" s="147">
        <v>0.46100000000000002</v>
      </c>
      <c r="K313" s="155">
        <v>3.4</v>
      </c>
      <c r="L313" s="164">
        <v>3.2000000000000001E-2</v>
      </c>
      <c r="M313" s="147">
        <v>6.15</v>
      </c>
      <c r="N313" s="147">
        <v>7.33</v>
      </c>
      <c r="O313" s="153">
        <v>200000</v>
      </c>
      <c r="P313" s="51" t="str">
        <f>IF($M313&lt;NORMA!$F$7,"NO CUMPLE","CUMPLE")</f>
        <v>CUMPLE</v>
      </c>
      <c r="Q313" s="51" t="str">
        <f>IF($E313&gt;NORMA!$F$8,"NO CUMPLE","CUMPLE")</f>
        <v>CUMPLE</v>
      </c>
      <c r="R313" s="51" t="str">
        <f>IF($F313&gt;NORMA!$F$9,"NO CUMPLE","CUMPLE")</f>
        <v>CUMPLE</v>
      </c>
      <c r="S313" s="51" t="str">
        <f>IF($K313&gt;NORMA!$F$10,"NO CUMPLE","CUMPLE")</f>
        <v>CUMPLE</v>
      </c>
      <c r="T313" s="51" t="str">
        <f>IF($J313&gt;NORMA!$F$11,"NO CUMPLE","CUMPLE")</f>
        <v>CUMPLE</v>
      </c>
      <c r="U313" s="51" t="str">
        <f>IF($G313&gt;NORMA!$F$12,"NO CUMPLE","CUMPLE")</f>
        <v>CUMPLE</v>
      </c>
      <c r="V313" s="51" t="str">
        <f>IF($H313&gt;SALITRE!$H$967,"NO CUMPLE","CUMPLE")</f>
        <v>CUMPLE</v>
      </c>
      <c r="W313" s="51" t="str">
        <f>IF($O313&gt;NORMA!$F$14,"NO CUMPLE","CUMPLE")</f>
        <v>CUMPLE</v>
      </c>
      <c r="X313" s="51" t="str">
        <f>IF(AND($N313&gt;=NORMA!$Q$4, $N313&lt;=NORMA!$R$4),"CUMPLE","NO CUMPLE")</f>
        <v>CUMPLE</v>
      </c>
      <c r="Y313" s="51" t="str">
        <f>IF($I313&gt;NORMA!$F$16,"NO CUMPLE","CUMPLE")</f>
        <v>CUMPLE</v>
      </c>
      <c r="Z313" s="51" t="str">
        <f>IF($M313&lt;NORMA!$E$23,"NO CUMPLE","CUMPLE")</f>
        <v>NO CUMPLE</v>
      </c>
      <c r="AA313" s="51" t="str">
        <f>IF($E313&gt;NORMA!$E$24,"NO CUMPLE","CUMPLE")</f>
        <v>NO CUMPLE</v>
      </c>
      <c r="AB313" s="51" t="str">
        <f>IF($F313&gt;NORMA!$F$25,"NO CUMPLE","CUMPLE")</f>
        <v>NO CUMPLE</v>
      </c>
      <c r="AC313" s="51" t="str">
        <f>IF($K313&gt;NORMA!$E$26,"NO CUMPLE","CUMPLE")</f>
        <v>NO CUMPLE</v>
      </c>
      <c r="AD313" s="51" t="str">
        <f>IF($J313&gt;NORMA!$E$27,"NO CUMPLE","CUMPLE")</f>
        <v>NO CUMPLE</v>
      </c>
      <c r="AE313" s="51" t="str">
        <f>IF($G313&gt;NORMA!$F$28,"NO CUMPLE","CUMPLE")</f>
        <v>CUMPLE</v>
      </c>
      <c r="AF313" s="51" t="str">
        <f>IF($H313&gt;NORMA!$E$29,"NO CUMPLE","CUMPLE")</f>
        <v>NO CUMPLE</v>
      </c>
      <c r="AG313" s="51" t="str">
        <f>IF($O313&gt;NORMA!$E$30,"NO CUMPLE","CUMPLE")</f>
        <v>NO CUMPLE</v>
      </c>
      <c r="AH313" s="51" t="str">
        <f>IF(AND($N313&gt;=NORMA!$R$18, $N313&lt;=NORMA!$S$18),"CUMPLE","NO CUMPLE")</f>
        <v>CUMPLE</v>
      </c>
      <c r="AI313" s="51" t="str">
        <f>IF($I313&gt;NORMA!$F$32,"NO CUMPLE","CUMPLE")</f>
        <v>CUMPLE</v>
      </c>
    </row>
    <row r="314" spans="1:35" ht="14.25" customHeight="1" x14ac:dyDescent="0.35">
      <c r="A314" s="146" t="s">
        <v>80</v>
      </c>
      <c r="B314" s="147" t="s">
        <v>79</v>
      </c>
      <c r="C314" s="148">
        <v>43517</v>
      </c>
      <c r="D314" s="149">
        <v>0.33333333333333331</v>
      </c>
      <c r="E314" s="147">
        <v>4.4000000000000004</v>
      </c>
      <c r="F314" s="147">
        <v>26.2</v>
      </c>
      <c r="G314" s="147">
        <v>9</v>
      </c>
      <c r="H314" s="147">
        <v>10</v>
      </c>
      <c r="I314" s="147">
        <v>0.4</v>
      </c>
      <c r="J314" s="147">
        <v>0.41399999999999998</v>
      </c>
      <c r="K314" s="155">
        <v>2.9</v>
      </c>
      <c r="L314" s="164">
        <v>0</v>
      </c>
      <c r="M314" s="147">
        <v>7.78</v>
      </c>
      <c r="N314" s="147">
        <v>8.02</v>
      </c>
      <c r="O314" s="157">
        <v>132</v>
      </c>
      <c r="P314" s="51" t="str">
        <f>IF($M314&lt;NORMA!$F$7,"NO CUMPLE","CUMPLE")</f>
        <v>CUMPLE</v>
      </c>
      <c r="Q314" s="51" t="str">
        <f>IF($E314&gt;NORMA!$F$8,"NO CUMPLE","CUMPLE")</f>
        <v>CUMPLE</v>
      </c>
      <c r="R314" s="51" t="str">
        <f>IF($F314&gt;NORMA!$F$9,"NO CUMPLE","CUMPLE")</f>
        <v>CUMPLE</v>
      </c>
      <c r="S314" s="51" t="str">
        <f>IF($K314&gt;NORMA!$F$10,"NO CUMPLE","CUMPLE")</f>
        <v>CUMPLE</v>
      </c>
      <c r="T314" s="51" t="str">
        <f>IF($J314&gt;NORMA!$F$11,"NO CUMPLE","CUMPLE")</f>
        <v>CUMPLE</v>
      </c>
      <c r="U314" s="51" t="str">
        <f>IF($G314&gt;NORMA!$F$12,"NO CUMPLE","CUMPLE")</f>
        <v>CUMPLE</v>
      </c>
      <c r="V314" s="51" t="str">
        <f>IF($H314&gt;SALITRE!$H$967,"NO CUMPLE","CUMPLE")</f>
        <v>CUMPLE</v>
      </c>
      <c r="W314" s="51" t="str">
        <f>IF($O314&gt;NORMA!$F$14,"NO CUMPLE","CUMPLE")</f>
        <v>CUMPLE</v>
      </c>
      <c r="X314" s="51" t="str">
        <f>IF(AND($N314&gt;=NORMA!$Q$4, $N314&lt;=NORMA!$R$4),"CUMPLE","NO CUMPLE")</f>
        <v>CUMPLE</v>
      </c>
      <c r="Y314" s="51" t="str">
        <f>IF($I314&gt;NORMA!$F$16,"NO CUMPLE","CUMPLE")</f>
        <v>CUMPLE</v>
      </c>
      <c r="Z314" s="51" t="str">
        <f>IF($M314&lt;NORMA!$E$23,"NO CUMPLE","CUMPLE")</f>
        <v>CUMPLE</v>
      </c>
      <c r="AA314" s="51" t="str">
        <f>IF($E314&gt;NORMA!$E$24,"NO CUMPLE","CUMPLE")</f>
        <v>NO CUMPLE</v>
      </c>
      <c r="AB314" s="51" t="str">
        <f>IF($F314&gt;NORMA!$F$25,"NO CUMPLE","CUMPLE")</f>
        <v>NO CUMPLE</v>
      </c>
      <c r="AC314" s="51" t="str">
        <f>IF($K314&gt;NORMA!$E$26,"NO CUMPLE","CUMPLE")</f>
        <v>NO CUMPLE</v>
      </c>
      <c r="AD314" s="51" t="str">
        <f>IF($J314&gt;NORMA!$E$27,"NO CUMPLE","CUMPLE")</f>
        <v>NO CUMPLE</v>
      </c>
      <c r="AE314" s="51" t="str">
        <f>IF($G314&gt;NORMA!$F$28,"NO CUMPLE","CUMPLE")</f>
        <v>CUMPLE</v>
      </c>
      <c r="AF314" s="51" t="str">
        <f>IF($H314&gt;NORMA!$E$29,"NO CUMPLE","CUMPLE")</f>
        <v>CUMPLE</v>
      </c>
      <c r="AG314" s="51" t="str">
        <f>IF($O314&gt;NORMA!$E$30,"NO CUMPLE","CUMPLE")</f>
        <v>CUMPLE</v>
      </c>
      <c r="AH314" s="51" t="str">
        <f>IF(AND($N314&gt;=NORMA!$R$18, $N314&lt;=NORMA!$S$18),"CUMPLE","NO CUMPLE")</f>
        <v>CUMPLE</v>
      </c>
      <c r="AI314" s="51" t="str">
        <f>IF($I314&gt;NORMA!$F$32,"NO CUMPLE","CUMPLE")</f>
        <v>CUMPLE</v>
      </c>
    </row>
    <row r="315" spans="1:35" ht="14.25" customHeight="1" x14ac:dyDescent="0.35">
      <c r="A315" s="146" t="s">
        <v>78</v>
      </c>
      <c r="B315" s="147" t="s">
        <v>79</v>
      </c>
      <c r="C315" s="148">
        <v>43522</v>
      </c>
      <c r="D315" s="149">
        <v>0.41666666666666669</v>
      </c>
      <c r="E315" s="147">
        <v>6.7</v>
      </c>
      <c r="F315" s="147">
        <v>10.3</v>
      </c>
      <c r="G315" s="147">
        <v>28</v>
      </c>
      <c r="H315" s="147">
        <v>10</v>
      </c>
      <c r="I315" s="147">
        <v>0.4</v>
      </c>
      <c r="J315" s="147">
        <v>0.34499999999999997</v>
      </c>
      <c r="K315" s="155">
        <v>3.4</v>
      </c>
      <c r="L315" s="164">
        <v>0</v>
      </c>
      <c r="M315" s="147">
        <v>8.27</v>
      </c>
      <c r="N315" s="147">
        <v>7.98</v>
      </c>
      <c r="O315" s="157">
        <v>557</v>
      </c>
      <c r="P315" s="51" t="str">
        <f>IF($M315&lt;NORMA!$F$7,"NO CUMPLE","CUMPLE")</f>
        <v>CUMPLE</v>
      </c>
      <c r="Q315" s="51" t="str">
        <f>IF($E315&gt;NORMA!$F$8,"NO CUMPLE","CUMPLE")</f>
        <v>CUMPLE</v>
      </c>
      <c r="R315" s="51" t="str">
        <f>IF($F315&gt;NORMA!$F$9,"NO CUMPLE","CUMPLE")</f>
        <v>CUMPLE</v>
      </c>
      <c r="S315" s="51" t="str">
        <f>IF($K315&gt;NORMA!$F$10,"NO CUMPLE","CUMPLE")</f>
        <v>CUMPLE</v>
      </c>
      <c r="T315" s="51" t="str">
        <f>IF($J315&gt;NORMA!$F$11,"NO CUMPLE","CUMPLE")</f>
        <v>CUMPLE</v>
      </c>
      <c r="U315" s="51" t="str">
        <f>IF($G315&gt;NORMA!$F$12,"NO CUMPLE","CUMPLE")</f>
        <v>CUMPLE</v>
      </c>
      <c r="V315" s="51" t="str">
        <f>IF($H315&gt;SALITRE!$H$967,"NO CUMPLE","CUMPLE")</f>
        <v>CUMPLE</v>
      </c>
      <c r="W315" s="51" t="str">
        <f>IF($O315&gt;NORMA!$F$14,"NO CUMPLE","CUMPLE")</f>
        <v>CUMPLE</v>
      </c>
      <c r="X315" s="51" t="str">
        <f>IF(AND($N315&gt;=NORMA!$Q$4, $N315&lt;=NORMA!$R$4),"CUMPLE","NO CUMPLE")</f>
        <v>CUMPLE</v>
      </c>
      <c r="Y315" s="51" t="str">
        <f>IF($I315&gt;NORMA!$F$16,"NO CUMPLE","CUMPLE")</f>
        <v>CUMPLE</v>
      </c>
      <c r="Z315" s="51" t="str">
        <f>IF($M315&lt;NORMA!$E$23,"NO CUMPLE","CUMPLE")</f>
        <v>CUMPLE</v>
      </c>
      <c r="AA315" s="51" t="str">
        <f>IF($E315&gt;NORMA!$E$24,"NO CUMPLE","CUMPLE")</f>
        <v>NO CUMPLE</v>
      </c>
      <c r="AB315" s="51" t="str">
        <f>IF($F315&gt;NORMA!$F$25,"NO CUMPLE","CUMPLE")</f>
        <v>NO CUMPLE</v>
      </c>
      <c r="AC315" s="51" t="str">
        <f>IF($K315&gt;NORMA!$E$26,"NO CUMPLE","CUMPLE")</f>
        <v>NO CUMPLE</v>
      </c>
      <c r="AD315" s="51" t="str">
        <f>IF($J315&gt;NORMA!$E$27,"NO CUMPLE","CUMPLE")</f>
        <v>CUMPLE</v>
      </c>
      <c r="AE315" s="51" t="str">
        <f>IF($G315&gt;NORMA!$F$28,"NO CUMPLE","CUMPLE")</f>
        <v>NO CUMPLE</v>
      </c>
      <c r="AF315" s="51" t="str">
        <f>IF($H315&gt;NORMA!$E$29,"NO CUMPLE","CUMPLE")</f>
        <v>CUMPLE</v>
      </c>
      <c r="AG315" s="51" t="str">
        <f>IF($O315&gt;NORMA!$E$30,"NO CUMPLE","CUMPLE")</f>
        <v>CUMPLE</v>
      </c>
      <c r="AH315" s="51" t="str">
        <f>IF(AND($N315&gt;=NORMA!$R$18, $N315&lt;=NORMA!$S$18),"CUMPLE","NO CUMPLE")</f>
        <v>CUMPLE</v>
      </c>
      <c r="AI315" s="51" t="str">
        <f>IF($I315&gt;NORMA!$F$32,"NO CUMPLE","CUMPLE")</f>
        <v>CUMPLE</v>
      </c>
    </row>
    <row r="316" spans="1:35" ht="14.25" customHeight="1" x14ac:dyDescent="0.35">
      <c r="A316" s="146" t="s">
        <v>78</v>
      </c>
      <c r="B316" s="147" t="s">
        <v>79</v>
      </c>
      <c r="C316" s="148">
        <v>43558</v>
      </c>
      <c r="D316" s="149">
        <v>0.5</v>
      </c>
      <c r="E316" s="147">
        <v>2</v>
      </c>
      <c r="F316" s="147">
        <v>10</v>
      </c>
      <c r="G316" s="147">
        <v>93.33</v>
      </c>
      <c r="H316" s="147">
        <v>11.5</v>
      </c>
      <c r="I316" s="147">
        <v>0.69</v>
      </c>
      <c r="J316" s="147">
        <v>1.7110000000000001</v>
      </c>
      <c r="K316" s="155">
        <v>15.7</v>
      </c>
      <c r="L316" s="164">
        <v>0</v>
      </c>
      <c r="M316" s="147">
        <v>6.65</v>
      </c>
      <c r="N316" s="147">
        <v>7.43</v>
      </c>
      <c r="O316" s="157">
        <v>11300</v>
      </c>
      <c r="P316" s="51" t="str">
        <f>IF($M316&lt;NORMA!$F$7,"NO CUMPLE","CUMPLE")</f>
        <v>CUMPLE</v>
      </c>
      <c r="Q316" s="51" t="str">
        <f>IF($E316&gt;NORMA!$F$8,"NO CUMPLE","CUMPLE")</f>
        <v>CUMPLE</v>
      </c>
      <c r="R316" s="51" t="str">
        <f>IF($F316&gt;NORMA!$F$9,"NO CUMPLE","CUMPLE")</f>
        <v>CUMPLE</v>
      </c>
      <c r="S316" s="51" t="str">
        <f>IF($K316&gt;NORMA!$F$10,"NO CUMPLE","CUMPLE")</f>
        <v>CUMPLE</v>
      </c>
      <c r="T316" s="51" t="str">
        <f>IF($J316&gt;NORMA!$F$11,"NO CUMPLE","CUMPLE")</f>
        <v>CUMPLE</v>
      </c>
      <c r="U316" s="51" t="str">
        <f>IF($G316&gt;NORMA!$F$12,"NO CUMPLE","CUMPLE")</f>
        <v>NO CUMPLE</v>
      </c>
      <c r="V316" s="51" t="str">
        <f>IF($H316&gt;SALITRE!$H$967,"NO CUMPLE","CUMPLE")</f>
        <v>CUMPLE</v>
      </c>
      <c r="W316" s="51" t="str">
        <f>IF($O316&gt;NORMA!$F$14,"NO CUMPLE","CUMPLE")</f>
        <v>CUMPLE</v>
      </c>
      <c r="X316" s="51" t="str">
        <f>IF(AND($N316&gt;=NORMA!$Q$4, $N316&lt;=NORMA!$R$4),"CUMPLE","NO CUMPLE")</f>
        <v>CUMPLE</v>
      </c>
      <c r="Y316" s="51" t="str">
        <f>IF($I316&gt;NORMA!$F$16,"NO CUMPLE","CUMPLE")</f>
        <v>CUMPLE</v>
      </c>
      <c r="Z316" s="51" t="str">
        <f>IF($M316&lt;NORMA!$E$23,"NO CUMPLE","CUMPLE")</f>
        <v>NO CUMPLE</v>
      </c>
      <c r="AA316" s="51" t="str">
        <f>IF($E316&gt;NORMA!$E$24,"NO CUMPLE","CUMPLE")</f>
        <v>CUMPLE</v>
      </c>
      <c r="AB316" s="51" t="str">
        <f>IF($F316&gt;NORMA!$F$25,"NO CUMPLE","CUMPLE")</f>
        <v>CUMPLE</v>
      </c>
      <c r="AC316" s="51" t="str">
        <f>IF($K316&gt;NORMA!$E$26,"NO CUMPLE","CUMPLE")</f>
        <v>NO CUMPLE</v>
      </c>
      <c r="AD316" s="51" t="str">
        <f>IF($J316&gt;NORMA!$E$27,"NO CUMPLE","CUMPLE")</f>
        <v>NO CUMPLE</v>
      </c>
      <c r="AE316" s="51" t="str">
        <f>IF($G316&gt;NORMA!$F$28,"NO CUMPLE","CUMPLE")</f>
        <v>NO CUMPLE</v>
      </c>
      <c r="AF316" s="51" t="str">
        <f>IF($H316&gt;NORMA!$E$29,"NO CUMPLE","CUMPLE")</f>
        <v>NO CUMPLE</v>
      </c>
      <c r="AG316" s="51" t="str">
        <f>IF($O316&gt;NORMA!$E$30,"NO CUMPLE","CUMPLE")</f>
        <v>NO CUMPLE</v>
      </c>
      <c r="AH316" s="51" t="str">
        <f>IF(AND($N316&gt;=NORMA!$R$18, $N316&lt;=NORMA!$S$18),"CUMPLE","NO CUMPLE")</f>
        <v>CUMPLE</v>
      </c>
      <c r="AI316" s="51" t="str">
        <f>IF($I316&gt;NORMA!$F$32,"NO CUMPLE","CUMPLE")</f>
        <v>CUMPLE</v>
      </c>
    </row>
    <row r="317" spans="1:35" ht="14.25" customHeight="1" x14ac:dyDescent="0.35">
      <c r="A317" s="146" t="s">
        <v>80</v>
      </c>
      <c r="B317" s="147" t="s">
        <v>79</v>
      </c>
      <c r="C317" s="148">
        <v>43558</v>
      </c>
      <c r="D317" s="149">
        <v>0.66666666666666663</v>
      </c>
      <c r="E317" s="147">
        <v>19.5</v>
      </c>
      <c r="F317" s="147">
        <v>71.858000000000004</v>
      </c>
      <c r="G317" s="147">
        <v>7.5</v>
      </c>
      <c r="H317" s="147">
        <v>15.2</v>
      </c>
      <c r="I317" s="147">
        <v>1.29</v>
      </c>
      <c r="J317" s="147">
        <v>1.0940000000000001</v>
      </c>
      <c r="K317" s="155">
        <v>12.4</v>
      </c>
      <c r="L317" s="164">
        <v>0</v>
      </c>
      <c r="M317" s="147">
        <v>5.26</v>
      </c>
      <c r="N317" s="147">
        <v>7.08</v>
      </c>
      <c r="O317" s="157">
        <v>10600</v>
      </c>
      <c r="P317" s="51" t="str">
        <f>IF($M317&lt;NORMA!$F$7,"NO CUMPLE","CUMPLE")</f>
        <v>CUMPLE</v>
      </c>
      <c r="Q317" s="51" t="str">
        <f>IF($E317&gt;NORMA!$F$8,"NO CUMPLE","CUMPLE")</f>
        <v>CUMPLE</v>
      </c>
      <c r="R317" s="51" t="str">
        <f>IF($F317&gt;NORMA!$F$9,"NO CUMPLE","CUMPLE")</f>
        <v>CUMPLE</v>
      </c>
      <c r="S317" s="51" t="str">
        <f>IF($K317&gt;NORMA!$F$10,"NO CUMPLE","CUMPLE")</f>
        <v>CUMPLE</v>
      </c>
      <c r="T317" s="51" t="str">
        <f>IF($J317&gt;NORMA!$F$11,"NO CUMPLE","CUMPLE")</f>
        <v>CUMPLE</v>
      </c>
      <c r="U317" s="51" t="str">
        <f>IF($G317&gt;NORMA!$F$12,"NO CUMPLE","CUMPLE")</f>
        <v>CUMPLE</v>
      </c>
      <c r="V317" s="51" t="str">
        <f>IF($H317&gt;SALITRE!$H$967,"NO CUMPLE","CUMPLE")</f>
        <v>CUMPLE</v>
      </c>
      <c r="W317" s="51" t="str">
        <f>IF($O317&gt;NORMA!$F$14,"NO CUMPLE","CUMPLE")</f>
        <v>CUMPLE</v>
      </c>
      <c r="X317" s="51" t="str">
        <f>IF(AND($N317&gt;=NORMA!$Q$4, $N317&lt;=NORMA!$R$4),"CUMPLE","NO CUMPLE")</f>
        <v>CUMPLE</v>
      </c>
      <c r="Y317" s="51" t="str">
        <f>IF($I317&gt;NORMA!$F$16,"NO CUMPLE","CUMPLE")</f>
        <v>CUMPLE</v>
      </c>
      <c r="Z317" s="51" t="str">
        <f>IF($M317&lt;NORMA!$E$23,"NO CUMPLE","CUMPLE")</f>
        <v>NO CUMPLE</v>
      </c>
      <c r="AA317" s="51" t="str">
        <f>IF($E317&gt;NORMA!$E$24,"NO CUMPLE","CUMPLE")</f>
        <v>NO CUMPLE</v>
      </c>
      <c r="AB317" s="51" t="str">
        <f>IF($F317&gt;NORMA!$F$25,"NO CUMPLE","CUMPLE")</f>
        <v>NO CUMPLE</v>
      </c>
      <c r="AC317" s="51" t="str">
        <f>IF($K317&gt;NORMA!$E$26,"NO CUMPLE","CUMPLE")</f>
        <v>NO CUMPLE</v>
      </c>
      <c r="AD317" s="51" t="str">
        <f>IF($J317&gt;NORMA!$E$27,"NO CUMPLE","CUMPLE")</f>
        <v>NO CUMPLE</v>
      </c>
      <c r="AE317" s="51" t="str">
        <f>IF($G317&gt;NORMA!$F$28,"NO CUMPLE","CUMPLE")</f>
        <v>CUMPLE</v>
      </c>
      <c r="AF317" s="51" t="str">
        <f>IF($H317&gt;NORMA!$E$29,"NO CUMPLE","CUMPLE")</f>
        <v>NO CUMPLE</v>
      </c>
      <c r="AG317" s="51" t="str">
        <f>IF($O317&gt;NORMA!$E$30,"NO CUMPLE","CUMPLE")</f>
        <v>NO CUMPLE</v>
      </c>
      <c r="AH317" s="51" t="str">
        <f>IF(AND($N317&gt;=NORMA!$R$18, $N317&lt;=NORMA!$S$18),"CUMPLE","NO CUMPLE")</f>
        <v>CUMPLE</v>
      </c>
      <c r="AI317" s="51" t="str">
        <f>IF($I317&gt;NORMA!$F$32,"NO CUMPLE","CUMPLE")</f>
        <v>NO CUMPLE</v>
      </c>
    </row>
    <row r="318" spans="1:35" ht="14.25" customHeight="1" x14ac:dyDescent="0.35">
      <c r="A318" s="146" t="s">
        <v>78</v>
      </c>
      <c r="B318" s="147" t="s">
        <v>79</v>
      </c>
      <c r="C318" s="148">
        <v>43571</v>
      </c>
      <c r="D318" s="149">
        <v>0.25</v>
      </c>
      <c r="E318" s="147">
        <v>4.0999999999999996</v>
      </c>
      <c r="F318" s="147">
        <v>36.700000000000003</v>
      </c>
      <c r="G318" s="147">
        <v>9</v>
      </c>
      <c r="H318" s="147">
        <v>10</v>
      </c>
      <c r="I318" s="147">
        <v>0.4</v>
      </c>
      <c r="J318" s="147">
        <v>0.22800000000000001</v>
      </c>
      <c r="K318" s="155">
        <v>2.4</v>
      </c>
      <c r="L318" s="164">
        <v>0.1</v>
      </c>
      <c r="M318" s="147">
        <v>7.89</v>
      </c>
      <c r="N318" s="147">
        <v>7.51</v>
      </c>
      <c r="O318" s="157">
        <v>399</v>
      </c>
      <c r="P318" s="51" t="str">
        <f>IF($M318&lt;NORMA!$F$7,"NO CUMPLE","CUMPLE")</f>
        <v>CUMPLE</v>
      </c>
      <c r="Q318" s="51" t="str">
        <f>IF($E318&gt;NORMA!$F$8,"NO CUMPLE","CUMPLE")</f>
        <v>CUMPLE</v>
      </c>
      <c r="R318" s="51" t="str">
        <f>IF($F318&gt;NORMA!$F$9,"NO CUMPLE","CUMPLE")</f>
        <v>CUMPLE</v>
      </c>
      <c r="S318" s="51" t="str">
        <f>IF($K318&gt;NORMA!$F$10,"NO CUMPLE","CUMPLE")</f>
        <v>CUMPLE</v>
      </c>
      <c r="T318" s="51" t="str">
        <f>IF($J318&gt;NORMA!$F$11,"NO CUMPLE","CUMPLE")</f>
        <v>CUMPLE</v>
      </c>
      <c r="U318" s="51" t="str">
        <f>IF($G318&gt;NORMA!$F$12,"NO CUMPLE","CUMPLE")</f>
        <v>CUMPLE</v>
      </c>
      <c r="V318" s="51" t="str">
        <f>IF($H318&gt;SALITRE!$H$967,"NO CUMPLE","CUMPLE")</f>
        <v>CUMPLE</v>
      </c>
      <c r="W318" s="51" t="str">
        <f>IF($O318&gt;NORMA!$F$14,"NO CUMPLE","CUMPLE")</f>
        <v>CUMPLE</v>
      </c>
      <c r="X318" s="51" t="str">
        <f>IF(AND($N318&gt;=NORMA!$Q$4, $N318&lt;=NORMA!$R$4),"CUMPLE","NO CUMPLE")</f>
        <v>CUMPLE</v>
      </c>
      <c r="Y318" s="51" t="str">
        <f>IF($I318&gt;NORMA!$F$16,"NO CUMPLE","CUMPLE")</f>
        <v>CUMPLE</v>
      </c>
      <c r="Z318" s="51" t="str">
        <f>IF($M318&lt;NORMA!$E$23,"NO CUMPLE","CUMPLE")</f>
        <v>CUMPLE</v>
      </c>
      <c r="AA318" s="51" t="str">
        <f>IF($E318&gt;NORMA!$E$24,"NO CUMPLE","CUMPLE")</f>
        <v>NO CUMPLE</v>
      </c>
      <c r="AB318" s="51" t="str">
        <f>IF($F318&gt;NORMA!$F$25,"NO CUMPLE","CUMPLE")</f>
        <v>NO CUMPLE</v>
      </c>
      <c r="AC318" s="51" t="str">
        <f>IF($K318&gt;NORMA!$E$26,"NO CUMPLE","CUMPLE")</f>
        <v>NO CUMPLE</v>
      </c>
      <c r="AD318" s="51" t="str">
        <f>IF($J318&gt;NORMA!$E$27,"NO CUMPLE","CUMPLE")</f>
        <v>CUMPLE</v>
      </c>
      <c r="AE318" s="51" t="str">
        <f>IF($G318&gt;NORMA!$F$28,"NO CUMPLE","CUMPLE")</f>
        <v>CUMPLE</v>
      </c>
      <c r="AF318" s="51" t="str">
        <f>IF($H318&gt;NORMA!$E$29,"NO CUMPLE","CUMPLE")</f>
        <v>CUMPLE</v>
      </c>
      <c r="AG318" s="51" t="str">
        <f>IF($O318&gt;NORMA!$E$30,"NO CUMPLE","CUMPLE")</f>
        <v>CUMPLE</v>
      </c>
      <c r="AH318" s="51" t="str">
        <f>IF(AND($N318&gt;=NORMA!$R$18, $N318&lt;=NORMA!$S$18),"CUMPLE","NO CUMPLE")</f>
        <v>CUMPLE</v>
      </c>
      <c r="AI318" s="51" t="str">
        <f>IF($I318&gt;NORMA!$F$32,"NO CUMPLE","CUMPLE")</f>
        <v>CUMPLE</v>
      </c>
    </row>
    <row r="319" spans="1:35" ht="14.25" customHeight="1" x14ac:dyDescent="0.35">
      <c r="A319" s="146" t="s">
        <v>80</v>
      </c>
      <c r="B319" s="147" t="s">
        <v>79</v>
      </c>
      <c r="C319" s="148">
        <v>43571</v>
      </c>
      <c r="D319" s="149">
        <v>0.41666666666666669</v>
      </c>
      <c r="E319" s="147">
        <v>21</v>
      </c>
      <c r="F319" s="147">
        <v>22.7</v>
      </c>
      <c r="G319" s="147">
        <v>16</v>
      </c>
      <c r="H319" s="147">
        <v>10</v>
      </c>
      <c r="I319" s="147">
        <v>0.4</v>
      </c>
      <c r="J319" s="147">
        <v>0.47299999999999998</v>
      </c>
      <c r="K319" s="155">
        <v>4.9000000000000004</v>
      </c>
      <c r="L319" s="164">
        <v>0.1</v>
      </c>
      <c r="M319" s="147">
        <v>8.94</v>
      </c>
      <c r="N319" s="147">
        <v>7.98</v>
      </c>
      <c r="O319" s="157">
        <v>1110</v>
      </c>
      <c r="P319" s="51" t="str">
        <f>IF($M319&lt;NORMA!$F$7,"NO CUMPLE","CUMPLE")</f>
        <v>CUMPLE</v>
      </c>
      <c r="Q319" s="51" t="str">
        <f>IF($E319&gt;NORMA!$F$8,"NO CUMPLE","CUMPLE")</f>
        <v>CUMPLE</v>
      </c>
      <c r="R319" s="51" t="str">
        <f>IF($F319&gt;NORMA!$F$9,"NO CUMPLE","CUMPLE")</f>
        <v>CUMPLE</v>
      </c>
      <c r="S319" s="51" t="str">
        <f>IF($K319&gt;NORMA!$F$10,"NO CUMPLE","CUMPLE")</f>
        <v>CUMPLE</v>
      </c>
      <c r="T319" s="51" t="str">
        <f>IF($J319&gt;NORMA!$F$11,"NO CUMPLE","CUMPLE")</f>
        <v>CUMPLE</v>
      </c>
      <c r="U319" s="51" t="str">
        <f>IF($G319&gt;NORMA!$F$12,"NO CUMPLE","CUMPLE")</f>
        <v>CUMPLE</v>
      </c>
      <c r="V319" s="51" t="str">
        <f>IF($H319&gt;SALITRE!$H$967,"NO CUMPLE","CUMPLE")</f>
        <v>CUMPLE</v>
      </c>
      <c r="W319" s="51" t="str">
        <f>IF($O319&gt;NORMA!$F$14,"NO CUMPLE","CUMPLE")</f>
        <v>CUMPLE</v>
      </c>
      <c r="X319" s="51" t="str">
        <f>IF(AND($N319&gt;=NORMA!$Q$4, $N319&lt;=NORMA!$R$4),"CUMPLE","NO CUMPLE")</f>
        <v>CUMPLE</v>
      </c>
      <c r="Y319" s="51" t="str">
        <f>IF($I319&gt;NORMA!$F$16,"NO CUMPLE","CUMPLE")</f>
        <v>CUMPLE</v>
      </c>
      <c r="Z319" s="51" t="str">
        <f>IF($M319&lt;NORMA!$E$23,"NO CUMPLE","CUMPLE")</f>
        <v>CUMPLE</v>
      </c>
      <c r="AA319" s="51" t="str">
        <f>IF($E319&gt;NORMA!$E$24,"NO CUMPLE","CUMPLE")</f>
        <v>NO CUMPLE</v>
      </c>
      <c r="AB319" s="51" t="str">
        <f>IF($F319&gt;NORMA!$F$25,"NO CUMPLE","CUMPLE")</f>
        <v>NO CUMPLE</v>
      </c>
      <c r="AC319" s="51" t="str">
        <f>IF($K319&gt;NORMA!$E$26,"NO CUMPLE","CUMPLE")</f>
        <v>NO CUMPLE</v>
      </c>
      <c r="AD319" s="51" t="str">
        <f>IF($J319&gt;NORMA!$E$27,"NO CUMPLE","CUMPLE")</f>
        <v>NO CUMPLE</v>
      </c>
      <c r="AE319" s="51" t="str">
        <f>IF($G319&gt;NORMA!$F$28,"NO CUMPLE","CUMPLE")</f>
        <v>CUMPLE</v>
      </c>
      <c r="AF319" s="51" t="str">
        <f>IF($H319&gt;NORMA!$E$29,"NO CUMPLE","CUMPLE")</f>
        <v>CUMPLE</v>
      </c>
      <c r="AG319" s="51" t="str">
        <f>IF($O319&gt;NORMA!$E$30,"NO CUMPLE","CUMPLE")</f>
        <v>CUMPLE</v>
      </c>
      <c r="AH319" s="51" t="str">
        <f>IF(AND($N319&gt;=NORMA!$R$18, $N319&lt;=NORMA!$S$18),"CUMPLE","NO CUMPLE")</f>
        <v>CUMPLE</v>
      </c>
      <c r="AI319" s="51" t="str">
        <f>IF($I319&gt;NORMA!$F$32,"NO CUMPLE","CUMPLE")</f>
        <v>CUMPLE</v>
      </c>
    </row>
    <row r="320" spans="1:35" ht="14.25" customHeight="1" x14ac:dyDescent="0.35">
      <c r="A320" s="146" t="s">
        <v>80</v>
      </c>
      <c r="B320" s="147" t="s">
        <v>79</v>
      </c>
      <c r="C320" s="148">
        <v>43587</v>
      </c>
      <c r="D320" s="149">
        <v>0.25</v>
      </c>
      <c r="E320" s="147">
        <v>2.7</v>
      </c>
      <c r="F320" s="147">
        <v>11.1</v>
      </c>
      <c r="G320" s="147">
        <v>142</v>
      </c>
      <c r="H320" s="147">
        <v>10</v>
      </c>
      <c r="I320" s="147">
        <v>0.4</v>
      </c>
      <c r="J320" s="147">
        <v>0.182</v>
      </c>
      <c r="K320" s="155">
        <v>3.1</v>
      </c>
      <c r="L320" s="164">
        <v>0</v>
      </c>
      <c r="M320" s="147">
        <v>7.84</v>
      </c>
      <c r="N320" s="147">
        <v>7.16</v>
      </c>
      <c r="O320" s="157">
        <v>3080</v>
      </c>
      <c r="P320" s="51" t="str">
        <f>IF($M320&lt;NORMA!$F$7,"NO CUMPLE","CUMPLE")</f>
        <v>CUMPLE</v>
      </c>
      <c r="Q320" s="51" t="str">
        <f>IF($E320&gt;NORMA!$F$8,"NO CUMPLE","CUMPLE")</f>
        <v>CUMPLE</v>
      </c>
      <c r="R320" s="51" t="str">
        <f>IF($F320&gt;NORMA!$F$9,"NO CUMPLE","CUMPLE")</f>
        <v>CUMPLE</v>
      </c>
      <c r="S320" s="51" t="str">
        <f>IF($K320&gt;NORMA!$F$10,"NO CUMPLE","CUMPLE")</f>
        <v>CUMPLE</v>
      </c>
      <c r="T320" s="51" t="str">
        <f>IF($J320&gt;NORMA!$F$11,"NO CUMPLE","CUMPLE")</f>
        <v>CUMPLE</v>
      </c>
      <c r="U320" s="51" t="str">
        <f>IF($G320&gt;NORMA!$F$12,"NO CUMPLE","CUMPLE")</f>
        <v>NO CUMPLE</v>
      </c>
      <c r="V320" s="51" t="str">
        <f>IF($H320&gt;SALITRE!$H$967,"NO CUMPLE","CUMPLE")</f>
        <v>CUMPLE</v>
      </c>
      <c r="W320" s="51" t="str">
        <f>IF($O320&gt;NORMA!$F$14,"NO CUMPLE","CUMPLE")</f>
        <v>CUMPLE</v>
      </c>
      <c r="X320" s="51" t="str">
        <f>IF(AND($N320&gt;=NORMA!$Q$4, $N320&lt;=NORMA!$R$4),"CUMPLE","NO CUMPLE")</f>
        <v>CUMPLE</v>
      </c>
      <c r="Y320" s="51" t="str">
        <f>IF($I320&gt;NORMA!$F$16,"NO CUMPLE","CUMPLE")</f>
        <v>CUMPLE</v>
      </c>
      <c r="Z320" s="51" t="str">
        <f>IF($M320&lt;NORMA!$E$23,"NO CUMPLE","CUMPLE")</f>
        <v>CUMPLE</v>
      </c>
      <c r="AA320" s="51" t="str">
        <f>IF($E320&gt;NORMA!$E$24,"NO CUMPLE","CUMPLE")</f>
        <v>CUMPLE</v>
      </c>
      <c r="AB320" s="51" t="str">
        <f>IF($F320&gt;NORMA!$F$25,"NO CUMPLE","CUMPLE")</f>
        <v>NO CUMPLE</v>
      </c>
      <c r="AC320" s="51" t="str">
        <f>IF($K320&gt;NORMA!$E$26,"NO CUMPLE","CUMPLE")</f>
        <v>NO CUMPLE</v>
      </c>
      <c r="AD320" s="51" t="str">
        <f>IF($J320&gt;NORMA!$E$27,"NO CUMPLE","CUMPLE")</f>
        <v>CUMPLE</v>
      </c>
      <c r="AE320" s="51" t="str">
        <f>IF($G320&gt;NORMA!$F$28,"NO CUMPLE","CUMPLE")</f>
        <v>NO CUMPLE</v>
      </c>
      <c r="AF320" s="51" t="str">
        <f>IF($H320&gt;NORMA!$E$29,"NO CUMPLE","CUMPLE")</f>
        <v>CUMPLE</v>
      </c>
      <c r="AG320" s="51" t="str">
        <f>IF($O320&gt;NORMA!$E$30,"NO CUMPLE","CUMPLE")</f>
        <v>CUMPLE</v>
      </c>
      <c r="AH320" s="51" t="str">
        <f>IF(AND($N320&gt;=NORMA!$R$18, $N320&lt;=NORMA!$S$18),"CUMPLE","NO CUMPLE")</f>
        <v>CUMPLE</v>
      </c>
      <c r="AI320" s="51" t="str">
        <f>IF($I320&gt;NORMA!$F$32,"NO CUMPLE","CUMPLE")</f>
        <v>CUMPLE</v>
      </c>
    </row>
    <row r="321" spans="1:35" ht="14.25" customHeight="1" x14ac:dyDescent="0.35">
      <c r="A321" s="146" t="s">
        <v>78</v>
      </c>
      <c r="B321" s="147" t="s">
        <v>79</v>
      </c>
      <c r="C321" s="148">
        <v>43587</v>
      </c>
      <c r="D321" s="149">
        <v>0.58333333333333337</v>
      </c>
      <c r="E321" s="147">
        <v>4.3</v>
      </c>
      <c r="F321" s="147">
        <v>16.100000000000001</v>
      </c>
      <c r="G321" s="147">
        <v>76</v>
      </c>
      <c r="H321" s="147">
        <v>10.3</v>
      </c>
      <c r="I321" s="147">
        <v>0.4</v>
      </c>
      <c r="J321" s="147">
        <v>0.34200000000000003</v>
      </c>
      <c r="K321" s="155">
        <v>4.0999999999999996</v>
      </c>
      <c r="L321" s="164">
        <v>0</v>
      </c>
      <c r="M321" s="147">
        <v>7.82</v>
      </c>
      <c r="N321" s="147">
        <v>7.53</v>
      </c>
      <c r="O321" s="157">
        <v>3650</v>
      </c>
      <c r="P321" s="51" t="str">
        <f>IF($M321&lt;NORMA!$F$7,"NO CUMPLE","CUMPLE")</f>
        <v>CUMPLE</v>
      </c>
      <c r="Q321" s="51" t="str">
        <f>IF($E321&gt;NORMA!$F$8,"NO CUMPLE","CUMPLE")</f>
        <v>CUMPLE</v>
      </c>
      <c r="R321" s="51" t="str">
        <f>IF($F321&gt;NORMA!$F$9,"NO CUMPLE","CUMPLE")</f>
        <v>CUMPLE</v>
      </c>
      <c r="S321" s="51" t="str">
        <f>IF($K321&gt;NORMA!$F$10,"NO CUMPLE","CUMPLE")</f>
        <v>CUMPLE</v>
      </c>
      <c r="T321" s="51" t="str">
        <f>IF($J321&gt;NORMA!$F$11,"NO CUMPLE","CUMPLE")</f>
        <v>CUMPLE</v>
      </c>
      <c r="U321" s="51" t="str">
        <f>IF($G321&gt;NORMA!$F$12,"NO CUMPLE","CUMPLE")</f>
        <v>CUMPLE</v>
      </c>
      <c r="V321" s="51" t="str">
        <f>IF($H321&gt;SALITRE!$H$967,"NO CUMPLE","CUMPLE")</f>
        <v>CUMPLE</v>
      </c>
      <c r="W321" s="51" t="str">
        <f>IF($O321&gt;NORMA!$F$14,"NO CUMPLE","CUMPLE")</f>
        <v>CUMPLE</v>
      </c>
      <c r="X321" s="51" t="str">
        <f>IF(AND($N321&gt;=NORMA!$Q$4, $N321&lt;=NORMA!$R$4),"CUMPLE","NO CUMPLE")</f>
        <v>CUMPLE</v>
      </c>
      <c r="Y321" s="51" t="str">
        <f>IF($I321&gt;NORMA!$F$16,"NO CUMPLE","CUMPLE")</f>
        <v>CUMPLE</v>
      </c>
      <c r="Z321" s="51" t="str">
        <f>IF($M321&lt;NORMA!$E$23,"NO CUMPLE","CUMPLE")</f>
        <v>CUMPLE</v>
      </c>
      <c r="AA321" s="51" t="str">
        <f>IF($E321&gt;NORMA!$E$24,"NO CUMPLE","CUMPLE")</f>
        <v>NO CUMPLE</v>
      </c>
      <c r="AB321" s="51" t="str">
        <f>IF($F321&gt;NORMA!$F$25,"NO CUMPLE","CUMPLE")</f>
        <v>NO CUMPLE</v>
      </c>
      <c r="AC321" s="51" t="str">
        <f>IF($K321&gt;NORMA!$E$26,"NO CUMPLE","CUMPLE")</f>
        <v>NO CUMPLE</v>
      </c>
      <c r="AD321" s="51" t="str">
        <f>IF($J321&gt;NORMA!$E$27,"NO CUMPLE","CUMPLE")</f>
        <v>CUMPLE</v>
      </c>
      <c r="AE321" s="51" t="str">
        <f>IF($G321&gt;NORMA!$F$28,"NO CUMPLE","CUMPLE")</f>
        <v>NO CUMPLE</v>
      </c>
      <c r="AF321" s="51" t="str">
        <f>IF($H321&gt;NORMA!$E$29,"NO CUMPLE","CUMPLE")</f>
        <v>NO CUMPLE</v>
      </c>
      <c r="AG321" s="51" t="str">
        <f>IF($O321&gt;NORMA!$E$30,"NO CUMPLE","CUMPLE")</f>
        <v>CUMPLE</v>
      </c>
      <c r="AH321" s="51" t="str">
        <f>IF(AND($N321&gt;=NORMA!$R$18, $N321&lt;=NORMA!$S$18),"CUMPLE","NO CUMPLE")</f>
        <v>CUMPLE</v>
      </c>
      <c r="AI321" s="51" t="str">
        <f>IF($I321&gt;NORMA!$F$32,"NO CUMPLE","CUMPLE")</f>
        <v>CUMPLE</v>
      </c>
    </row>
    <row r="322" spans="1:35" ht="14.25" customHeight="1" x14ac:dyDescent="0.35">
      <c r="A322" s="146" t="s">
        <v>80</v>
      </c>
      <c r="B322" s="147" t="s">
        <v>79</v>
      </c>
      <c r="C322" s="148">
        <v>43598</v>
      </c>
      <c r="D322" s="149">
        <v>0.5</v>
      </c>
      <c r="E322" s="147">
        <v>5.6</v>
      </c>
      <c r="F322" s="147">
        <v>67.081000000000003</v>
      </c>
      <c r="G322" s="147">
        <v>142</v>
      </c>
      <c r="H322" s="147">
        <v>10</v>
      </c>
      <c r="I322" s="147">
        <v>0.4</v>
      </c>
      <c r="J322" s="147">
        <v>0.34</v>
      </c>
      <c r="K322" s="165">
        <v>0.3</v>
      </c>
      <c r="L322" s="164">
        <v>0.1</v>
      </c>
      <c r="M322" s="147">
        <v>7.66</v>
      </c>
      <c r="N322" s="147">
        <v>7.93</v>
      </c>
      <c r="O322" s="157">
        <v>575000</v>
      </c>
      <c r="P322" s="51" t="str">
        <f>IF($M322&lt;NORMA!$F$7,"NO CUMPLE","CUMPLE")</f>
        <v>CUMPLE</v>
      </c>
      <c r="Q322" s="51" t="str">
        <f>IF($E322&gt;NORMA!$F$8,"NO CUMPLE","CUMPLE")</f>
        <v>CUMPLE</v>
      </c>
      <c r="R322" s="51" t="str">
        <f>IF($F322&gt;NORMA!$F$9,"NO CUMPLE","CUMPLE")</f>
        <v>CUMPLE</v>
      </c>
      <c r="S322" s="51" t="str">
        <f>IF($K322&gt;NORMA!$F$10,"NO CUMPLE","CUMPLE")</f>
        <v>CUMPLE</v>
      </c>
      <c r="T322" s="51" t="str">
        <f>IF($J322&gt;NORMA!$F$11,"NO CUMPLE","CUMPLE")</f>
        <v>CUMPLE</v>
      </c>
      <c r="U322" s="51" t="str">
        <f>IF($G322&gt;NORMA!$F$12,"NO CUMPLE","CUMPLE")</f>
        <v>NO CUMPLE</v>
      </c>
      <c r="V322" s="51" t="str">
        <f>IF($H322&gt;SALITRE!$H$967,"NO CUMPLE","CUMPLE")</f>
        <v>CUMPLE</v>
      </c>
      <c r="W322" s="51" t="str">
        <f>IF($O322&gt;NORMA!$F$14,"NO CUMPLE","CUMPLE")</f>
        <v>CUMPLE</v>
      </c>
      <c r="X322" s="51" t="str">
        <f>IF(AND($N322&gt;=NORMA!$Q$4, $N322&lt;=NORMA!$R$4),"CUMPLE","NO CUMPLE")</f>
        <v>CUMPLE</v>
      </c>
      <c r="Y322" s="51" t="str">
        <f>IF($I322&gt;NORMA!$F$16,"NO CUMPLE","CUMPLE")</f>
        <v>CUMPLE</v>
      </c>
      <c r="Z322" s="51" t="str">
        <f>IF($M322&lt;NORMA!$E$23,"NO CUMPLE","CUMPLE")</f>
        <v>CUMPLE</v>
      </c>
      <c r="AA322" s="51" t="str">
        <f>IF($E322&gt;NORMA!$E$24,"NO CUMPLE","CUMPLE")</f>
        <v>NO CUMPLE</v>
      </c>
      <c r="AB322" s="51" t="str">
        <f>IF($F322&gt;NORMA!$F$25,"NO CUMPLE","CUMPLE")</f>
        <v>NO CUMPLE</v>
      </c>
      <c r="AC322" s="51" t="str">
        <f>IF($K322&gt;NORMA!$E$26,"NO CUMPLE","CUMPLE")</f>
        <v>CUMPLE</v>
      </c>
      <c r="AD322" s="51" t="str">
        <f>IF($J322&gt;NORMA!$E$27,"NO CUMPLE","CUMPLE")</f>
        <v>CUMPLE</v>
      </c>
      <c r="AE322" s="51" t="str">
        <f>IF($G322&gt;NORMA!$F$28,"NO CUMPLE","CUMPLE")</f>
        <v>NO CUMPLE</v>
      </c>
      <c r="AF322" s="51" t="str">
        <f>IF($H322&gt;NORMA!$E$29,"NO CUMPLE","CUMPLE")</f>
        <v>CUMPLE</v>
      </c>
      <c r="AG322" s="51" t="str">
        <f>IF($O322&gt;NORMA!$E$30,"NO CUMPLE","CUMPLE")</f>
        <v>NO CUMPLE</v>
      </c>
      <c r="AH322" s="51" t="str">
        <f>IF(AND($N322&gt;=NORMA!$R$18, $N322&lt;=NORMA!$S$18),"CUMPLE","NO CUMPLE")</f>
        <v>CUMPLE</v>
      </c>
      <c r="AI322" s="51" t="str">
        <f>IF($I322&gt;NORMA!$F$32,"NO CUMPLE","CUMPLE")</f>
        <v>CUMPLE</v>
      </c>
    </row>
    <row r="323" spans="1:35" ht="14.25" customHeight="1" x14ac:dyDescent="0.35">
      <c r="A323" s="146" t="s">
        <v>78</v>
      </c>
      <c r="B323" s="147" t="s">
        <v>79</v>
      </c>
      <c r="C323" s="148">
        <v>43598</v>
      </c>
      <c r="D323" s="149">
        <v>0.66666666666666663</v>
      </c>
      <c r="E323" s="147">
        <v>5</v>
      </c>
      <c r="F323" s="147">
        <v>82.272000000000006</v>
      </c>
      <c r="G323" s="147">
        <v>76</v>
      </c>
      <c r="H323" s="147">
        <v>12.7</v>
      </c>
      <c r="I323" s="147">
        <v>0.4</v>
      </c>
      <c r="J323" s="147">
        <v>0.33200000000000002</v>
      </c>
      <c r="K323" s="155">
        <v>2</v>
      </c>
      <c r="L323" s="164">
        <v>0</v>
      </c>
      <c r="M323" s="147">
        <v>6.63</v>
      </c>
      <c r="N323" s="147">
        <v>7.76</v>
      </c>
      <c r="O323" s="157">
        <v>1300000</v>
      </c>
      <c r="P323" s="51" t="str">
        <f>IF($M323&lt;NORMA!$F$7,"NO CUMPLE","CUMPLE")</f>
        <v>CUMPLE</v>
      </c>
      <c r="Q323" s="51" t="str">
        <f>IF($E323&gt;NORMA!$F$8,"NO CUMPLE","CUMPLE")</f>
        <v>CUMPLE</v>
      </c>
      <c r="R323" s="51" t="str">
        <f>IF($F323&gt;NORMA!$F$9,"NO CUMPLE","CUMPLE")</f>
        <v>CUMPLE</v>
      </c>
      <c r="S323" s="51" t="str">
        <f>IF($K323&gt;NORMA!$F$10,"NO CUMPLE","CUMPLE")</f>
        <v>CUMPLE</v>
      </c>
      <c r="T323" s="51" t="str">
        <f>IF($J323&gt;NORMA!$F$11,"NO CUMPLE","CUMPLE")</f>
        <v>CUMPLE</v>
      </c>
      <c r="U323" s="51" t="str">
        <f>IF($G323&gt;NORMA!$F$12,"NO CUMPLE","CUMPLE")</f>
        <v>CUMPLE</v>
      </c>
      <c r="V323" s="51" t="str">
        <f>IF($H323&gt;SALITRE!$H$967,"NO CUMPLE","CUMPLE")</f>
        <v>CUMPLE</v>
      </c>
      <c r="W323" s="51" t="str">
        <f>IF($O323&gt;NORMA!$F$14,"NO CUMPLE","CUMPLE")</f>
        <v>NO CUMPLE</v>
      </c>
      <c r="X323" s="51" t="str">
        <f>IF(AND($N323&gt;=NORMA!$Q$4, $N323&lt;=NORMA!$R$4),"CUMPLE","NO CUMPLE")</f>
        <v>CUMPLE</v>
      </c>
      <c r="Y323" s="51" t="str">
        <f>IF($I323&gt;NORMA!$F$16,"NO CUMPLE","CUMPLE")</f>
        <v>CUMPLE</v>
      </c>
      <c r="Z323" s="51" t="str">
        <f>IF($M323&lt;NORMA!$E$23,"NO CUMPLE","CUMPLE")</f>
        <v>NO CUMPLE</v>
      </c>
      <c r="AA323" s="51" t="str">
        <f>IF($E323&gt;NORMA!$E$24,"NO CUMPLE","CUMPLE")</f>
        <v>NO CUMPLE</v>
      </c>
      <c r="AB323" s="51" t="str">
        <f>IF($F323&gt;NORMA!$F$25,"NO CUMPLE","CUMPLE")</f>
        <v>NO CUMPLE</v>
      </c>
      <c r="AC323" s="51" t="str">
        <f>IF($K323&gt;NORMA!$E$26,"NO CUMPLE","CUMPLE")</f>
        <v>NO CUMPLE</v>
      </c>
      <c r="AD323" s="51" t="str">
        <f>IF($J323&gt;NORMA!$E$27,"NO CUMPLE","CUMPLE")</f>
        <v>CUMPLE</v>
      </c>
      <c r="AE323" s="51" t="str">
        <f>IF($G323&gt;NORMA!$F$28,"NO CUMPLE","CUMPLE")</f>
        <v>NO CUMPLE</v>
      </c>
      <c r="AF323" s="51" t="str">
        <f>IF($H323&gt;NORMA!$E$29,"NO CUMPLE","CUMPLE")</f>
        <v>NO CUMPLE</v>
      </c>
      <c r="AG323" s="51" t="str">
        <f>IF($O323&gt;NORMA!$E$30,"NO CUMPLE","CUMPLE")</f>
        <v>NO CUMPLE</v>
      </c>
      <c r="AH323" s="51" t="str">
        <f>IF(AND($N323&gt;=NORMA!$R$18, $N323&lt;=NORMA!$S$18),"CUMPLE","NO CUMPLE")</f>
        <v>CUMPLE</v>
      </c>
      <c r="AI323" s="51" t="str">
        <f>IF($I323&gt;NORMA!$F$32,"NO CUMPLE","CUMPLE")</f>
        <v>CUMPLE</v>
      </c>
    </row>
    <row r="324" spans="1:35" ht="14.25" customHeight="1" x14ac:dyDescent="0.35">
      <c r="A324" s="146" t="s">
        <v>78</v>
      </c>
      <c r="B324" s="147" t="s">
        <v>79</v>
      </c>
      <c r="C324" s="148">
        <v>43613</v>
      </c>
      <c r="D324" s="149">
        <v>0.33333333333333331</v>
      </c>
      <c r="E324" s="147">
        <v>2.2999999999999998</v>
      </c>
      <c r="F324" s="147">
        <v>15.7</v>
      </c>
      <c r="G324" s="147">
        <v>211</v>
      </c>
      <c r="H324" s="147">
        <v>10</v>
      </c>
      <c r="I324" s="147">
        <v>0.4</v>
      </c>
      <c r="J324" s="147">
        <v>0.20499999999999999</v>
      </c>
      <c r="K324" s="147">
        <v>0.6</v>
      </c>
      <c r="L324" s="164">
        <v>0</v>
      </c>
      <c r="M324" s="147">
        <v>6.78</v>
      </c>
      <c r="N324" s="147">
        <v>7.24</v>
      </c>
      <c r="O324" s="157">
        <v>11200</v>
      </c>
      <c r="P324" s="51" t="str">
        <f>IF($M324&lt;NORMA!$F$7,"NO CUMPLE","CUMPLE")</f>
        <v>CUMPLE</v>
      </c>
      <c r="Q324" s="51" t="str">
        <f>IF($E324&gt;NORMA!$F$8,"NO CUMPLE","CUMPLE")</f>
        <v>CUMPLE</v>
      </c>
      <c r="R324" s="51" t="str">
        <f>IF($F324&gt;NORMA!$F$9,"NO CUMPLE","CUMPLE")</f>
        <v>CUMPLE</v>
      </c>
      <c r="S324" s="51" t="str">
        <f>IF($K324&gt;NORMA!$F$10,"NO CUMPLE","CUMPLE")</f>
        <v>CUMPLE</v>
      </c>
      <c r="T324" s="51" t="str">
        <f>IF($J324&gt;NORMA!$F$11,"NO CUMPLE","CUMPLE")</f>
        <v>CUMPLE</v>
      </c>
      <c r="U324" s="51" t="str">
        <f>IF($G324&gt;NORMA!$F$12,"NO CUMPLE","CUMPLE")</f>
        <v>NO CUMPLE</v>
      </c>
      <c r="V324" s="51" t="str">
        <f>IF($H324&gt;SALITRE!$H$967,"NO CUMPLE","CUMPLE")</f>
        <v>CUMPLE</v>
      </c>
      <c r="W324" s="51" t="str">
        <f>IF($O324&gt;NORMA!$F$14,"NO CUMPLE","CUMPLE")</f>
        <v>CUMPLE</v>
      </c>
      <c r="X324" s="51" t="str">
        <f>IF(AND($N324&gt;=NORMA!$Q$4, $N324&lt;=NORMA!$R$4),"CUMPLE","NO CUMPLE")</f>
        <v>CUMPLE</v>
      </c>
      <c r="Y324" s="51" t="str">
        <f>IF($I324&gt;NORMA!$F$16,"NO CUMPLE","CUMPLE")</f>
        <v>CUMPLE</v>
      </c>
      <c r="Z324" s="51" t="str">
        <f>IF($M324&lt;NORMA!$E$23,"NO CUMPLE","CUMPLE")</f>
        <v>NO CUMPLE</v>
      </c>
      <c r="AA324" s="51" t="str">
        <f>IF($E324&gt;NORMA!$E$24,"NO CUMPLE","CUMPLE")</f>
        <v>CUMPLE</v>
      </c>
      <c r="AB324" s="51" t="str">
        <f>IF($F324&gt;NORMA!$F$25,"NO CUMPLE","CUMPLE")</f>
        <v>NO CUMPLE</v>
      </c>
      <c r="AC324" s="51" t="str">
        <f>IF($K324&gt;NORMA!$E$26,"NO CUMPLE","CUMPLE")</f>
        <v>CUMPLE</v>
      </c>
      <c r="AD324" s="51" t="str">
        <f>IF($J324&gt;NORMA!$E$27,"NO CUMPLE","CUMPLE")</f>
        <v>CUMPLE</v>
      </c>
      <c r="AE324" s="51" t="str">
        <f>IF($G324&gt;NORMA!$F$28,"NO CUMPLE","CUMPLE")</f>
        <v>NO CUMPLE</v>
      </c>
      <c r="AF324" s="51" t="str">
        <f>IF($H324&gt;NORMA!$E$29,"NO CUMPLE","CUMPLE")</f>
        <v>CUMPLE</v>
      </c>
      <c r="AG324" s="51" t="str">
        <f>IF($O324&gt;NORMA!$E$30,"NO CUMPLE","CUMPLE")</f>
        <v>NO CUMPLE</v>
      </c>
      <c r="AH324" s="51" t="str">
        <f>IF(AND($N324&gt;=NORMA!$R$18, $N324&lt;=NORMA!$S$18),"CUMPLE","NO CUMPLE")</f>
        <v>CUMPLE</v>
      </c>
      <c r="AI324" s="51" t="str">
        <f>IF($I324&gt;NORMA!$F$32,"NO CUMPLE","CUMPLE")</f>
        <v>CUMPLE</v>
      </c>
    </row>
    <row r="325" spans="1:35" ht="14.25" customHeight="1" x14ac:dyDescent="0.35">
      <c r="A325" s="146" t="s">
        <v>80</v>
      </c>
      <c r="B325" s="147" t="s">
        <v>79</v>
      </c>
      <c r="C325" s="148">
        <v>43613</v>
      </c>
      <c r="D325" s="149">
        <v>0.58333333333333337</v>
      </c>
      <c r="E325" s="147">
        <v>4.8</v>
      </c>
      <c r="F325" s="147">
        <v>21.6</v>
      </c>
      <c r="G325" s="147">
        <v>11</v>
      </c>
      <c r="H325" s="147">
        <v>10</v>
      </c>
      <c r="I325" s="147">
        <v>0.4</v>
      </c>
      <c r="J325" s="147">
        <v>0.35099999999999998</v>
      </c>
      <c r="K325" s="147">
        <v>1.7</v>
      </c>
      <c r="L325" s="164">
        <v>0.1</v>
      </c>
      <c r="M325" s="147">
        <v>7.2</v>
      </c>
      <c r="N325" s="147">
        <v>8.1199999999999992</v>
      </c>
      <c r="O325" s="157">
        <v>15800</v>
      </c>
      <c r="P325" s="51" t="str">
        <f>IF($M325&lt;NORMA!$F$7,"NO CUMPLE","CUMPLE")</f>
        <v>CUMPLE</v>
      </c>
      <c r="Q325" s="51" t="str">
        <f>IF($E325&gt;NORMA!$F$8,"NO CUMPLE","CUMPLE")</f>
        <v>CUMPLE</v>
      </c>
      <c r="R325" s="51" t="str">
        <f>IF($F325&gt;NORMA!$F$9,"NO CUMPLE","CUMPLE")</f>
        <v>CUMPLE</v>
      </c>
      <c r="S325" s="51" t="str">
        <f>IF($K325&gt;NORMA!$F$10,"NO CUMPLE","CUMPLE")</f>
        <v>CUMPLE</v>
      </c>
      <c r="T325" s="51" t="str">
        <f>IF($J325&gt;NORMA!$F$11,"NO CUMPLE","CUMPLE")</f>
        <v>CUMPLE</v>
      </c>
      <c r="U325" s="51" t="str">
        <f>IF($G325&gt;NORMA!$F$12,"NO CUMPLE","CUMPLE")</f>
        <v>CUMPLE</v>
      </c>
      <c r="V325" s="51" t="str">
        <f>IF($H325&gt;SALITRE!$H$967,"NO CUMPLE","CUMPLE")</f>
        <v>CUMPLE</v>
      </c>
      <c r="W325" s="51" t="str">
        <f>IF($O325&gt;NORMA!$F$14,"NO CUMPLE","CUMPLE")</f>
        <v>CUMPLE</v>
      </c>
      <c r="X325" s="51" t="str">
        <f>IF(AND($N325&gt;=NORMA!$Q$4, $N325&lt;=NORMA!$R$4),"CUMPLE","NO CUMPLE")</f>
        <v>CUMPLE</v>
      </c>
      <c r="Y325" s="51" t="str">
        <f>IF($I325&gt;NORMA!$F$16,"NO CUMPLE","CUMPLE")</f>
        <v>CUMPLE</v>
      </c>
      <c r="Z325" s="51" t="str">
        <f>IF($M325&lt;NORMA!$E$23,"NO CUMPLE","CUMPLE")</f>
        <v>CUMPLE</v>
      </c>
      <c r="AA325" s="51" t="str">
        <f>IF($E325&gt;NORMA!$E$24,"NO CUMPLE","CUMPLE")</f>
        <v>NO CUMPLE</v>
      </c>
      <c r="AB325" s="51" t="str">
        <f>IF($F325&gt;NORMA!$F$25,"NO CUMPLE","CUMPLE")</f>
        <v>NO CUMPLE</v>
      </c>
      <c r="AC325" s="51" t="str">
        <f>IF($K325&gt;NORMA!$E$26,"NO CUMPLE","CUMPLE")</f>
        <v>NO CUMPLE</v>
      </c>
      <c r="AD325" s="51" t="str">
        <f>IF($J325&gt;NORMA!$E$27,"NO CUMPLE","CUMPLE")</f>
        <v>CUMPLE</v>
      </c>
      <c r="AE325" s="51" t="str">
        <f>IF($G325&gt;NORMA!$F$28,"NO CUMPLE","CUMPLE")</f>
        <v>CUMPLE</v>
      </c>
      <c r="AF325" s="51" t="str">
        <f>IF($H325&gt;NORMA!$E$29,"NO CUMPLE","CUMPLE")</f>
        <v>CUMPLE</v>
      </c>
      <c r="AG325" s="51" t="str">
        <f>IF($O325&gt;NORMA!$E$30,"NO CUMPLE","CUMPLE")</f>
        <v>NO CUMPLE</v>
      </c>
      <c r="AH325" s="51" t="str">
        <f>IF(AND($N325&gt;=NORMA!$R$18, $N325&lt;=NORMA!$S$18),"CUMPLE","NO CUMPLE")</f>
        <v>CUMPLE</v>
      </c>
      <c r="AI325" s="51" t="str">
        <f>IF($I325&gt;NORMA!$F$32,"NO CUMPLE","CUMPLE")</f>
        <v>CUMPLE</v>
      </c>
    </row>
    <row r="326" spans="1:35" ht="14.25" customHeight="1" x14ac:dyDescent="0.35">
      <c r="A326" s="146" t="s">
        <v>78</v>
      </c>
      <c r="B326" s="147" t="s">
        <v>79</v>
      </c>
      <c r="C326" s="148">
        <v>43678</v>
      </c>
      <c r="D326" s="149">
        <v>0.41666666666666669</v>
      </c>
      <c r="E326" s="147">
        <v>4.9000000000000004</v>
      </c>
      <c r="F326" s="147">
        <v>26.5</v>
      </c>
      <c r="G326" s="147">
        <v>5.38</v>
      </c>
      <c r="H326" s="147">
        <v>10</v>
      </c>
      <c r="I326" s="147">
        <v>0.4</v>
      </c>
      <c r="J326" s="147">
        <v>0.433</v>
      </c>
      <c r="K326" s="147">
        <v>4.2</v>
      </c>
      <c r="L326" s="164">
        <v>0</v>
      </c>
      <c r="M326" s="147">
        <v>7.87</v>
      </c>
      <c r="N326" s="147">
        <v>7.7</v>
      </c>
      <c r="O326" s="157">
        <v>5120</v>
      </c>
      <c r="P326" s="51" t="str">
        <f>IF($M326&lt;NORMA!$F$7,"NO CUMPLE","CUMPLE")</f>
        <v>CUMPLE</v>
      </c>
      <c r="Q326" s="51" t="str">
        <f>IF($E326&gt;NORMA!$F$8,"NO CUMPLE","CUMPLE")</f>
        <v>CUMPLE</v>
      </c>
      <c r="R326" s="51" t="str">
        <f>IF($F326&gt;NORMA!$F$9,"NO CUMPLE","CUMPLE")</f>
        <v>CUMPLE</v>
      </c>
      <c r="S326" s="51" t="str">
        <f>IF($K326&gt;NORMA!$F$10,"NO CUMPLE","CUMPLE")</f>
        <v>CUMPLE</v>
      </c>
      <c r="T326" s="51" t="str">
        <f>IF($J326&gt;NORMA!$F$11,"NO CUMPLE","CUMPLE")</f>
        <v>CUMPLE</v>
      </c>
      <c r="U326" s="51" t="str">
        <f>IF($G326&gt;NORMA!$F$12,"NO CUMPLE","CUMPLE")</f>
        <v>CUMPLE</v>
      </c>
      <c r="V326" s="51" t="str">
        <f>IF($H326&gt;SALITRE!$H$967,"NO CUMPLE","CUMPLE")</f>
        <v>CUMPLE</v>
      </c>
      <c r="W326" s="51" t="str">
        <f>IF($O326&gt;NORMA!$F$14,"NO CUMPLE","CUMPLE")</f>
        <v>CUMPLE</v>
      </c>
      <c r="X326" s="51" t="str">
        <f>IF(AND($N326&gt;=NORMA!$Q$4, $N326&lt;=NORMA!$R$4),"CUMPLE","NO CUMPLE")</f>
        <v>CUMPLE</v>
      </c>
      <c r="Y326" s="51" t="str">
        <f>IF($I326&gt;NORMA!$F$16,"NO CUMPLE","CUMPLE")</f>
        <v>CUMPLE</v>
      </c>
      <c r="Z326" s="51" t="str">
        <f>IF($M326&lt;NORMA!$E$23,"NO CUMPLE","CUMPLE")</f>
        <v>CUMPLE</v>
      </c>
      <c r="AA326" s="51" t="str">
        <f>IF($E326&gt;NORMA!$E$24,"NO CUMPLE","CUMPLE")</f>
        <v>NO CUMPLE</v>
      </c>
      <c r="AB326" s="51" t="str">
        <f>IF($F326&gt;NORMA!$F$25,"NO CUMPLE","CUMPLE")</f>
        <v>NO CUMPLE</v>
      </c>
      <c r="AC326" s="51" t="str">
        <f>IF($K326&gt;NORMA!$E$26,"NO CUMPLE","CUMPLE")</f>
        <v>NO CUMPLE</v>
      </c>
      <c r="AD326" s="51" t="str">
        <f>IF($J326&gt;NORMA!$E$27,"NO CUMPLE","CUMPLE")</f>
        <v>NO CUMPLE</v>
      </c>
      <c r="AE326" s="51" t="str">
        <f>IF($G326&gt;NORMA!$F$28,"NO CUMPLE","CUMPLE")</f>
        <v>CUMPLE</v>
      </c>
      <c r="AF326" s="51" t="str">
        <f>IF($H326&gt;NORMA!$E$29,"NO CUMPLE","CUMPLE")</f>
        <v>CUMPLE</v>
      </c>
      <c r="AG326" s="51" t="str">
        <f>IF($O326&gt;NORMA!$E$30,"NO CUMPLE","CUMPLE")</f>
        <v>CUMPLE</v>
      </c>
      <c r="AH326" s="51" t="str">
        <f>IF(AND($N326&gt;=NORMA!$R$18, $N326&lt;=NORMA!$S$18),"CUMPLE","NO CUMPLE")</f>
        <v>CUMPLE</v>
      </c>
      <c r="AI326" s="51" t="str">
        <f>IF($I326&gt;NORMA!$F$32,"NO CUMPLE","CUMPLE")</f>
        <v>CUMPLE</v>
      </c>
    </row>
    <row r="327" spans="1:35" ht="14.25" customHeight="1" x14ac:dyDescent="0.35">
      <c r="A327" s="146" t="s">
        <v>80</v>
      </c>
      <c r="B327" s="147" t="s">
        <v>79</v>
      </c>
      <c r="C327" s="148">
        <v>43678</v>
      </c>
      <c r="D327" s="149">
        <v>0.58333333333333337</v>
      </c>
      <c r="E327" s="147">
        <v>6.9</v>
      </c>
      <c r="F327" s="147">
        <v>27.7</v>
      </c>
      <c r="G327" s="147">
        <v>9</v>
      </c>
      <c r="H327" s="147">
        <v>10</v>
      </c>
      <c r="I327" s="147">
        <v>0.4</v>
      </c>
      <c r="J327" s="147">
        <v>0.56599999999999995</v>
      </c>
      <c r="K327" s="147">
        <v>5.2</v>
      </c>
      <c r="L327" s="164">
        <v>0</v>
      </c>
      <c r="M327" s="147">
        <v>8.33</v>
      </c>
      <c r="N327" s="147">
        <v>8.43</v>
      </c>
      <c r="O327" s="157">
        <v>6170</v>
      </c>
      <c r="P327" s="51" t="str">
        <f>IF($M327&lt;NORMA!$F$7,"NO CUMPLE","CUMPLE")</f>
        <v>CUMPLE</v>
      </c>
      <c r="Q327" s="51" t="str">
        <f>IF($E327&gt;NORMA!$F$8,"NO CUMPLE","CUMPLE")</f>
        <v>CUMPLE</v>
      </c>
      <c r="R327" s="51" t="str">
        <f>IF($F327&gt;NORMA!$F$9,"NO CUMPLE","CUMPLE")</f>
        <v>CUMPLE</v>
      </c>
      <c r="S327" s="51" t="str">
        <f>IF($K327&gt;NORMA!$F$10,"NO CUMPLE","CUMPLE")</f>
        <v>CUMPLE</v>
      </c>
      <c r="T327" s="51" t="str">
        <f>IF($J327&gt;NORMA!$F$11,"NO CUMPLE","CUMPLE")</f>
        <v>CUMPLE</v>
      </c>
      <c r="U327" s="51" t="str">
        <f>IF($G327&gt;NORMA!$F$12,"NO CUMPLE","CUMPLE")</f>
        <v>CUMPLE</v>
      </c>
      <c r="V327" s="51" t="str">
        <f>IF($H327&gt;SALITRE!$H$967,"NO CUMPLE","CUMPLE")</f>
        <v>CUMPLE</v>
      </c>
      <c r="W327" s="51" t="str">
        <f>IF($O327&gt;NORMA!$F$14,"NO CUMPLE","CUMPLE")</f>
        <v>CUMPLE</v>
      </c>
      <c r="X327" s="51" t="str">
        <f>IF(AND($N327&gt;=NORMA!$Q$4, $N327&lt;=NORMA!$R$4),"CUMPLE","NO CUMPLE")</f>
        <v>CUMPLE</v>
      </c>
      <c r="Y327" s="51" t="str">
        <f>IF($I327&gt;NORMA!$F$16,"NO CUMPLE","CUMPLE")</f>
        <v>CUMPLE</v>
      </c>
      <c r="Z327" s="51" t="str">
        <f>IF($M327&lt;NORMA!$E$23,"NO CUMPLE","CUMPLE")</f>
        <v>CUMPLE</v>
      </c>
      <c r="AA327" s="51" t="str">
        <f>IF($E327&gt;NORMA!$E$24,"NO CUMPLE","CUMPLE")</f>
        <v>NO CUMPLE</v>
      </c>
      <c r="AB327" s="51" t="str">
        <f>IF($F327&gt;NORMA!$F$25,"NO CUMPLE","CUMPLE")</f>
        <v>NO CUMPLE</v>
      </c>
      <c r="AC327" s="51" t="str">
        <f>IF($K327&gt;NORMA!$E$26,"NO CUMPLE","CUMPLE")</f>
        <v>NO CUMPLE</v>
      </c>
      <c r="AD327" s="51" t="str">
        <f>IF($J327&gt;NORMA!$E$27,"NO CUMPLE","CUMPLE")</f>
        <v>NO CUMPLE</v>
      </c>
      <c r="AE327" s="51" t="str">
        <f>IF($G327&gt;NORMA!$F$28,"NO CUMPLE","CUMPLE")</f>
        <v>CUMPLE</v>
      </c>
      <c r="AF327" s="51" t="str">
        <f>IF($H327&gt;NORMA!$E$29,"NO CUMPLE","CUMPLE")</f>
        <v>CUMPLE</v>
      </c>
      <c r="AG327" s="51" t="str">
        <f>IF($O327&gt;NORMA!$E$30,"NO CUMPLE","CUMPLE")</f>
        <v>CUMPLE</v>
      </c>
      <c r="AH327" s="51" t="str">
        <f>IF(AND($N327&gt;=NORMA!$R$18, $N327&lt;=NORMA!$S$18),"CUMPLE","NO CUMPLE")</f>
        <v>CUMPLE</v>
      </c>
      <c r="AI327" s="51" t="str">
        <f>IF($I327&gt;NORMA!$F$32,"NO CUMPLE","CUMPLE")</f>
        <v>CUMPLE</v>
      </c>
    </row>
    <row r="328" spans="1:35" ht="14.25" customHeight="1" x14ac:dyDescent="0.35">
      <c r="A328" s="146" t="s">
        <v>80</v>
      </c>
      <c r="B328" s="147" t="s">
        <v>79</v>
      </c>
      <c r="C328" s="148">
        <v>43692</v>
      </c>
      <c r="D328" s="149">
        <v>0.5</v>
      </c>
      <c r="E328" s="147">
        <v>4.5</v>
      </c>
      <c r="F328" s="147">
        <v>15.4</v>
      </c>
      <c r="G328" s="147">
        <v>8</v>
      </c>
      <c r="H328" s="147">
        <v>10</v>
      </c>
      <c r="I328" s="147">
        <v>0.4</v>
      </c>
      <c r="J328" s="147">
        <v>0.26300000000000001</v>
      </c>
      <c r="K328" s="147">
        <v>2.9</v>
      </c>
      <c r="L328" s="164">
        <v>0.1</v>
      </c>
      <c r="M328" s="147">
        <v>7.64</v>
      </c>
      <c r="N328" s="147">
        <v>7.53</v>
      </c>
      <c r="O328" s="157">
        <v>1450</v>
      </c>
      <c r="P328" s="51" t="str">
        <f>IF($M328&lt;NORMA!$F$7,"NO CUMPLE","CUMPLE")</f>
        <v>CUMPLE</v>
      </c>
      <c r="Q328" s="51" t="str">
        <f>IF($E328&gt;NORMA!$F$8,"NO CUMPLE","CUMPLE")</f>
        <v>CUMPLE</v>
      </c>
      <c r="R328" s="51" t="str">
        <f>IF($F328&gt;NORMA!$F$9,"NO CUMPLE","CUMPLE")</f>
        <v>CUMPLE</v>
      </c>
      <c r="S328" s="51" t="str">
        <f>IF($K328&gt;NORMA!$F$10,"NO CUMPLE","CUMPLE")</f>
        <v>CUMPLE</v>
      </c>
      <c r="T328" s="51" t="str">
        <f>IF($J328&gt;NORMA!$F$11,"NO CUMPLE","CUMPLE")</f>
        <v>CUMPLE</v>
      </c>
      <c r="U328" s="51" t="str">
        <f>IF($G328&gt;NORMA!$F$12,"NO CUMPLE","CUMPLE")</f>
        <v>CUMPLE</v>
      </c>
      <c r="V328" s="51" t="str">
        <f>IF($H328&gt;SALITRE!$H$967,"NO CUMPLE","CUMPLE")</f>
        <v>CUMPLE</v>
      </c>
      <c r="W328" s="51" t="str">
        <f>IF($O328&gt;NORMA!$F$14,"NO CUMPLE","CUMPLE")</f>
        <v>CUMPLE</v>
      </c>
      <c r="X328" s="51" t="str">
        <f>IF(AND($N328&gt;=NORMA!$Q$4, $N328&lt;=NORMA!$R$4),"CUMPLE","NO CUMPLE")</f>
        <v>CUMPLE</v>
      </c>
      <c r="Y328" s="51" t="str">
        <f>IF($I328&gt;NORMA!$F$16,"NO CUMPLE","CUMPLE")</f>
        <v>CUMPLE</v>
      </c>
      <c r="Z328" s="51" t="str">
        <f>IF($M328&lt;NORMA!$E$23,"NO CUMPLE","CUMPLE")</f>
        <v>CUMPLE</v>
      </c>
      <c r="AA328" s="51" t="str">
        <f>IF($E328&gt;NORMA!$E$24,"NO CUMPLE","CUMPLE")</f>
        <v>NO CUMPLE</v>
      </c>
      <c r="AB328" s="51" t="str">
        <f>IF($F328&gt;NORMA!$F$25,"NO CUMPLE","CUMPLE")</f>
        <v>NO CUMPLE</v>
      </c>
      <c r="AC328" s="51" t="str">
        <f>IF($K328&gt;NORMA!$E$26,"NO CUMPLE","CUMPLE")</f>
        <v>NO CUMPLE</v>
      </c>
      <c r="AD328" s="51" t="str">
        <f>IF($J328&gt;NORMA!$E$27,"NO CUMPLE","CUMPLE")</f>
        <v>CUMPLE</v>
      </c>
      <c r="AE328" s="51" t="str">
        <f>IF($G328&gt;NORMA!$F$28,"NO CUMPLE","CUMPLE")</f>
        <v>CUMPLE</v>
      </c>
      <c r="AF328" s="51" t="str">
        <f>IF($H328&gt;NORMA!$E$29,"NO CUMPLE","CUMPLE")</f>
        <v>CUMPLE</v>
      </c>
      <c r="AG328" s="51" t="str">
        <f>IF($O328&gt;NORMA!$E$30,"NO CUMPLE","CUMPLE")</f>
        <v>CUMPLE</v>
      </c>
      <c r="AH328" s="51" t="str">
        <f>IF(AND($N328&gt;=NORMA!$R$18, $N328&lt;=NORMA!$S$18),"CUMPLE","NO CUMPLE")</f>
        <v>CUMPLE</v>
      </c>
      <c r="AI328" s="51" t="str">
        <f>IF($I328&gt;NORMA!$F$32,"NO CUMPLE","CUMPLE")</f>
        <v>CUMPLE</v>
      </c>
    </row>
    <row r="329" spans="1:35" ht="14.25" customHeight="1" x14ac:dyDescent="0.35">
      <c r="A329" s="146" t="s">
        <v>78</v>
      </c>
      <c r="B329" s="147" t="s">
        <v>79</v>
      </c>
      <c r="C329" s="148">
        <v>43692</v>
      </c>
      <c r="D329" s="149">
        <v>0.66666666666666663</v>
      </c>
      <c r="E329" s="147">
        <v>4.5999999999999996</v>
      </c>
      <c r="F329" s="147">
        <v>19.2</v>
      </c>
      <c r="G329" s="147">
        <v>8.6999999999999993</v>
      </c>
      <c r="H329" s="147">
        <v>10</v>
      </c>
      <c r="I329" s="147">
        <v>0.4</v>
      </c>
      <c r="J329" s="147">
        <v>0.44</v>
      </c>
      <c r="K329" s="147">
        <v>3.8</v>
      </c>
      <c r="L329" s="164">
        <v>0</v>
      </c>
      <c r="M329" s="147">
        <v>7.76</v>
      </c>
      <c r="N329" s="147">
        <v>7.26</v>
      </c>
      <c r="O329" s="157">
        <v>247</v>
      </c>
      <c r="P329" s="51" t="str">
        <f>IF($M329&lt;NORMA!$F$7,"NO CUMPLE","CUMPLE")</f>
        <v>CUMPLE</v>
      </c>
      <c r="Q329" s="51" t="str">
        <f>IF($E329&gt;NORMA!$F$8,"NO CUMPLE","CUMPLE")</f>
        <v>CUMPLE</v>
      </c>
      <c r="R329" s="51" t="str">
        <f>IF($F329&gt;NORMA!$F$9,"NO CUMPLE","CUMPLE")</f>
        <v>CUMPLE</v>
      </c>
      <c r="S329" s="51" t="str">
        <f>IF($K329&gt;NORMA!$F$10,"NO CUMPLE","CUMPLE")</f>
        <v>CUMPLE</v>
      </c>
      <c r="T329" s="51" t="str">
        <f>IF($J329&gt;NORMA!$F$11,"NO CUMPLE","CUMPLE")</f>
        <v>CUMPLE</v>
      </c>
      <c r="U329" s="51" t="str">
        <f>IF($G329&gt;NORMA!$F$12,"NO CUMPLE","CUMPLE")</f>
        <v>CUMPLE</v>
      </c>
      <c r="V329" s="51" t="str">
        <f>IF($H329&gt;SALITRE!$H$967,"NO CUMPLE","CUMPLE")</f>
        <v>CUMPLE</v>
      </c>
      <c r="W329" s="51" t="str">
        <f>IF($O329&gt;NORMA!$F$14,"NO CUMPLE","CUMPLE")</f>
        <v>CUMPLE</v>
      </c>
      <c r="X329" s="51" t="str">
        <f>IF(AND($N329&gt;=NORMA!$Q$4, $N329&lt;=NORMA!$R$4),"CUMPLE","NO CUMPLE")</f>
        <v>CUMPLE</v>
      </c>
      <c r="Y329" s="51" t="str">
        <f>IF($I329&gt;NORMA!$F$16,"NO CUMPLE","CUMPLE")</f>
        <v>CUMPLE</v>
      </c>
      <c r="Z329" s="51" t="str">
        <f>IF($M329&lt;NORMA!$E$23,"NO CUMPLE","CUMPLE")</f>
        <v>CUMPLE</v>
      </c>
      <c r="AA329" s="51" t="str">
        <f>IF($E329&gt;NORMA!$E$24,"NO CUMPLE","CUMPLE")</f>
        <v>NO CUMPLE</v>
      </c>
      <c r="AB329" s="51" t="str">
        <f>IF($F329&gt;NORMA!$F$25,"NO CUMPLE","CUMPLE")</f>
        <v>NO CUMPLE</v>
      </c>
      <c r="AC329" s="51" t="str">
        <f>IF($K329&gt;NORMA!$E$26,"NO CUMPLE","CUMPLE")</f>
        <v>NO CUMPLE</v>
      </c>
      <c r="AD329" s="51" t="str">
        <f>IF($J329&gt;NORMA!$E$27,"NO CUMPLE","CUMPLE")</f>
        <v>NO CUMPLE</v>
      </c>
      <c r="AE329" s="51" t="str">
        <f>IF($G329&gt;NORMA!$F$28,"NO CUMPLE","CUMPLE")</f>
        <v>CUMPLE</v>
      </c>
      <c r="AF329" s="51" t="str">
        <f>IF($H329&gt;NORMA!$E$29,"NO CUMPLE","CUMPLE")</f>
        <v>CUMPLE</v>
      </c>
      <c r="AG329" s="51" t="str">
        <f>IF($O329&gt;NORMA!$E$30,"NO CUMPLE","CUMPLE")</f>
        <v>CUMPLE</v>
      </c>
      <c r="AH329" s="51" t="str">
        <f>IF(AND($N329&gt;=NORMA!$R$18, $N329&lt;=NORMA!$S$18),"CUMPLE","NO CUMPLE")</f>
        <v>CUMPLE</v>
      </c>
      <c r="AI329" s="51" t="str">
        <f>IF($I329&gt;NORMA!$F$32,"NO CUMPLE","CUMPLE")</f>
        <v>CUMPLE</v>
      </c>
    </row>
    <row r="330" spans="1:35" ht="14.25" customHeight="1" x14ac:dyDescent="0.35">
      <c r="A330" s="146" t="s">
        <v>80</v>
      </c>
      <c r="B330" s="147" t="s">
        <v>79</v>
      </c>
      <c r="C330" s="148">
        <v>43711</v>
      </c>
      <c r="D330" s="149">
        <v>0.33333333333333331</v>
      </c>
      <c r="E330" s="147">
        <v>5.4</v>
      </c>
      <c r="F330" s="147">
        <v>51</v>
      </c>
      <c r="G330" s="147">
        <v>9.5</v>
      </c>
      <c r="H330" s="147">
        <v>10</v>
      </c>
      <c r="I330" s="147">
        <v>0.4</v>
      </c>
      <c r="J330" s="147">
        <v>0.46100000000000002</v>
      </c>
      <c r="K330" s="147">
        <v>5.91</v>
      </c>
      <c r="L330" s="164">
        <v>0</v>
      </c>
      <c r="M330" s="147">
        <v>7.93</v>
      </c>
      <c r="N330" s="147">
        <v>7.89</v>
      </c>
      <c r="O330" s="158">
        <v>1</v>
      </c>
      <c r="P330" s="51" t="str">
        <f>IF($M330&lt;NORMA!$F$7,"NO CUMPLE","CUMPLE")</f>
        <v>CUMPLE</v>
      </c>
      <c r="Q330" s="51" t="str">
        <f>IF($E330&gt;NORMA!$F$8,"NO CUMPLE","CUMPLE")</f>
        <v>CUMPLE</v>
      </c>
      <c r="R330" s="51" t="str">
        <f>IF($F330&gt;NORMA!$F$9,"NO CUMPLE","CUMPLE")</f>
        <v>CUMPLE</v>
      </c>
      <c r="S330" s="51" t="str">
        <f>IF($K330&gt;NORMA!$F$10,"NO CUMPLE","CUMPLE")</f>
        <v>CUMPLE</v>
      </c>
      <c r="T330" s="51" t="str">
        <f>IF($J330&gt;NORMA!$F$11,"NO CUMPLE","CUMPLE")</f>
        <v>CUMPLE</v>
      </c>
      <c r="U330" s="51" t="str">
        <f>IF($G330&gt;NORMA!$F$12,"NO CUMPLE","CUMPLE")</f>
        <v>CUMPLE</v>
      </c>
      <c r="V330" s="51" t="str">
        <f>IF($H330&gt;SALITRE!$H$967,"NO CUMPLE","CUMPLE")</f>
        <v>CUMPLE</v>
      </c>
      <c r="W330" s="51" t="str">
        <f>IF($O330&gt;NORMA!$F$14,"NO CUMPLE","CUMPLE")</f>
        <v>CUMPLE</v>
      </c>
      <c r="X330" s="51" t="str">
        <f>IF(AND($N330&gt;=NORMA!$Q$4, $N330&lt;=NORMA!$R$4),"CUMPLE","NO CUMPLE")</f>
        <v>CUMPLE</v>
      </c>
      <c r="Y330" s="51" t="str">
        <f>IF($I330&gt;NORMA!$F$16,"NO CUMPLE","CUMPLE")</f>
        <v>CUMPLE</v>
      </c>
      <c r="Z330" s="51" t="str">
        <f>IF($M330&lt;NORMA!$E$23,"NO CUMPLE","CUMPLE")</f>
        <v>CUMPLE</v>
      </c>
      <c r="AA330" s="51" t="str">
        <f>IF($E330&gt;NORMA!$E$24,"NO CUMPLE","CUMPLE")</f>
        <v>NO CUMPLE</v>
      </c>
      <c r="AB330" s="51" t="str">
        <f>IF($F330&gt;NORMA!$F$25,"NO CUMPLE","CUMPLE")</f>
        <v>NO CUMPLE</v>
      </c>
      <c r="AC330" s="51" t="str">
        <f>IF($K330&gt;NORMA!$E$26,"NO CUMPLE","CUMPLE")</f>
        <v>NO CUMPLE</v>
      </c>
      <c r="AD330" s="51" t="str">
        <f>IF($J330&gt;NORMA!$E$27,"NO CUMPLE","CUMPLE")</f>
        <v>NO CUMPLE</v>
      </c>
      <c r="AE330" s="51" t="str">
        <f>IF($G330&gt;NORMA!$F$28,"NO CUMPLE","CUMPLE")</f>
        <v>CUMPLE</v>
      </c>
      <c r="AF330" s="51" t="str">
        <f>IF($H330&gt;NORMA!$E$29,"NO CUMPLE","CUMPLE")</f>
        <v>CUMPLE</v>
      </c>
      <c r="AG330" s="51" t="str">
        <f>IF($O330&gt;NORMA!$E$30,"NO CUMPLE","CUMPLE")</f>
        <v>CUMPLE</v>
      </c>
      <c r="AH330" s="51" t="str">
        <f>IF(AND($N330&gt;=NORMA!$R$18, $N330&lt;=NORMA!$S$18),"CUMPLE","NO CUMPLE")</f>
        <v>CUMPLE</v>
      </c>
      <c r="AI330" s="51" t="str">
        <f>IF($I330&gt;NORMA!$F$32,"NO CUMPLE","CUMPLE")</f>
        <v>CUMPLE</v>
      </c>
    </row>
    <row r="331" spans="1:35" ht="14.25" customHeight="1" x14ac:dyDescent="0.35">
      <c r="A331" s="146" t="s">
        <v>78</v>
      </c>
      <c r="B331" s="147" t="s">
        <v>79</v>
      </c>
      <c r="C331" s="148">
        <v>43711</v>
      </c>
      <c r="D331" s="149">
        <v>0.5</v>
      </c>
      <c r="E331" s="147">
        <v>8</v>
      </c>
      <c r="F331" s="147">
        <v>40.299999999999997</v>
      </c>
      <c r="G331" s="147">
        <v>9.5</v>
      </c>
      <c r="H331" s="147">
        <v>10</v>
      </c>
      <c r="I331" s="147">
        <v>0.4</v>
      </c>
      <c r="J331" s="147">
        <v>0.67300000000000004</v>
      </c>
      <c r="K331" s="147">
        <v>7.05</v>
      </c>
      <c r="L331" s="164">
        <v>0</v>
      </c>
      <c r="M331" s="147">
        <v>8.14</v>
      </c>
      <c r="N331" s="147">
        <v>7.65</v>
      </c>
      <c r="O331" s="158">
        <v>1</v>
      </c>
      <c r="P331" s="51" t="str">
        <f>IF($M331&lt;NORMA!$F$7,"NO CUMPLE","CUMPLE")</f>
        <v>CUMPLE</v>
      </c>
      <c r="Q331" s="51" t="str">
        <f>IF($E331&gt;NORMA!$F$8,"NO CUMPLE","CUMPLE")</f>
        <v>CUMPLE</v>
      </c>
      <c r="R331" s="51" t="str">
        <f>IF($F331&gt;NORMA!$F$9,"NO CUMPLE","CUMPLE")</f>
        <v>CUMPLE</v>
      </c>
      <c r="S331" s="51" t="str">
        <f>IF($K331&gt;NORMA!$F$10,"NO CUMPLE","CUMPLE")</f>
        <v>CUMPLE</v>
      </c>
      <c r="T331" s="51" t="str">
        <f>IF($J331&gt;NORMA!$F$11,"NO CUMPLE","CUMPLE")</f>
        <v>CUMPLE</v>
      </c>
      <c r="U331" s="51" t="str">
        <f>IF($G331&gt;NORMA!$F$12,"NO CUMPLE","CUMPLE")</f>
        <v>CUMPLE</v>
      </c>
      <c r="V331" s="51" t="str">
        <f>IF($H331&gt;SALITRE!$H$967,"NO CUMPLE","CUMPLE")</f>
        <v>CUMPLE</v>
      </c>
      <c r="W331" s="51" t="str">
        <f>IF($O331&gt;NORMA!$F$14,"NO CUMPLE","CUMPLE")</f>
        <v>CUMPLE</v>
      </c>
      <c r="X331" s="51" t="str">
        <f>IF(AND($N331&gt;=NORMA!$Q$4, $N331&lt;=NORMA!$R$4),"CUMPLE","NO CUMPLE")</f>
        <v>CUMPLE</v>
      </c>
      <c r="Y331" s="51" t="str">
        <f>IF($I331&gt;NORMA!$F$16,"NO CUMPLE","CUMPLE")</f>
        <v>CUMPLE</v>
      </c>
      <c r="Z331" s="51" t="str">
        <f>IF($M331&lt;NORMA!$E$23,"NO CUMPLE","CUMPLE")</f>
        <v>CUMPLE</v>
      </c>
      <c r="AA331" s="51" t="str">
        <f>IF($E331&gt;NORMA!$E$24,"NO CUMPLE","CUMPLE")</f>
        <v>NO CUMPLE</v>
      </c>
      <c r="AB331" s="51" t="str">
        <f>IF($F331&gt;NORMA!$F$25,"NO CUMPLE","CUMPLE")</f>
        <v>NO CUMPLE</v>
      </c>
      <c r="AC331" s="51" t="str">
        <f>IF($K331&gt;NORMA!$E$26,"NO CUMPLE","CUMPLE")</f>
        <v>NO CUMPLE</v>
      </c>
      <c r="AD331" s="51" t="str">
        <f>IF($J331&gt;NORMA!$E$27,"NO CUMPLE","CUMPLE")</f>
        <v>NO CUMPLE</v>
      </c>
      <c r="AE331" s="51" t="str">
        <f>IF($G331&gt;NORMA!$F$28,"NO CUMPLE","CUMPLE")</f>
        <v>CUMPLE</v>
      </c>
      <c r="AF331" s="51" t="str">
        <f>IF($H331&gt;NORMA!$E$29,"NO CUMPLE","CUMPLE")</f>
        <v>CUMPLE</v>
      </c>
      <c r="AG331" s="51" t="str">
        <f>IF($O331&gt;NORMA!$E$30,"NO CUMPLE","CUMPLE")</f>
        <v>CUMPLE</v>
      </c>
      <c r="AH331" s="51" t="str">
        <f>IF(AND($N331&gt;=NORMA!$R$18, $N331&lt;=NORMA!$S$18),"CUMPLE","NO CUMPLE")</f>
        <v>CUMPLE</v>
      </c>
      <c r="AI331" s="51" t="str">
        <f>IF($I331&gt;NORMA!$F$32,"NO CUMPLE","CUMPLE")</f>
        <v>CUMPLE</v>
      </c>
    </row>
    <row r="332" spans="1:35" ht="14.25" customHeight="1" x14ac:dyDescent="0.35">
      <c r="A332" s="146" t="s">
        <v>78</v>
      </c>
      <c r="B332" s="147" t="s">
        <v>79</v>
      </c>
      <c r="C332" s="148">
        <v>43724</v>
      </c>
      <c r="D332" s="149">
        <v>0.25</v>
      </c>
      <c r="E332" s="147">
        <v>9</v>
      </c>
      <c r="F332" s="147">
        <v>25.4</v>
      </c>
      <c r="G332" s="147">
        <v>4.0999999999999996</v>
      </c>
      <c r="H332" s="147">
        <v>10</v>
      </c>
      <c r="I332" s="147">
        <v>0.4</v>
      </c>
      <c r="J332" s="147">
        <v>0.505</v>
      </c>
      <c r="K332" s="147">
        <v>4.3</v>
      </c>
      <c r="L332" s="164">
        <v>0</v>
      </c>
      <c r="M332" s="147">
        <v>8.52</v>
      </c>
      <c r="N332" s="147">
        <v>6.91</v>
      </c>
      <c r="O332" s="157">
        <v>32</v>
      </c>
      <c r="P332" s="51" t="str">
        <f>IF($M332&lt;NORMA!$F$7,"NO CUMPLE","CUMPLE")</f>
        <v>CUMPLE</v>
      </c>
      <c r="Q332" s="51" t="str">
        <f>IF($E332&gt;NORMA!$F$8,"NO CUMPLE","CUMPLE")</f>
        <v>CUMPLE</v>
      </c>
      <c r="R332" s="51" t="str">
        <f>IF($F332&gt;NORMA!$F$9,"NO CUMPLE","CUMPLE")</f>
        <v>CUMPLE</v>
      </c>
      <c r="S332" s="51" t="str">
        <f>IF($K332&gt;NORMA!$F$10,"NO CUMPLE","CUMPLE")</f>
        <v>CUMPLE</v>
      </c>
      <c r="T332" s="51" t="str">
        <f>IF($J332&gt;NORMA!$F$11,"NO CUMPLE","CUMPLE")</f>
        <v>CUMPLE</v>
      </c>
      <c r="U332" s="51" t="str">
        <f>IF($G332&gt;NORMA!$F$12,"NO CUMPLE","CUMPLE")</f>
        <v>CUMPLE</v>
      </c>
      <c r="V332" s="51" t="str">
        <f>IF($H332&gt;SALITRE!$H$967,"NO CUMPLE","CUMPLE")</f>
        <v>CUMPLE</v>
      </c>
      <c r="W332" s="51" t="str">
        <f>IF($O332&gt;NORMA!$F$14,"NO CUMPLE","CUMPLE")</f>
        <v>CUMPLE</v>
      </c>
      <c r="X332" s="51" t="str">
        <f>IF(AND($N332&gt;=NORMA!$Q$4, $N332&lt;=NORMA!$R$4),"CUMPLE","NO CUMPLE")</f>
        <v>CUMPLE</v>
      </c>
      <c r="Y332" s="51" t="str">
        <f>IF($I332&gt;NORMA!$F$16,"NO CUMPLE","CUMPLE")</f>
        <v>CUMPLE</v>
      </c>
      <c r="Z332" s="51" t="str">
        <f>IF($M332&lt;NORMA!$E$23,"NO CUMPLE","CUMPLE")</f>
        <v>CUMPLE</v>
      </c>
      <c r="AA332" s="51" t="str">
        <f>IF($E332&gt;NORMA!$E$24,"NO CUMPLE","CUMPLE")</f>
        <v>NO CUMPLE</v>
      </c>
      <c r="AB332" s="51" t="str">
        <f>IF($F332&gt;NORMA!$F$25,"NO CUMPLE","CUMPLE")</f>
        <v>NO CUMPLE</v>
      </c>
      <c r="AC332" s="51" t="str">
        <f>IF($K332&gt;NORMA!$E$26,"NO CUMPLE","CUMPLE")</f>
        <v>NO CUMPLE</v>
      </c>
      <c r="AD332" s="51" t="str">
        <f>IF($J332&gt;NORMA!$E$27,"NO CUMPLE","CUMPLE")</f>
        <v>NO CUMPLE</v>
      </c>
      <c r="AE332" s="51" t="str">
        <f>IF($G332&gt;NORMA!$F$28,"NO CUMPLE","CUMPLE")</f>
        <v>CUMPLE</v>
      </c>
      <c r="AF332" s="51" t="str">
        <f>IF($H332&gt;NORMA!$E$29,"NO CUMPLE","CUMPLE")</f>
        <v>CUMPLE</v>
      </c>
      <c r="AG332" s="51" t="str">
        <f>IF($O332&gt;NORMA!$E$30,"NO CUMPLE","CUMPLE")</f>
        <v>CUMPLE</v>
      </c>
      <c r="AH332" s="51" t="str">
        <f>IF(AND($N332&gt;=NORMA!$R$18, $N332&lt;=NORMA!$S$18),"CUMPLE","NO CUMPLE")</f>
        <v>CUMPLE</v>
      </c>
      <c r="AI332" s="51" t="str">
        <f>IF($I332&gt;NORMA!$F$32,"NO CUMPLE","CUMPLE")</f>
        <v>CUMPLE</v>
      </c>
    </row>
    <row r="333" spans="1:35" ht="14.25" customHeight="1" x14ac:dyDescent="0.35">
      <c r="A333" s="146" t="s">
        <v>80</v>
      </c>
      <c r="B333" s="147" t="s">
        <v>79</v>
      </c>
      <c r="C333" s="148">
        <v>43724</v>
      </c>
      <c r="D333" s="149">
        <v>0.41666666666666669</v>
      </c>
      <c r="E333" s="147">
        <v>6.4</v>
      </c>
      <c r="F333" s="147">
        <v>26.2</v>
      </c>
      <c r="G333" s="147">
        <v>4</v>
      </c>
      <c r="H333" s="147">
        <v>10</v>
      </c>
      <c r="I333" s="147">
        <v>0.4</v>
      </c>
      <c r="J333" s="147">
        <v>0.52700000000000002</v>
      </c>
      <c r="K333" s="147">
        <v>5</v>
      </c>
      <c r="L333" s="164">
        <v>0</v>
      </c>
      <c r="M333" s="147">
        <v>9.0500000000000007</v>
      </c>
      <c r="N333" s="147">
        <v>8.15</v>
      </c>
      <c r="O333" s="157">
        <v>98</v>
      </c>
      <c r="P333" s="51" t="str">
        <f>IF($M333&lt;NORMA!$F$7,"NO CUMPLE","CUMPLE")</f>
        <v>CUMPLE</v>
      </c>
      <c r="Q333" s="51" t="str">
        <f>IF($E333&gt;NORMA!$F$8,"NO CUMPLE","CUMPLE")</f>
        <v>CUMPLE</v>
      </c>
      <c r="R333" s="51" t="str">
        <f>IF($F333&gt;NORMA!$F$9,"NO CUMPLE","CUMPLE")</f>
        <v>CUMPLE</v>
      </c>
      <c r="S333" s="51" t="str">
        <f>IF($K333&gt;NORMA!$F$10,"NO CUMPLE","CUMPLE")</f>
        <v>CUMPLE</v>
      </c>
      <c r="T333" s="51" t="str">
        <f>IF($J333&gt;NORMA!$F$11,"NO CUMPLE","CUMPLE")</f>
        <v>CUMPLE</v>
      </c>
      <c r="U333" s="51" t="str">
        <f>IF($G333&gt;NORMA!$F$12,"NO CUMPLE","CUMPLE")</f>
        <v>CUMPLE</v>
      </c>
      <c r="V333" s="51" t="str">
        <f>IF($H333&gt;SALITRE!$H$967,"NO CUMPLE","CUMPLE")</f>
        <v>CUMPLE</v>
      </c>
      <c r="W333" s="51" t="str">
        <f>IF($O333&gt;NORMA!$F$14,"NO CUMPLE","CUMPLE")</f>
        <v>CUMPLE</v>
      </c>
      <c r="X333" s="51" t="str">
        <f>IF(AND($N333&gt;=NORMA!$Q$4, $N333&lt;=NORMA!$R$4),"CUMPLE","NO CUMPLE")</f>
        <v>CUMPLE</v>
      </c>
      <c r="Y333" s="51" t="str">
        <f>IF($I333&gt;NORMA!$F$16,"NO CUMPLE","CUMPLE")</f>
        <v>CUMPLE</v>
      </c>
      <c r="Z333" s="51" t="str">
        <f>IF($M333&lt;NORMA!$E$23,"NO CUMPLE","CUMPLE")</f>
        <v>CUMPLE</v>
      </c>
      <c r="AA333" s="51" t="str">
        <f>IF($E333&gt;NORMA!$E$24,"NO CUMPLE","CUMPLE")</f>
        <v>NO CUMPLE</v>
      </c>
      <c r="AB333" s="51" t="str">
        <f>IF($F333&gt;NORMA!$F$25,"NO CUMPLE","CUMPLE")</f>
        <v>NO CUMPLE</v>
      </c>
      <c r="AC333" s="51" t="str">
        <f>IF($K333&gt;NORMA!$E$26,"NO CUMPLE","CUMPLE")</f>
        <v>NO CUMPLE</v>
      </c>
      <c r="AD333" s="51" t="str">
        <f>IF($J333&gt;NORMA!$E$27,"NO CUMPLE","CUMPLE")</f>
        <v>NO CUMPLE</v>
      </c>
      <c r="AE333" s="51" t="str">
        <f>IF($G333&gt;NORMA!$F$28,"NO CUMPLE","CUMPLE")</f>
        <v>CUMPLE</v>
      </c>
      <c r="AF333" s="51" t="str">
        <f>IF($H333&gt;NORMA!$E$29,"NO CUMPLE","CUMPLE")</f>
        <v>CUMPLE</v>
      </c>
      <c r="AG333" s="51" t="str">
        <f>IF($O333&gt;NORMA!$E$30,"NO CUMPLE","CUMPLE")</f>
        <v>CUMPLE</v>
      </c>
      <c r="AH333" s="51" t="str">
        <f>IF(AND($N333&gt;=NORMA!$R$18, $N333&lt;=NORMA!$S$18),"CUMPLE","NO CUMPLE")</f>
        <v>CUMPLE</v>
      </c>
      <c r="AI333" s="51" t="str">
        <f>IF($I333&gt;NORMA!$F$32,"NO CUMPLE","CUMPLE")</f>
        <v>CUMPLE</v>
      </c>
    </row>
    <row r="334" spans="1:35" ht="14.25" customHeight="1" x14ac:dyDescent="0.35">
      <c r="A334" s="146" t="s">
        <v>78</v>
      </c>
      <c r="B334" s="147" t="s">
        <v>79</v>
      </c>
      <c r="C334" s="148">
        <v>43738</v>
      </c>
      <c r="D334" s="149">
        <v>0.33333333333333331</v>
      </c>
      <c r="E334" s="147">
        <v>2.1</v>
      </c>
      <c r="F334" s="147">
        <v>21.7</v>
      </c>
      <c r="G334" s="147">
        <v>12.5</v>
      </c>
      <c r="H334" s="147">
        <v>10</v>
      </c>
      <c r="I334" s="147">
        <v>0.4</v>
      </c>
      <c r="J334" s="147">
        <v>0.14699999999999999</v>
      </c>
      <c r="K334" s="147">
        <v>2.61</v>
      </c>
      <c r="L334" s="164">
        <v>0</v>
      </c>
      <c r="M334" s="147">
        <v>8.84</v>
      </c>
      <c r="N334" s="147">
        <v>7.62</v>
      </c>
      <c r="O334" s="157">
        <v>1990</v>
      </c>
      <c r="P334" s="51" t="str">
        <f>IF($M334&lt;NORMA!$F$7,"NO CUMPLE","CUMPLE")</f>
        <v>CUMPLE</v>
      </c>
      <c r="Q334" s="51" t="str">
        <f>IF($E334&gt;NORMA!$F$8,"NO CUMPLE","CUMPLE")</f>
        <v>CUMPLE</v>
      </c>
      <c r="R334" s="51" t="str">
        <f>IF($F334&gt;NORMA!$F$9,"NO CUMPLE","CUMPLE")</f>
        <v>CUMPLE</v>
      </c>
      <c r="S334" s="51" t="str">
        <f>IF($K334&gt;NORMA!$F$10,"NO CUMPLE","CUMPLE")</f>
        <v>CUMPLE</v>
      </c>
      <c r="T334" s="51" t="str">
        <f>IF($J334&gt;NORMA!$F$11,"NO CUMPLE","CUMPLE")</f>
        <v>CUMPLE</v>
      </c>
      <c r="U334" s="51" t="str">
        <f>IF($G334&gt;NORMA!$F$12,"NO CUMPLE","CUMPLE")</f>
        <v>CUMPLE</v>
      </c>
      <c r="V334" s="51" t="str">
        <f>IF($H334&gt;SALITRE!$H$967,"NO CUMPLE","CUMPLE")</f>
        <v>CUMPLE</v>
      </c>
      <c r="W334" s="51" t="str">
        <f>IF($O334&gt;NORMA!$F$14,"NO CUMPLE","CUMPLE")</f>
        <v>CUMPLE</v>
      </c>
      <c r="X334" s="51" t="str">
        <f>IF(AND($N334&gt;=NORMA!$Q$4, $N334&lt;=NORMA!$R$4),"CUMPLE","NO CUMPLE")</f>
        <v>CUMPLE</v>
      </c>
      <c r="Y334" s="51" t="str">
        <f>IF($I334&gt;NORMA!$F$16,"NO CUMPLE","CUMPLE")</f>
        <v>CUMPLE</v>
      </c>
      <c r="Z334" s="51" t="str">
        <f>IF($M334&lt;NORMA!$E$23,"NO CUMPLE","CUMPLE")</f>
        <v>CUMPLE</v>
      </c>
      <c r="AA334" s="51" t="str">
        <f>IF($E334&gt;NORMA!$E$24,"NO CUMPLE","CUMPLE")</f>
        <v>CUMPLE</v>
      </c>
      <c r="AB334" s="51" t="str">
        <f>IF($F334&gt;NORMA!$F$25,"NO CUMPLE","CUMPLE")</f>
        <v>NO CUMPLE</v>
      </c>
      <c r="AC334" s="51" t="str">
        <f>IF($K334&gt;NORMA!$E$26,"NO CUMPLE","CUMPLE")</f>
        <v>NO CUMPLE</v>
      </c>
      <c r="AD334" s="51" t="str">
        <f>IF($J334&gt;NORMA!$E$27,"NO CUMPLE","CUMPLE")</f>
        <v>CUMPLE</v>
      </c>
      <c r="AE334" s="51" t="str">
        <f>IF($G334&gt;NORMA!$F$28,"NO CUMPLE","CUMPLE")</f>
        <v>CUMPLE</v>
      </c>
      <c r="AF334" s="51" t="str">
        <f>IF($H334&gt;NORMA!$E$29,"NO CUMPLE","CUMPLE")</f>
        <v>CUMPLE</v>
      </c>
      <c r="AG334" s="51" t="str">
        <f>IF($O334&gt;NORMA!$E$30,"NO CUMPLE","CUMPLE")</f>
        <v>CUMPLE</v>
      </c>
      <c r="AH334" s="51" t="str">
        <f>IF(AND($N334&gt;=NORMA!$R$18, $N334&lt;=NORMA!$S$18),"CUMPLE","NO CUMPLE")</f>
        <v>CUMPLE</v>
      </c>
      <c r="AI334" s="51" t="str">
        <f>IF($I334&gt;NORMA!$F$32,"NO CUMPLE","CUMPLE")</f>
        <v>CUMPLE</v>
      </c>
    </row>
    <row r="335" spans="1:35" ht="14.25" customHeight="1" x14ac:dyDescent="0.35">
      <c r="A335" s="146" t="s">
        <v>80</v>
      </c>
      <c r="B335" s="147" t="s">
        <v>79</v>
      </c>
      <c r="C335" s="148">
        <v>43738</v>
      </c>
      <c r="D335" s="149">
        <v>0.66666666666666663</v>
      </c>
      <c r="E335" s="147">
        <v>7.6</v>
      </c>
      <c r="F335" s="147">
        <v>33.5</v>
      </c>
      <c r="G335" s="147">
        <v>11</v>
      </c>
      <c r="H335" s="147">
        <v>10</v>
      </c>
      <c r="I335" s="147">
        <v>0.4</v>
      </c>
      <c r="J335" s="147">
        <v>0.249</v>
      </c>
      <c r="K335" s="147">
        <v>3.46</v>
      </c>
      <c r="L335" s="164">
        <v>0</v>
      </c>
      <c r="M335" s="147">
        <v>7.7</v>
      </c>
      <c r="N335" s="147">
        <v>7.85</v>
      </c>
      <c r="O335" s="157">
        <v>4160000</v>
      </c>
      <c r="P335" s="51" t="str">
        <f>IF($M335&lt;NORMA!$F$7,"NO CUMPLE","CUMPLE")</f>
        <v>CUMPLE</v>
      </c>
      <c r="Q335" s="51" t="str">
        <f>IF($E335&gt;NORMA!$F$8,"NO CUMPLE","CUMPLE")</f>
        <v>CUMPLE</v>
      </c>
      <c r="R335" s="51" t="str">
        <f>IF($F335&gt;NORMA!$F$9,"NO CUMPLE","CUMPLE")</f>
        <v>CUMPLE</v>
      </c>
      <c r="S335" s="51" t="str">
        <f>IF($K335&gt;NORMA!$F$10,"NO CUMPLE","CUMPLE")</f>
        <v>CUMPLE</v>
      </c>
      <c r="T335" s="51" t="str">
        <f>IF($J335&gt;NORMA!$F$11,"NO CUMPLE","CUMPLE")</f>
        <v>CUMPLE</v>
      </c>
      <c r="U335" s="51" t="str">
        <f>IF($G335&gt;NORMA!$F$12,"NO CUMPLE","CUMPLE")</f>
        <v>CUMPLE</v>
      </c>
      <c r="V335" s="51" t="str">
        <f>IF($H335&gt;SALITRE!$H$967,"NO CUMPLE","CUMPLE")</f>
        <v>CUMPLE</v>
      </c>
      <c r="W335" s="51" t="str">
        <f>IF($O335&gt;NORMA!$F$14,"NO CUMPLE","CUMPLE")</f>
        <v>NO CUMPLE</v>
      </c>
      <c r="X335" s="51" t="str">
        <f>IF(AND($N335&gt;=NORMA!$Q$4, $N335&lt;=NORMA!$R$4),"CUMPLE","NO CUMPLE")</f>
        <v>CUMPLE</v>
      </c>
      <c r="Y335" s="51" t="str">
        <f>IF($I335&gt;NORMA!$F$16,"NO CUMPLE","CUMPLE")</f>
        <v>CUMPLE</v>
      </c>
      <c r="Z335" s="51" t="str">
        <f>IF($M335&lt;NORMA!$E$23,"NO CUMPLE","CUMPLE")</f>
        <v>CUMPLE</v>
      </c>
      <c r="AA335" s="51" t="str">
        <f>IF($E335&gt;NORMA!$E$24,"NO CUMPLE","CUMPLE")</f>
        <v>NO CUMPLE</v>
      </c>
      <c r="AB335" s="51" t="str">
        <f>IF($F335&gt;NORMA!$F$25,"NO CUMPLE","CUMPLE")</f>
        <v>NO CUMPLE</v>
      </c>
      <c r="AC335" s="51" t="str">
        <f>IF($K335&gt;NORMA!$E$26,"NO CUMPLE","CUMPLE")</f>
        <v>NO CUMPLE</v>
      </c>
      <c r="AD335" s="51" t="str">
        <f>IF($J335&gt;NORMA!$E$27,"NO CUMPLE","CUMPLE")</f>
        <v>CUMPLE</v>
      </c>
      <c r="AE335" s="51" t="str">
        <f>IF($G335&gt;NORMA!$F$28,"NO CUMPLE","CUMPLE")</f>
        <v>CUMPLE</v>
      </c>
      <c r="AF335" s="51" t="str">
        <f>IF($H335&gt;NORMA!$E$29,"NO CUMPLE","CUMPLE")</f>
        <v>CUMPLE</v>
      </c>
      <c r="AG335" s="51" t="str">
        <f>IF($O335&gt;NORMA!$E$30,"NO CUMPLE","CUMPLE")</f>
        <v>NO CUMPLE</v>
      </c>
      <c r="AH335" s="51" t="str">
        <f>IF(AND($N335&gt;=NORMA!$R$18, $N335&lt;=NORMA!$S$18),"CUMPLE","NO CUMPLE")</f>
        <v>CUMPLE</v>
      </c>
      <c r="AI335" s="51" t="str">
        <f>IF($I335&gt;NORMA!$F$32,"NO CUMPLE","CUMPLE")</f>
        <v>CUMPLE</v>
      </c>
    </row>
    <row r="336" spans="1:35" ht="14.25" customHeight="1" x14ac:dyDescent="0.35">
      <c r="A336" s="146" t="s">
        <v>80</v>
      </c>
      <c r="B336" s="147" t="s">
        <v>79</v>
      </c>
      <c r="C336" s="148">
        <v>43803</v>
      </c>
      <c r="D336" s="149">
        <v>0.25</v>
      </c>
      <c r="E336" s="147">
        <v>2</v>
      </c>
      <c r="F336" s="147">
        <v>12.2</v>
      </c>
      <c r="G336" s="147">
        <v>5.5</v>
      </c>
      <c r="H336" s="147">
        <v>10</v>
      </c>
      <c r="I336" s="147">
        <v>0.4</v>
      </c>
      <c r="J336" s="147">
        <v>8.2000000000000003E-2</v>
      </c>
      <c r="K336" s="147">
        <v>23.4</v>
      </c>
      <c r="L336" s="164">
        <v>0.1</v>
      </c>
      <c r="M336" s="147">
        <v>7.44</v>
      </c>
      <c r="N336" s="147">
        <v>6.69</v>
      </c>
      <c r="O336" s="157">
        <v>281</v>
      </c>
      <c r="P336" s="51" t="str">
        <f>IF($M336&lt;NORMA!$F$7,"NO CUMPLE","CUMPLE")</f>
        <v>CUMPLE</v>
      </c>
      <c r="Q336" s="51" t="str">
        <f>IF($E336&gt;NORMA!$F$8,"NO CUMPLE","CUMPLE")</f>
        <v>CUMPLE</v>
      </c>
      <c r="R336" s="51" t="str">
        <f>IF($F336&gt;NORMA!$F$9,"NO CUMPLE","CUMPLE")</f>
        <v>CUMPLE</v>
      </c>
      <c r="S336" s="51" t="str">
        <f>IF($K336&gt;NORMA!$F$10,"NO CUMPLE","CUMPLE")</f>
        <v>NO CUMPLE</v>
      </c>
      <c r="T336" s="51" t="str">
        <f>IF($J336&gt;NORMA!$F$11,"NO CUMPLE","CUMPLE")</f>
        <v>CUMPLE</v>
      </c>
      <c r="U336" s="51" t="str">
        <f>IF($G336&gt;NORMA!$F$12,"NO CUMPLE","CUMPLE")</f>
        <v>CUMPLE</v>
      </c>
      <c r="V336" s="51" t="str">
        <f>IF($H336&gt;SALITRE!$H$967,"NO CUMPLE","CUMPLE")</f>
        <v>CUMPLE</v>
      </c>
      <c r="W336" s="51" t="str">
        <f>IF($O336&gt;NORMA!$F$14,"NO CUMPLE","CUMPLE")</f>
        <v>CUMPLE</v>
      </c>
      <c r="X336" s="51" t="str">
        <f>IF(AND($N336&gt;=NORMA!$Q$4, $N336&lt;=NORMA!$R$4),"CUMPLE","NO CUMPLE")</f>
        <v>CUMPLE</v>
      </c>
      <c r="Y336" s="51" t="str">
        <f>IF($I336&gt;NORMA!$F$16,"NO CUMPLE","CUMPLE")</f>
        <v>CUMPLE</v>
      </c>
      <c r="Z336" s="51" t="str">
        <f>IF($M336&lt;NORMA!$E$23,"NO CUMPLE","CUMPLE")</f>
        <v>CUMPLE</v>
      </c>
      <c r="AA336" s="51" t="str">
        <f>IF($E336&gt;NORMA!$E$24,"NO CUMPLE","CUMPLE")</f>
        <v>CUMPLE</v>
      </c>
      <c r="AB336" s="51" t="str">
        <f>IF($F336&gt;NORMA!$F$25,"NO CUMPLE","CUMPLE")</f>
        <v>NO CUMPLE</v>
      </c>
      <c r="AC336" s="51" t="str">
        <f>IF($K336&gt;NORMA!$E$26,"NO CUMPLE","CUMPLE")</f>
        <v>NO CUMPLE</v>
      </c>
      <c r="AD336" s="51" t="str">
        <f>IF($J336&gt;NORMA!$E$27,"NO CUMPLE","CUMPLE")</f>
        <v>CUMPLE</v>
      </c>
      <c r="AE336" s="51" t="str">
        <f>IF($G336&gt;NORMA!$F$28,"NO CUMPLE","CUMPLE")</f>
        <v>CUMPLE</v>
      </c>
      <c r="AF336" s="51" t="str">
        <f>IF($H336&gt;NORMA!$E$29,"NO CUMPLE","CUMPLE")</f>
        <v>CUMPLE</v>
      </c>
      <c r="AG336" s="51" t="str">
        <f>IF($O336&gt;NORMA!$E$30,"NO CUMPLE","CUMPLE")</f>
        <v>CUMPLE</v>
      </c>
      <c r="AH336" s="51" t="str">
        <f>IF(AND($N336&gt;=NORMA!$R$18, $N336&lt;=NORMA!$S$18),"CUMPLE","NO CUMPLE")</f>
        <v>CUMPLE</v>
      </c>
      <c r="AI336" s="51" t="str">
        <f>IF($I336&gt;NORMA!$F$32,"NO CUMPLE","CUMPLE")</f>
        <v>CUMPLE</v>
      </c>
    </row>
    <row r="337" spans="1:35" ht="14.25" customHeight="1" x14ac:dyDescent="0.35">
      <c r="A337" s="146" t="s">
        <v>78</v>
      </c>
      <c r="B337" s="147" t="s">
        <v>79</v>
      </c>
      <c r="C337" s="148">
        <v>43803</v>
      </c>
      <c r="D337" s="149">
        <v>0.58333333333333337</v>
      </c>
      <c r="E337" s="147">
        <v>2</v>
      </c>
      <c r="F337" s="147">
        <v>10</v>
      </c>
      <c r="G337" s="147">
        <v>4</v>
      </c>
      <c r="H337" s="147">
        <v>10</v>
      </c>
      <c r="I337" s="147">
        <v>0.4</v>
      </c>
      <c r="J337" s="147">
        <v>0.127</v>
      </c>
      <c r="K337" s="147">
        <v>28.6</v>
      </c>
      <c r="L337" s="164">
        <v>0.1</v>
      </c>
      <c r="M337" s="147">
        <v>7.21</v>
      </c>
      <c r="N337" s="147">
        <v>7.33</v>
      </c>
      <c r="O337" s="157">
        <v>33</v>
      </c>
      <c r="P337" s="51" t="str">
        <f>IF($M337&lt;NORMA!$F$7,"NO CUMPLE","CUMPLE")</f>
        <v>CUMPLE</v>
      </c>
      <c r="Q337" s="51" t="str">
        <f>IF($E337&gt;NORMA!$F$8,"NO CUMPLE","CUMPLE")</f>
        <v>CUMPLE</v>
      </c>
      <c r="R337" s="51" t="str">
        <f>IF($F337&gt;NORMA!$F$9,"NO CUMPLE","CUMPLE")</f>
        <v>CUMPLE</v>
      </c>
      <c r="S337" s="51" t="str">
        <f>IF($K337&gt;NORMA!$F$10,"NO CUMPLE","CUMPLE")</f>
        <v>NO CUMPLE</v>
      </c>
      <c r="T337" s="51" t="str">
        <f>IF($J337&gt;NORMA!$F$11,"NO CUMPLE","CUMPLE")</f>
        <v>CUMPLE</v>
      </c>
      <c r="U337" s="51" t="str">
        <f>IF($G337&gt;NORMA!$F$12,"NO CUMPLE","CUMPLE")</f>
        <v>CUMPLE</v>
      </c>
      <c r="V337" s="51" t="str">
        <f>IF($H337&gt;SALITRE!$H$967,"NO CUMPLE","CUMPLE")</f>
        <v>CUMPLE</v>
      </c>
      <c r="W337" s="51" t="str">
        <f>IF($O337&gt;NORMA!$F$14,"NO CUMPLE","CUMPLE")</f>
        <v>CUMPLE</v>
      </c>
      <c r="X337" s="51" t="str">
        <f>IF(AND($N337&gt;=NORMA!$Q$4, $N337&lt;=NORMA!$R$4),"CUMPLE","NO CUMPLE")</f>
        <v>CUMPLE</v>
      </c>
      <c r="Y337" s="51" t="str">
        <f>IF($I337&gt;NORMA!$F$16,"NO CUMPLE","CUMPLE")</f>
        <v>CUMPLE</v>
      </c>
      <c r="Z337" s="51" t="str">
        <f>IF($M337&lt;NORMA!$E$23,"NO CUMPLE","CUMPLE")</f>
        <v>CUMPLE</v>
      </c>
      <c r="AA337" s="51" t="str">
        <f>IF($E337&gt;NORMA!$E$24,"NO CUMPLE","CUMPLE")</f>
        <v>CUMPLE</v>
      </c>
      <c r="AB337" s="51" t="str">
        <f>IF($F337&gt;NORMA!$F$25,"NO CUMPLE","CUMPLE")</f>
        <v>CUMPLE</v>
      </c>
      <c r="AC337" s="51" t="str">
        <f>IF($K337&gt;NORMA!$E$26,"NO CUMPLE","CUMPLE")</f>
        <v>NO CUMPLE</v>
      </c>
      <c r="AD337" s="51" t="str">
        <f>IF($J337&gt;NORMA!$E$27,"NO CUMPLE","CUMPLE")</f>
        <v>CUMPLE</v>
      </c>
      <c r="AE337" s="51" t="str">
        <f>IF($G337&gt;NORMA!$F$28,"NO CUMPLE","CUMPLE")</f>
        <v>CUMPLE</v>
      </c>
      <c r="AF337" s="51" t="str">
        <f>IF($H337&gt;NORMA!$E$29,"NO CUMPLE","CUMPLE")</f>
        <v>CUMPLE</v>
      </c>
      <c r="AG337" s="51" t="str">
        <f>IF($O337&gt;NORMA!$E$30,"NO CUMPLE","CUMPLE")</f>
        <v>CUMPLE</v>
      </c>
      <c r="AH337" s="51" t="str">
        <f>IF(AND($N337&gt;=NORMA!$R$18, $N337&lt;=NORMA!$S$18),"CUMPLE","NO CUMPLE")</f>
        <v>CUMPLE</v>
      </c>
      <c r="AI337" s="51" t="str">
        <f>IF($I337&gt;NORMA!$F$32,"NO CUMPLE","CUMPLE")</f>
        <v>CUMPLE</v>
      </c>
    </row>
    <row r="338" spans="1:35" ht="14.25" customHeight="1" x14ac:dyDescent="0.35">
      <c r="A338" s="146" t="s">
        <v>78</v>
      </c>
      <c r="B338" s="147" t="s">
        <v>79</v>
      </c>
      <c r="C338" s="148">
        <v>43838</v>
      </c>
      <c r="D338" s="149">
        <v>0.41666666666666669</v>
      </c>
      <c r="E338" s="147">
        <v>2.2000000000000002</v>
      </c>
      <c r="F338" s="147">
        <v>15.6</v>
      </c>
      <c r="G338" s="147">
        <v>5.5</v>
      </c>
      <c r="H338" s="150">
        <v>10</v>
      </c>
      <c r="I338" s="150">
        <v>0.4</v>
      </c>
      <c r="J338" s="147">
        <v>0.16900000000000001</v>
      </c>
      <c r="K338" s="147">
        <v>8.64</v>
      </c>
      <c r="L338" s="164">
        <v>3.3000000000000002E-2</v>
      </c>
      <c r="M338" s="147">
        <v>7.27</v>
      </c>
      <c r="N338" s="147">
        <v>7.5716000000000001</v>
      </c>
      <c r="O338" s="153">
        <v>4</v>
      </c>
      <c r="P338" s="51" t="str">
        <f>IF($M338&lt;NORMA!$F$7,"NO CUMPLE","CUMPLE")</f>
        <v>CUMPLE</v>
      </c>
      <c r="Q338" s="51" t="str">
        <f>IF($E338&gt;NORMA!$F$8,"NO CUMPLE","CUMPLE")</f>
        <v>CUMPLE</v>
      </c>
      <c r="R338" s="51" t="str">
        <f>IF($F338&gt;NORMA!$F$9,"NO CUMPLE","CUMPLE")</f>
        <v>CUMPLE</v>
      </c>
      <c r="S338" s="51" t="str">
        <f>IF($K338&gt;NORMA!$F$10,"NO CUMPLE","CUMPLE")</f>
        <v>CUMPLE</v>
      </c>
      <c r="T338" s="51" t="str">
        <f>IF($J338&gt;NORMA!$F$11,"NO CUMPLE","CUMPLE")</f>
        <v>CUMPLE</v>
      </c>
      <c r="U338" s="51" t="str">
        <f>IF($G338&gt;NORMA!$F$12,"NO CUMPLE","CUMPLE")</f>
        <v>CUMPLE</v>
      </c>
      <c r="V338" s="51" t="str">
        <f>IF($H338&gt;SALITRE!$H$967,"NO CUMPLE","CUMPLE")</f>
        <v>CUMPLE</v>
      </c>
      <c r="W338" s="51" t="str">
        <f>IF($O338&gt;NORMA!$F$14,"NO CUMPLE","CUMPLE")</f>
        <v>CUMPLE</v>
      </c>
      <c r="X338" s="51" t="str">
        <f>IF(AND($N338&gt;=NORMA!$Q$4, $N338&lt;=NORMA!$R$4),"CUMPLE","NO CUMPLE")</f>
        <v>CUMPLE</v>
      </c>
      <c r="Y338" s="51" t="str">
        <f>IF($I338&gt;NORMA!$F$16,"NO CUMPLE","CUMPLE")</f>
        <v>CUMPLE</v>
      </c>
      <c r="Z338" s="51" t="str">
        <f>IF($M338&lt;NORMA!$E$23,"NO CUMPLE","CUMPLE")</f>
        <v>CUMPLE</v>
      </c>
      <c r="AA338" s="51" t="str">
        <f>IF($E338&gt;NORMA!$E$24,"NO CUMPLE","CUMPLE")</f>
        <v>CUMPLE</v>
      </c>
      <c r="AB338" s="51" t="str">
        <f>IF($F338&gt;NORMA!$F$25,"NO CUMPLE","CUMPLE")</f>
        <v>NO CUMPLE</v>
      </c>
      <c r="AC338" s="51" t="str">
        <f>IF($K338&gt;NORMA!$E$26,"NO CUMPLE","CUMPLE")</f>
        <v>NO CUMPLE</v>
      </c>
      <c r="AD338" s="51" t="str">
        <f>IF($J338&gt;NORMA!$E$27,"NO CUMPLE","CUMPLE")</f>
        <v>CUMPLE</v>
      </c>
      <c r="AE338" s="51" t="str">
        <f>IF($G338&gt;NORMA!$F$28,"NO CUMPLE","CUMPLE")</f>
        <v>CUMPLE</v>
      </c>
      <c r="AF338" s="51" t="str">
        <f>IF($H338&gt;NORMA!$E$29,"NO CUMPLE","CUMPLE")</f>
        <v>CUMPLE</v>
      </c>
      <c r="AG338" s="51" t="str">
        <f>IF($O338&gt;NORMA!$E$30,"NO CUMPLE","CUMPLE")</f>
        <v>CUMPLE</v>
      </c>
      <c r="AH338" s="51" t="str">
        <f>IF(AND($N338&gt;=NORMA!$R$18, $N338&lt;=NORMA!$S$18),"CUMPLE","NO CUMPLE")</f>
        <v>CUMPLE</v>
      </c>
      <c r="AI338" s="51" t="str">
        <f>IF($I338&gt;NORMA!$F$32,"NO CUMPLE","CUMPLE")</f>
        <v>CUMPLE</v>
      </c>
    </row>
    <row r="339" spans="1:35" ht="14.25" customHeight="1" x14ac:dyDescent="0.35">
      <c r="A339" s="146" t="s">
        <v>80</v>
      </c>
      <c r="B339" s="147" t="s">
        <v>79</v>
      </c>
      <c r="C339" s="148">
        <v>43838</v>
      </c>
      <c r="D339" s="149">
        <v>0.58333333333333337</v>
      </c>
      <c r="E339" s="147">
        <v>5.3</v>
      </c>
      <c r="F339" s="147">
        <v>28.4</v>
      </c>
      <c r="G339" s="147">
        <v>16</v>
      </c>
      <c r="H339" s="150">
        <v>10</v>
      </c>
      <c r="I339" s="150">
        <v>0.4</v>
      </c>
      <c r="J339" s="147">
        <v>0.45500000000000002</v>
      </c>
      <c r="K339" s="147">
        <v>12.4</v>
      </c>
      <c r="L339" s="164">
        <v>4.3999999999999997E-2</v>
      </c>
      <c r="M339" s="147">
        <v>8.2739999999999991</v>
      </c>
      <c r="N339" s="147">
        <v>8.1623999999999999</v>
      </c>
      <c r="O339" s="153">
        <v>1553</v>
      </c>
      <c r="P339" s="51" t="str">
        <f>IF($M339&lt;NORMA!$F$7,"NO CUMPLE","CUMPLE")</f>
        <v>CUMPLE</v>
      </c>
      <c r="Q339" s="51" t="str">
        <f>IF($E339&gt;NORMA!$F$8,"NO CUMPLE","CUMPLE")</f>
        <v>CUMPLE</v>
      </c>
      <c r="R339" s="51" t="str">
        <f>IF($F339&gt;NORMA!$F$9,"NO CUMPLE","CUMPLE")</f>
        <v>CUMPLE</v>
      </c>
      <c r="S339" s="51" t="str">
        <f>IF($K339&gt;NORMA!$F$10,"NO CUMPLE","CUMPLE")</f>
        <v>CUMPLE</v>
      </c>
      <c r="T339" s="51" t="str">
        <f>IF($J339&gt;NORMA!$F$11,"NO CUMPLE","CUMPLE")</f>
        <v>CUMPLE</v>
      </c>
      <c r="U339" s="51" t="str">
        <f>IF($G339&gt;NORMA!$F$12,"NO CUMPLE","CUMPLE")</f>
        <v>CUMPLE</v>
      </c>
      <c r="V339" s="51" t="str">
        <f>IF($H339&gt;SALITRE!$H$967,"NO CUMPLE","CUMPLE")</f>
        <v>CUMPLE</v>
      </c>
      <c r="W339" s="51" t="str">
        <f>IF($O339&gt;NORMA!$F$14,"NO CUMPLE","CUMPLE")</f>
        <v>CUMPLE</v>
      </c>
      <c r="X339" s="51" t="str">
        <f>IF(AND($N339&gt;=NORMA!$Q$4, $N339&lt;=NORMA!$R$4),"CUMPLE","NO CUMPLE")</f>
        <v>CUMPLE</v>
      </c>
      <c r="Y339" s="51" t="str">
        <f>IF($I339&gt;NORMA!$F$16,"NO CUMPLE","CUMPLE")</f>
        <v>CUMPLE</v>
      </c>
      <c r="Z339" s="51" t="str">
        <f>IF($M339&lt;NORMA!$E$23,"NO CUMPLE","CUMPLE")</f>
        <v>CUMPLE</v>
      </c>
      <c r="AA339" s="51" t="str">
        <f>IF($E339&gt;NORMA!$E$24,"NO CUMPLE","CUMPLE")</f>
        <v>NO CUMPLE</v>
      </c>
      <c r="AB339" s="51" t="str">
        <f>IF($F339&gt;NORMA!$F$25,"NO CUMPLE","CUMPLE")</f>
        <v>NO CUMPLE</v>
      </c>
      <c r="AC339" s="51" t="str">
        <f>IF($K339&gt;NORMA!$E$26,"NO CUMPLE","CUMPLE")</f>
        <v>NO CUMPLE</v>
      </c>
      <c r="AD339" s="51" t="str">
        <f>IF($J339&gt;NORMA!$E$27,"NO CUMPLE","CUMPLE")</f>
        <v>NO CUMPLE</v>
      </c>
      <c r="AE339" s="51" t="str">
        <f>IF($G339&gt;NORMA!$F$28,"NO CUMPLE","CUMPLE")</f>
        <v>CUMPLE</v>
      </c>
      <c r="AF339" s="51" t="str">
        <f>IF($H339&gt;NORMA!$E$29,"NO CUMPLE","CUMPLE")</f>
        <v>CUMPLE</v>
      </c>
      <c r="AG339" s="51" t="str">
        <f>IF($O339&gt;NORMA!$E$30,"NO CUMPLE","CUMPLE")</f>
        <v>CUMPLE</v>
      </c>
      <c r="AH339" s="51" t="str">
        <f>IF(AND($N339&gt;=NORMA!$R$18, $N339&lt;=NORMA!$S$18),"CUMPLE","NO CUMPLE")</f>
        <v>CUMPLE</v>
      </c>
      <c r="AI339" s="51" t="str">
        <f>IF($I339&gt;NORMA!$F$32,"NO CUMPLE","CUMPLE")</f>
        <v>CUMPLE</v>
      </c>
    </row>
    <row r="340" spans="1:35" ht="14.25" customHeight="1" x14ac:dyDescent="0.35">
      <c r="A340" s="146" t="s">
        <v>78</v>
      </c>
      <c r="B340" s="147" t="s">
        <v>79</v>
      </c>
      <c r="C340" s="148">
        <v>43859</v>
      </c>
      <c r="D340" s="149">
        <v>0.5</v>
      </c>
      <c r="E340" s="150">
        <v>2</v>
      </c>
      <c r="F340" s="147">
        <v>11.8</v>
      </c>
      <c r="G340" s="147">
        <v>11.5</v>
      </c>
      <c r="H340" s="150">
        <v>10</v>
      </c>
      <c r="I340" s="150">
        <v>0.4</v>
      </c>
      <c r="J340" s="147">
        <v>0.08</v>
      </c>
      <c r="K340" s="147">
        <v>14.3</v>
      </c>
      <c r="L340" s="164">
        <v>0.05</v>
      </c>
      <c r="M340" s="147">
        <v>7.9</v>
      </c>
      <c r="N340" s="147">
        <v>6.98</v>
      </c>
      <c r="O340" s="153">
        <v>27</v>
      </c>
      <c r="P340" s="51" t="str">
        <f>IF($M340&lt;NORMA!$F$7,"NO CUMPLE","CUMPLE")</f>
        <v>CUMPLE</v>
      </c>
      <c r="Q340" s="51" t="str">
        <f>IF($E340&gt;NORMA!$F$8,"NO CUMPLE","CUMPLE")</f>
        <v>CUMPLE</v>
      </c>
      <c r="R340" s="51" t="str">
        <f>IF($F340&gt;NORMA!$F$9,"NO CUMPLE","CUMPLE")</f>
        <v>CUMPLE</v>
      </c>
      <c r="S340" s="51" t="str">
        <f>IF($K340&gt;NORMA!$F$10,"NO CUMPLE","CUMPLE")</f>
        <v>CUMPLE</v>
      </c>
      <c r="T340" s="51" t="str">
        <f>IF($J340&gt;NORMA!$F$11,"NO CUMPLE","CUMPLE")</f>
        <v>CUMPLE</v>
      </c>
      <c r="U340" s="51" t="str">
        <f>IF($G340&gt;NORMA!$F$12,"NO CUMPLE","CUMPLE")</f>
        <v>CUMPLE</v>
      </c>
      <c r="V340" s="51" t="str">
        <f>IF($H340&gt;SALITRE!$H$967,"NO CUMPLE","CUMPLE")</f>
        <v>CUMPLE</v>
      </c>
      <c r="W340" s="51" t="str">
        <f>IF($O340&gt;NORMA!$F$14,"NO CUMPLE","CUMPLE")</f>
        <v>CUMPLE</v>
      </c>
      <c r="X340" s="51" t="str">
        <f>IF(AND($N340&gt;=NORMA!$Q$4, $N340&lt;=NORMA!$R$4),"CUMPLE","NO CUMPLE")</f>
        <v>CUMPLE</v>
      </c>
      <c r="Y340" s="51" t="str">
        <f>IF($I340&gt;NORMA!$F$16,"NO CUMPLE","CUMPLE")</f>
        <v>CUMPLE</v>
      </c>
      <c r="Z340" s="51" t="str">
        <f>IF($M340&lt;NORMA!$E$23,"NO CUMPLE","CUMPLE")</f>
        <v>CUMPLE</v>
      </c>
      <c r="AA340" s="51" t="str">
        <f>IF($E340&gt;NORMA!$E$24,"NO CUMPLE","CUMPLE")</f>
        <v>CUMPLE</v>
      </c>
      <c r="AB340" s="51" t="str">
        <f>IF($F340&gt;NORMA!$F$25,"NO CUMPLE","CUMPLE")</f>
        <v>NO CUMPLE</v>
      </c>
      <c r="AC340" s="51" t="str">
        <f>IF($K340&gt;NORMA!$E$26,"NO CUMPLE","CUMPLE")</f>
        <v>NO CUMPLE</v>
      </c>
      <c r="AD340" s="51" t="str">
        <f>IF($J340&gt;NORMA!$E$27,"NO CUMPLE","CUMPLE")</f>
        <v>CUMPLE</v>
      </c>
      <c r="AE340" s="51" t="str">
        <f>IF($G340&gt;NORMA!$F$28,"NO CUMPLE","CUMPLE")</f>
        <v>CUMPLE</v>
      </c>
      <c r="AF340" s="51" t="str">
        <f>IF($H340&gt;NORMA!$E$29,"NO CUMPLE","CUMPLE")</f>
        <v>CUMPLE</v>
      </c>
      <c r="AG340" s="51" t="str">
        <f>IF($O340&gt;NORMA!$E$30,"NO CUMPLE","CUMPLE")</f>
        <v>CUMPLE</v>
      </c>
      <c r="AH340" s="51" t="str">
        <f>IF(AND($N340&gt;=NORMA!$R$18, $N340&lt;=NORMA!$S$18),"CUMPLE","NO CUMPLE")</f>
        <v>CUMPLE</v>
      </c>
      <c r="AI340" s="51" t="str">
        <f>IF($I340&gt;NORMA!$F$32,"NO CUMPLE","CUMPLE")</f>
        <v>CUMPLE</v>
      </c>
    </row>
    <row r="341" spans="1:35" ht="14.25" customHeight="1" x14ac:dyDescent="0.35">
      <c r="A341" s="146" t="s">
        <v>80</v>
      </c>
      <c r="B341" s="147" t="s">
        <v>79</v>
      </c>
      <c r="C341" s="148">
        <v>43859</v>
      </c>
      <c r="D341" s="149">
        <v>0.66666666666666663</v>
      </c>
      <c r="E341" s="150">
        <v>2</v>
      </c>
      <c r="F341" s="147">
        <v>14.1</v>
      </c>
      <c r="G341" s="147">
        <v>48</v>
      </c>
      <c r="H341" s="150">
        <v>10</v>
      </c>
      <c r="I341" s="150">
        <v>0.4</v>
      </c>
      <c r="J341" s="147">
        <v>9.5000000000000001E-2</v>
      </c>
      <c r="K341" s="147">
        <v>12.8</v>
      </c>
      <c r="L341" s="164">
        <v>6.9000000000000006E-2</v>
      </c>
      <c r="M341" s="147">
        <v>8.39</v>
      </c>
      <c r="N341" s="147">
        <v>7.24</v>
      </c>
      <c r="O341" s="153">
        <v>2</v>
      </c>
      <c r="P341" s="51" t="str">
        <f>IF($M341&lt;NORMA!$F$7,"NO CUMPLE","CUMPLE")</f>
        <v>CUMPLE</v>
      </c>
      <c r="Q341" s="51" t="str">
        <f>IF($E341&gt;NORMA!$F$8,"NO CUMPLE","CUMPLE")</f>
        <v>CUMPLE</v>
      </c>
      <c r="R341" s="51" t="str">
        <f>IF($F341&gt;NORMA!$F$9,"NO CUMPLE","CUMPLE")</f>
        <v>CUMPLE</v>
      </c>
      <c r="S341" s="51" t="str">
        <f>IF($K341&gt;NORMA!$F$10,"NO CUMPLE","CUMPLE")</f>
        <v>CUMPLE</v>
      </c>
      <c r="T341" s="51" t="str">
        <f>IF($J341&gt;NORMA!$F$11,"NO CUMPLE","CUMPLE")</f>
        <v>CUMPLE</v>
      </c>
      <c r="U341" s="51" t="str">
        <f>IF($G341&gt;NORMA!$F$12,"NO CUMPLE","CUMPLE")</f>
        <v>CUMPLE</v>
      </c>
      <c r="V341" s="51" t="str">
        <f>IF($H341&gt;SALITRE!$H$967,"NO CUMPLE","CUMPLE")</f>
        <v>CUMPLE</v>
      </c>
      <c r="W341" s="51" t="str">
        <f>IF($O341&gt;NORMA!$F$14,"NO CUMPLE","CUMPLE")</f>
        <v>CUMPLE</v>
      </c>
      <c r="X341" s="51" t="str">
        <f>IF(AND($N341&gt;=NORMA!$Q$4, $N341&lt;=NORMA!$R$4),"CUMPLE","NO CUMPLE")</f>
        <v>CUMPLE</v>
      </c>
      <c r="Y341" s="51" t="str">
        <f>IF($I341&gt;NORMA!$F$16,"NO CUMPLE","CUMPLE")</f>
        <v>CUMPLE</v>
      </c>
      <c r="Z341" s="51" t="str">
        <f>IF($M341&lt;NORMA!$E$23,"NO CUMPLE","CUMPLE")</f>
        <v>CUMPLE</v>
      </c>
      <c r="AA341" s="51" t="str">
        <f>IF($E341&gt;NORMA!$E$24,"NO CUMPLE","CUMPLE")</f>
        <v>CUMPLE</v>
      </c>
      <c r="AB341" s="51" t="str">
        <f>IF($F341&gt;NORMA!$F$25,"NO CUMPLE","CUMPLE")</f>
        <v>NO CUMPLE</v>
      </c>
      <c r="AC341" s="51" t="str">
        <f>IF($K341&gt;NORMA!$E$26,"NO CUMPLE","CUMPLE")</f>
        <v>NO CUMPLE</v>
      </c>
      <c r="AD341" s="51" t="str">
        <f>IF($J341&gt;NORMA!$E$27,"NO CUMPLE","CUMPLE")</f>
        <v>CUMPLE</v>
      </c>
      <c r="AE341" s="51" t="str">
        <f>IF($G341&gt;NORMA!$F$28,"NO CUMPLE","CUMPLE")</f>
        <v>NO CUMPLE</v>
      </c>
      <c r="AF341" s="51" t="str">
        <f>IF($H341&gt;NORMA!$E$29,"NO CUMPLE","CUMPLE")</f>
        <v>CUMPLE</v>
      </c>
      <c r="AG341" s="51" t="str">
        <f>IF($O341&gt;NORMA!$E$30,"NO CUMPLE","CUMPLE")</f>
        <v>CUMPLE</v>
      </c>
      <c r="AH341" s="51" t="str">
        <f>IF(AND($N341&gt;=NORMA!$R$18, $N341&lt;=NORMA!$S$18),"CUMPLE","NO CUMPLE")</f>
        <v>CUMPLE</v>
      </c>
      <c r="AI341" s="51" t="str">
        <f>IF($I341&gt;NORMA!$F$32,"NO CUMPLE","CUMPLE")</f>
        <v>CUMPLE</v>
      </c>
    </row>
    <row r="342" spans="1:35" ht="14.25" customHeight="1" x14ac:dyDescent="0.35">
      <c r="A342" s="146" t="s">
        <v>78</v>
      </c>
      <c r="B342" s="147" t="s">
        <v>79</v>
      </c>
      <c r="C342" s="148">
        <v>43871</v>
      </c>
      <c r="D342" s="149">
        <v>0.25</v>
      </c>
      <c r="E342" s="150">
        <v>2</v>
      </c>
      <c r="F342" s="147">
        <v>11.9</v>
      </c>
      <c r="G342" s="147">
        <v>7.5</v>
      </c>
      <c r="H342" s="150">
        <v>10</v>
      </c>
      <c r="I342" s="150">
        <v>0.4</v>
      </c>
      <c r="J342" s="147">
        <v>0.10100000000000001</v>
      </c>
      <c r="K342" s="147">
        <v>7.62</v>
      </c>
      <c r="L342" s="164">
        <v>7.2999999999999995E-2</v>
      </c>
      <c r="M342" s="147">
        <v>6.62</v>
      </c>
      <c r="N342" s="147">
        <v>7.17</v>
      </c>
      <c r="O342" s="160">
        <v>1</v>
      </c>
      <c r="P342" s="51" t="str">
        <f>IF($M342&lt;NORMA!$F$7,"NO CUMPLE","CUMPLE")</f>
        <v>CUMPLE</v>
      </c>
      <c r="Q342" s="51" t="str">
        <f>IF($E342&gt;NORMA!$F$8,"NO CUMPLE","CUMPLE")</f>
        <v>CUMPLE</v>
      </c>
      <c r="R342" s="51" t="str">
        <f>IF($F342&gt;NORMA!$F$9,"NO CUMPLE","CUMPLE")</f>
        <v>CUMPLE</v>
      </c>
      <c r="S342" s="51" t="str">
        <f>IF($K342&gt;NORMA!$F$10,"NO CUMPLE","CUMPLE")</f>
        <v>CUMPLE</v>
      </c>
      <c r="T342" s="51" t="str">
        <f>IF($J342&gt;NORMA!$F$11,"NO CUMPLE","CUMPLE")</f>
        <v>CUMPLE</v>
      </c>
      <c r="U342" s="51" t="str">
        <f>IF($G342&gt;NORMA!$F$12,"NO CUMPLE","CUMPLE")</f>
        <v>CUMPLE</v>
      </c>
      <c r="V342" s="51" t="str">
        <f>IF($H342&gt;SALITRE!$H$967,"NO CUMPLE","CUMPLE")</f>
        <v>CUMPLE</v>
      </c>
      <c r="W342" s="51" t="str">
        <f>IF($O342&gt;NORMA!$F$14,"NO CUMPLE","CUMPLE")</f>
        <v>CUMPLE</v>
      </c>
      <c r="X342" s="51" t="str">
        <f>IF(AND($N342&gt;=NORMA!$Q$4, $N342&lt;=NORMA!$R$4),"CUMPLE","NO CUMPLE")</f>
        <v>CUMPLE</v>
      </c>
      <c r="Y342" s="51" t="str">
        <f>IF($I342&gt;NORMA!$F$16,"NO CUMPLE","CUMPLE")</f>
        <v>CUMPLE</v>
      </c>
      <c r="Z342" s="51" t="str">
        <f>IF($M342&lt;NORMA!$E$23,"NO CUMPLE","CUMPLE")</f>
        <v>NO CUMPLE</v>
      </c>
      <c r="AA342" s="51" t="str">
        <f>IF($E342&gt;NORMA!$E$24,"NO CUMPLE","CUMPLE")</f>
        <v>CUMPLE</v>
      </c>
      <c r="AB342" s="51" t="str">
        <f>IF($F342&gt;NORMA!$F$25,"NO CUMPLE","CUMPLE")</f>
        <v>NO CUMPLE</v>
      </c>
      <c r="AC342" s="51" t="str">
        <f>IF($K342&gt;NORMA!$E$26,"NO CUMPLE","CUMPLE")</f>
        <v>NO CUMPLE</v>
      </c>
      <c r="AD342" s="51" t="str">
        <f>IF($J342&gt;NORMA!$E$27,"NO CUMPLE","CUMPLE")</f>
        <v>CUMPLE</v>
      </c>
      <c r="AE342" s="51" t="str">
        <f>IF($G342&gt;NORMA!$F$28,"NO CUMPLE","CUMPLE")</f>
        <v>CUMPLE</v>
      </c>
      <c r="AF342" s="51" t="str">
        <f>IF($H342&gt;NORMA!$E$29,"NO CUMPLE","CUMPLE")</f>
        <v>CUMPLE</v>
      </c>
      <c r="AG342" s="51" t="str">
        <f>IF($O342&gt;NORMA!$E$30,"NO CUMPLE","CUMPLE")</f>
        <v>CUMPLE</v>
      </c>
      <c r="AH342" s="51" t="str">
        <f>IF(AND($N342&gt;=NORMA!$R$18, $N342&lt;=NORMA!$S$18),"CUMPLE","NO CUMPLE")</f>
        <v>CUMPLE</v>
      </c>
      <c r="AI342" s="51" t="str">
        <f>IF($I342&gt;NORMA!$F$32,"NO CUMPLE","CUMPLE")</f>
        <v>CUMPLE</v>
      </c>
    </row>
    <row r="343" spans="1:35" ht="14.25" customHeight="1" x14ac:dyDescent="0.35">
      <c r="A343" s="146" t="s">
        <v>80</v>
      </c>
      <c r="B343" s="147" t="s">
        <v>79</v>
      </c>
      <c r="C343" s="148">
        <v>43871</v>
      </c>
      <c r="D343" s="149">
        <v>0.41666666666666669</v>
      </c>
      <c r="E343" s="147">
        <v>2.7</v>
      </c>
      <c r="F343" s="147">
        <v>12.6</v>
      </c>
      <c r="G343" s="147">
        <v>10.5</v>
      </c>
      <c r="H343" s="150">
        <v>10</v>
      </c>
      <c r="I343" s="150">
        <v>0.4</v>
      </c>
      <c r="J343" s="147">
        <v>0.14399999999999999</v>
      </c>
      <c r="K343" s="147">
        <v>6.58</v>
      </c>
      <c r="L343" s="164">
        <v>5.8000000000000003E-2</v>
      </c>
      <c r="M343" s="147">
        <v>7.88</v>
      </c>
      <c r="N343" s="147">
        <v>7.67</v>
      </c>
      <c r="O343" s="153">
        <v>2</v>
      </c>
      <c r="P343" s="51" t="str">
        <f>IF($M343&lt;NORMA!$F$7,"NO CUMPLE","CUMPLE")</f>
        <v>CUMPLE</v>
      </c>
      <c r="Q343" s="51" t="str">
        <f>IF($E343&gt;NORMA!$F$8,"NO CUMPLE","CUMPLE")</f>
        <v>CUMPLE</v>
      </c>
      <c r="R343" s="51" t="str">
        <f>IF($F343&gt;NORMA!$F$9,"NO CUMPLE","CUMPLE")</f>
        <v>CUMPLE</v>
      </c>
      <c r="S343" s="51" t="str">
        <f>IF($K343&gt;NORMA!$F$10,"NO CUMPLE","CUMPLE")</f>
        <v>CUMPLE</v>
      </c>
      <c r="T343" s="51" t="str">
        <f>IF($J343&gt;NORMA!$F$11,"NO CUMPLE","CUMPLE")</f>
        <v>CUMPLE</v>
      </c>
      <c r="U343" s="51" t="str">
        <f>IF($G343&gt;NORMA!$F$12,"NO CUMPLE","CUMPLE")</f>
        <v>CUMPLE</v>
      </c>
      <c r="V343" s="51" t="str">
        <f>IF($H343&gt;SALITRE!$H$967,"NO CUMPLE","CUMPLE")</f>
        <v>CUMPLE</v>
      </c>
      <c r="W343" s="51" t="str">
        <f>IF($O343&gt;NORMA!$F$14,"NO CUMPLE","CUMPLE")</f>
        <v>CUMPLE</v>
      </c>
      <c r="X343" s="51" t="str">
        <f>IF(AND($N343&gt;=NORMA!$Q$4, $N343&lt;=NORMA!$R$4),"CUMPLE","NO CUMPLE")</f>
        <v>CUMPLE</v>
      </c>
      <c r="Y343" s="51" t="str">
        <f>IF($I343&gt;NORMA!$F$16,"NO CUMPLE","CUMPLE")</f>
        <v>CUMPLE</v>
      </c>
      <c r="Z343" s="51" t="str">
        <f>IF($M343&lt;NORMA!$E$23,"NO CUMPLE","CUMPLE")</f>
        <v>CUMPLE</v>
      </c>
      <c r="AA343" s="51" t="str">
        <f>IF($E343&gt;NORMA!$E$24,"NO CUMPLE","CUMPLE")</f>
        <v>CUMPLE</v>
      </c>
      <c r="AB343" s="51" t="str">
        <f>IF($F343&gt;NORMA!$F$25,"NO CUMPLE","CUMPLE")</f>
        <v>NO CUMPLE</v>
      </c>
      <c r="AC343" s="51" t="str">
        <f>IF($K343&gt;NORMA!$E$26,"NO CUMPLE","CUMPLE")</f>
        <v>NO CUMPLE</v>
      </c>
      <c r="AD343" s="51" t="str">
        <f>IF($J343&gt;NORMA!$E$27,"NO CUMPLE","CUMPLE")</f>
        <v>CUMPLE</v>
      </c>
      <c r="AE343" s="51" t="str">
        <f>IF($G343&gt;NORMA!$F$28,"NO CUMPLE","CUMPLE")</f>
        <v>CUMPLE</v>
      </c>
      <c r="AF343" s="51" t="str">
        <f>IF($H343&gt;NORMA!$E$29,"NO CUMPLE","CUMPLE")</f>
        <v>CUMPLE</v>
      </c>
      <c r="AG343" s="51" t="str">
        <f>IF($O343&gt;NORMA!$E$30,"NO CUMPLE","CUMPLE")</f>
        <v>CUMPLE</v>
      </c>
      <c r="AH343" s="51" t="str">
        <f>IF(AND($N343&gt;=NORMA!$R$18, $N343&lt;=NORMA!$S$18),"CUMPLE","NO CUMPLE")</f>
        <v>CUMPLE</v>
      </c>
      <c r="AI343" s="51" t="str">
        <f>IF($I343&gt;NORMA!$F$32,"NO CUMPLE","CUMPLE")</f>
        <v>CUMPLE</v>
      </c>
    </row>
    <row r="344" spans="1:35" ht="14.25" customHeight="1" x14ac:dyDescent="0.35">
      <c r="A344" s="146" t="s">
        <v>80</v>
      </c>
      <c r="B344" s="147" t="s">
        <v>79</v>
      </c>
      <c r="C344" s="148">
        <v>44001</v>
      </c>
      <c r="D344" s="149">
        <v>0.25</v>
      </c>
      <c r="E344" s="150">
        <v>2</v>
      </c>
      <c r="F344" s="150">
        <v>10</v>
      </c>
      <c r="G344" s="150">
        <v>4</v>
      </c>
      <c r="H344" s="147">
        <v>23.2</v>
      </c>
      <c r="I344" s="150">
        <v>0.4</v>
      </c>
      <c r="J344" s="147">
        <v>0.16300000000000001</v>
      </c>
      <c r="K344" s="147">
        <v>2.0699999999999998</v>
      </c>
      <c r="L344" s="164">
        <v>5.8000000000000003E-2</v>
      </c>
      <c r="M344" s="147">
        <v>7.44</v>
      </c>
      <c r="N344" s="147">
        <v>7.31</v>
      </c>
      <c r="O344" s="153">
        <v>70</v>
      </c>
      <c r="P344" s="51" t="str">
        <f>IF($M344&lt;NORMA!$F$7,"NO CUMPLE","CUMPLE")</f>
        <v>CUMPLE</v>
      </c>
      <c r="Q344" s="51" t="str">
        <f>IF($E344&gt;NORMA!$F$8,"NO CUMPLE","CUMPLE")</f>
        <v>CUMPLE</v>
      </c>
      <c r="R344" s="51" t="str">
        <f>IF($F344&gt;NORMA!$F$9,"NO CUMPLE","CUMPLE")</f>
        <v>CUMPLE</v>
      </c>
      <c r="S344" s="51" t="str">
        <f>IF($K344&gt;NORMA!$F$10,"NO CUMPLE","CUMPLE")</f>
        <v>CUMPLE</v>
      </c>
      <c r="T344" s="51" t="str">
        <f>IF($J344&gt;NORMA!$F$11,"NO CUMPLE","CUMPLE")</f>
        <v>CUMPLE</v>
      </c>
      <c r="U344" s="51" t="str">
        <f>IF($G344&gt;NORMA!$F$12,"NO CUMPLE","CUMPLE")</f>
        <v>CUMPLE</v>
      </c>
      <c r="V344" s="51" t="str">
        <f>IF($H344&gt;SALITRE!$H$967,"NO CUMPLE","CUMPLE")</f>
        <v>NO CUMPLE</v>
      </c>
      <c r="W344" s="51" t="str">
        <f>IF($O344&gt;NORMA!$F$14,"NO CUMPLE","CUMPLE")</f>
        <v>CUMPLE</v>
      </c>
      <c r="X344" s="51" t="str">
        <f>IF(AND($N344&gt;=NORMA!$Q$4, $N344&lt;=NORMA!$R$4),"CUMPLE","NO CUMPLE")</f>
        <v>CUMPLE</v>
      </c>
      <c r="Y344" s="51" t="str">
        <f>IF($I344&gt;NORMA!$F$16,"NO CUMPLE","CUMPLE")</f>
        <v>CUMPLE</v>
      </c>
      <c r="Z344" s="51" t="str">
        <f>IF($M344&lt;NORMA!$E$23,"NO CUMPLE","CUMPLE")</f>
        <v>CUMPLE</v>
      </c>
      <c r="AA344" s="51" t="str">
        <f>IF($E344&gt;NORMA!$E$24,"NO CUMPLE","CUMPLE")</f>
        <v>CUMPLE</v>
      </c>
      <c r="AB344" s="51" t="str">
        <f>IF($F344&gt;NORMA!$F$25,"NO CUMPLE","CUMPLE")</f>
        <v>CUMPLE</v>
      </c>
      <c r="AC344" s="51" t="str">
        <f>IF($K344&gt;NORMA!$E$26,"NO CUMPLE","CUMPLE")</f>
        <v>NO CUMPLE</v>
      </c>
      <c r="AD344" s="51" t="str">
        <f>IF($J344&gt;NORMA!$E$27,"NO CUMPLE","CUMPLE")</f>
        <v>CUMPLE</v>
      </c>
      <c r="AE344" s="51" t="str">
        <f>IF($G344&gt;NORMA!$F$28,"NO CUMPLE","CUMPLE")</f>
        <v>CUMPLE</v>
      </c>
      <c r="AF344" s="51" t="str">
        <f>IF($H344&gt;NORMA!$E$29,"NO CUMPLE","CUMPLE")</f>
        <v>NO CUMPLE</v>
      </c>
      <c r="AG344" s="51" t="str">
        <f>IF($O344&gt;NORMA!$E$30,"NO CUMPLE","CUMPLE")</f>
        <v>CUMPLE</v>
      </c>
      <c r="AH344" s="51" t="str">
        <f>IF(AND($N344&gt;=NORMA!$R$18, $N344&lt;=NORMA!$S$18),"CUMPLE","NO CUMPLE")</f>
        <v>CUMPLE</v>
      </c>
      <c r="AI344" s="51" t="str">
        <f>IF($I344&gt;NORMA!$F$32,"NO CUMPLE","CUMPLE")</f>
        <v>CUMPLE</v>
      </c>
    </row>
    <row r="345" spans="1:35" ht="14.25" customHeight="1" x14ac:dyDescent="0.35">
      <c r="A345" s="146" t="s">
        <v>78</v>
      </c>
      <c r="B345" s="147" t="s">
        <v>79</v>
      </c>
      <c r="C345" s="148">
        <v>44007</v>
      </c>
      <c r="D345" s="149">
        <v>0.33333333333333331</v>
      </c>
      <c r="E345" s="150">
        <v>2</v>
      </c>
      <c r="F345" s="147">
        <v>15.3</v>
      </c>
      <c r="G345" s="147">
        <v>6</v>
      </c>
      <c r="H345" s="150">
        <v>10</v>
      </c>
      <c r="I345" s="150">
        <v>0.04</v>
      </c>
      <c r="J345" s="147">
        <v>0.191</v>
      </c>
      <c r="K345" s="147">
        <v>1.97</v>
      </c>
      <c r="L345" s="164">
        <v>0.16</v>
      </c>
      <c r="M345" s="147">
        <v>7.62</v>
      </c>
      <c r="N345" s="147">
        <v>7</v>
      </c>
      <c r="O345" s="153">
        <v>262</v>
      </c>
      <c r="P345" s="51" t="str">
        <f>IF($M345&lt;NORMA!$F$7,"NO CUMPLE","CUMPLE")</f>
        <v>CUMPLE</v>
      </c>
      <c r="Q345" s="51" t="str">
        <f>IF($E345&gt;NORMA!$F$8,"NO CUMPLE","CUMPLE")</f>
        <v>CUMPLE</v>
      </c>
      <c r="R345" s="51" t="str">
        <f>IF($F345&gt;NORMA!$F$9,"NO CUMPLE","CUMPLE")</f>
        <v>CUMPLE</v>
      </c>
      <c r="S345" s="51" t="str">
        <f>IF($K345&gt;NORMA!$F$10,"NO CUMPLE","CUMPLE")</f>
        <v>CUMPLE</v>
      </c>
      <c r="T345" s="51" t="str">
        <f>IF($J345&gt;NORMA!$F$11,"NO CUMPLE","CUMPLE")</f>
        <v>CUMPLE</v>
      </c>
      <c r="U345" s="51" t="str">
        <f>IF($G345&gt;NORMA!$F$12,"NO CUMPLE","CUMPLE")</f>
        <v>CUMPLE</v>
      </c>
      <c r="V345" s="51" t="str">
        <f>IF($H345&gt;SALITRE!$H$967,"NO CUMPLE","CUMPLE")</f>
        <v>CUMPLE</v>
      </c>
      <c r="W345" s="51" t="str">
        <f>IF($O345&gt;NORMA!$F$14,"NO CUMPLE","CUMPLE")</f>
        <v>CUMPLE</v>
      </c>
      <c r="X345" s="51" t="str">
        <f>IF(AND($N345&gt;=NORMA!$Q$4, $N345&lt;=NORMA!$R$4),"CUMPLE","NO CUMPLE")</f>
        <v>CUMPLE</v>
      </c>
      <c r="Y345" s="51" t="str">
        <f>IF($I345&gt;NORMA!$F$16,"NO CUMPLE","CUMPLE")</f>
        <v>CUMPLE</v>
      </c>
      <c r="Z345" s="51" t="str">
        <f>IF($M345&lt;NORMA!$E$23,"NO CUMPLE","CUMPLE")</f>
        <v>CUMPLE</v>
      </c>
      <c r="AA345" s="51" t="str">
        <f>IF($E345&gt;NORMA!$E$24,"NO CUMPLE","CUMPLE")</f>
        <v>CUMPLE</v>
      </c>
      <c r="AB345" s="51" t="str">
        <f>IF($F345&gt;NORMA!$F$25,"NO CUMPLE","CUMPLE")</f>
        <v>NO CUMPLE</v>
      </c>
      <c r="AC345" s="51" t="str">
        <f>IF($K345&gt;NORMA!$E$26,"NO CUMPLE","CUMPLE")</f>
        <v>NO CUMPLE</v>
      </c>
      <c r="AD345" s="51" t="str">
        <f>IF($J345&gt;NORMA!$E$27,"NO CUMPLE","CUMPLE")</f>
        <v>CUMPLE</v>
      </c>
      <c r="AE345" s="51" t="str">
        <f>IF($G345&gt;NORMA!$F$28,"NO CUMPLE","CUMPLE")</f>
        <v>CUMPLE</v>
      </c>
      <c r="AF345" s="51" t="str">
        <f>IF($H345&gt;NORMA!$E$29,"NO CUMPLE","CUMPLE")</f>
        <v>CUMPLE</v>
      </c>
      <c r="AG345" s="51" t="str">
        <f>IF($O345&gt;NORMA!$E$30,"NO CUMPLE","CUMPLE")</f>
        <v>CUMPLE</v>
      </c>
      <c r="AH345" s="51" t="str">
        <f>IF(AND($N345&gt;=NORMA!$R$18, $N345&lt;=NORMA!$S$18),"CUMPLE","NO CUMPLE")</f>
        <v>CUMPLE</v>
      </c>
      <c r="AI345" s="51" t="str">
        <f>IF($I345&gt;NORMA!$F$32,"NO CUMPLE","CUMPLE")</f>
        <v>CUMPLE</v>
      </c>
    </row>
    <row r="346" spans="1:35" ht="14.25" customHeight="1" x14ac:dyDescent="0.35">
      <c r="A346" s="146" t="s">
        <v>80</v>
      </c>
      <c r="B346" s="147" t="s">
        <v>79</v>
      </c>
      <c r="C346" s="148">
        <v>44013</v>
      </c>
      <c r="D346" s="149">
        <v>0.33333333333333331</v>
      </c>
      <c r="E346" s="147">
        <v>2.7</v>
      </c>
      <c r="F346" s="147">
        <v>10</v>
      </c>
      <c r="G346" s="147">
        <v>7.3</v>
      </c>
      <c r="H346" s="150">
        <v>10</v>
      </c>
      <c r="I346" s="150">
        <v>0.4</v>
      </c>
      <c r="J346" s="147">
        <v>0.21299999999999999</v>
      </c>
      <c r="K346" s="147">
        <v>2.2599999999999998</v>
      </c>
      <c r="L346" s="164">
        <v>3.5999999999999997E-2</v>
      </c>
      <c r="M346" s="147">
        <v>7.16</v>
      </c>
      <c r="N346" s="147">
        <v>8.07</v>
      </c>
      <c r="O346" s="153">
        <v>795</v>
      </c>
      <c r="P346" s="51" t="str">
        <f>IF($M346&lt;NORMA!$F$7,"NO CUMPLE","CUMPLE")</f>
        <v>CUMPLE</v>
      </c>
      <c r="Q346" s="51" t="str">
        <f>IF($E346&gt;NORMA!$F$8,"NO CUMPLE","CUMPLE")</f>
        <v>CUMPLE</v>
      </c>
      <c r="R346" s="51" t="str">
        <f>IF($F346&gt;NORMA!$F$9,"NO CUMPLE","CUMPLE")</f>
        <v>CUMPLE</v>
      </c>
      <c r="S346" s="51" t="str">
        <f>IF($K346&gt;NORMA!$F$10,"NO CUMPLE","CUMPLE")</f>
        <v>CUMPLE</v>
      </c>
      <c r="T346" s="51" t="str">
        <f>IF($J346&gt;NORMA!$F$11,"NO CUMPLE","CUMPLE")</f>
        <v>CUMPLE</v>
      </c>
      <c r="U346" s="51" t="str">
        <f>IF($G346&gt;NORMA!$F$12,"NO CUMPLE","CUMPLE")</f>
        <v>CUMPLE</v>
      </c>
      <c r="V346" s="51" t="str">
        <f>IF($H346&gt;SALITRE!$H$967,"NO CUMPLE","CUMPLE")</f>
        <v>CUMPLE</v>
      </c>
      <c r="W346" s="51" t="str">
        <f>IF($O346&gt;NORMA!$F$14,"NO CUMPLE","CUMPLE")</f>
        <v>CUMPLE</v>
      </c>
      <c r="X346" s="51" t="str">
        <f>IF(AND($N346&gt;=NORMA!$Q$4, $N346&lt;=NORMA!$R$4),"CUMPLE","NO CUMPLE")</f>
        <v>CUMPLE</v>
      </c>
      <c r="Y346" s="51" t="str">
        <f>IF($I346&gt;NORMA!$F$16,"NO CUMPLE","CUMPLE")</f>
        <v>CUMPLE</v>
      </c>
      <c r="Z346" s="51" t="str">
        <f>IF($M346&lt;NORMA!$E$23,"NO CUMPLE","CUMPLE")</f>
        <v>CUMPLE</v>
      </c>
      <c r="AA346" s="51" t="str">
        <f>IF($E346&gt;NORMA!$E$24,"NO CUMPLE","CUMPLE")</f>
        <v>CUMPLE</v>
      </c>
      <c r="AB346" s="51" t="str">
        <f>IF($F346&gt;NORMA!$F$25,"NO CUMPLE","CUMPLE")</f>
        <v>CUMPLE</v>
      </c>
      <c r="AC346" s="51" t="str">
        <f>IF($K346&gt;NORMA!$E$26,"NO CUMPLE","CUMPLE")</f>
        <v>NO CUMPLE</v>
      </c>
      <c r="AD346" s="51" t="str">
        <f>IF($J346&gt;NORMA!$E$27,"NO CUMPLE","CUMPLE")</f>
        <v>CUMPLE</v>
      </c>
      <c r="AE346" s="51" t="str">
        <f>IF($G346&gt;NORMA!$F$28,"NO CUMPLE","CUMPLE")</f>
        <v>CUMPLE</v>
      </c>
      <c r="AF346" s="51" t="str">
        <f>IF($H346&gt;NORMA!$E$29,"NO CUMPLE","CUMPLE")</f>
        <v>CUMPLE</v>
      </c>
      <c r="AG346" s="51" t="str">
        <f>IF($O346&gt;NORMA!$E$30,"NO CUMPLE","CUMPLE")</f>
        <v>CUMPLE</v>
      </c>
      <c r="AH346" s="51" t="str">
        <f>IF(AND($N346&gt;=NORMA!$R$18, $N346&lt;=NORMA!$S$18),"CUMPLE","NO CUMPLE")</f>
        <v>CUMPLE</v>
      </c>
      <c r="AI346" s="51" t="str">
        <f>IF($I346&gt;NORMA!$F$32,"NO CUMPLE","CUMPLE")</f>
        <v>CUMPLE</v>
      </c>
    </row>
    <row r="347" spans="1:35" ht="14.25" customHeight="1" x14ac:dyDescent="0.35">
      <c r="A347" s="146" t="s">
        <v>78</v>
      </c>
      <c r="B347" s="147" t="s">
        <v>79</v>
      </c>
      <c r="C347" s="148">
        <v>44013</v>
      </c>
      <c r="D347" s="149">
        <v>0.66666666666666663</v>
      </c>
      <c r="E347" s="150">
        <v>2</v>
      </c>
      <c r="F347" s="147">
        <v>13.4</v>
      </c>
      <c r="G347" s="147">
        <v>11.3</v>
      </c>
      <c r="H347" s="150">
        <v>10</v>
      </c>
      <c r="I347" s="150">
        <v>0.4</v>
      </c>
      <c r="J347" s="147">
        <v>0.248</v>
      </c>
      <c r="K347" s="147">
        <v>1.47</v>
      </c>
      <c r="L347" s="164">
        <v>0.124</v>
      </c>
      <c r="M347" s="147">
        <v>6.43</v>
      </c>
      <c r="N347" s="147">
        <v>7.95</v>
      </c>
      <c r="O347" s="153">
        <v>1553</v>
      </c>
      <c r="P347" s="51" t="str">
        <f>IF($M347&lt;NORMA!$F$7,"NO CUMPLE","CUMPLE")</f>
        <v>CUMPLE</v>
      </c>
      <c r="Q347" s="51" t="str">
        <f>IF($E347&gt;NORMA!$F$8,"NO CUMPLE","CUMPLE")</f>
        <v>CUMPLE</v>
      </c>
      <c r="R347" s="51" t="str">
        <f>IF($F347&gt;NORMA!$F$9,"NO CUMPLE","CUMPLE")</f>
        <v>CUMPLE</v>
      </c>
      <c r="S347" s="51" t="str">
        <f>IF($K347&gt;NORMA!$F$10,"NO CUMPLE","CUMPLE")</f>
        <v>CUMPLE</v>
      </c>
      <c r="T347" s="51" t="str">
        <f>IF($J347&gt;NORMA!$F$11,"NO CUMPLE","CUMPLE")</f>
        <v>CUMPLE</v>
      </c>
      <c r="U347" s="51" t="str">
        <f>IF($G347&gt;NORMA!$F$12,"NO CUMPLE","CUMPLE")</f>
        <v>CUMPLE</v>
      </c>
      <c r="V347" s="51" t="str">
        <f>IF($H347&gt;SALITRE!$H$967,"NO CUMPLE","CUMPLE")</f>
        <v>CUMPLE</v>
      </c>
      <c r="W347" s="51" t="str">
        <f>IF($O347&gt;NORMA!$F$14,"NO CUMPLE","CUMPLE")</f>
        <v>CUMPLE</v>
      </c>
      <c r="X347" s="51" t="str">
        <f>IF(AND($N347&gt;=NORMA!$Q$4, $N347&lt;=NORMA!$R$4),"CUMPLE","NO CUMPLE")</f>
        <v>CUMPLE</v>
      </c>
      <c r="Y347" s="51" t="str">
        <f>IF($I347&gt;NORMA!$F$16,"NO CUMPLE","CUMPLE")</f>
        <v>CUMPLE</v>
      </c>
      <c r="Z347" s="51" t="str">
        <f>IF($M347&lt;NORMA!$E$23,"NO CUMPLE","CUMPLE")</f>
        <v>NO CUMPLE</v>
      </c>
      <c r="AA347" s="51" t="str">
        <f>IF($E347&gt;NORMA!$E$24,"NO CUMPLE","CUMPLE")</f>
        <v>CUMPLE</v>
      </c>
      <c r="AB347" s="51" t="str">
        <f>IF($F347&gt;NORMA!$F$25,"NO CUMPLE","CUMPLE")</f>
        <v>NO CUMPLE</v>
      </c>
      <c r="AC347" s="51" t="str">
        <f>IF($K347&gt;NORMA!$E$26,"NO CUMPLE","CUMPLE")</f>
        <v>CUMPLE</v>
      </c>
      <c r="AD347" s="51" t="str">
        <f>IF($J347&gt;NORMA!$E$27,"NO CUMPLE","CUMPLE")</f>
        <v>CUMPLE</v>
      </c>
      <c r="AE347" s="51" t="str">
        <f>IF($G347&gt;NORMA!$F$28,"NO CUMPLE","CUMPLE")</f>
        <v>CUMPLE</v>
      </c>
      <c r="AF347" s="51" t="str">
        <f>IF($H347&gt;NORMA!$E$29,"NO CUMPLE","CUMPLE")</f>
        <v>CUMPLE</v>
      </c>
      <c r="AG347" s="51" t="str">
        <f>IF($O347&gt;NORMA!$E$30,"NO CUMPLE","CUMPLE")</f>
        <v>CUMPLE</v>
      </c>
      <c r="AH347" s="51" t="str">
        <f>IF(AND($N347&gt;=NORMA!$R$18, $N347&lt;=NORMA!$S$18),"CUMPLE","NO CUMPLE")</f>
        <v>CUMPLE</v>
      </c>
      <c r="AI347" s="51" t="str">
        <f>IF($I347&gt;NORMA!$F$32,"NO CUMPLE","CUMPLE")</f>
        <v>CUMPLE</v>
      </c>
    </row>
    <row r="348" spans="1:35" ht="14.25" customHeight="1" x14ac:dyDescent="0.35">
      <c r="A348" s="146" t="s">
        <v>78</v>
      </c>
      <c r="B348" s="147" t="s">
        <v>79</v>
      </c>
      <c r="C348" s="148">
        <v>44074</v>
      </c>
      <c r="D348" s="149">
        <v>0.58333333333333337</v>
      </c>
      <c r="E348" s="147">
        <v>3.1</v>
      </c>
      <c r="F348" s="147">
        <v>24</v>
      </c>
      <c r="G348" s="147">
        <v>6.5</v>
      </c>
      <c r="H348" s="150">
        <v>10</v>
      </c>
      <c r="I348" s="150">
        <v>0.4</v>
      </c>
      <c r="J348" s="147">
        <v>0.22800000000000001</v>
      </c>
      <c r="K348" s="147">
        <v>7.48</v>
      </c>
      <c r="L348" s="164">
        <v>6.6000000000000003E-2</v>
      </c>
      <c r="M348" s="147">
        <v>5.28</v>
      </c>
      <c r="N348" s="147">
        <v>7.72</v>
      </c>
      <c r="O348" s="153">
        <v>35780</v>
      </c>
      <c r="P348" s="51" t="str">
        <f>IF($M348&lt;NORMA!$F$7,"NO CUMPLE","CUMPLE")</f>
        <v>CUMPLE</v>
      </c>
      <c r="Q348" s="51" t="str">
        <f>IF($E348&gt;NORMA!$F$8,"NO CUMPLE","CUMPLE")</f>
        <v>CUMPLE</v>
      </c>
      <c r="R348" s="51" t="str">
        <f>IF($F348&gt;NORMA!$F$9,"NO CUMPLE","CUMPLE")</f>
        <v>CUMPLE</v>
      </c>
      <c r="S348" s="51" t="str">
        <f>IF($K348&gt;NORMA!$F$10,"NO CUMPLE","CUMPLE")</f>
        <v>CUMPLE</v>
      </c>
      <c r="T348" s="51" t="str">
        <f>IF($J348&gt;NORMA!$F$11,"NO CUMPLE","CUMPLE")</f>
        <v>CUMPLE</v>
      </c>
      <c r="U348" s="51" t="str">
        <f>IF($G348&gt;NORMA!$F$12,"NO CUMPLE","CUMPLE")</f>
        <v>CUMPLE</v>
      </c>
      <c r="V348" s="51" t="str">
        <f>IF($H348&gt;SALITRE!$H$967,"NO CUMPLE","CUMPLE")</f>
        <v>CUMPLE</v>
      </c>
      <c r="W348" s="51" t="str">
        <f>IF($O348&gt;NORMA!$F$14,"NO CUMPLE","CUMPLE")</f>
        <v>CUMPLE</v>
      </c>
      <c r="X348" s="51" t="str">
        <f>IF(AND($N348&gt;=NORMA!$Q$4, $N348&lt;=NORMA!$R$4),"CUMPLE","NO CUMPLE")</f>
        <v>CUMPLE</v>
      </c>
      <c r="Y348" s="51" t="str">
        <f>IF($I348&gt;NORMA!$F$16,"NO CUMPLE","CUMPLE")</f>
        <v>CUMPLE</v>
      </c>
      <c r="Z348" s="51" t="str">
        <f>IF($M348&lt;NORMA!$E$23,"NO CUMPLE","CUMPLE")</f>
        <v>NO CUMPLE</v>
      </c>
      <c r="AA348" s="51" t="str">
        <f>IF($E348&gt;NORMA!$E$24,"NO CUMPLE","CUMPLE")</f>
        <v>NO CUMPLE</v>
      </c>
      <c r="AB348" s="51" t="str">
        <f>IF($F348&gt;NORMA!$F$25,"NO CUMPLE","CUMPLE")</f>
        <v>NO CUMPLE</v>
      </c>
      <c r="AC348" s="51" t="str">
        <f>IF($K348&gt;NORMA!$E$26,"NO CUMPLE","CUMPLE")</f>
        <v>NO CUMPLE</v>
      </c>
      <c r="AD348" s="51" t="str">
        <f>IF($J348&gt;NORMA!$E$27,"NO CUMPLE","CUMPLE")</f>
        <v>CUMPLE</v>
      </c>
      <c r="AE348" s="51" t="str">
        <f>IF($G348&gt;NORMA!$F$28,"NO CUMPLE","CUMPLE")</f>
        <v>CUMPLE</v>
      </c>
      <c r="AF348" s="51" t="str">
        <f>IF($H348&gt;NORMA!$E$29,"NO CUMPLE","CUMPLE")</f>
        <v>CUMPLE</v>
      </c>
      <c r="AG348" s="51" t="str">
        <f>IF($O348&gt;NORMA!$E$30,"NO CUMPLE","CUMPLE")</f>
        <v>NO CUMPLE</v>
      </c>
      <c r="AH348" s="51" t="str">
        <f>IF(AND($N348&gt;=NORMA!$R$18, $N348&lt;=NORMA!$S$18),"CUMPLE","NO CUMPLE")</f>
        <v>CUMPLE</v>
      </c>
      <c r="AI348" s="51" t="str">
        <f>IF($I348&gt;NORMA!$F$32,"NO CUMPLE","CUMPLE")</f>
        <v>CUMPLE</v>
      </c>
    </row>
    <row r="349" spans="1:35" ht="14.25" customHeight="1" x14ac:dyDescent="0.35">
      <c r="A349" s="146" t="s">
        <v>80</v>
      </c>
      <c r="B349" s="147" t="s">
        <v>79</v>
      </c>
      <c r="C349" s="148">
        <v>44105</v>
      </c>
      <c r="D349" s="149">
        <v>0.5</v>
      </c>
      <c r="E349" s="147">
        <v>15.8</v>
      </c>
      <c r="F349" s="147">
        <v>17</v>
      </c>
      <c r="G349" s="147">
        <v>8</v>
      </c>
      <c r="H349" s="150">
        <v>10</v>
      </c>
      <c r="I349" s="150">
        <v>0.4</v>
      </c>
      <c r="J349" s="147">
        <v>0.27200000000000002</v>
      </c>
      <c r="K349" s="147">
        <v>9.51</v>
      </c>
      <c r="L349" s="164">
        <v>1.4999999999999999E-2</v>
      </c>
      <c r="M349" s="147">
        <v>6.74</v>
      </c>
      <c r="N349" s="147">
        <v>8.36</v>
      </c>
      <c r="O349" s="160">
        <v>1</v>
      </c>
      <c r="P349" s="51" t="str">
        <f>IF($M349&lt;NORMA!$F$7,"NO CUMPLE","CUMPLE")</f>
        <v>CUMPLE</v>
      </c>
      <c r="Q349" s="51" t="str">
        <f>IF($E349&gt;NORMA!$F$8,"NO CUMPLE","CUMPLE")</f>
        <v>CUMPLE</v>
      </c>
      <c r="R349" s="51" t="str">
        <f>IF($F349&gt;NORMA!$F$9,"NO CUMPLE","CUMPLE")</f>
        <v>CUMPLE</v>
      </c>
      <c r="S349" s="51" t="str">
        <f>IF($K349&gt;NORMA!$F$10,"NO CUMPLE","CUMPLE")</f>
        <v>CUMPLE</v>
      </c>
      <c r="T349" s="51" t="str">
        <f>IF($J349&gt;NORMA!$F$11,"NO CUMPLE","CUMPLE")</f>
        <v>CUMPLE</v>
      </c>
      <c r="U349" s="51" t="str">
        <f>IF($G349&gt;NORMA!$F$12,"NO CUMPLE","CUMPLE")</f>
        <v>CUMPLE</v>
      </c>
      <c r="V349" s="51" t="str">
        <f>IF($H349&gt;SALITRE!$H$967,"NO CUMPLE","CUMPLE")</f>
        <v>CUMPLE</v>
      </c>
      <c r="W349" s="51" t="str">
        <f>IF($O349&gt;NORMA!$F$14,"NO CUMPLE","CUMPLE")</f>
        <v>CUMPLE</v>
      </c>
      <c r="X349" s="51" t="str">
        <f>IF(AND($N349&gt;=NORMA!$Q$4, $N349&lt;=NORMA!$R$4),"CUMPLE","NO CUMPLE")</f>
        <v>CUMPLE</v>
      </c>
      <c r="Y349" s="51" t="str">
        <f>IF($I349&gt;NORMA!$F$16,"NO CUMPLE","CUMPLE")</f>
        <v>CUMPLE</v>
      </c>
      <c r="Z349" s="51" t="str">
        <f>IF($M349&lt;NORMA!$E$23,"NO CUMPLE","CUMPLE")</f>
        <v>NO CUMPLE</v>
      </c>
      <c r="AA349" s="51" t="str">
        <f>IF($E349&gt;NORMA!$E$24,"NO CUMPLE","CUMPLE")</f>
        <v>NO CUMPLE</v>
      </c>
      <c r="AB349" s="51" t="str">
        <f>IF($F349&gt;NORMA!$F$25,"NO CUMPLE","CUMPLE")</f>
        <v>NO CUMPLE</v>
      </c>
      <c r="AC349" s="51" t="str">
        <f>IF($K349&gt;NORMA!$E$26,"NO CUMPLE","CUMPLE")</f>
        <v>NO CUMPLE</v>
      </c>
      <c r="AD349" s="51" t="str">
        <f>IF($J349&gt;NORMA!$E$27,"NO CUMPLE","CUMPLE")</f>
        <v>CUMPLE</v>
      </c>
      <c r="AE349" s="51" t="str">
        <f>IF($G349&gt;NORMA!$F$28,"NO CUMPLE","CUMPLE")</f>
        <v>CUMPLE</v>
      </c>
      <c r="AF349" s="51" t="str">
        <f>IF($H349&gt;NORMA!$E$29,"NO CUMPLE","CUMPLE")</f>
        <v>CUMPLE</v>
      </c>
      <c r="AG349" s="51" t="str">
        <f>IF($O349&gt;NORMA!$E$30,"NO CUMPLE","CUMPLE")</f>
        <v>CUMPLE</v>
      </c>
      <c r="AH349" s="51" t="str">
        <f>IF(AND($N349&gt;=NORMA!$R$18, $N349&lt;=NORMA!$S$18),"CUMPLE","NO CUMPLE")</f>
        <v>CUMPLE</v>
      </c>
      <c r="AI349" s="51" t="str">
        <f>IF($I349&gt;NORMA!$F$32,"NO CUMPLE","CUMPLE")</f>
        <v>CUMPLE</v>
      </c>
    </row>
    <row r="350" spans="1:35" ht="14.25" customHeight="1" x14ac:dyDescent="0.35">
      <c r="A350" s="146" t="s">
        <v>80</v>
      </c>
      <c r="B350" s="147" t="s">
        <v>81</v>
      </c>
      <c r="C350" s="148">
        <v>40135</v>
      </c>
      <c r="D350" s="149">
        <v>0.33333333333333331</v>
      </c>
      <c r="E350" s="147">
        <v>41</v>
      </c>
      <c r="F350" s="147">
        <v>842</v>
      </c>
      <c r="G350" s="147">
        <v>148</v>
      </c>
      <c r="H350" s="147">
        <v>22.2</v>
      </c>
      <c r="I350" s="147">
        <v>2</v>
      </c>
      <c r="J350" s="147">
        <v>2.89</v>
      </c>
      <c r="K350" s="147">
        <v>30.1</v>
      </c>
      <c r="L350" s="164">
        <v>0.253</v>
      </c>
      <c r="M350" s="147">
        <v>3.5</v>
      </c>
      <c r="N350" s="147">
        <v>8.34</v>
      </c>
      <c r="O350" s="153">
        <v>4300000</v>
      </c>
      <c r="P350" s="51" t="str">
        <f>IF($M350&lt;NORMA!$G$7,"NO CUMPLE","CUMPLE")</f>
        <v>CUMPLE</v>
      </c>
      <c r="Q350" s="51" t="str">
        <f>IF($E350&gt;NORMA!$G$8,"NO CUMPLE","CUMPLE")</f>
        <v>CUMPLE</v>
      </c>
      <c r="R350" s="51" t="str">
        <f>IF($F350&gt;NORMA!$G$9,"NO CUMPLE","CUMPLE")</f>
        <v>NO CUMPLE</v>
      </c>
      <c r="S350" s="51" t="str">
        <f>IF($K350&gt;NORMA!$G$10,"NO CUMPLE","CUMPLE")</f>
        <v>CUMPLE</v>
      </c>
      <c r="T350" s="51" t="str">
        <f>IF($J350&gt;NORMA!$G$11,"NO CUMPLE","CUMPLE")</f>
        <v>CUMPLE</v>
      </c>
      <c r="U350" s="51" t="str">
        <f>IF($G350&gt;NORMA!$G$12,"NO CUMPLE","CUMPLE")</f>
        <v>CUMPLE</v>
      </c>
      <c r="V350" s="51" t="str">
        <f>IF($H350&gt;SALITRE!$H$972,"NO CUMPLE","CUMPLE")</f>
        <v>CUMPLE</v>
      </c>
      <c r="W350" s="51" t="str">
        <f>IF($O350&gt;NORMA!$F$14,"NO CUMPLE","CUMPLE")</f>
        <v>NO CUMPLE</v>
      </c>
      <c r="X350" s="51" t="str">
        <f>IF(AND($N350&gt;=NORMA!$Q$4, $N350&lt;=NORMA!$R$4),"CUMPLE","NO CUMPLE")</f>
        <v>CUMPLE</v>
      </c>
      <c r="Y350" s="51" t="str">
        <f>IF($I350&gt;NORMA!$F$16,"NO CUMPLE","CUMPLE")</f>
        <v>CUMPLE</v>
      </c>
      <c r="Z350" s="51" t="str">
        <f>IF($M350&lt;NORMA!$G$23,"NO CUMPLE","CUMPLE")</f>
        <v>CUMPLE</v>
      </c>
      <c r="AA350" s="51" t="str">
        <f>IF($E350&gt;NORMA!$G$24,"NO CUMPLE","CUMPLE")</f>
        <v>CUMPLE</v>
      </c>
      <c r="AB350" s="51" t="str">
        <f>IF($F350&gt;NORMA!$G$25,"NO CUMPLE","CUMPLE")</f>
        <v>NO CUMPLE</v>
      </c>
      <c r="AC350" s="51" t="str">
        <f>IF($K350&gt;NORMA!$G$26,"NO CUMPLE","CUMPLE")</f>
        <v>NO CUMPLE</v>
      </c>
      <c r="AD350" s="51" t="str">
        <f>IF($J350&gt;NORMA!$G$27,"NO CUMPLE","CUMPLE")</f>
        <v>CUMPLE</v>
      </c>
      <c r="AE350" s="51" t="str">
        <f>IF($G350&gt;NORMA!$G$28,"NO CUMPLE","CUMPLE")</f>
        <v>NO CUMPLE</v>
      </c>
      <c r="AF350" s="51" t="str">
        <f>IF($H350&gt;NORMA!$E$29,"NO CUMPLE","CUMPLE")</f>
        <v>NO CUMPLE</v>
      </c>
      <c r="AG350" s="51" t="str">
        <f>IF($O350&gt;NORMA!$G$30,"NO CUMPLE","CUMPLE")</f>
        <v>NO CUMPLE</v>
      </c>
      <c r="AH350" s="51" t="str">
        <f>IF(AND($N350&gt;=NORMA!$R$18, $N350&lt;=NORMA!$S$18),"CUMPLE","NO CUMPLE")</f>
        <v>CUMPLE</v>
      </c>
      <c r="AI350" s="51" t="str">
        <f>IF($I350&gt;NORMA!$F$32,"NO CUMPLE","CUMPLE")</f>
        <v>NO CUMPLE</v>
      </c>
    </row>
    <row r="351" spans="1:35" ht="14.25" customHeight="1" x14ac:dyDescent="0.35">
      <c r="A351" s="146" t="s">
        <v>80</v>
      </c>
      <c r="B351" s="147" t="s">
        <v>81</v>
      </c>
      <c r="C351" s="148">
        <v>40135</v>
      </c>
      <c r="D351" s="149">
        <v>0.41666666666666669</v>
      </c>
      <c r="E351" s="147">
        <v>54</v>
      </c>
      <c r="F351" s="147">
        <v>322</v>
      </c>
      <c r="G351" s="147">
        <v>148</v>
      </c>
      <c r="H351" s="147">
        <v>40.200000000000003</v>
      </c>
      <c r="I351" s="147">
        <v>4.01</v>
      </c>
      <c r="J351" s="147">
        <v>3.2</v>
      </c>
      <c r="K351" s="147">
        <v>31</v>
      </c>
      <c r="L351" s="164">
        <v>0.28299999999999997</v>
      </c>
      <c r="M351" s="147">
        <v>2.6</v>
      </c>
      <c r="N351" s="147">
        <v>7.9</v>
      </c>
      <c r="O351" s="153">
        <v>2000000</v>
      </c>
      <c r="P351" s="51" t="str">
        <f>IF($M351&lt;NORMA!$G$7,"NO CUMPLE","CUMPLE")</f>
        <v>CUMPLE</v>
      </c>
      <c r="Q351" s="51" t="str">
        <f>IF($E351&gt;NORMA!$G$8,"NO CUMPLE","CUMPLE")</f>
        <v>CUMPLE</v>
      </c>
      <c r="R351" s="51" t="str">
        <f>IF($F351&gt;NORMA!$G$9,"NO CUMPLE","CUMPLE")</f>
        <v>CUMPLE</v>
      </c>
      <c r="S351" s="51" t="str">
        <f>IF($K351&gt;NORMA!$G$10,"NO CUMPLE","CUMPLE")</f>
        <v>CUMPLE</v>
      </c>
      <c r="T351" s="51" t="str">
        <f>IF($J351&gt;NORMA!$G$11,"NO CUMPLE","CUMPLE")</f>
        <v>CUMPLE</v>
      </c>
      <c r="U351" s="51" t="str">
        <f>IF($G351&gt;NORMA!$G$12,"NO CUMPLE","CUMPLE")</f>
        <v>CUMPLE</v>
      </c>
      <c r="V351" s="51" t="str">
        <f>IF($H351&gt;SALITRE!$H$972,"NO CUMPLE","CUMPLE")</f>
        <v>NO CUMPLE</v>
      </c>
      <c r="W351" s="51" t="str">
        <f>IF($O351&gt;NORMA!$F$14,"NO CUMPLE","CUMPLE")</f>
        <v>NO CUMPLE</v>
      </c>
      <c r="X351" s="51" t="str">
        <f>IF(AND($N351&gt;=NORMA!$Q$4, $N351&lt;=NORMA!$R$4),"CUMPLE","NO CUMPLE")</f>
        <v>CUMPLE</v>
      </c>
      <c r="Y351" s="51" t="str">
        <f>IF($I351&gt;NORMA!$F$16,"NO CUMPLE","CUMPLE")</f>
        <v>NO CUMPLE</v>
      </c>
      <c r="Z351" s="51" t="str">
        <f>IF($M351&lt;NORMA!$G$23,"NO CUMPLE","CUMPLE")</f>
        <v>CUMPLE</v>
      </c>
      <c r="AA351" s="51" t="str">
        <f>IF($E351&gt;NORMA!$G$24,"NO CUMPLE","CUMPLE")</f>
        <v>CUMPLE</v>
      </c>
      <c r="AB351" s="51" t="str">
        <f>IF($F351&gt;NORMA!$G$25,"NO CUMPLE","CUMPLE")</f>
        <v>NO CUMPLE</v>
      </c>
      <c r="AC351" s="51" t="str">
        <f>IF($K351&gt;NORMA!$G$26,"NO CUMPLE","CUMPLE")</f>
        <v>NO CUMPLE</v>
      </c>
      <c r="AD351" s="51" t="str">
        <f>IF($J351&gt;NORMA!$G$27,"NO CUMPLE","CUMPLE")</f>
        <v>CUMPLE</v>
      </c>
      <c r="AE351" s="51" t="str">
        <f>IF($G351&gt;NORMA!$G$28,"NO CUMPLE","CUMPLE")</f>
        <v>NO CUMPLE</v>
      </c>
      <c r="AF351" s="51" t="str">
        <f>IF($H351&gt;NORMA!$E$29,"NO CUMPLE","CUMPLE")</f>
        <v>NO CUMPLE</v>
      </c>
      <c r="AG351" s="51" t="str">
        <f>IF($O351&gt;NORMA!$G$30,"NO CUMPLE","CUMPLE")</f>
        <v>NO CUMPLE</v>
      </c>
      <c r="AH351" s="51" t="str">
        <f>IF(AND($N351&gt;=NORMA!$R$18, $N351&lt;=NORMA!$S$18),"CUMPLE","NO CUMPLE")</f>
        <v>CUMPLE</v>
      </c>
      <c r="AI351" s="51" t="str">
        <f>IF($I351&gt;NORMA!$F$32,"NO CUMPLE","CUMPLE")</f>
        <v>NO CUMPLE</v>
      </c>
    </row>
    <row r="352" spans="1:35" ht="14.25" customHeight="1" x14ac:dyDescent="0.35">
      <c r="A352" s="146" t="s">
        <v>80</v>
      </c>
      <c r="B352" s="147" t="s">
        <v>81</v>
      </c>
      <c r="C352" s="148">
        <v>40135</v>
      </c>
      <c r="D352" s="149">
        <v>0.5</v>
      </c>
      <c r="E352" s="147">
        <v>61</v>
      </c>
      <c r="F352" s="147">
        <v>309</v>
      </c>
      <c r="G352" s="147">
        <v>163</v>
      </c>
      <c r="H352" s="147">
        <v>29.8</v>
      </c>
      <c r="I352" s="147">
        <v>3.3</v>
      </c>
      <c r="J352" s="147">
        <v>3.39</v>
      </c>
      <c r="K352" s="147">
        <v>40.799999999999997</v>
      </c>
      <c r="L352" s="164">
        <v>0.251</v>
      </c>
      <c r="M352" s="147">
        <v>2.5</v>
      </c>
      <c r="N352" s="147">
        <v>8.06</v>
      </c>
      <c r="O352" s="153">
        <v>2300000</v>
      </c>
      <c r="P352" s="51" t="str">
        <f>IF($M352&lt;NORMA!$G$7,"NO CUMPLE","CUMPLE")</f>
        <v>CUMPLE</v>
      </c>
      <c r="Q352" s="51" t="str">
        <f>IF($E352&gt;NORMA!$G$8,"NO CUMPLE","CUMPLE")</f>
        <v>CUMPLE</v>
      </c>
      <c r="R352" s="51" t="str">
        <f>IF($F352&gt;NORMA!$G$9,"NO CUMPLE","CUMPLE")</f>
        <v>CUMPLE</v>
      </c>
      <c r="S352" s="51" t="str">
        <f>IF($K352&gt;NORMA!$G$10,"NO CUMPLE","CUMPLE")</f>
        <v>NO CUMPLE</v>
      </c>
      <c r="T352" s="51" t="str">
        <f>IF($J352&gt;NORMA!$G$11,"NO CUMPLE","CUMPLE")</f>
        <v>CUMPLE</v>
      </c>
      <c r="U352" s="51" t="str">
        <f>IF($G352&gt;NORMA!$G$12,"NO CUMPLE","CUMPLE")</f>
        <v>NO CUMPLE</v>
      </c>
      <c r="V352" s="51" t="str">
        <f>IF($H352&gt;SALITRE!$H$972,"NO CUMPLE","CUMPLE")</f>
        <v>CUMPLE</v>
      </c>
      <c r="W352" s="51" t="str">
        <f>IF($O352&gt;NORMA!$F$14,"NO CUMPLE","CUMPLE")</f>
        <v>NO CUMPLE</v>
      </c>
      <c r="X352" s="51" t="str">
        <f>IF(AND($N352&gt;=NORMA!$Q$4, $N352&lt;=NORMA!$R$4),"CUMPLE","NO CUMPLE")</f>
        <v>CUMPLE</v>
      </c>
      <c r="Y352" s="51" t="str">
        <f>IF($I352&gt;NORMA!$F$16,"NO CUMPLE","CUMPLE")</f>
        <v>NO CUMPLE</v>
      </c>
      <c r="Z352" s="51" t="str">
        <f>IF($M352&lt;NORMA!$G$23,"NO CUMPLE","CUMPLE")</f>
        <v>CUMPLE</v>
      </c>
      <c r="AA352" s="51" t="str">
        <f>IF($E352&gt;NORMA!$G$24,"NO CUMPLE","CUMPLE")</f>
        <v>NO CUMPLE</v>
      </c>
      <c r="AB352" s="51" t="str">
        <f>IF($F352&gt;NORMA!$G$25,"NO CUMPLE","CUMPLE")</f>
        <v>NO CUMPLE</v>
      </c>
      <c r="AC352" s="51" t="str">
        <f>IF($K352&gt;NORMA!$G$26,"NO CUMPLE","CUMPLE")</f>
        <v>NO CUMPLE</v>
      </c>
      <c r="AD352" s="51" t="str">
        <f>IF($J352&gt;NORMA!$G$27,"NO CUMPLE","CUMPLE")</f>
        <v>CUMPLE</v>
      </c>
      <c r="AE352" s="51" t="str">
        <f>IF($G352&gt;NORMA!$G$28,"NO CUMPLE","CUMPLE")</f>
        <v>NO CUMPLE</v>
      </c>
      <c r="AF352" s="51" t="str">
        <f>IF($H352&gt;NORMA!$E$29,"NO CUMPLE","CUMPLE")</f>
        <v>NO CUMPLE</v>
      </c>
      <c r="AG352" s="51" t="str">
        <f>IF($O352&gt;NORMA!$G$30,"NO CUMPLE","CUMPLE")</f>
        <v>NO CUMPLE</v>
      </c>
      <c r="AH352" s="51" t="str">
        <f>IF(AND($N352&gt;=NORMA!$R$18, $N352&lt;=NORMA!$S$18),"CUMPLE","NO CUMPLE")</f>
        <v>CUMPLE</v>
      </c>
      <c r="AI352" s="51" t="str">
        <f>IF($I352&gt;NORMA!$F$32,"NO CUMPLE","CUMPLE")</f>
        <v>NO CUMPLE</v>
      </c>
    </row>
    <row r="353" spans="1:35" ht="14.25" customHeight="1" x14ac:dyDescent="0.35">
      <c r="A353" s="146" t="s">
        <v>80</v>
      </c>
      <c r="B353" s="147" t="s">
        <v>81</v>
      </c>
      <c r="C353" s="148">
        <v>40140</v>
      </c>
      <c r="D353" s="149">
        <v>0.375</v>
      </c>
      <c r="E353" s="147">
        <v>169</v>
      </c>
      <c r="F353" s="147">
        <v>576</v>
      </c>
      <c r="G353" s="147">
        <v>134</v>
      </c>
      <c r="H353" s="147">
        <v>44.8</v>
      </c>
      <c r="I353" s="147">
        <v>6.9</v>
      </c>
      <c r="J353" s="147">
        <v>4.9000000000000004</v>
      </c>
      <c r="K353" s="147">
        <v>43.5</v>
      </c>
      <c r="L353" s="164">
        <v>0.20200000000000001</v>
      </c>
      <c r="M353" s="147">
        <v>0.1</v>
      </c>
      <c r="N353" s="147">
        <v>7.84</v>
      </c>
      <c r="O353" s="153">
        <v>15000000</v>
      </c>
      <c r="P353" s="51" t="str">
        <f>IF($M353&lt;NORMA!$G$7,"NO CUMPLE","CUMPLE")</f>
        <v>NO CUMPLE</v>
      </c>
      <c r="Q353" s="51" t="str">
        <f>IF($E353&gt;NORMA!$G$8,"NO CUMPLE","CUMPLE")</f>
        <v>NO CUMPLE</v>
      </c>
      <c r="R353" s="51" t="str">
        <f>IF($F353&gt;NORMA!$G$9,"NO CUMPLE","CUMPLE")</f>
        <v>NO CUMPLE</v>
      </c>
      <c r="S353" s="51" t="str">
        <f>IF($K353&gt;NORMA!$G$10,"NO CUMPLE","CUMPLE")</f>
        <v>NO CUMPLE</v>
      </c>
      <c r="T353" s="51" t="str">
        <f>IF($J353&gt;NORMA!$G$11,"NO CUMPLE","CUMPLE")</f>
        <v>CUMPLE</v>
      </c>
      <c r="U353" s="51" t="str">
        <f>IF($G353&gt;NORMA!$G$12,"NO CUMPLE","CUMPLE")</f>
        <v>CUMPLE</v>
      </c>
      <c r="V353" s="51" t="str">
        <f>IF($H353&gt;SALITRE!$H$972,"NO CUMPLE","CUMPLE")</f>
        <v>NO CUMPLE</v>
      </c>
      <c r="W353" s="51" t="str">
        <f>IF($O353&gt;NORMA!$F$14,"NO CUMPLE","CUMPLE")</f>
        <v>NO CUMPLE</v>
      </c>
      <c r="X353" s="51" t="str">
        <f>IF(AND($N353&gt;=NORMA!$Q$4, $N353&lt;=NORMA!$R$4),"CUMPLE","NO CUMPLE")</f>
        <v>CUMPLE</v>
      </c>
      <c r="Y353" s="51" t="str">
        <f>IF($I353&gt;NORMA!$F$16,"NO CUMPLE","CUMPLE")</f>
        <v>NO CUMPLE</v>
      </c>
      <c r="Z353" s="51" t="str">
        <f>IF($M353&lt;NORMA!$G$23,"NO CUMPLE","CUMPLE")</f>
        <v>NO CUMPLE</v>
      </c>
      <c r="AA353" s="51" t="str">
        <f>IF($E353&gt;NORMA!$G$24,"NO CUMPLE","CUMPLE")</f>
        <v>NO CUMPLE</v>
      </c>
      <c r="AB353" s="51" t="str">
        <f>IF($F353&gt;NORMA!$G$25,"NO CUMPLE","CUMPLE")</f>
        <v>NO CUMPLE</v>
      </c>
      <c r="AC353" s="51" t="str">
        <f>IF($K353&gt;NORMA!$G$26,"NO CUMPLE","CUMPLE")</f>
        <v>NO CUMPLE</v>
      </c>
      <c r="AD353" s="51" t="str">
        <f>IF($J353&gt;NORMA!$G$27,"NO CUMPLE","CUMPLE")</f>
        <v>NO CUMPLE</v>
      </c>
      <c r="AE353" s="51" t="str">
        <f>IF($G353&gt;NORMA!$G$28,"NO CUMPLE","CUMPLE")</f>
        <v>NO CUMPLE</v>
      </c>
      <c r="AF353" s="51" t="str">
        <f>IF($H353&gt;NORMA!$E$29,"NO CUMPLE","CUMPLE")</f>
        <v>NO CUMPLE</v>
      </c>
      <c r="AG353" s="51" t="str">
        <f>IF($O353&gt;NORMA!$G$30,"NO CUMPLE","CUMPLE")</f>
        <v>NO CUMPLE</v>
      </c>
      <c r="AH353" s="51" t="str">
        <f>IF(AND($N353&gt;=NORMA!$R$18, $N353&lt;=NORMA!$S$18),"CUMPLE","NO CUMPLE")</f>
        <v>CUMPLE</v>
      </c>
      <c r="AI353" s="51" t="str">
        <f>IF($I353&gt;NORMA!$F$32,"NO CUMPLE","CUMPLE")</f>
        <v>NO CUMPLE</v>
      </c>
    </row>
    <row r="354" spans="1:35" ht="14.25" customHeight="1" x14ac:dyDescent="0.35">
      <c r="A354" s="146" t="s">
        <v>80</v>
      </c>
      <c r="B354" s="147" t="s">
        <v>81</v>
      </c>
      <c r="C354" s="148">
        <v>40140</v>
      </c>
      <c r="D354" s="149">
        <v>0.46875</v>
      </c>
      <c r="E354" s="147">
        <v>167</v>
      </c>
      <c r="F354" s="147">
        <v>538</v>
      </c>
      <c r="G354" s="147">
        <v>98</v>
      </c>
      <c r="H354" s="147">
        <v>41.8</v>
      </c>
      <c r="I354" s="147">
        <v>9</v>
      </c>
      <c r="J354" s="147">
        <v>4.8</v>
      </c>
      <c r="K354" s="147">
        <v>47.9</v>
      </c>
      <c r="L354" s="164">
        <v>0.17100000000000001</v>
      </c>
      <c r="M354" s="147">
        <v>0.6</v>
      </c>
      <c r="N354" s="147">
        <v>8.26</v>
      </c>
      <c r="O354" s="153">
        <v>46000000</v>
      </c>
      <c r="P354" s="51" t="str">
        <f>IF($M354&lt;NORMA!$G$7,"NO CUMPLE","CUMPLE")</f>
        <v>CUMPLE</v>
      </c>
      <c r="Q354" s="51" t="str">
        <f>IF($E354&gt;NORMA!$G$8,"NO CUMPLE","CUMPLE")</f>
        <v>NO CUMPLE</v>
      </c>
      <c r="R354" s="51" t="str">
        <f>IF($F354&gt;NORMA!$G$9,"NO CUMPLE","CUMPLE")</f>
        <v>NO CUMPLE</v>
      </c>
      <c r="S354" s="51" t="str">
        <f>IF($K354&gt;NORMA!$G$10,"NO CUMPLE","CUMPLE")</f>
        <v>NO CUMPLE</v>
      </c>
      <c r="T354" s="51" t="str">
        <f>IF($J354&gt;NORMA!$G$11,"NO CUMPLE","CUMPLE")</f>
        <v>CUMPLE</v>
      </c>
      <c r="U354" s="51" t="str">
        <f>IF($G354&gt;NORMA!$G$12,"NO CUMPLE","CUMPLE")</f>
        <v>CUMPLE</v>
      </c>
      <c r="V354" s="51" t="str">
        <f>IF($H354&gt;SALITRE!$H$972,"NO CUMPLE","CUMPLE")</f>
        <v>NO CUMPLE</v>
      </c>
      <c r="W354" s="51" t="str">
        <f>IF($O354&gt;NORMA!$F$14,"NO CUMPLE","CUMPLE")</f>
        <v>NO CUMPLE</v>
      </c>
      <c r="X354" s="51" t="str">
        <f>IF(AND($N354&gt;=NORMA!$Q$4, $N354&lt;=NORMA!$R$4),"CUMPLE","NO CUMPLE")</f>
        <v>CUMPLE</v>
      </c>
      <c r="Y354" s="51" t="str">
        <f>IF($I354&gt;NORMA!$F$16,"NO CUMPLE","CUMPLE")</f>
        <v>NO CUMPLE</v>
      </c>
      <c r="Z354" s="51" t="str">
        <f>IF($M354&lt;NORMA!$G$23,"NO CUMPLE","CUMPLE")</f>
        <v>NO CUMPLE</v>
      </c>
      <c r="AA354" s="51" t="str">
        <f>IF($E354&gt;NORMA!$G$24,"NO CUMPLE","CUMPLE")</f>
        <v>NO CUMPLE</v>
      </c>
      <c r="AB354" s="51" t="str">
        <f>IF($F354&gt;NORMA!$G$25,"NO CUMPLE","CUMPLE")</f>
        <v>NO CUMPLE</v>
      </c>
      <c r="AC354" s="51" t="str">
        <f>IF($K354&gt;NORMA!$G$26,"NO CUMPLE","CUMPLE")</f>
        <v>NO CUMPLE</v>
      </c>
      <c r="AD354" s="51" t="str">
        <f>IF($J354&gt;NORMA!$G$27,"NO CUMPLE","CUMPLE")</f>
        <v>NO CUMPLE</v>
      </c>
      <c r="AE354" s="51" t="str">
        <f>IF($G354&gt;NORMA!$G$28,"NO CUMPLE","CUMPLE")</f>
        <v>NO CUMPLE</v>
      </c>
      <c r="AF354" s="51" t="str">
        <f>IF($H354&gt;NORMA!$E$29,"NO CUMPLE","CUMPLE")</f>
        <v>NO CUMPLE</v>
      </c>
      <c r="AG354" s="51" t="str">
        <f>IF($O354&gt;NORMA!$G$30,"NO CUMPLE","CUMPLE")</f>
        <v>NO CUMPLE</v>
      </c>
      <c r="AH354" s="51" t="str">
        <f>IF(AND($N354&gt;=NORMA!$R$18, $N354&lt;=NORMA!$S$18),"CUMPLE","NO CUMPLE")</f>
        <v>CUMPLE</v>
      </c>
      <c r="AI354" s="51" t="str">
        <f>IF($I354&gt;NORMA!$F$32,"NO CUMPLE","CUMPLE")</f>
        <v>NO CUMPLE</v>
      </c>
    </row>
    <row r="355" spans="1:35" ht="14.25" customHeight="1" x14ac:dyDescent="0.35">
      <c r="A355" s="146" t="s">
        <v>80</v>
      </c>
      <c r="B355" s="147" t="s">
        <v>81</v>
      </c>
      <c r="C355" s="148">
        <v>40140</v>
      </c>
      <c r="D355" s="149">
        <v>0.5625</v>
      </c>
      <c r="E355" s="147">
        <v>162</v>
      </c>
      <c r="F355" s="147">
        <v>399</v>
      </c>
      <c r="G355" s="147">
        <v>57</v>
      </c>
      <c r="H355" s="147">
        <v>57.1</v>
      </c>
      <c r="I355" s="147">
        <v>8.4</v>
      </c>
      <c r="J355" s="147">
        <v>4.7</v>
      </c>
      <c r="K355" s="147">
        <v>50.9</v>
      </c>
      <c r="L355" s="164">
        <v>0.13400000000000001</v>
      </c>
      <c r="M355" s="147">
        <v>0.4</v>
      </c>
      <c r="N355" s="147">
        <v>8.27</v>
      </c>
      <c r="O355" s="153">
        <v>24000000</v>
      </c>
      <c r="P355" s="51" t="str">
        <f>IF($M355&lt;NORMA!$G$7,"NO CUMPLE","CUMPLE")</f>
        <v>NO CUMPLE</v>
      </c>
      <c r="Q355" s="51" t="str">
        <f>IF($E355&gt;NORMA!$G$8,"NO CUMPLE","CUMPLE")</f>
        <v>NO CUMPLE</v>
      </c>
      <c r="R355" s="51" t="str">
        <f>IF($F355&gt;NORMA!$G$9,"NO CUMPLE","CUMPLE")</f>
        <v>NO CUMPLE</v>
      </c>
      <c r="S355" s="51" t="str">
        <f>IF($K355&gt;NORMA!$G$10,"NO CUMPLE","CUMPLE")</f>
        <v>NO CUMPLE</v>
      </c>
      <c r="T355" s="51" t="str">
        <f>IF($J355&gt;NORMA!$G$11,"NO CUMPLE","CUMPLE")</f>
        <v>CUMPLE</v>
      </c>
      <c r="U355" s="51" t="str">
        <f>IF($G355&gt;NORMA!$G$12,"NO CUMPLE","CUMPLE")</f>
        <v>CUMPLE</v>
      </c>
      <c r="V355" s="51" t="str">
        <f>IF($H355&gt;SALITRE!$H$972,"NO CUMPLE","CUMPLE")</f>
        <v>NO CUMPLE</v>
      </c>
      <c r="W355" s="51" t="str">
        <f>IF($O355&gt;NORMA!$F$14,"NO CUMPLE","CUMPLE")</f>
        <v>NO CUMPLE</v>
      </c>
      <c r="X355" s="51" t="str">
        <f>IF(AND($N355&gt;=NORMA!$Q$4, $N355&lt;=NORMA!$R$4),"CUMPLE","NO CUMPLE")</f>
        <v>CUMPLE</v>
      </c>
      <c r="Y355" s="51" t="str">
        <f>IF($I355&gt;NORMA!$F$16,"NO CUMPLE","CUMPLE")</f>
        <v>NO CUMPLE</v>
      </c>
      <c r="Z355" s="51" t="str">
        <f>IF($M355&lt;NORMA!$G$23,"NO CUMPLE","CUMPLE")</f>
        <v>NO CUMPLE</v>
      </c>
      <c r="AA355" s="51" t="str">
        <f>IF($E355&gt;NORMA!$G$24,"NO CUMPLE","CUMPLE")</f>
        <v>NO CUMPLE</v>
      </c>
      <c r="AB355" s="51" t="str">
        <f>IF($F355&gt;NORMA!$G$25,"NO CUMPLE","CUMPLE")</f>
        <v>NO CUMPLE</v>
      </c>
      <c r="AC355" s="51" t="str">
        <f>IF($K355&gt;NORMA!$G$26,"NO CUMPLE","CUMPLE")</f>
        <v>NO CUMPLE</v>
      </c>
      <c r="AD355" s="51" t="str">
        <f>IF($J355&gt;NORMA!$G$27,"NO CUMPLE","CUMPLE")</f>
        <v>NO CUMPLE</v>
      </c>
      <c r="AE355" s="51" t="str">
        <f>IF($G355&gt;NORMA!$G$28,"NO CUMPLE","CUMPLE")</f>
        <v>CUMPLE</v>
      </c>
      <c r="AF355" s="51" t="str">
        <f>IF($H355&gt;NORMA!$E$29,"NO CUMPLE","CUMPLE")</f>
        <v>NO CUMPLE</v>
      </c>
      <c r="AG355" s="51" t="str">
        <f>IF($O355&gt;NORMA!$G$30,"NO CUMPLE","CUMPLE")</f>
        <v>NO CUMPLE</v>
      </c>
      <c r="AH355" s="51" t="str">
        <f>IF(AND($N355&gt;=NORMA!$R$18, $N355&lt;=NORMA!$S$18),"CUMPLE","NO CUMPLE")</f>
        <v>CUMPLE</v>
      </c>
      <c r="AI355" s="51" t="str">
        <f>IF($I355&gt;NORMA!$F$32,"NO CUMPLE","CUMPLE")</f>
        <v>NO CUMPLE</v>
      </c>
    </row>
    <row r="356" spans="1:35" ht="14.25" customHeight="1" x14ac:dyDescent="0.35">
      <c r="A356" s="146" t="s">
        <v>82</v>
      </c>
      <c r="B356" s="147" t="s">
        <v>81</v>
      </c>
      <c r="C356" s="148">
        <v>40144</v>
      </c>
      <c r="D356" s="149">
        <v>0.35416666666666669</v>
      </c>
      <c r="E356" s="147">
        <v>115</v>
      </c>
      <c r="F356" s="147">
        <v>372</v>
      </c>
      <c r="G356" s="147">
        <v>108</v>
      </c>
      <c r="H356" s="147">
        <v>11.8</v>
      </c>
      <c r="I356" s="147">
        <v>6.9</v>
      </c>
      <c r="J356" s="147">
        <v>6.68</v>
      </c>
      <c r="K356" s="147">
        <v>50.4</v>
      </c>
      <c r="L356" s="164">
        <v>0.66300000000000003</v>
      </c>
      <c r="M356" s="147">
        <v>0.1</v>
      </c>
      <c r="N356" s="147">
        <v>7.52</v>
      </c>
      <c r="O356" s="153">
        <v>4000000</v>
      </c>
      <c r="P356" s="51" t="str">
        <f>IF($M356&lt;NORMA!$G$7,"NO CUMPLE","CUMPLE")</f>
        <v>NO CUMPLE</v>
      </c>
      <c r="Q356" s="51" t="str">
        <f>IF($E356&gt;NORMA!$G$8,"NO CUMPLE","CUMPLE")</f>
        <v>CUMPLE</v>
      </c>
      <c r="R356" s="51" t="str">
        <f>IF($F356&gt;NORMA!$G$9,"NO CUMPLE","CUMPLE")</f>
        <v>NO CUMPLE</v>
      </c>
      <c r="S356" s="51" t="str">
        <f>IF($K356&gt;NORMA!$G$10,"NO CUMPLE","CUMPLE")</f>
        <v>NO CUMPLE</v>
      </c>
      <c r="T356" s="51" t="str">
        <f>IF($J356&gt;NORMA!$G$11,"NO CUMPLE","CUMPLE")</f>
        <v>NO CUMPLE</v>
      </c>
      <c r="U356" s="51" t="str">
        <f>IF($G356&gt;NORMA!$G$12,"NO CUMPLE","CUMPLE")</f>
        <v>CUMPLE</v>
      </c>
      <c r="V356" s="51" t="str">
        <f>IF($H356&gt;SALITRE!$H$972,"NO CUMPLE","CUMPLE")</f>
        <v>CUMPLE</v>
      </c>
      <c r="W356" s="51" t="str">
        <f>IF($O356&gt;NORMA!$F$14,"NO CUMPLE","CUMPLE")</f>
        <v>NO CUMPLE</v>
      </c>
      <c r="X356" s="51" t="str">
        <f>IF(AND($N356&gt;=NORMA!$Q$4, $N356&lt;=NORMA!$R$4),"CUMPLE","NO CUMPLE")</f>
        <v>CUMPLE</v>
      </c>
      <c r="Y356" s="51" t="str">
        <f>IF($I356&gt;NORMA!$F$16,"NO CUMPLE","CUMPLE")</f>
        <v>NO CUMPLE</v>
      </c>
      <c r="Z356" s="51" t="str">
        <f>IF($M356&lt;NORMA!$G$23,"NO CUMPLE","CUMPLE")</f>
        <v>NO CUMPLE</v>
      </c>
      <c r="AA356" s="51" t="str">
        <f>IF($E356&gt;NORMA!$G$24,"NO CUMPLE","CUMPLE")</f>
        <v>NO CUMPLE</v>
      </c>
      <c r="AB356" s="51" t="str">
        <f>IF($F356&gt;NORMA!$G$25,"NO CUMPLE","CUMPLE")</f>
        <v>NO CUMPLE</v>
      </c>
      <c r="AC356" s="51" t="str">
        <f>IF($K356&gt;NORMA!$G$26,"NO CUMPLE","CUMPLE")</f>
        <v>NO CUMPLE</v>
      </c>
      <c r="AD356" s="51" t="str">
        <f>IF($J356&gt;NORMA!$G$27,"NO CUMPLE","CUMPLE")</f>
        <v>NO CUMPLE</v>
      </c>
      <c r="AE356" s="51" t="str">
        <f>IF($G356&gt;NORMA!$G$28,"NO CUMPLE","CUMPLE")</f>
        <v>NO CUMPLE</v>
      </c>
      <c r="AF356" s="51" t="str">
        <f>IF($H356&gt;NORMA!$E$29,"NO CUMPLE","CUMPLE")</f>
        <v>NO CUMPLE</v>
      </c>
      <c r="AG356" s="51" t="str">
        <f>IF($O356&gt;NORMA!$G$30,"NO CUMPLE","CUMPLE")</f>
        <v>NO CUMPLE</v>
      </c>
      <c r="AH356" s="51" t="str">
        <f>IF(AND($N356&gt;=NORMA!$R$18, $N356&lt;=NORMA!$S$18),"CUMPLE","NO CUMPLE")</f>
        <v>CUMPLE</v>
      </c>
      <c r="AI356" s="51" t="str">
        <f>IF($I356&gt;NORMA!$F$32,"NO CUMPLE","CUMPLE")</f>
        <v>NO CUMPLE</v>
      </c>
    </row>
    <row r="357" spans="1:35" ht="14.25" customHeight="1" x14ac:dyDescent="0.35">
      <c r="A357" s="146" t="s">
        <v>82</v>
      </c>
      <c r="B357" s="147" t="s">
        <v>81</v>
      </c>
      <c r="C357" s="148">
        <v>40144</v>
      </c>
      <c r="D357" s="149">
        <v>0.44791666666666669</v>
      </c>
      <c r="E357" s="147">
        <v>187</v>
      </c>
      <c r="F357" s="147">
        <v>398</v>
      </c>
      <c r="G357" s="147">
        <v>135</v>
      </c>
      <c r="H357" s="147">
        <v>159</v>
      </c>
      <c r="I357" s="147">
        <v>11.3</v>
      </c>
      <c r="J357" s="147">
        <v>6.19</v>
      </c>
      <c r="K357" s="147">
        <v>47.3</v>
      </c>
      <c r="L357" s="164">
        <v>0.72599999999999998</v>
      </c>
      <c r="M357" s="147">
        <v>0.1</v>
      </c>
      <c r="N357" s="147">
        <v>7.68</v>
      </c>
      <c r="O357" s="153">
        <v>1100000000</v>
      </c>
      <c r="P357" s="51" t="str">
        <f>IF($M357&lt;NORMA!$G$7,"NO CUMPLE","CUMPLE")</f>
        <v>NO CUMPLE</v>
      </c>
      <c r="Q357" s="51" t="str">
        <f>IF($E357&gt;NORMA!$G$8,"NO CUMPLE","CUMPLE")</f>
        <v>NO CUMPLE</v>
      </c>
      <c r="R357" s="51" t="str">
        <f>IF($F357&gt;NORMA!$G$9,"NO CUMPLE","CUMPLE")</f>
        <v>NO CUMPLE</v>
      </c>
      <c r="S357" s="51" t="str">
        <f>IF($K357&gt;NORMA!$G$10,"NO CUMPLE","CUMPLE")</f>
        <v>NO CUMPLE</v>
      </c>
      <c r="T357" s="51" t="str">
        <f>IF($J357&gt;NORMA!$G$11,"NO CUMPLE","CUMPLE")</f>
        <v>NO CUMPLE</v>
      </c>
      <c r="U357" s="51" t="str">
        <f>IF($G357&gt;NORMA!$G$12,"NO CUMPLE","CUMPLE")</f>
        <v>CUMPLE</v>
      </c>
      <c r="V357" s="51" t="str">
        <f>IF($H357&gt;SALITRE!$H$972,"NO CUMPLE","CUMPLE")</f>
        <v>NO CUMPLE</v>
      </c>
      <c r="W357" s="51" t="str">
        <f>IF($O357&gt;NORMA!$F$14,"NO CUMPLE","CUMPLE")</f>
        <v>NO CUMPLE</v>
      </c>
      <c r="X357" s="51" t="str">
        <f>IF(AND($N357&gt;=NORMA!$Q$4, $N357&lt;=NORMA!$R$4),"CUMPLE","NO CUMPLE")</f>
        <v>CUMPLE</v>
      </c>
      <c r="Y357" s="51" t="str">
        <f>IF($I357&gt;NORMA!$F$16,"NO CUMPLE","CUMPLE")</f>
        <v>NO CUMPLE</v>
      </c>
      <c r="Z357" s="51" t="str">
        <f>IF($M357&lt;NORMA!$G$23,"NO CUMPLE","CUMPLE")</f>
        <v>NO CUMPLE</v>
      </c>
      <c r="AA357" s="51" t="str">
        <f>IF($E357&gt;NORMA!$G$24,"NO CUMPLE","CUMPLE")</f>
        <v>NO CUMPLE</v>
      </c>
      <c r="AB357" s="51" t="str">
        <f>IF($F357&gt;NORMA!$G$25,"NO CUMPLE","CUMPLE")</f>
        <v>NO CUMPLE</v>
      </c>
      <c r="AC357" s="51" t="str">
        <f>IF($K357&gt;NORMA!$G$26,"NO CUMPLE","CUMPLE")</f>
        <v>NO CUMPLE</v>
      </c>
      <c r="AD357" s="51" t="str">
        <f>IF($J357&gt;NORMA!$G$27,"NO CUMPLE","CUMPLE")</f>
        <v>NO CUMPLE</v>
      </c>
      <c r="AE357" s="51" t="str">
        <f>IF($G357&gt;NORMA!$G$28,"NO CUMPLE","CUMPLE")</f>
        <v>NO CUMPLE</v>
      </c>
      <c r="AF357" s="51" t="str">
        <f>IF($H357&gt;NORMA!$E$29,"NO CUMPLE","CUMPLE")</f>
        <v>NO CUMPLE</v>
      </c>
      <c r="AG357" s="51" t="str">
        <f>IF($O357&gt;NORMA!$G$30,"NO CUMPLE","CUMPLE")</f>
        <v>NO CUMPLE</v>
      </c>
      <c r="AH357" s="51" t="str">
        <f>IF(AND($N357&gt;=NORMA!$R$18, $N357&lt;=NORMA!$S$18),"CUMPLE","NO CUMPLE")</f>
        <v>CUMPLE</v>
      </c>
      <c r="AI357" s="51" t="str">
        <f>IF($I357&gt;NORMA!$F$32,"NO CUMPLE","CUMPLE")</f>
        <v>NO CUMPLE</v>
      </c>
    </row>
    <row r="358" spans="1:35" ht="14.25" customHeight="1" x14ac:dyDescent="0.35">
      <c r="A358" s="146" t="s">
        <v>82</v>
      </c>
      <c r="B358" s="147" t="s">
        <v>81</v>
      </c>
      <c r="C358" s="148">
        <v>40144</v>
      </c>
      <c r="D358" s="149">
        <v>0.54166666666666663</v>
      </c>
      <c r="E358" s="147">
        <v>173</v>
      </c>
      <c r="F358" s="147">
        <v>455</v>
      </c>
      <c r="G358" s="147">
        <v>127</v>
      </c>
      <c r="H358" s="147">
        <v>113</v>
      </c>
      <c r="I358" s="147">
        <v>14.8</v>
      </c>
      <c r="J358" s="147">
        <v>5.62</v>
      </c>
      <c r="K358" s="147">
        <v>41.7</v>
      </c>
      <c r="L358" s="164">
        <v>0.72599999999999998</v>
      </c>
      <c r="M358" s="147">
        <v>0.1</v>
      </c>
      <c r="N358" s="147">
        <v>7.35</v>
      </c>
      <c r="O358" s="153">
        <v>20000000</v>
      </c>
      <c r="P358" s="51" t="str">
        <f>IF($M358&lt;NORMA!$G$7,"NO CUMPLE","CUMPLE")</f>
        <v>NO CUMPLE</v>
      </c>
      <c r="Q358" s="51" t="str">
        <f>IF($E358&gt;NORMA!$G$8,"NO CUMPLE","CUMPLE")</f>
        <v>NO CUMPLE</v>
      </c>
      <c r="R358" s="51" t="str">
        <f>IF($F358&gt;NORMA!$G$9,"NO CUMPLE","CUMPLE")</f>
        <v>NO CUMPLE</v>
      </c>
      <c r="S358" s="51" t="str">
        <f>IF($K358&gt;NORMA!$G$10,"NO CUMPLE","CUMPLE")</f>
        <v>NO CUMPLE</v>
      </c>
      <c r="T358" s="51" t="str">
        <f>IF($J358&gt;NORMA!$G$11,"NO CUMPLE","CUMPLE")</f>
        <v>CUMPLE</v>
      </c>
      <c r="U358" s="51" t="str">
        <f>IF($G358&gt;NORMA!$G$12,"NO CUMPLE","CUMPLE")</f>
        <v>CUMPLE</v>
      </c>
      <c r="V358" s="51" t="str">
        <f>IF($H358&gt;SALITRE!$H$972,"NO CUMPLE","CUMPLE")</f>
        <v>NO CUMPLE</v>
      </c>
      <c r="W358" s="51" t="str">
        <f>IF($O358&gt;NORMA!$F$14,"NO CUMPLE","CUMPLE")</f>
        <v>NO CUMPLE</v>
      </c>
      <c r="X358" s="51" t="str">
        <f>IF(AND($N358&gt;=NORMA!$Q$4, $N358&lt;=NORMA!$R$4),"CUMPLE","NO CUMPLE")</f>
        <v>CUMPLE</v>
      </c>
      <c r="Y358" s="51" t="str">
        <f>IF($I358&gt;NORMA!$F$16,"NO CUMPLE","CUMPLE")</f>
        <v>NO CUMPLE</v>
      </c>
      <c r="Z358" s="51" t="str">
        <f>IF($M358&lt;NORMA!$G$23,"NO CUMPLE","CUMPLE")</f>
        <v>NO CUMPLE</v>
      </c>
      <c r="AA358" s="51" t="str">
        <f>IF($E358&gt;NORMA!$G$24,"NO CUMPLE","CUMPLE")</f>
        <v>NO CUMPLE</v>
      </c>
      <c r="AB358" s="51" t="str">
        <f>IF($F358&gt;NORMA!$G$25,"NO CUMPLE","CUMPLE")</f>
        <v>NO CUMPLE</v>
      </c>
      <c r="AC358" s="51" t="str">
        <f>IF($K358&gt;NORMA!$G$26,"NO CUMPLE","CUMPLE")</f>
        <v>NO CUMPLE</v>
      </c>
      <c r="AD358" s="51" t="str">
        <f>IF($J358&gt;NORMA!$G$27,"NO CUMPLE","CUMPLE")</f>
        <v>NO CUMPLE</v>
      </c>
      <c r="AE358" s="51" t="str">
        <f>IF($G358&gt;NORMA!$G$28,"NO CUMPLE","CUMPLE")</f>
        <v>NO CUMPLE</v>
      </c>
      <c r="AF358" s="51" t="str">
        <f>IF($H358&gt;NORMA!$E$29,"NO CUMPLE","CUMPLE")</f>
        <v>NO CUMPLE</v>
      </c>
      <c r="AG358" s="51" t="str">
        <f>IF($O358&gt;NORMA!$G$30,"NO CUMPLE","CUMPLE")</f>
        <v>NO CUMPLE</v>
      </c>
      <c r="AH358" s="51" t="str">
        <f>IF(AND($N358&gt;=NORMA!$R$18, $N358&lt;=NORMA!$S$18),"CUMPLE","NO CUMPLE")</f>
        <v>CUMPLE</v>
      </c>
      <c r="AI358" s="51" t="str">
        <f>IF($I358&gt;NORMA!$F$32,"NO CUMPLE","CUMPLE")</f>
        <v>NO CUMPLE</v>
      </c>
    </row>
    <row r="359" spans="1:35" ht="14.25" customHeight="1" x14ac:dyDescent="0.35">
      <c r="A359" s="146" t="s">
        <v>82</v>
      </c>
      <c r="B359" s="147" t="s">
        <v>81</v>
      </c>
      <c r="C359" s="148">
        <v>40147</v>
      </c>
      <c r="D359" s="149">
        <v>0.32291666666666669</v>
      </c>
      <c r="E359" s="147">
        <v>133</v>
      </c>
      <c r="F359" s="147">
        <v>252</v>
      </c>
      <c r="G359" s="147">
        <v>36</v>
      </c>
      <c r="H359" s="147">
        <v>237</v>
      </c>
      <c r="I359" s="147">
        <v>4.3099999999999996</v>
      </c>
      <c r="J359" s="147">
        <v>4.21</v>
      </c>
      <c r="K359" s="147">
        <v>42.2</v>
      </c>
      <c r="L359" s="164">
        <v>0.69799999999999995</v>
      </c>
      <c r="M359" s="147">
        <v>0.1</v>
      </c>
      <c r="N359" s="147">
        <v>8.09</v>
      </c>
      <c r="O359" s="153">
        <v>300000</v>
      </c>
      <c r="P359" s="51" t="str">
        <f>IF($M359&lt;NORMA!$G$7,"NO CUMPLE","CUMPLE")</f>
        <v>NO CUMPLE</v>
      </c>
      <c r="Q359" s="51" t="str">
        <f>IF($E359&gt;NORMA!$G$8,"NO CUMPLE","CUMPLE")</f>
        <v>CUMPLE</v>
      </c>
      <c r="R359" s="51" t="str">
        <f>IF($F359&gt;NORMA!$G$9,"NO CUMPLE","CUMPLE")</f>
        <v>CUMPLE</v>
      </c>
      <c r="S359" s="51" t="str">
        <f>IF($K359&gt;NORMA!$G$10,"NO CUMPLE","CUMPLE")</f>
        <v>NO CUMPLE</v>
      </c>
      <c r="T359" s="51" t="str">
        <f>IF($J359&gt;NORMA!$G$11,"NO CUMPLE","CUMPLE")</f>
        <v>CUMPLE</v>
      </c>
      <c r="U359" s="51" t="str">
        <f>IF($G359&gt;NORMA!$G$12,"NO CUMPLE","CUMPLE")</f>
        <v>CUMPLE</v>
      </c>
      <c r="V359" s="51" t="str">
        <f>IF($H359&gt;SALITRE!$H$972,"NO CUMPLE","CUMPLE")</f>
        <v>NO CUMPLE</v>
      </c>
      <c r="W359" s="51" t="str">
        <f>IF($O359&gt;NORMA!$F$14,"NO CUMPLE","CUMPLE")</f>
        <v>CUMPLE</v>
      </c>
      <c r="X359" s="51" t="str">
        <f>IF(AND($N359&gt;=NORMA!$Q$4, $N359&lt;=NORMA!$R$4),"CUMPLE","NO CUMPLE")</f>
        <v>CUMPLE</v>
      </c>
      <c r="Y359" s="51" t="str">
        <f>IF($I359&gt;NORMA!$F$16,"NO CUMPLE","CUMPLE")</f>
        <v>NO CUMPLE</v>
      </c>
      <c r="Z359" s="51" t="str">
        <f>IF($M359&lt;NORMA!$G$23,"NO CUMPLE","CUMPLE")</f>
        <v>NO CUMPLE</v>
      </c>
      <c r="AA359" s="51" t="str">
        <f>IF($E359&gt;NORMA!$G$24,"NO CUMPLE","CUMPLE")</f>
        <v>NO CUMPLE</v>
      </c>
      <c r="AB359" s="51" t="str">
        <f>IF($F359&gt;NORMA!$G$25,"NO CUMPLE","CUMPLE")</f>
        <v>NO CUMPLE</v>
      </c>
      <c r="AC359" s="51" t="str">
        <f>IF($K359&gt;NORMA!$G$26,"NO CUMPLE","CUMPLE")</f>
        <v>NO CUMPLE</v>
      </c>
      <c r="AD359" s="51" t="str">
        <f>IF($J359&gt;NORMA!$G$27,"NO CUMPLE","CUMPLE")</f>
        <v>NO CUMPLE</v>
      </c>
      <c r="AE359" s="51" t="str">
        <f>IF($G359&gt;NORMA!$G$28,"NO CUMPLE","CUMPLE")</f>
        <v>CUMPLE</v>
      </c>
      <c r="AF359" s="51" t="str">
        <f>IF($H359&gt;NORMA!$E$29,"NO CUMPLE","CUMPLE")</f>
        <v>NO CUMPLE</v>
      </c>
      <c r="AG359" s="51" t="str">
        <f>IF($O359&gt;NORMA!$G$30,"NO CUMPLE","CUMPLE")</f>
        <v>NO CUMPLE</v>
      </c>
      <c r="AH359" s="51" t="str">
        <f>IF(AND($N359&gt;=NORMA!$R$18, $N359&lt;=NORMA!$S$18),"CUMPLE","NO CUMPLE")</f>
        <v>CUMPLE</v>
      </c>
      <c r="AI359" s="51" t="str">
        <f>IF($I359&gt;NORMA!$F$32,"NO CUMPLE","CUMPLE")</f>
        <v>NO CUMPLE</v>
      </c>
    </row>
    <row r="360" spans="1:35" ht="14.25" customHeight="1" x14ac:dyDescent="0.35">
      <c r="A360" s="146" t="s">
        <v>82</v>
      </c>
      <c r="B360" s="147" t="s">
        <v>81</v>
      </c>
      <c r="C360" s="148">
        <v>40147</v>
      </c>
      <c r="D360" s="149">
        <v>0.41666666666666669</v>
      </c>
      <c r="E360" s="147">
        <v>235</v>
      </c>
      <c r="F360" s="147">
        <v>612</v>
      </c>
      <c r="G360" s="147">
        <v>203</v>
      </c>
      <c r="H360" s="147">
        <v>149</v>
      </c>
      <c r="I360" s="147">
        <v>10.27</v>
      </c>
      <c r="J360" s="147">
        <v>7.51</v>
      </c>
      <c r="K360" s="147">
        <v>57.4</v>
      </c>
      <c r="L360" s="159">
        <v>0.74099999999999999</v>
      </c>
      <c r="M360" s="147">
        <v>0.1</v>
      </c>
      <c r="N360" s="147">
        <v>8.09</v>
      </c>
      <c r="O360" s="153">
        <v>40000000</v>
      </c>
      <c r="P360" s="51" t="str">
        <f>IF($M360&lt;NORMA!$G$7,"NO CUMPLE","CUMPLE")</f>
        <v>NO CUMPLE</v>
      </c>
      <c r="Q360" s="51" t="str">
        <f>IF($E360&gt;NORMA!$G$8,"NO CUMPLE","CUMPLE")</f>
        <v>NO CUMPLE</v>
      </c>
      <c r="R360" s="51" t="str">
        <f>IF($F360&gt;NORMA!$G$9,"NO CUMPLE","CUMPLE")</f>
        <v>NO CUMPLE</v>
      </c>
      <c r="S360" s="51" t="str">
        <f>IF($K360&gt;NORMA!$G$10,"NO CUMPLE","CUMPLE")</f>
        <v>NO CUMPLE</v>
      </c>
      <c r="T360" s="51" t="str">
        <f>IF($J360&gt;NORMA!$G$11,"NO CUMPLE","CUMPLE")</f>
        <v>NO CUMPLE</v>
      </c>
      <c r="U360" s="51" t="str">
        <f>IF($G360&gt;NORMA!$G$12,"NO CUMPLE","CUMPLE")</f>
        <v>NO CUMPLE</v>
      </c>
      <c r="V360" s="51" t="str">
        <f>IF($H360&gt;SALITRE!$H$972,"NO CUMPLE","CUMPLE")</f>
        <v>NO CUMPLE</v>
      </c>
      <c r="W360" s="51" t="str">
        <f>IF($O360&gt;NORMA!$F$14,"NO CUMPLE","CUMPLE")</f>
        <v>NO CUMPLE</v>
      </c>
      <c r="X360" s="51" t="str">
        <f>IF(AND($N360&gt;=NORMA!$Q$4, $N360&lt;=NORMA!$R$4),"CUMPLE","NO CUMPLE")</f>
        <v>CUMPLE</v>
      </c>
      <c r="Y360" s="51" t="str">
        <f>IF($I360&gt;NORMA!$F$16,"NO CUMPLE","CUMPLE")</f>
        <v>NO CUMPLE</v>
      </c>
      <c r="Z360" s="51" t="str">
        <f>IF($M360&lt;NORMA!$G$23,"NO CUMPLE","CUMPLE")</f>
        <v>NO CUMPLE</v>
      </c>
      <c r="AA360" s="51" t="str">
        <f>IF($E360&gt;NORMA!$G$24,"NO CUMPLE","CUMPLE")</f>
        <v>NO CUMPLE</v>
      </c>
      <c r="AB360" s="51" t="str">
        <f>IF($F360&gt;NORMA!$G$25,"NO CUMPLE","CUMPLE")</f>
        <v>NO CUMPLE</v>
      </c>
      <c r="AC360" s="51" t="str">
        <f>IF($K360&gt;NORMA!$G$26,"NO CUMPLE","CUMPLE")</f>
        <v>NO CUMPLE</v>
      </c>
      <c r="AD360" s="51" t="str">
        <f>IF($J360&gt;NORMA!$G$27,"NO CUMPLE","CUMPLE")</f>
        <v>NO CUMPLE</v>
      </c>
      <c r="AE360" s="51" t="str">
        <f>IF($G360&gt;NORMA!$G$28,"NO CUMPLE","CUMPLE")</f>
        <v>NO CUMPLE</v>
      </c>
      <c r="AF360" s="51" t="str">
        <f>IF($H360&gt;NORMA!$E$29,"NO CUMPLE","CUMPLE")</f>
        <v>NO CUMPLE</v>
      </c>
      <c r="AG360" s="51" t="str">
        <f>IF($O360&gt;NORMA!$G$30,"NO CUMPLE","CUMPLE")</f>
        <v>NO CUMPLE</v>
      </c>
      <c r="AH360" s="51" t="str">
        <f>IF(AND($N360&gt;=NORMA!$R$18, $N360&lt;=NORMA!$S$18),"CUMPLE","NO CUMPLE")</f>
        <v>CUMPLE</v>
      </c>
      <c r="AI360" s="51" t="str">
        <f>IF($I360&gt;NORMA!$F$32,"NO CUMPLE","CUMPLE")</f>
        <v>NO CUMPLE</v>
      </c>
    </row>
    <row r="361" spans="1:35" ht="14.25" customHeight="1" x14ac:dyDescent="0.35">
      <c r="A361" s="146" t="s">
        <v>82</v>
      </c>
      <c r="B361" s="147" t="s">
        <v>81</v>
      </c>
      <c r="C361" s="148">
        <v>40147</v>
      </c>
      <c r="D361" s="149">
        <v>0.51041666666666663</v>
      </c>
      <c r="E361" s="147">
        <v>252</v>
      </c>
      <c r="F361" s="147">
        <v>574</v>
      </c>
      <c r="G361" s="147">
        <v>134</v>
      </c>
      <c r="H361" s="147">
        <v>263</v>
      </c>
      <c r="I361" s="147">
        <v>15.34</v>
      </c>
      <c r="J361" s="147">
        <v>6.68</v>
      </c>
      <c r="K361" s="147">
        <v>49.2</v>
      </c>
      <c r="L361" s="159">
        <v>0.54700000000000004</v>
      </c>
      <c r="M361" s="147">
        <v>1</v>
      </c>
      <c r="N361" s="147">
        <v>7.94</v>
      </c>
      <c r="O361" s="153">
        <v>110000000</v>
      </c>
      <c r="P361" s="51" t="str">
        <f>IF($M361&lt;NORMA!$G$7,"NO CUMPLE","CUMPLE")</f>
        <v>CUMPLE</v>
      </c>
      <c r="Q361" s="51" t="str">
        <f>IF($E361&gt;NORMA!$G$8,"NO CUMPLE","CUMPLE")</f>
        <v>NO CUMPLE</v>
      </c>
      <c r="R361" s="51" t="str">
        <f>IF($F361&gt;NORMA!$G$9,"NO CUMPLE","CUMPLE")</f>
        <v>NO CUMPLE</v>
      </c>
      <c r="S361" s="51" t="str">
        <f>IF($K361&gt;NORMA!$G$10,"NO CUMPLE","CUMPLE")</f>
        <v>NO CUMPLE</v>
      </c>
      <c r="T361" s="51" t="str">
        <f>IF($J361&gt;NORMA!$G$11,"NO CUMPLE","CUMPLE")</f>
        <v>NO CUMPLE</v>
      </c>
      <c r="U361" s="51" t="str">
        <f>IF($G361&gt;NORMA!$G$12,"NO CUMPLE","CUMPLE")</f>
        <v>CUMPLE</v>
      </c>
      <c r="V361" s="51" t="str">
        <f>IF($H361&gt;SALITRE!$H$972,"NO CUMPLE","CUMPLE")</f>
        <v>NO CUMPLE</v>
      </c>
      <c r="W361" s="51" t="str">
        <f>IF($O361&gt;NORMA!$F$14,"NO CUMPLE","CUMPLE")</f>
        <v>NO CUMPLE</v>
      </c>
      <c r="X361" s="51" t="str">
        <f>IF(AND($N361&gt;=NORMA!$Q$4, $N361&lt;=NORMA!$R$4),"CUMPLE","NO CUMPLE")</f>
        <v>CUMPLE</v>
      </c>
      <c r="Y361" s="51" t="str">
        <f>IF($I361&gt;NORMA!$F$16,"NO CUMPLE","CUMPLE")</f>
        <v>NO CUMPLE</v>
      </c>
      <c r="Z361" s="51" t="str">
        <f>IF($M361&lt;NORMA!$G$23,"NO CUMPLE","CUMPLE")</f>
        <v>CUMPLE</v>
      </c>
      <c r="AA361" s="51" t="str">
        <f>IF($E361&gt;NORMA!$G$24,"NO CUMPLE","CUMPLE")</f>
        <v>NO CUMPLE</v>
      </c>
      <c r="AB361" s="51" t="str">
        <f>IF($F361&gt;NORMA!$G$25,"NO CUMPLE","CUMPLE")</f>
        <v>NO CUMPLE</v>
      </c>
      <c r="AC361" s="51" t="str">
        <f>IF($K361&gt;NORMA!$G$26,"NO CUMPLE","CUMPLE")</f>
        <v>NO CUMPLE</v>
      </c>
      <c r="AD361" s="51" t="str">
        <f>IF($J361&gt;NORMA!$G$27,"NO CUMPLE","CUMPLE")</f>
        <v>NO CUMPLE</v>
      </c>
      <c r="AE361" s="51" t="str">
        <f>IF($G361&gt;NORMA!$G$28,"NO CUMPLE","CUMPLE")</f>
        <v>NO CUMPLE</v>
      </c>
      <c r="AF361" s="51" t="str">
        <f>IF($H361&gt;NORMA!$E$29,"NO CUMPLE","CUMPLE")</f>
        <v>NO CUMPLE</v>
      </c>
      <c r="AG361" s="51" t="str">
        <f>IF($O361&gt;NORMA!$G$30,"NO CUMPLE","CUMPLE")</f>
        <v>NO CUMPLE</v>
      </c>
      <c r="AH361" s="51" t="str">
        <f>IF(AND($N361&gt;=NORMA!$R$18, $N361&lt;=NORMA!$S$18),"CUMPLE","NO CUMPLE")</f>
        <v>CUMPLE</v>
      </c>
      <c r="AI361" s="51" t="str">
        <f>IF($I361&gt;NORMA!$F$32,"NO CUMPLE","CUMPLE")</f>
        <v>NO CUMPLE</v>
      </c>
    </row>
    <row r="362" spans="1:35" ht="14.25" customHeight="1" x14ac:dyDescent="0.35">
      <c r="A362" s="146" t="s">
        <v>80</v>
      </c>
      <c r="B362" s="147" t="s">
        <v>81</v>
      </c>
      <c r="C362" s="148">
        <v>40200</v>
      </c>
      <c r="D362" s="149">
        <v>0.54166666666666663</v>
      </c>
      <c r="E362" s="147">
        <v>157</v>
      </c>
      <c r="F362" s="147">
        <v>440</v>
      </c>
      <c r="G362" s="147">
        <v>160</v>
      </c>
      <c r="H362" s="147">
        <v>48.3</v>
      </c>
      <c r="I362" s="147">
        <v>8.3000000000000007</v>
      </c>
      <c r="J362" s="147">
        <v>5.52</v>
      </c>
      <c r="K362" s="147">
        <v>56.7</v>
      </c>
      <c r="L362" s="159">
        <v>8.5300000000000001E-2</v>
      </c>
      <c r="M362" s="147">
        <v>0.1</v>
      </c>
      <c r="N362" s="147">
        <v>8.0399999999999991</v>
      </c>
      <c r="O362" s="153">
        <v>2600000</v>
      </c>
      <c r="P362" s="51" t="str">
        <f>IF($M362&lt;NORMA!$G$7,"NO CUMPLE","CUMPLE")</f>
        <v>NO CUMPLE</v>
      </c>
      <c r="Q362" s="51" t="str">
        <f>IF($E362&gt;NORMA!$G$8,"NO CUMPLE","CUMPLE")</f>
        <v>NO CUMPLE</v>
      </c>
      <c r="R362" s="51" t="str">
        <f>IF($F362&gt;NORMA!$G$9,"NO CUMPLE","CUMPLE")</f>
        <v>NO CUMPLE</v>
      </c>
      <c r="S362" s="51" t="str">
        <f>IF($K362&gt;NORMA!$G$10,"NO CUMPLE","CUMPLE")</f>
        <v>NO CUMPLE</v>
      </c>
      <c r="T362" s="51" t="str">
        <f>IF($J362&gt;NORMA!$G$11,"NO CUMPLE","CUMPLE")</f>
        <v>CUMPLE</v>
      </c>
      <c r="U362" s="51" t="str">
        <f>IF($G362&gt;NORMA!$G$12,"NO CUMPLE","CUMPLE")</f>
        <v>NO CUMPLE</v>
      </c>
      <c r="V362" s="51" t="str">
        <f>IF($H362&gt;SALITRE!$H$972,"NO CUMPLE","CUMPLE")</f>
        <v>NO CUMPLE</v>
      </c>
      <c r="W362" s="51" t="str">
        <f>IF($O362&gt;NORMA!$F$14,"NO CUMPLE","CUMPLE")</f>
        <v>NO CUMPLE</v>
      </c>
      <c r="X362" s="51" t="str">
        <f>IF(AND($N362&gt;=NORMA!$Q$4, $N362&lt;=NORMA!$R$4),"CUMPLE","NO CUMPLE")</f>
        <v>CUMPLE</v>
      </c>
      <c r="Y362" s="51" t="str">
        <f>IF($I362&gt;NORMA!$F$16,"NO CUMPLE","CUMPLE")</f>
        <v>NO CUMPLE</v>
      </c>
      <c r="Z362" s="51" t="str">
        <f>IF($M362&lt;NORMA!$G$23,"NO CUMPLE","CUMPLE")</f>
        <v>NO CUMPLE</v>
      </c>
      <c r="AA362" s="51" t="str">
        <f>IF($E362&gt;NORMA!$G$24,"NO CUMPLE","CUMPLE")</f>
        <v>NO CUMPLE</v>
      </c>
      <c r="AB362" s="51" t="str">
        <f>IF($F362&gt;NORMA!$G$25,"NO CUMPLE","CUMPLE")</f>
        <v>NO CUMPLE</v>
      </c>
      <c r="AC362" s="51" t="str">
        <f>IF($K362&gt;NORMA!$G$26,"NO CUMPLE","CUMPLE")</f>
        <v>NO CUMPLE</v>
      </c>
      <c r="AD362" s="51" t="str">
        <f>IF($J362&gt;NORMA!$G$27,"NO CUMPLE","CUMPLE")</f>
        <v>NO CUMPLE</v>
      </c>
      <c r="AE362" s="51" t="str">
        <f>IF($G362&gt;NORMA!$G$28,"NO CUMPLE","CUMPLE")</f>
        <v>NO CUMPLE</v>
      </c>
      <c r="AF362" s="51" t="str">
        <f>IF($H362&gt;NORMA!$E$29,"NO CUMPLE","CUMPLE")</f>
        <v>NO CUMPLE</v>
      </c>
      <c r="AG362" s="51" t="str">
        <f>IF($O362&gt;NORMA!$G$30,"NO CUMPLE","CUMPLE")</f>
        <v>NO CUMPLE</v>
      </c>
      <c r="AH362" s="51" t="str">
        <f>IF(AND($N362&gt;=NORMA!$R$18, $N362&lt;=NORMA!$S$18),"CUMPLE","NO CUMPLE")</f>
        <v>CUMPLE</v>
      </c>
      <c r="AI362" s="51" t="str">
        <f>IF($I362&gt;NORMA!$F$32,"NO CUMPLE","CUMPLE")</f>
        <v>NO CUMPLE</v>
      </c>
    </row>
    <row r="363" spans="1:35" ht="14.25" customHeight="1" x14ac:dyDescent="0.35">
      <c r="A363" s="146" t="s">
        <v>82</v>
      </c>
      <c r="B363" s="147" t="s">
        <v>81</v>
      </c>
      <c r="C363" s="148">
        <v>40198</v>
      </c>
      <c r="D363" s="149">
        <v>0.54166666666666663</v>
      </c>
      <c r="E363" s="147">
        <v>213</v>
      </c>
      <c r="F363" s="147">
        <v>582</v>
      </c>
      <c r="G363" s="147">
        <v>71</v>
      </c>
      <c r="H363" s="147">
        <v>55.2</v>
      </c>
      <c r="I363" s="147">
        <v>9.89</v>
      </c>
      <c r="J363" s="147">
        <v>6.61</v>
      </c>
      <c r="K363" s="147">
        <v>51.8</v>
      </c>
      <c r="L363" s="159">
        <v>0.45079999999999998</v>
      </c>
      <c r="M363" s="147">
        <v>0.1</v>
      </c>
      <c r="N363" s="147">
        <v>8.26</v>
      </c>
      <c r="O363" s="153">
        <v>4300000</v>
      </c>
      <c r="P363" s="51" t="str">
        <f>IF($M363&lt;NORMA!$G$7,"NO CUMPLE","CUMPLE")</f>
        <v>NO CUMPLE</v>
      </c>
      <c r="Q363" s="51" t="str">
        <f>IF($E363&gt;NORMA!$G$8,"NO CUMPLE","CUMPLE")</f>
        <v>NO CUMPLE</v>
      </c>
      <c r="R363" s="51" t="str">
        <f>IF($F363&gt;NORMA!$G$9,"NO CUMPLE","CUMPLE")</f>
        <v>NO CUMPLE</v>
      </c>
      <c r="S363" s="51" t="str">
        <f>IF($K363&gt;NORMA!$G$10,"NO CUMPLE","CUMPLE")</f>
        <v>NO CUMPLE</v>
      </c>
      <c r="T363" s="51" t="str">
        <f>IF($J363&gt;NORMA!$G$11,"NO CUMPLE","CUMPLE")</f>
        <v>NO CUMPLE</v>
      </c>
      <c r="U363" s="51" t="str">
        <f>IF($G363&gt;NORMA!$G$12,"NO CUMPLE","CUMPLE")</f>
        <v>CUMPLE</v>
      </c>
      <c r="V363" s="51" t="str">
        <f>IF($H363&gt;SALITRE!$H$972,"NO CUMPLE","CUMPLE")</f>
        <v>NO CUMPLE</v>
      </c>
      <c r="W363" s="51" t="str">
        <f>IF($O363&gt;NORMA!$F$14,"NO CUMPLE","CUMPLE")</f>
        <v>NO CUMPLE</v>
      </c>
      <c r="X363" s="51" t="str">
        <f>IF(AND($N363&gt;=NORMA!$Q$4, $N363&lt;=NORMA!$R$4),"CUMPLE","NO CUMPLE")</f>
        <v>CUMPLE</v>
      </c>
      <c r="Y363" s="51" t="str">
        <f>IF($I363&gt;NORMA!$F$16,"NO CUMPLE","CUMPLE")</f>
        <v>NO CUMPLE</v>
      </c>
      <c r="Z363" s="51" t="str">
        <f>IF($M363&lt;NORMA!$G$23,"NO CUMPLE","CUMPLE")</f>
        <v>NO CUMPLE</v>
      </c>
      <c r="AA363" s="51" t="str">
        <f>IF($E363&gt;NORMA!$G$24,"NO CUMPLE","CUMPLE")</f>
        <v>NO CUMPLE</v>
      </c>
      <c r="AB363" s="51" t="str">
        <f>IF($F363&gt;NORMA!$G$25,"NO CUMPLE","CUMPLE")</f>
        <v>NO CUMPLE</v>
      </c>
      <c r="AC363" s="51" t="str">
        <f>IF($K363&gt;NORMA!$G$26,"NO CUMPLE","CUMPLE")</f>
        <v>NO CUMPLE</v>
      </c>
      <c r="AD363" s="51" t="str">
        <f>IF($J363&gt;NORMA!$G$27,"NO CUMPLE","CUMPLE")</f>
        <v>NO CUMPLE</v>
      </c>
      <c r="AE363" s="51" t="str">
        <f>IF($G363&gt;NORMA!$G$28,"NO CUMPLE","CUMPLE")</f>
        <v>NO CUMPLE</v>
      </c>
      <c r="AF363" s="51" t="str">
        <f>IF($H363&gt;NORMA!$E$29,"NO CUMPLE","CUMPLE")</f>
        <v>NO CUMPLE</v>
      </c>
      <c r="AG363" s="51" t="str">
        <f>IF($O363&gt;NORMA!$G$30,"NO CUMPLE","CUMPLE")</f>
        <v>NO CUMPLE</v>
      </c>
      <c r="AH363" s="51" t="str">
        <f>IF(AND($N363&gt;=NORMA!$R$18, $N363&lt;=NORMA!$S$18),"CUMPLE","NO CUMPLE")</f>
        <v>CUMPLE</v>
      </c>
      <c r="AI363" s="51" t="str">
        <f>IF($I363&gt;NORMA!$F$32,"NO CUMPLE","CUMPLE")</f>
        <v>NO CUMPLE</v>
      </c>
    </row>
    <row r="364" spans="1:35" ht="14.25" customHeight="1" x14ac:dyDescent="0.35">
      <c r="A364" s="146" t="s">
        <v>80</v>
      </c>
      <c r="B364" s="147" t="s">
        <v>81</v>
      </c>
      <c r="C364" s="148">
        <v>40211</v>
      </c>
      <c r="D364" s="149">
        <v>0.29166666666666669</v>
      </c>
      <c r="E364" s="147">
        <v>133</v>
      </c>
      <c r="F364" s="147">
        <v>366</v>
      </c>
      <c r="G364" s="147">
        <v>130</v>
      </c>
      <c r="H364" s="147">
        <v>52</v>
      </c>
      <c r="I364" s="147">
        <v>3.62</v>
      </c>
      <c r="J364" s="147">
        <v>5.79</v>
      </c>
      <c r="K364" s="147">
        <v>49.1</v>
      </c>
      <c r="L364" s="159">
        <v>5.8500000000000003E-2</v>
      </c>
      <c r="M364" s="147">
        <v>0.1</v>
      </c>
      <c r="N364" s="147">
        <v>7.7</v>
      </c>
      <c r="O364" s="153">
        <v>24000000</v>
      </c>
      <c r="P364" s="51" t="str">
        <f>IF($M364&lt;NORMA!$G$7,"NO CUMPLE","CUMPLE")</f>
        <v>NO CUMPLE</v>
      </c>
      <c r="Q364" s="51" t="str">
        <f>IF($E364&gt;NORMA!$G$8,"NO CUMPLE","CUMPLE")</f>
        <v>CUMPLE</v>
      </c>
      <c r="R364" s="51" t="str">
        <f>IF($F364&gt;NORMA!$G$9,"NO CUMPLE","CUMPLE")</f>
        <v>NO CUMPLE</v>
      </c>
      <c r="S364" s="51" t="str">
        <f>IF($K364&gt;NORMA!$G$10,"NO CUMPLE","CUMPLE")</f>
        <v>NO CUMPLE</v>
      </c>
      <c r="T364" s="51" t="str">
        <f>IF($J364&gt;NORMA!$G$11,"NO CUMPLE","CUMPLE")</f>
        <v>CUMPLE</v>
      </c>
      <c r="U364" s="51" t="str">
        <f>IF($G364&gt;NORMA!$G$12,"NO CUMPLE","CUMPLE")</f>
        <v>CUMPLE</v>
      </c>
      <c r="V364" s="51" t="str">
        <f>IF($H364&gt;SALITRE!$H$972,"NO CUMPLE","CUMPLE")</f>
        <v>NO CUMPLE</v>
      </c>
      <c r="W364" s="51" t="str">
        <f>IF($O364&gt;NORMA!$F$14,"NO CUMPLE","CUMPLE")</f>
        <v>NO CUMPLE</v>
      </c>
      <c r="X364" s="51" t="str">
        <f>IF(AND($N364&gt;=NORMA!$Q$4, $N364&lt;=NORMA!$R$4),"CUMPLE","NO CUMPLE")</f>
        <v>CUMPLE</v>
      </c>
      <c r="Y364" s="51" t="str">
        <f>IF($I364&gt;NORMA!$F$16,"NO CUMPLE","CUMPLE")</f>
        <v>NO CUMPLE</v>
      </c>
      <c r="Z364" s="51" t="str">
        <f>IF($M364&lt;NORMA!$G$23,"NO CUMPLE","CUMPLE")</f>
        <v>NO CUMPLE</v>
      </c>
      <c r="AA364" s="51" t="str">
        <f>IF($E364&gt;NORMA!$G$24,"NO CUMPLE","CUMPLE")</f>
        <v>NO CUMPLE</v>
      </c>
      <c r="AB364" s="51" t="str">
        <f>IF($F364&gt;NORMA!$G$25,"NO CUMPLE","CUMPLE")</f>
        <v>NO CUMPLE</v>
      </c>
      <c r="AC364" s="51" t="str">
        <f>IF($K364&gt;NORMA!$G$26,"NO CUMPLE","CUMPLE")</f>
        <v>NO CUMPLE</v>
      </c>
      <c r="AD364" s="51" t="str">
        <f>IF($J364&gt;NORMA!$G$27,"NO CUMPLE","CUMPLE")</f>
        <v>NO CUMPLE</v>
      </c>
      <c r="AE364" s="51" t="str">
        <f>IF($G364&gt;NORMA!$G$28,"NO CUMPLE","CUMPLE")</f>
        <v>NO CUMPLE</v>
      </c>
      <c r="AF364" s="51" t="str">
        <f>IF($H364&gt;NORMA!$E$29,"NO CUMPLE","CUMPLE")</f>
        <v>NO CUMPLE</v>
      </c>
      <c r="AG364" s="51" t="str">
        <f>IF($O364&gt;NORMA!$G$30,"NO CUMPLE","CUMPLE")</f>
        <v>NO CUMPLE</v>
      </c>
      <c r="AH364" s="51" t="str">
        <f>IF(AND($N364&gt;=NORMA!$R$18, $N364&lt;=NORMA!$S$18),"CUMPLE","NO CUMPLE")</f>
        <v>CUMPLE</v>
      </c>
      <c r="AI364" s="51" t="str">
        <f>IF($I364&gt;NORMA!$F$32,"NO CUMPLE","CUMPLE")</f>
        <v>NO CUMPLE</v>
      </c>
    </row>
    <row r="365" spans="1:35" ht="14.25" customHeight="1" x14ac:dyDescent="0.35">
      <c r="A365" s="146" t="s">
        <v>82</v>
      </c>
      <c r="B365" s="147" t="s">
        <v>81</v>
      </c>
      <c r="C365" s="148">
        <v>40211</v>
      </c>
      <c r="D365" s="149">
        <v>0.375</v>
      </c>
      <c r="E365" s="147">
        <v>167</v>
      </c>
      <c r="F365" s="147">
        <v>390</v>
      </c>
      <c r="G365" s="147">
        <v>218</v>
      </c>
      <c r="H365" s="147">
        <v>70</v>
      </c>
      <c r="I365" s="147">
        <v>6.3</v>
      </c>
      <c r="J365" s="147">
        <v>6.44</v>
      </c>
      <c r="K365" s="147">
        <v>57.8</v>
      </c>
      <c r="L365" s="159">
        <v>0.44469999999999998</v>
      </c>
      <c r="M365" s="147">
        <v>0.1</v>
      </c>
      <c r="N365" s="147">
        <v>8.2799999999999994</v>
      </c>
      <c r="O365" s="153">
        <v>9300000</v>
      </c>
      <c r="P365" s="51" t="str">
        <f>IF($M365&lt;NORMA!$G$7,"NO CUMPLE","CUMPLE")</f>
        <v>NO CUMPLE</v>
      </c>
      <c r="Q365" s="51" t="str">
        <f>IF($E365&gt;NORMA!$G$8,"NO CUMPLE","CUMPLE")</f>
        <v>NO CUMPLE</v>
      </c>
      <c r="R365" s="51" t="str">
        <f>IF($F365&gt;NORMA!$G$9,"NO CUMPLE","CUMPLE")</f>
        <v>NO CUMPLE</v>
      </c>
      <c r="S365" s="51" t="str">
        <f>IF($K365&gt;NORMA!$G$10,"NO CUMPLE","CUMPLE")</f>
        <v>NO CUMPLE</v>
      </c>
      <c r="T365" s="51" t="str">
        <f>IF($J365&gt;NORMA!$G$11,"NO CUMPLE","CUMPLE")</f>
        <v>NO CUMPLE</v>
      </c>
      <c r="U365" s="51" t="str">
        <f>IF($G365&gt;NORMA!$G$12,"NO CUMPLE","CUMPLE")</f>
        <v>NO CUMPLE</v>
      </c>
      <c r="V365" s="51" t="str">
        <f>IF($H365&gt;SALITRE!$H$972,"NO CUMPLE","CUMPLE")</f>
        <v>NO CUMPLE</v>
      </c>
      <c r="W365" s="51" t="str">
        <f>IF($O365&gt;NORMA!$F$14,"NO CUMPLE","CUMPLE")</f>
        <v>NO CUMPLE</v>
      </c>
      <c r="X365" s="51" t="str">
        <f>IF(AND($N365&gt;=NORMA!$Q$4, $N365&lt;=NORMA!$R$4),"CUMPLE","NO CUMPLE")</f>
        <v>CUMPLE</v>
      </c>
      <c r="Y365" s="51" t="str">
        <f>IF($I365&gt;NORMA!$F$16,"NO CUMPLE","CUMPLE")</f>
        <v>NO CUMPLE</v>
      </c>
      <c r="Z365" s="51" t="str">
        <f>IF($M365&lt;NORMA!$G$23,"NO CUMPLE","CUMPLE")</f>
        <v>NO CUMPLE</v>
      </c>
      <c r="AA365" s="51" t="str">
        <f>IF($E365&gt;NORMA!$G$24,"NO CUMPLE","CUMPLE")</f>
        <v>NO CUMPLE</v>
      </c>
      <c r="AB365" s="51" t="str">
        <f>IF($F365&gt;NORMA!$G$25,"NO CUMPLE","CUMPLE")</f>
        <v>NO CUMPLE</v>
      </c>
      <c r="AC365" s="51" t="str">
        <f>IF($K365&gt;NORMA!$G$26,"NO CUMPLE","CUMPLE")</f>
        <v>NO CUMPLE</v>
      </c>
      <c r="AD365" s="51" t="str">
        <f>IF($J365&gt;NORMA!$G$27,"NO CUMPLE","CUMPLE")</f>
        <v>NO CUMPLE</v>
      </c>
      <c r="AE365" s="51" t="str">
        <f>IF($G365&gt;NORMA!$G$28,"NO CUMPLE","CUMPLE")</f>
        <v>NO CUMPLE</v>
      </c>
      <c r="AF365" s="51" t="str">
        <f>IF($H365&gt;NORMA!$E$29,"NO CUMPLE","CUMPLE")</f>
        <v>NO CUMPLE</v>
      </c>
      <c r="AG365" s="51" t="str">
        <f>IF($O365&gt;NORMA!$G$30,"NO CUMPLE","CUMPLE")</f>
        <v>NO CUMPLE</v>
      </c>
      <c r="AH365" s="51" t="str">
        <f>IF(AND($N365&gt;=NORMA!$R$18, $N365&lt;=NORMA!$S$18),"CUMPLE","NO CUMPLE")</f>
        <v>CUMPLE</v>
      </c>
      <c r="AI365" s="51" t="str">
        <f>IF($I365&gt;NORMA!$F$32,"NO CUMPLE","CUMPLE")</f>
        <v>NO CUMPLE</v>
      </c>
    </row>
    <row r="366" spans="1:35" ht="14.25" customHeight="1" x14ac:dyDescent="0.35">
      <c r="A366" s="146" t="s">
        <v>82</v>
      </c>
      <c r="B366" s="147" t="s">
        <v>81</v>
      </c>
      <c r="C366" s="148">
        <v>40229</v>
      </c>
      <c r="D366" s="149">
        <v>0.125</v>
      </c>
      <c r="E366" s="147">
        <v>104</v>
      </c>
      <c r="F366" s="147">
        <v>251</v>
      </c>
      <c r="G366" s="147">
        <v>73</v>
      </c>
      <c r="H366" s="147">
        <v>37</v>
      </c>
      <c r="I366" s="147">
        <v>9.6999999999999993</v>
      </c>
      <c r="J366" s="147">
        <v>4.2300000000000004</v>
      </c>
      <c r="K366" s="147">
        <v>39</v>
      </c>
      <c r="L366" s="159">
        <v>0.21299999999999999</v>
      </c>
      <c r="M366" s="147">
        <v>0.1</v>
      </c>
      <c r="N366" s="147">
        <v>7.7</v>
      </c>
      <c r="O366" s="153">
        <v>36000000</v>
      </c>
      <c r="P366" s="51" t="str">
        <f>IF($M366&lt;NORMA!$G$7,"NO CUMPLE","CUMPLE")</f>
        <v>NO CUMPLE</v>
      </c>
      <c r="Q366" s="51" t="str">
        <f>IF($E366&gt;NORMA!$G$8,"NO CUMPLE","CUMPLE")</f>
        <v>CUMPLE</v>
      </c>
      <c r="R366" s="51" t="str">
        <f>IF($F366&gt;NORMA!$G$9,"NO CUMPLE","CUMPLE")</f>
        <v>CUMPLE</v>
      </c>
      <c r="S366" s="51" t="str">
        <f>IF($K366&gt;NORMA!$G$10,"NO CUMPLE","CUMPLE")</f>
        <v>CUMPLE</v>
      </c>
      <c r="T366" s="51" t="str">
        <f>IF($J366&gt;NORMA!$G$11,"NO CUMPLE","CUMPLE")</f>
        <v>CUMPLE</v>
      </c>
      <c r="U366" s="51" t="str">
        <f>IF($G366&gt;NORMA!$G$12,"NO CUMPLE","CUMPLE")</f>
        <v>CUMPLE</v>
      </c>
      <c r="V366" s="51" t="str">
        <f>IF($H366&gt;SALITRE!$H$972,"NO CUMPLE","CUMPLE")</f>
        <v>NO CUMPLE</v>
      </c>
      <c r="W366" s="51" t="str">
        <f>IF($O366&gt;NORMA!$F$14,"NO CUMPLE","CUMPLE")</f>
        <v>NO CUMPLE</v>
      </c>
      <c r="X366" s="51" t="str">
        <f>IF(AND($N366&gt;=NORMA!$Q$4, $N366&lt;=NORMA!$R$4),"CUMPLE","NO CUMPLE")</f>
        <v>CUMPLE</v>
      </c>
      <c r="Y366" s="51" t="str">
        <f>IF($I366&gt;NORMA!$F$16,"NO CUMPLE","CUMPLE")</f>
        <v>NO CUMPLE</v>
      </c>
      <c r="Z366" s="51" t="str">
        <f>IF($M366&lt;NORMA!$G$23,"NO CUMPLE","CUMPLE")</f>
        <v>NO CUMPLE</v>
      </c>
      <c r="AA366" s="51" t="str">
        <f>IF($E366&gt;NORMA!$G$24,"NO CUMPLE","CUMPLE")</f>
        <v>NO CUMPLE</v>
      </c>
      <c r="AB366" s="51" t="str">
        <f>IF($F366&gt;NORMA!$G$25,"NO CUMPLE","CUMPLE")</f>
        <v>NO CUMPLE</v>
      </c>
      <c r="AC366" s="51" t="str">
        <f>IF($K366&gt;NORMA!$G$26,"NO CUMPLE","CUMPLE")</f>
        <v>NO CUMPLE</v>
      </c>
      <c r="AD366" s="51" t="str">
        <f>IF($J366&gt;NORMA!$G$27,"NO CUMPLE","CUMPLE")</f>
        <v>NO CUMPLE</v>
      </c>
      <c r="AE366" s="51" t="str">
        <f>IF($G366&gt;NORMA!$G$28,"NO CUMPLE","CUMPLE")</f>
        <v>NO CUMPLE</v>
      </c>
      <c r="AF366" s="51" t="str">
        <f>IF($H366&gt;NORMA!$E$29,"NO CUMPLE","CUMPLE")</f>
        <v>NO CUMPLE</v>
      </c>
      <c r="AG366" s="51" t="str">
        <f>IF($O366&gt;NORMA!$G$30,"NO CUMPLE","CUMPLE")</f>
        <v>NO CUMPLE</v>
      </c>
      <c r="AH366" s="51" t="str">
        <f>IF(AND($N366&gt;=NORMA!$R$18, $N366&lt;=NORMA!$S$18),"CUMPLE","NO CUMPLE")</f>
        <v>CUMPLE</v>
      </c>
      <c r="AI366" s="51" t="str">
        <f>IF($I366&gt;NORMA!$F$32,"NO CUMPLE","CUMPLE")</f>
        <v>NO CUMPLE</v>
      </c>
    </row>
    <row r="367" spans="1:35" ht="14.25" customHeight="1" x14ac:dyDescent="0.35">
      <c r="A367" s="146" t="s">
        <v>80</v>
      </c>
      <c r="B367" s="147" t="s">
        <v>81</v>
      </c>
      <c r="C367" s="148">
        <v>40232</v>
      </c>
      <c r="D367" s="149">
        <v>0.125</v>
      </c>
      <c r="E367" s="147">
        <v>15</v>
      </c>
      <c r="F367" s="147">
        <v>41.6</v>
      </c>
      <c r="G367" s="147">
        <v>8</v>
      </c>
      <c r="H367" s="147">
        <v>4.5999999999999996</v>
      </c>
      <c r="I367" s="147">
        <v>1.34</v>
      </c>
      <c r="J367" s="147">
        <v>0.81</v>
      </c>
      <c r="K367" s="147">
        <v>8.1999999999999993</v>
      </c>
      <c r="L367" s="159">
        <v>1.6199999999999999E-2</v>
      </c>
      <c r="M367" s="147">
        <v>2.9</v>
      </c>
      <c r="N367" s="147">
        <v>7.33</v>
      </c>
      <c r="O367" s="153">
        <v>160000</v>
      </c>
      <c r="P367" s="51" t="str">
        <f>IF($M367&lt;NORMA!$G$7,"NO CUMPLE","CUMPLE")</f>
        <v>CUMPLE</v>
      </c>
      <c r="Q367" s="51" t="str">
        <f>IF($E367&gt;NORMA!$G$8,"NO CUMPLE","CUMPLE")</f>
        <v>CUMPLE</v>
      </c>
      <c r="R367" s="51" t="str">
        <f>IF($F367&gt;NORMA!$G$9,"NO CUMPLE","CUMPLE")</f>
        <v>CUMPLE</v>
      </c>
      <c r="S367" s="51" t="str">
        <f>IF($K367&gt;NORMA!$G$10,"NO CUMPLE","CUMPLE")</f>
        <v>CUMPLE</v>
      </c>
      <c r="T367" s="51" t="str">
        <f>IF($J367&gt;NORMA!$G$11,"NO CUMPLE","CUMPLE")</f>
        <v>CUMPLE</v>
      </c>
      <c r="U367" s="51" t="str">
        <f>IF($G367&gt;NORMA!$G$12,"NO CUMPLE","CUMPLE")</f>
        <v>CUMPLE</v>
      </c>
      <c r="V367" s="51" t="str">
        <f>IF($H367&gt;SALITRE!$H$972,"NO CUMPLE","CUMPLE")</f>
        <v>CUMPLE</v>
      </c>
      <c r="W367" s="51" t="str">
        <f>IF($O367&gt;NORMA!$F$14,"NO CUMPLE","CUMPLE")</f>
        <v>CUMPLE</v>
      </c>
      <c r="X367" s="51" t="str">
        <f>IF(AND($N367&gt;=NORMA!$Q$4, $N367&lt;=NORMA!$R$4),"CUMPLE","NO CUMPLE")</f>
        <v>CUMPLE</v>
      </c>
      <c r="Y367" s="51" t="str">
        <f>IF($I367&gt;NORMA!$F$16,"NO CUMPLE","CUMPLE")</f>
        <v>CUMPLE</v>
      </c>
      <c r="Z367" s="51" t="str">
        <f>IF($M367&lt;NORMA!$G$23,"NO CUMPLE","CUMPLE")</f>
        <v>CUMPLE</v>
      </c>
      <c r="AA367" s="51" t="str">
        <f>IF($E367&gt;NORMA!$G$24,"NO CUMPLE","CUMPLE")</f>
        <v>CUMPLE</v>
      </c>
      <c r="AB367" s="51" t="str">
        <f>IF($F367&gt;NORMA!$G$25,"NO CUMPLE","CUMPLE")</f>
        <v>CUMPLE</v>
      </c>
      <c r="AC367" s="51" t="str">
        <f>IF($K367&gt;NORMA!$G$26,"NO CUMPLE","CUMPLE")</f>
        <v>CUMPLE</v>
      </c>
      <c r="AD367" s="51" t="str">
        <f>IF($J367&gt;NORMA!$G$27,"NO CUMPLE","CUMPLE")</f>
        <v>CUMPLE</v>
      </c>
      <c r="AE367" s="51" t="str">
        <f>IF($G367&gt;NORMA!$G$28,"NO CUMPLE","CUMPLE")</f>
        <v>CUMPLE</v>
      </c>
      <c r="AF367" s="51" t="str">
        <f>IF($H367&gt;NORMA!$E$29,"NO CUMPLE","CUMPLE")</f>
        <v>CUMPLE</v>
      </c>
      <c r="AG367" s="51" t="str">
        <f>IF($O367&gt;NORMA!$G$30,"NO CUMPLE","CUMPLE")</f>
        <v>NO CUMPLE</v>
      </c>
      <c r="AH367" s="51" t="str">
        <f>IF(AND($N367&gt;=NORMA!$R$18, $N367&lt;=NORMA!$S$18),"CUMPLE","NO CUMPLE")</f>
        <v>CUMPLE</v>
      </c>
      <c r="AI367" s="51" t="str">
        <f>IF($I367&gt;NORMA!$F$32,"NO CUMPLE","CUMPLE")</f>
        <v>NO CUMPLE</v>
      </c>
    </row>
    <row r="368" spans="1:35" ht="14.25" customHeight="1" x14ac:dyDescent="0.35">
      <c r="A368" s="146" t="s">
        <v>80</v>
      </c>
      <c r="B368" s="147" t="s">
        <v>81</v>
      </c>
      <c r="C368" s="148">
        <v>40248</v>
      </c>
      <c r="D368" s="149">
        <v>2.0833333333333332E-2</v>
      </c>
      <c r="E368" s="147">
        <v>25.1</v>
      </c>
      <c r="F368" s="147">
        <v>54.8</v>
      </c>
      <c r="G368" s="147">
        <v>11</v>
      </c>
      <c r="H368" s="150">
        <v>3.5</v>
      </c>
      <c r="I368" s="147">
        <v>3.17</v>
      </c>
      <c r="J368" s="147">
        <v>1.51</v>
      </c>
      <c r="K368" s="147">
        <v>13.5</v>
      </c>
      <c r="L368" s="159">
        <v>1.9800000000000002E-2</v>
      </c>
      <c r="M368" s="147">
        <v>1.7</v>
      </c>
      <c r="N368" s="147">
        <v>7.39</v>
      </c>
      <c r="O368" s="153">
        <v>1600</v>
      </c>
      <c r="P368" s="51" t="str">
        <f>IF($M368&lt;NORMA!$G$7,"NO CUMPLE","CUMPLE")</f>
        <v>CUMPLE</v>
      </c>
      <c r="Q368" s="51" t="str">
        <f>IF($E368&gt;NORMA!$G$8,"NO CUMPLE","CUMPLE")</f>
        <v>CUMPLE</v>
      </c>
      <c r="R368" s="51" t="str">
        <f>IF($F368&gt;NORMA!$G$9,"NO CUMPLE","CUMPLE")</f>
        <v>CUMPLE</v>
      </c>
      <c r="S368" s="51" t="str">
        <f>IF($K368&gt;NORMA!$G$10,"NO CUMPLE","CUMPLE")</f>
        <v>CUMPLE</v>
      </c>
      <c r="T368" s="51" t="str">
        <f>IF($J368&gt;NORMA!$G$11,"NO CUMPLE","CUMPLE")</f>
        <v>CUMPLE</v>
      </c>
      <c r="U368" s="51" t="str">
        <f>IF($G368&gt;NORMA!$G$12,"NO CUMPLE","CUMPLE")</f>
        <v>CUMPLE</v>
      </c>
      <c r="V368" s="51" t="str">
        <f>IF($H368&gt;SALITRE!$H$972,"NO CUMPLE","CUMPLE")</f>
        <v>CUMPLE</v>
      </c>
      <c r="W368" s="51" t="str">
        <f>IF($O368&gt;NORMA!$F$14,"NO CUMPLE","CUMPLE")</f>
        <v>CUMPLE</v>
      </c>
      <c r="X368" s="51" t="str">
        <f>IF(AND($N368&gt;=NORMA!$Q$4, $N368&lt;=NORMA!$R$4),"CUMPLE","NO CUMPLE")</f>
        <v>CUMPLE</v>
      </c>
      <c r="Y368" s="51" t="str">
        <f>IF($I368&gt;NORMA!$F$16,"NO CUMPLE","CUMPLE")</f>
        <v>NO CUMPLE</v>
      </c>
      <c r="Z368" s="51" t="str">
        <f>IF($M368&lt;NORMA!$G$23,"NO CUMPLE","CUMPLE")</f>
        <v>CUMPLE</v>
      </c>
      <c r="AA368" s="51" t="str">
        <f>IF($E368&gt;NORMA!$G$24,"NO CUMPLE","CUMPLE")</f>
        <v>CUMPLE</v>
      </c>
      <c r="AB368" s="51" t="str">
        <f>IF($F368&gt;NORMA!$G$25,"NO CUMPLE","CUMPLE")</f>
        <v>CUMPLE</v>
      </c>
      <c r="AC368" s="51" t="str">
        <f>IF($K368&gt;NORMA!$G$26,"NO CUMPLE","CUMPLE")</f>
        <v>CUMPLE</v>
      </c>
      <c r="AD368" s="51" t="str">
        <f>IF($J368&gt;NORMA!$G$27,"NO CUMPLE","CUMPLE")</f>
        <v>CUMPLE</v>
      </c>
      <c r="AE368" s="51" t="str">
        <f>IF($G368&gt;NORMA!$G$28,"NO CUMPLE","CUMPLE")</f>
        <v>CUMPLE</v>
      </c>
      <c r="AF368" s="51" t="str">
        <f>IF($H368&gt;NORMA!$E$29,"NO CUMPLE","CUMPLE")</f>
        <v>CUMPLE</v>
      </c>
      <c r="AG368" s="51" t="str">
        <f>IF($O368&gt;NORMA!$G$30,"NO CUMPLE","CUMPLE")</f>
        <v>CUMPLE</v>
      </c>
      <c r="AH368" s="51" t="str">
        <f>IF(AND($N368&gt;=NORMA!$R$18, $N368&lt;=NORMA!$S$18),"CUMPLE","NO CUMPLE")</f>
        <v>CUMPLE</v>
      </c>
      <c r="AI368" s="51" t="str">
        <f>IF($I368&gt;NORMA!$F$32,"NO CUMPLE","CUMPLE")</f>
        <v>NO CUMPLE</v>
      </c>
    </row>
    <row r="369" spans="1:35" ht="14.25" customHeight="1" x14ac:dyDescent="0.35">
      <c r="A369" s="146" t="s">
        <v>80</v>
      </c>
      <c r="B369" s="147" t="s">
        <v>81</v>
      </c>
      <c r="C369" s="148">
        <v>40264</v>
      </c>
      <c r="D369" s="149">
        <v>0.39583333333333331</v>
      </c>
      <c r="E369" s="147">
        <v>137</v>
      </c>
      <c r="F369" s="147">
        <v>330</v>
      </c>
      <c r="G369" s="147">
        <v>136</v>
      </c>
      <c r="H369" s="147">
        <v>78.599999999999994</v>
      </c>
      <c r="I369" s="147">
        <v>7.2</v>
      </c>
      <c r="J369" s="147">
        <v>4.5599999999999996</v>
      </c>
      <c r="K369" s="147">
        <v>32.4</v>
      </c>
      <c r="L369" s="159">
        <v>0.1963</v>
      </c>
      <c r="M369" s="147">
        <v>0.1</v>
      </c>
      <c r="N369" s="147">
        <v>7.99</v>
      </c>
      <c r="O369" s="153">
        <v>9300000</v>
      </c>
      <c r="P369" s="51" t="str">
        <f>IF($M369&lt;NORMA!$G$7,"NO CUMPLE","CUMPLE")</f>
        <v>NO CUMPLE</v>
      </c>
      <c r="Q369" s="51" t="str">
        <f>IF($E369&gt;NORMA!$G$8,"NO CUMPLE","CUMPLE")</f>
        <v>CUMPLE</v>
      </c>
      <c r="R369" s="51" t="str">
        <f>IF($F369&gt;NORMA!$G$9,"NO CUMPLE","CUMPLE")</f>
        <v>CUMPLE</v>
      </c>
      <c r="S369" s="51" t="str">
        <f>IF($K369&gt;NORMA!$G$10,"NO CUMPLE","CUMPLE")</f>
        <v>CUMPLE</v>
      </c>
      <c r="T369" s="51" t="str">
        <f>IF($J369&gt;NORMA!$G$11,"NO CUMPLE","CUMPLE")</f>
        <v>CUMPLE</v>
      </c>
      <c r="U369" s="51" t="str">
        <f>IF($G369&gt;NORMA!$G$12,"NO CUMPLE","CUMPLE")</f>
        <v>CUMPLE</v>
      </c>
      <c r="V369" s="51" t="str">
        <f>IF($H369&gt;SALITRE!$H$972,"NO CUMPLE","CUMPLE")</f>
        <v>NO CUMPLE</v>
      </c>
      <c r="W369" s="51" t="str">
        <f>IF($O369&gt;NORMA!$F$14,"NO CUMPLE","CUMPLE")</f>
        <v>NO CUMPLE</v>
      </c>
      <c r="X369" s="51" t="str">
        <f>IF(AND($N369&gt;=NORMA!$Q$4, $N369&lt;=NORMA!$R$4),"CUMPLE","NO CUMPLE")</f>
        <v>CUMPLE</v>
      </c>
      <c r="Y369" s="51" t="str">
        <f>IF($I369&gt;NORMA!$F$16,"NO CUMPLE","CUMPLE")</f>
        <v>NO CUMPLE</v>
      </c>
      <c r="Z369" s="51" t="str">
        <f>IF($M369&lt;NORMA!$G$23,"NO CUMPLE","CUMPLE")</f>
        <v>NO CUMPLE</v>
      </c>
      <c r="AA369" s="51" t="str">
        <f>IF($E369&gt;NORMA!$G$24,"NO CUMPLE","CUMPLE")</f>
        <v>NO CUMPLE</v>
      </c>
      <c r="AB369" s="51" t="str">
        <f>IF($F369&gt;NORMA!$G$25,"NO CUMPLE","CUMPLE")</f>
        <v>NO CUMPLE</v>
      </c>
      <c r="AC369" s="51" t="str">
        <f>IF($K369&gt;NORMA!$G$26,"NO CUMPLE","CUMPLE")</f>
        <v>NO CUMPLE</v>
      </c>
      <c r="AD369" s="51" t="str">
        <f>IF($J369&gt;NORMA!$G$27,"NO CUMPLE","CUMPLE")</f>
        <v>NO CUMPLE</v>
      </c>
      <c r="AE369" s="51" t="str">
        <f>IF($G369&gt;NORMA!$G$28,"NO CUMPLE","CUMPLE")</f>
        <v>NO CUMPLE</v>
      </c>
      <c r="AF369" s="51" t="str">
        <f>IF($H369&gt;NORMA!$E$29,"NO CUMPLE","CUMPLE")</f>
        <v>NO CUMPLE</v>
      </c>
      <c r="AG369" s="51" t="str">
        <f>IF($O369&gt;NORMA!$G$30,"NO CUMPLE","CUMPLE")</f>
        <v>NO CUMPLE</v>
      </c>
      <c r="AH369" s="51" t="str">
        <f>IF(AND($N369&gt;=NORMA!$R$18, $N369&lt;=NORMA!$S$18),"CUMPLE","NO CUMPLE")</f>
        <v>CUMPLE</v>
      </c>
      <c r="AI369" s="51" t="str">
        <f>IF($I369&gt;NORMA!$F$32,"NO CUMPLE","CUMPLE")</f>
        <v>NO CUMPLE</v>
      </c>
    </row>
    <row r="370" spans="1:35" ht="14.25" customHeight="1" x14ac:dyDescent="0.35">
      <c r="A370" s="146" t="s">
        <v>82</v>
      </c>
      <c r="B370" s="147" t="s">
        <v>81</v>
      </c>
      <c r="C370" s="148">
        <v>40255</v>
      </c>
      <c r="D370" s="149">
        <v>2.0833333333333332E-2</v>
      </c>
      <c r="E370" s="147">
        <v>164</v>
      </c>
      <c r="F370" s="147">
        <v>350</v>
      </c>
      <c r="G370" s="147">
        <v>90</v>
      </c>
      <c r="H370" s="147">
        <v>33.9</v>
      </c>
      <c r="I370" s="147">
        <v>7.78</v>
      </c>
      <c r="J370" s="147">
        <v>6.21</v>
      </c>
      <c r="K370" s="147">
        <v>53.9</v>
      </c>
      <c r="L370" s="159">
        <v>0.17299999999999999</v>
      </c>
      <c r="M370" s="147">
        <v>0.1</v>
      </c>
      <c r="N370" s="147">
        <v>7.7</v>
      </c>
      <c r="O370" s="153">
        <v>21000000</v>
      </c>
      <c r="P370" s="51" t="str">
        <f>IF($M370&lt;NORMA!$G$7,"NO CUMPLE","CUMPLE")</f>
        <v>NO CUMPLE</v>
      </c>
      <c r="Q370" s="51" t="str">
        <f>IF($E370&gt;NORMA!$G$8,"NO CUMPLE","CUMPLE")</f>
        <v>NO CUMPLE</v>
      </c>
      <c r="R370" s="51" t="str">
        <f>IF($F370&gt;NORMA!$G$9,"NO CUMPLE","CUMPLE")</f>
        <v>CUMPLE</v>
      </c>
      <c r="S370" s="51" t="str">
        <f>IF($K370&gt;NORMA!$G$10,"NO CUMPLE","CUMPLE")</f>
        <v>NO CUMPLE</v>
      </c>
      <c r="T370" s="51" t="str">
        <f>IF($J370&gt;NORMA!$G$11,"NO CUMPLE","CUMPLE")</f>
        <v>NO CUMPLE</v>
      </c>
      <c r="U370" s="51" t="str">
        <f>IF($G370&gt;NORMA!$G$12,"NO CUMPLE","CUMPLE")</f>
        <v>CUMPLE</v>
      </c>
      <c r="V370" s="51" t="str">
        <f>IF($H370&gt;SALITRE!$H$972,"NO CUMPLE","CUMPLE")</f>
        <v>NO CUMPLE</v>
      </c>
      <c r="W370" s="51" t="str">
        <f>IF($O370&gt;NORMA!$F$14,"NO CUMPLE","CUMPLE")</f>
        <v>NO CUMPLE</v>
      </c>
      <c r="X370" s="51" t="str">
        <f>IF(AND($N370&gt;=NORMA!$Q$4, $N370&lt;=NORMA!$R$4),"CUMPLE","NO CUMPLE")</f>
        <v>CUMPLE</v>
      </c>
      <c r="Y370" s="51" t="str">
        <f>IF($I370&gt;NORMA!$F$16,"NO CUMPLE","CUMPLE")</f>
        <v>NO CUMPLE</v>
      </c>
      <c r="Z370" s="51" t="str">
        <f>IF($M370&lt;NORMA!$G$23,"NO CUMPLE","CUMPLE")</f>
        <v>NO CUMPLE</v>
      </c>
      <c r="AA370" s="51" t="str">
        <f>IF($E370&gt;NORMA!$G$24,"NO CUMPLE","CUMPLE")</f>
        <v>NO CUMPLE</v>
      </c>
      <c r="AB370" s="51" t="str">
        <f>IF($F370&gt;NORMA!$G$25,"NO CUMPLE","CUMPLE")</f>
        <v>NO CUMPLE</v>
      </c>
      <c r="AC370" s="51" t="str">
        <f>IF($K370&gt;NORMA!$G$26,"NO CUMPLE","CUMPLE")</f>
        <v>NO CUMPLE</v>
      </c>
      <c r="AD370" s="51" t="str">
        <f>IF($J370&gt;NORMA!$G$27,"NO CUMPLE","CUMPLE")</f>
        <v>NO CUMPLE</v>
      </c>
      <c r="AE370" s="51" t="str">
        <f>IF($G370&gt;NORMA!$G$28,"NO CUMPLE","CUMPLE")</f>
        <v>NO CUMPLE</v>
      </c>
      <c r="AF370" s="51" t="str">
        <f>IF($H370&gt;NORMA!$E$29,"NO CUMPLE","CUMPLE")</f>
        <v>NO CUMPLE</v>
      </c>
      <c r="AG370" s="51" t="str">
        <f>IF($O370&gt;NORMA!$G$30,"NO CUMPLE","CUMPLE")</f>
        <v>NO CUMPLE</v>
      </c>
      <c r="AH370" s="51" t="str">
        <f>IF(AND($N370&gt;=NORMA!$R$18, $N370&lt;=NORMA!$S$18),"CUMPLE","NO CUMPLE")</f>
        <v>CUMPLE</v>
      </c>
      <c r="AI370" s="51" t="str">
        <f>IF($I370&gt;NORMA!$F$32,"NO CUMPLE","CUMPLE")</f>
        <v>NO CUMPLE</v>
      </c>
    </row>
    <row r="371" spans="1:35" ht="14.25" customHeight="1" x14ac:dyDescent="0.35">
      <c r="A371" s="146" t="s">
        <v>80</v>
      </c>
      <c r="B371" s="147" t="s">
        <v>81</v>
      </c>
      <c r="C371" s="148">
        <v>40284</v>
      </c>
      <c r="D371" s="149">
        <v>0.95833333333333337</v>
      </c>
      <c r="E371" s="147">
        <v>18.5</v>
      </c>
      <c r="F371" s="147">
        <v>44</v>
      </c>
      <c r="G371" s="147">
        <v>90</v>
      </c>
      <c r="H371" s="150">
        <v>3.6</v>
      </c>
      <c r="I371" s="147">
        <v>0.98</v>
      </c>
      <c r="J371" s="147">
        <v>0.81</v>
      </c>
      <c r="K371" s="147">
        <v>9.1</v>
      </c>
      <c r="L371" s="159">
        <v>0.35970000000000002</v>
      </c>
      <c r="M371" s="147">
        <v>3.4</v>
      </c>
      <c r="N371" s="147">
        <v>6.88</v>
      </c>
      <c r="O371" s="153">
        <v>900000</v>
      </c>
      <c r="P371" s="51" t="str">
        <f>IF($M371&lt;NORMA!$G$7,"NO CUMPLE","CUMPLE")</f>
        <v>CUMPLE</v>
      </c>
      <c r="Q371" s="51" t="str">
        <f>IF($E371&gt;NORMA!$G$8,"NO CUMPLE","CUMPLE")</f>
        <v>CUMPLE</v>
      </c>
      <c r="R371" s="51" t="str">
        <f>IF($F371&gt;NORMA!$G$9,"NO CUMPLE","CUMPLE")</f>
        <v>CUMPLE</v>
      </c>
      <c r="S371" s="51" t="str">
        <f>IF($K371&gt;NORMA!$G$10,"NO CUMPLE","CUMPLE")</f>
        <v>CUMPLE</v>
      </c>
      <c r="T371" s="51" t="str">
        <f>IF($J371&gt;NORMA!$G$11,"NO CUMPLE","CUMPLE")</f>
        <v>CUMPLE</v>
      </c>
      <c r="U371" s="51" t="str">
        <f>IF($G371&gt;NORMA!$G$12,"NO CUMPLE","CUMPLE")</f>
        <v>CUMPLE</v>
      </c>
      <c r="V371" s="51" t="str">
        <f>IF($H371&gt;SALITRE!$H$972,"NO CUMPLE","CUMPLE")</f>
        <v>CUMPLE</v>
      </c>
      <c r="W371" s="51" t="str">
        <f>IF($O371&gt;NORMA!$F$14,"NO CUMPLE","CUMPLE")</f>
        <v>CUMPLE</v>
      </c>
      <c r="X371" s="51" t="str">
        <f>IF(AND($N371&gt;=NORMA!$Q$4, $N371&lt;=NORMA!$R$4),"CUMPLE","NO CUMPLE")</f>
        <v>CUMPLE</v>
      </c>
      <c r="Y371" s="51" t="str">
        <f>IF($I371&gt;NORMA!$F$16,"NO CUMPLE","CUMPLE")</f>
        <v>CUMPLE</v>
      </c>
      <c r="Z371" s="51" t="str">
        <f>IF($M371&lt;NORMA!$G$23,"NO CUMPLE","CUMPLE")</f>
        <v>CUMPLE</v>
      </c>
      <c r="AA371" s="51" t="str">
        <f>IF($E371&gt;NORMA!$G$24,"NO CUMPLE","CUMPLE")</f>
        <v>CUMPLE</v>
      </c>
      <c r="AB371" s="51" t="str">
        <f>IF($F371&gt;NORMA!$G$25,"NO CUMPLE","CUMPLE")</f>
        <v>CUMPLE</v>
      </c>
      <c r="AC371" s="51" t="str">
        <f>IF($K371&gt;NORMA!$G$26,"NO CUMPLE","CUMPLE")</f>
        <v>CUMPLE</v>
      </c>
      <c r="AD371" s="51" t="str">
        <f>IF($J371&gt;NORMA!$G$27,"NO CUMPLE","CUMPLE")</f>
        <v>CUMPLE</v>
      </c>
      <c r="AE371" s="51" t="str">
        <f>IF($G371&gt;NORMA!$G$28,"NO CUMPLE","CUMPLE")</f>
        <v>NO CUMPLE</v>
      </c>
      <c r="AF371" s="51" t="str">
        <f>IF($H371&gt;NORMA!$E$29,"NO CUMPLE","CUMPLE")</f>
        <v>CUMPLE</v>
      </c>
      <c r="AG371" s="51" t="str">
        <f>IF($O371&gt;NORMA!$G$30,"NO CUMPLE","CUMPLE")</f>
        <v>NO CUMPLE</v>
      </c>
      <c r="AH371" s="51" t="str">
        <f>IF(AND($N371&gt;=NORMA!$R$18, $N371&lt;=NORMA!$S$18),"CUMPLE","NO CUMPLE")</f>
        <v>CUMPLE</v>
      </c>
      <c r="AI371" s="51" t="str">
        <f>IF($I371&gt;NORMA!$F$32,"NO CUMPLE","CUMPLE")</f>
        <v>CUMPLE</v>
      </c>
    </row>
    <row r="372" spans="1:35" ht="14.25" customHeight="1" x14ac:dyDescent="0.35">
      <c r="A372" s="146" t="s">
        <v>80</v>
      </c>
      <c r="B372" s="147" t="s">
        <v>81</v>
      </c>
      <c r="C372" s="148">
        <v>40302</v>
      </c>
      <c r="D372" s="149">
        <v>0.58333333333333337</v>
      </c>
      <c r="E372" s="147">
        <v>104</v>
      </c>
      <c r="F372" s="147">
        <v>225</v>
      </c>
      <c r="G372" s="147">
        <v>95</v>
      </c>
      <c r="H372" s="147">
        <v>36.700000000000003</v>
      </c>
      <c r="I372" s="147">
        <v>4.95</v>
      </c>
      <c r="J372" s="147">
        <v>2.5499999999999998</v>
      </c>
      <c r="K372" s="147">
        <v>26.8</v>
      </c>
      <c r="L372" s="159">
        <v>0.58520000000000005</v>
      </c>
      <c r="M372" s="147">
        <v>2.2000000000000002</v>
      </c>
      <c r="N372" s="147">
        <v>7.75</v>
      </c>
      <c r="O372" s="153">
        <v>6400000</v>
      </c>
      <c r="P372" s="51" t="str">
        <f>IF($M372&lt;NORMA!$G$7,"NO CUMPLE","CUMPLE")</f>
        <v>CUMPLE</v>
      </c>
      <c r="Q372" s="51" t="str">
        <f>IF($E372&gt;NORMA!$G$8,"NO CUMPLE","CUMPLE")</f>
        <v>CUMPLE</v>
      </c>
      <c r="R372" s="51" t="str">
        <f>IF($F372&gt;NORMA!$G$9,"NO CUMPLE","CUMPLE")</f>
        <v>CUMPLE</v>
      </c>
      <c r="S372" s="51" t="str">
        <f>IF($K372&gt;NORMA!$G$10,"NO CUMPLE","CUMPLE")</f>
        <v>CUMPLE</v>
      </c>
      <c r="T372" s="51" t="str">
        <f>IF($J372&gt;NORMA!$G$11,"NO CUMPLE","CUMPLE")</f>
        <v>CUMPLE</v>
      </c>
      <c r="U372" s="51" t="str">
        <f>IF($G372&gt;NORMA!$G$12,"NO CUMPLE","CUMPLE")</f>
        <v>CUMPLE</v>
      </c>
      <c r="V372" s="51" t="str">
        <f>IF($H372&gt;SALITRE!$H$972,"NO CUMPLE","CUMPLE")</f>
        <v>NO CUMPLE</v>
      </c>
      <c r="W372" s="51" t="str">
        <f>IF($O372&gt;NORMA!$F$14,"NO CUMPLE","CUMPLE")</f>
        <v>NO CUMPLE</v>
      </c>
      <c r="X372" s="51" t="str">
        <f>IF(AND($N372&gt;=NORMA!$Q$4, $N372&lt;=NORMA!$R$4),"CUMPLE","NO CUMPLE")</f>
        <v>CUMPLE</v>
      </c>
      <c r="Y372" s="51" t="str">
        <f>IF($I372&gt;NORMA!$F$16,"NO CUMPLE","CUMPLE")</f>
        <v>NO CUMPLE</v>
      </c>
      <c r="Z372" s="51" t="str">
        <f>IF($M372&lt;NORMA!$G$23,"NO CUMPLE","CUMPLE")</f>
        <v>CUMPLE</v>
      </c>
      <c r="AA372" s="51" t="str">
        <f>IF($E372&gt;NORMA!$G$24,"NO CUMPLE","CUMPLE")</f>
        <v>NO CUMPLE</v>
      </c>
      <c r="AB372" s="51" t="str">
        <f>IF($F372&gt;NORMA!$G$25,"NO CUMPLE","CUMPLE")</f>
        <v>NO CUMPLE</v>
      </c>
      <c r="AC372" s="51" t="str">
        <f>IF($K372&gt;NORMA!$G$26,"NO CUMPLE","CUMPLE")</f>
        <v>CUMPLE</v>
      </c>
      <c r="AD372" s="51" t="str">
        <f>IF($J372&gt;NORMA!$G$27,"NO CUMPLE","CUMPLE")</f>
        <v>CUMPLE</v>
      </c>
      <c r="AE372" s="51" t="str">
        <f>IF($G372&gt;NORMA!$G$28,"NO CUMPLE","CUMPLE")</f>
        <v>NO CUMPLE</v>
      </c>
      <c r="AF372" s="51" t="str">
        <f>IF($H372&gt;NORMA!$E$29,"NO CUMPLE","CUMPLE")</f>
        <v>NO CUMPLE</v>
      </c>
      <c r="AG372" s="51" t="str">
        <f>IF($O372&gt;NORMA!$G$30,"NO CUMPLE","CUMPLE")</f>
        <v>NO CUMPLE</v>
      </c>
      <c r="AH372" s="51" t="str">
        <f>IF(AND($N372&gt;=NORMA!$R$18, $N372&lt;=NORMA!$S$18),"CUMPLE","NO CUMPLE")</f>
        <v>CUMPLE</v>
      </c>
      <c r="AI372" s="51" t="str">
        <f>IF($I372&gt;NORMA!$F$32,"NO CUMPLE","CUMPLE")</f>
        <v>NO CUMPLE</v>
      </c>
    </row>
    <row r="373" spans="1:35" ht="14.25" customHeight="1" x14ac:dyDescent="0.35">
      <c r="A373" s="146" t="s">
        <v>82</v>
      </c>
      <c r="B373" s="147" t="s">
        <v>81</v>
      </c>
      <c r="C373" s="148">
        <v>40275</v>
      </c>
      <c r="D373" s="149">
        <v>0.58333333333333337</v>
      </c>
      <c r="E373" s="147">
        <v>159</v>
      </c>
      <c r="F373" s="147">
        <v>341</v>
      </c>
      <c r="G373" s="147">
        <v>94</v>
      </c>
      <c r="H373" s="147">
        <v>41.3</v>
      </c>
      <c r="I373" s="147">
        <v>8.73</v>
      </c>
      <c r="J373" s="147">
        <v>4.72</v>
      </c>
      <c r="K373" s="147">
        <v>39</v>
      </c>
      <c r="L373" s="159">
        <v>0.58230000000000004</v>
      </c>
      <c r="M373" s="147">
        <v>0.1</v>
      </c>
      <c r="N373" s="147">
        <v>7.75</v>
      </c>
      <c r="O373" s="153">
        <v>24000000</v>
      </c>
      <c r="P373" s="51" t="str">
        <f>IF($M373&lt;NORMA!$G$7,"NO CUMPLE","CUMPLE")</f>
        <v>NO CUMPLE</v>
      </c>
      <c r="Q373" s="51" t="str">
        <f>IF($E373&gt;NORMA!$G$8,"NO CUMPLE","CUMPLE")</f>
        <v>NO CUMPLE</v>
      </c>
      <c r="R373" s="51" t="str">
        <f>IF($F373&gt;NORMA!$G$9,"NO CUMPLE","CUMPLE")</f>
        <v>CUMPLE</v>
      </c>
      <c r="S373" s="51" t="str">
        <f>IF($K373&gt;NORMA!$G$10,"NO CUMPLE","CUMPLE")</f>
        <v>CUMPLE</v>
      </c>
      <c r="T373" s="51" t="str">
        <f>IF($J373&gt;NORMA!$G$11,"NO CUMPLE","CUMPLE")</f>
        <v>CUMPLE</v>
      </c>
      <c r="U373" s="51" t="str">
        <f>IF($G373&gt;NORMA!$G$12,"NO CUMPLE","CUMPLE")</f>
        <v>CUMPLE</v>
      </c>
      <c r="V373" s="51" t="str">
        <f>IF($H373&gt;SALITRE!$H$972,"NO CUMPLE","CUMPLE")</f>
        <v>NO CUMPLE</v>
      </c>
      <c r="W373" s="51" t="str">
        <f>IF($O373&gt;NORMA!$F$14,"NO CUMPLE","CUMPLE")</f>
        <v>NO CUMPLE</v>
      </c>
      <c r="X373" s="51" t="str">
        <f>IF(AND($N373&gt;=NORMA!$Q$4, $N373&lt;=NORMA!$R$4),"CUMPLE","NO CUMPLE")</f>
        <v>CUMPLE</v>
      </c>
      <c r="Y373" s="51" t="str">
        <f>IF($I373&gt;NORMA!$F$16,"NO CUMPLE","CUMPLE")</f>
        <v>NO CUMPLE</v>
      </c>
      <c r="Z373" s="51" t="str">
        <f>IF($M373&lt;NORMA!$G$23,"NO CUMPLE","CUMPLE")</f>
        <v>NO CUMPLE</v>
      </c>
      <c r="AA373" s="51" t="str">
        <f>IF($E373&gt;NORMA!$G$24,"NO CUMPLE","CUMPLE")</f>
        <v>NO CUMPLE</v>
      </c>
      <c r="AB373" s="51" t="str">
        <f>IF($F373&gt;NORMA!$G$25,"NO CUMPLE","CUMPLE")</f>
        <v>NO CUMPLE</v>
      </c>
      <c r="AC373" s="51" t="str">
        <f>IF($K373&gt;NORMA!$G$26,"NO CUMPLE","CUMPLE")</f>
        <v>NO CUMPLE</v>
      </c>
      <c r="AD373" s="51" t="str">
        <f>IF($J373&gt;NORMA!$G$27,"NO CUMPLE","CUMPLE")</f>
        <v>NO CUMPLE</v>
      </c>
      <c r="AE373" s="51" t="str">
        <f>IF($G373&gt;NORMA!$G$28,"NO CUMPLE","CUMPLE")</f>
        <v>NO CUMPLE</v>
      </c>
      <c r="AF373" s="51" t="str">
        <f>IF($H373&gt;NORMA!$E$29,"NO CUMPLE","CUMPLE")</f>
        <v>NO CUMPLE</v>
      </c>
      <c r="AG373" s="51" t="str">
        <f>IF($O373&gt;NORMA!$G$30,"NO CUMPLE","CUMPLE")</f>
        <v>NO CUMPLE</v>
      </c>
      <c r="AH373" s="51" t="str">
        <f>IF(AND($N373&gt;=NORMA!$R$18, $N373&lt;=NORMA!$S$18),"CUMPLE","NO CUMPLE")</f>
        <v>CUMPLE</v>
      </c>
      <c r="AI373" s="51" t="str">
        <f>IF($I373&gt;NORMA!$F$32,"NO CUMPLE","CUMPLE")</f>
        <v>NO CUMPLE</v>
      </c>
    </row>
    <row r="374" spans="1:35" ht="14.25" customHeight="1" x14ac:dyDescent="0.35">
      <c r="A374" s="146" t="s">
        <v>82</v>
      </c>
      <c r="B374" s="147" t="s">
        <v>81</v>
      </c>
      <c r="C374" s="148">
        <v>40289</v>
      </c>
      <c r="D374" s="149">
        <v>0.95833333333333337</v>
      </c>
      <c r="E374" s="147">
        <v>93.9</v>
      </c>
      <c r="F374" s="147">
        <v>160</v>
      </c>
      <c r="G374" s="147">
        <v>38</v>
      </c>
      <c r="H374" s="147">
        <v>29.9</v>
      </c>
      <c r="I374" s="147">
        <v>6.69</v>
      </c>
      <c r="J374" s="147">
        <v>3.78</v>
      </c>
      <c r="K374" s="147">
        <v>31</v>
      </c>
      <c r="L374" s="159">
        <v>0.56110000000000004</v>
      </c>
      <c r="M374" s="147">
        <v>0.1</v>
      </c>
      <c r="N374" s="147">
        <v>7.54</v>
      </c>
      <c r="O374" s="153">
        <v>4600000</v>
      </c>
      <c r="P374" s="51" t="str">
        <f>IF($M374&lt;NORMA!$G$7,"NO CUMPLE","CUMPLE")</f>
        <v>NO CUMPLE</v>
      </c>
      <c r="Q374" s="51" t="str">
        <f>IF($E374&gt;NORMA!$G$8,"NO CUMPLE","CUMPLE")</f>
        <v>CUMPLE</v>
      </c>
      <c r="R374" s="51" t="str">
        <f>IF($F374&gt;NORMA!$G$9,"NO CUMPLE","CUMPLE")</f>
        <v>CUMPLE</v>
      </c>
      <c r="S374" s="51" t="str">
        <f>IF($K374&gt;NORMA!$G$10,"NO CUMPLE","CUMPLE")</f>
        <v>CUMPLE</v>
      </c>
      <c r="T374" s="51" t="str">
        <f>IF($J374&gt;NORMA!$G$11,"NO CUMPLE","CUMPLE")</f>
        <v>CUMPLE</v>
      </c>
      <c r="U374" s="51" t="str">
        <f>IF($G374&gt;NORMA!$G$12,"NO CUMPLE","CUMPLE")</f>
        <v>CUMPLE</v>
      </c>
      <c r="V374" s="51" t="str">
        <f>IF($H374&gt;SALITRE!$H$972,"NO CUMPLE","CUMPLE")</f>
        <v>CUMPLE</v>
      </c>
      <c r="W374" s="51" t="str">
        <f>IF($O374&gt;NORMA!$F$14,"NO CUMPLE","CUMPLE")</f>
        <v>NO CUMPLE</v>
      </c>
      <c r="X374" s="51" t="str">
        <f>IF(AND($N374&gt;=NORMA!$Q$4, $N374&lt;=NORMA!$R$4),"CUMPLE","NO CUMPLE")</f>
        <v>CUMPLE</v>
      </c>
      <c r="Y374" s="51" t="str">
        <f>IF($I374&gt;NORMA!$F$16,"NO CUMPLE","CUMPLE")</f>
        <v>NO CUMPLE</v>
      </c>
      <c r="Z374" s="51" t="str">
        <f>IF($M374&lt;NORMA!$G$23,"NO CUMPLE","CUMPLE")</f>
        <v>NO CUMPLE</v>
      </c>
      <c r="AA374" s="51" t="str">
        <f>IF($E374&gt;NORMA!$G$24,"NO CUMPLE","CUMPLE")</f>
        <v>NO CUMPLE</v>
      </c>
      <c r="AB374" s="51" t="str">
        <f>IF($F374&gt;NORMA!$G$25,"NO CUMPLE","CUMPLE")</f>
        <v>NO CUMPLE</v>
      </c>
      <c r="AC374" s="51" t="str">
        <f>IF($K374&gt;NORMA!$G$26,"NO CUMPLE","CUMPLE")</f>
        <v>NO CUMPLE</v>
      </c>
      <c r="AD374" s="51" t="str">
        <f>IF($J374&gt;NORMA!$G$27,"NO CUMPLE","CUMPLE")</f>
        <v>CUMPLE</v>
      </c>
      <c r="AE374" s="51" t="str">
        <f>IF($G374&gt;NORMA!$G$28,"NO CUMPLE","CUMPLE")</f>
        <v>CUMPLE</v>
      </c>
      <c r="AF374" s="51" t="str">
        <f>IF($H374&gt;NORMA!$E$29,"NO CUMPLE","CUMPLE")</f>
        <v>NO CUMPLE</v>
      </c>
      <c r="AG374" s="51" t="str">
        <f>IF($O374&gt;NORMA!$G$30,"NO CUMPLE","CUMPLE")</f>
        <v>NO CUMPLE</v>
      </c>
      <c r="AH374" s="51" t="str">
        <f>IF(AND($N374&gt;=NORMA!$R$18, $N374&lt;=NORMA!$S$18),"CUMPLE","NO CUMPLE")</f>
        <v>CUMPLE</v>
      </c>
      <c r="AI374" s="51" t="str">
        <f>IF($I374&gt;NORMA!$F$32,"NO CUMPLE","CUMPLE")</f>
        <v>NO CUMPLE</v>
      </c>
    </row>
    <row r="375" spans="1:35" ht="14.25" customHeight="1" x14ac:dyDescent="0.35">
      <c r="A375" s="146" t="s">
        <v>82</v>
      </c>
      <c r="B375" s="147" t="s">
        <v>81</v>
      </c>
      <c r="C375" s="148">
        <v>40306</v>
      </c>
      <c r="D375" s="149">
        <v>0.5625</v>
      </c>
      <c r="E375" s="147">
        <v>124</v>
      </c>
      <c r="F375" s="147">
        <v>337</v>
      </c>
      <c r="G375" s="147">
        <v>82</v>
      </c>
      <c r="H375" s="147">
        <v>70.099999999999994</v>
      </c>
      <c r="I375" s="147">
        <v>9.73</v>
      </c>
      <c r="J375" s="147">
        <v>4</v>
      </c>
      <c r="K375" s="147">
        <v>29.3</v>
      </c>
      <c r="L375" s="159">
        <v>0.47889999999999999</v>
      </c>
      <c r="M375" s="147">
        <v>0.1</v>
      </c>
      <c r="N375" s="147">
        <v>7.76</v>
      </c>
      <c r="O375" s="153">
        <v>2400000</v>
      </c>
      <c r="P375" s="51" t="str">
        <f>IF($M375&lt;NORMA!$G$7,"NO CUMPLE","CUMPLE")</f>
        <v>NO CUMPLE</v>
      </c>
      <c r="Q375" s="51" t="str">
        <f>IF($E375&gt;NORMA!$G$8,"NO CUMPLE","CUMPLE")</f>
        <v>CUMPLE</v>
      </c>
      <c r="R375" s="51" t="str">
        <f>IF($F375&gt;NORMA!$G$9,"NO CUMPLE","CUMPLE")</f>
        <v>CUMPLE</v>
      </c>
      <c r="S375" s="51" t="str">
        <f>IF($K375&gt;NORMA!$G$10,"NO CUMPLE","CUMPLE")</f>
        <v>CUMPLE</v>
      </c>
      <c r="T375" s="51" t="str">
        <f>IF($J375&gt;NORMA!$G$11,"NO CUMPLE","CUMPLE")</f>
        <v>CUMPLE</v>
      </c>
      <c r="U375" s="51" t="str">
        <f>IF($G375&gt;NORMA!$G$12,"NO CUMPLE","CUMPLE")</f>
        <v>CUMPLE</v>
      </c>
      <c r="V375" s="51" t="str">
        <f>IF($H375&gt;SALITRE!$H$972,"NO CUMPLE","CUMPLE")</f>
        <v>NO CUMPLE</v>
      </c>
      <c r="W375" s="51" t="str">
        <f>IF($O375&gt;NORMA!$F$14,"NO CUMPLE","CUMPLE")</f>
        <v>NO CUMPLE</v>
      </c>
      <c r="X375" s="51" t="str">
        <f>IF(AND($N375&gt;=NORMA!$Q$4, $N375&lt;=NORMA!$R$4),"CUMPLE","NO CUMPLE")</f>
        <v>CUMPLE</v>
      </c>
      <c r="Y375" s="51" t="str">
        <f>IF($I375&gt;NORMA!$F$16,"NO CUMPLE","CUMPLE")</f>
        <v>NO CUMPLE</v>
      </c>
      <c r="Z375" s="51" t="str">
        <f>IF($M375&lt;NORMA!$G$23,"NO CUMPLE","CUMPLE")</f>
        <v>NO CUMPLE</v>
      </c>
      <c r="AA375" s="51" t="str">
        <f>IF($E375&gt;NORMA!$G$24,"NO CUMPLE","CUMPLE")</f>
        <v>NO CUMPLE</v>
      </c>
      <c r="AB375" s="51" t="str">
        <f>IF($F375&gt;NORMA!$G$25,"NO CUMPLE","CUMPLE")</f>
        <v>NO CUMPLE</v>
      </c>
      <c r="AC375" s="51" t="str">
        <f>IF($K375&gt;NORMA!$G$26,"NO CUMPLE","CUMPLE")</f>
        <v>CUMPLE</v>
      </c>
      <c r="AD375" s="51" t="str">
        <f>IF($J375&gt;NORMA!$G$27,"NO CUMPLE","CUMPLE")</f>
        <v>CUMPLE</v>
      </c>
      <c r="AE375" s="51" t="str">
        <f>IF($G375&gt;NORMA!$G$28,"NO CUMPLE","CUMPLE")</f>
        <v>NO CUMPLE</v>
      </c>
      <c r="AF375" s="51" t="str">
        <f>IF($H375&gt;NORMA!$E$29,"NO CUMPLE","CUMPLE")</f>
        <v>NO CUMPLE</v>
      </c>
      <c r="AG375" s="51" t="str">
        <f>IF($O375&gt;NORMA!$G$30,"NO CUMPLE","CUMPLE")</f>
        <v>NO CUMPLE</v>
      </c>
      <c r="AH375" s="51" t="str">
        <f>IF(AND($N375&gt;=NORMA!$R$18, $N375&lt;=NORMA!$S$18),"CUMPLE","NO CUMPLE")</f>
        <v>CUMPLE</v>
      </c>
      <c r="AI375" s="51" t="str">
        <f>IF($I375&gt;NORMA!$F$32,"NO CUMPLE","CUMPLE")</f>
        <v>NO CUMPLE</v>
      </c>
    </row>
    <row r="376" spans="1:35" ht="14.25" customHeight="1" x14ac:dyDescent="0.35">
      <c r="A376" s="146" t="s">
        <v>80</v>
      </c>
      <c r="B376" s="147" t="s">
        <v>81</v>
      </c>
      <c r="C376" s="148">
        <v>40320</v>
      </c>
      <c r="D376" s="149">
        <v>0.16666666666666666</v>
      </c>
      <c r="E376" s="147">
        <v>10</v>
      </c>
      <c r="F376" s="147">
        <v>30</v>
      </c>
      <c r="G376" s="147">
        <v>8</v>
      </c>
      <c r="H376" s="147">
        <v>11.2</v>
      </c>
      <c r="I376" s="147">
        <v>0.56000000000000005</v>
      </c>
      <c r="J376" s="147">
        <v>0.47</v>
      </c>
      <c r="K376" s="147">
        <v>6.4</v>
      </c>
      <c r="L376" s="159">
        <v>0.11020000000000001</v>
      </c>
      <c r="M376" s="147">
        <v>3.3</v>
      </c>
      <c r="N376" s="147">
        <v>7.34</v>
      </c>
      <c r="O376" s="153">
        <v>430000</v>
      </c>
      <c r="P376" s="51" t="str">
        <f>IF($M376&lt;NORMA!$G$7,"NO CUMPLE","CUMPLE")</f>
        <v>CUMPLE</v>
      </c>
      <c r="Q376" s="51" t="str">
        <f>IF($E376&gt;NORMA!$G$8,"NO CUMPLE","CUMPLE")</f>
        <v>CUMPLE</v>
      </c>
      <c r="R376" s="51" t="str">
        <f>IF($F376&gt;NORMA!$G$9,"NO CUMPLE","CUMPLE")</f>
        <v>CUMPLE</v>
      </c>
      <c r="S376" s="51" t="str">
        <f>IF($K376&gt;NORMA!$G$10,"NO CUMPLE","CUMPLE")</f>
        <v>CUMPLE</v>
      </c>
      <c r="T376" s="51" t="str">
        <f>IF($J376&gt;NORMA!$G$11,"NO CUMPLE","CUMPLE")</f>
        <v>CUMPLE</v>
      </c>
      <c r="U376" s="51" t="str">
        <f>IF($G376&gt;NORMA!$G$12,"NO CUMPLE","CUMPLE")</f>
        <v>CUMPLE</v>
      </c>
      <c r="V376" s="51" t="str">
        <f>IF($H376&gt;SALITRE!$H$972,"NO CUMPLE","CUMPLE")</f>
        <v>CUMPLE</v>
      </c>
      <c r="W376" s="51" t="str">
        <f>IF($O376&gt;NORMA!$F$14,"NO CUMPLE","CUMPLE")</f>
        <v>CUMPLE</v>
      </c>
      <c r="X376" s="51" t="str">
        <f>IF(AND($N376&gt;=NORMA!$Q$4, $N376&lt;=NORMA!$R$4),"CUMPLE","NO CUMPLE")</f>
        <v>CUMPLE</v>
      </c>
      <c r="Y376" s="51" t="str">
        <f>IF($I376&gt;NORMA!$F$16,"NO CUMPLE","CUMPLE")</f>
        <v>CUMPLE</v>
      </c>
      <c r="Z376" s="51" t="str">
        <f>IF($M376&lt;NORMA!$G$23,"NO CUMPLE","CUMPLE")</f>
        <v>CUMPLE</v>
      </c>
      <c r="AA376" s="51" t="str">
        <f>IF($E376&gt;NORMA!$G$24,"NO CUMPLE","CUMPLE")</f>
        <v>CUMPLE</v>
      </c>
      <c r="AB376" s="51" t="str">
        <f>IF($F376&gt;NORMA!$G$25,"NO CUMPLE","CUMPLE")</f>
        <v>CUMPLE</v>
      </c>
      <c r="AC376" s="51" t="str">
        <f>IF($K376&gt;NORMA!$G$26,"NO CUMPLE","CUMPLE")</f>
        <v>CUMPLE</v>
      </c>
      <c r="AD376" s="51" t="str">
        <f>IF($J376&gt;NORMA!$G$27,"NO CUMPLE","CUMPLE")</f>
        <v>CUMPLE</v>
      </c>
      <c r="AE376" s="51" t="str">
        <f>IF($G376&gt;NORMA!$G$28,"NO CUMPLE","CUMPLE")</f>
        <v>CUMPLE</v>
      </c>
      <c r="AF376" s="51" t="str">
        <f>IF($H376&gt;NORMA!$E$29,"NO CUMPLE","CUMPLE")</f>
        <v>NO CUMPLE</v>
      </c>
      <c r="AG376" s="51" t="str">
        <f>IF($O376&gt;NORMA!$G$30,"NO CUMPLE","CUMPLE")</f>
        <v>NO CUMPLE</v>
      </c>
      <c r="AH376" s="51" t="str">
        <f>IF(AND($N376&gt;=NORMA!$R$18, $N376&lt;=NORMA!$S$18),"CUMPLE","NO CUMPLE")</f>
        <v>CUMPLE</v>
      </c>
      <c r="AI376" s="51" t="str">
        <f>IF($I376&gt;NORMA!$F$32,"NO CUMPLE","CUMPLE")</f>
        <v>CUMPLE</v>
      </c>
    </row>
    <row r="377" spans="1:35" ht="14.25" customHeight="1" x14ac:dyDescent="0.35">
      <c r="A377" s="146" t="s">
        <v>80</v>
      </c>
      <c r="B377" s="147" t="s">
        <v>81</v>
      </c>
      <c r="C377" s="148">
        <v>40341</v>
      </c>
      <c r="D377" s="149">
        <v>0.79166666666666663</v>
      </c>
      <c r="E377" s="147">
        <v>65.900000000000006</v>
      </c>
      <c r="F377" s="147">
        <v>155</v>
      </c>
      <c r="G377" s="147">
        <v>60</v>
      </c>
      <c r="H377" s="147">
        <v>14</v>
      </c>
      <c r="I377" s="147">
        <v>2.81</v>
      </c>
      <c r="J377" s="147">
        <v>2.27</v>
      </c>
      <c r="K377" s="147">
        <v>17.2</v>
      </c>
      <c r="L377" s="159">
        <v>0.155</v>
      </c>
      <c r="M377" s="147">
        <v>2.2999999999999998</v>
      </c>
      <c r="N377" s="147">
        <v>7.53</v>
      </c>
      <c r="O377" s="153">
        <v>1500000</v>
      </c>
      <c r="P377" s="51" t="str">
        <f>IF($M377&lt;NORMA!$G$7,"NO CUMPLE","CUMPLE")</f>
        <v>CUMPLE</v>
      </c>
      <c r="Q377" s="51" t="str">
        <f>IF($E377&gt;NORMA!$G$8,"NO CUMPLE","CUMPLE")</f>
        <v>CUMPLE</v>
      </c>
      <c r="R377" s="51" t="str">
        <f>IF($F377&gt;NORMA!$G$9,"NO CUMPLE","CUMPLE")</f>
        <v>CUMPLE</v>
      </c>
      <c r="S377" s="51" t="str">
        <f>IF($K377&gt;NORMA!$G$10,"NO CUMPLE","CUMPLE")</f>
        <v>CUMPLE</v>
      </c>
      <c r="T377" s="51" t="str">
        <f>IF($J377&gt;NORMA!$G$11,"NO CUMPLE","CUMPLE")</f>
        <v>CUMPLE</v>
      </c>
      <c r="U377" s="51" t="str">
        <f>IF($G377&gt;NORMA!$G$12,"NO CUMPLE","CUMPLE")</f>
        <v>CUMPLE</v>
      </c>
      <c r="V377" s="51" t="str">
        <f>IF($H377&gt;SALITRE!$H$972,"NO CUMPLE","CUMPLE")</f>
        <v>CUMPLE</v>
      </c>
      <c r="W377" s="51" t="str">
        <f>IF($O377&gt;NORMA!$F$14,"NO CUMPLE","CUMPLE")</f>
        <v>NO CUMPLE</v>
      </c>
      <c r="X377" s="51" t="str">
        <f>IF(AND($N377&gt;=NORMA!$Q$4, $N377&lt;=NORMA!$R$4),"CUMPLE","NO CUMPLE")</f>
        <v>CUMPLE</v>
      </c>
      <c r="Y377" s="51" t="str">
        <f>IF($I377&gt;NORMA!$F$16,"NO CUMPLE","CUMPLE")</f>
        <v>CUMPLE</v>
      </c>
      <c r="Z377" s="51" t="str">
        <f>IF($M377&lt;NORMA!$G$23,"NO CUMPLE","CUMPLE")</f>
        <v>CUMPLE</v>
      </c>
      <c r="AA377" s="51" t="str">
        <f>IF($E377&gt;NORMA!$G$24,"NO CUMPLE","CUMPLE")</f>
        <v>NO CUMPLE</v>
      </c>
      <c r="AB377" s="51" t="str">
        <f>IF($F377&gt;NORMA!$G$25,"NO CUMPLE","CUMPLE")</f>
        <v>NO CUMPLE</v>
      </c>
      <c r="AC377" s="51" t="str">
        <f>IF($K377&gt;NORMA!$G$26,"NO CUMPLE","CUMPLE")</f>
        <v>CUMPLE</v>
      </c>
      <c r="AD377" s="51" t="str">
        <f>IF($J377&gt;NORMA!$G$27,"NO CUMPLE","CUMPLE")</f>
        <v>CUMPLE</v>
      </c>
      <c r="AE377" s="51" t="str">
        <f>IF($G377&gt;NORMA!$G$28,"NO CUMPLE","CUMPLE")</f>
        <v>CUMPLE</v>
      </c>
      <c r="AF377" s="51" t="str">
        <f>IF($H377&gt;NORMA!$E$29,"NO CUMPLE","CUMPLE")</f>
        <v>NO CUMPLE</v>
      </c>
      <c r="AG377" s="51" t="str">
        <f>IF($O377&gt;NORMA!$G$30,"NO CUMPLE","CUMPLE")</f>
        <v>NO CUMPLE</v>
      </c>
      <c r="AH377" s="51" t="str">
        <f>IF(AND($N377&gt;=NORMA!$R$18, $N377&lt;=NORMA!$S$18),"CUMPLE","NO CUMPLE")</f>
        <v>CUMPLE</v>
      </c>
      <c r="AI377" s="51" t="str">
        <f>IF($I377&gt;NORMA!$F$32,"NO CUMPLE","CUMPLE")</f>
        <v>NO CUMPLE</v>
      </c>
    </row>
    <row r="378" spans="1:35" ht="14.25" customHeight="1" x14ac:dyDescent="0.35">
      <c r="A378" s="146" t="s">
        <v>82</v>
      </c>
      <c r="B378" s="147" t="s">
        <v>81</v>
      </c>
      <c r="C378" s="148">
        <v>40323</v>
      </c>
      <c r="D378" s="149">
        <v>0.16666666666666666</v>
      </c>
      <c r="E378" s="147">
        <v>25.5</v>
      </c>
      <c r="F378" s="147">
        <v>49</v>
      </c>
      <c r="G378" s="147">
        <v>52</v>
      </c>
      <c r="H378" s="147">
        <v>5.6</v>
      </c>
      <c r="I378" s="147">
        <v>1.2</v>
      </c>
      <c r="J378" s="147">
        <v>0.84</v>
      </c>
      <c r="K378" s="147">
        <v>10.9</v>
      </c>
      <c r="L378" s="159">
        <v>0.62209999999999999</v>
      </c>
      <c r="M378" s="147">
        <v>2.9</v>
      </c>
      <c r="N378" s="147">
        <v>7.02</v>
      </c>
      <c r="O378" s="153">
        <v>93000</v>
      </c>
      <c r="P378" s="51" t="str">
        <f>IF($M378&lt;NORMA!$G$7,"NO CUMPLE","CUMPLE")</f>
        <v>CUMPLE</v>
      </c>
      <c r="Q378" s="51" t="str">
        <f>IF($E378&gt;NORMA!$G$8,"NO CUMPLE","CUMPLE")</f>
        <v>CUMPLE</v>
      </c>
      <c r="R378" s="51" t="str">
        <f>IF($F378&gt;NORMA!$G$9,"NO CUMPLE","CUMPLE")</f>
        <v>CUMPLE</v>
      </c>
      <c r="S378" s="51" t="str">
        <f>IF($K378&gt;NORMA!$G$10,"NO CUMPLE","CUMPLE")</f>
        <v>CUMPLE</v>
      </c>
      <c r="T378" s="51" t="str">
        <f>IF($J378&gt;NORMA!$G$11,"NO CUMPLE","CUMPLE")</f>
        <v>CUMPLE</v>
      </c>
      <c r="U378" s="51" t="str">
        <f>IF($G378&gt;NORMA!$G$12,"NO CUMPLE","CUMPLE")</f>
        <v>CUMPLE</v>
      </c>
      <c r="V378" s="51" t="str">
        <f>IF($H378&gt;SALITRE!$H$972,"NO CUMPLE","CUMPLE")</f>
        <v>CUMPLE</v>
      </c>
      <c r="W378" s="51" t="str">
        <f>IF($O378&gt;NORMA!$F$14,"NO CUMPLE","CUMPLE")</f>
        <v>CUMPLE</v>
      </c>
      <c r="X378" s="51" t="str">
        <f>IF(AND($N378&gt;=NORMA!$Q$4, $N378&lt;=NORMA!$R$4),"CUMPLE","NO CUMPLE")</f>
        <v>CUMPLE</v>
      </c>
      <c r="Y378" s="51" t="str">
        <f>IF($I378&gt;NORMA!$F$16,"NO CUMPLE","CUMPLE")</f>
        <v>CUMPLE</v>
      </c>
      <c r="Z378" s="51" t="str">
        <f>IF($M378&lt;NORMA!$G$23,"NO CUMPLE","CUMPLE")</f>
        <v>CUMPLE</v>
      </c>
      <c r="AA378" s="51" t="str">
        <f>IF($E378&gt;NORMA!$G$24,"NO CUMPLE","CUMPLE")</f>
        <v>CUMPLE</v>
      </c>
      <c r="AB378" s="51" t="str">
        <f>IF($F378&gt;NORMA!$G$25,"NO CUMPLE","CUMPLE")</f>
        <v>CUMPLE</v>
      </c>
      <c r="AC378" s="51" t="str">
        <f>IF($K378&gt;NORMA!$G$26,"NO CUMPLE","CUMPLE")</f>
        <v>CUMPLE</v>
      </c>
      <c r="AD378" s="51" t="str">
        <f>IF($J378&gt;NORMA!$G$27,"NO CUMPLE","CUMPLE")</f>
        <v>CUMPLE</v>
      </c>
      <c r="AE378" s="51" t="str">
        <f>IF($G378&gt;NORMA!$G$28,"NO CUMPLE","CUMPLE")</f>
        <v>CUMPLE</v>
      </c>
      <c r="AF378" s="51" t="str">
        <f>IF($H378&gt;NORMA!$E$29,"NO CUMPLE","CUMPLE")</f>
        <v>CUMPLE</v>
      </c>
      <c r="AG378" s="51" t="str">
        <f>IF($O378&gt;NORMA!$G$30,"NO CUMPLE","CUMPLE")</f>
        <v>CUMPLE</v>
      </c>
      <c r="AH378" s="51" t="str">
        <f>IF(AND($N378&gt;=NORMA!$R$18, $N378&lt;=NORMA!$S$18),"CUMPLE","NO CUMPLE")</f>
        <v>CUMPLE</v>
      </c>
      <c r="AI378" s="51" t="str">
        <f>IF($I378&gt;NORMA!$F$32,"NO CUMPLE","CUMPLE")</f>
        <v>NO CUMPLE</v>
      </c>
    </row>
    <row r="379" spans="1:35" ht="14.25" customHeight="1" x14ac:dyDescent="0.35">
      <c r="A379" s="146" t="s">
        <v>82</v>
      </c>
      <c r="B379" s="147" t="s">
        <v>81</v>
      </c>
      <c r="C379" s="148">
        <v>40346</v>
      </c>
      <c r="D379" s="149">
        <v>0.79166666666666663</v>
      </c>
      <c r="E379" s="147">
        <v>163</v>
      </c>
      <c r="F379" s="147">
        <v>366</v>
      </c>
      <c r="G379" s="147">
        <v>132</v>
      </c>
      <c r="H379" s="147">
        <v>82</v>
      </c>
      <c r="I379" s="147">
        <v>7.31</v>
      </c>
      <c r="J379" s="147">
        <v>5.27</v>
      </c>
      <c r="K379" s="147">
        <v>42.6</v>
      </c>
      <c r="L379" s="159">
        <v>0.69069999999999998</v>
      </c>
      <c r="M379" s="147">
        <v>0.15</v>
      </c>
      <c r="N379" s="147">
        <v>8.09</v>
      </c>
      <c r="O379" s="153">
        <v>430000</v>
      </c>
      <c r="P379" s="51" t="str">
        <f>IF($M379&lt;NORMA!$G$7,"NO CUMPLE","CUMPLE")</f>
        <v>NO CUMPLE</v>
      </c>
      <c r="Q379" s="51" t="str">
        <f>IF($E379&gt;NORMA!$G$8,"NO CUMPLE","CUMPLE")</f>
        <v>NO CUMPLE</v>
      </c>
      <c r="R379" s="51" t="str">
        <f>IF($F379&gt;NORMA!$G$9,"NO CUMPLE","CUMPLE")</f>
        <v>NO CUMPLE</v>
      </c>
      <c r="S379" s="51" t="str">
        <f>IF($K379&gt;NORMA!$G$10,"NO CUMPLE","CUMPLE")</f>
        <v>NO CUMPLE</v>
      </c>
      <c r="T379" s="51" t="str">
        <f>IF($J379&gt;NORMA!$G$11,"NO CUMPLE","CUMPLE")</f>
        <v>CUMPLE</v>
      </c>
      <c r="U379" s="51" t="str">
        <f>IF($G379&gt;NORMA!$G$12,"NO CUMPLE","CUMPLE")</f>
        <v>CUMPLE</v>
      </c>
      <c r="V379" s="51" t="str">
        <f>IF($H379&gt;SALITRE!$H$972,"NO CUMPLE","CUMPLE")</f>
        <v>NO CUMPLE</v>
      </c>
      <c r="W379" s="51" t="str">
        <f>IF($O379&gt;NORMA!$F$14,"NO CUMPLE","CUMPLE")</f>
        <v>CUMPLE</v>
      </c>
      <c r="X379" s="51" t="str">
        <f>IF(AND($N379&gt;=NORMA!$Q$4, $N379&lt;=NORMA!$R$4),"CUMPLE","NO CUMPLE")</f>
        <v>CUMPLE</v>
      </c>
      <c r="Y379" s="51" t="str">
        <f>IF($I379&gt;NORMA!$F$16,"NO CUMPLE","CUMPLE")</f>
        <v>NO CUMPLE</v>
      </c>
      <c r="Z379" s="51" t="str">
        <f>IF($M379&lt;NORMA!$G$23,"NO CUMPLE","CUMPLE")</f>
        <v>NO CUMPLE</v>
      </c>
      <c r="AA379" s="51" t="str">
        <f>IF($E379&gt;NORMA!$G$24,"NO CUMPLE","CUMPLE")</f>
        <v>NO CUMPLE</v>
      </c>
      <c r="AB379" s="51" t="str">
        <f>IF($F379&gt;NORMA!$G$25,"NO CUMPLE","CUMPLE")</f>
        <v>NO CUMPLE</v>
      </c>
      <c r="AC379" s="51" t="str">
        <f>IF($K379&gt;NORMA!$G$26,"NO CUMPLE","CUMPLE")</f>
        <v>NO CUMPLE</v>
      </c>
      <c r="AD379" s="51" t="str">
        <f>IF($J379&gt;NORMA!$G$27,"NO CUMPLE","CUMPLE")</f>
        <v>NO CUMPLE</v>
      </c>
      <c r="AE379" s="51" t="str">
        <f>IF($G379&gt;NORMA!$G$28,"NO CUMPLE","CUMPLE")</f>
        <v>NO CUMPLE</v>
      </c>
      <c r="AF379" s="51" t="str">
        <f>IF($H379&gt;NORMA!$E$29,"NO CUMPLE","CUMPLE")</f>
        <v>NO CUMPLE</v>
      </c>
      <c r="AG379" s="51" t="str">
        <f>IF($O379&gt;NORMA!$G$30,"NO CUMPLE","CUMPLE")</f>
        <v>NO CUMPLE</v>
      </c>
      <c r="AH379" s="51" t="str">
        <f>IF(AND($N379&gt;=NORMA!$R$18, $N379&lt;=NORMA!$S$18),"CUMPLE","NO CUMPLE")</f>
        <v>CUMPLE</v>
      </c>
      <c r="AI379" s="51" t="str">
        <f>IF($I379&gt;NORMA!$F$32,"NO CUMPLE","CUMPLE")</f>
        <v>NO CUMPLE</v>
      </c>
    </row>
    <row r="380" spans="1:35" ht="14.25" customHeight="1" x14ac:dyDescent="0.35">
      <c r="A380" s="146" t="s">
        <v>80</v>
      </c>
      <c r="B380" s="147" t="s">
        <v>81</v>
      </c>
      <c r="C380" s="148">
        <v>40389</v>
      </c>
      <c r="D380" s="149">
        <v>0.35416666666666669</v>
      </c>
      <c r="E380" s="147">
        <v>141</v>
      </c>
      <c r="F380" s="147">
        <v>362</v>
      </c>
      <c r="G380" s="147">
        <v>268</v>
      </c>
      <c r="H380" s="147">
        <v>37.299999999999997</v>
      </c>
      <c r="I380" s="147">
        <v>3.78</v>
      </c>
      <c r="J380" s="147">
        <v>4.5</v>
      </c>
      <c r="K380" s="147">
        <v>33.479999999999997</v>
      </c>
      <c r="L380" s="159">
        <v>0.2334</v>
      </c>
      <c r="M380" s="147">
        <v>0.43</v>
      </c>
      <c r="N380" s="147">
        <v>8.34</v>
      </c>
      <c r="O380" s="153">
        <v>10000000</v>
      </c>
      <c r="P380" s="51" t="str">
        <f>IF($M380&lt;NORMA!$G$7,"NO CUMPLE","CUMPLE")</f>
        <v>NO CUMPLE</v>
      </c>
      <c r="Q380" s="51" t="str">
        <f>IF($E380&gt;NORMA!$G$8,"NO CUMPLE","CUMPLE")</f>
        <v>CUMPLE</v>
      </c>
      <c r="R380" s="51" t="str">
        <f>IF($F380&gt;NORMA!$G$9,"NO CUMPLE","CUMPLE")</f>
        <v>NO CUMPLE</v>
      </c>
      <c r="S380" s="51" t="str">
        <f>IF($K380&gt;NORMA!$G$10,"NO CUMPLE","CUMPLE")</f>
        <v>CUMPLE</v>
      </c>
      <c r="T380" s="51" t="str">
        <f>IF($J380&gt;NORMA!$G$11,"NO CUMPLE","CUMPLE")</f>
        <v>CUMPLE</v>
      </c>
      <c r="U380" s="51" t="str">
        <f>IF($G380&gt;NORMA!$G$12,"NO CUMPLE","CUMPLE")</f>
        <v>NO CUMPLE</v>
      </c>
      <c r="V380" s="51" t="str">
        <f>IF($H380&gt;SALITRE!$H$972,"NO CUMPLE","CUMPLE")</f>
        <v>NO CUMPLE</v>
      </c>
      <c r="W380" s="51" t="str">
        <f>IF($O380&gt;NORMA!$F$14,"NO CUMPLE","CUMPLE")</f>
        <v>NO CUMPLE</v>
      </c>
      <c r="X380" s="51" t="str">
        <f>IF(AND($N380&gt;=NORMA!$Q$4, $N380&lt;=NORMA!$R$4),"CUMPLE","NO CUMPLE")</f>
        <v>CUMPLE</v>
      </c>
      <c r="Y380" s="51" t="str">
        <f>IF($I380&gt;NORMA!$F$16,"NO CUMPLE","CUMPLE")</f>
        <v>NO CUMPLE</v>
      </c>
      <c r="Z380" s="51" t="str">
        <f>IF($M380&lt;NORMA!$G$23,"NO CUMPLE","CUMPLE")</f>
        <v>NO CUMPLE</v>
      </c>
      <c r="AA380" s="51" t="str">
        <f>IF($E380&gt;NORMA!$G$24,"NO CUMPLE","CUMPLE")</f>
        <v>NO CUMPLE</v>
      </c>
      <c r="AB380" s="51" t="str">
        <f>IF($F380&gt;NORMA!$G$25,"NO CUMPLE","CUMPLE")</f>
        <v>NO CUMPLE</v>
      </c>
      <c r="AC380" s="51" t="str">
        <f>IF($K380&gt;NORMA!$G$26,"NO CUMPLE","CUMPLE")</f>
        <v>NO CUMPLE</v>
      </c>
      <c r="AD380" s="51" t="str">
        <f>IF($J380&gt;NORMA!$G$27,"NO CUMPLE","CUMPLE")</f>
        <v>NO CUMPLE</v>
      </c>
      <c r="AE380" s="51" t="str">
        <f>IF($G380&gt;NORMA!$G$28,"NO CUMPLE","CUMPLE")</f>
        <v>NO CUMPLE</v>
      </c>
      <c r="AF380" s="51" t="str">
        <f>IF($H380&gt;NORMA!$E$29,"NO CUMPLE","CUMPLE")</f>
        <v>NO CUMPLE</v>
      </c>
      <c r="AG380" s="51" t="str">
        <f>IF($O380&gt;NORMA!$G$30,"NO CUMPLE","CUMPLE")</f>
        <v>NO CUMPLE</v>
      </c>
      <c r="AH380" s="51" t="str">
        <f>IF(AND($N380&gt;=NORMA!$R$18, $N380&lt;=NORMA!$S$18),"CUMPLE","NO CUMPLE")</f>
        <v>CUMPLE</v>
      </c>
      <c r="AI380" s="51" t="str">
        <f>IF($I380&gt;NORMA!$F$32,"NO CUMPLE","CUMPLE")</f>
        <v>NO CUMPLE</v>
      </c>
    </row>
    <row r="381" spans="1:35" ht="14.25" customHeight="1" x14ac:dyDescent="0.35">
      <c r="A381" s="146" t="s">
        <v>80</v>
      </c>
      <c r="B381" s="147" t="s">
        <v>81</v>
      </c>
      <c r="C381" s="148">
        <v>40409</v>
      </c>
      <c r="D381" s="149">
        <v>0.95833333333333337</v>
      </c>
      <c r="E381" s="147">
        <v>47</v>
      </c>
      <c r="F381" s="147">
        <v>132</v>
      </c>
      <c r="G381" s="147">
        <v>65</v>
      </c>
      <c r="H381" s="147">
        <v>16</v>
      </c>
      <c r="I381" s="147">
        <v>1.81</v>
      </c>
      <c r="J381" s="147">
        <v>2.38</v>
      </c>
      <c r="K381" s="147">
        <v>23.35</v>
      </c>
      <c r="L381" s="159">
        <v>8.6499999999999994E-2</v>
      </c>
      <c r="M381" s="147">
        <v>3.43</v>
      </c>
      <c r="N381" s="147">
        <v>8.39</v>
      </c>
      <c r="O381" s="153">
        <v>240000</v>
      </c>
      <c r="P381" s="51" t="str">
        <f>IF($M381&lt;NORMA!$G$7,"NO CUMPLE","CUMPLE")</f>
        <v>CUMPLE</v>
      </c>
      <c r="Q381" s="51" t="str">
        <f>IF($E381&gt;NORMA!$G$8,"NO CUMPLE","CUMPLE")</f>
        <v>CUMPLE</v>
      </c>
      <c r="R381" s="51" t="str">
        <f>IF($F381&gt;NORMA!$G$9,"NO CUMPLE","CUMPLE")</f>
        <v>CUMPLE</v>
      </c>
      <c r="S381" s="51" t="str">
        <f>IF($K381&gt;NORMA!$G$10,"NO CUMPLE","CUMPLE")</f>
        <v>CUMPLE</v>
      </c>
      <c r="T381" s="51" t="str">
        <f>IF($J381&gt;NORMA!$G$11,"NO CUMPLE","CUMPLE")</f>
        <v>CUMPLE</v>
      </c>
      <c r="U381" s="51" t="str">
        <f>IF($G381&gt;NORMA!$G$12,"NO CUMPLE","CUMPLE")</f>
        <v>CUMPLE</v>
      </c>
      <c r="V381" s="51" t="str">
        <f>IF($H381&gt;SALITRE!$H$972,"NO CUMPLE","CUMPLE")</f>
        <v>CUMPLE</v>
      </c>
      <c r="W381" s="51" t="str">
        <f>IF($O381&gt;NORMA!$F$14,"NO CUMPLE","CUMPLE")</f>
        <v>CUMPLE</v>
      </c>
      <c r="X381" s="51" t="str">
        <f>IF(AND($N381&gt;=NORMA!$Q$4, $N381&lt;=NORMA!$R$4),"CUMPLE","NO CUMPLE")</f>
        <v>CUMPLE</v>
      </c>
      <c r="Y381" s="51" t="str">
        <f>IF($I381&gt;NORMA!$F$16,"NO CUMPLE","CUMPLE")</f>
        <v>CUMPLE</v>
      </c>
      <c r="Z381" s="51" t="str">
        <f>IF($M381&lt;NORMA!$G$23,"NO CUMPLE","CUMPLE")</f>
        <v>CUMPLE</v>
      </c>
      <c r="AA381" s="51" t="str">
        <f>IF($E381&gt;NORMA!$G$24,"NO CUMPLE","CUMPLE")</f>
        <v>CUMPLE</v>
      </c>
      <c r="AB381" s="51" t="str">
        <f>IF($F381&gt;NORMA!$G$25,"NO CUMPLE","CUMPLE")</f>
        <v>NO CUMPLE</v>
      </c>
      <c r="AC381" s="51" t="str">
        <f>IF($K381&gt;NORMA!$G$26,"NO CUMPLE","CUMPLE")</f>
        <v>CUMPLE</v>
      </c>
      <c r="AD381" s="51" t="str">
        <f>IF($J381&gt;NORMA!$G$27,"NO CUMPLE","CUMPLE")</f>
        <v>CUMPLE</v>
      </c>
      <c r="AE381" s="51" t="str">
        <f>IF($G381&gt;NORMA!$G$28,"NO CUMPLE","CUMPLE")</f>
        <v>NO CUMPLE</v>
      </c>
      <c r="AF381" s="51" t="str">
        <f>IF($H381&gt;NORMA!$E$29,"NO CUMPLE","CUMPLE")</f>
        <v>NO CUMPLE</v>
      </c>
      <c r="AG381" s="51" t="str">
        <f>IF($O381&gt;NORMA!$G$30,"NO CUMPLE","CUMPLE")</f>
        <v>NO CUMPLE</v>
      </c>
      <c r="AH381" s="51" t="str">
        <f>IF(AND($N381&gt;=NORMA!$R$18, $N381&lt;=NORMA!$S$18),"CUMPLE","NO CUMPLE")</f>
        <v>CUMPLE</v>
      </c>
      <c r="AI381" s="51" t="str">
        <f>IF($I381&gt;NORMA!$F$32,"NO CUMPLE","CUMPLE")</f>
        <v>NO CUMPLE</v>
      </c>
    </row>
    <row r="382" spans="1:35" ht="14.25" customHeight="1" x14ac:dyDescent="0.35">
      <c r="A382" s="146" t="s">
        <v>80</v>
      </c>
      <c r="B382" s="147" t="s">
        <v>81</v>
      </c>
      <c r="C382" s="148">
        <v>40428</v>
      </c>
      <c r="D382" s="149">
        <v>0.41666666666666669</v>
      </c>
      <c r="E382" s="147">
        <v>131</v>
      </c>
      <c r="F382" s="147">
        <v>384</v>
      </c>
      <c r="G382" s="147">
        <v>264</v>
      </c>
      <c r="H382" s="147">
        <v>46</v>
      </c>
      <c r="I382" s="147">
        <v>5.75</v>
      </c>
      <c r="J382" s="147">
        <v>4.08</v>
      </c>
      <c r="K382" s="147">
        <v>33.08</v>
      </c>
      <c r="L382" s="159">
        <v>0.30470000000000003</v>
      </c>
      <c r="M382" s="147">
        <v>2.19</v>
      </c>
      <c r="N382" s="147">
        <v>8.35</v>
      </c>
      <c r="O382" s="153">
        <v>3000000</v>
      </c>
      <c r="P382" s="51" t="str">
        <f>IF($M382&lt;NORMA!$G$7,"NO CUMPLE","CUMPLE")</f>
        <v>CUMPLE</v>
      </c>
      <c r="Q382" s="51" t="str">
        <f>IF($E382&gt;NORMA!$G$8,"NO CUMPLE","CUMPLE")</f>
        <v>CUMPLE</v>
      </c>
      <c r="R382" s="51" t="str">
        <f>IF($F382&gt;NORMA!$G$9,"NO CUMPLE","CUMPLE")</f>
        <v>NO CUMPLE</v>
      </c>
      <c r="S382" s="51" t="str">
        <f>IF($K382&gt;NORMA!$G$10,"NO CUMPLE","CUMPLE")</f>
        <v>CUMPLE</v>
      </c>
      <c r="T382" s="51" t="str">
        <f>IF($J382&gt;NORMA!$G$11,"NO CUMPLE","CUMPLE")</f>
        <v>CUMPLE</v>
      </c>
      <c r="U382" s="51" t="str">
        <f>IF($G382&gt;NORMA!$G$12,"NO CUMPLE","CUMPLE")</f>
        <v>NO CUMPLE</v>
      </c>
      <c r="V382" s="51" t="str">
        <f>IF($H382&gt;SALITRE!$H$972,"NO CUMPLE","CUMPLE")</f>
        <v>NO CUMPLE</v>
      </c>
      <c r="W382" s="51" t="str">
        <f>IF($O382&gt;NORMA!$F$14,"NO CUMPLE","CUMPLE")</f>
        <v>NO CUMPLE</v>
      </c>
      <c r="X382" s="51" t="str">
        <f>IF(AND($N382&gt;=NORMA!$Q$4, $N382&lt;=NORMA!$R$4),"CUMPLE","NO CUMPLE")</f>
        <v>CUMPLE</v>
      </c>
      <c r="Y382" s="51" t="str">
        <f>IF($I382&gt;NORMA!$F$16,"NO CUMPLE","CUMPLE")</f>
        <v>NO CUMPLE</v>
      </c>
      <c r="Z382" s="51" t="str">
        <f>IF($M382&lt;NORMA!$G$23,"NO CUMPLE","CUMPLE")</f>
        <v>CUMPLE</v>
      </c>
      <c r="AA382" s="51" t="str">
        <f>IF($E382&gt;NORMA!$G$24,"NO CUMPLE","CUMPLE")</f>
        <v>NO CUMPLE</v>
      </c>
      <c r="AB382" s="51" t="str">
        <f>IF($F382&gt;NORMA!$G$25,"NO CUMPLE","CUMPLE")</f>
        <v>NO CUMPLE</v>
      </c>
      <c r="AC382" s="51" t="str">
        <f>IF($K382&gt;NORMA!$G$26,"NO CUMPLE","CUMPLE")</f>
        <v>NO CUMPLE</v>
      </c>
      <c r="AD382" s="51" t="str">
        <f>IF($J382&gt;NORMA!$G$27,"NO CUMPLE","CUMPLE")</f>
        <v>NO CUMPLE</v>
      </c>
      <c r="AE382" s="51" t="str">
        <f>IF($G382&gt;NORMA!$G$28,"NO CUMPLE","CUMPLE")</f>
        <v>NO CUMPLE</v>
      </c>
      <c r="AF382" s="51" t="str">
        <f>IF($H382&gt;NORMA!$E$29,"NO CUMPLE","CUMPLE")</f>
        <v>NO CUMPLE</v>
      </c>
      <c r="AG382" s="51" t="str">
        <f>IF($O382&gt;NORMA!$G$30,"NO CUMPLE","CUMPLE")</f>
        <v>NO CUMPLE</v>
      </c>
      <c r="AH382" s="51" t="str">
        <f>IF(AND($N382&gt;=NORMA!$R$18, $N382&lt;=NORMA!$S$18),"CUMPLE","NO CUMPLE")</f>
        <v>CUMPLE</v>
      </c>
      <c r="AI382" s="51" t="str">
        <f>IF($I382&gt;NORMA!$F$32,"NO CUMPLE","CUMPLE")</f>
        <v>NO CUMPLE</v>
      </c>
    </row>
    <row r="383" spans="1:35" ht="14.25" customHeight="1" x14ac:dyDescent="0.35">
      <c r="A383" s="146" t="s">
        <v>80</v>
      </c>
      <c r="B383" s="147" t="s">
        <v>81</v>
      </c>
      <c r="C383" s="148">
        <v>40446</v>
      </c>
      <c r="D383" s="149">
        <v>0.58333333333333337</v>
      </c>
      <c r="E383" s="147">
        <v>172</v>
      </c>
      <c r="F383" s="147">
        <v>482</v>
      </c>
      <c r="G383" s="147">
        <v>880</v>
      </c>
      <c r="H383" s="147">
        <v>59</v>
      </c>
      <c r="I383" s="147">
        <v>13.6</v>
      </c>
      <c r="J383" s="147">
        <v>4.8099999999999996</v>
      </c>
      <c r="K383" s="147">
        <v>33.14</v>
      </c>
      <c r="L383" s="159">
        <v>7.7399999999999997E-2</v>
      </c>
      <c r="M383" s="147">
        <v>1.47</v>
      </c>
      <c r="N383" s="147">
        <v>8.11</v>
      </c>
      <c r="O383" s="153">
        <v>1100000000</v>
      </c>
      <c r="P383" s="51" t="str">
        <f>IF($M383&lt;NORMA!$G$7,"NO CUMPLE","CUMPLE")</f>
        <v>CUMPLE</v>
      </c>
      <c r="Q383" s="51" t="str">
        <f>IF($E383&gt;NORMA!$G$8,"NO CUMPLE","CUMPLE")</f>
        <v>NO CUMPLE</v>
      </c>
      <c r="R383" s="51" t="str">
        <f>IF($F383&gt;NORMA!$G$9,"NO CUMPLE","CUMPLE")</f>
        <v>NO CUMPLE</v>
      </c>
      <c r="S383" s="51" t="str">
        <f>IF($K383&gt;NORMA!$G$10,"NO CUMPLE","CUMPLE")</f>
        <v>CUMPLE</v>
      </c>
      <c r="T383" s="51" t="str">
        <f>IF($J383&gt;NORMA!$G$11,"NO CUMPLE","CUMPLE")</f>
        <v>CUMPLE</v>
      </c>
      <c r="U383" s="51" t="str">
        <f>IF($G383&gt;NORMA!$G$12,"NO CUMPLE","CUMPLE")</f>
        <v>NO CUMPLE</v>
      </c>
      <c r="V383" s="51" t="str">
        <f>IF($H383&gt;SALITRE!$H$972,"NO CUMPLE","CUMPLE")</f>
        <v>NO CUMPLE</v>
      </c>
      <c r="W383" s="51" t="str">
        <f>IF($O383&gt;NORMA!$F$14,"NO CUMPLE","CUMPLE")</f>
        <v>NO CUMPLE</v>
      </c>
      <c r="X383" s="51" t="str">
        <f>IF(AND($N383&gt;=NORMA!$Q$4, $N383&lt;=NORMA!$R$4),"CUMPLE","NO CUMPLE")</f>
        <v>CUMPLE</v>
      </c>
      <c r="Y383" s="51" t="str">
        <f>IF($I383&gt;NORMA!$F$16,"NO CUMPLE","CUMPLE")</f>
        <v>NO CUMPLE</v>
      </c>
      <c r="Z383" s="51" t="str">
        <f>IF($M383&lt;NORMA!$G$23,"NO CUMPLE","CUMPLE")</f>
        <v>CUMPLE</v>
      </c>
      <c r="AA383" s="51" t="str">
        <f>IF($E383&gt;NORMA!$G$24,"NO CUMPLE","CUMPLE")</f>
        <v>NO CUMPLE</v>
      </c>
      <c r="AB383" s="51" t="str">
        <f>IF($F383&gt;NORMA!$G$25,"NO CUMPLE","CUMPLE")</f>
        <v>NO CUMPLE</v>
      </c>
      <c r="AC383" s="51" t="str">
        <f>IF($K383&gt;NORMA!$G$26,"NO CUMPLE","CUMPLE")</f>
        <v>NO CUMPLE</v>
      </c>
      <c r="AD383" s="51" t="str">
        <f>IF($J383&gt;NORMA!$G$27,"NO CUMPLE","CUMPLE")</f>
        <v>NO CUMPLE</v>
      </c>
      <c r="AE383" s="51" t="str">
        <f>IF($G383&gt;NORMA!$G$28,"NO CUMPLE","CUMPLE")</f>
        <v>NO CUMPLE</v>
      </c>
      <c r="AF383" s="51" t="str">
        <f>IF($H383&gt;NORMA!$E$29,"NO CUMPLE","CUMPLE")</f>
        <v>NO CUMPLE</v>
      </c>
      <c r="AG383" s="51" t="str">
        <f>IF($O383&gt;NORMA!$G$30,"NO CUMPLE","CUMPLE")</f>
        <v>NO CUMPLE</v>
      </c>
      <c r="AH383" s="51" t="str">
        <f>IF(AND($N383&gt;=NORMA!$R$18, $N383&lt;=NORMA!$S$18),"CUMPLE","NO CUMPLE")</f>
        <v>CUMPLE</v>
      </c>
      <c r="AI383" s="51" t="str">
        <f>IF($I383&gt;NORMA!$F$32,"NO CUMPLE","CUMPLE")</f>
        <v>NO CUMPLE</v>
      </c>
    </row>
    <row r="384" spans="1:35" ht="14.25" customHeight="1" x14ac:dyDescent="0.35">
      <c r="A384" s="146" t="s">
        <v>80</v>
      </c>
      <c r="B384" s="147" t="s">
        <v>81</v>
      </c>
      <c r="C384" s="148">
        <v>40457</v>
      </c>
      <c r="D384" s="149">
        <v>4.1666666666666664E-2</v>
      </c>
      <c r="E384" s="147">
        <v>11.3</v>
      </c>
      <c r="F384" s="147">
        <v>39.299999999999997</v>
      </c>
      <c r="G384" s="147">
        <v>22</v>
      </c>
      <c r="H384" s="147">
        <v>6.5</v>
      </c>
      <c r="I384" s="147">
        <v>0.77</v>
      </c>
      <c r="J384" s="147">
        <v>0.79</v>
      </c>
      <c r="K384" s="147">
        <v>9.4700000000000006</v>
      </c>
      <c r="L384" s="159">
        <v>0.13420000000000001</v>
      </c>
      <c r="M384" s="147">
        <v>5.72</v>
      </c>
      <c r="N384" s="147">
        <v>7.27</v>
      </c>
      <c r="O384" s="153">
        <v>11000</v>
      </c>
      <c r="P384" s="51" t="str">
        <f>IF($M384&lt;NORMA!$G$7,"NO CUMPLE","CUMPLE")</f>
        <v>CUMPLE</v>
      </c>
      <c r="Q384" s="51" t="str">
        <f>IF($E384&gt;NORMA!$G$8,"NO CUMPLE","CUMPLE")</f>
        <v>CUMPLE</v>
      </c>
      <c r="R384" s="51" t="str">
        <f>IF($F384&gt;NORMA!$G$9,"NO CUMPLE","CUMPLE")</f>
        <v>CUMPLE</v>
      </c>
      <c r="S384" s="51" t="str">
        <f>IF($K384&gt;NORMA!$G$10,"NO CUMPLE","CUMPLE")</f>
        <v>CUMPLE</v>
      </c>
      <c r="T384" s="51" t="str">
        <f>IF($J384&gt;NORMA!$G$11,"NO CUMPLE","CUMPLE")</f>
        <v>CUMPLE</v>
      </c>
      <c r="U384" s="51" t="str">
        <f>IF($G384&gt;NORMA!$G$12,"NO CUMPLE","CUMPLE")</f>
        <v>CUMPLE</v>
      </c>
      <c r="V384" s="51" t="str">
        <f>IF($H384&gt;SALITRE!$H$972,"NO CUMPLE","CUMPLE")</f>
        <v>CUMPLE</v>
      </c>
      <c r="W384" s="51" t="str">
        <f>IF($O384&gt;NORMA!$F$14,"NO CUMPLE","CUMPLE")</f>
        <v>CUMPLE</v>
      </c>
      <c r="X384" s="51" t="str">
        <f>IF(AND($N384&gt;=NORMA!$Q$4, $N384&lt;=NORMA!$R$4),"CUMPLE","NO CUMPLE")</f>
        <v>CUMPLE</v>
      </c>
      <c r="Y384" s="51" t="str">
        <f>IF($I384&gt;NORMA!$F$16,"NO CUMPLE","CUMPLE")</f>
        <v>CUMPLE</v>
      </c>
      <c r="Z384" s="51" t="str">
        <f>IF($M384&lt;NORMA!$G$23,"NO CUMPLE","CUMPLE")</f>
        <v>CUMPLE</v>
      </c>
      <c r="AA384" s="51" t="str">
        <f>IF($E384&gt;NORMA!$G$24,"NO CUMPLE","CUMPLE")</f>
        <v>CUMPLE</v>
      </c>
      <c r="AB384" s="51" t="str">
        <f>IF($F384&gt;NORMA!$G$25,"NO CUMPLE","CUMPLE")</f>
        <v>CUMPLE</v>
      </c>
      <c r="AC384" s="51" t="str">
        <f>IF($K384&gt;NORMA!$G$26,"NO CUMPLE","CUMPLE")</f>
        <v>CUMPLE</v>
      </c>
      <c r="AD384" s="51" t="str">
        <f>IF($J384&gt;NORMA!$G$27,"NO CUMPLE","CUMPLE")</f>
        <v>CUMPLE</v>
      </c>
      <c r="AE384" s="51" t="str">
        <f>IF($G384&gt;NORMA!$G$28,"NO CUMPLE","CUMPLE")</f>
        <v>CUMPLE</v>
      </c>
      <c r="AF384" s="51" t="str">
        <f>IF($H384&gt;NORMA!$E$29,"NO CUMPLE","CUMPLE")</f>
        <v>CUMPLE</v>
      </c>
      <c r="AG384" s="51" t="str">
        <f>IF($O384&gt;NORMA!$G$30,"NO CUMPLE","CUMPLE")</f>
        <v>CUMPLE</v>
      </c>
      <c r="AH384" s="51" t="str">
        <f>IF(AND($N384&gt;=NORMA!$R$18, $N384&lt;=NORMA!$S$18),"CUMPLE","NO CUMPLE")</f>
        <v>CUMPLE</v>
      </c>
      <c r="AI384" s="51" t="str">
        <f>IF($I384&gt;NORMA!$F$32,"NO CUMPLE","CUMPLE")</f>
        <v>CUMPLE</v>
      </c>
    </row>
    <row r="385" spans="1:35" ht="14.25" customHeight="1" x14ac:dyDescent="0.35">
      <c r="A385" s="146" t="s">
        <v>80</v>
      </c>
      <c r="B385" s="147" t="s">
        <v>81</v>
      </c>
      <c r="C385" s="148">
        <v>40471</v>
      </c>
      <c r="D385" s="149">
        <v>8.3333333333333329E-2</v>
      </c>
      <c r="E385" s="147">
        <v>5.5</v>
      </c>
      <c r="F385" s="147">
        <v>21</v>
      </c>
      <c r="G385" s="147">
        <v>18</v>
      </c>
      <c r="H385" s="147">
        <v>14</v>
      </c>
      <c r="I385" s="147">
        <v>0.59</v>
      </c>
      <c r="J385" s="147">
        <v>0.44</v>
      </c>
      <c r="K385" s="147">
        <v>3.45</v>
      </c>
      <c r="L385" s="159">
        <v>0.16450000000000001</v>
      </c>
      <c r="M385" s="147">
        <v>6.48</v>
      </c>
      <c r="N385" s="147">
        <v>7.4</v>
      </c>
      <c r="O385" s="153">
        <v>210000</v>
      </c>
      <c r="P385" s="51" t="str">
        <f>IF($M385&lt;NORMA!$G$7,"NO CUMPLE","CUMPLE")</f>
        <v>CUMPLE</v>
      </c>
      <c r="Q385" s="51" t="str">
        <f>IF($E385&gt;NORMA!$G$8,"NO CUMPLE","CUMPLE")</f>
        <v>CUMPLE</v>
      </c>
      <c r="R385" s="51" t="str">
        <f>IF($F385&gt;NORMA!$G$9,"NO CUMPLE","CUMPLE")</f>
        <v>CUMPLE</v>
      </c>
      <c r="S385" s="51" t="str">
        <f>IF($K385&gt;NORMA!$G$10,"NO CUMPLE","CUMPLE")</f>
        <v>CUMPLE</v>
      </c>
      <c r="T385" s="51" t="str">
        <f>IF($J385&gt;NORMA!$G$11,"NO CUMPLE","CUMPLE")</f>
        <v>CUMPLE</v>
      </c>
      <c r="U385" s="51" t="str">
        <f>IF($G385&gt;NORMA!$G$12,"NO CUMPLE","CUMPLE")</f>
        <v>CUMPLE</v>
      </c>
      <c r="V385" s="51" t="str">
        <f>IF($H385&gt;SALITRE!$H$972,"NO CUMPLE","CUMPLE")</f>
        <v>CUMPLE</v>
      </c>
      <c r="W385" s="51" t="str">
        <f>IF($O385&gt;NORMA!$F$14,"NO CUMPLE","CUMPLE")</f>
        <v>CUMPLE</v>
      </c>
      <c r="X385" s="51" t="str">
        <f>IF(AND($N385&gt;=NORMA!$Q$4, $N385&lt;=NORMA!$R$4),"CUMPLE","NO CUMPLE")</f>
        <v>CUMPLE</v>
      </c>
      <c r="Y385" s="51" t="str">
        <f>IF($I385&gt;NORMA!$F$16,"NO CUMPLE","CUMPLE")</f>
        <v>CUMPLE</v>
      </c>
      <c r="Z385" s="51" t="str">
        <f>IF($M385&lt;NORMA!$G$23,"NO CUMPLE","CUMPLE")</f>
        <v>CUMPLE</v>
      </c>
      <c r="AA385" s="51" t="str">
        <f>IF($E385&gt;NORMA!$G$24,"NO CUMPLE","CUMPLE")</f>
        <v>CUMPLE</v>
      </c>
      <c r="AB385" s="51" t="str">
        <f>IF($F385&gt;NORMA!$G$25,"NO CUMPLE","CUMPLE")</f>
        <v>CUMPLE</v>
      </c>
      <c r="AC385" s="51" t="str">
        <f>IF($K385&gt;NORMA!$G$26,"NO CUMPLE","CUMPLE")</f>
        <v>CUMPLE</v>
      </c>
      <c r="AD385" s="51" t="str">
        <f>IF($J385&gt;NORMA!$G$27,"NO CUMPLE","CUMPLE")</f>
        <v>CUMPLE</v>
      </c>
      <c r="AE385" s="51" t="str">
        <f>IF($G385&gt;NORMA!$G$28,"NO CUMPLE","CUMPLE")</f>
        <v>CUMPLE</v>
      </c>
      <c r="AF385" s="51" t="str">
        <f>IF($H385&gt;NORMA!$E$29,"NO CUMPLE","CUMPLE")</f>
        <v>NO CUMPLE</v>
      </c>
      <c r="AG385" s="51" t="str">
        <f>IF($O385&gt;NORMA!$G$30,"NO CUMPLE","CUMPLE")</f>
        <v>NO CUMPLE</v>
      </c>
      <c r="AH385" s="51" t="str">
        <f>IF(AND($N385&gt;=NORMA!$R$18, $N385&lt;=NORMA!$S$18),"CUMPLE","NO CUMPLE")</f>
        <v>CUMPLE</v>
      </c>
      <c r="AI385" s="51" t="str">
        <f>IF($I385&gt;NORMA!$F$32,"NO CUMPLE","CUMPLE")</f>
        <v>CUMPLE</v>
      </c>
    </row>
    <row r="386" spans="1:35" ht="14.25" customHeight="1" x14ac:dyDescent="0.35">
      <c r="A386" s="146" t="s">
        <v>80</v>
      </c>
      <c r="B386" s="147" t="s">
        <v>81</v>
      </c>
      <c r="C386" s="148">
        <v>40490</v>
      </c>
      <c r="D386" s="149">
        <v>0.33333333333333331</v>
      </c>
      <c r="E386" s="147">
        <v>104</v>
      </c>
      <c r="F386" s="147">
        <v>256</v>
      </c>
      <c r="G386" s="147">
        <v>158</v>
      </c>
      <c r="H386" s="147">
        <v>40</v>
      </c>
      <c r="I386" s="147">
        <v>5.0599999999999996</v>
      </c>
      <c r="J386" s="147">
        <v>3.34</v>
      </c>
      <c r="K386" s="147">
        <v>30.5</v>
      </c>
      <c r="L386" s="159">
        <v>0.3931</v>
      </c>
      <c r="M386" s="147">
        <v>3.18</v>
      </c>
      <c r="N386" s="147">
        <v>8.3699999999999992</v>
      </c>
      <c r="O386" s="153">
        <v>7500000</v>
      </c>
      <c r="P386" s="51" t="str">
        <f>IF($M386&lt;NORMA!$G$7,"NO CUMPLE","CUMPLE")</f>
        <v>CUMPLE</v>
      </c>
      <c r="Q386" s="51" t="str">
        <f>IF($E386&gt;NORMA!$G$8,"NO CUMPLE","CUMPLE")</f>
        <v>CUMPLE</v>
      </c>
      <c r="R386" s="51" t="str">
        <f>IF($F386&gt;NORMA!$G$9,"NO CUMPLE","CUMPLE")</f>
        <v>CUMPLE</v>
      </c>
      <c r="S386" s="51" t="str">
        <f>IF($K386&gt;NORMA!$G$10,"NO CUMPLE","CUMPLE")</f>
        <v>CUMPLE</v>
      </c>
      <c r="T386" s="51" t="str">
        <f>IF($J386&gt;NORMA!$G$11,"NO CUMPLE","CUMPLE")</f>
        <v>CUMPLE</v>
      </c>
      <c r="U386" s="51" t="str">
        <f>IF($G386&gt;NORMA!$G$12,"NO CUMPLE","CUMPLE")</f>
        <v>NO CUMPLE</v>
      </c>
      <c r="V386" s="51" t="str">
        <f>IF($H386&gt;SALITRE!$H$972,"NO CUMPLE","CUMPLE")</f>
        <v>NO CUMPLE</v>
      </c>
      <c r="W386" s="51" t="str">
        <f>IF($O386&gt;NORMA!$F$14,"NO CUMPLE","CUMPLE")</f>
        <v>NO CUMPLE</v>
      </c>
      <c r="X386" s="51" t="str">
        <f>IF(AND($N386&gt;=NORMA!$Q$4, $N386&lt;=NORMA!$R$4),"CUMPLE","NO CUMPLE")</f>
        <v>CUMPLE</v>
      </c>
      <c r="Y386" s="51" t="str">
        <f>IF($I386&gt;NORMA!$F$16,"NO CUMPLE","CUMPLE")</f>
        <v>NO CUMPLE</v>
      </c>
      <c r="Z386" s="51" t="str">
        <f>IF($M386&lt;NORMA!$G$23,"NO CUMPLE","CUMPLE")</f>
        <v>CUMPLE</v>
      </c>
      <c r="AA386" s="51" t="str">
        <f>IF($E386&gt;NORMA!$G$24,"NO CUMPLE","CUMPLE")</f>
        <v>NO CUMPLE</v>
      </c>
      <c r="AB386" s="51" t="str">
        <f>IF($F386&gt;NORMA!$G$25,"NO CUMPLE","CUMPLE")</f>
        <v>NO CUMPLE</v>
      </c>
      <c r="AC386" s="51" t="str">
        <f>IF($K386&gt;NORMA!$G$26,"NO CUMPLE","CUMPLE")</f>
        <v>NO CUMPLE</v>
      </c>
      <c r="AD386" s="51" t="str">
        <f>IF($J386&gt;NORMA!$G$27,"NO CUMPLE","CUMPLE")</f>
        <v>CUMPLE</v>
      </c>
      <c r="AE386" s="51" t="str">
        <f>IF($G386&gt;NORMA!$G$28,"NO CUMPLE","CUMPLE")</f>
        <v>NO CUMPLE</v>
      </c>
      <c r="AF386" s="51" t="str">
        <f>IF($H386&gt;NORMA!$E$29,"NO CUMPLE","CUMPLE")</f>
        <v>NO CUMPLE</v>
      </c>
      <c r="AG386" s="51" t="str">
        <f>IF($O386&gt;NORMA!$G$30,"NO CUMPLE","CUMPLE")</f>
        <v>NO CUMPLE</v>
      </c>
      <c r="AH386" s="51" t="str">
        <f>IF(AND($N386&gt;=NORMA!$R$18, $N386&lt;=NORMA!$S$18),"CUMPLE","NO CUMPLE")</f>
        <v>CUMPLE</v>
      </c>
      <c r="AI386" s="51" t="str">
        <f>IF($I386&gt;NORMA!$F$32,"NO CUMPLE","CUMPLE")</f>
        <v>NO CUMPLE</v>
      </c>
    </row>
    <row r="387" spans="1:35" ht="14.25" customHeight="1" x14ac:dyDescent="0.35">
      <c r="A387" s="146" t="s">
        <v>80</v>
      </c>
      <c r="B387" s="147" t="s">
        <v>81</v>
      </c>
      <c r="C387" s="148">
        <v>40515</v>
      </c>
      <c r="D387" s="149">
        <v>0.64583333333333337</v>
      </c>
      <c r="E387" s="147">
        <v>99</v>
      </c>
      <c r="F387" s="147">
        <v>211</v>
      </c>
      <c r="G387" s="147">
        <v>101</v>
      </c>
      <c r="H387" s="147">
        <v>25</v>
      </c>
      <c r="I387" s="147">
        <v>4.2699999999999996</v>
      </c>
      <c r="J387" s="147">
        <v>1.97</v>
      </c>
      <c r="K387" s="147">
        <v>16.079999999999998</v>
      </c>
      <c r="L387" s="159">
        <v>0.64149999999999996</v>
      </c>
      <c r="M387" s="147">
        <v>5.48</v>
      </c>
      <c r="N387" s="147">
        <v>7.44</v>
      </c>
      <c r="O387" s="153">
        <v>2400000</v>
      </c>
      <c r="P387" s="51" t="str">
        <f>IF($M387&lt;NORMA!$G$7,"NO CUMPLE","CUMPLE")</f>
        <v>CUMPLE</v>
      </c>
      <c r="Q387" s="51" t="str">
        <f>IF($E387&gt;NORMA!$G$8,"NO CUMPLE","CUMPLE")</f>
        <v>CUMPLE</v>
      </c>
      <c r="R387" s="51" t="str">
        <f>IF($F387&gt;NORMA!$G$9,"NO CUMPLE","CUMPLE")</f>
        <v>CUMPLE</v>
      </c>
      <c r="S387" s="51" t="str">
        <f>IF($K387&gt;NORMA!$G$10,"NO CUMPLE","CUMPLE")</f>
        <v>CUMPLE</v>
      </c>
      <c r="T387" s="51" t="str">
        <f>IF($J387&gt;NORMA!$G$11,"NO CUMPLE","CUMPLE")</f>
        <v>CUMPLE</v>
      </c>
      <c r="U387" s="51" t="str">
        <f>IF($G387&gt;NORMA!$G$12,"NO CUMPLE","CUMPLE")</f>
        <v>CUMPLE</v>
      </c>
      <c r="V387" s="51" t="str">
        <f>IF($H387&gt;SALITRE!$H$972,"NO CUMPLE","CUMPLE")</f>
        <v>CUMPLE</v>
      </c>
      <c r="W387" s="51" t="str">
        <f>IF($O387&gt;NORMA!$F$14,"NO CUMPLE","CUMPLE")</f>
        <v>NO CUMPLE</v>
      </c>
      <c r="X387" s="51" t="str">
        <f>IF(AND($N387&gt;=NORMA!$Q$4, $N387&lt;=NORMA!$R$4),"CUMPLE","NO CUMPLE")</f>
        <v>CUMPLE</v>
      </c>
      <c r="Y387" s="51" t="str">
        <f>IF($I387&gt;NORMA!$F$16,"NO CUMPLE","CUMPLE")</f>
        <v>NO CUMPLE</v>
      </c>
      <c r="Z387" s="51" t="str">
        <f>IF($M387&lt;NORMA!$G$23,"NO CUMPLE","CUMPLE")</f>
        <v>CUMPLE</v>
      </c>
      <c r="AA387" s="51" t="str">
        <f>IF($E387&gt;NORMA!$G$24,"NO CUMPLE","CUMPLE")</f>
        <v>NO CUMPLE</v>
      </c>
      <c r="AB387" s="51" t="str">
        <f>IF($F387&gt;NORMA!$G$25,"NO CUMPLE","CUMPLE")</f>
        <v>NO CUMPLE</v>
      </c>
      <c r="AC387" s="51" t="str">
        <f>IF($K387&gt;NORMA!$G$26,"NO CUMPLE","CUMPLE")</f>
        <v>CUMPLE</v>
      </c>
      <c r="AD387" s="51" t="str">
        <f>IF($J387&gt;NORMA!$G$27,"NO CUMPLE","CUMPLE")</f>
        <v>CUMPLE</v>
      </c>
      <c r="AE387" s="51" t="str">
        <f>IF($G387&gt;NORMA!$G$28,"NO CUMPLE","CUMPLE")</f>
        <v>NO CUMPLE</v>
      </c>
      <c r="AF387" s="51" t="str">
        <f>IF($H387&gt;NORMA!$E$29,"NO CUMPLE","CUMPLE")</f>
        <v>NO CUMPLE</v>
      </c>
      <c r="AG387" s="51" t="str">
        <f>IF($O387&gt;NORMA!$G$30,"NO CUMPLE","CUMPLE")</f>
        <v>NO CUMPLE</v>
      </c>
      <c r="AH387" s="51" t="str">
        <f>IF(AND($N387&gt;=NORMA!$R$18, $N387&lt;=NORMA!$S$18),"CUMPLE","NO CUMPLE")</f>
        <v>CUMPLE</v>
      </c>
      <c r="AI387" s="51" t="str">
        <f>IF($I387&gt;NORMA!$F$32,"NO CUMPLE","CUMPLE")</f>
        <v>NO CUMPLE</v>
      </c>
    </row>
    <row r="388" spans="1:35" ht="14.25" customHeight="1" x14ac:dyDescent="0.35">
      <c r="A388" s="146" t="s">
        <v>82</v>
      </c>
      <c r="B388" s="147" t="s">
        <v>81</v>
      </c>
      <c r="C388" s="148">
        <v>40392</v>
      </c>
      <c r="D388" s="149">
        <v>0.60416666666666663</v>
      </c>
      <c r="E388" s="147">
        <v>142</v>
      </c>
      <c r="F388" s="147">
        <v>348</v>
      </c>
      <c r="G388" s="147">
        <v>74</v>
      </c>
      <c r="H388" s="147">
        <v>45.5</v>
      </c>
      <c r="I388" s="147">
        <v>9.1999999999999993</v>
      </c>
      <c r="J388" s="147">
        <v>4.3499999999999996</v>
      </c>
      <c r="K388" s="147">
        <v>41.18</v>
      </c>
      <c r="L388" s="159">
        <v>0.24790000000000001</v>
      </c>
      <c r="M388" s="147">
        <v>0.19</v>
      </c>
      <c r="N388" s="147">
        <v>7.69</v>
      </c>
      <c r="O388" s="153">
        <v>240000</v>
      </c>
      <c r="P388" s="51" t="str">
        <f>IF($M388&lt;NORMA!$G$7,"NO CUMPLE","CUMPLE")</f>
        <v>NO CUMPLE</v>
      </c>
      <c r="Q388" s="51" t="str">
        <f>IF($E388&gt;NORMA!$G$8,"NO CUMPLE","CUMPLE")</f>
        <v>CUMPLE</v>
      </c>
      <c r="R388" s="51" t="str">
        <f>IF($F388&gt;NORMA!$G$9,"NO CUMPLE","CUMPLE")</f>
        <v>CUMPLE</v>
      </c>
      <c r="S388" s="51" t="str">
        <f>IF($K388&gt;NORMA!$G$10,"NO CUMPLE","CUMPLE")</f>
        <v>NO CUMPLE</v>
      </c>
      <c r="T388" s="51" t="str">
        <f>IF($J388&gt;NORMA!$G$11,"NO CUMPLE","CUMPLE")</f>
        <v>CUMPLE</v>
      </c>
      <c r="U388" s="51" t="str">
        <f>IF($G388&gt;NORMA!$G$12,"NO CUMPLE","CUMPLE")</f>
        <v>CUMPLE</v>
      </c>
      <c r="V388" s="51" t="str">
        <f>IF($H388&gt;SALITRE!$H$972,"NO CUMPLE","CUMPLE")</f>
        <v>NO CUMPLE</v>
      </c>
      <c r="W388" s="51" t="str">
        <f>IF($O388&gt;NORMA!$F$14,"NO CUMPLE","CUMPLE")</f>
        <v>CUMPLE</v>
      </c>
      <c r="X388" s="51" t="str">
        <f>IF(AND($N388&gt;=NORMA!$Q$4, $N388&lt;=NORMA!$R$4),"CUMPLE","NO CUMPLE")</f>
        <v>CUMPLE</v>
      </c>
      <c r="Y388" s="51" t="str">
        <f>IF($I388&gt;NORMA!$F$16,"NO CUMPLE","CUMPLE")</f>
        <v>NO CUMPLE</v>
      </c>
      <c r="Z388" s="51" t="str">
        <f>IF($M388&lt;NORMA!$G$23,"NO CUMPLE","CUMPLE")</f>
        <v>NO CUMPLE</v>
      </c>
      <c r="AA388" s="51" t="str">
        <f>IF($E388&gt;NORMA!$G$24,"NO CUMPLE","CUMPLE")</f>
        <v>NO CUMPLE</v>
      </c>
      <c r="AB388" s="51" t="str">
        <f>IF($F388&gt;NORMA!$G$25,"NO CUMPLE","CUMPLE")</f>
        <v>NO CUMPLE</v>
      </c>
      <c r="AC388" s="51" t="str">
        <f>IF($K388&gt;NORMA!$G$26,"NO CUMPLE","CUMPLE")</f>
        <v>NO CUMPLE</v>
      </c>
      <c r="AD388" s="51" t="str">
        <f>IF($J388&gt;NORMA!$G$27,"NO CUMPLE","CUMPLE")</f>
        <v>NO CUMPLE</v>
      </c>
      <c r="AE388" s="51" t="str">
        <f>IF($G388&gt;NORMA!$G$28,"NO CUMPLE","CUMPLE")</f>
        <v>NO CUMPLE</v>
      </c>
      <c r="AF388" s="51" t="str">
        <f>IF($H388&gt;NORMA!$E$29,"NO CUMPLE","CUMPLE")</f>
        <v>NO CUMPLE</v>
      </c>
      <c r="AG388" s="51" t="str">
        <f>IF($O388&gt;NORMA!$G$30,"NO CUMPLE","CUMPLE")</f>
        <v>NO CUMPLE</v>
      </c>
      <c r="AH388" s="51" t="str">
        <f>IF(AND($N388&gt;=NORMA!$R$18, $N388&lt;=NORMA!$S$18),"CUMPLE","NO CUMPLE")</f>
        <v>CUMPLE</v>
      </c>
      <c r="AI388" s="51" t="str">
        <f>IF($I388&gt;NORMA!$F$32,"NO CUMPLE","CUMPLE")</f>
        <v>NO CUMPLE</v>
      </c>
    </row>
    <row r="389" spans="1:35" ht="14.25" customHeight="1" x14ac:dyDescent="0.35">
      <c r="A389" s="146" t="s">
        <v>82</v>
      </c>
      <c r="B389" s="147" t="s">
        <v>81</v>
      </c>
      <c r="C389" s="148">
        <v>40411</v>
      </c>
      <c r="D389" s="149">
        <v>0.95833333333333337</v>
      </c>
      <c r="E389" s="147">
        <v>110</v>
      </c>
      <c r="F389" s="147">
        <v>295</v>
      </c>
      <c r="G389" s="147">
        <v>91</v>
      </c>
      <c r="H389" s="147">
        <v>30</v>
      </c>
      <c r="I389" s="147">
        <v>8.65</v>
      </c>
      <c r="J389" s="147">
        <v>4.6900000000000004</v>
      </c>
      <c r="K389" s="147">
        <v>40.08</v>
      </c>
      <c r="L389" s="159">
        <v>0.39779999999999999</v>
      </c>
      <c r="M389" s="147">
        <v>0.35</v>
      </c>
      <c r="N389" s="147">
        <v>7.77</v>
      </c>
      <c r="O389" s="153">
        <v>24000000</v>
      </c>
      <c r="P389" s="51" t="str">
        <f>IF($M389&lt;NORMA!$G$7,"NO CUMPLE","CUMPLE")</f>
        <v>NO CUMPLE</v>
      </c>
      <c r="Q389" s="51" t="str">
        <f>IF($E389&gt;NORMA!$G$8,"NO CUMPLE","CUMPLE")</f>
        <v>CUMPLE</v>
      </c>
      <c r="R389" s="51" t="str">
        <f>IF($F389&gt;NORMA!$G$9,"NO CUMPLE","CUMPLE")</f>
        <v>CUMPLE</v>
      </c>
      <c r="S389" s="51" t="str">
        <f>IF($K389&gt;NORMA!$G$10,"NO CUMPLE","CUMPLE")</f>
        <v>NO CUMPLE</v>
      </c>
      <c r="T389" s="51" t="str">
        <f>IF($J389&gt;NORMA!$G$11,"NO CUMPLE","CUMPLE")</f>
        <v>CUMPLE</v>
      </c>
      <c r="U389" s="51" t="str">
        <f>IF($G389&gt;NORMA!$G$12,"NO CUMPLE","CUMPLE")</f>
        <v>CUMPLE</v>
      </c>
      <c r="V389" s="51" t="str">
        <f>IF($H389&gt;SALITRE!$H$972,"NO CUMPLE","CUMPLE")</f>
        <v>CUMPLE</v>
      </c>
      <c r="W389" s="51" t="str">
        <f>IF($O389&gt;NORMA!$F$14,"NO CUMPLE","CUMPLE")</f>
        <v>NO CUMPLE</v>
      </c>
      <c r="X389" s="51" t="str">
        <f>IF(AND($N389&gt;=NORMA!$Q$4, $N389&lt;=NORMA!$R$4),"CUMPLE","NO CUMPLE")</f>
        <v>CUMPLE</v>
      </c>
      <c r="Y389" s="51" t="str">
        <f>IF($I389&gt;NORMA!$F$16,"NO CUMPLE","CUMPLE")</f>
        <v>NO CUMPLE</v>
      </c>
      <c r="Z389" s="51" t="str">
        <f>IF($M389&lt;NORMA!$G$23,"NO CUMPLE","CUMPLE")</f>
        <v>NO CUMPLE</v>
      </c>
      <c r="AA389" s="51" t="str">
        <f>IF($E389&gt;NORMA!$G$24,"NO CUMPLE","CUMPLE")</f>
        <v>NO CUMPLE</v>
      </c>
      <c r="AB389" s="51" t="str">
        <f>IF($F389&gt;NORMA!$G$25,"NO CUMPLE","CUMPLE")</f>
        <v>NO CUMPLE</v>
      </c>
      <c r="AC389" s="51" t="str">
        <f>IF($K389&gt;NORMA!$G$26,"NO CUMPLE","CUMPLE")</f>
        <v>NO CUMPLE</v>
      </c>
      <c r="AD389" s="51" t="str">
        <f>IF($J389&gt;NORMA!$G$27,"NO CUMPLE","CUMPLE")</f>
        <v>NO CUMPLE</v>
      </c>
      <c r="AE389" s="51" t="str">
        <f>IF($G389&gt;NORMA!$G$28,"NO CUMPLE","CUMPLE")</f>
        <v>NO CUMPLE</v>
      </c>
      <c r="AF389" s="51" t="str">
        <f>IF($H389&gt;NORMA!$E$29,"NO CUMPLE","CUMPLE")</f>
        <v>NO CUMPLE</v>
      </c>
      <c r="AG389" s="51" t="str">
        <f>IF($O389&gt;NORMA!$G$30,"NO CUMPLE","CUMPLE")</f>
        <v>NO CUMPLE</v>
      </c>
      <c r="AH389" s="51" t="str">
        <f>IF(AND($N389&gt;=NORMA!$R$18, $N389&lt;=NORMA!$S$18),"CUMPLE","NO CUMPLE")</f>
        <v>CUMPLE</v>
      </c>
      <c r="AI389" s="51" t="str">
        <f>IF($I389&gt;NORMA!$F$32,"NO CUMPLE","CUMPLE")</f>
        <v>NO CUMPLE</v>
      </c>
    </row>
    <row r="390" spans="1:35" ht="14.25" customHeight="1" x14ac:dyDescent="0.35">
      <c r="A390" s="146" t="s">
        <v>82</v>
      </c>
      <c r="B390" s="147" t="s">
        <v>81</v>
      </c>
      <c r="C390" s="148">
        <v>40430</v>
      </c>
      <c r="D390" s="149">
        <v>0.625</v>
      </c>
      <c r="E390" s="147">
        <v>191</v>
      </c>
      <c r="F390" s="147">
        <v>453</v>
      </c>
      <c r="G390" s="147">
        <v>104</v>
      </c>
      <c r="H390" s="147">
        <v>110</v>
      </c>
      <c r="I390" s="147">
        <v>7.84</v>
      </c>
      <c r="J390" s="147">
        <v>5.22</v>
      </c>
      <c r="K390" s="147">
        <v>50.09</v>
      </c>
      <c r="L390" s="159">
        <v>0.60360000000000003</v>
      </c>
      <c r="M390" s="147">
        <v>0.13</v>
      </c>
      <c r="N390" s="147">
        <v>7.99</v>
      </c>
      <c r="O390" s="153">
        <v>21000000</v>
      </c>
      <c r="P390" s="51" t="str">
        <f>IF($M390&lt;NORMA!$G$7,"NO CUMPLE","CUMPLE")</f>
        <v>NO CUMPLE</v>
      </c>
      <c r="Q390" s="51" t="str">
        <f>IF($E390&gt;NORMA!$G$8,"NO CUMPLE","CUMPLE")</f>
        <v>NO CUMPLE</v>
      </c>
      <c r="R390" s="51" t="str">
        <f>IF($F390&gt;NORMA!$G$9,"NO CUMPLE","CUMPLE")</f>
        <v>NO CUMPLE</v>
      </c>
      <c r="S390" s="51" t="str">
        <f>IF($K390&gt;NORMA!$G$10,"NO CUMPLE","CUMPLE")</f>
        <v>NO CUMPLE</v>
      </c>
      <c r="T390" s="51" t="str">
        <f>IF($J390&gt;NORMA!$G$11,"NO CUMPLE","CUMPLE")</f>
        <v>CUMPLE</v>
      </c>
      <c r="U390" s="51" t="str">
        <f>IF($G390&gt;NORMA!$G$12,"NO CUMPLE","CUMPLE")</f>
        <v>CUMPLE</v>
      </c>
      <c r="V390" s="51" t="str">
        <f>IF($H390&gt;SALITRE!$H$972,"NO CUMPLE","CUMPLE")</f>
        <v>NO CUMPLE</v>
      </c>
      <c r="W390" s="51" t="str">
        <f>IF($O390&gt;NORMA!$F$14,"NO CUMPLE","CUMPLE")</f>
        <v>NO CUMPLE</v>
      </c>
      <c r="X390" s="51" t="str">
        <f>IF(AND($N390&gt;=NORMA!$Q$4, $N390&lt;=NORMA!$R$4),"CUMPLE","NO CUMPLE")</f>
        <v>CUMPLE</v>
      </c>
      <c r="Y390" s="51" t="str">
        <f>IF($I390&gt;NORMA!$F$16,"NO CUMPLE","CUMPLE")</f>
        <v>NO CUMPLE</v>
      </c>
      <c r="Z390" s="51" t="str">
        <f>IF($M390&lt;NORMA!$G$23,"NO CUMPLE","CUMPLE")</f>
        <v>NO CUMPLE</v>
      </c>
      <c r="AA390" s="51" t="str">
        <f>IF($E390&gt;NORMA!$G$24,"NO CUMPLE","CUMPLE")</f>
        <v>NO CUMPLE</v>
      </c>
      <c r="AB390" s="51" t="str">
        <f>IF($F390&gt;NORMA!$G$25,"NO CUMPLE","CUMPLE")</f>
        <v>NO CUMPLE</v>
      </c>
      <c r="AC390" s="51" t="str">
        <f>IF($K390&gt;NORMA!$G$26,"NO CUMPLE","CUMPLE")</f>
        <v>NO CUMPLE</v>
      </c>
      <c r="AD390" s="51" t="str">
        <f>IF($J390&gt;NORMA!$G$27,"NO CUMPLE","CUMPLE")</f>
        <v>NO CUMPLE</v>
      </c>
      <c r="AE390" s="51" t="str">
        <f>IF($G390&gt;NORMA!$G$28,"NO CUMPLE","CUMPLE")</f>
        <v>NO CUMPLE</v>
      </c>
      <c r="AF390" s="51" t="str">
        <f>IF($H390&gt;NORMA!$E$29,"NO CUMPLE","CUMPLE")</f>
        <v>NO CUMPLE</v>
      </c>
      <c r="AG390" s="51" t="str">
        <f>IF($O390&gt;NORMA!$G$30,"NO CUMPLE","CUMPLE")</f>
        <v>NO CUMPLE</v>
      </c>
      <c r="AH390" s="51" t="str">
        <f>IF(AND($N390&gt;=NORMA!$R$18, $N390&lt;=NORMA!$S$18),"CUMPLE","NO CUMPLE")</f>
        <v>CUMPLE</v>
      </c>
      <c r="AI390" s="51" t="str">
        <f>IF($I390&gt;NORMA!$F$32,"NO CUMPLE","CUMPLE")</f>
        <v>NO CUMPLE</v>
      </c>
    </row>
    <row r="391" spans="1:35" ht="14.25" customHeight="1" x14ac:dyDescent="0.35">
      <c r="A391" s="146" t="s">
        <v>82</v>
      </c>
      <c r="B391" s="147" t="s">
        <v>81</v>
      </c>
      <c r="C391" s="148">
        <v>40449</v>
      </c>
      <c r="D391" s="149">
        <v>0.35416666666666669</v>
      </c>
      <c r="E391" s="147">
        <v>115</v>
      </c>
      <c r="F391" s="147">
        <v>332</v>
      </c>
      <c r="G391" s="147">
        <v>87</v>
      </c>
      <c r="H391" s="147">
        <v>49</v>
      </c>
      <c r="I391" s="147">
        <v>4.93</v>
      </c>
      <c r="J391" s="147">
        <v>3.93</v>
      </c>
      <c r="K391" s="147">
        <v>46.35</v>
      </c>
      <c r="L391" s="159">
        <v>0.89219999999999999</v>
      </c>
      <c r="M391" s="147">
        <v>0.87</v>
      </c>
      <c r="N391" s="147">
        <v>8.26</v>
      </c>
      <c r="O391" s="153">
        <v>4000000</v>
      </c>
      <c r="P391" s="51" t="str">
        <f>IF($M391&lt;NORMA!$G$7,"NO CUMPLE","CUMPLE")</f>
        <v>CUMPLE</v>
      </c>
      <c r="Q391" s="51" t="str">
        <f>IF($E391&gt;NORMA!$G$8,"NO CUMPLE","CUMPLE")</f>
        <v>CUMPLE</v>
      </c>
      <c r="R391" s="51" t="str">
        <f>IF($F391&gt;NORMA!$G$9,"NO CUMPLE","CUMPLE")</f>
        <v>CUMPLE</v>
      </c>
      <c r="S391" s="51" t="str">
        <f>IF($K391&gt;NORMA!$G$10,"NO CUMPLE","CUMPLE")</f>
        <v>NO CUMPLE</v>
      </c>
      <c r="T391" s="51" t="str">
        <f>IF($J391&gt;NORMA!$G$11,"NO CUMPLE","CUMPLE")</f>
        <v>CUMPLE</v>
      </c>
      <c r="U391" s="51" t="str">
        <f>IF($G391&gt;NORMA!$G$12,"NO CUMPLE","CUMPLE")</f>
        <v>CUMPLE</v>
      </c>
      <c r="V391" s="51" t="str">
        <f>IF($H391&gt;SALITRE!$H$972,"NO CUMPLE","CUMPLE")</f>
        <v>NO CUMPLE</v>
      </c>
      <c r="W391" s="51" t="str">
        <f>IF($O391&gt;NORMA!$F$14,"NO CUMPLE","CUMPLE")</f>
        <v>NO CUMPLE</v>
      </c>
      <c r="X391" s="51" t="str">
        <f>IF(AND($N391&gt;=NORMA!$Q$4, $N391&lt;=NORMA!$R$4),"CUMPLE","NO CUMPLE")</f>
        <v>CUMPLE</v>
      </c>
      <c r="Y391" s="51" t="str">
        <f>IF($I391&gt;NORMA!$F$16,"NO CUMPLE","CUMPLE")</f>
        <v>NO CUMPLE</v>
      </c>
      <c r="Z391" s="51" t="str">
        <f>IF($M391&lt;NORMA!$G$23,"NO CUMPLE","CUMPLE")</f>
        <v>NO CUMPLE</v>
      </c>
      <c r="AA391" s="51" t="str">
        <f>IF($E391&gt;NORMA!$G$24,"NO CUMPLE","CUMPLE")</f>
        <v>NO CUMPLE</v>
      </c>
      <c r="AB391" s="51" t="str">
        <f>IF($F391&gt;NORMA!$G$25,"NO CUMPLE","CUMPLE")</f>
        <v>NO CUMPLE</v>
      </c>
      <c r="AC391" s="51" t="str">
        <f>IF($K391&gt;NORMA!$G$26,"NO CUMPLE","CUMPLE")</f>
        <v>NO CUMPLE</v>
      </c>
      <c r="AD391" s="51" t="str">
        <f>IF($J391&gt;NORMA!$G$27,"NO CUMPLE","CUMPLE")</f>
        <v>CUMPLE</v>
      </c>
      <c r="AE391" s="51" t="str">
        <f>IF($G391&gt;NORMA!$G$28,"NO CUMPLE","CUMPLE")</f>
        <v>NO CUMPLE</v>
      </c>
      <c r="AF391" s="51" t="str">
        <f>IF($H391&gt;NORMA!$E$29,"NO CUMPLE","CUMPLE")</f>
        <v>NO CUMPLE</v>
      </c>
      <c r="AG391" s="51" t="str">
        <f>IF($O391&gt;NORMA!$G$30,"NO CUMPLE","CUMPLE")</f>
        <v>NO CUMPLE</v>
      </c>
      <c r="AH391" s="51" t="str">
        <f>IF(AND($N391&gt;=NORMA!$R$18, $N391&lt;=NORMA!$S$18),"CUMPLE","NO CUMPLE")</f>
        <v>CUMPLE</v>
      </c>
      <c r="AI391" s="51" t="str">
        <f>IF($I391&gt;NORMA!$F$32,"NO CUMPLE","CUMPLE")</f>
        <v>NO CUMPLE</v>
      </c>
    </row>
    <row r="392" spans="1:35" ht="14.25" customHeight="1" x14ac:dyDescent="0.35">
      <c r="A392" s="146" t="s">
        <v>82</v>
      </c>
      <c r="B392" s="147" t="s">
        <v>81</v>
      </c>
      <c r="C392" s="148">
        <v>40464</v>
      </c>
      <c r="D392" s="149">
        <v>0.5625</v>
      </c>
      <c r="E392" s="147">
        <v>203</v>
      </c>
      <c r="F392" s="147">
        <v>449</v>
      </c>
      <c r="G392" s="147">
        <v>203</v>
      </c>
      <c r="H392" s="147">
        <v>45</v>
      </c>
      <c r="I392" s="147">
        <v>14.8</v>
      </c>
      <c r="J392" s="147">
        <v>5</v>
      </c>
      <c r="K392" s="147">
        <v>45.15</v>
      </c>
      <c r="L392" s="159">
        <v>0.77359999999999995</v>
      </c>
      <c r="M392" s="147">
        <v>0.23</v>
      </c>
      <c r="N392" s="147">
        <v>8.07</v>
      </c>
      <c r="O392" s="153">
        <v>7500000</v>
      </c>
      <c r="P392" s="51" t="str">
        <f>IF($M392&lt;NORMA!$G$7,"NO CUMPLE","CUMPLE")</f>
        <v>NO CUMPLE</v>
      </c>
      <c r="Q392" s="51" t="str">
        <f>IF($E392&gt;NORMA!$G$8,"NO CUMPLE","CUMPLE")</f>
        <v>NO CUMPLE</v>
      </c>
      <c r="R392" s="51" t="str">
        <f>IF($F392&gt;NORMA!$G$9,"NO CUMPLE","CUMPLE")</f>
        <v>NO CUMPLE</v>
      </c>
      <c r="S392" s="51" t="str">
        <f>IF($K392&gt;NORMA!$G$10,"NO CUMPLE","CUMPLE")</f>
        <v>NO CUMPLE</v>
      </c>
      <c r="T392" s="51" t="str">
        <f>IF($J392&gt;NORMA!$G$11,"NO CUMPLE","CUMPLE")</f>
        <v>CUMPLE</v>
      </c>
      <c r="U392" s="51" t="str">
        <f>IF($G392&gt;NORMA!$G$12,"NO CUMPLE","CUMPLE")</f>
        <v>NO CUMPLE</v>
      </c>
      <c r="V392" s="51" t="str">
        <f>IF($H392&gt;SALITRE!$H$972,"NO CUMPLE","CUMPLE")</f>
        <v>NO CUMPLE</v>
      </c>
      <c r="W392" s="51" t="str">
        <f>IF($O392&gt;NORMA!$F$14,"NO CUMPLE","CUMPLE")</f>
        <v>NO CUMPLE</v>
      </c>
      <c r="X392" s="51" t="str">
        <f>IF(AND($N392&gt;=NORMA!$Q$4, $N392&lt;=NORMA!$R$4),"CUMPLE","NO CUMPLE")</f>
        <v>CUMPLE</v>
      </c>
      <c r="Y392" s="51" t="str">
        <f>IF($I392&gt;NORMA!$F$16,"NO CUMPLE","CUMPLE")</f>
        <v>NO CUMPLE</v>
      </c>
      <c r="Z392" s="51" t="str">
        <f>IF($M392&lt;NORMA!$G$23,"NO CUMPLE","CUMPLE")</f>
        <v>NO CUMPLE</v>
      </c>
      <c r="AA392" s="51" t="str">
        <f>IF($E392&gt;NORMA!$G$24,"NO CUMPLE","CUMPLE")</f>
        <v>NO CUMPLE</v>
      </c>
      <c r="AB392" s="51" t="str">
        <f>IF($F392&gt;NORMA!$G$25,"NO CUMPLE","CUMPLE")</f>
        <v>NO CUMPLE</v>
      </c>
      <c r="AC392" s="51" t="str">
        <f>IF($K392&gt;NORMA!$G$26,"NO CUMPLE","CUMPLE")</f>
        <v>NO CUMPLE</v>
      </c>
      <c r="AD392" s="51" t="str">
        <f>IF($J392&gt;NORMA!$G$27,"NO CUMPLE","CUMPLE")</f>
        <v>NO CUMPLE</v>
      </c>
      <c r="AE392" s="51" t="str">
        <f>IF($G392&gt;NORMA!$G$28,"NO CUMPLE","CUMPLE")</f>
        <v>NO CUMPLE</v>
      </c>
      <c r="AF392" s="51" t="str">
        <f>IF($H392&gt;NORMA!$E$29,"NO CUMPLE","CUMPLE")</f>
        <v>NO CUMPLE</v>
      </c>
      <c r="AG392" s="51" t="str">
        <f>IF($O392&gt;NORMA!$G$30,"NO CUMPLE","CUMPLE")</f>
        <v>NO CUMPLE</v>
      </c>
      <c r="AH392" s="51" t="str">
        <f>IF(AND($N392&gt;=NORMA!$R$18, $N392&lt;=NORMA!$S$18),"CUMPLE","NO CUMPLE")</f>
        <v>CUMPLE</v>
      </c>
      <c r="AI392" s="51" t="str">
        <f>IF($I392&gt;NORMA!$F$32,"NO CUMPLE","CUMPLE")</f>
        <v>NO CUMPLE</v>
      </c>
    </row>
    <row r="393" spans="1:35" ht="14.25" customHeight="1" x14ac:dyDescent="0.35">
      <c r="A393" s="146" t="s">
        <v>82</v>
      </c>
      <c r="B393" s="147" t="s">
        <v>81</v>
      </c>
      <c r="C393" s="148">
        <v>40485</v>
      </c>
      <c r="D393" s="149">
        <v>0.41666666666666669</v>
      </c>
      <c r="E393" s="147">
        <v>124</v>
      </c>
      <c r="F393" s="147">
        <v>364</v>
      </c>
      <c r="G393" s="147">
        <v>163</v>
      </c>
      <c r="H393" s="147">
        <v>46</v>
      </c>
      <c r="I393" s="147">
        <v>9.4</v>
      </c>
      <c r="J393" s="147">
        <v>4.28</v>
      </c>
      <c r="K393" s="147">
        <v>36.18</v>
      </c>
      <c r="L393" s="159">
        <v>1.1617999999999999</v>
      </c>
      <c r="M393" s="147">
        <v>0.55000000000000004</v>
      </c>
      <c r="N393" s="147">
        <v>8.1199999999999992</v>
      </c>
      <c r="O393" s="153">
        <v>110000000</v>
      </c>
      <c r="P393" s="51" t="str">
        <f>IF($M393&lt;NORMA!$G$7,"NO CUMPLE","CUMPLE")</f>
        <v>CUMPLE</v>
      </c>
      <c r="Q393" s="51" t="str">
        <f>IF($E393&gt;NORMA!$G$8,"NO CUMPLE","CUMPLE")</f>
        <v>CUMPLE</v>
      </c>
      <c r="R393" s="51" t="str">
        <f>IF($F393&gt;NORMA!$G$9,"NO CUMPLE","CUMPLE")</f>
        <v>NO CUMPLE</v>
      </c>
      <c r="S393" s="51" t="str">
        <f>IF($K393&gt;NORMA!$G$10,"NO CUMPLE","CUMPLE")</f>
        <v>CUMPLE</v>
      </c>
      <c r="T393" s="51" t="str">
        <f>IF($J393&gt;NORMA!$G$11,"NO CUMPLE","CUMPLE")</f>
        <v>CUMPLE</v>
      </c>
      <c r="U393" s="51" t="str">
        <f>IF($G393&gt;NORMA!$G$12,"NO CUMPLE","CUMPLE")</f>
        <v>NO CUMPLE</v>
      </c>
      <c r="V393" s="51" t="str">
        <f>IF($H393&gt;SALITRE!$H$972,"NO CUMPLE","CUMPLE")</f>
        <v>NO CUMPLE</v>
      </c>
      <c r="W393" s="51" t="str">
        <f>IF($O393&gt;NORMA!$F$14,"NO CUMPLE","CUMPLE")</f>
        <v>NO CUMPLE</v>
      </c>
      <c r="X393" s="51" t="str">
        <f>IF(AND($N393&gt;=NORMA!$Q$4, $N393&lt;=NORMA!$R$4),"CUMPLE","NO CUMPLE")</f>
        <v>CUMPLE</v>
      </c>
      <c r="Y393" s="51" t="str">
        <f>IF($I393&gt;NORMA!$F$16,"NO CUMPLE","CUMPLE")</f>
        <v>NO CUMPLE</v>
      </c>
      <c r="Z393" s="51" t="str">
        <f>IF($M393&lt;NORMA!$G$23,"NO CUMPLE","CUMPLE")</f>
        <v>NO CUMPLE</v>
      </c>
      <c r="AA393" s="51" t="str">
        <f>IF($E393&gt;NORMA!$G$24,"NO CUMPLE","CUMPLE")</f>
        <v>NO CUMPLE</v>
      </c>
      <c r="AB393" s="51" t="str">
        <f>IF($F393&gt;NORMA!$G$25,"NO CUMPLE","CUMPLE")</f>
        <v>NO CUMPLE</v>
      </c>
      <c r="AC393" s="51" t="str">
        <f>IF($K393&gt;NORMA!$G$26,"NO CUMPLE","CUMPLE")</f>
        <v>NO CUMPLE</v>
      </c>
      <c r="AD393" s="51" t="str">
        <f>IF($J393&gt;NORMA!$G$27,"NO CUMPLE","CUMPLE")</f>
        <v>NO CUMPLE</v>
      </c>
      <c r="AE393" s="51" t="str">
        <f>IF($G393&gt;NORMA!$G$28,"NO CUMPLE","CUMPLE")</f>
        <v>NO CUMPLE</v>
      </c>
      <c r="AF393" s="51" t="str">
        <f>IF($H393&gt;NORMA!$E$29,"NO CUMPLE","CUMPLE")</f>
        <v>NO CUMPLE</v>
      </c>
      <c r="AG393" s="51" t="str">
        <f>IF($O393&gt;NORMA!$G$30,"NO CUMPLE","CUMPLE")</f>
        <v>NO CUMPLE</v>
      </c>
      <c r="AH393" s="51" t="str">
        <f>IF(AND($N393&gt;=NORMA!$R$18, $N393&lt;=NORMA!$S$18),"CUMPLE","NO CUMPLE")</f>
        <v>CUMPLE</v>
      </c>
      <c r="AI393" s="51" t="str">
        <f>IF($I393&gt;NORMA!$F$32,"NO CUMPLE","CUMPLE")</f>
        <v>NO CUMPLE</v>
      </c>
    </row>
    <row r="394" spans="1:35" ht="14.25" customHeight="1" x14ac:dyDescent="0.35">
      <c r="A394" s="146" t="s">
        <v>82</v>
      </c>
      <c r="B394" s="147" t="s">
        <v>81</v>
      </c>
      <c r="C394" s="148">
        <v>40501</v>
      </c>
      <c r="D394" s="149">
        <v>0.16666666666666666</v>
      </c>
      <c r="E394" s="147">
        <v>33</v>
      </c>
      <c r="F394" s="147">
        <v>78</v>
      </c>
      <c r="G394" s="147">
        <v>48</v>
      </c>
      <c r="H394" s="150">
        <v>3.6</v>
      </c>
      <c r="I394" s="147">
        <v>6.26</v>
      </c>
      <c r="J394" s="147">
        <v>0.43</v>
      </c>
      <c r="K394" s="147">
        <v>15.78</v>
      </c>
      <c r="L394" s="159">
        <v>5.8856999999999999</v>
      </c>
      <c r="M394" s="147">
        <v>1.96</v>
      </c>
      <c r="N394" s="147">
        <v>7.53</v>
      </c>
      <c r="O394" s="153">
        <v>300000</v>
      </c>
      <c r="P394" s="51" t="str">
        <f>IF($M394&lt;NORMA!$G$7,"NO CUMPLE","CUMPLE")</f>
        <v>CUMPLE</v>
      </c>
      <c r="Q394" s="51" t="str">
        <f>IF($E394&gt;NORMA!$G$8,"NO CUMPLE","CUMPLE")</f>
        <v>CUMPLE</v>
      </c>
      <c r="R394" s="51" t="str">
        <f>IF($F394&gt;NORMA!$G$9,"NO CUMPLE","CUMPLE")</f>
        <v>CUMPLE</v>
      </c>
      <c r="S394" s="51" t="str">
        <f>IF($K394&gt;NORMA!$G$10,"NO CUMPLE","CUMPLE")</f>
        <v>CUMPLE</v>
      </c>
      <c r="T394" s="51" t="str">
        <f>IF($J394&gt;NORMA!$G$11,"NO CUMPLE","CUMPLE")</f>
        <v>CUMPLE</v>
      </c>
      <c r="U394" s="51" t="str">
        <f>IF($G394&gt;NORMA!$G$12,"NO CUMPLE","CUMPLE")</f>
        <v>CUMPLE</v>
      </c>
      <c r="V394" s="51" t="str">
        <f>IF($H394&gt;SALITRE!$H$972,"NO CUMPLE","CUMPLE")</f>
        <v>CUMPLE</v>
      </c>
      <c r="W394" s="51" t="str">
        <f>IF($O394&gt;NORMA!$F$14,"NO CUMPLE","CUMPLE")</f>
        <v>CUMPLE</v>
      </c>
      <c r="X394" s="51" t="str">
        <f>IF(AND($N394&gt;=NORMA!$Q$4, $N394&lt;=NORMA!$R$4),"CUMPLE","NO CUMPLE")</f>
        <v>CUMPLE</v>
      </c>
      <c r="Y394" s="51" t="str">
        <f>IF($I394&gt;NORMA!$F$16,"NO CUMPLE","CUMPLE")</f>
        <v>NO CUMPLE</v>
      </c>
      <c r="Z394" s="51" t="str">
        <f>IF($M394&lt;NORMA!$G$23,"NO CUMPLE","CUMPLE")</f>
        <v>CUMPLE</v>
      </c>
      <c r="AA394" s="51" t="str">
        <f>IF($E394&gt;NORMA!$G$24,"NO CUMPLE","CUMPLE")</f>
        <v>CUMPLE</v>
      </c>
      <c r="AB394" s="51" t="str">
        <f>IF($F394&gt;NORMA!$G$25,"NO CUMPLE","CUMPLE")</f>
        <v>CUMPLE</v>
      </c>
      <c r="AC394" s="51" t="str">
        <f>IF($K394&gt;NORMA!$G$26,"NO CUMPLE","CUMPLE")</f>
        <v>CUMPLE</v>
      </c>
      <c r="AD394" s="51" t="str">
        <f>IF($J394&gt;NORMA!$G$27,"NO CUMPLE","CUMPLE")</f>
        <v>CUMPLE</v>
      </c>
      <c r="AE394" s="51" t="str">
        <f>IF($G394&gt;NORMA!$G$28,"NO CUMPLE","CUMPLE")</f>
        <v>CUMPLE</v>
      </c>
      <c r="AF394" s="51" t="str">
        <f>IF($H394&gt;NORMA!$E$29,"NO CUMPLE","CUMPLE")</f>
        <v>CUMPLE</v>
      </c>
      <c r="AG394" s="51" t="str">
        <f>IF($O394&gt;NORMA!$G$30,"NO CUMPLE","CUMPLE")</f>
        <v>NO CUMPLE</v>
      </c>
      <c r="AH394" s="51" t="str">
        <f>IF(AND($N394&gt;=NORMA!$R$18, $N394&lt;=NORMA!$S$18),"CUMPLE","NO CUMPLE")</f>
        <v>CUMPLE</v>
      </c>
      <c r="AI394" s="51" t="str">
        <f>IF($I394&gt;NORMA!$F$32,"NO CUMPLE","CUMPLE")</f>
        <v>NO CUMPLE</v>
      </c>
    </row>
    <row r="395" spans="1:35" ht="14.25" customHeight="1" x14ac:dyDescent="0.35">
      <c r="A395" s="146" t="s">
        <v>82</v>
      </c>
      <c r="B395" s="147" t="s">
        <v>81</v>
      </c>
      <c r="C395" s="148">
        <v>40518</v>
      </c>
      <c r="D395" s="149">
        <v>8.3333333333333329E-2</v>
      </c>
      <c r="E395" s="147">
        <v>25</v>
      </c>
      <c r="F395" s="147">
        <v>123</v>
      </c>
      <c r="G395" s="147">
        <v>28</v>
      </c>
      <c r="H395" s="147">
        <v>78</v>
      </c>
      <c r="I395" s="147">
        <v>2.16</v>
      </c>
      <c r="J395" s="147">
        <v>1.1000000000000001</v>
      </c>
      <c r="K395" s="147">
        <v>10.56</v>
      </c>
      <c r="L395" s="159">
        <v>0.96789999999999998</v>
      </c>
      <c r="M395" s="147">
        <v>4.1900000000000004</v>
      </c>
      <c r="N395" s="147">
        <v>7.35</v>
      </c>
      <c r="O395" s="153">
        <v>460000</v>
      </c>
      <c r="P395" s="51" t="str">
        <f>IF($M395&lt;NORMA!$G$7,"NO CUMPLE","CUMPLE")</f>
        <v>CUMPLE</v>
      </c>
      <c r="Q395" s="51" t="str">
        <f>IF($E395&gt;NORMA!$G$8,"NO CUMPLE","CUMPLE")</f>
        <v>CUMPLE</v>
      </c>
      <c r="R395" s="51" t="str">
        <f>IF($F395&gt;NORMA!$G$9,"NO CUMPLE","CUMPLE")</f>
        <v>CUMPLE</v>
      </c>
      <c r="S395" s="51" t="str">
        <f>IF($K395&gt;NORMA!$G$10,"NO CUMPLE","CUMPLE")</f>
        <v>CUMPLE</v>
      </c>
      <c r="T395" s="51" t="str">
        <f>IF($J395&gt;NORMA!$G$11,"NO CUMPLE","CUMPLE")</f>
        <v>CUMPLE</v>
      </c>
      <c r="U395" s="51" t="str">
        <f>IF($G395&gt;NORMA!$G$12,"NO CUMPLE","CUMPLE")</f>
        <v>CUMPLE</v>
      </c>
      <c r="V395" s="51" t="str">
        <f>IF($H395&gt;SALITRE!$H$972,"NO CUMPLE","CUMPLE")</f>
        <v>NO CUMPLE</v>
      </c>
      <c r="W395" s="51" t="str">
        <f>IF($O395&gt;NORMA!$F$14,"NO CUMPLE","CUMPLE")</f>
        <v>CUMPLE</v>
      </c>
      <c r="X395" s="51" t="str">
        <f>IF(AND($N395&gt;=NORMA!$Q$4, $N395&lt;=NORMA!$R$4),"CUMPLE","NO CUMPLE")</f>
        <v>CUMPLE</v>
      </c>
      <c r="Y395" s="51" t="str">
        <f>IF($I395&gt;NORMA!$F$16,"NO CUMPLE","CUMPLE")</f>
        <v>CUMPLE</v>
      </c>
      <c r="Z395" s="51" t="str">
        <f>IF($M395&lt;NORMA!$G$23,"NO CUMPLE","CUMPLE")</f>
        <v>CUMPLE</v>
      </c>
      <c r="AA395" s="51" t="str">
        <f>IF($E395&gt;NORMA!$G$24,"NO CUMPLE","CUMPLE")</f>
        <v>CUMPLE</v>
      </c>
      <c r="AB395" s="51" t="str">
        <f>IF($F395&gt;NORMA!$G$25,"NO CUMPLE","CUMPLE")</f>
        <v>NO CUMPLE</v>
      </c>
      <c r="AC395" s="51" t="str">
        <f>IF($K395&gt;NORMA!$G$26,"NO CUMPLE","CUMPLE")</f>
        <v>CUMPLE</v>
      </c>
      <c r="AD395" s="51" t="str">
        <f>IF($J395&gt;NORMA!$G$27,"NO CUMPLE","CUMPLE")</f>
        <v>CUMPLE</v>
      </c>
      <c r="AE395" s="51" t="str">
        <f>IF($G395&gt;NORMA!$G$28,"NO CUMPLE","CUMPLE")</f>
        <v>CUMPLE</v>
      </c>
      <c r="AF395" s="51" t="str">
        <f>IF($H395&gt;NORMA!$E$29,"NO CUMPLE","CUMPLE")</f>
        <v>NO CUMPLE</v>
      </c>
      <c r="AG395" s="51" t="str">
        <f>IF($O395&gt;NORMA!$G$30,"NO CUMPLE","CUMPLE")</f>
        <v>NO CUMPLE</v>
      </c>
      <c r="AH395" s="51" t="str">
        <f>IF(AND($N395&gt;=NORMA!$R$18, $N395&lt;=NORMA!$S$18),"CUMPLE","NO CUMPLE")</f>
        <v>CUMPLE</v>
      </c>
      <c r="AI395" s="51" t="str">
        <f>IF($I395&gt;NORMA!$F$32,"NO CUMPLE","CUMPLE")</f>
        <v>NO CUMPLE</v>
      </c>
    </row>
    <row r="396" spans="1:35" ht="14.25" customHeight="1" x14ac:dyDescent="0.35">
      <c r="A396" s="146" t="s">
        <v>80</v>
      </c>
      <c r="B396" s="147" t="s">
        <v>81</v>
      </c>
      <c r="C396" s="148">
        <v>40567</v>
      </c>
      <c r="D396" s="149">
        <v>0.54166666666666663</v>
      </c>
      <c r="E396" s="147">
        <v>193.5</v>
      </c>
      <c r="F396" s="147">
        <v>593</v>
      </c>
      <c r="G396" s="147">
        <v>787</v>
      </c>
      <c r="H396" s="147">
        <v>77</v>
      </c>
      <c r="I396" s="147">
        <v>8.64</v>
      </c>
      <c r="J396" s="147">
        <v>4.6399999999999997</v>
      </c>
      <c r="K396" s="147">
        <v>43</v>
      </c>
      <c r="L396" s="159">
        <v>0.30320000000000003</v>
      </c>
      <c r="M396" s="147">
        <v>1.66</v>
      </c>
      <c r="N396" s="147">
        <v>8.24</v>
      </c>
      <c r="O396" s="153">
        <v>9000000</v>
      </c>
      <c r="P396" s="51" t="str">
        <f>IF($M396&lt;NORMA!$G$7,"NO CUMPLE","CUMPLE")</f>
        <v>CUMPLE</v>
      </c>
      <c r="Q396" s="51" t="str">
        <f>IF($E396&gt;NORMA!$G$8,"NO CUMPLE","CUMPLE")</f>
        <v>NO CUMPLE</v>
      </c>
      <c r="R396" s="51" t="str">
        <f>IF($F396&gt;NORMA!$G$9,"NO CUMPLE","CUMPLE")</f>
        <v>NO CUMPLE</v>
      </c>
      <c r="S396" s="51" t="str">
        <f>IF($K396&gt;NORMA!$G$10,"NO CUMPLE","CUMPLE")</f>
        <v>NO CUMPLE</v>
      </c>
      <c r="T396" s="51" t="str">
        <f>IF($J396&gt;NORMA!$G$11,"NO CUMPLE","CUMPLE")</f>
        <v>CUMPLE</v>
      </c>
      <c r="U396" s="51" t="str">
        <f>IF($G396&gt;NORMA!$G$12,"NO CUMPLE","CUMPLE")</f>
        <v>NO CUMPLE</v>
      </c>
      <c r="V396" s="51" t="str">
        <f>IF($H396&gt;SALITRE!$H$972,"NO CUMPLE","CUMPLE")</f>
        <v>NO CUMPLE</v>
      </c>
      <c r="W396" s="51" t="str">
        <f>IF($O396&gt;NORMA!$F$14,"NO CUMPLE","CUMPLE")</f>
        <v>NO CUMPLE</v>
      </c>
      <c r="X396" s="51" t="str">
        <f>IF(AND($N396&gt;=NORMA!$Q$4, $N396&lt;=NORMA!$R$4),"CUMPLE","NO CUMPLE")</f>
        <v>CUMPLE</v>
      </c>
      <c r="Y396" s="51" t="str">
        <f>IF($I396&gt;NORMA!$F$16,"NO CUMPLE","CUMPLE")</f>
        <v>NO CUMPLE</v>
      </c>
      <c r="Z396" s="51" t="str">
        <f>IF($M396&lt;NORMA!$G$23,"NO CUMPLE","CUMPLE")</f>
        <v>CUMPLE</v>
      </c>
      <c r="AA396" s="51" t="str">
        <f>IF($E396&gt;NORMA!$G$24,"NO CUMPLE","CUMPLE")</f>
        <v>NO CUMPLE</v>
      </c>
      <c r="AB396" s="51" t="str">
        <f>IF($F396&gt;NORMA!$G$25,"NO CUMPLE","CUMPLE")</f>
        <v>NO CUMPLE</v>
      </c>
      <c r="AC396" s="51" t="str">
        <f>IF($K396&gt;NORMA!$G$26,"NO CUMPLE","CUMPLE")</f>
        <v>NO CUMPLE</v>
      </c>
      <c r="AD396" s="51" t="str">
        <f>IF($J396&gt;NORMA!$G$27,"NO CUMPLE","CUMPLE")</f>
        <v>NO CUMPLE</v>
      </c>
      <c r="AE396" s="51" t="str">
        <f>IF($G396&gt;NORMA!$G$28,"NO CUMPLE","CUMPLE")</f>
        <v>NO CUMPLE</v>
      </c>
      <c r="AF396" s="51" t="str">
        <f>IF($H396&gt;NORMA!$E$29,"NO CUMPLE","CUMPLE")</f>
        <v>NO CUMPLE</v>
      </c>
      <c r="AG396" s="51" t="str">
        <f>IF($O396&gt;NORMA!$G$30,"NO CUMPLE","CUMPLE")</f>
        <v>NO CUMPLE</v>
      </c>
      <c r="AH396" s="51" t="str">
        <f>IF(AND($N396&gt;=NORMA!$R$18, $N396&lt;=NORMA!$S$18),"CUMPLE","NO CUMPLE")</f>
        <v>CUMPLE</v>
      </c>
      <c r="AI396" s="51" t="str">
        <f>IF($I396&gt;NORMA!$F$32,"NO CUMPLE","CUMPLE")</f>
        <v>NO CUMPLE</v>
      </c>
    </row>
    <row r="397" spans="1:35" ht="14.25" customHeight="1" x14ac:dyDescent="0.35">
      <c r="A397" s="146" t="s">
        <v>80</v>
      </c>
      <c r="B397" s="147" t="s">
        <v>81</v>
      </c>
      <c r="C397" s="148">
        <v>40583</v>
      </c>
      <c r="D397" s="149">
        <v>0</v>
      </c>
      <c r="E397" s="147">
        <v>43.6</v>
      </c>
      <c r="F397" s="147">
        <v>111</v>
      </c>
      <c r="G397" s="147">
        <v>52</v>
      </c>
      <c r="H397" s="147">
        <v>6</v>
      </c>
      <c r="I397" s="147">
        <v>3.75</v>
      </c>
      <c r="J397" s="147">
        <v>3.33</v>
      </c>
      <c r="K397" s="147">
        <v>19.7</v>
      </c>
      <c r="L397" s="159">
        <v>6.8500000000000005E-2</v>
      </c>
      <c r="M397" s="147">
        <v>2.2200000000000002</v>
      </c>
      <c r="N397" s="147">
        <v>7.42</v>
      </c>
      <c r="O397" s="153">
        <v>1100000</v>
      </c>
      <c r="P397" s="51" t="str">
        <f>IF($M397&lt;NORMA!$G$7,"NO CUMPLE","CUMPLE")</f>
        <v>CUMPLE</v>
      </c>
      <c r="Q397" s="51" t="str">
        <f>IF($E397&gt;NORMA!$G$8,"NO CUMPLE","CUMPLE")</f>
        <v>CUMPLE</v>
      </c>
      <c r="R397" s="51" t="str">
        <f>IF($F397&gt;NORMA!$G$9,"NO CUMPLE","CUMPLE")</f>
        <v>CUMPLE</v>
      </c>
      <c r="S397" s="51" t="str">
        <f>IF($K397&gt;NORMA!$G$10,"NO CUMPLE","CUMPLE")</f>
        <v>CUMPLE</v>
      </c>
      <c r="T397" s="51" t="str">
        <f>IF($J397&gt;NORMA!$G$11,"NO CUMPLE","CUMPLE")</f>
        <v>CUMPLE</v>
      </c>
      <c r="U397" s="51" t="str">
        <f>IF($G397&gt;NORMA!$G$12,"NO CUMPLE","CUMPLE")</f>
        <v>CUMPLE</v>
      </c>
      <c r="V397" s="51" t="str">
        <f>IF($H397&gt;SALITRE!$H$972,"NO CUMPLE","CUMPLE")</f>
        <v>CUMPLE</v>
      </c>
      <c r="W397" s="51" t="str">
        <f>IF($O397&gt;NORMA!$F$14,"NO CUMPLE","CUMPLE")</f>
        <v>NO CUMPLE</v>
      </c>
      <c r="X397" s="51" t="str">
        <f>IF(AND($N397&gt;=NORMA!$Q$4, $N397&lt;=NORMA!$R$4),"CUMPLE","NO CUMPLE")</f>
        <v>CUMPLE</v>
      </c>
      <c r="Y397" s="51" t="str">
        <f>IF($I397&gt;NORMA!$F$16,"NO CUMPLE","CUMPLE")</f>
        <v>NO CUMPLE</v>
      </c>
      <c r="Z397" s="51" t="str">
        <f>IF($M397&lt;NORMA!$G$23,"NO CUMPLE","CUMPLE")</f>
        <v>CUMPLE</v>
      </c>
      <c r="AA397" s="51" t="str">
        <f>IF($E397&gt;NORMA!$G$24,"NO CUMPLE","CUMPLE")</f>
        <v>CUMPLE</v>
      </c>
      <c r="AB397" s="51" t="str">
        <f>IF($F397&gt;NORMA!$G$25,"NO CUMPLE","CUMPLE")</f>
        <v>CUMPLE</v>
      </c>
      <c r="AC397" s="51" t="str">
        <f>IF($K397&gt;NORMA!$G$26,"NO CUMPLE","CUMPLE")</f>
        <v>CUMPLE</v>
      </c>
      <c r="AD397" s="51" t="str">
        <f>IF($J397&gt;NORMA!$G$27,"NO CUMPLE","CUMPLE")</f>
        <v>CUMPLE</v>
      </c>
      <c r="AE397" s="51" t="str">
        <f>IF($G397&gt;NORMA!$G$28,"NO CUMPLE","CUMPLE")</f>
        <v>CUMPLE</v>
      </c>
      <c r="AF397" s="51" t="str">
        <f>IF($H397&gt;NORMA!$E$29,"NO CUMPLE","CUMPLE")</f>
        <v>CUMPLE</v>
      </c>
      <c r="AG397" s="51" t="str">
        <f>IF($O397&gt;NORMA!$G$30,"NO CUMPLE","CUMPLE")</f>
        <v>NO CUMPLE</v>
      </c>
      <c r="AH397" s="51" t="str">
        <f>IF(AND($N397&gt;=NORMA!$R$18, $N397&lt;=NORMA!$S$18),"CUMPLE","NO CUMPLE")</f>
        <v>CUMPLE</v>
      </c>
      <c r="AI397" s="51" t="str">
        <f>IF($I397&gt;NORMA!$F$32,"NO CUMPLE","CUMPLE")</f>
        <v>NO CUMPLE</v>
      </c>
    </row>
    <row r="398" spans="1:35" ht="14.25" customHeight="1" x14ac:dyDescent="0.35">
      <c r="A398" s="146" t="s">
        <v>80</v>
      </c>
      <c r="B398" s="147" t="s">
        <v>81</v>
      </c>
      <c r="C398" s="148">
        <v>40607</v>
      </c>
      <c r="D398" s="149">
        <v>0.64583333333333337</v>
      </c>
      <c r="E398" s="147">
        <v>80.2</v>
      </c>
      <c r="F398" s="147">
        <v>219</v>
      </c>
      <c r="G398" s="147">
        <v>160</v>
      </c>
      <c r="H398" s="147">
        <v>18</v>
      </c>
      <c r="I398" s="147">
        <v>4.82</v>
      </c>
      <c r="J398" s="147">
        <v>2.11</v>
      </c>
      <c r="K398" s="147">
        <v>13.9</v>
      </c>
      <c r="L398" s="159">
        <v>0.50829999999999997</v>
      </c>
      <c r="M398" s="147">
        <v>1.1499999999999999</v>
      </c>
      <c r="N398" s="147">
        <v>7.19</v>
      </c>
      <c r="O398" s="153">
        <v>4600000</v>
      </c>
      <c r="P398" s="51" t="str">
        <f>IF($M398&lt;NORMA!$G$7,"NO CUMPLE","CUMPLE")</f>
        <v>CUMPLE</v>
      </c>
      <c r="Q398" s="51" t="str">
        <f>IF($E398&gt;NORMA!$G$8,"NO CUMPLE","CUMPLE")</f>
        <v>CUMPLE</v>
      </c>
      <c r="R398" s="51" t="str">
        <f>IF($F398&gt;NORMA!$G$9,"NO CUMPLE","CUMPLE")</f>
        <v>CUMPLE</v>
      </c>
      <c r="S398" s="51" t="str">
        <f>IF($K398&gt;NORMA!$G$10,"NO CUMPLE","CUMPLE")</f>
        <v>CUMPLE</v>
      </c>
      <c r="T398" s="51" t="str">
        <f>IF($J398&gt;NORMA!$G$11,"NO CUMPLE","CUMPLE")</f>
        <v>CUMPLE</v>
      </c>
      <c r="U398" s="51" t="str">
        <f>IF($G398&gt;NORMA!$G$12,"NO CUMPLE","CUMPLE")</f>
        <v>NO CUMPLE</v>
      </c>
      <c r="V398" s="51" t="str">
        <f>IF($H398&gt;SALITRE!$H$972,"NO CUMPLE","CUMPLE")</f>
        <v>CUMPLE</v>
      </c>
      <c r="W398" s="51" t="str">
        <f>IF($O398&gt;NORMA!$F$14,"NO CUMPLE","CUMPLE")</f>
        <v>NO CUMPLE</v>
      </c>
      <c r="X398" s="51" t="str">
        <f>IF(AND($N398&gt;=NORMA!$Q$4, $N398&lt;=NORMA!$R$4),"CUMPLE","NO CUMPLE")</f>
        <v>CUMPLE</v>
      </c>
      <c r="Y398" s="51" t="str">
        <f>IF($I398&gt;NORMA!$F$16,"NO CUMPLE","CUMPLE")</f>
        <v>NO CUMPLE</v>
      </c>
      <c r="Z398" s="51" t="str">
        <f>IF($M398&lt;NORMA!$G$23,"NO CUMPLE","CUMPLE")</f>
        <v>CUMPLE</v>
      </c>
      <c r="AA398" s="51" t="str">
        <f>IF($E398&gt;NORMA!$G$24,"NO CUMPLE","CUMPLE")</f>
        <v>NO CUMPLE</v>
      </c>
      <c r="AB398" s="51" t="str">
        <f>IF($F398&gt;NORMA!$G$25,"NO CUMPLE","CUMPLE")</f>
        <v>NO CUMPLE</v>
      </c>
      <c r="AC398" s="51" t="str">
        <f>IF($K398&gt;NORMA!$G$26,"NO CUMPLE","CUMPLE")</f>
        <v>CUMPLE</v>
      </c>
      <c r="AD398" s="51" t="str">
        <f>IF($J398&gt;NORMA!$G$27,"NO CUMPLE","CUMPLE")</f>
        <v>CUMPLE</v>
      </c>
      <c r="AE398" s="51" t="str">
        <f>IF($G398&gt;NORMA!$G$28,"NO CUMPLE","CUMPLE")</f>
        <v>NO CUMPLE</v>
      </c>
      <c r="AF398" s="51" t="str">
        <f>IF($H398&gt;NORMA!$E$29,"NO CUMPLE","CUMPLE")</f>
        <v>NO CUMPLE</v>
      </c>
      <c r="AG398" s="51" t="str">
        <f>IF($O398&gt;NORMA!$G$30,"NO CUMPLE","CUMPLE")</f>
        <v>NO CUMPLE</v>
      </c>
      <c r="AH398" s="51" t="str">
        <f>IF(AND($N398&gt;=NORMA!$R$18, $N398&lt;=NORMA!$S$18),"CUMPLE","NO CUMPLE")</f>
        <v>CUMPLE</v>
      </c>
      <c r="AI398" s="51" t="str">
        <f>IF($I398&gt;NORMA!$F$32,"NO CUMPLE","CUMPLE")</f>
        <v>NO CUMPLE</v>
      </c>
    </row>
    <row r="399" spans="1:35" ht="14.25" customHeight="1" x14ac:dyDescent="0.35">
      <c r="A399" s="146" t="s">
        <v>80</v>
      </c>
      <c r="B399" s="147" t="s">
        <v>81</v>
      </c>
      <c r="C399" s="148">
        <v>40616</v>
      </c>
      <c r="D399" s="149">
        <v>0.39583333333333331</v>
      </c>
      <c r="E399" s="147">
        <v>130</v>
      </c>
      <c r="F399" s="147">
        <v>253</v>
      </c>
      <c r="G399" s="147">
        <v>125</v>
      </c>
      <c r="H399" s="147">
        <v>28</v>
      </c>
      <c r="I399" s="147">
        <v>3.71</v>
      </c>
      <c r="J399" s="147">
        <v>3.15</v>
      </c>
      <c r="K399" s="147">
        <v>30.2</v>
      </c>
      <c r="L399" s="159">
        <v>0.64419999999999999</v>
      </c>
      <c r="M399" s="147">
        <v>3.71</v>
      </c>
      <c r="N399" s="147">
        <v>7.68</v>
      </c>
      <c r="O399" s="153">
        <v>750000</v>
      </c>
      <c r="P399" s="51" t="str">
        <f>IF($M399&lt;NORMA!$G$7,"NO CUMPLE","CUMPLE")</f>
        <v>CUMPLE</v>
      </c>
      <c r="Q399" s="51" t="str">
        <f>IF($E399&gt;NORMA!$G$8,"NO CUMPLE","CUMPLE")</f>
        <v>CUMPLE</v>
      </c>
      <c r="R399" s="51" t="str">
        <f>IF($F399&gt;NORMA!$G$9,"NO CUMPLE","CUMPLE")</f>
        <v>CUMPLE</v>
      </c>
      <c r="S399" s="51" t="str">
        <f>IF($K399&gt;NORMA!$G$10,"NO CUMPLE","CUMPLE")</f>
        <v>CUMPLE</v>
      </c>
      <c r="T399" s="51" t="str">
        <f>IF($J399&gt;NORMA!$G$11,"NO CUMPLE","CUMPLE")</f>
        <v>CUMPLE</v>
      </c>
      <c r="U399" s="51" t="str">
        <f>IF($G399&gt;NORMA!$G$12,"NO CUMPLE","CUMPLE")</f>
        <v>CUMPLE</v>
      </c>
      <c r="V399" s="51" t="str">
        <f>IF($H399&gt;SALITRE!$H$972,"NO CUMPLE","CUMPLE")</f>
        <v>CUMPLE</v>
      </c>
      <c r="W399" s="51" t="str">
        <f>IF($O399&gt;NORMA!$F$14,"NO CUMPLE","CUMPLE")</f>
        <v>CUMPLE</v>
      </c>
      <c r="X399" s="51" t="str">
        <f>IF(AND($N399&gt;=NORMA!$Q$4, $N399&lt;=NORMA!$R$4),"CUMPLE","NO CUMPLE")</f>
        <v>CUMPLE</v>
      </c>
      <c r="Y399" s="51" t="str">
        <f>IF($I399&gt;NORMA!$F$16,"NO CUMPLE","CUMPLE")</f>
        <v>NO CUMPLE</v>
      </c>
      <c r="Z399" s="51" t="str">
        <f>IF($M399&lt;NORMA!$G$23,"NO CUMPLE","CUMPLE")</f>
        <v>CUMPLE</v>
      </c>
      <c r="AA399" s="51" t="str">
        <f>IF($E399&gt;NORMA!$G$24,"NO CUMPLE","CUMPLE")</f>
        <v>NO CUMPLE</v>
      </c>
      <c r="AB399" s="51" t="str">
        <f>IF($F399&gt;NORMA!$G$25,"NO CUMPLE","CUMPLE")</f>
        <v>NO CUMPLE</v>
      </c>
      <c r="AC399" s="51" t="str">
        <f>IF($K399&gt;NORMA!$G$26,"NO CUMPLE","CUMPLE")</f>
        <v>NO CUMPLE</v>
      </c>
      <c r="AD399" s="51" t="str">
        <f>IF($J399&gt;NORMA!$G$27,"NO CUMPLE","CUMPLE")</f>
        <v>CUMPLE</v>
      </c>
      <c r="AE399" s="51" t="str">
        <f>IF($G399&gt;NORMA!$G$28,"NO CUMPLE","CUMPLE")</f>
        <v>NO CUMPLE</v>
      </c>
      <c r="AF399" s="51" t="str">
        <f>IF($H399&gt;NORMA!$E$29,"NO CUMPLE","CUMPLE")</f>
        <v>NO CUMPLE</v>
      </c>
      <c r="AG399" s="51" t="str">
        <f>IF($O399&gt;NORMA!$G$30,"NO CUMPLE","CUMPLE")</f>
        <v>NO CUMPLE</v>
      </c>
      <c r="AH399" s="51" t="str">
        <f>IF(AND($N399&gt;=NORMA!$R$18, $N399&lt;=NORMA!$S$18),"CUMPLE","NO CUMPLE")</f>
        <v>CUMPLE</v>
      </c>
      <c r="AI399" s="51" t="str">
        <f>IF($I399&gt;NORMA!$F$32,"NO CUMPLE","CUMPLE")</f>
        <v>NO CUMPLE</v>
      </c>
    </row>
    <row r="400" spans="1:35" ht="14.25" customHeight="1" x14ac:dyDescent="0.35">
      <c r="A400" s="146" t="s">
        <v>80</v>
      </c>
      <c r="B400" s="147" t="s">
        <v>81</v>
      </c>
      <c r="C400" s="148">
        <v>40634</v>
      </c>
      <c r="D400" s="149">
        <v>0.14583333333333334</v>
      </c>
      <c r="E400" s="147">
        <v>15.4</v>
      </c>
      <c r="F400" s="147">
        <v>47.1</v>
      </c>
      <c r="G400" s="147">
        <v>21</v>
      </c>
      <c r="H400" s="150">
        <v>3.6</v>
      </c>
      <c r="I400" s="147">
        <v>1.1000000000000001</v>
      </c>
      <c r="J400" s="147">
        <v>1.1100000000000001</v>
      </c>
      <c r="K400" s="147">
        <v>9.4</v>
      </c>
      <c r="L400" s="159">
        <v>0.15409999999999999</v>
      </c>
      <c r="M400" s="147">
        <v>3.67</v>
      </c>
      <c r="N400" s="147">
        <v>6.75</v>
      </c>
      <c r="O400" s="153">
        <v>110000</v>
      </c>
      <c r="P400" s="51" t="str">
        <f>IF($M400&lt;NORMA!$G$7,"NO CUMPLE","CUMPLE")</f>
        <v>CUMPLE</v>
      </c>
      <c r="Q400" s="51" t="str">
        <f>IF($E400&gt;NORMA!$G$8,"NO CUMPLE","CUMPLE")</f>
        <v>CUMPLE</v>
      </c>
      <c r="R400" s="51" t="str">
        <f>IF($F400&gt;NORMA!$G$9,"NO CUMPLE","CUMPLE")</f>
        <v>CUMPLE</v>
      </c>
      <c r="S400" s="51" t="str">
        <f>IF($K400&gt;NORMA!$G$10,"NO CUMPLE","CUMPLE")</f>
        <v>CUMPLE</v>
      </c>
      <c r="T400" s="51" t="str">
        <f>IF($J400&gt;NORMA!$G$11,"NO CUMPLE","CUMPLE")</f>
        <v>CUMPLE</v>
      </c>
      <c r="U400" s="51" t="str">
        <f>IF($G400&gt;NORMA!$G$12,"NO CUMPLE","CUMPLE")</f>
        <v>CUMPLE</v>
      </c>
      <c r="V400" s="51" t="str">
        <f>IF($H400&gt;SALITRE!$H$972,"NO CUMPLE","CUMPLE")</f>
        <v>CUMPLE</v>
      </c>
      <c r="W400" s="51" t="str">
        <f>IF($O400&gt;NORMA!$F$14,"NO CUMPLE","CUMPLE")</f>
        <v>CUMPLE</v>
      </c>
      <c r="X400" s="51" t="str">
        <f>IF(AND($N400&gt;=NORMA!$Q$4, $N400&lt;=NORMA!$R$4),"CUMPLE","NO CUMPLE")</f>
        <v>CUMPLE</v>
      </c>
      <c r="Y400" s="51" t="str">
        <f>IF($I400&gt;NORMA!$F$16,"NO CUMPLE","CUMPLE")</f>
        <v>CUMPLE</v>
      </c>
      <c r="Z400" s="51" t="str">
        <f>IF($M400&lt;NORMA!$G$23,"NO CUMPLE","CUMPLE")</f>
        <v>CUMPLE</v>
      </c>
      <c r="AA400" s="51" t="str">
        <f>IF($E400&gt;NORMA!$G$24,"NO CUMPLE","CUMPLE")</f>
        <v>CUMPLE</v>
      </c>
      <c r="AB400" s="51" t="str">
        <f>IF($F400&gt;NORMA!$G$25,"NO CUMPLE","CUMPLE")</f>
        <v>CUMPLE</v>
      </c>
      <c r="AC400" s="51" t="str">
        <f>IF($K400&gt;NORMA!$G$26,"NO CUMPLE","CUMPLE")</f>
        <v>CUMPLE</v>
      </c>
      <c r="AD400" s="51" t="str">
        <f>IF($J400&gt;NORMA!$G$27,"NO CUMPLE","CUMPLE")</f>
        <v>CUMPLE</v>
      </c>
      <c r="AE400" s="51" t="str">
        <f>IF($G400&gt;NORMA!$G$28,"NO CUMPLE","CUMPLE")</f>
        <v>CUMPLE</v>
      </c>
      <c r="AF400" s="51" t="str">
        <f>IF($H400&gt;NORMA!$E$29,"NO CUMPLE","CUMPLE")</f>
        <v>CUMPLE</v>
      </c>
      <c r="AG400" s="51" t="str">
        <f>IF($O400&gt;NORMA!$G$30,"NO CUMPLE","CUMPLE")</f>
        <v>NO CUMPLE</v>
      </c>
      <c r="AH400" s="51" t="str">
        <f>IF(AND($N400&gt;=NORMA!$R$18, $N400&lt;=NORMA!$S$18),"CUMPLE","NO CUMPLE")</f>
        <v>CUMPLE</v>
      </c>
      <c r="AI400" s="51" t="str">
        <f>IF($I400&gt;NORMA!$F$32,"NO CUMPLE","CUMPLE")</f>
        <v>NO CUMPLE</v>
      </c>
    </row>
    <row r="401" spans="1:35" ht="14.25" customHeight="1" x14ac:dyDescent="0.35">
      <c r="A401" s="146" t="s">
        <v>80</v>
      </c>
      <c r="B401" s="147" t="s">
        <v>81</v>
      </c>
      <c r="C401" s="148">
        <v>40659</v>
      </c>
      <c r="D401" s="149">
        <v>0.70833333333333337</v>
      </c>
      <c r="E401" s="147">
        <v>109</v>
      </c>
      <c r="F401" s="147">
        <v>267</v>
      </c>
      <c r="G401" s="147">
        <v>123</v>
      </c>
      <c r="H401" s="147">
        <v>21</v>
      </c>
      <c r="I401" s="147">
        <v>4.51</v>
      </c>
      <c r="J401" s="147">
        <v>3.72</v>
      </c>
      <c r="K401" s="147">
        <v>33.799999999999997</v>
      </c>
      <c r="L401" s="159">
        <v>0.42920000000000003</v>
      </c>
      <c r="M401" s="147">
        <v>1.72</v>
      </c>
      <c r="N401" s="147">
        <v>7.95</v>
      </c>
      <c r="O401" s="153">
        <v>46000000</v>
      </c>
      <c r="P401" s="51" t="str">
        <f>IF($M401&lt;NORMA!$G$7,"NO CUMPLE","CUMPLE")</f>
        <v>CUMPLE</v>
      </c>
      <c r="Q401" s="51" t="str">
        <f>IF($E401&gt;NORMA!$G$8,"NO CUMPLE","CUMPLE")</f>
        <v>CUMPLE</v>
      </c>
      <c r="R401" s="51" t="str">
        <f>IF($F401&gt;NORMA!$G$9,"NO CUMPLE","CUMPLE")</f>
        <v>CUMPLE</v>
      </c>
      <c r="S401" s="51" t="str">
        <f>IF($K401&gt;NORMA!$G$10,"NO CUMPLE","CUMPLE")</f>
        <v>CUMPLE</v>
      </c>
      <c r="T401" s="51" t="str">
        <f>IF($J401&gt;NORMA!$G$11,"NO CUMPLE","CUMPLE")</f>
        <v>CUMPLE</v>
      </c>
      <c r="U401" s="51" t="str">
        <f>IF($G401&gt;NORMA!$G$12,"NO CUMPLE","CUMPLE")</f>
        <v>CUMPLE</v>
      </c>
      <c r="V401" s="51" t="str">
        <f>IF($H401&gt;SALITRE!$H$972,"NO CUMPLE","CUMPLE")</f>
        <v>CUMPLE</v>
      </c>
      <c r="W401" s="51" t="str">
        <f>IF($O401&gt;NORMA!$F$14,"NO CUMPLE","CUMPLE")</f>
        <v>NO CUMPLE</v>
      </c>
      <c r="X401" s="51" t="str">
        <f>IF(AND($N401&gt;=NORMA!$Q$4, $N401&lt;=NORMA!$R$4),"CUMPLE","NO CUMPLE")</f>
        <v>CUMPLE</v>
      </c>
      <c r="Y401" s="51" t="str">
        <f>IF($I401&gt;NORMA!$F$16,"NO CUMPLE","CUMPLE")</f>
        <v>NO CUMPLE</v>
      </c>
      <c r="Z401" s="51" t="str">
        <f>IF($M401&lt;NORMA!$G$23,"NO CUMPLE","CUMPLE")</f>
        <v>CUMPLE</v>
      </c>
      <c r="AA401" s="51" t="str">
        <f>IF($E401&gt;NORMA!$G$24,"NO CUMPLE","CUMPLE")</f>
        <v>NO CUMPLE</v>
      </c>
      <c r="AB401" s="51" t="str">
        <f>IF($F401&gt;NORMA!$G$25,"NO CUMPLE","CUMPLE")</f>
        <v>NO CUMPLE</v>
      </c>
      <c r="AC401" s="51" t="str">
        <f>IF($K401&gt;NORMA!$G$26,"NO CUMPLE","CUMPLE")</f>
        <v>NO CUMPLE</v>
      </c>
      <c r="AD401" s="51" t="str">
        <f>IF($J401&gt;NORMA!$G$27,"NO CUMPLE","CUMPLE")</f>
        <v>CUMPLE</v>
      </c>
      <c r="AE401" s="51" t="str">
        <f>IF($G401&gt;NORMA!$G$28,"NO CUMPLE","CUMPLE")</f>
        <v>NO CUMPLE</v>
      </c>
      <c r="AF401" s="51" t="str">
        <f>IF($H401&gt;NORMA!$E$29,"NO CUMPLE","CUMPLE")</f>
        <v>NO CUMPLE</v>
      </c>
      <c r="AG401" s="51" t="str">
        <f>IF($O401&gt;NORMA!$G$30,"NO CUMPLE","CUMPLE")</f>
        <v>NO CUMPLE</v>
      </c>
      <c r="AH401" s="51" t="str">
        <f>IF(AND($N401&gt;=NORMA!$R$18, $N401&lt;=NORMA!$S$18),"CUMPLE","NO CUMPLE")</f>
        <v>CUMPLE</v>
      </c>
      <c r="AI401" s="51" t="str">
        <f>IF($I401&gt;NORMA!$F$32,"NO CUMPLE","CUMPLE")</f>
        <v>NO CUMPLE</v>
      </c>
    </row>
    <row r="402" spans="1:35" ht="14.25" customHeight="1" x14ac:dyDescent="0.35">
      <c r="A402" s="146" t="s">
        <v>80</v>
      </c>
      <c r="B402" s="147" t="s">
        <v>81</v>
      </c>
      <c r="C402" s="148">
        <v>40675</v>
      </c>
      <c r="D402" s="149">
        <v>0.29166666666666669</v>
      </c>
      <c r="E402" s="147">
        <v>126</v>
      </c>
      <c r="F402" s="147">
        <v>277</v>
      </c>
      <c r="G402" s="147">
        <v>156</v>
      </c>
      <c r="H402" s="147">
        <v>46</v>
      </c>
      <c r="I402" s="147">
        <v>4.0199999999999996</v>
      </c>
      <c r="J402" s="147">
        <v>4.33</v>
      </c>
      <c r="K402" s="147">
        <v>34.6</v>
      </c>
      <c r="L402" s="159">
        <v>0.29899999999999999</v>
      </c>
      <c r="M402" s="147">
        <v>1.3</v>
      </c>
      <c r="N402" s="147">
        <v>8.11</v>
      </c>
      <c r="O402" s="153">
        <v>110000000</v>
      </c>
      <c r="P402" s="51" t="str">
        <f>IF($M402&lt;NORMA!$G$7,"NO CUMPLE","CUMPLE")</f>
        <v>CUMPLE</v>
      </c>
      <c r="Q402" s="51" t="str">
        <f>IF($E402&gt;NORMA!$G$8,"NO CUMPLE","CUMPLE")</f>
        <v>CUMPLE</v>
      </c>
      <c r="R402" s="51" t="str">
        <f>IF($F402&gt;NORMA!$G$9,"NO CUMPLE","CUMPLE")</f>
        <v>CUMPLE</v>
      </c>
      <c r="S402" s="51" t="str">
        <f>IF($K402&gt;NORMA!$G$10,"NO CUMPLE","CUMPLE")</f>
        <v>CUMPLE</v>
      </c>
      <c r="T402" s="51" t="str">
        <f>IF($J402&gt;NORMA!$G$11,"NO CUMPLE","CUMPLE")</f>
        <v>CUMPLE</v>
      </c>
      <c r="U402" s="51" t="str">
        <f>IF($G402&gt;NORMA!$G$12,"NO CUMPLE","CUMPLE")</f>
        <v>NO CUMPLE</v>
      </c>
      <c r="V402" s="51" t="str">
        <f>IF($H402&gt;SALITRE!$H$972,"NO CUMPLE","CUMPLE")</f>
        <v>NO CUMPLE</v>
      </c>
      <c r="W402" s="51" t="str">
        <f>IF($O402&gt;NORMA!$F$14,"NO CUMPLE","CUMPLE")</f>
        <v>NO CUMPLE</v>
      </c>
      <c r="X402" s="51" t="str">
        <f>IF(AND($N402&gt;=NORMA!$Q$4, $N402&lt;=NORMA!$R$4),"CUMPLE","NO CUMPLE")</f>
        <v>CUMPLE</v>
      </c>
      <c r="Y402" s="51" t="str">
        <f>IF($I402&gt;NORMA!$F$16,"NO CUMPLE","CUMPLE")</f>
        <v>NO CUMPLE</v>
      </c>
      <c r="Z402" s="51" t="str">
        <f>IF($M402&lt;NORMA!$G$23,"NO CUMPLE","CUMPLE")</f>
        <v>CUMPLE</v>
      </c>
      <c r="AA402" s="51" t="str">
        <f>IF($E402&gt;NORMA!$G$24,"NO CUMPLE","CUMPLE")</f>
        <v>NO CUMPLE</v>
      </c>
      <c r="AB402" s="51" t="str">
        <f>IF($F402&gt;NORMA!$G$25,"NO CUMPLE","CUMPLE")</f>
        <v>NO CUMPLE</v>
      </c>
      <c r="AC402" s="51" t="str">
        <f>IF($K402&gt;NORMA!$G$26,"NO CUMPLE","CUMPLE")</f>
        <v>NO CUMPLE</v>
      </c>
      <c r="AD402" s="51" t="str">
        <f>IF($J402&gt;NORMA!$G$27,"NO CUMPLE","CUMPLE")</f>
        <v>NO CUMPLE</v>
      </c>
      <c r="AE402" s="51" t="str">
        <f>IF($G402&gt;NORMA!$G$28,"NO CUMPLE","CUMPLE")</f>
        <v>NO CUMPLE</v>
      </c>
      <c r="AF402" s="51" t="str">
        <f>IF($H402&gt;NORMA!$E$29,"NO CUMPLE","CUMPLE")</f>
        <v>NO CUMPLE</v>
      </c>
      <c r="AG402" s="51" t="str">
        <f>IF($O402&gt;NORMA!$G$30,"NO CUMPLE","CUMPLE")</f>
        <v>NO CUMPLE</v>
      </c>
      <c r="AH402" s="51" t="str">
        <f>IF(AND($N402&gt;=NORMA!$R$18, $N402&lt;=NORMA!$S$18),"CUMPLE","NO CUMPLE")</f>
        <v>CUMPLE</v>
      </c>
      <c r="AI402" s="51" t="str">
        <f>IF($I402&gt;NORMA!$F$32,"NO CUMPLE","CUMPLE")</f>
        <v>NO CUMPLE</v>
      </c>
    </row>
    <row r="403" spans="1:35" ht="14.25" customHeight="1" x14ac:dyDescent="0.35">
      <c r="A403" s="146" t="s">
        <v>82</v>
      </c>
      <c r="B403" s="147" t="s">
        <v>81</v>
      </c>
      <c r="C403" s="148">
        <v>40571</v>
      </c>
      <c r="D403" s="149">
        <v>0.64583333333333337</v>
      </c>
      <c r="E403" s="147">
        <v>107</v>
      </c>
      <c r="F403" s="147">
        <v>456</v>
      </c>
      <c r="G403" s="147">
        <v>250</v>
      </c>
      <c r="H403" s="147">
        <v>54</v>
      </c>
      <c r="I403" s="147">
        <v>11.9</v>
      </c>
      <c r="J403" s="147">
        <v>4.71</v>
      </c>
      <c r="K403" s="147">
        <v>42.1</v>
      </c>
      <c r="L403" s="159">
        <v>1.0074000000000001</v>
      </c>
      <c r="M403" s="147">
        <v>0.87</v>
      </c>
      <c r="N403" s="147">
        <v>7.75</v>
      </c>
      <c r="O403" s="153">
        <v>4600000</v>
      </c>
      <c r="P403" s="51" t="str">
        <f>IF($M403&lt;NORMA!$G$7,"NO CUMPLE","CUMPLE")</f>
        <v>CUMPLE</v>
      </c>
      <c r="Q403" s="51" t="str">
        <f>IF($E403&gt;NORMA!$G$8,"NO CUMPLE","CUMPLE")</f>
        <v>CUMPLE</v>
      </c>
      <c r="R403" s="51" t="str">
        <f>IF($F403&gt;NORMA!$G$9,"NO CUMPLE","CUMPLE")</f>
        <v>NO CUMPLE</v>
      </c>
      <c r="S403" s="51" t="str">
        <f>IF($K403&gt;NORMA!$G$10,"NO CUMPLE","CUMPLE")</f>
        <v>NO CUMPLE</v>
      </c>
      <c r="T403" s="51" t="str">
        <f>IF($J403&gt;NORMA!$G$11,"NO CUMPLE","CUMPLE")</f>
        <v>CUMPLE</v>
      </c>
      <c r="U403" s="51" t="str">
        <f>IF($G403&gt;NORMA!$G$12,"NO CUMPLE","CUMPLE")</f>
        <v>NO CUMPLE</v>
      </c>
      <c r="V403" s="51" t="str">
        <f>IF($H403&gt;SALITRE!$H$972,"NO CUMPLE","CUMPLE")</f>
        <v>NO CUMPLE</v>
      </c>
      <c r="W403" s="51" t="str">
        <f>IF($O403&gt;NORMA!$F$14,"NO CUMPLE","CUMPLE")</f>
        <v>NO CUMPLE</v>
      </c>
      <c r="X403" s="51" t="str">
        <f>IF(AND($N403&gt;=NORMA!$Q$4, $N403&lt;=NORMA!$R$4),"CUMPLE","NO CUMPLE")</f>
        <v>CUMPLE</v>
      </c>
      <c r="Y403" s="51" t="str">
        <f>IF($I403&gt;NORMA!$F$16,"NO CUMPLE","CUMPLE")</f>
        <v>NO CUMPLE</v>
      </c>
      <c r="Z403" s="51" t="str">
        <f>IF($M403&lt;NORMA!$G$23,"NO CUMPLE","CUMPLE")</f>
        <v>NO CUMPLE</v>
      </c>
      <c r="AA403" s="51" t="str">
        <f>IF($E403&gt;NORMA!$G$24,"NO CUMPLE","CUMPLE")</f>
        <v>NO CUMPLE</v>
      </c>
      <c r="AB403" s="51" t="str">
        <f>IF($F403&gt;NORMA!$G$25,"NO CUMPLE","CUMPLE")</f>
        <v>NO CUMPLE</v>
      </c>
      <c r="AC403" s="51" t="str">
        <f>IF($K403&gt;NORMA!$G$26,"NO CUMPLE","CUMPLE")</f>
        <v>NO CUMPLE</v>
      </c>
      <c r="AD403" s="51" t="str">
        <f>IF($J403&gt;NORMA!$G$27,"NO CUMPLE","CUMPLE")</f>
        <v>NO CUMPLE</v>
      </c>
      <c r="AE403" s="51" t="str">
        <f>IF($G403&gt;NORMA!$G$28,"NO CUMPLE","CUMPLE")</f>
        <v>NO CUMPLE</v>
      </c>
      <c r="AF403" s="51" t="str">
        <f>IF($H403&gt;NORMA!$E$29,"NO CUMPLE","CUMPLE")</f>
        <v>NO CUMPLE</v>
      </c>
      <c r="AG403" s="51" t="str">
        <f>IF($O403&gt;NORMA!$G$30,"NO CUMPLE","CUMPLE")</f>
        <v>NO CUMPLE</v>
      </c>
      <c r="AH403" s="51" t="str">
        <f>IF(AND($N403&gt;=NORMA!$R$18, $N403&lt;=NORMA!$S$18),"CUMPLE","NO CUMPLE")</f>
        <v>CUMPLE</v>
      </c>
      <c r="AI403" s="51" t="str">
        <f>IF($I403&gt;NORMA!$F$32,"NO CUMPLE","CUMPLE")</f>
        <v>NO CUMPLE</v>
      </c>
    </row>
    <row r="404" spans="1:35" ht="14.25" customHeight="1" x14ac:dyDescent="0.35">
      <c r="A404" s="146" t="s">
        <v>82</v>
      </c>
      <c r="B404" s="147" t="s">
        <v>81</v>
      </c>
      <c r="C404" s="148">
        <v>40589</v>
      </c>
      <c r="D404" s="149">
        <v>0</v>
      </c>
      <c r="E404" s="147">
        <v>52.7</v>
      </c>
      <c r="F404" s="147">
        <v>276</v>
      </c>
      <c r="G404" s="147">
        <v>49</v>
      </c>
      <c r="H404" s="147">
        <v>56</v>
      </c>
      <c r="I404" s="147">
        <v>1.29</v>
      </c>
      <c r="J404" s="147">
        <v>3.5</v>
      </c>
      <c r="K404" s="147">
        <v>22.1</v>
      </c>
      <c r="L404" s="159">
        <v>0.628</v>
      </c>
      <c r="M404" s="147">
        <v>3.08</v>
      </c>
      <c r="N404" s="147">
        <v>7.5</v>
      </c>
      <c r="O404" s="153">
        <v>2400000</v>
      </c>
      <c r="P404" s="51" t="str">
        <f>IF($M404&lt;NORMA!$G$7,"NO CUMPLE","CUMPLE")</f>
        <v>CUMPLE</v>
      </c>
      <c r="Q404" s="51" t="str">
        <f>IF($E404&gt;NORMA!$G$8,"NO CUMPLE","CUMPLE")</f>
        <v>CUMPLE</v>
      </c>
      <c r="R404" s="51" t="str">
        <f>IF($F404&gt;NORMA!$G$9,"NO CUMPLE","CUMPLE")</f>
        <v>CUMPLE</v>
      </c>
      <c r="S404" s="51" t="str">
        <f>IF($K404&gt;NORMA!$G$10,"NO CUMPLE","CUMPLE")</f>
        <v>CUMPLE</v>
      </c>
      <c r="T404" s="51" t="str">
        <f>IF($J404&gt;NORMA!$G$11,"NO CUMPLE","CUMPLE")</f>
        <v>CUMPLE</v>
      </c>
      <c r="U404" s="51" t="str">
        <f>IF($G404&gt;NORMA!$G$12,"NO CUMPLE","CUMPLE")</f>
        <v>CUMPLE</v>
      </c>
      <c r="V404" s="51" t="str">
        <f>IF($H404&gt;SALITRE!$H$972,"NO CUMPLE","CUMPLE")</f>
        <v>NO CUMPLE</v>
      </c>
      <c r="W404" s="51" t="str">
        <f>IF($O404&gt;NORMA!$F$14,"NO CUMPLE","CUMPLE")</f>
        <v>NO CUMPLE</v>
      </c>
      <c r="X404" s="51" t="str">
        <f>IF(AND($N404&gt;=NORMA!$Q$4, $N404&lt;=NORMA!$R$4),"CUMPLE","NO CUMPLE")</f>
        <v>CUMPLE</v>
      </c>
      <c r="Y404" s="51" t="str">
        <f>IF($I404&gt;NORMA!$F$16,"NO CUMPLE","CUMPLE")</f>
        <v>CUMPLE</v>
      </c>
      <c r="Z404" s="51" t="str">
        <f>IF($M404&lt;NORMA!$G$23,"NO CUMPLE","CUMPLE")</f>
        <v>CUMPLE</v>
      </c>
      <c r="AA404" s="51" t="str">
        <f>IF($E404&gt;NORMA!$G$24,"NO CUMPLE","CUMPLE")</f>
        <v>CUMPLE</v>
      </c>
      <c r="AB404" s="51" t="str">
        <f>IF($F404&gt;NORMA!$G$25,"NO CUMPLE","CUMPLE")</f>
        <v>NO CUMPLE</v>
      </c>
      <c r="AC404" s="51" t="str">
        <f>IF($K404&gt;NORMA!$G$26,"NO CUMPLE","CUMPLE")</f>
        <v>CUMPLE</v>
      </c>
      <c r="AD404" s="51" t="str">
        <f>IF($J404&gt;NORMA!$G$27,"NO CUMPLE","CUMPLE")</f>
        <v>CUMPLE</v>
      </c>
      <c r="AE404" s="51" t="str">
        <f>IF($G404&gt;NORMA!$G$28,"NO CUMPLE","CUMPLE")</f>
        <v>CUMPLE</v>
      </c>
      <c r="AF404" s="51" t="str">
        <f>IF($H404&gt;NORMA!$E$29,"NO CUMPLE","CUMPLE")</f>
        <v>NO CUMPLE</v>
      </c>
      <c r="AG404" s="51" t="str">
        <f>IF($O404&gt;NORMA!$G$30,"NO CUMPLE","CUMPLE")</f>
        <v>NO CUMPLE</v>
      </c>
      <c r="AH404" s="51" t="str">
        <f>IF(AND($N404&gt;=NORMA!$R$18, $N404&lt;=NORMA!$S$18),"CUMPLE","NO CUMPLE")</f>
        <v>CUMPLE</v>
      </c>
      <c r="AI404" s="51" t="str">
        <f>IF($I404&gt;NORMA!$F$32,"NO CUMPLE","CUMPLE")</f>
        <v>NO CUMPLE</v>
      </c>
    </row>
    <row r="405" spans="1:35" ht="14.25" customHeight="1" x14ac:dyDescent="0.35">
      <c r="A405" s="146" t="s">
        <v>82</v>
      </c>
      <c r="B405" s="147" t="s">
        <v>81</v>
      </c>
      <c r="C405" s="148">
        <v>40607</v>
      </c>
      <c r="D405" s="149">
        <v>0.14583333333333334</v>
      </c>
      <c r="E405" s="147">
        <v>8.9</v>
      </c>
      <c r="F405" s="147">
        <v>33.5</v>
      </c>
      <c r="G405" s="147">
        <v>16</v>
      </c>
      <c r="H405" s="147">
        <v>6.5</v>
      </c>
      <c r="I405" s="147">
        <v>0.66</v>
      </c>
      <c r="J405" s="147">
        <v>0.64</v>
      </c>
      <c r="K405" s="147">
        <v>6.8</v>
      </c>
      <c r="L405" s="159">
        <v>0.55300000000000005</v>
      </c>
      <c r="M405" s="147">
        <v>4.3899999999999997</v>
      </c>
      <c r="N405" s="147">
        <v>6.8</v>
      </c>
      <c r="O405" s="153">
        <v>240000</v>
      </c>
      <c r="P405" s="51" t="str">
        <f>IF($M405&lt;NORMA!$G$7,"NO CUMPLE","CUMPLE")</f>
        <v>CUMPLE</v>
      </c>
      <c r="Q405" s="51" t="str">
        <f>IF($E405&gt;NORMA!$G$8,"NO CUMPLE","CUMPLE")</f>
        <v>CUMPLE</v>
      </c>
      <c r="R405" s="51" t="str">
        <f>IF($F405&gt;NORMA!$G$9,"NO CUMPLE","CUMPLE")</f>
        <v>CUMPLE</v>
      </c>
      <c r="S405" s="51" t="str">
        <f>IF($K405&gt;NORMA!$G$10,"NO CUMPLE","CUMPLE")</f>
        <v>CUMPLE</v>
      </c>
      <c r="T405" s="51" t="str">
        <f>IF($J405&gt;NORMA!$G$11,"NO CUMPLE","CUMPLE")</f>
        <v>CUMPLE</v>
      </c>
      <c r="U405" s="51" t="str">
        <f>IF($G405&gt;NORMA!$G$12,"NO CUMPLE","CUMPLE")</f>
        <v>CUMPLE</v>
      </c>
      <c r="V405" s="51" t="str">
        <f>IF($H405&gt;SALITRE!$H$972,"NO CUMPLE","CUMPLE")</f>
        <v>CUMPLE</v>
      </c>
      <c r="W405" s="51" t="str">
        <f>IF($O405&gt;NORMA!$F$14,"NO CUMPLE","CUMPLE")</f>
        <v>CUMPLE</v>
      </c>
      <c r="X405" s="51" t="str">
        <f>IF(AND($N405&gt;=NORMA!$Q$4, $N405&lt;=NORMA!$R$4),"CUMPLE","NO CUMPLE")</f>
        <v>CUMPLE</v>
      </c>
      <c r="Y405" s="51" t="str">
        <f>IF($I405&gt;NORMA!$F$16,"NO CUMPLE","CUMPLE")</f>
        <v>CUMPLE</v>
      </c>
      <c r="Z405" s="51" t="str">
        <f>IF($M405&lt;NORMA!$G$23,"NO CUMPLE","CUMPLE")</f>
        <v>CUMPLE</v>
      </c>
      <c r="AA405" s="51" t="str">
        <f>IF($E405&gt;NORMA!$G$24,"NO CUMPLE","CUMPLE")</f>
        <v>CUMPLE</v>
      </c>
      <c r="AB405" s="51" t="str">
        <f>IF($F405&gt;NORMA!$G$25,"NO CUMPLE","CUMPLE")</f>
        <v>CUMPLE</v>
      </c>
      <c r="AC405" s="51" t="str">
        <f>IF($K405&gt;NORMA!$G$26,"NO CUMPLE","CUMPLE")</f>
        <v>CUMPLE</v>
      </c>
      <c r="AD405" s="51" t="str">
        <f>IF($J405&gt;NORMA!$G$27,"NO CUMPLE","CUMPLE")</f>
        <v>CUMPLE</v>
      </c>
      <c r="AE405" s="51" t="str">
        <f>IF($G405&gt;NORMA!$G$28,"NO CUMPLE","CUMPLE")</f>
        <v>CUMPLE</v>
      </c>
      <c r="AF405" s="51" t="str">
        <f>IF($H405&gt;NORMA!$E$29,"NO CUMPLE","CUMPLE")</f>
        <v>CUMPLE</v>
      </c>
      <c r="AG405" s="51" t="str">
        <f>IF($O405&gt;NORMA!$G$30,"NO CUMPLE","CUMPLE")</f>
        <v>NO CUMPLE</v>
      </c>
      <c r="AH405" s="51" t="str">
        <f>IF(AND($N405&gt;=NORMA!$R$18, $N405&lt;=NORMA!$S$18),"CUMPLE","NO CUMPLE")</f>
        <v>CUMPLE</v>
      </c>
      <c r="AI405" s="51" t="str">
        <f>IF($I405&gt;NORMA!$F$32,"NO CUMPLE","CUMPLE")</f>
        <v>CUMPLE</v>
      </c>
    </row>
    <row r="406" spans="1:35" ht="14.25" customHeight="1" x14ac:dyDescent="0.35">
      <c r="A406" s="146" t="s">
        <v>82</v>
      </c>
      <c r="B406" s="147" t="s">
        <v>81</v>
      </c>
      <c r="C406" s="148">
        <v>40626</v>
      </c>
      <c r="D406" s="149">
        <v>0.27083333333333331</v>
      </c>
      <c r="E406" s="147">
        <v>35</v>
      </c>
      <c r="F406" s="147">
        <v>113</v>
      </c>
      <c r="G406" s="147">
        <v>41</v>
      </c>
      <c r="H406" s="147">
        <v>13</v>
      </c>
      <c r="I406" s="147">
        <v>0.9</v>
      </c>
      <c r="J406" s="147">
        <v>1.1399999999999999</v>
      </c>
      <c r="K406" s="147">
        <v>14.8</v>
      </c>
      <c r="L406" s="159">
        <v>0.83260000000000001</v>
      </c>
      <c r="M406" s="147">
        <v>3.08</v>
      </c>
      <c r="N406" s="147">
        <v>7.07</v>
      </c>
      <c r="O406" s="153">
        <v>1100000</v>
      </c>
      <c r="P406" s="51" t="str">
        <f>IF($M406&lt;NORMA!$G$7,"NO CUMPLE","CUMPLE")</f>
        <v>CUMPLE</v>
      </c>
      <c r="Q406" s="51" t="str">
        <f>IF($E406&gt;NORMA!$G$8,"NO CUMPLE","CUMPLE")</f>
        <v>CUMPLE</v>
      </c>
      <c r="R406" s="51" t="str">
        <f>IF($F406&gt;NORMA!$G$9,"NO CUMPLE","CUMPLE")</f>
        <v>CUMPLE</v>
      </c>
      <c r="S406" s="51" t="str">
        <f>IF($K406&gt;NORMA!$G$10,"NO CUMPLE","CUMPLE")</f>
        <v>CUMPLE</v>
      </c>
      <c r="T406" s="51" t="str">
        <f>IF($J406&gt;NORMA!$G$11,"NO CUMPLE","CUMPLE")</f>
        <v>CUMPLE</v>
      </c>
      <c r="U406" s="51" t="str">
        <f>IF($G406&gt;NORMA!$G$12,"NO CUMPLE","CUMPLE")</f>
        <v>CUMPLE</v>
      </c>
      <c r="V406" s="51" t="str">
        <f>IF($H406&gt;SALITRE!$H$972,"NO CUMPLE","CUMPLE")</f>
        <v>CUMPLE</v>
      </c>
      <c r="W406" s="51" t="str">
        <f>IF($O406&gt;NORMA!$F$14,"NO CUMPLE","CUMPLE")</f>
        <v>NO CUMPLE</v>
      </c>
      <c r="X406" s="51" t="str">
        <f>IF(AND($N406&gt;=NORMA!$Q$4, $N406&lt;=NORMA!$R$4),"CUMPLE","NO CUMPLE")</f>
        <v>CUMPLE</v>
      </c>
      <c r="Y406" s="51" t="str">
        <f>IF($I406&gt;NORMA!$F$16,"NO CUMPLE","CUMPLE")</f>
        <v>CUMPLE</v>
      </c>
      <c r="Z406" s="51" t="str">
        <f>IF($M406&lt;NORMA!$G$23,"NO CUMPLE","CUMPLE")</f>
        <v>CUMPLE</v>
      </c>
      <c r="AA406" s="51" t="str">
        <f>IF($E406&gt;NORMA!$G$24,"NO CUMPLE","CUMPLE")</f>
        <v>CUMPLE</v>
      </c>
      <c r="AB406" s="51" t="str">
        <f>IF($F406&gt;NORMA!$G$25,"NO CUMPLE","CUMPLE")</f>
        <v>CUMPLE</v>
      </c>
      <c r="AC406" s="51" t="str">
        <f>IF($K406&gt;NORMA!$G$26,"NO CUMPLE","CUMPLE")</f>
        <v>CUMPLE</v>
      </c>
      <c r="AD406" s="51" t="str">
        <f>IF($J406&gt;NORMA!$G$27,"NO CUMPLE","CUMPLE")</f>
        <v>CUMPLE</v>
      </c>
      <c r="AE406" s="51" t="str">
        <f>IF($G406&gt;NORMA!$G$28,"NO CUMPLE","CUMPLE")</f>
        <v>CUMPLE</v>
      </c>
      <c r="AF406" s="51" t="str">
        <f>IF($H406&gt;NORMA!$E$29,"NO CUMPLE","CUMPLE")</f>
        <v>NO CUMPLE</v>
      </c>
      <c r="AG406" s="51" t="str">
        <f>IF($O406&gt;NORMA!$G$30,"NO CUMPLE","CUMPLE")</f>
        <v>NO CUMPLE</v>
      </c>
      <c r="AH406" s="51" t="str">
        <f>IF(AND($N406&gt;=NORMA!$R$18, $N406&lt;=NORMA!$S$18),"CUMPLE","NO CUMPLE")</f>
        <v>CUMPLE</v>
      </c>
      <c r="AI406" s="51" t="str">
        <f>IF($I406&gt;NORMA!$F$32,"NO CUMPLE","CUMPLE")</f>
        <v>CUMPLE</v>
      </c>
    </row>
    <row r="407" spans="1:35" ht="14.25" customHeight="1" x14ac:dyDescent="0.35">
      <c r="A407" s="146" t="s">
        <v>82</v>
      </c>
      <c r="B407" s="147" t="s">
        <v>81</v>
      </c>
      <c r="C407" s="148">
        <v>40641</v>
      </c>
      <c r="D407" s="149">
        <v>0.39583333333333331</v>
      </c>
      <c r="E407" s="147">
        <v>173</v>
      </c>
      <c r="F407" s="147">
        <v>389</v>
      </c>
      <c r="G407" s="147">
        <v>88</v>
      </c>
      <c r="H407" s="147">
        <v>50</v>
      </c>
      <c r="I407" s="147">
        <v>1.53</v>
      </c>
      <c r="J407" s="147">
        <v>5.69</v>
      </c>
      <c r="K407" s="147">
        <v>44.2</v>
      </c>
      <c r="L407" s="159">
        <v>0.94430000000000003</v>
      </c>
      <c r="M407" s="147">
        <v>0.23</v>
      </c>
      <c r="N407" s="147">
        <v>7.72</v>
      </c>
      <c r="O407" s="153">
        <v>1100000000</v>
      </c>
      <c r="P407" s="51" t="str">
        <f>IF($M407&lt;NORMA!$G$7,"NO CUMPLE","CUMPLE")</f>
        <v>NO CUMPLE</v>
      </c>
      <c r="Q407" s="51" t="str">
        <f>IF($E407&gt;NORMA!$G$8,"NO CUMPLE","CUMPLE")</f>
        <v>NO CUMPLE</v>
      </c>
      <c r="R407" s="51" t="str">
        <f>IF($F407&gt;NORMA!$G$9,"NO CUMPLE","CUMPLE")</f>
        <v>NO CUMPLE</v>
      </c>
      <c r="S407" s="51" t="str">
        <f>IF($K407&gt;NORMA!$G$10,"NO CUMPLE","CUMPLE")</f>
        <v>NO CUMPLE</v>
      </c>
      <c r="T407" s="51" t="str">
        <f>IF($J407&gt;NORMA!$G$11,"NO CUMPLE","CUMPLE")</f>
        <v>CUMPLE</v>
      </c>
      <c r="U407" s="51" t="str">
        <f>IF($G407&gt;NORMA!$G$12,"NO CUMPLE","CUMPLE")</f>
        <v>CUMPLE</v>
      </c>
      <c r="V407" s="51" t="str">
        <f>IF($H407&gt;SALITRE!$H$972,"NO CUMPLE","CUMPLE")</f>
        <v>NO CUMPLE</v>
      </c>
      <c r="W407" s="51" t="str">
        <f>IF($O407&gt;NORMA!$F$14,"NO CUMPLE","CUMPLE")</f>
        <v>NO CUMPLE</v>
      </c>
      <c r="X407" s="51" t="str">
        <f>IF(AND($N407&gt;=NORMA!$Q$4, $N407&lt;=NORMA!$R$4),"CUMPLE","NO CUMPLE")</f>
        <v>CUMPLE</v>
      </c>
      <c r="Y407" s="51" t="str">
        <f>IF($I407&gt;NORMA!$F$16,"NO CUMPLE","CUMPLE")</f>
        <v>CUMPLE</v>
      </c>
      <c r="Z407" s="51" t="str">
        <f>IF($M407&lt;NORMA!$G$23,"NO CUMPLE","CUMPLE")</f>
        <v>NO CUMPLE</v>
      </c>
      <c r="AA407" s="51" t="str">
        <f>IF($E407&gt;NORMA!$G$24,"NO CUMPLE","CUMPLE")</f>
        <v>NO CUMPLE</v>
      </c>
      <c r="AB407" s="51" t="str">
        <f>IF($F407&gt;NORMA!$G$25,"NO CUMPLE","CUMPLE")</f>
        <v>NO CUMPLE</v>
      </c>
      <c r="AC407" s="51" t="str">
        <f>IF($K407&gt;NORMA!$G$26,"NO CUMPLE","CUMPLE")</f>
        <v>NO CUMPLE</v>
      </c>
      <c r="AD407" s="51" t="str">
        <f>IF($J407&gt;NORMA!$G$27,"NO CUMPLE","CUMPLE")</f>
        <v>NO CUMPLE</v>
      </c>
      <c r="AE407" s="51" t="str">
        <f>IF($G407&gt;NORMA!$G$28,"NO CUMPLE","CUMPLE")</f>
        <v>NO CUMPLE</v>
      </c>
      <c r="AF407" s="51" t="str">
        <f>IF($H407&gt;NORMA!$E$29,"NO CUMPLE","CUMPLE")</f>
        <v>NO CUMPLE</v>
      </c>
      <c r="AG407" s="51" t="str">
        <f>IF($O407&gt;NORMA!$G$30,"NO CUMPLE","CUMPLE")</f>
        <v>NO CUMPLE</v>
      </c>
      <c r="AH407" s="51" t="str">
        <f>IF(AND($N407&gt;=NORMA!$R$18, $N407&lt;=NORMA!$S$18),"CUMPLE","NO CUMPLE")</f>
        <v>CUMPLE</v>
      </c>
      <c r="AI407" s="51" t="str">
        <f>IF($I407&gt;NORMA!$F$32,"NO CUMPLE","CUMPLE")</f>
        <v>NO CUMPLE</v>
      </c>
    </row>
    <row r="408" spans="1:35" ht="14.25" customHeight="1" x14ac:dyDescent="0.35">
      <c r="A408" s="146" t="s">
        <v>82</v>
      </c>
      <c r="B408" s="147" t="s">
        <v>81</v>
      </c>
      <c r="C408" s="148">
        <v>40661</v>
      </c>
      <c r="D408" s="149">
        <v>0.5</v>
      </c>
      <c r="E408" s="147">
        <v>10.1</v>
      </c>
      <c r="F408" s="147">
        <v>219</v>
      </c>
      <c r="G408" s="147">
        <v>273</v>
      </c>
      <c r="H408" s="147">
        <v>7</v>
      </c>
      <c r="I408" s="147">
        <v>0.26</v>
      </c>
      <c r="J408" s="147">
        <v>2.2599999999999998</v>
      </c>
      <c r="K408" s="147">
        <v>15.8</v>
      </c>
      <c r="L408" s="159">
        <v>4.0301999999999998</v>
      </c>
      <c r="M408" s="147">
        <v>2.1</v>
      </c>
      <c r="N408" s="147">
        <v>7.68</v>
      </c>
      <c r="O408" s="153">
        <v>11000000</v>
      </c>
      <c r="P408" s="51" t="str">
        <f>IF($M408&lt;NORMA!$G$7,"NO CUMPLE","CUMPLE")</f>
        <v>CUMPLE</v>
      </c>
      <c r="Q408" s="51" t="str">
        <f>IF($E408&gt;NORMA!$G$8,"NO CUMPLE","CUMPLE")</f>
        <v>CUMPLE</v>
      </c>
      <c r="R408" s="51" t="str">
        <f>IF($F408&gt;NORMA!$G$9,"NO CUMPLE","CUMPLE")</f>
        <v>CUMPLE</v>
      </c>
      <c r="S408" s="51" t="str">
        <f>IF($K408&gt;NORMA!$G$10,"NO CUMPLE","CUMPLE")</f>
        <v>CUMPLE</v>
      </c>
      <c r="T408" s="51" t="str">
        <f>IF($J408&gt;NORMA!$G$11,"NO CUMPLE","CUMPLE")</f>
        <v>CUMPLE</v>
      </c>
      <c r="U408" s="51" t="str">
        <f>IF($G408&gt;NORMA!$G$12,"NO CUMPLE","CUMPLE")</f>
        <v>NO CUMPLE</v>
      </c>
      <c r="V408" s="51" t="str">
        <f>IF($H408&gt;SALITRE!$H$972,"NO CUMPLE","CUMPLE")</f>
        <v>CUMPLE</v>
      </c>
      <c r="W408" s="51" t="str">
        <f>IF($O408&gt;NORMA!$F$14,"NO CUMPLE","CUMPLE")</f>
        <v>NO CUMPLE</v>
      </c>
      <c r="X408" s="51" t="str">
        <f>IF(AND($N408&gt;=NORMA!$Q$4, $N408&lt;=NORMA!$R$4),"CUMPLE","NO CUMPLE")</f>
        <v>CUMPLE</v>
      </c>
      <c r="Y408" s="51" t="str">
        <f>IF($I408&gt;NORMA!$F$16,"NO CUMPLE","CUMPLE")</f>
        <v>CUMPLE</v>
      </c>
      <c r="Z408" s="51" t="str">
        <f>IF($M408&lt;NORMA!$G$23,"NO CUMPLE","CUMPLE")</f>
        <v>CUMPLE</v>
      </c>
      <c r="AA408" s="51" t="str">
        <f>IF($E408&gt;NORMA!$G$24,"NO CUMPLE","CUMPLE")</f>
        <v>CUMPLE</v>
      </c>
      <c r="AB408" s="51" t="str">
        <f>IF($F408&gt;NORMA!$G$25,"NO CUMPLE","CUMPLE")</f>
        <v>NO CUMPLE</v>
      </c>
      <c r="AC408" s="51" t="str">
        <f>IF($K408&gt;NORMA!$G$26,"NO CUMPLE","CUMPLE")</f>
        <v>CUMPLE</v>
      </c>
      <c r="AD408" s="51" t="str">
        <f>IF($J408&gt;NORMA!$G$27,"NO CUMPLE","CUMPLE")</f>
        <v>CUMPLE</v>
      </c>
      <c r="AE408" s="51" t="str">
        <f>IF($G408&gt;NORMA!$G$28,"NO CUMPLE","CUMPLE")</f>
        <v>NO CUMPLE</v>
      </c>
      <c r="AF408" s="51" t="str">
        <f>IF($H408&gt;NORMA!$E$29,"NO CUMPLE","CUMPLE")</f>
        <v>CUMPLE</v>
      </c>
      <c r="AG408" s="51" t="str">
        <f>IF($O408&gt;NORMA!$G$30,"NO CUMPLE","CUMPLE")</f>
        <v>NO CUMPLE</v>
      </c>
      <c r="AH408" s="51" t="str">
        <f>IF(AND($N408&gt;=NORMA!$R$18, $N408&lt;=NORMA!$S$18),"CUMPLE","NO CUMPLE")</f>
        <v>CUMPLE</v>
      </c>
      <c r="AI408" s="51" t="str">
        <f>IF($I408&gt;NORMA!$F$32,"NO CUMPLE","CUMPLE")</f>
        <v>CUMPLE</v>
      </c>
    </row>
    <row r="409" spans="1:35" ht="14.25" customHeight="1" x14ac:dyDescent="0.35">
      <c r="A409" s="146" t="s">
        <v>82</v>
      </c>
      <c r="B409" s="147" t="s">
        <v>81</v>
      </c>
      <c r="C409" s="148">
        <v>40679</v>
      </c>
      <c r="D409" s="149">
        <v>0.3125</v>
      </c>
      <c r="E409" s="147">
        <v>36.799999999999997</v>
      </c>
      <c r="F409" s="147">
        <v>113</v>
      </c>
      <c r="G409" s="147">
        <v>38</v>
      </c>
      <c r="H409" s="147">
        <v>16</v>
      </c>
      <c r="I409" s="147">
        <v>1.1499999999999999</v>
      </c>
      <c r="J409" s="147">
        <v>2.02</v>
      </c>
      <c r="K409" s="147">
        <v>19.100000000000001</v>
      </c>
      <c r="L409" s="159">
        <v>1.1919</v>
      </c>
      <c r="M409" s="147">
        <v>7.0000000000000007E-2</v>
      </c>
      <c r="N409" s="147">
        <v>7.1</v>
      </c>
      <c r="O409" s="153">
        <v>24000000</v>
      </c>
      <c r="P409" s="51" t="str">
        <f>IF($M409&lt;NORMA!$G$7,"NO CUMPLE","CUMPLE")</f>
        <v>NO CUMPLE</v>
      </c>
      <c r="Q409" s="51" t="str">
        <f>IF($E409&gt;NORMA!$G$8,"NO CUMPLE","CUMPLE")</f>
        <v>CUMPLE</v>
      </c>
      <c r="R409" s="51" t="str">
        <f>IF($F409&gt;NORMA!$G$9,"NO CUMPLE","CUMPLE")</f>
        <v>CUMPLE</v>
      </c>
      <c r="S409" s="51" t="str">
        <f>IF($K409&gt;NORMA!$G$10,"NO CUMPLE","CUMPLE")</f>
        <v>CUMPLE</v>
      </c>
      <c r="T409" s="51" t="str">
        <f>IF($J409&gt;NORMA!$G$11,"NO CUMPLE","CUMPLE")</f>
        <v>CUMPLE</v>
      </c>
      <c r="U409" s="51" t="str">
        <f>IF($G409&gt;NORMA!$G$12,"NO CUMPLE","CUMPLE")</f>
        <v>CUMPLE</v>
      </c>
      <c r="V409" s="51" t="str">
        <f>IF($H409&gt;SALITRE!$H$972,"NO CUMPLE","CUMPLE")</f>
        <v>CUMPLE</v>
      </c>
      <c r="W409" s="51" t="str">
        <f>IF($O409&gt;NORMA!$F$14,"NO CUMPLE","CUMPLE")</f>
        <v>NO CUMPLE</v>
      </c>
      <c r="X409" s="51" t="str">
        <f>IF(AND($N409&gt;=NORMA!$Q$4, $N409&lt;=NORMA!$R$4),"CUMPLE","NO CUMPLE")</f>
        <v>CUMPLE</v>
      </c>
      <c r="Y409" s="51" t="str">
        <f>IF($I409&gt;NORMA!$F$16,"NO CUMPLE","CUMPLE")</f>
        <v>CUMPLE</v>
      </c>
      <c r="Z409" s="51" t="str">
        <f>IF($M409&lt;NORMA!$G$23,"NO CUMPLE","CUMPLE")</f>
        <v>NO CUMPLE</v>
      </c>
      <c r="AA409" s="51" t="str">
        <f>IF($E409&gt;NORMA!$G$24,"NO CUMPLE","CUMPLE")</f>
        <v>CUMPLE</v>
      </c>
      <c r="AB409" s="51" t="str">
        <f>IF($F409&gt;NORMA!$G$25,"NO CUMPLE","CUMPLE")</f>
        <v>CUMPLE</v>
      </c>
      <c r="AC409" s="51" t="str">
        <f>IF($K409&gt;NORMA!$G$26,"NO CUMPLE","CUMPLE")</f>
        <v>CUMPLE</v>
      </c>
      <c r="AD409" s="51" t="str">
        <f>IF($J409&gt;NORMA!$G$27,"NO CUMPLE","CUMPLE")</f>
        <v>CUMPLE</v>
      </c>
      <c r="AE409" s="51" t="str">
        <f>IF($G409&gt;NORMA!$G$28,"NO CUMPLE","CUMPLE")</f>
        <v>CUMPLE</v>
      </c>
      <c r="AF409" s="51" t="str">
        <f>IF($H409&gt;NORMA!$E$29,"NO CUMPLE","CUMPLE")</f>
        <v>NO CUMPLE</v>
      </c>
      <c r="AG409" s="51" t="str">
        <f>IF($O409&gt;NORMA!$G$30,"NO CUMPLE","CUMPLE")</f>
        <v>NO CUMPLE</v>
      </c>
      <c r="AH409" s="51" t="str">
        <f>IF(AND($N409&gt;=NORMA!$R$18, $N409&lt;=NORMA!$S$18),"CUMPLE","NO CUMPLE")</f>
        <v>CUMPLE</v>
      </c>
      <c r="AI409" s="51" t="str">
        <f>IF($I409&gt;NORMA!$F$32,"NO CUMPLE","CUMPLE")</f>
        <v>NO CUMPLE</v>
      </c>
    </row>
    <row r="410" spans="1:35" ht="14.25" customHeight="1" x14ac:dyDescent="0.35">
      <c r="A410" s="146" t="s">
        <v>80</v>
      </c>
      <c r="B410" s="147" t="s">
        <v>81</v>
      </c>
      <c r="C410" s="148">
        <v>40696</v>
      </c>
      <c r="D410" s="149">
        <v>0.29166666666666669</v>
      </c>
      <c r="E410" s="147">
        <v>35.5</v>
      </c>
      <c r="F410" s="147">
        <v>64.599999999999994</v>
      </c>
      <c r="G410" s="147">
        <v>497</v>
      </c>
      <c r="H410" s="147">
        <v>16</v>
      </c>
      <c r="I410" s="147">
        <v>3.56</v>
      </c>
      <c r="J410" s="147">
        <v>2.64</v>
      </c>
      <c r="K410" s="147">
        <v>14.41</v>
      </c>
      <c r="L410" s="159">
        <v>0.39900000000000002</v>
      </c>
      <c r="M410" s="147">
        <v>0.72</v>
      </c>
      <c r="N410" s="147">
        <v>8.1199999999999992</v>
      </c>
      <c r="O410" s="153">
        <v>24000000</v>
      </c>
      <c r="P410" s="51" t="str">
        <f>IF($M410&lt;NORMA!$G$7,"NO CUMPLE","CUMPLE")</f>
        <v>CUMPLE</v>
      </c>
      <c r="Q410" s="51" t="str">
        <f>IF($E410&gt;NORMA!$G$8,"NO CUMPLE","CUMPLE")</f>
        <v>CUMPLE</v>
      </c>
      <c r="R410" s="51" t="str">
        <f>IF($F410&gt;NORMA!$G$9,"NO CUMPLE","CUMPLE")</f>
        <v>CUMPLE</v>
      </c>
      <c r="S410" s="51" t="str">
        <f>IF($K410&gt;NORMA!$G$10,"NO CUMPLE","CUMPLE")</f>
        <v>CUMPLE</v>
      </c>
      <c r="T410" s="51" t="str">
        <f>IF($J410&gt;NORMA!$G$11,"NO CUMPLE","CUMPLE")</f>
        <v>CUMPLE</v>
      </c>
      <c r="U410" s="51" t="str">
        <f>IF($G410&gt;NORMA!$G$12,"NO CUMPLE","CUMPLE")</f>
        <v>NO CUMPLE</v>
      </c>
      <c r="V410" s="51" t="str">
        <f>IF($H410&gt;SALITRE!$H$972,"NO CUMPLE","CUMPLE")</f>
        <v>CUMPLE</v>
      </c>
      <c r="W410" s="51" t="str">
        <f>IF($O410&gt;NORMA!$F$14,"NO CUMPLE","CUMPLE")</f>
        <v>NO CUMPLE</v>
      </c>
      <c r="X410" s="51" t="str">
        <f>IF(AND($N410&gt;=NORMA!$Q$4, $N410&lt;=NORMA!$R$4),"CUMPLE","NO CUMPLE")</f>
        <v>CUMPLE</v>
      </c>
      <c r="Y410" s="51" t="str">
        <f>IF($I410&gt;NORMA!$F$16,"NO CUMPLE","CUMPLE")</f>
        <v>NO CUMPLE</v>
      </c>
      <c r="Z410" s="51" t="str">
        <f>IF($M410&lt;NORMA!$G$23,"NO CUMPLE","CUMPLE")</f>
        <v>NO CUMPLE</v>
      </c>
      <c r="AA410" s="51" t="str">
        <f>IF($E410&gt;NORMA!$G$24,"NO CUMPLE","CUMPLE")</f>
        <v>CUMPLE</v>
      </c>
      <c r="AB410" s="51" t="str">
        <f>IF($F410&gt;NORMA!$G$25,"NO CUMPLE","CUMPLE")</f>
        <v>CUMPLE</v>
      </c>
      <c r="AC410" s="51" t="str">
        <f>IF($K410&gt;NORMA!$G$26,"NO CUMPLE","CUMPLE")</f>
        <v>CUMPLE</v>
      </c>
      <c r="AD410" s="51" t="str">
        <f>IF($J410&gt;NORMA!$G$27,"NO CUMPLE","CUMPLE")</f>
        <v>CUMPLE</v>
      </c>
      <c r="AE410" s="51" t="str">
        <f>IF($G410&gt;NORMA!$G$28,"NO CUMPLE","CUMPLE")</f>
        <v>NO CUMPLE</v>
      </c>
      <c r="AF410" s="51" t="str">
        <f>IF($H410&gt;NORMA!$E$29,"NO CUMPLE","CUMPLE")</f>
        <v>NO CUMPLE</v>
      </c>
      <c r="AG410" s="51" t="str">
        <f>IF($O410&gt;NORMA!$G$30,"NO CUMPLE","CUMPLE")</f>
        <v>NO CUMPLE</v>
      </c>
      <c r="AH410" s="51" t="str">
        <f>IF(AND($N410&gt;=NORMA!$R$18, $N410&lt;=NORMA!$S$18),"CUMPLE","NO CUMPLE")</f>
        <v>CUMPLE</v>
      </c>
      <c r="AI410" s="51" t="str">
        <f>IF($I410&gt;NORMA!$F$32,"NO CUMPLE","CUMPLE")</f>
        <v>NO CUMPLE</v>
      </c>
    </row>
    <row r="411" spans="1:35" ht="14.25" customHeight="1" x14ac:dyDescent="0.35">
      <c r="A411" s="146" t="s">
        <v>80</v>
      </c>
      <c r="B411" s="147" t="s">
        <v>81</v>
      </c>
      <c r="C411" s="148">
        <v>40710</v>
      </c>
      <c r="D411" s="149">
        <v>0.52083333333333337</v>
      </c>
      <c r="E411" s="147">
        <v>172</v>
      </c>
      <c r="F411" s="147">
        <v>385</v>
      </c>
      <c r="G411" s="147">
        <v>180</v>
      </c>
      <c r="H411" s="147">
        <v>38</v>
      </c>
      <c r="I411" s="147">
        <v>7.16</v>
      </c>
      <c r="J411" s="147">
        <v>4.66</v>
      </c>
      <c r="K411" s="147">
        <v>44.18</v>
      </c>
      <c r="L411" s="159">
        <v>0.27700000000000002</v>
      </c>
      <c r="M411" s="147">
        <v>1.35</v>
      </c>
      <c r="N411" s="147">
        <v>8.24</v>
      </c>
      <c r="O411" s="152">
        <v>46000000</v>
      </c>
      <c r="P411" s="51" t="str">
        <f>IF($M411&lt;NORMA!$G$7,"NO CUMPLE","CUMPLE")</f>
        <v>CUMPLE</v>
      </c>
      <c r="Q411" s="51" t="str">
        <f>IF($E411&gt;NORMA!$G$8,"NO CUMPLE","CUMPLE")</f>
        <v>NO CUMPLE</v>
      </c>
      <c r="R411" s="51" t="str">
        <f>IF($F411&gt;NORMA!$G$9,"NO CUMPLE","CUMPLE")</f>
        <v>NO CUMPLE</v>
      </c>
      <c r="S411" s="51" t="str">
        <f>IF($K411&gt;NORMA!$G$10,"NO CUMPLE","CUMPLE")</f>
        <v>NO CUMPLE</v>
      </c>
      <c r="T411" s="51" t="str">
        <f>IF($J411&gt;NORMA!$G$11,"NO CUMPLE","CUMPLE")</f>
        <v>CUMPLE</v>
      </c>
      <c r="U411" s="51" t="str">
        <f>IF($G411&gt;NORMA!$G$12,"NO CUMPLE","CUMPLE")</f>
        <v>NO CUMPLE</v>
      </c>
      <c r="V411" s="51" t="str">
        <f>IF($H411&gt;SALITRE!$H$972,"NO CUMPLE","CUMPLE")</f>
        <v>NO CUMPLE</v>
      </c>
      <c r="W411" s="51" t="str">
        <f>IF($O411&gt;NORMA!$F$14,"NO CUMPLE","CUMPLE")</f>
        <v>NO CUMPLE</v>
      </c>
      <c r="X411" s="51" t="str">
        <f>IF(AND($N411&gt;=NORMA!$Q$4, $N411&lt;=NORMA!$R$4),"CUMPLE","NO CUMPLE")</f>
        <v>CUMPLE</v>
      </c>
      <c r="Y411" s="51" t="str">
        <f>IF($I411&gt;NORMA!$F$16,"NO CUMPLE","CUMPLE")</f>
        <v>NO CUMPLE</v>
      </c>
      <c r="Z411" s="51" t="str">
        <f>IF($M411&lt;NORMA!$G$23,"NO CUMPLE","CUMPLE")</f>
        <v>CUMPLE</v>
      </c>
      <c r="AA411" s="51" t="str">
        <f>IF($E411&gt;NORMA!$G$24,"NO CUMPLE","CUMPLE")</f>
        <v>NO CUMPLE</v>
      </c>
      <c r="AB411" s="51" t="str">
        <f>IF($F411&gt;NORMA!$G$25,"NO CUMPLE","CUMPLE")</f>
        <v>NO CUMPLE</v>
      </c>
      <c r="AC411" s="51" t="str">
        <f>IF($K411&gt;NORMA!$G$26,"NO CUMPLE","CUMPLE")</f>
        <v>NO CUMPLE</v>
      </c>
      <c r="AD411" s="51" t="str">
        <f>IF($J411&gt;NORMA!$G$27,"NO CUMPLE","CUMPLE")</f>
        <v>NO CUMPLE</v>
      </c>
      <c r="AE411" s="51" t="str">
        <f>IF($G411&gt;NORMA!$G$28,"NO CUMPLE","CUMPLE")</f>
        <v>NO CUMPLE</v>
      </c>
      <c r="AF411" s="51" t="str">
        <f>IF($H411&gt;NORMA!$E$29,"NO CUMPLE","CUMPLE")</f>
        <v>NO CUMPLE</v>
      </c>
      <c r="AG411" s="51" t="str">
        <f>IF($O411&gt;NORMA!$G$30,"NO CUMPLE","CUMPLE")</f>
        <v>NO CUMPLE</v>
      </c>
      <c r="AH411" s="51" t="str">
        <f>IF(AND($N411&gt;=NORMA!$R$18, $N411&lt;=NORMA!$S$18),"CUMPLE","NO CUMPLE")</f>
        <v>CUMPLE</v>
      </c>
      <c r="AI411" s="51" t="str">
        <f>IF($I411&gt;NORMA!$F$32,"NO CUMPLE","CUMPLE")</f>
        <v>NO CUMPLE</v>
      </c>
    </row>
    <row r="412" spans="1:35" ht="14.25" customHeight="1" x14ac:dyDescent="0.35">
      <c r="A412" s="146" t="s">
        <v>80</v>
      </c>
      <c r="B412" s="147" t="s">
        <v>81</v>
      </c>
      <c r="C412" s="148">
        <v>40723</v>
      </c>
      <c r="D412" s="149">
        <v>0.41666666666666669</v>
      </c>
      <c r="E412" s="147">
        <v>151</v>
      </c>
      <c r="F412" s="147">
        <v>465</v>
      </c>
      <c r="G412" s="147">
        <v>214</v>
      </c>
      <c r="H412" s="147">
        <v>67</v>
      </c>
      <c r="I412" s="147">
        <v>8.9</v>
      </c>
      <c r="J412" s="147">
        <v>6.11</v>
      </c>
      <c r="K412" s="147">
        <v>47.59</v>
      </c>
      <c r="L412" s="159">
        <v>0.29199999999999998</v>
      </c>
      <c r="M412" s="147">
        <v>1.22</v>
      </c>
      <c r="N412" s="147">
        <v>8.44</v>
      </c>
      <c r="O412" s="153">
        <v>23000000</v>
      </c>
      <c r="P412" s="51" t="str">
        <f>IF($M412&lt;NORMA!$G$7,"NO CUMPLE","CUMPLE")</f>
        <v>CUMPLE</v>
      </c>
      <c r="Q412" s="51" t="str">
        <f>IF($E412&gt;NORMA!$G$8,"NO CUMPLE","CUMPLE")</f>
        <v>NO CUMPLE</v>
      </c>
      <c r="R412" s="51" t="str">
        <f>IF($F412&gt;NORMA!$G$9,"NO CUMPLE","CUMPLE")</f>
        <v>NO CUMPLE</v>
      </c>
      <c r="S412" s="51" t="str">
        <f>IF($K412&gt;NORMA!$G$10,"NO CUMPLE","CUMPLE")</f>
        <v>NO CUMPLE</v>
      </c>
      <c r="T412" s="51" t="str">
        <f>IF($J412&gt;NORMA!$G$11,"NO CUMPLE","CUMPLE")</f>
        <v>NO CUMPLE</v>
      </c>
      <c r="U412" s="51" t="str">
        <f>IF($G412&gt;NORMA!$G$12,"NO CUMPLE","CUMPLE")</f>
        <v>NO CUMPLE</v>
      </c>
      <c r="V412" s="51" t="str">
        <f>IF($H412&gt;SALITRE!$H$972,"NO CUMPLE","CUMPLE")</f>
        <v>NO CUMPLE</v>
      </c>
      <c r="W412" s="51" t="str">
        <f>IF($O412&gt;NORMA!$F$14,"NO CUMPLE","CUMPLE")</f>
        <v>NO CUMPLE</v>
      </c>
      <c r="X412" s="51" t="str">
        <f>IF(AND($N412&gt;=NORMA!$Q$4, $N412&lt;=NORMA!$R$4),"CUMPLE","NO CUMPLE")</f>
        <v>CUMPLE</v>
      </c>
      <c r="Y412" s="51" t="str">
        <f>IF($I412&gt;NORMA!$F$16,"NO CUMPLE","CUMPLE")</f>
        <v>NO CUMPLE</v>
      </c>
      <c r="Z412" s="51" t="str">
        <f>IF($M412&lt;NORMA!$G$23,"NO CUMPLE","CUMPLE")</f>
        <v>CUMPLE</v>
      </c>
      <c r="AA412" s="51" t="str">
        <f>IF($E412&gt;NORMA!$G$24,"NO CUMPLE","CUMPLE")</f>
        <v>NO CUMPLE</v>
      </c>
      <c r="AB412" s="51" t="str">
        <f>IF($F412&gt;NORMA!$G$25,"NO CUMPLE","CUMPLE")</f>
        <v>NO CUMPLE</v>
      </c>
      <c r="AC412" s="51" t="str">
        <f>IF($K412&gt;NORMA!$G$26,"NO CUMPLE","CUMPLE")</f>
        <v>NO CUMPLE</v>
      </c>
      <c r="AD412" s="51" t="str">
        <f>IF($J412&gt;NORMA!$G$27,"NO CUMPLE","CUMPLE")</f>
        <v>NO CUMPLE</v>
      </c>
      <c r="AE412" s="51" t="str">
        <f>IF($G412&gt;NORMA!$G$28,"NO CUMPLE","CUMPLE")</f>
        <v>NO CUMPLE</v>
      </c>
      <c r="AF412" s="51" t="str">
        <f>IF($H412&gt;NORMA!$E$29,"NO CUMPLE","CUMPLE")</f>
        <v>NO CUMPLE</v>
      </c>
      <c r="AG412" s="51" t="str">
        <f>IF($O412&gt;NORMA!$G$30,"NO CUMPLE","CUMPLE")</f>
        <v>NO CUMPLE</v>
      </c>
      <c r="AH412" s="51" t="str">
        <f>IF(AND($N412&gt;=NORMA!$R$18, $N412&lt;=NORMA!$S$18),"CUMPLE","NO CUMPLE")</f>
        <v>CUMPLE</v>
      </c>
      <c r="AI412" s="51" t="str">
        <f>IF($I412&gt;NORMA!$F$32,"NO CUMPLE","CUMPLE")</f>
        <v>NO CUMPLE</v>
      </c>
    </row>
    <row r="413" spans="1:35" ht="14.25" customHeight="1" x14ac:dyDescent="0.35">
      <c r="A413" s="146" t="s">
        <v>80</v>
      </c>
      <c r="B413" s="147" t="s">
        <v>81</v>
      </c>
      <c r="C413" s="148">
        <v>40740</v>
      </c>
      <c r="D413" s="149">
        <v>0.35416666666666669</v>
      </c>
      <c r="E413" s="147">
        <v>100</v>
      </c>
      <c r="F413" s="147">
        <v>299</v>
      </c>
      <c r="G413" s="147">
        <v>150</v>
      </c>
      <c r="H413" s="147">
        <v>45</v>
      </c>
      <c r="I413" s="147">
        <v>6.64</v>
      </c>
      <c r="J413" s="147">
        <v>3.36</v>
      </c>
      <c r="K413" s="147">
        <v>28.04</v>
      </c>
      <c r="L413" s="159">
        <v>0.33200000000000002</v>
      </c>
      <c r="M413" s="147">
        <v>5.3</v>
      </c>
      <c r="N413" s="147">
        <v>8.26</v>
      </c>
      <c r="O413" s="153">
        <v>75000000</v>
      </c>
      <c r="P413" s="51" t="str">
        <f>IF($M413&lt;NORMA!$G$7,"NO CUMPLE","CUMPLE")</f>
        <v>CUMPLE</v>
      </c>
      <c r="Q413" s="51" t="str">
        <f>IF($E413&gt;NORMA!$G$8,"NO CUMPLE","CUMPLE")</f>
        <v>CUMPLE</v>
      </c>
      <c r="R413" s="51" t="str">
        <f>IF($F413&gt;NORMA!$G$9,"NO CUMPLE","CUMPLE")</f>
        <v>CUMPLE</v>
      </c>
      <c r="S413" s="51" t="str">
        <f>IF($K413&gt;NORMA!$G$10,"NO CUMPLE","CUMPLE")</f>
        <v>CUMPLE</v>
      </c>
      <c r="T413" s="51" t="str">
        <f>IF($J413&gt;NORMA!$G$11,"NO CUMPLE","CUMPLE")</f>
        <v>CUMPLE</v>
      </c>
      <c r="U413" s="51" t="str">
        <f>IF($G413&gt;NORMA!$G$12,"NO CUMPLE","CUMPLE")</f>
        <v>CUMPLE</v>
      </c>
      <c r="V413" s="51" t="str">
        <f>IF($H413&gt;SALITRE!$H$972,"NO CUMPLE","CUMPLE")</f>
        <v>NO CUMPLE</v>
      </c>
      <c r="W413" s="51" t="str">
        <f>IF($O413&gt;NORMA!$F$14,"NO CUMPLE","CUMPLE")</f>
        <v>NO CUMPLE</v>
      </c>
      <c r="X413" s="51" t="str">
        <f>IF(AND($N413&gt;=NORMA!$Q$4, $N413&lt;=NORMA!$R$4),"CUMPLE","NO CUMPLE")</f>
        <v>CUMPLE</v>
      </c>
      <c r="Y413" s="51" t="str">
        <f>IF($I413&gt;NORMA!$F$16,"NO CUMPLE","CUMPLE")</f>
        <v>NO CUMPLE</v>
      </c>
      <c r="Z413" s="51" t="str">
        <f>IF($M413&lt;NORMA!$G$23,"NO CUMPLE","CUMPLE")</f>
        <v>CUMPLE</v>
      </c>
      <c r="AA413" s="51" t="str">
        <f>IF($E413&gt;NORMA!$G$24,"NO CUMPLE","CUMPLE")</f>
        <v>NO CUMPLE</v>
      </c>
      <c r="AB413" s="51" t="str">
        <f>IF($F413&gt;NORMA!$G$25,"NO CUMPLE","CUMPLE")</f>
        <v>NO CUMPLE</v>
      </c>
      <c r="AC413" s="51" t="str">
        <f>IF($K413&gt;NORMA!$G$26,"NO CUMPLE","CUMPLE")</f>
        <v>CUMPLE</v>
      </c>
      <c r="AD413" s="51" t="str">
        <f>IF($J413&gt;NORMA!$G$27,"NO CUMPLE","CUMPLE")</f>
        <v>CUMPLE</v>
      </c>
      <c r="AE413" s="51" t="str">
        <f>IF($G413&gt;NORMA!$G$28,"NO CUMPLE","CUMPLE")</f>
        <v>NO CUMPLE</v>
      </c>
      <c r="AF413" s="51" t="str">
        <f>IF($H413&gt;NORMA!$E$29,"NO CUMPLE","CUMPLE")</f>
        <v>NO CUMPLE</v>
      </c>
      <c r="AG413" s="51" t="str">
        <f>IF($O413&gt;NORMA!$G$30,"NO CUMPLE","CUMPLE")</f>
        <v>NO CUMPLE</v>
      </c>
      <c r="AH413" s="51" t="str">
        <f>IF(AND($N413&gt;=NORMA!$R$18, $N413&lt;=NORMA!$S$18),"CUMPLE","NO CUMPLE")</f>
        <v>CUMPLE</v>
      </c>
      <c r="AI413" s="51" t="str">
        <f>IF($I413&gt;NORMA!$F$32,"NO CUMPLE","CUMPLE")</f>
        <v>NO CUMPLE</v>
      </c>
    </row>
    <row r="414" spans="1:35" ht="14.25" customHeight="1" x14ac:dyDescent="0.35">
      <c r="A414" s="146" t="s">
        <v>80</v>
      </c>
      <c r="B414" s="147" t="s">
        <v>81</v>
      </c>
      <c r="C414" s="148">
        <v>40752</v>
      </c>
      <c r="D414" s="149">
        <v>0.54166666666666663</v>
      </c>
      <c r="E414" s="147">
        <v>161</v>
      </c>
      <c r="F414" s="147">
        <v>478</v>
      </c>
      <c r="G414" s="147">
        <v>336</v>
      </c>
      <c r="H414" s="147">
        <v>60</v>
      </c>
      <c r="I414" s="147">
        <v>4.22</v>
      </c>
      <c r="J414" s="147">
        <v>6.46</v>
      </c>
      <c r="K414" s="147">
        <v>51.29</v>
      </c>
      <c r="L414" s="159">
        <v>0.24099999999999999</v>
      </c>
      <c r="M414" s="147">
        <v>2.17</v>
      </c>
      <c r="N414" s="147">
        <v>8.84</v>
      </c>
      <c r="O414" s="153">
        <v>24000000</v>
      </c>
      <c r="P414" s="51" t="str">
        <f>IF($M414&lt;NORMA!$G$7,"NO CUMPLE","CUMPLE")</f>
        <v>CUMPLE</v>
      </c>
      <c r="Q414" s="51" t="str">
        <f>IF($E414&gt;NORMA!$G$8,"NO CUMPLE","CUMPLE")</f>
        <v>NO CUMPLE</v>
      </c>
      <c r="R414" s="51" t="str">
        <f>IF($F414&gt;NORMA!$G$9,"NO CUMPLE","CUMPLE")</f>
        <v>NO CUMPLE</v>
      </c>
      <c r="S414" s="51" t="str">
        <f>IF($K414&gt;NORMA!$G$10,"NO CUMPLE","CUMPLE")</f>
        <v>NO CUMPLE</v>
      </c>
      <c r="T414" s="51" t="str">
        <f>IF($J414&gt;NORMA!$G$11,"NO CUMPLE","CUMPLE")</f>
        <v>NO CUMPLE</v>
      </c>
      <c r="U414" s="51" t="str">
        <f>IF($G414&gt;NORMA!$G$12,"NO CUMPLE","CUMPLE")</f>
        <v>NO CUMPLE</v>
      </c>
      <c r="V414" s="51" t="str">
        <f>IF($H414&gt;SALITRE!$H$972,"NO CUMPLE","CUMPLE")</f>
        <v>NO CUMPLE</v>
      </c>
      <c r="W414" s="51" t="str">
        <f>IF($O414&gt;NORMA!$F$14,"NO CUMPLE","CUMPLE")</f>
        <v>NO CUMPLE</v>
      </c>
      <c r="X414" s="51" t="str">
        <f>IF(AND($N414&gt;=NORMA!$Q$4, $N414&lt;=NORMA!$R$4),"CUMPLE","NO CUMPLE")</f>
        <v>CUMPLE</v>
      </c>
      <c r="Y414" s="51" t="str">
        <f>IF($I414&gt;NORMA!$F$16,"NO CUMPLE","CUMPLE")</f>
        <v>NO CUMPLE</v>
      </c>
      <c r="Z414" s="51" t="str">
        <f>IF($M414&lt;NORMA!$G$23,"NO CUMPLE","CUMPLE")</f>
        <v>CUMPLE</v>
      </c>
      <c r="AA414" s="51" t="str">
        <f>IF($E414&gt;NORMA!$G$24,"NO CUMPLE","CUMPLE")</f>
        <v>NO CUMPLE</v>
      </c>
      <c r="AB414" s="51" t="str">
        <f>IF($F414&gt;NORMA!$G$25,"NO CUMPLE","CUMPLE")</f>
        <v>NO CUMPLE</v>
      </c>
      <c r="AC414" s="51" t="str">
        <f>IF($K414&gt;NORMA!$G$26,"NO CUMPLE","CUMPLE")</f>
        <v>NO CUMPLE</v>
      </c>
      <c r="AD414" s="51" t="str">
        <f>IF($J414&gt;NORMA!$G$27,"NO CUMPLE","CUMPLE")</f>
        <v>NO CUMPLE</v>
      </c>
      <c r="AE414" s="51" t="str">
        <f>IF($G414&gt;NORMA!$G$28,"NO CUMPLE","CUMPLE")</f>
        <v>NO CUMPLE</v>
      </c>
      <c r="AF414" s="51" t="str">
        <f>IF($H414&gt;NORMA!$E$29,"NO CUMPLE","CUMPLE")</f>
        <v>NO CUMPLE</v>
      </c>
      <c r="AG414" s="51" t="str">
        <f>IF($O414&gt;NORMA!$G$30,"NO CUMPLE","CUMPLE")</f>
        <v>NO CUMPLE</v>
      </c>
      <c r="AH414" s="51" t="str">
        <f>IF(AND($N414&gt;=NORMA!$R$18, $N414&lt;=NORMA!$S$18),"CUMPLE","NO CUMPLE")</f>
        <v>NO CUMPLE</v>
      </c>
      <c r="AI414" s="51" t="str">
        <f>IF($I414&gt;NORMA!$F$32,"NO CUMPLE","CUMPLE")</f>
        <v>NO CUMPLE</v>
      </c>
    </row>
    <row r="415" spans="1:35" ht="14.25" customHeight="1" x14ac:dyDescent="0.35">
      <c r="A415" s="146" t="s">
        <v>80</v>
      </c>
      <c r="B415" s="147" t="s">
        <v>81</v>
      </c>
      <c r="C415" s="148">
        <v>40766</v>
      </c>
      <c r="D415" s="149">
        <v>0.46875</v>
      </c>
      <c r="E415" s="147">
        <v>194</v>
      </c>
      <c r="F415" s="147">
        <v>481</v>
      </c>
      <c r="G415" s="147">
        <v>275</v>
      </c>
      <c r="H415" s="147">
        <v>73</v>
      </c>
      <c r="I415" s="147">
        <v>8.75</v>
      </c>
      <c r="J415" s="147">
        <v>5.38</v>
      </c>
      <c r="K415" s="147">
        <v>54.13</v>
      </c>
      <c r="L415" s="159">
        <v>0.23400000000000001</v>
      </c>
      <c r="M415" s="147">
        <v>1.77</v>
      </c>
      <c r="N415" s="147">
        <v>8.6199999999999992</v>
      </c>
      <c r="O415" s="153">
        <v>9300000</v>
      </c>
      <c r="P415" s="51" t="str">
        <f>IF($M415&lt;NORMA!$G$7,"NO CUMPLE","CUMPLE")</f>
        <v>CUMPLE</v>
      </c>
      <c r="Q415" s="51" t="str">
        <f>IF($E415&gt;NORMA!$G$8,"NO CUMPLE","CUMPLE")</f>
        <v>NO CUMPLE</v>
      </c>
      <c r="R415" s="51" t="str">
        <f>IF($F415&gt;NORMA!$G$9,"NO CUMPLE","CUMPLE")</f>
        <v>NO CUMPLE</v>
      </c>
      <c r="S415" s="51" t="str">
        <f>IF($K415&gt;NORMA!$G$10,"NO CUMPLE","CUMPLE")</f>
        <v>NO CUMPLE</v>
      </c>
      <c r="T415" s="51" t="str">
        <f>IF($J415&gt;NORMA!$G$11,"NO CUMPLE","CUMPLE")</f>
        <v>CUMPLE</v>
      </c>
      <c r="U415" s="51" t="str">
        <f>IF($G415&gt;NORMA!$G$12,"NO CUMPLE","CUMPLE")</f>
        <v>NO CUMPLE</v>
      </c>
      <c r="V415" s="51" t="str">
        <f>IF($H415&gt;SALITRE!$H$972,"NO CUMPLE","CUMPLE")</f>
        <v>NO CUMPLE</v>
      </c>
      <c r="W415" s="51" t="str">
        <f>IF($O415&gt;NORMA!$F$14,"NO CUMPLE","CUMPLE")</f>
        <v>NO CUMPLE</v>
      </c>
      <c r="X415" s="51" t="str">
        <f>IF(AND($N415&gt;=NORMA!$Q$4, $N415&lt;=NORMA!$R$4),"CUMPLE","NO CUMPLE")</f>
        <v>CUMPLE</v>
      </c>
      <c r="Y415" s="51" t="str">
        <f>IF($I415&gt;NORMA!$F$16,"NO CUMPLE","CUMPLE")</f>
        <v>NO CUMPLE</v>
      </c>
      <c r="Z415" s="51" t="str">
        <f>IF($M415&lt;NORMA!$G$23,"NO CUMPLE","CUMPLE")</f>
        <v>CUMPLE</v>
      </c>
      <c r="AA415" s="51" t="str">
        <f>IF($E415&gt;NORMA!$G$24,"NO CUMPLE","CUMPLE")</f>
        <v>NO CUMPLE</v>
      </c>
      <c r="AB415" s="51" t="str">
        <f>IF($F415&gt;NORMA!$G$25,"NO CUMPLE","CUMPLE")</f>
        <v>NO CUMPLE</v>
      </c>
      <c r="AC415" s="51" t="str">
        <f>IF($K415&gt;NORMA!$G$26,"NO CUMPLE","CUMPLE")</f>
        <v>NO CUMPLE</v>
      </c>
      <c r="AD415" s="51" t="str">
        <f>IF($J415&gt;NORMA!$G$27,"NO CUMPLE","CUMPLE")</f>
        <v>NO CUMPLE</v>
      </c>
      <c r="AE415" s="51" t="str">
        <f>IF($G415&gt;NORMA!$G$28,"NO CUMPLE","CUMPLE")</f>
        <v>NO CUMPLE</v>
      </c>
      <c r="AF415" s="51" t="str">
        <f>IF($H415&gt;NORMA!$E$29,"NO CUMPLE","CUMPLE")</f>
        <v>NO CUMPLE</v>
      </c>
      <c r="AG415" s="51" t="str">
        <f>IF($O415&gt;NORMA!$G$30,"NO CUMPLE","CUMPLE")</f>
        <v>NO CUMPLE</v>
      </c>
      <c r="AH415" s="51" t="str">
        <f>IF(AND($N415&gt;=NORMA!$R$18, $N415&lt;=NORMA!$S$18),"CUMPLE","NO CUMPLE")</f>
        <v>NO CUMPLE</v>
      </c>
      <c r="AI415" s="51" t="str">
        <f>IF($I415&gt;NORMA!$F$32,"NO CUMPLE","CUMPLE")</f>
        <v>NO CUMPLE</v>
      </c>
    </row>
    <row r="416" spans="1:35" ht="14.25" customHeight="1" x14ac:dyDescent="0.35">
      <c r="A416" s="146" t="s">
        <v>80</v>
      </c>
      <c r="B416" s="147" t="s">
        <v>81</v>
      </c>
      <c r="C416" s="148">
        <v>40780</v>
      </c>
      <c r="D416" s="149">
        <v>2.0833333333333332E-2</v>
      </c>
      <c r="E416" s="147">
        <v>52.8</v>
      </c>
      <c r="F416" s="147">
        <v>174</v>
      </c>
      <c r="G416" s="147">
        <v>46</v>
      </c>
      <c r="H416" s="147">
        <v>29</v>
      </c>
      <c r="I416" s="147">
        <v>2.4700000000000002</v>
      </c>
      <c r="J416" s="147">
        <v>2.14</v>
      </c>
      <c r="K416" s="147">
        <v>17.59</v>
      </c>
      <c r="L416" s="159">
        <v>7.4999999999999997E-2</v>
      </c>
      <c r="M416" s="147">
        <v>2.67</v>
      </c>
      <c r="N416" s="147">
        <v>7.3</v>
      </c>
      <c r="O416" s="153">
        <v>2400000</v>
      </c>
      <c r="P416" s="51" t="str">
        <f>IF($M416&lt;NORMA!$G$7,"NO CUMPLE","CUMPLE")</f>
        <v>CUMPLE</v>
      </c>
      <c r="Q416" s="51" t="str">
        <f>IF($E416&gt;NORMA!$G$8,"NO CUMPLE","CUMPLE")</f>
        <v>CUMPLE</v>
      </c>
      <c r="R416" s="51" t="str">
        <f>IF($F416&gt;NORMA!$G$9,"NO CUMPLE","CUMPLE")</f>
        <v>CUMPLE</v>
      </c>
      <c r="S416" s="51" t="str">
        <f>IF($K416&gt;NORMA!$G$10,"NO CUMPLE","CUMPLE")</f>
        <v>CUMPLE</v>
      </c>
      <c r="T416" s="51" t="str">
        <f>IF($J416&gt;NORMA!$G$11,"NO CUMPLE","CUMPLE")</f>
        <v>CUMPLE</v>
      </c>
      <c r="U416" s="51" t="str">
        <f>IF($G416&gt;NORMA!$G$12,"NO CUMPLE","CUMPLE")</f>
        <v>CUMPLE</v>
      </c>
      <c r="V416" s="51" t="str">
        <f>IF($H416&gt;SALITRE!$H$972,"NO CUMPLE","CUMPLE")</f>
        <v>CUMPLE</v>
      </c>
      <c r="W416" s="51" t="str">
        <f>IF($O416&gt;NORMA!$F$14,"NO CUMPLE","CUMPLE")</f>
        <v>NO CUMPLE</v>
      </c>
      <c r="X416" s="51" t="str">
        <f>IF(AND($N416&gt;=NORMA!$Q$4, $N416&lt;=NORMA!$R$4),"CUMPLE","NO CUMPLE")</f>
        <v>CUMPLE</v>
      </c>
      <c r="Y416" s="51" t="str">
        <f>IF($I416&gt;NORMA!$F$16,"NO CUMPLE","CUMPLE")</f>
        <v>CUMPLE</v>
      </c>
      <c r="Z416" s="51" t="str">
        <f>IF($M416&lt;NORMA!$G$23,"NO CUMPLE","CUMPLE")</f>
        <v>CUMPLE</v>
      </c>
      <c r="AA416" s="51" t="str">
        <f>IF($E416&gt;NORMA!$G$24,"NO CUMPLE","CUMPLE")</f>
        <v>CUMPLE</v>
      </c>
      <c r="AB416" s="51" t="str">
        <f>IF($F416&gt;NORMA!$G$25,"NO CUMPLE","CUMPLE")</f>
        <v>NO CUMPLE</v>
      </c>
      <c r="AC416" s="51" t="str">
        <f>IF($K416&gt;NORMA!$G$26,"NO CUMPLE","CUMPLE")</f>
        <v>CUMPLE</v>
      </c>
      <c r="AD416" s="51" t="str">
        <f>IF($J416&gt;NORMA!$G$27,"NO CUMPLE","CUMPLE")</f>
        <v>CUMPLE</v>
      </c>
      <c r="AE416" s="51" t="str">
        <f>IF($G416&gt;NORMA!$G$28,"NO CUMPLE","CUMPLE")</f>
        <v>CUMPLE</v>
      </c>
      <c r="AF416" s="51" t="str">
        <f>IF($H416&gt;NORMA!$E$29,"NO CUMPLE","CUMPLE")</f>
        <v>NO CUMPLE</v>
      </c>
      <c r="AG416" s="51" t="str">
        <f>IF($O416&gt;NORMA!$G$30,"NO CUMPLE","CUMPLE")</f>
        <v>NO CUMPLE</v>
      </c>
      <c r="AH416" s="51" t="str">
        <f>IF(AND($N416&gt;=NORMA!$R$18, $N416&lt;=NORMA!$S$18),"CUMPLE","NO CUMPLE")</f>
        <v>CUMPLE</v>
      </c>
      <c r="AI416" s="51" t="str">
        <f>IF($I416&gt;NORMA!$F$32,"NO CUMPLE","CUMPLE")</f>
        <v>NO CUMPLE</v>
      </c>
    </row>
    <row r="417" spans="1:35" ht="14.25" customHeight="1" x14ac:dyDescent="0.35">
      <c r="A417" s="146" t="s">
        <v>80</v>
      </c>
      <c r="B417" s="147" t="s">
        <v>81</v>
      </c>
      <c r="C417" s="148">
        <v>40793</v>
      </c>
      <c r="D417" s="149">
        <v>0.16666666666666666</v>
      </c>
      <c r="E417" s="147">
        <v>12.7</v>
      </c>
      <c r="F417" s="147">
        <v>41.7</v>
      </c>
      <c r="G417" s="147">
        <v>20</v>
      </c>
      <c r="H417" s="147">
        <v>103</v>
      </c>
      <c r="I417" s="147">
        <v>0.41</v>
      </c>
      <c r="J417" s="147">
        <v>0.84</v>
      </c>
      <c r="K417" s="147">
        <v>7.55</v>
      </c>
      <c r="L417" s="159">
        <v>5.3999999999999999E-2</v>
      </c>
      <c r="M417" s="147">
        <v>4.28</v>
      </c>
      <c r="N417" s="147">
        <v>7.45</v>
      </c>
      <c r="O417" s="153">
        <v>930000</v>
      </c>
      <c r="P417" s="51" t="str">
        <f>IF($M417&lt;NORMA!$G$7,"NO CUMPLE","CUMPLE")</f>
        <v>CUMPLE</v>
      </c>
      <c r="Q417" s="51" t="str">
        <f>IF($E417&gt;NORMA!$G$8,"NO CUMPLE","CUMPLE")</f>
        <v>CUMPLE</v>
      </c>
      <c r="R417" s="51" t="str">
        <f>IF($F417&gt;NORMA!$G$9,"NO CUMPLE","CUMPLE")</f>
        <v>CUMPLE</v>
      </c>
      <c r="S417" s="51" t="str">
        <f>IF($K417&gt;NORMA!$G$10,"NO CUMPLE","CUMPLE")</f>
        <v>CUMPLE</v>
      </c>
      <c r="T417" s="51" t="str">
        <f>IF($J417&gt;NORMA!$G$11,"NO CUMPLE","CUMPLE")</f>
        <v>CUMPLE</v>
      </c>
      <c r="U417" s="51" t="str">
        <f>IF($G417&gt;NORMA!$G$12,"NO CUMPLE","CUMPLE")</f>
        <v>CUMPLE</v>
      </c>
      <c r="V417" s="51" t="str">
        <f>IF($H417&gt;SALITRE!$H$972,"NO CUMPLE","CUMPLE")</f>
        <v>NO CUMPLE</v>
      </c>
      <c r="W417" s="51" t="str">
        <f>IF($O417&gt;NORMA!$F$14,"NO CUMPLE","CUMPLE")</f>
        <v>CUMPLE</v>
      </c>
      <c r="X417" s="51" t="str">
        <f>IF(AND($N417&gt;=NORMA!$Q$4, $N417&lt;=NORMA!$R$4),"CUMPLE","NO CUMPLE")</f>
        <v>CUMPLE</v>
      </c>
      <c r="Y417" s="51" t="str">
        <f>IF($I417&gt;NORMA!$F$16,"NO CUMPLE","CUMPLE")</f>
        <v>CUMPLE</v>
      </c>
      <c r="Z417" s="51" t="str">
        <f>IF($M417&lt;NORMA!$G$23,"NO CUMPLE","CUMPLE")</f>
        <v>CUMPLE</v>
      </c>
      <c r="AA417" s="51" t="str">
        <f>IF($E417&gt;NORMA!$G$24,"NO CUMPLE","CUMPLE")</f>
        <v>CUMPLE</v>
      </c>
      <c r="AB417" s="51" t="str">
        <f>IF($F417&gt;NORMA!$G$25,"NO CUMPLE","CUMPLE")</f>
        <v>CUMPLE</v>
      </c>
      <c r="AC417" s="51" t="str">
        <f>IF($K417&gt;NORMA!$G$26,"NO CUMPLE","CUMPLE")</f>
        <v>CUMPLE</v>
      </c>
      <c r="AD417" s="51" t="str">
        <f>IF($J417&gt;NORMA!$G$27,"NO CUMPLE","CUMPLE")</f>
        <v>CUMPLE</v>
      </c>
      <c r="AE417" s="51" t="str">
        <f>IF($G417&gt;NORMA!$G$28,"NO CUMPLE","CUMPLE")</f>
        <v>CUMPLE</v>
      </c>
      <c r="AF417" s="51" t="str">
        <f>IF($H417&gt;NORMA!$E$29,"NO CUMPLE","CUMPLE")</f>
        <v>NO CUMPLE</v>
      </c>
      <c r="AG417" s="51" t="str">
        <f>IF($O417&gt;NORMA!$G$30,"NO CUMPLE","CUMPLE")</f>
        <v>NO CUMPLE</v>
      </c>
      <c r="AH417" s="51" t="str">
        <f>IF(AND($N417&gt;=NORMA!$R$18, $N417&lt;=NORMA!$S$18),"CUMPLE","NO CUMPLE")</f>
        <v>CUMPLE</v>
      </c>
      <c r="AI417" s="51" t="str">
        <f>IF($I417&gt;NORMA!$F$32,"NO CUMPLE","CUMPLE")</f>
        <v>CUMPLE</v>
      </c>
    </row>
    <row r="418" spans="1:35" ht="14.25" customHeight="1" x14ac:dyDescent="0.35">
      <c r="A418" s="146" t="s">
        <v>80</v>
      </c>
      <c r="B418" s="147" t="s">
        <v>81</v>
      </c>
      <c r="C418" s="148">
        <v>40806</v>
      </c>
      <c r="D418" s="149">
        <v>0.375</v>
      </c>
      <c r="E418" s="147">
        <v>195</v>
      </c>
      <c r="F418" s="147">
        <v>521</v>
      </c>
      <c r="G418" s="147">
        <v>403</v>
      </c>
      <c r="H418" s="147">
        <v>55</v>
      </c>
      <c r="I418" s="147">
        <v>7.45</v>
      </c>
      <c r="J418" s="147">
        <v>5.74</v>
      </c>
      <c r="K418" s="147">
        <v>47.65</v>
      </c>
      <c r="L418" s="159">
        <v>0.31900000000000001</v>
      </c>
      <c r="M418" s="147">
        <v>1.29</v>
      </c>
      <c r="N418" s="147">
        <v>7.95</v>
      </c>
      <c r="O418" s="153">
        <v>400000</v>
      </c>
      <c r="P418" s="51" t="str">
        <f>IF($M418&lt;NORMA!$G$7,"NO CUMPLE","CUMPLE")</f>
        <v>CUMPLE</v>
      </c>
      <c r="Q418" s="51" t="str">
        <f>IF($E418&gt;NORMA!$G$8,"NO CUMPLE","CUMPLE")</f>
        <v>NO CUMPLE</v>
      </c>
      <c r="R418" s="51" t="str">
        <f>IF($F418&gt;NORMA!$G$9,"NO CUMPLE","CUMPLE")</f>
        <v>NO CUMPLE</v>
      </c>
      <c r="S418" s="51" t="str">
        <f>IF($K418&gt;NORMA!$G$10,"NO CUMPLE","CUMPLE")</f>
        <v>NO CUMPLE</v>
      </c>
      <c r="T418" s="51" t="str">
        <f>IF($J418&gt;NORMA!$G$11,"NO CUMPLE","CUMPLE")</f>
        <v>CUMPLE</v>
      </c>
      <c r="U418" s="51" t="str">
        <f>IF($G418&gt;NORMA!$G$12,"NO CUMPLE","CUMPLE")</f>
        <v>NO CUMPLE</v>
      </c>
      <c r="V418" s="51" t="str">
        <f>IF($H418&gt;SALITRE!$H$972,"NO CUMPLE","CUMPLE")</f>
        <v>NO CUMPLE</v>
      </c>
      <c r="W418" s="51" t="str">
        <f>IF($O418&gt;NORMA!$F$14,"NO CUMPLE","CUMPLE")</f>
        <v>CUMPLE</v>
      </c>
      <c r="X418" s="51" t="str">
        <f>IF(AND($N418&gt;=NORMA!$Q$4, $N418&lt;=NORMA!$R$4),"CUMPLE","NO CUMPLE")</f>
        <v>CUMPLE</v>
      </c>
      <c r="Y418" s="51" t="str">
        <f>IF($I418&gt;NORMA!$F$16,"NO CUMPLE","CUMPLE")</f>
        <v>NO CUMPLE</v>
      </c>
      <c r="Z418" s="51" t="str">
        <f>IF($M418&lt;NORMA!$G$23,"NO CUMPLE","CUMPLE")</f>
        <v>CUMPLE</v>
      </c>
      <c r="AA418" s="51" t="str">
        <f>IF($E418&gt;NORMA!$G$24,"NO CUMPLE","CUMPLE")</f>
        <v>NO CUMPLE</v>
      </c>
      <c r="AB418" s="51" t="str">
        <f>IF($F418&gt;NORMA!$G$25,"NO CUMPLE","CUMPLE")</f>
        <v>NO CUMPLE</v>
      </c>
      <c r="AC418" s="51" t="str">
        <f>IF($K418&gt;NORMA!$G$26,"NO CUMPLE","CUMPLE")</f>
        <v>NO CUMPLE</v>
      </c>
      <c r="AD418" s="51" t="str">
        <f>IF($J418&gt;NORMA!$G$27,"NO CUMPLE","CUMPLE")</f>
        <v>NO CUMPLE</v>
      </c>
      <c r="AE418" s="51" t="str">
        <f>IF($G418&gt;NORMA!$G$28,"NO CUMPLE","CUMPLE")</f>
        <v>NO CUMPLE</v>
      </c>
      <c r="AF418" s="51" t="str">
        <f>IF($H418&gt;NORMA!$E$29,"NO CUMPLE","CUMPLE")</f>
        <v>NO CUMPLE</v>
      </c>
      <c r="AG418" s="51" t="str">
        <f>IF($O418&gt;NORMA!$G$30,"NO CUMPLE","CUMPLE")</f>
        <v>NO CUMPLE</v>
      </c>
      <c r="AH418" s="51" t="str">
        <f>IF(AND($N418&gt;=NORMA!$R$18, $N418&lt;=NORMA!$S$18),"CUMPLE","NO CUMPLE")</f>
        <v>CUMPLE</v>
      </c>
      <c r="AI418" s="51" t="str">
        <f>IF($I418&gt;NORMA!$F$32,"NO CUMPLE","CUMPLE")</f>
        <v>NO CUMPLE</v>
      </c>
    </row>
    <row r="419" spans="1:35" ht="14.25" customHeight="1" x14ac:dyDescent="0.35">
      <c r="A419" s="146" t="s">
        <v>80</v>
      </c>
      <c r="B419" s="147" t="s">
        <v>81</v>
      </c>
      <c r="C419" s="148">
        <v>40842</v>
      </c>
      <c r="D419" s="149">
        <v>0.58333333333333337</v>
      </c>
      <c r="E419" s="147">
        <v>152</v>
      </c>
      <c r="F419" s="147">
        <v>329</v>
      </c>
      <c r="G419" s="147">
        <v>165</v>
      </c>
      <c r="H419" s="147">
        <v>44</v>
      </c>
      <c r="I419" s="147">
        <v>1.69</v>
      </c>
      <c r="J419" s="147">
        <v>3.78</v>
      </c>
      <c r="K419" s="147">
        <v>40.99</v>
      </c>
      <c r="L419" s="159">
        <v>0.436</v>
      </c>
      <c r="M419" s="147">
        <v>2.86</v>
      </c>
      <c r="N419" s="147">
        <v>7.64</v>
      </c>
      <c r="O419" s="153">
        <v>9300000</v>
      </c>
      <c r="P419" s="51" t="str">
        <f>IF($M419&lt;NORMA!$G$7,"NO CUMPLE","CUMPLE")</f>
        <v>CUMPLE</v>
      </c>
      <c r="Q419" s="51" t="str">
        <f>IF($E419&gt;NORMA!$G$8,"NO CUMPLE","CUMPLE")</f>
        <v>NO CUMPLE</v>
      </c>
      <c r="R419" s="51" t="str">
        <f>IF($F419&gt;NORMA!$G$9,"NO CUMPLE","CUMPLE")</f>
        <v>CUMPLE</v>
      </c>
      <c r="S419" s="51" t="str">
        <f>IF($K419&gt;NORMA!$G$10,"NO CUMPLE","CUMPLE")</f>
        <v>NO CUMPLE</v>
      </c>
      <c r="T419" s="51" t="str">
        <f>IF($J419&gt;NORMA!$G$11,"NO CUMPLE","CUMPLE")</f>
        <v>CUMPLE</v>
      </c>
      <c r="U419" s="51" t="str">
        <f>IF($G419&gt;NORMA!$G$12,"NO CUMPLE","CUMPLE")</f>
        <v>NO CUMPLE</v>
      </c>
      <c r="V419" s="51" t="str">
        <f>IF($H419&gt;SALITRE!$H$972,"NO CUMPLE","CUMPLE")</f>
        <v>NO CUMPLE</v>
      </c>
      <c r="W419" s="51" t="str">
        <f>IF($O419&gt;NORMA!$F$14,"NO CUMPLE","CUMPLE")</f>
        <v>NO CUMPLE</v>
      </c>
      <c r="X419" s="51" t="str">
        <f>IF(AND($N419&gt;=NORMA!$Q$4, $N419&lt;=NORMA!$R$4),"CUMPLE","NO CUMPLE")</f>
        <v>CUMPLE</v>
      </c>
      <c r="Y419" s="51" t="str">
        <f>IF($I419&gt;NORMA!$F$16,"NO CUMPLE","CUMPLE")</f>
        <v>CUMPLE</v>
      </c>
      <c r="Z419" s="51" t="str">
        <f>IF($M419&lt;NORMA!$G$23,"NO CUMPLE","CUMPLE")</f>
        <v>CUMPLE</v>
      </c>
      <c r="AA419" s="51" t="str">
        <f>IF($E419&gt;NORMA!$G$24,"NO CUMPLE","CUMPLE")</f>
        <v>NO CUMPLE</v>
      </c>
      <c r="AB419" s="51" t="str">
        <f>IF($F419&gt;NORMA!$G$25,"NO CUMPLE","CUMPLE")</f>
        <v>NO CUMPLE</v>
      </c>
      <c r="AC419" s="51" t="str">
        <f>IF($K419&gt;NORMA!$G$26,"NO CUMPLE","CUMPLE")</f>
        <v>NO CUMPLE</v>
      </c>
      <c r="AD419" s="51" t="str">
        <f>IF($J419&gt;NORMA!$G$27,"NO CUMPLE","CUMPLE")</f>
        <v>CUMPLE</v>
      </c>
      <c r="AE419" s="51" t="str">
        <f>IF($G419&gt;NORMA!$G$28,"NO CUMPLE","CUMPLE")</f>
        <v>NO CUMPLE</v>
      </c>
      <c r="AF419" s="51" t="str">
        <f>IF($H419&gt;NORMA!$E$29,"NO CUMPLE","CUMPLE")</f>
        <v>NO CUMPLE</v>
      </c>
      <c r="AG419" s="51" t="str">
        <f>IF($O419&gt;NORMA!$G$30,"NO CUMPLE","CUMPLE")</f>
        <v>NO CUMPLE</v>
      </c>
      <c r="AH419" s="51" t="str">
        <f>IF(AND($N419&gt;=NORMA!$R$18, $N419&lt;=NORMA!$S$18),"CUMPLE","NO CUMPLE")</f>
        <v>CUMPLE</v>
      </c>
      <c r="AI419" s="51" t="str">
        <f>IF($I419&gt;NORMA!$F$32,"NO CUMPLE","CUMPLE")</f>
        <v>NO CUMPLE</v>
      </c>
    </row>
    <row r="420" spans="1:35" ht="14.25" customHeight="1" x14ac:dyDescent="0.35">
      <c r="A420" s="146" t="s">
        <v>80</v>
      </c>
      <c r="B420" s="147" t="s">
        <v>81</v>
      </c>
      <c r="C420" s="148">
        <v>40858</v>
      </c>
      <c r="D420" s="149">
        <v>0.54166666666666663</v>
      </c>
      <c r="E420" s="147">
        <v>208</v>
      </c>
      <c r="F420" s="147">
        <v>300</v>
      </c>
      <c r="G420" s="147">
        <v>135</v>
      </c>
      <c r="H420" s="147">
        <v>41</v>
      </c>
      <c r="I420" s="147">
        <v>7.09</v>
      </c>
      <c r="J420" s="147">
        <v>4.0199999999999996</v>
      </c>
      <c r="K420" s="147">
        <v>39.82</v>
      </c>
      <c r="L420" s="159">
        <v>0.46899999999999997</v>
      </c>
      <c r="M420" s="147">
        <v>4.1500000000000004</v>
      </c>
      <c r="N420" s="147">
        <v>8.09</v>
      </c>
      <c r="O420" s="153">
        <v>4300000</v>
      </c>
      <c r="P420" s="51" t="str">
        <f>IF($M420&lt;NORMA!$G$7,"NO CUMPLE","CUMPLE")</f>
        <v>CUMPLE</v>
      </c>
      <c r="Q420" s="51" t="str">
        <f>IF($E420&gt;NORMA!$G$8,"NO CUMPLE","CUMPLE")</f>
        <v>NO CUMPLE</v>
      </c>
      <c r="R420" s="51" t="str">
        <f>IF($F420&gt;NORMA!$G$9,"NO CUMPLE","CUMPLE")</f>
        <v>CUMPLE</v>
      </c>
      <c r="S420" s="51" t="str">
        <f>IF($K420&gt;NORMA!$G$10,"NO CUMPLE","CUMPLE")</f>
        <v>CUMPLE</v>
      </c>
      <c r="T420" s="51" t="str">
        <f>IF($J420&gt;NORMA!$G$11,"NO CUMPLE","CUMPLE")</f>
        <v>CUMPLE</v>
      </c>
      <c r="U420" s="51" t="str">
        <f>IF($G420&gt;NORMA!$G$12,"NO CUMPLE","CUMPLE")</f>
        <v>CUMPLE</v>
      </c>
      <c r="V420" s="51" t="str">
        <f>IF($H420&gt;SALITRE!$H$972,"NO CUMPLE","CUMPLE")</f>
        <v>NO CUMPLE</v>
      </c>
      <c r="W420" s="51" t="str">
        <f>IF($O420&gt;NORMA!$F$14,"NO CUMPLE","CUMPLE")</f>
        <v>NO CUMPLE</v>
      </c>
      <c r="X420" s="51" t="str">
        <f>IF(AND($N420&gt;=NORMA!$Q$4, $N420&lt;=NORMA!$R$4),"CUMPLE","NO CUMPLE")</f>
        <v>CUMPLE</v>
      </c>
      <c r="Y420" s="51" t="str">
        <f>IF($I420&gt;NORMA!$F$16,"NO CUMPLE","CUMPLE")</f>
        <v>NO CUMPLE</v>
      </c>
      <c r="Z420" s="51" t="str">
        <f>IF($M420&lt;NORMA!$G$23,"NO CUMPLE","CUMPLE")</f>
        <v>CUMPLE</v>
      </c>
      <c r="AA420" s="51" t="str">
        <f>IF($E420&gt;NORMA!$G$24,"NO CUMPLE","CUMPLE")</f>
        <v>NO CUMPLE</v>
      </c>
      <c r="AB420" s="51" t="str">
        <f>IF($F420&gt;NORMA!$G$25,"NO CUMPLE","CUMPLE")</f>
        <v>NO CUMPLE</v>
      </c>
      <c r="AC420" s="51" t="str">
        <f>IF($K420&gt;NORMA!$G$26,"NO CUMPLE","CUMPLE")</f>
        <v>NO CUMPLE</v>
      </c>
      <c r="AD420" s="51" t="str">
        <f>IF($J420&gt;NORMA!$G$27,"NO CUMPLE","CUMPLE")</f>
        <v>NO CUMPLE</v>
      </c>
      <c r="AE420" s="51" t="str">
        <f>IF($G420&gt;NORMA!$G$28,"NO CUMPLE","CUMPLE")</f>
        <v>NO CUMPLE</v>
      </c>
      <c r="AF420" s="51" t="str">
        <f>IF($H420&gt;NORMA!$E$29,"NO CUMPLE","CUMPLE")</f>
        <v>NO CUMPLE</v>
      </c>
      <c r="AG420" s="51" t="str">
        <f>IF($O420&gt;NORMA!$G$30,"NO CUMPLE","CUMPLE")</f>
        <v>NO CUMPLE</v>
      </c>
      <c r="AH420" s="51" t="str">
        <f>IF(AND($N420&gt;=NORMA!$R$18, $N420&lt;=NORMA!$S$18),"CUMPLE","NO CUMPLE")</f>
        <v>CUMPLE</v>
      </c>
      <c r="AI420" s="51" t="str">
        <f>IF($I420&gt;NORMA!$F$32,"NO CUMPLE","CUMPLE")</f>
        <v>NO CUMPLE</v>
      </c>
    </row>
    <row r="421" spans="1:35" ht="14.25" customHeight="1" x14ac:dyDescent="0.35">
      <c r="A421" s="146" t="s">
        <v>80</v>
      </c>
      <c r="B421" s="147" t="s">
        <v>81</v>
      </c>
      <c r="C421" s="148">
        <v>40872</v>
      </c>
      <c r="D421" s="149">
        <v>0.27083333333333331</v>
      </c>
      <c r="E421" s="147">
        <v>104</v>
      </c>
      <c r="F421" s="147">
        <v>186</v>
      </c>
      <c r="G421" s="147">
        <v>66</v>
      </c>
      <c r="H421" s="147">
        <v>4.7</v>
      </c>
      <c r="I421" s="147">
        <v>1.97</v>
      </c>
      <c r="J421" s="147">
        <v>2.89</v>
      </c>
      <c r="K421" s="147">
        <v>26.43</v>
      </c>
      <c r="L421" s="159">
        <v>0.54100000000000004</v>
      </c>
      <c r="M421" s="147">
        <v>4.21</v>
      </c>
      <c r="N421" s="147">
        <v>7.45</v>
      </c>
      <c r="O421" s="153">
        <v>2400000</v>
      </c>
      <c r="P421" s="51" t="str">
        <f>IF($M421&lt;NORMA!$G$7,"NO CUMPLE","CUMPLE")</f>
        <v>CUMPLE</v>
      </c>
      <c r="Q421" s="51" t="str">
        <f>IF($E421&gt;NORMA!$G$8,"NO CUMPLE","CUMPLE")</f>
        <v>CUMPLE</v>
      </c>
      <c r="R421" s="51" t="str">
        <f>IF($F421&gt;NORMA!$G$9,"NO CUMPLE","CUMPLE")</f>
        <v>CUMPLE</v>
      </c>
      <c r="S421" s="51" t="str">
        <f>IF($K421&gt;NORMA!$G$10,"NO CUMPLE","CUMPLE")</f>
        <v>CUMPLE</v>
      </c>
      <c r="T421" s="51" t="str">
        <f>IF($J421&gt;NORMA!$G$11,"NO CUMPLE","CUMPLE")</f>
        <v>CUMPLE</v>
      </c>
      <c r="U421" s="51" t="str">
        <f>IF($G421&gt;NORMA!$G$12,"NO CUMPLE","CUMPLE")</f>
        <v>CUMPLE</v>
      </c>
      <c r="V421" s="51" t="str">
        <f>IF($H421&gt;SALITRE!$H$972,"NO CUMPLE","CUMPLE")</f>
        <v>CUMPLE</v>
      </c>
      <c r="W421" s="51" t="str">
        <f>IF($O421&gt;NORMA!$F$14,"NO CUMPLE","CUMPLE")</f>
        <v>NO CUMPLE</v>
      </c>
      <c r="X421" s="51" t="str">
        <f>IF(AND($N421&gt;=NORMA!$Q$4, $N421&lt;=NORMA!$R$4),"CUMPLE","NO CUMPLE")</f>
        <v>CUMPLE</v>
      </c>
      <c r="Y421" s="51" t="str">
        <f>IF($I421&gt;NORMA!$F$16,"NO CUMPLE","CUMPLE")</f>
        <v>CUMPLE</v>
      </c>
      <c r="Z421" s="51" t="str">
        <f>IF($M421&lt;NORMA!$G$23,"NO CUMPLE","CUMPLE")</f>
        <v>CUMPLE</v>
      </c>
      <c r="AA421" s="51" t="str">
        <f>IF($E421&gt;NORMA!$G$24,"NO CUMPLE","CUMPLE")</f>
        <v>NO CUMPLE</v>
      </c>
      <c r="AB421" s="51" t="str">
        <f>IF($F421&gt;NORMA!$G$25,"NO CUMPLE","CUMPLE")</f>
        <v>NO CUMPLE</v>
      </c>
      <c r="AC421" s="51" t="str">
        <f>IF($K421&gt;NORMA!$G$26,"NO CUMPLE","CUMPLE")</f>
        <v>CUMPLE</v>
      </c>
      <c r="AD421" s="51" t="str">
        <f>IF($J421&gt;NORMA!$G$27,"NO CUMPLE","CUMPLE")</f>
        <v>CUMPLE</v>
      </c>
      <c r="AE421" s="51" t="str">
        <f>IF($G421&gt;NORMA!$G$28,"NO CUMPLE","CUMPLE")</f>
        <v>NO CUMPLE</v>
      </c>
      <c r="AF421" s="51" t="str">
        <f>IF($H421&gt;NORMA!$E$29,"NO CUMPLE","CUMPLE")</f>
        <v>CUMPLE</v>
      </c>
      <c r="AG421" s="51" t="str">
        <f>IF($O421&gt;NORMA!$G$30,"NO CUMPLE","CUMPLE")</f>
        <v>NO CUMPLE</v>
      </c>
      <c r="AH421" s="51" t="str">
        <f>IF(AND($N421&gt;=NORMA!$R$18, $N421&lt;=NORMA!$S$18),"CUMPLE","NO CUMPLE")</f>
        <v>CUMPLE</v>
      </c>
      <c r="AI421" s="51" t="str">
        <f>IF($I421&gt;NORMA!$F$32,"NO CUMPLE","CUMPLE")</f>
        <v>NO CUMPLE</v>
      </c>
    </row>
    <row r="422" spans="1:35" ht="14.25" customHeight="1" x14ac:dyDescent="0.35">
      <c r="A422" s="146" t="s">
        <v>80</v>
      </c>
      <c r="B422" s="147" t="s">
        <v>81</v>
      </c>
      <c r="C422" s="148">
        <v>40884</v>
      </c>
      <c r="D422" s="149">
        <v>0.29166666666666669</v>
      </c>
      <c r="E422" s="147">
        <v>74.099999999999994</v>
      </c>
      <c r="F422" s="147">
        <v>173</v>
      </c>
      <c r="G422" s="147">
        <v>84</v>
      </c>
      <c r="H422" s="150">
        <v>3.6</v>
      </c>
      <c r="I422" s="147">
        <v>2.38</v>
      </c>
      <c r="J422" s="147">
        <v>2.29</v>
      </c>
      <c r="K422" s="147">
        <v>22.75</v>
      </c>
      <c r="L422" s="159">
        <v>0.78600000000000003</v>
      </c>
      <c r="M422" s="147">
        <v>4.6500000000000004</v>
      </c>
      <c r="N422" s="147">
        <v>7.49</v>
      </c>
      <c r="O422" s="153">
        <v>23000000</v>
      </c>
      <c r="P422" s="51" t="str">
        <f>IF($M422&lt;NORMA!$G$7,"NO CUMPLE","CUMPLE")</f>
        <v>CUMPLE</v>
      </c>
      <c r="Q422" s="51" t="str">
        <f>IF($E422&gt;NORMA!$G$8,"NO CUMPLE","CUMPLE")</f>
        <v>CUMPLE</v>
      </c>
      <c r="R422" s="51" t="str">
        <f>IF($F422&gt;NORMA!$G$9,"NO CUMPLE","CUMPLE")</f>
        <v>CUMPLE</v>
      </c>
      <c r="S422" s="51" t="str">
        <f>IF($K422&gt;NORMA!$G$10,"NO CUMPLE","CUMPLE")</f>
        <v>CUMPLE</v>
      </c>
      <c r="T422" s="51" t="str">
        <f>IF($J422&gt;NORMA!$G$11,"NO CUMPLE","CUMPLE")</f>
        <v>CUMPLE</v>
      </c>
      <c r="U422" s="51" t="str">
        <f>IF($G422&gt;NORMA!$G$12,"NO CUMPLE","CUMPLE")</f>
        <v>CUMPLE</v>
      </c>
      <c r="V422" s="51" t="str">
        <f>IF($H422&gt;SALITRE!$H$972,"NO CUMPLE","CUMPLE")</f>
        <v>CUMPLE</v>
      </c>
      <c r="W422" s="51" t="str">
        <f>IF($O422&gt;NORMA!$F$14,"NO CUMPLE","CUMPLE")</f>
        <v>NO CUMPLE</v>
      </c>
      <c r="X422" s="51" t="str">
        <f>IF(AND($N422&gt;=NORMA!$Q$4, $N422&lt;=NORMA!$R$4),"CUMPLE","NO CUMPLE")</f>
        <v>CUMPLE</v>
      </c>
      <c r="Y422" s="51" t="str">
        <f>IF($I422&gt;NORMA!$F$16,"NO CUMPLE","CUMPLE")</f>
        <v>CUMPLE</v>
      </c>
      <c r="Z422" s="51" t="str">
        <f>IF($M422&lt;NORMA!$G$23,"NO CUMPLE","CUMPLE")</f>
        <v>CUMPLE</v>
      </c>
      <c r="AA422" s="51" t="str">
        <f>IF($E422&gt;NORMA!$G$24,"NO CUMPLE","CUMPLE")</f>
        <v>NO CUMPLE</v>
      </c>
      <c r="AB422" s="51" t="str">
        <f>IF($F422&gt;NORMA!$G$25,"NO CUMPLE","CUMPLE")</f>
        <v>NO CUMPLE</v>
      </c>
      <c r="AC422" s="51" t="str">
        <f>IF($K422&gt;NORMA!$G$26,"NO CUMPLE","CUMPLE")</f>
        <v>CUMPLE</v>
      </c>
      <c r="AD422" s="51" t="str">
        <f>IF($J422&gt;NORMA!$G$27,"NO CUMPLE","CUMPLE")</f>
        <v>CUMPLE</v>
      </c>
      <c r="AE422" s="51" t="str">
        <f>IF($G422&gt;NORMA!$G$28,"NO CUMPLE","CUMPLE")</f>
        <v>NO CUMPLE</v>
      </c>
      <c r="AF422" s="51" t="str">
        <f>IF($H422&gt;NORMA!$E$29,"NO CUMPLE","CUMPLE")</f>
        <v>CUMPLE</v>
      </c>
      <c r="AG422" s="51" t="str">
        <f>IF($O422&gt;NORMA!$G$30,"NO CUMPLE","CUMPLE")</f>
        <v>NO CUMPLE</v>
      </c>
      <c r="AH422" s="51" t="str">
        <f>IF(AND($N422&gt;=NORMA!$R$18, $N422&lt;=NORMA!$S$18),"CUMPLE","NO CUMPLE")</f>
        <v>CUMPLE</v>
      </c>
      <c r="AI422" s="51" t="str">
        <f>IF($I422&gt;NORMA!$F$32,"NO CUMPLE","CUMPLE")</f>
        <v>NO CUMPLE</v>
      </c>
    </row>
    <row r="423" spans="1:35" ht="14.25" customHeight="1" x14ac:dyDescent="0.35">
      <c r="A423" s="146" t="s">
        <v>82</v>
      </c>
      <c r="B423" s="147" t="s">
        <v>81</v>
      </c>
      <c r="C423" s="148">
        <v>40696</v>
      </c>
      <c r="D423" s="149">
        <v>0.29166666666666669</v>
      </c>
      <c r="E423" s="147">
        <v>33</v>
      </c>
      <c r="F423" s="147">
        <v>333</v>
      </c>
      <c r="G423" s="147">
        <v>42</v>
      </c>
      <c r="H423" s="147">
        <v>8.6</v>
      </c>
      <c r="I423" s="147">
        <v>1.62</v>
      </c>
      <c r="J423" s="147">
        <v>4.4800000000000004</v>
      </c>
      <c r="K423" s="147">
        <v>33.79</v>
      </c>
      <c r="L423" s="159">
        <v>0.32900000000000001</v>
      </c>
      <c r="M423" s="147">
        <v>0.11</v>
      </c>
      <c r="N423" s="147">
        <v>7.07</v>
      </c>
      <c r="O423" s="153">
        <v>4300000</v>
      </c>
      <c r="P423" s="51" t="str">
        <f>IF($M423&lt;NORMA!$G$7,"NO CUMPLE","CUMPLE")</f>
        <v>NO CUMPLE</v>
      </c>
      <c r="Q423" s="51" t="str">
        <f>IF($E423&gt;NORMA!$G$8,"NO CUMPLE","CUMPLE")</f>
        <v>CUMPLE</v>
      </c>
      <c r="R423" s="51" t="str">
        <f>IF($F423&gt;NORMA!$G$9,"NO CUMPLE","CUMPLE")</f>
        <v>CUMPLE</v>
      </c>
      <c r="S423" s="51" t="str">
        <f>IF($K423&gt;NORMA!$G$10,"NO CUMPLE","CUMPLE")</f>
        <v>CUMPLE</v>
      </c>
      <c r="T423" s="51" t="str">
        <f>IF($J423&gt;NORMA!$G$11,"NO CUMPLE","CUMPLE")</f>
        <v>CUMPLE</v>
      </c>
      <c r="U423" s="51" t="str">
        <f>IF($G423&gt;NORMA!$G$12,"NO CUMPLE","CUMPLE")</f>
        <v>CUMPLE</v>
      </c>
      <c r="V423" s="51" t="str">
        <f>IF($H423&gt;SALITRE!$H$972,"NO CUMPLE","CUMPLE")</f>
        <v>CUMPLE</v>
      </c>
      <c r="W423" s="51" t="str">
        <f>IF($O423&gt;NORMA!$F$14,"NO CUMPLE","CUMPLE")</f>
        <v>NO CUMPLE</v>
      </c>
      <c r="X423" s="51" t="str">
        <f>IF(AND($N423&gt;=NORMA!$Q$4, $N423&lt;=NORMA!$R$4),"CUMPLE","NO CUMPLE")</f>
        <v>CUMPLE</v>
      </c>
      <c r="Y423" s="51" t="str">
        <f>IF($I423&gt;NORMA!$F$16,"NO CUMPLE","CUMPLE")</f>
        <v>CUMPLE</v>
      </c>
      <c r="Z423" s="51" t="str">
        <f>IF($M423&lt;NORMA!$G$23,"NO CUMPLE","CUMPLE")</f>
        <v>NO CUMPLE</v>
      </c>
      <c r="AA423" s="51" t="str">
        <f>IF($E423&gt;NORMA!$G$24,"NO CUMPLE","CUMPLE")</f>
        <v>CUMPLE</v>
      </c>
      <c r="AB423" s="51" t="str">
        <f>IF($F423&gt;NORMA!$G$25,"NO CUMPLE","CUMPLE")</f>
        <v>NO CUMPLE</v>
      </c>
      <c r="AC423" s="51" t="str">
        <f>IF($K423&gt;NORMA!$G$26,"NO CUMPLE","CUMPLE")</f>
        <v>NO CUMPLE</v>
      </c>
      <c r="AD423" s="51" t="str">
        <f>IF($J423&gt;NORMA!$G$27,"NO CUMPLE","CUMPLE")</f>
        <v>NO CUMPLE</v>
      </c>
      <c r="AE423" s="51" t="str">
        <f>IF($G423&gt;NORMA!$G$28,"NO CUMPLE","CUMPLE")</f>
        <v>CUMPLE</v>
      </c>
      <c r="AF423" s="51" t="str">
        <f>IF($H423&gt;NORMA!$E$29,"NO CUMPLE","CUMPLE")</f>
        <v>CUMPLE</v>
      </c>
      <c r="AG423" s="51" t="str">
        <f>IF($O423&gt;NORMA!$G$30,"NO CUMPLE","CUMPLE")</f>
        <v>NO CUMPLE</v>
      </c>
      <c r="AH423" s="51" t="str">
        <f>IF(AND($N423&gt;=NORMA!$R$18, $N423&lt;=NORMA!$S$18),"CUMPLE","NO CUMPLE")</f>
        <v>CUMPLE</v>
      </c>
      <c r="AI423" s="51" t="str">
        <f>IF($I423&gt;NORMA!$F$32,"NO CUMPLE","CUMPLE")</f>
        <v>NO CUMPLE</v>
      </c>
    </row>
    <row r="424" spans="1:35" ht="14.25" customHeight="1" x14ac:dyDescent="0.35">
      <c r="A424" s="146" t="s">
        <v>82</v>
      </c>
      <c r="B424" s="147" t="s">
        <v>81</v>
      </c>
      <c r="C424" s="148">
        <v>40710</v>
      </c>
      <c r="D424" s="149">
        <v>0.5</v>
      </c>
      <c r="E424" s="147">
        <v>205</v>
      </c>
      <c r="F424" s="147">
        <v>456</v>
      </c>
      <c r="G424" s="147">
        <v>180</v>
      </c>
      <c r="H424" s="147">
        <v>46</v>
      </c>
      <c r="I424" s="147">
        <v>10.3</v>
      </c>
      <c r="J424" s="147">
        <v>5.6</v>
      </c>
      <c r="K424" s="147">
        <v>41.42</v>
      </c>
      <c r="L424" s="159">
        <v>1.3009999999999999</v>
      </c>
      <c r="M424" s="147">
        <v>0.12</v>
      </c>
      <c r="N424" s="147">
        <v>7.64</v>
      </c>
      <c r="O424" s="152">
        <v>24000000</v>
      </c>
      <c r="P424" s="51" t="str">
        <f>IF($M424&lt;NORMA!$G$7,"NO CUMPLE","CUMPLE")</f>
        <v>NO CUMPLE</v>
      </c>
      <c r="Q424" s="51" t="str">
        <f>IF($E424&gt;NORMA!$G$8,"NO CUMPLE","CUMPLE")</f>
        <v>NO CUMPLE</v>
      </c>
      <c r="R424" s="51" t="str">
        <f>IF($F424&gt;NORMA!$G$9,"NO CUMPLE","CUMPLE")</f>
        <v>NO CUMPLE</v>
      </c>
      <c r="S424" s="51" t="str">
        <f>IF($K424&gt;NORMA!$G$10,"NO CUMPLE","CUMPLE")</f>
        <v>NO CUMPLE</v>
      </c>
      <c r="T424" s="51" t="str">
        <f>IF($J424&gt;NORMA!$G$11,"NO CUMPLE","CUMPLE")</f>
        <v>CUMPLE</v>
      </c>
      <c r="U424" s="51" t="str">
        <f>IF($G424&gt;NORMA!$G$12,"NO CUMPLE","CUMPLE")</f>
        <v>NO CUMPLE</v>
      </c>
      <c r="V424" s="51" t="str">
        <f>IF($H424&gt;SALITRE!$H$972,"NO CUMPLE","CUMPLE")</f>
        <v>NO CUMPLE</v>
      </c>
      <c r="W424" s="51" t="str">
        <f>IF($O424&gt;NORMA!$F$14,"NO CUMPLE","CUMPLE")</f>
        <v>NO CUMPLE</v>
      </c>
      <c r="X424" s="51" t="str">
        <f>IF(AND($N424&gt;=NORMA!$Q$4, $N424&lt;=NORMA!$R$4),"CUMPLE","NO CUMPLE")</f>
        <v>CUMPLE</v>
      </c>
      <c r="Y424" s="51" t="str">
        <f>IF($I424&gt;NORMA!$F$16,"NO CUMPLE","CUMPLE")</f>
        <v>NO CUMPLE</v>
      </c>
      <c r="Z424" s="51" t="str">
        <f>IF($M424&lt;NORMA!$G$23,"NO CUMPLE","CUMPLE")</f>
        <v>NO CUMPLE</v>
      </c>
      <c r="AA424" s="51" t="str">
        <f>IF($E424&gt;NORMA!$G$24,"NO CUMPLE","CUMPLE")</f>
        <v>NO CUMPLE</v>
      </c>
      <c r="AB424" s="51" t="str">
        <f>IF($F424&gt;NORMA!$G$25,"NO CUMPLE","CUMPLE")</f>
        <v>NO CUMPLE</v>
      </c>
      <c r="AC424" s="51" t="str">
        <f>IF($K424&gt;NORMA!$G$26,"NO CUMPLE","CUMPLE")</f>
        <v>NO CUMPLE</v>
      </c>
      <c r="AD424" s="51" t="str">
        <f>IF($J424&gt;NORMA!$G$27,"NO CUMPLE","CUMPLE")</f>
        <v>NO CUMPLE</v>
      </c>
      <c r="AE424" s="51" t="str">
        <f>IF($G424&gt;NORMA!$G$28,"NO CUMPLE","CUMPLE")</f>
        <v>NO CUMPLE</v>
      </c>
      <c r="AF424" s="51" t="str">
        <f>IF($H424&gt;NORMA!$E$29,"NO CUMPLE","CUMPLE")</f>
        <v>NO CUMPLE</v>
      </c>
      <c r="AG424" s="51" t="str">
        <f>IF($O424&gt;NORMA!$G$30,"NO CUMPLE","CUMPLE")</f>
        <v>NO CUMPLE</v>
      </c>
      <c r="AH424" s="51" t="str">
        <f>IF(AND($N424&gt;=NORMA!$R$18, $N424&lt;=NORMA!$S$18),"CUMPLE","NO CUMPLE")</f>
        <v>CUMPLE</v>
      </c>
      <c r="AI424" s="51" t="str">
        <f>IF($I424&gt;NORMA!$F$32,"NO CUMPLE","CUMPLE")</f>
        <v>NO CUMPLE</v>
      </c>
    </row>
    <row r="425" spans="1:35" ht="14.25" customHeight="1" x14ac:dyDescent="0.35">
      <c r="A425" s="146" t="s">
        <v>82</v>
      </c>
      <c r="B425" s="147" t="s">
        <v>81</v>
      </c>
      <c r="C425" s="148">
        <v>40723</v>
      </c>
      <c r="D425" s="149">
        <v>0.41666666666666669</v>
      </c>
      <c r="E425" s="147">
        <v>176</v>
      </c>
      <c r="F425" s="147">
        <v>487</v>
      </c>
      <c r="G425" s="147">
        <v>212</v>
      </c>
      <c r="H425" s="147">
        <v>85</v>
      </c>
      <c r="I425" s="147">
        <v>10.3</v>
      </c>
      <c r="J425" s="147">
        <v>6.36</v>
      </c>
      <c r="K425" s="147">
        <v>51.29</v>
      </c>
      <c r="L425" s="159">
        <v>1.4370000000000001</v>
      </c>
      <c r="M425" s="147">
        <v>0.22</v>
      </c>
      <c r="N425" s="147">
        <v>7.93</v>
      </c>
      <c r="O425" s="153">
        <v>93000000</v>
      </c>
      <c r="P425" s="51" t="str">
        <f>IF($M425&lt;NORMA!$G$7,"NO CUMPLE","CUMPLE")</f>
        <v>NO CUMPLE</v>
      </c>
      <c r="Q425" s="51" t="str">
        <f>IF($E425&gt;NORMA!$G$8,"NO CUMPLE","CUMPLE")</f>
        <v>NO CUMPLE</v>
      </c>
      <c r="R425" s="51" t="str">
        <f>IF($F425&gt;NORMA!$G$9,"NO CUMPLE","CUMPLE")</f>
        <v>NO CUMPLE</v>
      </c>
      <c r="S425" s="51" t="str">
        <f>IF($K425&gt;NORMA!$G$10,"NO CUMPLE","CUMPLE")</f>
        <v>NO CUMPLE</v>
      </c>
      <c r="T425" s="51" t="str">
        <f>IF($J425&gt;NORMA!$G$11,"NO CUMPLE","CUMPLE")</f>
        <v>NO CUMPLE</v>
      </c>
      <c r="U425" s="51" t="str">
        <f>IF($G425&gt;NORMA!$G$12,"NO CUMPLE","CUMPLE")</f>
        <v>NO CUMPLE</v>
      </c>
      <c r="V425" s="51" t="str">
        <f>IF($H425&gt;SALITRE!$H$972,"NO CUMPLE","CUMPLE")</f>
        <v>NO CUMPLE</v>
      </c>
      <c r="W425" s="51" t="str">
        <f>IF($O425&gt;NORMA!$F$14,"NO CUMPLE","CUMPLE")</f>
        <v>NO CUMPLE</v>
      </c>
      <c r="X425" s="51" t="str">
        <f>IF(AND($N425&gt;=NORMA!$Q$4, $N425&lt;=NORMA!$R$4),"CUMPLE","NO CUMPLE")</f>
        <v>CUMPLE</v>
      </c>
      <c r="Y425" s="51" t="str">
        <f>IF($I425&gt;NORMA!$F$16,"NO CUMPLE","CUMPLE")</f>
        <v>NO CUMPLE</v>
      </c>
      <c r="Z425" s="51" t="str">
        <f>IF($M425&lt;NORMA!$G$23,"NO CUMPLE","CUMPLE")</f>
        <v>NO CUMPLE</v>
      </c>
      <c r="AA425" s="51" t="str">
        <f>IF($E425&gt;NORMA!$G$24,"NO CUMPLE","CUMPLE")</f>
        <v>NO CUMPLE</v>
      </c>
      <c r="AB425" s="51" t="str">
        <f>IF($F425&gt;NORMA!$G$25,"NO CUMPLE","CUMPLE")</f>
        <v>NO CUMPLE</v>
      </c>
      <c r="AC425" s="51" t="str">
        <f>IF($K425&gt;NORMA!$G$26,"NO CUMPLE","CUMPLE")</f>
        <v>NO CUMPLE</v>
      </c>
      <c r="AD425" s="51" t="str">
        <f>IF($J425&gt;NORMA!$G$27,"NO CUMPLE","CUMPLE")</f>
        <v>NO CUMPLE</v>
      </c>
      <c r="AE425" s="51" t="str">
        <f>IF($G425&gt;NORMA!$G$28,"NO CUMPLE","CUMPLE")</f>
        <v>NO CUMPLE</v>
      </c>
      <c r="AF425" s="51" t="str">
        <f>IF($H425&gt;NORMA!$E$29,"NO CUMPLE","CUMPLE")</f>
        <v>NO CUMPLE</v>
      </c>
      <c r="AG425" s="51" t="str">
        <f>IF($O425&gt;NORMA!$G$30,"NO CUMPLE","CUMPLE")</f>
        <v>NO CUMPLE</v>
      </c>
      <c r="AH425" s="51" t="str">
        <f>IF(AND($N425&gt;=NORMA!$R$18, $N425&lt;=NORMA!$S$18),"CUMPLE","NO CUMPLE")</f>
        <v>CUMPLE</v>
      </c>
      <c r="AI425" s="51" t="str">
        <f>IF($I425&gt;NORMA!$F$32,"NO CUMPLE","CUMPLE")</f>
        <v>NO CUMPLE</v>
      </c>
    </row>
    <row r="426" spans="1:35" ht="14.25" customHeight="1" x14ac:dyDescent="0.35">
      <c r="A426" s="146" t="s">
        <v>82</v>
      </c>
      <c r="B426" s="147" t="s">
        <v>81</v>
      </c>
      <c r="C426" s="148">
        <v>40740</v>
      </c>
      <c r="D426" s="149">
        <v>0.52083333333333337</v>
      </c>
      <c r="E426" s="147">
        <v>182</v>
      </c>
      <c r="F426" s="147">
        <v>414</v>
      </c>
      <c r="G426" s="147">
        <v>183</v>
      </c>
      <c r="H426" s="147">
        <v>74</v>
      </c>
      <c r="I426" s="147">
        <v>13.3</v>
      </c>
      <c r="J426" s="147">
        <v>5.0999999999999996</v>
      </c>
      <c r="K426" s="147">
        <v>40.03</v>
      </c>
      <c r="L426" s="159">
        <v>0.93600000000000005</v>
      </c>
      <c r="M426" s="147">
        <v>2.5</v>
      </c>
      <c r="N426" s="147">
        <v>7.91</v>
      </c>
      <c r="O426" s="153">
        <v>16000000</v>
      </c>
      <c r="P426" s="51" t="str">
        <f>IF($M426&lt;NORMA!$G$7,"NO CUMPLE","CUMPLE")</f>
        <v>CUMPLE</v>
      </c>
      <c r="Q426" s="51" t="str">
        <f>IF($E426&gt;NORMA!$G$8,"NO CUMPLE","CUMPLE")</f>
        <v>NO CUMPLE</v>
      </c>
      <c r="R426" s="51" t="str">
        <f>IF($F426&gt;NORMA!$G$9,"NO CUMPLE","CUMPLE")</f>
        <v>NO CUMPLE</v>
      </c>
      <c r="S426" s="51" t="str">
        <f>IF($K426&gt;NORMA!$G$10,"NO CUMPLE","CUMPLE")</f>
        <v>NO CUMPLE</v>
      </c>
      <c r="T426" s="51" t="str">
        <f>IF($J426&gt;NORMA!$G$11,"NO CUMPLE","CUMPLE")</f>
        <v>CUMPLE</v>
      </c>
      <c r="U426" s="51" t="str">
        <f>IF($G426&gt;NORMA!$G$12,"NO CUMPLE","CUMPLE")</f>
        <v>NO CUMPLE</v>
      </c>
      <c r="V426" s="51" t="str">
        <f>IF($H426&gt;SALITRE!$H$972,"NO CUMPLE","CUMPLE")</f>
        <v>NO CUMPLE</v>
      </c>
      <c r="W426" s="51" t="str">
        <f>IF($O426&gt;NORMA!$F$14,"NO CUMPLE","CUMPLE")</f>
        <v>NO CUMPLE</v>
      </c>
      <c r="X426" s="51" t="str">
        <f>IF(AND($N426&gt;=NORMA!$Q$4, $N426&lt;=NORMA!$R$4),"CUMPLE","NO CUMPLE")</f>
        <v>CUMPLE</v>
      </c>
      <c r="Y426" s="51" t="str">
        <f>IF($I426&gt;NORMA!$F$16,"NO CUMPLE","CUMPLE")</f>
        <v>NO CUMPLE</v>
      </c>
      <c r="Z426" s="51" t="str">
        <f>IF($M426&lt;NORMA!$G$23,"NO CUMPLE","CUMPLE")</f>
        <v>CUMPLE</v>
      </c>
      <c r="AA426" s="51" t="str">
        <f>IF($E426&gt;NORMA!$G$24,"NO CUMPLE","CUMPLE")</f>
        <v>NO CUMPLE</v>
      </c>
      <c r="AB426" s="51" t="str">
        <f>IF($F426&gt;NORMA!$G$25,"NO CUMPLE","CUMPLE")</f>
        <v>NO CUMPLE</v>
      </c>
      <c r="AC426" s="51" t="str">
        <f>IF($K426&gt;NORMA!$G$26,"NO CUMPLE","CUMPLE")</f>
        <v>NO CUMPLE</v>
      </c>
      <c r="AD426" s="51" t="str">
        <f>IF($J426&gt;NORMA!$G$27,"NO CUMPLE","CUMPLE")</f>
        <v>NO CUMPLE</v>
      </c>
      <c r="AE426" s="51" t="str">
        <f>IF($G426&gt;NORMA!$G$28,"NO CUMPLE","CUMPLE")</f>
        <v>NO CUMPLE</v>
      </c>
      <c r="AF426" s="51" t="str">
        <f>IF($H426&gt;NORMA!$E$29,"NO CUMPLE","CUMPLE")</f>
        <v>NO CUMPLE</v>
      </c>
      <c r="AG426" s="51" t="str">
        <f>IF($O426&gt;NORMA!$G$30,"NO CUMPLE","CUMPLE")</f>
        <v>NO CUMPLE</v>
      </c>
      <c r="AH426" s="51" t="str">
        <f>IF(AND($N426&gt;=NORMA!$R$18, $N426&lt;=NORMA!$S$18),"CUMPLE","NO CUMPLE")</f>
        <v>CUMPLE</v>
      </c>
      <c r="AI426" s="51" t="str">
        <f>IF($I426&gt;NORMA!$F$32,"NO CUMPLE","CUMPLE")</f>
        <v>NO CUMPLE</v>
      </c>
    </row>
    <row r="427" spans="1:35" ht="14.25" customHeight="1" x14ac:dyDescent="0.35">
      <c r="A427" s="146" t="s">
        <v>82</v>
      </c>
      <c r="B427" s="147" t="s">
        <v>81</v>
      </c>
      <c r="C427" s="148">
        <v>40752</v>
      </c>
      <c r="D427" s="149">
        <v>0.5625</v>
      </c>
      <c r="E427" s="147">
        <v>192</v>
      </c>
      <c r="F427" s="147">
        <v>488</v>
      </c>
      <c r="G427" s="147">
        <v>525</v>
      </c>
      <c r="H427" s="147">
        <v>80</v>
      </c>
      <c r="I427" s="147">
        <v>12.3</v>
      </c>
      <c r="J427" s="147">
        <v>5.83</v>
      </c>
      <c r="K427" s="147">
        <v>58.19</v>
      </c>
      <c r="L427" s="159">
        <v>0.71499999999999997</v>
      </c>
      <c r="M427" s="147">
        <v>0.11</v>
      </c>
      <c r="N427" s="147">
        <v>7.93</v>
      </c>
      <c r="O427" s="153">
        <v>43000000</v>
      </c>
      <c r="P427" s="51" t="str">
        <f>IF($M427&lt;NORMA!$G$7,"NO CUMPLE","CUMPLE")</f>
        <v>NO CUMPLE</v>
      </c>
      <c r="Q427" s="51" t="str">
        <f>IF($E427&gt;NORMA!$G$8,"NO CUMPLE","CUMPLE")</f>
        <v>NO CUMPLE</v>
      </c>
      <c r="R427" s="51" t="str">
        <f>IF($F427&gt;NORMA!$G$9,"NO CUMPLE","CUMPLE")</f>
        <v>NO CUMPLE</v>
      </c>
      <c r="S427" s="51" t="str">
        <f>IF($K427&gt;NORMA!$G$10,"NO CUMPLE","CUMPLE")</f>
        <v>NO CUMPLE</v>
      </c>
      <c r="T427" s="51" t="str">
        <f>IF($J427&gt;NORMA!$G$11,"NO CUMPLE","CUMPLE")</f>
        <v>CUMPLE</v>
      </c>
      <c r="U427" s="51" t="str">
        <f>IF($G427&gt;NORMA!$G$12,"NO CUMPLE","CUMPLE")</f>
        <v>NO CUMPLE</v>
      </c>
      <c r="V427" s="51" t="str">
        <f>IF($H427&gt;SALITRE!$H$972,"NO CUMPLE","CUMPLE")</f>
        <v>NO CUMPLE</v>
      </c>
      <c r="W427" s="51" t="str">
        <f>IF($O427&gt;NORMA!$F$14,"NO CUMPLE","CUMPLE")</f>
        <v>NO CUMPLE</v>
      </c>
      <c r="X427" s="51" t="str">
        <f>IF(AND($N427&gt;=NORMA!$Q$4, $N427&lt;=NORMA!$R$4),"CUMPLE","NO CUMPLE")</f>
        <v>CUMPLE</v>
      </c>
      <c r="Y427" s="51" t="str">
        <f>IF($I427&gt;NORMA!$F$16,"NO CUMPLE","CUMPLE")</f>
        <v>NO CUMPLE</v>
      </c>
      <c r="Z427" s="51" t="str">
        <f>IF($M427&lt;NORMA!$G$23,"NO CUMPLE","CUMPLE")</f>
        <v>NO CUMPLE</v>
      </c>
      <c r="AA427" s="51" t="str">
        <f>IF($E427&gt;NORMA!$G$24,"NO CUMPLE","CUMPLE")</f>
        <v>NO CUMPLE</v>
      </c>
      <c r="AB427" s="51" t="str">
        <f>IF($F427&gt;NORMA!$G$25,"NO CUMPLE","CUMPLE")</f>
        <v>NO CUMPLE</v>
      </c>
      <c r="AC427" s="51" t="str">
        <f>IF($K427&gt;NORMA!$G$26,"NO CUMPLE","CUMPLE")</f>
        <v>NO CUMPLE</v>
      </c>
      <c r="AD427" s="51" t="str">
        <f>IF($J427&gt;NORMA!$G$27,"NO CUMPLE","CUMPLE")</f>
        <v>NO CUMPLE</v>
      </c>
      <c r="AE427" s="51" t="str">
        <f>IF($G427&gt;NORMA!$G$28,"NO CUMPLE","CUMPLE")</f>
        <v>NO CUMPLE</v>
      </c>
      <c r="AF427" s="51" t="str">
        <f>IF($H427&gt;NORMA!$E$29,"NO CUMPLE","CUMPLE")</f>
        <v>NO CUMPLE</v>
      </c>
      <c r="AG427" s="51" t="str">
        <f>IF($O427&gt;NORMA!$G$30,"NO CUMPLE","CUMPLE")</f>
        <v>NO CUMPLE</v>
      </c>
      <c r="AH427" s="51" t="str">
        <f>IF(AND($N427&gt;=NORMA!$R$18, $N427&lt;=NORMA!$S$18),"CUMPLE","NO CUMPLE")</f>
        <v>CUMPLE</v>
      </c>
      <c r="AI427" s="51" t="str">
        <f>IF($I427&gt;NORMA!$F$32,"NO CUMPLE","CUMPLE")</f>
        <v>NO CUMPLE</v>
      </c>
    </row>
    <row r="428" spans="1:35" ht="14.25" customHeight="1" x14ac:dyDescent="0.35">
      <c r="A428" s="146" t="s">
        <v>82</v>
      </c>
      <c r="B428" s="147" t="s">
        <v>81</v>
      </c>
      <c r="C428" s="148">
        <v>40766</v>
      </c>
      <c r="D428" s="149">
        <v>0.54166666666666663</v>
      </c>
      <c r="E428" s="147">
        <v>201</v>
      </c>
      <c r="F428" s="147">
        <v>490</v>
      </c>
      <c r="G428" s="147">
        <v>196</v>
      </c>
      <c r="H428" s="147">
        <v>79</v>
      </c>
      <c r="I428" s="147">
        <v>11.9</v>
      </c>
      <c r="J428" s="147">
        <v>6.22</v>
      </c>
      <c r="K428" s="147">
        <v>52.25</v>
      </c>
      <c r="L428" s="159">
        <v>0.67</v>
      </c>
      <c r="M428" s="147">
        <v>0.15</v>
      </c>
      <c r="N428" s="147">
        <v>8.3699999999999992</v>
      </c>
      <c r="O428" s="153">
        <v>16000000</v>
      </c>
      <c r="P428" s="51" t="str">
        <f>IF($M428&lt;NORMA!$G$7,"NO CUMPLE","CUMPLE")</f>
        <v>NO CUMPLE</v>
      </c>
      <c r="Q428" s="51" t="str">
        <f>IF($E428&gt;NORMA!$G$8,"NO CUMPLE","CUMPLE")</f>
        <v>NO CUMPLE</v>
      </c>
      <c r="R428" s="51" t="str">
        <f>IF($F428&gt;NORMA!$G$9,"NO CUMPLE","CUMPLE")</f>
        <v>NO CUMPLE</v>
      </c>
      <c r="S428" s="51" t="str">
        <f>IF($K428&gt;NORMA!$G$10,"NO CUMPLE","CUMPLE")</f>
        <v>NO CUMPLE</v>
      </c>
      <c r="T428" s="51" t="str">
        <f>IF($J428&gt;NORMA!$G$11,"NO CUMPLE","CUMPLE")</f>
        <v>NO CUMPLE</v>
      </c>
      <c r="U428" s="51" t="str">
        <f>IF($G428&gt;NORMA!$G$12,"NO CUMPLE","CUMPLE")</f>
        <v>NO CUMPLE</v>
      </c>
      <c r="V428" s="51" t="str">
        <f>IF($H428&gt;SALITRE!$H$972,"NO CUMPLE","CUMPLE")</f>
        <v>NO CUMPLE</v>
      </c>
      <c r="W428" s="51" t="str">
        <f>IF($O428&gt;NORMA!$F$14,"NO CUMPLE","CUMPLE")</f>
        <v>NO CUMPLE</v>
      </c>
      <c r="X428" s="51" t="str">
        <f>IF(AND($N428&gt;=NORMA!$Q$4, $N428&lt;=NORMA!$R$4),"CUMPLE","NO CUMPLE")</f>
        <v>CUMPLE</v>
      </c>
      <c r="Y428" s="51" t="str">
        <f>IF($I428&gt;NORMA!$F$16,"NO CUMPLE","CUMPLE")</f>
        <v>NO CUMPLE</v>
      </c>
      <c r="Z428" s="51" t="str">
        <f>IF($M428&lt;NORMA!$G$23,"NO CUMPLE","CUMPLE")</f>
        <v>NO CUMPLE</v>
      </c>
      <c r="AA428" s="51" t="str">
        <f>IF($E428&gt;NORMA!$G$24,"NO CUMPLE","CUMPLE")</f>
        <v>NO CUMPLE</v>
      </c>
      <c r="AB428" s="51" t="str">
        <f>IF($F428&gt;NORMA!$G$25,"NO CUMPLE","CUMPLE")</f>
        <v>NO CUMPLE</v>
      </c>
      <c r="AC428" s="51" t="str">
        <f>IF($K428&gt;NORMA!$G$26,"NO CUMPLE","CUMPLE")</f>
        <v>NO CUMPLE</v>
      </c>
      <c r="AD428" s="51" t="str">
        <f>IF($J428&gt;NORMA!$G$27,"NO CUMPLE","CUMPLE")</f>
        <v>NO CUMPLE</v>
      </c>
      <c r="AE428" s="51" t="str">
        <f>IF($G428&gt;NORMA!$G$28,"NO CUMPLE","CUMPLE")</f>
        <v>NO CUMPLE</v>
      </c>
      <c r="AF428" s="51" t="str">
        <f>IF($H428&gt;NORMA!$E$29,"NO CUMPLE","CUMPLE")</f>
        <v>NO CUMPLE</v>
      </c>
      <c r="AG428" s="51" t="str">
        <f>IF($O428&gt;NORMA!$G$30,"NO CUMPLE","CUMPLE")</f>
        <v>NO CUMPLE</v>
      </c>
      <c r="AH428" s="51" t="str">
        <f>IF(AND($N428&gt;=NORMA!$R$18, $N428&lt;=NORMA!$S$18),"CUMPLE","NO CUMPLE")</f>
        <v>CUMPLE</v>
      </c>
      <c r="AI428" s="51" t="str">
        <f>IF($I428&gt;NORMA!$F$32,"NO CUMPLE","CUMPLE")</f>
        <v>NO CUMPLE</v>
      </c>
    </row>
    <row r="429" spans="1:35" ht="14.25" customHeight="1" x14ac:dyDescent="0.35">
      <c r="A429" s="146" t="s">
        <v>82</v>
      </c>
      <c r="B429" s="147" t="s">
        <v>81</v>
      </c>
      <c r="C429" s="148">
        <v>40780</v>
      </c>
      <c r="D429" s="149">
        <v>0.45833333333333331</v>
      </c>
      <c r="E429" s="147">
        <v>200</v>
      </c>
      <c r="F429" s="147">
        <v>503</v>
      </c>
      <c r="G429" s="147">
        <v>163</v>
      </c>
      <c r="H429" s="147">
        <v>74</v>
      </c>
      <c r="I429" s="147">
        <v>10.9</v>
      </c>
      <c r="J429" s="147">
        <v>6.5</v>
      </c>
      <c r="K429" s="147">
        <v>48.99</v>
      </c>
      <c r="L429" s="159">
        <v>0.81</v>
      </c>
      <c r="M429" s="147">
        <v>0.28999999999999998</v>
      </c>
      <c r="N429" s="147">
        <v>8.35</v>
      </c>
      <c r="O429" s="153">
        <v>9300000</v>
      </c>
      <c r="P429" s="51" t="str">
        <f>IF($M429&lt;NORMA!$G$7,"NO CUMPLE","CUMPLE")</f>
        <v>NO CUMPLE</v>
      </c>
      <c r="Q429" s="51" t="str">
        <f>IF($E429&gt;NORMA!$G$8,"NO CUMPLE","CUMPLE")</f>
        <v>NO CUMPLE</v>
      </c>
      <c r="R429" s="51" t="str">
        <f>IF($F429&gt;NORMA!$G$9,"NO CUMPLE","CUMPLE")</f>
        <v>NO CUMPLE</v>
      </c>
      <c r="S429" s="51" t="str">
        <f>IF($K429&gt;NORMA!$G$10,"NO CUMPLE","CUMPLE")</f>
        <v>NO CUMPLE</v>
      </c>
      <c r="T429" s="51" t="str">
        <f>IF($J429&gt;NORMA!$G$11,"NO CUMPLE","CUMPLE")</f>
        <v>NO CUMPLE</v>
      </c>
      <c r="U429" s="51" t="str">
        <f>IF($G429&gt;NORMA!$G$12,"NO CUMPLE","CUMPLE")</f>
        <v>NO CUMPLE</v>
      </c>
      <c r="V429" s="51" t="str">
        <f>IF($H429&gt;SALITRE!$H$972,"NO CUMPLE","CUMPLE")</f>
        <v>NO CUMPLE</v>
      </c>
      <c r="W429" s="51" t="str">
        <f>IF($O429&gt;NORMA!$F$14,"NO CUMPLE","CUMPLE")</f>
        <v>NO CUMPLE</v>
      </c>
      <c r="X429" s="51" t="str">
        <f>IF(AND($N429&gt;=NORMA!$Q$4, $N429&lt;=NORMA!$R$4),"CUMPLE","NO CUMPLE")</f>
        <v>CUMPLE</v>
      </c>
      <c r="Y429" s="51" t="str">
        <f>IF($I429&gt;NORMA!$F$16,"NO CUMPLE","CUMPLE")</f>
        <v>NO CUMPLE</v>
      </c>
      <c r="Z429" s="51" t="str">
        <f>IF($M429&lt;NORMA!$G$23,"NO CUMPLE","CUMPLE")</f>
        <v>NO CUMPLE</v>
      </c>
      <c r="AA429" s="51" t="str">
        <f>IF($E429&gt;NORMA!$G$24,"NO CUMPLE","CUMPLE")</f>
        <v>NO CUMPLE</v>
      </c>
      <c r="AB429" s="51" t="str">
        <f>IF($F429&gt;NORMA!$G$25,"NO CUMPLE","CUMPLE")</f>
        <v>NO CUMPLE</v>
      </c>
      <c r="AC429" s="51" t="str">
        <f>IF($K429&gt;NORMA!$G$26,"NO CUMPLE","CUMPLE")</f>
        <v>NO CUMPLE</v>
      </c>
      <c r="AD429" s="51" t="str">
        <f>IF($J429&gt;NORMA!$G$27,"NO CUMPLE","CUMPLE")</f>
        <v>NO CUMPLE</v>
      </c>
      <c r="AE429" s="51" t="str">
        <f>IF($G429&gt;NORMA!$G$28,"NO CUMPLE","CUMPLE")</f>
        <v>NO CUMPLE</v>
      </c>
      <c r="AF429" s="51" t="str">
        <f>IF($H429&gt;NORMA!$E$29,"NO CUMPLE","CUMPLE")</f>
        <v>NO CUMPLE</v>
      </c>
      <c r="AG429" s="51" t="str">
        <f>IF($O429&gt;NORMA!$G$30,"NO CUMPLE","CUMPLE")</f>
        <v>NO CUMPLE</v>
      </c>
      <c r="AH429" s="51" t="str">
        <f>IF(AND($N429&gt;=NORMA!$R$18, $N429&lt;=NORMA!$S$18),"CUMPLE","NO CUMPLE")</f>
        <v>CUMPLE</v>
      </c>
      <c r="AI429" s="51" t="str">
        <f>IF($I429&gt;NORMA!$F$32,"NO CUMPLE","CUMPLE")</f>
        <v>NO CUMPLE</v>
      </c>
    </row>
    <row r="430" spans="1:35" ht="14.25" customHeight="1" x14ac:dyDescent="0.35">
      <c r="A430" s="146" t="s">
        <v>82</v>
      </c>
      <c r="B430" s="147" t="s">
        <v>81</v>
      </c>
      <c r="C430" s="148">
        <v>40793</v>
      </c>
      <c r="D430" s="149">
        <v>0.29166666666666669</v>
      </c>
      <c r="E430" s="147">
        <v>180</v>
      </c>
      <c r="F430" s="147">
        <v>482</v>
      </c>
      <c r="G430" s="147">
        <v>250</v>
      </c>
      <c r="H430" s="147">
        <v>205</v>
      </c>
      <c r="I430" s="147">
        <v>5.18</v>
      </c>
      <c r="J430" s="147">
        <v>6.81</v>
      </c>
      <c r="K430" s="147">
        <v>55.89</v>
      </c>
      <c r="L430" s="159">
        <v>0.66900000000000004</v>
      </c>
      <c r="M430" s="147">
        <v>0.15</v>
      </c>
      <c r="N430" s="147">
        <v>8.5299999999999994</v>
      </c>
      <c r="O430" s="153">
        <v>43000000</v>
      </c>
      <c r="P430" s="51" t="str">
        <f>IF($M430&lt;NORMA!$G$7,"NO CUMPLE","CUMPLE")</f>
        <v>NO CUMPLE</v>
      </c>
      <c r="Q430" s="51" t="str">
        <f>IF($E430&gt;NORMA!$G$8,"NO CUMPLE","CUMPLE")</f>
        <v>NO CUMPLE</v>
      </c>
      <c r="R430" s="51" t="str">
        <f>IF($F430&gt;NORMA!$G$9,"NO CUMPLE","CUMPLE")</f>
        <v>NO CUMPLE</v>
      </c>
      <c r="S430" s="51" t="str">
        <f>IF($K430&gt;NORMA!$G$10,"NO CUMPLE","CUMPLE")</f>
        <v>NO CUMPLE</v>
      </c>
      <c r="T430" s="51" t="str">
        <f>IF($J430&gt;NORMA!$G$11,"NO CUMPLE","CUMPLE")</f>
        <v>NO CUMPLE</v>
      </c>
      <c r="U430" s="51" t="str">
        <f>IF($G430&gt;NORMA!$G$12,"NO CUMPLE","CUMPLE")</f>
        <v>NO CUMPLE</v>
      </c>
      <c r="V430" s="51" t="str">
        <f>IF($H430&gt;SALITRE!$H$972,"NO CUMPLE","CUMPLE")</f>
        <v>NO CUMPLE</v>
      </c>
      <c r="W430" s="51" t="str">
        <f>IF($O430&gt;NORMA!$F$14,"NO CUMPLE","CUMPLE")</f>
        <v>NO CUMPLE</v>
      </c>
      <c r="X430" s="51" t="str">
        <f>IF(AND($N430&gt;=NORMA!$Q$4, $N430&lt;=NORMA!$R$4),"CUMPLE","NO CUMPLE")</f>
        <v>CUMPLE</v>
      </c>
      <c r="Y430" s="51" t="str">
        <f>IF($I430&gt;NORMA!$F$16,"NO CUMPLE","CUMPLE")</f>
        <v>NO CUMPLE</v>
      </c>
      <c r="Z430" s="51" t="str">
        <f>IF($M430&lt;NORMA!$G$23,"NO CUMPLE","CUMPLE")</f>
        <v>NO CUMPLE</v>
      </c>
      <c r="AA430" s="51" t="str">
        <f>IF($E430&gt;NORMA!$G$24,"NO CUMPLE","CUMPLE")</f>
        <v>NO CUMPLE</v>
      </c>
      <c r="AB430" s="51" t="str">
        <f>IF($F430&gt;NORMA!$G$25,"NO CUMPLE","CUMPLE")</f>
        <v>NO CUMPLE</v>
      </c>
      <c r="AC430" s="51" t="str">
        <f>IF($K430&gt;NORMA!$G$26,"NO CUMPLE","CUMPLE")</f>
        <v>NO CUMPLE</v>
      </c>
      <c r="AD430" s="51" t="str">
        <f>IF($J430&gt;NORMA!$G$27,"NO CUMPLE","CUMPLE")</f>
        <v>NO CUMPLE</v>
      </c>
      <c r="AE430" s="51" t="str">
        <f>IF($G430&gt;NORMA!$G$28,"NO CUMPLE","CUMPLE")</f>
        <v>NO CUMPLE</v>
      </c>
      <c r="AF430" s="51" t="str">
        <f>IF($H430&gt;NORMA!$E$29,"NO CUMPLE","CUMPLE")</f>
        <v>NO CUMPLE</v>
      </c>
      <c r="AG430" s="51" t="str">
        <f>IF($O430&gt;NORMA!$G$30,"NO CUMPLE","CUMPLE")</f>
        <v>NO CUMPLE</v>
      </c>
      <c r="AH430" s="51" t="str">
        <f>IF(AND($N430&gt;=NORMA!$R$18, $N430&lt;=NORMA!$S$18),"CUMPLE","NO CUMPLE")</f>
        <v>NO CUMPLE</v>
      </c>
      <c r="AI430" s="51" t="str">
        <f>IF($I430&gt;NORMA!$F$32,"NO CUMPLE","CUMPLE")</f>
        <v>NO CUMPLE</v>
      </c>
    </row>
    <row r="431" spans="1:35" ht="14.25" customHeight="1" x14ac:dyDescent="0.35">
      <c r="A431" s="146" t="s">
        <v>82</v>
      </c>
      <c r="B431" s="147" t="s">
        <v>81</v>
      </c>
      <c r="C431" s="148">
        <v>40806</v>
      </c>
      <c r="D431" s="149">
        <v>0.47916666666666669</v>
      </c>
      <c r="E431" s="147">
        <v>222</v>
      </c>
      <c r="F431" s="147">
        <v>518</v>
      </c>
      <c r="G431" s="147">
        <v>263</v>
      </c>
      <c r="H431" s="147">
        <v>99</v>
      </c>
      <c r="I431" s="147">
        <v>10.4</v>
      </c>
      <c r="J431" s="147">
        <v>5.8</v>
      </c>
      <c r="K431" s="147">
        <v>49.55</v>
      </c>
      <c r="L431" s="159">
        <v>0.78300000000000003</v>
      </c>
      <c r="M431" s="147">
        <v>0.2</v>
      </c>
      <c r="N431" s="147">
        <v>8.57</v>
      </c>
      <c r="O431" s="153">
        <v>24000000</v>
      </c>
      <c r="P431" s="51" t="str">
        <f>IF($M431&lt;NORMA!$G$7,"NO CUMPLE","CUMPLE")</f>
        <v>NO CUMPLE</v>
      </c>
      <c r="Q431" s="51" t="str">
        <f>IF($E431&gt;NORMA!$G$8,"NO CUMPLE","CUMPLE")</f>
        <v>NO CUMPLE</v>
      </c>
      <c r="R431" s="51" t="str">
        <f>IF($F431&gt;NORMA!$G$9,"NO CUMPLE","CUMPLE")</f>
        <v>NO CUMPLE</v>
      </c>
      <c r="S431" s="51" t="str">
        <f>IF($K431&gt;NORMA!$G$10,"NO CUMPLE","CUMPLE")</f>
        <v>NO CUMPLE</v>
      </c>
      <c r="T431" s="51" t="str">
        <f>IF($J431&gt;NORMA!$G$11,"NO CUMPLE","CUMPLE")</f>
        <v>CUMPLE</v>
      </c>
      <c r="U431" s="51" t="str">
        <f>IF($G431&gt;NORMA!$G$12,"NO CUMPLE","CUMPLE")</f>
        <v>NO CUMPLE</v>
      </c>
      <c r="V431" s="51" t="str">
        <f>IF($H431&gt;SALITRE!$H$972,"NO CUMPLE","CUMPLE")</f>
        <v>NO CUMPLE</v>
      </c>
      <c r="W431" s="51" t="str">
        <f>IF($O431&gt;NORMA!$F$14,"NO CUMPLE","CUMPLE")</f>
        <v>NO CUMPLE</v>
      </c>
      <c r="X431" s="51" t="str">
        <f>IF(AND($N431&gt;=NORMA!$Q$4, $N431&lt;=NORMA!$R$4),"CUMPLE","NO CUMPLE")</f>
        <v>CUMPLE</v>
      </c>
      <c r="Y431" s="51" t="str">
        <f>IF($I431&gt;NORMA!$F$16,"NO CUMPLE","CUMPLE")</f>
        <v>NO CUMPLE</v>
      </c>
      <c r="Z431" s="51" t="str">
        <f>IF($M431&lt;NORMA!$G$23,"NO CUMPLE","CUMPLE")</f>
        <v>NO CUMPLE</v>
      </c>
      <c r="AA431" s="51" t="str">
        <f>IF($E431&gt;NORMA!$G$24,"NO CUMPLE","CUMPLE")</f>
        <v>NO CUMPLE</v>
      </c>
      <c r="AB431" s="51" t="str">
        <f>IF($F431&gt;NORMA!$G$25,"NO CUMPLE","CUMPLE")</f>
        <v>NO CUMPLE</v>
      </c>
      <c r="AC431" s="51" t="str">
        <f>IF($K431&gt;NORMA!$G$26,"NO CUMPLE","CUMPLE")</f>
        <v>NO CUMPLE</v>
      </c>
      <c r="AD431" s="51" t="str">
        <f>IF($J431&gt;NORMA!$G$27,"NO CUMPLE","CUMPLE")</f>
        <v>NO CUMPLE</v>
      </c>
      <c r="AE431" s="51" t="str">
        <f>IF($G431&gt;NORMA!$G$28,"NO CUMPLE","CUMPLE")</f>
        <v>NO CUMPLE</v>
      </c>
      <c r="AF431" s="51" t="str">
        <f>IF($H431&gt;NORMA!$E$29,"NO CUMPLE","CUMPLE")</f>
        <v>NO CUMPLE</v>
      </c>
      <c r="AG431" s="51" t="str">
        <f>IF($O431&gt;NORMA!$G$30,"NO CUMPLE","CUMPLE")</f>
        <v>NO CUMPLE</v>
      </c>
      <c r="AH431" s="51" t="str">
        <f>IF(AND($N431&gt;=NORMA!$R$18, $N431&lt;=NORMA!$S$18),"CUMPLE","NO CUMPLE")</f>
        <v>NO CUMPLE</v>
      </c>
      <c r="AI431" s="51" t="str">
        <f>IF($I431&gt;NORMA!$F$32,"NO CUMPLE","CUMPLE")</f>
        <v>NO CUMPLE</v>
      </c>
    </row>
    <row r="432" spans="1:35" ht="14.25" customHeight="1" x14ac:dyDescent="0.35">
      <c r="A432" s="146" t="s">
        <v>82</v>
      </c>
      <c r="B432" s="147" t="s">
        <v>81</v>
      </c>
      <c r="C432" s="148">
        <v>40842</v>
      </c>
      <c r="D432" s="149">
        <v>0.41666666666666669</v>
      </c>
      <c r="E432" s="147">
        <v>113</v>
      </c>
      <c r="F432" s="147">
        <v>245</v>
      </c>
      <c r="G432" s="147">
        <v>76</v>
      </c>
      <c r="H432" s="147">
        <v>29</v>
      </c>
      <c r="I432" s="147">
        <v>4.4000000000000004</v>
      </c>
      <c r="J432" s="147">
        <v>3.73</v>
      </c>
      <c r="K432" s="147">
        <v>33.520000000000003</v>
      </c>
      <c r="L432" s="159">
        <v>1.3839999999999999</v>
      </c>
      <c r="M432" s="147">
        <v>0.21</v>
      </c>
      <c r="N432" s="147">
        <v>8.14</v>
      </c>
      <c r="O432" s="153">
        <v>2300000</v>
      </c>
      <c r="P432" s="51" t="str">
        <f>IF($M432&lt;NORMA!$G$7,"NO CUMPLE","CUMPLE")</f>
        <v>NO CUMPLE</v>
      </c>
      <c r="Q432" s="51" t="str">
        <f>IF($E432&gt;NORMA!$G$8,"NO CUMPLE","CUMPLE")</f>
        <v>CUMPLE</v>
      </c>
      <c r="R432" s="51" t="str">
        <f>IF($F432&gt;NORMA!$G$9,"NO CUMPLE","CUMPLE")</f>
        <v>CUMPLE</v>
      </c>
      <c r="S432" s="51" t="str">
        <f>IF($K432&gt;NORMA!$G$10,"NO CUMPLE","CUMPLE")</f>
        <v>CUMPLE</v>
      </c>
      <c r="T432" s="51" t="str">
        <f>IF($J432&gt;NORMA!$G$11,"NO CUMPLE","CUMPLE")</f>
        <v>CUMPLE</v>
      </c>
      <c r="U432" s="51" t="str">
        <f>IF($G432&gt;NORMA!$G$12,"NO CUMPLE","CUMPLE")</f>
        <v>CUMPLE</v>
      </c>
      <c r="V432" s="51" t="str">
        <f>IF($H432&gt;SALITRE!$H$972,"NO CUMPLE","CUMPLE")</f>
        <v>CUMPLE</v>
      </c>
      <c r="W432" s="51" t="str">
        <f>IF($O432&gt;NORMA!$F$14,"NO CUMPLE","CUMPLE")</f>
        <v>NO CUMPLE</v>
      </c>
      <c r="X432" s="51" t="str">
        <f>IF(AND($N432&gt;=NORMA!$Q$4, $N432&lt;=NORMA!$R$4),"CUMPLE","NO CUMPLE")</f>
        <v>CUMPLE</v>
      </c>
      <c r="Y432" s="51" t="str">
        <f>IF($I432&gt;NORMA!$F$16,"NO CUMPLE","CUMPLE")</f>
        <v>NO CUMPLE</v>
      </c>
      <c r="Z432" s="51" t="str">
        <f>IF($M432&lt;NORMA!$G$23,"NO CUMPLE","CUMPLE")</f>
        <v>NO CUMPLE</v>
      </c>
      <c r="AA432" s="51" t="str">
        <f>IF($E432&gt;NORMA!$G$24,"NO CUMPLE","CUMPLE")</f>
        <v>NO CUMPLE</v>
      </c>
      <c r="AB432" s="51" t="str">
        <f>IF($F432&gt;NORMA!$G$25,"NO CUMPLE","CUMPLE")</f>
        <v>NO CUMPLE</v>
      </c>
      <c r="AC432" s="51" t="str">
        <f>IF($K432&gt;NORMA!$G$26,"NO CUMPLE","CUMPLE")</f>
        <v>NO CUMPLE</v>
      </c>
      <c r="AD432" s="51" t="str">
        <f>IF($J432&gt;NORMA!$G$27,"NO CUMPLE","CUMPLE")</f>
        <v>CUMPLE</v>
      </c>
      <c r="AE432" s="51" t="str">
        <f>IF($G432&gt;NORMA!$G$28,"NO CUMPLE","CUMPLE")</f>
        <v>NO CUMPLE</v>
      </c>
      <c r="AF432" s="51" t="str">
        <f>IF($H432&gt;NORMA!$E$29,"NO CUMPLE","CUMPLE")</f>
        <v>NO CUMPLE</v>
      </c>
      <c r="AG432" s="51" t="str">
        <f>IF($O432&gt;NORMA!$G$30,"NO CUMPLE","CUMPLE")</f>
        <v>NO CUMPLE</v>
      </c>
      <c r="AH432" s="51" t="str">
        <f>IF(AND($N432&gt;=NORMA!$R$18, $N432&lt;=NORMA!$S$18),"CUMPLE","NO CUMPLE")</f>
        <v>CUMPLE</v>
      </c>
      <c r="AI432" s="51" t="str">
        <f>IF($I432&gt;NORMA!$F$32,"NO CUMPLE","CUMPLE")</f>
        <v>NO CUMPLE</v>
      </c>
    </row>
    <row r="433" spans="1:35" ht="14.25" customHeight="1" x14ac:dyDescent="0.35">
      <c r="A433" s="146" t="s">
        <v>82</v>
      </c>
      <c r="B433" s="147" t="s">
        <v>81</v>
      </c>
      <c r="C433" s="148">
        <v>40858</v>
      </c>
      <c r="D433" s="149">
        <v>0.33333333333333331</v>
      </c>
      <c r="E433" s="147">
        <v>85.4</v>
      </c>
      <c r="F433" s="147">
        <v>116</v>
      </c>
      <c r="G433" s="147">
        <v>148</v>
      </c>
      <c r="H433" s="147">
        <v>56</v>
      </c>
      <c r="I433" s="147">
        <v>2.88</v>
      </c>
      <c r="J433" s="147">
        <v>3.29</v>
      </c>
      <c r="K433" s="147">
        <v>31.63</v>
      </c>
      <c r="L433" s="159">
        <v>1.3089999999999999</v>
      </c>
      <c r="M433" s="147">
        <v>0.1</v>
      </c>
      <c r="N433" s="147">
        <v>8.39</v>
      </c>
      <c r="O433" s="153">
        <v>4300000</v>
      </c>
      <c r="P433" s="51" t="str">
        <f>IF($M433&lt;NORMA!$G$7,"NO CUMPLE","CUMPLE")</f>
        <v>NO CUMPLE</v>
      </c>
      <c r="Q433" s="51" t="str">
        <f>IF($E433&gt;NORMA!$G$8,"NO CUMPLE","CUMPLE")</f>
        <v>CUMPLE</v>
      </c>
      <c r="R433" s="51" t="str">
        <f>IF($F433&gt;NORMA!$G$9,"NO CUMPLE","CUMPLE")</f>
        <v>CUMPLE</v>
      </c>
      <c r="S433" s="51" t="str">
        <f>IF($K433&gt;NORMA!$G$10,"NO CUMPLE","CUMPLE")</f>
        <v>CUMPLE</v>
      </c>
      <c r="T433" s="51" t="str">
        <f>IF($J433&gt;NORMA!$G$11,"NO CUMPLE","CUMPLE")</f>
        <v>CUMPLE</v>
      </c>
      <c r="U433" s="51" t="str">
        <f>IF($G433&gt;NORMA!$G$12,"NO CUMPLE","CUMPLE")</f>
        <v>CUMPLE</v>
      </c>
      <c r="V433" s="51" t="str">
        <f>IF($H433&gt;SALITRE!$H$972,"NO CUMPLE","CUMPLE")</f>
        <v>NO CUMPLE</v>
      </c>
      <c r="W433" s="51" t="str">
        <f>IF($O433&gt;NORMA!$F$14,"NO CUMPLE","CUMPLE")</f>
        <v>NO CUMPLE</v>
      </c>
      <c r="X433" s="51" t="str">
        <f>IF(AND($N433&gt;=NORMA!$Q$4, $N433&lt;=NORMA!$R$4),"CUMPLE","NO CUMPLE")</f>
        <v>CUMPLE</v>
      </c>
      <c r="Y433" s="51" t="str">
        <f>IF($I433&gt;NORMA!$F$16,"NO CUMPLE","CUMPLE")</f>
        <v>CUMPLE</v>
      </c>
      <c r="Z433" s="51" t="str">
        <f>IF($M433&lt;NORMA!$G$23,"NO CUMPLE","CUMPLE")</f>
        <v>NO CUMPLE</v>
      </c>
      <c r="AA433" s="51" t="str">
        <f>IF($E433&gt;NORMA!$G$24,"NO CUMPLE","CUMPLE")</f>
        <v>NO CUMPLE</v>
      </c>
      <c r="AB433" s="51" t="str">
        <f>IF($F433&gt;NORMA!$G$25,"NO CUMPLE","CUMPLE")</f>
        <v>CUMPLE</v>
      </c>
      <c r="AC433" s="51" t="str">
        <f>IF($K433&gt;NORMA!$G$26,"NO CUMPLE","CUMPLE")</f>
        <v>NO CUMPLE</v>
      </c>
      <c r="AD433" s="51" t="str">
        <f>IF($J433&gt;NORMA!$G$27,"NO CUMPLE","CUMPLE")</f>
        <v>CUMPLE</v>
      </c>
      <c r="AE433" s="51" t="str">
        <f>IF($G433&gt;NORMA!$G$28,"NO CUMPLE","CUMPLE")</f>
        <v>NO CUMPLE</v>
      </c>
      <c r="AF433" s="51" t="str">
        <f>IF($H433&gt;NORMA!$E$29,"NO CUMPLE","CUMPLE")</f>
        <v>NO CUMPLE</v>
      </c>
      <c r="AG433" s="51" t="str">
        <f>IF($O433&gt;NORMA!$G$30,"NO CUMPLE","CUMPLE")</f>
        <v>NO CUMPLE</v>
      </c>
      <c r="AH433" s="51" t="str">
        <f>IF(AND($N433&gt;=NORMA!$R$18, $N433&lt;=NORMA!$S$18),"CUMPLE","NO CUMPLE")</f>
        <v>CUMPLE</v>
      </c>
      <c r="AI433" s="51" t="str">
        <f>IF($I433&gt;NORMA!$F$32,"NO CUMPLE","CUMPLE")</f>
        <v>NO CUMPLE</v>
      </c>
    </row>
    <row r="434" spans="1:35" ht="14.25" customHeight="1" x14ac:dyDescent="0.35">
      <c r="A434" s="146" t="s">
        <v>82</v>
      </c>
      <c r="B434" s="147" t="s">
        <v>81</v>
      </c>
      <c r="C434" s="148">
        <v>40872</v>
      </c>
      <c r="D434" s="149">
        <v>0.58333333333333337</v>
      </c>
      <c r="E434" s="147">
        <v>124</v>
      </c>
      <c r="F434" s="147">
        <v>271</v>
      </c>
      <c r="G434" s="147">
        <v>69</v>
      </c>
      <c r="H434" s="147">
        <v>49</v>
      </c>
      <c r="I434" s="147">
        <v>5.62</v>
      </c>
      <c r="J434" s="147">
        <v>3.73</v>
      </c>
      <c r="K434" s="147">
        <v>31.08</v>
      </c>
      <c r="L434" s="159">
        <v>2.2029999999999998</v>
      </c>
      <c r="M434" s="147">
        <v>0.74</v>
      </c>
      <c r="N434" s="147">
        <v>8.0299999999999994</v>
      </c>
      <c r="O434" s="153">
        <v>2100000</v>
      </c>
      <c r="P434" s="51" t="str">
        <f>IF($M434&lt;NORMA!$G$7,"NO CUMPLE","CUMPLE")</f>
        <v>CUMPLE</v>
      </c>
      <c r="Q434" s="51" t="str">
        <f>IF($E434&gt;NORMA!$G$8,"NO CUMPLE","CUMPLE")</f>
        <v>CUMPLE</v>
      </c>
      <c r="R434" s="51" t="str">
        <f>IF($F434&gt;NORMA!$G$9,"NO CUMPLE","CUMPLE")</f>
        <v>CUMPLE</v>
      </c>
      <c r="S434" s="51" t="str">
        <f>IF($K434&gt;NORMA!$G$10,"NO CUMPLE","CUMPLE")</f>
        <v>CUMPLE</v>
      </c>
      <c r="T434" s="51" t="str">
        <f>IF($J434&gt;NORMA!$G$11,"NO CUMPLE","CUMPLE")</f>
        <v>CUMPLE</v>
      </c>
      <c r="U434" s="51" t="str">
        <f>IF($G434&gt;NORMA!$G$12,"NO CUMPLE","CUMPLE")</f>
        <v>CUMPLE</v>
      </c>
      <c r="V434" s="51" t="str">
        <f>IF($H434&gt;SALITRE!$H$972,"NO CUMPLE","CUMPLE")</f>
        <v>NO CUMPLE</v>
      </c>
      <c r="W434" s="51" t="str">
        <f>IF($O434&gt;NORMA!$F$14,"NO CUMPLE","CUMPLE")</f>
        <v>NO CUMPLE</v>
      </c>
      <c r="X434" s="51" t="str">
        <f>IF(AND($N434&gt;=NORMA!$Q$4, $N434&lt;=NORMA!$R$4),"CUMPLE","NO CUMPLE")</f>
        <v>CUMPLE</v>
      </c>
      <c r="Y434" s="51" t="str">
        <f>IF($I434&gt;NORMA!$F$16,"NO CUMPLE","CUMPLE")</f>
        <v>NO CUMPLE</v>
      </c>
      <c r="Z434" s="51" t="str">
        <f>IF($M434&lt;NORMA!$G$23,"NO CUMPLE","CUMPLE")</f>
        <v>NO CUMPLE</v>
      </c>
      <c r="AA434" s="51" t="str">
        <f>IF($E434&gt;NORMA!$G$24,"NO CUMPLE","CUMPLE")</f>
        <v>NO CUMPLE</v>
      </c>
      <c r="AB434" s="51" t="str">
        <f>IF($F434&gt;NORMA!$G$25,"NO CUMPLE","CUMPLE")</f>
        <v>NO CUMPLE</v>
      </c>
      <c r="AC434" s="51" t="str">
        <f>IF($K434&gt;NORMA!$G$26,"NO CUMPLE","CUMPLE")</f>
        <v>NO CUMPLE</v>
      </c>
      <c r="AD434" s="51" t="str">
        <f>IF($J434&gt;NORMA!$G$27,"NO CUMPLE","CUMPLE")</f>
        <v>CUMPLE</v>
      </c>
      <c r="AE434" s="51" t="str">
        <f>IF($G434&gt;NORMA!$G$28,"NO CUMPLE","CUMPLE")</f>
        <v>NO CUMPLE</v>
      </c>
      <c r="AF434" s="51" t="str">
        <f>IF($H434&gt;NORMA!$E$29,"NO CUMPLE","CUMPLE")</f>
        <v>NO CUMPLE</v>
      </c>
      <c r="AG434" s="51" t="str">
        <f>IF($O434&gt;NORMA!$G$30,"NO CUMPLE","CUMPLE")</f>
        <v>NO CUMPLE</v>
      </c>
      <c r="AH434" s="51" t="str">
        <f>IF(AND($N434&gt;=NORMA!$R$18, $N434&lt;=NORMA!$S$18),"CUMPLE","NO CUMPLE")</f>
        <v>CUMPLE</v>
      </c>
      <c r="AI434" s="51" t="str">
        <f>IF($I434&gt;NORMA!$F$32,"NO CUMPLE","CUMPLE")</f>
        <v>NO CUMPLE</v>
      </c>
    </row>
    <row r="435" spans="1:35" ht="14.25" customHeight="1" x14ac:dyDescent="0.35">
      <c r="A435" s="146" t="s">
        <v>82</v>
      </c>
      <c r="B435" s="147" t="s">
        <v>81</v>
      </c>
      <c r="C435" s="148">
        <v>40884</v>
      </c>
      <c r="D435" s="149">
        <v>0.39583333333333331</v>
      </c>
      <c r="E435" s="147">
        <v>66.2</v>
      </c>
      <c r="F435" s="147">
        <v>180</v>
      </c>
      <c r="G435" s="147">
        <v>68</v>
      </c>
      <c r="H435" s="147">
        <v>27</v>
      </c>
      <c r="I435" s="147">
        <v>2.73</v>
      </c>
      <c r="J435" s="147">
        <v>2.1800000000000002</v>
      </c>
      <c r="K435" s="147">
        <v>20.93</v>
      </c>
      <c r="L435" s="159">
        <v>2.7930000000000001</v>
      </c>
      <c r="M435" s="147">
        <v>4.1100000000000003</v>
      </c>
      <c r="N435" s="147">
        <v>7.38</v>
      </c>
      <c r="O435" s="153">
        <v>900000</v>
      </c>
      <c r="P435" s="51" t="str">
        <f>IF($M435&lt;NORMA!$G$7,"NO CUMPLE","CUMPLE")</f>
        <v>CUMPLE</v>
      </c>
      <c r="Q435" s="51" t="str">
        <f>IF($E435&gt;NORMA!$G$8,"NO CUMPLE","CUMPLE")</f>
        <v>CUMPLE</v>
      </c>
      <c r="R435" s="51" t="str">
        <f>IF($F435&gt;NORMA!$G$9,"NO CUMPLE","CUMPLE")</f>
        <v>CUMPLE</v>
      </c>
      <c r="S435" s="51" t="str">
        <f>IF($K435&gt;NORMA!$G$10,"NO CUMPLE","CUMPLE")</f>
        <v>CUMPLE</v>
      </c>
      <c r="T435" s="51" t="str">
        <f>IF($J435&gt;NORMA!$G$11,"NO CUMPLE","CUMPLE")</f>
        <v>CUMPLE</v>
      </c>
      <c r="U435" s="51" t="str">
        <f>IF($G435&gt;NORMA!$G$12,"NO CUMPLE","CUMPLE")</f>
        <v>CUMPLE</v>
      </c>
      <c r="V435" s="51" t="str">
        <f>IF($H435&gt;SALITRE!$H$972,"NO CUMPLE","CUMPLE")</f>
        <v>CUMPLE</v>
      </c>
      <c r="W435" s="51" t="str">
        <f>IF($O435&gt;NORMA!$F$14,"NO CUMPLE","CUMPLE")</f>
        <v>CUMPLE</v>
      </c>
      <c r="X435" s="51" t="str">
        <f>IF(AND($N435&gt;=NORMA!$Q$4, $N435&lt;=NORMA!$R$4),"CUMPLE","NO CUMPLE")</f>
        <v>CUMPLE</v>
      </c>
      <c r="Y435" s="51" t="str">
        <f>IF($I435&gt;NORMA!$F$16,"NO CUMPLE","CUMPLE")</f>
        <v>CUMPLE</v>
      </c>
      <c r="Z435" s="51" t="str">
        <f>IF($M435&lt;NORMA!$G$23,"NO CUMPLE","CUMPLE")</f>
        <v>CUMPLE</v>
      </c>
      <c r="AA435" s="51" t="str">
        <f>IF($E435&gt;NORMA!$G$24,"NO CUMPLE","CUMPLE")</f>
        <v>NO CUMPLE</v>
      </c>
      <c r="AB435" s="51" t="str">
        <f>IF($F435&gt;NORMA!$G$25,"NO CUMPLE","CUMPLE")</f>
        <v>NO CUMPLE</v>
      </c>
      <c r="AC435" s="51" t="str">
        <f>IF($K435&gt;NORMA!$G$26,"NO CUMPLE","CUMPLE")</f>
        <v>CUMPLE</v>
      </c>
      <c r="AD435" s="51" t="str">
        <f>IF($J435&gt;NORMA!$G$27,"NO CUMPLE","CUMPLE")</f>
        <v>CUMPLE</v>
      </c>
      <c r="AE435" s="51" t="str">
        <f>IF($G435&gt;NORMA!$G$28,"NO CUMPLE","CUMPLE")</f>
        <v>NO CUMPLE</v>
      </c>
      <c r="AF435" s="51" t="str">
        <f>IF($H435&gt;NORMA!$E$29,"NO CUMPLE","CUMPLE")</f>
        <v>NO CUMPLE</v>
      </c>
      <c r="AG435" s="51" t="str">
        <f>IF($O435&gt;NORMA!$G$30,"NO CUMPLE","CUMPLE")</f>
        <v>NO CUMPLE</v>
      </c>
      <c r="AH435" s="51" t="str">
        <f>IF(AND($N435&gt;=NORMA!$R$18, $N435&lt;=NORMA!$S$18),"CUMPLE","NO CUMPLE")</f>
        <v>CUMPLE</v>
      </c>
      <c r="AI435" s="51" t="str">
        <f>IF($I435&gt;NORMA!$F$32,"NO CUMPLE","CUMPLE")</f>
        <v>NO CUMPLE</v>
      </c>
    </row>
    <row r="436" spans="1:35" ht="14.25" customHeight="1" x14ac:dyDescent="0.35">
      <c r="A436" s="146" t="s">
        <v>80</v>
      </c>
      <c r="B436" s="147" t="s">
        <v>81</v>
      </c>
      <c r="C436" s="148">
        <v>40933</v>
      </c>
      <c r="D436" s="149">
        <v>0.52083333333333337</v>
      </c>
      <c r="E436" s="147">
        <v>100</v>
      </c>
      <c r="F436" s="147">
        <v>394</v>
      </c>
      <c r="G436" s="147">
        <v>145</v>
      </c>
      <c r="H436" s="147">
        <v>48</v>
      </c>
      <c r="I436" s="147">
        <v>10.4</v>
      </c>
      <c r="J436" s="147">
        <v>4.97</v>
      </c>
      <c r="K436" s="147">
        <v>50.71</v>
      </c>
      <c r="L436" s="159">
        <v>0.27500000000000002</v>
      </c>
      <c r="M436" s="147">
        <v>2.25</v>
      </c>
      <c r="N436" s="147">
        <v>8.16</v>
      </c>
      <c r="O436" s="153">
        <v>15000000</v>
      </c>
      <c r="P436" s="51" t="str">
        <f>IF($M436&lt;NORMA!$G$7,"NO CUMPLE","CUMPLE")</f>
        <v>CUMPLE</v>
      </c>
      <c r="Q436" s="51" t="str">
        <f>IF($E436&gt;NORMA!$G$8,"NO CUMPLE","CUMPLE")</f>
        <v>CUMPLE</v>
      </c>
      <c r="R436" s="51" t="str">
        <f>IF($F436&gt;NORMA!$G$9,"NO CUMPLE","CUMPLE")</f>
        <v>NO CUMPLE</v>
      </c>
      <c r="S436" s="51" t="str">
        <f>IF($K436&gt;NORMA!$G$10,"NO CUMPLE","CUMPLE")</f>
        <v>NO CUMPLE</v>
      </c>
      <c r="T436" s="51" t="str">
        <f>IF($J436&gt;NORMA!$G$11,"NO CUMPLE","CUMPLE")</f>
        <v>CUMPLE</v>
      </c>
      <c r="U436" s="51" t="str">
        <f>IF($G436&gt;NORMA!$G$12,"NO CUMPLE","CUMPLE")</f>
        <v>CUMPLE</v>
      </c>
      <c r="V436" s="51" t="str">
        <f>IF($H436&gt;SALITRE!$H$972,"NO CUMPLE","CUMPLE")</f>
        <v>NO CUMPLE</v>
      </c>
      <c r="W436" s="51" t="str">
        <f>IF($O436&gt;NORMA!$F$14,"NO CUMPLE","CUMPLE")</f>
        <v>NO CUMPLE</v>
      </c>
      <c r="X436" s="51" t="str">
        <f>IF(AND($N436&gt;=NORMA!$Q$4, $N436&lt;=NORMA!$R$4),"CUMPLE","NO CUMPLE")</f>
        <v>CUMPLE</v>
      </c>
      <c r="Y436" s="51" t="str">
        <f>IF($I436&gt;NORMA!$F$16,"NO CUMPLE","CUMPLE")</f>
        <v>NO CUMPLE</v>
      </c>
      <c r="Z436" s="51" t="str">
        <f>IF($M436&lt;NORMA!$G$23,"NO CUMPLE","CUMPLE")</f>
        <v>CUMPLE</v>
      </c>
      <c r="AA436" s="51" t="str">
        <f>IF($E436&gt;NORMA!$G$24,"NO CUMPLE","CUMPLE")</f>
        <v>NO CUMPLE</v>
      </c>
      <c r="AB436" s="51" t="str">
        <f>IF($F436&gt;NORMA!$G$25,"NO CUMPLE","CUMPLE")</f>
        <v>NO CUMPLE</v>
      </c>
      <c r="AC436" s="51" t="str">
        <f>IF($K436&gt;NORMA!$G$26,"NO CUMPLE","CUMPLE")</f>
        <v>NO CUMPLE</v>
      </c>
      <c r="AD436" s="51" t="str">
        <f>IF($J436&gt;NORMA!$G$27,"NO CUMPLE","CUMPLE")</f>
        <v>NO CUMPLE</v>
      </c>
      <c r="AE436" s="51" t="str">
        <f>IF($G436&gt;NORMA!$G$28,"NO CUMPLE","CUMPLE")</f>
        <v>NO CUMPLE</v>
      </c>
      <c r="AF436" s="51" t="str">
        <f>IF($H436&gt;NORMA!$E$29,"NO CUMPLE","CUMPLE")</f>
        <v>NO CUMPLE</v>
      </c>
      <c r="AG436" s="51" t="str">
        <f>IF($O436&gt;NORMA!$G$30,"NO CUMPLE","CUMPLE")</f>
        <v>NO CUMPLE</v>
      </c>
      <c r="AH436" s="51" t="str">
        <f>IF(AND($N436&gt;=NORMA!$R$18, $N436&lt;=NORMA!$S$18),"CUMPLE","NO CUMPLE")</f>
        <v>CUMPLE</v>
      </c>
      <c r="AI436" s="51" t="str">
        <f>IF($I436&gt;NORMA!$F$32,"NO CUMPLE","CUMPLE")</f>
        <v>NO CUMPLE</v>
      </c>
    </row>
    <row r="437" spans="1:35" ht="14.25" customHeight="1" x14ac:dyDescent="0.35">
      <c r="A437" s="146" t="s">
        <v>80</v>
      </c>
      <c r="B437" s="147" t="s">
        <v>81</v>
      </c>
      <c r="C437" s="148">
        <v>40954</v>
      </c>
      <c r="D437" s="149">
        <v>0</v>
      </c>
      <c r="E437" s="147">
        <v>50.6</v>
      </c>
      <c r="F437" s="147">
        <v>131</v>
      </c>
      <c r="G437" s="147">
        <v>45</v>
      </c>
      <c r="H437" s="147">
        <v>10</v>
      </c>
      <c r="I437" s="147">
        <v>3.61</v>
      </c>
      <c r="J437" s="147">
        <v>2.57</v>
      </c>
      <c r="K437" s="147">
        <v>28.6</v>
      </c>
      <c r="L437" s="159">
        <v>0.12</v>
      </c>
      <c r="M437" s="147">
        <v>2.79</v>
      </c>
      <c r="N437" s="147">
        <v>7.75</v>
      </c>
      <c r="O437" s="153">
        <v>3900000</v>
      </c>
      <c r="P437" s="51" t="str">
        <f>IF($M437&lt;NORMA!$G$7,"NO CUMPLE","CUMPLE")</f>
        <v>CUMPLE</v>
      </c>
      <c r="Q437" s="51" t="str">
        <f>IF($E437&gt;NORMA!$G$8,"NO CUMPLE","CUMPLE")</f>
        <v>CUMPLE</v>
      </c>
      <c r="R437" s="51" t="str">
        <f>IF($F437&gt;NORMA!$G$9,"NO CUMPLE","CUMPLE")</f>
        <v>CUMPLE</v>
      </c>
      <c r="S437" s="51" t="str">
        <f>IF($K437&gt;NORMA!$G$10,"NO CUMPLE","CUMPLE")</f>
        <v>CUMPLE</v>
      </c>
      <c r="T437" s="51" t="str">
        <f>IF($J437&gt;NORMA!$G$11,"NO CUMPLE","CUMPLE")</f>
        <v>CUMPLE</v>
      </c>
      <c r="U437" s="51" t="str">
        <f>IF($G437&gt;NORMA!$G$12,"NO CUMPLE","CUMPLE")</f>
        <v>CUMPLE</v>
      </c>
      <c r="V437" s="51" t="str">
        <f>IF($H437&gt;SALITRE!$H$972,"NO CUMPLE","CUMPLE")</f>
        <v>CUMPLE</v>
      </c>
      <c r="W437" s="51" t="str">
        <f>IF($O437&gt;NORMA!$F$14,"NO CUMPLE","CUMPLE")</f>
        <v>NO CUMPLE</v>
      </c>
      <c r="X437" s="51" t="str">
        <f>IF(AND($N437&gt;=NORMA!$Q$4, $N437&lt;=NORMA!$R$4),"CUMPLE","NO CUMPLE")</f>
        <v>CUMPLE</v>
      </c>
      <c r="Y437" s="51" t="str">
        <f>IF($I437&gt;NORMA!$F$16,"NO CUMPLE","CUMPLE")</f>
        <v>NO CUMPLE</v>
      </c>
      <c r="Z437" s="51" t="str">
        <f>IF($M437&lt;NORMA!$G$23,"NO CUMPLE","CUMPLE")</f>
        <v>CUMPLE</v>
      </c>
      <c r="AA437" s="51" t="str">
        <f>IF($E437&gt;NORMA!$G$24,"NO CUMPLE","CUMPLE")</f>
        <v>CUMPLE</v>
      </c>
      <c r="AB437" s="51" t="str">
        <f>IF($F437&gt;NORMA!$G$25,"NO CUMPLE","CUMPLE")</f>
        <v>NO CUMPLE</v>
      </c>
      <c r="AC437" s="51" t="str">
        <f>IF($K437&gt;NORMA!$G$26,"NO CUMPLE","CUMPLE")</f>
        <v>CUMPLE</v>
      </c>
      <c r="AD437" s="51" t="str">
        <f>IF($J437&gt;NORMA!$G$27,"NO CUMPLE","CUMPLE")</f>
        <v>CUMPLE</v>
      </c>
      <c r="AE437" s="51" t="str">
        <f>IF($G437&gt;NORMA!$G$28,"NO CUMPLE","CUMPLE")</f>
        <v>CUMPLE</v>
      </c>
      <c r="AF437" s="51" t="str">
        <f>IF($H437&gt;NORMA!$E$29,"NO CUMPLE","CUMPLE")</f>
        <v>CUMPLE</v>
      </c>
      <c r="AG437" s="51" t="str">
        <f>IF($O437&gt;NORMA!$G$30,"NO CUMPLE","CUMPLE")</f>
        <v>NO CUMPLE</v>
      </c>
      <c r="AH437" s="51" t="str">
        <f>IF(AND($N437&gt;=NORMA!$R$18, $N437&lt;=NORMA!$S$18),"CUMPLE","NO CUMPLE")</f>
        <v>CUMPLE</v>
      </c>
      <c r="AI437" s="51" t="str">
        <f>IF($I437&gt;NORMA!$F$32,"NO CUMPLE","CUMPLE")</f>
        <v>NO CUMPLE</v>
      </c>
    </row>
    <row r="438" spans="1:35" ht="14.25" customHeight="1" x14ac:dyDescent="0.35">
      <c r="A438" s="146" t="s">
        <v>82</v>
      </c>
      <c r="B438" s="147" t="s">
        <v>81</v>
      </c>
      <c r="C438" s="148">
        <v>40931</v>
      </c>
      <c r="D438" s="149">
        <v>0.625</v>
      </c>
      <c r="E438" s="147">
        <v>171</v>
      </c>
      <c r="F438" s="147">
        <v>407</v>
      </c>
      <c r="G438" s="147">
        <v>172</v>
      </c>
      <c r="H438" s="147">
        <v>52</v>
      </c>
      <c r="I438" s="147">
        <v>12.02</v>
      </c>
      <c r="J438" s="147">
        <v>5.16</v>
      </c>
      <c r="K438" s="147">
        <v>45.02</v>
      </c>
      <c r="L438" s="159">
        <v>0.93500000000000005</v>
      </c>
      <c r="M438" s="147">
        <v>0.21</v>
      </c>
      <c r="N438" s="147">
        <v>8.5399999999999991</v>
      </c>
      <c r="O438" s="153">
        <v>3500000</v>
      </c>
      <c r="P438" s="51" t="str">
        <f>IF($M438&lt;NORMA!$G$7,"NO CUMPLE","CUMPLE")</f>
        <v>NO CUMPLE</v>
      </c>
      <c r="Q438" s="51" t="str">
        <f>IF($E438&gt;NORMA!$G$8,"NO CUMPLE","CUMPLE")</f>
        <v>NO CUMPLE</v>
      </c>
      <c r="R438" s="51" t="str">
        <f>IF($F438&gt;NORMA!$G$9,"NO CUMPLE","CUMPLE")</f>
        <v>NO CUMPLE</v>
      </c>
      <c r="S438" s="51" t="str">
        <f>IF($K438&gt;NORMA!$G$10,"NO CUMPLE","CUMPLE")</f>
        <v>NO CUMPLE</v>
      </c>
      <c r="T438" s="51" t="str">
        <f>IF($J438&gt;NORMA!$G$11,"NO CUMPLE","CUMPLE")</f>
        <v>CUMPLE</v>
      </c>
      <c r="U438" s="51" t="str">
        <f>IF($G438&gt;NORMA!$G$12,"NO CUMPLE","CUMPLE")</f>
        <v>NO CUMPLE</v>
      </c>
      <c r="V438" s="51" t="str">
        <f>IF($H438&gt;SALITRE!$H$972,"NO CUMPLE","CUMPLE")</f>
        <v>NO CUMPLE</v>
      </c>
      <c r="W438" s="51" t="str">
        <f>IF($O438&gt;NORMA!$F$14,"NO CUMPLE","CUMPLE")</f>
        <v>NO CUMPLE</v>
      </c>
      <c r="X438" s="51" t="str">
        <f>IF(AND($N438&gt;=NORMA!$Q$4, $N438&lt;=NORMA!$R$4),"CUMPLE","NO CUMPLE")</f>
        <v>CUMPLE</v>
      </c>
      <c r="Y438" s="51" t="str">
        <f>IF($I438&gt;NORMA!$F$16,"NO CUMPLE","CUMPLE")</f>
        <v>NO CUMPLE</v>
      </c>
      <c r="Z438" s="51" t="str">
        <f>IF($M438&lt;NORMA!$G$23,"NO CUMPLE","CUMPLE")</f>
        <v>NO CUMPLE</v>
      </c>
      <c r="AA438" s="51" t="str">
        <f>IF($E438&gt;NORMA!$G$24,"NO CUMPLE","CUMPLE")</f>
        <v>NO CUMPLE</v>
      </c>
      <c r="AB438" s="51" t="str">
        <f>IF($F438&gt;NORMA!$G$25,"NO CUMPLE","CUMPLE")</f>
        <v>NO CUMPLE</v>
      </c>
      <c r="AC438" s="51" t="str">
        <f>IF($K438&gt;NORMA!$G$26,"NO CUMPLE","CUMPLE")</f>
        <v>NO CUMPLE</v>
      </c>
      <c r="AD438" s="51" t="str">
        <f>IF($J438&gt;NORMA!$G$27,"NO CUMPLE","CUMPLE")</f>
        <v>NO CUMPLE</v>
      </c>
      <c r="AE438" s="51" t="str">
        <f>IF($G438&gt;NORMA!$G$28,"NO CUMPLE","CUMPLE")</f>
        <v>NO CUMPLE</v>
      </c>
      <c r="AF438" s="51" t="str">
        <f>IF($H438&gt;NORMA!$E$29,"NO CUMPLE","CUMPLE")</f>
        <v>NO CUMPLE</v>
      </c>
      <c r="AG438" s="51" t="str">
        <f>IF($O438&gt;NORMA!$G$30,"NO CUMPLE","CUMPLE")</f>
        <v>NO CUMPLE</v>
      </c>
      <c r="AH438" s="51" t="str">
        <f>IF(AND($N438&gt;=NORMA!$R$18, $N438&lt;=NORMA!$S$18),"CUMPLE","NO CUMPLE")</f>
        <v>NO CUMPLE</v>
      </c>
      <c r="AI438" s="51" t="str">
        <f>IF($I438&gt;NORMA!$F$32,"NO CUMPLE","CUMPLE")</f>
        <v>NO CUMPLE</v>
      </c>
    </row>
    <row r="439" spans="1:35" ht="14.25" customHeight="1" x14ac:dyDescent="0.35">
      <c r="A439" s="146" t="s">
        <v>82</v>
      </c>
      <c r="B439" s="147" t="s">
        <v>81</v>
      </c>
      <c r="C439" s="148">
        <v>40954</v>
      </c>
      <c r="D439" s="149">
        <v>0.5625</v>
      </c>
      <c r="E439" s="147">
        <v>161</v>
      </c>
      <c r="F439" s="147">
        <v>418</v>
      </c>
      <c r="G439" s="147">
        <v>164</v>
      </c>
      <c r="H439" s="147">
        <v>51.6</v>
      </c>
      <c r="I439" s="147">
        <v>10.7</v>
      </c>
      <c r="J439" s="147">
        <v>5.0999999999999996</v>
      </c>
      <c r="K439" s="147">
        <v>48.42</v>
      </c>
      <c r="L439" s="159">
        <v>0.78300000000000003</v>
      </c>
      <c r="M439" s="147">
        <v>0.13</v>
      </c>
      <c r="N439" s="147">
        <v>8.07</v>
      </c>
      <c r="O439" s="153">
        <v>21000000</v>
      </c>
      <c r="P439" s="51" t="str">
        <f>IF($M439&lt;NORMA!$G$7,"NO CUMPLE","CUMPLE")</f>
        <v>NO CUMPLE</v>
      </c>
      <c r="Q439" s="51" t="str">
        <f>IF($E439&gt;NORMA!$G$8,"NO CUMPLE","CUMPLE")</f>
        <v>NO CUMPLE</v>
      </c>
      <c r="R439" s="51" t="str">
        <f>IF($F439&gt;NORMA!$G$9,"NO CUMPLE","CUMPLE")</f>
        <v>NO CUMPLE</v>
      </c>
      <c r="S439" s="51" t="str">
        <f>IF($K439&gt;NORMA!$G$10,"NO CUMPLE","CUMPLE")</f>
        <v>NO CUMPLE</v>
      </c>
      <c r="T439" s="51" t="str">
        <f>IF($J439&gt;NORMA!$G$11,"NO CUMPLE","CUMPLE")</f>
        <v>CUMPLE</v>
      </c>
      <c r="U439" s="51" t="str">
        <f>IF($G439&gt;NORMA!$G$12,"NO CUMPLE","CUMPLE")</f>
        <v>NO CUMPLE</v>
      </c>
      <c r="V439" s="51" t="str">
        <f>IF($H439&gt;SALITRE!$H$972,"NO CUMPLE","CUMPLE")</f>
        <v>NO CUMPLE</v>
      </c>
      <c r="W439" s="51" t="str">
        <f>IF($O439&gt;NORMA!$F$14,"NO CUMPLE","CUMPLE")</f>
        <v>NO CUMPLE</v>
      </c>
      <c r="X439" s="51" t="str">
        <f>IF(AND($N439&gt;=NORMA!$Q$4, $N439&lt;=NORMA!$R$4),"CUMPLE","NO CUMPLE")</f>
        <v>CUMPLE</v>
      </c>
      <c r="Y439" s="51" t="str">
        <f>IF($I439&gt;NORMA!$F$16,"NO CUMPLE","CUMPLE")</f>
        <v>NO CUMPLE</v>
      </c>
      <c r="Z439" s="51" t="str">
        <f>IF($M439&lt;NORMA!$G$23,"NO CUMPLE","CUMPLE")</f>
        <v>NO CUMPLE</v>
      </c>
      <c r="AA439" s="51" t="str">
        <f>IF($E439&gt;NORMA!$G$24,"NO CUMPLE","CUMPLE")</f>
        <v>NO CUMPLE</v>
      </c>
      <c r="AB439" s="51" t="str">
        <f>IF($F439&gt;NORMA!$G$25,"NO CUMPLE","CUMPLE")</f>
        <v>NO CUMPLE</v>
      </c>
      <c r="AC439" s="51" t="str">
        <f>IF($K439&gt;NORMA!$G$26,"NO CUMPLE","CUMPLE")</f>
        <v>NO CUMPLE</v>
      </c>
      <c r="AD439" s="51" t="str">
        <f>IF($J439&gt;NORMA!$G$27,"NO CUMPLE","CUMPLE")</f>
        <v>NO CUMPLE</v>
      </c>
      <c r="AE439" s="51" t="str">
        <f>IF($G439&gt;NORMA!$G$28,"NO CUMPLE","CUMPLE")</f>
        <v>NO CUMPLE</v>
      </c>
      <c r="AF439" s="51" t="str">
        <f>IF($H439&gt;NORMA!$E$29,"NO CUMPLE","CUMPLE")</f>
        <v>NO CUMPLE</v>
      </c>
      <c r="AG439" s="51" t="str">
        <f>IF($O439&gt;NORMA!$G$30,"NO CUMPLE","CUMPLE")</f>
        <v>NO CUMPLE</v>
      </c>
      <c r="AH439" s="51" t="str">
        <f>IF(AND($N439&gt;=NORMA!$R$18, $N439&lt;=NORMA!$S$18),"CUMPLE","NO CUMPLE")</f>
        <v>CUMPLE</v>
      </c>
      <c r="AI439" s="51" t="str">
        <f>IF($I439&gt;NORMA!$F$32,"NO CUMPLE","CUMPLE")</f>
        <v>NO CUMPLE</v>
      </c>
    </row>
    <row r="440" spans="1:35" ht="14.25" customHeight="1" x14ac:dyDescent="0.35">
      <c r="A440" s="146" t="s">
        <v>80</v>
      </c>
      <c r="B440" s="147" t="s">
        <v>81</v>
      </c>
      <c r="C440" s="148">
        <v>41142</v>
      </c>
      <c r="D440" s="149">
        <v>0.375</v>
      </c>
      <c r="E440" s="147">
        <v>30.3</v>
      </c>
      <c r="F440" s="147">
        <v>567</v>
      </c>
      <c r="G440" s="147">
        <v>4540</v>
      </c>
      <c r="H440" s="147">
        <v>11.4</v>
      </c>
      <c r="I440" s="147">
        <v>0.69</v>
      </c>
      <c r="J440" s="147">
        <v>5.78</v>
      </c>
      <c r="K440" s="147">
        <v>23.14</v>
      </c>
      <c r="L440" s="159">
        <v>3.4000000000000002E-2</v>
      </c>
      <c r="M440" s="147">
        <v>4.87</v>
      </c>
      <c r="N440" s="147">
        <v>7.25</v>
      </c>
      <c r="O440" s="153">
        <v>3000000</v>
      </c>
      <c r="P440" s="51" t="str">
        <f>IF($M440&lt;NORMA!$G$7,"NO CUMPLE","CUMPLE")</f>
        <v>CUMPLE</v>
      </c>
      <c r="Q440" s="51" t="str">
        <f>IF($E440&gt;NORMA!$G$8,"NO CUMPLE","CUMPLE")</f>
        <v>CUMPLE</v>
      </c>
      <c r="R440" s="51" t="str">
        <f>IF($F440&gt;NORMA!$G$9,"NO CUMPLE","CUMPLE")</f>
        <v>NO CUMPLE</v>
      </c>
      <c r="S440" s="51" t="str">
        <f>IF($K440&gt;NORMA!$G$10,"NO CUMPLE","CUMPLE")</f>
        <v>CUMPLE</v>
      </c>
      <c r="T440" s="51" t="str">
        <f>IF($J440&gt;NORMA!$G$11,"NO CUMPLE","CUMPLE")</f>
        <v>CUMPLE</v>
      </c>
      <c r="U440" s="51" t="str">
        <f>IF($G440&gt;NORMA!$G$12,"NO CUMPLE","CUMPLE")</f>
        <v>NO CUMPLE</v>
      </c>
      <c r="V440" s="51" t="str">
        <f>IF($H440&gt;SALITRE!$H$972,"NO CUMPLE","CUMPLE")</f>
        <v>CUMPLE</v>
      </c>
      <c r="W440" s="51" t="str">
        <f>IF($O440&gt;NORMA!$F$14,"NO CUMPLE","CUMPLE")</f>
        <v>NO CUMPLE</v>
      </c>
      <c r="X440" s="51" t="str">
        <f>IF(AND($N440&gt;=NORMA!$Q$4, $N440&lt;=NORMA!$R$4),"CUMPLE","NO CUMPLE")</f>
        <v>CUMPLE</v>
      </c>
      <c r="Y440" s="51" t="str">
        <f>IF($I440&gt;NORMA!$F$16,"NO CUMPLE","CUMPLE")</f>
        <v>CUMPLE</v>
      </c>
      <c r="Z440" s="51" t="str">
        <f>IF($M440&lt;NORMA!$G$23,"NO CUMPLE","CUMPLE")</f>
        <v>CUMPLE</v>
      </c>
      <c r="AA440" s="51" t="str">
        <f>IF($E440&gt;NORMA!$G$24,"NO CUMPLE","CUMPLE")</f>
        <v>CUMPLE</v>
      </c>
      <c r="AB440" s="51" t="str">
        <f>IF($F440&gt;NORMA!$G$25,"NO CUMPLE","CUMPLE")</f>
        <v>NO CUMPLE</v>
      </c>
      <c r="AC440" s="51" t="str">
        <f>IF($K440&gt;NORMA!$G$26,"NO CUMPLE","CUMPLE")</f>
        <v>CUMPLE</v>
      </c>
      <c r="AD440" s="51" t="str">
        <f>IF($J440&gt;NORMA!$G$27,"NO CUMPLE","CUMPLE")</f>
        <v>NO CUMPLE</v>
      </c>
      <c r="AE440" s="51" t="str">
        <f>IF($G440&gt;NORMA!$G$28,"NO CUMPLE","CUMPLE")</f>
        <v>NO CUMPLE</v>
      </c>
      <c r="AF440" s="51" t="str">
        <f>IF($H440&gt;NORMA!$E$29,"NO CUMPLE","CUMPLE")</f>
        <v>NO CUMPLE</v>
      </c>
      <c r="AG440" s="51" t="str">
        <f>IF($O440&gt;NORMA!$G$30,"NO CUMPLE","CUMPLE")</f>
        <v>NO CUMPLE</v>
      </c>
      <c r="AH440" s="51" t="str">
        <f>IF(AND($N440&gt;=NORMA!$R$18, $N440&lt;=NORMA!$S$18),"CUMPLE","NO CUMPLE")</f>
        <v>CUMPLE</v>
      </c>
      <c r="AI440" s="51" t="str">
        <f>IF($I440&gt;NORMA!$F$32,"NO CUMPLE","CUMPLE")</f>
        <v>CUMPLE</v>
      </c>
    </row>
    <row r="441" spans="1:35" ht="14.25" customHeight="1" x14ac:dyDescent="0.35">
      <c r="A441" s="146" t="s">
        <v>80</v>
      </c>
      <c r="B441" s="147" t="s">
        <v>81</v>
      </c>
      <c r="C441" s="148">
        <v>41163</v>
      </c>
      <c r="D441" s="149">
        <v>0.41666666666666669</v>
      </c>
      <c r="E441" s="147">
        <v>112</v>
      </c>
      <c r="F441" s="147">
        <v>433</v>
      </c>
      <c r="G441" s="147">
        <v>286</v>
      </c>
      <c r="H441" s="147">
        <v>47</v>
      </c>
      <c r="I441" s="147">
        <v>2.52</v>
      </c>
      <c r="J441" s="147">
        <v>5.16</v>
      </c>
      <c r="K441" s="147">
        <v>45.87</v>
      </c>
      <c r="L441" s="159">
        <v>0.19500000000000001</v>
      </c>
      <c r="M441" s="147">
        <v>3.36</v>
      </c>
      <c r="N441" s="147">
        <v>8.4</v>
      </c>
      <c r="O441" s="153">
        <v>93000000</v>
      </c>
      <c r="P441" s="51" t="str">
        <f>IF($M441&lt;NORMA!$G$7,"NO CUMPLE","CUMPLE")</f>
        <v>CUMPLE</v>
      </c>
      <c r="Q441" s="51" t="str">
        <f>IF($E441&gt;NORMA!$G$8,"NO CUMPLE","CUMPLE")</f>
        <v>CUMPLE</v>
      </c>
      <c r="R441" s="51" t="str">
        <f>IF($F441&gt;NORMA!$G$9,"NO CUMPLE","CUMPLE")</f>
        <v>NO CUMPLE</v>
      </c>
      <c r="S441" s="51" t="str">
        <f>IF($K441&gt;NORMA!$G$10,"NO CUMPLE","CUMPLE")</f>
        <v>NO CUMPLE</v>
      </c>
      <c r="T441" s="51" t="str">
        <f>IF($J441&gt;NORMA!$G$11,"NO CUMPLE","CUMPLE")</f>
        <v>CUMPLE</v>
      </c>
      <c r="U441" s="51" t="str">
        <f>IF($G441&gt;NORMA!$G$12,"NO CUMPLE","CUMPLE")</f>
        <v>NO CUMPLE</v>
      </c>
      <c r="V441" s="51" t="str">
        <f>IF($H441&gt;SALITRE!$H$972,"NO CUMPLE","CUMPLE")</f>
        <v>NO CUMPLE</v>
      </c>
      <c r="W441" s="51" t="str">
        <f>IF($O441&gt;NORMA!$F$14,"NO CUMPLE","CUMPLE")</f>
        <v>NO CUMPLE</v>
      </c>
      <c r="X441" s="51" t="str">
        <f>IF(AND($N441&gt;=NORMA!$Q$4, $N441&lt;=NORMA!$R$4),"CUMPLE","NO CUMPLE")</f>
        <v>CUMPLE</v>
      </c>
      <c r="Y441" s="51" t="str">
        <f>IF($I441&gt;NORMA!$F$16,"NO CUMPLE","CUMPLE")</f>
        <v>CUMPLE</v>
      </c>
      <c r="Z441" s="51" t="str">
        <f>IF($M441&lt;NORMA!$G$23,"NO CUMPLE","CUMPLE")</f>
        <v>CUMPLE</v>
      </c>
      <c r="AA441" s="51" t="str">
        <f>IF($E441&gt;NORMA!$G$24,"NO CUMPLE","CUMPLE")</f>
        <v>NO CUMPLE</v>
      </c>
      <c r="AB441" s="51" t="str">
        <f>IF($F441&gt;NORMA!$G$25,"NO CUMPLE","CUMPLE")</f>
        <v>NO CUMPLE</v>
      </c>
      <c r="AC441" s="51" t="str">
        <f>IF($K441&gt;NORMA!$G$26,"NO CUMPLE","CUMPLE")</f>
        <v>NO CUMPLE</v>
      </c>
      <c r="AD441" s="51" t="str">
        <f>IF($J441&gt;NORMA!$G$27,"NO CUMPLE","CUMPLE")</f>
        <v>NO CUMPLE</v>
      </c>
      <c r="AE441" s="51" t="str">
        <f>IF($G441&gt;NORMA!$G$28,"NO CUMPLE","CUMPLE")</f>
        <v>NO CUMPLE</v>
      </c>
      <c r="AF441" s="51" t="str">
        <f>IF($H441&gt;NORMA!$E$29,"NO CUMPLE","CUMPLE")</f>
        <v>NO CUMPLE</v>
      </c>
      <c r="AG441" s="51" t="str">
        <f>IF($O441&gt;NORMA!$G$30,"NO CUMPLE","CUMPLE")</f>
        <v>NO CUMPLE</v>
      </c>
      <c r="AH441" s="51" t="str">
        <f>IF(AND($N441&gt;=NORMA!$R$18, $N441&lt;=NORMA!$S$18),"CUMPLE","NO CUMPLE")</f>
        <v>CUMPLE</v>
      </c>
      <c r="AI441" s="51" t="str">
        <f>IF($I441&gt;NORMA!$F$32,"NO CUMPLE","CUMPLE")</f>
        <v>NO CUMPLE</v>
      </c>
    </row>
    <row r="442" spans="1:35" ht="14.25" customHeight="1" x14ac:dyDescent="0.35">
      <c r="A442" s="146" t="s">
        <v>80</v>
      </c>
      <c r="B442" s="147" t="s">
        <v>81</v>
      </c>
      <c r="C442" s="148">
        <v>41172</v>
      </c>
      <c r="D442" s="149">
        <v>0.10416666666666667</v>
      </c>
      <c r="E442" s="147">
        <v>49.2</v>
      </c>
      <c r="F442" s="147">
        <v>100</v>
      </c>
      <c r="G442" s="147">
        <v>35</v>
      </c>
      <c r="H442" s="147">
        <v>11</v>
      </c>
      <c r="I442" s="147">
        <v>1.38</v>
      </c>
      <c r="J442" s="147">
        <v>2.0099999999999998</v>
      </c>
      <c r="K442" s="147">
        <v>18.899999999999999</v>
      </c>
      <c r="L442" s="159">
        <v>6.5000000000000002E-2</v>
      </c>
      <c r="M442" s="147">
        <v>2.5499999999999998</v>
      </c>
      <c r="N442" s="147">
        <v>7.47</v>
      </c>
      <c r="O442" s="153">
        <v>7500000</v>
      </c>
      <c r="P442" s="51" t="str">
        <f>IF($M442&lt;NORMA!$G$7,"NO CUMPLE","CUMPLE")</f>
        <v>CUMPLE</v>
      </c>
      <c r="Q442" s="51" t="str">
        <f>IF($E442&gt;NORMA!$G$8,"NO CUMPLE","CUMPLE")</f>
        <v>CUMPLE</v>
      </c>
      <c r="R442" s="51" t="str">
        <f>IF($F442&gt;NORMA!$G$9,"NO CUMPLE","CUMPLE")</f>
        <v>CUMPLE</v>
      </c>
      <c r="S442" s="51" t="str">
        <f>IF($K442&gt;NORMA!$G$10,"NO CUMPLE","CUMPLE")</f>
        <v>CUMPLE</v>
      </c>
      <c r="T442" s="51" t="str">
        <f>IF($J442&gt;NORMA!$G$11,"NO CUMPLE","CUMPLE")</f>
        <v>CUMPLE</v>
      </c>
      <c r="U442" s="51" t="str">
        <f>IF($G442&gt;NORMA!$G$12,"NO CUMPLE","CUMPLE")</f>
        <v>CUMPLE</v>
      </c>
      <c r="V442" s="51" t="str">
        <f>IF($H442&gt;SALITRE!$H$972,"NO CUMPLE","CUMPLE")</f>
        <v>CUMPLE</v>
      </c>
      <c r="W442" s="51" t="str">
        <f>IF($O442&gt;NORMA!$F$14,"NO CUMPLE","CUMPLE")</f>
        <v>NO CUMPLE</v>
      </c>
      <c r="X442" s="51" t="str">
        <f>IF(AND($N442&gt;=NORMA!$Q$4, $N442&lt;=NORMA!$R$4),"CUMPLE","NO CUMPLE")</f>
        <v>CUMPLE</v>
      </c>
      <c r="Y442" s="51" t="str">
        <f>IF($I442&gt;NORMA!$F$16,"NO CUMPLE","CUMPLE")</f>
        <v>CUMPLE</v>
      </c>
      <c r="Z442" s="51" t="str">
        <f>IF($M442&lt;NORMA!$G$23,"NO CUMPLE","CUMPLE")</f>
        <v>CUMPLE</v>
      </c>
      <c r="AA442" s="51" t="str">
        <f>IF($E442&gt;NORMA!$G$24,"NO CUMPLE","CUMPLE")</f>
        <v>CUMPLE</v>
      </c>
      <c r="AB442" s="51" t="str">
        <f>IF($F442&gt;NORMA!$G$25,"NO CUMPLE","CUMPLE")</f>
        <v>CUMPLE</v>
      </c>
      <c r="AC442" s="51" t="str">
        <f>IF($K442&gt;NORMA!$G$26,"NO CUMPLE","CUMPLE")</f>
        <v>CUMPLE</v>
      </c>
      <c r="AD442" s="51" t="str">
        <f>IF($J442&gt;NORMA!$G$27,"NO CUMPLE","CUMPLE")</f>
        <v>CUMPLE</v>
      </c>
      <c r="AE442" s="51" t="str">
        <f>IF($G442&gt;NORMA!$G$28,"NO CUMPLE","CUMPLE")</f>
        <v>CUMPLE</v>
      </c>
      <c r="AF442" s="51" t="str">
        <f>IF($H442&gt;NORMA!$E$29,"NO CUMPLE","CUMPLE")</f>
        <v>NO CUMPLE</v>
      </c>
      <c r="AG442" s="51" t="str">
        <f>IF($O442&gt;NORMA!$G$30,"NO CUMPLE","CUMPLE")</f>
        <v>NO CUMPLE</v>
      </c>
      <c r="AH442" s="51" t="str">
        <f>IF(AND($N442&gt;=NORMA!$R$18, $N442&lt;=NORMA!$S$18),"CUMPLE","NO CUMPLE")</f>
        <v>CUMPLE</v>
      </c>
      <c r="AI442" s="51" t="str">
        <f>IF($I442&gt;NORMA!$F$32,"NO CUMPLE","CUMPLE")</f>
        <v>NO CUMPLE</v>
      </c>
    </row>
    <row r="443" spans="1:35" ht="14.25" customHeight="1" x14ac:dyDescent="0.35">
      <c r="A443" s="146" t="s">
        <v>80</v>
      </c>
      <c r="B443" s="147" t="s">
        <v>81</v>
      </c>
      <c r="C443" s="148">
        <v>41187</v>
      </c>
      <c r="D443" s="149">
        <v>0.66666666666666663</v>
      </c>
      <c r="E443" s="147">
        <v>58.5</v>
      </c>
      <c r="F443" s="147">
        <v>481</v>
      </c>
      <c r="G443" s="147">
        <v>918</v>
      </c>
      <c r="H443" s="147">
        <v>41</v>
      </c>
      <c r="I443" s="147">
        <v>2.5299999999999998</v>
      </c>
      <c r="J443" s="147">
        <v>3.18</v>
      </c>
      <c r="K443" s="147">
        <v>20.75</v>
      </c>
      <c r="L443" s="159">
        <v>0.28199999999999997</v>
      </c>
      <c r="M443" s="147">
        <v>8.07</v>
      </c>
      <c r="N443" s="147">
        <v>8.18</v>
      </c>
      <c r="O443" s="153">
        <v>11000000</v>
      </c>
      <c r="P443" s="51" t="str">
        <f>IF($M443&lt;NORMA!$G$7,"NO CUMPLE","CUMPLE")</f>
        <v>CUMPLE</v>
      </c>
      <c r="Q443" s="51" t="str">
        <f>IF($E443&gt;NORMA!$G$8,"NO CUMPLE","CUMPLE")</f>
        <v>CUMPLE</v>
      </c>
      <c r="R443" s="51" t="str">
        <f>IF($F443&gt;NORMA!$G$9,"NO CUMPLE","CUMPLE")</f>
        <v>NO CUMPLE</v>
      </c>
      <c r="S443" s="51" t="str">
        <f>IF($K443&gt;NORMA!$G$10,"NO CUMPLE","CUMPLE")</f>
        <v>CUMPLE</v>
      </c>
      <c r="T443" s="51" t="str">
        <f>IF($J443&gt;NORMA!$G$11,"NO CUMPLE","CUMPLE")</f>
        <v>CUMPLE</v>
      </c>
      <c r="U443" s="51" t="str">
        <f>IF($G443&gt;NORMA!$G$12,"NO CUMPLE","CUMPLE")</f>
        <v>NO CUMPLE</v>
      </c>
      <c r="V443" s="51" t="str">
        <f>IF($H443&gt;SALITRE!$H$972,"NO CUMPLE","CUMPLE")</f>
        <v>NO CUMPLE</v>
      </c>
      <c r="W443" s="51" t="str">
        <f>IF($O443&gt;NORMA!$F$14,"NO CUMPLE","CUMPLE")</f>
        <v>NO CUMPLE</v>
      </c>
      <c r="X443" s="51" t="str">
        <f>IF(AND($N443&gt;=NORMA!$Q$4, $N443&lt;=NORMA!$R$4),"CUMPLE","NO CUMPLE")</f>
        <v>CUMPLE</v>
      </c>
      <c r="Y443" s="51" t="str">
        <f>IF($I443&gt;NORMA!$F$16,"NO CUMPLE","CUMPLE")</f>
        <v>CUMPLE</v>
      </c>
      <c r="Z443" s="51" t="str">
        <f>IF($M443&lt;NORMA!$G$23,"NO CUMPLE","CUMPLE")</f>
        <v>CUMPLE</v>
      </c>
      <c r="AA443" s="51" t="str">
        <f>IF($E443&gt;NORMA!$G$24,"NO CUMPLE","CUMPLE")</f>
        <v>CUMPLE</v>
      </c>
      <c r="AB443" s="51" t="str">
        <f>IF($F443&gt;NORMA!$G$25,"NO CUMPLE","CUMPLE")</f>
        <v>NO CUMPLE</v>
      </c>
      <c r="AC443" s="51" t="str">
        <f>IF($K443&gt;NORMA!$G$26,"NO CUMPLE","CUMPLE")</f>
        <v>CUMPLE</v>
      </c>
      <c r="AD443" s="51" t="str">
        <f>IF($J443&gt;NORMA!$G$27,"NO CUMPLE","CUMPLE")</f>
        <v>CUMPLE</v>
      </c>
      <c r="AE443" s="51" t="str">
        <f>IF($G443&gt;NORMA!$G$28,"NO CUMPLE","CUMPLE")</f>
        <v>NO CUMPLE</v>
      </c>
      <c r="AF443" s="51" t="str">
        <f>IF($H443&gt;NORMA!$E$29,"NO CUMPLE","CUMPLE")</f>
        <v>NO CUMPLE</v>
      </c>
      <c r="AG443" s="51" t="str">
        <f>IF($O443&gt;NORMA!$G$30,"NO CUMPLE","CUMPLE")</f>
        <v>NO CUMPLE</v>
      </c>
      <c r="AH443" s="51" t="str">
        <f>IF(AND($N443&gt;=NORMA!$R$18, $N443&lt;=NORMA!$S$18),"CUMPLE","NO CUMPLE")</f>
        <v>CUMPLE</v>
      </c>
      <c r="AI443" s="51" t="str">
        <f>IF($I443&gt;NORMA!$F$32,"NO CUMPLE","CUMPLE")</f>
        <v>NO CUMPLE</v>
      </c>
    </row>
    <row r="444" spans="1:35" ht="14.25" customHeight="1" x14ac:dyDescent="0.35">
      <c r="A444" s="146" t="s">
        <v>80</v>
      </c>
      <c r="B444" s="147" t="s">
        <v>81</v>
      </c>
      <c r="C444" s="148">
        <v>41204</v>
      </c>
      <c r="D444" s="149">
        <v>0.95833333333333337</v>
      </c>
      <c r="E444" s="147">
        <v>10.3</v>
      </c>
      <c r="F444" s="147">
        <v>41.5</v>
      </c>
      <c r="G444" s="147">
        <v>19</v>
      </c>
      <c r="H444" s="150">
        <v>3.6</v>
      </c>
      <c r="I444" s="147">
        <v>0.8</v>
      </c>
      <c r="J444" s="147">
        <v>0.73</v>
      </c>
      <c r="K444" s="147">
        <v>8.0500000000000007</v>
      </c>
      <c r="L444" s="159">
        <v>0.29299999999999998</v>
      </c>
      <c r="M444" s="147">
        <v>7.28</v>
      </c>
      <c r="N444" s="147">
        <v>7.45</v>
      </c>
      <c r="O444" s="153">
        <v>430000</v>
      </c>
      <c r="P444" s="51" t="str">
        <f>IF($M444&lt;NORMA!$G$7,"NO CUMPLE","CUMPLE")</f>
        <v>CUMPLE</v>
      </c>
      <c r="Q444" s="51" t="str">
        <f>IF($E444&gt;NORMA!$G$8,"NO CUMPLE","CUMPLE")</f>
        <v>CUMPLE</v>
      </c>
      <c r="R444" s="51" t="str">
        <f>IF($F444&gt;NORMA!$G$9,"NO CUMPLE","CUMPLE")</f>
        <v>CUMPLE</v>
      </c>
      <c r="S444" s="51" t="str">
        <f>IF($K444&gt;NORMA!$G$10,"NO CUMPLE","CUMPLE")</f>
        <v>CUMPLE</v>
      </c>
      <c r="T444" s="51" t="str">
        <f>IF($J444&gt;NORMA!$G$11,"NO CUMPLE","CUMPLE")</f>
        <v>CUMPLE</v>
      </c>
      <c r="U444" s="51" t="str">
        <f>IF($G444&gt;NORMA!$G$12,"NO CUMPLE","CUMPLE")</f>
        <v>CUMPLE</v>
      </c>
      <c r="V444" s="51" t="str">
        <f>IF($H444&gt;SALITRE!$H$972,"NO CUMPLE","CUMPLE")</f>
        <v>CUMPLE</v>
      </c>
      <c r="W444" s="51" t="str">
        <f>IF($O444&gt;NORMA!$F$14,"NO CUMPLE","CUMPLE")</f>
        <v>CUMPLE</v>
      </c>
      <c r="X444" s="51" t="str">
        <f>IF(AND($N444&gt;=NORMA!$Q$4, $N444&lt;=NORMA!$R$4),"CUMPLE","NO CUMPLE")</f>
        <v>CUMPLE</v>
      </c>
      <c r="Y444" s="51" t="str">
        <f>IF($I444&gt;NORMA!$F$16,"NO CUMPLE","CUMPLE")</f>
        <v>CUMPLE</v>
      </c>
      <c r="Z444" s="51" t="str">
        <f>IF($M444&lt;NORMA!$G$23,"NO CUMPLE","CUMPLE")</f>
        <v>CUMPLE</v>
      </c>
      <c r="AA444" s="51" t="str">
        <f>IF($E444&gt;NORMA!$G$24,"NO CUMPLE","CUMPLE")</f>
        <v>CUMPLE</v>
      </c>
      <c r="AB444" s="51" t="str">
        <f>IF($F444&gt;NORMA!$G$25,"NO CUMPLE","CUMPLE")</f>
        <v>CUMPLE</v>
      </c>
      <c r="AC444" s="51" t="str">
        <f>IF($K444&gt;NORMA!$G$26,"NO CUMPLE","CUMPLE")</f>
        <v>CUMPLE</v>
      </c>
      <c r="AD444" s="51" t="str">
        <f>IF($J444&gt;NORMA!$G$27,"NO CUMPLE","CUMPLE")</f>
        <v>CUMPLE</v>
      </c>
      <c r="AE444" s="51" t="str">
        <f>IF($G444&gt;NORMA!$G$28,"NO CUMPLE","CUMPLE")</f>
        <v>CUMPLE</v>
      </c>
      <c r="AF444" s="51" t="str">
        <f>IF($H444&gt;NORMA!$E$29,"NO CUMPLE","CUMPLE")</f>
        <v>CUMPLE</v>
      </c>
      <c r="AG444" s="51" t="str">
        <f>IF($O444&gt;NORMA!$G$30,"NO CUMPLE","CUMPLE")</f>
        <v>NO CUMPLE</v>
      </c>
      <c r="AH444" s="51" t="str">
        <f>IF(AND($N444&gt;=NORMA!$R$18, $N444&lt;=NORMA!$S$18),"CUMPLE","NO CUMPLE")</f>
        <v>CUMPLE</v>
      </c>
      <c r="AI444" s="51" t="str">
        <f>IF($I444&gt;NORMA!$F$32,"NO CUMPLE","CUMPLE")</f>
        <v>CUMPLE</v>
      </c>
    </row>
    <row r="445" spans="1:35" ht="14.25" customHeight="1" x14ac:dyDescent="0.35">
      <c r="A445" s="146" t="s">
        <v>80</v>
      </c>
      <c r="B445" s="147" t="s">
        <v>81</v>
      </c>
      <c r="C445" s="148">
        <v>41215</v>
      </c>
      <c r="D445" s="149">
        <v>0.25</v>
      </c>
      <c r="E445" s="147">
        <v>119</v>
      </c>
      <c r="F445" s="147">
        <v>311</v>
      </c>
      <c r="G445" s="147">
        <v>111</v>
      </c>
      <c r="H445" s="147">
        <v>38</v>
      </c>
      <c r="I445" s="147">
        <v>2.2000000000000002</v>
      </c>
      <c r="J445" s="147">
        <v>6.14</v>
      </c>
      <c r="K445" s="147">
        <v>36.74</v>
      </c>
      <c r="L445" s="159">
        <v>0.18</v>
      </c>
      <c r="M445" s="147">
        <v>2.0299999999999998</v>
      </c>
      <c r="N445" s="147">
        <v>8.23</v>
      </c>
      <c r="O445" s="153">
        <v>240000000</v>
      </c>
      <c r="P445" s="51" t="str">
        <f>IF($M445&lt;NORMA!$G$7,"NO CUMPLE","CUMPLE")</f>
        <v>CUMPLE</v>
      </c>
      <c r="Q445" s="51" t="str">
        <f>IF($E445&gt;NORMA!$G$8,"NO CUMPLE","CUMPLE")</f>
        <v>CUMPLE</v>
      </c>
      <c r="R445" s="51" t="str">
        <f>IF($F445&gt;NORMA!$G$9,"NO CUMPLE","CUMPLE")</f>
        <v>CUMPLE</v>
      </c>
      <c r="S445" s="51" t="str">
        <f>IF($K445&gt;NORMA!$G$10,"NO CUMPLE","CUMPLE")</f>
        <v>CUMPLE</v>
      </c>
      <c r="T445" s="51" t="str">
        <f>IF($J445&gt;NORMA!$G$11,"NO CUMPLE","CUMPLE")</f>
        <v>NO CUMPLE</v>
      </c>
      <c r="U445" s="51" t="str">
        <f>IF($G445&gt;NORMA!$G$12,"NO CUMPLE","CUMPLE")</f>
        <v>CUMPLE</v>
      </c>
      <c r="V445" s="51" t="str">
        <f>IF($H445&gt;SALITRE!$H$972,"NO CUMPLE","CUMPLE")</f>
        <v>NO CUMPLE</v>
      </c>
      <c r="W445" s="51" t="str">
        <f>IF($O445&gt;NORMA!$F$14,"NO CUMPLE","CUMPLE")</f>
        <v>NO CUMPLE</v>
      </c>
      <c r="X445" s="51" t="str">
        <f>IF(AND($N445&gt;=NORMA!$Q$4, $N445&lt;=NORMA!$R$4),"CUMPLE","NO CUMPLE")</f>
        <v>CUMPLE</v>
      </c>
      <c r="Y445" s="51" t="str">
        <f>IF($I445&gt;NORMA!$F$16,"NO CUMPLE","CUMPLE")</f>
        <v>CUMPLE</v>
      </c>
      <c r="Z445" s="51" t="str">
        <f>IF($M445&lt;NORMA!$G$23,"NO CUMPLE","CUMPLE")</f>
        <v>CUMPLE</v>
      </c>
      <c r="AA445" s="51" t="str">
        <f>IF($E445&gt;NORMA!$G$24,"NO CUMPLE","CUMPLE")</f>
        <v>NO CUMPLE</v>
      </c>
      <c r="AB445" s="51" t="str">
        <f>IF($F445&gt;NORMA!$G$25,"NO CUMPLE","CUMPLE")</f>
        <v>NO CUMPLE</v>
      </c>
      <c r="AC445" s="51" t="str">
        <f>IF($K445&gt;NORMA!$G$26,"NO CUMPLE","CUMPLE")</f>
        <v>NO CUMPLE</v>
      </c>
      <c r="AD445" s="51" t="str">
        <f>IF($J445&gt;NORMA!$G$27,"NO CUMPLE","CUMPLE")</f>
        <v>NO CUMPLE</v>
      </c>
      <c r="AE445" s="51" t="str">
        <f>IF($G445&gt;NORMA!$G$28,"NO CUMPLE","CUMPLE")</f>
        <v>NO CUMPLE</v>
      </c>
      <c r="AF445" s="51" t="str">
        <f>IF($H445&gt;NORMA!$E$29,"NO CUMPLE","CUMPLE")</f>
        <v>NO CUMPLE</v>
      </c>
      <c r="AG445" s="51" t="str">
        <f>IF($O445&gt;NORMA!$G$30,"NO CUMPLE","CUMPLE")</f>
        <v>NO CUMPLE</v>
      </c>
      <c r="AH445" s="51" t="str">
        <f>IF(AND($N445&gt;=NORMA!$R$18, $N445&lt;=NORMA!$S$18),"CUMPLE","NO CUMPLE")</f>
        <v>CUMPLE</v>
      </c>
      <c r="AI445" s="51" t="str">
        <f>IF($I445&gt;NORMA!$F$32,"NO CUMPLE","CUMPLE")</f>
        <v>NO CUMPLE</v>
      </c>
    </row>
    <row r="446" spans="1:35" ht="14.25" customHeight="1" x14ac:dyDescent="0.35">
      <c r="A446" s="146" t="s">
        <v>82</v>
      </c>
      <c r="B446" s="147" t="s">
        <v>81</v>
      </c>
      <c r="C446" s="148">
        <v>41142</v>
      </c>
      <c r="D446" s="149">
        <v>0.25</v>
      </c>
      <c r="E446" s="147">
        <v>68.7</v>
      </c>
      <c r="F446" s="147">
        <v>159</v>
      </c>
      <c r="G446" s="147">
        <v>80</v>
      </c>
      <c r="H446" s="147">
        <v>18.7</v>
      </c>
      <c r="I446" s="147">
        <v>2.12</v>
      </c>
      <c r="J446" s="147">
        <v>3.01</v>
      </c>
      <c r="K446" s="147">
        <v>29.83</v>
      </c>
      <c r="L446" s="159">
        <v>0.95</v>
      </c>
      <c r="M446" s="147">
        <v>0.18</v>
      </c>
      <c r="N446" s="147">
        <v>7.62</v>
      </c>
      <c r="O446" s="153">
        <v>14000000</v>
      </c>
      <c r="P446" s="51" t="str">
        <f>IF($M446&lt;NORMA!$G$7,"NO CUMPLE","CUMPLE")</f>
        <v>NO CUMPLE</v>
      </c>
      <c r="Q446" s="51" t="str">
        <f>IF($E446&gt;NORMA!$G$8,"NO CUMPLE","CUMPLE")</f>
        <v>CUMPLE</v>
      </c>
      <c r="R446" s="51" t="str">
        <f>IF($F446&gt;NORMA!$G$9,"NO CUMPLE","CUMPLE")</f>
        <v>CUMPLE</v>
      </c>
      <c r="S446" s="51" t="str">
        <f>IF($K446&gt;NORMA!$G$10,"NO CUMPLE","CUMPLE")</f>
        <v>CUMPLE</v>
      </c>
      <c r="T446" s="51" t="str">
        <f>IF($J446&gt;NORMA!$G$11,"NO CUMPLE","CUMPLE")</f>
        <v>CUMPLE</v>
      </c>
      <c r="U446" s="51" t="str">
        <f>IF($G446&gt;NORMA!$G$12,"NO CUMPLE","CUMPLE")</f>
        <v>CUMPLE</v>
      </c>
      <c r="V446" s="51" t="str">
        <f>IF($H446&gt;SALITRE!$H$972,"NO CUMPLE","CUMPLE")</f>
        <v>CUMPLE</v>
      </c>
      <c r="W446" s="51" t="str">
        <f>IF($O446&gt;NORMA!$F$14,"NO CUMPLE","CUMPLE")</f>
        <v>NO CUMPLE</v>
      </c>
      <c r="X446" s="51" t="str">
        <f>IF(AND($N446&gt;=NORMA!$Q$4, $N446&lt;=NORMA!$R$4),"CUMPLE","NO CUMPLE")</f>
        <v>CUMPLE</v>
      </c>
      <c r="Y446" s="51" t="str">
        <f>IF($I446&gt;NORMA!$F$16,"NO CUMPLE","CUMPLE")</f>
        <v>CUMPLE</v>
      </c>
      <c r="Z446" s="51" t="str">
        <f>IF($M446&lt;NORMA!$G$23,"NO CUMPLE","CUMPLE")</f>
        <v>NO CUMPLE</v>
      </c>
      <c r="AA446" s="51" t="str">
        <f>IF($E446&gt;NORMA!$G$24,"NO CUMPLE","CUMPLE")</f>
        <v>NO CUMPLE</v>
      </c>
      <c r="AB446" s="51" t="str">
        <f>IF($F446&gt;NORMA!$G$25,"NO CUMPLE","CUMPLE")</f>
        <v>NO CUMPLE</v>
      </c>
      <c r="AC446" s="51" t="str">
        <f>IF($K446&gt;NORMA!$G$26,"NO CUMPLE","CUMPLE")</f>
        <v>CUMPLE</v>
      </c>
      <c r="AD446" s="51" t="str">
        <f>IF($J446&gt;NORMA!$G$27,"NO CUMPLE","CUMPLE")</f>
        <v>CUMPLE</v>
      </c>
      <c r="AE446" s="51" t="str">
        <f>IF($G446&gt;NORMA!$G$28,"NO CUMPLE","CUMPLE")</f>
        <v>NO CUMPLE</v>
      </c>
      <c r="AF446" s="51" t="str">
        <f>IF($H446&gt;NORMA!$E$29,"NO CUMPLE","CUMPLE")</f>
        <v>NO CUMPLE</v>
      </c>
      <c r="AG446" s="51" t="str">
        <f>IF($O446&gt;NORMA!$G$30,"NO CUMPLE","CUMPLE")</f>
        <v>NO CUMPLE</v>
      </c>
      <c r="AH446" s="51" t="str">
        <f>IF(AND($N446&gt;=NORMA!$R$18, $N446&lt;=NORMA!$S$18),"CUMPLE","NO CUMPLE")</f>
        <v>CUMPLE</v>
      </c>
      <c r="AI446" s="51" t="str">
        <f>IF($I446&gt;NORMA!$F$32,"NO CUMPLE","CUMPLE")</f>
        <v>NO CUMPLE</v>
      </c>
    </row>
    <row r="447" spans="1:35" ht="14.25" customHeight="1" x14ac:dyDescent="0.35">
      <c r="A447" s="146" t="s">
        <v>82</v>
      </c>
      <c r="B447" s="147" t="s">
        <v>81</v>
      </c>
      <c r="C447" s="148">
        <v>41163</v>
      </c>
      <c r="D447" s="149">
        <v>0.29166666666666669</v>
      </c>
      <c r="E447" s="147">
        <v>66</v>
      </c>
      <c r="F447" s="147">
        <v>203</v>
      </c>
      <c r="G447" s="147">
        <v>63</v>
      </c>
      <c r="H447" s="147">
        <v>42</v>
      </c>
      <c r="I447" s="147">
        <v>1.8</v>
      </c>
      <c r="J447" s="147">
        <v>3.49</v>
      </c>
      <c r="K447" s="147">
        <v>33.17</v>
      </c>
      <c r="L447" s="159">
        <v>1.028</v>
      </c>
      <c r="M447" s="147">
        <v>0.78</v>
      </c>
      <c r="N447" s="147">
        <v>8.2100000000000009</v>
      </c>
      <c r="O447" s="153">
        <v>150000000</v>
      </c>
      <c r="P447" s="51" t="str">
        <f>IF($M447&lt;NORMA!$G$7,"NO CUMPLE","CUMPLE")</f>
        <v>CUMPLE</v>
      </c>
      <c r="Q447" s="51" t="str">
        <f>IF($E447&gt;NORMA!$G$8,"NO CUMPLE","CUMPLE")</f>
        <v>CUMPLE</v>
      </c>
      <c r="R447" s="51" t="str">
        <f>IF($F447&gt;NORMA!$G$9,"NO CUMPLE","CUMPLE")</f>
        <v>CUMPLE</v>
      </c>
      <c r="S447" s="51" t="str">
        <f>IF($K447&gt;NORMA!$G$10,"NO CUMPLE","CUMPLE")</f>
        <v>CUMPLE</v>
      </c>
      <c r="T447" s="51" t="str">
        <f>IF($J447&gt;NORMA!$G$11,"NO CUMPLE","CUMPLE")</f>
        <v>CUMPLE</v>
      </c>
      <c r="U447" s="51" t="str">
        <f>IF($G447&gt;NORMA!$G$12,"NO CUMPLE","CUMPLE")</f>
        <v>CUMPLE</v>
      </c>
      <c r="V447" s="51" t="str">
        <f>IF($H447&gt;SALITRE!$H$972,"NO CUMPLE","CUMPLE")</f>
        <v>NO CUMPLE</v>
      </c>
      <c r="W447" s="51" t="str">
        <f>IF($O447&gt;NORMA!$F$14,"NO CUMPLE","CUMPLE")</f>
        <v>NO CUMPLE</v>
      </c>
      <c r="X447" s="51" t="str">
        <f>IF(AND($N447&gt;=NORMA!$Q$4, $N447&lt;=NORMA!$R$4),"CUMPLE","NO CUMPLE")</f>
        <v>CUMPLE</v>
      </c>
      <c r="Y447" s="51" t="str">
        <f>IF($I447&gt;NORMA!$F$16,"NO CUMPLE","CUMPLE")</f>
        <v>CUMPLE</v>
      </c>
      <c r="Z447" s="51" t="str">
        <f>IF($M447&lt;NORMA!$G$23,"NO CUMPLE","CUMPLE")</f>
        <v>NO CUMPLE</v>
      </c>
      <c r="AA447" s="51" t="str">
        <f>IF($E447&gt;NORMA!$G$24,"NO CUMPLE","CUMPLE")</f>
        <v>NO CUMPLE</v>
      </c>
      <c r="AB447" s="51" t="str">
        <f>IF($F447&gt;NORMA!$G$25,"NO CUMPLE","CUMPLE")</f>
        <v>NO CUMPLE</v>
      </c>
      <c r="AC447" s="51" t="str">
        <f>IF($K447&gt;NORMA!$G$26,"NO CUMPLE","CUMPLE")</f>
        <v>NO CUMPLE</v>
      </c>
      <c r="AD447" s="51" t="str">
        <f>IF($J447&gt;NORMA!$G$27,"NO CUMPLE","CUMPLE")</f>
        <v>CUMPLE</v>
      </c>
      <c r="AE447" s="51" t="str">
        <f>IF($G447&gt;NORMA!$G$28,"NO CUMPLE","CUMPLE")</f>
        <v>NO CUMPLE</v>
      </c>
      <c r="AF447" s="51" t="str">
        <f>IF($H447&gt;NORMA!$E$29,"NO CUMPLE","CUMPLE")</f>
        <v>NO CUMPLE</v>
      </c>
      <c r="AG447" s="51" t="str">
        <f>IF($O447&gt;NORMA!$G$30,"NO CUMPLE","CUMPLE")</f>
        <v>NO CUMPLE</v>
      </c>
      <c r="AH447" s="51" t="str">
        <f>IF(AND($N447&gt;=NORMA!$R$18, $N447&lt;=NORMA!$S$18),"CUMPLE","NO CUMPLE")</f>
        <v>CUMPLE</v>
      </c>
      <c r="AI447" s="51" t="str">
        <f>IF($I447&gt;NORMA!$F$32,"NO CUMPLE","CUMPLE")</f>
        <v>NO CUMPLE</v>
      </c>
    </row>
    <row r="448" spans="1:35" ht="14.25" customHeight="1" x14ac:dyDescent="0.35">
      <c r="A448" s="146" t="s">
        <v>82</v>
      </c>
      <c r="B448" s="147" t="s">
        <v>81</v>
      </c>
      <c r="C448" s="148">
        <v>41178</v>
      </c>
      <c r="D448" s="149">
        <v>0.33333333333333331</v>
      </c>
      <c r="E448" s="147">
        <v>138</v>
      </c>
      <c r="F448" s="147">
        <v>510</v>
      </c>
      <c r="G448" s="147">
        <v>190</v>
      </c>
      <c r="H448" s="147">
        <v>86</v>
      </c>
      <c r="I448" s="147">
        <v>3.55</v>
      </c>
      <c r="J448" s="147">
        <v>5.97</v>
      </c>
      <c r="K448" s="147">
        <v>51.26</v>
      </c>
      <c r="L448" s="159">
        <v>0.97799999999999998</v>
      </c>
      <c r="M448" s="147">
        <v>0.19</v>
      </c>
      <c r="N448" s="147">
        <v>8.24</v>
      </c>
      <c r="O448" s="153">
        <v>9000000</v>
      </c>
      <c r="P448" s="51" t="str">
        <f>IF($M448&lt;NORMA!$G$7,"NO CUMPLE","CUMPLE")</f>
        <v>NO CUMPLE</v>
      </c>
      <c r="Q448" s="51" t="str">
        <f>IF($E448&gt;NORMA!$G$8,"NO CUMPLE","CUMPLE")</f>
        <v>CUMPLE</v>
      </c>
      <c r="R448" s="51" t="str">
        <f>IF($F448&gt;NORMA!$G$9,"NO CUMPLE","CUMPLE")</f>
        <v>NO CUMPLE</v>
      </c>
      <c r="S448" s="51" t="str">
        <f>IF($K448&gt;NORMA!$G$10,"NO CUMPLE","CUMPLE")</f>
        <v>NO CUMPLE</v>
      </c>
      <c r="T448" s="51" t="str">
        <f>IF($J448&gt;NORMA!$G$11,"NO CUMPLE","CUMPLE")</f>
        <v>CUMPLE</v>
      </c>
      <c r="U448" s="51" t="str">
        <f>IF($G448&gt;NORMA!$G$12,"NO CUMPLE","CUMPLE")</f>
        <v>NO CUMPLE</v>
      </c>
      <c r="V448" s="51" t="str">
        <f>IF($H448&gt;SALITRE!$H$972,"NO CUMPLE","CUMPLE")</f>
        <v>NO CUMPLE</v>
      </c>
      <c r="W448" s="51" t="str">
        <f>IF($O448&gt;NORMA!$F$14,"NO CUMPLE","CUMPLE")</f>
        <v>NO CUMPLE</v>
      </c>
      <c r="X448" s="51" t="str">
        <f>IF(AND($N448&gt;=NORMA!$Q$4, $N448&lt;=NORMA!$R$4),"CUMPLE","NO CUMPLE")</f>
        <v>CUMPLE</v>
      </c>
      <c r="Y448" s="51" t="str">
        <f>IF($I448&gt;NORMA!$F$16,"NO CUMPLE","CUMPLE")</f>
        <v>NO CUMPLE</v>
      </c>
      <c r="Z448" s="51" t="str">
        <f>IF($M448&lt;NORMA!$G$23,"NO CUMPLE","CUMPLE")</f>
        <v>NO CUMPLE</v>
      </c>
      <c r="AA448" s="51" t="str">
        <f>IF($E448&gt;NORMA!$G$24,"NO CUMPLE","CUMPLE")</f>
        <v>NO CUMPLE</v>
      </c>
      <c r="AB448" s="51" t="str">
        <f>IF($F448&gt;NORMA!$G$25,"NO CUMPLE","CUMPLE")</f>
        <v>NO CUMPLE</v>
      </c>
      <c r="AC448" s="51" t="str">
        <f>IF($K448&gt;NORMA!$G$26,"NO CUMPLE","CUMPLE")</f>
        <v>NO CUMPLE</v>
      </c>
      <c r="AD448" s="51" t="str">
        <f>IF($J448&gt;NORMA!$G$27,"NO CUMPLE","CUMPLE")</f>
        <v>NO CUMPLE</v>
      </c>
      <c r="AE448" s="51" t="str">
        <f>IF($G448&gt;NORMA!$G$28,"NO CUMPLE","CUMPLE")</f>
        <v>NO CUMPLE</v>
      </c>
      <c r="AF448" s="51" t="str">
        <f>IF($H448&gt;NORMA!$E$29,"NO CUMPLE","CUMPLE")</f>
        <v>NO CUMPLE</v>
      </c>
      <c r="AG448" s="51" t="str">
        <f>IF($O448&gt;NORMA!$G$30,"NO CUMPLE","CUMPLE")</f>
        <v>NO CUMPLE</v>
      </c>
      <c r="AH448" s="51" t="str">
        <f>IF(AND($N448&gt;=NORMA!$R$18, $N448&lt;=NORMA!$S$18),"CUMPLE","NO CUMPLE")</f>
        <v>CUMPLE</v>
      </c>
      <c r="AI448" s="51" t="str">
        <f>IF($I448&gt;NORMA!$F$32,"NO CUMPLE","CUMPLE")</f>
        <v>NO CUMPLE</v>
      </c>
    </row>
    <row r="449" spans="1:35" ht="14.25" customHeight="1" x14ac:dyDescent="0.35">
      <c r="A449" s="146" t="s">
        <v>82</v>
      </c>
      <c r="B449" s="147" t="s">
        <v>81</v>
      </c>
      <c r="C449" s="148">
        <v>41190</v>
      </c>
      <c r="D449" s="149">
        <v>0.41666666666666669</v>
      </c>
      <c r="E449" s="147">
        <v>184</v>
      </c>
      <c r="F449" s="147">
        <v>481</v>
      </c>
      <c r="G449" s="147">
        <v>193</v>
      </c>
      <c r="H449" s="147">
        <v>123</v>
      </c>
      <c r="I449" s="147">
        <v>1.86</v>
      </c>
      <c r="J449" s="147">
        <v>6.2</v>
      </c>
      <c r="K449" s="147">
        <v>56.12</v>
      </c>
      <c r="L449" s="159">
        <v>1.0649999999999999</v>
      </c>
      <c r="M449" s="147">
        <v>0.13</v>
      </c>
      <c r="N449" s="147">
        <v>8.36</v>
      </c>
      <c r="O449" s="153">
        <v>43000000</v>
      </c>
      <c r="P449" s="51" t="str">
        <f>IF($M449&lt;NORMA!$G$7,"NO CUMPLE","CUMPLE")</f>
        <v>NO CUMPLE</v>
      </c>
      <c r="Q449" s="51" t="str">
        <f>IF($E449&gt;NORMA!$G$8,"NO CUMPLE","CUMPLE")</f>
        <v>NO CUMPLE</v>
      </c>
      <c r="R449" s="51" t="str">
        <f>IF($F449&gt;NORMA!$G$9,"NO CUMPLE","CUMPLE")</f>
        <v>NO CUMPLE</v>
      </c>
      <c r="S449" s="51" t="str">
        <f>IF($K449&gt;NORMA!$G$10,"NO CUMPLE","CUMPLE")</f>
        <v>NO CUMPLE</v>
      </c>
      <c r="T449" s="51" t="str">
        <f>IF($J449&gt;NORMA!$G$11,"NO CUMPLE","CUMPLE")</f>
        <v>NO CUMPLE</v>
      </c>
      <c r="U449" s="51" t="str">
        <f>IF($G449&gt;NORMA!$G$12,"NO CUMPLE","CUMPLE")</f>
        <v>NO CUMPLE</v>
      </c>
      <c r="V449" s="51" t="str">
        <f>IF($H449&gt;SALITRE!$H$972,"NO CUMPLE","CUMPLE")</f>
        <v>NO CUMPLE</v>
      </c>
      <c r="W449" s="51" t="str">
        <f>IF($O449&gt;NORMA!$F$14,"NO CUMPLE","CUMPLE")</f>
        <v>NO CUMPLE</v>
      </c>
      <c r="X449" s="51" t="str">
        <f>IF(AND($N449&gt;=NORMA!$Q$4, $N449&lt;=NORMA!$R$4),"CUMPLE","NO CUMPLE")</f>
        <v>CUMPLE</v>
      </c>
      <c r="Y449" s="51" t="str">
        <f>IF($I449&gt;NORMA!$F$16,"NO CUMPLE","CUMPLE")</f>
        <v>CUMPLE</v>
      </c>
      <c r="Z449" s="51" t="str">
        <f>IF($M449&lt;NORMA!$G$23,"NO CUMPLE","CUMPLE")</f>
        <v>NO CUMPLE</v>
      </c>
      <c r="AA449" s="51" t="str">
        <f>IF($E449&gt;NORMA!$G$24,"NO CUMPLE","CUMPLE")</f>
        <v>NO CUMPLE</v>
      </c>
      <c r="AB449" s="51" t="str">
        <f>IF($F449&gt;NORMA!$G$25,"NO CUMPLE","CUMPLE")</f>
        <v>NO CUMPLE</v>
      </c>
      <c r="AC449" s="51" t="str">
        <f>IF($K449&gt;NORMA!$G$26,"NO CUMPLE","CUMPLE")</f>
        <v>NO CUMPLE</v>
      </c>
      <c r="AD449" s="51" t="str">
        <f>IF($J449&gt;NORMA!$G$27,"NO CUMPLE","CUMPLE")</f>
        <v>NO CUMPLE</v>
      </c>
      <c r="AE449" s="51" t="str">
        <f>IF($G449&gt;NORMA!$G$28,"NO CUMPLE","CUMPLE")</f>
        <v>NO CUMPLE</v>
      </c>
      <c r="AF449" s="51" t="str">
        <f>IF($H449&gt;NORMA!$E$29,"NO CUMPLE","CUMPLE")</f>
        <v>NO CUMPLE</v>
      </c>
      <c r="AG449" s="51" t="str">
        <f>IF($O449&gt;NORMA!$G$30,"NO CUMPLE","CUMPLE")</f>
        <v>NO CUMPLE</v>
      </c>
      <c r="AH449" s="51" t="str">
        <f>IF(AND($N449&gt;=NORMA!$R$18, $N449&lt;=NORMA!$S$18),"CUMPLE","NO CUMPLE")</f>
        <v>CUMPLE</v>
      </c>
      <c r="AI449" s="51" t="str">
        <f>IF($I449&gt;NORMA!$F$32,"NO CUMPLE","CUMPLE")</f>
        <v>NO CUMPLE</v>
      </c>
    </row>
    <row r="450" spans="1:35" ht="14.25" customHeight="1" x14ac:dyDescent="0.35">
      <c r="A450" s="146" t="s">
        <v>82</v>
      </c>
      <c r="B450" s="147" t="s">
        <v>81</v>
      </c>
      <c r="C450" s="148">
        <v>41206</v>
      </c>
      <c r="D450" s="149">
        <v>0.5</v>
      </c>
      <c r="E450" s="147">
        <v>103</v>
      </c>
      <c r="F450" s="147">
        <v>306</v>
      </c>
      <c r="G450" s="147">
        <v>136</v>
      </c>
      <c r="H450" s="147">
        <v>33</v>
      </c>
      <c r="I450" s="147">
        <v>7.51</v>
      </c>
      <c r="J450" s="147">
        <v>4.01</v>
      </c>
      <c r="K450" s="147">
        <v>35.94</v>
      </c>
      <c r="L450" s="159">
        <v>1.8480000000000001</v>
      </c>
      <c r="M450" s="147">
        <v>0.79</v>
      </c>
      <c r="N450" s="147">
        <v>8.11</v>
      </c>
      <c r="O450" s="153">
        <v>15000000</v>
      </c>
      <c r="P450" s="51" t="str">
        <f>IF($M450&lt;NORMA!$G$7,"NO CUMPLE","CUMPLE")</f>
        <v>CUMPLE</v>
      </c>
      <c r="Q450" s="51" t="str">
        <f>IF($E450&gt;NORMA!$G$8,"NO CUMPLE","CUMPLE")</f>
        <v>CUMPLE</v>
      </c>
      <c r="R450" s="51" t="str">
        <f>IF($F450&gt;NORMA!$G$9,"NO CUMPLE","CUMPLE")</f>
        <v>CUMPLE</v>
      </c>
      <c r="S450" s="51" t="str">
        <f>IF($K450&gt;NORMA!$G$10,"NO CUMPLE","CUMPLE")</f>
        <v>CUMPLE</v>
      </c>
      <c r="T450" s="51" t="str">
        <f>IF($J450&gt;NORMA!$G$11,"NO CUMPLE","CUMPLE")</f>
        <v>CUMPLE</v>
      </c>
      <c r="U450" s="51" t="str">
        <f>IF($G450&gt;NORMA!$G$12,"NO CUMPLE","CUMPLE")</f>
        <v>CUMPLE</v>
      </c>
      <c r="V450" s="51" t="str">
        <f>IF($H450&gt;SALITRE!$H$972,"NO CUMPLE","CUMPLE")</f>
        <v>NO CUMPLE</v>
      </c>
      <c r="W450" s="51" t="str">
        <f>IF($O450&gt;NORMA!$F$14,"NO CUMPLE","CUMPLE")</f>
        <v>NO CUMPLE</v>
      </c>
      <c r="X450" s="51" t="str">
        <f>IF(AND($N450&gt;=NORMA!$Q$4, $N450&lt;=NORMA!$R$4),"CUMPLE","NO CUMPLE")</f>
        <v>CUMPLE</v>
      </c>
      <c r="Y450" s="51" t="str">
        <f>IF($I450&gt;NORMA!$F$16,"NO CUMPLE","CUMPLE")</f>
        <v>NO CUMPLE</v>
      </c>
      <c r="Z450" s="51" t="str">
        <f>IF($M450&lt;NORMA!$G$23,"NO CUMPLE","CUMPLE")</f>
        <v>NO CUMPLE</v>
      </c>
      <c r="AA450" s="51" t="str">
        <f>IF($E450&gt;NORMA!$G$24,"NO CUMPLE","CUMPLE")</f>
        <v>NO CUMPLE</v>
      </c>
      <c r="AB450" s="51" t="str">
        <f>IF($F450&gt;NORMA!$G$25,"NO CUMPLE","CUMPLE")</f>
        <v>NO CUMPLE</v>
      </c>
      <c r="AC450" s="51" t="str">
        <f>IF($K450&gt;NORMA!$G$26,"NO CUMPLE","CUMPLE")</f>
        <v>NO CUMPLE</v>
      </c>
      <c r="AD450" s="51" t="str">
        <f>IF($J450&gt;NORMA!$G$27,"NO CUMPLE","CUMPLE")</f>
        <v>NO CUMPLE</v>
      </c>
      <c r="AE450" s="51" t="str">
        <f>IF($G450&gt;NORMA!$G$28,"NO CUMPLE","CUMPLE")</f>
        <v>NO CUMPLE</v>
      </c>
      <c r="AF450" s="51" t="str">
        <f>IF($H450&gt;NORMA!$E$29,"NO CUMPLE","CUMPLE")</f>
        <v>NO CUMPLE</v>
      </c>
      <c r="AG450" s="51" t="str">
        <f>IF($O450&gt;NORMA!$G$30,"NO CUMPLE","CUMPLE")</f>
        <v>NO CUMPLE</v>
      </c>
      <c r="AH450" s="51" t="str">
        <f>IF(AND($N450&gt;=NORMA!$R$18, $N450&lt;=NORMA!$S$18),"CUMPLE","NO CUMPLE")</f>
        <v>CUMPLE</v>
      </c>
      <c r="AI450" s="51" t="str">
        <f>IF($I450&gt;NORMA!$F$32,"NO CUMPLE","CUMPLE")</f>
        <v>NO CUMPLE</v>
      </c>
    </row>
    <row r="451" spans="1:35" ht="14.25" customHeight="1" x14ac:dyDescent="0.35">
      <c r="A451" s="146" t="s">
        <v>82</v>
      </c>
      <c r="B451" s="147" t="s">
        <v>81</v>
      </c>
      <c r="C451" s="148">
        <v>41219</v>
      </c>
      <c r="D451" s="149">
        <v>0.60416666666666663</v>
      </c>
      <c r="E451" s="147">
        <v>181</v>
      </c>
      <c r="F451" s="147">
        <v>548</v>
      </c>
      <c r="G451" s="147">
        <v>90</v>
      </c>
      <c r="H451" s="147">
        <v>117</v>
      </c>
      <c r="I451" s="147">
        <v>11.1</v>
      </c>
      <c r="J451" s="147">
        <v>7.41</v>
      </c>
      <c r="K451" s="147">
        <v>49.8</v>
      </c>
      <c r="L451" s="159">
        <v>0.84799999999999998</v>
      </c>
      <c r="M451" s="147">
        <v>1.19</v>
      </c>
      <c r="N451" s="147">
        <v>8.1199999999999992</v>
      </c>
      <c r="O451" s="153">
        <v>3000000</v>
      </c>
      <c r="P451" s="51" t="str">
        <f>IF($M451&lt;NORMA!$G$7,"NO CUMPLE","CUMPLE")</f>
        <v>CUMPLE</v>
      </c>
      <c r="Q451" s="51" t="str">
        <f>IF($E451&gt;NORMA!$G$8,"NO CUMPLE","CUMPLE")</f>
        <v>NO CUMPLE</v>
      </c>
      <c r="R451" s="51" t="str">
        <f>IF($F451&gt;NORMA!$G$9,"NO CUMPLE","CUMPLE")</f>
        <v>NO CUMPLE</v>
      </c>
      <c r="S451" s="51" t="str">
        <f>IF($K451&gt;NORMA!$G$10,"NO CUMPLE","CUMPLE")</f>
        <v>NO CUMPLE</v>
      </c>
      <c r="T451" s="51" t="str">
        <f>IF($J451&gt;NORMA!$G$11,"NO CUMPLE","CUMPLE")</f>
        <v>NO CUMPLE</v>
      </c>
      <c r="U451" s="51" t="str">
        <f>IF($G451&gt;NORMA!$G$12,"NO CUMPLE","CUMPLE")</f>
        <v>CUMPLE</v>
      </c>
      <c r="V451" s="51" t="str">
        <f>IF($H451&gt;SALITRE!$H$972,"NO CUMPLE","CUMPLE")</f>
        <v>NO CUMPLE</v>
      </c>
      <c r="W451" s="51" t="str">
        <f>IF($O451&gt;NORMA!$F$14,"NO CUMPLE","CUMPLE")</f>
        <v>NO CUMPLE</v>
      </c>
      <c r="X451" s="51" t="str">
        <f>IF(AND($N451&gt;=NORMA!$Q$4, $N451&lt;=NORMA!$R$4),"CUMPLE","NO CUMPLE")</f>
        <v>CUMPLE</v>
      </c>
      <c r="Y451" s="51" t="str">
        <f>IF($I451&gt;NORMA!$F$16,"NO CUMPLE","CUMPLE")</f>
        <v>NO CUMPLE</v>
      </c>
      <c r="Z451" s="51" t="str">
        <f>IF($M451&lt;NORMA!$G$23,"NO CUMPLE","CUMPLE")</f>
        <v>CUMPLE</v>
      </c>
      <c r="AA451" s="51" t="str">
        <f>IF($E451&gt;NORMA!$G$24,"NO CUMPLE","CUMPLE")</f>
        <v>NO CUMPLE</v>
      </c>
      <c r="AB451" s="51" t="str">
        <f>IF($F451&gt;NORMA!$G$25,"NO CUMPLE","CUMPLE")</f>
        <v>NO CUMPLE</v>
      </c>
      <c r="AC451" s="51" t="str">
        <f>IF($K451&gt;NORMA!$G$26,"NO CUMPLE","CUMPLE")</f>
        <v>NO CUMPLE</v>
      </c>
      <c r="AD451" s="51" t="str">
        <f>IF($J451&gt;NORMA!$G$27,"NO CUMPLE","CUMPLE")</f>
        <v>NO CUMPLE</v>
      </c>
      <c r="AE451" s="51" t="str">
        <f>IF($G451&gt;NORMA!$G$28,"NO CUMPLE","CUMPLE")</f>
        <v>NO CUMPLE</v>
      </c>
      <c r="AF451" s="51" t="str">
        <f>IF($H451&gt;NORMA!$E$29,"NO CUMPLE","CUMPLE")</f>
        <v>NO CUMPLE</v>
      </c>
      <c r="AG451" s="51" t="str">
        <f>IF($O451&gt;NORMA!$G$30,"NO CUMPLE","CUMPLE")</f>
        <v>NO CUMPLE</v>
      </c>
      <c r="AH451" s="51" t="str">
        <f>IF(AND($N451&gt;=NORMA!$R$18, $N451&lt;=NORMA!$S$18),"CUMPLE","NO CUMPLE")</f>
        <v>CUMPLE</v>
      </c>
      <c r="AI451" s="51" t="str">
        <f>IF($I451&gt;NORMA!$F$32,"NO CUMPLE","CUMPLE")</f>
        <v>NO CUMPLE</v>
      </c>
    </row>
    <row r="452" spans="1:35" ht="14.25" customHeight="1" x14ac:dyDescent="0.35">
      <c r="A452" s="146" t="s">
        <v>80</v>
      </c>
      <c r="B452" s="147" t="s">
        <v>81</v>
      </c>
      <c r="C452" s="148">
        <v>41318</v>
      </c>
      <c r="D452" s="149">
        <v>0.25</v>
      </c>
      <c r="E452" s="147">
        <v>67.7</v>
      </c>
      <c r="F452" s="147">
        <v>201</v>
      </c>
      <c r="G452" s="147">
        <v>74</v>
      </c>
      <c r="H452" s="147">
        <v>17</v>
      </c>
      <c r="I452" s="147">
        <v>1.33</v>
      </c>
      <c r="J452" s="147">
        <v>2.48</v>
      </c>
      <c r="K452" s="147">
        <v>24.98</v>
      </c>
      <c r="L452" s="159">
        <v>0.375</v>
      </c>
      <c r="M452" s="147">
        <v>6.25</v>
      </c>
      <c r="N452" s="147">
        <v>8.08</v>
      </c>
      <c r="O452" s="153">
        <v>430000</v>
      </c>
      <c r="P452" s="51" t="str">
        <f>IF($M452&lt;NORMA!$G$7,"NO CUMPLE","CUMPLE")</f>
        <v>CUMPLE</v>
      </c>
      <c r="Q452" s="51" t="str">
        <f>IF($E452&gt;NORMA!$G$8,"NO CUMPLE","CUMPLE")</f>
        <v>CUMPLE</v>
      </c>
      <c r="R452" s="51" t="str">
        <f>IF($F452&gt;NORMA!$G$9,"NO CUMPLE","CUMPLE")</f>
        <v>CUMPLE</v>
      </c>
      <c r="S452" s="51" t="str">
        <f>IF($K452&gt;NORMA!$G$10,"NO CUMPLE","CUMPLE")</f>
        <v>CUMPLE</v>
      </c>
      <c r="T452" s="51" t="str">
        <f>IF($J452&gt;NORMA!$G$11,"NO CUMPLE","CUMPLE")</f>
        <v>CUMPLE</v>
      </c>
      <c r="U452" s="51" t="str">
        <f>IF($G452&gt;NORMA!$G$12,"NO CUMPLE","CUMPLE")</f>
        <v>CUMPLE</v>
      </c>
      <c r="V452" s="51" t="str">
        <f>IF($H452&gt;SALITRE!$H$972,"NO CUMPLE","CUMPLE")</f>
        <v>CUMPLE</v>
      </c>
      <c r="W452" s="51" t="str">
        <f>IF($O452&gt;NORMA!$F$14,"NO CUMPLE","CUMPLE")</f>
        <v>CUMPLE</v>
      </c>
      <c r="X452" s="51" t="str">
        <f>IF(AND($N452&gt;=NORMA!$Q$4, $N452&lt;=NORMA!$R$4),"CUMPLE","NO CUMPLE")</f>
        <v>CUMPLE</v>
      </c>
      <c r="Y452" s="51" t="str">
        <f>IF($I452&gt;NORMA!$F$16,"NO CUMPLE","CUMPLE")</f>
        <v>CUMPLE</v>
      </c>
      <c r="Z452" s="51" t="str">
        <f>IF($M452&lt;NORMA!$G$23,"NO CUMPLE","CUMPLE")</f>
        <v>CUMPLE</v>
      </c>
      <c r="AA452" s="51" t="str">
        <f>IF($E452&gt;NORMA!$G$24,"NO CUMPLE","CUMPLE")</f>
        <v>NO CUMPLE</v>
      </c>
      <c r="AB452" s="51" t="str">
        <f>IF($F452&gt;NORMA!$G$25,"NO CUMPLE","CUMPLE")</f>
        <v>NO CUMPLE</v>
      </c>
      <c r="AC452" s="51" t="str">
        <f>IF($K452&gt;NORMA!$G$26,"NO CUMPLE","CUMPLE")</f>
        <v>CUMPLE</v>
      </c>
      <c r="AD452" s="51" t="str">
        <f>IF($J452&gt;NORMA!$G$27,"NO CUMPLE","CUMPLE")</f>
        <v>CUMPLE</v>
      </c>
      <c r="AE452" s="51" t="str">
        <f>IF($G452&gt;NORMA!$G$28,"NO CUMPLE","CUMPLE")</f>
        <v>NO CUMPLE</v>
      </c>
      <c r="AF452" s="51" t="str">
        <f>IF($H452&gt;NORMA!$E$29,"NO CUMPLE","CUMPLE")</f>
        <v>NO CUMPLE</v>
      </c>
      <c r="AG452" s="51" t="str">
        <f>IF($O452&gt;NORMA!$G$30,"NO CUMPLE","CUMPLE")</f>
        <v>NO CUMPLE</v>
      </c>
      <c r="AH452" s="51" t="str">
        <f>IF(AND($N452&gt;=NORMA!$R$18, $N452&lt;=NORMA!$S$18),"CUMPLE","NO CUMPLE")</f>
        <v>CUMPLE</v>
      </c>
      <c r="AI452" s="51" t="str">
        <f>IF($I452&gt;NORMA!$F$32,"NO CUMPLE","CUMPLE")</f>
        <v>NO CUMPLE</v>
      </c>
    </row>
    <row r="453" spans="1:35" ht="14.25" customHeight="1" x14ac:dyDescent="0.35">
      <c r="A453" s="146" t="s">
        <v>80</v>
      </c>
      <c r="B453" s="147" t="s">
        <v>81</v>
      </c>
      <c r="C453" s="148">
        <v>41337</v>
      </c>
      <c r="D453" s="149">
        <v>0.5</v>
      </c>
      <c r="E453" s="147">
        <v>203</v>
      </c>
      <c r="F453" s="147">
        <v>421</v>
      </c>
      <c r="G453" s="147">
        <v>110</v>
      </c>
      <c r="H453" s="147">
        <v>68</v>
      </c>
      <c r="I453" s="147">
        <v>7.37</v>
      </c>
      <c r="J453" s="147">
        <v>5.52</v>
      </c>
      <c r="K453" s="147">
        <v>54.01</v>
      </c>
      <c r="L453" s="159">
        <v>0.20699999999999999</v>
      </c>
      <c r="M453" s="147">
        <v>1.42</v>
      </c>
      <c r="N453" s="147">
        <v>8.48</v>
      </c>
      <c r="O453" s="153">
        <v>910000</v>
      </c>
      <c r="P453" s="51" t="str">
        <f>IF($M453&lt;NORMA!$G$7,"NO CUMPLE","CUMPLE")</f>
        <v>CUMPLE</v>
      </c>
      <c r="Q453" s="51" t="str">
        <f>IF($E453&gt;NORMA!$G$8,"NO CUMPLE","CUMPLE")</f>
        <v>NO CUMPLE</v>
      </c>
      <c r="R453" s="51" t="str">
        <f>IF($F453&gt;NORMA!$G$9,"NO CUMPLE","CUMPLE")</f>
        <v>NO CUMPLE</v>
      </c>
      <c r="S453" s="51" t="str">
        <f>IF($K453&gt;NORMA!$G$10,"NO CUMPLE","CUMPLE")</f>
        <v>NO CUMPLE</v>
      </c>
      <c r="T453" s="51" t="str">
        <f>IF($J453&gt;NORMA!$G$11,"NO CUMPLE","CUMPLE")</f>
        <v>CUMPLE</v>
      </c>
      <c r="U453" s="51" t="str">
        <f>IF($G453&gt;NORMA!$G$12,"NO CUMPLE","CUMPLE")</f>
        <v>CUMPLE</v>
      </c>
      <c r="V453" s="51" t="str">
        <f>IF($H453&gt;SALITRE!$H$972,"NO CUMPLE","CUMPLE")</f>
        <v>NO CUMPLE</v>
      </c>
      <c r="W453" s="51" t="str">
        <f>IF($O453&gt;NORMA!$F$14,"NO CUMPLE","CUMPLE")</f>
        <v>CUMPLE</v>
      </c>
      <c r="X453" s="51" t="str">
        <f>IF(AND($N453&gt;=NORMA!$Q$4, $N453&lt;=NORMA!$R$4),"CUMPLE","NO CUMPLE")</f>
        <v>CUMPLE</v>
      </c>
      <c r="Y453" s="51" t="str">
        <f>IF($I453&gt;NORMA!$F$16,"NO CUMPLE","CUMPLE")</f>
        <v>NO CUMPLE</v>
      </c>
      <c r="Z453" s="51" t="str">
        <f>IF($M453&lt;NORMA!$G$23,"NO CUMPLE","CUMPLE")</f>
        <v>CUMPLE</v>
      </c>
      <c r="AA453" s="51" t="str">
        <f>IF($E453&gt;NORMA!$G$24,"NO CUMPLE","CUMPLE")</f>
        <v>NO CUMPLE</v>
      </c>
      <c r="AB453" s="51" t="str">
        <f>IF($F453&gt;NORMA!$G$25,"NO CUMPLE","CUMPLE")</f>
        <v>NO CUMPLE</v>
      </c>
      <c r="AC453" s="51" t="str">
        <f>IF($K453&gt;NORMA!$G$26,"NO CUMPLE","CUMPLE")</f>
        <v>NO CUMPLE</v>
      </c>
      <c r="AD453" s="51" t="str">
        <f>IF($J453&gt;NORMA!$G$27,"NO CUMPLE","CUMPLE")</f>
        <v>NO CUMPLE</v>
      </c>
      <c r="AE453" s="51" t="str">
        <f>IF($G453&gt;NORMA!$G$28,"NO CUMPLE","CUMPLE")</f>
        <v>NO CUMPLE</v>
      </c>
      <c r="AF453" s="51" t="str">
        <f>IF($H453&gt;NORMA!$E$29,"NO CUMPLE","CUMPLE")</f>
        <v>NO CUMPLE</v>
      </c>
      <c r="AG453" s="51" t="str">
        <f>IF($O453&gt;NORMA!$G$30,"NO CUMPLE","CUMPLE")</f>
        <v>NO CUMPLE</v>
      </c>
      <c r="AH453" s="51" t="str">
        <f>IF(AND($N453&gt;=NORMA!$R$18, $N453&lt;=NORMA!$S$18),"CUMPLE","NO CUMPLE")</f>
        <v>CUMPLE</v>
      </c>
      <c r="AI453" s="51" t="str">
        <f>IF($I453&gt;NORMA!$F$32,"NO CUMPLE","CUMPLE")</f>
        <v>NO CUMPLE</v>
      </c>
    </row>
    <row r="454" spans="1:35" ht="14.25" customHeight="1" x14ac:dyDescent="0.35">
      <c r="A454" s="146" t="s">
        <v>80</v>
      </c>
      <c r="B454" s="147" t="s">
        <v>81</v>
      </c>
      <c r="C454" s="148">
        <v>41367</v>
      </c>
      <c r="D454" s="149">
        <v>0.33333333333333331</v>
      </c>
      <c r="E454" s="147">
        <v>155</v>
      </c>
      <c r="F454" s="147">
        <v>430</v>
      </c>
      <c r="G454" s="147">
        <v>183</v>
      </c>
      <c r="H454" s="147">
        <v>46</v>
      </c>
      <c r="I454" s="147">
        <v>5.15</v>
      </c>
      <c r="J454" s="147">
        <v>5.85</v>
      </c>
      <c r="K454" s="147">
        <v>36.14</v>
      </c>
      <c r="L454" s="159">
        <v>0.308</v>
      </c>
      <c r="M454" s="147">
        <v>0.62</v>
      </c>
      <c r="N454" s="147">
        <v>8.32</v>
      </c>
      <c r="O454" s="153">
        <v>2300000</v>
      </c>
      <c r="P454" s="51" t="str">
        <f>IF($M454&lt;NORMA!$G$7,"NO CUMPLE","CUMPLE")</f>
        <v>CUMPLE</v>
      </c>
      <c r="Q454" s="51" t="str">
        <f>IF($E454&gt;NORMA!$G$8,"NO CUMPLE","CUMPLE")</f>
        <v>NO CUMPLE</v>
      </c>
      <c r="R454" s="51" t="str">
        <f>IF($F454&gt;NORMA!$G$9,"NO CUMPLE","CUMPLE")</f>
        <v>NO CUMPLE</v>
      </c>
      <c r="S454" s="51" t="str">
        <f>IF($K454&gt;NORMA!$G$10,"NO CUMPLE","CUMPLE")</f>
        <v>CUMPLE</v>
      </c>
      <c r="T454" s="51" t="str">
        <f>IF($J454&gt;NORMA!$G$11,"NO CUMPLE","CUMPLE")</f>
        <v>CUMPLE</v>
      </c>
      <c r="U454" s="51" t="str">
        <f>IF($G454&gt;NORMA!$G$12,"NO CUMPLE","CUMPLE")</f>
        <v>NO CUMPLE</v>
      </c>
      <c r="V454" s="51" t="str">
        <f>IF($H454&gt;SALITRE!$H$972,"NO CUMPLE","CUMPLE")</f>
        <v>NO CUMPLE</v>
      </c>
      <c r="W454" s="51" t="str">
        <f>IF($O454&gt;NORMA!$F$14,"NO CUMPLE","CUMPLE")</f>
        <v>NO CUMPLE</v>
      </c>
      <c r="X454" s="51" t="str">
        <f>IF(AND($N454&gt;=NORMA!$Q$4, $N454&lt;=NORMA!$R$4),"CUMPLE","NO CUMPLE")</f>
        <v>CUMPLE</v>
      </c>
      <c r="Y454" s="51" t="str">
        <f>IF($I454&gt;NORMA!$F$16,"NO CUMPLE","CUMPLE")</f>
        <v>NO CUMPLE</v>
      </c>
      <c r="Z454" s="51" t="str">
        <f>IF($M454&lt;NORMA!$G$23,"NO CUMPLE","CUMPLE")</f>
        <v>NO CUMPLE</v>
      </c>
      <c r="AA454" s="51" t="str">
        <f>IF($E454&gt;NORMA!$G$24,"NO CUMPLE","CUMPLE")</f>
        <v>NO CUMPLE</v>
      </c>
      <c r="AB454" s="51" t="str">
        <f>IF($F454&gt;NORMA!$G$25,"NO CUMPLE","CUMPLE")</f>
        <v>NO CUMPLE</v>
      </c>
      <c r="AC454" s="51" t="str">
        <f>IF($K454&gt;NORMA!$G$26,"NO CUMPLE","CUMPLE")</f>
        <v>NO CUMPLE</v>
      </c>
      <c r="AD454" s="51" t="str">
        <f>IF($J454&gt;NORMA!$G$27,"NO CUMPLE","CUMPLE")</f>
        <v>NO CUMPLE</v>
      </c>
      <c r="AE454" s="51" t="str">
        <f>IF($G454&gt;NORMA!$G$28,"NO CUMPLE","CUMPLE")</f>
        <v>NO CUMPLE</v>
      </c>
      <c r="AF454" s="51" t="str">
        <f>IF($H454&gt;NORMA!$E$29,"NO CUMPLE","CUMPLE")</f>
        <v>NO CUMPLE</v>
      </c>
      <c r="AG454" s="51" t="str">
        <f>IF($O454&gt;NORMA!$G$30,"NO CUMPLE","CUMPLE")</f>
        <v>NO CUMPLE</v>
      </c>
      <c r="AH454" s="51" t="str">
        <f>IF(AND($N454&gt;=NORMA!$R$18, $N454&lt;=NORMA!$S$18),"CUMPLE","NO CUMPLE")</f>
        <v>CUMPLE</v>
      </c>
      <c r="AI454" s="51" t="str">
        <f>IF($I454&gt;NORMA!$F$32,"NO CUMPLE","CUMPLE")</f>
        <v>NO CUMPLE</v>
      </c>
    </row>
    <row r="455" spans="1:35" ht="14.25" customHeight="1" x14ac:dyDescent="0.35">
      <c r="A455" s="146" t="s">
        <v>80</v>
      </c>
      <c r="B455" s="147" t="s">
        <v>81</v>
      </c>
      <c r="C455" s="148">
        <v>41403</v>
      </c>
      <c r="D455" s="149">
        <v>0.41666666666666669</v>
      </c>
      <c r="E455" s="147">
        <v>130</v>
      </c>
      <c r="F455" s="147">
        <v>289</v>
      </c>
      <c r="G455" s="147">
        <v>89</v>
      </c>
      <c r="H455" s="147">
        <v>39</v>
      </c>
      <c r="I455" s="147">
        <v>4.22</v>
      </c>
      <c r="J455" s="147">
        <v>3.04</v>
      </c>
      <c r="K455" s="147">
        <v>31.34</v>
      </c>
      <c r="L455" s="159">
        <v>0.23200000000000001</v>
      </c>
      <c r="M455" s="147">
        <v>3.79</v>
      </c>
      <c r="N455" s="147">
        <v>8.09</v>
      </c>
      <c r="O455" s="153">
        <v>430000</v>
      </c>
      <c r="P455" s="51" t="str">
        <f>IF($M455&lt;NORMA!$G$7,"NO CUMPLE","CUMPLE")</f>
        <v>CUMPLE</v>
      </c>
      <c r="Q455" s="51" t="str">
        <f>IF($E455&gt;NORMA!$G$8,"NO CUMPLE","CUMPLE")</f>
        <v>CUMPLE</v>
      </c>
      <c r="R455" s="51" t="str">
        <f>IF($F455&gt;NORMA!$G$9,"NO CUMPLE","CUMPLE")</f>
        <v>CUMPLE</v>
      </c>
      <c r="S455" s="51" t="str">
        <f>IF($K455&gt;NORMA!$G$10,"NO CUMPLE","CUMPLE")</f>
        <v>CUMPLE</v>
      </c>
      <c r="T455" s="51" t="str">
        <f>IF($J455&gt;NORMA!$G$11,"NO CUMPLE","CUMPLE")</f>
        <v>CUMPLE</v>
      </c>
      <c r="U455" s="51" t="str">
        <f>IF($G455&gt;NORMA!$G$12,"NO CUMPLE","CUMPLE")</f>
        <v>CUMPLE</v>
      </c>
      <c r="V455" s="51" t="str">
        <f>IF($H455&gt;SALITRE!$H$972,"NO CUMPLE","CUMPLE")</f>
        <v>NO CUMPLE</v>
      </c>
      <c r="W455" s="51" t="str">
        <f>IF($O455&gt;NORMA!$F$14,"NO CUMPLE","CUMPLE")</f>
        <v>CUMPLE</v>
      </c>
      <c r="X455" s="51" t="str">
        <f>IF(AND($N455&gt;=NORMA!$Q$4, $N455&lt;=NORMA!$R$4),"CUMPLE","NO CUMPLE")</f>
        <v>CUMPLE</v>
      </c>
      <c r="Y455" s="51" t="str">
        <f>IF($I455&gt;NORMA!$F$16,"NO CUMPLE","CUMPLE")</f>
        <v>NO CUMPLE</v>
      </c>
      <c r="Z455" s="51" t="str">
        <f>IF($M455&lt;NORMA!$G$23,"NO CUMPLE","CUMPLE")</f>
        <v>CUMPLE</v>
      </c>
      <c r="AA455" s="51" t="str">
        <f>IF($E455&gt;NORMA!$G$24,"NO CUMPLE","CUMPLE")</f>
        <v>NO CUMPLE</v>
      </c>
      <c r="AB455" s="51" t="str">
        <f>IF($F455&gt;NORMA!$G$25,"NO CUMPLE","CUMPLE")</f>
        <v>NO CUMPLE</v>
      </c>
      <c r="AC455" s="51" t="str">
        <f>IF($K455&gt;NORMA!$G$26,"NO CUMPLE","CUMPLE")</f>
        <v>NO CUMPLE</v>
      </c>
      <c r="AD455" s="51" t="str">
        <f>IF($J455&gt;NORMA!$G$27,"NO CUMPLE","CUMPLE")</f>
        <v>CUMPLE</v>
      </c>
      <c r="AE455" s="51" t="str">
        <f>IF($G455&gt;NORMA!$G$28,"NO CUMPLE","CUMPLE")</f>
        <v>NO CUMPLE</v>
      </c>
      <c r="AF455" s="51" t="str">
        <f>IF($H455&gt;NORMA!$E$29,"NO CUMPLE","CUMPLE")</f>
        <v>NO CUMPLE</v>
      </c>
      <c r="AG455" s="51" t="str">
        <f>IF($O455&gt;NORMA!$G$30,"NO CUMPLE","CUMPLE")</f>
        <v>NO CUMPLE</v>
      </c>
      <c r="AH455" s="51" t="str">
        <f>IF(AND($N455&gt;=NORMA!$R$18, $N455&lt;=NORMA!$S$18),"CUMPLE","NO CUMPLE")</f>
        <v>CUMPLE</v>
      </c>
      <c r="AI455" s="51" t="str">
        <f>IF($I455&gt;NORMA!$F$32,"NO CUMPLE","CUMPLE")</f>
        <v>NO CUMPLE</v>
      </c>
    </row>
    <row r="456" spans="1:35" ht="14.25" customHeight="1" x14ac:dyDescent="0.35">
      <c r="A456" s="146" t="s">
        <v>80</v>
      </c>
      <c r="B456" s="147" t="s">
        <v>81</v>
      </c>
      <c r="C456" s="148">
        <v>41411</v>
      </c>
      <c r="D456" s="149">
        <v>0.66666666666666663</v>
      </c>
      <c r="E456" s="147">
        <v>182</v>
      </c>
      <c r="F456" s="147">
        <v>369</v>
      </c>
      <c r="G456" s="147">
        <v>112</v>
      </c>
      <c r="H456" s="147">
        <v>95</v>
      </c>
      <c r="I456" s="147">
        <v>8.31</v>
      </c>
      <c r="J456" s="147">
        <v>4.3899999999999997</v>
      </c>
      <c r="K456" s="147">
        <v>36.92</v>
      </c>
      <c r="L456" s="159">
        <v>0.26100000000000001</v>
      </c>
      <c r="M456" s="147">
        <v>4.82</v>
      </c>
      <c r="N456" s="147">
        <v>8.2100000000000009</v>
      </c>
      <c r="O456" s="153">
        <v>4300000</v>
      </c>
      <c r="P456" s="51" t="str">
        <f>IF($M456&lt;NORMA!$G$7,"NO CUMPLE","CUMPLE")</f>
        <v>CUMPLE</v>
      </c>
      <c r="Q456" s="51" t="str">
        <f>IF($E456&gt;NORMA!$G$8,"NO CUMPLE","CUMPLE")</f>
        <v>NO CUMPLE</v>
      </c>
      <c r="R456" s="51" t="str">
        <f>IF($F456&gt;NORMA!$G$9,"NO CUMPLE","CUMPLE")</f>
        <v>NO CUMPLE</v>
      </c>
      <c r="S456" s="51" t="str">
        <f>IF($K456&gt;NORMA!$G$10,"NO CUMPLE","CUMPLE")</f>
        <v>CUMPLE</v>
      </c>
      <c r="T456" s="51" t="str">
        <f>IF($J456&gt;NORMA!$G$11,"NO CUMPLE","CUMPLE")</f>
        <v>CUMPLE</v>
      </c>
      <c r="U456" s="51" t="str">
        <f>IF($G456&gt;NORMA!$G$12,"NO CUMPLE","CUMPLE")</f>
        <v>CUMPLE</v>
      </c>
      <c r="V456" s="51" t="str">
        <f>IF($H456&gt;SALITRE!$H$972,"NO CUMPLE","CUMPLE")</f>
        <v>NO CUMPLE</v>
      </c>
      <c r="W456" s="51" t="str">
        <f>IF($O456&gt;NORMA!$F$14,"NO CUMPLE","CUMPLE")</f>
        <v>NO CUMPLE</v>
      </c>
      <c r="X456" s="51" t="str">
        <f>IF(AND($N456&gt;=NORMA!$Q$4, $N456&lt;=NORMA!$R$4),"CUMPLE","NO CUMPLE")</f>
        <v>CUMPLE</v>
      </c>
      <c r="Y456" s="51" t="str">
        <f>IF($I456&gt;NORMA!$F$16,"NO CUMPLE","CUMPLE")</f>
        <v>NO CUMPLE</v>
      </c>
      <c r="Z456" s="51" t="str">
        <f>IF($M456&lt;NORMA!$G$23,"NO CUMPLE","CUMPLE")</f>
        <v>CUMPLE</v>
      </c>
      <c r="AA456" s="51" t="str">
        <f>IF($E456&gt;NORMA!$G$24,"NO CUMPLE","CUMPLE")</f>
        <v>NO CUMPLE</v>
      </c>
      <c r="AB456" s="51" t="str">
        <f>IF($F456&gt;NORMA!$G$25,"NO CUMPLE","CUMPLE")</f>
        <v>NO CUMPLE</v>
      </c>
      <c r="AC456" s="51" t="str">
        <f>IF($K456&gt;NORMA!$G$26,"NO CUMPLE","CUMPLE")</f>
        <v>NO CUMPLE</v>
      </c>
      <c r="AD456" s="51" t="str">
        <f>IF($J456&gt;NORMA!$G$27,"NO CUMPLE","CUMPLE")</f>
        <v>NO CUMPLE</v>
      </c>
      <c r="AE456" s="51" t="str">
        <f>IF($G456&gt;NORMA!$G$28,"NO CUMPLE","CUMPLE")</f>
        <v>NO CUMPLE</v>
      </c>
      <c r="AF456" s="51" t="str">
        <f>IF($H456&gt;NORMA!$E$29,"NO CUMPLE","CUMPLE")</f>
        <v>NO CUMPLE</v>
      </c>
      <c r="AG456" s="51" t="str">
        <f>IF($O456&gt;NORMA!$G$30,"NO CUMPLE","CUMPLE")</f>
        <v>NO CUMPLE</v>
      </c>
      <c r="AH456" s="51" t="str">
        <f>IF(AND($N456&gt;=NORMA!$R$18, $N456&lt;=NORMA!$S$18),"CUMPLE","NO CUMPLE")</f>
        <v>CUMPLE</v>
      </c>
      <c r="AI456" s="51" t="str">
        <f>IF($I456&gt;NORMA!$F$32,"NO CUMPLE","CUMPLE")</f>
        <v>NO CUMPLE</v>
      </c>
    </row>
    <row r="457" spans="1:35" ht="14.25" customHeight="1" x14ac:dyDescent="0.35">
      <c r="A457" s="146" t="s">
        <v>80</v>
      </c>
      <c r="B457" s="147" t="s">
        <v>81</v>
      </c>
      <c r="C457" s="148">
        <v>41432</v>
      </c>
      <c r="D457" s="149">
        <v>0.58333333333333337</v>
      </c>
      <c r="E457" s="147">
        <v>324</v>
      </c>
      <c r="F457" s="147">
        <v>880</v>
      </c>
      <c r="G457" s="147">
        <v>345</v>
      </c>
      <c r="H457" s="147">
        <v>90</v>
      </c>
      <c r="I457" s="147">
        <v>6.73</v>
      </c>
      <c r="J457" s="147">
        <v>5.9</v>
      </c>
      <c r="K457" s="147">
        <v>51.81</v>
      </c>
      <c r="L457" s="159">
        <v>0.251</v>
      </c>
      <c r="M457" s="147">
        <v>0.55000000000000004</v>
      </c>
      <c r="N457" s="147">
        <v>8.17</v>
      </c>
      <c r="O457" s="153">
        <v>23000000</v>
      </c>
      <c r="P457" s="51" t="str">
        <f>IF($M457&lt;NORMA!$G$7,"NO CUMPLE","CUMPLE")</f>
        <v>CUMPLE</v>
      </c>
      <c r="Q457" s="51" t="str">
        <f>IF($E457&gt;NORMA!$G$8,"NO CUMPLE","CUMPLE")</f>
        <v>NO CUMPLE</v>
      </c>
      <c r="R457" s="51" t="str">
        <f>IF($F457&gt;NORMA!$G$9,"NO CUMPLE","CUMPLE")</f>
        <v>NO CUMPLE</v>
      </c>
      <c r="S457" s="51" t="str">
        <f>IF($K457&gt;NORMA!$G$10,"NO CUMPLE","CUMPLE")</f>
        <v>NO CUMPLE</v>
      </c>
      <c r="T457" s="51" t="str">
        <f>IF($J457&gt;NORMA!$G$11,"NO CUMPLE","CUMPLE")</f>
        <v>CUMPLE</v>
      </c>
      <c r="U457" s="51" t="str">
        <f>IF($G457&gt;NORMA!$G$12,"NO CUMPLE","CUMPLE")</f>
        <v>NO CUMPLE</v>
      </c>
      <c r="V457" s="51" t="str">
        <f>IF($H457&gt;SALITRE!$H$972,"NO CUMPLE","CUMPLE")</f>
        <v>NO CUMPLE</v>
      </c>
      <c r="W457" s="51" t="str">
        <f>IF($O457&gt;NORMA!$F$14,"NO CUMPLE","CUMPLE")</f>
        <v>NO CUMPLE</v>
      </c>
      <c r="X457" s="51" t="str">
        <f>IF(AND($N457&gt;=NORMA!$Q$4, $N457&lt;=NORMA!$R$4),"CUMPLE","NO CUMPLE")</f>
        <v>CUMPLE</v>
      </c>
      <c r="Y457" s="51" t="str">
        <f>IF($I457&gt;NORMA!$F$16,"NO CUMPLE","CUMPLE")</f>
        <v>NO CUMPLE</v>
      </c>
      <c r="Z457" s="51" t="str">
        <f>IF($M457&lt;NORMA!$G$23,"NO CUMPLE","CUMPLE")</f>
        <v>NO CUMPLE</v>
      </c>
      <c r="AA457" s="51" t="str">
        <f>IF($E457&gt;NORMA!$G$24,"NO CUMPLE","CUMPLE")</f>
        <v>NO CUMPLE</v>
      </c>
      <c r="AB457" s="51" t="str">
        <f>IF($F457&gt;NORMA!$G$25,"NO CUMPLE","CUMPLE")</f>
        <v>NO CUMPLE</v>
      </c>
      <c r="AC457" s="51" t="str">
        <f>IF($K457&gt;NORMA!$G$26,"NO CUMPLE","CUMPLE")</f>
        <v>NO CUMPLE</v>
      </c>
      <c r="AD457" s="51" t="str">
        <f>IF($J457&gt;NORMA!$G$27,"NO CUMPLE","CUMPLE")</f>
        <v>NO CUMPLE</v>
      </c>
      <c r="AE457" s="51" t="str">
        <f>IF($G457&gt;NORMA!$G$28,"NO CUMPLE","CUMPLE")</f>
        <v>NO CUMPLE</v>
      </c>
      <c r="AF457" s="51" t="str">
        <f>IF($H457&gt;NORMA!$E$29,"NO CUMPLE","CUMPLE")</f>
        <v>NO CUMPLE</v>
      </c>
      <c r="AG457" s="51" t="str">
        <f>IF($O457&gt;NORMA!$G$30,"NO CUMPLE","CUMPLE")</f>
        <v>NO CUMPLE</v>
      </c>
      <c r="AH457" s="51" t="str">
        <f>IF(AND($N457&gt;=NORMA!$R$18, $N457&lt;=NORMA!$S$18),"CUMPLE","NO CUMPLE")</f>
        <v>CUMPLE</v>
      </c>
      <c r="AI457" s="51" t="str">
        <f>IF($I457&gt;NORMA!$F$32,"NO CUMPLE","CUMPLE")</f>
        <v>NO CUMPLE</v>
      </c>
    </row>
    <row r="458" spans="1:35" ht="14.25" customHeight="1" x14ac:dyDescent="0.35">
      <c r="A458" s="146" t="s">
        <v>82</v>
      </c>
      <c r="B458" s="147" t="s">
        <v>81</v>
      </c>
      <c r="C458" s="148">
        <v>41318</v>
      </c>
      <c r="D458" s="149">
        <v>0.5</v>
      </c>
      <c r="E458" s="147">
        <v>147</v>
      </c>
      <c r="F458" s="147">
        <v>321</v>
      </c>
      <c r="G458" s="147">
        <v>74</v>
      </c>
      <c r="H458" s="147">
        <v>57</v>
      </c>
      <c r="I458" s="147">
        <v>2.88</v>
      </c>
      <c r="J458" s="147">
        <v>4.34</v>
      </c>
      <c r="K458" s="147">
        <v>36.21</v>
      </c>
      <c r="L458" s="159">
        <v>1.681</v>
      </c>
      <c r="M458" s="147">
        <v>2.54</v>
      </c>
      <c r="N458" s="147">
        <v>8.08</v>
      </c>
      <c r="O458" s="153">
        <v>430000</v>
      </c>
      <c r="P458" s="51" t="str">
        <f>IF($M458&lt;NORMA!$G$7,"NO CUMPLE","CUMPLE")</f>
        <v>CUMPLE</v>
      </c>
      <c r="Q458" s="51" t="str">
        <f>IF($E458&gt;NORMA!$G$8,"NO CUMPLE","CUMPLE")</f>
        <v>CUMPLE</v>
      </c>
      <c r="R458" s="51" t="str">
        <f>IF($F458&gt;NORMA!$G$9,"NO CUMPLE","CUMPLE")</f>
        <v>CUMPLE</v>
      </c>
      <c r="S458" s="51" t="str">
        <f>IF($K458&gt;NORMA!$G$10,"NO CUMPLE","CUMPLE")</f>
        <v>CUMPLE</v>
      </c>
      <c r="T458" s="51" t="str">
        <f>IF($J458&gt;NORMA!$G$11,"NO CUMPLE","CUMPLE")</f>
        <v>CUMPLE</v>
      </c>
      <c r="U458" s="51" t="str">
        <f>IF($G458&gt;NORMA!$G$12,"NO CUMPLE","CUMPLE")</f>
        <v>CUMPLE</v>
      </c>
      <c r="V458" s="51" t="str">
        <f>IF($H458&gt;SALITRE!$H$972,"NO CUMPLE","CUMPLE")</f>
        <v>NO CUMPLE</v>
      </c>
      <c r="W458" s="51" t="str">
        <f>IF($O458&gt;NORMA!$F$14,"NO CUMPLE","CUMPLE")</f>
        <v>CUMPLE</v>
      </c>
      <c r="X458" s="51" t="str">
        <f>IF(AND($N458&gt;=NORMA!$Q$4, $N458&lt;=NORMA!$R$4),"CUMPLE","NO CUMPLE")</f>
        <v>CUMPLE</v>
      </c>
      <c r="Y458" s="51" t="str">
        <f>IF($I458&gt;NORMA!$F$16,"NO CUMPLE","CUMPLE")</f>
        <v>CUMPLE</v>
      </c>
      <c r="Z458" s="51" t="str">
        <f>IF($M458&lt;NORMA!$G$23,"NO CUMPLE","CUMPLE")</f>
        <v>CUMPLE</v>
      </c>
      <c r="AA458" s="51" t="str">
        <f>IF($E458&gt;NORMA!$G$24,"NO CUMPLE","CUMPLE")</f>
        <v>NO CUMPLE</v>
      </c>
      <c r="AB458" s="51" t="str">
        <f>IF($F458&gt;NORMA!$G$25,"NO CUMPLE","CUMPLE")</f>
        <v>NO CUMPLE</v>
      </c>
      <c r="AC458" s="51" t="str">
        <f>IF($K458&gt;NORMA!$G$26,"NO CUMPLE","CUMPLE")</f>
        <v>NO CUMPLE</v>
      </c>
      <c r="AD458" s="51" t="str">
        <f>IF($J458&gt;NORMA!$G$27,"NO CUMPLE","CUMPLE")</f>
        <v>NO CUMPLE</v>
      </c>
      <c r="AE458" s="51" t="str">
        <f>IF($G458&gt;NORMA!$G$28,"NO CUMPLE","CUMPLE")</f>
        <v>NO CUMPLE</v>
      </c>
      <c r="AF458" s="51" t="str">
        <f>IF($H458&gt;NORMA!$E$29,"NO CUMPLE","CUMPLE")</f>
        <v>NO CUMPLE</v>
      </c>
      <c r="AG458" s="51" t="str">
        <f>IF($O458&gt;NORMA!$G$30,"NO CUMPLE","CUMPLE")</f>
        <v>NO CUMPLE</v>
      </c>
      <c r="AH458" s="51" t="str">
        <f>IF(AND($N458&gt;=NORMA!$R$18, $N458&lt;=NORMA!$S$18),"CUMPLE","NO CUMPLE")</f>
        <v>CUMPLE</v>
      </c>
      <c r="AI458" s="51" t="str">
        <f>IF($I458&gt;NORMA!$F$32,"NO CUMPLE","CUMPLE")</f>
        <v>NO CUMPLE</v>
      </c>
    </row>
    <row r="459" spans="1:35" ht="14.25" customHeight="1" x14ac:dyDescent="0.35">
      <c r="A459" s="146" t="s">
        <v>82</v>
      </c>
      <c r="B459" s="147" t="s">
        <v>81</v>
      </c>
      <c r="C459" s="148">
        <v>41339</v>
      </c>
      <c r="D459" s="149">
        <v>0.58333333333333337</v>
      </c>
      <c r="E459" s="147">
        <v>213</v>
      </c>
      <c r="F459" s="147">
        <v>474</v>
      </c>
      <c r="G459" s="147">
        <v>111</v>
      </c>
      <c r="H459" s="147">
        <v>65</v>
      </c>
      <c r="I459" s="147">
        <v>8.76</v>
      </c>
      <c r="J459" s="147">
        <v>6.2</v>
      </c>
      <c r="K459" s="147">
        <v>53.17</v>
      </c>
      <c r="L459" s="159">
        <v>1.232</v>
      </c>
      <c r="M459" s="147">
        <v>0.2</v>
      </c>
      <c r="N459" s="147">
        <v>7.98</v>
      </c>
      <c r="O459" s="153">
        <v>15000000</v>
      </c>
      <c r="P459" s="51" t="str">
        <f>IF($M459&lt;NORMA!$G$7,"NO CUMPLE","CUMPLE")</f>
        <v>NO CUMPLE</v>
      </c>
      <c r="Q459" s="51" t="str">
        <f>IF($E459&gt;NORMA!$G$8,"NO CUMPLE","CUMPLE")</f>
        <v>NO CUMPLE</v>
      </c>
      <c r="R459" s="51" t="str">
        <f>IF($F459&gt;NORMA!$G$9,"NO CUMPLE","CUMPLE")</f>
        <v>NO CUMPLE</v>
      </c>
      <c r="S459" s="51" t="str">
        <f>IF($K459&gt;NORMA!$G$10,"NO CUMPLE","CUMPLE")</f>
        <v>NO CUMPLE</v>
      </c>
      <c r="T459" s="51" t="str">
        <f>IF($J459&gt;NORMA!$G$11,"NO CUMPLE","CUMPLE")</f>
        <v>NO CUMPLE</v>
      </c>
      <c r="U459" s="51" t="str">
        <f>IF($G459&gt;NORMA!$G$12,"NO CUMPLE","CUMPLE")</f>
        <v>CUMPLE</v>
      </c>
      <c r="V459" s="51" t="str">
        <f>IF($H459&gt;SALITRE!$H$972,"NO CUMPLE","CUMPLE")</f>
        <v>NO CUMPLE</v>
      </c>
      <c r="W459" s="51" t="str">
        <f>IF($O459&gt;NORMA!$F$14,"NO CUMPLE","CUMPLE")</f>
        <v>NO CUMPLE</v>
      </c>
      <c r="X459" s="51" t="str">
        <f>IF(AND($N459&gt;=NORMA!$Q$4, $N459&lt;=NORMA!$R$4),"CUMPLE","NO CUMPLE")</f>
        <v>CUMPLE</v>
      </c>
      <c r="Y459" s="51" t="str">
        <f>IF($I459&gt;NORMA!$F$16,"NO CUMPLE","CUMPLE")</f>
        <v>NO CUMPLE</v>
      </c>
      <c r="Z459" s="51" t="str">
        <f>IF($M459&lt;NORMA!$G$23,"NO CUMPLE","CUMPLE")</f>
        <v>NO CUMPLE</v>
      </c>
      <c r="AA459" s="51" t="str">
        <f>IF($E459&gt;NORMA!$G$24,"NO CUMPLE","CUMPLE")</f>
        <v>NO CUMPLE</v>
      </c>
      <c r="AB459" s="51" t="str">
        <f>IF($F459&gt;NORMA!$G$25,"NO CUMPLE","CUMPLE")</f>
        <v>NO CUMPLE</v>
      </c>
      <c r="AC459" s="51" t="str">
        <f>IF($K459&gt;NORMA!$G$26,"NO CUMPLE","CUMPLE")</f>
        <v>NO CUMPLE</v>
      </c>
      <c r="AD459" s="51" t="str">
        <f>IF($J459&gt;NORMA!$G$27,"NO CUMPLE","CUMPLE")</f>
        <v>NO CUMPLE</v>
      </c>
      <c r="AE459" s="51" t="str">
        <f>IF($G459&gt;NORMA!$G$28,"NO CUMPLE","CUMPLE")</f>
        <v>NO CUMPLE</v>
      </c>
      <c r="AF459" s="51" t="str">
        <f>IF($H459&gt;NORMA!$E$29,"NO CUMPLE","CUMPLE")</f>
        <v>NO CUMPLE</v>
      </c>
      <c r="AG459" s="51" t="str">
        <f>IF($O459&gt;NORMA!$G$30,"NO CUMPLE","CUMPLE")</f>
        <v>NO CUMPLE</v>
      </c>
      <c r="AH459" s="51" t="str">
        <f>IF(AND($N459&gt;=NORMA!$R$18, $N459&lt;=NORMA!$S$18),"CUMPLE","NO CUMPLE")</f>
        <v>CUMPLE</v>
      </c>
      <c r="AI459" s="51" t="str">
        <f>IF($I459&gt;NORMA!$F$32,"NO CUMPLE","CUMPLE")</f>
        <v>NO CUMPLE</v>
      </c>
    </row>
    <row r="460" spans="1:35" ht="14.25" customHeight="1" x14ac:dyDescent="0.35">
      <c r="A460" s="146" t="s">
        <v>82</v>
      </c>
      <c r="B460" s="147" t="s">
        <v>81</v>
      </c>
      <c r="C460" s="148">
        <v>41369</v>
      </c>
      <c r="D460" s="149">
        <v>0.41666666666666669</v>
      </c>
      <c r="E460" s="147">
        <v>199</v>
      </c>
      <c r="F460" s="147">
        <v>484</v>
      </c>
      <c r="G460" s="147">
        <v>204</v>
      </c>
      <c r="H460" s="147">
        <v>62</v>
      </c>
      <c r="I460" s="147">
        <v>6.61</v>
      </c>
      <c r="J460" s="147">
        <v>6.28</v>
      </c>
      <c r="K460" s="147">
        <v>53.42</v>
      </c>
      <c r="L460" s="159">
        <v>1.097</v>
      </c>
      <c r="M460" s="147">
        <v>0.22</v>
      </c>
      <c r="N460" s="147">
        <v>8.34</v>
      </c>
      <c r="O460" s="153">
        <v>43000000</v>
      </c>
      <c r="P460" s="51" t="str">
        <f>IF($M460&lt;NORMA!$G$7,"NO CUMPLE","CUMPLE")</f>
        <v>NO CUMPLE</v>
      </c>
      <c r="Q460" s="51" t="str">
        <f>IF($E460&gt;NORMA!$G$8,"NO CUMPLE","CUMPLE")</f>
        <v>NO CUMPLE</v>
      </c>
      <c r="R460" s="51" t="str">
        <f>IF($F460&gt;NORMA!$G$9,"NO CUMPLE","CUMPLE")</f>
        <v>NO CUMPLE</v>
      </c>
      <c r="S460" s="51" t="str">
        <f>IF($K460&gt;NORMA!$G$10,"NO CUMPLE","CUMPLE")</f>
        <v>NO CUMPLE</v>
      </c>
      <c r="T460" s="51" t="str">
        <f>IF($J460&gt;NORMA!$G$11,"NO CUMPLE","CUMPLE")</f>
        <v>NO CUMPLE</v>
      </c>
      <c r="U460" s="51" t="str">
        <f>IF($G460&gt;NORMA!$G$12,"NO CUMPLE","CUMPLE")</f>
        <v>NO CUMPLE</v>
      </c>
      <c r="V460" s="51" t="str">
        <f>IF($H460&gt;SALITRE!$H$972,"NO CUMPLE","CUMPLE")</f>
        <v>NO CUMPLE</v>
      </c>
      <c r="W460" s="51" t="str">
        <f>IF($O460&gt;NORMA!$F$14,"NO CUMPLE","CUMPLE")</f>
        <v>NO CUMPLE</v>
      </c>
      <c r="X460" s="51" t="str">
        <f>IF(AND($N460&gt;=NORMA!$Q$4, $N460&lt;=NORMA!$R$4),"CUMPLE","NO CUMPLE")</f>
        <v>CUMPLE</v>
      </c>
      <c r="Y460" s="51" t="str">
        <f>IF($I460&gt;NORMA!$F$16,"NO CUMPLE","CUMPLE")</f>
        <v>NO CUMPLE</v>
      </c>
      <c r="Z460" s="51" t="str">
        <f>IF($M460&lt;NORMA!$G$23,"NO CUMPLE","CUMPLE")</f>
        <v>NO CUMPLE</v>
      </c>
      <c r="AA460" s="51" t="str">
        <f>IF($E460&gt;NORMA!$G$24,"NO CUMPLE","CUMPLE")</f>
        <v>NO CUMPLE</v>
      </c>
      <c r="AB460" s="51" t="str">
        <f>IF($F460&gt;NORMA!$G$25,"NO CUMPLE","CUMPLE")</f>
        <v>NO CUMPLE</v>
      </c>
      <c r="AC460" s="51" t="str">
        <f>IF($K460&gt;NORMA!$G$26,"NO CUMPLE","CUMPLE")</f>
        <v>NO CUMPLE</v>
      </c>
      <c r="AD460" s="51" t="str">
        <f>IF($J460&gt;NORMA!$G$27,"NO CUMPLE","CUMPLE")</f>
        <v>NO CUMPLE</v>
      </c>
      <c r="AE460" s="51" t="str">
        <f>IF($G460&gt;NORMA!$G$28,"NO CUMPLE","CUMPLE")</f>
        <v>NO CUMPLE</v>
      </c>
      <c r="AF460" s="51" t="str">
        <f>IF($H460&gt;NORMA!$E$29,"NO CUMPLE","CUMPLE")</f>
        <v>NO CUMPLE</v>
      </c>
      <c r="AG460" s="51" t="str">
        <f>IF($O460&gt;NORMA!$G$30,"NO CUMPLE","CUMPLE")</f>
        <v>NO CUMPLE</v>
      </c>
      <c r="AH460" s="51" t="str">
        <f>IF(AND($N460&gt;=NORMA!$R$18, $N460&lt;=NORMA!$S$18),"CUMPLE","NO CUMPLE")</f>
        <v>CUMPLE</v>
      </c>
      <c r="AI460" s="51" t="str">
        <f>IF($I460&gt;NORMA!$F$32,"NO CUMPLE","CUMPLE")</f>
        <v>NO CUMPLE</v>
      </c>
    </row>
    <row r="461" spans="1:35" ht="14.25" customHeight="1" x14ac:dyDescent="0.35">
      <c r="A461" s="146" t="s">
        <v>82</v>
      </c>
      <c r="B461" s="147" t="s">
        <v>81</v>
      </c>
      <c r="C461" s="148">
        <v>41393</v>
      </c>
      <c r="D461" s="149">
        <v>0.27083333333333331</v>
      </c>
      <c r="E461" s="147">
        <v>36.9</v>
      </c>
      <c r="F461" s="147">
        <v>103</v>
      </c>
      <c r="G461" s="147">
        <v>51</v>
      </c>
      <c r="H461" s="147">
        <v>16</v>
      </c>
      <c r="I461" s="147">
        <v>0.81</v>
      </c>
      <c r="J461" s="147">
        <v>1.69</v>
      </c>
      <c r="K461" s="147">
        <v>16.010000000000002</v>
      </c>
      <c r="L461" s="159">
        <v>1.571</v>
      </c>
      <c r="M461" s="147">
        <v>5.57</v>
      </c>
      <c r="N461" s="147">
        <v>7.83</v>
      </c>
      <c r="O461" s="153">
        <v>4300000</v>
      </c>
      <c r="P461" s="51" t="str">
        <f>IF($M461&lt;NORMA!$G$7,"NO CUMPLE","CUMPLE")</f>
        <v>CUMPLE</v>
      </c>
      <c r="Q461" s="51" t="str">
        <f>IF($E461&gt;NORMA!$G$8,"NO CUMPLE","CUMPLE")</f>
        <v>CUMPLE</v>
      </c>
      <c r="R461" s="51" t="str">
        <f>IF($F461&gt;NORMA!$G$9,"NO CUMPLE","CUMPLE")</f>
        <v>CUMPLE</v>
      </c>
      <c r="S461" s="51" t="str">
        <f>IF($K461&gt;NORMA!$G$10,"NO CUMPLE","CUMPLE")</f>
        <v>CUMPLE</v>
      </c>
      <c r="T461" s="51" t="str">
        <f>IF($J461&gt;NORMA!$G$11,"NO CUMPLE","CUMPLE")</f>
        <v>CUMPLE</v>
      </c>
      <c r="U461" s="51" t="str">
        <f>IF($G461&gt;NORMA!$G$12,"NO CUMPLE","CUMPLE")</f>
        <v>CUMPLE</v>
      </c>
      <c r="V461" s="51" t="str">
        <f>IF($H461&gt;SALITRE!$H$972,"NO CUMPLE","CUMPLE")</f>
        <v>CUMPLE</v>
      </c>
      <c r="W461" s="51" t="str">
        <f>IF($O461&gt;NORMA!$F$14,"NO CUMPLE","CUMPLE")</f>
        <v>NO CUMPLE</v>
      </c>
      <c r="X461" s="51" t="str">
        <f>IF(AND($N461&gt;=NORMA!$Q$4, $N461&lt;=NORMA!$R$4),"CUMPLE","NO CUMPLE")</f>
        <v>CUMPLE</v>
      </c>
      <c r="Y461" s="51" t="str">
        <f>IF($I461&gt;NORMA!$F$16,"NO CUMPLE","CUMPLE")</f>
        <v>CUMPLE</v>
      </c>
      <c r="Z461" s="51" t="str">
        <f>IF($M461&lt;NORMA!$G$23,"NO CUMPLE","CUMPLE")</f>
        <v>CUMPLE</v>
      </c>
      <c r="AA461" s="51" t="str">
        <f>IF($E461&gt;NORMA!$G$24,"NO CUMPLE","CUMPLE")</f>
        <v>CUMPLE</v>
      </c>
      <c r="AB461" s="51" t="str">
        <f>IF($F461&gt;NORMA!$G$25,"NO CUMPLE","CUMPLE")</f>
        <v>CUMPLE</v>
      </c>
      <c r="AC461" s="51" t="str">
        <f>IF($K461&gt;NORMA!$G$26,"NO CUMPLE","CUMPLE")</f>
        <v>CUMPLE</v>
      </c>
      <c r="AD461" s="51" t="str">
        <f>IF($J461&gt;NORMA!$G$27,"NO CUMPLE","CUMPLE")</f>
        <v>CUMPLE</v>
      </c>
      <c r="AE461" s="51" t="str">
        <f>IF($G461&gt;NORMA!$G$28,"NO CUMPLE","CUMPLE")</f>
        <v>CUMPLE</v>
      </c>
      <c r="AF461" s="51" t="str">
        <f>IF($H461&gt;NORMA!$E$29,"NO CUMPLE","CUMPLE")</f>
        <v>NO CUMPLE</v>
      </c>
      <c r="AG461" s="51" t="str">
        <f>IF($O461&gt;NORMA!$G$30,"NO CUMPLE","CUMPLE")</f>
        <v>NO CUMPLE</v>
      </c>
      <c r="AH461" s="51" t="str">
        <f>IF(AND($N461&gt;=NORMA!$R$18, $N461&lt;=NORMA!$S$18),"CUMPLE","NO CUMPLE")</f>
        <v>CUMPLE</v>
      </c>
      <c r="AI461" s="51" t="str">
        <f>IF($I461&gt;NORMA!$F$32,"NO CUMPLE","CUMPLE")</f>
        <v>CUMPLE</v>
      </c>
    </row>
    <row r="462" spans="1:35" ht="14.25" customHeight="1" x14ac:dyDescent="0.35">
      <c r="A462" s="146" t="s">
        <v>82</v>
      </c>
      <c r="B462" s="147" t="s">
        <v>81</v>
      </c>
      <c r="C462" s="148">
        <v>41411</v>
      </c>
      <c r="D462" s="149">
        <v>0.33333333333333331</v>
      </c>
      <c r="E462" s="147">
        <v>52.5</v>
      </c>
      <c r="F462" s="147">
        <v>113</v>
      </c>
      <c r="G462" s="147">
        <v>161</v>
      </c>
      <c r="H462" s="147">
        <v>54</v>
      </c>
      <c r="I462" s="147">
        <v>0.34</v>
      </c>
      <c r="J462" s="147">
        <v>1.57</v>
      </c>
      <c r="K462" s="147">
        <v>11.75</v>
      </c>
      <c r="L462" s="159">
        <v>3.8639999999999999</v>
      </c>
      <c r="M462" s="147">
        <v>5.49</v>
      </c>
      <c r="N462" s="147">
        <v>7.67</v>
      </c>
      <c r="O462" s="153">
        <v>930000</v>
      </c>
      <c r="P462" s="51" t="str">
        <f>IF($M462&lt;NORMA!$G$7,"NO CUMPLE","CUMPLE")</f>
        <v>CUMPLE</v>
      </c>
      <c r="Q462" s="51" t="str">
        <f>IF($E462&gt;NORMA!$G$8,"NO CUMPLE","CUMPLE")</f>
        <v>CUMPLE</v>
      </c>
      <c r="R462" s="51" t="str">
        <f>IF($F462&gt;NORMA!$G$9,"NO CUMPLE","CUMPLE")</f>
        <v>CUMPLE</v>
      </c>
      <c r="S462" s="51" t="str">
        <f>IF($K462&gt;NORMA!$G$10,"NO CUMPLE","CUMPLE")</f>
        <v>CUMPLE</v>
      </c>
      <c r="T462" s="51" t="str">
        <f>IF($J462&gt;NORMA!$G$11,"NO CUMPLE","CUMPLE")</f>
        <v>CUMPLE</v>
      </c>
      <c r="U462" s="51" t="str">
        <f>IF($G462&gt;NORMA!$G$12,"NO CUMPLE","CUMPLE")</f>
        <v>NO CUMPLE</v>
      </c>
      <c r="V462" s="51" t="str">
        <f>IF($H462&gt;SALITRE!$H$972,"NO CUMPLE","CUMPLE")</f>
        <v>NO CUMPLE</v>
      </c>
      <c r="W462" s="51" t="str">
        <f>IF($O462&gt;NORMA!$F$14,"NO CUMPLE","CUMPLE")</f>
        <v>CUMPLE</v>
      </c>
      <c r="X462" s="51" t="str">
        <f>IF(AND($N462&gt;=NORMA!$Q$4, $N462&lt;=NORMA!$R$4),"CUMPLE","NO CUMPLE")</f>
        <v>CUMPLE</v>
      </c>
      <c r="Y462" s="51" t="str">
        <f>IF($I462&gt;NORMA!$F$16,"NO CUMPLE","CUMPLE")</f>
        <v>CUMPLE</v>
      </c>
      <c r="Z462" s="51" t="str">
        <f>IF($M462&lt;NORMA!$G$23,"NO CUMPLE","CUMPLE")</f>
        <v>CUMPLE</v>
      </c>
      <c r="AA462" s="51" t="str">
        <f>IF($E462&gt;NORMA!$G$24,"NO CUMPLE","CUMPLE")</f>
        <v>CUMPLE</v>
      </c>
      <c r="AB462" s="51" t="str">
        <f>IF($F462&gt;NORMA!$G$25,"NO CUMPLE","CUMPLE")</f>
        <v>CUMPLE</v>
      </c>
      <c r="AC462" s="51" t="str">
        <f>IF($K462&gt;NORMA!$G$26,"NO CUMPLE","CUMPLE")</f>
        <v>CUMPLE</v>
      </c>
      <c r="AD462" s="51" t="str">
        <f>IF($J462&gt;NORMA!$G$27,"NO CUMPLE","CUMPLE")</f>
        <v>CUMPLE</v>
      </c>
      <c r="AE462" s="51" t="str">
        <f>IF($G462&gt;NORMA!$G$28,"NO CUMPLE","CUMPLE")</f>
        <v>NO CUMPLE</v>
      </c>
      <c r="AF462" s="51" t="str">
        <f>IF($H462&gt;NORMA!$E$29,"NO CUMPLE","CUMPLE")</f>
        <v>NO CUMPLE</v>
      </c>
      <c r="AG462" s="51" t="str">
        <f>IF($O462&gt;NORMA!$G$30,"NO CUMPLE","CUMPLE")</f>
        <v>NO CUMPLE</v>
      </c>
      <c r="AH462" s="51" t="str">
        <f>IF(AND($N462&gt;=NORMA!$R$18, $N462&lt;=NORMA!$S$18),"CUMPLE","NO CUMPLE")</f>
        <v>CUMPLE</v>
      </c>
      <c r="AI462" s="51" t="str">
        <f>IF($I462&gt;NORMA!$F$32,"NO CUMPLE","CUMPLE")</f>
        <v>CUMPLE</v>
      </c>
    </row>
    <row r="463" spans="1:35" ht="14.25" customHeight="1" x14ac:dyDescent="0.35">
      <c r="A463" s="146" t="s">
        <v>82</v>
      </c>
      <c r="B463" s="147" t="s">
        <v>81</v>
      </c>
      <c r="C463" s="148">
        <v>41438</v>
      </c>
      <c r="D463" s="149">
        <v>0.75</v>
      </c>
      <c r="E463" s="147">
        <v>225</v>
      </c>
      <c r="F463" s="147">
        <v>493</v>
      </c>
      <c r="G463" s="147">
        <v>154</v>
      </c>
      <c r="H463" s="147">
        <v>159</v>
      </c>
      <c r="I463" s="147">
        <v>9.08</v>
      </c>
      <c r="J463" s="147">
        <v>6</v>
      </c>
      <c r="K463" s="147">
        <v>35.020000000000003</v>
      </c>
      <c r="L463" s="159">
        <v>0.57199999999999995</v>
      </c>
      <c r="M463" s="147">
        <v>0.53</v>
      </c>
      <c r="N463" s="147">
        <v>7.87</v>
      </c>
      <c r="O463" s="153">
        <v>3000000</v>
      </c>
      <c r="P463" s="51" t="str">
        <f>IF($M463&lt;NORMA!$G$7,"NO CUMPLE","CUMPLE")</f>
        <v>CUMPLE</v>
      </c>
      <c r="Q463" s="51" t="str">
        <f>IF($E463&gt;NORMA!$G$8,"NO CUMPLE","CUMPLE")</f>
        <v>NO CUMPLE</v>
      </c>
      <c r="R463" s="51" t="str">
        <f>IF($F463&gt;NORMA!$G$9,"NO CUMPLE","CUMPLE")</f>
        <v>NO CUMPLE</v>
      </c>
      <c r="S463" s="51" t="str">
        <f>IF($K463&gt;NORMA!$G$10,"NO CUMPLE","CUMPLE")</f>
        <v>CUMPLE</v>
      </c>
      <c r="T463" s="51" t="str">
        <f>IF($J463&gt;NORMA!$G$11,"NO CUMPLE","CUMPLE")</f>
        <v>CUMPLE</v>
      </c>
      <c r="U463" s="51" t="str">
        <f>IF($G463&gt;NORMA!$G$12,"NO CUMPLE","CUMPLE")</f>
        <v>NO CUMPLE</v>
      </c>
      <c r="V463" s="51" t="str">
        <f>IF($H463&gt;SALITRE!$H$972,"NO CUMPLE","CUMPLE")</f>
        <v>NO CUMPLE</v>
      </c>
      <c r="W463" s="51" t="str">
        <f>IF($O463&gt;NORMA!$F$14,"NO CUMPLE","CUMPLE")</f>
        <v>NO CUMPLE</v>
      </c>
      <c r="X463" s="51" t="str">
        <f>IF(AND($N463&gt;=NORMA!$Q$4, $N463&lt;=NORMA!$R$4),"CUMPLE","NO CUMPLE")</f>
        <v>CUMPLE</v>
      </c>
      <c r="Y463" s="51" t="str">
        <f>IF($I463&gt;NORMA!$F$16,"NO CUMPLE","CUMPLE")</f>
        <v>NO CUMPLE</v>
      </c>
      <c r="Z463" s="51" t="str">
        <f>IF($M463&lt;NORMA!$G$23,"NO CUMPLE","CUMPLE")</f>
        <v>NO CUMPLE</v>
      </c>
      <c r="AA463" s="51" t="str">
        <f>IF($E463&gt;NORMA!$G$24,"NO CUMPLE","CUMPLE")</f>
        <v>NO CUMPLE</v>
      </c>
      <c r="AB463" s="51" t="str">
        <f>IF($F463&gt;NORMA!$G$25,"NO CUMPLE","CUMPLE")</f>
        <v>NO CUMPLE</v>
      </c>
      <c r="AC463" s="51" t="str">
        <f>IF($K463&gt;NORMA!$G$26,"NO CUMPLE","CUMPLE")</f>
        <v>NO CUMPLE</v>
      </c>
      <c r="AD463" s="51" t="str">
        <f>IF($J463&gt;NORMA!$G$27,"NO CUMPLE","CUMPLE")</f>
        <v>NO CUMPLE</v>
      </c>
      <c r="AE463" s="51" t="str">
        <f>IF($G463&gt;NORMA!$G$28,"NO CUMPLE","CUMPLE")</f>
        <v>NO CUMPLE</v>
      </c>
      <c r="AF463" s="51" t="str">
        <f>IF($H463&gt;NORMA!$E$29,"NO CUMPLE","CUMPLE")</f>
        <v>NO CUMPLE</v>
      </c>
      <c r="AG463" s="51" t="str">
        <f>IF($O463&gt;NORMA!$G$30,"NO CUMPLE","CUMPLE")</f>
        <v>NO CUMPLE</v>
      </c>
      <c r="AH463" s="51" t="str">
        <f>IF(AND($N463&gt;=NORMA!$R$18, $N463&lt;=NORMA!$S$18),"CUMPLE","NO CUMPLE")</f>
        <v>CUMPLE</v>
      </c>
      <c r="AI463" s="51" t="str">
        <f>IF($I463&gt;NORMA!$F$32,"NO CUMPLE","CUMPLE")</f>
        <v>NO CUMPLE</v>
      </c>
    </row>
    <row r="464" spans="1:35" ht="14.25" customHeight="1" x14ac:dyDescent="0.35">
      <c r="A464" s="146" t="s">
        <v>80</v>
      </c>
      <c r="B464" s="147" t="s">
        <v>81</v>
      </c>
      <c r="C464" s="148">
        <v>41470</v>
      </c>
      <c r="D464" s="149">
        <v>0.41666666666666669</v>
      </c>
      <c r="E464" s="147">
        <v>158</v>
      </c>
      <c r="F464" s="147">
        <v>410</v>
      </c>
      <c r="G464" s="147">
        <v>197</v>
      </c>
      <c r="H464" s="147">
        <v>42</v>
      </c>
      <c r="I464" s="147">
        <v>5.08</v>
      </c>
      <c r="J464" s="147">
        <v>5.44</v>
      </c>
      <c r="K464" s="147">
        <v>46.55</v>
      </c>
      <c r="L464" s="159">
        <v>0.22800000000000001</v>
      </c>
      <c r="M464" s="147">
        <v>3.04</v>
      </c>
      <c r="N464" s="147">
        <v>8.52</v>
      </c>
      <c r="O464" s="153">
        <v>20000000</v>
      </c>
      <c r="P464" s="51" t="str">
        <f>IF($M464&lt;NORMA!$G$7,"NO CUMPLE","CUMPLE")</f>
        <v>CUMPLE</v>
      </c>
      <c r="Q464" s="51" t="str">
        <f>IF($E464&gt;NORMA!$G$8,"NO CUMPLE","CUMPLE")</f>
        <v>NO CUMPLE</v>
      </c>
      <c r="R464" s="51" t="str">
        <f>IF($F464&gt;NORMA!$G$9,"NO CUMPLE","CUMPLE")</f>
        <v>NO CUMPLE</v>
      </c>
      <c r="S464" s="51" t="str">
        <f>IF($K464&gt;NORMA!$G$10,"NO CUMPLE","CUMPLE")</f>
        <v>NO CUMPLE</v>
      </c>
      <c r="T464" s="51" t="str">
        <f>IF($J464&gt;NORMA!$G$11,"NO CUMPLE","CUMPLE")</f>
        <v>CUMPLE</v>
      </c>
      <c r="U464" s="51" t="str">
        <f>IF($G464&gt;NORMA!$G$12,"NO CUMPLE","CUMPLE")</f>
        <v>NO CUMPLE</v>
      </c>
      <c r="V464" s="51" t="str">
        <f>IF($H464&gt;SALITRE!$H$972,"NO CUMPLE","CUMPLE")</f>
        <v>NO CUMPLE</v>
      </c>
      <c r="W464" s="51" t="str">
        <f>IF($O464&gt;NORMA!$F$14,"NO CUMPLE","CUMPLE")</f>
        <v>NO CUMPLE</v>
      </c>
      <c r="X464" s="51" t="str">
        <f>IF(AND($N464&gt;=NORMA!$Q$4, $N464&lt;=NORMA!$R$4),"CUMPLE","NO CUMPLE")</f>
        <v>CUMPLE</v>
      </c>
      <c r="Y464" s="51" t="str">
        <f>IF($I464&gt;NORMA!$F$16,"NO CUMPLE","CUMPLE")</f>
        <v>NO CUMPLE</v>
      </c>
      <c r="Z464" s="51" t="str">
        <f>IF($M464&lt;NORMA!$G$23,"NO CUMPLE","CUMPLE")</f>
        <v>CUMPLE</v>
      </c>
      <c r="AA464" s="51" t="str">
        <f>IF($E464&gt;NORMA!$G$24,"NO CUMPLE","CUMPLE")</f>
        <v>NO CUMPLE</v>
      </c>
      <c r="AB464" s="51" t="str">
        <f>IF($F464&gt;NORMA!$G$25,"NO CUMPLE","CUMPLE")</f>
        <v>NO CUMPLE</v>
      </c>
      <c r="AC464" s="51" t="str">
        <f>IF($K464&gt;NORMA!$G$26,"NO CUMPLE","CUMPLE")</f>
        <v>NO CUMPLE</v>
      </c>
      <c r="AD464" s="51" t="str">
        <f>IF($J464&gt;NORMA!$G$27,"NO CUMPLE","CUMPLE")</f>
        <v>NO CUMPLE</v>
      </c>
      <c r="AE464" s="51" t="str">
        <f>IF($G464&gt;NORMA!$G$28,"NO CUMPLE","CUMPLE")</f>
        <v>NO CUMPLE</v>
      </c>
      <c r="AF464" s="51" t="str">
        <f>IF($H464&gt;NORMA!$E$29,"NO CUMPLE","CUMPLE")</f>
        <v>NO CUMPLE</v>
      </c>
      <c r="AG464" s="51" t="str">
        <f>IF($O464&gt;NORMA!$G$30,"NO CUMPLE","CUMPLE")</f>
        <v>NO CUMPLE</v>
      </c>
      <c r="AH464" s="51" t="str">
        <f>IF(AND($N464&gt;=NORMA!$R$18, $N464&lt;=NORMA!$S$18),"CUMPLE","NO CUMPLE")</f>
        <v>NO CUMPLE</v>
      </c>
      <c r="AI464" s="51" t="str">
        <f>IF($I464&gt;NORMA!$F$32,"NO CUMPLE","CUMPLE")</f>
        <v>NO CUMPLE</v>
      </c>
    </row>
    <row r="465" spans="1:35" ht="14.25" customHeight="1" x14ac:dyDescent="0.35">
      <c r="A465" s="146" t="s">
        <v>80</v>
      </c>
      <c r="B465" s="147" t="s">
        <v>81</v>
      </c>
      <c r="C465" s="148">
        <v>41496</v>
      </c>
      <c r="D465" s="149">
        <v>0.28472222222222221</v>
      </c>
      <c r="E465" s="147">
        <v>4.3</v>
      </c>
      <c r="F465" s="147">
        <v>7.4</v>
      </c>
      <c r="G465" s="147">
        <v>5.4</v>
      </c>
      <c r="H465" s="150">
        <v>3.6</v>
      </c>
      <c r="I465" s="147">
        <v>0.03</v>
      </c>
      <c r="J465" s="147">
        <v>0.21</v>
      </c>
      <c r="K465" s="147">
        <v>2.04</v>
      </c>
      <c r="L465" s="159">
        <v>1.89E-2</v>
      </c>
      <c r="M465" s="147">
        <v>6.99</v>
      </c>
      <c r="N465" s="147">
        <v>7.54</v>
      </c>
      <c r="O465" s="153">
        <v>15000</v>
      </c>
      <c r="P465" s="51" t="str">
        <f>IF($M465&lt;NORMA!$G$7,"NO CUMPLE","CUMPLE")</f>
        <v>CUMPLE</v>
      </c>
      <c r="Q465" s="51" t="str">
        <f>IF($E465&gt;NORMA!$G$8,"NO CUMPLE","CUMPLE")</f>
        <v>CUMPLE</v>
      </c>
      <c r="R465" s="51" t="str">
        <f>IF($F465&gt;NORMA!$G$9,"NO CUMPLE","CUMPLE")</f>
        <v>CUMPLE</v>
      </c>
      <c r="S465" s="51" t="str">
        <f>IF($K465&gt;NORMA!$G$10,"NO CUMPLE","CUMPLE")</f>
        <v>CUMPLE</v>
      </c>
      <c r="T465" s="51" t="str">
        <f>IF($J465&gt;NORMA!$G$11,"NO CUMPLE","CUMPLE")</f>
        <v>CUMPLE</v>
      </c>
      <c r="U465" s="51" t="str">
        <f>IF($G465&gt;NORMA!$G$12,"NO CUMPLE","CUMPLE")</f>
        <v>CUMPLE</v>
      </c>
      <c r="V465" s="51" t="str">
        <f>IF($H465&gt;SALITRE!$H$972,"NO CUMPLE","CUMPLE")</f>
        <v>CUMPLE</v>
      </c>
      <c r="W465" s="51" t="str">
        <f>IF($O465&gt;NORMA!$F$14,"NO CUMPLE","CUMPLE")</f>
        <v>CUMPLE</v>
      </c>
      <c r="X465" s="51" t="str">
        <f>IF(AND($N465&gt;=NORMA!$Q$4, $N465&lt;=NORMA!$R$4),"CUMPLE","NO CUMPLE")</f>
        <v>CUMPLE</v>
      </c>
      <c r="Y465" s="51" t="str">
        <f>IF($I465&gt;NORMA!$F$16,"NO CUMPLE","CUMPLE")</f>
        <v>CUMPLE</v>
      </c>
      <c r="Z465" s="51" t="str">
        <f>IF($M465&lt;NORMA!$G$23,"NO CUMPLE","CUMPLE")</f>
        <v>CUMPLE</v>
      </c>
      <c r="AA465" s="51" t="str">
        <f>IF($E465&gt;NORMA!$G$24,"NO CUMPLE","CUMPLE")</f>
        <v>CUMPLE</v>
      </c>
      <c r="AB465" s="51" t="str">
        <f>IF($F465&gt;NORMA!$G$25,"NO CUMPLE","CUMPLE")</f>
        <v>CUMPLE</v>
      </c>
      <c r="AC465" s="51" t="str">
        <f>IF($K465&gt;NORMA!$G$26,"NO CUMPLE","CUMPLE")</f>
        <v>CUMPLE</v>
      </c>
      <c r="AD465" s="51" t="str">
        <f>IF($J465&gt;NORMA!$G$27,"NO CUMPLE","CUMPLE")</f>
        <v>CUMPLE</v>
      </c>
      <c r="AE465" s="51" t="str">
        <f>IF($G465&gt;NORMA!$G$28,"NO CUMPLE","CUMPLE")</f>
        <v>CUMPLE</v>
      </c>
      <c r="AF465" s="51" t="str">
        <f>IF($H465&gt;NORMA!$E$29,"NO CUMPLE","CUMPLE")</f>
        <v>CUMPLE</v>
      </c>
      <c r="AG465" s="51" t="str">
        <f>IF($O465&gt;NORMA!$G$30,"NO CUMPLE","CUMPLE")</f>
        <v>CUMPLE</v>
      </c>
      <c r="AH465" s="51" t="str">
        <f>IF(AND($N465&gt;=NORMA!$R$18, $N465&lt;=NORMA!$S$18),"CUMPLE","NO CUMPLE")</f>
        <v>CUMPLE</v>
      </c>
      <c r="AI465" s="51" t="str">
        <f>IF($I465&gt;NORMA!$F$32,"NO CUMPLE","CUMPLE")</f>
        <v>CUMPLE</v>
      </c>
    </row>
    <row r="466" spans="1:35" ht="14.25" customHeight="1" x14ac:dyDescent="0.35">
      <c r="A466" s="146" t="s">
        <v>80</v>
      </c>
      <c r="B466" s="147" t="s">
        <v>81</v>
      </c>
      <c r="C466" s="148">
        <v>41516</v>
      </c>
      <c r="D466" s="149">
        <v>0.375</v>
      </c>
      <c r="E466" s="147">
        <v>4.8</v>
      </c>
      <c r="F466" s="147">
        <v>11.9</v>
      </c>
      <c r="G466" s="147">
        <v>4.2</v>
      </c>
      <c r="H466" s="147">
        <v>4.2</v>
      </c>
      <c r="I466" s="147">
        <v>0.23</v>
      </c>
      <c r="J466" s="147">
        <v>0.37</v>
      </c>
      <c r="K466" s="147">
        <v>2.0699999999999998</v>
      </c>
      <c r="L466" s="159">
        <v>1.47E-2</v>
      </c>
      <c r="M466" s="147">
        <v>8.93</v>
      </c>
      <c r="N466" s="147">
        <v>8.99</v>
      </c>
      <c r="O466" s="153">
        <v>150000</v>
      </c>
      <c r="P466" s="51" t="str">
        <f>IF($M466&lt;NORMA!$G$7,"NO CUMPLE","CUMPLE")</f>
        <v>CUMPLE</v>
      </c>
      <c r="Q466" s="51" t="str">
        <f>IF($E466&gt;NORMA!$G$8,"NO CUMPLE","CUMPLE")</f>
        <v>CUMPLE</v>
      </c>
      <c r="R466" s="51" t="str">
        <f>IF($F466&gt;NORMA!$G$9,"NO CUMPLE","CUMPLE")</f>
        <v>CUMPLE</v>
      </c>
      <c r="S466" s="51" t="str">
        <f>IF($K466&gt;NORMA!$G$10,"NO CUMPLE","CUMPLE")</f>
        <v>CUMPLE</v>
      </c>
      <c r="T466" s="51" t="str">
        <f>IF($J466&gt;NORMA!$G$11,"NO CUMPLE","CUMPLE")</f>
        <v>CUMPLE</v>
      </c>
      <c r="U466" s="51" t="str">
        <f>IF($G466&gt;NORMA!$G$12,"NO CUMPLE","CUMPLE")</f>
        <v>CUMPLE</v>
      </c>
      <c r="V466" s="51" t="str">
        <f>IF($H466&gt;SALITRE!$H$972,"NO CUMPLE","CUMPLE")</f>
        <v>CUMPLE</v>
      </c>
      <c r="W466" s="51" t="str">
        <f>IF($O466&gt;NORMA!$F$14,"NO CUMPLE","CUMPLE")</f>
        <v>CUMPLE</v>
      </c>
      <c r="X466" s="51" t="str">
        <f>IF(AND($N466&gt;=NORMA!$Q$4, $N466&lt;=NORMA!$R$4),"CUMPLE","NO CUMPLE")</f>
        <v>CUMPLE</v>
      </c>
      <c r="Y466" s="51" t="str">
        <f>IF($I466&gt;NORMA!$F$16,"NO CUMPLE","CUMPLE")</f>
        <v>CUMPLE</v>
      </c>
      <c r="Z466" s="51" t="str">
        <f>IF($M466&lt;NORMA!$G$23,"NO CUMPLE","CUMPLE")</f>
        <v>CUMPLE</v>
      </c>
      <c r="AA466" s="51" t="str">
        <f>IF($E466&gt;NORMA!$G$24,"NO CUMPLE","CUMPLE")</f>
        <v>CUMPLE</v>
      </c>
      <c r="AB466" s="51" t="str">
        <f>IF($F466&gt;NORMA!$G$25,"NO CUMPLE","CUMPLE")</f>
        <v>CUMPLE</v>
      </c>
      <c r="AC466" s="51" t="str">
        <f>IF($K466&gt;NORMA!$G$26,"NO CUMPLE","CUMPLE")</f>
        <v>CUMPLE</v>
      </c>
      <c r="AD466" s="51" t="str">
        <f>IF($J466&gt;NORMA!$G$27,"NO CUMPLE","CUMPLE")</f>
        <v>CUMPLE</v>
      </c>
      <c r="AE466" s="51" t="str">
        <f>IF($G466&gt;NORMA!$G$28,"NO CUMPLE","CUMPLE")</f>
        <v>CUMPLE</v>
      </c>
      <c r="AF466" s="51" t="str">
        <f>IF($H466&gt;NORMA!$E$29,"NO CUMPLE","CUMPLE")</f>
        <v>CUMPLE</v>
      </c>
      <c r="AG466" s="51" t="str">
        <f>IF($O466&gt;NORMA!$G$30,"NO CUMPLE","CUMPLE")</f>
        <v>NO CUMPLE</v>
      </c>
      <c r="AH466" s="51" t="str">
        <f>IF(AND($N466&gt;=NORMA!$R$18, $N466&lt;=NORMA!$S$18),"CUMPLE","NO CUMPLE")</f>
        <v>NO CUMPLE</v>
      </c>
      <c r="AI466" s="51" t="str">
        <f>IF($I466&gt;NORMA!$F$32,"NO CUMPLE","CUMPLE")</f>
        <v>CUMPLE</v>
      </c>
    </row>
    <row r="467" spans="1:35" ht="14.25" customHeight="1" x14ac:dyDescent="0.35">
      <c r="A467" s="146" t="s">
        <v>80</v>
      </c>
      <c r="B467" s="147" t="s">
        <v>81</v>
      </c>
      <c r="C467" s="148">
        <v>41534</v>
      </c>
      <c r="D467" s="149">
        <v>0.45833333333333331</v>
      </c>
      <c r="E467" s="147">
        <v>3.7</v>
      </c>
      <c r="F467" s="147">
        <v>24</v>
      </c>
      <c r="G467" s="147">
        <v>4.2</v>
      </c>
      <c r="H467" s="147">
        <v>9.1999999999999993</v>
      </c>
      <c r="I467" s="147">
        <v>0.22</v>
      </c>
      <c r="J467" s="147">
        <v>0.4</v>
      </c>
      <c r="K467" s="147">
        <v>3.66</v>
      </c>
      <c r="L467" s="159">
        <v>2.47E-2</v>
      </c>
      <c r="M467" s="147">
        <v>7.08</v>
      </c>
      <c r="N467" s="147">
        <v>8.1199999999999992</v>
      </c>
      <c r="O467" s="153">
        <v>93000</v>
      </c>
      <c r="P467" s="51" t="str">
        <f>IF($M467&lt;NORMA!$G$7,"NO CUMPLE","CUMPLE")</f>
        <v>CUMPLE</v>
      </c>
      <c r="Q467" s="51" t="str">
        <f>IF($E467&gt;NORMA!$G$8,"NO CUMPLE","CUMPLE")</f>
        <v>CUMPLE</v>
      </c>
      <c r="R467" s="51" t="str">
        <f>IF($F467&gt;NORMA!$G$9,"NO CUMPLE","CUMPLE")</f>
        <v>CUMPLE</v>
      </c>
      <c r="S467" s="51" t="str">
        <f>IF($K467&gt;NORMA!$G$10,"NO CUMPLE","CUMPLE")</f>
        <v>CUMPLE</v>
      </c>
      <c r="T467" s="51" t="str">
        <f>IF($J467&gt;NORMA!$G$11,"NO CUMPLE","CUMPLE")</f>
        <v>CUMPLE</v>
      </c>
      <c r="U467" s="51" t="str">
        <f>IF($G467&gt;NORMA!$G$12,"NO CUMPLE","CUMPLE")</f>
        <v>CUMPLE</v>
      </c>
      <c r="V467" s="51" t="str">
        <f>IF($H467&gt;SALITRE!$H$972,"NO CUMPLE","CUMPLE")</f>
        <v>CUMPLE</v>
      </c>
      <c r="W467" s="51" t="str">
        <f>IF($O467&gt;NORMA!$F$14,"NO CUMPLE","CUMPLE")</f>
        <v>CUMPLE</v>
      </c>
      <c r="X467" s="51" t="str">
        <f>IF(AND($N467&gt;=NORMA!$Q$4, $N467&lt;=NORMA!$R$4),"CUMPLE","NO CUMPLE")</f>
        <v>CUMPLE</v>
      </c>
      <c r="Y467" s="51" t="str">
        <f>IF($I467&gt;NORMA!$F$16,"NO CUMPLE","CUMPLE")</f>
        <v>CUMPLE</v>
      </c>
      <c r="Z467" s="51" t="str">
        <f>IF($M467&lt;NORMA!$G$23,"NO CUMPLE","CUMPLE")</f>
        <v>CUMPLE</v>
      </c>
      <c r="AA467" s="51" t="str">
        <f>IF($E467&gt;NORMA!$G$24,"NO CUMPLE","CUMPLE")</f>
        <v>CUMPLE</v>
      </c>
      <c r="AB467" s="51" t="str">
        <f>IF($F467&gt;NORMA!$G$25,"NO CUMPLE","CUMPLE")</f>
        <v>CUMPLE</v>
      </c>
      <c r="AC467" s="51" t="str">
        <f>IF($K467&gt;NORMA!$G$26,"NO CUMPLE","CUMPLE")</f>
        <v>CUMPLE</v>
      </c>
      <c r="AD467" s="51" t="str">
        <f>IF($J467&gt;NORMA!$G$27,"NO CUMPLE","CUMPLE")</f>
        <v>CUMPLE</v>
      </c>
      <c r="AE467" s="51" t="str">
        <f>IF($G467&gt;NORMA!$G$28,"NO CUMPLE","CUMPLE")</f>
        <v>CUMPLE</v>
      </c>
      <c r="AF467" s="51" t="str">
        <f>IF($H467&gt;NORMA!$E$29,"NO CUMPLE","CUMPLE")</f>
        <v>CUMPLE</v>
      </c>
      <c r="AG467" s="51" t="str">
        <f>IF($O467&gt;NORMA!$G$30,"NO CUMPLE","CUMPLE")</f>
        <v>CUMPLE</v>
      </c>
      <c r="AH467" s="51" t="str">
        <f>IF(AND($N467&gt;=NORMA!$R$18, $N467&lt;=NORMA!$S$18),"CUMPLE","NO CUMPLE")</f>
        <v>CUMPLE</v>
      </c>
      <c r="AI467" s="51" t="str">
        <f>IF($I467&gt;NORMA!$F$32,"NO CUMPLE","CUMPLE")</f>
        <v>CUMPLE</v>
      </c>
    </row>
    <row r="468" spans="1:35" ht="14.25" customHeight="1" x14ac:dyDescent="0.35">
      <c r="A468" s="146" t="s">
        <v>80</v>
      </c>
      <c r="B468" s="147" t="s">
        <v>81</v>
      </c>
      <c r="C468" s="148">
        <v>41555</v>
      </c>
      <c r="D468" s="149">
        <v>0.55208333333333337</v>
      </c>
      <c r="E468" s="147">
        <v>3.86</v>
      </c>
      <c r="F468" s="147">
        <v>37</v>
      </c>
      <c r="G468" s="147">
        <v>5</v>
      </c>
      <c r="H468" s="147">
        <v>13</v>
      </c>
      <c r="I468" s="147">
        <v>0.22</v>
      </c>
      <c r="J468" s="147">
        <v>0.28999999999999998</v>
      </c>
      <c r="K468" s="147">
        <v>5.49</v>
      </c>
      <c r="L468" s="159">
        <v>1.1599999999999999E-2</v>
      </c>
      <c r="M468" s="147">
        <v>9.31</v>
      </c>
      <c r="N468" s="147">
        <v>9.2200000000000006</v>
      </c>
      <c r="O468" s="153">
        <v>75000</v>
      </c>
      <c r="P468" s="51" t="str">
        <f>IF($M468&lt;NORMA!$G$7,"NO CUMPLE","CUMPLE")</f>
        <v>CUMPLE</v>
      </c>
      <c r="Q468" s="51" t="str">
        <f>IF($E468&gt;NORMA!$G$8,"NO CUMPLE","CUMPLE")</f>
        <v>CUMPLE</v>
      </c>
      <c r="R468" s="51" t="str">
        <f>IF($F468&gt;NORMA!$G$9,"NO CUMPLE","CUMPLE")</f>
        <v>CUMPLE</v>
      </c>
      <c r="S468" s="51" t="str">
        <f>IF($K468&gt;NORMA!$G$10,"NO CUMPLE","CUMPLE")</f>
        <v>CUMPLE</v>
      </c>
      <c r="T468" s="51" t="str">
        <f>IF($J468&gt;NORMA!$G$11,"NO CUMPLE","CUMPLE")</f>
        <v>CUMPLE</v>
      </c>
      <c r="U468" s="51" t="str">
        <f>IF($G468&gt;NORMA!$G$12,"NO CUMPLE","CUMPLE")</f>
        <v>CUMPLE</v>
      </c>
      <c r="V468" s="51" t="str">
        <f>IF($H468&gt;SALITRE!$H$972,"NO CUMPLE","CUMPLE")</f>
        <v>CUMPLE</v>
      </c>
      <c r="W468" s="51" t="str">
        <f>IF($O468&gt;NORMA!$F$14,"NO CUMPLE","CUMPLE")</f>
        <v>CUMPLE</v>
      </c>
      <c r="X468" s="51" t="str">
        <f>IF(AND($N468&gt;=NORMA!$Q$4, $N468&lt;=NORMA!$R$4),"CUMPLE","NO CUMPLE")</f>
        <v>NO CUMPLE</v>
      </c>
      <c r="Y468" s="51" t="str">
        <f>IF($I468&gt;NORMA!$F$16,"NO CUMPLE","CUMPLE")</f>
        <v>CUMPLE</v>
      </c>
      <c r="Z468" s="51" t="str">
        <f>IF($M468&lt;NORMA!$G$23,"NO CUMPLE","CUMPLE")</f>
        <v>CUMPLE</v>
      </c>
      <c r="AA468" s="51" t="str">
        <f>IF($E468&gt;NORMA!$G$24,"NO CUMPLE","CUMPLE")</f>
        <v>CUMPLE</v>
      </c>
      <c r="AB468" s="51" t="str">
        <f>IF($F468&gt;NORMA!$G$25,"NO CUMPLE","CUMPLE")</f>
        <v>CUMPLE</v>
      </c>
      <c r="AC468" s="51" t="str">
        <f>IF($K468&gt;NORMA!$G$26,"NO CUMPLE","CUMPLE")</f>
        <v>CUMPLE</v>
      </c>
      <c r="AD468" s="51" t="str">
        <f>IF($J468&gt;NORMA!$G$27,"NO CUMPLE","CUMPLE")</f>
        <v>CUMPLE</v>
      </c>
      <c r="AE468" s="51" t="str">
        <f>IF($G468&gt;NORMA!$G$28,"NO CUMPLE","CUMPLE")</f>
        <v>CUMPLE</v>
      </c>
      <c r="AF468" s="51" t="str">
        <f>IF($H468&gt;NORMA!$E$29,"NO CUMPLE","CUMPLE")</f>
        <v>NO CUMPLE</v>
      </c>
      <c r="AG468" s="51" t="str">
        <f>IF($O468&gt;NORMA!$G$30,"NO CUMPLE","CUMPLE")</f>
        <v>CUMPLE</v>
      </c>
      <c r="AH468" s="51" t="str">
        <f>IF(AND($N468&gt;=NORMA!$R$18, $N468&lt;=NORMA!$S$18),"CUMPLE","NO CUMPLE")</f>
        <v>NO CUMPLE</v>
      </c>
      <c r="AI468" s="51" t="str">
        <f>IF($I468&gt;NORMA!$F$32,"NO CUMPLE","CUMPLE")</f>
        <v>CUMPLE</v>
      </c>
    </row>
    <row r="469" spans="1:35" ht="14.25" customHeight="1" x14ac:dyDescent="0.35">
      <c r="A469" s="146" t="s">
        <v>80</v>
      </c>
      <c r="B469" s="147" t="s">
        <v>81</v>
      </c>
      <c r="C469" s="148">
        <v>41578</v>
      </c>
      <c r="D469" s="149">
        <v>0.625</v>
      </c>
      <c r="E469" s="147">
        <v>8.4</v>
      </c>
      <c r="F469" s="147">
        <v>34.700000000000003</v>
      </c>
      <c r="G469" s="147">
        <v>8.6999999999999993</v>
      </c>
      <c r="H469" s="150">
        <v>3.6</v>
      </c>
      <c r="I469" s="147">
        <v>0.46</v>
      </c>
      <c r="J469" s="147">
        <v>0.41</v>
      </c>
      <c r="K469" s="147">
        <v>6.84</v>
      </c>
      <c r="L469" s="159">
        <v>1.32E-2</v>
      </c>
      <c r="M469" s="147">
        <v>7.88</v>
      </c>
      <c r="N469" s="147">
        <v>8.18</v>
      </c>
      <c r="O469" s="153">
        <v>930000</v>
      </c>
      <c r="P469" s="51" t="str">
        <f>IF($M469&lt;NORMA!$G$7,"NO CUMPLE","CUMPLE")</f>
        <v>CUMPLE</v>
      </c>
      <c r="Q469" s="51" t="str">
        <f>IF($E469&gt;NORMA!$G$8,"NO CUMPLE","CUMPLE")</f>
        <v>CUMPLE</v>
      </c>
      <c r="R469" s="51" t="str">
        <f>IF($F469&gt;NORMA!$G$9,"NO CUMPLE","CUMPLE")</f>
        <v>CUMPLE</v>
      </c>
      <c r="S469" s="51" t="str">
        <f>IF($K469&gt;NORMA!$G$10,"NO CUMPLE","CUMPLE")</f>
        <v>CUMPLE</v>
      </c>
      <c r="T469" s="51" t="str">
        <f>IF($J469&gt;NORMA!$G$11,"NO CUMPLE","CUMPLE")</f>
        <v>CUMPLE</v>
      </c>
      <c r="U469" s="51" t="str">
        <f>IF($G469&gt;NORMA!$G$12,"NO CUMPLE","CUMPLE")</f>
        <v>CUMPLE</v>
      </c>
      <c r="V469" s="51" t="str">
        <f>IF($H469&gt;SALITRE!$H$972,"NO CUMPLE","CUMPLE")</f>
        <v>CUMPLE</v>
      </c>
      <c r="W469" s="51" t="str">
        <f>IF($O469&gt;NORMA!$F$14,"NO CUMPLE","CUMPLE")</f>
        <v>CUMPLE</v>
      </c>
      <c r="X469" s="51" t="str">
        <f>IF(AND($N469&gt;=NORMA!$Q$4, $N469&lt;=NORMA!$R$4),"CUMPLE","NO CUMPLE")</f>
        <v>CUMPLE</v>
      </c>
      <c r="Y469" s="51" t="str">
        <f>IF($I469&gt;NORMA!$F$16,"NO CUMPLE","CUMPLE")</f>
        <v>CUMPLE</v>
      </c>
      <c r="Z469" s="51" t="str">
        <f>IF($M469&lt;NORMA!$G$23,"NO CUMPLE","CUMPLE")</f>
        <v>CUMPLE</v>
      </c>
      <c r="AA469" s="51" t="str">
        <f>IF($E469&gt;NORMA!$G$24,"NO CUMPLE","CUMPLE")</f>
        <v>CUMPLE</v>
      </c>
      <c r="AB469" s="51" t="str">
        <f>IF($F469&gt;NORMA!$G$25,"NO CUMPLE","CUMPLE")</f>
        <v>CUMPLE</v>
      </c>
      <c r="AC469" s="51" t="str">
        <f>IF($K469&gt;NORMA!$G$26,"NO CUMPLE","CUMPLE")</f>
        <v>CUMPLE</v>
      </c>
      <c r="AD469" s="51" t="str">
        <f>IF($J469&gt;NORMA!$G$27,"NO CUMPLE","CUMPLE")</f>
        <v>CUMPLE</v>
      </c>
      <c r="AE469" s="51" t="str">
        <f>IF($G469&gt;NORMA!$G$28,"NO CUMPLE","CUMPLE")</f>
        <v>CUMPLE</v>
      </c>
      <c r="AF469" s="51" t="str">
        <f>IF($H469&gt;NORMA!$E$29,"NO CUMPLE","CUMPLE")</f>
        <v>CUMPLE</v>
      </c>
      <c r="AG469" s="51" t="str">
        <f>IF($O469&gt;NORMA!$G$30,"NO CUMPLE","CUMPLE")</f>
        <v>NO CUMPLE</v>
      </c>
      <c r="AH469" s="51" t="str">
        <f>IF(AND($N469&gt;=NORMA!$R$18, $N469&lt;=NORMA!$S$18),"CUMPLE","NO CUMPLE")</f>
        <v>CUMPLE</v>
      </c>
      <c r="AI469" s="51" t="str">
        <f>IF($I469&gt;NORMA!$F$32,"NO CUMPLE","CUMPLE")</f>
        <v>CUMPLE</v>
      </c>
    </row>
    <row r="470" spans="1:35" ht="14.25" customHeight="1" x14ac:dyDescent="0.35">
      <c r="A470" s="146" t="s">
        <v>82</v>
      </c>
      <c r="B470" s="147" t="s">
        <v>81</v>
      </c>
      <c r="C470" s="148">
        <v>41472</v>
      </c>
      <c r="D470" s="149">
        <v>0.25</v>
      </c>
      <c r="E470" s="147">
        <v>66.2</v>
      </c>
      <c r="F470" s="147">
        <v>207</v>
      </c>
      <c r="G470" s="147">
        <v>83</v>
      </c>
      <c r="H470" s="147">
        <v>10</v>
      </c>
      <c r="I470" s="147">
        <v>1.82</v>
      </c>
      <c r="J470" s="147">
        <v>3.39</v>
      </c>
      <c r="K470" s="147">
        <v>30.51</v>
      </c>
      <c r="L470" s="159">
        <v>0.42980000000000002</v>
      </c>
      <c r="M470" s="147">
        <v>2.39</v>
      </c>
      <c r="N470" s="147">
        <v>7.93</v>
      </c>
      <c r="O470" s="153">
        <v>4300000</v>
      </c>
      <c r="P470" s="51" t="str">
        <f>IF($M470&lt;NORMA!$G$7,"NO CUMPLE","CUMPLE")</f>
        <v>CUMPLE</v>
      </c>
      <c r="Q470" s="51" t="str">
        <f>IF($E470&gt;NORMA!$G$8,"NO CUMPLE","CUMPLE")</f>
        <v>CUMPLE</v>
      </c>
      <c r="R470" s="51" t="str">
        <f>IF($F470&gt;NORMA!$G$9,"NO CUMPLE","CUMPLE")</f>
        <v>CUMPLE</v>
      </c>
      <c r="S470" s="51" t="str">
        <f>IF($K470&gt;NORMA!$G$10,"NO CUMPLE","CUMPLE")</f>
        <v>CUMPLE</v>
      </c>
      <c r="T470" s="51" t="str">
        <f>IF($J470&gt;NORMA!$G$11,"NO CUMPLE","CUMPLE")</f>
        <v>CUMPLE</v>
      </c>
      <c r="U470" s="51" t="str">
        <f>IF($G470&gt;NORMA!$G$12,"NO CUMPLE","CUMPLE")</f>
        <v>CUMPLE</v>
      </c>
      <c r="V470" s="51" t="str">
        <f>IF($H470&gt;SALITRE!$H$972,"NO CUMPLE","CUMPLE")</f>
        <v>CUMPLE</v>
      </c>
      <c r="W470" s="51" t="str">
        <f>IF($O470&gt;NORMA!$F$14,"NO CUMPLE","CUMPLE")</f>
        <v>NO CUMPLE</v>
      </c>
      <c r="X470" s="51" t="str">
        <f>IF(AND($N470&gt;=NORMA!$Q$4, $N470&lt;=NORMA!$R$4),"CUMPLE","NO CUMPLE")</f>
        <v>CUMPLE</v>
      </c>
      <c r="Y470" s="51" t="str">
        <f>IF($I470&gt;NORMA!$F$16,"NO CUMPLE","CUMPLE")</f>
        <v>CUMPLE</v>
      </c>
      <c r="Z470" s="51" t="str">
        <f>IF($M470&lt;NORMA!$G$23,"NO CUMPLE","CUMPLE")</f>
        <v>CUMPLE</v>
      </c>
      <c r="AA470" s="51" t="str">
        <f>IF($E470&gt;NORMA!$G$24,"NO CUMPLE","CUMPLE")</f>
        <v>NO CUMPLE</v>
      </c>
      <c r="AB470" s="51" t="str">
        <f>IF($F470&gt;NORMA!$G$25,"NO CUMPLE","CUMPLE")</f>
        <v>NO CUMPLE</v>
      </c>
      <c r="AC470" s="51" t="str">
        <f>IF($K470&gt;NORMA!$G$26,"NO CUMPLE","CUMPLE")</f>
        <v>NO CUMPLE</v>
      </c>
      <c r="AD470" s="51" t="str">
        <f>IF($J470&gt;NORMA!$G$27,"NO CUMPLE","CUMPLE")</f>
        <v>CUMPLE</v>
      </c>
      <c r="AE470" s="51" t="str">
        <f>IF($G470&gt;NORMA!$G$28,"NO CUMPLE","CUMPLE")</f>
        <v>NO CUMPLE</v>
      </c>
      <c r="AF470" s="51" t="str">
        <f>IF($H470&gt;NORMA!$E$29,"NO CUMPLE","CUMPLE")</f>
        <v>CUMPLE</v>
      </c>
      <c r="AG470" s="51" t="str">
        <f>IF($O470&gt;NORMA!$G$30,"NO CUMPLE","CUMPLE")</f>
        <v>NO CUMPLE</v>
      </c>
      <c r="AH470" s="51" t="str">
        <f>IF(AND($N470&gt;=NORMA!$R$18, $N470&lt;=NORMA!$S$18),"CUMPLE","NO CUMPLE")</f>
        <v>CUMPLE</v>
      </c>
      <c r="AI470" s="51" t="str">
        <f>IF($I470&gt;NORMA!$F$32,"NO CUMPLE","CUMPLE")</f>
        <v>NO CUMPLE</v>
      </c>
    </row>
    <row r="471" spans="1:35" ht="14.25" customHeight="1" x14ac:dyDescent="0.35">
      <c r="A471" s="146" t="s">
        <v>82</v>
      </c>
      <c r="B471" s="147" t="s">
        <v>81</v>
      </c>
      <c r="C471" s="148">
        <v>41491</v>
      </c>
      <c r="D471" s="149">
        <v>0.29166666666666669</v>
      </c>
      <c r="E471" s="147">
        <v>106</v>
      </c>
      <c r="F471" s="147">
        <v>253</v>
      </c>
      <c r="G471" s="147">
        <v>107</v>
      </c>
      <c r="H471" s="147">
        <v>25</v>
      </c>
      <c r="I471" s="147">
        <v>1.57</v>
      </c>
      <c r="J471" s="147">
        <v>4.18</v>
      </c>
      <c r="K471" s="147">
        <v>40.4</v>
      </c>
      <c r="L471" s="159">
        <v>0.4335</v>
      </c>
      <c r="M471" s="147">
        <v>2.0099999999999998</v>
      </c>
      <c r="N471" s="147">
        <v>8.24</v>
      </c>
      <c r="O471" s="153">
        <v>9300000</v>
      </c>
      <c r="P471" s="51" t="str">
        <f>IF($M471&lt;NORMA!$G$7,"NO CUMPLE","CUMPLE")</f>
        <v>CUMPLE</v>
      </c>
      <c r="Q471" s="51" t="str">
        <f>IF($E471&gt;NORMA!$G$8,"NO CUMPLE","CUMPLE")</f>
        <v>CUMPLE</v>
      </c>
      <c r="R471" s="51" t="str">
        <f>IF($F471&gt;NORMA!$G$9,"NO CUMPLE","CUMPLE")</f>
        <v>CUMPLE</v>
      </c>
      <c r="S471" s="51" t="str">
        <f>IF($K471&gt;NORMA!$G$10,"NO CUMPLE","CUMPLE")</f>
        <v>NO CUMPLE</v>
      </c>
      <c r="T471" s="51" t="str">
        <f>IF($J471&gt;NORMA!$G$11,"NO CUMPLE","CUMPLE")</f>
        <v>CUMPLE</v>
      </c>
      <c r="U471" s="51" t="str">
        <f>IF($G471&gt;NORMA!$G$12,"NO CUMPLE","CUMPLE")</f>
        <v>CUMPLE</v>
      </c>
      <c r="V471" s="51" t="str">
        <f>IF($H471&gt;SALITRE!$H$972,"NO CUMPLE","CUMPLE")</f>
        <v>CUMPLE</v>
      </c>
      <c r="W471" s="51" t="str">
        <f>IF($O471&gt;NORMA!$F$14,"NO CUMPLE","CUMPLE")</f>
        <v>NO CUMPLE</v>
      </c>
      <c r="X471" s="51" t="str">
        <f>IF(AND($N471&gt;=NORMA!$Q$4, $N471&lt;=NORMA!$R$4),"CUMPLE","NO CUMPLE")</f>
        <v>CUMPLE</v>
      </c>
      <c r="Y471" s="51" t="str">
        <f>IF($I471&gt;NORMA!$F$16,"NO CUMPLE","CUMPLE")</f>
        <v>CUMPLE</v>
      </c>
      <c r="Z471" s="51" t="str">
        <f>IF($M471&lt;NORMA!$G$23,"NO CUMPLE","CUMPLE")</f>
        <v>CUMPLE</v>
      </c>
      <c r="AA471" s="51" t="str">
        <f>IF($E471&gt;NORMA!$G$24,"NO CUMPLE","CUMPLE")</f>
        <v>NO CUMPLE</v>
      </c>
      <c r="AB471" s="51" t="str">
        <f>IF($F471&gt;NORMA!$G$25,"NO CUMPLE","CUMPLE")</f>
        <v>NO CUMPLE</v>
      </c>
      <c r="AC471" s="51" t="str">
        <f>IF($K471&gt;NORMA!$G$26,"NO CUMPLE","CUMPLE")</f>
        <v>NO CUMPLE</v>
      </c>
      <c r="AD471" s="51" t="str">
        <f>IF($J471&gt;NORMA!$G$27,"NO CUMPLE","CUMPLE")</f>
        <v>NO CUMPLE</v>
      </c>
      <c r="AE471" s="51" t="str">
        <f>IF($G471&gt;NORMA!$G$28,"NO CUMPLE","CUMPLE")</f>
        <v>NO CUMPLE</v>
      </c>
      <c r="AF471" s="51" t="str">
        <f>IF($H471&gt;NORMA!$E$29,"NO CUMPLE","CUMPLE")</f>
        <v>NO CUMPLE</v>
      </c>
      <c r="AG471" s="51" t="str">
        <f>IF($O471&gt;NORMA!$G$30,"NO CUMPLE","CUMPLE")</f>
        <v>NO CUMPLE</v>
      </c>
      <c r="AH471" s="51" t="str">
        <f>IF(AND($N471&gt;=NORMA!$R$18, $N471&lt;=NORMA!$S$18),"CUMPLE","NO CUMPLE")</f>
        <v>CUMPLE</v>
      </c>
      <c r="AI471" s="51" t="str">
        <f>IF($I471&gt;NORMA!$F$32,"NO CUMPLE","CUMPLE")</f>
        <v>NO CUMPLE</v>
      </c>
    </row>
    <row r="472" spans="1:35" ht="14.25" customHeight="1" x14ac:dyDescent="0.35">
      <c r="A472" s="146" t="s">
        <v>82</v>
      </c>
      <c r="B472" s="147" t="s">
        <v>81</v>
      </c>
      <c r="C472" s="148">
        <v>41513</v>
      </c>
      <c r="D472" s="149">
        <v>0.54166666666666663</v>
      </c>
      <c r="E472" s="147">
        <v>232</v>
      </c>
      <c r="F472" s="147">
        <v>530</v>
      </c>
      <c r="G472" s="147">
        <v>203</v>
      </c>
      <c r="H472" s="147">
        <v>66</v>
      </c>
      <c r="I472" s="147">
        <v>11.7</v>
      </c>
      <c r="J472" s="147">
        <v>6.82</v>
      </c>
      <c r="K472" s="147">
        <v>56.73</v>
      </c>
      <c r="L472" s="159">
        <v>0.57320000000000004</v>
      </c>
      <c r="M472" s="147">
        <v>0.86</v>
      </c>
      <c r="N472" s="147">
        <v>8.48</v>
      </c>
      <c r="O472" s="153">
        <v>9100000</v>
      </c>
      <c r="P472" s="51" t="str">
        <f>IF($M472&lt;NORMA!$G$7,"NO CUMPLE","CUMPLE")</f>
        <v>CUMPLE</v>
      </c>
      <c r="Q472" s="51" t="str">
        <f>IF($E472&gt;NORMA!$G$8,"NO CUMPLE","CUMPLE")</f>
        <v>NO CUMPLE</v>
      </c>
      <c r="R472" s="51" t="str">
        <f>IF($F472&gt;NORMA!$G$9,"NO CUMPLE","CUMPLE")</f>
        <v>NO CUMPLE</v>
      </c>
      <c r="S472" s="51" t="str">
        <f>IF($K472&gt;NORMA!$G$10,"NO CUMPLE","CUMPLE")</f>
        <v>NO CUMPLE</v>
      </c>
      <c r="T472" s="51" t="str">
        <f>IF($J472&gt;NORMA!$G$11,"NO CUMPLE","CUMPLE")</f>
        <v>NO CUMPLE</v>
      </c>
      <c r="U472" s="51" t="str">
        <f>IF($G472&gt;NORMA!$G$12,"NO CUMPLE","CUMPLE")</f>
        <v>NO CUMPLE</v>
      </c>
      <c r="V472" s="51" t="str">
        <f>IF($H472&gt;SALITRE!$H$972,"NO CUMPLE","CUMPLE")</f>
        <v>NO CUMPLE</v>
      </c>
      <c r="W472" s="51" t="str">
        <f>IF($O472&gt;NORMA!$F$14,"NO CUMPLE","CUMPLE")</f>
        <v>NO CUMPLE</v>
      </c>
      <c r="X472" s="51" t="str">
        <f>IF(AND($N472&gt;=NORMA!$Q$4, $N472&lt;=NORMA!$R$4),"CUMPLE","NO CUMPLE")</f>
        <v>CUMPLE</v>
      </c>
      <c r="Y472" s="51" t="str">
        <f>IF($I472&gt;NORMA!$F$16,"NO CUMPLE","CUMPLE")</f>
        <v>NO CUMPLE</v>
      </c>
      <c r="Z472" s="51" t="str">
        <f>IF($M472&lt;NORMA!$G$23,"NO CUMPLE","CUMPLE")</f>
        <v>NO CUMPLE</v>
      </c>
      <c r="AA472" s="51" t="str">
        <f>IF($E472&gt;NORMA!$G$24,"NO CUMPLE","CUMPLE")</f>
        <v>NO CUMPLE</v>
      </c>
      <c r="AB472" s="51" t="str">
        <f>IF($F472&gt;NORMA!$G$25,"NO CUMPLE","CUMPLE")</f>
        <v>NO CUMPLE</v>
      </c>
      <c r="AC472" s="51" t="str">
        <f>IF($K472&gt;NORMA!$G$26,"NO CUMPLE","CUMPLE")</f>
        <v>NO CUMPLE</v>
      </c>
      <c r="AD472" s="51" t="str">
        <f>IF($J472&gt;NORMA!$G$27,"NO CUMPLE","CUMPLE")</f>
        <v>NO CUMPLE</v>
      </c>
      <c r="AE472" s="51" t="str">
        <f>IF($G472&gt;NORMA!$G$28,"NO CUMPLE","CUMPLE")</f>
        <v>NO CUMPLE</v>
      </c>
      <c r="AF472" s="51" t="str">
        <f>IF($H472&gt;NORMA!$E$29,"NO CUMPLE","CUMPLE")</f>
        <v>NO CUMPLE</v>
      </c>
      <c r="AG472" s="51" t="str">
        <f>IF($O472&gt;NORMA!$G$30,"NO CUMPLE","CUMPLE")</f>
        <v>NO CUMPLE</v>
      </c>
      <c r="AH472" s="51" t="str">
        <f>IF(AND($N472&gt;=NORMA!$R$18, $N472&lt;=NORMA!$S$18),"CUMPLE","NO CUMPLE")</f>
        <v>CUMPLE</v>
      </c>
      <c r="AI472" s="51" t="str">
        <f>IF($I472&gt;NORMA!$F$32,"NO CUMPLE","CUMPLE")</f>
        <v>NO CUMPLE</v>
      </c>
    </row>
    <row r="473" spans="1:35" ht="14.25" customHeight="1" x14ac:dyDescent="0.35">
      <c r="A473" s="146" t="s">
        <v>82</v>
      </c>
      <c r="B473" s="147" t="s">
        <v>81</v>
      </c>
      <c r="C473" s="148">
        <v>41536</v>
      </c>
      <c r="D473" s="149">
        <v>0.625</v>
      </c>
      <c r="E473" s="147">
        <v>218</v>
      </c>
      <c r="F473" s="147">
        <v>487</v>
      </c>
      <c r="G473" s="147">
        <v>160</v>
      </c>
      <c r="H473" s="147">
        <v>65</v>
      </c>
      <c r="I473" s="147">
        <v>12.7</v>
      </c>
      <c r="J473" s="147">
        <v>5.47</v>
      </c>
      <c r="K473" s="147">
        <v>52.13</v>
      </c>
      <c r="L473" s="159">
        <v>0.56779999999999997</v>
      </c>
      <c r="M473" s="147">
        <v>1.07</v>
      </c>
      <c r="N473" s="147">
        <v>8.2899999999999991</v>
      </c>
      <c r="O473" s="153">
        <v>14000000</v>
      </c>
      <c r="P473" s="51" t="str">
        <f>IF($M473&lt;NORMA!$G$7,"NO CUMPLE","CUMPLE")</f>
        <v>CUMPLE</v>
      </c>
      <c r="Q473" s="51" t="str">
        <f>IF($E473&gt;NORMA!$G$8,"NO CUMPLE","CUMPLE")</f>
        <v>NO CUMPLE</v>
      </c>
      <c r="R473" s="51" t="str">
        <f>IF($F473&gt;NORMA!$G$9,"NO CUMPLE","CUMPLE")</f>
        <v>NO CUMPLE</v>
      </c>
      <c r="S473" s="51" t="str">
        <f>IF($K473&gt;NORMA!$G$10,"NO CUMPLE","CUMPLE")</f>
        <v>NO CUMPLE</v>
      </c>
      <c r="T473" s="51" t="str">
        <f>IF($J473&gt;NORMA!$G$11,"NO CUMPLE","CUMPLE")</f>
        <v>CUMPLE</v>
      </c>
      <c r="U473" s="51" t="str">
        <f>IF($G473&gt;NORMA!$G$12,"NO CUMPLE","CUMPLE")</f>
        <v>NO CUMPLE</v>
      </c>
      <c r="V473" s="51" t="str">
        <f>IF($H473&gt;SALITRE!$H$972,"NO CUMPLE","CUMPLE")</f>
        <v>NO CUMPLE</v>
      </c>
      <c r="W473" s="51" t="str">
        <f>IF($O473&gt;NORMA!$F$14,"NO CUMPLE","CUMPLE")</f>
        <v>NO CUMPLE</v>
      </c>
      <c r="X473" s="51" t="str">
        <f>IF(AND($N473&gt;=NORMA!$Q$4, $N473&lt;=NORMA!$R$4),"CUMPLE","NO CUMPLE")</f>
        <v>CUMPLE</v>
      </c>
      <c r="Y473" s="51" t="str">
        <f>IF($I473&gt;NORMA!$F$16,"NO CUMPLE","CUMPLE")</f>
        <v>NO CUMPLE</v>
      </c>
      <c r="Z473" s="51" t="str">
        <f>IF($M473&lt;NORMA!$G$23,"NO CUMPLE","CUMPLE")</f>
        <v>CUMPLE</v>
      </c>
      <c r="AA473" s="51" t="str">
        <f>IF($E473&gt;NORMA!$G$24,"NO CUMPLE","CUMPLE")</f>
        <v>NO CUMPLE</v>
      </c>
      <c r="AB473" s="51" t="str">
        <f>IF($F473&gt;NORMA!$G$25,"NO CUMPLE","CUMPLE")</f>
        <v>NO CUMPLE</v>
      </c>
      <c r="AC473" s="51" t="str">
        <f>IF($K473&gt;NORMA!$G$26,"NO CUMPLE","CUMPLE")</f>
        <v>NO CUMPLE</v>
      </c>
      <c r="AD473" s="51" t="str">
        <f>IF($J473&gt;NORMA!$G$27,"NO CUMPLE","CUMPLE")</f>
        <v>NO CUMPLE</v>
      </c>
      <c r="AE473" s="51" t="str">
        <f>IF($G473&gt;NORMA!$G$28,"NO CUMPLE","CUMPLE")</f>
        <v>NO CUMPLE</v>
      </c>
      <c r="AF473" s="51" t="str">
        <f>IF($H473&gt;NORMA!$E$29,"NO CUMPLE","CUMPLE")</f>
        <v>NO CUMPLE</v>
      </c>
      <c r="AG473" s="51" t="str">
        <f>IF($O473&gt;NORMA!$G$30,"NO CUMPLE","CUMPLE")</f>
        <v>NO CUMPLE</v>
      </c>
      <c r="AH473" s="51" t="str">
        <f>IF(AND($N473&gt;=NORMA!$R$18, $N473&lt;=NORMA!$S$18),"CUMPLE","NO CUMPLE")</f>
        <v>CUMPLE</v>
      </c>
      <c r="AI473" s="51" t="str">
        <f>IF($I473&gt;NORMA!$F$32,"NO CUMPLE","CUMPLE")</f>
        <v>NO CUMPLE</v>
      </c>
    </row>
    <row r="474" spans="1:35" ht="14.25" customHeight="1" x14ac:dyDescent="0.35">
      <c r="A474" s="146" t="s">
        <v>82</v>
      </c>
      <c r="B474" s="147" t="s">
        <v>81</v>
      </c>
      <c r="C474" s="148">
        <v>41555</v>
      </c>
      <c r="D474" s="149">
        <v>0.4375</v>
      </c>
      <c r="E474" s="147">
        <v>237</v>
      </c>
      <c r="F474" s="147">
        <v>701</v>
      </c>
      <c r="G474" s="147">
        <v>177</v>
      </c>
      <c r="H474" s="147">
        <v>88</v>
      </c>
      <c r="I474" s="147">
        <v>9.7899999999999991</v>
      </c>
      <c r="J474" s="147">
        <v>7.72</v>
      </c>
      <c r="K474" s="147">
        <v>59.09</v>
      </c>
      <c r="L474" s="159">
        <v>0.63870000000000005</v>
      </c>
      <c r="M474" s="147">
        <v>0.97</v>
      </c>
      <c r="N474" s="147">
        <v>8.34</v>
      </c>
      <c r="O474" s="153">
        <v>9100000</v>
      </c>
      <c r="P474" s="51" t="str">
        <f>IF($M474&lt;NORMA!$G$7,"NO CUMPLE","CUMPLE")</f>
        <v>CUMPLE</v>
      </c>
      <c r="Q474" s="51" t="str">
        <f>IF($E474&gt;NORMA!$G$8,"NO CUMPLE","CUMPLE")</f>
        <v>NO CUMPLE</v>
      </c>
      <c r="R474" s="51" t="str">
        <f>IF($F474&gt;NORMA!$G$9,"NO CUMPLE","CUMPLE")</f>
        <v>NO CUMPLE</v>
      </c>
      <c r="S474" s="51" t="str">
        <f>IF($K474&gt;NORMA!$G$10,"NO CUMPLE","CUMPLE")</f>
        <v>NO CUMPLE</v>
      </c>
      <c r="T474" s="51" t="str">
        <f>IF($J474&gt;NORMA!$G$11,"NO CUMPLE","CUMPLE")</f>
        <v>NO CUMPLE</v>
      </c>
      <c r="U474" s="51" t="str">
        <f>IF($G474&gt;NORMA!$G$12,"NO CUMPLE","CUMPLE")</f>
        <v>NO CUMPLE</v>
      </c>
      <c r="V474" s="51" t="str">
        <f>IF($H474&gt;SALITRE!$H$972,"NO CUMPLE","CUMPLE")</f>
        <v>NO CUMPLE</v>
      </c>
      <c r="W474" s="51" t="str">
        <f>IF($O474&gt;NORMA!$F$14,"NO CUMPLE","CUMPLE")</f>
        <v>NO CUMPLE</v>
      </c>
      <c r="X474" s="51" t="str">
        <f>IF(AND($N474&gt;=NORMA!$Q$4, $N474&lt;=NORMA!$R$4),"CUMPLE","NO CUMPLE")</f>
        <v>CUMPLE</v>
      </c>
      <c r="Y474" s="51" t="str">
        <f>IF($I474&gt;NORMA!$F$16,"NO CUMPLE","CUMPLE")</f>
        <v>NO CUMPLE</v>
      </c>
      <c r="Z474" s="51" t="str">
        <f>IF($M474&lt;NORMA!$G$23,"NO CUMPLE","CUMPLE")</f>
        <v>NO CUMPLE</v>
      </c>
      <c r="AA474" s="51" t="str">
        <f>IF($E474&gt;NORMA!$G$24,"NO CUMPLE","CUMPLE")</f>
        <v>NO CUMPLE</v>
      </c>
      <c r="AB474" s="51" t="str">
        <f>IF($F474&gt;NORMA!$G$25,"NO CUMPLE","CUMPLE")</f>
        <v>NO CUMPLE</v>
      </c>
      <c r="AC474" s="51" t="str">
        <f>IF($K474&gt;NORMA!$G$26,"NO CUMPLE","CUMPLE")</f>
        <v>NO CUMPLE</v>
      </c>
      <c r="AD474" s="51" t="str">
        <f>IF($J474&gt;NORMA!$G$27,"NO CUMPLE","CUMPLE")</f>
        <v>NO CUMPLE</v>
      </c>
      <c r="AE474" s="51" t="str">
        <f>IF($G474&gt;NORMA!$G$28,"NO CUMPLE","CUMPLE")</f>
        <v>NO CUMPLE</v>
      </c>
      <c r="AF474" s="51" t="str">
        <f>IF($H474&gt;NORMA!$E$29,"NO CUMPLE","CUMPLE")</f>
        <v>NO CUMPLE</v>
      </c>
      <c r="AG474" s="51" t="str">
        <f>IF($O474&gt;NORMA!$G$30,"NO CUMPLE","CUMPLE")</f>
        <v>NO CUMPLE</v>
      </c>
      <c r="AH474" s="51" t="str">
        <f>IF(AND($N474&gt;=NORMA!$R$18, $N474&lt;=NORMA!$S$18),"CUMPLE","NO CUMPLE")</f>
        <v>CUMPLE</v>
      </c>
      <c r="AI474" s="51" t="str">
        <f>IF($I474&gt;NORMA!$F$32,"NO CUMPLE","CUMPLE")</f>
        <v>NO CUMPLE</v>
      </c>
    </row>
    <row r="475" spans="1:35" ht="14.25" customHeight="1" x14ac:dyDescent="0.35">
      <c r="A475" s="146" t="s">
        <v>82</v>
      </c>
      <c r="B475" s="147" t="s">
        <v>81</v>
      </c>
      <c r="C475" s="148">
        <v>41579</v>
      </c>
      <c r="D475" s="149">
        <v>0.45833333333333331</v>
      </c>
      <c r="E475" s="147">
        <v>240</v>
      </c>
      <c r="F475" s="147">
        <v>489</v>
      </c>
      <c r="G475" s="147">
        <v>155</v>
      </c>
      <c r="H475" s="147">
        <v>75</v>
      </c>
      <c r="I475" s="147">
        <v>15.2</v>
      </c>
      <c r="J475" s="147">
        <v>6.93</v>
      </c>
      <c r="K475" s="147">
        <v>52.71</v>
      </c>
      <c r="L475" s="159">
        <v>0.622</v>
      </c>
      <c r="M475" s="147">
        <v>0.91</v>
      </c>
      <c r="N475" s="147">
        <v>8.36</v>
      </c>
      <c r="O475" s="153">
        <v>9300000</v>
      </c>
      <c r="P475" s="51" t="str">
        <f>IF($M475&lt;NORMA!$G$7,"NO CUMPLE","CUMPLE")</f>
        <v>CUMPLE</v>
      </c>
      <c r="Q475" s="51" t="str">
        <f>IF($E475&gt;NORMA!$G$8,"NO CUMPLE","CUMPLE")</f>
        <v>NO CUMPLE</v>
      </c>
      <c r="R475" s="51" t="str">
        <f>IF($F475&gt;NORMA!$G$9,"NO CUMPLE","CUMPLE")</f>
        <v>NO CUMPLE</v>
      </c>
      <c r="S475" s="51" t="str">
        <f>IF($K475&gt;NORMA!$G$10,"NO CUMPLE","CUMPLE")</f>
        <v>NO CUMPLE</v>
      </c>
      <c r="T475" s="51" t="str">
        <f>IF($J475&gt;NORMA!$G$11,"NO CUMPLE","CUMPLE")</f>
        <v>NO CUMPLE</v>
      </c>
      <c r="U475" s="51" t="str">
        <f>IF($G475&gt;NORMA!$G$12,"NO CUMPLE","CUMPLE")</f>
        <v>NO CUMPLE</v>
      </c>
      <c r="V475" s="51" t="str">
        <f>IF($H475&gt;SALITRE!$H$972,"NO CUMPLE","CUMPLE")</f>
        <v>NO CUMPLE</v>
      </c>
      <c r="W475" s="51" t="str">
        <f>IF($O475&gt;NORMA!$F$14,"NO CUMPLE","CUMPLE")</f>
        <v>NO CUMPLE</v>
      </c>
      <c r="X475" s="51" t="str">
        <f>IF(AND($N475&gt;=NORMA!$Q$4, $N475&lt;=NORMA!$R$4),"CUMPLE","NO CUMPLE")</f>
        <v>CUMPLE</v>
      </c>
      <c r="Y475" s="51" t="str">
        <f>IF($I475&gt;NORMA!$F$16,"NO CUMPLE","CUMPLE")</f>
        <v>NO CUMPLE</v>
      </c>
      <c r="Z475" s="51" t="str">
        <f>IF($M475&lt;NORMA!$G$23,"NO CUMPLE","CUMPLE")</f>
        <v>NO CUMPLE</v>
      </c>
      <c r="AA475" s="51" t="str">
        <f>IF($E475&gt;NORMA!$G$24,"NO CUMPLE","CUMPLE")</f>
        <v>NO CUMPLE</v>
      </c>
      <c r="AB475" s="51" t="str">
        <f>IF($F475&gt;NORMA!$G$25,"NO CUMPLE","CUMPLE")</f>
        <v>NO CUMPLE</v>
      </c>
      <c r="AC475" s="51" t="str">
        <f>IF($K475&gt;NORMA!$G$26,"NO CUMPLE","CUMPLE")</f>
        <v>NO CUMPLE</v>
      </c>
      <c r="AD475" s="51" t="str">
        <f>IF($J475&gt;NORMA!$G$27,"NO CUMPLE","CUMPLE")</f>
        <v>NO CUMPLE</v>
      </c>
      <c r="AE475" s="51" t="str">
        <f>IF($G475&gt;NORMA!$G$28,"NO CUMPLE","CUMPLE")</f>
        <v>NO CUMPLE</v>
      </c>
      <c r="AF475" s="51" t="str">
        <f>IF($H475&gt;NORMA!$E$29,"NO CUMPLE","CUMPLE")</f>
        <v>NO CUMPLE</v>
      </c>
      <c r="AG475" s="51" t="str">
        <f>IF($O475&gt;NORMA!$G$30,"NO CUMPLE","CUMPLE")</f>
        <v>NO CUMPLE</v>
      </c>
      <c r="AH475" s="51" t="str">
        <f>IF(AND($N475&gt;=NORMA!$R$18, $N475&lt;=NORMA!$S$18),"CUMPLE","NO CUMPLE")</f>
        <v>CUMPLE</v>
      </c>
      <c r="AI475" s="51" t="str">
        <f>IF($I475&gt;NORMA!$F$32,"NO CUMPLE","CUMPLE")</f>
        <v>NO CUMPLE</v>
      </c>
    </row>
    <row r="476" spans="1:35" ht="14.25" customHeight="1" x14ac:dyDescent="0.35">
      <c r="A476" s="146" t="s">
        <v>82</v>
      </c>
      <c r="B476" s="147" t="s">
        <v>81</v>
      </c>
      <c r="C476" s="148">
        <v>41912</v>
      </c>
      <c r="D476" s="149">
        <v>0.16666666666666666</v>
      </c>
      <c r="E476" s="147">
        <v>356</v>
      </c>
      <c r="F476" s="147">
        <v>456</v>
      </c>
      <c r="G476" s="147">
        <v>162</v>
      </c>
      <c r="H476" s="147">
        <v>64</v>
      </c>
      <c r="I476" s="147">
        <v>12.14</v>
      </c>
      <c r="J476" s="147">
        <v>20.3</v>
      </c>
      <c r="K476" s="147">
        <v>44.106999999999999</v>
      </c>
      <c r="L476" s="159">
        <v>0.46460000000000001</v>
      </c>
      <c r="M476" s="147">
        <v>1.47</v>
      </c>
      <c r="N476" s="147">
        <v>7.24</v>
      </c>
      <c r="O476" s="153">
        <v>110000000</v>
      </c>
      <c r="P476" s="51" t="str">
        <f>IF($M476&lt;NORMA!$G$7,"NO CUMPLE","CUMPLE")</f>
        <v>CUMPLE</v>
      </c>
      <c r="Q476" s="51" t="str">
        <f>IF($E476&gt;NORMA!$G$8,"NO CUMPLE","CUMPLE")</f>
        <v>NO CUMPLE</v>
      </c>
      <c r="R476" s="51" t="str">
        <f>IF($F476&gt;NORMA!$G$9,"NO CUMPLE","CUMPLE")</f>
        <v>NO CUMPLE</v>
      </c>
      <c r="S476" s="51" t="str">
        <f>IF($K476&gt;NORMA!$G$10,"NO CUMPLE","CUMPLE")</f>
        <v>NO CUMPLE</v>
      </c>
      <c r="T476" s="51" t="str">
        <f>IF($J476&gt;NORMA!$G$11,"NO CUMPLE","CUMPLE")</f>
        <v>NO CUMPLE</v>
      </c>
      <c r="U476" s="51" t="str">
        <f>IF($G476&gt;NORMA!$G$12,"NO CUMPLE","CUMPLE")</f>
        <v>NO CUMPLE</v>
      </c>
      <c r="V476" s="51" t="str">
        <f>IF($H476&gt;SALITRE!$H$972,"NO CUMPLE","CUMPLE")</f>
        <v>NO CUMPLE</v>
      </c>
      <c r="W476" s="51" t="str">
        <f>IF($O476&gt;NORMA!$F$14,"NO CUMPLE","CUMPLE")</f>
        <v>NO CUMPLE</v>
      </c>
      <c r="X476" s="51" t="str">
        <f>IF(AND($N476&gt;=NORMA!$Q$4, $N476&lt;=NORMA!$R$4),"CUMPLE","NO CUMPLE")</f>
        <v>CUMPLE</v>
      </c>
      <c r="Y476" s="51" t="str">
        <f>IF($I476&gt;NORMA!$F$16,"NO CUMPLE","CUMPLE")</f>
        <v>NO CUMPLE</v>
      </c>
      <c r="Z476" s="51" t="str">
        <f>IF($M476&lt;NORMA!$G$23,"NO CUMPLE","CUMPLE")</f>
        <v>CUMPLE</v>
      </c>
      <c r="AA476" s="51" t="str">
        <f>IF($E476&gt;NORMA!$G$24,"NO CUMPLE","CUMPLE")</f>
        <v>NO CUMPLE</v>
      </c>
      <c r="AB476" s="51" t="str">
        <f>IF($F476&gt;NORMA!$G$25,"NO CUMPLE","CUMPLE")</f>
        <v>NO CUMPLE</v>
      </c>
      <c r="AC476" s="51" t="str">
        <f>IF($K476&gt;NORMA!$G$26,"NO CUMPLE","CUMPLE")</f>
        <v>NO CUMPLE</v>
      </c>
      <c r="AD476" s="51" t="str">
        <f>IF($J476&gt;NORMA!$G$27,"NO CUMPLE","CUMPLE")</f>
        <v>NO CUMPLE</v>
      </c>
      <c r="AE476" s="51" t="str">
        <f>IF($G476&gt;NORMA!$G$28,"NO CUMPLE","CUMPLE")</f>
        <v>NO CUMPLE</v>
      </c>
      <c r="AF476" s="51" t="str">
        <f>IF($H476&gt;NORMA!$E$29,"NO CUMPLE","CUMPLE")</f>
        <v>NO CUMPLE</v>
      </c>
      <c r="AG476" s="51" t="str">
        <f>IF($O476&gt;NORMA!$G$30,"NO CUMPLE","CUMPLE")</f>
        <v>NO CUMPLE</v>
      </c>
      <c r="AH476" s="51" t="str">
        <f>IF(AND($N476&gt;=NORMA!$R$18, $N476&lt;=NORMA!$S$18),"CUMPLE","NO CUMPLE")</f>
        <v>CUMPLE</v>
      </c>
      <c r="AI476" s="51" t="str">
        <f>IF($I476&gt;NORMA!$F$32,"NO CUMPLE","CUMPLE")</f>
        <v>NO CUMPLE</v>
      </c>
    </row>
    <row r="477" spans="1:35" ht="14.25" customHeight="1" x14ac:dyDescent="0.35">
      <c r="A477" s="146" t="s">
        <v>80</v>
      </c>
      <c r="B477" s="147" t="s">
        <v>81</v>
      </c>
      <c r="C477" s="148">
        <v>41913</v>
      </c>
      <c r="D477" s="149">
        <v>0.66666666666666663</v>
      </c>
      <c r="E477" s="147">
        <v>5</v>
      </c>
      <c r="F477" s="147">
        <v>49</v>
      </c>
      <c r="G477" s="147">
        <v>5</v>
      </c>
      <c r="H477" s="147">
        <v>1.22</v>
      </c>
      <c r="I477" s="147">
        <v>0.22</v>
      </c>
      <c r="J477" s="147">
        <v>0.6</v>
      </c>
      <c r="K477" s="147">
        <v>1.921</v>
      </c>
      <c r="L477" s="159">
        <v>2.8999999999999998E-3</v>
      </c>
      <c r="M477" s="147">
        <v>4.07</v>
      </c>
      <c r="N477" s="147">
        <v>7.14</v>
      </c>
      <c r="O477" s="153">
        <v>310000</v>
      </c>
      <c r="P477" s="51" t="str">
        <f>IF($M477&lt;NORMA!$G$7,"NO CUMPLE","CUMPLE")</f>
        <v>CUMPLE</v>
      </c>
      <c r="Q477" s="51" t="str">
        <f>IF($E477&gt;NORMA!$G$8,"NO CUMPLE","CUMPLE")</f>
        <v>CUMPLE</v>
      </c>
      <c r="R477" s="51" t="str">
        <f>IF($F477&gt;NORMA!$G$9,"NO CUMPLE","CUMPLE")</f>
        <v>CUMPLE</v>
      </c>
      <c r="S477" s="51" t="str">
        <f>IF($K477&gt;NORMA!$G$10,"NO CUMPLE","CUMPLE")</f>
        <v>CUMPLE</v>
      </c>
      <c r="T477" s="51" t="str">
        <f>IF($J477&gt;NORMA!$G$11,"NO CUMPLE","CUMPLE")</f>
        <v>CUMPLE</v>
      </c>
      <c r="U477" s="51" t="str">
        <f>IF($G477&gt;NORMA!$G$12,"NO CUMPLE","CUMPLE")</f>
        <v>CUMPLE</v>
      </c>
      <c r="V477" s="51" t="str">
        <f>IF($H477&gt;SALITRE!$H$972,"NO CUMPLE","CUMPLE")</f>
        <v>CUMPLE</v>
      </c>
      <c r="W477" s="51" t="str">
        <f>IF($O477&gt;NORMA!$F$14,"NO CUMPLE","CUMPLE")</f>
        <v>CUMPLE</v>
      </c>
      <c r="X477" s="51" t="str">
        <f>IF(AND($N477&gt;=NORMA!$Q$4, $N477&lt;=NORMA!$R$4),"CUMPLE","NO CUMPLE")</f>
        <v>CUMPLE</v>
      </c>
      <c r="Y477" s="51" t="str">
        <f>IF($I477&gt;NORMA!$F$16,"NO CUMPLE","CUMPLE")</f>
        <v>CUMPLE</v>
      </c>
      <c r="Z477" s="51" t="str">
        <f>IF($M477&lt;NORMA!$G$23,"NO CUMPLE","CUMPLE")</f>
        <v>CUMPLE</v>
      </c>
      <c r="AA477" s="51" t="str">
        <f>IF($E477&gt;NORMA!$G$24,"NO CUMPLE","CUMPLE")</f>
        <v>CUMPLE</v>
      </c>
      <c r="AB477" s="51" t="str">
        <f>IF($F477&gt;NORMA!$G$25,"NO CUMPLE","CUMPLE")</f>
        <v>CUMPLE</v>
      </c>
      <c r="AC477" s="51" t="str">
        <f>IF($K477&gt;NORMA!$G$26,"NO CUMPLE","CUMPLE")</f>
        <v>CUMPLE</v>
      </c>
      <c r="AD477" s="51" t="str">
        <f>IF($J477&gt;NORMA!$G$27,"NO CUMPLE","CUMPLE")</f>
        <v>CUMPLE</v>
      </c>
      <c r="AE477" s="51" t="str">
        <f>IF($G477&gt;NORMA!$G$28,"NO CUMPLE","CUMPLE")</f>
        <v>CUMPLE</v>
      </c>
      <c r="AF477" s="51" t="str">
        <f>IF($H477&gt;NORMA!$E$29,"NO CUMPLE","CUMPLE")</f>
        <v>CUMPLE</v>
      </c>
      <c r="AG477" s="51" t="str">
        <f>IF($O477&gt;NORMA!$G$30,"NO CUMPLE","CUMPLE")</f>
        <v>NO CUMPLE</v>
      </c>
      <c r="AH477" s="51" t="str">
        <f>IF(AND($N477&gt;=NORMA!$R$18, $N477&lt;=NORMA!$S$18),"CUMPLE","NO CUMPLE")</f>
        <v>CUMPLE</v>
      </c>
      <c r="AI477" s="51" t="str">
        <f>IF($I477&gt;NORMA!$F$32,"NO CUMPLE","CUMPLE")</f>
        <v>CUMPLE</v>
      </c>
    </row>
    <row r="478" spans="1:35" ht="14.25" customHeight="1" x14ac:dyDescent="0.35">
      <c r="A478" s="146" t="s">
        <v>80</v>
      </c>
      <c r="B478" s="147" t="s">
        <v>81</v>
      </c>
      <c r="C478" s="148">
        <v>41919</v>
      </c>
      <c r="D478" s="149">
        <v>0.25</v>
      </c>
      <c r="E478" s="147">
        <v>2</v>
      </c>
      <c r="F478" s="147">
        <v>6</v>
      </c>
      <c r="G478" s="147">
        <v>5</v>
      </c>
      <c r="H478" s="147">
        <v>1.22</v>
      </c>
      <c r="I478" s="147">
        <v>7.0000000000000007E-2</v>
      </c>
      <c r="J478" s="147">
        <v>0.92</v>
      </c>
      <c r="K478" s="147">
        <v>1.7</v>
      </c>
      <c r="L478" s="159">
        <v>4.7999999999999996E-3</v>
      </c>
      <c r="M478" s="147">
        <v>7.88</v>
      </c>
      <c r="N478" s="147">
        <v>6.91</v>
      </c>
      <c r="O478" s="153">
        <v>3400</v>
      </c>
      <c r="P478" s="51" t="str">
        <f>IF($M478&lt;NORMA!$G$7,"NO CUMPLE","CUMPLE")</f>
        <v>CUMPLE</v>
      </c>
      <c r="Q478" s="51" t="str">
        <f>IF($E478&gt;NORMA!$G$8,"NO CUMPLE","CUMPLE")</f>
        <v>CUMPLE</v>
      </c>
      <c r="R478" s="51" t="str">
        <f>IF($F478&gt;NORMA!$G$9,"NO CUMPLE","CUMPLE")</f>
        <v>CUMPLE</v>
      </c>
      <c r="S478" s="51" t="str">
        <f>IF($K478&gt;NORMA!$G$10,"NO CUMPLE","CUMPLE")</f>
        <v>CUMPLE</v>
      </c>
      <c r="T478" s="51" t="str">
        <f>IF($J478&gt;NORMA!$G$11,"NO CUMPLE","CUMPLE")</f>
        <v>CUMPLE</v>
      </c>
      <c r="U478" s="51" t="str">
        <f>IF($G478&gt;NORMA!$G$12,"NO CUMPLE","CUMPLE")</f>
        <v>CUMPLE</v>
      </c>
      <c r="V478" s="51" t="str">
        <f>IF($H478&gt;SALITRE!$H$972,"NO CUMPLE","CUMPLE")</f>
        <v>CUMPLE</v>
      </c>
      <c r="W478" s="51" t="str">
        <f>IF($O478&gt;NORMA!$F$14,"NO CUMPLE","CUMPLE")</f>
        <v>CUMPLE</v>
      </c>
      <c r="X478" s="51" t="str">
        <f>IF(AND($N478&gt;=NORMA!$Q$4, $N478&lt;=NORMA!$R$4),"CUMPLE","NO CUMPLE")</f>
        <v>CUMPLE</v>
      </c>
      <c r="Y478" s="51" t="str">
        <f>IF($I478&gt;NORMA!$F$16,"NO CUMPLE","CUMPLE")</f>
        <v>CUMPLE</v>
      </c>
      <c r="Z478" s="51" t="str">
        <f>IF($M478&lt;NORMA!$G$23,"NO CUMPLE","CUMPLE")</f>
        <v>CUMPLE</v>
      </c>
      <c r="AA478" s="51" t="str">
        <f>IF($E478&gt;NORMA!$G$24,"NO CUMPLE","CUMPLE")</f>
        <v>CUMPLE</v>
      </c>
      <c r="AB478" s="51" t="str">
        <f>IF($F478&gt;NORMA!$G$25,"NO CUMPLE","CUMPLE")</f>
        <v>CUMPLE</v>
      </c>
      <c r="AC478" s="51" t="str">
        <f>IF($K478&gt;NORMA!$G$26,"NO CUMPLE","CUMPLE")</f>
        <v>CUMPLE</v>
      </c>
      <c r="AD478" s="51" t="str">
        <f>IF($J478&gt;NORMA!$G$27,"NO CUMPLE","CUMPLE")</f>
        <v>CUMPLE</v>
      </c>
      <c r="AE478" s="51" t="str">
        <f>IF($G478&gt;NORMA!$G$28,"NO CUMPLE","CUMPLE")</f>
        <v>CUMPLE</v>
      </c>
      <c r="AF478" s="51" t="str">
        <f>IF($H478&gt;NORMA!$E$29,"NO CUMPLE","CUMPLE")</f>
        <v>CUMPLE</v>
      </c>
      <c r="AG478" s="51" t="str">
        <f>IF($O478&gt;NORMA!$G$30,"NO CUMPLE","CUMPLE")</f>
        <v>CUMPLE</v>
      </c>
      <c r="AH478" s="51" t="str">
        <f>IF(AND($N478&gt;=NORMA!$R$18, $N478&lt;=NORMA!$S$18),"CUMPLE","NO CUMPLE")</f>
        <v>CUMPLE</v>
      </c>
      <c r="AI478" s="51" t="str">
        <f>IF($I478&gt;NORMA!$F$32,"NO CUMPLE","CUMPLE")</f>
        <v>CUMPLE</v>
      </c>
    </row>
    <row r="479" spans="1:35" ht="14.25" customHeight="1" x14ac:dyDescent="0.35">
      <c r="A479" s="146" t="s">
        <v>82</v>
      </c>
      <c r="B479" s="147" t="s">
        <v>81</v>
      </c>
      <c r="C479" s="148">
        <v>41927</v>
      </c>
      <c r="D479" s="149">
        <v>0.5</v>
      </c>
      <c r="E479" s="147">
        <v>213</v>
      </c>
      <c r="F479" s="147">
        <v>402</v>
      </c>
      <c r="G479" s="147">
        <v>185</v>
      </c>
      <c r="H479" s="147">
        <v>108</v>
      </c>
      <c r="I479" s="147">
        <v>15.44</v>
      </c>
      <c r="J479" s="147">
        <v>1.02</v>
      </c>
      <c r="K479" s="147">
        <v>51.506999999999998</v>
      </c>
      <c r="L479" s="159">
        <v>0.53239999999999998</v>
      </c>
      <c r="M479" s="147" t="s">
        <v>61</v>
      </c>
      <c r="N479" s="147">
        <v>7.09</v>
      </c>
      <c r="O479" s="153">
        <v>13000000</v>
      </c>
      <c r="P479" s="147" t="s">
        <v>61</v>
      </c>
      <c r="Q479" s="51" t="str">
        <f>IF($E479&gt;NORMA!$G$8,"NO CUMPLE","CUMPLE")</f>
        <v>NO CUMPLE</v>
      </c>
      <c r="R479" s="51" t="str">
        <f>IF($F479&gt;NORMA!$G$9,"NO CUMPLE","CUMPLE")</f>
        <v>NO CUMPLE</v>
      </c>
      <c r="S479" s="51" t="str">
        <f>IF($K479&gt;NORMA!$G$10,"NO CUMPLE","CUMPLE")</f>
        <v>NO CUMPLE</v>
      </c>
      <c r="T479" s="51" t="str">
        <f>IF($J479&gt;NORMA!$G$11,"NO CUMPLE","CUMPLE")</f>
        <v>CUMPLE</v>
      </c>
      <c r="U479" s="51" t="str">
        <f>IF($G479&gt;NORMA!$G$12,"NO CUMPLE","CUMPLE")</f>
        <v>NO CUMPLE</v>
      </c>
      <c r="V479" s="51" t="str">
        <f>IF($H479&gt;SALITRE!$H$972,"NO CUMPLE","CUMPLE")</f>
        <v>NO CUMPLE</v>
      </c>
      <c r="W479" s="51" t="str">
        <f>IF($O479&gt;NORMA!$F$14,"NO CUMPLE","CUMPLE")</f>
        <v>NO CUMPLE</v>
      </c>
      <c r="X479" s="51" t="str">
        <f>IF(AND($N479&gt;=NORMA!$Q$4, $N479&lt;=NORMA!$R$4),"CUMPLE","NO CUMPLE")</f>
        <v>CUMPLE</v>
      </c>
      <c r="Y479" s="51" t="str">
        <f>IF($I479&gt;NORMA!$F$16,"NO CUMPLE","CUMPLE")</f>
        <v>NO CUMPLE</v>
      </c>
      <c r="Z479" s="147" t="s">
        <v>61</v>
      </c>
      <c r="AA479" s="51" t="str">
        <f>IF($E479&gt;NORMA!$G$24,"NO CUMPLE","CUMPLE")</f>
        <v>NO CUMPLE</v>
      </c>
      <c r="AB479" s="51" t="str">
        <f>IF($F479&gt;NORMA!$G$25,"NO CUMPLE","CUMPLE")</f>
        <v>NO CUMPLE</v>
      </c>
      <c r="AC479" s="51" t="str">
        <f>IF($K479&gt;NORMA!$G$26,"NO CUMPLE","CUMPLE")</f>
        <v>NO CUMPLE</v>
      </c>
      <c r="AD479" s="51" t="str">
        <f>IF($J479&gt;NORMA!$G$27,"NO CUMPLE","CUMPLE")</f>
        <v>CUMPLE</v>
      </c>
      <c r="AE479" s="51" t="str">
        <f>IF($G479&gt;NORMA!$G$28,"NO CUMPLE","CUMPLE")</f>
        <v>NO CUMPLE</v>
      </c>
      <c r="AF479" s="51" t="str">
        <f>IF($H479&gt;NORMA!$E$29,"NO CUMPLE","CUMPLE")</f>
        <v>NO CUMPLE</v>
      </c>
      <c r="AG479" s="51" t="str">
        <f>IF($O479&gt;NORMA!$G$30,"NO CUMPLE","CUMPLE")</f>
        <v>NO CUMPLE</v>
      </c>
      <c r="AH479" s="51" t="str">
        <f>IF(AND($N479&gt;=NORMA!$R$18, $N479&lt;=NORMA!$S$18),"CUMPLE","NO CUMPLE")</f>
        <v>CUMPLE</v>
      </c>
      <c r="AI479" s="51" t="str">
        <f>IF($I479&gt;NORMA!$F$32,"NO CUMPLE","CUMPLE")</f>
        <v>NO CUMPLE</v>
      </c>
    </row>
    <row r="480" spans="1:35" ht="14.25" customHeight="1" x14ac:dyDescent="0.35">
      <c r="A480" s="146" t="s">
        <v>80</v>
      </c>
      <c r="B480" s="147" t="s">
        <v>81</v>
      </c>
      <c r="C480" s="148">
        <v>41935</v>
      </c>
      <c r="D480" s="149">
        <v>0.5</v>
      </c>
      <c r="E480" s="147">
        <v>4</v>
      </c>
      <c r="F480" s="147">
        <v>31</v>
      </c>
      <c r="G480" s="147">
        <v>9</v>
      </c>
      <c r="H480" s="147">
        <v>6</v>
      </c>
      <c r="I480" s="147">
        <v>0.2</v>
      </c>
      <c r="J480" s="147">
        <v>0.51</v>
      </c>
      <c r="K480" s="147">
        <v>2.39</v>
      </c>
      <c r="L480" s="159">
        <v>4.24E-2</v>
      </c>
      <c r="M480" s="147">
        <v>3.84</v>
      </c>
      <c r="N480" s="147">
        <v>7.64</v>
      </c>
      <c r="O480" s="153">
        <v>22000</v>
      </c>
      <c r="P480" s="51" t="str">
        <f>IF($M480&lt;NORMA!$G$7,"NO CUMPLE","CUMPLE")</f>
        <v>CUMPLE</v>
      </c>
      <c r="Q480" s="51" t="str">
        <f>IF($E480&gt;NORMA!$G$8,"NO CUMPLE","CUMPLE")</f>
        <v>CUMPLE</v>
      </c>
      <c r="R480" s="51" t="str">
        <f>IF($F480&gt;NORMA!$G$9,"NO CUMPLE","CUMPLE")</f>
        <v>CUMPLE</v>
      </c>
      <c r="S480" s="51" t="str">
        <f>IF($K480&gt;NORMA!$G$10,"NO CUMPLE","CUMPLE")</f>
        <v>CUMPLE</v>
      </c>
      <c r="T480" s="51" t="str">
        <f>IF($J480&gt;NORMA!$G$11,"NO CUMPLE","CUMPLE")</f>
        <v>CUMPLE</v>
      </c>
      <c r="U480" s="51" t="str">
        <f>IF($G480&gt;NORMA!$G$12,"NO CUMPLE","CUMPLE")</f>
        <v>CUMPLE</v>
      </c>
      <c r="V480" s="51" t="str">
        <f>IF($H480&gt;SALITRE!$H$972,"NO CUMPLE","CUMPLE")</f>
        <v>CUMPLE</v>
      </c>
      <c r="W480" s="51" t="str">
        <f>IF($O480&gt;NORMA!$F$14,"NO CUMPLE","CUMPLE")</f>
        <v>CUMPLE</v>
      </c>
      <c r="X480" s="51" t="str">
        <f>IF(AND($N480&gt;=NORMA!$Q$4, $N480&lt;=NORMA!$R$4),"CUMPLE","NO CUMPLE")</f>
        <v>CUMPLE</v>
      </c>
      <c r="Y480" s="51" t="str">
        <f>IF($I480&gt;NORMA!$F$16,"NO CUMPLE","CUMPLE")</f>
        <v>CUMPLE</v>
      </c>
      <c r="Z480" s="51" t="str">
        <f>IF($M480&lt;NORMA!$G$23,"NO CUMPLE","CUMPLE")</f>
        <v>CUMPLE</v>
      </c>
      <c r="AA480" s="51" t="str">
        <f>IF($E480&gt;NORMA!$G$24,"NO CUMPLE","CUMPLE")</f>
        <v>CUMPLE</v>
      </c>
      <c r="AB480" s="51" t="str">
        <f>IF($F480&gt;NORMA!$G$25,"NO CUMPLE","CUMPLE")</f>
        <v>CUMPLE</v>
      </c>
      <c r="AC480" s="51" t="str">
        <f>IF($K480&gt;NORMA!$G$26,"NO CUMPLE","CUMPLE")</f>
        <v>CUMPLE</v>
      </c>
      <c r="AD480" s="51" t="str">
        <f>IF($J480&gt;NORMA!$G$27,"NO CUMPLE","CUMPLE")</f>
        <v>CUMPLE</v>
      </c>
      <c r="AE480" s="51" t="str">
        <f>IF($G480&gt;NORMA!$G$28,"NO CUMPLE","CUMPLE")</f>
        <v>CUMPLE</v>
      </c>
      <c r="AF480" s="51" t="str">
        <f>IF($H480&gt;NORMA!$E$29,"NO CUMPLE","CUMPLE")</f>
        <v>CUMPLE</v>
      </c>
      <c r="AG480" s="51" t="str">
        <f>IF($O480&gt;NORMA!$G$30,"NO CUMPLE","CUMPLE")</f>
        <v>CUMPLE</v>
      </c>
      <c r="AH480" s="51" t="str">
        <f>IF(AND($N480&gt;=NORMA!$R$18, $N480&lt;=NORMA!$S$18),"CUMPLE","NO CUMPLE")</f>
        <v>CUMPLE</v>
      </c>
      <c r="AI480" s="51" t="str">
        <f>IF($I480&gt;NORMA!$F$32,"NO CUMPLE","CUMPLE")</f>
        <v>CUMPLE</v>
      </c>
    </row>
    <row r="481" spans="1:35" ht="14.25" customHeight="1" x14ac:dyDescent="0.35">
      <c r="A481" s="146" t="s">
        <v>82</v>
      </c>
      <c r="B481" s="147" t="s">
        <v>81</v>
      </c>
      <c r="C481" s="148">
        <v>41935</v>
      </c>
      <c r="D481" s="149">
        <v>0.33333333333333331</v>
      </c>
      <c r="E481" s="147">
        <v>122</v>
      </c>
      <c r="F481" s="147">
        <v>454</v>
      </c>
      <c r="G481" s="147">
        <v>125</v>
      </c>
      <c r="H481" s="147">
        <v>39</v>
      </c>
      <c r="I481" s="147">
        <v>4.78</v>
      </c>
      <c r="J481" s="147">
        <v>4.2</v>
      </c>
      <c r="K481" s="147">
        <v>50.807000000000002</v>
      </c>
      <c r="L481" s="159">
        <v>0.28260000000000002</v>
      </c>
      <c r="M481" s="147" t="s">
        <v>61</v>
      </c>
      <c r="N481" s="147">
        <v>6.93</v>
      </c>
      <c r="O481" s="153">
        <v>170000000</v>
      </c>
      <c r="P481" s="147" t="s">
        <v>61</v>
      </c>
      <c r="Q481" s="51" t="str">
        <f>IF($E481&gt;NORMA!$G$8,"NO CUMPLE","CUMPLE")</f>
        <v>CUMPLE</v>
      </c>
      <c r="R481" s="51" t="str">
        <f>IF($F481&gt;NORMA!$G$9,"NO CUMPLE","CUMPLE")</f>
        <v>NO CUMPLE</v>
      </c>
      <c r="S481" s="51" t="str">
        <f>IF($K481&gt;NORMA!$G$10,"NO CUMPLE","CUMPLE")</f>
        <v>NO CUMPLE</v>
      </c>
      <c r="T481" s="51" t="str">
        <f>IF($J481&gt;NORMA!$G$11,"NO CUMPLE","CUMPLE")</f>
        <v>CUMPLE</v>
      </c>
      <c r="U481" s="51" t="str">
        <f>IF($G481&gt;NORMA!$G$12,"NO CUMPLE","CUMPLE")</f>
        <v>CUMPLE</v>
      </c>
      <c r="V481" s="51" t="str">
        <f>IF($H481&gt;SALITRE!$H$972,"NO CUMPLE","CUMPLE")</f>
        <v>NO CUMPLE</v>
      </c>
      <c r="W481" s="51" t="str">
        <f>IF($O481&gt;NORMA!$F$14,"NO CUMPLE","CUMPLE")</f>
        <v>NO CUMPLE</v>
      </c>
      <c r="X481" s="51" t="str">
        <f>IF(AND($N481&gt;=NORMA!$Q$4, $N481&lt;=NORMA!$R$4),"CUMPLE","NO CUMPLE")</f>
        <v>CUMPLE</v>
      </c>
      <c r="Y481" s="51" t="str">
        <f>IF($I481&gt;NORMA!$F$16,"NO CUMPLE","CUMPLE")</f>
        <v>NO CUMPLE</v>
      </c>
      <c r="Z481" s="147" t="s">
        <v>61</v>
      </c>
      <c r="AA481" s="51" t="str">
        <f>IF($E481&gt;NORMA!$G$24,"NO CUMPLE","CUMPLE")</f>
        <v>NO CUMPLE</v>
      </c>
      <c r="AB481" s="51" t="str">
        <f>IF($F481&gt;NORMA!$G$25,"NO CUMPLE","CUMPLE")</f>
        <v>NO CUMPLE</v>
      </c>
      <c r="AC481" s="51" t="str">
        <f>IF($K481&gt;NORMA!$G$26,"NO CUMPLE","CUMPLE")</f>
        <v>NO CUMPLE</v>
      </c>
      <c r="AD481" s="51" t="str">
        <f>IF($J481&gt;NORMA!$G$27,"NO CUMPLE","CUMPLE")</f>
        <v>NO CUMPLE</v>
      </c>
      <c r="AE481" s="51" t="str">
        <f>IF($G481&gt;NORMA!$G$28,"NO CUMPLE","CUMPLE")</f>
        <v>NO CUMPLE</v>
      </c>
      <c r="AF481" s="51" t="str">
        <f>IF($H481&gt;NORMA!$E$29,"NO CUMPLE","CUMPLE")</f>
        <v>NO CUMPLE</v>
      </c>
      <c r="AG481" s="51" t="str">
        <f>IF($O481&gt;NORMA!$G$30,"NO CUMPLE","CUMPLE")</f>
        <v>NO CUMPLE</v>
      </c>
      <c r="AH481" s="51" t="str">
        <f>IF(AND($N481&gt;=NORMA!$R$18, $N481&lt;=NORMA!$S$18),"CUMPLE","NO CUMPLE")</f>
        <v>CUMPLE</v>
      </c>
      <c r="AI481" s="51" t="str">
        <f>IF($I481&gt;NORMA!$F$32,"NO CUMPLE","CUMPLE")</f>
        <v>NO CUMPLE</v>
      </c>
    </row>
    <row r="482" spans="1:35" ht="14.25" customHeight="1" x14ac:dyDescent="0.35">
      <c r="A482" s="146" t="s">
        <v>80</v>
      </c>
      <c r="B482" s="147" t="s">
        <v>81</v>
      </c>
      <c r="C482" s="148">
        <v>41941</v>
      </c>
      <c r="D482" s="149">
        <v>0.41666666666666669</v>
      </c>
      <c r="E482" s="147">
        <v>18</v>
      </c>
      <c r="F482" s="147">
        <v>42</v>
      </c>
      <c r="G482" s="147">
        <v>24</v>
      </c>
      <c r="H482" s="147">
        <v>10</v>
      </c>
      <c r="I482" s="147">
        <v>0.34</v>
      </c>
      <c r="J482" s="147">
        <v>0.3</v>
      </c>
      <c r="K482" s="147">
        <v>3.0920000000000001</v>
      </c>
      <c r="L482" s="159">
        <v>5.2200000000000003E-2</v>
      </c>
      <c r="M482" s="147">
        <v>4.18</v>
      </c>
      <c r="N482" s="147">
        <v>7.21</v>
      </c>
      <c r="O482" s="153">
        <v>100000</v>
      </c>
      <c r="P482" s="51" t="str">
        <f>IF($M482&lt;NORMA!$G$7,"NO CUMPLE","CUMPLE")</f>
        <v>CUMPLE</v>
      </c>
      <c r="Q482" s="51" t="str">
        <f>IF($E482&gt;NORMA!$G$8,"NO CUMPLE","CUMPLE")</f>
        <v>CUMPLE</v>
      </c>
      <c r="R482" s="51" t="str">
        <f>IF($F482&gt;NORMA!$G$9,"NO CUMPLE","CUMPLE")</f>
        <v>CUMPLE</v>
      </c>
      <c r="S482" s="51" t="str">
        <f>IF($K482&gt;NORMA!$G$10,"NO CUMPLE","CUMPLE")</f>
        <v>CUMPLE</v>
      </c>
      <c r="T482" s="51" t="str">
        <f>IF($J482&gt;NORMA!$G$11,"NO CUMPLE","CUMPLE")</f>
        <v>CUMPLE</v>
      </c>
      <c r="U482" s="51" t="str">
        <f>IF($G482&gt;NORMA!$G$12,"NO CUMPLE","CUMPLE")</f>
        <v>CUMPLE</v>
      </c>
      <c r="V482" s="51" t="str">
        <f>IF($H482&gt;SALITRE!$H$972,"NO CUMPLE","CUMPLE")</f>
        <v>CUMPLE</v>
      </c>
      <c r="W482" s="51" t="str">
        <f>IF($O482&gt;NORMA!$F$14,"NO CUMPLE","CUMPLE")</f>
        <v>CUMPLE</v>
      </c>
      <c r="X482" s="51" t="str">
        <f>IF(AND($N482&gt;=NORMA!$Q$4, $N482&lt;=NORMA!$R$4),"CUMPLE","NO CUMPLE")</f>
        <v>CUMPLE</v>
      </c>
      <c r="Y482" s="51" t="str">
        <f>IF($I482&gt;NORMA!$F$16,"NO CUMPLE","CUMPLE")</f>
        <v>CUMPLE</v>
      </c>
      <c r="Z482" s="51" t="str">
        <f>IF($M482&lt;NORMA!$G$23,"NO CUMPLE","CUMPLE")</f>
        <v>CUMPLE</v>
      </c>
      <c r="AA482" s="51" t="str">
        <f>IF($E482&gt;NORMA!$G$24,"NO CUMPLE","CUMPLE")</f>
        <v>CUMPLE</v>
      </c>
      <c r="AB482" s="51" t="str">
        <f>IF($F482&gt;NORMA!$G$25,"NO CUMPLE","CUMPLE")</f>
        <v>CUMPLE</v>
      </c>
      <c r="AC482" s="51" t="str">
        <f>IF($K482&gt;NORMA!$G$26,"NO CUMPLE","CUMPLE")</f>
        <v>CUMPLE</v>
      </c>
      <c r="AD482" s="51" t="str">
        <f>IF($J482&gt;NORMA!$G$27,"NO CUMPLE","CUMPLE")</f>
        <v>CUMPLE</v>
      </c>
      <c r="AE482" s="51" t="str">
        <f>IF($G482&gt;NORMA!$G$28,"NO CUMPLE","CUMPLE")</f>
        <v>CUMPLE</v>
      </c>
      <c r="AF482" s="51" t="str">
        <f>IF($H482&gt;NORMA!$E$29,"NO CUMPLE","CUMPLE")</f>
        <v>CUMPLE</v>
      </c>
      <c r="AG482" s="51" t="str">
        <f>IF($O482&gt;NORMA!$G$30,"NO CUMPLE","CUMPLE")</f>
        <v>CUMPLE</v>
      </c>
      <c r="AH482" s="51" t="str">
        <f>IF(AND($N482&gt;=NORMA!$R$18, $N482&lt;=NORMA!$S$18),"CUMPLE","NO CUMPLE")</f>
        <v>CUMPLE</v>
      </c>
      <c r="AI482" s="51" t="str">
        <f>IF($I482&gt;NORMA!$F$32,"NO CUMPLE","CUMPLE")</f>
        <v>CUMPLE</v>
      </c>
    </row>
    <row r="483" spans="1:35" ht="14.25" customHeight="1" x14ac:dyDescent="0.35">
      <c r="A483" s="146" t="s">
        <v>82</v>
      </c>
      <c r="B483" s="147" t="s">
        <v>81</v>
      </c>
      <c r="C483" s="148">
        <v>41954</v>
      </c>
      <c r="D483" s="149">
        <v>0.58333333333333337</v>
      </c>
      <c r="E483" s="147">
        <v>52</v>
      </c>
      <c r="F483" s="147">
        <v>72</v>
      </c>
      <c r="G483" s="147">
        <v>39</v>
      </c>
      <c r="H483" s="147">
        <v>10</v>
      </c>
      <c r="I483" s="147">
        <v>2.56</v>
      </c>
      <c r="J483" s="147">
        <v>1.51</v>
      </c>
      <c r="K483" s="147">
        <v>14.407</v>
      </c>
      <c r="L483" s="159">
        <v>0.55349999999999999</v>
      </c>
      <c r="M483" s="147">
        <v>0.67</v>
      </c>
      <c r="N483" s="147">
        <v>7.36</v>
      </c>
      <c r="O483" s="153">
        <v>22000000</v>
      </c>
      <c r="P483" s="51" t="str">
        <f>IF($M483&lt;NORMA!$G$7,"NO CUMPLE","CUMPLE")</f>
        <v>CUMPLE</v>
      </c>
      <c r="Q483" s="51" t="str">
        <f>IF($E483&gt;NORMA!$G$8,"NO CUMPLE","CUMPLE")</f>
        <v>CUMPLE</v>
      </c>
      <c r="R483" s="51" t="str">
        <f>IF($F483&gt;NORMA!$G$9,"NO CUMPLE","CUMPLE")</f>
        <v>CUMPLE</v>
      </c>
      <c r="S483" s="51" t="str">
        <f>IF($K483&gt;NORMA!$G$10,"NO CUMPLE","CUMPLE")</f>
        <v>CUMPLE</v>
      </c>
      <c r="T483" s="51" t="str">
        <f>IF($J483&gt;NORMA!$G$11,"NO CUMPLE","CUMPLE")</f>
        <v>CUMPLE</v>
      </c>
      <c r="U483" s="51" t="str">
        <f>IF($G483&gt;NORMA!$G$12,"NO CUMPLE","CUMPLE")</f>
        <v>CUMPLE</v>
      </c>
      <c r="V483" s="51" t="str">
        <f>IF($H483&gt;SALITRE!$H$972,"NO CUMPLE","CUMPLE")</f>
        <v>CUMPLE</v>
      </c>
      <c r="W483" s="51" t="str">
        <f>IF($O483&gt;NORMA!$F$14,"NO CUMPLE","CUMPLE")</f>
        <v>NO CUMPLE</v>
      </c>
      <c r="X483" s="51" t="str">
        <f>IF(AND($N483&gt;=NORMA!$Q$4, $N483&lt;=NORMA!$R$4),"CUMPLE","NO CUMPLE")</f>
        <v>CUMPLE</v>
      </c>
      <c r="Y483" s="51" t="str">
        <f>IF($I483&gt;NORMA!$F$16,"NO CUMPLE","CUMPLE")</f>
        <v>CUMPLE</v>
      </c>
      <c r="Z483" s="51" t="str">
        <f>IF($M483&lt;NORMA!$G$23,"NO CUMPLE","CUMPLE")</f>
        <v>NO CUMPLE</v>
      </c>
      <c r="AA483" s="51" t="str">
        <f>IF($E483&gt;NORMA!$G$24,"NO CUMPLE","CUMPLE")</f>
        <v>CUMPLE</v>
      </c>
      <c r="AB483" s="51" t="str">
        <f>IF($F483&gt;NORMA!$G$25,"NO CUMPLE","CUMPLE")</f>
        <v>CUMPLE</v>
      </c>
      <c r="AC483" s="51" t="str">
        <f>IF($K483&gt;NORMA!$G$26,"NO CUMPLE","CUMPLE")</f>
        <v>CUMPLE</v>
      </c>
      <c r="AD483" s="51" t="str">
        <f>IF($J483&gt;NORMA!$G$27,"NO CUMPLE","CUMPLE")</f>
        <v>CUMPLE</v>
      </c>
      <c r="AE483" s="51" t="str">
        <f>IF($G483&gt;NORMA!$G$28,"NO CUMPLE","CUMPLE")</f>
        <v>CUMPLE</v>
      </c>
      <c r="AF483" s="51" t="str">
        <f>IF($H483&gt;NORMA!$E$29,"NO CUMPLE","CUMPLE")</f>
        <v>CUMPLE</v>
      </c>
      <c r="AG483" s="51" t="str">
        <f>IF($O483&gt;NORMA!$G$30,"NO CUMPLE","CUMPLE")</f>
        <v>NO CUMPLE</v>
      </c>
      <c r="AH483" s="51" t="str">
        <f>IF(AND($N483&gt;=NORMA!$R$18, $N483&lt;=NORMA!$S$18),"CUMPLE","NO CUMPLE")</f>
        <v>CUMPLE</v>
      </c>
      <c r="AI483" s="51" t="str">
        <f>IF($I483&gt;NORMA!$F$32,"NO CUMPLE","CUMPLE")</f>
        <v>NO CUMPLE</v>
      </c>
    </row>
    <row r="484" spans="1:35" ht="14.25" customHeight="1" x14ac:dyDescent="0.35">
      <c r="A484" s="146" t="s">
        <v>80</v>
      </c>
      <c r="B484" s="147" t="s">
        <v>81</v>
      </c>
      <c r="C484" s="148">
        <v>41958</v>
      </c>
      <c r="D484" s="149">
        <v>0.33333333333333331</v>
      </c>
      <c r="E484" s="147">
        <v>6</v>
      </c>
      <c r="F484" s="147">
        <v>11</v>
      </c>
      <c r="G484" s="147">
        <v>16</v>
      </c>
      <c r="H484" s="147">
        <v>6</v>
      </c>
      <c r="I484" s="147">
        <v>0.18</v>
      </c>
      <c r="J484" s="147">
        <v>0.13</v>
      </c>
      <c r="K484" s="147">
        <v>1.2749999999999999</v>
      </c>
      <c r="L484" s="159">
        <v>6.3500000000000001E-2</v>
      </c>
      <c r="M484" s="147">
        <v>7.77</v>
      </c>
      <c r="N484" s="147">
        <v>6.67</v>
      </c>
      <c r="O484" s="153">
        <v>100000</v>
      </c>
      <c r="P484" s="51" t="str">
        <f>IF($M484&lt;NORMA!$G$7,"NO CUMPLE","CUMPLE")</f>
        <v>CUMPLE</v>
      </c>
      <c r="Q484" s="51" t="str">
        <f>IF($E484&gt;NORMA!$G$8,"NO CUMPLE","CUMPLE")</f>
        <v>CUMPLE</v>
      </c>
      <c r="R484" s="51" t="str">
        <f>IF($F484&gt;NORMA!$G$9,"NO CUMPLE","CUMPLE")</f>
        <v>CUMPLE</v>
      </c>
      <c r="S484" s="51" t="str">
        <f>IF($K484&gt;NORMA!$G$10,"NO CUMPLE","CUMPLE")</f>
        <v>CUMPLE</v>
      </c>
      <c r="T484" s="51" t="str">
        <f>IF($J484&gt;NORMA!$G$11,"NO CUMPLE","CUMPLE")</f>
        <v>CUMPLE</v>
      </c>
      <c r="U484" s="51" t="str">
        <f>IF($G484&gt;NORMA!$G$12,"NO CUMPLE","CUMPLE")</f>
        <v>CUMPLE</v>
      </c>
      <c r="V484" s="51" t="str">
        <f>IF($H484&gt;SALITRE!$H$972,"NO CUMPLE","CUMPLE")</f>
        <v>CUMPLE</v>
      </c>
      <c r="W484" s="51" t="str">
        <f>IF($O484&gt;NORMA!$F$14,"NO CUMPLE","CUMPLE")</f>
        <v>CUMPLE</v>
      </c>
      <c r="X484" s="51" t="str">
        <f>IF(AND($N484&gt;=NORMA!$Q$4, $N484&lt;=NORMA!$R$4),"CUMPLE","NO CUMPLE")</f>
        <v>CUMPLE</v>
      </c>
      <c r="Y484" s="51" t="str">
        <f>IF($I484&gt;NORMA!$F$16,"NO CUMPLE","CUMPLE")</f>
        <v>CUMPLE</v>
      </c>
      <c r="Z484" s="51" t="str">
        <f>IF($M484&lt;NORMA!$G$23,"NO CUMPLE","CUMPLE")</f>
        <v>CUMPLE</v>
      </c>
      <c r="AA484" s="51" t="str">
        <f>IF($E484&gt;NORMA!$G$24,"NO CUMPLE","CUMPLE")</f>
        <v>CUMPLE</v>
      </c>
      <c r="AB484" s="51" t="str">
        <f>IF($F484&gt;NORMA!$G$25,"NO CUMPLE","CUMPLE")</f>
        <v>CUMPLE</v>
      </c>
      <c r="AC484" s="51" t="str">
        <f>IF($K484&gt;NORMA!$G$26,"NO CUMPLE","CUMPLE")</f>
        <v>CUMPLE</v>
      </c>
      <c r="AD484" s="51" t="str">
        <f>IF($J484&gt;NORMA!$G$27,"NO CUMPLE","CUMPLE")</f>
        <v>CUMPLE</v>
      </c>
      <c r="AE484" s="51" t="str">
        <f>IF($G484&gt;NORMA!$G$28,"NO CUMPLE","CUMPLE")</f>
        <v>CUMPLE</v>
      </c>
      <c r="AF484" s="51" t="str">
        <f>IF($H484&gt;NORMA!$E$29,"NO CUMPLE","CUMPLE")</f>
        <v>CUMPLE</v>
      </c>
      <c r="AG484" s="51" t="str">
        <f>IF($O484&gt;NORMA!$G$30,"NO CUMPLE","CUMPLE")</f>
        <v>CUMPLE</v>
      </c>
      <c r="AH484" s="51" t="str">
        <f>IF(AND($N484&gt;=NORMA!$R$18, $N484&lt;=NORMA!$S$18),"CUMPLE","NO CUMPLE")</f>
        <v>CUMPLE</v>
      </c>
      <c r="AI484" s="51" t="str">
        <f>IF($I484&gt;NORMA!$F$32,"NO CUMPLE","CUMPLE")</f>
        <v>CUMPLE</v>
      </c>
    </row>
    <row r="485" spans="1:35" ht="14.25" customHeight="1" x14ac:dyDescent="0.35">
      <c r="A485" s="146" t="s">
        <v>82</v>
      </c>
      <c r="B485" s="147" t="s">
        <v>81</v>
      </c>
      <c r="C485" s="148">
        <v>41962</v>
      </c>
      <c r="D485" s="149">
        <v>0.5</v>
      </c>
      <c r="E485" s="147">
        <v>66</v>
      </c>
      <c r="F485" s="147">
        <v>130</v>
      </c>
      <c r="G485" s="147">
        <v>53</v>
      </c>
      <c r="H485" s="147">
        <v>12</v>
      </c>
      <c r="I485" s="147">
        <v>3.34</v>
      </c>
      <c r="J485" s="147">
        <v>2.2999999999999998</v>
      </c>
      <c r="K485" s="147">
        <v>27.007000000000001</v>
      </c>
      <c r="L485" s="159">
        <v>1.1040000000000001</v>
      </c>
      <c r="M485" s="147">
        <v>1.43</v>
      </c>
      <c r="N485" s="147">
        <v>7.4</v>
      </c>
      <c r="O485" s="153">
        <v>17000000</v>
      </c>
      <c r="P485" s="51" t="str">
        <f>IF($M485&lt;NORMA!$G$7,"NO CUMPLE","CUMPLE")</f>
        <v>CUMPLE</v>
      </c>
      <c r="Q485" s="51" t="str">
        <f>IF($E485&gt;NORMA!$G$8,"NO CUMPLE","CUMPLE")</f>
        <v>CUMPLE</v>
      </c>
      <c r="R485" s="51" t="str">
        <f>IF($F485&gt;NORMA!$G$9,"NO CUMPLE","CUMPLE")</f>
        <v>CUMPLE</v>
      </c>
      <c r="S485" s="51" t="str">
        <f>IF($K485&gt;NORMA!$G$10,"NO CUMPLE","CUMPLE")</f>
        <v>CUMPLE</v>
      </c>
      <c r="T485" s="51" t="str">
        <f>IF($J485&gt;NORMA!$G$11,"NO CUMPLE","CUMPLE")</f>
        <v>CUMPLE</v>
      </c>
      <c r="U485" s="51" t="str">
        <f>IF($G485&gt;NORMA!$G$12,"NO CUMPLE","CUMPLE")</f>
        <v>CUMPLE</v>
      </c>
      <c r="V485" s="51" t="str">
        <f>IF($H485&gt;SALITRE!$H$972,"NO CUMPLE","CUMPLE")</f>
        <v>CUMPLE</v>
      </c>
      <c r="W485" s="51" t="str">
        <f>IF($O485&gt;NORMA!$F$14,"NO CUMPLE","CUMPLE")</f>
        <v>NO CUMPLE</v>
      </c>
      <c r="X485" s="51" t="str">
        <f>IF(AND($N485&gt;=NORMA!$Q$4, $N485&lt;=NORMA!$R$4),"CUMPLE","NO CUMPLE")</f>
        <v>CUMPLE</v>
      </c>
      <c r="Y485" s="51" t="str">
        <f>IF($I485&gt;NORMA!$F$16,"NO CUMPLE","CUMPLE")</f>
        <v>NO CUMPLE</v>
      </c>
      <c r="Z485" s="51" t="str">
        <f>IF($M485&lt;NORMA!$G$23,"NO CUMPLE","CUMPLE")</f>
        <v>CUMPLE</v>
      </c>
      <c r="AA485" s="51" t="str">
        <f>IF($E485&gt;NORMA!$G$24,"NO CUMPLE","CUMPLE")</f>
        <v>NO CUMPLE</v>
      </c>
      <c r="AB485" s="51" t="str">
        <f>IF($F485&gt;NORMA!$G$25,"NO CUMPLE","CUMPLE")</f>
        <v>NO CUMPLE</v>
      </c>
      <c r="AC485" s="51" t="str">
        <f>IF($K485&gt;NORMA!$G$26,"NO CUMPLE","CUMPLE")</f>
        <v>CUMPLE</v>
      </c>
      <c r="AD485" s="51" t="str">
        <f>IF($J485&gt;NORMA!$G$27,"NO CUMPLE","CUMPLE")</f>
        <v>CUMPLE</v>
      </c>
      <c r="AE485" s="51" t="str">
        <f>IF($G485&gt;NORMA!$G$28,"NO CUMPLE","CUMPLE")</f>
        <v>CUMPLE</v>
      </c>
      <c r="AF485" s="51" t="str">
        <f>IF($H485&gt;NORMA!$E$29,"NO CUMPLE","CUMPLE")</f>
        <v>NO CUMPLE</v>
      </c>
      <c r="AG485" s="51" t="str">
        <f>IF($O485&gt;NORMA!$G$30,"NO CUMPLE","CUMPLE")</f>
        <v>NO CUMPLE</v>
      </c>
      <c r="AH485" s="51" t="str">
        <f>IF(AND($N485&gt;=NORMA!$R$18, $N485&lt;=NORMA!$S$18),"CUMPLE","NO CUMPLE")</f>
        <v>CUMPLE</v>
      </c>
      <c r="AI485" s="51" t="str">
        <f>IF($I485&gt;NORMA!$F$32,"NO CUMPLE","CUMPLE")</f>
        <v>NO CUMPLE</v>
      </c>
    </row>
    <row r="486" spans="1:35" ht="14.25" customHeight="1" x14ac:dyDescent="0.35">
      <c r="A486" s="146" t="s">
        <v>82</v>
      </c>
      <c r="B486" s="147" t="s">
        <v>81</v>
      </c>
      <c r="C486" s="148">
        <v>41964</v>
      </c>
      <c r="D486" s="149">
        <v>0.25</v>
      </c>
      <c r="E486" s="147">
        <v>61</v>
      </c>
      <c r="F486" s="147">
        <v>78</v>
      </c>
      <c r="G486" s="147">
        <v>50</v>
      </c>
      <c r="H486" s="147">
        <v>25</v>
      </c>
      <c r="I486" s="147">
        <v>0.28999999999999998</v>
      </c>
      <c r="J486" s="147">
        <v>2.29</v>
      </c>
      <c r="K486" s="147">
        <v>23.606999999999999</v>
      </c>
      <c r="L486" s="159">
        <v>1.2714000000000001</v>
      </c>
      <c r="M486" s="147" t="s">
        <v>61</v>
      </c>
      <c r="N486" s="147">
        <v>6.6</v>
      </c>
      <c r="O486" s="153">
        <v>20000000</v>
      </c>
      <c r="P486" s="147" t="s">
        <v>61</v>
      </c>
      <c r="Q486" s="51" t="str">
        <f>IF($E486&gt;NORMA!$G$8,"NO CUMPLE","CUMPLE")</f>
        <v>CUMPLE</v>
      </c>
      <c r="R486" s="51" t="str">
        <f>IF($F486&gt;NORMA!$G$9,"NO CUMPLE","CUMPLE")</f>
        <v>CUMPLE</v>
      </c>
      <c r="S486" s="51" t="str">
        <f>IF($K486&gt;NORMA!$G$10,"NO CUMPLE","CUMPLE")</f>
        <v>CUMPLE</v>
      </c>
      <c r="T486" s="51" t="str">
        <f>IF($J486&gt;NORMA!$G$11,"NO CUMPLE","CUMPLE")</f>
        <v>CUMPLE</v>
      </c>
      <c r="U486" s="51" t="str">
        <f>IF($G486&gt;NORMA!$G$12,"NO CUMPLE","CUMPLE")</f>
        <v>CUMPLE</v>
      </c>
      <c r="V486" s="51" t="str">
        <f>IF($H486&gt;SALITRE!$H$972,"NO CUMPLE","CUMPLE")</f>
        <v>CUMPLE</v>
      </c>
      <c r="W486" s="51" t="str">
        <f>IF($O486&gt;NORMA!$F$14,"NO CUMPLE","CUMPLE")</f>
        <v>NO CUMPLE</v>
      </c>
      <c r="X486" s="51" t="str">
        <f>IF(AND($N486&gt;=NORMA!$Q$4, $N486&lt;=NORMA!$R$4),"CUMPLE","NO CUMPLE")</f>
        <v>CUMPLE</v>
      </c>
      <c r="Y486" s="51" t="str">
        <f>IF($I486&gt;NORMA!$F$16,"NO CUMPLE","CUMPLE")</f>
        <v>CUMPLE</v>
      </c>
      <c r="Z486" s="147" t="s">
        <v>61</v>
      </c>
      <c r="AA486" s="51" t="str">
        <f>IF($E486&gt;NORMA!$G$24,"NO CUMPLE","CUMPLE")</f>
        <v>NO CUMPLE</v>
      </c>
      <c r="AB486" s="51" t="str">
        <f>IF($F486&gt;NORMA!$G$25,"NO CUMPLE","CUMPLE")</f>
        <v>CUMPLE</v>
      </c>
      <c r="AC486" s="51" t="str">
        <f>IF($K486&gt;NORMA!$G$26,"NO CUMPLE","CUMPLE")</f>
        <v>CUMPLE</v>
      </c>
      <c r="AD486" s="51" t="str">
        <f>IF($J486&gt;NORMA!$G$27,"NO CUMPLE","CUMPLE")</f>
        <v>CUMPLE</v>
      </c>
      <c r="AE486" s="51" t="str">
        <f>IF($G486&gt;NORMA!$G$28,"NO CUMPLE","CUMPLE")</f>
        <v>CUMPLE</v>
      </c>
      <c r="AF486" s="51" t="str">
        <f>IF($H486&gt;NORMA!$E$29,"NO CUMPLE","CUMPLE")</f>
        <v>NO CUMPLE</v>
      </c>
      <c r="AG486" s="51" t="str">
        <f>IF($O486&gt;NORMA!$G$30,"NO CUMPLE","CUMPLE")</f>
        <v>NO CUMPLE</v>
      </c>
      <c r="AH486" s="51" t="str">
        <f>IF(AND($N486&gt;=NORMA!$R$18, $N486&lt;=NORMA!$S$18),"CUMPLE","NO CUMPLE")</f>
        <v>CUMPLE</v>
      </c>
      <c r="AI486" s="51" t="str">
        <f>IF($I486&gt;NORMA!$F$32,"NO CUMPLE","CUMPLE")</f>
        <v>CUMPLE</v>
      </c>
    </row>
    <row r="487" spans="1:35" ht="14.25" customHeight="1" x14ac:dyDescent="0.35">
      <c r="A487" s="146" t="s">
        <v>82</v>
      </c>
      <c r="B487" s="147" t="s">
        <v>81</v>
      </c>
      <c r="C487" s="148">
        <v>41967</v>
      </c>
      <c r="D487" s="149">
        <v>0.5</v>
      </c>
      <c r="E487" s="147">
        <v>80</v>
      </c>
      <c r="F487" s="147">
        <v>142</v>
      </c>
      <c r="G487" s="147">
        <v>42</v>
      </c>
      <c r="H487" s="147">
        <v>14</v>
      </c>
      <c r="I487" s="147">
        <v>4.75</v>
      </c>
      <c r="J487" s="147">
        <v>2.65</v>
      </c>
      <c r="K487" s="147">
        <v>19.407</v>
      </c>
      <c r="L487" s="159" t="s">
        <v>83</v>
      </c>
      <c r="M487" s="147">
        <v>0.1</v>
      </c>
      <c r="N487" s="147">
        <v>6.7</v>
      </c>
      <c r="O487" s="153">
        <v>38000000</v>
      </c>
      <c r="P487" s="51" t="str">
        <f>IF($M487&lt;NORMA!$G$7,"NO CUMPLE","CUMPLE")</f>
        <v>NO CUMPLE</v>
      </c>
      <c r="Q487" s="51" t="str">
        <f>IF($E487&gt;NORMA!$G$8,"NO CUMPLE","CUMPLE")</f>
        <v>CUMPLE</v>
      </c>
      <c r="R487" s="51" t="str">
        <f>IF($F487&gt;NORMA!$G$9,"NO CUMPLE","CUMPLE")</f>
        <v>CUMPLE</v>
      </c>
      <c r="S487" s="51" t="str">
        <f>IF($K487&gt;NORMA!$G$10,"NO CUMPLE","CUMPLE")</f>
        <v>CUMPLE</v>
      </c>
      <c r="T487" s="51" t="str">
        <f>IF($J487&gt;NORMA!$G$11,"NO CUMPLE","CUMPLE")</f>
        <v>CUMPLE</v>
      </c>
      <c r="U487" s="51" t="str">
        <f>IF($G487&gt;NORMA!$G$12,"NO CUMPLE","CUMPLE")</f>
        <v>CUMPLE</v>
      </c>
      <c r="V487" s="51" t="str">
        <f>IF($H487&gt;SALITRE!$H$972,"NO CUMPLE","CUMPLE")</f>
        <v>CUMPLE</v>
      </c>
      <c r="W487" s="51" t="str">
        <f>IF($O487&gt;NORMA!$F$14,"NO CUMPLE","CUMPLE")</f>
        <v>NO CUMPLE</v>
      </c>
      <c r="X487" s="51" t="str">
        <f>IF(AND($N487&gt;=NORMA!$Q$4, $N487&lt;=NORMA!$R$4),"CUMPLE","NO CUMPLE")</f>
        <v>CUMPLE</v>
      </c>
      <c r="Y487" s="51" t="str">
        <f>IF($I487&gt;NORMA!$F$16,"NO CUMPLE","CUMPLE")</f>
        <v>NO CUMPLE</v>
      </c>
      <c r="Z487" s="51" t="str">
        <f>IF($M487&lt;NORMA!$G$23,"NO CUMPLE","CUMPLE")</f>
        <v>NO CUMPLE</v>
      </c>
      <c r="AA487" s="51" t="str">
        <f>IF($E487&gt;NORMA!$G$24,"NO CUMPLE","CUMPLE")</f>
        <v>NO CUMPLE</v>
      </c>
      <c r="AB487" s="51" t="str">
        <f>IF($F487&gt;NORMA!$G$25,"NO CUMPLE","CUMPLE")</f>
        <v>NO CUMPLE</v>
      </c>
      <c r="AC487" s="51" t="str">
        <f>IF($K487&gt;NORMA!$G$26,"NO CUMPLE","CUMPLE")</f>
        <v>CUMPLE</v>
      </c>
      <c r="AD487" s="51" t="str">
        <f>IF($J487&gt;NORMA!$G$27,"NO CUMPLE","CUMPLE")</f>
        <v>CUMPLE</v>
      </c>
      <c r="AE487" s="51" t="str">
        <f>IF($G487&gt;NORMA!$G$28,"NO CUMPLE","CUMPLE")</f>
        <v>CUMPLE</v>
      </c>
      <c r="AF487" s="51" t="str">
        <f>IF($H487&gt;NORMA!$E$29,"NO CUMPLE","CUMPLE")</f>
        <v>NO CUMPLE</v>
      </c>
      <c r="AG487" s="51" t="str">
        <f>IF($O487&gt;NORMA!$G$30,"NO CUMPLE","CUMPLE")</f>
        <v>NO CUMPLE</v>
      </c>
      <c r="AH487" s="51" t="str">
        <f>IF(AND($N487&gt;=NORMA!$R$18, $N487&lt;=NORMA!$S$18),"CUMPLE","NO CUMPLE")</f>
        <v>CUMPLE</v>
      </c>
      <c r="AI487" s="51" t="str">
        <f>IF($I487&gt;NORMA!$F$32,"NO CUMPLE","CUMPLE")</f>
        <v>NO CUMPLE</v>
      </c>
    </row>
    <row r="488" spans="1:35" ht="14.25" customHeight="1" x14ac:dyDescent="0.35">
      <c r="A488" s="146" t="s">
        <v>80</v>
      </c>
      <c r="B488" s="147" t="s">
        <v>81</v>
      </c>
      <c r="C488" s="148">
        <v>41967</v>
      </c>
      <c r="D488" s="149">
        <v>0.58333333333333337</v>
      </c>
      <c r="E488" s="147">
        <v>7</v>
      </c>
      <c r="F488" s="147">
        <v>28</v>
      </c>
      <c r="G488" s="147">
        <v>140</v>
      </c>
      <c r="H488" s="147">
        <v>12</v>
      </c>
      <c r="I488" s="147">
        <v>0.12</v>
      </c>
      <c r="J488" s="147">
        <v>0.54</v>
      </c>
      <c r="K488" s="147">
        <v>1.018</v>
      </c>
      <c r="L488" s="159">
        <v>0.14760000000000001</v>
      </c>
      <c r="M488" s="147">
        <v>2.62</v>
      </c>
      <c r="N488" s="147">
        <v>6.64</v>
      </c>
      <c r="O488" s="153">
        <v>94000</v>
      </c>
      <c r="P488" s="51" t="str">
        <f>IF($M488&lt;NORMA!$G$7,"NO CUMPLE","CUMPLE")</f>
        <v>CUMPLE</v>
      </c>
      <c r="Q488" s="51" t="str">
        <f>IF($E488&gt;NORMA!$G$8,"NO CUMPLE","CUMPLE")</f>
        <v>CUMPLE</v>
      </c>
      <c r="R488" s="51" t="str">
        <f>IF($F488&gt;NORMA!$G$9,"NO CUMPLE","CUMPLE")</f>
        <v>CUMPLE</v>
      </c>
      <c r="S488" s="51" t="str">
        <f>IF($K488&gt;NORMA!$G$10,"NO CUMPLE","CUMPLE")</f>
        <v>CUMPLE</v>
      </c>
      <c r="T488" s="51" t="str">
        <f>IF($J488&gt;NORMA!$G$11,"NO CUMPLE","CUMPLE")</f>
        <v>CUMPLE</v>
      </c>
      <c r="U488" s="51" t="str">
        <f>IF($G488&gt;NORMA!$G$12,"NO CUMPLE","CUMPLE")</f>
        <v>CUMPLE</v>
      </c>
      <c r="V488" s="51" t="str">
        <f>IF($H488&gt;SALITRE!$H$972,"NO CUMPLE","CUMPLE")</f>
        <v>CUMPLE</v>
      </c>
      <c r="W488" s="51" t="str">
        <f>IF($O488&gt;NORMA!$F$14,"NO CUMPLE","CUMPLE")</f>
        <v>CUMPLE</v>
      </c>
      <c r="X488" s="51" t="str">
        <f>IF(AND($N488&gt;=NORMA!$Q$4, $N488&lt;=NORMA!$R$4),"CUMPLE","NO CUMPLE")</f>
        <v>CUMPLE</v>
      </c>
      <c r="Y488" s="51" t="str">
        <f>IF($I488&gt;NORMA!$F$16,"NO CUMPLE","CUMPLE")</f>
        <v>CUMPLE</v>
      </c>
      <c r="Z488" s="51" t="str">
        <f>IF($M488&lt;NORMA!$G$23,"NO CUMPLE","CUMPLE")</f>
        <v>CUMPLE</v>
      </c>
      <c r="AA488" s="51" t="str">
        <f>IF($E488&gt;NORMA!$G$24,"NO CUMPLE","CUMPLE")</f>
        <v>CUMPLE</v>
      </c>
      <c r="AB488" s="51" t="str">
        <f>IF($F488&gt;NORMA!$G$25,"NO CUMPLE","CUMPLE")</f>
        <v>CUMPLE</v>
      </c>
      <c r="AC488" s="51" t="str">
        <f>IF($K488&gt;NORMA!$G$26,"NO CUMPLE","CUMPLE")</f>
        <v>CUMPLE</v>
      </c>
      <c r="AD488" s="51" t="str">
        <f>IF($J488&gt;NORMA!$G$27,"NO CUMPLE","CUMPLE")</f>
        <v>CUMPLE</v>
      </c>
      <c r="AE488" s="51" t="str">
        <f>IF($G488&gt;NORMA!$G$28,"NO CUMPLE","CUMPLE")</f>
        <v>NO CUMPLE</v>
      </c>
      <c r="AF488" s="51" t="str">
        <f>IF($H488&gt;NORMA!$E$29,"NO CUMPLE","CUMPLE")</f>
        <v>NO CUMPLE</v>
      </c>
      <c r="AG488" s="51" t="str">
        <f>IF($O488&gt;NORMA!$G$30,"NO CUMPLE","CUMPLE")</f>
        <v>CUMPLE</v>
      </c>
      <c r="AH488" s="51" t="str">
        <f>IF(AND($N488&gt;=NORMA!$R$18, $N488&lt;=NORMA!$S$18),"CUMPLE","NO CUMPLE")</f>
        <v>CUMPLE</v>
      </c>
      <c r="AI488" s="51" t="str">
        <f>IF($I488&gt;NORMA!$F$32,"NO CUMPLE","CUMPLE")</f>
        <v>CUMPLE</v>
      </c>
    </row>
    <row r="489" spans="1:35" ht="14.25" customHeight="1" x14ac:dyDescent="0.35">
      <c r="A489" s="146" t="s">
        <v>80</v>
      </c>
      <c r="B489" s="147" t="s">
        <v>81</v>
      </c>
      <c r="C489" s="148">
        <v>41969</v>
      </c>
      <c r="D489" s="149">
        <v>0.66666666666666663</v>
      </c>
      <c r="E489" s="147">
        <v>9</v>
      </c>
      <c r="F489" s="147">
        <v>24</v>
      </c>
      <c r="G489" s="147">
        <v>38</v>
      </c>
      <c r="H489" s="147">
        <v>10</v>
      </c>
      <c r="I489" s="147">
        <v>0.12</v>
      </c>
      <c r="J489" s="147">
        <v>3.45</v>
      </c>
      <c r="K489" s="147">
        <v>1.177</v>
      </c>
      <c r="L489" s="159">
        <v>0.46289999999999998</v>
      </c>
      <c r="M489" s="147">
        <v>7.91</v>
      </c>
      <c r="N489" s="147">
        <v>6.89</v>
      </c>
      <c r="O489" s="153">
        <v>84000</v>
      </c>
      <c r="P489" s="51" t="str">
        <f>IF($M489&lt;NORMA!$G$7,"NO CUMPLE","CUMPLE")</f>
        <v>CUMPLE</v>
      </c>
      <c r="Q489" s="51" t="str">
        <f>IF($E489&gt;NORMA!$G$8,"NO CUMPLE","CUMPLE")</f>
        <v>CUMPLE</v>
      </c>
      <c r="R489" s="51" t="str">
        <f>IF($F489&gt;NORMA!$G$9,"NO CUMPLE","CUMPLE")</f>
        <v>CUMPLE</v>
      </c>
      <c r="S489" s="51" t="str">
        <f>IF($K489&gt;NORMA!$G$10,"NO CUMPLE","CUMPLE")</f>
        <v>CUMPLE</v>
      </c>
      <c r="T489" s="51" t="str">
        <f>IF($J489&gt;NORMA!$G$11,"NO CUMPLE","CUMPLE")</f>
        <v>CUMPLE</v>
      </c>
      <c r="U489" s="51" t="str">
        <f>IF($G489&gt;NORMA!$G$12,"NO CUMPLE","CUMPLE")</f>
        <v>CUMPLE</v>
      </c>
      <c r="V489" s="51" t="str">
        <f>IF($H489&gt;SALITRE!$H$972,"NO CUMPLE","CUMPLE")</f>
        <v>CUMPLE</v>
      </c>
      <c r="W489" s="51" t="str">
        <f>IF($O489&gt;NORMA!$F$14,"NO CUMPLE","CUMPLE")</f>
        <v>CUMPLE</v>
      </c>
      <c r="X489" s="51" t="str">
        <f>IF(AND($N489&gt;=NORMA!$Q$4, $N489&lt;=NORMA!$R$4),"CUMPLE","NO CUMPLE")</f>
        <v>CUMPLE</v>
      </c>
      <c r="Y489" s="51" t="str">
        <f>IF($I489&gt;NORMA!$F$16,"NO CUMPLE","CUMPLE")</f>
        <v>CUMPLE</v>
      </c>
      <c r="Z489" s="51" t="str">
        <f>IF($M489&lt;NORMA!$G$23,"NO CUMPLE","CUMPLE")</f>
        <v>CUMPLE</v>
      </c>
      <c r="AA489" s="51" t="str">
        <f>IF($E489&gt;NORMA!$G$24,"NO CUMPLE","CUMPLE")</f>
        <v>CUMPLE</v>
      </c>
      <c r="AB489" s="51" t="str">
        <f>IF($F489&gt;NORMA!$G$25,"NO CUMPLE","CUMPLE")</f>
        <v>CUMPLE</v>
      </c>
      <c r="AC489" s="51" t="str">
        <f>IF($K489&gt;NORMA!$G$26,"NO CUMPLE","CUMPLE")</f>
        <v>CUMPLE</v>
      </c>
      <c r="AD489" s="51" t="str">
        <f>IF($J489&gt;NORMA!$G$27,"NO CUMPLE","CUMPLE")</f>
        <v>CUMPLE</v>
      </c>
      <c r="AE489" s="51" t="str">
        <f>IF($G489&gt;NORMA!$G$28,"NO CUMPLE","CUMPLE")</f>
        <v>CUMPLE</v>
      </c>
      <c r="AF489" s="51" t="str">
        <f>IF($H489&gt;NORMA!$E$29,"NO CUMPLE","CUMPLE")</f>
        <v>CUMPLE</v>
      </c>
      <c r="AG489" s="51" t="str">
        <f>IF($O489&gt;NORMA!$G$30,"NO CUMPLE","CUMPLE")</f>
        <v>CUMPLE</v>
      </c>
      <c r="AH489" s="51" t="str">
        <f>IF(AND($N489&gt;=NORMA!$R$18, $N489&lt;=NORMA!$S$18),"CUMPLE","NO CUMPLE")</f>
        <v>CUMPLE</v>
      </c>
      <c r="AI489" s="51" t="str">
        <f>IF($I489&gt;NORMA!$F$32,"NO CUMPLE","CUMPLE")</f>
        <v>CUMPLE</v>
      </c>
    </row>
    <row r="490" spans="1:35" ht="14.25" customHeight="1" x14ac:dyDescent="0.35">
      <c r="A490" s="146" t="s">
        <v>80</v>
      </c>
      <c r="B490" s="147" t="s">
        <v>81</v>
      </c>
      <c r="C490" s="148">
        <v>41970</v>
      </c>
      <c r="D490" s="149">
        <v>0.49305555555555558</v>
      </c>
      <c r="E490" s="147">
        <v>3</v>
      </c>
      <c r="F490" s="147">
        <v>6</v>
      </c>
      <c r="G490" s="147">
        <v>14</v>
      </c>
      <c r="H490" s="147">
        <v>10</v>
      </c>
      <c r="I490" s="147">
        <v>7.0000000000000007E-2</v>
      </c>
      <c r="J490" s="147">
        <v>0.11</v>
      </c>
      <c r="K490" s="147">
        <v>1.708</v>
      </c>
      <c r="L490" s="159">
        <v>5.0700000000000002E-2</v>
      </c>
      <c r="M490" s="147">
        <v>7.98</v>
      </c>
      <c r="N490" s="147">
        <v>7.06</v>
      </c>
      <c r="O490" s="153">
        <v>48000</v>
      </c>
      <c r="P490" s="51" t="str">
        <f>IF($M490&lt;NORMA!$G$7,"NO CUMPLE","CUMPLE")</f>
        <v>CUMPLE</v>
      </c>
      <c r="Q490" s="51" t="str">
        <f>IF($E490&gt;NORMA!$G$8,"NO CUMPLE","CUMPLE")</f>
        <v>CUMPLE</v>
      </c>
      <c r="R490" s="51" t="str">
        <f>IF($F490&gt;NORMA!$G$9,"NO CUMPLE","CUMPLE")</f>
        <v>CUMPLE</v>
      </c>
      <c r="S490" s="51" t="str">
        <f>IF($K490&gt;NORMA!$G$10,"NO CUMPLE","CUMPLE")</f>
        <v>CUMPLE</v>
      </c>
      <c r="T490" s="51" t="str">
        <f>IF($J490&gt;NORMA!$G$11,"NO CUMPLE","CUMPLE")</f>
        <v>CUMPLE</v>
      </c>
      <c r="U490" s="51" t="str">
        <f>IF($G490&gt;NORMA!$G$12,"NO CUMPLE","CUMPLE")</f>
        <v>CUMPLE</v>
      </c>
      <c r="V490" s="51" t="str">
        <f>IF($H490&gt;SALITRE!$H$972,"NO CUMPLE","CUMPLE")</f>
        <v>CUMPLE</v>
      </c>
      <c r="W490" s="51" t="str">
        <f>IF($O490&gt;NORMA!$F$14,"NO CUMPLE","CUMPLE")</f>
        <v>CUMPLE</v>
      </c>
      <c r="X490" s="51" t="str">
        <f>IF(AND($N490&gt;=NORMA!$Q$4, $N490&lt;=NORMA!$R$4),"CUMPLE","NO CUMPLE")</f>
        <v>CUMPLE</v>
      </c>
      <c r="Y490" s="51" t="str">
        <f>IF($I490&gt;NORMA!$F$16,"NO CUMPLE","CUMPLE")</f>
        <v>CUMPLE</v>
      </c>
      <c r="Z490" s="51" t="str">
        <f>IF($M490&lt;NORMA!$G$23,"NO CUMPLE","CUMPLE")</f>
        <v>CUMPLE</v>
      </c>
      <c r="AA490" s="51" t="str">
        <f>IF($E490&gt;NORMA!$G$24,"NO CUMPLE","CUMPLE")</f>
        <v>CUMPLE</v>
      </c>
      <c r="AB490" s="51" t="str">
        <f>IF($F490&gt;NORMA!$G$25,"NO CUMPLE","CUMPLE")</f>
        <v>CUMPLE</v>
      </c>
      <c r="AC490" s="51" t="str">
        <f>IF($K490&gt;NORMA!$G$26,"NO CUMPLE","CUMPLE")</f>
        <v>CUMPLE</v>
      </c>
      <c r="AD490" s="51" t="str">
        <f>IF($J490&gt;NORMA!$G$27,"NO CUMPLE","CUMPLE")</f>
        <v>CUMPLE</v>
      </c>
      <c r="AE490" s="51" t="str">
        <f>IF($G490&gt;NORMA!$G$28,"NO CUMPLE","CUMPLE")</f>
        <v>CUMPLE</v>
      </c>
      <c r="AF490" s="51" t="str">
        <f>IF($H490&gt;NORMA!$E$29,"NO CUMPLE","CUMPLE")</f>
        <v>CUMPLE</v>
      </c>
      <c r="AG490" s="51" t="str">
        <f>IF($O490&gt;NORMA!$G$30,"NO CUMPLE","CUMPLE")</f>
        <v>CUMPLE</v>
      </c>
      <c r="AH490" s="51" t="str">
        <f>IF(AND($N490&gt;=NORMA!$R$18, $N490&lt;=NORMA!$S$18),"CUMPLE","NO CUMPLE")</f>
        <v>CUMPLE</v>
      </c>
      <c r="AI490" s="51" t="str">
        <f>IF($I490&gt;NORMA!$F$32,"NO CUMPLE","CUMPLE")</f>
        <v>CUMPLE</v>
      </c>
    </row>
    <row r="491" spans="1:35" ht="14.25" customHeight="1" x14ac:dyDescent="0.35">
      <c r="A491" s="146" t="s">
        <v>80</v>
      </c>
      <c r="B491" s="147" t="s">
        <v>81</v>
      </c>
      <c r="C491" s="148">
        <v>41971</v>
      </c>
      <c r="D491" s="149">
        <v>0.40625</v>
      </c>
      <c r="E491" s="147">
        <v>7</v>
      </c>
      <c r="F491" s="147">
        <v>26</v>
      </c>
      <c r="G491" s="147">
        <v>34</v>
      </c>
      <c r="H491" s="147">
        <v>8</v>
      </c>
      <c r="I491" s="147">
        <v>7.0000000000000007E-2</v>
      </c>
      <c r="J491" s="147">
        <v>7.0000000000000007E-2</v>
      </c>
      <c r="K491" s="147">
        <v>1.0229999999999999</v>
      </c>
      <c r="L491" s="159">
        <v>6.2100000000000002E-2</v>
      </c>
      <c r="M491" s="147">
        <v>9.52</v>
      </c>
      <c r="N491" s="147">
        <v>6.31</v>
      </c>
      <c r="O491" s="153">
        <v>1700</v>
      </c>
      <c r="P491" s="51" t="str">
        <f>IF($M491&lt;NORMA!$G$7,"NO CUMPLE","CUMPLE")</f>
        <v>CUMPLE</v>
      </c>
      <c r="Q491" s="51" t="str">
        <f>IF($E491&gt;NORMA!$G$8,"NO CUMPLE","CUMPLE")</f>
        <v>CUMPLE</v>
      </c>
      <c r="R491" s="51" t="str">
        <f>IF($F491&gt;NORMA!$G$9,"NO CUMPLE","CUMPLE")</f>
        <v>CUMPLE</v>
      </c>
      <c r="S491" s="51" t="str">
        <f>IF($K491&gt;NORMA!$G$10,"NO CUMPLE","CUMPLE")</f>
        <v>CUMPLE</v>
      </c>
      <c r="T491" s="51" t="str">
        <f>IF($J491&gt;NORMA!$G$11,"NO CUMPLE","CUMPLE")</f>
        <v>CUMPLE</v>
      </c>
      <c r="U491" s="51" t="str">
        <f>IF($G491&gt;NORMA!$G$12,"NO CUMPLE","CUMPLE")</f>
        <v>CUMPLE</v>
      </c>
      <c r="V491" s="51" t="str">
        <f>IF($H491&gt;SALITRE!$H$972,"NO CUMPLE","CUMPLE")</f>
        <v>CUMPLE</v>
      </c>
      <c r="W491" s="51" t="str">
        <f>IF($O491&gt;NORMA!$F$14,"NO CUMPLE","CUMPLE")</f>
        <v>CUMPLE</v>
      </c>
      <c r="X491" s="51" t="str">
        <f>IF(AND($N491&gt;=NORMA!$Q$4, $N491&lt;=NORMA!$R$4),"CUMPLE","NO CUMPLE")</f>
        <v>CUMPLE</v>
      </c>
      <c r="Y491" s="51" t="str">
        <f>IF($I491&gt;NORMA!$F$16,"NO CUMPLE","CUMPLE")</f>
        <v>CUMPLE</v>
      </c>
      <c r="Z491" s="51" t="str">
        <f>IF($M491&lt;NORMA!$G$23,"NO CUMPLE","CUMPLE")</f>
        <v>CUMPLE</v>
      </c>
      <c r="AA491" s="51" t="str">
        <f>IF($E491&gt;NORMA!$G$24,"NO CUMPLE","CUMPLE")</f>
        <v>CUMPLE</v>
      </c>
      <c r="AB491" s="51" t="str">
        <f>IF($F491&gt;NORMA!$G$25,"NO CUMPLE","CUMPLE")</f>
        <v>CUMPLE</v>
      </c>
      <c r="AC491" s="51" t="str">
        <f>IF($K491&gt;NORMA!$G$26,"NO CUMPLE","CUMPLE")</f>
        <v>CUMPLE</v>
      </c>
      <c r="AD491" s="51" t="str">
        <f>IF($J491&gt;NORMA!$G$27,"NO CUMPLE","CUMPLE")</f>
        <v>CUMPLE</v>
      </c>
      <c r="AE491" s="51" t="str">
        <f>IF($G491&gt;NORMA!$G$28,"NO CUMPLE","CUMPLE")</f>
        <v>CUMPLE</v>
      </c>
      <c r="AF491" s="51" t="str">
        <f>IF($H491&gt;NORMA!$E$29,"NO CUMPLE","CUMPLE")</f>
        <v>CUMPLE</v>
      </c>
      <c r="AG491" s="51" t="str">
        <f>IF($O491&gt;NORMA!$G$30,"NO CUMPLE","CUMPLE")</f>
        <v>CUMPLE</v>
      </c>
      <c r="AH491" s="51" t="str">
        <f>IF(AND($N491&gt;=NORMA!$R$18, $N491&lt;=NORMA!$S$18),"CUMPLE","NO CUMPLE")</f>
        <v>NO CUMPLE</v>
      </c>
      <c r="AI491" s="51" t="str">
        <f>IF($I491&gt;NORMA!$F$32,"NO CUMPLE","CUMPLE")</f>
        <v>CUMPLE</v>
      </c>
    </row>
    <row r="492" spans="1:35" ht="14.25" customHeight="1" x14ac:dyDescent="0.35">
      <c r="A492" s="146" t="s">
        <v>82</v>
      </c>
      <c r="B492" s="147" t="s">
        <v>81</v>
      </c>
      <c r="C492" s="148">
        <v>42020</v>
      </c>
      <c r="D492" s="149">
        <v>0.41666666666666669</v>
      </c>
      <c r="E492" s="147">
        <v>324</v>
      </c>
      <c r="F492" s="147">
        <v>643</v>
      </c>
      <c r="G492" s="147">
        <v>117</v>
      </c>
      <c r="H492" s="147">
        <v>134</v>
      </c>
      <c r="I492" s="147">
        <v>10.24</v>
      </c>
      <c r="J492" s="147">
        <v>7.57</v>
      </c>
      <c r="K492" s="147">
        <v>45.506999999999998</v>
      </c>
      <c r="L492" s="159">
        <v>0.30380000000000001</v>
      </c>
      <c r="M492" s="147">
        <v>0.02</v>
      </c>
      <c r="N492" s="147">
        <v>7.05</v>
      </c>
      <c r="O492" s="153">
        <v>11000000</v>
      </c>
      <c r="P492" s="51" t="str">
        <f>IF($M492&lt;NORMA!$G$7,"NO CUMPLE","CUMPLE")</f>
        <v>NO CUMPLE</v>
      </c>
      <c r="Q492" s="51" t="str">
        <f>IF($E492&gt;NORMA!$G$8,"NO CUMPLE","CUMPLE")</f>
        <v>NO CUMPLE</v>
      </c>
      <c r="R492" s="51" t="str">
        <f>IF($F492&gt;NORMA!$G$9,"NO CUMPLE","CUMPLE")</f>
        <v>NO CUMPLE</v>
      </c>
      <c r="S492" s="51" t="str">
        <f>IF($K492&gt;NORMA!$G$10,"NO CUMPLE","CUMPLE")</f>
        <v>NO CUMPLE</v>
      </c>
      <c r="T492" s="51" t="str">
        <f>IF($J492&gt;NORMA!$G$11,"NO CUMPLE","CUMPLE")</f>
        <v>NO CUMPLE</v>
      </c>
      <c r="U492" s="51" t="str">
        <f>IF($G492&gt;NORMA!$G$12,"NO CUMPLE","CUMPLE")</f>
        <v>CUMPLE</v>
      </c>
      <c r="V492" s="51" t="str">
        <f>IF($H492&gt;SALITRE!$H$972,"NO CUMPLE","CUMPLE")</f>
        <v>NO CUMPLE</v>
      </c>
      <c r="W492" s="51" t="str">
        <f>IF($O492&gt;NORMA!$F$14,"NO CUMPLE","CUMPLE")</f>
        <v>NO CUMPLE</v>
      </c>
      <c r="X492" s="51" t="str">
        <f>IF(AND($N492&gt;=NORMA!$Q$4, $N492&lt;=NORMA!$R$4),"CUMPLE","NO CUMPLE")</f>
        <v>CUMPLE</v>
      </c>
      <c r="Y492" s="51" t="str">
        <f>IF($I492&gt;NORMA!$F$16,"NO CUMPLE","CUMPLE")</f>
        <v>NO CUMPLE</v>
      </c>
      <c r="Z492" s="51" t="str">
        <f>IF($M492&lt;NORMA!$G$23,"NO CUMPLE","CUMPLE")</f>
        <v>NO CUMPLE</v>
      </c>
      <c r="AA492" s="51" t="str">
        <f>IF($E492&gt;NORMA!$G$24,"NO CUMPLE","CUMPLE")</f>
        <v>NO CUMPLE</v>
      </c>
      <c r="AB492" s="51" t="str">
        <f>IF($F492&gt;NORMA!$G$25,"NO CUMPLE","CUMPLE")</f>
        <v>NO CUMPLE</v>
      </c>
      <c r="AC492" s="51" t="str">
        <f>IF($K492&gt;NORMA!$G$26,"NO CUMPLE","CUMPLE")</f>
        <v>NO CUMPLE</v>
      </c>
      <c r="AD492" s="51" t="str">
        <f>IF($J492&gt;NORMA!$G$27,"NO CUMPLE","CUMPLE")</f>
        <v>NO CUMPLE</v>
      </c>
      <c r="AE492" s="51" t="str">
        <f>IF($G492&gt;NORMA!$G$28,"NO CUMPLE","CUMPLE")</f>
        <v>NO CUMPLE</v>
      </c>
      <c r="AF492" s="51" t="str">
        <f>IF($H492&gt;NORMA!$E$29,"NO CUMPLE","CUMPLE")</f>
        <v>NO CUMPLE</v>
      </c>
      <c r="AG492" s="51" t="str">
        <f>IF($O492&gt;NORMA!$G$30,"NO CUMPLE","CUMPLE")</f>
        <v>NO CUMPLE</v>
      </c>
      <c r="AH492" s="51" t="str">
        <f>IF(AND($N492&gt;=NORMA!$R$18, $N492&lt;=NORMA!$S$18),"CUMPLE","NO CUMPLE")</f>
        <v>CUMPLE</v>
      </c>
      <c r="AI492" s="51" t="str">
        <f>IF($I492&gt;NORMA!$F$32,"NO CUMPLE","CUMPLE")</f>
        <v>NO CUMPLE</v>
      </c>
    </row>
    <row r="493" spans="1:35" ht="14.25" customHeight="1" x14ac:dyDescent="0.35">
      <c r="A493" s="146" t="s">
        <v>82</v>
      </c>
      <c r="B493" s="147" t="s">
        <v>81</v>
      </c>
      <c r="C493" s="148">
        <v>42026</v>
      </c>
      <c r="D493" s="149">
        <v>0.58333333333333337</v>
      </c>
      <c r="E493" s="147">
        <v>172</v>
      </c>
      <c r="F493" s="147">
        <v>215</v>
      </c>
      <c r="G493" s="147">
        <v>154</v>
      </c>
      <c r="H493" s="147">
        <v>46</v>
      </c>
      <c r="I493" s="147">
        <v>8.9</v>
      </c>
      <c r="J493" s="147">
        <v>6.1</v>
      </c>
      <c r="K493" s="147">
        <v>32.606999999999999</v>
      </c>
      <c r="L493" s="159">
        <v>0.36170000000000002</v>
      </c>
      <c r="M493" s="147">
        <v>0.12</v>
      </c>
      <c r="N493" s="147">
        <v>7.3</v>
      </c>
      <c r="O493" s="153">
        <v>70000000</v>
      </c>
      <c r="P493" s="51" t="str">
        <f>IF($M493&lt;NORMA!$G$7,"NO CUMPLE","CUMPLE")</f>
        <v>NO CUMPLE</v>
      </c>
      <c r="Q493" s="51" t="str">
        <f>IF($E493&gt;NORMA!$G$8,"NO CUMPLE","CUMPLE")</f>
        <v>NO CUMPLE</v>
      </c>
      <c r="R493" s="51" t="str">
        <f>IF($F493&gt;NORMA!$G$9,"NO CUMPLE","CUMPLE")</f>
        <v>CUMPLE</v>
      </c>
      <c r="S493" s="51" t="str">
        <f>IF($K493&gt;NORMA!$G$10,"NO CUMPLE","CUMPLE")</f>
        <v>CUMPLE</v>
      </c>
      <c r="T493" s="51" t="str">
        <f>IF($J493&gt;NORMA!$G$11,"NO CUMPLE","CUMPLE")</f>
        <v>NO CUMPLE</v>
      </c>
      <c r="U493" s="51" t="str">
        <f>IF($G493&gt;NORMA!$G$12,"NO CUMPLE","CUMPLE")</f>
        <v>NO CUMPLE</v>
      </c>
      <c r="V493" s="51" t="str">
        <f>IF($H493&gt;SALITRE!$H$972,"NO CUMPLE","CUMPLE")</f>
        <v>NO CUMPLE</v>
      </c>
      <c r="W493" s="51" t="str">
        <f>IF($O493&gt;NORMA!$F$14,"NO CUMPLE","CUMPLE")</f>
        <v>NO CUMPLE</v>
      </c>
      <c r="X493" s="51" t="str">
        <f>IF(AND($N493&gt;=NORMA!$Q$4, $N493&lt;=NORMA!$R$4),"CUMPLE","NO CUMPLE")</f>
        <v>CUMPLE</v>
      </c>
      <c r="Y493" s="51" t="str">
        <f>IF($I493&gt;NORMA!$F$16,"NO CUMPLE","CUMPLE")</f>
        <v>NO CUMPLE</v>
      </c>
      <c r="Z493" s="51" t="str">
        <f>IF($M493&lt;NORMA!$G$23,"NO CUMPLE","CUMPLE")</f>
        <v>NO CUMPLE</v>
      </c>
      <c r="AA493" s="51" t="str">
        <f>IF($E493&gt;NORMA!$G$24,"NO CUMPLE","CUMPLE")</f>
        <v>NO CUMPLE</v>
      </c>
      <c r="AB493" s="51" t="str">
        <f>IF($F493&gt;NORMA!$G$25,"NO CUMPLE","CUMPLE")</f>
        <v>NO CUMPLE</v>
      </c>
      <c r="AC493" s="51" t="str">
        <f>IF($K493&gt;NORMA!$G$26,"NO CUMPLE","CUMPLE")</f>
        <v>NO CUMPLE</v>
      </c>
      <c r="AD493" s="51" t="str">
        <f>IF($J493&gt;NORMA!$G$27,"NO CUMPLE","CUMPLE")</f>
        <v>NO CUMPLE</v>
      </c>
      <c r="AE493" s="51" t="str">
        <f>IF($G493&gt;NORMA!$G$28,"NO CUMPLE","CUMPLE")</f>
        <v>NO CUMPLE</v>
      </c>
      <c r="AF493" s="51" t="str">
        <f>IF($H493&gt;NORMA!$E$29,"NO CUMPLE","CUMPLE")</f>
        <v>NO CUMPLE</v>
      </c>
      <c r="AG493" s="51" t="str">
        <f>IF($O493&gt;NORMA!$G$30,"NO CUMPLE","CUMPLE")</f>
        <v>NO CUMPLE</v>
      </c>
      <c r="AH493" s="51" t="str">
        <f>IF(AND($N493&gt;=NORMA!$R$18, $N493&lt;=NORMA!$S$18),"CUMPLE","NO CUMPLE")</f>
        <v>CUMPLE</v>
      </c>
      <c r="AI493" s="51" t="str">
        <f>IF($I493&gt;NORMA!$F$32,"NO CUMPLE","CUMPLE")</f>
        <v>NO CUMPLE</v>
      </c>
    </row>
    <row r="494" spans="1:35" ht="14.25" customHeight="1" x14ac:dyDescent="0.35">
      <c r="A494" s="146" t="s">
        <v>82</v>
      </c>
      <c r="B494" s="147" t="s">
        <v>81</v>
      </c>
      <c r="C494" s="148">
        <v>42037</v>
      </c>
      <c r="D494" s="149">
        <v>0.33333333333333331</v>
      </c>
      <c r="E494" s="147">
        <v>149</v>
      </c>
      <c r="F494" s="147">
        <v>243</v>
      </c>
      <c r="G494" s="147">
        <v>85</v>
      </c>
      <c r="H494" s="147">
        <v>64</v>
      </c>
      <c r="I494" s="147">
        <v>9.9499999999999993</v>
      </c>
      <c r="J494" s="147">
        <v>5.52</v>
      </c>
      <c r="K494" s="147">
        <v>41.307000000000002</v>
      </c>
      <c r="L494" s="159">
        <v>0.183</v>
      </c>
      <c r="M494" s="147">
        <v>0.11</v>
      </c>
      <c r="N494" s="147">
        <v>6.93</v>
      </c>
      <c r="O494" s="153">
        <v>79000000</v>
      </c>
      <c r="P494" s="51" t="str">
        <f>IF($M494&lt;NORMA!$G$7,"NO CUMPLE","CUMPLE")</f>
        <v>NO CUMPLE</v>
      </c>
      <c r="Q494" s="51" t="str">
        <f>IF($E494&gt;NORMA!$G$8,"NO CUMPLE","CUMPLE")</f>
        <v>CUMPLE</v>
      </c>
      <c r="R494" s="51" t="str">
        <f>IF($F494&gt;NORMA!$G$9,"NO CUMPLE","CUMPLE")</f>
        <v>CUMPLE</v>
      </c>
      <c r="S494" s="51" t="str">
        <f>IF($K494&gt;NORMA!$G$10,"NO CUMPLE","CUMPLE")</f>
        <v>NO CUMPLE</v>
      </c>
      <c r="T494" s="51" t="str">
        <f>IF($J494&gt;NORMA!$G$11,"NO CUMPLE","CUMPLE")</f>
        <v>CUMPLE</v>
      </c>
      <c r="U494" s="51" t="str">
        <f>IF($G494&gt;NORMA!$G$12,"NO CUMPLE","CUMPLE")</f>
        <v>CUMPLE</v>
      </c>
      <c r="V494" s="51" t="str">
        <f>IF($H494&gt;SALITRE!$H$972,"NO CUMPLE","CUMPLE")</f>
        <v>NO CUMPLE</v>
      </c>
      <c r="W494" s="51" t="str">
        <f>IF($O494&gt;NORMA!$F$14,"NO CUMPLE","CUMPLE")</f>
        <v>NO CUMPLE</v>
      </c>
      <c r="X494" s="51" t="str">
        <f>IF(AND($N494&gt;=NORMA!$Q$4, $N494&lt;=NORMA!$R$4),"CUMPLE","NO CUMPLE")</f>
        <v>CUMPLE</v>
      </c>
      <c r="Y494" s="51" t="str">
        <f>IF($I494&gt;NORMA!$F$16,"NO CUMPLE","CUMPLE")</f>
        <v>NO CUMPLE</v>
      </c>
      <c r="Z494" s="51" t="str">
        <f>IF($M494&lt;NORMA!$G$23,"NO CUMPLE","CUMPLE")</f>
        <v>NO CUMPLE</v>
      </c>
      <c r="AA494" s="51" t="str">
        <f>IF($E494&gt;NORMA!$G$24,"NO CUMPLE","CUMPLE")</f>
        <v>NO CUMPLE</v>
      </c>
      <c r="AB494" s="51" t="str">
        <f>IF($F494&gt;NORMA!$G$25,"NO CUMPLE","CUMPLE")</f>
        <v>NO CUMPLE</v>
      </c>
      <c r="AC494" s="51" t="str">
        <f>IF($K494&gt;NORMA!$G$26,"NO CUMPLE","CUMPLE")</f>
        <v>NO CUMPLE</v>
      </c>
      <c r="AD494" s="51" t="str">
        <f>IF($J494&gt;NORMA!$G$27,"NO CUMPLE","CUMPLE")</f>
        <v>NO CUMPLE</v>
      </c>
      <c r="AE494" s="51" t="str">
        <f>IF($G494&gt;NORMA!$G$28,"NO CUMPLE","CUMPLE")</f>
        <v>NO CUMPLE</v>
      </c>
      <c r="AF494" s="51" t="str">
        <f>IF($H494&gt;NORMA!$E$29,"NO CUMPLE","CUMPLE")</f>
        <v>NO CUMPLE</v>
      </c>
      <c r="AG494" s="51" t="str">
        <f>IF($O494&gt;NORMA!$G$30,"NO CUMPLE","CUMPLE")</f>
        <v>NO CUMPLE</v>
      </c>
      <c r="AH494" s="51" t="str">
        <f>IF(AND($N494&gt;=NORMA!$R$18, $N494&lt;=NORMA!$S$18),"CUMPLE","NO CUMPLE")</f>
        <v>CUMPLE</v>
      </c>
      <c r="AI494" s="51" t="str">
        <f>IF($I494&gt;NORMA!$F$32,"NO CUMPLE","CUMPLE")</f>
        <v>NO CUMPLE</v>
      </c>
    </row>
    <row r="495" spans="1:35" ht="14.25" customHeight="1" x14ac:dyDescent="0.35">
      <c r="A495" s="146" t="s">
        <v>82</v>
      </c>
      <c r="B495" s="147" t="s">
        <v>81</v>
      </c>
      <c r="C495" s="148">
        <v>42080</v>
      </c>
      <c r="D495" s="149">
        <v>0.66666666666666663</v>
      </c>
      <c r="E495" s="147">
        <v>201</v>
      </c>
      <c r="F495" s="147">
        <v>258</v>
      </c>
      <c r="G495" s="147">
        <v>66</v>
      </c>
      <c r="H495" s="147">
        <v>14</v>
      </c>
      <c r="I495" s="147">
        <v>8.2100000000000009</v>
      </c>
      <c r="J495" s="147">
        <v>1.31</v>
      </c>
      <c r="K495" s="147">
        <v>47.726999999999997</v>
      </c>
      <c r="L495" s="159">
        <v>0.16220000000000001</v>
      </c>
      <c r="M495" s="147">
        <v>0.32</v>
      </c>
      <c r="N495" s="147">
        <v>7.28</v>
      </c>
      <c r="O495" s="153">
        <v>58000000</v>
      </c>
      <c r="P495" s="51" t="str">
        <f>IF($M495&lt;NORMA!$G$7,"NO CUMPLE","CUMPLE")</f>
        <v>NO CUMPLE</v>
      </c>
      <c r="Q495" s="51" t="str">
        <f>IF($E495&gt;NORMA!$G$8,"NO CUMPLE","CUMPLE")</f>
        <v>NO CUMPLE</v>
      </c>
      <c r="R495" s="51" t="str">
        <f>IF($F495&gt;NORMA!$G$9,"NO CUMPLE","CUMPLE")</f>
        <v>CUMPLE</v>
      </c>
      <c r="S495" s="51" t="str">
        <f>IF($K495&gt;NORMA!$G$10,"NO CUMPLE","CUMPLE")</f>
        <v>NO CUMPLE</v>
      </c>
      <c r="T495" s="51" t="str">
        <f>IF($J495&gt;NORMA!$G$11,"NO CUMPLE","CUMPLE")</f>
        <v>CUMPLE</v>
      </c>
      <c r="U495" s="51" t="str">
        <f>IF($G495&gt;NORMA!$G$12,"NO CUMPLE","CUMPLE")</f>
        <v>CUMPLE</v>
      </c>
      <c r="V495" s="51" t="str">
        <f>IF($H495&gt;SALITRE!$H$972,"NO CUMPLE","CUMPLE")</f>
        <v>CUMPLE</v>
      </c>
      <c r="W495" s="51" t="str">
        <f>IF($O495&gt;NORMA!$F$14,"NO CUMPLE","CUMPLE")</f>
        <v>NO CUMPLE</v>
      </c>
      <c r="X495" s="51" t="str">
        <f>IF(AND($N495&gt;=NORMA!$Q$4, $N495&lt;=NORMA!$R$4),"CUMPLE","NO CUMPLE")</f>
        <v>CUMPLE</v>
      </c>
      <c r="Y495" s="51" t="str">
        <f>IF($I495&gt;NORMA!$F$16,"NO CUMPLE","CUMPLE")</f>
        <v>NO CUMPLE</v>
      </c>
      <c r="Z495" s="51" t="str">
        <f>IF($M495&lt;NORMA!$G$23,"NO CUMPLE","CUMPLE")</f>
        <v>NO CUMPLE</v>
      </c>
      <c r="AA495" s="51" t="str">
        <f>IF($E495&gt;NORMA!$G$24,"NO CUMPLE","CUMPLE")</f>
        <v>NO CUMPLE</v>
      </c>
      <c r="AB495" s="51" t="str">
        <f>IF($F495&gt;NORMA!$G$25,"NO CUMPLE","CUMPLE")</f>
        <v>NO CUMPLE</v>
      </c>
      <c r="AC495" s="51" t="str">
        <f>IF($K495&gt;NORMA!$G$26,"NO CUMPLE","CUMPLE")</f>
        <v>NO CUMPLE</v>
      </c>
      <c r="AD495" s="51" t="str">
        <f>IF($J495&gt;NORMA!$G$27,"NO CUMPLE","CUMPLE")</f>
        <v>CUMPLE</v>
      </c>
      <c r="AE495" s="51" t="str">
        <f>IF($G495&gt;NORMA!$G$28,"NO CUMPLE","CUMPLE")</f>
        <v>NO CUMPLE</v>
      </c>
      <c r="AF495" s="51" t="str">
        <f>IF($H495&gt;NORMA!$E$29,"NO CUMPLE","CUMPLE")</f>
        <v>NO CUMPLE</v>
      </c>
      <c r="AG495" s="51" t="str">
        <f>IF($O495&gt;NORMA!$G$30,"NO CUMPLE","CUMPLE")</f>
        <v>NO CUMPLE</v>
      </c>
      <c r="AH495" s="51" t="str">
        <f>IF(AND($N495&gt;=NORMA!$R$18, $N495&lt;=NORMA!$S$18),"CUMPLE","NO CUMPLE")</f>
        <v>CUMPLE</v>
      </c>
      <c r="AI495" s="51" t="str">
        <f>IF($I495&gt;NORMA!$F$32,"NO CUMPLE","CUMPLE")</f>
        <v>NO CUMPLE</v>
      </c>
    </row>
    <row r="496" spans="1:35" ht="14.25" customHeight="1" x14ac:dyDescent="0.35">
      <c r="A496" s="146" t="s">
        <v>82</v>
      </c>
      <c r="B496" s="147" t="s">
        <v>81</v>
      </c>
      <c r="C496" s="148">
        <v>42088</v>
      </c>
      <c r="D496" s="149">
        <v>0.25</v>
      </c>
      <c r="E496" s="147">
        <v>191</v>
      </c>
      <c r="F496" s="147">
        <v>306</v>
      </c>
      <c r="G496" s="147">
        <v>89</v>
      </c>
      <c r="H496" s="147">
        <v>146</v>
      </c>
      <c r="I496" s="147">
        <v>11.43</v>
      </c>
      <c r="J496" s="147">
        <v>5.97</v>
      </c>
      <c r="K496" s="147">
        <v>67.977000000000004</v>
      </c>
      <c r="L496" s="159">
        <v>0.23730000000000001</v>
      </c>
      <c r="M496" s="147">
        <v>0.67</v>
      </c>
      <c r="N496" s="147">
        <v>6.94</v>
      </c>
      <c r="O496" s="153">
        <v>120000000</v>
      </c>
      <c r="P496" s="51" t="str">
        <f>IF($M496&lt;NORMA!$G$7,"NO CUMPLE","CUMPLE")</f>
        <v>CUMPLE</v>
      </c>
      <c r="Q496" s="51" t="str">
        <f>IF($E496&gt;NORMA!$G$8,"NO CUMPLE","CUMPLE")</f>
        <v>NO CUMPLE</v>
      </c>
      <c r="R496" s="51" t="str">
        <f>IF($F496&gt;NORMA!$G$9,"NO CUMPLE","CUMPLE")</f>
        <v>CUMPLE</v>
      </c>
      <c r="S496" s="51" t="str">
        <f>IF($K496&gt;NORMA!$G$10,"NO CUMPLE","CUMPLE")</f>
        <v>NO CUMPLE</v>
      </c>
      <c r="T496" s="51" t="str">
        <f>IF($J496&gt;NORMA!$G$11,"NO CUMPLE","CUMPLE")</f>
        <v>CUMPLE</v>
      </c>
      <c r="U496" s="51" t="str">
        <f>IF($G496&gt;NORMA!$G$12,"NO CUMPLE","CUMPLE")</f>
        <v>CUMPLE</v>
      </c>
      <c r="V496" s="51" t="str">
        <f>IF($H496&gt;SALITRE!$H$972,"NO CUMPLE","CUMPLE")</f>
        <v>NO CUMPLE</v>
      </c>
      <c r="W496" s="51" t="str">
        <f>IF($O496&gt;NORMA!$F$14,"NO CUMPLE","CUMPLE")</f>
        <v>NO CUMPLE</v>
      </c>
      <c r="X496" s="51" t="str">
        <f>IF(AND($N496&gt;=NORMA!$Q$4, $N496&lt;=NORMA!$R$4),"CUMPLE","NO CUMPLE")</f>
        <v>CUMPLE</v>
      </c>
      <c r="Y496" s="51" t="str">
        <f>IF($I496&gt;NORMA!$F$16,"NO CUMPLE","CUMPLE")</f>
        <v>NO CUMPLE</v>
      </c>
      <c r="Z496" s="51" t="str">
        <f>IF($M496&lt;NORMA!$G$23,"NO CUMPLE","CUMPLE")</f>
        <v>NO CUMPLE</v>
      </c>
      <c r="AA496" s="51" t="str">
        <f>IF($E496&gt;NORMA!$G$24,"NO CUMPLE","CUMPLE")</f>
        <v>NO CUMPLE</v>
      </c>
      <c r="AB496" s="51" t="str">
        <f>IF($F496&gt;NORMA!$G$25,"NO CUMPLE","CUMPLE")</f>
        <v>NO CUMPLE</v>
      </c>
      <c r="AC496" s="51" t="str">
        <f>IF($K496&gt;NORMA!$G$26,"NO CUMPLE","CUMPLE")</f>
        <v>NO CUMPLE</v>
      </c>
      <c r="AD496" s="51" t="str">
        <f>IF($J496&gt;NORMA!$G$27,"NO CUMPLE","CUMPLE")</f>
        <v>NO CUMPLE</v>
      </c>
      <c r="AE496" s="51" t="str">
        <f>IF($G496&gt;NORMA!$G$28,"NO CUMPLE","CUMPLE")</f>
        <v>NO CUMPLE</v>
      </c>
      <c r="AF496" s="51" t="str">
        <f>IF($H496&gt;NORMA!$E$29,"NO CUMPLE","CUMPLE")</f>
        <v>NO CUMPLE</v>
      </c>
      <c r="AG496" s="51" t="str">
        <f>IF($O496&gt;NORMA!$G$30,"NO CUMPLE","CUMPLE")</f>
        <v>NO CUMPLE</v>
      </c>
      <c r="AH496" s="51" t="str">
        <f>IF(AND($N496&gt;=NORMA!$R$18, $N496&lt;=NORMA!$S$18),"CUMPLE","NO CUMPLE")</f>
        <v>CUMPLE</v>
      </c>
      <c r="AI496" s="51" t="str">
        <f>IF($I496&gt;NORMA!$F$32,"NO CUMPLE","CUMPLE")</f>
        <v>NO CUMPLE</v>
      </c>
    </row>
    <row r="497" spans="1:35" ht="14.25" customHeight="1" x14ac:dyDescent="0.35">
      <c r="A497" s="146" t="s">
        <v>82</v>
      </c>
      <c r="B497" s="147" t="s">
        <v>81</v>
      </c>
      <c r="C497" s="148">
        <v>42244</v>
      </c>
      <c r="D497" s="149">
        <v>0.5</v>
      </c>
      <c r="E497" s="147">
        <v>269</v>
      </c>
      <c r="F497" s="147">
        <v>363</v>
      </c>
      <c r="G497" s="147">
        <v>175</v>
      </c>
      <c r="H497" s="147">
        <v>25.5</v>
      </c>
      <c r="I497" s="147">
        <v>4.9400000000000004</v>
      </c>
      <c r="J497" s="147">
        <v>6.28</v>
      </c>
      <c r="K497" s="147">
        <v>47.072000000000003</v>
      </c>
      <c r="L497" s="159">
        <v>0.9758</v>
      </c>
      <c r="M497" s="147">
        <v>0.65</v>
      </c>
      <c r="N497" s="147">
        <v>7.66</v>
      </c>
      <c r="O497" s="153">
        <v>110000000</v>
      </c>
      <c r="P497" s="51" t="str">
        <f>IF($M497&lt;NORMA!$G$7,"NO CUMPLE","CUMPLE")</f>
        <v>CUMPLE</v>
      </c>
      <c r="Q497" s="51" t="str">
        <f>IF($E497&gt;NORMA!$G$8,"NO CUMPLE","CUMPLE")</f>
        <v>NO CUMPLE</v>
      </c>
      <c r="R497" s="51" t="str">
        <f>IF($F497&gt;NORMA!$G$9,"NO CUMPLE","CUMPLE")</f>
        <v>NO CUMPLE</v>
      </c>
      <c r="S497" s="51" t="str">
        <f>IF($K497&gt;NORMA!$G$10,"NO CUMPLE","CUMPLE")</f>
        <v>NO CUMPLE</v>
      </c>
      <c r="T497" s="51" t="str">
        <f>IF($J497&gt;NORMA!$G$11,"NO CUMPLE","CUMPLE")</f>
        <v>NO CUMPLE</v>
      </c>
      <c r="U497" s="51" t="str">
        <f>IF($G497&gt;NORMA!$G$12,"NO CUMPLE","CUMPLE")</f>
        <v>NO CUMPLE</v>
      </c>
      <c r="V497" s="51" t="str">
        <f>IF($H497&gt;SALITRE!$H$972,"NO CUMPLE","CUMPLE")</f>
        <v>CUMPLE</v>
      </c>
      <c r="W497" s="51" t="str">
        <f>IF($O497&gt;NORMA!$F$14,"NO CUMPLE","CUMPLE")</f>
        <v>NO CUMPLE</v>
      </c>
      <c r="X497" s="51" t="str">
        <f>IF(AND($N497&gt;=NORMA!$Q$4, $N497&lt;=NORMA!$R$4),"CUMPLE","NO CUMPLE")</f>
        <v>CUMPLE</v>
      </c>
      <c r="Y497" s="51" t="str">
        <f>IF($I497&gt;NORMA!$F$16,"NO CUMPLE","CUMPLE")</f>
        <v>NO CUMPLE</v>
      </c>
      <c r="Z497" s="51" t="str">
        <f>IF($M497&lt;NORMA!$G$23,"NO CUMPLE","CUMPLE")</f>
        <v>NO CUMPLE</v>
      </c>
      <c r="AA497" s="51" t="str">
        <f>IF($E497&gt;NORMA!$G$24,"NO CUMPLE","CUMPLE")</f>
        <v>NO CUMPLE</v>
      </c>
      <c r="AB497" s="51" t="str">
        <f>IF($F497&gt;NORMA!$G$25,"NO CUMPLE","CUMPLE")</f>
        <v>NO CUMPLE</v>
      </c>
      <c r="AC497" s="51" t="str">
        <f>IF($K497&gt;NORMA!$G$26,"NO CUMPLE","CUMPLE")</f>
        <v>NO CUMPLE</v>
      </c>
      <c r="AD497" s="51" t="str">
        <f>IF($J497&gt;NORMA!$G$27,"NO CUMPLE","CUMPLE")</f>
        <v>NO CUMPLE</v>
      </c>
      <c r="AE497" s="51" t="str">
        <f>IF($G497&gt;NORMA!$G$28,"NO CUMPLE","CUMPLE")</f>
        <v>NO CUMPLE</v>
      </c>
      <c r="AF497" s="51" t="str">
        <f>IF($H497&gt;NORMA!$E$29,"NO CUMPLE","CUMPLE")</f>
        <v>NO CUMPLE</v>
      </c>
      <c r="AG497" s="51" t="str">
        <f>IF($O497&gt;NORMA!$G$30,"NO CUMPLE","CUMPLE")</f>
        <v>NO CUMPLE</v>
      </c>
      <c r="AH497" s="51" t="str">
        <f>IF(AND($N497&gt;=NORMA!$R$18, $N497&lt;=NORMA!$S$18),"CUMPLE","NO CUMPLE")</f>
        <v>CUMPLE</v>
      </c>
      <c r="AI497" s="51" t="str">
        <f>IF($I497&gt;NORMA!$F$32,"NO CUMPLE","CUMPLE")</f>
        <v>NO CUMPLE</v>
      </c>
    </row>
    <row r="498" spans="1:35" ht="14.25" customHeight="1" x14ac:dyDescent="0.35">
      <c r="A498" s="146" t="s">
        <v>80</v>
      </c>
      <c r="B498" s="147" t="s">
        <v>81</v>
      </c>
      <c r="C498" s="148">
        <v>42026</v>
      </c>
      <c r="D498" s="149">
        <v>0.33333333333333331</v>
      </c>
      <c r="E498" s="147">
        <v>6</v>
      </c>
      <c r="F498" s="147">
        <v>19</v>
      </c>
      <c r="G498" s="147">
        <v>5</v>
      </c>
      <c r="H498" s="147">
        <v>6</v>
      </c>
      <c r="I498" s="147">
        <v>0.64</v>
      </c>
      <c r="J498" s="147">
        <v>0.3</v>
      </c>
      <c r="K498" s="147">
        <v>1.6930000000000001</v>
      </c>
      <c r="L498" s="159">
        <v>1.46E-2</v>
      </c>
      <c r="M498" s="147">
        <v>4.3099999999999996</v>
      </c>
      <c r="N498" s="147">
        <v>6.5</v>
      </c>
      <c r="O498" s="153">
        <v>15000</v>
      </c>
      <c r="P498" s="51" t="str">
        <f>IF($M498&lt;NORMA!$G$7,"NO CUMPLE","CUMPLE")</f>
        <v>CUMPLE</v>
      </c>
      <c r="Q498" s="51" t="str">
        <f>IF($E498&gt;NORMA!$G$8,"NO CUMPLE","CUMPLE")</f>
        <v>CUMPLE</v>
      </c>
      <c r="R498" s="51" t="str">
        <f>IF($F498&gt;NORMA!$G$9,"NO CUMPLE","CUMPLE")</f>
        <v>CUMPLE</v>
      </c>
      <c r="S498" s="51" t="str">
        <f>IF($K498&gt;NORMA!$G$10,"NO CUMPLE","CUMPLE")</f>
        <v>CUMPLE</v>
      </c>
      <c r="T498" s="51" t="str">
        <f>IF($J498&gt;NORMA!$G$11,"NO CUMPLE","CUMPLE")</f>
        <v>CUMPLE</v>
      </c>
      <c r="U498" s="51" t="str">
        <f>IF($G498&gt;NORMA!$G$12,"NO CUMPLE","CUMPLE")</f>
        <v>CUMPLE</v>
      </c>
      <c r="V498" s="51" t="str">
        <f>IF($H498&gt;SALITRE!$H$972,"NO CUMPLE","CUMPLE")</f>
        <v>CUMPLE</v>
      </c>
      <c r="W498" s="51" t="str">
        <f>IF($O498&gt;NORMA!$F$14,"NO CUMPLE","CUMPLE")</f>
        <v>CUMPLE</v>
      </c>
      <c r="X498" s="51" t="str">
        <f>IF(AND($N498&gt;=NORMA!$Q$4, $N498&lt;=NORMA!$R$4),"CUMPLE","NO CUMPLE")</f>
        <v>CUMPLE</v>
      </c>
      <c r="Y498" s="51" t="str">
        <f>IF($I498&gt;NORMA!$F$16,"NO CUMPLE","CUMPLE")</f>
        <v>CUMPLE</v>
      </c>
      <c r="Z498" s="51" t="str">
        <f>IF($M498&lt;NORMA!$G$23,"NO CUMPLE","CUMPLE")</f>
        <v>CUMPLE</v>
      </c>
      <c r="AA498" s="51" t="str">
        <f>IF($E498&gt;NORMA!$G$24,"NO CUMPLE","CUMPLE")</f>
        <v>CUMPLE</v>
      </c>
      <c r="AB498" s="51" t="str">
        <f>IF($F498&gt;NORMA!$G$25,"NO CUMPLE","CUMPLE")</f>
        <v>CUMPLE</v>
      </c>
      <c r="AC498" s="51" t="str">
        <f>IF($K498&gt;NORMA!$G$26,"NO CUMPLE","CUMPLE")</f>
        <v>CUMPLE</v>
      </c>
      <c r="AD498" s="51" t="str">
        <f>IF($J498&gt;NORMA!$G$27,"NO CUMPLE","CUMPLE")</f>
        <v>CUMPLE</v>
      </c>
      <c r="AE498" s="51" t="str">
        <f>IF($G498&gt;NORMA!$G$28,"NO CUMPLE","CUMPLE")</f>
        <v>CUMPLE</v>
      </c>
      <c r="AF498" s="51" t="str">
        <f>IF($H498&gt;NORMA!$E$29,"NO CUMPLE","CUMPLE")</f>
        <v>CUMPLE</v>
      </c>
      <c r="AG498" s="51" t="str">
        <f>IF($O498&gt;NORMA!$G$30,"NO CUMPLE","CUMPLE")</f>
        <v>CUMPLE</v>
      </c>
      <c r="AH498" s="51" t="str">
        <f>IF(AND($N498&gt;=NORMA!$R$18, $N498&lt;=NORMA!$S$18),"CUMPLE","NO CUMPLE")</f>
        <v>CUMPLE</v>
      </c>
      <c r="AI498" s="51" t="str">
        <f>IF($I498&gt;NORMA!$F$32,"NO CUMPLE","CUMPLE")</f>
        <v>CUMPLE</v>
      </c>
    </row>
    <row r="499" spans="1:35" ht="14.25" customHeight="1" x14ac:dyDescent="0.35">
      <c r="A499" s="146" t="s">
        <v>80</v>
      </c>
      <c r="B499" s="147" t="s">
        <v>81</v>
      </c>
      <c r="C499" s="148">
        <v>42042</v>
      </c>
      <c r="D499" s="149">
        <v>0.25</v>
      </c>
      <c r="E499" s="147">
        <v>10</v>
      </c>
      <c r="F499" s="147">
        <v>31</v>
      </c>
      <c r="G499" s="147">
        <v>47</v>
      </c>
      <c r="H499" s="147">
        <v>10</v>
      </c>
      <c r="I499" s="147">
        <v>0.28999999999999998</v>
      </c>
      <c r="J499" s="147">
        <v>0.38</v>
      </c>
      <c r="K499" s="147">
        <v>10.464</v>
      </c>
      <c r="L499" s="159">
        <v>2.53E-2</v>
      </c>
      <c r="M499" s="147">
        <v>6.61</v>
      </c>
      <c r="N499" s="147">
        <v>7.18</v>
      </c>
      <c r="O499" s="153">
        <v>2000000</v>
      </c>
      <c r="P499" s="51" t="str">
        <f>IF($M499&lt;NORMA!$G$7,"NO CUMPLE","CUMPLE")</f>
        <v>CUMPLE</v>
      </c>
      <c r="Q499" s="51" t="str">
        <f>IF($E499&gt;NORMA!$G$8,"NO CUMPLE","CUMPLE")</f>
        <v>CUMPLE</v>
      </c>
      <c r="R499" s="51" t="str">
        <f>IF($F499&gt;NORMA!$G$9,"NO CUMPLE","CUMPLE")</f>
        <v>CUMPLE</v>
      </c>
      <c r="S499" s="51" t="str">
        <f>IF($K499&gt;NORMA!$G$10,"NO CUMPLE","CUMPLE")</f>
        <v>CUMPLE</v>
      </c>
      <c r="T499" s="51" t="str">
        <f>IF($J499&gt;NORMA!$G$11,"NO CUMPLE","CUMPLE")</f>
        <v>CUMPLE</v>
      </c>
      <c r="U499" s="51" t="str">
        <f>IF($G499&gt;NORMA!$G$12,"NO CUMPLE","CUMPLE")</f>
        <v>CUMPLE</v>
      </c>
      <c r="V499" s="51" t="str">
        <f>IF($H499&gt;SALITRE!$H$972,"NO CUMPLE","CUMPLE")</f>
        <v>CUMPLE</v>
      </c>
      <c r="W499" s="51" t="str">
        <f>IF($O499&gt;NORMA!$F$14,"NO CUMPLE","CUMPLE")</f>
        <v>NO CUMPLE</v>
      </c>
      <c r="X499" s="51" t="str">
        <f>IF(AND($N499&gt;=NORMA!$Q$4, $N499&lt;=NORMA!$R$4),"CUMPLE","NO CUMPLE")</f>
        <v>CUMPLE</v>
      </c>
      <c r="Y499" s="51" t="str">
        <f>IF($I499&gt;NORMA!$F$16,"NO CUMPLE","CUMPLE")</f>
        <v>CUMPLE</v>
      </c>
      <c r="Z499" s="51" t="str">
        <f>IF($M499&lt;NORMA!$G$23,"NO CUMPLE","CUMPLE")</f>
        <v>CUMPLE</v>
      </c>
      <c r="AA499" s="51" t="str">
        <f>IF($E499&gt;NORMA!$G$24,"NO CUMPLE","CUMPLE")</f>
        <v>CUMPLE</v>
      </c>
      <c r="AB499" s="51" t="str">
        <f>IF($F499&gt;NORMA!$G$25,"NO CUMPLE","CUMPLE")</f>
        <v>CUMPLE</v>
      </c>
      <c r="AC499" s="51" t="str">
        <f>IF($K499&gt;NORMA!$G$26,"NO CUMPLE","CUMPLE")</f>
        <v>CUMPLE</v>
      </c>
      <c r="AD499" s="51" t="str">
        <f>IF($J499&gt;NORMA!$G$27,"NO CUMPLE","CUMPLE")</f>
        <v>CUMPLE</v>
      </c>
      <c r="AE499" s="51" t="str">
        <f>IF($G499&gt;NORMA!$G$28,"NO CUMPLE","CUMPLE")</f>
        <v>CUMPLE</v>
      </c>
      <c r="AF499" s="51" t="str">
        <f>IF($H499&gt;NORMA!$E$29,"NO CUMPLE","CUMPLE")</f>
        <v>CUMPLE</v>
      </c>
      <c r="AG499" s="51" t="str">
        <f>IF($O499&gt;NORMA!$G$30,"NO CUMPLE","CUMPLE")</f>
        <v>NO CUMPLE</v>
      </c>
      <c r="AH499" s="51" t="str">
        <f>IF(AND($N499&gt;=NORMA!$R$18, $N499&lt;=NORMA!$S$18),"CUMPLE","NO CUMPLE")</f>
        <v>CUMPLE</v>
      </c>
      <c r="AI499" s="51" t="str">
        <f>IF($I499&gt;NORMA!$F$32,"NO CUMPLE","CUMPLE")</f>
        <v>CUMPLE</v>
      </c>
    </row>
    <row r="500" spans="1:35" ht="14.25" customHeight="1" x14ac:dyDescent="0.35">
      <c r="A500" s="146" t="s">
        <v>80</v>
      </c>
      <c r="B500" s="147" t="s">
        <v>81</v>
      </c>
      <c r="C500" s="148">
        <v>42045</v>
      </c>
      <c r="D500" s="149">
        <v>0.41666666666666669</v>
      </c>
      <c r="E500" s="147">
        <v>17</v>
      </c>
      <c r="F500" s="147">
        <v>48</v>
      </c>
      <c r="G500" s="147">
        <v>26</v>
      </c>
      <c r="H500" s="147">
        <v>10</v>
      </c>
      <c r="I500" s="147">
        <v>0.99</v>
      </c>
      <c r="J500" s="147">
        <v>1.19</v>
      </c>
      <c r="K500" s="147">
        <v>25.411000000000001</v>
      </c>
      <c r="L500" s="159">
        <v>1.8499999999999999E-2</v>
      </c>
      <c r="M500" s="147">
        <v>3.84</v>
      </c>
      <c r="N500" s="147">
        <v>7.55</v>
      </c>
      <c r="O500" s="153">
        <v>7000000</v>
      </c>
      <c r="P500" s="51" t="str">
        <f>IF($M500&lt;NORMA!$G$7,"NO CUMPLE","CUMPLE")</f>
        <v>CUMPLE</v>
      </c>
      <c r="Q500" s="51" t="str">
        <f>IF($E500&gt;NORMA!$G$8,"NO CUMPLE","CUMPLE")</f>
        <v>CUMPLE</v>
      </c>
      <c r="R500" s="51" t="str">
        <f>IF($F500&gt;NORMA!$G$9,"NO CUMPLE","CUMPLE")</f>
        <v>CUMPLE</v>
      </c>
      <c r="S500" s="51" t="str">
        <f>IF($K500&gt;NORMA!$G$10,"NO CUMPLE","CUMPLE")</f>
        <v>CUMPLE</v>
      </c>
      <c r="T500" s="51" t="str">
        <f>IF($J500&gt;NORMA!$G$11,"NO CUMPLE","CUMPLE")</f>
        <v>CUMPLE</v>
      </c>
      <c r="U500" s="51" t="str">
        <f>IF($G500&gt;NORMA!$G$12,"NO CUMPLE","CUMPLE")</f>
        <v>CUMPLE</v>
      </c>
      <c r="V500" s="51" t="str">
        <f>IF($H500&gt;SALITRE!$H$972,"NO CUMPLE","CUMPLE")</f>
        <v>CUMPLE</v>
      </c>
      <c r="W500" s="51" t="str">
        <f>IF($O500&gt;NORMA!$F$14,"NO CUMPLE","CUMPLE")</f>
        <v>NO CUMPLE</v>
      </c>
      <c r="X500" s="51" t="str">
        <f>IF(AND($N500&gt;=NORMA!$Q$4, $N500&lt;=NORMA!$R$4),"CUMPLE","NO CUMPLE")</f>
        <v>CUMPLE</v>
      </c>
      <c r="Y500" s="51" t="str">
        <f>IF($I500&gt;NORMA!$F$16,"NO CUMPLE","CUMPLE")</f>
        <v>CUMPLE</v>
      </c>
      <c r="Z500" s="51" t="str">
        <f>IF($M500&lt;NORMA!$G$23,"NO CUMPLE","CUMPLE")</f>
        <v>CUMPLE</v>
      </c>
      <c r="AA500" s="51" t="str">
        <f>IF($E500&gt;NORMA!$G$24,"NO CUMPLE","CUMPLE")</f>
        <v>CUMPLE</v>
      </c>
      <c r="AB500" s="51" t="str">
        <f>IF($F500&gt;NORMA!$G$25,"NO CUMPLE","CUMPLE")</f>
        <v>CUMPLE</v>
      </c>
      <c r="AC500" s="51" t="str">
        <f>IF($K500&gt;NORMA!$G$26,"NO CUMPLE","CUMPLE")</f>
        <v>CUMPLE</v>
      </c>
      <c r="AD500" s="51" t="str">
        <f>IF($J500&gt;NORMA!$G$27,"NO CUMPLE","CUMPLE")</f>
        <v>CUMPLE</v>
      </c>
      <c r="AE500" s="51" t="str">
        <f>IF($G500&gt;NORMA!$G$28,"NO CUMPLE","CUMPLE")</f>
        <v>CUMPLE</v>
      </c>
      <c r="AF500" s="51" t="str">
        <f>IF($H500&gt;NORMA!$E$29,"NO CUMPLE","CUMPLE")</f>
        <v>CUMPLE</v>
      </c>
      <c r="AG500" s="51" t="str">
        <f>IF($O500&gt;NORMA!$G$30,"NO CUMPLE","CUMPLE")</f>
        <v>NO CUMPLE</v>
      </c>
      <c r="AH500" s="51" t="str">
        <f>IF(AND($N500&gt;=NORMA!$R$18, $N500&lt;=NORMA!$S$18),"CUMPLE","NO CUMPLE")</f>
        <v>CUMPLE</v>
      </c>
      <c r="AI500" s="51" t="str">
        <f>IF($I500&gt;NORMA!$F$32,"NO CUMPLE","CUMPLE")</f>
        <v>CUMPLE</v>
      </c>
    </row>
    <row r="501" spans="1:35" ht="14.25" customHeight="1" x14ac:dyDescent="0.35">
      <c r="A501" s="146" t="s">
        <v>80</v>
      </c>
      <c r="B501" s="147" t="s">
        <v>81</v>
      </c>
      <c r="C501" s="148">
        <v>42076</v>
      </c>
      <c r="D501" s="149">
        <v>0.58333333333333337</v>
      </c>
      <c r="E501" s="147">
        <v>160</v>
      </c>
      <c r="F501" s="147">
        <v>272</v>
      </c>
      <c r="G501" s="147">
        <v>390</v>
      </c>
      <c r="H501" s="147">
        <v>18</v>
      </c>
      <c r="I501" s="147">
        <v>2.98</v>
      </c>
      <c r="J501" s="147">
        <v>3.42</v>
      </c>
      <c r="K501" s="147">
        <v>43.506999999999998</v>
      </c>
      <c r="L501" s="159">
        <v>1.7899999999999999E-2</v>
      </c>
      <c r="M501" s="147">
        <v>0.9</v>
      </c>
      <c r="N501" s="147">
        <v>7.38</v>
      </c>
      <c r="O501" s="153">
        <v>38000000</v>
      </c>
      <c r="P501" s="51" t="str">
        <f>IF($M501&lt;NORMA!$G$7,"NO CUMPLE","CUMPLE")</f>
        <v>CUMPLE</v>
      </c>
      <c r="Q501" s="51" t="str">
        <f>IF($E501&gt;NORMA!$G$8,"NO CUMPLE","CUMPLE")</f>
        <v>NO CUMPLE</v>
      </c>
      <c r="R501" s="51" t="str">
        <f>IF($F501&gt;NORMA!$G$9,"NO CUMPLE","CUMPLE")</f>
        <v>CUMPLE</v>
      </c>
      <c r="S501" s="51" t="str">
        <f>IF($K501&gt;NORMA!$G$10,"NO CUMPLE","CUMPLE")</f>
        <v>NO CUMPLE</v>
      </c>
      <c r="T501" s="51" t="str">
        <f>IF($J501&gt;NORMA!$G$11,"NO CUMPLE","CUMPLE")</f>
        <v>CUMPLE</v>
      </c>
      <c r="U501" s="51" t="str">
        <f>IF($G501&gt;NORMA!$G$12,"NO CUMPLE","CUMPLE")</f>
        <v>NO CUMPLE</v>
      </c>
      <c r="V501" s="51" t="str">
        <f>IF($H501&gt;SALITRE!$H$972,"NO CUMPLE","CUMPLE")</f>
        <v>CUMPLE</v>
      </c>
      <c r="W501" s="51" t="str">
        <f>IF($O501&gt;NORMA!$F$14,"NO CUMPLE","CUMPLE")</f>
        <v>NO CUMPLE</v>
      </c>
      <c r="X501" s="51" t="str">
        <f>IF(AND($N501&gt;=NORMA!$Q$4, $N501&lt;=NORMA!$R$4),"CUMPLE","NO CUMPLE")</f>
        <v>CUMPLE</v>
      </c>
      <c r="Y501" s="51" t="str">
        <f>IF($I501&gt;NORMA!$F$16,"NO CUMPLE","CUMPLE")</f>
        <v>CUMPLE</v>
      </c>
      <c r="Z501" s="51" t="str">
        <f>IF($M501&lt;NORMA!$G$23,"NO CUMPLE","CUMPLE")</f>
        <v>NO CUMPLE</v>
      </c>
      <c r="AA501" s="51" t="str">
        <f>IF($E501&gt;NORMA!$G$24,"NO CUMPLE","CUMPLE")</f>
        <v>NO CUMPLE</v>
      </c>
      <c r="AB501" s="51" t="str">
        <f>IF($F501&gt;NORMA!$G$25,"NO CUMPLE","CUMPLE")</f>
        <v>NO CUMPLE</v>
      </c>
      <c r="AC501" s="51" t="str">
        <f>IF($K501&gt;NORMA!$G$26,"NO CUMPLE","CUMPLE")</f>
        <v>NO CUMPLE</v>
      </c>
      <c r="AD501" s="51" t="str">
        <f>IF($J501&gt;NORMA!$G$27,"NO CUMPLE","CUMPLE")</f>
        <v>CUMPLE</v>
      </c>
      <c r="AE501" s="51" t="str">
        <f>IF($G501&gt;NORMA!$G$28,"NO CUMPLE","CUMPLE")</f>
        <v>NO CUMPLE</v>
      </c>
      <c r="AF501" s="51" t="str">
        <f>IF($H501&gt;NORMA!$E$29,"NO CUMPLE","CUMPLE")</f>
        <v>NO CUMPLE</v>
      </c>
      <c r="AG501" s="51" t="str">
        <f>IF($O501&gt;NORMA!$G$30,"NO CUMPLE","CUMPLE")</f>
        <v>NO CUMPLE</v>
      </c>
      <c r="AH501" s="51" t="str">
        <f>IF(AND($N501&gt;=NORMA!$R$18, $N501&lt;=NORMA!$S$18),"CUMPLE","NO CUMPLE")</f>
        <v>CUMPLE</v>
      </c>
      <c r="AI501" s="51" t="str">
        <f>IF($I501&gt;NORMA!$F$32,"NO CUMPLE","CUMPLE")</f>
        <v>NO CUMPLE</v>
      </c>
    </row>
    <row r="502" spans="1:35" ht="14.25" customHeight="1" x14ac:dyDescent="0.35">
      <c r="A502" s="146" t="s">
        <v>80</v>
      </c>
      <c r="B502" s="147" t="s">
        <v>81</v>
      </c>
      <c r="C502" s="148">
        <v>42244</v>
      </c>
      <c r="D502" s="149">
        <v>0.33333333333333331</v>
      </c>
      <c r="E502" s="147">
        <v>10</v>
      </c>
      <c r="F502" s="147">
        <v>7</v>
      </c>
      <c r="G502" s="147">
        <v>7.7</v>
      </c>
      <c r="H502" s="147">
        <v>0.67</v>
      </c>
      <c r="I502" s="147">
        <v>0.05</v>
      </c>
      <c r="J502" s="147">
        <v>0.32</v>
      </c>
      <c r="K502" s="147">
        <v>2.601</v>
      </c>
      <c r="L502" s="159">
        <v>1.8E-3</v>
      </c>
      <c r="M502" s="147">
        <v>7.23</v>
      </c>
      <c r="N502" s="147">
        <v>7.2</v>
      </c>
      <c r="O502" s="153">
        <v>35000</v>
      </c>
      <c r="P502" s="51" t="str">
        <f>IF($M502&lt;NORMA!$G$7,"NO CUMPLE","CUMPLE")</f>
        <v>CUMPLE</v>
      </c>
      <c r="Q502" s="51" t="str">
        <f>IF($E502&gt;NORMA!$G$8,"NO CUMPLE","CUMPLE")</f>
        <v>CUMPLE</v>
      </c>
      <c r="R502" s="51" t="str">
        <f>IF($F502&gt;NORMA!$G$9,"NO CUMPLE","CUMPLE")</f>
        <v>CUMPLE</v>
      </c>
      <c r="S502" s="51" t="str">
        <f>IF($K502&gt;NORMA!$G$10,"NO CUMPLE","CUMPLE")</f>
        <v>CUMPLE</v>
      </c>
      <c r="T502" s="51" t="str">
        <f>IF($J502&gt;NORMA!$G$11,"NO CUMPLE","CUMPLE")</f>
        <v>CUMPLE</v>
      </c>
      <c r="U502" s="51" t="str">
        <f>IF($G502&gt;NORMA!$G$12,"NO CUMPLE","CUMPLE")</f>
        <v>CUMPLE</v>
      </c>
      <c r="V502" s="51" t="str">
        <f>IF($H502&gt;SALITRE!$H$972,"NO CUMPLE","CUMPLE")</f>
        <v>CUMPLE</v>
      </c>
      <c r="W502" s="51" t="str">
        <f>IF($O502&gt;NORMA!$F$14,"NO CUMPLE","CUMPLE")</f>
        <v>CUMPLE</v>
      </c>
      <c r="X502" s="51" t="str">
        <f>IF(AND($N502&gt;=NORMA!$Q$4, $N502&lt;=NORMA!$R$4),"CUMPLE","NO CUMPLE")</f>
        <v>CUMPLE</v>
      </c>
      <c r="Y502" s="51" t="str">
        <f>IF($I502&gt;NORMA!$F$16,"NO CUMPLE","CUMPLE")</f>
        <v>CUMPLE</v>
      </c>
      <c r="Z502" s="51" t="str">
        <f>IF($M502&lt;NORMA!$G$23,"NO CUMPLE","CUMPLE")</f>
        <v>CUMPLE</v>
      </c>
      <c r="AA502" s="51" t="str">
        <f>IF($E502&gt;NORMA!$G$24,"NO CUMPLE","CUMPLE")</f>
        <v>CUMPLE</v>
      </c>
      <c r="AB502" s="51" t="str">
        <f>IF($F502&gt;NORMA!$G$25,"NO CUMPLE","CUMPLE")</f>
        <v>CUMPLE</v>
      </c>
      <c r="AC502" s="51" t="str">
        <f>IF($K502&gt;NORMA!$G$26,"NO CUMPLE","CUMPLE")</f>
        <v>CUMPLE</v>
      </c>
      <c r="AD502" s="51" t="str">
        <f>IF($J502&gt;NORMA!$G$27,"NO CUMPLE","CUMPLE")</f>
        <v>CUMPLE</v>
      </c>
      <c r="AE502" s="51" t="str">
        <f>IF($G502&gt;NORMA!$G$28,"NO CUMPLE","CUMPLE")</f>
        <v>CUMPLE</v>
      </c>
      <c r="AF502" s="51" t="str">
        <f>IF($H502&gt;NORMA!$E$29,"NO CUMPLE","CUMPLE")</f>
        <v>CUMPLE</v>
      </c>
      <c r="AG502" s="51" t="str">
        <f>IF($O502&gt;NORMA!$G$30,"NO CUMPLE","CUMPLE")</f>
        <v>CUMPLE</v>
      </c>
      <c r="AH502" s="51" t="str">
        <f>IF(AND($N502&gt;=NORMA!$R$18, $N502&lt;=NORMA!$S$18),"CUMPLE","NO CUMPLE")</f>
        <v>CUMPLE</v>
      </c>
      <c r="AI502" s="51" t="str">
        <f>IF($I502&gt;NORMA!$F$32,"NO CUMPLE","CUMPLE")</f>
        <v>CUMPLE</v>
      </c>
    </row>
    <row r="503" spans="1:35" ht="14.25" customHeight="1" x14ac:dyDescent="0.35">
      <c r="A503" s="146" t="s">
        <v>80</v>
      </c>
      <c r="B503" s="147" t="s">
        <v>81</v>
      </c>
      <c r="C503" s="148">
        <v>42261</v>
      </c>
      <c r="D503" s="149">
        <v>0.5</v>
      </c>
      <c r="E503" s="147">
        <v>2</v>
      </c>
      <c r="F503" s="147">
        <v>7</v>
      </c>
      <c r="G503" s="147">
        <v>7.7</v>
      </c>
      <c r="H503" s="147">
        <v>0.67</v>
      </c>
      <c r="I503" s="147">
        <v>0.05</v>
      </c>
      <c r="J503" s="147">
        <v>0.29399999999999998</v>
      </c>
      <c r="K503" s="147">
        <v>1.6779999999999999</v>
      </c>
      <c r="L503" s="159">
        <v>4.4000000000000003E-3</v>
      </c>
      <c r="M503" s="147">
        <v>7.01</v>
      </c>
      <c r="N503" s="147">
        <v>8.14</v>
      </c>
      <c r="O503" s="153">
        <v>10000</v>
      </c>
      <c r="P503" s="51" t="str">
        <f>IF($M503&lt;NORMA!$G$7,"NO CUMPLE","CUMPLE")</f>
        <v>CUMPLE</v>
      </c>
      <c r="Q503" s="51" t="str">
        <f>IF($E503&gt;NORMA!$G$8,"NO CUMPLE","CUMPLE")</f>
        <v>CUMPLE</v>
      </c>
      <c r="R503" s="51" t="str">
        <f>IF($F503&gt;NORMA!$G$9,"NO CUMPLE","CUMPLE")</f>
        <v>CUMPLE</v>
      </c>
      <c r="S503" s="51" t="str">
        <f>IF($K503&gt;NORMA!$G$10,"NO CUMPLE","CUMPLE")</f>
        <v>CUMPLE</v>
      </c>
      <c r="T503" s="51" t="str">
        <f>IF($J503&gt;NORMA!$G$11,"NO CUMPLE","CUMPLE")</f>
        <v>CUMPLE</v>
      </c>
      <c r="U503" s="51" t="str">
        <f>IF($G503&gt;NORMA!$G$12,"NO CUMPLE","CUMPLE")</f>
        <v>CUMPLE</v>
      </c>
      <c r="V503" s="51" t="str">
        <f>IF($H503&gt;SALITRE!$H$972,"NO CUMPLE","CUMPLE")</f>
        <v>CUMPLE</v>
      </c>
      <c r="W503" s="51" t="str">
        <f>IF($O503&gt;NORMA!$F$14,"NO CUMPLE","CUMPLE")</f>
        <v>CUMPLE</v>
      </c>
      <c r="X503" s="51" t="str">
        <f>IF(AND($N503&gt;=NORMA!$Q$4, $N503&lt;=NORMA!$R$4),"CUMPLE","NO CUMPLE")</f>
        <v>CUMPLE</v>
      </c>
      <c r="Y503" s="51" t="str">
        <f>IF($I503&gt;NORMA!$F$16,"NO CUMPLE","CUMPLE")</f>
        <v>CUMPLE</v>
      </c>
      <c r="Z503" s="51" t="str">
        <f>IF($M503&lt;NORMA!$G$23,"NO CUMPLE","CUMPLE")</f>
        <v>CUMPLE</v>
      </c>
      <c r="AA503" s="51" t="str">
        <f>IF($E503&gt;NORMA!$G$24,"NO CUMPLE","CUMPLE")</f>
        <v>CUMPLE</v>
      </c>
      <c r="AB503" s="51" t="str">
        <f>IF($F503&gt;NORMA!$G$25,"NO CUMPLE","CUMPLE")</f>
        <v>CUMPLE</v>
      </c>
      <c r="AC503" s="51" t="str">
        <f>IF($K503&gt;NORMA!$G$26,"NO CUMPLE","CUMPLE")</f>
        <v>CUMPLE</v>
      </c>
      <c r="AD503" s="51" t="str">
        <f>IF($J503&gt;NORMA!$G$27,"NO CUMPLE","CUMPLE")</f>
        <v>CUMPLE</v>
      </c>
      <c r="AE503" s="51" t="str">
        <f>IF($G503&gt;NORMA!$G$28,"NO CUMPLE","CUMPLE")</f>
        <v>CUMPLE</v>
      </c>
      <c r="AF503" s="51" t="str">
        <f>IF($H503&gt;NORMA!$E$29,"NO CUMPLE","CUMPLE")</f>
        <v>CUMPLE</v>
      </c>
      <c r="AG503" s="51" t="str">
        <f>IF($O503&gt;NORMA!$G$30,"NO CUMPLE","CUMPLE")</f>
        <v>CUMPLE</v>
      </c>
      <c r="AH503" s="51" t="str">
        <f>IF(AND($N503&gt;=NORMA!$R$18, $N503&lt;=NORMA!$S$18),"CUMPLE","NO CUMPLE")</f>
        <v>CUMPLE</v>
      </c>
      <c r="AI503" s="51" t="str">
        <f>IF($I503&gt;NORMA!$F$32,"NO CUMPLE","CUMPLE")</f>
        <v>CUMPLE</v>
      </c>
    </row>
    <row r="504" spans="1:35" ht="14.25" customHeight="1" x14ac:dyDescent="0.35">
      <c r="A504" s="146" t="s">
        <v>80</v>
      </c>
      <c r="B504" s="147" t="s">
        <v>81</v>
      </c>
      <c r="C504" s="148">
        <v>42261</v>
      </c>
      <c r="D504" s="149">
        <v>0.33333333333333331</v>
      </c>
      <c r="E504" s="147">
        <v>2</v>
      </c>
      <c r="F504" s="147">
        <v>7</v>
      </c>
      <c r="G504" s="147">
        <v>7.7</v>
      </c>
      <c r="H504" s="147">
        <v>0.67</v>
      </c>
      <c r="I504" s="147">
        <v>0.05</v>
      </c>
      <c r="J504" s="147">
        <v>0.23599999999999999</v>
      </c>
      <c r="K504" s="147">
        <v>1.508</v>
      </c>
      <c r="L504" s="159">
        <v>1.18E-2</v>
      </c>
      <c r="M504" s="147">
        <v>7.58</v>
      </c>
      <c r="N504" s="147">
        <v>7.73</v>
      </c>
      <c r="O504" s="153">
        <v>1400</v>
      </c>
      <c r="P504" s="51" t="str">
        <f>IF($M504&lt;NORMA!$G$7,"NO CUMPLE","CUMPLE")</f>
        <v>CUMPLE</v>
      </c>
      <c r="Q504" s="51" t="str">
        <f>IF($E504&gt;NORMA!$G$8,"NO CUMPLE","CUMPLE")</f>
        <v>CUMPLE</v>
      </c>
      <c r="R504" s="51" t="str">
        <f>IF($F504&gt;NORMA!$G$9,"NO CUMPLE","CUMPLE")</f>
        <v>CUMPLE</v>
      </c>
      <c r="S504" s="51" t="str">
        <f>IF($K504&gt;NORMA!$G$10,"NO CUMPLE","CUMPLE")</f>
        <v>CUMPLE</v>
      </c>
      <c r="T504" s="51" t="str">
        <f>IF($J504&gt;NORMA!$G$11,"NO CUMPLE","CUMPLE")</f>
        <v>CUMPLE</v>
      </c>
      <c r="U504" s="51" t="str">
        <f>IF($G504&gt;NORMA!$G$12,"NO CUMPLE","CUMPLE")</f>
        <v>CUMPLE</v>
      </c>
      <c r="V504" s="51" t="str">
        <f>IF($H504&gt;SALITRE!$H$972,"NO CUMPLE","CUMPLE")</f>
        <v>CUMPLE</v>
      </c>
      <c r="W504" s="51" t="str">
        <f>IF($O504&gt;NORMA!$F$14,"NO CUMPLE","CUMPLE")</f>
        <v>CUMPLE</v>
      </c>
      <c r="X504" s="51" t="str">
        <f>IF(AND($N504&gt;=NORMA!$Q$4, $N504&lt;=NORMA!$R$4),"CUMPLE","NO CUMPLE")</f>
        <v>CUMPLE</v>
      </c>
      <c r="Y504" s="51" t="str">
        <f>IF($I504&gt;NORMA!$F$16,"NO CUMPLE","CUMPLE")</f>
        <v>CUMPLE</v>
      </c>
      <c r="Z504" s="51" t="str">
        <f>IF($M504&lt;NORMA!$G$23,"NO CUMPLE","CUMPLE")</f>
        <v>CUMPLE</v>
      </c>
      <c r="AA504" s="51" t="str">
        <f>IF($E504&gt;NORMA!$G$24,"NO CUMPLE","CUMPLE")</f>
        <v>CUMPLE</v>
      </c>
      <c r="AB504" s="51" t="str">
        <f>IF($F504&gt;NORMA!$G$25,"NO CUMPLE","CUMPLE")</f>
        <v>CUMPLE</v>
      </c>
      <c r="AC504" s="51" t="str">
        <f>IF($K504&gt;NORMA!$G$26,"NO CUMPLE","CUMPLE")</f>
        <v>CUMPLE</v>
      </c>
      <c r="AD504" s="51" t="str">
        <f>IF($J504&gt;NORMA!$G$27,"NO CUMPLE","CUMPLE")</f>
        <v>CUMPLE</v>
      </c>
      <c r="AE504" s="51" t="str">
        <f>IF($G504&gt;NORMA!$G$28,"NO CUMPLE","CUMPLE")</f>
        <v>CUMPLE</v>
      </c>
      <c r="AF504" s="51" t="str">
        <f>IF($H504&gt;NORMA!$E$29,"NO CUMPLE","CUMPLE")</f>
        <v>CUMPLE</v>
      </c>
      <c r="AG504" s="51" t="str">
        <f>IF($O504&gt;NORMA!$G$30,"NO CUMPLE","CUMPLE")</f>
        <v>CUMPLE</v>
      </c>
      <c r="AH504" s="51" t="str">
        <f>IF(AND($N504&gt;=NORMA!$R$18, $N504&lt;=NORMA!$S$18),"CUMPLE","NO CUMPLE")</f>
        <v>CUMPLE</v>
      </c>
      <c r="AI504" s="51" t="str">
        <f>IF($I504&gt;NORMA!$F$32,"NO CUMPLE","CUMPLE")</f>
        <v>CUMPLE</v>
      </c>
    </row>
    <row r="505" spans="1:35" ht="14.25" customHeight="1" x14ac:dyDescent="0.35">
      <c r="A505" s="146" t="s">
        <v>80</v>
      </c>
      <c r="B505" s="147" t="s">
        <v>81</v>
      </c>
      <c r="C505" s="148">
        <v>42261</v>
      </c>
      <c r="D505" s="149">
        <v>0.66666666666666663</v>
      </c>
      <c r="E505" s="147">
        <v>2</v>
      </c>
      <c r="F505" s="147">
        <v>7</v>
      </c>
      <c r="G505" s="147">
        <v>7.7</v>
      </c>
      <c r="H505" s="147">
        <v>1.23</v>
      </c>
      <c r="I505" s="147">
        <v>0.05</v>
      </c>
      <c r="J505" s="147">
        <v>0.248</v>
      </c>
      <c r="K505" s="147">
        <v>3.4990000000000001</v>
      </c>
      <c r="L505" s="159">
        <v>4.0000000000000001E-3</v>
      </c>
      <c r="M505" s="147">
        <v>6.77</v>
      </c>
      <c r="N505" s="147">
        <v>7.55</v>
      </c>
      <c r="O505" s="153">
        <v>32000</v>
      </c>
      <c r="P505" s="51" t="str">
        <f>IF($M505&lt;NORMA!$G$7,"NO CUMPLE","CUMPLE")</f>
        <v>CUMPLE</v>
      </c>
      <c r="Q505" s="51" t="str">
        <f>IF($E505&gt;NORMA!$G$8,"NO CUMPLE","CUMPLE")</f>
        <v>CUMPLE</v>
      </c>
      <c r="R505" s="51" t="str">
        <f>IF($F505&gt;NORMA!$G$9,"NO CUMPLE","CUMPLE")</f>
        <v>CUMPLE</v>
      </c>
      <c r="S505" s="51" t="str">
        <f>IF($K505&gt;NORMA!$G$10,"NO CUMPLE","CUMPLE")</f>
        <v>CUMPLE</v>
      </c>
      <c r="T505" s="51" t="str">
        <f>IF($J505&gt;NORMA!$G$11,"NO CUMPLE","CUMPLE")</f>
        <v>CUMPLE</v>
      </c>
      <c r="U505" s="51" t="str">
        <f>IF($G505&gt;NORMA!$G$12,"NO CUMPLE","CUMPLE")</f>
        <v>CUMPLE</v>
      </c>
      <c r="V505" s="51" t="str">
        <f>IF($H505&gt;SALITRE!$H$972,"NO CUMPLE","CUMPLE")</f>
        <v>CUMPLE</v>
      </c>
      <c r="W505" s="51" t="str">
        <f>IF($O505&gt;NORMA!$F$14,"NO CUMPLE","CUMPLE")</f>
        <v>CUMPLE</v>
      </c>
      <c r="X505" s="51" t="str">
        <f>IF(AND($N505&gt;=NORMA!$Q$4, $N505&lt;=NORMA!$R$4),"CUMPLE","NO CUMPLE")</f>
        <v>CUMPLE</v>
      </c>
      <c r="Y505" s="51" t="str">
        <f>IF($I505&gt;NORMA!$F$16,"NO CUMPLE","CUMPLE")</f>
        <v>CUMPLE</v>
      </c>
      <c r="Z505" s="51" t="str">
        <f>IF($M505&lt;NORMA!$G$23,"NO CUMPLE","CUMPLE")</f>
        <v>CUMPLE</v>
      </c>
      <c r="AA505" s="51" t="str">
        <f>IF($E505&gt;NORMA!$G$24,"NO CUMPLE","CUMPLE")</f>
        <v>CUMPLE</v>
      </c>
      <c r="AB505" s="51" t="str">
        <f>IF($F505&gt;NORMA!$G$25,"NO CUMPLE","CUMPLE")</f>
        <v>CUMPLE</v>
      </c>
      <c r="AC505" s="51" t="str">
        <f>IF($K505&gt;NORMA!$G$26,"NO CUMPLE","CUMPLE")</f>
        <v>CUMPLE</v>
      </c>
      <c r="AD505" s="51" t="str">
        <f>IF($J505&gt;NORMA!$G$27,"NO CUMPLE","CUMPLE")</f>
        <v>CUMPLE</v>
      </c>
      <c r="AE505" s="51" t="str">
        <f>IF($G505&gt;NORMA!$G$28,"NO CUMPLE","CUMPLE")</f>
        <v>CUMPLE</v>
      </c>
      <c r="AF505" s="51" t="str">
        <f>IF($H505&gt;NORMA!$E$29,"NO CUMPLE","CUMPLE")</f>
        <v>CUMPLE</v>
      </c>
      <c r="AG505" s="51" t="str">
        <f>IF($O505&gt;NORMA!$G$30,"NO CUMPLE","CUMPLE")</f>
        <v>CUMPLE</v>
      </c>
      <c r="AH505" s="51" t="str">
        <f>IF(AND($N505&gt;=NORMA!$R$18, $N505&lt;=NORMA!$S$18),"CUMPLE","NO CUMPLE")</f>
        <v>CUMPLE</v>
      </c>
      <c r="AI505" s="51" t="str">
        <f>IF($I505&gt;NORMA!$F$32,"NO CUMPLE","CUMPLE")</f>
        <v>CUMPLE</v>
      </c>
    </row>
    <row r="506" spans="1:35" ht="14.25" customHeight="1" x14ac:dyDescent="0.35">
      <c r="A506" s="146" t="s">
        <v>80</v>
      </c>
      <c r="B506" s="147" t="s">
        <v>81</v>
      </c>
      <c r="C506" s="148">
        <v>42261</v>
      </c>
      <c r="D506" s="149">
        <v>0.41666666666666669</v>
      </c>
      <c r="E506" s="147">
        <v>2</v>
      </c>
      <c r="F506" s="147">
        <v>7</v>
      </c>
      <c r="G506" s="147">
        <v>7.7</v>
      </c>
      <c r="H506" s="147">
        <v>0.79800000000000004</v>
      </c>
      <c r="I506" s="147">
        <v>0.05</v>
      </c>
      <c r="J506" s="147">
        <v>0.42599999999999999</v>
      </c>
      <c r="K506" s="147">
        <v>2.036</v>
      </c>
      <c r="L506" s="159">
        <v>6.7000000000000002E-3</v>
      </c>
      <c r="M506" s="147">
        <v>7.45</v>
      </c>
      <c r="N506" s="147">
        <v>8.01</v>
      </c>
      <c r="O506" s="153">
        <v>54000</v>
      </c>
      <c r="P506" s="51" t="str">
        <f>IF($M506&lt;NORMA!$G$7,"NO CUMPLE","CUMPLE")</f>
        <v>CUMPLE</v>
      </c>
      <c r="Q506" s="51" t="str">
        <f>IF($E506&gt;NORMA!$G$8,"NO CUMPLE","CUMPLE")</f>
        <v>CUMPLE</v>
      </c>
      <c r="R506" s="51" t="str">
        <f>IF($F506&gt;NORMA!$G$9,"NO CUMPLE","CUMPLE")</f>
        <v>CUMPLE</v>
      </c>
      <c r="S506" s="51" t="str">
        <f>IF($K506&gt;NORMA!$G$10,"NO CUMPLE","CUMPLE")</f>
        <v>CUMPLE</v>
      </c>
      <c r="T506" s="51" t="str">
        <f>IF($J506&gt;NORMA!$G$11,"NO CUMPLE","CUMPLE")</f>
        <v>CUMPLE</v>
      </c>
      <c r="U506" s="51" t="str">
        <f>IF($G506&gt;NORMA!$G$12,"NO CUMPLE","CUMPLE")</f>
        <v>CUMPLE</v>
      </c>
      <c r="V506" s="51" t="str">
        <f>IF($H506&gt;SALITRE!$H$972,"NO CUMPLE","CUMPLE")</f>
        <v>CUMPLE</v>
      </c>
      <c r="W506" s="51" t="str">
        <f>IF($O506&gt;NORMA!$F$14,"NO CUMPLE","CUMPLE")</f>
        <v>CUMPLE</v>
      </c>
      <c r="X506" s="51" t="str">
        <f>IF(AND($N506&gt;=NORMA!$Q$4, $N506&lt;=NORMA!$R$4),"CUMPLE","NO CUMPLE")</f>
        <v>CUMPLE</v>
      </c>
      <c r="Y506" s="51" t="str">
        <f>IF($I506&gt;NORMA!$F$16,"NO CUMPLE","CUMPLE")</f>
        <v>CUMPLE</v>
      </c>
      <c r="Z506" s="51" t="str">
        <f>IF($M506&lt;NORMA!$G$23,"NO CUMPLE","CUMPLE")</f>
        <v>CUMPLE</v>
      </c>
      <c r="AA506" s="51" t="str">
        <f>IF($E506&gt;NORMA!$G$24,"NO CUMPLE","CUMPLE")</f>
        <v>CUMPLE</v>
      </c>
      <c r="AB506" s="51" t="str">
        <f>IF($F506&gt;NORMA!$G$25,"NO CUMPLE","CUMPLE")</f>
        <v>CUMPLE</v>
      </c>
      <c r="AC506" s="51" t="str">
        <f>IF($K506&gt;NORMA!$G$26,"NO CUMPLE","CUMPLE")</f>
        <v>CUMPLE</v>
      </c>
      <c r="AD506" s="51" t="str">
        <f>IF($J506&gt;NORMA!$G$27,"NO CUMPLE","CUMPLE")</f>
        <v>CUMPLE</v>
      </c>
      <c r="AE506" s="51" t="str">
        <f>IF($G506&gt;NORMA!$G$28,"NO CUMPLE","CUMPLE")</f>
        <v>CUMPLE</v>
      </c>
      <c r="AF506" s="51" t="str">
        <f>IF($H506&gt;NORMA!$E$29,"NO CUMPLE","CUMPLE")</f>
        <v>CUMPLE</v>
      </c>
      <c r="AG506" s="51" t="str">
        <f>IF($O506&gt;NORMA!$G$30,"NO CUMPLE","CUMPLE")</f>
        <v>CUMPLE</v>
      </c>
      <c r="AH506" s="51" t="str">
        <f>IF(AND($N506&gt;=NORMA!$R$18, $N506&lt;=NORMA!$S$18),"CUMPLE","NO CUMPLE")</f>
        <v>CUMPLE</v>
      </c>
      <c r="AI506" s="51" t="str">
        <f>IF($I506&gt;NORMA!$F$32,"NO CUMPLE","CUMPLE")</f>
        <v>CUMPLE</v>
      </c>
    </row>
    <row r="507" spans="1:35" ht="14.25" customHeight="1" x14ac:dyDescent="0.35">
      <c r="A507" s="146" t="s">
        <v>80</v>
      </c>
      <c r="B507" s="147" t="s">
        <v>81</v>
      </c>
      <c r="C507" s="148">
        <v>42261</v>
      </c>
      <c r="D507" s="149">
        <v>0.83333333333333337</v>
      </c>
      <c r="E507" s="147">
        <v>2</v>
      </c>
      <c r="F507" s="147">
        <v>7</v>
      </c>
      <c r="G507" s="147">
        <v>7.7</v>
      </c>
      <c r="H507" s="147">
        <v>1.17</v>
      </c>
      <c r="I507" s="147">
        <v>0.05</v>
      </c>
      <c r="J507" s="147">
        <v>0.22800000000000001</v>
      </c>
      <c r="K507" s="147">
        <v>1.3240000000000001</v>
      </c>
      <c r="L507" s="159">
        <v>2.5000000000000001E-3</v>
      </c>
      <c r="M507" s="147">
        <v>6.46</v>
      </c>
      <c r="N507" s="147">
        <v>7.15</v>
      </c>
      <c r="O507" s="153">
        <v>21000</v>
      </c>
      <c r="P507" s="51" t="str">
        <f>IF($M507&lt;NORMA!$G$7,"NO CUMPLE","CUMPLE")</f>
        <v>CUMPLE</v>
      </c>
      <c r="Q507" s="51" t="str">
        <f>IF($E507&gt;NORMA!$G$8,"NO CUMPLE","CUMPLE")</f>
        <v>CUMPLE</v>
      </c>
      <c r="R507" s="51" t="str">
        <f>IF($F507&gt;NORMA!$G$9,"NO CUMPLE","CUMPLE")</f>
        <v>CUMPLE</v>
      </c>
      <c r="S507" s="51" t="str">
        <f>IF($K507&gt;NORMA!$G$10,"NO CUMPLE","CUMPLE")</f>
        <v>CUMPLE</v>
      </c>
      <c r="T507" s="51" t="str">
        <f>IF($J507&gt;NORMA!$G$11,"NO CUMPLE","CUMPLE")</f>
        <v>CUMPLE</v>
      </c>
      <c r="U507" s="51" t="str">
        <f>IF($G507&gt;NORMA!$G$12,"NO CUMPLE","CUMPLE")</f>
        <v>CUMPLE</v>
      </c>
      <c r="V507" s="51" t="str">
        <f>IF($H507&gt;SALITRE!$H$972,"NO CUMPLE","CUMPLE")</f>
        <v>CUMPLE</v>
      </c>
      <c r="W507" s="51" t="str">
        <f>IF($O507&gt;NORMA!$F$14,"NO CUMPLE","CUMPLE")</f>
        <v>CUMPLE</v>
      </c>
      <c r="X507" s="51" t="str">
        <f>IF(AND($N507&gt;=NORMA!$Q$4, $N507&lt;=NORMA!$R$4),"CUMPLE","NO CUMPLE")</f>
        <v>CUMPLE</v>
      </c>
      <c r="Y507" s="51" t="str">
        <f>IF($I507&gt;NORMA!$F$16,"NO CUMPLE","CUMPLE")</f>
        <v>CUMPLE</v>
      </c>
      <c r="Z507" s="51" t="str">
        <f>IF($M507&lt;NORMA!$G$23,"NO CUMPLE","CUMPLE")</f>
        <v>CUMPLE</v>
      </c>
      <c r="AA507" s="51" t="str">
        <f>IF($E507&gt;NORMA!$G$24,"NO CUMPLE","CUMPLE")</f>
        <v>CUMPLE</v>
      </c>
      <c r="AB507" s="51" t="str">
        <f>IF($F507&gt;NORMA!$G$25,"NO CUMPLE","CUMPLE")</f>
        <v>CUMPLE</v>
      </c>
      <c r="AC507" s="51" t="str">
        <f>IF($K507&gt;NORMA!$G$26,"NO CUMPLE","CUMPLE")</f>
        <v>CUMPLE</v>
      </c>
      <c r="AD507" s="51" t="str">
        <f>IF($J507&gt;NORMA!$G$27,"NO CUMPLE","CUMPLE")</f>
        <v>CUMPLE</v>
      </c>
      <c r="AE507" s="51" t="str">
        <f>IF($G507&gt;NORMA!$G$28,"NO CUMPLE","CUMPLE")</f>
        <v>CUMPLE</v>
      </c>
      <c r="AF507" s="51" t="str">
        <f>IF($H507&gt;NORMA!$E$29,"NO CUMPLE","CUMPLE")</f>
        <v>CUMPLE</v>
      </c>
      <c r="AG507" s="51" t="str">
        <f>IF($O507&gt;NORMA!$G$30,"NO CUMPLE","CUMPLE")</f>
        <v>CUMPLE</v>
      </c>
      <c r="AH507" s="51" t="str">
        <f>IF(AND($N507&gt;=NORMA!$R$18, $N507&lt;=NORMA!$S$18),"CUMPLE","NO CUMPLE")</f>
        <v>CUMPLE</v>
      </c>
      <c r="AI507" s="51" t="str">
        <f>IF($I507&gt;NORMA!$F$32,"NO CUMPLE","CUMPLE")</f>
        <v>CUMPLE</v>
      </c>
    </row>
    <row r="508" spans="1:35" ht="14.25" customHeight="1" x14ac:dyDescent="0.35">
      <c r="A508" s="146" t="s">
        <v>80</v>
      </c>
      <c r="B508" s="147" t="s">
        <v>81</v>
      </c>
      <c r="C508" s="148">
        <v>42261</v>
      </c>
      <c r="D508" s="149">
        <v>0.91666666666666663</v>
      </c>
      <c r="E508" s="147">
        <v>2</v>
      </c>
      <c r="F508" s="147">
        <v>7</v>
      </c>
      <c r="G508" s="147">
        <v>7.7</v>
      </c>
      <c r="H508" s="147">
        <v>0.90200000000000002</v>
      </c>
      <c r="I508" s="147">
        <v>0.05</v>
      </c>
      <c r="J508" s="147">
        <v>0.49399999999999999</v>
      </c>
      <c r="K508" s="147">
        <v>1.4019999999999999</v>
      </c>
      <c r="L508" s="159">
        <v>2.2000000000000001E-3</v>
      </c>
      <c r="M508" s="147">
        <v>6.94</v>
      </c>
      <c r="N508" s="147">
        <v>7.46</v>
      </c>
      <c r="O508" s="153">
        <v>12000</v>
      </c>
      <c r="P508" s="51" t="str">
        <f>IF($M508&lt;NORMA!$G$7,"NO CUMPLE","CUMPLE")</f>
        <v>CUMPLE</v>
      </c>
      <c r="Q508" s="51" t="str">
        <f>IF($E508&gt;NORMA!$G$8,"NO CUMPLE","CUMPLE")</f>
        <v>CUMPLE</v>
      </c>
      <c r="R508" s="51" t="str">
        <f>IF($F508&gt;NORMA!$G$9,"NO CUMPLE","CUMPLE")</f>
        <v>CUMPLE</v>
      </c>
      <c r="S508" s="51" t="str">
        <f>IF($K508&gt;NORMA!$G$10,"NO CUMPLE","CUMPLE")</f>
        <v>CUMPLE</v>
      </c>
      <c r="T508" s="51" t="str">
        <f>IF($J508&gt;NORMA!$G$11,"NO CUMPLE","CUMPLE")</f>
        <v>CUMPLE</v>
      </c>
      <c r="U508" s="51" t="str">
        <f>IF($G508&gt;NORMA!$G$12,"NO CUMPLE","CUMPLE")</f>
        <v>CUMPLE</v>
      </c>
      <c r="V508" s="51" t="str">
        <f>IF($H508&gt;SALITRE!$H$972,"NO CUMPLE","CUMPLE")</f>
        <v>CUMPLE</v>
      </c>
      <c r="W508" s="51" t="str">
        <f>IF($O508&gt;NORMA!$F$14,"NO CUMPLE","CUMPLE")</f>
        <v>CUMPLE</v>
      </c>
      <c r="X508" s="51" t="str">
        <f>IF(AND($N508&gt;=NORMA!$Q$4, $N508&lt;=NORMA!$R$4),"CUMPLE","NO CUMPLE")</f>
        <v>CUMPLE</v>
      </c>
      <c r="Y508" s="51" t="str">
        <f>IF($I508&gt;NORMA!$F$16,"NO CUMPLE","CUMPLE")</f>
        <v>CUMPLE</v>
      </c>
      <c r="Z508" s="51" t="str">
        <f>IF($M508&lt;NORMA!$G$23,"NO CUMPLE","CUMPLE")</f>
        <v>CUMPLE</v>
      </c>
      <c r="AA508" s="51" t="str">
        <f>IF($E508&gt;NORMA!$G$24,"NO CUMPLE","CUMPLE")</f>
        <v>CUMPLE</v>
      </c>
      <c r="AB508" s="51" t="str">
        <f>IF($F508&gt;NORMA!$G$25,"NO CUMPLE","CUMPLE")</f>
        <v>CUMPLE</v>
      </c>
      <c r="AC508" s="51" t="str">
        <f>IF($K508&gt;NORMA!$G$26,"NO CUMPLE","CUMPLE")</f>
        <v>CUMPLE</v>
      </c>
      <c r="AD508" s="51" t="str">
        <f>IF($J508&gt;NORMA!$G$27,"NO CUMPLE","CUMPLE")</f>
        <v>CUMPLE</v>
      </c>
      <c r="AE508" s="51" t="str">
        <f>IF($G508&gt;NORMA!$G$28,"NO CUMPLE","CUMPLE")</f>
        <v>CUMPLE</v>
      </c>
      <c r="AF508" s="51" t="str">
        <f>IF($H508&gt;NORMA!$E$29,"NO CUMPLE","CUMPLE")</f>
        <v>CUMPLE</v>
      </c>
      <c r="AG508" s="51" t="str">
        <f>IF($O508&gt;NORMA!$G$30,"NO CUMPLE","CUMPLE")</f>
        <v>CUMPLE</v>
      </c>
      <c r="AH508" s="51" t="str">
        <f>IF(AND($N508&gt;=NORMA!$R$18, $N508&lt;=NORMA!$S$18),"CUMPLE","NO CUMPLE")</f>
        <v>CUMPLE</v>
      </c>
      <c r="AI508" s="51" t="str">
        <f>IF($I508&gt;NORMA!$F$32,"NO CUMPLE","CUMPLE")</f>
        <v>CUMPLE</v>
      </c>
    </row>
    <row r="509" spans="1:35" ht="14.25" customHeight="1" x14ac:dyDescent="0.35">
      <c r="A509" s="146" t="s">
        <v>80</v>
      </c>
      <c r="B509" s="147" t="s">
        <v>81</v>
      </c>
      <c r="C509" s="148">
        <v>42261</v>
      </c>
      <c r="D509" s="149">
        <v>0.75</v>
      </c>
      <c r="E509" s="147">
        <v>2</v>
      </c>
      <c r="F509" s="147">
        <v>7</v>
      </c>
      <c r="G509" s="147">
        <v>7.7</v>
      </c>
      <c r="H509" s="147">
        <v>0.67</v>
      </c>
      <c r="I509" s="147">
        <v>0.05</v>
      </c>
      <c r="J509" s="147">
        <v>0.25800000000000001</v>
      </c>
      <c r="K509" s="147">
        <v>2.0310000000000001</v>
      </c>
      <c r="L509" s="159">
        <v>3.3E-3</v>
      </c>
      <c r="M509" s="147">
        <v>6.22</v>
      </c>
      <c r="N509" s="147">
        <v>7.21</v>
      </c>
      <c r="O509" s="153">
        <v>70000</v>
      </c>
      <c r="P509" s="51" t="str">
        <f>IF($M509&lt;NORMA!$G$7,"NO CUMPLE","CUMPLE")</f>
        <v>CUMPLE</v>
      </c>
      <c r="Q509" s="51" t="str">
        <f>IF($E509&gt;NORMA!$G$8,"NO CUMPLE","CUMPLE")</f>
        <v>CUMPLE</v>
      </c>
      <c r="R509" s="51" t="str">
        <f>IF($F509&gt;NORMA!$G$9,"NO CUMPLE","CUMPLE")</f>
        <v>CUMPLE</v>
      </c>
      <c r="S509" s="51" t="str">
        <f>IF($K509&gt;NORMA!$G$10,"NO CUMPLE","CUMPLE")</f>
        <v>CUMPLE</v>
      </c>
      <c r="T509" s="51" t="str">
        <f>IF($J509&gt;NORMA!$G$11,"NO CUMPLE","CUMPLE")</f>
        <v>CUMPLE</v>
      </c>
      <c r="U509" s="51" t="str">
        <f>IF($G509&gt;NORMA!$G$12,"NO CUMPLE","CUMPLE")</f>
        <v>CUMPLE</v>
      </c>
      <c r="V509" s="51" t="str">
        <f>IF($H509&gt;SALITRE!$H$972,"NO CUMPLE","CUMPLE")</f>
        <v>CUMPLE</v>
      </c>
      <c r="W509" s="51" t="str">
        <f>IF($O509&gt;NORMA!$F$14,"NO CUMPLE","CUMPLE")</f>
        <v>CUMPLE</v>
      </c>
      <c r="X509" s="51" t="str">
        <f>IF(AND($N509&gt;=NORMA!$Q$4, $N509&lt;=NORMA!$R$4),"CUMPLE","NO CUMPLE")</f>
        <v>CUMPLE</v>
      </c>
      <c r="Y509" s="51" t="str">
        <f>IF($I509&gt;NORMA!$F$16,"NO CUMPLE","CUMPLE")</f>
        <v>CUMPLE</v>
      </c>
      <c r="Z509" s="51" t="str">
        <f>IF($M509&lt;NORMA!$G$23,"NO CUMPLE","CUMPLE")</f>
        <v>CUMPLE</v>
      </c>
      <c r="AA509" s="51" t="str">
        <f>IF($E509&gt;NORMA!$G$24,"NO CUMPLE","CUMPLE")</f>
        <v>CUMPLE</v>
      </c>
      <c r="AB509" s="51" t="str">
        <f>IF($F509&gt;NORMA!$G$25,"NO CUMPLE","CUMPLE")</f>
        <v>CUMPLE</v>
      </c>
      <c r="AC509" s="51" t="str">
        <f>IF($K509&gt;NORMA!$G$26,"NO CUMPLE","CUMPLE")</f>
        <v>CUMPLE</v>
      </c>
      <c r="AD509" s="51" t="str">
        <f>IF($J509&gt;NORMA!$G$27,"NO CUMPLE","CUMPLE")</f>
        <v>CUMPLE</v>
      </c>
      <c r="AE509" s="51" t="str">
        <f>IF($G509&gt;NORMA!$G$28,"NO CUMPLE","CUMPLE")</f>
        <v>CUMPLE</v>
      </c>
      <c r="AF509" s="51" t="str">
        <f>IF($H509&gt;NORMA!$E$29,"NO CUMPLE","CUMPLE")</f>
        <v>CUMPLE</v>
      </c>
      <c r="AG509" s="51" t="str">
        <f>IF($O509&gt;NORMA!$G$30,"NO CUMPLE","CUMPLE")</f>
        <v>CUMPLE</v>
      </c>
      <c r="AH509" s="51" t="str">
        <f>IF(AND($N509&gt;=NORMA!$R$18, $N509&lt;=NORMA!$S$18),"CUMPLE","NO CUMPLE")</f>
        <v>CUMPLE</v>
      </c>
      <c r="AI509" s="51" t="str">
        <f>IF($I509&gt;NORMA!$F$32,"NO CUMPLE","CUMPLE")</f>
        <v>CUMPLE</v>
      </c>
    </row>
    <row r="510" spans="1:35" ht="14.25" customHeight="1" x14ac:dyDescent="0.35">
      <c r="A510" s="146" t="s">
        <v>80</v>
      </c>
      <c r="B510" s="147" t="s">
        <v>81</v>
      </c>
      <c r="C510" s="148">
        <v>42261</v>
      </c>
      <c r="D510" s="149">
        <v>0.58333333333333337</v>
      </c>
      <c r="E510" s="147">
        <v>7</v>
      </c>
      <c r="F510" s="147">
        <v>7</v>
      </c>
      <c r="G510" s="147">
        <v>7.7</v>
      </c>
      <c r="H510" s="147">
        <v>22.2</v>
      </c>
      <c r="I510" s="147">
        <v>0.05</v>
      </c>
      <c r="J510" s="147">
        <v>0.27700000000000002</v>
      </c>
      <c r="K510" s="147">
        <v>3.0369999999999999</v>
      </c>
      <c r="L510" s="159">
        <v>2.5000000000000001E-3</v>
      </c>
      <c r="M510" s="147">
        <v>7.29</v>
      </c>
      <c r="N510" s="147">
        <v>8.08</v>
      </c>
      <c r="O510" s="153">
        <v>17000</v>
      </c>
      <c r="P510" s="51" t="str">
        <f>IF($M510&lt;NORMA!$G$7,"NO CUMPLE","CUMPLE")</f>
        <v>CUMPLE</v>
      </c>
      <c r="Q510" s="51" t="str">
        <f>IF($E510&gt;NORMA!$G$8,"NO CUMPLE","CUMPLE")</f>
        <v>CUMPLE</v>
      </c>
      <c r="R510" s="51" t="str">
        <f>IF($F510&gt;NORMA!$G$9,"NO CUMPLE","CUMPLE")</f>
        <v>CUMPLE</v>
      </c>
      <c r="S510" s="51" t="str">
        <f>IF($K510&gt;NORMA!$G$10,"NO CUMPLE","CUMPLE")</f>
        <v>CUMPLE</v>
      </c>
      <c r="T510" s="51" t="str">
        <f>IF($J510&gt;NORMA!$G$11,"NO CUMPLE","CUMPLE")</f>
        <v>CUMPLE</v>
      </c>
      <c r="U510" s="51" t="str">
        <f>IF($G510&gt;NORMA!$G$12,"NO CUMPLE","CUMPLE")</f>
        <v>CUMPLE</v>
      </c>
      <c r="V510" s="51" t="str">
        <f>IF($H510&gt;SALITRE!$H$972,"NO CUMPLE","CUMPLE")</f>
        <v>CUMPLE</v>
      </c>
      <c r="W510" s="51" t="str">
        <f>IF($O510&gt;NORMA!$F$14,"NO CUMPLE","CUMPLE")</f>
        <v>CUMPLE</v>
      </c>
      <c r="X510" s="51" t="str">
        <f>IF(AND($N510&gt;=NORMA!$Q$4, $N510&lt;=NORMA!$R$4),"CUMPLE","NO CUMPLE")</f>
        <v>CUMPLE</v>
      </c>
      <c r="Y510" s="51" t="str">
        <f>IF($I510&gt;NORMA!$F$16,"NO CUMPLE","CUMPLE")</f>
        <v>CUMPLE</v>
      </c>
      <c r="Z510" s="51" t="str">
        <f>IF($M510&lt;NORMA!$G$23,"NO CUMPLE","CUMPLE")</f>
        <v>CUMPLE</v>
      </c>
      <c r="AA510" s="51" t="str">
        <f>IF($E510&gt;NORMA!$G$24,"NO CUMPLE","CUMPLE")</f>
        <v>CUMPLE</v>
      </c>
      <c r="AB510" s="51" t="str">
        <f>IF($F510&gt;NORMA!$G$25,"NO CUMPLE","CUMPLE")</f>
        <v>CUMPLE</v>
      </c>
      <c r="AC510" s="51" t="str">
        <f>IF($K510&gt;NORMA!$G$26,"NO CUMPLE","CUMPLE")</f>
        <v>CUMPLE</v>
      </c>
      <c r="AD510" s="51" t="str">
        <f>IF($J510&gt;NORMA!$G$27,"NO CUMPLE","CUMPLE")</f>
        <v>CUMPLE</v>
      </c>
      <c r="AE510" s="51" t="str">
        <f>IF($G510&gt;NORMA!$G$28,"NO CUMPLE","CUMPLE")</f>
        <v>CUMPLE</v>
      </c>
      <c r="AF510" s="51" t="str">
        <f>IF($H510&gt;NORMA!$E$29,"NO CUMPLE","CUMPLE")</f>
        <v>NO CUMPLE</v>
      </c>
      <c r="AG510" s="51" t="str">
        <f>IF($O510&gt;NORMA!$G$30,"NO CUMPLE","CUMPLE")</f>
        <v>CUMPLE</v>
      </c>
      <c r="AH510" s="51" t="str">
        <f>IF(AND($N510&gt;=NORMA!$R$18, $N510&lt;=NORMA!$S$18),"CUMPLE","NO CUMPLE")</f>
        <v>CUMPLE</v>
      </c>
      <c r="AI510" s="51" t="str">
        <f>IF($I510&gt;NORMA!$F$32,"NO CUMPLE","CUMPLE")</f>
        <v>CUMPLE</v>
      </c>
    </row>
    <row r="511" spans="1:35" ht="14.25" customHeight="1" x14ac:dyDescent="0.35">
      <c r="A511" s="146" t="s">
        <v>80</v>
      </c>
      <c r="B511" s="147" t="s">
        <v>81</v>
      </c>
      <c r="C511" s="148">
        <v>42261</v>
      </c>
      <c r="D511" s="149">
        <v>0.26041666666666669</v>
      </c>
      <c r="E511" s="147">
        <v>2</v>
      </c>
      <c r="F511" s="147">
        <v>7</v>
      </c>
      <c r="G511" s="147">
        <v>7.7</v>
      </c>
      <c r="H511" s="147">
        <v>0.67</v>
      </c>
      <c r="I511" s="147">
        <v>0.05</v>
      </c>
      <c r="J511" s="147">
        <v>0.27700000000000002</v>
      </c>
      <c r="K511" s="147">
        <v>2.8340000000000001</v>
      </c>
      <c r="L511" s="159">
        <v>1.5599999999999999E-2</v>
      </c>
      <c r="M511" s="147">
        <v>7.4</v>
      </c>
      <c r="N511" s="147">
        <v>7.55</v>
      </c>
      <c r="O511" s="153">
        <v>110000</v>
      </c>
      <c r="P511" s="51" t="str">
        <f>IF($M511&lt;NORMA!$G$7,"NO CUMPLE","CUMPLE")</f>
        <v>CUMPLE</v>
      </c>
      <c r="Q511" s="51" t="str">
        <f>IF($E511&gt;NORMA!$G$8,"NO CUMPLE","CUMPLE")</f>
        <v>CUMPLE</v>
      </c>
      <c r="R511" s="51" t="str">
        <f>IF($F511&gt;NORMA!$G$9,"NO CUMPLE","CUMPLE")</f>
        <v>CUMPLE</v>
      </c>
      <c r="S511" s="51" t="str">
        <f>IF($K511&gt;NORMA!$G$10,"NO CUMPLE","CUMPLE")</f>
        <v>CUMPLE</v>
      </c>
      <c r="T511" s="51" t="str">
        <f>IF($J511&gt;NORMA!$G$11,"NO CUMPLE","CUMPLE")</f>
        <v>CUMPLE</v>
      </c>
      <c r="U511" s="51" t="str">
        <f>IF($G511&gt;NORMA!$G$12,"NO CUMPLE","CUMPLE")</f>
        <v>CUMPLE</v>
      </c>
      <c r="V511" s="51" t="str">
        <f>IF($H511&gt;SALITRE!$H$972,"NO CUMPLE","CUMPLE")</f>
        <v>CUMPLE</v>
      </c>
      <c r="W511" s="51" t="str">
        <f>IF($O511&gt;NORMA!$F$14,"NO CUMPLE","CUMPLE")</f>
        <v>CUMPLE</v>
      </c>
      <c r="X511" s="51" t="str">
        <f>IF(AND($N511&gt;=NORMA!$Q$4, $N511&lt;=NORMA!$R$4),"CUMPLE","NO CUMPLE")</f>
        <v>CUMPLE</v>
      </c>
      <c r="Y511" s="51" t="str">
        <f>IF($I511&gt;NORMA!$F$16,"NO CUMPLE","CUMPLE")</f>
        <v>CUMPLE</v>
      </c>
      <c r="Z511" s="51" t="str">
        <f>IF($M511&lt;NORMA!$G$23,"NO CUMPLE","CUMPLE")</f>
        <v>CUMPLE</v>
      </c>
      <c r="AA511" s="51" t="str">
        <f>IF($E511&gt;NORMA!$G$24,"NO CUMPLE","CUMPLE")</f>
        <v>CUMPLE</v>
      </c>
      <c r="AB511" s="51" t="str">
        <f>IF($F511&gt;NORMA!$G$25,"NO CUMPLE","CUMPLE")</f>
        <v>CUMPLE</v>
      </c>
      <c r="AC511" s="51" t="str">
        <f>IF($K511&gt;NORMA!$G$26,"NO CUMPLE","CUMPLE")</f>
        <v>CUMPLE</v>
      </c>
      <c r="AD511" s="51" t="str">
        <f>IF($J511&gt;NORMA!$G$27,"NO CUMPLE","CUMPLE")</f>
        <v>CUMPLE</v>
      </c>
      <c r="AE511" s="51" t="str">
        <f>IF($G511&gt;NORMA!$G$28,"NO CUMPLE","CUMPLE")</f>
        <v>CUMPLE</v>
      </c>
      <c r="AF511" s="51" t="str">
        <f>IF($H511&gt;NORMA!$E$29,"NO CUMPLE","CUMPLE")</f>
        <v>CUMPLE</v>
      </c>
      <c r="AG511" s="51" t="str">
        <f>IF($O511&gt;NORMA!$G$30,"NO CUMPLE","CUMPLE")</f>
        <v>NO CUMPLE</v>
      </c>
      <c r="AH511" s="51" t="str">
        <f>IF(AND($N511&gt;=NORMA!$R$18, $N511&lt;=NORMA!$S$18),"CUMPLE","NO CUMPLE")</f>
        <v>CUMPLE</v>
      </c>
      <c r="AI511" s="51" t="str">
        <f>IF($I511&gt;NORMA!$F$32,"NO CUMPLE","CUMPLE")</f>
        <v>CUMPLE</v>
      </c>
    </row>
    <row r="512" spans="1:35" ht="14.25" customHeight="1" x14ac:dyDescent="0.35">
      <c r="A512" s="146" t="s">
        <v>80</v>
      </c>
      <c r="B512" s="147" t="s">
        <v>81</v>
      </c>
      <c r="C512" s="148">
        <v>42262</v>
      </c>
      <c r="D512" s="149">
        <v>1.0416666666666666E-2</v>
      </c>
      <c r="E512" s="147">
        <v>2</v>
      </c>
      <c r="F512" s="147">
        <v>7</v>
      </c>
      <c r="G512" s="147">
        <v>7.7</v>
      </c>
      <c r="H512" s="147">
        <v>0.96199999999999997</v>
      </c>
      <c r="I512" s="147">
        <v>0.05</v>
      </c>
      <c r="J512" s="147">
        <v>0.34</v>
      </c>
      <c r="K512" s="147">
        <v>2.2360000000000002</v>
      </c>
      <c r="L512" s="159">
        <v>2E-3</v>
      </c>
      <c r="M512" s="147">
        <v>7.1</v>
      </c>
      <c r="N512" s="147">
        <v>7.32</v>
      </c>
      <c r="O512" s="153">
        <v>28000</v>
      </c>
      <c r="P512" s="51" t="str">
        <f>IF($M512&lt;NORMA!$G$7,"NO CUMPLE","CUMPLE")</f>
        <v>CUMPLE</v>
      </c>
      <c r="Q512" s="51" t="str">
        <f>IF($E512&gt;NORMA!$G$8,"NO CUMPLE","CUMPLE")</f>
        <v>CUMPLE</v>
      </c>
      <c r="R512" s="51" t="str">
        <f>IF($F512&gt;NORMA!$G$9,"NO CUMPLE","CUMPLE")</f>
        <v>CUMPLE</v>
      </c>
      <c r="S512" s="51" t="str">
        <f>IF($K512&gt;NORMA!$G$10,"NO CUMPLE","CUMPLE")</f>
        <v>CUMPLE</v>
      </c>
      <c r="T512" s="51" t="str">
        <f>IF($J512&gt;NORMA!$G$11,"NO CUMPLE","CUMPLE")</f>
        <v>CUMPLE</v>
      </c>
      <c r="U512" s="51" t="str">
        <f>IF($G512&gt;NORMA!$G$12,"NO CUMPLE","CUMPLE")</f>
        <v>CUMPLE</v>
      </c>
      <c r="V512" s="51" t="str">
        <f>IF($H512&gt;SALITRE!$H$972,"NO CUMPLE","CUMPLE")</f>
        <v>CUMPLE</v>
      </c>
      <c r="W512" s="51" t="str">
        <f>IF($O512&gt;NORMA!$F$14,"NO CUMPLE","CUMPLE")</f>
        <v>CUMPLE</v>
      </c>
      <c r="X512" s="51" t="str">
        <f>IF(AND($N512&gt;=NORMA!$Q$4, $N512&lt;=NORMA!$R$4),"CUMPLE","NO CUMPLE")</f>
        <v>CUMPLE</v>
      </c>
      <c r="Y512" s="51" t="str">
        <f>IF($I512&gt;NORMA!$F$16,"NO CUMPLE","CUMPLE")</f>
        <v>CUMPLE</v>
      </c>
      <c r="Z512" s="51" t="str">
        <f>IF($M512&lt;NORMA!$G$23,"NO CUMPLE","CUMPLE")</f>
        <v>CUMPLE</v>
      </c>
      <c r="AA512" s="51" t="str">
        <f>IF($E512&gt;NORMA!$G$24,"NO CUMPLE","CUMPLE")</f>
        <v>CUMPLE</v>
      </c>
      <c r="AB512" s="51" t="str">
        <f>IF($F512&gt;NORMA!$G$25,"NO CUMPLE","CUMPLE")</f>
        <v>CUMPLE</v>
      </c>
      <c r="AC512" s="51" t="str">
        <f>IF($K512&gt;NORMA!$G$26,"NO CUMPLE","CUMPLE")</f>
        <v>CUMPLE</v>
      </c>
      <c r="AD512" s="51" t="str">
        <f>IF($J512&gt;NORMA!$G$27,"NO CUMPLE","CUMPLE")</f>
        <v>CUMPLE</v>
      </c>
      <c r="AE512" s="51" t="str">
        <f>IF($G512&gt;NORMA!$G$28,"NO CUMPLE","CUMPLE")</f>
        <v>CUMPLE</v>
      </c>
      <c r="AF512" s="51" t="str">
        <f>IF($H512&gt;NORMA!$E$29,"NO CUMPLE","CUMPLE")</f>
        <v>CUMPLE</v>
      </c>
      <c r="AG512" s="51" t="str">
        <f>IF($O512&gt;NORMA!$G$30,"NO CUMPLE","CUMPLE")</f>
        <v>CUMPLE</v>
      </c>
      <c r="AH512" s="51" t="str">
        <f>IF(AND($N512&gt;=NORMA!$R$18, $N512&lt;=NORMA!$S$18),"CUMPLE","NO CUMPLE")</f>
        <v>CUMPLE</v>
      </c>
      <c r="AI512" s="51" t="str">
        <f>IF($I512&gt;NORMA!$F$32,"NO CUMPLE","CUMPLE")</f>
        <v>CUMPLE</v>
      </c>
    </row>
    <row r="513" spans="1:35" ht="14.25" customHeight="1" x14ac:dyDescent="0.35">
      <c r="A513" s="146" t="s">
        <v>80</v>
      </c>
      <c r="B513" s="147" t="s">
        <v>81</v>
      </c>
      <c r="C513" s="148">
        <v>42262</v>
      </c>
      <c r="D513" s="149">
        <v>0.17708333333333334</v>
      </c>
      <c r="E513" s="147">
        <v>27</v>
      </c>
      <c r="F513" s="147">
        <v>60</v>
      </c>
      <c r="G513" s="147">
        <v>7.7</v>
      </c>
      <c r="H513" s="147">
        <v>1.1100000000000001</v>
      </c>
      <c r="I513" s="147">
        <v>0.05</v>
      </c>
      <c r="J513" s="147">
        <v>0.22</v>
      </c>
      <c r="K513" s="147">
        <v>1.6020000000000001</v>
      </c>
      <c r="L513" s="159">
        <v>2.0999999999999999E-3</v>
      </c>
      <c r="M513" s="147">
        <v>7.27</v>
      </c>
      <c r="N513" s="147">
        <v>7.35</v>
      </c>
      <c r="O513" s="153">
        <v>17000</v>
      </c>
      <c r="P513" s="51" t="str">
        <f>IF($M513&lt;NORMA!$G$7,"NO CUMPLE","CUMPLE")</f>
        <v>CUMPLE</v>
      </c>
      <c r="Q513" s="51" t="str">
        <f>IF($E513&gt;NORMA!$G$8,"NO CUMPLE","CUMPLE")</f>
        <v>CUMPLE</v>
      </c>
      <c r="R513" s="51" t="str">
        <f>IF($F513&gt;NORMA!$G$9,"NO CUMPLE","CUMPLE")</f>
        <v>CUMPLE</v>
      </c>
      <c r="S513" s="51" t="str">
        <f>IF($K513&gt;NORMA!$G$10,"NO CUMPLE","CUMPLE")</f>
        <v>CUMPLE</v>
      </c>
      <c r="T513" s="51" t="str">
        <f>IF($J513&gt;NORMA!$G$11,"NO CUMPLE","CUMPLE")</f>
        <v>CUMPLE</v>
      </c>
      <c r="U513" s="51" t="str">
        <f>IF($G513&gt;NORMA!$G$12,"NO CUMPLE","CUMPLE")</f>
        <v>CUMPLE</v>
      </c>
      <c r="V513" s="51" t="str">
        <f>IF($H513&gt;SALITRE!$H$972,"NO CUMPLE","CUMPLE")</f>
        <v>CUMPLE</v>
      </c>
      <c r="W513" s="51" t="str">
        <f>IF($O513&gt;NORMA!$F$14,"NO CUMPLE","CUMPLE")</f>
        <v>CUMPLE</v>
      </c>
      <c r="X513" s="51" t="str">
        <f>IF(AND($N513&gt;=NORMA!$Q$4, $N513&lt;=NORMA!$R$4),"CUMPLE","NO CUMPLE")</f>
        <v>CUMPLE</v>
      </c>
      <c r="Y513" s="51" t="str">
        <f>IF($I513&gt;NORMA!$F$16,"NO CUMPLE","CUMPLE")</f>
        <v>CUMPLE</v>
      </c>
      <c r="Z513" s="51" t="str">
        <f>IF($M513&lt;NORMA!$G$23,"NO CUMPLE","CUMPLE")</f>
        <v>CUMPLE</v>
      </c>
      <c r="AA513" s="51" t="str">
        <f>IF($E513&gt;NORMA!$G$24,"NO CUMPLE","CUMPLE")</f>
        <v>CUMPLE</v>
      </c>
      <c r="AB513" s="51" t="str">
        <f>IF($F513&gt;NORMA!$G$25,"NO CUMPLE","CUMPLE")</f>
        <v>CUMPLE</v>
      </c>
      <c r="AC513" s="51" t="str">
        <f>IF($K513&gt;NORMA!$G$26,"NO CUMPLE","CUMPLE")</f>
        <v>CUMPLE</v>
      </c>
      <c r="AD513" s="51" t="str">
        <f>IF($J513&gt;NORMA!$G$27,"NO CUMPLE","CUMPLE")</f>
        <v>CUMPLE</v>
      </c>
      <c r="AE513" s="51" t="str">
        <f>IF($G513&gt;NORMA!$G$28,"NO CUMPLE","CUMPLE")</f>
        <v>CUMPLE</v>
      </c>
      <c r="AF513" s="51" t="str">
        <f>IF($H513&gt;NORMA!$E$29,"NO CUMPLE","CUMPLE")</f>
        <v>CUMPLE</v>
      </c>
      <c r="AG513" s="51" t="str">
        <f>IF($O513&gt;NORMA!$G$30,"NO CUMPLE","CUMPLE")</f>
        <v>CUMPLE</v>
      </c>
      <c r="AH513" s="51" t="str">
        <f>IF(AND($N513&gt;=NORMA!$R$18, $N513&lt;=NORMA!$S$18),"CUMPLE","NO CUMPLE")</f>
        <v>CUMPLE</v>
      </c>
      <c r="AI513" s="51" t="str">
        <f>IF($I513&gt;NORMA!$F$32,"NO CUMPLE","CUMPLE")</f>
        <v>CUMPLE</v>
      </c>
    </row>
    <row r="514" spans="1:35" ht="14.25" customHeight="1" x14ac:dyDescent="0.35">
      <c r="A514" s="146" t="s">
        <v>80</v>
      </c>
      <c r="B514" s="147" t="s">
        <v>81</v>
      </c>
      <c r="C514" s="148">
        <v>42262</v>
      </c>
      <c r="D514" s="149">
        <v>8.3333333333333329E-2</v>
      </c>
      <c r="E514" s="147">
        <v>2</v>
      </c>
      <c r="F514" s="147">
        <v>7</v>
      </c>
      <c r="G514" s="147">
        <v>7.7</v>
      </c>
      <c r="H514" s="147">
        <v>0.67</v>
      </c>
      <c r="I514" s="147">
        <v>0.05</v>
      </c>
      <c r="J514" s="147">
        <v>0.39100000000000001</v>
      </c>
      <c r="K514" s="147">
        <v>1.331</v>
      </c>
      <c r="L514" s="159">
        <v>2.3999999999999998E-3</v>
      </c>
      <c r="M514" s="147">
        <v>7.13</v>
      </c>
      <c r="N514" s="147">
        <v>7.31</v>
      </c>
      <c r="O514" s="153">
        <v>35000</v>
      </c>
      <c r="P514" s="51" t="str">
        <f>IF($M514&lt;NORMA!$G$7,"NO CUMPLE","CUMPLE")</f>
        <v>CUMPLE</v>
      </c>
      <c r="Q514" s="51" t="str">
        <f>IF($E514&gt;NORMA!$G$8,"NO CUMPLE","CUMPLE")</f>
        <v>CUMPLE</v>
      </c>
      <c r="R514" s="51" t="str">
        <f>IF($F514&gt;NORMA!$G$9,"NO CUMPLE","CUMPLE")</f>
        <v>CUMPLE</v>
      </c>
      <c r="S514" s="51" t="str">
        <f>IF($K514&gt;NORMA!$G$10,"NO CUMPLE","CUMPLE")</f>
        <v>CUMPLE</v>
      </c>
      <c r="T514" s="51" t="str">
        <f>IF($J514&gt;NORMA!$G$11,"NO CUMPLE","CUMPLE")</f>
        <v>CUMPLE</v>
      </c>
      <c r="U514" s="51" t="str">
        <f>IF($G514&gt;NORMA!$G$12,"NO CUMPLE","CUMPLE")</f>
        <v>CUMPLE</v>
      </c>
      <c r="V514" s="51" t="str">
        <f>IF($H514&gt;SALITRE!$H$972,"NO CUMPLE","CUMPLE")</f>
        <v>CUMPLE</v>
      </c>
      <c r="W514" s="51" t="str">
        <f>IF($O514&gt;NORMA!$F$14,"NO CUMPLE","CUMPLE")</f>
        <v>CUMPLE</v>
      </c>
      <c r="X514" s="51" t="str">
        <f>IF(AND($N514&gt;=NORMA!$Q$4, $N514&lt;=NORMA!$R$4),"CUMPLE","NO CUMPLE")</f>
        <v>CUMPLE</v>
      </c>
      <c r="Y514" s="51" t="str">
        <f>IF($I514&gt;NORMA!$F$16,"NO CUMPLE","CUMPLE")</f>
        <v>CUMPLE</v>
      </c>
      <c r="Z514" s="51" t="str">
        <f>IF($M514&lt;NORMA!$G$23,"NO CUMPLE","CUMPLE")</f>
        <v>CUMPLE</v>
      </c>
      <c r="AA514" s="51" t="str">
        <f>IF($E514&gt;NORMA!$G$24,"NO CUMPLE","CUMPLE")</f>
        <v>CUMPLE</v>
      </c>
      <c r="AB514" s="51" t="str">
        <f>IF($F514&gt;NORMA!$G$25,"NO CUMPLE","CUMPLE")</f>
        <v>CUMPLE</v>
      </c>
      <c r="AC514" s="51" t="str">
        <f>IF($K514&gt;NORMA!$G$26,"NO CUMPLE","CUMPLE")</f>
        <v>CUMPLE</v>
      </c>
      <c r="AD514" s="51" t="str">
        <f>IF($J514&gt;NORMA!$G$27,"NO CUMPLE","CUMPLE")</f>
        <v>CUMPLE</v>
      </c>
      <c r="AE514" s="51" t="str">
        <f>IF($G514&gt;NORMA!$G$28,"NO CUMPLE","CUMPLE")</f>
        <v>CUMPLE</v>
      </c>
      <c r="AF514" s="51" t="str">
        <f>IF($H514&gt;NORMA!$E$29,"NO CUMPLE","CUMPLE")</f>
        <v>CUMPLE</v>
      </c>
      <c r="AG514" s="51" t="str">
        <f>IF($O514&gt;NORMA!$G$30,"NO CUMPLE","CUMPLE")</f>
        <v>CUMPLE</v>
      </c>
      <c r="AH514" s="51" t="str">
        <f>IF(AND($N514&gt;=NORMA!$R$18, $N514&lt;=NORMA!$S$18),"CUMPLE","NO CUMPLE")</f>
        <v>CUMPLE</v>
      </c>
      <c r="AI514" s="51" t="str">
        <f>IF($I514&gt;NORMA!$F$32,"NO CUMPLE","CUMPLE")</f>
        <v>CUMPLE</v>
      </c>
    </row>
    <row r="515" spans="1:35" ht="14.25" customHeight="1" x14ac:dyDescent="0.35">
      <c r="A515" s="146" t="s">
        <v>80</v>
      </c>
      <c r="B515" s="147" t="s">
        <v>81</v>
      </c>
      <c r="C515" s="148">
        <v>42263</v>
      </c>
      <c r="D515" s="149">
        <v>0.5</v>
      </c>
      <c r="E515" s="147">
        <v>2</v>
      </c>
      <c r="F515" s="147">
        <v>7</v>
      </c>
      <c r="G515" s="147">
        <v>7.7</v>
      </c>
      <c r="H515" s="147">
        <v>0.67</v>
      </c>
      <c r="I515" s="147">
        <v>0.05</v>
      </c>
      <c r="J515" s="147">
        <v>0.29899999999999999</v>
      </c>
      <c r="K515" s="147">
        <v>0.82</v>
      </c>
      <c r="L515" s="159">
        <v>2.2000000000000001E-3</v>
      </c>
      <c r="M515" s="147">
        <v>7.22</v>
      </c>
      <c r="N515" s="147">
        <v>8.02</v>
      </c>
      <c r="O515" s="153">
        <v>540000</v>
      </c>
      <c r="P515" s="51" t="str">
        <f>IF($M515&lt;NORMA!$G$7,"NO CUMPLE","CUMPLE")</f>
        <v>CUMPLE</v>
      </c>
      <c r="Q515" s="51" t="str">
        <f>IF($E515&gt;NORMA!$G$8,"NO CUMPLE","CUMPLE")</f>
        <v>CUMPLE</v>
      </c>
      <c r="R515" s="51" t="str">
        <f>IF($F515&gt;NORMA!$G$9,"NO CUMPLE","CUMPLE")</f>
        <v>CUMPLE</v>
      </c>
      <c r="S515" s="51" t="str">
        <f>IF($K515&gt;NORMA!$G$10,"NO CUMPLE","CUMPLE")</f>
        <v>CUMPLE</v>
      </c>
      <c r="T515" s="51" t="str">
        <f>IF($J515&gt;NORMA!$G$11,"NO CUMPLE","CUMPLE")</f>
        <v>CUMPLE</v>
      </c>
      <c r="U515" s="51" t="str">
        <f>IF($G515&gt;NORMA!$G$12,"NO CUMPLE","CUMPLE")</f>
        <v>CUMPLE</v>
      </c>
      <c r="V515" s="51" t="str">
        <f>IF($H515&gt;SALITRE!$H$972,"NO CUMPLE","CUMPLE")</f>
        <v>CUMPLE</v>
      </c>
      <c r="W515" s="51" t="str">
        <f>IF($O515&gt;NORMA!$F$14,"NO CUMPLE","CUMPLE")</f>
        <v>CUMPLE</v>
      </c>
      <c r="X515" s="51" t="str">
        <f>IF(AND($N515&gt;=NORMA!$Q$4, $N515&lt;=NORMA!$R$4),"CUMPLE","NO CUMPLE")</f>
        <v>CUMPLE</v>
      </c>
      <c r="Y515" s="51" t="str">
        <f>IF($I515&gt;NORMA!$F$16,"NO CUMPLE","CUMPLE")</f>
        <v>CUMPLE</v>
      </c>
      <c r="Z515" s="51" t="str">
        <f>IF($M515&lt;NORMA!$G$23,"NO CUMPLE","CUMPLE")</f>
        <v>CUMPLE</v>
      </c>
      <c r="AA515" s="51" t="str">
        <f>IF($E515&gt;NORMA!$G$24,"NO CUMPLE","CUMPLE")</f>
        <v>CUMPLE</v>
      </c>
      <c r="AB515" s="51" t="str">
        <f>IF($F515&gt;NORMA!$G$25,"NO CUMPLE","CUMPLE")</f>
        <v>CUMPLE</v>
      </c>
      <c r="AC515" s="51" t="str">
        <f>IF($K515&gt;NORMA!$G$26,"NO CUMPLE","CUMPLE")</f>
        <v>CUMPLE</v>
      </c>
      <c r="AD515" s="51" t="str">
        <f>IF($J515&gt;NORMA!$G$27,"NO CUMPLE","CUMPLE")</f>
        <v>CUMPLE</v>
      </c>
      <c r="AE515" s="51" t="str">
        <f>IF($G515&gt;NORMA!$G$28,"NO CUMPLE","CUMPLE")</f>
        <v>CUMPLE</v>
      </c>
      <c r="AF515" s="51" t="str">
        <f>IF($H515&gt;NORMA!$E$29,"NO CUMPLE","CUMPLE")</f>
        <v>CUMPLE</v>
      </c>
      <c r="AG515" s="51" t="str">
        <f>IF($O515&gt;NORMA!$G$30,"NO CUMPLE","CUMPLE")</f>
        <v>NO CUMPLE</v>
      </c>
      <c r="AH515" s="51" t="str">
        <f>IF(AND($N515&gt;=NORMA!$R$18, $N515&lt;=NORMA!$S$18),"CUMPLE","NO CUMPLE")</f>
        <v>CUMPLE</v>
      </c>
      <c r="AI515" s="51" t="str">
        <f>IF($I515&gt;NORMA!$F$32,"NO CUMPLE","CUMPLE")</f>
        <v>CUMPLE</v>
      </c>
    </row>
    <row r="516" spans="1:35" ht="14.25" customHeight="1" x14ac:dyDescent="0.35">
      <c r="A516" s="146" t="s">
        <v>82</v>
      </c>
      <c r="B516" s="147" t="s">
        <v>81</v>
      </c>
      <c r="C516" s="148">
        <v>42263</v>
      </c>
      <c r="D516" s="149">
        <v>0.33333333333333331</v>
      </c>
      <c r="E516" s="147">
        <v>204</v>
      </c>
      <c r="F516" s="147">
        <v>307</v>
      </c>
      <c r="G516" s="147">
        <v>317</v>
      </c>
      <c r="H516" s="147">
        <v>27.3</v>
      </c>
      <c r="I516" s="147">
        <v>2.95</v>
      </c>
      <c r="J516" s="147">
        <v>5.15</v>
      </c>
      <c r="K516" s="147">
        <v>52.697000000000003</v>
      </c>
      <c r="L516" s="159">
        <v>0.77659999999999996</v>
      </c>
      <c r="M516" s="147">
        <v>0.76</v>
      </c>
      <c r="N516" s="147">
        <v>7.63</v>
      </c>
      <c r="O516" s="153">
        <v>3900000</v>
      </c>
      <c r="P516" s="51" t="str">
        <f>IF($M516&lt;NORMA!$G$7,"NO CUMPLE","CUMPLE")</f>
        <v>CUMPLE</v>
      </c>
      <c r="Q516" s="51" t="str">
        <f>IF($E516&gt;NORMA!$G$8,"NO CUMPLE","CUMPLE")</f>
        <v>NO CUMPLE</v>
      </c>
      <c r="R516" s="51" t="str">
        <f>IF($F516&gt;NORMA!$G$9,"NO CUMPLE","CUMPLE")</f>
        <v>CUMPLE</v>
      </c>
      <c r="S516" s="51" t="str">
        <f>IF($K516&gt;NORMA!$G$10,"NO CUMPLE","CUMPLE")</f>
        <v>NO CUMPLE</v>
      </c>
      <c r="T516" s="51" t="str">
        <f>IF($J516&gt;NORMA!$G$11,"NO CUMPLE","CUMPLE")</f>
        <v>CUMPLE</v>
      </c>
      <c r="U516" s="51" t="str">
        <f>IF($G516&gt;NORMA!$G$12,"NO CUMPLE","CUMPLE")</f>
        <v>NO CUMPLE</v>
      </c>
      <c r="V516" s="51" t="str">
        <f>IF($H516&gt;SALITRE!$H$972,"NO CUMPLE","CUMPLE")</f>
        <v>CUMPLE</v>
      </c>
      <c r="W516" s="51" t="str">
        <f>IF($O516&gt;NORMA!$F$14,"NO CUMPLE","CUMPLE")</f>
        <v>NO CUMPLE</v>
      </c>
      <c r="X516" s="51" t="str">
        <f>IF(AND($N516&gt;=NORMA!$Q$4, $N516&lt;=NORMA!$R$4),"CUMPLE","NO CUMPLE")</f>
        <v>CUMPLE</v>
      </c>
      <c r="Y516" s="51" t="str">
        <f>IF($I516&gt;NORMA!$F$16,"NO CUMPLE","CUMPLE")</f>
        <v>CUMPLE</v>
      </c>
      <c r="Z516" s="51" t="str">
        <f>IF($M516&lt;NORMA!$G$23,"NO CUMPLE","CUMPLE")</f>
        <v>NO CUMPLE</v>
      </c>
      <c r="AA516" s="51" t="str">
        <f>IF($E516&gt;NORMA!$G$24,"NO CUMPLE","CUMPLE")</f>
        <v>NO CUMPLE</v>
      </c>
      <c r="AB516" s="51" t="str">
        <f>IF($F516&gt;NORMA!$G$25,"NO CUMPLE","CUMPLE")</f>
        <v>NO CUMPLE</v>
      </c>
      <c r="AC516" s="51" t="str">
        <f>IF($K516&gt;NORMA!$G$26,"NO CUMPLE","CUMPLE")</f>
        <v>NO CUMPLE</v>
      </c>
      <c r="AD516" s="51" t="str">
        <f>IF($J516&gt;NORMA!$G$27,"NO CUMPLE","CUMPLE")</f>
        <v>NO CUMPLE</v>
      </c>
      <c r="AE516" s="51" t="str">
        <f>IF($G516&gt;NORMA!$G$28,"NO CUMPLE","CUMPLE")</f>
        <v>NO CUMPLE</v>
      </c>
      <c r="AF516" s="51" t="str">
        <f>IF($H516&gt;NORMA!$E$29,"NO CUMPLE","CUMPLE")</f>
        <v>NO CUMPLE</v>
      </c>
      <c r="AG516" s="51" t="str">
        <f>IF($O516&gt;NORMA!$G$30,"NO CUMPLE","CUMPLE")</f>
        <v>NO CUMPLE</v>
      </c>
      <c r="AH516" s="51" t="str">
        <f>IF(AND($N516&gt;=NORMA!$R$18, $N516&lt;=NORMA!$S$18),"CUMPLE","NO CUMPLE")</f>
        <v>CUMPLE</v>
      </c>
      <c r="AI516" s="51" t="str">
        <f>IF($I516&gt;NORMA!$F$32,"NO CUMPLE","CUMPLE")</f>
        <v>NO CUMPLE</v>
      </c>
    </row>
    <row r="517" spans="1:35" ht="14.25" customHeight="1" x14ac:dyDescent="0.35">
      <c r="A517" s="146" t="s">
        <v>82</v>
      </c>
      <c r="B517" s="147" t="s">
        <v>81</v>
      </c>
      <c r="C517" s="148">
        <v>42277</v>
      </c>
      <c r="D517" s="149">
        <v>0.41666666666666669</v>
      </c>
      <c r="E517" s="147">
        <v>199</v>
      </c>
      <c r="F517" s="147">
        <v>412</v>
      </c>
      <c r="G517" s="147">
        <v>273</v>
      </c>
      <c r="H517" s="147">
        <v>91</v>
      </c>
      <c r="I517" s="147">
        <v>2.75</v>
      </c>
      <c r="J517" s="147">
        <v>13.5</v>
      </c>
      <c r="K517" s="147">
        <v>70.796999999999997</v>
      </c>
      <c r="L517" s="159">
        <v>0.90820000000000001</v>
      </c>
      <c r="M517" s="147">
        <v>0.49</v>
      </c>
      <c r="N517" s="147">
        <v>7.95</v>
      </c>
      <c r="O517" s="153">
        <v>2800000</v>
      </c>
      <c r="P517" s="51" t="str">
        <f>IF($M517&lt;NORMA!$G$7,"NO CUMPLE","CUMPLE")</f>
        <v>NO CUMPLE</v>
      </c>
      <c r="Q517" s="51" t="str">
        <f>IF($E517&gt;NORMA!$G$8,"NO CUMPLE","CUMPLE")</f>
        <v>NO CUMPLE</v>
      </c>
      <c r="R517" s="51" t="str">
        <f>IF($F517&gt;NORMA!$G$9,"NO CUMPLE","CUMPLE")</f>
        <v>NO CUMPLE</v>
      </c>
      <c r="S517" s="51" t="str">
        <f>IF($K517&gt;NORMA!$G$10,"NO CUMPLE","CUMPLE")</f>
        <v>NO CUMPLE</v>
      </c>
      <c r="T517" s="51" t="str">
        <f>IF($J517&gt;NORMA!$G$11,"NO CUMPLE","CUMPLE")</f>
        <v>NO CUMPLE</v>
      </c>
      <c r="U517" s="51" t="str">
        <f>IF($G517&gt;NORMA!$G$12,"NO CUMPLE","CUMPLE")</f>
        <v>NO CUMPLE</v>
      </c>
      <c r="V517" s="51" t="str">
        <f>IF($H517&gt;SALITRE!$H$972,"NO CUMPLE","CUMPLE")</f>
        <v>NO CUMPLE</v>
      </c>
      <c r="W517" s="51" t="str">
        <f>IF($O517&gt;NORMA!$F$14,"NO CUMPLE","CUMPLE")</f>
        <v>NO CUMPLE</v>
      </c>
      <c r="X517" s="51" t="str">
        <f>IF(AND($N517&gt;=NORMA!$Q$4, $N517&lt;=NORMA!$R$4),"CUMPLE","NO CUMPLE")</f>
        <v>CUMPLE</v>
      </c>
      <c r="Y517" s="51" t="str">
        <f>IF($I517&gt;NORMA!$F$16,"NO CUMPLE","CUMPLE")</f>
        <v>CUMPLE</v>
      </c>
      <c r="Z517" s="51" t="str">
        <f>IF($M517&lt;NORMA!$G$23,"NO CUMPLE","CUMPLE")</f>
        <v>NO CUMPLE</v>
      </c>
      <c r="AA517" s="51" t="str">
        <f>IF($E517&gt;NORMA!$G$24,"NO CUMPLE","CUMPLE")</f>
        <v>NO CUMPLE</v>
      </c>
      <c r="AB517" s="51" t="str">
        <f>IF($F517&gt;NORMA!$G$25,"NO CUMPLE","CUMPLE")</f>
        <v>NO CUMPLE</v>
      </c>
      <c r="AC517" s="51" t="str">
        <f>IF($K517&gt;NORMA!$G$26,"NO CUMPLE","CUMPLE")</f>
        <v>NO CUMPLE</v>
      </c>
      <c r="AD517" s="51" t="str">
        <f>IF($J517&gt;NORMA!$G$27,"NO CUMPLE","CUMPLE")</f>
        <v>NO CUMPLE</v>
      </c>
      <c r="AE517" s="51" t="str">
        <f>IF($G517&gt;NORMA!$G$28,"NO CUMPLE","CUMPLE")</f>
        <v>NO CUMPLE</v>
      </c>
      <c r="AF517" s="51" t="str">
        <f>IF($H517&gt;NORMA!$E$29,"NO CUMPLE","CUMPLE")</f>
        <v>NO CUMPLE</v>
      </c>
      <c r="AG517" s="51" t="str">
        <f>IF($O517&gt;NORMA!$G$30,"NO CUMPLE","CUMPLE")</f>
        <v>NO CUMPLE</v>
      </c>
      <c r="AH517" s="51" t="str">
        <f>IF(AND($N517&gt;=NORMA!$R$18, $N517&lt;=NORMA!$S$18),"CUMPLE","NO CUMPLE")</f>
        <v>CUMPLE</v>
      </c>
      <c r="AI517" s="51" t="str">
        <f>IF($I517&gt;NORMA!$F$32,"NO CUMPLE","CUMPLE")</f>
        <v>NO CUMPLE</v>
      </c>
    </row>
    <row r="518" spans="1:35" ht="14.25" customHeight="1" x14ac:dyDescent="0.35">
      <c r="A518" s="146" t="s">
        <v>80</v>
      </c>
      <c r="B518" s="147" t="s">
        <v>81</v>
      </c>
      <c r="C518" s="148">
        <v>42277</v>
      </c>
      <c r="D518" s="149">
        <v>0.58333333333333337</v>
      </c>
      <c r="E518" s="147">
        <v>9</v>
      </c>
      <c r="F518" s="147">
        <v>29</v>
      </c>
      <c r="G518" s="147">
        <v>7.7</v>
      </c>
      <c r="H518" s="147">
        <v>0.67</v>
      </c>
      <c r="I518" s="147">
        <v>0.05</v>
      </c>
      <c r="J518" s="147">
        <v>0.247</v>
      </c>
      <c r="K518" s="147">
        <v>2.4209999999999998</v>
      </c>
      <c r="L518" s="159">
        <v>5.1999999999999998E-3</v>
      </c>
      <c r="M518" s="147">
        <v>5.27</v>
      </c>
      <c r="N518" s="147">
        <v>7.28</v>
      </c>
      <c r="O518" s="153">
        <v>70000</v>
      </c>
      <c r="P518" s="51" t="str">
        <f>IF($M518&lt;NORMA!$G$7,"NO CUMPLE","CUMPLE")</f>
        <v>CUMPLE</v>
      </c>
      <c r="Q518" s="51" t="str">
        <f>IF($E518&gt;NORMA!$G$8,"NO CUMPLE","CUMPLE")</f>
        <v>CUMPLE</v>
      </c>
      <c r="R518" s="51" t="str">
        <f>IF($F518&gt;NORMA!$G$9,"NO CUMPLE","CUMPLE")</f>
        <v>CUMPLE</v>
      </c>
      <c r="S518" s="51" t="str">
        <f>IF($K518&gt;NORMA!$G$10,"NO CUMPLE","CUMPLE")</f>
        <v>CUMPLE</v>
      </c>
      <c r="T518" s="51" t="str">
        <f>IF($J518&gt;NORMA!$G$11,"NO CUMPLE","CUMPLE")</f>
        <v>CUMPLE</v>
      </c>
      <c r="U518" s="51" t="str">
        <f>IF($G518&gt;NORMA!$G$12,"NO CUMPLE","CUMPLE")</f>
        <v>CUMPLE</v>
      </c>
      <c r="V518" s="51" t="str">
        <f>IF($H518&gt;SALITRE!$H$972,"NO CUMPLE","CUMPLE")</f>
        <v>CUMPLE</v>
      </c>
      <c r="W518" s="51" t="str">
        <f>IF($O518&gt;NORMA!$F$14,"NO CUMPLE","CUMPLE")</f>
        <v>CUMPLE</v>
      </c>
      <c r="X518" s="51" t="str">
        <f>IF(AND($N518&gt;=NORMA!$Q$4, $N518&lt;=NORMA!$R$4),"CUMPLE","NO CUMPLE")</f>
        <v>CUMPLE</v>
      </c>
      <c r="Y518" s="51" t="str">
        <f>IF($I518&gt;NORMA!$F$16,"NO CUMPLE","CUMPLE")</f>
        <v>CUMPLE</v>
      </c>
      <c r="Z518" s="51" t="str">
        <f>IF($M518&lt;NORMA!$G$23,"NO CUMPLE","CUMPLE")</f>
        <v>CUMPLE</v>
      </c>
      <c r="AA518" s="51" t="str">
        <f>IF($E518&gt;NORMA!$G$24,"NO CUMPLE","CUMPLE")</f>
        <v>CUMPLE</v>
      </c>
      <c r="AB518" s="51" t="str">
        <f>IF($F518&gt;NORMA!$G$25,"NO CUMPLE","CUMPLE")</f>
        <v>CUMPLE</v>
      </c>
      <c r="AC518" s="51" t="str">
        <f>IF($K518&gt;NORMA!$G$26,"NO CUMPLE","CUMPLE")</f>
        <v>CUMPLE</v>
      </c>
      <c r="AD518" s="51" t="str">
        <f>IF($J518&gt;NORMA!$G$27,"NO CUMPLE","CUMPLE")</f>
        <v>CUMPLE</v>
      </c>
      <c r="AE518" s="51" t="str">
        <f>IF($G518&gt;NORMA!$G$28,"NO CUMPLE","CUMPLE")</f>
        <v>CUMPLE</v>
      </c>
      <c r="AF518" s="51" t="str">
        <f>IF($H518&gt;NORMA!$E$29,"NO CUMPLE","CUMPLE")</f>
        <v>CUMPLE</v>
      </c>
      <c r="AG518" s="51" t="str">
        <f>IF($O518&gt;NORMA!$G$30,"NO CUMPLE","CUMPLE")</f>
        <v>CUMPLE</v>
      </c>
      <c r="AH518" s="51" t="str">
        <f>IF(AND($N518&gt;=NORMA!$R$18, $N518&lt;=NORMA!$S$18),"CUMPLE","NO CUMPLE")</f>
        <v>CUMPLE</v>
      </c>
      <c r="AI518" s="51" t="str">
        <f>IF($I518&gt;NORMA!$F$32,"NO CUMPLE","CUMPLE")</f>
        <v>CUMPLE</v>
      </c>
    </row>
    <row r="519" spans="1:35" ht="14.25" customHeight="1" x14ac:dyDescent="0.35">
      <c r="A519" s="146" t="s">
        <v>82</v>
      </c>
      <c r="B519" s="147" t="s">
        <v>81</v>
      </c>
      <c r="C519" s="148">
        <v>42284</v>
      </c>
      <c r="D519" s="149">
        <v>0.25</v>
      </c>
      <c r="E519" s="147">
        <v>70</v>
      </c>
      <c r="F519" s="147">
        <v>117</v>
      </c>
      <c r="G519" s="147">
        <v>92</v>
      </c>
      <c r="H519" s="147">
        <v>32.700000000000003</v>
      </c>
      <c r="I519" s="147">
        <v>3.77</v>
      </c>
      <c r="J519" s="147">
        <v>8.67</v>
      </c>
      <c r="K519" s="147">
        <v>48.610999999999997</v>
      </c>
      <c r="L519" s="159">
        <v>0.36570000000000003</v>
      </c>
      <c r="M519" s="147">
        <v>1.04</v>
      </c>
      <c r="N519" s="147">
        <v>7.5</v>
      </c>
      <c r="O519" s="153">
        <v>2100000</v>
      </c>
      <c r="P519" s="51" t="str">
        <f>IF($M519&lt;NORMA!$G$7,"NO CUMPLE","CUMPLE")</f>
        <v>CUMPLE</v>
      </c>
      <c r="Q519" s="51" t="str">
        <f>IF($E519&gt;NORMA!$G$8,"NO CUMPLE","CUMPLE")</f>
        <v>CUMPLE</v>
      </c>
      <c r="R519" s="51" t="str">
        <f>IF($F519&gt;NORMA!$G$9,"NO CUMPLE","CUMPLE")</f>
        <v>CUMPLE</v>
      </c>
      <c r="S519" s="51" t="str">
        <f>IF($K519&gt;NORMA!$G$10,"NO CUMPLE","CUMPLE")</f>
        <v>NO CUMPLE</v>
      </c>
      <c r="T519" s="51" t="str">
        <f>IF($J519&gt;NORMA!$G$11,"NO CUMPLE","CUMPLE")</f>
        <v>NO CUMPLE</v>
      </c>
      <c r="U519" s="51" t="str">
        <f>IF($G519&gt;NORMA!$G$12,"NO CUMPLE","CUMPLE")</f>
        <v>CUMPLE</v>
      </c>
      <c r="V519" s="51" t="str">
        <f>IF($H519&gt;SALITRE!$H$972,"NO CUMPLE","CUMPLE")</f>
        <v>NO CUMPLE</v>
      </c>
      <c r="W519" s="51" t="str">
        <f>IF($O519&gt;NORMA!$F$14,"NO CUMPLE","CUMPLE")</f>
        <v>NO CUMPLE</v>
      </c>
      <c r="X519" s="51" t="str">
        <f>IF(AND($N519&gt;=NORMA!$Q$4, $N519&lt;=NORMA!$R$4),"CUMPLE","NO CUMPLE")</f>
        <v>CUMPLE</v>
      </c>
      <c r="Y519" s="51" t="str">
        <f>IF($I519&gt;NORMA!$F$16,"NO CUMPLE","CUMPLE")</f>
        <v>NO CUMPLE</v>
      </c>
      <c r="Z519" s="51" t="str">
        <f>IF($M519&lt;NORMA!$G$23,"NO CUMPLE","CUMPLE")</f>
        <v>CUMPLE</v>
      </c>
      <c r="AA519" s="51" t="str">
        <f>IF($E519&gt;NORMA!$G$24,"NO CUMPLE","CUMPLE")</f>
        <v>NO CUMPLE</v>
      </c>
      <c r="AB519" s="51" t="str">
        <f>IF($F519&gt;NORMA!$G$25,"NO CUMPLE","CUMPLE")</f>
        <v>CUMPLE</v>
      </c>
      <c r="AC519" s="51" t="str">
        <f>IF($K519&gt;NORMA!$G$26,"NO CUMPLE","CUMPLE")</f>
        <v>NO CUMPLE</v>
      </c>
      <c r="AD519" s="51" t="str">
        <f>IF($J519&gt;NORMA!$G$27,"NO CUMPLE","CUMPLE")</f>
        <v>NO CUMPLE</v>
      </c>
      <c r="AE519" s="51" t="str">
        <f>IF($G519&gt;NORMA!$G$28,"NO CUMPLE","CUMPLE")</f>
        <v>NO CUMPLE</v>
      </c>
      <c r="AF519" s="51" t="str">
        <f>IF($H519&gt;NORMA!$E$29,"NO CUMPLE","CUMPLE")</f>
        <v>NO CUMPLE</v>
      </c>
      <c r="AG519" s="51" t="str">
        <f>IF($O519&gt;NORMA!$G$30,"NO CUMPLE","CUMPLE")</f>
        <v>NO CUMPLE</v>
      </c>
      <c r="AH519" s="51" t="str">
        <f>IF(AND($N519&gt;=NORMA!$R$18, $N519&lt;=NORMA!$S$18),"CUMPLE","NO CUMPLE")</f>
        <v>CUMPLE</v>
      </c>
      <c r="AI519" s="51" t="str">
        <f>IF($I519&gt;NORMA!$F$32,"NO CUMPLE","CUMPLE")</f>
        <v>NO CUMPLE</v>
      </c>
    </row>
    <row r="520" spans="1:35" ht="14.25" customHeight="1" x14ac:dyDescent="0.35">
      <c r="A520" s="146" t="s">
        <v>80</v>
      </c>
      <c r="B520" s="147" t="s">
        <v>81</v>
      </c>
      <c r="C520" s="148">
        <v>42284</v>
      </c>
      <c r="D520" s="149">
        <v>0.41666666666666669</v>
      </c>
      <c r="E520" s="147">
        <v>2</v>
      </c>
      <c r="F520" s="147">
        <v>7</v>
      </c>
      <c r="G520" s="147">
        <v>7.7</v>
      </c>
      <c r="H520" s="147">
        <v>0.67600000000000005</v>
      </c>
      <c r="I520" s="147">
        <v>0.05</v>
      </c>
      <c r="J520" s="147">
        <v>0.183</v>
      </c>
      <c r="K520" s="147">
        <v>2.7930000000000001</v>
      </c>
      <c r="L520" s="159">
        <v>3.5999999999999999E-3</v>
      </c>
      <c r="M520" s="147">
        <v>8.1300000000000008</v>
      </c>
      <c r="N520" s="147">
        <v>8.83</v>
      </c>
      <c r="O520" s="153">
        <v>63</v>
      </c>
      <c r="P520" s="51" t="str">
        <f>IF($M520&lt;NORMA!$G$7,"NO CUMPLE","CUMPLE")</f>
        <v>CUMPLE</v>
      </c>
      <c r="Q520" s="51" t="str">
        <f>IF($E520&gt;NORMA!$G$8,"NO CUMPLE","CUMPLE")</f>
        <v>CUMPLE</v>
      </c>
      <c r="R520" s="51" t="str">
        <f>IF($F520&gt;NORMA!$G$9,"NO CUMPLE","CUMPLE")</f>
        <v>CUMPLE</v>
      </c>
      <c r="S520" s="51" t="str">
        <f>IF($K520&gt;NORMA!$G$10,"NO CUMPLE","CUMPLE")</f>
        <v>CUMPLE</v>
      </c>
      <c r="T520" s="51" t="str">
        <f>IF($J520&gt;NORMA!$G$11,"NO CUMPLE","CUMPLE")</f>
        <v>CUMPLE</v>
      </c>
      <c r="U520" s="51" t="str">
        <f>IF($G520&gt;NORMA!$G$12,"NO CUMPLE","CUMPLE")</f>
        <v>CUMPLE</v>
      </c>
      <c r="V520" s="51" t="str">
        <f>IF($H520&gt;SALITRE!$H$972,"NO CUMPLE","CUMPLE")</f>
        <v>CUMPLE</v>
      </c>
      <c r="W520" s="51" t="str">
        <f>IF($O520&gt;NORMA!$F$14,"NO CUMPLE","CUMPLE")</f>
        <v>CUMPLE</v>
      </c>
      <c r="X520" s="51" t="str">
        <f>IF(AND($N520&gt;=NORMA!$Q$4, $N520&lt;=NORMA!$R$4),"CUMPLE","NO CUMPLE")</f>
        <v>CUMPLE</v>
      </c>
      <c r="Y520" s="51" t="str">
        <f>IF($I520&gt;NORMA!$F$16,"NO CUMPLE","CUMPLE")</f>
        <v>CUMPLE</v>
      </c>
      <c r="Z520" s="51" t="str">
        <f>IF($M520&lt;NORMA!$G$23,"NO CUMPLE","CUMPLE")</f>
        <v>CUMPLE</v>
      </c>
      <c r="AA520" s="51" t="str">
        <f>IF($E520&gt;NORMA!$G$24,"NO CUMPLE","CUMPLE")</f>
        <v>CUMPLE</v>
      </c>
      <c r="AB520" s="51" t="str">
        <f>IF($F520&gt;NORMA!$G$25,"NO CUMPLE","CUMPLE")</f>
        <v>CUMPLE</v>
      </c>
      <c r="AC520" s="51" t="str">
        <f>IF($K520&gt;NORMA!$G$26,"NO CUMPLE","CUMPLE")</f>
        <v>CUMPLE</v>
      </c>
      <c r="AD520" s="51" t="str">
        <f>IF($J520&gt;NORMA!$G$27,"NO CUMPLE","CUMPLE")</f>
        <v>CUMPLE</v>
      </c>
      <c r="AE520" s="51" t="str">
        <f>IF($G520&gt;NORMA!$G$28,"NO CUMPLE","CUMPLE")</f>
        <v>CUMPLE</v>
      </c>
      <c r="AF520" s="51" t="str">
        <f>IF($H520&gt;NORMA!$E$29,"NO CUMPLE","CUMPLE")</f>
        <v>CUMPLE</v>
      </c>
      <c r="AG520" s="51" t="str">
        <f>IF($O520&gt;NORMA!$G$30,"NO CUMPLE","CUMPLE")</f>
        <v>CUMPLE</v>
      </c>
      <c r="AH520" s="51" t="str">
        <f>IF(AND($N520&gt;=NORMA!$R$18, $N520&lt;=NORMA!$S$18),"CUMPLE","NO CUMPLE")</f>
        <v>NO CUMPLE</v>
      </c>
      <c r="AI520" s="51" t="str">
        <f>IF($I520&gt;NORMA!$F$32,"NO CUMPLE","CUMPLE")</f>
        <v>CUMPLE</v>
      </c>
    </row>
    <row r="521" spans="1:35" ht="14.25" customHeight="1" x14ac:dyDescent="0.35">
      <c r="A521" s="146" t="s">
        <v>80</v>
      </c>
      <c r="B521" s="147" t="s">
        <v>81</v>
      </c>
      <c r="C521" s="148">
        <v>42293</v>
      </c>
      <c r="D521" s="149">
        <v>0.25</v>
      </c>
      <c r="E521" s="147">
        <v>20</v>
      </c>
      <c r="F521" s="147">
        <v>36</v>
      </c>
      <c r="G521" s="147">
        <v>7.7</v>
      </c>
      <c r="H521" s="147">
        <v>0.67</v>
      </c>
      <c r="I521" s="147">
        <v>0.05</v>
      </c>
      <c r="J521" s="147">
        <v>0.19900000000000001</v>
      </c>
      <c r="K521" s="147">
        <v>2.6230000000000002</v>
      </c>
      <c r="L521" s="159">
        <v>6.6E-3</v>
      </c>
      <c r="M521" s="147">
        <v>7.34</v>
      </c>
      <c r="N521" s="147">
        <v>7.78</v>
      </c>
      <c r="O521" s="153">
        <v>43000</v>
      </c>
      <c r="P521" s="51" t="str">
        <f>IF($M521&lt;NORMA!$G$7,"NO CUMPLE","CUMPLE")</f>
        <v>CUMPLE</v>
      </c>
      <c r="Q521" s="51" t="str">
        <f>IF($E521&gt;NORMA!$G$8,"NO CUMPLE","CUMPLE")</f>
        <v>CUMPLE</v>
      </c>
      <c r="R521" s="51" t="str">
        <f>IF($F521&gt;NORMA!$G$9,"NO CUMPLE","CUMPLE")</f>
        <v>CUMPLE</v>
      </c>
      <c r="S521" s="51" t="str">
        <f>IF($K521&gt;NORMA!$G$10,"NO CUMPLE","CUMPLE")</f>
        <v>CUMPLE</v>
      </c>
      <c r="T521" s="51" t="str">
        <f>IF($J521&gt;NORMA!$G$11,"NO CUMPLE","CUMPLE")</f>
        <v>CUMPLE</v>
      </c>
      <c r="U521" s="51" t="str">
        <f>IF($G521&gt;NORMA!$G$12,"NO CUMPLE","CUMPLE")</f>
        <v>CUMPLE</v>
      </c>
      <c r="V521" s="51" t="str">
        <f>IF($H521&gt;SALITRE!$H$972,"NO CUMPLE","CUMPLE")</f>
        <v>CUMPLE</v>
      </c>
      <c r="W521" s="51" t="str">
        <f>IF($O521&gt;NORMA!$F$14,"NO CUMPLE","CUMPLE")</f>
        <v>CUMPLE</v>
      </c>
      <c r="X521" s="51" t="str">
        <f>IF(AND($N521&gt;=NORMA!$Q$4, $N521&lt;=NORMA!$R$4),"CUMPLE","NO CUMPLE")</f>
        <v>CUMPLE</v>
      </c>
      <c r="Y521" s="51" t="str">
        <f>IF($I521&gt;NORMA!$F$16,"NO CUMPLE","CUMPLE")</f>
        <v>CUMPLE</v>
      </c>
      <c r="Z521" s="51" t="str">
        <f>IF($M521&lt;NORMA!$G$23,"NO CUMPLE","CUMPLE")</f>
        <v>CUMPLE</v>
      </c>
      <c r="AA521" s="51" t="str">
        <f>IF($E521&gt;NORMA!$G$24,"NO CUMPLE","CUMPLE")</f>
        <v>CUMPLE</v>
      </c>
      <c r="AB521" s="51" t="str">
        <f>IF($F521&gt;NORMA!$G$25,"NO CUMPLE","CUMPLE")</f>
        <v>CUMPLE</v>
      </c>
      <c r="AC521" s="51" t="str">
        <f>IF($K521&gt;NORMA!$G$26,"NO CUMPLE","CUMPLE")</f>
        <v>CUMPLE</v>
      </c>
      <c r="AD521" s="51" t="str">
        <f>IF($J521&gt;NORMA!$G$27,"NO CUMPLE","CUMPLE")</f>
        <v>CUMPLE</v>
      </c>
      <c r="AE521" s="51" t="str">
        <f>IF($G521&gt;NORMA!$G$28,"NO CUMPLE","CUMPLE")</f>
        <v>CUMPLE</v>
      </c>
      <c r="AF521" s="51" t="str">
        <f>IF($H521&gt;NORMA!$E$29,"NO CUMPLE","CUMPLE")</f>
        <v>CUMPLE</v>
      </c>
      <c r="AG521" s="51" t="str">
        <f>IF($O521&gt;NORMA!$G$30,"NO CUMPLE","CUMPLE")</f>
        <v>CUMPLE</v>
      </c>
      <c r="AH521" s="51" t="str">
        <f>IF(AND($N521&gt;=NORMA!$R$18, $N521&lt;=NORMA!$S$18),"CUMPLE","NO CUMPLE")</f>
        <v>CUMPLE</v>
      </c>
      <c r="AI521" s="51" t="str">
        <f>IF($I521&gt;NORMA!$F$32,"NO CUMPLE","CUMPLE")</f>
        <v>CUMPLE</v>
      </c>
    </row>
    <row r="522" spans="1:35" ht="14.25" customHeight="1" x14ac:dyDescent="0.35">
      <c r="A522" s="146" t="s">
        <v>82</v>
      </c>
      <c r="B522" s="147" t="s">
        <v>81</v>
      </c>
      <c r="C522" s="148">
        <v>42293</v>
      </c>
      <c r="D522" s="149">
        <v>0.58333333333333337</v>
      </c>
      <c r="E522" s="147">
        <v>318</v>
      </c>
      <c r="F522" s="147">
        <v>480</v>
      </c>
      <c r="G522" s="147">
        <v>252</v>
      </c>
      <c r="H522" s="147">
        <v>33.700000000000003</v>
      </c>
      <c r="I522" s="147">
        <v>6.67</v>
      </c>
      <c r="J522" s="147">
        <v>11.8</v>
      </c>
      <c r="K522" s="147">
        <v>65.174999999999997</v>
      </c>
      <c r="L522" s="159">
        <v>1.1292</v>
      </c>
      <c r="M522" s="147">
        <v>0.48</v>
      </c>
      <c r="N522" s="147">
        <v>7.78</v>
      </c>
      <c r="O522" s="153">
        <v>2100000</v>
      </c>
      <c r="P522" s="51" t="str">
        <f>IF($M522&lt;NORMA!$G$7,"NO CUMPLE","CUMPLE")</f>
        <v>NO CUMPLE</v>
      </c>
      <c r="Q522" s="51" t="str">
        <f>IF($E522&gt;NORMA!$G$8,"NO CUMPLE","CUMPLE")</f>
        <v>NO CUMPLE</v>
      </c>
      <c r="R522" s="51" t="str">
        <f>IF($F522&gt;NORMA!$G$9,"NO CUMPLE","CUMPLE")</f>
        <v>NO CUMPLE</v>
      </c>
      <c r="S522" s="51" t="str">
        <f>IF($K522&gt;NORMA!$G$10,"NO CUMPLE","CUMPLE")</f>
        <v>NO CUMPLE</v>
      </c>
      <c r="T522" s="51" t="str">
        <f>IF($J522&gt;NORMA!$G$11,"NO CUMPLE","CUMPLE")</f>
        <v>NO CUMPLE</v>
      </c>
      <c r="U522" s="51" t="str">
        <f>IF($G522&gt;NORMA!$G$12,"NO CUMPLE","CUMPLE")</f>
        <v>NO CUMPLE</v>
      </c>
      <c r="V522" s="51" t="str">
        <f>IF($H522&gt;SALITRE!$H$972,"NO CUMPLE","CUMPLE")</f>
        <v>NO CUMPLE</v>
      </c>
      <c r="W522" s="51" t="str">
        <f>IF($O522&gt;NORMA!$F$14,"NO CUMPLE","CUMPLE")</f>
        <v>NO CUMPLE</v>
      </c>
      <c r="X522" s="51" t="str">
        <f>IF(AND($N522&gt;=NORMA!$Q$4, $N522&lt;=NORMA!$R$4),"CUMPLE","NO CUMPLE")</f>
        <v>CUMPLE</v>
      </c>
      <c r="Y522" s="51" t="str">
        <f>IF($I522&gt;NORMA!$F$16,"NO CUMPLE","CUMPLE")</f>
        <v>NO CUMPLE</v>
      </c>
      <c r="Z522" s="51" t="str">
        <f>IF($M522&lt;NORMA!$G$23,"NO CUMPLE","CUMPLE")</f>
        <v>NO CUMPLE</v>
      </c>
      <c r="AA522" s="51" t="str">
        <f>IF($E522&gt;NORMA!$G$24,"NO CUMPLE","CUMPLE")</f>
        <v>NO CUMPLE</v>
      </c>
      <c r="AB522" s="51" t="str">
        <f>IF($F522&gt;NORMA!$G$25,"NO CUMPLE","CUMPLE")</f>
        <v>NO CUMPLE</v>
      </c>
      <c r="AC522" s="51" t="str">
        <f>IF($K522&gt;NORMA!$G$26,"NO CUMPLE","CUMPLE")</f>
        <v>NO CUMPLE</v>
      </c>
      <c r="AD522" s="51" t="str">
        <f>IF($J522&gt;NORMA!$G$27,"NO CUMPLE","CUMPLE")</f>
        <v>NO CUMPLE</v>
      </c>
      <c r="AE522" s="51" t="str">
        <f>IF($G522&gt;NORMA!$G$28,"NO CUMPLE","CUMPLE")</f>
        <v>NO CUMPLE</v>
      </c>
      <c r="AF522" s="51" t="str">
        <f>IF($H522&gt;NORMA!$E$29,"NO CUMPLE","CUMPLE")</f>
        <v>NO CUMPLE</v>
      </c>
      <c r="AG522" s="51" t="str">
        <f>IF($O522&gt;NORMA!$G$30,"NO CUMPLE","CUMPLE")</f>
        <v>NO CUMPLE</v>
      </c>
      <c r="AH522" s="51" t="str">
        <f>IF(AND($N522&gt;=NORMA!$R$18, $N522&lt;=NORMA!$S$18),"CUMPLE","NO CUMPLE")</f>
        <v>CUMPLE</v>
      </c>
      <c r="AI522" s="51" t="str">
        <f>IF($I522&gt;NORMA!$F$32,"NO CUMPLE","CUMPLE")</f>
        <v>NO CUMPLE</v>
      </c>
    </row>
    <row r="523" spans="1:35" ht="14.25" customHeight="1" x14ac:dyDescent="0.35">
      <c r="A523" s="146" t="s">
        <v>80</v>
      </c>
      <c r="B523" s="147" t="s">
        <v>81</v>
      </c>
      <c r="C523" s="148">
        <v>42298</v>
      </c>
      <c r="D523" s="149">
        <v>0.66666666666666663</v>
      </c>
      <c r="E523" s="147">
        <v>172</v>
      </c>
      <c r="F523" s="147">
        <v>282</v>
      </c>
      <c r="G523" s="147">
        <v>47</v>
      </c>
      <c r="H523" s="147">
        <v>32.200000000000003</v>
      </c>
      <c r="I523" s="147">
        <v>4.21</v>
      </c>
      <c r="J523" s="147">
        <v>4.3600000000000003</v>
      </c>
      <c r="K523" s="147">
        <v>40.5</v>
      </c>
      <c r="L523" s="159">
        <v>1.2800000000000001E-2</v>
      </c>
      <c r="M523" s="147">
        <v>1.42</v>
      </c>
      <c r="N523" s="147">
        <v>7.6</v>
      </c>
      <c r="O523" s="153">
        <v>350000</v>
      </c>
      <c r="P523" s="51" t="str">
        <f>IF($M523&lt;NORMA!$G$7,"NO CUMPLE","CUMPLE")</f>
        <v>CUMPLE</v>
      </c>
      <c r="Q523" s="51" t="str">
        <f>IF($E523&gt;NORMA!$G$8,"NO CUMPLE","CUMPLE")</f>
        <v>NO CUMPLE</v>
      </c>
      <c r="R523" s="51" t="str">
        <f>IF($F523&gt;NORMA!$G$9,"NO CUMPLE","CUMPLE")</f>
        <v>CUMPLE</v>
      </c>
      <c r="S523" s="51" t="str">
        <f>IF($K523&gt;NORMA!$G$10,"NO CUMPLE","CUMPLE")</f>
        <v>NO CUMPLE</v>
      </c>
      <c r="T523" s="51" t="str">
        <f>IF($J523&gt;NORMA!$G$11,"NO CUMPLE","CUMPLE")</f>
        <v>CUMPLE</v>
      </c>
      <c r="U523" s="51" t="str">
        <f>IF($G523&gt;NORMA!$G$12,"NO CUMPLE","CUMPLE")</f>
        <v>CUMPLE</v>
      </c>
      <c r="V523" s="51" t="str">
        <f>IF($H523&gt;SALITRE!$H$972,"NO CUMPLE","CUMPLE")</f>
        <v>NO CUMPLE</v>
      </c>
      <c r="W523" s="51" t="str">
        <f>IF($O523&gt;NORMA!$F$14,"NO CUMPLE","CUMPLE")</f>
        <v>CUMPLE</v>
      </c>
      <c r="X523" s="51" t="str">
        <f>IF(AND($N523&gt;=NORMA!$Q$4, $N523&lt;=NORMA!$R$4),"CUMPLE","NO CUMPLE")</f>
        <v>CUMPLE</v>
      </c>
      <c r="Y523" s="51" t="str">
        <f>IF($I523&gt;NORMA!$F$16,"NO CUMPLE","CUMPLE")</f>
        <v>NO CUMPLE</v>
      </c>
      <c r="Z523" s="51" t="str">
        <f>IF($M523&lt;NORMA!$G$23,"NO CUMPLE","CUMPLE")</f>
        <v>CUMPLE</v>
      </c>
      <c r="AA523" s="51" t="str">
        <f>IF($E523&gt;NORMA!$G$24,"NO CUMPLE","CUMPLE")</f>
        <v>NO CUMPLE</v>
      </c>
      <c r="AB523" s="51" t="str">
        <f>IF($F523&gt;NORMA!$G$25,"NO CUMPLE","CUMPLE")</f>
        <v>NO CUMPLE</v>
      </c>
      <c r="AC523" s="51" t="str">
        <f>IF($K523&gt;NORMA!$G$26,"NO CUMPLE","CUMPLE")</f>
        <v>NO CUMPLE</v>
      </c>
      <c r="AD523" s="51" t="str">
        <f>IF($J523&gt;NORMA!$G$27,"NO CUMPLE","CUMPLE")</f>
        <v>NO CUMPLE</v>
      </c>
      <c r="AE523" s="51" t="str">
        <f>IF($G523&gt;NORMA!$G$28,"NO CUMPLE","CUMPLE")</f>
        <v>CUMPLE</v>
      </c>
      <c r="AF523" s="51" t="str">
        <f>IF($H523&gt;NORMA!$E$29,"NO CUMPLE","CUMPLE")</f>
        <v>NO CUMPLE</v>
      </c>
      <c r="AG523" s="51" t="str">
        <f>IF($O523&gt;NORMA!$G$30,"NO CUMPLE","CUMPLE")</f>
        <v>NO CUMPLE</v>
      </c>
      <c r="AH523" s="51" t="str">
        <f>IF(AND($N523&gt;=NORMA!$R$18, $N523&lt;=NORMA!$S$18),"CUMPLE","NO CUMPLE")</f>
        <v>CUMPLE</v>
      </c>
      <c r="AI523" s="51" t="str">
        <f>IF($I523&gt;NORMA!$F$32,"NO CUMPLE","CUMPLE")</f>
        <v>NO CUMPLE</v>
      </c>
    </row>
    <row r="524" spans="1:35" ht="14.25" customHeight="1" x14ac:dyDescent="0.35">
      <c r="A524" s="146" t="s">
        <v>82</v>
      </c>
      <c r="B524" s="147" t="s">
        <v>81</v>
      </c>
      <c r="C524" s="148">
        <v>42298</v>
      </c>
      <c r="D524" s="149">
        <v>0.66666666666666663</v>
      </c>
      <c r="E524" s="147">
        <v>352</v>
      </c>
      <c r="F524" s="147">
        <v>518</v>
      </c>
      <c r="G524" s="147">
        <v>130</v>
      </c>
      <c r="H524" s="147">
        <v>152</v>
      </c>
      <c r="I524" s="147">
        <v>5.84</v>
      </c>
      <c r="J524" s="147">
        <v>9.94</v>
      </c>
      <c r="K524" s="147">
        <v>60.753999999999998</v>
      </c>
      <c r="L524" s="159">
        <v>0.89070000000000005</v>
      </c>
      <c r="M524" s="147">
        <v>0.65</v>
      </c>
      <c r="N524" s="147">
        <v>7.77</v>
      </c>
      <c r="O524" s="153">
        <v>430000</v>
      </c>
      <c r="P524" s="51" t="str">
        <f>IF($M524&lt;NORMA!$G$7,"NO CUMPLE","CUMPLE")</f>
        <v>CUMPLE</v>
      </c>
      <c r="Q524" s="51" t="str">
        <f>IF($E524&gt;NORMA!$G$8,"NO CUMPLE","CUMPLE")</f>
        <v>NO CUMPLE</v>
      </c>
      <c r="R524" s="51" t="str">
        <f>IF($F524&gt;NORMA!$G$9,"NO CUMPLE","CUMPLE")</f>
        <v>NO CUMPLE</v>
      </c>
      <c r="S524" s="51" t="str">
        <f>IF($K524&gt;NORMA!$G$10,"NO CUMPLE","CUMPLE")</f>
        <v>NO CUMPLE</v>
      </c>
      <c r="T524" s="51" t="str">
        <f>IF($J524&gt;NORMA!$G$11,"NO CUMPLE","CUMPLE")</f>
        <v>NO CUMPLE</v>
      </c>
      <c r="U524" s="51" t="str">
        <f>IF($G524&gt;NORMA!$G$12,"NO CUMPLE","CUMPLE")</f>
        <v>CUMPLE</v>
      </c>
      <c r="V524" s="51" t="str">
        <f>IF($H524&gt;SALITRE!$H$972,"NO CUMPLE","CUMPLE")</f>
        <v>NO CUMPLE</v>
      </c>
      <c r="W524" s="51" t="str">
        <f>IF($O524&gt;NORMA!$F$14,"NO CUMPLE","CUMPLE")</f>
        <v>CUMPLE</v>
      </c>
      <c r="X524" s="51" t="str">
        <f>IF(AND($N524&gt;=NORMA!$Q$4, $N524&lt;=NORMA!$R$4),"CUMPLE","NO CUMPLE")</f>
        <v>CUMPLE</v>
      </c>
      <c r="Y524" s="51" t="str">
        <f>IF($I524&gt;NORMA!$F$16,"NO CUMPLE","CUMPLE")</f>
        <v>NO CUMPLE</v>
      </c>
      <c r="Z524" s="51" t="str">
        <f>IF($M524&lt;NORMA!$G$23,"NO CUMPLE","CUMPLE")</f>
        <v>NO CUMPLE</v>
      </c>
      <c r="AA524" s="51" t="str">
        <f>IF($E524&gt;NORMA!$G$24,"NO CUMPLE","CUMPLE")</f>
        <v>NO CUMPLE</v>
      </c>
      <c r="AB524" s="51" t="str">
        <f>IF($F524&gt;NORMA!$G$25,"NO CUMPLE","CUMPLE")</f>
        <v>NO CUMPLE</v>
      </c>
      <c r="AC524" s="51" t="str">
        <f>IF($K524&gt;NORMA!$G$26,"NO CUMPLE","CUMPLE")</f>
        <v>NO CUMPLE</v>
      </c>
      <c r="AD524" s="51" t="str">
        <f>IF($J524&gt;NORMA!$G$27,"NO CUMPLE","CUMPLE")</f>
        <v>NO CUMPLE</v>
      </c>
      <c r="AE524" s="51" t="str">
        <f>IF($G524&gt;NORMA!$G$28,"NO CUMPLE","CUMPLE")</f>
        <v>NO CUMPLE</v>
      </c>
      <c r="AF524" s="51" t="str">
        <f>IF($H524&gt;NORMA!$E$29,"NO CUMPLE","CUMPLE")</f>
        <v>NO CUMPLE</v>
      </c>
      <c r="AG524" s="51" t="str">
        <f>IF($O524&gt;NORMA!$G$30,"NO CUMPLE","CUMPLE")</f>
        <v>NO CUMPLE</v>
      </c>
      <c r="AH524" s="51" t="str">
        <f>IF(AND($N524&gt;=NORMA!$R$18, $N524&lt;=NORMA!$S$18),"CUMPLE","NO CUMPLE")</f>
        <v>CUMPLE</v>
      </c>
      <c r="AI524" s="51" t="str">
        <f>IF($I524&gt;NORMA!$F$32,"NO CUMPLE","CUMPLE")</f>
        <v>NO CUMPLE</v>
      </c>
    </row>
    <row r="525" spans="1:35" ht="14.25" customHeight="1" x14ac:dyDescent="0.35">
      <c r="A525" s="146" t="s">
        <v>82</v>
      </c>
      <c r="B525" s="147" t="s">
        <v>81</v>
      </c>
      <c r="C525" s="148">
        <v>42830</v>
      </c>
      <c r="D525" s="149">
        <v>0.41666666666666669</v>
      </c>
      <c r="E525" s="147">
        <v>140</v>
      </c>
      <c r="F525" s="147">
        <v>310</v>
      </c>
      <c r="G525" s="147">
        <v>112</v>
      </c>
      <c r="H525" s="147">
        <v>67</v>
      </c>
      <c r="I525" s="147">
        <v>1.96</v>
      </c>
      <c r="J525" s="147">
        <v>14.000999999999999</v>
      </c>
      <c r="K525" s="147">
        <v>45.1</v>
      </c>
      <c r="L525" s="159">
        <v>1.5893999999999999</v>
      </c>
      <c r="M525" s="147">
        <v>0.19</v>
      </c>
      <c r="N525" s="147">
        <v>8.0399999999999991</v>
      </c>
      <c r="O525" s="153">
        <v>11000000</v>
      </c>
      <c r="P525" s="51" t="str">
        <f>IF($M525&lt;NORMA!$G$7,"NO CUMPLE","CUMPLE")</f>
        <v>NO CUMPLE</v>
      </c>
      <c r="Q525" s="51" t="str">
        <f>IF($E525&gt;NORMA!$G$8,"NO CUMPLE","CUMPLE")</f>
        <v>CUMPLE</v>
      </c>
      <c r="R525" s="51" t="str">
        <f>IF($F525&gt;NORMA!$G$9,"NO CUMPLE","CUMPLE")</f>
        <v>CUMPLE</v>
      </c>
      <c r="S525" s="51" t="str">
        <f>IF($K525&gt;NORMA!$G$10,"NO CUMPLE","CUMPLE")</f>
        <v>NO CUMPLE</v>
      </c>
      <c r="T525" s="51" t="str">
        <f>IF($J525&gt;NORMA!$G$11,"NO CUMPLE","CUMPLE")</f>
        <v>NO CUMPLE</v>
      </c>
      <c r="U525" s="51" t="str">
        <f>IF($G525&gt;NORMA!$G$12,"NO CUMPLE","CUMPLE")</f>
        <v>CUMPLE</v>
      </c>
      <c r="V525" s="51" t="str">
        <f>IF($H525&gt;SALITRE!$H$972,"NO CUMPLE","CUMPLE")</f>
        <v>NO CUMPLE</v>
      </c>
      <c r="W525" s="51" t="str">
        <f>IF($O525&gt;NORMA!$F$14,"NO CUMPLE","CUMPLE")</f>
        <v>NO CUMPLE</v>
      </c>
      <c r="X525" s="51" t="str">
        <f>IF(AND($N525&gt;=NORMA!$Q$4, $N525&lt;=NORMA!$R$4),"CUMPLE","NO CUMPLE")</f>
        <v>CUMPLE</v>
      </c>
      <c r="Y525" s="51" t="str">
        <f>IF($I525&gt;NORMA!$F$16,"NO CUMPLE","CUMPLE")</f>
        <v>CUMPLE</v>
      </c>
      <c r="Z525" s="51" t="str">
        <f>IF($M525&lt;NORMA!$G$23,"NO CUMPLE","CUMPLE")</f>
        <v>NO CUMPLE</v>
      </c>
      <c r="AA525" s="51" t="str">
        <f>IF($E525&gt;NORMA!$G$24,"NO CUMPLE","CUMPLE")</f>
        <v>NO CUMPLE</v>
      </c>
      <c r="AB525" s="51" t="str">
        <f>IF($F525&gt;NORMA!$G$25,"NO CUMPLE","CUMPLE")</f>
        <v>NO CUMPLE</v>
      </c>
      <c r="AC525" s="51" t="str">
        <f>IF($K525&gt;NORMA!$G$26,"NO CUMPLE","CUMPLE")</f>
        <v>NO CUMPLE</v>
      </c>
      <c r="AD525" s="51" t="str">
        <f>IF($J525&gt;NORMA!$G$27,"NO CUMPLE","CUMPLE")</f>
        <v>NO CUMPLE</v>
      </c>
      <c r="AE525" s="51" t="str">
        <f>IF($G525&gt;NORMA!$G$28,"NO CUMPLE","CUMPLE")</f>
        <v>NO CUMPLE</v>
      </c>
      <c r="AF525" s="51" t="str">
        <f>IF($H525&gt;NORMA!$E$29,"NO CUMPLE","CUMPLE")</f>
        <v>NO CUMPLE</v>
      </c>
      <c r="AG525" s="51" t="str">
        <f>IF($O525&gt;NORMA!$G$30,"NO CUMPLE","CUMPLE")</f>
        <v>NO CUMPLE</v>
      </c>
      <c r="AH525" s="51" t="str">
        <f>IF(AND($N525&gt;=NORMA!$R$18, $N525&lt;=NORMA!$S$18),"CUMPLE","NO CUMPLE")</f>
        <v>CUMPLE</v>
      </c>
      <c r="AI525" s="51" t="str">
        <f>IF($I525&gt;NORMA!$F$32,"NO CUMPLE","CUMPLE")</f>
        <v>NO CUMPLE</v>
      </c>
    </row>
    <row r="526" spans="1:35" ht="14.25" customHeight="1" x14ac:dyDescent="0.35">
      <c r="A526" s="146" t="s">
        <v>82</v>
      </c>
      <c r="B526" s="147" t="s">
        <v>81</v>
      </c>
      <c r="C526" s="148">
        <v>42879</v>
      </c>
      <c r="D526" s="149">
        <v>0.33333333333333331</v>
      </c>
      <c r="E526" s="147">
        <v>56.8</v>
      </c>
      <c r="F526" s="147">
        <v>153.245</v>
      </c>
      <c r="G526" s="147">
        <v>82.9</v>
      </c>
      <c r="H526" s="147">
        <v>21</v>
      </c>
      <c r="I526" s="147">
        <v>1.1200000000000001</v>
      </c>
      <c r="J526" s="147">
        <v>2.5059999999999998</v>
      </c>
      <c r="K526" s="147">
        <v>22.2</v>
      </c>
      <c r="L526" s="159">
        <v>1.3526</v>
      </c>
      <c r="M526" s="147">
        <v>1.08</v>
      </c>
      <c r="N526" s="147">
        <v>7.14</v>
      </c>
      <c r="O526" s="153">
        <v>330000</v>
      </c>
      <c r="P526" s="51" t="str">
        <f>IF($M526&lt;NORMA!$G$7,"NO CUMPLE","CUMPLE")</f>
        <v>CUMPLE</v>
      </c>
      <c r="Q526" s="51" t="str">
        <f>IF($E526&gt;NORMA!$G$8,"NO CUMPLE","CUMPLE")</f>
        <v>CUMPLE</v>
      </c>
      <c r="R526" s="51" t="str">
        <f>IF($F526&gt;NORMA!$G$9,"NO CUMPLE","CUMPLE")</f>
        <v>CUMPLE</v>
      </c>
      <c r="S526" s="51" t="str">
        <f>IF($K526&gt;NORMA!$G$10,"NO CUMPLE","CUMPLE")</f>
        <v>CUMPLE</v>
      </c>
      <c r="T526" s="51" t="str">
        <f>IF($J526&gt;NORMA!$G$11,"NO CUMPLE","CUMPLE")</f>
        <v>CUMPLE</v>
      </c>
      <c r="U526" s="51" t="str">
        <f>IF($G526&gt;NORMA!$G$12,"NO CUMPLE","CUMPLE")</f>
        <v>CUMPLE</v>
      </c>
      <c r="V526" s="51" t="str">
        <f>IF($H526&gt;SALITRE!$H$972,"NO CUMPLE","CUMPLE")</f>
        <v>CUMPLE</v>
      </c>
      <c r="W526" s="51" t="str">
        <f>IF($O526&gt;NORMA!$F$14,"NO CUMPLE","CUMPLE")</f>
        <v>CUMPLE</v>
      </c>
      <c r="X526" s="51" t="str">
        <f>IF(AND($N526&gt;=NORMA!$Q$4, $N526&lt;=NORMA!$R$4),"CUMPLE","NO CUMPLE")</f>
        <v>CUMPLE</v>
      </c>
      <c r="Y526" s="51" t="str">
        <f>IF($I526&gt;NORMA!$F$16,"NO CUMPLE","CUMPLE")</f>
        <v>CUMPLE</v>
      </c>
      <c r="Z526" s="51" t="str">
        <f>IF($M526&lt;NORMA!$G$23,"NO CUMPLE","CUMPLE")</f>
        <v>CUMPLE</v>
      </c>
      <c r="AA526" s="51" t="str">
        <f>IF($E526&gt;NORMA!$G$24,"NO CUMPLE","CUMPLE")</f>
        <v>CUMPLE</v>
      </c>
      <c r="AB526" s="51" t="str">
        <f>IF($F526&gt;NORMA!$G$25,"NO CUMPLE","CUMPLE")</f>
        <v>NO CUMPLE</v>
      </c>
      <c r="AC526" s="51" t="str">
        <f>IF($K526&gt;NORMA!$G$26,"NO CUMPLE","CUMPLE")</f>
        <v>CUMPLE</v>
      </c>
      <c r="AD526" s="51" t="str">
        <f>IF($J526&gt;NORMA!$G$27,"NO CUMPLE","CUMPLE")</f>
        <v>CUMPLE</v>
      </c>
      <c r="AE526" s="51" t="str">
        <f>IF($G526&gt;NORMA!$G$28,"NO CUMPLE","CUMPLE")</f>
        <v>NO CUMPLE</v>
      </c>
      <c r="AF526" s="51" t="str">
        <f>IF($H526&gt;NORMA!$E$29,"NO CUMPLE","CUMPLE")</f>
        <v>NO CUMPLE</v>
      </c>
      <c r="AG526" s="51" t="str">
        <f>IF($O526&gt;NORMA!$G$30,"NO CUMPLE","CUMPLE")</f>
        <v>NO CUMPLE</v>
      </c>
      <c r="AH526" s="51" t="str">
        <f>IF(AND($N526&gt;=NORMA!$R$18, $N526&lt;=NORMA!$S$18),"CUMPLE","NO CUMPLE")</f>
        <v>CUMPLE</v>
      </c>
      <c r="AI526" s="51" t="str">
        <f>IF($I526&gt;NORMA!$F$32,"NO CUMPLE","CUMPLE")</f>
        <v>NO CUMPLE</v>
      </c>
    </row>
    <row r="527" spans="1:35" ht="14.25" customHeight="1" x14ac:dyDescent="0.35">
      <c r="A527" s="146" t="s">
        <v>82</v>
      </c>
      <c r="B527" s="147" t="s">
        <v>81</v>
      </c>
      <c r="C527" s="148">
        <v>42892</v>
      </c>
      <c r="D527" s="149">
        <v>0.5</v>
      </c>
      <c r="E527" s="147">
        <v>253</v>
      </c>
      <c r="F527" s="147">
        <v>455.14800000000002</v>
      </c>
      <c r="G527" s="147">
        <v>248</v>
      </c>
      <c r="H527" s="147">
        <v>105</v>
      </c>
      <c r="I527" s="147">
        <v>2.69</v>
      </c>
      <c r="J527" s="147">
        <v>6.9349999999999996</v>
      </c>
      <c r="K527" s="147">
        <v>50.2</v>
      </c>
      <c r="L527" s="159">
        <v>1.1783999999999999</v>
      </c>
      <c r="M527" s="147">
        <v>0.4</v>
      </c>
      <c r="N527" s="147">
        <v>7.77</v>
      </c>
      <c r="O527" s="153">
        <v>16000000</v>
      </c>
      <c r="P527" s="51" t="str">
        <f>IF($M527&lt;NORMA!$G$7,"NO CUMPLE","CUMPLE")</f>
        <v>NO CUMPLE</v>
      </c>
      <c r="Q527" s="51" t="str">
        <f>IF($E527&gt;NORMA!$G$8,"NO CUMPLE","CUMPLE")</f>
        <v>NO CUMPLE</v>
      </c>
      <c r="R527" s="51" t="str">
        <f>IF($F527&gt;NORMA!$G$9,"NO CUMPLE","CUMPLE")</f>
        <v>NO CUMPLE</v>
      </c>
      <c r="S527" s="51" t="str">
        <f>IF($K527&gt;NORMA!$G$10,"NO CUMPLE","CUMPLE")</f>
        <v>NO CUMPLE</v>
      </c>
      <c r="T527" s="51" t="str">
        <f>IF($J527&gt;NORMA!$G$11,"NO CUMPLE","CUMPLE")</f>
        <v>NO CUMPLE</v>
      </c>
      <c r="U527" s="51" t="str">
        <f>IF($G527&gt;NORMA!$G$12,"NO CUMPLE","CUMPLE")</f>
        <v>NO CUMPLE</v>
      </c>
      <c r="V527" s="51" t="str">
        <f>IF($H527&gt;SALITRE!$H$972,"NO CUMPLE","CUMPLE")</f>
        <v>NO CUMPLE</v>
      </c>
      <c r="W527" s="51" t="str">
        <f>IF($O527&gt;NORMA!$F$14,"NO CUMPLE","CUMPLE")</f>
        <v>NO CUMPLE</v>
      </c>
      <c r="X527" s="51" t="str">
        <f>IF(AND($N527&gt;=NORMA!$Q$4, $N527&lt;=NORMA!$R$4),"CUMPLE","NO CUMPLE")</f>
        <v>CUMPLE</v>
      </c>
      <c r="Y527" s="51" t="str">
        <f>IF($I527&gt;NORMA!$F$16,"NO CUMPLE","CUMPLE")</f>
        <v>CUMPLE</v>
      </c>
      <c r="Z527" s="51" t="str">
        <f>IF($M527&lt;NORMA!$G$23,"NO CUMPLE","CUMPLE")</f>
        <v>NO CUMPLE</v>
      </c>
      <c r="AA527" s="51" t="str">
        <f>IF($E527&gt;NORMA!$G$24,"NO CUMPLE","CUMPLE")</f>
        <v>NO CUMPLE</v>
      </c>
      <c r="AB527" s="51" t="str">
        <f>IF($F527&gt;NORMA!$G$25,"NO CUMPLE","CUMPLE")</f>
        <v>NO CUMPLE</v>
      </c>
      <c r="AC527" s="51" t="str">
        <f>IF($K527&gt;NORMA!$G$26,"NO CUMPLE","CUMPLE")</f>
        <v>NO CUMPLE</v>
      </c>
      <c r="AD527" s="51" t="str">
        <f>IF($J527&gt;NORMA!$G$27,"NO CUMPLE","CUMPLE")</f>
        <v>NO CUMPLE</v>
      </c>
      <c r="AE527" s="51" t="str">
        <f>IF($G527&gt;NORMA!$G$28,"NO CUMPLE","CUMPLE")</f>
        <v>NO CUMPLE</v>
      </c>
      <c r="AF527" s="51" t="str">
        <f>IF($H527&gt;NORMA!$E$29,"NO CUMPLE","CUMPLE")</f>
        <v>NO CUMPLE</v>
      </c>
      <c r="AG527" s="51" t="str">
        <f>IF($O527&gt;NORMA!$G$30,"NO CUMPLE","CUMPLE")</f>
        <v>NO CUMPLE</v>
      </c>
      <c r="AH527" s="51" t="str">
        <f>IF(AND($N527&gt;=NORMA!$R$18, $N527&lt;=NORMA!$S$18),"CUMPLE","NO CUMPLE")</f>
        <v>CUMPLE</v>
      </c>
      <c r="AI527" s="51" t="str">
        <f>IF($I527&gt;NORMA!$F$32,"NO CUMPLE","CUMPLE")</f>
        <v>NO CUMPLE</v>
      </c>
    </row>
    <row r="528" spans="1:35" ht="14.25" customHeight="1" x14ac:dyDescent="0.35">
      <c r="A528" s="146" t="s">
        <v>80</v>
      </c>
      <c r="B528" s="147" t="s">
        <v>81</v>
      </c>
      <c r="C528" s="148">
        <v>42830</v>
      </c>
      <c r="D528" s="149">
        <v>0.25</v>
      </c>
      <c r="E528" s="147">
        <v>12</v>
      </c>
      <c r="F528" s="147">
        <v>41.2</v>
      </c>
      <c r="G528" s="147">
        <v>11</v>
      </c>
      <c r="H528" s="147">
        <v>21</v>
      </c>
      <c r="I528" s="150">
        <v>0.4</v>
      </c>
      <c r="J528" s="147">
        <v>0.54700000000000004</v>
      </c>
      <c r="K528" s="147">
        <v>4.5999999999999996</v>
      </c>
      <c r="L528" s="159">
        <v>5.3800000000000001E-2</v>
      </c>
      <c r="M528" s="147">
        <v>6.62</v>
      </c>
      <c r="N528" s="147">
        <v>7.3</v>
      </c>
      <c r="O528" s="153">
        <v>490000</v>
      </c>
      <c r="P528" s="51" t="str">
        <f>IF($M528&lt;NORMA!$G$7,"NO CUMPLE","CUMPLE")</f>
        <v>CUMPLE</v>
      </c>
      <c r="Q528" s="51" t="str">
        <f>IF($E528&gt;NORMA!$G$8,"NO CUMPLE","CUMPLE")</f>
        <v>CUMPLE</v>
      </c>
      <c r="R528" s="51" t="str">
        <f>IF($F528&gt;NORMA!$G$9,"NO CUMPLE","CUMPLE")</f>
        <v>CUMPLE</v>
      </c>
      <c r="S528" s="51" t="str">
        <f>IF($K528&gt;NORMA!$G$10,"NO CUMPLE","CUMPLE")</f>
        <v>CUMPLE</v>
      </c>
      <c r="T528" s="51" t="str">
        <f>IF($J528&gt;NORMA!$G$11,"NO CUMPLE","CUMPLE")</f>
        <v>CUMPLE</v>
      </c>
      <c r="U528" s="51" t="str">
        <f>IF($G528&gt;NORMA!$G$12,"NO CUMPLE","CUMPLE")</f>
        <v>CUMPLE</v>
      </c>
      <c r="V528" s="51" t="str">
        <f>IF($H528&gt;SALITRE!$H$972,"NO CUMPLE","CUMPLE")</f>
        <v>CUMPLE</v>
      </c>
      <c r="W528" s="51" t="str">
        <f>IF($O528&gt;NORMA!$F$14,"NO CUMPLE","CUMPLE")</f>
        <v>CUMPLE</v>
      </c>
      <c r="X528" s="51" t="str">
        <f>IF(AND($N528&gt;=NORMA!$Q$4, $N528&lt;=NORMA!$R$4),"CUMPLE","NO CUMPLE")</f>
        <v>CUMPLE</v>
      </c>
      <c r="Y528" s="51" t="str">
        <f>IF($I528&gt;NORMA!$F$16,"NO CUMPLE","CUMPLE")</f>
        <v>CUMPLE</v>
      </c>
      <c r="Z528" s="51" t="str">
        <f>IF($M528&lt;NORMA!$G$23,"NO CUMPLE","CUMPLE")</f>
        <v>CUMPLE</v>
      </c>
      <c r="AA528" s="51" t="str">
        <f>IF($E528&gt;NORMA!$G$24,"NO CUMPLE","CUMPLE")</f>
        <v>CUMPLE</v>
      </c>
      <c r="AB528" s="51" t="str">
        <f>IF($F528&gt;NORMA!$G$25,"NO CUMPLE","CUMPLE")</f>
        <v>CUMPLE</v>
      </c>
      <c r="AC528" s="51" t="str">
        <f>IF($K528&gt;NORMA!$G$26,"NO CUMPLE","CUMPLE")</f>
        <v>CUMPLE</v>
      </c>
      <c r="AD528" s="51" t="str">
        <f>IF($J528&gt;NORMA!$G$27,"NO CUMPLE","CUMPLE")</f>
        <v>CUMPLE</v>
      </c>
      <c r="AE528" s="51" t="str">
        <f>IF($G528&gt;NORMA!$G$28,"NO CUMPLE","CUMPLE")</f>
        <v>CUMPLE</v>
      </c>
      <c r="AF528" s="51" t="str">
        <f>IF($H528&gt;NORMA!$E$29,"NO CUMPLE","CUMPLE")</f>
        <v>NO CUMPLE</v>
      </c>
      <c r="AG528" s="51" t="str">
        <f>IF($O528&gt;NORMA!$G$30,"NO CUMPLE","CUMPLE")</f>
        <v>NO CUMPLE</v>
      </c>
      <c r="AH528" s="51" t="str">
        <f>IF(AND($N528&gt;=NORMA!$R$18, $N528&lt;=NORMA!$S$18),"CUMPLE","NO CUMPLE")</f>
        <v>CUMPLE</v>
      </c>
      <c r="AI528" s="51" t="str">
        <f>IF($I528&gt;NORMA!$F$32,"NO CUMPLE","CUMPLE")</f>
        <v>CUMPLE</v>
      </c>
    </row>
    <row r="529" spans="1:35" ht="14.25" customHeight="1" x14ac:dyDescent="0.35">
      <c r="A529" s="146" t="s">
        <v>80</v>
      </c>
      <c r="B529" s="147" t="s">
        <v>81</v>
      </c>
      <c r="C529" s="148">
        <v>42892</v>
      </c>
      <c r="D529" s="149">
        <v>0.66666666666666663</v>
      </c>
      <c r="E529" s="147">
        <v>39.6</v>
      </c>
      <c r="F529" s="147">
        <v>79.7</v>
      </c>
      <c r="G529" s="147">
        <v>20</v>
      </c>
      <c r="H529" s="147">
        <v>29</v>
      </c>
      <c r="I529" s="147">
        <v>1.95</v>
      </c>
      <c r="J529" s="147">
        <v>1.085</v>
      </c>
      <c r="K529" s="147">
        <v>10.3</v>
      </c>
      <c r="L529" s="159">
        <v>5.0999999999999997E-2</v>
      </c>
      <c r="M529" s="147">
        <v>4.21</v>
      </c>
      <c r="N529" s="147">
        <v>7.47</v>
      </c>
      <c r="O529" s="153">
        <v>20000</v>
      </c>
      <c r="P529" s="51" t="str">
        <f>IF($M529&lt;NORMA!$G$7,"NO CUMPLE","CUMPLE")</f>
        <v>CUMPLE</v>
      </c>
      <c r="Q529" s="51" t="str">
        <f>IF($E529&gt;NORMA!$G$8,"NO CUMPLE","CUMPLE")</f>
        <v>CUMPLE</v>
      </c>
      <c r="R529" s="51" t="str">
        <f>IF($F529&gt;NORMA!$G$9,"NO CUMPLE","CUMPLE")</f>
        <v>CUMPLE</v>
      </c>
      <c r="S529" s="51" t="str">
        <f>IF($K529&gt;NORMA!$G$10,"NO CUMPLE","CUMPLE")</f>
        <v>CUMPLE</v>
      </c>
      <c r="T529" s="51" t="str">
        <f>IF($J529&gt;NORMA!$G$11,"NO CUMPLE","CUMPLE")</f>
        <v>CUMPLE</v>
      </c>
      <c r="U529" s="51" t="str">
        <f>IF($G529&gt;NORMA!$G$12,"NO CUMPLE","CUMPLE")</f>
        <v>CUMPLE</v>
      </c>
      <c r="V529" s="51" t="str">
        <f>IF($H529&gt;SALITRE!$H$972,"NO CUMPLE","CUMPLE")</f>
        <v>CUMPLE</v>
      </c>
      <c r="W529" s="51" t="str">
        <f>IF($O529&gt;NORMA!$F$14,"NO CUMPLE","CUMPLE")</f>
        <v>CUMPLE</v>
      </c>
      <c r="X529" s="51" t="str">
        <f>IF(AND($N529&gt;=NORMA!$Q$4, $N529&lt;=NORMA!$R$4),"CUMPLE","NO CUMPLE")</f>
        <v>CUMPLE</v>
      </c>
      <c r="Y529" s="51" t="str">
        <f>IF($I529&gt;NORMA!$F$16,"NO CUMPLE","CUMPLE")</f>
        <v>CUMPLE</v>
      </c>
      <c r="Z529" s="51" t="str">
        <f>IF($M529&lt;NORMA!$G$23,"NO CUMPLE","CUMPLE")</f>
        <v>CUMPLE</v>
      </c>
      <c r="AA529" s="51" t="str">
        <f>IF($E529&gt;NORMA!$G$24,"NO CUMPLE","CUMPLE")</f>
        <v>CUMPLE</v>
      </c>
      <c r="AB529" s="51" t="str">
        <f>IF($F529&gt;NORMA!$G$25,"NO CUMPLE","CUMPLE")</f>
        <v>CUMPLE</v>
      </c>
      <c r="AC529" s="51" t="str">
        <f>IF($K529&gt;NORMA!$G$26,"NO CUMPLE","CUMPLE")</f>
        <v>CUMPLE</v>
      </c>
      <c r="AD529" s="51" t="str">
        <f>IF($J529&gt;NORMA!$G$27,"NO CUMPLE","CUMPLE")</f>
        <v>CUMPLE</v>
      </c>
      <c r="AE529" s="51" t="str">
        <f>IF($G529&gt;NORMA!$G$28,"NO CUMPLE","CUMPLE")</f>
        <v>CUMPLE</v>
      </c>
      <c r="AF529" s="51" t="str">
        <f>IF($H529&gt;NORMA!$E$29,"NO CUMPLE","CUMPLE")</f>
        <v>NO CUMPLE</v>
      </c>
      <c r="AG529" s="51" t="str">
        <f>IF($O529&gt;NORMA!$G$30,"NO CUMPLE","CUMPLE")</f>
        <v>CUMPLE</v>
      </c>
      <c r="AH529" s="51" t="str">
        <f>IF(AND($N529&gt;=NORMA!$R$18, $N529&lt;=NORMA!$S$18),"CUMPLE","NO CUMPLE")</f>
        <v>CUMPLE</v>
      </c>
      <c r="AI529" s="51" t="str">
        <f>IF($I529&gt;NORMA!$F$32,"NO CUMPLE","CUMPLE")</f>
        <v>NO CUMPLE</v>
      </c>
    </row>
    <row r="530" spans="1:35" ht="14.25" customHeight="1" x14ac:dyDescent="0.35">
      <c r="A530" s="146" t="s">
        <v>82</v>
      </c>
      <c r="B530" s="147" t="s">
        <v>81</v>
      </c>
      <c r="C530" s="148">
        <v>42900</v>
      </c>
      <c r="D530" s="149">
        <v>0.25</v>
      </c>
      <c r="E530" s="147">
        <v>28</v>
      </c>
      <c r="F530" s="147">
        <v>76.5</v>
      </c>
      <c r="G530" s="147">
        <v>14.6</v>
      </c>
      <c r="H530" s="147">
        <v>15</v>
      </c>
      <c r="I530" s="147">
        <v>1.48</v>
      </c>
      <c r="J530" s="147">
        <v>0.27300000000000002</v>
      </c>
      <c r="K530" s="147">
        <v>15.7</v>
      </c>
      <c r="L530" s="159">
        <v>1.63</v>
      </c>
      <c r="M530" s="147">
        <v>0.82</v>
      </c>
      <c r="N530" s="147">
        <v>7.28</v>
      </c>
      <c r="O530" s="153">
        <v>16000</v>
      </c>
      <c r="P530" s="51" t="str">
        <f>IF($M530&lt;NORMA!$G$7,"NO CUMPLE","CUMPLE")</f>
        <v>CUMPLE</v>
      </c>
      <c r="Q530" s="51" t="str">
        <f>IF($E530&gt;NORMA!$G$8,"NO CUMPLE","CUMPLE")</f>
        <v>CUMPLE</v>
      </c>
      <c r="R530" s="51" t="str">
        <f>IF($F530&gt;NORMA!$G$9,"NO CUMPLE","CUMPLE")</f>
        <v>CUMPLE</v>
      </c>
      <c r="S530" s="51" t="str">
        <f>IF($K530&gt;NORMA!$G$10,"NO CUMPLE","CUMPLE")</f>
        <v>CUMPLE</v>
      </c>
      <c r="T530" s="51" t="str">
        <f>IF($J530&gt;NORMA!$G$11,"NO CUMPLE","CUMPLE")</f>
        <v>CUMPLE</v>
      </c>
      <c r="U530" s="51" t="str">
        <f>IF($G530&gt;NORMA!$G$12,"NO CUMPLE","CUMPLE")</f>
        <v>CUMPLE</v>
      </c>
      <c r="V530" s="51" t="str">
        <f>IF($H530&gt;SALITRE!$H$972,"NO CUMPLE","CUMPLE")</f>
        <v>CUMPLE</v>
      </c>
      <c r="W530" s="51" t="str">
        <f>IF($O530&gt;NORMA!$F$14,"NO CUMPLE","CUMPLE")</f>
        <v>CUMPLE</v>
      </c>
      <c r="X530" s="51" t="str">
        <f>IF(AND($N530&gt;=NORMA!$Q$4, $N530&lt;=NORMA!$R$4),"CUMPLE","NO CUMPLE")</f>
        <v>CUMPLE</v>
      </c>
      <c r="Y530" s="51" t="str">
        <f>IF($I530&gt;NORMA!$F$16,"NO CUMPLE","CUMPLE")</f>
        <v>CUMPLE</v>
      </c>
      <c r="Z530" s="51" t="str">
        <f>IF($M530&lt;NORMA!$G$23,"NO CUMPLE","CUMPLE")</f>
        <v>NO CUMPLE</v>
      </c>
      <c r="AA530" s="51" t="str">
        <f>IF($E530&gt;NORMA!$G$24,"NO CUMPLE","CUMPLE")</f>
        <v>CUMPLE</v>
      </c>
      <c r="AB530" s="51" t="str">
        <f>IF($F530&gt;NORMA!$G$25,"NO CUMPLE","CUMPLE")</f>
        <v>CUMPLE</v>
      </c>
      <c r="AC530" s="51" t="str">
        <f>IF($K530&gt;NORMA!$G$26,"NO CUMPLE","CUMPLE")</f>
        <v>CUMPLE</v>
      </c>
      <c r="AD530" s="51" t="str">
        <f>IF($J530&gt;NORMA!$G$27,"NO CUMPLE","CUMPLE")</f>
        <v>CUMPLE</v>
      </c>
      <c r="AE530" s="51" t="str">
        <f>IF($G530&gt;NORMA!$G$28,"NO CUMPLE","CUMPLE")</f>
        <v>CUMPLE</v>
      </c>
      <c r="AF530" s="51" t="str">
        <f>IF($H530&gt;NORMA!$E$29,"NO CUMPLE","CUMPLE")</f>
        <v>NO CUMPLE</v>
      </c>
      <c r="AG530" s="51" t="str">
        <f>IF($O530&gt;NORMA!$G$30,"NO CUMPLE","CUMPLE")</f>
        <v>CUMPLE</v>
      </c>
      <c r="AH530" s="51" t="str">
        <f>IF(AND($N530&gt;=NORMA!$R$18, $N530&lt;=NORMA!$S$18),"CUMPLE","NO CUMPLE")</f>
        <v>CUMPLE</v>
      </c>
      <c r="AI530" s="51" t="str">
        <f>IF($I530&gt;NORMA!$F$32,"NO CUMPLE","CUMPLE")</f>
        <v>NO CUMPLE</v>
      </c>
    </row>
    <row r="531" spans="1:35" ht="14.25" customHeight="1" x14ac:dyDescent="0.35">
      <c r="A531" s="146" t="s">
        <v>80</v>
      </c>
      <c r="B531" s="147" t="s">
        <v>81</v>
      </c>
      <c r="C531" s="148">
        <v>42863</v>
      </c>
      <c r="D531" s="149">
        <v>0.5</v>
      </c>
      <c r="E531" s="147">
        <v>7.4</v>
      </c>
      <c r="F531" s="147">
        <v>23.1</v>
      </c>
      <c r="G531" s="147">
        <v>11.2</v>
      </c>
      <c r="H531" s="147">
        <v>13</v>
      </c>
      <c r="I531" s="150">
        <v>0.17</v>
      </c>
      <c r="J531" s="147">
        <v>0.34100000000000003</v>
      </c>
      <c r="K531" s="147">
        <v>3.3</v>
      </c>
      <c r="L531" s="159">
        <v>5.0500000000000003E-2</v>
      </c>
      <c r="M531" s="147">
        <v>6.96</v>
      </c>
      <c r="N531" s="147">
        <v>8.14</v>
      </c>
      <c r="O531" s="153">
        <v>2300</v>
      </c>
      <c r="P531" s="51" t="str">
        <f>IF($M531&lt;NORMA!$G$7,"NO CUMPLE","CUMPLE")</f>
        <v>CUMPLE</v>
      </c>
      <c r="Q531" s="51" t="str">
        <f>IF($E531&gt;NORMA!$G$8,"NO CUMPLE","CUMPLE")</f>
        <v>CUMPLE</v>
      </c>
      <c r="R531" s="51" t="str">
        <f>IF($F531&gt;NORMA!$G$9,"NO CUMPLE","CUMPLE")</f>
        <v>CUMPLE</v>
      </c>
      <c r="S531" s="51" t="str">
        <f>IF($K531&gt;NORMA!$G$10,"NO CUMPLE","CUMPLE")</f>
        <v>CUMPLE</v>
      </c>
      <c r="T531" s="51" t="str">
        <f>IF($J531&gt;NORMA!$G$11,"NO CUMPLE","CUMPLE")</f>
        <v>CUMPLE</v>
      </c>
      <c r="U531" s="51" t="str">
        <f>IF($G531&gt;NORMA!$G$12,"NO CUMPLE","CUMPLE")</f>
        <v>CUMPLE</v>
      </c>
      <c r="V531" s="51" t="str">
        <f>IF($H531&gt;SALITRE!$H$972,"NO CUMPLE","CUMPLE")</f>
        <v>CUMPLE</v>
      </c>
      <c r="W531" s="51" t="str">
        <f>IF($O531&gt;NORMA!$F$14,"NO CUMPLE","CUMPLE")</f>
        <v>CUMPLE</v>
      </c>
      <c r="X531" s="51" t="str">
        <f>IF(AND($N531&gt;=NORMA!$Q$4, $N531&lt;=NORMA!$R$4),"CUMPLE","NO CUMPLE")</f>
        <v>CUMPLE</v>
      </c>
      <c r="Y531" s="51" t="str">
        <f>IF($I531&gt;NORMA!$F$16,"NO CUMPLE","CUMPLE")</f>
        <v>CUMPLE</v>
      </c>
      <c r="Z531" s="51" t="str">
        <f>IF($M531&lt;NORMA!$G$23,"NO CUMPLE","CUMPLE")</f>
        <v>CUMPLE</v>
      </c>
      <c r="AA531" s="51" t="str">
        <f>IF($E531&gt;NORMA!$G$24,"NO CUMPLE","CUMPLE")</f>
        <v>CUMPLE</v>
      </c>
      <c r="AB531" s="51" t="str">
        <f>IF($F531&gt;NORMA!$G$25,"NO CUMPLE","CUMPLE")</f>
        <v>CUMPLE</v>
      </c>
      <c r="AC531" s="51" t="str">
        <f>IF($K531&gt;NORMA!$G$26,"NO CUMPLE","CUMPLE")</f>
        <v>CUMPLE</v>
      </c>
      <c r="AD531" s="51" t="str">
        <f>IF($J531&gt;NORMA!$G$27,"NO CUMPLE","CUMPLE")</f>
        <v>CUMPLE</v>
      </c>
      <c r="AE531" s="51" t="str">
        <f>IF($G531&gt;NORMA!$G$28,"NO CUMPLE","CUMPLE")</f>
        <v>CUMPLE</v>
      </c>
      <c r="AF531" s="51" t="str">
        <f>IF($H531&gt;NORMA!$E$29,"NO CUMPLE","CUMPLE")</f>
        <v>NO CUMPLE</v>
      </c>
      <c r="AG531" s="51" t="str">
        <f>IF($O531&gt;NORMA!$G$30,"NO CUMPLE","CUMPLE")</f>
        <v>CUMPLE</v>
      </c>
      <c r="AH531" s="51" t="str">
        <f>IF(AND($N531&gt;=NORMA!$R$18, $N531&lt;=NORMA!$S$18),"CUMPLE","NO CUMPLE")</f>
        <v>CUMPLE</v>
      </c>
      <c r="AI531" s="51" t="str">
        <f>IF($I531&gt;NORMA!$F$32,"NO CUMPLE","CUMPLE")</f>
        <v>CUMPLE</v>
      </c>
    </row>
    <row r="532" spans="1:35" ht="14.25" customHeight="1" x14ac:dyDescent="0.35">
      <c r="A532" s="146" t="s">
        <v>80</v>
      </c>
      <c r="B532" s="147" t="s">
        <v>81</v>
      </c>
      <c r="C532" s="148">
        <v>42866</v>
      </c>
      <c r="D532" s="149">
        <v>0.41666666666666669</v>
      </c>
      <c r="E532" s="147">
        <v>6.2</v>
      </c>
      <c r="F532" s="147">
        <v>28</v>
      </c>
      <c r="G532" s="147">
        <v>12</v>
      </c>
      <c r="H532" s="147">
        <v>9</v>
      </c>
      <c r="I532" s="150">
        <v>0.19</v>
      </c>
      <c r="J532" s="147">
        <v>0.371</v>
      </c>
      <c r="K532" s="147">
        <v>2.8</v>
      </c>
      <c r="L532" s="159">
        <v>6.3700000000000007E-2</v>
      </c>
      <c r="M532" s="147">
        <v>8.09</v>
      </c>
      <c r="N532" s="147">
        <v>7.79</v>
      </c>
      <c r="O532" s="147">
        <v>450</v>
      </c>
      <c r="P532" s="51" t="str">
        <f>IF($M532&lt;NORMA!$G$7,"NO CUMPLE","CUMPLE")</f>
        <v>CUMPLE</v>
      </c>
      <c r="Q532" s="51" t="str">
        <f>IF($E532&gt;NORMA!$G$8,"NO CUMPLE","CUMPLE")</f>
        <v>CUMPLE</v>
      </c>
      <c r="R532" s="51" t="str">
        <f>IF($F532&gt;NORMA!$G$9,"NO CUMPLE","CUMPLE")</f>
        <v>CUMPLE</v>
      </c>
      <c r="S532" s="51" t="str">
        <f>IF($K532&gt;NORMA!$G$10,"NO CUMPLE","CUMPLE")</f>
        <v>CUMPLE</v>
      </c>
      <c r="T532" s="51" t="str">
        <f>IF($J532&gt;NORMA!$G$11,"NO CUMPLE","CUMPLE")</f>
        <v>CUMPLE</v>
      </c>
      <c r="U532" s="51" t="str">
        <f>IF($G532&gt;NORMA!$G$12,"NO CUMPLE","CUMPLE")</f>
        <v>CUMPLE</v>
      </c>
      <c r="V532" s="51" t="str">
        <f>IF($H532&gt;SALITRE!$H$972,"NO CUMPLE","CUMPLE")</f>
        <v>CUMPLE</v>
      </c>
      <c r="W532" s="51" t="str">
        <f>IF($O532&gt;NORMA!$F$14,"NO CUMPLE","CUMPLE")</f>
        <v>CUMPLE</v>
      </c>
      <c r="X532" s="51" t="str">
        <f>IF(AND($N532&gt;=NORMA!$Q$4, $N532&lt;=NORMA!$R$4),"CUMPLE","NO CUMPLE")</f>
        <v>CUMPLE</v>
      </c>
      <c r="Y532" s="51" t="str">
        <f>IF($I532&gt;NORMA!$F$16,"NO CUMPLE","CUMPLE")</f>
        <v>CUMPLE</v>
      </c>
      <c r="Z532" s="51" t="str">
        <f>IF($M532&lt;NORMA!$G$23,"NO CUMPLE","CUMPLE")</f>
        <v>CUMPLE</v>
      </c>
      <c r="AA532" s="51" t="str">
        <f>IF($E532&gt;NORMA!$G$24,"NO CUMPLE","CUMPLE")</f>
        <v>CUMPLE</v>
      </c>
      <c r="AB532" s="51" t="str">
        <f>IF($F532&gt;NORMA!$G$25,"NO CUMPLE","CUMPLE")</f>
        <v>CUMPLE</v>
      </c>
      <c r="AC532" s="51" t="str">
        <f>IF($K532&gt;NORMA!$G$26,"NO CUMPLE","CUMPLE")</f>
        <v>CUMPLE</v>
      </c>
      <c r="AD532" s="51" t="str">
        <f>IF($J532&gt;NORMA!$G$27,"NO CUMPLE","CUMPLE")</f>
        <v>CUMPLE</v>
      </c>
      <c r="AE532" s="51" t="str">
        <f>IF($G532&gt;NORMA!$G$28,"NO CUMPLE","CUMPLE")</f>
        <v>CUMPLE</v>
      </c>
      <c r="AF532" s="51" t="str">
        <f>IF($H532&gt;NORMA!$E$29,"NO CUMPLE","CUMPLE")</f>
        <v>CUMPLE</v>
      </c>
      <c r="AG532" s="51" t="str">
        <f>IF($O532&gt;NORMA!$G$30,"NO CUMPLE","CUMPLE")</f>
        <v>CUMPLE</v>
      </c>
      <c r="AH532" s="51" t="str">
        <f>IF(AND($N532&gt;=NORMA!$R$18, $N532&lt;=NORMA!$S$18),"CUMPLE","NO CUMPLE")</f>
        <v>CUMPLE</v>
      </c>
      <c r="AI532" s="51" t="str">
        <f>IF($I532&gt;NORMA!$F$32,"NO CUMPLE","CUMPLE")</f>
        <v>CUMPLE</v>
      </c>
    </row>
    <row r="533" spans="1:35" ht="14.25" customHeight="1" x14ac:dyDescent="0.35">
      <c r="A533" s="146" t="s">
        <v>82</v>
      </c>
      <c r="B533" s="147" t="s">
        <v>81</v>
      </c>
      <c r="C533" s="148">
        <v>42872</v>
      </c>
      <c r="D533" s="149">
        <v>0.58333333333333337</v>
      </c>
      <c r="E533" s="147">
        <v>24</v>
      </c>
      <c r="F533" s="147">
        <v>95.8</v>
      </c>
      <c r="G533" s="150">
        <v>4</v>
      </c>
      <c r="H533" s="147">
        <v>7</v>
      </c>
      <c r="I533" s="147">
        <v>0.89</v>
      </c>
      <c r="J533" s="147">
        <v>1.103</v>
      </c>
      <c r="K533" s="147">
        <v>14.1</v>
      </c>
      <c r="L533" s="159">
        <v>1.3967000000000001</v>
      </c>
      <c r="M533" s="147">
        <v>0.14000000000000001</v>
      </c>
      <c r="N533" s="147">
        <v>7.28</v>
      </c>
      <c r="O533" s="153">
        <v>920000</v>
      </c>
      <c r="P533" s="51" t="str">
        <f>IF($M533&lt;NORMA!$G$7,"NO CUMPLE","CUMPLE")</f>
        <v>NO CUMPLE</v>
      </c>
      <c r="Q533" s="51" t="str">
        <f>IF($E533&gt;NORMA!$G$8,"NO CUMPLE","CUMPLE")</f>
        <v>CUMPLE</v>
      </c>
      <c r="R533" s="51" t="str">
        <f>IF($F533&gt;NORMA!$G$9,"NO CUMPLE","CUMPLE")</f>
        <v>CUMPLE</v>
      </c>
      <c r="S533" s="51" t="str">
        <f>IF($K533&gt;NORMA!$G$10,"NO CUMPLE","CUMPLE")</f>
        <v>CUMPLE</v>
      </c>
      <c r="T533" s="51" t="str">
        <f>IF($J533&gt;NORMA!$G$11,"NO CUMPLE","CUMPLE")</f>
        <v>CUMPLE</v>
      </c>
      <c r="U533" s="51" t="str">
        <f>IF($G533&gt;NORMA!$G$12,"NO CUMPLE","CUMPLE")</f>
        <v>CUMPLE</v>
      </c>
      <c r="V533" s="51" t="str">
        <f>IF($H533&gt;SALITRE!$H$972,"NO CUMPLE","CUMPLE")</f>
        <v>CUMPLE</v>
      </c>
      <c r="W533" s="51" t="str">
        <f>IF($O533&gt;NORMA!$F$14,"NO CUMPLE","CUMPLE")</f>
        <v>CUMPLE</v>
      </c>
      <c r="X533" s="51" t="str">
        <f>IF(AND($N533&gt;=NORMA!$Q$4, $N533&lt;=NORMA!$R$4),"CUMPLE","NO CUMPLE")</f>
        <v>CUMPLE</v>
      </c>
      <c r="Y533" s="51" t="str">
        <f>IF($I533&gt;NORMA!$F$16,"NO CUMPLE","CUMPLE")</f>
        <v>CUMPLE</v>
      </c>
      <c r="Z533" s="51" t="str">
        <f>IF($M533&lt;NORMA!$G$23,"NO CUMPLE","CUMPLE")</f>
        <v>NO CUMPLE</v>
      </c>
      <c r="AA533" s="51" t="str">
        <f>IF($E533&gt;NORMA!$G$24,"NO CUMPLE","CUMPLE")</f>
        <v>CUMPLE</v>
      </c>
      <c r="AB533" s="51" t="str">
        <f>IF($F533&gt;NORMA!$G$25,"NO CUMPLE","CUMPLE")</f>
        <v>CUMPLE</v>
      </c>
      <c r="AC533" s="51" t="str">
        <f>IF($K533&gt;NORMA!$G$26,"NO CUMPLE","CUMPLE")</f>
        <v>CUMPLE</v>
      </c>
      <c r="AD533" s="51" t="str">
        <f>IF($J533&gt;NORMA!$G$27,"NO CUMPLE","CUMPLE")</f>
        <v>CUMPLE</v>
      </c>
      <c r="AE533" s="51" t="str">
        <f>IF($G533&gt;NORMA!$G$28,"NO CUMPLE","CUMPLE")</f>
        <v>CUMPLE</v>
      </c>
      <c r="AF533" s="51" t="str">
        <f>IF($H533&gt;NORMA!$E$29,"NO CUMPLE","CUMPLE")</f>
        <v>CUMPLE</v>
      </c>
      <c r="AG533" s="51" t="str">
        <f>IF($O533&gt;NORMA!$G$30,"NO CUMPLE","CUMPLE")</f>
        <v>NO CUMPLE</v>
      </c>
      <c r="AH533" s="51" t="str">
        <f>IF(AND($N533&gt;=NORMA!$R$18, $N533&lt;=NORMA!$S$18),"CUMPLE","NO CUMPLE")</f>
        <v>CUMPLE</v>
      </c>
      <c r="AI533" s="51" t="str">
        <f>IF($I533&gt;NORMA!$F$32,"NO CUMPLE","CUMPLE")</f>
        <v>CUMPLE</v>
      </c>
    </row>
    <row r="534" spans="1:35" ht="14.25" customHeight="1" x14ac:dyDescent="0.35">
      <c r="A534" s="146" t="s">
        <v>80</v>
      </c>
      <c r="B534" s="147" t="s">
        <v>81</v>
      </c>
      <c r="C534" s="148">
        <v>42873</v>
      </c>
      <c r="D534" s="149">
        <v>0.58333333333333337</v>
      </c>
      <c r="E534" s="147">
        <v>20</v>
      </c>
      <c r="F534" s="147">
        <v>67.099999999999994</v>
      </c>
      <c r="G534" s="147">
        <v>22.5</v>
      </c>
      <c r="H534" s="147">
        <v>14</v>
      </c>
      <c r="I534" s="147">
        <v>0.5</v>
      </c>
      <c r="J534" s="147">
        <v>0.23599999999999999</v>
      </c>
      <c r="K534" s="147">
        <v>3.2</v>
      </c>
      <c r="L534" s="159">
        <v>0.19670000000000001</v>
      </c>
      <c r="M534" s="147">
        <v>5.71</v>
      </c>
      <c r="N534" s="147">
        <v>7.25</v>
      </c>
      <c r="O534" s="153">
        <v>22000</v>
      </c>
      <c r="P534" s="51" t="str">
        <f>IF($M534&lt;NORMA!$G$7,"NO CUMPLE","CUMPLE")</f>
        <v>CUMPLE</v>
      </c>
      <c r="Q534" s="51" t="str">
        <f>IF($E534&gt;NORMA!$G$8,"NO CUMPLE","CUMPLE")</f>
        <v>CUMPLE</v>
      </c>
      <c r="R534" s="51" t="str">
        <f>IF($F534&gt;NORMA!$G$9,"NO CUMPLE","CUMPLE")</f>
        <v>CUMPLE</v>
      </c>
      <c r="S534" s="51" t="str">
        <f>IF($K534&gt;NORMA!$G$10,"NO CUMPLE","CUMPLE")</f>
        <v>CUMPLE</v>
      </c>
      <c r="T534" s="51" t="str">
        <f>IF($J534&gt;NORMA!$G$11,"NO CUMPLE","CUMPLE")</f>
        <v>CUMPLE</v>
      </c>
      <c r="U534" s="51" t="str">
        <f>IF($G534&gt;NORMA!$G$12,"NO CUMPLE","CUMPLE")</f>
        <v>CUMPLE</v>
      </c>
      <c r="V534" s="51" t="str">
        <f>IF($H534&gt;SALITRE!$H$972,"NO CUMPLE","CUMPLE")</f>
        <v>CUMPLE</v>
      </c>
      <c r="W534" s="51" t="str">
        <f>IF($O534&gt;NORMA!$F$14,"NO CUMPLE","CUMPLE")</f>
        <v>CUMPLE</v>
      </c>
      <c r="X534" s="51" t="str">
        <f>IF(AND($N534&gt;=NORMA!$Q$4, $N534&lt;=NORMA!$R$4),"CUMPLE","NO CUMPLE")</f>
        <v>CUMPLE</v>
      </c>
      <c r="Y534" s="51" t="str">
        <f>IF($I534&gt;NORMA!$F$16,"NO CUMPLE","CUMPLE")</f>
        <v>CUMPLE</v>
      </c>
      <c r="Z534" s="51" t="str">
        <f>IF($M534&lt;NORMA!$G$23,"NO CUMPLE","CUMPLE")</f>
        <v>CUMPLE</v>
      </c>
      <c r="AA534" s="51" t="str">
        <f>IF($E534&gt;NORMA!$G$24,"NO CUMPLE","CUMPLE")</f>
        <v>CUMPLE</v>
      </c>
      <c r="AB534" s="51" t="str">
        <f>IF($F534&gt;NORMA!$G$25,"NO CUMPLE","CUMPLE")</f>
        <v>CUMPLE</v>
      </c>
      <c r="AC534" s="51" t="str">
        <f>IF($K534&gt;NORMA!$G$26,"NO CUMPLE","CUMPLE")</f>
        <v>CUMPLE</v>
      </c>
      <c r="AD534" s="51" t="str">
        <f>IF($J534&gt;NORMA!$G$27,"NO CUMPLE","CUMPLE")</f>
        <v>CUMPLE</v>
      </c>
      <c r="AE534" s="51" t="str">
        <f>IF($G534&gt;NORMA!$G$28,"NO CUMPLE","CUMPLE")</f>
        <v>CUMPLE</v>
      </c>
      <c r="AF534" s="51" t="str">
        <f>IF($H534&gt;NORMA!$E$29,"NO CUMPLE","CUMPLE")</f>
        <v>NO CUMPLE</v>
      </c>
      <c r="AG534" s="51" t="str">
        <f>IF($O534&gt;NORMA!$G$30,"NO CUMPLE","CUMPLE")</f>
        <v>CUMPLE</v>
      </c>
      <c r="AH534" s="51" t="str">
        <f>IF(AND($N534&gt;=NORMA!$R$18, $N534&lt;=NORMA!$S$18),"CUMPLE","NO CUMPLE")</f>
        <v>CUMPLE</v>
      </c>
      <c r="AI534" s="51" t="str">
        <f>IF($I534&gt;NORMA!$F$32,"NO CUMPLE","CUMPLE")</f>
        <v>CUMPLE</v>
      </c>
    </row>
    <row r="535" spans="1:35" ht="14.25" customHeight="1" x14ac:dyDescent="0.35">
      <c r="A535" s="146" t="s">
        <v>82</v>
      </c>
      <c r="B535" s="147" t="s">
        <v>81</v>
      </c>
      <c r="C535" s="148">
        <v>42863</v>
      </c>
      <c r="D535" s="149">
        <v>0.33333333333333331</v>
      </c>
      <c r="E535" s="147">
        <v>168</v>
      </c>
      <c r="F535" s="147">
        <v>375</v>
      </c>
      <c r="G535" s="147">
        <v>113</v>
      </c>
      <c r="H535" s="147">
        <v>86</v>
      </c>
      <c r="I535" s="147">
        <v>3.38</v>
      </c>
      <c r="J535" s="147">
        <v>4.0369999999999999</v>
      </c>
      <c r="K535" s="147">
        <v>41.6</v>
      </c>
      <c r="L535" s="159">
        <v>1.9174</v>
      </c>
      <c r="M535" s="147">
        <v>0.81</v>
      </c>
      <c r="N535" s="147">
        <v>8.1</v>
      </c>
      <c r="O535" s="153">
        <v>2200000</v>
      </c>
      <c r="P535" s="51" t="str">
        <f>IF($M535&lt;NORMA!$G$7,"NO CUMPLE","CUMPLE")</f>
        <v>CUMPLE</v>
      </c>
      <c r="Q535" s="51" t="str">
        <f>IF($E535&gt;NORMA!$G$8,"NO CUMPLE","CUMPLE")</f>
        <v>NO CUMPLE</v>
      </c>
      <c r="R535" s="51" t="str">
        <f>IF($F535&gt;NORMA!$G$9,"NO CUMPLE","CUMPLE")</f>
        <v>NO CUMPLE</v>
      </c>
      <c r="S535" s="51" t="str">
        <f>IF($K535&gt;NORMA!$G$10,"NO CUMPLE","CUMPLE")</f>
        <v>NO CUMPLE</v>
      </c>
      <c r="T535" s="51" t="str">
        <f>IF($J535&gt;NORMA!$G$11,"NO CUMPLE","CUMPLE")</f>
        <v>CUMPLE</v>
      </c>
      <c r="U535" s="51" t="str">
        <f>IF($G535&gt;NORMA!$G$12,"NO CUMPLE","CUMPLE")</f>
        <v>CUMPLE</v>
      </c>
      <c r="V535" s="51" t="str">
        <f>IF($H535&gt;SALITRE!$H$972,"NO CUMPLE","CUMPLE")</f>
        <v>NO CUMPLE</v>
      </c>
      <c r="W535" s="51" t="str">
        <f>IF($O535&gt;NORMA!$F$14,"NO CUMPLE","CUMPLE")</f>
        <v>NO CUMPLE</v>
      </c>
      <c r="X535" s="51" t="str">
        <f>IF(AND($N535&gt;=NORMA!$Q$4, $N535&lt;=NORMA!$R$4),"CUMPLE","NO CUMPLE")</f>
        <v>CUMPLE</v>
      </c>
      <c r="Y535" s="51" t="str">
        <f>IF($I535&gt;NORMA!$F$16,"NO CUMPLE","CUMPLE")</f>
        <v>NO CUMPLE</v>
      </c>
      <c r="Z535" s="51" t="str">
        <f>IF($M535&lt;NORMA!$G$23,"NO CUMPLE","CUMPLE")</f>
        <v>NO CUMPLE</v>
      </c>
      <c r="AA535" s="51" t="str">
        <f>IF($E535&gt;NORMA!$G$24,"NO CUMPLE","CUMPLE")</f>
        <v>NO CUMPLE</v>
      </c>
      <c r="AB535" s="51" t="str">
        <f>IF($F535&gt;NORMA!$G$25,"NO CUMPLE","CUMPLE")</f>
        <v>NO CUMPLE</v>
      </c>
      <c r="AC535" s="51" t="str">
        <f>IF($K535&gt;NORMA!$G$26,"NO CUMPLE","CUMPLE")</f>
        <v>NO CUMPLE</v>
      </c>
      <c r="AD535" s="51" t="str">
        <f>IF($J535&gt;NORMA!$G$27,"NO CUMPLE","CUMPLE")</f>
        <v>NO CUMPLE</v>
      </c>
      <c r="AE535" s="51" t="str">
        <f>IF($G535&gt;NORMA!$G$28,"NO CUMPLE","CUMPLE")</f>
        <v>NO CUMPLE</v>
      </c>
      <c r="AF535" s="51" t="str">
        <f>IF($H535&gt;NORMA!$E$29,"NO CUMPLE","CUMPLE")</f>
        <v>NO CUMPLE</v>
      </c>
      <c r="AG535" s="51" t="str">
        <f>IF($O535&gt;NORMA!$G$30,"NO CUMPLE","CUMPLE")</f>
        <v>NO CUMPLE</v>
      </c>
      <c r="AH535" s="51" t="str">
        <f>IF(AND($N535&gt;=NORMA!$R$18, $N535&lt;=NORMA!$S$18),"CUMPLE","NO CUMPLE")</f>
        <v>CUMPLE</v>
      </c>
      <c r="AI535" s="51" t="str">
        <f>IF($I535&gt;NORMA!$F$32,"NO CUMPLE","CUMPLE")</f>
        <v>NO CUMPLE</v>
      </c>
    </row>
    <row r="536" spans="1:35" ht="14.25" customHeight="1" x14ac:dyDescent="0.35">
      <c r="A536" s="146" t="s">
        <v>80</v>
      </c>
      <c r="B536" s="147" t="s">
        <v>81</v>
      </c>
      <c r="C536" s="148">
        <v>42853</v>
      </c>
      <c r="D536" s="149">
        <v>0.33333333333333331</v>
      </c>
      <c r="E536" s="147">
        <v>25.7</v>
      </c>
      <c r="F536" s="147">
        <v>52</v>
      </c>
      <c r="G536" s="147">
        <v>14</v>
      </c>
      <c r="H536" s="147">
        <v>15</v>
      </c>
      <c r="I536" s="147">
        <v>0.63</v>
      </c>
      <c r="J536" s="147">
        <v>0.749</v>
      </c>
      <c r="K536" s="147">
        <v>7.7</v>
      </c>
      <c r="L536" s="159">
        <v>9.0800000000000006E-2</v>
      </c>
      <c r="M536" s="147">
        <v>6.01</v>
      </c>
      <c r="N536" s="147">
        <v>7.63</v>
      </c>
      <c r="O536" s="153">
        <v>3100</v>
      </c>
      <c r="P536" s="51" t="str">
        <f>IF($M536&lt;NORMA!$G$7,"NO CUMPLE","CUMPLE")</f>
        <v>CUMPLE</v>
      </c>
      <c r="Q536" s="51" t="str">
        <f>IF($E536&gt;NORMA!$G$8,"NO CUMPLE","CUMPLE")</f>
        <v>CUMPLE</v>
      </c>
      <c r="R536" s="51" t="str">
        <f>IF($F536&gt;NORMA!$G$9,"NO CUMPLE","CUMPLE")</f>
        <v>CUMPLE</v>
      </c>
      <c r="S536" s="51" t="str">
        <f>IF($K536&gt;NORMA!$G$10,"NO CUMPLE","CUMPLE")</f>
        <v>CUMPLE</v>
      </c>
      <c r="T536" s="51" t="str">
        <f>IF($J536&gt;NORMA!$G$11,"NO CUMPLE","CUMPLE")</f>
        <v>CUMPLE</v>
      </c>
      <c r="U536" s="51" t="str">
        <f>IF($G536&gt;NORMA!$G$12,"NO CUMPLE","CUMPLE")</f>
        <v>CUMPLE</v>
      </c>
      <c r="V536" s="51" t="str">
        <f>IF($H536&gt;SALITRE!$H$972,"NO CUMPLE","CUMPLE")</f>
        <v>CUMPLE</v>
      </c>
      <c r="W536" s="51" t="str">
        <f>IF($O536&gt;NORMA!$F$14,"NO CUMPLE","CUMPLE")</f>
        <v>CUMPLE</v>
      </c>
      <c r="X536" s="51" t="str">
        <f>IF(AND($N536&gt;=NORMA!$Q$4, $N536&lt;=NORMA!$R$4),"CUMPLE","NO CUMPLE")</f>
        <v>CUMPLE</v>
      </c>
      <c r="Y536" s="51" t="str">
        <f>IF($I536&gt;NORMA!$F$16,"NO CUMPLE","CUMPLE")</f>
        <v>CUMPLE</v>
      </c>
      <c r="Z536" s="51" t="str">
        <f>IF($M536&lt;NORMA!$G$23,"NO CUMPLE","CUMPLE")</f>
        <v>CUMPLE</v>
      </c>
      <c r="AA536" s="51" t="str">
        <f>IF($E536&gt;NORMA!$G$24,"NO CUMPLE","CUMPLE")</f>
        <v>CUMPLE</v>
      </c>
      <c r="AB536" s="51" t="str">
        <f>IF($F536&gt;NORMA!$G$25,"NO CUMPLE","CUMPLE")</f>
        <v>CUMPLE</v>
      </c>
      <c r="AC536" s="51" t="str">
        <f>IF($K536&gt;NORMA!$G$26,"NO CUMPLE","CUMPLE")</f>
        <v>CUMPLE</v>
      </c>
      <c r="AD536" s="51" t="str">
        <f>IF($J536&gt;NORMA!$G$27,"NO CUMPLE","CUMPLE")</f>
        <v>CUMPLE</v>
      </c>
      <c r="AE536" s="51" t="str">
        <f>IF($G536&gt;NORMA!$G$28,"NO CUMPLE","CUMPLE")</f>
        <v>CUMPLE</v>
      </c>
      <c r="AF536" s="51" t="str">
        <f>IF($H536&gt;NORMA!$E$29,"NO CUMPLE","CUMPLE")</f>
        <v>NO CUMPLE</v>
      </c>
      <c r="AG536" s="51" t="str">
        <f>IF($O536&gt;NORMA!$G$30,"NO CUMPLE","CUMPLE")</f>
        <v>CUMPLE</v>
      </c>
      <c r="AH536" s="51" t="str">
        <f>IF(AND($N536&gt;=NORMA!$R$18, $N536&lt;=NORMA!$S$18),"CUMPLE","NO CUMPLE")</f>
        <v>CUMPLE</v>
      </c>
      <c r="AI536" s="51" t="str">
        <f>IF($I536&gt;NORMA!$F$32,"NO CUMPLE","CUMPLE")</f>
        <v>CUMPLE</v>
      </c>
    </row>
    <row r="537" spans="1:35" ht="14.25" customHeight="1" x14ac:dyDescent="0.35">
      <c r="A537" s="146" t="s">
        <v>80</v>
      </c>
      <c r="B537" s="147" t="s">
        <v>81</v>
      </c>
      <c r="C537" s="148">
        <v>43137</v>
      </c>
      <c r="D537" s="149">
        <v>0.66666666666666663</v>
      </c>
      <c r="E537" s="147">
        <v>4.5999999999999996</v>
      </c>
      <c r="F537" s="147">
        <v>18.5</v>
      </c>
      <c r="G537" s="147">
        <v>5.5</v>
      </c>
      <c r="H537" s="147">
        <v>12</v>
      </c>
      <c r="I537" s="150">
        <v>0.4</v>
      </c>
      <c r="J537" s="147">
        <v>0.13700000000000001</v>
      </c>
      <c r="K537" s="147">
        <v>1.3</v>
      </c>
      <c r="L537" s="159">
        <v>3.4599999999999999E-2</v>
      </c>
      <c r="M537" s="147">
        <v>6.84</v>
      </c>
      <c r="N537" s="147">
        <v>8.35</v>
      </c>
      <c r="O537" s="153">
        <v>1000</v>
      </c>
      <c r="P537" s="51" t="str">
        <f>IF($M537&lt;NORMA!$G$7,"NO CUMPLE","CUMPLE")</f>
        <v>CUMPLE</v>
      </c>
      <c r="Q537" s="51" t="str">
        <f>IF($E537&gt;NORMA!$G$8,"NO CUMPLE","CUMPLE")</f>
        <v>CUMPLE</v>
      </c>
      <c r="R537" s="51" t="str">
        <f>IF($F537&gt;NORMA!$G$9,"NO CUMPLE","CUMPLE")</f>
        <v>CUMPLE</v>
      </c>
      <c r="S537" s="51" t="str">
        <f>IF($K537&gt;NORMA!$G$10,"NO CUMPLE","CUMPLE")</f>
        <v>CUMPLE</v>
      </c>
      <c r="T537" s="51" t="str">
        <f>IF($J537&gt;NORMA!$G$11,"NO CUMPLE","CUMPLE")</f>
        <v>CUMPLE</v>
      </c>
      <c r="U537" s="51" t="str">
        <f>IF($G537&gt;NORMA!$G$12,"NO CUMPLE","CUMPLE")</f>
        <v>CUMPLE</v>
      </c>
      <c r="V537" s="51" t="str">
        <f>IF($H537&gt;SALITRE!$H$972,"NO CUMPLE","CUMPLE")</f>
        <v>CUMPLE</v>
      </c>
      <c r="W537" s="51" t="str">
        <f>IF($O537&gt;NORMA!$F$14,"NO CUMPLE","CUMPLE")</f>
        <v>CUMPLE</v>
      </c>
      <c r="X537" s="51" t="str">
        <f>IF(AND($N537&gt;=NORMA!$Q$4, $N537&lt;=NORMA!$R$4),"CUMPLE","NO CUMPLE")</f>
        <v>CUMPLE</v>
      </c>
      <c r="Y537" s="51" t="str">
        <f>IF($I537&gt;NORMA!$F$16,"NO CUMPLE","CUMPLE")</f>
        <v>CUMPLE</v>
      </c>
      <c r="Z537" s="51" t="str">
        <f>IF($M537&lt;NORMA!$G$23,"NO CUMPLE","CUMPLE")</f>
        <v>CUMPLE</v>
      </c>
      <c r="AA537" s="51" t="str">
        <f>IF($E537&gt;NORMA!$G$24,"NO CUMPLE","CUMPLE")</f>
        <v>CUMPLE</v>
      </c>
      <c r="AB537" s="51" t="str">
        <f>IF($F537&gt;NORMA!$G$25,"NO CUMPLE","CUMPLE")</f>
        <v>CUMPLE</v>
      </c>
      <c r="AC537" s="51" t="str">
        <f>IF($K537&gt;NORMA!$G$26,"NO CUMPLE","CUMPLE")</f>
        <v>CUMPLE</v>
      </c>
      <c r="AD537" s="51" t="str">
        <f>IF($J537&gt;NORMA!$G$27,"NO CUMPLE","CUMPLE")</f>
        <v>CUMPLE</v>
      </c>
      <c r="AE537" s="51" t="str">
        <f>IF($G537&gt;NORMA!$G$28,"NO CUMPLE","CUMPLE")</f>
        <v>CUMPLE</v>
      </c>
      <c r="AF537" s="51" t="str">
        <f>IF($H537&gt;NORMA!$E$29,"NO CUMPLE","CUMPLE")</f>
        <v>NO CUMPLE</v>
      </c>
      <c r="AG537" s="51" t="str">
        <f>IF($O537&gt;NORMA!$G$30,"NO CUMPLE","CUMPLE")</f>
        <v>CUMPLE</v>
      </c>
      <c r="AH537" s="51" t="str">
        <f>IF(AND($N537&gt;=NORMA!$R$18, $N537&lt;=NORMA!$S$18),"CUMPLE","NO CUMPLE")</f>
        <v>CUMPLE</v>
      </c>
      <c r="AI537" s="51" t="str">
        <f>IF($I537&gt;NORMA!$F$32,"NO CUMPLE","CUMPLE")</f>
        <v>CUMPLE</v>
      </c>
    </row>
    <row r="538" spans="1:35" ht="14.25" customHeight="1" x14ac:dyDescent="0.35">
      <c r="A538" s="146" t="s">
        <v>82</v>
      </c>
      <c r="B538" s="147" t="s">
        <v>81</v>
      </c>
      <c r="C538" s="148">
        <v>43138</v>
      </c>
      <c r="D538" s="149">
        <v>0.33333333333333331</v>
      </c>
      <c r="E538" s="147">
        <v>81.8</v>
      </c>
      <c r="F538" s="147">
        <v>186</v>
      </c>
      <c r="G538" s="147">
        <v>80</v>
      </c>
      <c r="H538" s="147">
        <v>111</v>
      </c>
      <c r="I538" s="147">
        <v>1.07</v>
      </c>
      <c r="J538" s="147">
        <v>3.2189999999999999</v>
      </c>
      <c r="K538" s="147">
        <v>29.8</v>
      </c>
      <c r="L538" s="159">
        <v>0.90469999999999995</v>
      </c>
      <c r="M538" s="147">
        <v>0.48</v>
      </c>
      <c r="N538" s="147">
        <v>7.61</v>
      </c>
      <c r="O538" s="153">
        <v>3000000</v>
      </c>
      <c r="P538" s="51" t="str">
        <f>IF($M538&lt;NORMA!$G$7,"NO CUMPLE","CUMPLE")</f>
        <v>NO CUMPLE</v>
      </c>
      <c r="Q538" s="51" t="str">
        <f>IF($E538&gt;NORMA!$G$8,"NO CUMPLE","CUMPLE")</f>
        <v>CUMPLE</v>
      </c>
      <c r="R538" s="51" t="str">
        <f>IF($F538&gt;NORMA!$G$9,"NO CUMPLE","CUMPLE")</f>
        <v>CUMPLE</v>
      </c>
      <c r="S538" s="51" t="str">
        <f>IF($K538&gt;NORMA!$G$10,"NO CUMPLE","CUMPLE")</f>
        <v>CUMPLE</v>
      </c>
      <c r="T538" s="51" t="str">
        <f>IF($J538&gt;NORMA!$G$11,"NO CUMPLE","CUMPLE")</f>
        <v>CUMPLE</v>
      </c>
      <c r="U538" s="51" t="str">
        <f>IF($G538&gt;NORMA!$G$12,"NO CUMPLE","CUMPLE")</f>
        <v>CUMPLE</v>
      </c>
      <c r="V538" s="51" t="str">
        <f>IF($H538&gt;SALITRE!$H$972,"NO CUMPLE","CUMPLE")</f>
        <v>NO CUMPLE</v>
      </c>
      <c r="W538" s="51" t="str">
        <f>IF($O538&gt;NORMA!$F$14,"NO CUMPLE","CUMPLE")</f>
        <v>NO CUMPLE</v>
      </c>
      <c r="X538" s="51" t="str">
        <f>IF(AND($N538&gt;=NORMA!$Q$4, $N538&lt;=NORMA!$R$4),"CUMPLE","NO CUMPLE")</f>
        <v>CUMPLE</v>
      </c>
      <c r="Y538" s="51" t="str">
        <f>IF($I538&gt;NORMA!$F$16,"NO CUMPLE","CUMPLE")</f>
        <v>CUMPLE</v>
      </c>
      <c r="Z538" s="51" t="str">
        <f>IF($M538&lt;NORMA!$G$23,"NO CUMPLE","CUMPLE")</f>
        <v>NO CUMPLE</v>
      </c>
      <c r="AA538" s="51" t="str">
        <f>IF($E538&gt;NORMA!$G$24,"NO CUMPLE","CUMPLE")</f>
        <v>NO CUMPLE</v>
      </c>
      <c r="AB538" s="51" t="str">
        <f>IF($F538&gt;NORMA!$G$25,"NO CUMPLE","CUMPLE")</f>
        <v>NO CUMPLE</v>
      </c>
      <c r="AC538" s="51" t="str">
        <f>IF($K538&gt;NORMA!$G$26,"NO CUMPLE","CUMPLE")</f>
        <v>CUMPLE</v>
      </c>
      <c r="AD538" s="51" t="str">
        <f>IF($J538&gt;NORMA!$G$27,"NO CUMPLE","CUMPLE")</f>
        <v>CUMPLE</v>
      </c>
      <c r="AE538" s="51" t="str">
        <f>IF($G538&gt;NORMA!$G$28,"NO CUMPLE","CUMPLE")</f>
        <v>NO CUMPLE</v>
      </c>
      <c r="AF538" s="51" t="str">
        <f>IF($H538&gt;NORMA!$E$29,"NO CUMPLE","CUMPLE")</f>
        <v>NO CUMPLE</v>
      </c>
      <c r="AG538" s="51" t="str">
        <f>IF($O538&gt;NORMA!$G$30,"NO CUMPLE","CUMPLE")</f>
        <v>NO CUMPLE</v>
      </c>
      <c r="AH538" s="51" t="str">
        <f>IF(AND($N538&gt;=NORMA!$R$18, $N538&lt;=NORMA!$S$18),"CUMPLE","NO CUMPLE")</f>
        <v>CUMPLE</v>
      </c>
      <c r="AI538" s="51" t="str">
        <f>IF($I538&gt;NORMA!$F$32,"NO CUMPLE","CUMPLE")</f>
        <v>NO CUMPLE</v>
      </c>
    </row>
    <row r="539" spans="1:35" ht="14.25" customHeight="1" x14ac:dyDescent="0.35">
      <c r="A539" s="146" t="s">
        <v>80</v>
      </c>
      <c r="B539" s="147" t="s">
        <v>81</v>
      </c>
      <c r="C539" s="148">
        <v>43130</v>
      </c>
      <c r="D539" s="149">
        <v>0.58333333333333337</v>
      </c>
      <c r="E539" s="147">
        <v>51.6</v>
      </c>
      <c r="F539" s="147">
        <v>125</v>
      </c>
      <c r="G539" s="147">
        <v>26</v>
      </c>
      <c r="H539" s="147">
        <v>25</v>
      </c>
      <c r="I539" s="147">
        <v>1.01</v>
      </c>
      <c r="J539" s="147">
        <v>2.4409999999999998</v>
      </c>
      <c r="K539" s="147">
        <v>22.8</v>
      </c>
      <c r="L539" s="159">
        <v>5.6000000000000001E-2</v>
      </c>
      <c r="M539" s="147">
        <v>0.83</v>
      </c>
      <c r="N539" s="147">
        <v>7.76</v>
      </c>
      <c r="O539" s="153">
        <v>4000000</v>
      </c>
      <c r="P539" s="51" t="str">
        <f>IF($M539&lt;NORMA!$G$7,"NO CUMPLE","CUMPLE")</f>
        <v>CUMPLE</v>
      </c>
      <c r="Q539" s="51" t="str">
        <f>IF($E539&gt;NORMA!$G$8,"NO CUMPLE","CUMPLE")</f>
        <v>CUMPLE</v>
      </c>
      <c r="R539" s="51" t="str">
        <f>IF($F539&gt;NORMA!$G$9,"NO CUMPLE","CUMPLE")</f>
        <v>CUMPLE</v>
      </c>
      <c r="S539" s="51" t="str">
        <f>IF($K539&gt;NORMA!$G$10,"NO CUMPLE","CUMPLE")</f>
        <v>CUMPLE</v>
      </c>
      <c r="T539" s="51" t="str">
        <f>IF($J539&gt;NORMA!$G$11,"NO CUMPLE","CUMPLE")</f>
        <v>CUMPLE</v>
      </c>
      <c r="U539" s="51" t="str">
        <f>IF($G539&gt;NORMA!$G$12,"NO CUMPLE","CUMPLE")</f>
        <v>CUMPLE</v>
      </c>
      <c r="V539" s="51" t="str">
        <f>IF($H539&gt;SALITRE!$H$972,"NO CUMPLE","CUMPLE")</f>
        <v>CUMPLE</v>
      </c>
      <c r="W539" s="51" t="str">
        <f>IF($O539&gt;NORMA!$F$14,"NO CUMPLE","CUMPLE")</f>
        <v>NO CUMPLE</v>
      </c>
      <c r="X539" s="51" t="str">
        <f>IF(AND($N539&gt;=NORMA!$Q$4, $N539&lt;=NORMA!$R$4),"CUMPLE","NO CUMPLE")</f>
        <v>CUMPLE</v>
      </c>
      <c r="Y539" s="51" t="str">
        <f>IF($I539&gt;NORMA!$F$16,"NO CUMPLE","CUMPLE")</f>
        <v>CUMPLE</v>
      </c>
      <c r="Z539" s="51" t="str">
        <f>IF($M539&lt;NORMA!$G$23,"NO CUMPLE","CUMPLE")</f>
        <v>NO CUMPLE</v>
      </c>
      <c r="AA539" s="51" t="str">
        <f>IF($E539&gt;NORMA!$G$24,"NO CUMPLE","CUMPLE")</f>
        <v>CUMPLE</v>
      </c>
      <c r="AB539" s="51" t="str">
        <f>IF($F539&gt;NORMA!$G$25,"NO CUMPLE","CUMPLE")</f>
        <v>NO CUMPLE</v>
      </c>
      <c r="AC539" s="51" t="str">
        <f>IF($K539&gt;NORMA!$G$26,"NO CUMPLE","CUMPLE")</f>
        <v>CUMPLE</v>
      </c>
      <c r="AD539" s="51" t="str">
        <f>IF($J539&gt;NORMA!$G$27,"NO CUMPLE","CUMPLE")</f>
        <v>CUMPLE</v>
      </c>
      <c r="AE539" s="51" t="str">
        <f>IF($G539&gt;NORMA!$G$28,"NO CUMPLE","CUMPLE")</f>
        <v>CUMPLE</v>
      </c>
      <c r="AF539" s="51" t="str">
        <f>IF($H539&gt;NORMA!$E$29,"NO CUMPLE","CUMPLE")</f>
        <v>NO CUMPLE</v>
      </c>
      <c r="AG539" s="51" t="str">
        <f>IF($O539&gt;NORMA!$G$30,"NO CUMPLE","CUMPLE")</f>
        <v>NO CUMPLE</v>
      </c>
      <c r="AH539" s="51" t="str">
        <f>IF(AND($N539&gt;=NORMA!$R$18, $N539&lt;=NORMA!$S$18),"CUMPLE","NO CUMPLE")</f>
        <v>CUMPLE</v>
      </c>
      <c r="AI539" s="51" t="str">
        <f>IF($I539&gt;NORMA!$F$32,"NO CUMPLE","CUMPLE")</f>
        <v>NO CUMPLE</v>
      </c>
    </row>
    <row r="540" spans="1:35" ht="14.25" customHeight="1" x14ac:dyDescent="0.35">
      <c r="A540" s="146" t="s">
        <v>80</v>
      </c>
      <c r="B540" s="147" t="s">
        <v>81</v>
      </c>
      <c r="C540" s="148">
        <v>43126</v>
      </c>
      <c r="D540" s="149">
        <v>0.25</v>
      </c>
      <c r="E540" s="147">
        <v>23.3</v>
      </c>
      <c r="F540" s="147">
        <v>55.6</v>
      </c>
      <c r="G540" s="147">
        <v>23</v>
      </c>
      <c r="H540" s="147">
        <v>7</v>
      </c>
      <c r="I540" s="150">
        <v>0.4</v>
      </c>
      <c r="J540" s="147">
        <v>1.0669999999999999</v>
      </c>
      <c r="K540" s="147">
        <v>27.2</v>
      </c>
      <c r="L540" s="159">
        <v>6.8400000000000002E-2</v>
      </c>
      <c r="M540" s="147">
        <v>3.02</v>
      </c>
      <c r="N540" s="147">
        <v>7.21</v>
      </c>
      <c r="O540" s="153">
        <v>2000000</v>
      </c>
      <c r="P540" s="51" t="str">
        <f>IF($M540&lt;NORMA!$G$7,"NO CUMPLE","CUMPLE")</f>
        <v>CUMPLE</v>
      </c>
      <c r="Q540" s="51" t="str">
        <f>IF($E540&gt;NORMA!$G$8,"NO CUMPLE","CUMPLE")</f>
        <v>CUMPLE</v>
      </c>
      <c r="R540" s="51" t="str">
        <f>IF($F540&gt;NORMA!$G$9,"NO CUMPLE","CUMPLE")</f>
        <v>CUMPLE</v>
      </c>
      <c r="S540" s="51" t="str">
        <f>IF($K540&gt;NORMA!$G$10,"NO CUMPLE","CUMPLE")</f>
        <v>CUMPLE</v>
      </c>
      <c r="T540" s="51" t="str">
        <f>IF($J540&gt;NORMA!$G$11,"NO CUMPLE","CUMPLE")</f>
        <v>CUMPLE</v>
      </c>
      <c r="U540" s="51" t="str">
        <f>IF($G540&gt;NORMA!$G$12,"NO CUMPLE","CUMPLE")</f>
        <v>CUMPLE</v>
      </c>
      <c r="V540" s="51" t="str">
        <f>IF($H540&gt;SALITRE!$H$972,"NO CUMPLE","CUMPLE")</f>
        <v>CUMPLE</v>
      </c>
      <c r="W540" s="51" t="str">
        <f>IF($O540&gt;NORMA!$F$14,"NO CUMPLE","CUMPLE")</f>
        <v>NO CUMPLE</v>
      </c>
      <c r="X540" s="51" t="str">
        <f>IF(AND($N540&gt;=NORMA!$Q$4, $N540&lt;=NORMA!$R$4),"CUMPLE","NO CUMPLE")</f>
        <v>CUMPLE</v>
      </c>
      <c r="Y540" s="51" t="str">
        <f>IF($I540&gt;NORMA!$F$16,"NO CUMPLE","CUMPLE")</f>
        <v>CUMPLE</v>
      </c>
      <c r="Z540" s="51" t="str">
        <f>IF($M540&lt;NORMA!$G$23,"NO CUMPLE","CUMPLE")</f>
        <v>CUMPLE</v>
      </c>
      <c r="AA540" s="51" t="str">
        <f>IF($E540&gt;NORMA!$G$24,"NO CUMPLE","CUMPLE")</f>
        <v>CUMPLE</v>
      </c>
      <c r="AB540" s="51" t="str">
        <f>IF($F540&gt;NORMA!$G$25,"NO CUMPLE","CUMPLE")</f>
        <v>CUMPLE</v>
      </c>
      <c r="AC540" s="51" t="str">
        <f>IF($K540&gt;NORMA!$G$26,"NO CUMPLE","CUMPLE")</f>
        <v>CUMPLE</v>
      </c>
      <c r="AD540" s="51" t="str">
        <f>IF($J540&gt;NORMA!$G$27,"NO CUMPLE","CUMPLE")</f>
        <v>CUMPLE</v>
      </c>
      <c r="AE540" s="51" t="str">
        <f>IF($G540&gt;NORMA!$G$28,"NO CUMPLE","CUMPLE")</f>
        <v>CUMPLE</v>
      </c>
      <c r="AF540" s="51" t="str">
        <f>IF($H540&gt;NORMA!$E$29,"NO CUMPLE","CUMPLE")</f>
        <v>CUMPLE</v>
      </c>
      <c r="AG540" s="51" t="str">
        <f>IF($O540&gt;NORMA!$G$30,"NO CUMPLE","CUMPLE")</f>
        <v>NO CUMPLE</v>
      </c>
      <c r="AH540" s="51" t="str">
        <f>IF(AND($N540&gt;=NORMA!$R$18, $N540&lt;=NORMA!$S$18),"CUMPLE","NO CUMPLE")</f>
        <v>CUMPLE</v>
      </c>
      <c r="AI540" s="51" t="str">
        <f>IF($I540&gt;NORMA!$F$32,"NO CUMPLE","CUMPLE")</f>
        <v>CUMPLE</v>
      </c>
    </row>
    <row r="541" spans="1:35" ht="14.25" customHeight="1" x14ac:dyDescent="0.35">
      <c r="A541" s="146" t="s">
        <v>82</v>
      </c>
      <c r="B541" s="147" t="s">
        <v>81</v>
      </c>
      <c r="C541" s="148">
        <v>43126</v>
      </c>
      <c r="D541" s="149">
        <v>0.41666666666666669</v>
      </c>
      <c r="E541" s="147">
        <v>204</v>
      </c>
      <c r="F541" s="147">
        <v>390</v>
      </c>
      <c r="G541" s="147">
        <v>227</v>
      </c>
      <c r="H541" s="147">
        <v>49</v>
      </c>
      <c r="I541" s="147">
        <v>4.66</v>
      </c>
      <c r="J541" s="147">
        <v>5.6079999999999997</v>
      </c>
      <c r="K541" s="147">
        <v>49.2</v>
      </c>
      <c r="L541" s="159">
        <v>1.2546999999999999</v>
      </c>
      <c r="M541" s="147">
        <v>0.69</v>
      </c>
      <c r="N541" s="147">
        <v>8.0299999999999994</v>
      </c>
      <c r="O541" s="153">
        <v>8000000</v>
      </c>
      <c r="P541" s="51" t="str">
        <f>IF($M541&lt;NORMA!$G$7,"NO CUMPLE","CUMPLE")</f>
        <v>CUMPLE</v>
      </c>
      <c r="Q541" s="51" t="str">
        <f>IF($E541&gt;NORMA!$G$8,"NO CUMPLE","CUMPLE")</f>
        <v>NO CUMPLE</v>
      </c>
      <c r="R541" s="51" t="str">
        <f>IF($F541&gt;NORMA!$G$9,"NO CUMPLE","CUMPLE")</f>
        <v>NO CUMPLE</v>
      </c>
      <c r="S541" s="51" t="str">
        <f>IF($K541&gt;NORMA!$G$10,"NO CUMPLE","CUMPLE")</f>
        <v>NO CUMPLE</v>
      </c>
      <c r="T541" s="51" t="str">
        <f>IF($J541&gt;NORMA!$G$11,"NO CUMPLE","CUMPLE")</f>
        <v>CUMPLE</v>
      </c>
      <c r="U541" s="51" t="str">
        <f>IF($G541&gt;NORMA!$G$12,"NO CUMPLE","CUMPLE")</f>
        <v>NO CUMPLE</v>
      </c>
      <c r="V541" s="51" t="str">
        <f>IF($H541&gt;SALITRE!$H$972,"NO CUMPLE","CUMPLE")</f>
        <v>NO CUMPLE</v>
      </c>
      <c r="W541" s="51" t="str">
        <f>IF($O541&gt;NORMA!$F$14,"NO CUMPLE","CUMPLE")</f>
        <v>NO CUMPLE</v>
      </c>
      <c r="X541" s="51" t="str">
        <f>IF(AND($N541&gt;=NORMA!$Q$4, $N541&lt;=NORMA!$R$4),"CUMPLE","NO CUMPLE")</f>
        <v>CUMPLE</v>
      </c>
      <c r="Y541" s="51" t="str">
        <f>IF($I541&gt;NORMA!$F$16,"NO CUMPLE","CUMPLE")</f>
        <v>NO CUMPLE</v>
      </c>
      <c r="Z541" s="51" t="str">
        <f>IF($M541&lt;NORMA!$G$23,"NO CUMPLE","CUMPLE")</f>
        <v>NO CUMPLE</v>
      </c>
      <c r="AA541" s="51" t="str">
        <f>IF($E541&gt;NORMA!$G$24,"NO CUMPLE","CUMPLE")</f>
        <v>NO CUMPLE</v>
      </c>
      <c r="AB541" s="51" t="str">
        <f>IF($F541&gt;NORMA!$G$25,"NO CUMPLE","CUMPLE")</f>
        <v>NO CUMPLE</v>
      </c>
      <c r="AC541" s="51" t="str">
        <f>IF($K541&gt;NORMA!$G$26,"NO CUMPLE","CUMPLE")</f>
        <v>NO CUMPLE</v>
      </c>
      <c r="AD541" s="51" t="str">
        <f>IF($J541&gt;NORMA!$G$27,"NO CUMPLE","CUMPLE")</f>
        <v>NO CUMPLE</v>
      </c>
      <c r="AE541" s="51" t="str">
        <f>IF($G541&gt;NORMA!$G$28,"NO CUMPLE","CUMPLE")</f>
        <v>NO CUMPLE</v>
      </c>
      <c r="AF541" s="51" t="str">
        <f>IF($H541&gt;NORMA!$E$29,"NO CUMPLE","CUMPLE")</f>
        <v>NO CUMPLE</v>
      </c>
      <c r="AG541" s="51" t="str">
        <f>IF($O541&gt;NORMA!$G$30,"NO CUMPLE","CUMPLE")</f>
        <v>NO CUMPLE</v>
      </c>
      <c r="AH541" s="51" t="str">
        <f>IF(AND($N541&gt;=NORMA!$R$18, $N541&lt;=NORMA!$S$18),"CUMPLE","NO CUMPLE")</f>
        <v>CUMPLE</v>
      </c>
      <c r="AI541" s="51" t="str">
        <f>IF($I541&gt;NORMA!$F$32,"NO CUMPLE","CUMPLE")</f>
        <v>NO CUMPLE</v>
      </c>
    </row>
    <row r="542" spans="1:35" ht="14.25" customHeight="1" x14ac:dyDescent="0.35">
      <c r="A542" s="146" t="s">
        <v>80</v>
      </c>
      <c r="B542" s="147" t="s">
        <v>81</v>
      </c>
      <c r="C542" s="148">
        <v>43115</v>
      </c>
      <c r="D542" s="149">
        <v>0.5</v>
      </c>
      <c r="E542" s="147">
        <v>33</v>
      </c>
      <c r="F542" s="147">
        <v>71.77</v>
      </c>
      <c r="G542" s="147">
        <v>46</v>
      </c>
      <c r="H542" s="147">
        <v>17</v>
      </c>
      <c r="I542" s="147">
        <v>0.63</v>
      </c>
      <c r="J542" s="147">
        <v>0.746</v>
      </c>
      <c r="K542" s="147">
        <v>7.5</v>
      </c>
      <c r="L542" s="159">
        <v>0.1123</v>
      </c>
      <c r="M542" s="147">
        <v>6.7</v>
      </c>
      <c r="N542" s="147">
        <v>7.74</v>
      </c>
      <c r="O542" s="153">
        <v>200000</v>
      </c>
      <c r="P542" s="51" t="str">
        <f>IF($M542&lt;NORMA!$G$7,"NO CUMPLE","CUMPLE")</f>
        <v>CUMPLE</v>
      </c>
      <c r="Q542" s="51" t="str">
        <f>IF($E542&gt;NORMA!$G$8,"NO CUMPLE","CUMPLE")</f>
        <v>CUMPLE</v>
      </c>
      <c r="R542" s="51" t="str">
        <f>IF($F542&gt;NORMA!$G$9,"NO CUMPLE","CUMPLE")</f>
        <v>CUMPLE</v>
      </c>
      <c r="S542" s="51" t="str">
        <f>IF($K542&gt;NORMA!$G$10,"NO CUMPLE","CUMPLE")</f>
        <v>CUMPLE</v>
      </c>
      <c r="T542" s="51" t="str">
        <f>IF($J542&gt;NORMA!$G$11,"NO CUMPLE","CUMPLE")</f>
        <v>CUMPLE</v>
      </c>
      <c r="U542" s="51" t="str">
        <f>IF($G542&gt;NORMA!$G$12,"NO CUMPLE","CUMPLE")</f>
        <v>CUMPLE</v>
      </c>
      <c r="V542" s="51" t="str">
        <f>IF($H542&gt;SALITRE!$H$972,"NO CUMPLE","CUMPLE")</f>
        <v>CUMPLE</v>
      </c>
      <c r="W542" s="51" t="str">
        <f>IF($O542&gt;NORMA!$F$14,"NO CUMPLE","CUMPLE")</f>
        <v>CUMPLE</v>
      </c>
      <c r="X542" s="51" t="str">
        <f>IF(AND($N542&gt;=NORMA!$Q$4, $N542&lt;=NORMA!$R$4),"CUMPLE","NO CUMPLE")</f>
        <v>CUMPLE</v>
      </c>
      <c r="Y542" s="51" t="str">
        <f>IF($I542&gt;NORMA!$F$16,"NO CUMPLE","CUMPLE")</f>
        <v>CUMPLE</v>
      </c>
      <c r="Z542" s="51" t="str">
        <f>IF($M542&lt;NORMA!$G$23,"NO CUMPLE","CUMPLE")</f>
        <v>CUMPLE</v>
      </c>
      <c r="AA542" s="51" t="str">
        <f>IF($E542&gt;NORMA!$G$24,"NO CUMPLE","CUMPLE")</f>
        <v>CUMPLE</v>
      </c>
      <c r="AB542" s="51" t="str">
        <f>IF($F542&gt;NORMA!$G$25,"NO CUMPLE","CUMPLE")</f>
        <v>CUMPLE</v>
      </c>
      <c r="AC542" s="51" t="str">
        <f>IF($K542&gt;NORMA!$G$26,"NO CUMPLE","CUMPLE")</f>
        <v>CUMPLE</v>
      </c>
      <c r="AD542" s="51" t="str">
        <f>IF($J542&gt;NORMA!$G$27,"NO CUMPLE","CUMPLE")</f>
        <v>CUMPLE</v>
      </c>
      <c r="AE542" s="51" t="str">
        <f>IF($G542&gt;NORMA!$G$28,"NO CUMPLE","CUMPLE")</f>
        <v>CUMPLE</v>
      </c>
      <c r="AF542" s="51" t="str">
        <f>IF($H542&gt;NORMA!$E$29,"NO CUMPLE","CUMPLE")</f>
        <v>NO CUMPLE</v>
      </c>
      <c r="AG542" s="51" t="str">
        <f>IF($O542&gt;NORMA!$G$30,"NO CUMPLE","CUMPLE")</f>
        <v>NO CUMPLE</v>
      </c>
      <c r="AH542" s="51" t="str">
        <f>IF(AND($N542&gt;=NORMA!$R$18, $N542&lt;=NORMA!$S$18),"CUMPLE","NO CUMPLE")</f>
        <v>CUMPLE</v>
      </c>
      <c r="AI542" s="51" t="str">
        <f>IF($I542&gt;NORMA!$F$32,"NO CUMPLE","CUMPLE")</f>
        <v>CUMPLE</v>
      </c>
    </row>
    <row r="543" spans="1:35" ht="14.25" customHeight="1" x14ac:dyDescent="0.35">
      <c r="A543" s="146" t="s">
        <v>82</v>
      </c>
      <c r="B543" s="147" t="s">
        <v>81</v>
      </c>
      <c r="C543" s="148">
        <v>43118</v>
      </c>
      <c r="D543" s="149">
        <v>0.25</v>
      </c>
      <c r="E543" s="147">
        <v>42</v>
      </c>
      <c r="F543" s="147">
        <v>105</v>
      </c>
      <c r="G543" s="147">
        <v>13</v>
      </c>
      <c r="H543" s="147">
        <v>43</v>
      </c>
      <c r="I543" s="147">
        <v>0.91</v>
      </c>
      <c r="J543" s="147">
        <v>1.603</v>
      </c>
      <c r="K543" s="147">
        <v>17.8</v>
      </c>
      <c r="L543" s="159">
        <v>0.71799999999999997</v>
      </c>
      <c r="M543" s="147">
        <v>0.56000000000000005</v>
      </c>
      <c r="N543" s="147">
        <v>7.17</v>
      </c>
      <c r="O543" s="153">
        <v>200000</v>
      </c>
      <c r="P543" s="51" t="str">
        <f>IF($M543&lt;NORMA!$G$7,"NO CUMPLE","CUMPLE")</f>
        <v>CUMPLE</v>
      </c>
      <c r="Q543" s="51" t="str">
        <f>IF($E543&gt;NORMA!$G$8,"NO CUMPLE","CUMPLE")</f>
        <v>CUMPLE</v>
      </c>
      <c r="R543" s="51" t="str">
        <f>IF($F543&gt;NORMA!$G$9,"NO CUMPLE","CUMPLE")</f>
        <v>CUMPLE</v>
      </c>
      <c r="S543" s="51" t="str">
        <f>IF($K543&gt;NORMA!$G$10,"NO CUMPLE","CUMPLE")</f>
        <v>CUMPLE</v>
      </c>
      <c r="T543" s="51" t="str">
        <f>IF($J543&gt;NORMA!$G$11,"NO CUMPLE","CUMPLE")</f>
        <v>CUMPLE</v>
      </c>
      <c r="U543" s="51" t="str">
        <f>IF($G543&gt;NORMA!$G$12,"NO CUMPLE","CUMPLE")</f>
        <v>CUMPLE</v>
      </c>
      <c r="V543" s="51" t="str">
        <f>IF($H543&gt;SALITRE!$H$972,"NO CUMPLE","CUMPLE")</f>
        <v>NO CUMPLE</v>
      </c>
      <c r="W543" s="51" t="str">
        <f>IF($O543&gt;NORMA!$F$14,"NO CUMPLE","CUMPLE")</f>
        <v>CUMPLE</v>
      </c>
      <c r="X543" s="51" t="str">
        <f>IF(AND($N543&gt;=NORMA!$Q$4, $N543&lt;=NORMA!$R$4),"CUMPLE","NO CUMPLE")</f>
        <v>CUMPLE</v>
      </c>
      <c r="Y543" s="51" t="str">
        <f>IF($I543&gt;NORMA!$F$16,"NO CUMPLE","CUMPLE")</f>
        <v>CUMPLE</v>
      </c>
      <c r="Z543" s="51" t="str">
        <f>IF($M543&lt;NORMA!$G$23,"NO CUMPLE","CUMPLE")</f>
        <v>NO CUMPLE</v>
      </c>
      <c r="AA543" s="51" t="str">
        <f>IF($E543&gt;NORMA!$G$24,"NO CUMPLE","CUMPLE")</f>
        <v>CUMPLE</v>
      </c>
      <c r="AB543" s="51" t="str">
        <f>IF($F543&gt;NORMA!$G$25,"NO CUMPLE","CUMPLE")</f>
        <v>CUMPLE</v>
      </c>
      <c r="AC543" s="51" t="str">
        <f>IF($K543&gt;NORMA!$G$26,"NO CUMPLE","CUMPLE")</f>
        <v>CUMPLE</v>
      </c>
      <c r="AD543" s="51" t="str">
        <f>IF($J543&gt;NORMA!$G$27,"NO CUMPLE","CUMPLE")</f>
        <v>CUMPLE</v>
      </c>
      <c r="AE543" s="51" t="str">
        <f>IF($G543&gt;NORMA!$G$28,"NO CUMPLE","CUMPLE")</f>
        <v>CUMPLE</v>
      </c>
      <c r="AF543" s="51" t="str">
        <f>IF($H543&gt;NORMA!$E$29,"NO CUMPLE","CUMPLE")</f>
        <v>NO CUMPLE</v>
      </c>
      <c r="AG543" s="51" t="str">
        <f>IF($O543&gt;NORMA!$G$30,"NO CUMPLE","CUMPLE")</f>
        <v>NO CUMPLE</v>
      </c>
      <c r="AH543" s="51" t="str">
        <f>IF(AND($N543&gt;=NORMA!$R$18, $N543&lt;=NORMA!$S$18),"CUMPLE","NO CUMPLE")</f>
        <v>CUMPLE</v>
      </c>
      <c r="AI543" s="51" t="str">
        <f>IF($I543&gt;NORMA!$F$32,"NO CUMPLE","CUMPLE")</f>
        <v>CUMPLE</v>
      </c>
    </row>
    <row r="544" spans="1:35" ht="14.25" customHeight="1" x14ac:dyDescent="0.35">
      <c r="A544" s="146" t="s">
        <v>80</v>
      </c>
      <c r="B544" s="147" t="s">
        <v>81</v>
      </c>
      <c r="C544" s="148">
        <v>43143</v>
      </c>
      <c r="D544" s="149">
        <v>0.33333333333333331</v>
      </c>
      <c r="E544" s="147">
        <v>4.2</v>
      </c>
      <c r="F544" s="147">
        <v>15.7</v>
      </c>
      <c r="G544" s="150">
        <v>4</v>
      </c>
      <c r="H544" s="150">
        <v>6</v>
      </c>
      <c r="I544" s="147">
        <v>0.65</v>
      </c>
      <c r="J544" s="147">
        <v>0.16400000000000001</v>
      </c>
      <c r="K544" s="150">
        <v>1</v>
      </c>
      <c r="L544" s="159">
        <v>2.9600000000000001E-2</v>
      </c>
      <c r="M544" s="147">
        <v>6.8</v>
      </c>
      <c r="N544" s="147">
        <v>7.81</v>
      </c>
      <c r="O544" s="153">
        <v>1000</v>
      </c>
      <c r="P544" s="51" t="str">
        <f>IF($M544&lt;NORMA!$G$7,"NO CUMPLE","CUMPLE")</f>
        <v>CUMPLE</v>
      </c>
      <c r="Q544" s="51" t="str">
        <f>IF($E544&gt;NORMA!$G$8,"NO CUMPLE","CUMPLE")</f>
        <v>CUMPLE</v>
      </c>
      <c r="R544" s="51" t="str">
        <f>IF($F544&gt;NORMA!$G$9,"NO CUMPLE","CUMPLE")</f>
        <v>CUMPLE</v>
      </c>
      <c r="S544" s="51" t="str">
        <f>IF($K544&gt;NORMA!$G$10,"NO CUMPLE","CUMPLE")</f>
        <v>CUMPLE</v>
      </c>
      <c r="T544" s="51" t="str">
        <f>IF($J544&gt;NORMA!$G$11,"NO CUMPLE","CUMPLE")</f>
        <v>CUMPLE</v>
      </c>
      <c r="U544" s="51" t="str">
        <f>IF($G544&gt;NORMA!$G$12,"NO CUMPLE","CUMPLE")</f>
        <v>CUMPLE</v>
      </c>
      <c r="V544" s="51" t="str">
        <f>IF($H544&gt;SALITRE!$H$972,"NO CUMPLE","CUMPLE")</f>
        <v>CUMPLE</v>
      </c>
      <c r="W544" s="51" t="str">
        <f>IF($O544&gt;NORMA!$F$14,"NO CUMPLE","CUMPLE")</f>
        <v>CUMPLE</v>
      </c>
      <c r="X544" s="51" t="str">
        <f>IF(AND($N544&gt;=NORMA!$Q$4, $N544&lt;=NORMA!$R$4),"CUMPLE","NO CUMPLE")</f>
        <v>CUMPLE</v>
      </c>
      <c r="Y544" s="51" t="str">
        <f>IF($I544&gt;NORMA!$F$16,"NO CUMPLE","CUMPLE")</f>
        <v>CUMPLE</v>
      </c>
      <c r="Z544" s="51" t="str">
        <f>IF($M544&lt;NORMA!$G$23,"NO CUMPLE","CUMPLE")</f>
        <v>CUMPLE</v>
      </c>
      <c r="AA544" s="51" t="str">
        <f>IF($E544&gt;NORMA!$G$24,"NO CUMPLE","CUMPLE")</f>
        <v>CUMPLE</v>
      </c>
      <c r="AB544" s="51" t="str">
        <f>IF($F544&gt;NORMA!$G$25,"NO CUMPLE","CUMPLE")</f>
        <v>CUMPLE</v>
      </c>
      <c r="AC544" s="51" t="str">
        <f>IF($K544&gt;NORMA!$G$26,"NO CUMPLE","CUMPLE")</f>
        <v>CUMPLE</v>
      </c>
      <c r="AD544" s="51" t="str">
        <f>IF($J544&gt;NORMA!$G$27,"NO CUMPLE","CUMPLE")</f>
        <v>CUMPLE</v>
      </c>
      <c r="AE544" s="51" t="str">
        <f>IF($G544&gt;NORMA!$G$28,"NO CUMPLE","CUMPLE")</f>
        <v>CUMPLE</v>
      </c>
      <c r="AF544" s="51" t="str">
        <f>IF($H544&gt;NORMA!$E$29,"NO CUMPLE","CUMPLE")</f>
        <v>CUMPLE</v>
      </c>
      <c r="AG544" s="51" t="str">
        <f>IF($O544&gt;NORMA!$G$30,"NO CUMPLE","CUMPLE")</f>
        <v>CUMPLE</v>
      </c>
      <c r="AH544" s="51" t="str">
        <f>IF(AND($N544&gt;=NORMA!$R$18, $N544&lt;=NORMA!$S$18),"CUMPLE","NO CUMPLE")</f>
        <v>CUMPLE</v>
      </c>
      <c r="AI544" s="51" t="str">
        <f>IF($I544&gt;NORMA!$F$32,"NO CUMPLE","CUMPLE")</f>
        <v>CUMPLE</v>
      </c>
    </row>
    <row r="545" spans="1:35" ht="14.25" customHeight="1" x14ac:dyDescent="0.35">
      <c r="A545" s="146" t="s">
        <v>80</v>
      </c>
      <c r="B545" s="147" t="s">
        <v>81</v>
      </c>
      <c r="C545" s="148">
        <v>43152</v>
      </c>
      <c r="D545" s="149">
        <v>0.41666666666666669</v>
      </c>
      <c r="E545" s="147">
        <v>13.2</v>
      </c>
      <c r="F545" s="147">
        <v>21.5</v>
      </c>
      <c r="G545" s="147">
        <v>28</v>
      </c>
      <c r="H545" s="147">
        <v>8</v>
      </c>
      <c r="I545" s="150">
        <v>0.4</v>
      </c>
      <c r="J545" s="147">
        <v>0.27600000000000002</v>
      </c>
      <c r="K545" s="147">
        <v>15.1</v>
      </c>
      <c r="L545" s="159">
        <v>5.3800000000000001E-2</v>
      </c>
      <c r="M545" s="147">
        <v>8.14</v>
      </c>
      <c r="N545" s="147">
        <v>7.83</v>
      </c>
      <c r="O545" s="153">
        <v>900000</v>
      </c>
      <c r="P545" s="51" t="str">
        <f>IF($M545&lt;NORMA!$G$7,"NO CUMPLE","CUMPLE")</f>
        <v>CUMPLE</v>
      </c>
      <c r="Q545" s="51" t="str">
        <f>IF($E545&gt;NORMA!$G$8,"NO CUMPLE","CUMPLE")</f>
        <v>CUMPLE</v>
      </c>
      <c r="R545" s="51" t="str">
        <f>IF($F545&gt;NORMA!$G$9,"NO CUMPLE","CUMPLE")</f>
        <v>CUMPLE</v>
      </c>
      <c r="S545" s="51" t="str">
        <f>IF($K545&gt;NORMA!$G$10,"NO CUMPLE","CUMPLE")</f>
        <v>CUMPLE</v>
      </c>
      <c r="T545" s="51" t="str">
        <f>IF($J545&gt;NORMA!$G$11,"NO CUMPLE","CUMPLE")</f>
        <v>CUMPLE</v>
      </c>
      <c r="U545" s="51" t="str">
        <f>IF($G545&gt;NORMA!$G$12,"NO CUMPLE","CUMPLE")</f>
        <v>CUMPLE</v>
      </c>
      <c r="V545" s="51" t="str">
        <f>IF($H545&gt;SALITRE!$H$972,"NO CUMPLE","CUMPLE")</f>
        <v>CUMPLE</v>
      </c>
      <c r="W545" s="51" t="str">
        <f>IF($O545&gt;NORMA!$F$14,"NO CUMPLE","CUMPLE")</f>
        <v>CUMPLE</v>
      </c>
      <c r="X545" s="51" t="str">
        <f>IF(AND($N545&gt;=NORMA!$Q$4, $N545&lt;=NORMA!$R$4),"CUMPLE","NO CUMPLE")</f>
        <v>CUMPLE</v>
      </c>
      <c r="Y545" s="51" t="str">
        <f>IF($I545&gt;NORMA!$F$16,"NO CUMPLE","CUMPLE")</f>
        <v>CUMPLE</v>
      </c>
      <c r="Z545" s="51" t="str">
        <f>IF($M545&lt;NORMA!$G$23,"NO CUMPLE","CUMPLE")</f>
        <v>CUMPLE</v>
      </c>
      <c r="AA545" s="51" t="str">
        <f>IF($E545&gt;NORMA!$G$24,"NO CUMPLE","CUMPLE")</f>
        <v>CUMPLE</v>
      </c>
      <c r="AB545" s="51" t="str">
        <f>IF($F545&gt;NORMA!$G$25,"NO CUMPLE","CUMPLE")</f>
        <v>CUMPLE</v>
      </c>
      <c r="AC545" s="51" t="str">
        <f>IF($K545&gt;NORMA!$G$26,"NO CUMPLE","CUMPLE")</f>
        <v>CUMPLE</v>
      </c>
      <c r="AD545" s="51" t="str">
        <f>IF($J545&gt;NORMA!$G$27,"NO CUMPLE","CUMPLE")</f>
        <v>CUMPLE</v>
      </c>
      <c r="AE545" s="51" t="str">
        <f>IF($G545&gt;NORMA!$G$28,"NO CUMPLE","CUMPLE")</f>
        <v>CUMPLE</v>
      </c>
      <c r="AF545" s="51" t="str">
        <f>IF($H545&gt;NORMA!$E$29,"NO CUMPLE","CUMPLE")</f>
        <v>CUMPLE</v>
      </c>
      <c r="AG545" s="51" t="str">
        <f>IF($O545&gt;NORMA!$G$30,"NO CUMPLE","CUMPLE")</f>
        <v>NO CUMPLE</v>
      </c>
      <c r="AH545" s="51" t="str">
        <f>IF(AND($N545&gt;=NORMA!$R$18, $N545&lt;=NORMA!$S$18),"CUMPLE","NO CUMPLE")</f>
        <v>CUMPLE</v>
      </c>
      <c r="AI545" s="51" t="str">
        <f>IF($I545&gt;NORMA!$F$32,"NO CUMPLE","CUMPLE")</f>
        <v>CUMPLE</v>
      </c>
    </row>
    <row r="546" spans="1:35" ht="14.25" customHeight="1" x14ac:dyDescent="0.35">
      <c r="A546" s="146" t="s">
        <v>82</v>
      </c>
      <c r="B546" s="147" t="s">
        <v>81</v>
      </c>
      <c r="C546" s="148">
        <v>43152</v>
      </c>
      <c r="D546" s="149">
        <v>0.58333333333333337</v>
      </c>
      <c r="E546" s="147">
        <v>206</v>
      </c>
      <c r="F546" s="147">
        <v>357</v>
      </c>
      <c r="G546" s="147">
        <v>106</v>
      </c>
      <c r="H546" s="147">
        <v>57</v>
      </c>
      <c r="I546" s="147">
        <v>8.8699999999999992</v>
      </c>
      <c r="J546" s="147">
        <v>3.6970000000000001</v>
      </c>
      <c r="K546" s="147">
        <v>43.2</v>
      </c>
      <c r="L546" s="159">
        <v>1.054</v>
      </c>
      <c r="M546" s="147">
        <v>0.84</v>
      </c>
      <c r="N546" s="147">
        <v>8.2100000000000009</v>
      </c>
      <c r="O546" s="153">
        <v>2000000</v>
      </c>
      <c r="P546" s="51" t="str">
        <f>IF($M546&lt;NORMA!$G$7,"NO CUMPLE","CUMPLE")</f>
        <v>CUMPLE</v>
      </c>
      <c r="Q546" s="51" t="str">
        <f>IF($E546&gt;NORMA!$G$8,"NO CUMPLE","CUMPLE")</f>
        <v>NO CUMPLE</v>
      </c>
      <c r="R546" s="51" t="str">
        <f>IF($F546&gt;NORMA!$G$9,"NO CUMPLE","CUMPLE")</f>
        <v>NO CUMPLE</v>
      </c>
      <c r="S546" s="51" t="str">
        <f>IF($K546&gt;NORMA!$G$10,"NO CUMPLE","CUMPLE")</f>
        <v>NO CUMPLE</v>
      </c>
      <c r="T546" s="51" t="str">
        <f>IF($J546&gt;NORMA!$G$11,"NO CUMPLE","CUMPLE")</f>
        <v>CUMPLE</v>
      </c>
      <c r="U546" s="51" t="str">
        <f>IF($G546&gt;NORMA!$G$12,"NO CUMPLE","CUMPLE")</f>
        <v>CUMPLE</v>
      </c>
      <c r="V546" s="51" t="str">
        <f>IF($H546&gt;SALITRE!$H$972,"NO CUMPLE","CUMPLE")</f>
        <v>NO CUMPLE</v>
      </c>
      <c r="W546" s="51" t="str">
        <f>IF($O546&gt;NORMA!$F$14,"NO CUMPLE","CUMPLE")</f>
        <v>NO CUMPLE</v>
      </c>
      <c r="X546" s="51" t="str">
        <f>IF(AND($N546&gt;=NORMA!$Q$4, $N546&lt;=NORMA!$R$4),"CUMPLE","NO CUMPLE")</f>
        <v>CUMPLE</v>
      </c>
      <c r="Y546" s="51" t="str">
        <f>IF($I546&gt;NORMA!$F$16,"NO CUMPLE","CUMPLE")</f>
        <v>NO CUMPLE</v>
      </c>
      <c r="Z546" s="51" t="str">
        <f>IF($M546&lt;NORMA!$G$23,"NO CUMPLE","CUMPLE")</f>
        <v>NO CUMPLE</v>
      </c>
      <c r="AA546" s="51" t="str">
        <f>IF($E546&gt;NORMA!$G$24,"NO CUMPLE","CUMPLE")</f>
        <v>NO CUMPLE</v>
      </c>
      <c r="AB546" s="51" t="str">
        <f>IF($F546&gt;NORMA!$G$25,"NO CUMPLE","CUMPLE")</f>
        <v>NO CUMPLE</v>
      </c>
      <c r="AC546" s="51" t="str">
        <f>IF($K546&gt;NORMA!$G$26,"NO CUMPLE","CUMPLE")</f>
        <v>NO CUMPLE</v>
      </c>
      <c r="AD546" s="51" t="str">
        <f>IF($J546&gt;NORMA!$G$27,"NO CUMPLE","CUMPLE")</f>
        <v>CUMPLE</v>
      </c>
      <c r="AE546" s="51" t="str">
        <f>IF($G546&gt;NORMA!$G$28,"NO CUMPLE","CUMPLE")</f>
        <v>NO CUMPLE</v>
      </c>
      <c r="AF546" s="51" t="str">
        <f>IF($H546&gt;NORMA!$E$29,"NO CUMPLE","CUMPLE")</f>
        <v>NO CUMPLE</v>
      </c>
      <c r="AG546" s="51" t="str">
        <f>IF($O546&gt;NORMA!$G$30,"NO CUMPLE","CUMPLE")</f>
        <v>NO CUMPLE</v>
      </c>
      <c r="AH546" s="51" t="str">
        <f>IF(AND($N546&gt;=NORMA!$R$18, $N546&lt;=NORMA!$S$18),"CUMPLE","NO CUMPLE")</f>
        <v>CUMPLE</v>
      </c>
      <c r="AI546" s="51" t="str">
        <f>IF($I546&gt;NORMA!$F$32,"NO CUMPLE","CUMPLE")</f>
        <v>NO CUMPLE</v>
      </c>
    </row>
    <row r="547" spans="1:35" ht="14.25" customHeight="1" x14ac:dyDescent="0.35">
      <c r="A547" s="146" t="s">
        <v>82</v>
      </c>
      <c r="B547" s="147" t="s">
        <v>81</v>
      </c>
      <c r="C547" s="148">
        <v>43159</v>
      </c>
      <c r="D547" s="149">
        <v>0.5</v>
      </c>
      <c r="E547" s="147">
        <v>196</v>
      </c>
      <c r="F547" s="147">
        <v>378</v>
      </c>
      <c r="G547" s="147">
        <v>100</v>
      </c>
      <c r="H547" s="147">
        <v>68</v>
      </c>
      <c r="I547" s="147">
        <v>3.72</v>
      </c>
      <c r="J547" s="147">
        <v>6.3769999999999998</v>
      </c>
      <c r="K547" s="147">
        <v>54</v>
      </c>
      <c r="L547" s="159">
        <v>1.0895999999999999</v>
      </c>
      <c r="M547" s="147">
        <v>0.42</v>
      </c>
      <c r="N547" s="147">
        <v>8.18</v>
      </c>
      <c r="O547" s="153">
        <v>20000000</v>
      </c>
      <c r="P547" s="51" t="str">
        <f>IF($M547&lt;NORMA!$G$7,"NO CUMPLE","CUMPLE")</f>
        <v>NO CUMPLE</v>
      </c>
      <c r="Q547" s="51" t="str">
        <f>IF($E547&gt;NORMA!$G$8,"NO CUMPLE","CUMPLE")</f>
        <v>NO CUMPLE</v>
      </c>
      <c r="R547" s="51" t="str">
        <f>IF($F547&gt;NORMA!$G$9,"NO CUMPLE","CUMPLE")</f>
        <v>NO CUMPLE</v>
      </c>
      <c r="S547" s="51" t="str">
        <f>IF($K547&gt;NORMA!$G$10,"NO CUMPLE","CUMPLE")</f>
        <v>NO CUMPLE</v>
      </c>
      <c r="T547" s="51" t="str">
        <f>IF($J547&gt;NORMA!$G$11,"NO CUMPLE","CUMPLE")</f>
        <v>NO CUMPLE</v>
      </c>
      <c r="U547" s="51" t="str">
        <f>IF($G547&gt;NORMA!$G$12,"NO CUMPLE","CUMPLE")</f>
        <v>CUMPLE</v>
      </c>
      <c r="V547" s="51" t="str">
        <f>IF($H547&gt;SALITRE!$H$972,"NO CUMPLE","CUMPLE")</f>
        <v>NO CUMPLE</v>
      </c>
      <c r="W547" s="51" t="str">
        <f>IF($O547&gt;NORMA!$F$14,"NO CUMPLE","CUMPLE")</f>
        <v>NO CUMPLE</v>
      </c>
      <c r="X547" s="51" t="str">
        <f>IF(AND($N547&gt;=NORMA!$Q$4, $N547&lt;=NORMA!$R$4),"CUMPLE","NO CUMPLE")</f>
        <v>CUMPLE</v>
      </c>
      <c r="Y547" s="51" t="str">
        <f>IF($I547&gt;NORMA!$F$16,"NO CUMPLE","CUMPLE")</f>
        <v>NO CUMPLE</v>
      </c>
      <c r="Z547" s="51" t="str">
        <f>IF($M547&lt;NORMA!$G$23,"NO CUMPLE","CUMPLE")</f>
        <v>NO CUMPLE</v>
      </c>
      <c r="AA547" s="51" t="str">
        <f>IF($E547&gt;NORMA!$G$24,"NO CUMPLE","CUMPLE")</f>
        <v>NO CUMPLE</v>
      </c>
      <c r="AB547" s="51" t="str">
        <f>IF($F547&gt;NORMA!$G$25,"NO CUMPLE","CUMPLE")</f>
        <v>NO CUMPLE</v>
      </c>
      <c r="AC547" s="51" t="str">
        <f>IF($K547&gt;NORMA!$G$26,"NO CUMPLE","CUMPLE")</f>
        <v>NO CUMPLE</v>
      </c>
      <c r="AD547" s="51" t="str">
        <f>IF($J547&gt;NORMA!$G$27,"NO CUMPLE","CUMPLE")</f>
        <v>NO CUMPLE</v>
      </c>
      <c r="AE547" s="51" t="str">
        <f>IF($G547&gt;NORMA!$G$28,"NO CUMPLE","CUMPLE")</f>
        <v>NO CUMPLE</v>
      </c>
      <c r="AF547" s="51" t="str">
        <f>IF($H547&gt;NORMA!$E$29,"NO CUMPLE","CUMPLE")</f>
        <v>NO CUMPLE</v>
      </c>
      <c r="AG547" s="51" t="str">
        <f>IF($O547&gt;NORMA!$G$30,"NO CUMPLE","CUMPLE")</f>
        <v>NO CUMPLE</v>
      </c>
      <c r="AH547" s="51" t="str">
        <f>IF(AND($N547&gt;=NORMA!$R$18, $N547&lt;=NORMA!$S$18),"CUMPLE","NO CUMPLE")</f>
        <v>CUMPLE</v>
      </c>
      <c r="AI547" s="51" t="str">
        <f>IF($I547&gt;NORMA!$F$32,"NO CUMPLE","CUMPLE")</f>
        <v>NO CUMPLE</v>
      </c>
    </row>
    <row r="548" spans="1:35" ht="14.25" customHeight="1" x14ac:dyDescent="0.35">
      <c r="A548" s="146" t="s">
        <v>82</v>
      </c>
      <c r="B548" s="147" t="s">
        <v>81</v>
      </c>
      <c r="C548" s="148">
        <v>43165</v>
      </c>
      <c r="D548" s="149">
        <v>0.66666666666666663</v>
      </c>
      <c r="E548" s="147">
        <v>247.3</v>
      </c>
      <c r="F548" s="147">
        <v>529</v>
      </c>
      <c r="G548" s="147">
        <v>216</v>
      </c>
      <c r="H548" s="147">
        <v>104</v>
      </c>
      <c r="I548" s="147">
        <v>1.68</v>
      </c>
      <c r="J548" s="147">
        <v>6.8730000000000002</v>
      </c>
      <c r="K548" s="147">
        <v>31.3</v>
      </c>
      <c r="L548" s="159">
        <v>1.0406</v>
      </c>
      <c r="M548" s="147">
        <v>0.34</v>
      </c>
      <c r="N548" s="147">
        <v>8.1300000000000008</v>
      </c>
      <c r="O548" s="153">
        <v>1000000</v>
      </c>
      <c r="P548" s="51" t="str">
        <f>IF($M548&lt;NORMA!$G$7,"NO CUMPLE","CUMPLE")</f>
        <v>NO CUMPLE</v>
      </c>
      <c r="Q548" s="51" t="str">
        <f>IF($E548&gt;NORMA!$G$8,"NO CUMPLE","CUMPLE")</f>
        <v>NO CUMPLE</v>
      </c>
      <c r="R548" s="51" t="str">
        <f>IF($F548&gt;NORMA!$G$9,"NO CUMPLE","CUMPLE")</f>
        <v>NO CUMPLE</v>
      </c>
      <c r="S548" s="51" t="str">
        <f>IF($K548&gt;NORMA!$G$10,"NO CUMPLE","CUMPLE")</f>
        <v>CUMPLE</v>
      </c>
      <c r="T548" s="51" t="str">
        <f>IF($J548&gt;NORMA!$G$11,"NO CUMPLE","CUMPLE")</f>
        <v>NO CUMPLE</v>
      </c>
      <c r="U548" s="51" t="str">
        <f>IF($G548&gt;NORMA!$G$12,"NO CUMPLE","CUMPLE")</f>
        <v>NO CUMPLE</v>
      </c>
      <c r="V548" s="51" t="str">
        <f>IF($H548&gt;SALITRE!$H$972,"NO CUMPLE","CUMPLE")</f>
        <v>NO CUMPLE</v>
      </c>
      <c r="W548" s="51" t="str">
        <f>IF($O548&gt;NORMA!$F$14,"NO CUMPLE","CUMPLE")</f>
        <v>CUMPLE</v>
      </c>
      <c r="X548" s="51" t="str">
        <f>IF(AND($N548&gt;=NORMA!$Q$4, $N548&lt;=NORMA!$R$4),"CUMPLE","NO CUMPLE")</f>
        <v>CUMPLE</v>
      </c>
      <c r="Y548" s="51" t="str">
        <f>IF($I548&gt;NORMA!$F$16,"NO CUMPLE","CUMPLE")</f>
        <v>CUMPLE</v>
      </c>
      <c r="Z548" s="51" t="str">
        <f>IF($M548&lt;NORMA!$G$23,"NO CUMPLE","CUMPLE")</f>
        <v>NO CUMPLE</v>
      </c>
      <c r="AA548" s="51" t="str">
        <f>IF($E548&gt;NORMA!$G$24,"NO CUMPLE","CUMPLE")</f>
        <v>NO CUMPLE</v>
      </c>
      <c r="AB548" s="51" t="str">
        <f>IF($F548&gt;NORMA!$G$25,"NO CUMPLE","CUMPLE")</f>
        <v>NO CUMPLE</v>
      </c>
      <c r="AC548" s="51" t="str">
        <f>IF($K548&gt;NORMA!$G$26,"NO CUMPLE","CUMPLE")</f>
        <v>NO CUMPLE</v>
      </c>
      <c r="AD548" s="51" t="str">
        <f>IF($J548&gt;NORMA!$G$27,"NO CUMPLE","CUMPLE")</f>
        <v>NO CUMPLE</v>
      </c>
      <c r="AE548" s="51" t="str">
        <f>IF($G548&gt;NORMA!$G$28,"NO CUMPLE","CUMPLE")</f>
        <v>NO CUMPLE</v>
      </c>
      <c r="AF548" s="51" t="str">
        <f>IF($H548&gt;NORMA!$E$29,"NO CUMPLE","CUMPLE")</f>
        <v>NO CUMPLE</v>
      </c>
      <c r="AG548" s="51" t="str">
        <f>IF($O548&gt;NORMA!$G$30,"NO CUMPLE","CUMPLE")</f>
        <v>NO CUMPLE</v>
      </c>
      <c r="AH548" s="51" t="str">
        <f>IF(AND($N548&gt;=NORMA!$R$18, $N548&lt;=NORMA!$S$18),"CUMPLE","NO CUMPLE")</f>
        <v>CUMPLE</v>
      </c>
      <c r="AI548" s="51" t="str">
        <f>IF($I548&gt;NORMA!$F$32,"NO CUMPLE","CUMPLE")</f>
        <v>NO CUMPLE</v>
      </c>
    </row>
    <row r="549" spans="1:35" ht="14.25" customHeight="1" x14ac:dyDescent="0.35">
      <c r="A549" s="146" t="s">
        <v>80</v>
      </c>
      <c r="B549" s="147" t="s">
        <v>81</v>
      </c>
      <c r="C549" s="148">
        <v>43517</v>
      </c>
      <c r="D549" s="149">
        <v>0.33333333333333331</v>
      </c>
      <c r="E549" s="147">
        <v>4.4000000000000004</v>
      </c>
      <c r="F549" s="147">
        <v>26.2</v>
      </c>
      <c r="G549" s="147">
        <v>9</v>
      </c>
      <c r="H549" s="147">
        <v>10</v>
      </c>
      <c r="I549" s="147">
        <v>0.4</v>
      </c>
      <c r="J549" s="147">
        <v>0.41399999999999998</v>
      </c>
      <c r="K549" s="147">
        <v>2.9</v>
      </c>
      <c r="L549" s="159">
        <v>0</v>
      </c>
      <c r="M549" s="147">
        <v>7.78</v>
      </c>
      <c r="N549" s="147">
        <v>8.02</v>
      </c>
      <c r="O549" s="156">
        <v>132</v>
      </c>
      <c r="P549" s="51" t="str">
        <f>IF($M549&lt;NORMA!$G$7,"NO CUMPLE","CUMPLE")</f>
        <v>CUMPLE</v>
      </c>
      <c r="Q549" s="51" t="str">
        <f>IF($E549&gt;NORMA!$G$8,"NO CUMPLE","CUMPLE")</f>
        <v>CUMPLE</v>
      </c>
      <c r="R549" s="51" t="str">
        <f>IF($F549&gt;NORMA!$G$9,"NO CUMPLE","CUMPLE")</f>
        <v>CUMPLE</v>
      </c>
      <c r="S549" s="51" t="str">
        <f>IF($K549&gt;NORMA!$G$10,"NO CUMPLE","CUMPLE")</f>
        <v>CUMPLE</v>
      </c>
      <c r="T549" s="51" t="str">
        <f>IF($J549&gt;NORMA!$G$11,"NO CUMPLE","CUMPLE")</f>
        <v>CUMPLE</v>
      </c>
      <c r="U549" s="51" t="str">
        <f>IF($G549&gt;NORMA!$G$12,"NO CUMPLE","CUMPLE")</f>
        <v>CUMPLE</v>
      </c>
      <c r="V549" s="51" t="str">
        <f>IF($H549&gt;SALITRE!$H$972,"NO CUMPLE","CUMPLE")</f>
        <v>CUMPLE</v>
      </c>
      <c r="W549" s="51" t="str">
        <f>IF($O549&gt;NORMA!$F$14,"NO CUMPLE","CUMPLE")</f>
        <v>CUMPLE</v>
      </c>
      <c r="X549" s="51" t="str">
        <f>IF(AND($N549&gt;=NORMA!$Q$4, $N549&lt;=NORMA!$R$4),"CUMPLE","NO CUMPLE")</f>
        <v>CUMPLE</v>
      </c>
      <c r="Y549" s="51" t="str">
        <f>IF($I549&gt;NORMA!$F$16,"NO CUMPLE","CUMPLE")</f>
        <v>CUMPLE</v>
      </c>
      <c r="Z549" s="51" t="str">
        <f>IF($M549&lt;NORMA!$G$23,"NO CUMPLE","CUMPLE")</f>
        <v>CUMPLE</v>
      </c>
      <c r="AA549" s="51" t="str">
        <f>IF($E549&gt;NORMA!$G$24,"NO CUMPLE","CUMPLE")</f>
        <v>CUMPLE</v>
      </c>
      <c r="AB549" s="51" t="str">
        <f>IF($F549&gt;NORMA!$G$25,"NO CUMPLE","CUMPLE")</f>
        <v>CUMPLE</v>
      </c>
      <c r="AC549" s="51" t="str">
        <f>IF($K549&gt;NORMA!$G$26,"NO CUMPLE","CUMPLE")</f>
        <v>CUMPLE</v>
      </c>
      <c r="AD549" s="51" t="str">
        <f>IF($J549&gt;NORMA!$G$27,"NO CUMPLE","CUMPLE")</f>
        <v>CUMPLE</v>
      </c>
      <c r="AE549" s="51" t="str">
        <f>IF($G549&gt;NORMA!$G$28,"NO CUMPLE","CUMPLE")</f>
        <v>CUMPLE</v>
      </c>
      <c r="AF549" s="51" t="str">
        <f>IF($H549&gt;NORMA!$E$29,"NO CUMPLE","CUMPLE")</f>
        <v>CUMPLE</v>
      </c>
      <c r="AG549" s="51" t="str">
        <f>IF($O549&gt;NORMA!$G$30,"NO CUMPLE","CUMPLE")</f>
        <v>CUMPLE</v>
      </c>
      <c r="AH549" s="51" t="str">
        <f>IF(AND($N549&gt;=NORMA!$R$18, $N549&lt;=NORMA!$S$18),"CUMPLE","NO CUMPLE")</f>
        <v>CUMPLE</v>
      </c>
      <c r="AI549" s="51" t="str">
        <f>IF($I549&gt;NORMA!$F$32,"NO CUMPLE","CUMPLE")</f>
        <v>CUMPLE</v>
      </c>
    </row>
    <row r="550" spans="1:35" ht="14.25" customHeight="1" x14ac:dyDescent="0.35">
      <c r="A550" s="146" t="s">
        <v>82</v>
      </c>
      <c r="B550" s="147" t="s">
        <v>81</v>
      </c>
      <c r="C550" s="148">
        <v>43517</v>
      </c>
      <c r="D550" s="149">
        <v>0.5</v>
      </c>
      <c r="E550" s="147">
        <v>259</v>
      </c>
      <c r="F550" s="147">
        <v>418</v>
      </c>
      <c r="G550" s="147">
        <v>180</v>
      </c>
      <c r="H550" s="147">
        <v>117</v>
      </c>
      <c r="I550" s="147">
        <v>5.7</v>
      </c>
      <c r="J550" s="147">
        <v>6.4509999999999996</v>
      </c>
      <c r="K550" s="147">
        <v>51.6</v>
      </c>
      <c r="L550" s="159">
        <v>1</v>
      </c>
      <c r="M550" s="147">
        <v>0.44</v>
      </c>
      <c r="N550" s="147">
        <v>8</v>
      </c>
      <c r="O550" s="157">
        <v>93300</v>
      </c>
      <c r="P550" s="51" t="str">
        <f>IF($M550&lt;NORMA!$G$7,"NO CUMPLE","CUMPLE")</f>
        <v>NO CUMPLE</v>
      </c>
      <c r="Q550" s="51" t="str">
        <f>IF($E550&gt;NORMA!$G$8,"NO CUMPLE","CUMPLE")</f>
        <v>NO CUMPLE</v>
      </c>
      <c r="R550" s="51" t="str">
        <f>IF($F550&gt;NORMA!$G$9,"NO CUMPLE","CUMPLE")</f>
        <v>NO CUMPLE</v>
      </c>
      <c r="S550" s="51" t="str">
        <f>IF($K550&gt;NORMA!$G$10,"NO CUMPLE","CUMPLE")</f>
        <v>NO CUMPLE</v>
      </c>
      <c r="T550" s="51" t="str">
        <f>IF($J550&gt;NORMA!$G$11,"NO CUMPLE","CUMPLE")</f>
        <v>NO CUMPLE</v>
      </c>
      <c r="U550" s="51" t="str">
        <f>IF($G550&gt;NORMA!$G$12,"NO CUMPLE","CUMPLE")</f>
        <v>NO CUMPLE</v>
      </c>
      <c r="V550" s="51" t="str">
        <f>IF($H550&gt;SALITRE!$H$972,"NO CUMPLE","CUMPLE")</f>
        <v>NO CUMPLE</v>
      </c>
      <c r="W550" s="51" t="str">
        <f>IF($O550&gt;NORMA!$F$14,"NO CUMPLE","CUMPLE")</f>
        <v>CUMPLE</v>
      </c>
      <c r="X550" s="51" t="str">
        <f>IF(AND($N550&gt;=NORMA!$Q$4, $N550&lt;=NORMA!$R$4),"CUMPLE","NO CUMPLE")</f>
        <v>CUMPLE</v>
      </c>
      <c r="Y550" s="51" t="str">
        <f>IF($I550&gt;NORMA!$F$16,"NO CUMPLE","CUMPLE")</f>
        <v>NO CUMPLE</v>
      </c>
      <c r="Z550" s="51" t="str">
        <f>IF($M550&lt;NORMA!$G$23,"NO CUMPLE","CUMPLE")</f>
        <v>NO CUMPLE</v>
      </c>
      <c r="AA550" s="51" t="str">
        <f>IF($E550&gt;NORMA!$G$24,"NO CUMPLE","CUMPLE")</f>
        <v>NO CUMPLE</v>
      </c>
      <c r="AB550" s="51" t="str">
        <f>IF($F550&gt;NORMA!$G$25,"NO CUMPLE","CUMPLE")</f>
        <v>NO CUMPLE</v>
      </c>
      <c r="AC550" s="51" t="str">
        <f>IF($K550&gt;NORMA!$G$26,"NO CUMPLE","CUMPLE")</f>
        <v>NO CUMPLE</v>
      </c>
      <c r="AD550" s="51" t="str">
        <f>IF($J550&gt;NORMA!$G$27,"NO CUMPLE","CUMPLE")</f>
        <v>NO CUMPLE</v>
      </c>
      <c r="AE550" s="51" t="str">
        <f>IF($G550&gt;NORMA!$G$28,"NO CUMPLE","CUMPLE")</f>
        <v>NO CUMPLE</v>
      </c>
      <c r="AF550" s="51" t="str">
        <f>IF($H550&gt;NORMA!$E$29,"NO CUMPLE","CUMPLE")</f>
        <v>NO CUMPLE</v>
      </c>
      <c r="AG550" s="51" t="str">
        <f>IF($O550&gt;NORMA!$G$30,"NO CUMPLE","CUMPLE")</f>
        <v>CUMPLE</v>
      </c>
      <c r="AH550" s="51" t="str">
        <f>IF(AND($N550&gt;=NORMA!$R$18, $N550&lt;=NORMA!$S$18),"CUMPLE","NO CUMPLE")</f>
        <v>CUMPLE</v>
      </c>
      <c r="AI550" s="51" t="str">
        <f>IF($I550&gt;NORMA!$F$32,"NO CUMPLE","CUMPLE")</f>
        <v>NO CUMPLE</v>
      </c>
    </row>
    <row r="551" spans="1:35" ht="14.25" customHeight="1" x14ac:dyDescent="0.35">
      <c r="A551" s="146" t="s">
        <v>82</v>
      </c>
      <c r="B551" s="147" t="s">
        <v>81</v>
      </c>
      <c r="C551" s="148">
        <v>43557</v>
      </c>
      <c r="D551" s="149">
        <v>0.25</v>
      </c>
      <c r="E551" s="147">
        <v>68.400000000000006</v>
      </c>
      <c r="F551" s="147">
        <v>199</v>
      </c>
      <c r="G551" s="147">
        <v>52</v>
      </c>
      <c r="H551" s="147">
        <v>24.6</v>
      </c>
      <c r="I551" s="147">
        <v>1.77</v>
      </c>
      <c r="J551" s="147">
        <v>2.609</v>
      </c>
      <c r="K551" s="147">
        <v>19.899999999999999</v>
      </c>
      <c r="L551" s="159">
        <v>1.5</v>
      </c>
      <c r="M551" s="147">
        <v>1.28</v>
      </c>
      <c r="N551" s="147">
        <v>7.68</v>
      </c>
      <c r="O551" s="157">
        <v>2050000</v>
      </c>
      <c r="P551" s="51" t="str">
        <f>IF($M551&lt;NORMA!$G$7,"NO CUMPLE","CUMPLE")</f>
        <v>CUMPLE</v>
      </c>
      <c r="Q551" s="51" t="str">
        <f>IF($E551&gt;NORMA!$G$8,"NO CUMPLE","CUMPLE")</f>
        <v>CUMPLE</v>
      </c>
      <c r="R551" s="51" t="str">
        <f>IF($F551&gt;NORMA!$G$9,"NO CUMPLE","CUMPLE")</f>
        <v>CUMPLE</v>
      </c>
      <c r="S551" s="51" t="str">
        <f>IF($K551&gt;NORMA!$G$10,"NO CUMPLE","CUMPLE")</f>
        <v>CUMPLE</v>
      </c>
      <c r="T551" s="51" t="str">
        <f>IF($J551&gt;NORMA!$G$11,"NO CUMPLE","CUMPLE")</f>
        <v>CUMPLE</v>
      </c>
      <c r="U551" s="51" t="str">
        <f>IF($G551&gt;NORMA!$G$12,"NO CUMPLE","CUMPLE")</f>
        <v>CUMPLE</v>
      </c>
      <c r="V551" s="51" t="str">
        <f>IF($H551&gt;SALITRE!$H$972,"NO CUMPLE","CUMPLE")</f>
        <v>CUMPLE</v>
      </c>
      <c r="W551" s="51" t="str">
        <f>IF($O551&gt;NORMA!$F$14,"NO CUMPLE","CUMPLE")</f>
        <v>NO CUMPLE</v>
      </c>
      <c r="X551" s="51" t="str">
        <f>IF(AND($N551&gt;=NORMA!$Q$4, $N551&lt;=NORMA!$R$4),"CUMPLE","NO CUMPLE")</f>
        <v>CUMPLE</v>
      </c>
      <c r="Y551" s="51" t="str">
        <f>IF($I551&gt;NORMA!$F$16,"NO CUMPLE","CUMPLE")</f>
        <v>CUMPLE</v>
      </c>
      <c r="Z551" s="51" t="str">
        <f>IF($M551&lt;NORMA!$G$23,"NO CUMPLE","CUMPLE")</f>
        <v>CUMPLE</v>
      </c>
      <c r="AA551" s="51" t="str">
        <f>IF($E551&gt;NORMA!$G$24,"NO CUMPLE","CUMPLE")</f>
        <v>NO CUMPLE</v>
      </c>
      <c r="AB551" s="51" t="str">
        <f>IF($F551&gt;NORMA!$G$25,"NO CUMPLE","CUMPLE")</f>
        <v>NO CUMPLE</v>
      </c>
      <c r="AC551" s="51" t="str">
        <f>IF($K551&gt;NORMA!$G$26,"NO CUMPLE","CUMPLE")</f>
        <v>CUMPLE</v>
      </c>
      <c r="AD551" s="51" t="str">
        <f>IF($J551&gt;NORMA!$G$27,"NO CUMPLE","CUMPLE")</f>
        <v>CUMPLE</v>
      </c>
      <c r="AE551" s="51" t="str">
        <f>IF($G551&gt;NORMA!$G$28,"NO CUMPLE","CUMPLE")</f>
        <v>CUMPLE</v>
      </c>
      <c r="AF551" s="51" t="str">
        <f>IF($H551&gt;NORMA!$E$29,"NO CUMPLE","CUMPLE")</f>
        <v>NO CUMPLE</v>
      </c>
      <c r="AG551" s="51" t="str">
        <f>IF($O551&gt;NORMA!$G$30,"NO CUMPLE","CUMPLE")</f>
        <v>NO CUMPLE</v>
      </c>
      <c r="AH551" s="51" t="str">
        <f>IF(AND($N551&gt;=NORMA!$R$18, $N551&lt;=NORMA!$S$18),"CUMPLE","NO CUMPLE")</f>
        <v>CUMPLE</v>
      </c>
      <c r="AI551" s="51" t="str">
        <f>IF($I551&gt;NORMA!$F$32,"NO CUMPLE","CUMPLE")</f>
        <v>NO CUMPLE</v>
      </c>
    </row>
    <row r="552" spans="1:35" ht="14.25" customHeight="1" x14ac:dyDescent="0.35">
      <c r="A552" s="146" t="s">
        <v>80</v>
      </c>
      <c r="B552" s="147" t="s">
        <v>81</v>
      </c>
      <c r="C552" s="148">
        <v>43558</v>
      </c>
      <c r="D552" s="149">
        <v>0.66666666666666663</v>
      </c>
      <c r="E552" s="147">
        <v>19.5</v>
      </c>
      <c r="F552" s="147">
        <v>71.86</v>
      </c>
      <c r="G552" s="147">
        <v>7.5</v>
      </c>
      <c r="H552" s="147">
        <v>15.2</v>
      </c>
      <c r="I552" s="147">
        <v>1.29</v>
      </c>
      <c r="J552" s="147">
        <v>1.0940000000000001</v>
      </c>
      <c r="K552" s="147">
        <v>12.4</v>
      </c>
      <c r="L552" s="159">
        <v>0</v>
      </c>
      <c r="M552" s="147">
        <v>5.26</v>
      </c>
      <c r="N552" s="147">
        <v>7.08</v>
      </c>
      <c r="O552" s="157">
        <v>10600</v>
      </c>
      <c r="P552" s="51" t="str">
        <f>IF($M552&lt;NORMA!$G$7,"NO CUMPLE","CUMPLE")</f>
        <v>CUMPLE</v>
      </c>
      <c r="Q552" s="51" t="str">
        <f>IF($E552&gt;NORMA!$G$8,"NO CUMPLE","CUMPLE")</f>
        <v>CUMPLE</v>
      </c>
      <c r="R552" s="51" t="str">
        <f>IF($F552&gt;NORMA!$G$9,"NO CUMPLE","CUMPLE")</f>
        <v>CUMPLE</v>
      </c>
      <c r="S552" s="51" t="str">
        <f>IF($K552&gt;NORMA!$G$10,"NO CUMPLE","CUMPLE")</f>
        <v>CUMPLE</v>
      </c>
      <c r="T552" s="51" t="str">
        <f>IF($J552&gt;NORMA!$G$11,"NO CUMPLE","CUMPLE")</f>
        <v>CUMPLE</v>
      </c>
      <c r="U552" s="51" t="str">
        <f>IF($G552&gt;NORMA!$G$12,"NO CUMPLE","CUMPLE")</f>
        <v>CUMPLE</v>
      </c>
      <c r="V552" s="51" t="str">
        <f>IF($H552&gt;SALITRE!$H$972,"NO CUMPLE","CUMPLE")</f>
        <v>CUMPLE</v>
      </c>
      <c r="W552" s="51" t="str">
        <f>IF($O552&gt;NORMA!$F$14,"NO CUMPLE","CUMPLE")</f>
        <v>CUMPLE</v>
      </c>
      <c r="X552" s="51" t="str">
        <f>IF(AND($N552&gt;=NORMA!$Q$4, $N552&lt;=NORMA!$R$4),"CUMPLE","NO CUMPLE")</f>
        <v>CUMPLE</v>
      </c>
      <c r="Y552" s="51" t="str">
        <f>IF($I552&gt;NORMA!$F$16,"NO CUMPLE","CUMPLE")</f>
        <v>CUMPLE</v>
      </c>
      <c r="Z552" s="51" t="str">
        <f>IF($M552&lt;NORMA!$G$23,"NO CUMPLE","CUMPLE")</f>
        <v>CUMPLE</v>
      </c>
      <c r="AA552" s="51" t="str">
        <f>IF($E552&gt;NORMA!$G$24,"NO CUMPLE","CUMPLE")</f>
        <v>CUMPLE</v>
      </c>
      <c r="AB552" s="51" t="str">
        <f>IF($F552&gt;NORMA!$G$25,"NO CUMPLE","CUMPLE")</f>
        <v>CUMPLE</v>
      </c>
      <c r="AC552" s="51" t="str">
        <f>IF($K552&gt;NORMA!$G$26,"NO CUMPLE","CUMPLE")</f>
        <v>CUMPLE</v>
      </c>
      <c r="AD552" s="51" t="str">
        <f>IF($J552&gt;NORMA!$G$27,"NO CUMPLE","CUMPLE")</f>
        <v>CUMPLE</v>
      </c>
      <c r="AE552" s="51" t="str">
        <f>IF($G552&gt;NORMA!$G$28,"NO CUMPLE","CUMPLE")</f>
        <v>CUMPLE</v>
      </c>
      <c r="AF552" s="51" t="str">
        <f>IF($H552&gt;NORMA!$E$29,"NO CUMPLE","CUMPLE")</f>
        <v>NO CUMPLE</v>
      </c>
      <c r="AG552" s="51" t="str">
        <f>IF($O552&gt;NORMA!$G$30,"NO CUMPLE","CUMPLE")</f>
        <v>CUMPLE</v>
      </c>
      <c r="AH552" s="51" t="str">
        <f>IF(AND($N552&gt;=NORMA!$R$18, $N552&lt;=NORMA!$S$18),"CUMPLE","NO CUMPLE")</f>
        <v>CUMPLE</v>
      </c>
      <c r="AI552" s="51" t="str">
        <f>IF($I552&gt;NORMA!$F$32,"NO CUMPLE","CUMPLE")</f>
        <v>NO CUMPLE</v>
      </c>
    </row>
    <row r="553" spans="1:35" ht="14.25" customHeight="1" x14ac:dyDescent="0.35">
      <c r="A553" s="146" t="s">
        <v>82</v>
      </c>
      <c r="B553" s="147" t="s">
        <v>81</v>
      </c>
      <c r="C553" s="148">
        <v>43571</v>
      </c>
      <c r="D553" s="149">
        <v>0.58333333333333337</v>
      </c>
      <c r="E553" s="147">
        <v>151</v>
      </c>
      <c r="F553" s="147">
        <v>371</v>
      </c>
      <c r="G553" s="147">
        <v>112</v>
      </c>
      <c r="H553" s="147">
        <v>52.4</v>
      </c>
      <c r="I553" s="147">
        <v>4.01</v>
      </c>
      <c r="J553" s="147">
        <v>3.6880000000000002</v>
      </c>
      <c r="K553" s="147">
        <v>35.5</v>
      </c>
      <c r="L553" s="159">
        <v>1.3</v>
      </c>
      <c r="M553" s="147">
        <v>0.59</v>
      </c>
      <c r="N553" s="147">
        <v>6.54</v>
      </c>
      <c r="O553" s="157">
        <v>3080000</v>
      </c>
      <c r="P553" s="51" t="str">
        <f>IF($M553&lt;NORMA!$G$7,"NO CUMPLE","CUMPLE")</f>
        <v>CUMPLE</v>
      </c>
      <c r="Q553" s="51" t="str">
        <f>IF($E553&gt;NORMA!$G$8,"NO CUMPLE","CUMPLE")</f>
        <v>NO CUMPLE</v>
      </c>
      <c r="R553" s="51" t="str">
        <f>IF($F553&gt;NORMA!$G$9,"NO CUMPLE","CUMPLE")</f>
        <v>NO CUMPLE</v>
      </c>
      <c r="S553" s="51" t="str">
        <f>IF($K553&gt;NORMA!$G$10,"NO CUMPLE","CUMPLE")</f>
        <v>CUMPLE</v>
      </c>
      <c r="T553" s="51" t="str">
        <f>IF($J553&gt;NORMA!$G$11,"NO CUMPLE","CUMPLE")</f>
        <v>CUMPLE</v>
      </c>
      <c r="U553" s="51" t="str">
        <f>IF($G553&gt;NORMA!$G$12,"NO CUMPLE","CUMPLE")</f>
        <v>CUMPLE</v>
      </c>
      <c r="V553" s="51" t="str">
        <f>IF($H553&gt;SALITRE!$H$972,"NO CUMPLE","CUMPLE")</f>
        <v>NO CUMPLE</v>
      </c>
      <c r="W553" s="51" t="str">
        <f>IF($O553&gt;NORMA!$F$14,"NO CUMPLE","CUMPLE")</f>
        <v>NO CUMPLE</v>
      </c>
      <c r="X553" s="51" t="str">
        <f>IF(AND($N553&gt;=NORMA!$Q$4, $N553&lt;=NORMA!$R$4),"CUMPLE","NO CUMPLE")</f>
        <v>CUMPLE</v>
      </c>
      <c r="Y553" s="51" t="str">
        <f>IF($I553&gt;NORMA!$F$16,"NO CUMPLE","CUMPLE")</f>
        <v>NO CUMPLE</v>
      </c>
      <c r="Z553" s="51" t="str">
        <f>IF($M553&lt;NORMA!$G$23,"NO CUMPLE","CUMPLE")</f>
        <v>NO CUMPLE</v>
      </c>
      <c r="AA553" s="51" t="str">
        <f>IF($E553&gt;NORMA!$G$24,"NO CUMPLE","CUMPLE")</f>
        <v>NO CUMPLE</v>
      </c>
      <c r="AB553" s="51" t="str">
        <f>IF($F553&gt;NORMA!$G$25,"NO CUMPLE","CUMPLE")</f>
        <v>NO CUMPLE</v>
      </c>
      <c r="AC553" s="51" t="str">
        <f>IF($K553&gt;NORMA!$G$26,"NO CUMPLE","CUMPLE")</f>
        <v>NO CUMPLE</v>
      </c>
      <c r="AD553" s="51" t="str">
        <f>IF($J553&gt;NORMA!$G$27,"NO CUMPLE","CUMPLE")</f>
        <v>CUMPLE</v>
      </c>
      <c r="AE553" s="51" t="str">
        <f>IF($G553&gt;NORMA!$G$28,"NO CUMPLE","CUMPLE")</f>
        <v>NO CUMPLE</v>
      </c>
      <c r="AF553" s="51" t="str">
        <f>IF($H553&gt;NORMA!$E$29,"NO CUMPLE","CUMPLE")</f>
        <v>NO CUMPLE</v>
      </c>
      <c r="AG553" s="51" t="str">
        <f>IF($O553&gt;NORMA!$G$30,"NO CUMPLE","CUMPLE")</f>
        <v>NO CUMPLE</v>
      </c>
      <c r="AH553" s="51" t="str">
        <f>IF(AND($N553&gt;=NORMA!$R$18, $N553&lt;=NORMA!$S$18),"CUMPLE","NO CUMPLE")</f>
        <v>CUMPLE</v>
      </c>
      <c r="AI553" s="51" t="str">
        <f>IF($I553&gt;NORMA!$F$32,"NO CUMPLE","CUMPLE")</f>
        <v>NO CUMPLE</v>
      </c>
    </row>
    <row r="554" spans="1:35" ht="14.25" customHeight="1" x14ac:dyDescent="0.35">
      <c r="A554" s="146" t="s">
        <v>80</v>
      </c>
      <c r="B554" s="147" t="s">
        <v>81</v>
      </c>
      <c r="C554" s="148">
        <v>43571</v>
      </c>
      <c r="D554" s="149">
        <v>0.41666666666666669</v>
      </c>
      <c r="E554" s="147">
        <v>21</v>
      </c>
      <c r="F554" s="147">
        <v>22.7</v>
      </c>
      <c r="G554" s="147">
        <v>16</v>
      </c>
      <c r="H554" s="147">
        <v>10</v>
      </c>
      <c r="I554" s="147">
        <v>0.4</v>
      </c>
      <c r="J554" s="147">
        <v>0.47299999999999998</v>
      </c>
      <c r="K554" s="147">
        <v>4.9000000000000004</v>
      </c>
      <c r="L554" s="159">
        <v>0.1</v>
      </c>
      <c r="M554" s="147">
        <v>8.94</v>
      </c>
      <c r="N554" s="147">
        <v>7.98</v>
      </c>
      <c r="O554" s="157">
        <v>1110</v>
      </c>
      <c r="P554" s="51" t="str">
        <f>IF($M554&lt;NORMA!$G$7,"NO CUMPLE","CUMPLE")</f>
        <v>CUMPLE</v>
      </c>
      <c r="Q554" s="51" t="str">
        <f>IF($E554&gt;NORMA!$G$8,"NO CUMPLE","CUMPLE")</f>
        <v>CUMPLE</v>
      </c>
      <c r="R554" s="51" t="str">
        <f>IF($F554&gt;NORMA!$G$9,"NO CUMPLE","CUMPLE")</f>
        <v>CUMPLE</v>
      </c>
      <c r="S554" s="51" t="str">
        <f>IF($K554&gt;NORMA!$G$10,"NO CUMPLE","CUMPLE")</f>
        <v>CUMPLE</v>
      </c>
      <c r="T554" s="51" t="str">
        <f>IF($J554&gt;NORMA!$G$11,"NO CUMPLE","CUMPLE")</f>
        <v>CUMPLE</v>
      </c>
      <c r="U554" s="51" t="str">
        <f>IF($G554&gt;NORMA!$G$12,"NO CUMPLE","CUMPLE")</f>
        <v>CUMPLE</v>
      </c>
      <c r="V554" s="51" t="str">
        <f>IF($H554&gt;SALITRE!$H$972,"NO CUMPLE","CUMPLE")</f>
        <v>CUMPLE</v>
      </c>
      <c r="W554" s="51" t="str">
        <f>IF($O554&gt;NORMA!$F$14,"NO CUMPLE","CUMPLE")</f>
        <v>CUMPLE</v>
      </c>
      <c r="X554" s="51" t="str">
        <f>IF(AND($N554&gt;=NORMA!$Q$4, $N554&lt;=NORMA!$R$4),"CUMPLE","NO CUMPLE")</f>
        <v>CUMPLE</v>
      </c>
      <c r="Y554" s="51" t="str">
        <f>IF($I554&gt;NORMA!$F$16,"NO CUMPLE","CUMPLE")</f>
        <v>CUMPLE</v>
      </c>
      <c r="Z554" s="51" t="str">
        <f>IF($M554&lt;NORMA!$G$23,"NO CUMPLE","CUMPLE")</f>
        <v>CUMPLE</v>
      </c>
      <c r="AA554" s="51" t="str">
        <f>IF($E554&gt;NORMA!$G$24,"NO CUMPLE","CUMPLE")</f>
        <v>CUMPLE</v>
      </c>
      <c r="AB554" s="51" t="str">
        <f>IF($F554&gt;NORMA!$G$25,"NO CUMPLE","CUMPLE")</f>
        <v>CUMPLE</v>
      </c>
      <c r="AC554" s="51" t="str">
        <f>IF($K554&gt;NORMA!$G$26,"NO CUMPLE","CUMPLE")</f>
        <v>CUMPLE</v>
      </c>
      <c r="AD554" s="51" t="str">
        <f>IF($J554&gt;NORMA!$G$27,"NO CUMPLE","CUMPLE")</f>
        <v>CUMPLE</v>
      </c>
      <c r="AE554" s="51" t="str">
        <f>IF($G554&gt;NORMA!$G$28,"NO CUMPLE","CUMPLE")</f>
        <v>CUMPLE</v>
      </c>
      <c r="AF554" s="51" t="str">
        <f>IF($H554&gt;NORMA!$E$29,"NO CUMPLE","CUMPLE")</f>
        <v>CUMPLE</v>
      </c>
      <c r="AG554" s="51" t="str">
        <f>IF($O554&gt;NORMA!$G$30,"NO CUMPLE","CUMPLE")</f>
        <v>CUMPLE</v>
      </c>
      <c r="AH554" s="51" t="str">
        <f>IF(AND($N554&gt;=NORMA!$R$18, $N554&lt;=NORMA!$S$18),"CUMPLE","NO CUMPLE")</f>
        <v>CUMPLE</v>
      </c>
      <c r="AI554" s="51" t="str">
        <f>IF($I554&gt;NORMA!$F$32,"NO CUMPLE","CUMPLE")</f>
        <v>CUMPLE</v>
      </c>
    </row>
    <row r="555" spans="1:35" ht="14.25" customHeight="1" x14ac:dyDescent="0.35">
      <c r="A555" s="146" t="s">
        <v>82</v>
      </c>
      <c r="B555" s="147" t="s">
        <v>81</v>
      </c>
      <c r="C555" s="148">
        <v>43585</v>
      </c>
      <c r="D555" s="149">
        <v>0.41666666666666669</v>
      </c>
      <c r="E555" s="147">
        <v>182</v>
      </c>
      <c r="F555" s="147">
        <v>351</v>
      </c>
      <c r="G555" s="147">
        <v>132</v>
      </c>
      <c r="H555" s="147">
        <v>10</v>
      </c>
      <c r="I555" s="147">
        <v>2.52</v>
      </c>
      <c r="J555" s="147">
        <v>5.8150000000000004</v>
      </c>
      <c r="K555" s="147">
        <v>46.5</v>
      </c>
      <c r="L555" s="159">
        <v>1.2</v>
      </c>
      <c r="M555" s="147">
        <v>0.1</v>
      </c>
      <c r="N555" s="147">
        <v>8.5</v>
      </c>
      <c r="O555" s="157">
        <v>193000</v>
      </c>
      <c r="P555" s="51" t="str">
        <f>IF($M555&lt;NORMA!$G$7,"NO CUMPLE","CUMPLE")</f>
        <v>NO CUMPLE</v>
      </c>
      <c r="Q555" s="51" t="str">
        <f>IF($E555&gt;NORMA!$G$8,"NO CUMPLE","CUMPLE")</f>
        <v>NO CUMPLE</v>
      </c>
      <c r="R555" s="51" t="str">
        <f>IF($F555&gt;NORMA!$G$9,"NO CUMPLE","CUMPLE")</f>
        <v>NO CUMPLE</v>
      </c>
      <c r="S555" s="51" t="str">
        <f>IF($K555&gt;NORMA!$G$10,"NO CUMPLE","CUMPLE")</f>
        <v>NO CUMPLE</v>
      </c>
      <c r="T555" s="51" t="str">
        <f>IF($J555&gt;NORMA!$G$11,"NO CUMPLE","CUMPLE")</f>
        <v>CUMPLE</v>
      </c>
      <c r="U555" s="51" t="str">
        <f>IF($G555&gt;NORMA!$G$12,"NO CUMPLE","CUMPLE")</f>
        <v>CUMPLE</v>
      </c>
      <c r="V555" s="51" t="str">
        <f>IF($H555&gt;SALITRE!$H$972,"NO CUMPLE","CUMPLE")</f>
        <v>CUMPLE</v>
      </c>
      <c r="W555" s="51" t="str">
        <f>IF($O555&gt;NORMA!$F$14,"NO CUMPLE","CUMPLE")</f>
        <v>CUMPLE</v>
      </c>
      <c r="X555" s="51" t="str">
        <f>IF(AND($N555&gt;=NORMA!$Q$4, $N555&lt;=NORMA!$R$4),"CUMPLE","NO CUMPLE")</f>
        <v>CUMPLE</v>
      </c>
      <c r="Y555" s="51" t="str">
        <f>IF($I555&gt;NORMA!$F$16,"NO CUMPLE","CUMPLE")</f>
        <v>CUMPLE</v>
      </c>
      <c r="Z555" s="51" t="str">
        <f>IF($M555&lt;NORMA!$G$23,"NO CUMPLE","CUMPLE")</f>
        <v>NO CUMPLE</v>
      </c>
      <c r="AA555" s="51" t="str">
        <f>IF($E555&gt;NORMA!$G$24,"NO CUMPLE","CUMPLE")</f>
        <v>NO CUMPLE</v>
      </c>
      <c r="AB555" s="51" t="str">
        <f>IF($F555&gt;NORMA!$G$25,"NO CUMPLE","CUMPLE")</f>
        <v>NO CUMPLE</v>
      </c>
      <c r="AC555" s="51" t="str">
        <f>IF($K555&gt;NORMA!$G$26,"NO CUMPLE","CUMPLE")</f>
        <v>NO CUMPLE</v>
      </c>
      <c r="AD555" s="51" t="str">
        <f>IF($J555&gt;NORMA!$G$27,"NO CUMPLE","CUMPLE")</f>
        <v>NO CUMPLE</v>
      </c>
      <c r="AE555" s="51" t="str">
        <f>IF($G555&gt;NORMA!$G$28,"NO CUMPLE","CUMPLE")</f>
        <v>NO CUMPLE</v>
      </c>
      <c r="AF555" s="51" t="str">
        <f>IF($H555&gt;NORMA!$E$29,"NO CUMPLE","CUMPLE")</f>
        <v>CUMPLE</v>
      </c>
      <c r="AG555" s="51" t="str">
        <f>IF($O555&gt;NORMA!$G$30,"NO CUMPLE","CUMPLE")</f>
        <v>NO CUMPLE</v>
      </c>
      <c r="AH555" s="51" t="str">
        <f>IF(AND($N555&gt;=NORMA!$R$18, $N555&lt;=NORMA!$S$18),"CUMPLE","NO CUMPLE")</f>
        <v>CUMPLE</v>
      </c>
      <c r="AI555" s="51" t="str">
        <f>IF($I555&gt;NORMA!$F$32,"NO CUMPLE","CUMPLE")</f>
        <v>NO CUMPLE</v>
      </c>
    </row>
    <row r="556" spans="1:35" ht="14.25" customHeight="1" x14ac:dyDescent="0.35">
      <c r="A556" s="146" t="s">
        <v>80</v>
      </c>
      <c r="B556" s="147" t="s">
        <v>81</v>
      </c>
      <c r="C556" s="148">
        <v>43587</v>
      </c>
      <c r="D556" s="149">
        <v>0.25</v>
      </c>
      <c r="E556" s="147">
        <v>2.7</v>
      </c>
      <c r="F556" s="147">
        <v>11.1</v>
      </c>
      <c r="G556" s="147">
        <v>142</v>
      </c>
      <c r="H556" s="147">
        <v>10</v>
      </c>
      <c r="I556" s="147">
        <v>0.4</v>
      </c>
      <c r="J556" s="147">
        <v>0.182</v>
      </c>
      <c r="K556" s="147">
        <v>3.1</v>
      </c>
      <c r="L556" s="159">
        <v>0</v>
      </c>
      <c r="M556" s="147">
        <v>7.84</v>
      </c>
      <c r="N556" s="147">
        <v>7.16</v>
      </c>
      <c r="O556" s="157">
        <v>3080</v>
      </c>
      <c r="P556" s="51" t="str">
        <f>IF($M556&lt;NORMA!$G$7,"NO CUMPLE","CUMPLE")</f>
        <v>CUMPLE</v>
      </c>
      <c r="Q556" s="51" t="str">
        <f>IF($E556&gt;NORMA!$G$8,"NO CUMPLE","CUMPLE")</f>
        <v>CUMPLE</v>
      </c>
      <c r="R556" s="51" t="str">
        <f>IF($F556&gt;NORMA!$G$9,"NO CUMPLE","CUMPLE")</f>
        <v>CUMPLE</v>
      </c>
      <c r="S556" s="51" t="str">
        <f>IF($K556&gt;NORMA!$G$10,"NO CUMPLE","CUMPLE")</f>
        <v>CUMPLE</v>
      </c>
      <c r="T556" s="51" t="str">
        <f>IF($J556&gt;NORMA!$G$11,"NO CUMPLE","CUMPLE")</f>
        <v>CUMPLE</v>
      </c>
      <c r="U556" s="51" t="str">
        <f>IF($G556&gt;NORMA!$G$12,"NO CUMPLE","CUMPLE")</f>
        <v>CUMPLE</v>
      </c>
      <c r="V556" s="51" t="str">
        <f>IF($H556&gt;SALITRE!$H$972,"NO CUMPLE","CUMPLE")</f>
        <v>CUMPLE</v>
      </c>
      <c r="W556" s="51" t="str">
        <f>IF($O556&gt;NORMA!$F$14,"NO CUMPLE","CUMPLE")</f>
        <v>CUMPLE</v>
      </c>
      <c r="X556" s="51" t="str">
        <f>IF(AND($N556&gt;=NORMA!$Q$4, $N556&lt;=NORMA!$R$4),"CUMPLE","NO CUMPLE")</f>
        <v>CUMPLE</v>
      </c>
      <c r="Y556" s="51" t="str">
        <f>IF($I556&gt;NORMA!$F$16,"NO CUMPLE","CUMPLE")</f>
        <v>CUMPLE</v>
      </c>
      <c r="Z556" s="51" t="str">
        <f>IF($M556&lt;NORMA!$G$23,"NO CUMPLE","CUMPLE")</f>
        <v>CUMPLE</v>
      </c>
      <c r="AA556" s="51" t="str">
        <f>IF($E556&gt;NORMA!$G$24,"NO CUMPLE","CUMPLE")</f>
        <v>CUMPLE</v>
      </c>
      <c r="AB556" s="51" t="str">
        <f>IF($F556&gt;NORMA!$G$25,"NO CUMPLE","CUMPLE")</f>
        <v>CUMPLE</v>
      </c>
      <c r="AC556" s="51" t="str">
        <f>IF($K556&gt;NORMA!$G$26,"NO CUMPLE","CUMPLE")</f>
        <v>CUMPLE</v>
      </c>
      <c r="AD556" s="51" t="str">
        <f>IF($J556&gt;NORMA!$G$27,"NO CUMPLE","CUMPLE")</f>
        <v>CUMPLE</v>
      </c>
      <c r="AE556" s="51" t="str">
        <f>IF($G556&gt;NORMA!$G$28,"NO CUMPLE","CUMPLE")</f>
        <v>NO CUMPLE</v>
      </c>
      <c r="AF556" s="51" t="str">
        <f>IF($H556&gt;NORMA!$E$29,"NO CUMPLE","CUMPLE")</f>
        <v>CUMPLE</v>
      </c>
      <c r="AG556" s="51" t="str">
        <f>IF($O556&gt;NORMA!$G$30,"NO CUMPLE","CUMPLE")</f>
        <v>CUMPLE</v>
      </c>
      <c r="AH556" s="51" t="str">
        <f>IF(AND($N556&gt;=NORMA!$R$18, $N556&lt;=NORMA!$S$18),"CUMPLE","NO CUMPLE")</f>
        <v>CUMPLE</v>
      </c>
      <c r="AI556" s="51" t="str">
        <f>IF($I556&gt;NORMA!$F$32,"NO CUMPLE","CUMPLE")</f>
        <v>CUMPLE</v>
      </c>
    </row>
    <row r="557" spans="1:35" ht="14.25" customHeight="1" x14ac:dyDescent="0.35">
      <c r="A557" s="146" t="s">
        <v>82</v>
      </c>
      <c r="B557" s="147" t="s">
        <v>81</v>
      </c>
      <c r="C557" s="148">
        <v>43598</v>
      </c>
      <c r="D557" s="149">
        <v>0.33333333333333331</v>
      </c>
      <c r="E557" s="147">
        <v>29.9</v>
      </c>
      <c r="F557" s="147">
        <v>112</v>
      </c>
      <c r="G557" s="147">
        <v>246</v>
      </c>
      <c r="H557" s="147">
        <v>11.9</v>
      </c>
      <c r="I557" s="147">
        <v>0.4</v>
      </c>
      <c r="J557" s="147">
        <v>0.77600000000000002</v>
      </c>
      <c r="K557" s="147">
        <v>5.0999999999999996</v>
      </c>
      <c r="L557" s="159">
        <v>2.5</v>
      </c>
      <c r="M557" s="147">
        <v>3.03</v>
      </c>
      <c r="N557" s="147">
        <v>8.26</v>
      </c>
      <c r="O557" s="157">
        <v>1120000</v>
      </c>
      <c r="P557" s="51" t="str">
        <f>IF($M557&lt;NORMA!$G$7,"NO CUMPLE","CUMPLE")</f>
        <v>CUMPLE</v>
      </c>
      <c r="Q557" s="51" t="str">
        <f>IF($E557&gt;NORMA!$G$8,"NO CUMPLE","CUMPLE")</f>
        <v>CUMPLE</v>
      </c>
      <c r="R557" s="51" t="str">
        <f>IF($F557&gt;NORMA!$G$9,"NO CUMPLE","CUMPLE")</f>
        <v>CUMPLE</v>
      </c>
      <c r="S557" s="51" t="str">
        <f>IF($K557&gt;NORMA!$G$10,"NO CUMPLE","CUMPLE")</f>
        <v>CUMPLE</v>
      </c>
      <c r="T557" s="51" t="str">
        <f>IF($J557&gt;NORMA!$G$11,"NO CUMPLE","CUMPLE")</f>
        <v>CUMPLE</v>
      </c>
      <c r="U557" s="51" t="str">
        <f>IF($G557&gt;NORMA!$G$12,"NO CUMPLE","CUMPLE")</f>
        <v>NO CUMPLE</v>
      </c>
      <c r="V557" s="51" t="str">
        <f>IF($H557&gt;SALITRE!$H$972,"NO CUMPLE","CUMPLE")</f>
        <v>CUMPLE</v>
      </c>
      <c r="W557" s="51" t="str">
        <f>IF($O557&gt;NORMA!$F$14,"NO CUMPLE","CUMPLE")</f>
        <v>NO CUMPLE</v>
      </c>
      <c r="X557" s="51" t="str">
        <f>IF(AND($N557&gt;=NORMA!$Q$4, $N557&lt;=NORMA!$R$4),"CUMPLE","NO CUMPLE")</f>
        <v>CUMPLE</v>
      </c>
      <c r="Y557" s="51" t="str">
        <f>IF($I557&gt;NORMA!$F$16,"NO CUMPLE","CUMPLE")</f>
        <v>CUMPLE</v>
      </c>
      <c r="Z557" s="51" t="str">
        <f>IF($M557&lt;NORMA!$G$23,"NO CUMPLE","CUMPLE")</f>
        <v>CUMPLE</v>
      </c>
      <c r="AA557" s="51" t="str">
        <f>IF($E557&gt;NORMA!$G$24,"NO CUMPLE","CUMPLE")</f>
        <v>CUMPLE</v>
      </c>
      <c r="AB557" s="51" t="str">
        <f>IF($F557&gt;NORMA!$G$25,"NO CUMPLE","CUMPLE")</f>
        <v>CUMPLE</v>
      </c>
      <c r="AC557" s="51" t="str">
        <f>IF($K557&gt;NORMA!$G$26,"NO CUMPLE","CUMPLE")</f>
        <v>CUMPLE</v>
      </c>
      <c r="AD557" s="51" t="str">
        <f>IF($J557&gt;NORMA!$G$27,"NO CUMPLE","CUMPLE")</f>
        <v>CUMPLE</v>
      </c>
      <c r="AE557" s="51" t="str">
        <f>IF($G557&gt;NORMA!$G$28,"NO CUMPLE","CUMPLE")</f>
        <v>NO CUMPLE</v>
      </c>
      <c r="AF557" s="51" t="str">
        <f>IF($H557&gt;NORMA!$E$29,"NO CUMPLE","CUMPLE")</f>
        <v>NO CUMPLE</v>
      </c>
      <c r="AG557" s="51" t="str">
        <f>IF($O557&gt;NORMA!$G$30,"NO CUMPLE","CUMPLE")</f>
        <v>NO CUMPLE</v>
      </c>
      <c r="AH557" s="51" t="str">
        <f>IF(AND($N557&gt;=NORMA!$R$18, $N557&lt;=NORMA!$S$18),"CUMPLE","NO CUMPLE")</f>
        <v>CUMPLE</v>
      </c>
      <c r="AI557" s="51" t="str">
        <f>IF($I557&gt;NORMA!$F$32,"NO CUMPLE","CUMPLE")</f>
        <v>CUMPLE</v>
      </c>
    </row>
    <row r="558" spans="1:35" ht="14.25" customHeight="1" x14ac:dyDescent="0.35">
      <c r="A558" s="146" t="s">
        <v>80</v>
      </c>
      <c r="B558" s="147" t="s">
        <v>81</v>
      </c>
      <c r="C558" s="148">
        <v>43598</v>
      </c>
      <c r="D558" s="149">
        <v>0.5</v>
      </c>
      <c r="E558" s="147">
        <v>5.6</v>
      </c>
      <c r="F558" s="147">
        <v>67.081000000000003</v>
      </c>
      <c r="G558" s="147">
        <v>142</v>
      </c>
      <c r="H558" s="147">
        <v>10</v>
      </c>
      <c r="I558" s="147">
        <v>0.4</v>
      </c>
      <c r="J558" s="147">
        <v>0.34</v>
      </c>
      <c r="K558" s="150">
        <v>0.3</v>
      </c>
      <c r="L558" s="159">
        <v>0.1</v>
      </c>
      <c r="M558" s="147">
        <v>7.66</v>
      </c>
      <c r="N558" s="147">
        <v>7.93</v>
      </c>
      <c r="O558" s="157">
        <v>575000</v>
      </c>
      <c r="P558" s="51" t="str">
        <f>IF($M558&lt;NORMA!$G$7,"NO CUMPLE","CUMPLE")</f>
        <v>CUMPLE</v>
      </c>
      <c r="Q558" s="51" t="str">
        <f>IF($E558&gt;NORMA!$G$8,"NO CUMPLE","CUMPLE")</f>
        <v>CUMPLE</v>
      </c>
      <c r="R558" s="51" t="str">
        <f>IF($F558&gt;NORMA!$G$9,"NO CUMPLE","CUMPLE")</f>
        <v>CUMPLE</v>
      </c>
      <c r="S558" s="51" t="str">
        <f>IF($K558&gt;NORMA!$G$10,"NO CUMPLE","CUMPLE")</f>
        <v>CUMPLE</v>
      </c>
      <c r="T558" s="51" t="str">
        <f>IF($J558&gt;NORMA!$G$11,"NO CUMPLE","CUMPLE")</f>
        <v>CUMPLE</v>
      </c>
      <c r="U558" s="51" t="str">
        <f>IF($G558&gt;NORMA!$G$12,"NO CUMPLE","CUMPLE")</f>
        <v>CUMPLE</v>
      </c>
      <c r="V558" s="51" t="str">
        <f>IF($H558&gt;SALITRE!$H$972,"NO CUMPLE","CUMPLE")</f>
        <v>CUMPLE</v>
      </c>
      <c r="W558" s="51" t="str">
        <f>IF($O558&gt;NORMA!$F$14,"NO CUMPLE","CUMPLE")</f>
        <v>CUMPLE</v>
      </c>
      <c r="X558" s="51" t="str">
        <f>IF(AND($N558&gt;=NORMA!$Q$4, $N558&lt;=NORMA!$R$4),"CUMPLE","NO CUMPLE")</f>
        <v>CUMPLE</v>
      </c>
      <c r="Y558" s="51" t="str">
        <f>IF($I558&gt;NORMA!$F$16,"NO CUMPLE","CUMPLE")</f>
        <v>CUMPLE</v>
      </c>
      <c r="Z558" s="51" t="str">
        <f>IF($M558&lt;NORMA!$G$23,"NO CUMPLE","CUMPLE")</f>
        <v>CUMPLE</v>
      </c>
      <c r="AA558" s="51" t="str">
        <f>IF($E558&gt;NORMA!$G$24,"NO CUMPLE","CUMPLE")</f>
        <v>CUMPLE</v>
      </c>
      <c r="AB558" s="51" t="str">
        <f>IF($F558&gt;NORMA!$G$25,"NO CUMPLE","CUMPLE")</f>
        <v>CUMPLE</v>
      </c>
      <c r="AC558" s="51" t="str">
        <f>IF($K558&gt;NORMA!$G$26,"NO CUMPLE","CUMPLE")</f>
        <v>CUMPLE</v>
      </c>
      <c r="AD558" s="51" t="str">
        <f>IF($J558&gt;NORMA!$G$27,"NO CUMPLE","CUMPLE")</f>
        <v>CUMPLE</v>
      </c>
      <c r="AE558" s="51" t="str">
        <f>IF($G558&gt;NORMA!$G$28,"NO CUMPLE","CUMPLE")</f>
        <v>NO CUMPLE</v>
      </c>
      <c r="AF558" s="51" t="str">
        <f>IF($H558&gt;NORMA!$E$29,"NO CUMPLE","CUMPLE")</f>
        <v>CUMPLE</v>
      </c>
      <c r="AG558" s="51" t="str">
        <f>IF($O558&gt;NORMA!$G$30,"NO CUMPLE","CUMPLE")</f>
        <v>NO CUMPLE</v>
      </c>
      <c r="AH558" s="51" t="str">
        <f>IF(AND($N558&gt;=NORMA!$R$18, $N558&lt;=NORMA!$S$18),"CUMPLE","NO CUMPLE")</f>
        <v>CUMPLE</v>
      </c>
      <c r="AI558" s="51" t="str">
        <f>IF($I558&gt;NORMA!$F$32,"NO CUMPLE","CUMPLE")</f>
        <v>CUMPLE</v>
      </c>
    </row>
    <row r="559" spans="1:35" ht="14.25" customHeight="1" x14ac:dyDescent="0.35">
      <c r="A559" s="146" t="s">
        <v>80</v>
      </c>
      <c r="B559" s="147" t="s">
        <v>81</v>
      </c>
      <c r="C559" s="148">
        <v>43613</v>
      </c>
      <c r="D559" s="149">
        <v>0.58333333333333337</v>
      </c>
      <c r="E559" s="147">
        <v>4.8</v>
      </c>
      <c r="F559" s="147">
        <v>21.6</v>
      </c>
      <c r="G559" s="147">
        <v>11</v>
      </c>
      <c r="H559" s="147">
        <v>10</v>
      </c>
      <c r="I559" s="147">
        <v>0.4</v>
      </c>
      <c r="J559" s="147">
        <v>0.35099999999999998</v>
      </c>
      <c r="K559" s="147">
        <v>1.7</v>
      </c>
      <c r="L559" s="159">
        <v>0.1</v>
      </c>
      <c r="M559" s="147">
        <v>7.2</v>
      </c>
      <c r="N559" s="147">
        <v>8.1199999999999992</v>
      </c>
      <c r="O559" s="157">
        <v>15800</v>
      </c>
      <c r="P559" s="51" t="str">
        <f>IF($M559&lt;NORMA!$G$7,"NO CUMPLE","CUMPLE")</f>
        <v>CUMPLE</v>
      </c>
      <c r="Q559" s="51" t="str">
        <f>IF($E559&gt;NORMA!$G$8,"NO CUMPLE","CUMPLE")</f>
        <v>CUMPLE</v>
      </c>
      <c r="R559" s="51" t="str">
        <f>IF($F559&gt;NORMA!$G$9,"NO CUMPLE","CUMPLE")</f>
        <v>CUMPLE</v>
      </c>
      <c r="S559" s="51" t="str">
        <f>IF($K559&gt;NORMA!$G$10,"NO CUMPLE","CUMPLE")</f>
        <v>CUMPLE</v>
      </c>
      <c r="T559" s="51" t="str">
        <f>IF($J559&gt;NORMA!$G$11,"NO CUMPLE","CUMPLE")</f>
        <v>CUMPLE</v>
      </c>
      <c r="U559" s="51" t="str">
        <f>IF($G559&gt;NORMA!$G$12,"NO CUMPLE","CUMPLE")</f>
        <v>CUMPLE</v>
      </c>
      <c r="V559" s="51" t="str">
        <f>IF($H559&gt;SALITRE!$H$972,"NO CUMPLE","CUMPLE")</f>
        <v>CUMPLE</v>
      </c>
      <c r="W559" s="51" t="str">
        <f>IF($O559&gt;NORMA!$F$14,"NO CUMPLE","CUMPLE")</f>
        <v>CUMPLE</v>
      </c>
      <c r="X559" s="51" t="str">
        <f>IF(AND($N559&gt;=NORMA!$Q$4, $N559&lt;=NORMA!$R$4),"CUMPLE","NO CUMPLE")</f>
        <v>CUMPLE</v>
      </c>
      <c r="Y559" s="51" t="str">
        <f>IF($I559&gt;NORMA!$F$16,"NO CUMPLE","CUMPLE")</f>
        <v>CUMPLE</v>
      </c>
      <c r="Z559" s="51" t="str">
        <f>IF($M559&lt;NORMA!$G$23,"NO CUMPLE","CUMPLE")</f>
        <v>CUMPLE</v>
      </c>
      <c r="AA559" s="51" t="str">
        <f>IF($E559&gt;NORMA!$G$24,"NO CUMPLE","CUMPLE")</f>
        <v>CUMPLE</v>
      </c>
      <c r="AB559" s="51" t="str">
        <f>IF($F559&gt;NORMA!$G$25,"NO CUMPLE","CUMPLE")</f>
        <v>CUMPLE</v>
      </c>
      <c r="AC559" s="51" t="str">
        <f>IF($K559&gt;NORMA!$G$26,"NO CUMPLE","CUMPLE")</f>
        <v>CUMPLE</v>
      </c>
      <c r="AD559" s="51" t="str">
        <f>IF($J559&gt;NORMA!$G$27,"NO CUMPLE","CUMPLE")</f>
        <v>CUMPLE</v>
      </c>
      <c r="AE559" s="51" t="str">
        <f>IF($G559&gt;NORMA!$G$28,"NO CUMPLE","CUMPLE")</f>
        <v>CUMPLE</v>
      </c>
      <c r="AF559" s="51" t="str">
        <f>IF($H559&gt;NORMA!$E$29,"NO CUMPLE","CUMPLE")</f>
        <v>CUMPLE</v>
      </c>
      <c r="AG559" s="51" t="str">
        <f>IF($O559&gt;NORMA!$G$30,"NO CUMPLE","CUMPLE")</f>
        <v>CUMPLE</v>
      </c>
      <c r="AH559" s="51" t="str">
        <f>IF(AND($N559&gt;=NORMA!$R$18, $N559&lt;=NORMA!$S$18),"CUMPLE","NO CUMPLE")</f>
        <v>CUMPLE</v>
      </c>
      <c r="AI559" s="51" t="str">
        <f>IF($I559&gt;NORMA!$F$32,"NO CUMPLE","CUMPLE")</f>
        <v>CUMPLE</v>
      </c>
    </row>
    <row r="560" spans="1:35" ht="14.25" customHeight="1" x14ac:dyDescent="0.35">
      <c r="A560" s="146" t="s">
        <v>82</v>
      </c>
      <c r="B560" s="147" t="s">
        <v>81</v>
      </c>
      <c r="C560" s="148">
        <v>43635</v>
      </c>
      <c r="D560" s="149">
        <v>0.66666666666666663</v>
      </c>
      <c r="E560" s="147">
        <v>346</v>
      </c>
      <c r="F560" s="147">
        <v>556</v>
      </c>
      <c r="G560" s="147">
        <v>173</v>
      </c>
      <c r="H560" s="147">
        <v>71.2</v>
      </c>
      <c r="I560" s="147">
        <v>5.88</v>
      </c>
      <c r="J560" s="147">
        <v>5.24</v>
      </c>
      <c r="K560" s="147">
        <v>42.5</v>
      </c>
      <c r="L560" s="159">
        <v>1.1000000000000001</v>
      </c>
      <c r="M560" s="147">
        <v>0.1</v>
      </c>
      <c r="N560" s="147">
        <v>6.27</v>
      </c>
      <c r="O560" s="157">
        <v>17300000</v>
      </c>
      <c r="P560" s="51" t="str">
        <f>IF($M560&lt;NORMA!$G$7,"NO CUMPLE","CUMPLE")</f>
        <v>NO CUMPLE</v>
      </c>
      <c r="Q560" s="51" t="str">
        <f>IF($E560&gt;NORMA!$G$8,"NO CUMPLE","CUMPLE")</f>
        <v>NO CUMPLE</v>
      </c>
      <c r="R560" s="51" t="str">
        <f>IF($F560&gt;NORMA!$G$9,"NO CUMPLE","CUMPLE")</f>
        <v>NO CUMPLE</v>
      </c>
      <c r="S560" s="51" t="str">
        <f>IF($K560&gt;NORMA!$G$10,"NO CUMPLE","CUMPLE")</f>
        <v>NO CUMPLE</v>
      </c>
      <c r="T560" s="51" t="str">
        <f>IF($J560&gt;NORMA!$G$11,"NO CUMPLE","CUMPLE")</f>
        <v>CUMPLE</v>
      </c>
      <c r="U560" s="51" t="str">
        <f>IF($G560&gt;NORMA!$G$12,"NO CUMPLE","CUMPLE")</f>
        <v>NO CUMPLE</v>
      </c>
      <c r="V560" s="51" t="str">
        <f>IF($H560&gt;SALITRE!$H$972,"NO CUMPLE","CUMPLE")</f>
        <v>NO CUMPLE</v>
      </c>
      <c r="W560" s="51" t="str">
        <f>IF($O560&gt;NORMA!$F$14,"NO CUMPLE","CUMPLE")</f>
        <v>NO CUMPLE</v>
      </c>
      <c r="X560" s="51" t="str">
        <f>IF(AND($N560&gt;=NORMA!$Q$4, $N560&lt;=NORMA!$R$4),"CUMPLE","NO CUMPLE")</f>
        <v>CUMPLE</v>
      </c>
      <c r="Y560" s="51" t="str">
        <f>IF($I560&gt;NORMA!$F$16,"NO CUMPLE","CUMPLE")</f>
        <v>NO CUMPLE</v>
      </c>
      <c r="Z560" s="51" t="str">
        <f>IF($M560&lt;NORMA!$G$23,"NO CUMPLE","CUMPLE")</f>
        <v>NO CUMPLE</v>
      </c>
      <c r="AA560" s="51" t="str">
        <f>IF($E560&gt;NORMA!$G$24,"NO CUMPLE","CUMPLE")</f>
        <v>NO CUMPLE</v>
      </c>
      <c r="AB560" s="51" t="str">
        <f>IF($F560&gt;NORMA!$G$25,"NO CUMPLE","CUMPLE")</f>
        <v>NO CUMPLE</v>
      </c>
      <c r="AC560" s="51" t="str">
        <f>IF($K560&gt;NORMA!$G$26,"NO CUMPLE","CUMPLE")</f>
        <v>NO CUMPLE</v>
      </c>
      <c r="AD560" s="51" t="str">
        <f>IF($J560&gt;NORMA!$G$27,"NO CUMPLE","CUMPLE")</f>
        <v>NO CUMPLE</v>
      </c>
      <c r="AE560" s="51" t="str">
        <f>IF($G560&gt;NORMA!$G$28,"NO CUMPLE","CUMPLE")</f>
        <v>NO CUMPLE</v>
      </c>
      <c r="AF560" s="51" t="str">
        <f>IF($H560&gt;NORMA!$E$29,"NO CUMPLE","CUMPLE")</f>
        <v>NO CUMPLE</v>
      </c>
      <c r="AG560" s="51" t="str">
        <f>IF($O560&gt;NORMA!$G$30,"NO CUMPLE","CUMPLE")</f>
        <v>NO CUMPLE</v>
      </c>
      <c r="AH560" s="51" t="str">
        <f>IF(AND($N560&gt;=NORMA!$R$18, $N560&lt;=NORMA!$S$18),"CUMPLE","NO CUMPLE")</f>
        <v>NO CUMPLE</v>
      </c>
      <c r="AI560" s="51" t="str">
        <f>IF($I560&gt;NORMA!$F$32,"NO CUMPLE","CUMPLE")</f>
        <v>NO CUMPLE</v>
      </c>
    </row>
    <row r="561" spans="1:35" ht="14.25" customHeight="1" x14ac:dyDescent="0.35">
      <c r="A561" s="146" t="s">
        <v>82</v>
      </c>
      <c r="B561" s="147" t="s">
        <v>81</v>
      </c>
      <c r="C561" s="148">
        <v>43669</v>
      </c>
      <c r="D561" s="149">
        <v>0.25</v>
      </c>
      <c r="E561" s="147">
        <v>37</v>
      </c>
      <c r="F561" s="147">
        <v>73.5</v>
      </c>
      <c r="G561" s="147">
        <v>32</v>
      </c>
      <c r="H561" s="147">
        <v>14</v>
      </c>
      <c r="I561" s="147">
        <v>1.57</v>
      </c>
      <c r="J561" s="147">
        <v>2.89</v>
      </c>
      <c r="K561" s="147">
        <v>25.7</v>
      </c>
      <c r="L561" s="159">
        <v>0.6</v>
      </c>
      <c r="M561" s="147">
        <v>1.39</v>
      </c>
      <c r="N561" s="147">
        <v>8</v>
      </c>
      <c r="O561" s="157">
        <v>980000</v>
      </c>
      <c r="P561" s="51" t="str">
        <f>IF($M561&lt;NORMA!$G$7,"NO CUMPLE","CUMPLE")</f>
        <v>CUMPLE</v>
      </c>
      <c r="Q561" s="51" t="str">
        <f>IF($E561&gt;NORMA!$G$8,"NO CUMPLE","CUMPLE")</f>
        <v>CUMPLE</v>
      </c>
      <c r="R561" s="51" t="str">
        <f>IF($F561&gt;NORMA!$G$9,"NO CUMPLE","CUMPLE")</f>
        <v>CUMPLE</v>
      </c>
      <c r="S561" s="51" t="str">
        <f>IF($K561&gt;NORMA!$G$10,"NO CUMPLE","CUMPLE")</f>
        <v>CUMPLE</v>
      </c>
      <c r="T561" s="51" t="str">
        <f>IF($J561&gt;NORMA!$G$11,"NO CUMPLE","CUMPLE")</f>
        <v>CUMPLE</v>
      </c>
      <c r="U561" s="51" t="str">
        <f>IF($G561&gt;NORMA!$G$12,"NO CUMPLE","CUMPLE")</f>
        <v>CUMPLE</v>
      </c>
      <c r="V561" s="51" t="str">
        <f>IF($H561&gt;SALITRE!$H$972,"NO CUMPLE","CUMPLE")</f>
        <v>CUMPLE</v>
      </c>
      <c r="W561" s="51" t="str">
        <f>IF($O561&gt;NORMA!$F$14,"NO CUMPLE","CUMPLE")</f>
        <v>CUMPLE</v>
      </c>
      <c r="X561" s="51" t="str">
        <f>IF(AND($N561&gt;=NORMA!$Q$4, $N561&lt;=NORMA!$R$4),"CUMPLE","NO CUMPLE")</f>
        <v>CUMPLE</v>
      </c>
      <c r="Y561" s="51" t="str">
        <f>IF($I561&gt;NORMA!$F$16,"NO CUMPLE","CUMPLE")</f>
        <v>CUMPLE</v>
      </c>
      <c r="Z561" s="51" t="str">
        <f>IF($M561&lt;NORMA!$G$23,"NO CUMPLE","CUMPLE")</f>
        <v>CUMPLE</v>
      </c>
      <c r="AA561" s="51" t="str">
        <f>IF($E561&gt;NORMA!$G$24,"NO CUMPLE","CUMPLE")</f>
        <v>CUMPLE</v>
      </c>
      <c r="AB561" s="51" t="str">
        <f>IF($F561&gt;NORMA!$G$25,"NO CUMPLE","CUMPLE")</f>
        <v>CUMPLE</v>
      </c>
      <c r="AC561" s="51" t="str">
        <f>IF($K561&gt;NORMA!$G$26,"NO CUMPLE","CUMPLE")</f>
        <v>CUMPLE</v>
      </c>
      <c r="AD561" s="51" t="str">
        <f>IF($J561&gt;NORMA!$G$27,"NO CUMPLE","CUMPLE")</f>
        <v>CUMPLE</v>
      </c>
      <c r="AE561" s="51" t="str">
        <f>IF($G561&gt;NORMA!$G$28,"NO CUMPLE","CUMPLE")</f>
        <v>CUMPLE</v>
      </c>
      <c r="AF561" s="51" t="str">
        <f>IF($H561&gt;NORMA!$E$29,"NO CUMPLE","CUMPLE")</f>
        <v>NO CUMPLE</v>
      </c>
      <c r="AG561" s="51" t="str">
        <f>IF($O561&gt;NORMA!$G$30,"NO CUMPLE","CUMPLE")</f>
        <v>NO CUMPLE</v>
      </c>
      <c r="AH561" s="51" t="str">
        <f>IF(AND($N561&gt;=NORMA!$R$18, $N561&lt;=NORMA!$S$18),"CUMPLE","NO CUMPLE")</f>
        <v>CUMPLE</v>
      </c>
      <c r="AI561" s="51" t="str">
        <f>IF($I561&gt;NORMA!$F$32,"NO CUMPLE","CUMPLE")</f>
        <v>NO CUMPLE</v>
      </c>
    </row>
    <row r="562" spans="1:35" ht="14.25" customHeight="1" x14ac:dyDescent="0.35">
      <c r="A562" s="146" t="s">
        <v>80</v>
      </c>
      <c r="B562" s="147" t="s">
        <v>81</v>
      </c>
      <c r="C562" s="148">
        <v>43678</v>
      </c>
      <c r="D562" s="149">
        <v>0.58333333333333337</v>
      </c>
      <c r="E562" s="147">
        <v>6.9</v>
      </c>
      <c r="F562" s="147">
        <v>27.7</v>
      </c>
      <c r="G562" s="147">
        <v>9</v>
      </c>
      <c r="H562" s="147">
        <v>10</v>
      </c>
      <c r="I562" s="147">
        <v>0.4</v>
      </c>
      <c r="J562" s="147">
        <v>0.56599999999999995</v>
      </c>
      <c r="K562" s="147">
        <v>5.2</v>
      </c>
      <c r="L562" s="159">
        <v>0</v>
      </c>
      <c r="M562" s="147">
        <v>8.33</v>
      </c>
      <c r="N562" s="147">
        <v>8.43</v>
      </c>
      <c r="O562" s="157">
        <v>6170</v>
      </c>
      <c r="P562" s="51" t="str">
        <f>IF($M562&lt;NORMA!$G$7,"NO CUMPLE","CUMPLE")</f>
        <v>CUMPLE</v>
      </c>
      <c r="Q562" s="51" t="str">
        <f>IF($E562&gt;NORMA!$G$8,"NO CUMPLE","CUMPLE")</f>
        <v>CUMPLE</v>
      </c>
      <c r="R562" s="51" t="str">
        <f>IF($F562&gt;NORMA!$G$9,"NO CUMPLE","CUMPLE")</f>
        <v>CUMPLE</v>
      </c>
      <c r="S562" s="51" t="str">
        <f>IF($K562&gt;NORMA!$G$10,"NO CUMPLE","CUMPLE")</f>
        <v>CUMPLE</v>
      </c>
      <c r="T562" s="51" t="str">
        <f>IF($J562&gt;NORMA!$G$11,"NO CUMPLE","CUMPLE")</f>
        <v>CUMPLE</v>
      </c>
      <c r="U562" s="51" t="str">
        <f>IF($G562&gt;NORMA!$G$12,"NO CUMPLE","CUMPLE")</f>
        <v>CUMPLE</v>
      </c>
      <c r="V562" s="51" t="str">
        <f>IF($H562&gt;SALITRE!$H$972,"NO CUMPLE","CUMPLE")</f>
        <v>CUMPLE</v>
      </c>
      <c r="W562" s="51" t="str">
        <f>IF($O562&gt;NORMA!$F$14,"NO CUMPLE","CUMPLE")</f>
        <v>CUMPLE</v>
      </c>
      <c r="X562" s="51" t="str">
        <f>IF(AND($N562&gt;=NORMA!$Q$4, $N562&lt;=NORMA!$R$4),"CUMPLE","NO CUMPLE")</f>
        <v>CUMPLE</v>
      </c>
      <c r="Y562" s="51" t="str">
        <f>IF($I562&gt;NORMA!$F$16,"NO CUMPLE","CUMPLE")</f>
        <v>CUMPLE</v>
      </c>
      <c r="Z562" s="51" t="str">
        <f>IF($M562&lt;NORMA!$G$23,"NO CUMPLE","CUMPLE")</f>
        <v>CUMPLE</v>
      </c>
      <c r="AA562" s="51" t="str">
        <f>IF($E562&gt;NORMA!$G$24,"NO CUMPLE","CUMPLE")</f>
        <v>CUMPLE</v>
      </c>
      <c r="AB562" s="51" t="str">
        <f>IF($F562&gt;NORMA!$G$25,"NO CUMPLE","CUMPLE")</f>
        <v>CUMPLE</v>
      </c>
      <c r="AC562" s="51" t="str">
        <f>IF($K562&gt;NORMA!$G$26,"NO CUMPLE","CUMPLE")</f>
        <v>CUMPLE</v>
      </c>
      <c r="AD562" s="51" t="str">
        <f>IF($J562&gt;NORMA!$G$27,"NO CUMPLE","CUMPLE")</f>
        <v>CUMPLE</v>
      </c>
      <c r="AE562" s="51" t="str">
        <f>IF($G562&gt;NORMA!$G$28,"NO CUMPLE","CUMPLE")</f>
        <v>CUMPLE</v>
      </c>
      <c r="AF562" s="51" t="str">
        <f>IF($H562&gt;NORMA!$E$29,"NO CUMPLE","CUMPLE")</f>
        <v>CUMPLE</v>
      </c>
      <c r="AG562" s="51" t="str">
        <f>IF($O562&gt;NORMA!$G$30,"NO CUMPLE","CUMPLE")</f>
        <v>CUMPLE</v>
      </c>
      <c r="AH562" s="51" t="str">
        <f>IF(AND($N562&gt;=NORMA!$R$18, $N562&lt;=NORMA!$S$18),"CUMPLE","NO CUMPLE")</f>
        <v>CUMPLE</v>
      </c>
      <c r="AI562" s="51" t="str">
        <f>IF($I562&gt;NORMA!$F$32,"NO CUMPLE","CUMPLE")</f>
        <v>CUMPLE</v>
      </c>
    </row>
    <row r="563" spans="1:35" ht="14.25" customHeight="1" x14ac:dyDescent="0.35">
      <c r="A563" s="146" t="s">
        <v>82</v>
      </c>
      <c r="B563" s="147" t="s">
        <v>81</v>
      </c>
      <c r="C563" s="148">
        <v>43690</v>
      </c>
      <c r="D563" s="149">
        <v>0.33333333333333331</v>
      </c>
      <c r="E563" s="147">
        <v>125</v>
      </c>
      <c r="F563" s="147">
        <v>359</v>
      </c>
      <c r="G563" s="147">
        <v>145</v>
      </c>
      <c r="H563" s="147">
        <v>75.599999999999994</v>
      </c>
      <c r="I563" s="147">
        <v>1.4</v>
      </c>
      <c r="J563" s="147">
        <v>5.0759999999999996</v>
      </c>
      <c r="K563" s="147">
        <v>32.200000000000003</v>
      </c>
      <c r="L563" s="159">
        <v>1.3</v>
      </c>
      <c r="M563" s="147">
        <v>0.31</v>
      </c>
      <c r="N563" s="147">
        <v>7.75</v>
      </c>
      <c r="O563" s="157">
        <v>10500000</v>
      </c>
      <c r="P563" s="51" t="str">
        <f>IF($M563&lt;NORMA!$G$7,"NO CUMPLE","CUMPLE")</f>
        <v>NO CUMPLE</v>
      </c>
      <c r="Q563" s="51" t="str">
        <f>IF($E563&gt;NORMA!$G$8,"NO CUMPLE","CUMPLE")</f>
        <v>CUMPLE</v>
      </c>
      <c r="R563" s="51" t="str">
        <f>IF($F563&gt;NORMA!$G$9,"NO CUMPLE","CUMPLE")</f>
        <v>NO CUMPLE</v>
      </c>
      <c r="S563" s="51" t="str">
        <f>IF($K563&gt;NORMA!$G$10,"NO CUMPLE","CUMPLE")</f>
        <v>CUMPLE</v>
      </c>
      <c r="T563" s="51" t="str">
        <f>IF($J563&gt;NORMA!$G$11,"NO CUMPLE","CUMPLE")</f>
        <v>CUMPLE</v>
      </c>
      <c r="U563" s="51" t="str">
        <f>IF($G563&gt;NORMA!$G$12,"NO CUMPLE","CUMPLE")</f>
        <v>CUMPLE</v>
      </c>
      <c r="V563" s="51" t="str">
        <f>IF($H563&gt;SALITRE!$H$972,"NO CUMPLE","CUMPLE")</f>
        <v>NO CUMPLE</v>
      </c>
      <c r="W563" s="51" t="str">
        <f>IF($O563&gt;NORMA!$F$14,"NO CUMPLE","CUMPLE")</f>
        <v>NO CUMPLE</v>
      </c>
      <c r="X563" s="51" t="str">
        <f>IF(AND($N563&gt;=NORMA!$Q$4, $N563&lt;=NORMA!$R$4),"CUMPLE","NO CUMPLE")</f>
        <v>CUMPLE</v>
      </c>
      <c r="Y563" s="51" t="str">
        <f>IF($I563&gt;NORMA!$F$16,"NO CUMPLE","CUMPLE")</f>
        <v>CUMPLE</v>
      </c>
      <c r="Z563" s="51" t="str">
        <f>IF($M563&lt;NORMA!$G$23,"NO CUMPLE","CUMPLE")</f>
        <v>NO CUMPLE</v>
      </c>
      <c r="AA563" s="51" t="str">
        <f>IF($E563&gt;NORMA!$G$24,"NO CUMPLE","CUMPLE")</f>
        <v>NO CUMPLE</v>
      </c>
      <c r="AB563" s="51" t="str">
        <f>IF($F563&gt;NORMA!$G$25,"NO CUMPLE","CUMPLE")</f>
        <v>NO CUMPLE</v>
      </c>
      <c r="AC563" s="51" t="str">
        <f>IF($K563&gt;NORMA!$G$26,"NO CUMPLE","CUMPLE")</f>
        <v>NO CUMPLE</v>
      </c>
      <c r="AD563" s="51" t="str">
        <f>IF($J563&gt;NORMA!$G$27,"NO CUMPLE","CUMPLE")</f>
        <v>NO CUMPLE</v>
      </c>
      <c r="AE563" s="51" t="str">
        <f>IF($G563&gt;NORMA!$G$28,"NO CUMPLE","CUMPLE")</f>
        <v>NO CUMPLE</v>
      </c>
      <c r="AF563" s="51" t="str">
        <f>IF($H563&gt;NORMA!$E$29,"NO CUMPLE","CUMPLE")</f>
        <v>NO CUMPLE</v>
      </c>
      <c r="AG563" s="51" t="str">
        <f>IF($O563&gt;NORMA!$G$30,"NO CUMPLE","CUMPLE")</f>
        <v>NO CUMPLE</v>
      </c>
      <c r="AH563" s="51" t="str">
        <f>IF(AND($N563&gt;=NORMA!$R$18, $N563&lt;=NORMA!$S$18),"CUMPLE","NO CUMPLE")</f>
        <v>CUMPLE</v>
      </c>
      <c r="AI563" s="51" t="str">
        <f>IF($I563&gt;NORMA!$F$32,"NO CUMPLE","CUMPLE")</f>
        <v>NO CUMPLE</v>
      </c>
    </row>
    <row r="564" spans="1:35" ht="14.25" customHeight="1" x14ac:dyDescent="0.35">
      <c r="A564" s="146" t="s">
        <v>80</v>
      </c>
      <c r="B564" s="147" t="s">
        <v>81</v>
      </c>
      <c r="C564" s="148">
        <v>43692</v>
      </c>
      <c r="D564" s="149">
        <v>0.5</v>
      </c>
      <c r="E564" s="147">
        <v>4.5</v>
      </c>
      <c r="F564" s="147">
        <v>15.4</v>
      </c>
      <c r="G564" s="147">
        <v>8</v>
      </c>
      <c r="H564" s="147">
        <v>10</v>
      </c>
      <c r="I564" s="147">
        <v>0.4</v>
      </c>
      <c r="J564" s="147">
        <v>0.26300000000000001</v>
      </c>
      <c r="K564" s="147">
        <v>2.9</v>
      </c>
      <c r="L564" s="159">
        <v>0.1</v>
      </c>
      <c r="M564" s="147">
        <v>7.64</v>
      </c>
      <c r="N564" s="147">
        <v>7.53</v>
      </c>
      <c r="O564" s="157">
        <v>1450</v>
      </c>
      <c r="P564" s="51" t="str">
        <f>IF($M564&lt;NORMA!$G$7,"NO CUMPLE","CUMPLE")</f>
        <v>CUMPLE</v>
      </c>
      <c r="Q564" s="51" t="str">
        <f>IF($E564&gt;NORMA!$G$8,"NO CUMPLE","CUMPLE")</f>
        <v>CUMPLE</v>
      </c>
      <c r="R564" s="51" t="str">
        <f>IF($F564&gt;NORMA!$G$9,"NO CUMPLE","CUMPLE")</f>
        <v>CUMPLE</v>
      </c>
      <c r="S564" s="51" t="str">
        <f>IF($K564&gt;NORMA!$G$10,"NO CUMPLE","CUMPLE")</f>
        <v>CUMPLE</v>
      </c>
      <c r="T564" s="51" t="str">
        <f>IF($J564&gt;NORMA!$G$11,"NO CUMPLE","CUMPLE")</f>
        <v>CUMPLE</v>
      </c>
      <c r="U564" s="51" t="str">
        <f>IF($G564&gt;NORMA!$G$12,"NO CUMPLE","CUMPLE")</f>
        <v>CUMPLE</v>
      </c>
      <c r="V564" s="51" t="str">
        <f>IF($H564&gt;SALITRE!$H$972,"NO CUMPLE","CUMPLE")</f>
        <v>CUMPLE</v>
      </c>
      <c r="W564" s="51" t="str">
        <f>IF($O564&gt;NORMA!$F$14,"NO CUMPLE","CUMPLE")</f>
        <v>CUMPLE</v>
      </c>
      <c r="X564" s="51" t="str">
        <f>IF(AND($N564&gt;=NORMA!$Q$4, $N564&lt;=NORMA!$R$4),"CUMPLE","NO CUMPLE")</f>
        <v>CUMPLE</v>
      </c>
      <c r="Y564" s="51" t="str">
        <f>IF($I564&gt;NORMA!$F$16,"NO CUMPLE","CUMPLE")</f>
        <v>CUMPLE</v>
      </c>
      <c r="Z564" s="51" t="str">
        <f>IF($M564&lt;NORMA!$G$23,"NO CUMPLE","CUMPLE")</f>
        <v>CUMPLE</v>
      </c>
      <c r="AA564" s="51" t="str">
        <f>IF($E564&gt;NORMA!$G$24,"NO CUMPLE","CUMPLE")</f>
        <v>CUMPLE</v>
      </c>
      <c r="AB564" s="51" t="str">
        <f>IF($F564&gt;NORMA!$G$25,"NO CUMPLE","CUMPLE")</f>
        <v>CUMPLE</v>
      </c>
      <c r="AC564" s="51" t="str">
        <f>IF($K564&gt;NORMA!$G$26,"NO CUMPLE","CUMPLE")</f>
        <v>CUMPLE</v>
      </c>
      <c r="AD564" s="51" t="str">
        <f>IF($J564&gt;NORMA!$G$27,"NO CUMPLE","CUMPLE")</f>
        <v>CUMPLE</v>
      </c>
      <c r="AE564" s="51" t="str">
        <f>IF($G564&gt;NORMA!$G$28,"NO CUMPLE","CUMPLE")</f>
        <v>CUMPLE</v>
      </c>
      <c r="AF564" s="51" t="str">
        <f>IF($H564&gt;NORMA!$E$29,"NO CUMPLE","CUMPLE")</f>
        <v>CUMPLE</v>
      </c>
      <c r="AG564" s="51" t="str">
        <f>IF($O564&gt;NORMA!$G$30,"NO CUMPLE","CUMPLE")</f>
        <v>CUMPLE</v>
      </c>
      <c r="AH564" s="51" t="str">
        <f>IF(AND($N564&gt;=NORMA!$R$18, $N564&lt;=NORMA!$S$18),"CUMPLE","NO CUMPLE")</f>
        <v>CUMPLE</v>
      </c>
      <c r="AI564" s="51" t="str">
        <f>IF($I564&gt;NORMA!$F$32,"NO CUMPLE","CUMPLE")</f>
        <v>CUMPLE</v>
      </c>
    </row>
    <row r="565" spans="1:35" ht="14.25" customHeight="1" x14ac:dyDescent="0.35">
      <c r="A565" s="146" t="s">
        <v>82</v>
      </c>
      <c r="B565" s="147" t="s">
        <v>81</v>
      </c>
      <c r="C565" s="148">
        <v>43703</v>
      </c>
      <c r="D565" s="149">
        <v>0.58333333333333337</v>
      </c>
      <c r="E565" s="147">
        <v>284</v>
      </c>
      <c r="F565" s="147">
        <v>454</v>
      </c>
      <c r="G565" s="147">
        <v>144</v>
      </c>
      <c r="H565" s="147">
        <v>79.099999999999994</v>
      </c>
      <c r="I565" s="147">
        <v>6.69</v>
      </c>
      <c r="J565" s="147">
        <v>5.7409999999999997</v>
      </c>
      <c r="K565" s="147">
        <v>62.4</v>
      </c>
      <c r="L565" s="159">
        <v>1.2</v>
      </c>
      <c r="M565" s="147">
        <v>0.36</v>
      </c>
      <c r="N565" s="147">
        <v>8.1199999999999992</v>
      </c>
      <c r="O565" s="157">
        <v>9800000</v>
      </c>
      <c r="P565" s="51" t="str">
        <f>IF($M565&lt;NORMA!$G$7,"NO CUMPLE","CUMPLE")</f>
        <v>NO CUMPLE</v>
      </c>
      <c r="Q565" s="51" t="str">
        <f>IF($E565&gt;NORMA!$G$8,"NO CUMPLE","CUMPLE")</f>
        <v>NO CUMPLE</v>
      </c>
      <c r="R565" s="51" t="str">
        <f>IF($F565&gt;NORMA!$G$9,"NO CUMPLE","CUMPLE")</f>
        <v>NO CUMPLE</v>
      </c>
      <c r="S565" s="51" t="str">
        <f>IF($K565&gt;NORMA!$G$10,"NO CUMPLE","CUMPLE")</f>
        <v>NO CUMPLE</v>
      </c>
      <c r="T565" s="51" t="str">
        <f>IF($J565&gt;NORMA!$G$11,"NO CUMPLE","CUMPLE")</f>
        <v>CUMPLE</v>
      </c>
      <c r="U565" s="51" t="str">
        <f>IF($G565&gt;NORMA!$G$12,"NO CUMPLE","CUMPLE")</f>
        <v>CUMPLE</v>
      </c>
      <c r="V565" s="51" t="str">
        <f>IF($H565&gt;SALITRE!$H$972,"NO CUMPLE","CUMPLE")</f>
        <v>NO CUMPLE</v>
      </c>
      <c r="W565" s="51" t="str">
        <f>IF($O565&gt;NORMA!$F$14,"NO CUMPLE","CUMPLE")</f>
        <v>NO CUMPLE</v>
      </c>
      <c r="X565" s="51" t="str">
        <f>IF(AND($N565&gt;=NORMA!$Q$4, $N565&lt;=NORMA!$R$4),"CUMPLE","NO CUMPLE")</f>
        <v>CUMPLE</v>
      </c>
      <c r="Y565" s="51" t="str">
        <f>IF($I565&gt;NORMA!$F$16,"NO CUMPLE","CUMPLE")</f>
        <v>NO CUMPLE</v>
      </c>
      <c r="Z565" s="51" t="str">
        <f>IF($M565&lt;NORMA!$G$23,"NO CUMPLE","CUMPLE")</f>
        <v>NO CUMPLE</v>
      </c>
      <c r="AA565" s="51" t="str">
        <f>IF($E565&gt;NORMA!$G$24,"NO CUMPLE","CUMPLE")</f>
        <v>NO CUMPLE</v>
      </c>
      <c r="AB565" s="51" t="str">
        <f>IF($F565&gt;NORMA!$G$25,"NO CUMPLE","CUMPLE")</f>
        <v>NO CUMPLE</v>
      </c>
      <c r="AC565" s="51" t="str">
        <f>IF($K565&gt;NORMA!$G$26,"NO CUMPLE","CUMPLE")</f>
        <v>NO CUMPLE</v>
      </c>
      <c r="AD565" s="51" t="str">
        <f>IF($J565&gt;NORMA!$G$27,"NO CUMPLE","CUMPLE")</f>
        <v>NO CUMPLE</v>
      </c>
      <c r="AE565" s="51" t="str">
        <f>IF($G565&gt;NORMA!$G$28,"NO CUMPLE","CUMPLE")</f>
        <v>NO CUMPLE</v>
      </c>
      <c r="AF565" s="51" t="str">
        <f>IF($H565&gt;NORMA!$E$29,"NO CUMPLE","CUMPLE")</f>
        <v>NO CUMPLE</v>
      </c>
      <c r="AG565" s="51" t="str">
        <f>IF($O565&gt;NORMA!$G$30,"NO CUMPLE","CUMPLE")</f>
        <v>NO CUMPLE</v>
      </c>
      <c r="AH565" s="51" t="str">
        <f>IF(AND($N565&gt;=NORMA!$R$18, $N565&lt;=NORMA!$S$18),"CUMPLE","NO CUMPLE")</f>
        <v>CUMPLE</v>
      </c>
      <c r="AI565" s="51" t="str">
        <f>IF($I565&gt;NORMA!$F$32,"NO CUMPLE","CUMPLE")</f>
        <v>NO CUMPLE</v>
      </c>
    </row>
    <row r="566" spans="1:35" ht="14.25" customHeight="1" x14ac:dyDescent="0.35">
      <c r="A566" s="146" t="s">
        <v>80</v>
      </c>
      <c r="B566" s="147" t="s">
        <v>81</v>
      </c>
      <c r="C566" s="148">
        <v>43711</v>
      </c>
      <c r="D566" s="149">
        <v>0.33333333333333331</v>
      </c>
      <c r="E566" s="147">
        <v>5.4</v>
      </c>
      <c r="F566" s="147">
        <v>51</v>
      </c>
      <c r="G566" s="147">
        <v>9.5</v>
      </c>
      <c r="H566" s="147">
        <v>10</v>
      </c>
      <c r="I566" s="147">
        <v>0.4</v>
      </c>
      <c r="J566" s="147">
        <v>0.46100000000000002</v>
      </c>
      <c r="K566" s="147">
        <v>5.91</v>
      </c>
      <c r="L566" s="159">
        <v>0</v>
      </c>
      <c r="M566" s="147">
        <v>7.93</v>
      </c>
      <c r="N566" s="147">
        <v>7.89</v>
      </c>
      <c r="O566" s="166">
        <v>1</v>
      </c>
      <c r="P566" s="51" t="str">
        <f>IF($M566&lt;NORMA!$G$7,"NO CUMPLE","CUMPLE")</f>
        <v>CUMPLE</v>
      </c>
      <c r="Q566" s="51" t="str">
        <f>IF($E566&gt;NORMA!$G$8,"NO CUMPLE","CUMPLE")</f>
        <v>CUMPLE</v>
      </c>
      <c r="R566" s="51" t="str">
        <f>IF($F566&gt;NORMA!$G$9,"NO CUMPLE","CUMPLE")</f>
        <v>CUMPLE</v>
      </c>
      <c r="S566" s="51" t="str">
        <f>IF($K566&gt;NORMA!$G$10,"NO CUMPLE","CUMPLE")</f>
        <v>CUMPLE</v>
      </c>
      <c r="T566" s="51" t="str">
        <f>IF($J566&gt;NORMA!$G$11,"NO CUMPLE","CUMPLE")</f>
        <v>CUMPLE</v>
      </c>
      <c r="U566" s="51" t="str">
        <f>IF($G566&gt;NORMA!$G$12,"NO CUMPLE","CUMPLE")</f>
        <v>CUMPLE</v>
      </c>
      <c r="V566" s="51" t="str">
        <f>IF($H566&gt;SALITRE!$H$972,"NO CUMPLE","CUMPLE")</f>
        <v>CUMPLE</v>
      </c>
      <c r="W566" s="51" t="str">
        <f>IF($O566&gt;NORMA!$F$14,"NO CUMPLE","CUMPLE")</f>
        <v>CUMPLE</v>
      </c>
      <c r="X566" s="51" t="str">
        <f>IF(AND($N566&gt;=NORMA!$Q$4, $N566&lt;=NORMA!$R$4),"CUMPLE","NO CUMPLE")</f>
        <v>CUMPLE</v>
      </c>
      <c r="Y566" s="51" t="str">
        <f>IF($I566&gt;NORMA!$F$16,"NO CUMPLE","CUMPLE")</f>
        <v>CUMPLE</v>
      </c>
      <c r="Z566" s="51" t="str">
        <f>IF($M566&lt;NORMA!$G$23,"NO CUMPLE","CUMPLE")</f>
        <v>CUMPLE</v>
      </c>
      <c r="AA566" s="51" t="str">
        <f>IF($E566&gt;NORMA!$G$24,"NO CUMPLE","CUMPLE")</f>
        <v>CUMPLE</v>
      </c>
      <c r="AB566" s="51" t="str">
        <f>IF($F566&gt;NORMA!$G$25,"NO CUMPLE","CUMPLE")</f>
        <v>CUMPLE</v>
      </c>
      <c r="AC566" s="51" t="str">
        <f>IF($K566&gt;NORMA!$G$26,"NO CUMPLE","CUMPLE")</f>
        <v>CUMPLE</v>
      </c>
      <c r="AD566" s="51" t="str">
        <f>IF($J566&gt;NORMA!$G$27,"NO CUMPLE","CUMPLE")</f>
        <v>CUMPLE</v>
      </c>
      <c r="AE566" s="51" t="str">
        <f>IF($G566&gt;NORMA!$G$28,"NO CUMPLE","CUMPLE")</f>
        <v>CUMPLE</v>
      </c>
      <c r="AF566" s="51" t="str">
        <f>IF($H566&gt;NORMA!$E$29,"NO CUMPLE","CUMPLE")</f>
        <v>CUMPLE</v>
      </c>
      <c r="AG566" s="51" t="str">
        <f>IF($O566&gt;NORMA!$G$30,"NO CUMPLE","CUMPLE")</f>
        <v>CUMPLE</v>
      </c>
      <c r="AH566" s="51" t="str">
        <f>IF(AND($N566&gt;=NORMA!$R$18, $N566&lt;=NORMA!$S$18),"CUMPLE","NO CUMPLE")</f>
        <v>CUMPLE</v>
      </c>
      <c r="AI566" s="51" t="str">
        <f>IF($I566&gt;NORMA!$F$32,"NO CUMPLE","CUMPLE")</f>
        <v>CUMPLE</v>
      </c>
    </row>
    <row r="567" spans="1:35" ht="14.25" customHeight="1" x14ac:dyDescent="0.35">
      <c r="A567" s="146" t="s">
        <v>82</v>
      </c>
      <c r="B567" s="147" t="s">
        <v>81</v>
      </c>
      <c r="C567" s="148">
        <v>43718</v>
      </c>
      <c r="D567" s="149">
        <v>0.41666666666666669</v>
      </c>
      <c r="E567" s="147">
        <v>244</v>
      </c>
      <c r="F567" s="147">
        <v>436</v>
      </c>
      <c r="G567" s="147">
        <v>104</v>
      </c>
      <c r="H567" s="147">
        <v>48.5</v>
      </c>
      <c r="I567" s="147">
        <v>3.08</v>
      </c>
      <c r="J567" s="147">
        <v>5.2480000000000002</v>
      </c>
      <c r="K567" s="147">
        <v>66.599999999999994</v>
      </c>
      <c r="L567" s="159">
        <v>1.2</v>
      </c>
      <c r="M567" s="147">
        <v>0.22</v>
      </c>
      <c r="N567" s="147">
        <v>8.1300000000000008</v>
      </c>
      <c r="O567" s="157">
        <v>15500000</v>
      </c>
      <c r="P567" s="51" t="str">
        <f>IF($M567&lt;NORMA!$G$7,"NO CUMPLE","CUMPLE")</f>
        <v>NO CUMPLE</v>
      </c>
      <c r="Q567" s="51" t="str">
        <f>IF($E567&gt;NORMA!$G$8,"NO CUMPLE","CUMPLE")</f>
        <v>NO CUMPLE</v>
      </c>
      <c r="R567" s="51" t="str">
        <f>IF($F567&gt;NORMA!$G$9,"NO CUMPLE","CUMPLE")</f>
        <v>NO CUMPLE</v>
      </c>
      <c r="S567" s="51" t="str">
        <f>IF($K567&gt;NORMA!$G$10,"NO CUMPLE","CUMPLE")</f>
        <v>NO CUMPLE</v>
      </c>
      <c r="T567" s="51" t="str">
        <f>IF($J567&gt;NORMA!$G$11,"NO CUMPLE","CUMPLE")</f>
        <v>CUMPLE</v>
      </c>
      <c r="U567" s="51" t="str">
        <f>IF($G567&gt;NORMA!$G$12,"NO CUMPLE","CUMPLE")</f>
        <v>CUMPLE</v>
      </c>
      <c r="V567" s="51" t="str">
        <f>IF($H567&gt;SALITRE!$H$972,"NO CUMPLE","CUMPLE")</f>
        <v>NO CUMPLE</v>
      </c>
      <c r="W567" s="51" t="str">
        <f>IF($O567&gt;NORMA!$F$14,"NO CUMPLE","CUMPLE")</f>
        <v>NO CUMPLE</v>
      </c>
      <c r="X567" s="51" t="str">
        <f>IF(AND($N567&gt;=NORMA!$Q$4, $N567&lt;=NORMA!$R$4),"CUMPLE","NO CUMPLE")</f>
        <v>CUMPLE</v>
      </c>
      <c r="Y567" s="51" t="str">
        <f>IF($I567&gt;NORMA!$F$16,"NO CUMPLE","CUMPLE")</f>
        <v>NO CUMPLE</v>
      </c>
      <c r="Z567" s="51" t="str">
        <f>IF($M567&lt;NORMA!$G$23,"NO CUMPLE","CUMPLE")</f>
        <v>NO CUMPLE</v>
      </c>
      <c r="AA567" s="51" t="str">
        <f>IF($E567&gt;NORMA!$G$24,"NO CUMPLE","CUMPLE")</f>
        <v>NO CUMPLE</v>
      </c>
      <c r="AB567" s="51" t="str">
        <f>IF($F567&gt;NORMA!$G$25,"NO CUMPLE","CUMPLE")</f>
        <v>NO CUMPLE</v>
      </c>
      <c r="AC567" s="51" t="str">
        <f>IF($K567&gt;NORMA!$G$26,"NO CUMPLE","CUMPLE")</f>
        <v>NO CUMPLE</v>
      </c>
      <c r="AD567" s="51" t="str">
        <f>IF($J567&gt;NORMA!$G$27,"NO CUMPLE","CUMPLE")</f>
        <v>NO CUMPLE</v>
      </c>
      <c r="AE567" s="51" t="str">
        <f>IF($G567&gt;NORMA!$G$28,"NO CUMPLE","CUMPLE")</f>
        <v>NO CUMPLE</v>
      </c>
      <c r="AF567" s="51" t="str">
        <f>IF($H567&gt;NORMA!$E$29,"NO CUMPLE","CUMPLE")</f>
        <v>NO CUMPLE</v>
      </c>
      <c r="AG567" s="51" t="str">
        <f>IF($O567&gt;NORMA!$G$30,"NO CUMPLE","CUMPLE")</f>
        <v>NO CUMPLE</v>
      </c>
      <c r="AH567" s="51" t="str">
        <f>IF(AND($N567&gt;=NORMA!$R$18, $N567&lt;=NORMA!$S$18),"CUMPLE","NO CUMPLE")</f>
        <v>CUMPLE</v>
      </c>
      <c r="AI567" s="51" t="str">
        <f>IF($I567&gt;NORMA!$F$32,"NO CUMPLE","CUMPLE")</f>
        <v>NO CUMPLE</v>
      </c>
    </row>
    <row r="568" spans="1:35" ht="14.25" customHeight="1" x14ac:dyDescent="0.35">
      <c r="A568" s="146" t="s">
        <v>80</v>
      </c>
      <c r="B568" s="147" t="s">
        <v>81</v>
      </c>
      <c r="C568" s="148">
        <v>43724</v>
      </c>
      <c r="D568" s="149">
        <v>0.41666666666666669</v>
      </c>
      <c r="E568" s="147">
        <v>6.4</v>
      </c>
      <c r="F568" s="147">
        <v>26.2</v>
      </c>
      <c r="G568" s="147">
        <v>4</v>
      </c>
      <c r="H568" s="147">
        <v>10</v>
      </c>
      <c r="I568" s="147">
        <v>0.4</v>
      </c>
      <c r="J568" s="147">
        <v>0.52700000000000002</v>
      </c>
      <c r="K568" s="147">
        <v>5</v>
      </c>
      <c r="L568" s="159">
        <v>0</v>
      </c>
      <c r="M568" s="147">
        <v>9.0500000000000007</v>
      </c>
      <c r="N568" s="147">
        <v>8.15</v>
      </c>
      <c r="O568" s="156">
        <v>98</v>
      </c>
      <c r="P568" s="51" t="str">
        <f>IF($M568&lt;NORMA!$G$7,"NO CUMPLE","CUMPLE")</f>
        <v>CUMPLE</v>
      </c>
      <c r="Q568" s="51" t="str">
        <f>IF($E568&gt;NORMA!$G$8,"NO CUMPLE","CUMPLE")</f>
        <v>CUMPLE</v>
      </c>
      <c r="R568" s="51" t="str">
        <f>IF($F568&gt;NORMA!$G$9,"NO CUMPLE","CUMPLE")</f>
        <v>CUMPLE</v>
      </c>
      <c r="S568" s="51" t="str">
        <f>IF($K568&gt;NORMA!$G$10,"NO CUMPLE","CUMPLE")</f>
        <v>CUMPLE</v>
      </c>
      <c r="T568" s="51" t="str">
        <f>IF($J568&gt;NORMA!$G$11,"NO CUMPLE","CUMPLE")</f>
        <v>CUMPLE</v>
      </c>
      <c r="U568" s="51" t="str">
        <f>IF($G568&gt;NORMA!$G$12,"NO CUMPLE","CUMPLE")</f>
        <v>CUMPLE</v>
      </c>
      <c r="V568" s="51" t="str">
        <f>IF($H568&gt;SALITRE!$H$972,"NO CUMPLE","CUMPLE")</f>
        <v>CUMPLE</v>
      </c>
      <c r="W568" s="51" t="str">
        <f>IF($O568&gt;NORMA!$F$14,"NO CUMPLE","CUMPLE")</f>
        <v>CUMPLE</v>
      </c>
      <c r="X568" s="51" t="str">
        <f>IF(AND($N568&gt;=NORMA!$Q$4, $N568&lt;=NORMA!$R$4),"CUMPLE","NO CUMPLE")</f>
        <v>CUMPLE</v>
      </c>
      <c r="Y568" s="51" t="str">
        <f>IF($I568&gt;NORMA!$F$16,"NO CUMPLE","CUMPLE")</f>
        <v>CUMPLE</v>
      </c>
      <c r="Z568" s="51" t="str">
        <f>IF($M568&lt;NORMA!$G$23,"NO CUMPLE","CUMPLE")</f>
        <v>CUMPLE</v>
      </c>
      <c r="AA568" s="51" t="str">
        <f>IF($E568&gt;NORMA!$G$24,"NO CUMPLE","CUMPLE")</f>
        <v>CUMPLE</v>
      </c>
      <c r="AB568" s="51" t="str">
        <f>IF($F568&gt;NORMA!$G$25,"NO CUMPLE","CUMPLE")</f>
        <v>CUMPLE</v>
      </c>
      <c r="AC568" s="51" t="str">
        <f>IF($K568&gt;NORMA!$G$26,"NO CUMPLE","CUMPLE")</f>
        <v>CUMPLE</v>
      </c>
      <c r="AD568" s="51" t="str">
        <f>IF($J568&gt;NORMA!$G$27,"NO CUMPLE","CUMPLE")</f>
        <v>CUMPLE</v>
      </c>
      <c r="AE568" s="51" t="str">
        <f>IF($G568&gt;NORMA!$G$28,"NO CUMPLE","CUMPLE")</f>
        <v>CUMPLE</v>
      </c>
      <c r="AF568" s="51" t="str">
        <f>IF($H568&gt;NORMA!$E$29,"NO CUMPLE","CUMPLE")</f>
        <v>CUMPLE</v>
      </c>
      <c r="AG568" s="51" t="str">
        <f>IF($O568&gt;NORMA!$G$30,"NO CUMPLE","CUMPLE")</f>
        <v>CUMPLE</v>
      </c>
      <c r="AH568" s="51" t="str">
        <f>IF(AND($N568&gt;=NORMA!$R$18, $N568&lt;=NORMA!$S$18),"CUMPLE","NO CUMPLE")</f>
        <v>CUMPLE</v>
      </c>
      <c r="AI568" s="51" t="str">
        <f>IF($I568&gt;NORMA!$F$32,"NO CUMPLE","CUMPLE")</f>
        <v>CUMPLE</v>
      </c>
    </row>
    <row r="569" spans="1:35" ht="14.25" customHeight="1" x14ac:dyDescent="0.35">
      <c r="A569" s="146" t="s">
        <v>80</v>
      </c>
      <c r="B569" s="147" t="s">
        <v>81</v>
      </c>
      <c r="C569" s="148">
        <v>43738</v>
      </c>
      <c r="D569" s="149">
        <v>0.66666666666666663</v>
      </c>
      <c r="E569" s="147">
        <v>7.6</v>
      </c>
      <c r="F569" s="147">
        <v>33.5</v>
      </c>
      <c r="G569" s="147">
        <v>11</v>
      </c>
      <c r="H569" s="147">
        <v>10</v>
      </c>
      <c r="I569" s="147">
        <v>0.4</v>
      </c>
      <c r="J569" s="147">
        <v>0.249</v>
      </c>
      <c r="K569" s="147">
        <v>3.46</v>
      </c>
      <c r="L569" s="159">
        <v>0</v>
      </c>
      <c r="M569" s="147">
        <v>7.7</v>
      </c>
      <c r="N569" s="147">
        <v>7.85</v>
      </c>
      <c r="O569" s="157">
        <v>4160000</v>
      </c>
      <c r="P569" s="51" t="str">
        <f>IF($M569&lt;NORMA!$G$7,"NO CUMPLE","CUMPLE")</f>
        <v>CUMPLE</v>
      </c>
      <c r="Q569" s="51" t="str">
        <f>IF($E569&gt;NORMA!$G$8,"NO CUMPLE","CUMPLE")</f>
        <v>CUMPLE</v>
      </c>
      <c r="R569" s="51" t="str">
        <f>IF($F569&gt;NORMA!$G$9,"NO CUMPLE","CUMPLE")</f>
        <v>CUMPLE</v>
      </c>
      <c r="S569" s="51" t="str">
        <f>IF($K569&gt;NORMA!$G$10,"NO CUMPLE","CUMPLE")</f>
        <v>CUMPLE</v>
      </c>
      <c r="T569" s="51" t="str">
        <f>IF($J569&gt;NORMA!$G$11,"NO CUMPLE","CUMPLE")</f>
        <v>CUMPLE</v>
      </c>
      <c r="U569" s="51" t="str">
        <f>IF($G569&gt;NORMA!$G$12,"NO CUMPLE","CUMPLE")</f>
        <v>CUMPLE</v>
      </c>
      <c r="V569" s="51" t="str">
        <f>IF($H569&gt;SALITRE!$H$972,"NO CUMPLE","CUMPLE")</f>
        <v>CUMPLE</v>
      </c>
      <c r="W569" s="51" t="str">
        <f>IF($O569&gt;NORMA!$F$14,"NO CUMPLE","CUMPLE")</f>
        <v>NO CUMPLE</v>
      </c>
      <c r="X569" s="51" t="str">
        <f>IF(AND($N569&gt;=NORMA!$Q$4, $N569&lt;=NORMA!$R$4),"CUMPLE","NO CUMPLE")</f>
        <v>CUMPLE</v>
      </c>
      <c r="Y569" s="51" t="str">
        <f>IF($I569&gt;NORMA!$F$16,"NO CUMPLE","CUMPLE")</f>
        <v>CUMPLE</v>
      </c>
      <c r="Z569" s="51" t="str">
        <f>IF($M569&lt;NORMA!$G$23,"NO CUMPLE","CUMPLE")</f>
        <v>CUMPLE</v>
      </c>
      <c r="AA569" s="51" t="str">
        <f>IF($E569&gt;NORMA!$G$24,"NO CUMPLE","CUMPLE")</f>
        <v>CUMPLE</v>
      </c>
      <c r="AB569" s="51" t="str">
        <f>IF($F569&gt;NORMA!$G$25,"NO CUMPLE","CUMPLE")</f>
        <v>CUMPLE</v>
      </c>
      <c r="AC569" s="51" t="str">
        <f>IF($K569&gt;NORMA!$G$26,"NO CUMPLE","CUMPLE")</f>
        <v>CUMPLE</v>
      </c>
      <c r="AD569" s="51" t="str">
        <f>IF($J569&gt;NORMA!$G$27,"NO CUMPLE","CUMPLE")</f>
        <v>CUMPLE</v>
      </c>
      <c r="AE569" s="51" t="str">
        <f>IF($G569&gt;NORMA!$G$28,"NO CUMPLE","CUMPLE")</f>
        <v>CUMPLE</v>
      </c>
      <c r="AF569" s="51" t="str">
        <f>IF($H569&gt;NORMA!$E$29,"NO CUMPLE","CUMPLE")</f>
        <v>CUMPLE</v>
      </c>
      <c r="AG569" s="51" t="str">
        <f>IF($O569&gt;NORMA!$G$30,"NO CUMPLE","CUMPLE")</f>
        <v>NO CUMPLE</v>
      </c>
      <c r="AH569" s="51" t="str">
        <f>IF(AND($N569&gt;=NORMA!$R$18, $N569&lt;=NORMA!$S$18),"CUMPLE","NO CUMPLE")</f>
        <v>CUMPLE</v>
      </c>
      <c r="AI569" s="51" t="str">
        <f>IF($I569&gt;NORMA!$F$32,"NO CUMPLE","CUMPLE")</f>
        <v>CUMPLE</v>
      </c>
    </row>
    <row r="570" spans="1:35" ht="14.25" customHeight="1" x14ac:dyDescent="0.35">
      <c r="A570" s="146" t="s">
        <v>82</v>
      </c>
      <c r="B570" s="147" t="s">
        <v>81</v>
      </c>
      <c r="C570" s="148">
        <v>43746</v>
      </c>
      <c r="D570" s="149">
        <v>0.5</v>
      </c>
      <c r="E570" s="147">
        <v>194</v>
      </c>
      <c r="F570" s="147">
        <v>379</v>
      </c>
      <c r="G570" s="147">
        <v>68.3</v>
      </c>
      <c r="H570" s="147">
        <v>10</v>
      </c>
      <c r="I570" s="147">
        <v>4.21</v>
      </c>
      <c r="J570" s="147">
        <v>5.7759999999999998</v>
      </c>
      <c r="K570" s="147">
        <v>65.599999999999994</v>
      </c>
      <c r="L570" s="159">
        <v>0.8</v>
      </c>
      <c r="M570" s="147">
        <v>1.08</v>
      </c>
      <c r="N570" s="147">
        <v>7.7</v>
      </c>
      <c r="O570" s="157">
        <v>16100</v>
      </c>
      <c r="P570" s="51" t="str">
        <f>IF($M570&lt;NORMA!$G$7,"NO CUMPLE","CUMPLE")</f>
        <v>CUMPLE</v>
      </c>
      <c r="Q570" s="51" t="str">
        <f>IF($E570&gt;NORMA!$G$8,"NO CUMPLE","CUMPLE")</f>
        <v>NO CUMPLE</v>
      </c>
      <c r="R570" s="51" t="str">
        <f>IF($F570&gt;NORMA!$G$9,"NO CUMPLE","CUMPLE")</f>
        <v>NO CUMPLE</v>
      </c>
      <c r="S570" s="51" t="str">
        <f>IF($K570&gt;NORMA!$G$10,"NO CUMPLE","CUMPLE")</f>
        <v>NO CUMPLE</v>
      </c>
      <c r="T570" s="51" t="str">
        <f>IF($J570&gt;NORMA!$G$11,"NO CUMPLE","CUMPLE")</f>
        <v>CUMPLE</v>
      </c>
      <c r="U570" s="51" t="str">
        <f>IF($G570&gt;NORMA!$G$12,"NO CUMPLE","CUMPLE")</f>
        <v>CUMPLE</v>
      </c>
      <c r="V570" s="51" t="str">
        <f>IF($H570&gt;SALITRE!$H$972,"NO CUMPLE","CUMPLE")</f>
        <v>CUMPLE</v>
      </c>
      <c r="W570" s="51" t="str">
        <f>IF($O570&gt;NORMA!$F$14,"NO CUMPLE","CUMPLE")</f>
        <v>CUMPLE</v>
      </c>
      <c r="X570" s="51" t="str">
        <f>IF(AND($N570&gt;=NORMA!$Q$4, $N570&lt;=NORMA!$R$4),"CUMPLE","NO CUMPLE")</f>
        <v>CUMPLE</v>
      </c>
      <c r="Y570" s="51" t="str">
        <f>IF($I570&gt;NORMA!$F$16,"NO CUMPLE","CUMPLE")</f>
        <v>NO CUMPLE</v>
      </c>
      <c r="Z570" s="51" t="str">
        <f>IF($M570&lt;NORMA!$G$23,"NO CUMPLE","CUMPLE")</f>
        <v>CUMPLE</v>
      </c>
      <c r="AA570" s="51" t="str">
        <f>IF($E570&gt;NORMA!$G$24,"NO CUMPLE","CUMPLE")</f>
        <v>NO CUMPLE</v>
      </c>
      <c r="AB570" s="51" t="str">
        <f>IF($F570&gt;NORMA!$G$25,"NO CUMPLE","CUMPLE")</f>
        <v>NO CUMPLE</v>
      </c>
      <c r="AC570" s="51" t="str">
        <f>IF($K570&gt;NORMA!$G$26,"NO CUMPLE","CUMPLE")</f>
        <v>NO CUMPLE</v>
      </c>
      <c r="AD570" s="51" t="str">
        <f>IF($J570&gt;NORMA!$G$27,"NO CUMPLE","CUMPLE")</f>
        <v>NO CUMPLE</v>
      </c>
      <c r="AE570" s="51" t="str">
        <f>IF($G570&gt;NORMA!$G$28,"NO CUMPLE","CUMPLE")</f>
        <v>NO CUMPLE</v>
      </c>
      <c r="AF570" s="51" t="str">
        <f>IF($H570&gt;NORMA!$E$29,"NO CUMPLE","CUMPLE")</f>
        <v>CUMPLE</v>
      </c>
      <c r="AG570" s="51" t="str">
        <f>IF($O570&gt;NORMA!$G$30,"NO CUMPLE","CUMPLE")</f>
        <v>CUMPLE</v>
      </c>
      <c r="AH570" s="51" t="str">
        <f>IF(AND($N570&gt;=NORMA!$R$18, $N570&lt;=NORMA!$S$18),"CUMPLE","NO CUMPLE")</f>
        <v>CUMPLE</v>
      </c>
      <c r="AI570" s="51" t="str">
        <f>IF($I570&gt;NORMA!$F$32,"NO CUMPLE","CUMPLE")</f>
        <v>NO CUMPLE</v>
      </c>
    </row>
    <row r="571" spans="1:35" ht="14.25" customHeight="1" x14ac:dyDescent="0.35">
      <c r="A571" s="146" t="s">
        <v>80</v>
      </c>
      <c r="B571" s="147" t="s">
        <v>81</v>
      </c>
      <c r="C571" s="148">
        <v>43803</v>
      </c>
      <c r="D571" s="149">
        <v>0.25</v>
      </c>
      <c r="E571" s="147">
        <v>2</v>
      </c>
      <c r="F571" s="147">
        <v>12.2</v>
      </c>
      <c r="G571" s="147">
        <v>5.5</v>
      </c>
      <c r="H571" s="147">
        <v>10</v>
      </c>
      <c r="I571" s="147">
        <v>0.4</v>
      </c>
      <c r="J571" s="147">
        <v>8.2000000000000003E-2</v>
      </c>
      <c r="K571" s="147">
        <v>23.4</v>
      </c>
      <c r="L571" s="159">
        <v>0.1</v>
      </c>
      <c r="M571" s="147">
        <v>7.44</v>
      </c>
      <c r="N571" s="147">
        <v>6.69</v>
      </c>
      <c r="O571" s="156">
        <v>281</v>
      </c>
      <c r="P571" s="51" t="str">
        <f>IF($M571&lt;NORMA!$G$7,"NO CUMPLE","CUMPLE")</f>
        <v>CUMPLE</v>
      </c>
      <c r="Q571" s="51" t="str">
        <f>IF($E571&gt;NORMA!$G$8,"NO CUMPLE","CUMPLE")</f>
        <v>CUMPLE</v>
      </c>
      <c r="R571" s="51" t="str">
        <f>IF($F571&gt;NORMA!$G$9,"NO CUMPLE","CUMPLE")</f>
        <v>CUMPLE</v>
      </c>
      <c r="S571" s="51" t="str">
        <f>IF($K571&gt;NORMA!$G$10,"NO CUMPLE","CUMPLE")</f>
        <v>CUMPLE</v>
      </c>
      <c r="T571" s="51" t="str">
        <f>IF($J571&gt;NORMA!$G$11,"NO CUMPLE","CUMPLE")</f>
        <v>CUMPLE</v>
      </c>
      <c r="U571" s="51" t="str">
        <f>IF($G571&gt;NORMA!$G$12,"NO CUMPLE","CUMPLE")</f>
        <v>CUMPLE</v>
      </c>
      <c r="V571" s="51" t="str">
        <f>IF($H571&gt;SALITRE!$H$972,"NO CUMPLE","CUMPLE")</f>
        <v>CUMPLE</v>
      </c>
      <c r="W571" s="51" t="str">
        <f>IF($O571&gt;NORMA!$F$14,"NO CUMPLE","CUMPLE")</f>
        <v>CUMPLE</v>
      </c>
      <c r="X571" s="51" t="str">
        <f>IF(AND($N571&gt;=NORMA!$Q$4, $N571&lt;=NORMA!$R$4),"CUMPLE","NO CUMPLE")</f>
        <v>CUMPLE</v>
      </c>
      <c r="Y571" s="51" t="str">
        <f>IF($I571&gt;NORMA!$F$16,"NO CUMPLE","CUMPLE")</f>
        <v>CUMPLE</v>
      </c>
      <c r="Z571" s="51" t="str">
        <f>IF($M571&lt;NORMA!$G$23,"NO CUMPLE","CUMPLE")</f>
        <v>CUMPLE</v>
      </c>
      <c r="AA571" s="51" t="str">
        <f>IF($E571&gt;NORMA!$G$24,"NO CUMPLE","CUMPLE")</f>
        <v>CUMPLE</v>
      </c>
      <c r="AB571" s="51" t="str">
        <f>IF($F571&gt;NORMA!$G$25,"NO CUMPLE","CUMPLE")</f>
        <v>CUMPLE</v>
      </c>
      <c r="AC571" s="51" t="str">
        <f>IF($K571&gt;NORMA!$G$26,"NO CUMPLE","CUMPLE")</f>
        <v>CUMPLE</v>
      </c>
      <c r="AD571" s="51" t="str">
        <f>IF($J571&gt;NORMA!$G$27,"NO CUMPLE","CUMPLE")</f>
        <v>CUMPLE</v>
      </c>
      <c r="AE571" s="51" t="str">
        <f>IF($G571&gt;NORMA!$G$28,"NO CUMPLE","CUMPLE")</f>
        <v>CUMPLE</v>
      </c>
      <c r="AF571" s="51" t="str">
        <f>IF($H571&gt;NORMA!$E$29,"NO CUMPLE","CUMPLE")</f>
        <v>CUMPLE</v>
      </c>
      <c r="AG571" s="51" t="str">
        <f>IF($O571&gt;NORMA!$G$30,"NO CUMPLE","CUMPLE")</f>
        <v>CUMPLE</v>
      </c>
      <c r="AH571" s="51" t="str">
        <f>IF(AND($N571&gt;=NORMA!$R$18, $N571&lt;=NORMA!$S$18),"CUMPLE","NO CUMPLE")</f>
        <v>CUMPLE</v>
      </c>
      <c r="AI571" s="51" t="str">
        <f>IF($I571&gt;NORMA!$F$32,"NO CUMPLE","CUMPLE")</f>
        <v>CUMPLE</v>
      </c>
    </row>
    <row r="572" spans="1:35" ht="14.25" customHeight="1" x14ac:dyDescent="0.35">
      <c r="A572" s="146" t="s">
        <v>82</v>
      </c>
      <c r="B572" s="147" t="s">
        <v>81</v>
      </c>
      <c r="C572" s="148">
        <v>43825</v>
      </c>
      <c r="D572" s="149">
        <v>0.66666666666666663</v>
      </c>
      <c r="E572" s="147">
        <v>279</v>
      </c>
      <c r="F572" s="147">
        <v>470</v>
      </c>
      <c r="G572" s="147">
        <v>153</v>
      </c>
      <c r="H572" s="147">
        <v>112</v>
      </c>
      <c r="I572" s="147">
        <v>6.13</v>
      </c>
      <c r="J572" s="147">
        <v>5.3179999999999996</v>
      </c>
      <c r="K572" s="147">
        <v>8.49</v>
      </c>
      <c r="L572" s="159">
        <v>1.1000000000000001</v>
      </c>
      <c r="M572" s="147">
        <v>0.1</v>
      </c>
      <c r="N572" s="147">
        <v>7.65</v>
      </c>
      <c r="O572" s="157">
        <v>9210000</v>
      </c>
      <c r="P572" s="51" t="str">
        <f>IF($M572&lt;NORMA!$G$7,"NO CUMPLE","CUMPLE")</f>
        <v>NO CUMPLE</v>
      </c>
      <c r="Q572" s="51" t="str">
        <f>IF($E572&gt;NORMA!$G$8,"NO CUMPLE","CUMPLE")</f>
        <v>NO CUMPLE</v>
      </c>
      <c r="R572" s="51" t="str">
        <f>IF($F572&gt;NORMA!$G$9,"NO CUMPLE","CUMPLE")</f>
        <v>NO CUMPLE</v>
      </c>
      <c r="S572" s="51" t="str">
        <f>IF($K572&gt;NORMA!$G$10,"NO CUMPLE","CUMPLE")</f>
        <v>CUMPLE</v>
      </c>
      <c r="T572" s="51" t="str">
        <f>IF($J572&gt;NORMA!$G$11,"NO CUMPLE","CUMPLE")</f>
        <v>CUMPLE</v>
      </c>
      <c r="U572" s="51" t="str">
        <f>IF($G572&gt;NORMA!$G$12,"NO CUMPLE","CUMPLE")</f>
        <v>NO CUMPLE</v>
      </c>
      <c r="V572" s="51" t="str">
        <f>IF($H572&gt;SALITRE!$H$972,"NO CUMPLE","CUMPLE")</f>
        <v>NO CUMPLE</v>
      </c>
      <c r="W572" s="51" t="str">
        <f>IF($O572&gt;NORMA!$F$14,"NO CUMPLE","CUMPLE")</f>
        <v>NO CUMPLE</v>
      </c>
      <c r="X572" s="51" t="str">
        <f>IF(AND($N572&gt;=NORMA!$Q$4, $N572&lt;=NORMA!$R$4),"CUMPLE","NO CUMPLE")</f>
        <v>CUMPLE</v>
      </c>
      <c r="Y572" s="51" t="str">
        <f>IF($I572&gt;NORMA!$F$16,"NO CUMPLE","CUMPLE")</f>
        <v>NO CUMPLE</v>
      </c>
      <c r="Z572" s="51" t="str">
        <f>IF($M572&lt;NORMA!$G$23,"NO CUMPLE","CUMPLE")</f>
        <v>NO CUMPLE</v>
      </c>
      <c r="AA572" s="51" t="str">
        <f>IF($E572&gt;NORMA!$G$24,"NO CUMPLE","CUMPLE")</f>
        <v>NO CUMPLE</v>
      </c>
      <c r="AB572" s="51" t="str">
        <f>IF($F572&gt;NORMA!$G$25,"NO CUMPLE","CUMPLE")</f>
        <v>NO CUMPLE</v>
      </c>
      <c r="AC572" s="51" t="str">
        <f>IF($K572&gt;NORMA!$G$26,"NO CUMPLE","CUMPLE")</f>
        <v>CUMPLE</v>
      </c>
      <c r="AD572" s="51" t="str">
        <f>IF($J572&gt;NORMA!$G$27,"NO CUMPLE","CUMPLE")</f>
        <v>NO CUMPLE</v>
      </c>
      <c r="AE572" s="51" t="str">
        <f>IF($G572&gt;NORMA!$G$28,"NO CUMPLE","CUMPLE")</f>
        <v>NO CUMPLE</v>
      </c>
      <c r="AF572" s="51" t="str">
        <f>IF($H572&gt;NORMA!$E$29,"NO CUMPLE","CUMPLE")</f>
        <v>NO CUMPLE</v>
      </c>
      <c r="AG572" s="51" t="str">
        <f>IF($O572&gt;NORMA!$G$30,"NO CUMPLE","CUMPLE")</f>
        <v>NO CUMPLE</v>
      </c>
      <c r="AH572" s="51" t="str">
        <f>IF(AND($N572&gt;=NORMA!$R$18, $N572&lt;=NORMA!$S$18),"CUMPLE","NO CUMPLE")</f>
        <v>CUMPLE</v>
      </c>
      <c r="AI572" s="51" t="str">
        <f>IF($I572&gt;NORMA!$F$32,"NO CUMPLE","CUMPLE")</f>
        <v>NO CUMPLE</v>
      </c>
    </row>
    <row r="573" spans="1:35" ht="14.25" customHeight="1" x14ac:dyDescent="0.35">
      <c r="A573" s="146" t="s">
        <v>82</v>
      </c>
      <c r="B573" s="147" t="s">
        <v>81</v>
      </c>
      <c r="C573" s="148">
        <v>43837</v>
      </c>
      <c r="D573" s="149">
        <v>0.25</v>
      </c>
      <c r="E573" s="147">
        <v>39.6</v>
      </c>
      <c r="F573" s="147">
        <v>96.581000000000003</v>
      </c>
      <c r="G573" s="147">
        <v>25.6</v>
      </c>
      <c r="H573" s="150">
        <v>10</v>
      </c>
      <c r="I573" s="147">
        <v>1.19</v>
      </c>
      <c r="J573" s="147">
        <v>2.3860000000000001</v>
      </c>
      <c r="K573" s="147">
        <v>10.8</v>
      </c>
      <c r="L573" s="159">
        <v>0.46939999999999998</v>
      </c>
      <c r="M573" s="147">
        <v>0.70599999999999996</v>
      </c>
      <c r="N573" s="147">
        <v>7.53</v>
      </c>
      <c r="O573" s="153">
        <v>172700</v>
      </c>
      <c r="P573" s="51" t="str">
        <f>IF($M573&lt;NORMA!$G$7,"NO CUMPLE","CUMPLE")</f>
        <v>CUMPLE</v>
      </c>
      <c r="Q573" s="51" t="str">
        <f>IF($E573&gt;NORMA!$G$8,"NO CUMPLE","CUMPLE")</f>
        <v>CUMPLE</v>
      </c>
      <c r="R573" s="51" t="str">
        <f>IF($F573&gt;NORMA!$G$9,"NO CUMPLE","CUMPLE")</f>
        <v>CUMPLE</v>
      </c>
      <c r="S573" s="51" t="str">
        <f>IF($K573&gt;NORMA!$G$10,"NO CUMPLE","CUMPLE")</f>
        <v>CUMPLE</v>
      </c>
      <c r="T573" s="51" t="str">
        <f>IF($J573&gt;NORMA!$G$11,"NO CUMPLE","CUMPLE")</f>
        <v>CUMPLE</v>
      </c>
      <c r="U573" s="51" t="str">
        <f>IF($G573&gt;NORMA!$G$12,"NO CUMPLE","CUMPLE")</f>
        <v>CUMPLE</v>
      </c>
      <c r="V573" s="51" t="str">
        <f>IF($H573&gt;SALITRE!$H$972,"NO CUMPLE","CUMPLE")</f>
        <v>CUMPLE</v>
      </c>
      <c r="W573" s="51" t="str">
        <f>IF($O573&gt;NORMA!$F$14,"NO CUMPLE","CUMPLE")</f>
        <v>CUMPLE</v>
      </c>
      <c r="X573" s="51" t="str">
        <f>IF(AND($N573&gt;=NORMA!$Q$4, $N573&lt;=NORMA!$R$4),"CUMPLE","NO CUMPLE")</f>
        <v>CUMPLE</v>
      </c>
      <c r="Y573" s="51" t="str">
        <f>IF($I573&gt;NORMA!$F$16,"NO CUMPLE","CUMPLE")</f>
        <v>CUMPLE</v>
      </c>
      <c r="Z573" s="51" t="str">
        <f>IF($M573&lt;NORMA!$G$23,"NO CUMPLE","CUMPLE")</f>
        <v>NO CUMPLE</v>
      </c>
      <c r="AA573" s="51" t="str">
        <f>IF($E573&gt;NORMA!$G$24,"NO CUMPLE","CUMPLE")</f>
        <v>CUMPLE</v>
      </c>
      <c r="AB573" s="51" t="str">
        <f>IF($F573&gt;NORMA!$G$25,"NO CUMPLE","CUMPLE")</f>
        <v>CUMPLE</v>
      </c>
      <c r="AC573" s="51" t="str">
        <f>IF($K573&gt;NORMA!$G$26,"NO CUMPLE","CUMPLE")</f>
        <v>CUMPLE</v>
      </c>
      <c r="AD573" s="51" t="str">
        <f>IF($J573&gt;NORMA!$G$27,"NO CUMPLE","CUMPLE")</f>
        <v>CUMPLE</v>
      </c>
      <c r="AE573" s="51" t="str">
        <f>IF($G573&gt;NORMA!$G$28,"NO CUMPLE","CUMPLE")</f>
        <v>CUMPLE</v>
      </c>
      <c r="AF573" s="51" t="str">
        <f>IF($H573&gt;NORMA!$E$29,"NO CUMPLE","CUMPLE")</f>
        <v>CUMPLE</v>
      </c>
      <c r="AG573" s="51" t="str">
        <f>IF($O573&gt;NORMA!$G$30,"NO CUMPLE","CUMPLE")</f>
        <v>NO CUMPLE</v>
      </c>
      <c r="AH573" s="51" t="str">
        <f>IF(AND($N573&gt;=NORMA!$R$18, $N573&lt;=NORMA!$S$18),"CUMPLE","NO CUMPLE")</f>
        <v>CUMPLE</v>
      </c>
      <c r="AI573" s="51" t="str">
        <f>IF($I573&gt;NORMA!$F$32,"NO CUMPLE","CUMPLE")</f>
        <v>NO CUMPLE</v>
      </c>
    </row>
    <row r="574" spans="1:35" ht="14.25" customHeight="1" x14ac:dyDescent="0.35">
      <c r="A574" s="146" t="s">
        <v>80</v>
      </c>
      <c r="B574" s="147" t="s">
        <v>81</v>
      </c>
      <c r="C574" s="148">
        <v>43838</v>
      </c>
      <c r="D574" s="149">
        <v>0.58333333333333337</v>
      </c>
      <c r="E574" s="147">
        <v>5.3</v>
      </c>
      <c r="F574" s="147">
        <v>28.4</v>
      </c>
      <c r="G574" s="147">
        <v>16</v>
      </c>
      <c r="H574" s="150">
        <v>10</v>
      </c>
      <c r="I574" s="150">
        <v>0.4</v>
      </c>
      <c r="J574" s="147">
        <v>0.45500000000000002</v>
      </c>
      <c r="K574" s="147">
        <v>12.4</v>
      </c>
      <c r="L574" s="159">
        <v>4.3900000000000002E-2</v>
      </c>
      <c r="M574" s="147">
        <v>8.2739999999999991</v>
      </c>
      <c r="N574" s="147">
        <v>8.1623999999999999</v>
      </c>
      <c r="O574" s="153">
        <v>1553</v>
      </c>
      <c r="P574" s="51" t="str">
        <f>IF($M574&lt;NORMA!$G$7,"NO CUMPLE","CUMPLE")</f>
        <v>CUMPLE</v>
      </c>
      <c r="Q574" s="51" t="str">
        <f>IF($E574&gt;NORMA!$G$8,"NO CUMPLE","CUMPLE")</f>
        <v>CUMPLE</v>
      </c>
      <c r="R574" s="51" t="str">
        <f>IF($F574&gt;NORMA!$G$9,"NO CUMPLE","CUMPLE")</f>
        <v>CUMPLE</v>
      </c>
      <c r="S574" s="51" t="str">
        <f>IF($K574&gt;NORMA!$G$10,"NO CUMPLE","CUMPLE")</f>
        <v>CUMPLE</v>
      </c>
      <c r="T574" s="51" t="str">
        <f>IF($J574&gt;NORMA!$G$11,"NO CUMPLE","CUMPLE")</f>
        <v>CUMPLE</v>
      </c>
      <c r="U574" s="51" t="str">
        <f>IF($G574&gt;NORMA!$G$12,"NO CUMPLE","CUMPLE")</f>
        <v>CUMPLE</v>
      </c>
      <c r="V574" s="51" t="str">
        <f>IF($H574&gt;SALITRE!$H$972,"NO CUMPLE","CUMPLE")</f>
        <v>CUMPLE</v>
      </c>
      <c r="W574" s="51" t="str">
        <f>IF($O574&gt;NORMA!$F$14,"NO CUMPLE","CUMPLE")</f>
        <v>CUMPLE</v>
      </c>
      <c r="X574" s="51" t="str">
        <f>IF(AND($N574&gt;=NORMA!$Q$4, $N574&lt;=NORMA!$R$4),"CUMPLE","NO CUMPLE")</f>
        <v>CUMPLE</v>
      </c>
      <c r="Y574" s="51" t="str">
        <f>IF($I574&gt;NORMA!$F$16,"NO CUMPLE","CUMPLE")</f>
        <v>CUMPLE</v>
      </c>
      <c r="Z574" s="51" t="str">
        <f>IF($M574&lt;NORMA!$G$23,"NO CUMPLE","CUMPLE")</f>
        <v>CUMPLE</v>
      </c>
      <c r="AA574" s="51" t="str">
        <f>IF($E574&gt;NORMA!$G$24,"NO CUMPLE","CUMPLE")</f>
        <v>CUMPLE</v>
      </c>
      <c r="AB574" s="51" t="str">
        <f>IF($F574&gt;NORMA!$G$25,"NO CUMPLE","CUMPLE")</f>
        <v>CUMPLE</v>
      </c>
      <c r="AC574" s="51" t="str">
        <f>IF($K574&gt;NORMA!$G$26,"NO CUMPLE","CUMPLE")</f>
        <v>CUMPLE</v>
      </c>
      <c r="AD574" s="51" t="str">
        <f>IF($J574&gt;NORMA!$G$27,"NO CUMPLE","CUMPLE")</f>
        <v>CUMPLE</v>
      </c>
      <c r="AE574" s="51" t="str">
        <f>IF($G574&gt;NORMA!$G$28,"NO CUMPLE","CUMPLE")</f>
        <v>CUMPLE</v>
      </c>
      <c r="AF574" s="51" t="str">
        <f>IF($H574&gt;NORMA!$E$29,"NO CUMPLE","CUMPLE")</f>
        <v>CUMPLE</v>
      </c>
      <c r="AG574" s="51" t="str">
        <f>IF($O574&gt;NORMA!$G$30,"NO CUMPLE","CUMPLE")</f>
        <v>CUMPLE</v>
      </c>
      <c r="AH574" s="51" t="str">
        <f>IF(AND($N574&gt;=NORMA!$R$18, $N574&lt;=NORMA!$S$18),"CUMPLE","NO CUMPLE")</f>
        <v>CUMPLE</v>
      </c>
      <c r="AI574" s="51" t="str">
        <f>IF($I574&gt;NORMA!$F$32,"NO CUMPLE","CUMPLE")</f>
        <v>CUMPLE</v>
      </c>
    </row>
    <row r="575" spans="1:35" ht="14.25" customHeight="1" x14ac:dyDescent="0.35">
      <c r="A575" s="146" t="s">
        <v>80</v>
      </c>
      <c r="B575" s="147" t="s">
        <v>81</v>
      </c>
      <c r="C575" s="148">
        <v>43859</v>
      </c>
      <c r="D575" s="149">
        <v>0.66666666666666663</v>
      </c>
      <c r="E575" s="150">
        <v>2</v>
      </c>
      <c r="F575" s="147">
        <v>14.1</v>
      </c>
      <c r="G575" s="147">
        <v>48</v>
      </c>
      <c r="H575" s="150">
        <v>10</v>
      </c>
      <c r="I575" s="150">
        <v>0.4</v>
      </c>
      <c r="J575" s="147">
        <v>9.5000000000000001E-2</v>
      </c>
      <c r="K575" s="147">
        <v>12.8</v>
      </c>
      <c r="L575" s="159">
        <v>6.8699999999999997E-2</v>
      </c>
      <c r="M575" s="147">
        <v>8.39</v>
      </c>
      <c r="N575" s="147">
        <v>7.24</v>
      </c>
      <c r="O575" s="147">
        <v>2</v>
      </c>
      <c r="P575" s="51" t="str">
        <f>IF($M575&lt;NORMA!$G$7,"NO CUMPLE","CUMPLE")</f>
        <v>CUMPLE</v>
      </c>
      <c r="Q575" s="51" t="str">
        <f>IF($E575&gt;NORMA!$G$8,"NO CUMPLE","CUMPLE")</f>
        <v>CUMPLE</v>
      </c>
      <c r="R575" s="51" t="str">
        <f>IF($F575&gt;NORMA!$G$9,"NO CUMPLE","CUMPLE")</f>
        <v>CUMPLE</v>
      </c>
      <c r="S575" s="51" t="str">
        <f>IF($K575&gt;NORMA!$G$10,"NO CUMPLE","CUMPLE")</f>
        <v>CUMPLE</v>
      </c>
      <c r="T575" s="51" t="str">
        <f>IF($J575&gt;NORMA!$G$11,"NO CUMPLE","CUMPLE")</f>
        <v>CUMPLE</v>
      </c>
      <c r="U575" s="51" t="str">
        <f>IF($G575&gt;NORMA!$G$12,"NO CUMPLE","CUMPLE")</f>
        <v>CUMPLE</v>
      </c>
      <c r="V575" s="51" t="str">
        <f>IF($H575&gt;SALITRE!$H$972,"NO CUMPLE","CUMPLE")</f>
        <v>CUMPLE</v>
      </c>
      <c r="W575" s="51" t="str">
        <f>IF($O575&gt;NORMA!$F$14,"NO CUMPLE","CUMPLE")</f>
        <v>CUMPLE</v>
      </c>
      <c r="X575" s="51" t="str">
        <f>IF(AND($N575&gt;=NORMA!$Q$4, $N575&lt;=NORMA!$R$4),"CUMPLE","NO CUMPLE")</f>
        <v>CUMPLE</v>
      </c>
      <c r="Y575" s="51" t="str">
        <f>IF($I575&gt;NORMA!$F$16,"NO CUMPLE","CUMPLE")</f>
        <v>CUMPLE</v>
      </c>
      <c r="Z575" s="51" t="str">
        <f>IF($M575&lt;NORMA!$G$23,"NO CUMPLE","CUMPLE")</f>
        <v>CUMPLE</v>
      </c>
      <c r="AA575" s="51" t="str">
        <f>IF($E575&gt;NORMA!$G$24,"NO CUMPLE","CUMPLE")</f>
        <v>CUMPLE</v>
      </c>
      <c r="AB575" s="51" t="str">
        <f>IF($F575&gt;NORMA!$G$25,"NO CUMPLE","CUMPLE")</f>
        <v>CUMPLE</v>
      </c>
      <c r="AC575" s="51" t="str">
        <f>IF($K575&gt;NORMA!$G$26,"NO CUMPLE","CUMPLE")</f>
        <v>CUMPLE</v>
      </c>
      <c r="AD575" s="51" t="str">
        <f>IF($J575&gt;NORMA!$G$27,"NO CUMPLE","CUMPLE")</f>
        <v>CUMPLE</v>
      </c>
      <c r="AE575" s="51" t="str">
        <f>IF($G575&gt;NORMA!$G$28,"NO CUMPLE","CUMPLE")</f>
        <v>CUMPLE</v>
      </c>
      <c r="AF575" s="51" t="str">
        <f>IF($H575&gt;NORMA!$E$29,"NO CUMPLE","CUMPLE")</f>
        <v>CUMPLE</v>
      </c>
      <c r="AG575" s="51" t="str">
        <f>IF($O575&gt;NORMA!$G$30,"NO CUMPLE","CUMPLE")</f>
        <v>CUMPLE</v>
      </c>
      <c r="AH575" s="51" t="str">
        <f>IF(AND($N575&gt;=NORMA!$R$18, $N575&lt;=NORMA!$S$18),"CUMPLE","NO CUMPLE")</f>
        <v>CUMPLE</v>
      </c>
      <c r="AI575" s="51" t="str">
        <f>IF($I575&gt;NORMA!$F$32,"NO CUMPLE","CUMPLE")</f>
        <v>CUMPLE</v>
      </c>
    </row>
    <row r="576" spans="1:35" ht="14.25" customHeight="1" x14ac:dyDescent="0.35">
      <c r="A576" s="146" t="s">
        <v>82</v>
      </c>
      <c r="B576" s="147" t="s">
        <v>81</v>
      </c>
      <c r="C576" s="148">
        <v>43860</v>
      </c>
      <c r="D576" s="149">
        <v>0.33333333333333331</v>
      </c>
      <c r="E576" s="147">
        <v>68.599999999999994</v>
      </c>
      <c r="F576" s="147">
        <v>156</v>
      </c>
      <c r="G576" s="147">
        <v>82</v>
      </c>
      <c r="H576" s="147">
        <v>30.9</v>
      </c>
      <c r="I576" s="147">
        <v>1</v>
      </c>
      <c r="J576" s="147">
        <v>3.004</v>
      </c>
      <c r="K576" s="147">
        <v>21.5</v>
      </c>
      <c r="L576" s="159">
        <v>1.1833</v>
      </c>
      <c r="M576" s="147">
        <v>0.16</v>
      </c>
      <c r="N576" s="147">
        <v>6.12</v>
      </c>
      <c r="O576" s="153">
        <v>183300</v>
      </c>
      <c r="P576" s="51" t="str">
        <f>IF($M576&lt;NORMA!$G$7,"NO CUMPLE","CUMPLE")</f>
        <v>NO CUMPLE</v>
      </c>
      <c r="Q576" s="51" t="str">
        <f>IF($E576&gt;NORMA!$G$8,"NO CUMPLE","CUMPLE")</f>
        <v>CUMPLE</v>
      </c>
      <c r="R576" s="51" t="str">
        <f>IF($F576&gt;NORMA!$G$9,"NO CUMPLE","CUMPLE")</f>
        <v>CUMPLE</v>
      </c>
      <c r="S576" s="51" t="str">
        <f>IF($K576&gt;NORMA!$G$10,"NO CUMPLE","CUMPLE")</f>
        <v>CUMPLE</v>
      </c>
      <c r="T576" s="51" t="str">
        <f>IF($J576&gt;NORMA!$G$11,"NO CUMPLE","CUMPLE")</f>
        <v>CUMPLE</v>
      </c>
      <c r="U576" s="51" t="str">
        <f>IF($G576&gt;NORMA!$G$12,"NO CUMPLE","CUMPLE")</f>
        <v>CUMPLE</v>
      </c>
      <c r="V576" s="51" t="str">
        <f>IF($H576&gt;SALITRE!$H$972,"NO CUMPLE","CUMPLE")</f>
        <v>NO CUMPLE</v>
      </c>
      <c r="W576" s="51" t="str">
        <f>IF($O576&gt;NORMA!$F$14,"NO CUMPLE","CUMPLE")</f>
        <v>CUMPLE</v>
      </c>
      <c r="X576" s="51" t="str">
        <f>IF(AND($N576&gt;=NORMA!$Q$4, $N576&lt;=NORMA!$R$4),"CUMPLE","NO CUMPLE")</f>
        <v>CUMPLE</v>
      </c>
      <c r="Y576" s="51" t="str">
        <f>IF($I576&gt;NORMA!$F$16,"NO CUMPLE","CUMPLE")</f>
        <v>CUMPLE</v>
      </c>
      <c r="Z576" s="51" t="str">
        <f>IF($M576&lt;NORMA!$G$23,"NO CUMPLE","CUMPLE")</f>
        <v>NO CUMPLE</v>
      </c>
      <c r="AA576" s="51" t="str">
        <f>IF($E576&gt;NORMA!$G$24,"NO CUMPLE","CUMPLE")</f>
        <v>NO CUMPLE</v>
      </c>
      <c r="AB576" s="51" t="str">
        <f>IF($F576&gt;NORMA!$G$25,"NO CUMPLE","CUMPLE")</f>
        <v>NO CUMPLE</v>
      </c>
      <c r="AC576" s="51" t="str">
        <f>IF($K576&gt;NORMA!$G$26,"NO CUMPLE","CUMPLE")</f>
        <v>CUMPLE</v>
      </c>
      <c r="AD576" s="51" t="str">
        <f>IF($J576&gt;NORMA!$G$27,"NO CUMPLE","CUMPLE")</f>
        <v>CUMPLE</v>
      </c>
      <c r="AE576" s="51" t="str">
        <f>IF($G576&gt;NORMA!$G$28,"NO CUMPLE","CUMPLE")</f>
        <v>NO CUMPLE</v>
      </c>
      <c r="AF576" s="51" t="str">
        <f>IF($H576&gt;NORMA!$E$29,"NO CUMPLE","CUMPLE")</f>
        <v>NO CUMPLE</v>
      </c>
      <c r="AG576" s="51" t="str">
        <f>IF($O576&gt;NORMA!$G$30,"NO CUMPLE","CUMPLE")</f>
        <v>NO CUMPLE</v>
      </c>
      <c r="AH576" s="51" t="str">
        <f>IF(AND($N576&gt;=NORMA!$R$18, $N576&lt;=NORMA!$S$18),"CUMPLE","NO CUMPLE")</f>
        <v>NO CUMPLE</v>
      </c>
      <c r="AI576" s="51" t="str">
        <f>IF($I576&gt;NORMA!$F$32,"NO CUMPLE","CUMPLE")</f>
        <v>CUMPLE</v>
      </c>
    </row>
    <row r="577" spans="1:35" ht="14.25" customHeight="1" x14ac:dyDescent="0.35">
      <c r="A577" s="146" t="s">
        <v>80</v>
      </c>
      <c r="B577" s="147" t="s">
        <v>81</v>
      </c>
      <c r="C577" s="148">
        <v>43871</v>
      </c>
      <c r="D577" s="149">
        <v>0.41666666666666669</v>
      </c>
      <c r="E577" s="147">
        <v>2.7</v>
      </c>
      <c r="F577" s="147">
        <v>12.6</v>
      </c>
      <c r="G577" s="147">
        <v>10.5</v>
      </c>
      <c r="H577" s="150">
        <v>10</v>
      </c>
      <c r="I577" s="150">
        <v>0.4</v>
      </c>
      <c r="J577" s="147">
        <v>0.14399999999999999</v>
      </c>
      <c r="K577" s="147">
        <v>6.58</v>
      </c>
      <c r="L577" s="159">
        <v>5.7799999999999997E-2</v>
      </c>
      <c r="M577" s="147">
        <v>7.88</v>
      </c>
      <c r="N577" s="147">
        <v>7.67</v>
      </c>
      <c r="O577" s="147">
        <v>2</v>
      </c>
      <c r="P577" s="51" t="str">
        <f>IF($M577&lt;NORMA!$G$7,"NO CUMPLE","CUMPLE")</f>
        <v>CUMPLE</v>
      </c>
      <c r="Q577" s="51" t="str">
        <f>IF($E577&gt;NORMA!$G$8,"NO CUMPLE","CUMPLE")</f>
        <v>CUMPLE</v>
      </c>
      <c r="R577" s="51" t="str">
        <f>IF($F577&gt;NORMA!$G$9,"NO CUMPLE","CUMPLE")</f>
        <v>CUMPLE</v>
      </c>
      <c r="S577" s="51" t="str">
        <f>IF($K577&gt;NORMA!$G$10,"NO CUMPLE","CUMPLE")</f>
        <v>CUMPLE</v>
      </c>
      <c r="T577" s="51" t="str">
        <f>IF($J577&gt;NORMA!$G$11,"NO CUMPLE","CUMPLE")</f>
        <v>CUMPLE</v>
      </c>
      <c r="U577" s="51" t="str">
        <f>IF($G577&gt;NORMA!$G$12,"NO CUMPLE","CUMPLE")</f>
        <v>CUMPLE</v>
      </c>
      <c r="V577" s="51" t="str">
        <f>IF($H577&gt;SALITRE!$H$972,"NO CUMPLE","CUMPLE")</f>
        <v>CUMPLE</v>
      </c>
      <c r="W577" s="51" t="str">
        <f>IF($O577&gt;NORMA!$F$14,"NO CUMPLE","CUMPLE")</f>
        <v>CUMPLE</v>
      </c>
      <c r="X577" s="51" t="str">
        <f>IF(AND($N577&gt;=NORMA!$Q$4, $N577&lt;=NORMA!$R$4),"CUMPLE","NO CUMPLE")</f>
        <v>CUMPLE</v>
      </c>
      <c r="Y577" s="51" t="str">
        <f>IF($I577&gt;NORMA!$F$16,"NO CUMPLE","CUMPLE")</f>
        <v>CUMPLE</v>
      </c>
      <c r="Z577" s="51" t="str">
        <f>IF($M577&lt;NORMA!$G$23,"NO CUMPLE","CUMPLE")</f>
        <v>CUMPLE</v>
      </c>
      <c r="AA577" s="51" t="str">
        <f>IF($E577&gt;NORMA!$G$24,"NO CUMPLE","CUMPLE")</f>
        <v>CUMPLE</v>
      </c>
      <c r="AB577" s="51" t="str">
        <f>IF($F577&gt;NORMA!$G$25,"NO CUMPLE","CUMPLE")</f>
        <v>CUMPLE</v>
      </c>
      <c r="AC577" s="51" t="str">
        <f>IF($K577&gt;NORMA!$G$26,"NO CUMPLE","CUMPLE")</f>
        <v>CUMPLE</v>
      </c>
      <c r="AD577" s="51" t="str">
        <f>IF($J577&gt;NORMA!$G$27,"NO CUMPLE","CUMPLE")</f>
        <v>CUMPLE</v>
      </c>
      <c r="AE577" s="51" t="str">
        <f>IF($G577&gt;NORMA!$G$28,"NO CUMPLE","CUMPLE")</f>
        <v>CUMPLE</v>
      </c>
      <c r="AF577" s="51" t="str">
        <f>IF($H577&gt;NORMA!$E$29,"NO CUMPLE","CUMPLE")</f>
        <v>CUMPLE</v>
      </c>
      <c r="AG577" s="51" t="str">
        <f>IF($O577&gt;NORMA!$G$30,"NO CUMPLE","CUMPLE")</f>
        <v>CUMPLE</v>
      </c>
      <c r="AH577" s="51" t="str">
        <f>IF(AND($N577&gt;=NORMA!$R$18, $N577&lt;=NORMA!$S$18),"CUMPLE","NO CUMPLE")</f>
        <v>CUMPLE</v>
      </c>
      <c r="AI577" s="51" t="str">
        <f>IF($I577&gt;NORMA!$F$32,"NO CUMPLE","CUMPLE")</f>
        <v>CUMPLE</v>
      </c>
    </row>
    <row r="578" spans="1:35" ht="14.25" customHeight="1" x14ac:dyDescent="0.35">
      <c r="A578" s="146" t="s">
        <v>82</v>
      </c>
      <c r="B578" s="147" t="s">
        <v>81</v>
      </c>
      <c r="C578" s="148">
        <v>43872</v>
      </c>
      <c r="D578" s="149">
        <v>0.5</v>
      </c>
      <c r="E578" s="147">
        <v>161</v>
      </c>
      <c r="F578" s="147">
        <v>446</v>
      </c>
      <c r="G578" s="147">
        <v>187</v>
      </c>
      <c r="H578" s="147">
        <v>50.9</v>
      </c>
      <c r="I578" s="147">
        <v>3.87</v>
      </c>
      <c r="J578" s="147">
        <v>5.875</v>
      </c>
      <c r="K578" s="147">
        <v>5.47</v>
      </c>
      <c r="L578" s="159">
        <v>1.2314000000000001</v>
      </c>
      <c r="M578" s="147">
        <v>0.27</v>
      </c>
      <c r="N578" s="147">
        <v>8</v>
      </c>
      <c r="O578" s="153">
        <v>17100</v>
      </c>
      <c r="P578" s="51" t="str">
        <f>IF($M578&lt;NORMA!$G$7,"NO CUMPLE","CUMPLE")</f>
        <v>NO CUMPLE</v>
      </c>
      <c r="Q578" s="51" t="str">
        <f>IF($E578&gt;NORMA!$G$8,"NO CUMPLE","CUMPLE")</f>
        <v>NO CUMPLE</v>
      </c>
      <c r="R578" s="51" t="str">
        <f>IF($F578&gt;NORMA!$G$9,"NO CUMPLE","CUMPLE")</f>
        <v>NO CUMPLE</v>
      </c>
      <c r="S578" s="51" t="str">
        <f>IF($K578&gt;NORMA!$G$10,"NO CUMPLE","CUMPLE")</f>
        <v>CUMPLE</v>
      </c>
      <c r="T578" s="51" t="str">
        <f>IF($J578&gt;NORMA!$G$11,"NO CUMPLE","CUMPLE")</f>
        <v>CUMPLE</v>
      </c>
      <c r="U578" s="51" t="str">
        <f>IF($G578&gt;NORMA!$G$12,"NO CUMPLE","CUMPLE")</f>
        <v>NO CUMPLE</v>
      </c>
      <c r="V578" s="51" t="str">
        <f>IF($H578&gt;SALITRE!$H$972,"NO CUMPLE","CUMPLE")</f>
        <v>NO CUMPLE</v>
      </c>
      <c r="W578" s="51" t="str">
        <f>IF($O578&gt;NORMA!$F$14,"NO CUMPLE","CUMPLE")</f>
        <v>CUMPLE</v>
      </c>
      <c r="X578" s="51" t="str">
        <f>IF(AND($N578&gt;=NORMA!$Q$4, $N578&lt;=NORMA!$R$4),"CUMPLE","NO CUMPLE")</f>
        <v>CUMPLE</v>
      </c>
      <c r="Y578" s="51" t="str">
        <f>IF($I578&gt;NORMA!$F$16,"NO CUMPLE","CUMPLE")</f>
        <v>NO CUMPLE</v>
      </c>
      <c r="Z578" s="51" t="str">
        <f>IF($M578&lt;NORMA!$G$23,"NO CUMPLE","CUMPLE")</f>
        <v>NO CUMPLE</v>
      </c>
      <c r="AA578" s="51" t="str">
        <f>IF($E578&gt;NORMA!$G$24,"NO CUMPLE","CUMPLE")</f>
        <v>NO CUMPLE</v>
      </c>
      <c r="AB578" s="51" t="str">
        <f>IF($F578&gt;NORMA!$G$25,"NO CUMPLE","CUMPLE")</f>
        <v>NO CUMPLE</v>
      </c>
      <c r="AC578" s="51" t="str">
        <f>IF($K578&gt;NORMA!$G$26,"NO CUMPLE","CUMPLE")</f>
        <v>CUMPLE</v>
      </c>
      <c r="AD578" s="51" t="str">
        <f>IF($J578&gt;NORMA!$G$27,"NO CUMPLE","CUMPLE")</f>
        <v>NO CUMPLE</v>
      </c>
      <c r="AE578" s="51" t="str">
        <f>IF($G578&gt;NORMA!$G$28,"NO CUMPLE","CUMPLE")</f>
        <v>NO CUMPLE</v>
      </c>
      <c r="AF578" s="51" t="str">
        <f>IF($H578&gt;NORMA!$E$29,"NO CUMPLE","CUMPLE")</f>
        <v>NO CUMPLE</v>
      </c>
      <c r="AG578" s="51" t="str">
        <f>IF($O578&gt;NORMA!$G$30,"NO CUMPLE","CUMPLE")</f>
        <v>CUMPLE</v>
      </c>
      <c r="AH578" s="51" t="str">
        <f>IF(AND($N578&gt;=NORMA!$R$18, $N578&lt;=NORMA!$S$18),"CUMPLE","NO CUMPLE")</f>
        <v>CUMPLE</v>
      </c>
      <c r="AI578" s="51" t="str">
        <f>IF($I578&gt;NORMA!$F$32,"NO CUMPLE","CUMPLE")</f>
        <v>NO CUMPLE</v>
      </c>
    </row>
    <row r="579" spans="1:35" ht="14.25" customHeight="1" x14ac:dyDescent="0.35">
      <c r="A579" s="146" t="s">
        <v>82</v>
      </c>
      <c r="B579" s="147" t="s">
        <v>81</v>
      </c>
      <c r="C579" s="148">
        <v>43998</v>
      </c>
      <c r="D579" s="149">
        <v>0.66666666666666663</v>
      </c>
      <c r="E579" s="147">
        <v>196</v>
      </c>
      <c r="F579" s="147">
        <v>406</v>
      </c>
      <c r="G579" s="147">
        <v>105</v>
      </c>
      <c r="H579" s="147">
        <v>81</v>
      </c>
      <c r="I579" s="147">
        <v>5.89</v>
      </c>
      <c r="J579" s="147">
        <v>4.0910000000000002</v>
      </c>
      <c r="K579" s="147">
        <v>37.4</v>
      </c>
      <c r="L579" s="159">
        <v>1.099</v>
      </c>
      <c r="M579" s="147">
        <v>0.21</v>
      </c>
      <c r="N579" s="147">
        <v>7.56</v>
      </c>
      <c r="O579" s="153">
        <v>1326000</v>
      </c>
      <c r="P579" s="51" t="str">
        <f>IF($M579&lt;NORMA!$G$7,"NO CUMPLE","CUMPLE")</f>
        <v>NO CUMPLE</v>
      </c>
      <c r="Q579" s="51" t="str">
        <f>IF($E579&gt;NORMA!$G$8,"NO CUMPLE","CUMPLE")</f>
        <v>NO CUMPLE</v>
      </c>
      <c r="R579" s="51" t="str">
        <f>IF($F579&gt;NORMA!$G$9,"NO CUMPLE","CUMPLE")</f>
        <v>NO CUMPLE</v>
      </c>
      <c r="S579" s="51" t="str">
        <f>IF($K579&gt;NORMA!$G$10,"NO CUMPLE","CUMPLE")</f>
        <v>CUMPLE</v>
      </c>
      <c r="T579" s="51" t="str">
        <f>IF($J579&gt;NORMA!$G$11,"NO CUMPLE","CUMPLE")</f>
        <v>CUMPLE</v>
      </c>
      <c r="U579" s="51" t="str">
        <f>IF($G579&gt;NORMA!$G$12,"NO CUMPLE","CUMPLE")</f>
        <v>CUMPLE</v>
      </c>
      <c r="V579" s="51" t="str">
        <f>IF($H579&gt;SALITRE!$H$972,"NO CUMPLE","CUMPLE")</f>
        <v>NO CUMPLE</v>
      </c>
      <c r="W579" s="51" t="str">
        <f>IF($O579&gt;NORMA!$F$14,"NO CUMPLE","CUMPLE")</f>
        <v>NO CUMPLE</v>
      </c>
      <c r="X579" s="51" t="str">
        <f>IF(AND($N579&gt;=NORMA!$Q$4, $N579&lt;=NORMA!$R$4),"CUMPLE","NO CUMPLE")</f>
        <v>CUMPLE</v>
      </c>
      <c r="Y579" s="51" t="str">
        <f>IF($I579&gt;NORMA!$F$16,"NO CUMPLE","CUMPLE")</f>
        <v>NO CUMPLE</v>
      </c>
      <c r="Z579" s="51" t="str">
        <f>IF($M579&lt;NORMA!$G$23,"NO CUMPLE","CUMPLE")</f>
        <v>NO CUMPLE</v>
      </c>
      <c r="AA579" s="51" t="str">
        <f>IF($E579&gt;NORMA!$G$24,"NO CUMPLE","CUMPLE")</f>
        <v>NO CUMPLE</v>
      </c>
      <c r="AB579" s="51" t="str">
        <f>IF($F579&gt;NORMA!$G$25,"NO CUMPLE","CUMPLE")</f>
        <v>NO CUMPLE</v>
      </c>
      <c r="AC579" s="51" t="str">
        <f>IF($K579&gt;NORMA!$G$26,"NO CUMPLE","CUMPLE")</f>
        <v>NO CUMPLE</v>
      </c>
      <c r="AD579" s="51" t="str">
        <f>IF($J579&gt;NORMA!$G$27,"NO CUMPLE","CUMPLE")</f>
        <v>NO CUMPLE</v>
      </c>
      <c r="AE579" s="51" t="str">
        <f>IF($G579&gt;NORMA!$G$28,"NO CUMPLE","CUMPLE")</f>
        <v>NO CUMPLE</v>
      </c>
      <c r="AF579" s="51" t="str">
        <f>IF($H579&gt;NORMA!$E$29,"NO CUMPLE","CUMPLE")</f>
        <v>NO CUMPLE</v>
      </c>
      <c r="AG579" s="51" t="str">
        <f>IF($O579&gt;NORMA!$G$30,"NO CUMPLE","CUMPLE")</f>
        <v>NO CUMPLE</v>
      </c>
      <c r="AH579" s="51" t="str">
        <f>IF(AND($N579&gt;=NORMA!$R$18, $N579&lt;=NORMA!$S$18),"CUMPLE","NO CUMPLE")</f>
        <v>CUMPLE</v>
      </c>
      <c r="AI579" s="51" t="str">
        <f>IF($I579&gt;NORMA!$F$32,"NO CUMPLE","CUMPLE")</f>
        <v>NO CUMPLE</v>
      </c>
    </row>
    <row r="580" spans="1:35" ht="14.25" customHeight="1" x14ac:dyDescent="0.35">
      <c r="A580" s="146" t="s">
        <v>80</v>
      </c>
      <c r="B580" s="147" t="s">
        <v>81</v>
      </c>
      <c r="C580" s="148">
        <v>44001</v>
      </c>
      <c r="D580" s="149">
        <v>0.25</v>
      </c>
      <c r="E580" s="150">
        <v>2</v>
      </c>
      <c r="F580" s="150">
        <v>10</v>
      </c>
      <c r="G580" s="150">
        <v>4</v>
      </c>
      <c r="H580" s="147">
        <v>23.2</v>
      </c>
      <c r="I580" s="150">
        <v>0.4</v>
      </c>
      <c r="J580" s="147">
        <v>0.16300000000000001</v>
      </c>
      <c r="K580" s="147">
        <v>2.0699999999999998</v>
      </c>
      <c r="L580" s="159">
        <v>5.8099999999999999E-2</v>
      </c>
      <c r="M580" s="147">
        <v>7.44</v>
      </c>
      <c r="N580" s="147">
        <v>7.31</v>
      </c>
      <c r="O580" s="147">
        <v>70</v>
      </c>
      <c r="P580" s="51" t="str">
        <f>IF($M580&lt;NORMA!$G$7,"NO CUMPLE","CUMPLE")</f>
        <v>CUMPLE</v>
      </c>
      <c r="Q580" s="51" t="str">
        <f>IF($E580&gt;NORMA!$G$8,"NO CUMPLE","CUMPLE")</f>
        <v>CUMPLE</v>
      </c>
      <c r="R580" s="51" t="str">
        <f>IF($F580&gt;NORMA!$G$9,"NO CUMPLE","CUMPLE")</f>
        <v>CUMPLE</v>
      </c>
      <c r="S580" s="51" t="str">
        <f>IF($K580&gt;NORMA!$G$10,"NO CUMPLE","CUMPLE")</f>
        <v>CUMPLE</v>
      </c>
      <c r="T580" s="51" t="str">
        <f>IF($J580&gt;NORMA!$G$11,"NO CUMPLE","CUMPLE")</f>
        <v>CUMPLE</v>
      </c>
      <c r="U580" s="51" t="str">
        <f>IF($G580&gt;NORMA!$G$12,"NO CUMPLE","CUMPLE")</f>
        <v>CUMPLE</v>
      </c>
      <c r="V580" s="51" t="str">
        <f>IF($H580&gt;SALITRE!$H$972,"NO CUMPLE","CUMPLE")</f>
        <v>CUMPLE</v>
      </c>
      <c r="W580" s="51" t="str">
        <f>IF($O580&gt;NORMA!$F$14,"NO CUMPLE","CUMPLE")</f>
        <v>CUMPLE</v>
      </c>
      <c r="X580" s="51" t="str">
        <f>IF(AND($N580&gt;=NORMA!$Q$4, $N580&lt;=NORMA!$R$4),"CUMPLE","NO CUMPLE")</f>
        <v>CUMPLE</v>
      </c>
      <c r="Y580" s="51" t="str">
        <f>IF($I580&gt;NORMA!$F$16,"NO CUMPLE","CUMPLE")</f>
        <v>CUMPLE</v>
      </c>
      <c r="Z580" s="51" t="str">
        <f>IF($M580&lt;NORMA!$G$23,"NO CUMPLE","CUMPLE")</f>
        <v>CUMPLE</v>
      </c>
      <c r="AA580" s="51" t="str">
        <f>IF($E580&gt;NORMA!$G$24,"NO CUMPLE","CUMPLE")</f>
        <v>CUMPLE</v>
      </c>
      <c r="AB580" s="51" t="str">
        <f>IF($F580&gt;NORMA!$G$25,"NO CUMPLE","CUMPLE")</f>
        <v>CUMPLE</v>
      </c>
      <c r="AC580" s="51" t="str">
        <f>IF($K580&gt;NORMA!$G$26,"NO CUMPLE","CUMPLE")</f>
        <v>CUMPLE</v>
      </c>
      <c r="AD580" s="51" t="str">
        <f>IF($J580&gt;NORMA!$G$27,"NO CUMPLE","CUMPLE")</f>
        <v>CUMPLE</v>
      </c>
      <c r="AE580" s="51" t="str">
        <f>IF($G580&gt;NORMA!$G$28,"NO CUMPLE","CUMPLE")</f>
        <v>CUMPLE</v>
      </c>
      <c r="AF580" s="51" t="str">
        <f>IF($H580&gt;NORMA!$E$29,"NO CUMPLE","CUMPLE")</f>
        <v>NO CUMPLE</v>
      </c>
      <c r="AG580" s="51" t="str">
        <f>IF($O580&gt;NORMA!$G$30,"NO CUMPLE","CUMPLE")</f>
        <v>CUMPLE</v>
      </c>
      <c r="AH580" s="51" t="str">
        <f>IF(AND($N580&gt;=NORMA!$R$18, $N580&lt;=NORMA!$S$18),"CUMPLE","NO CUMPLE")</f>
        <v>CUMPLE</v>
      </c>
      <c r="AI580" s="51" t="str">
        <f>IF($I580&gt;NORMA!$F$32,"NO CUMPLE","CUMPLE")</f>
        <v>CUMPLE</v>
      </c>
    </row>
    <row r="581" spans="1:35" ht="14.25" customHeight="1" x14ac:dyDescent="0.35">
      <c r="A581" s="146" t="s">
        <v>80</v>
      </c>
      <c r="B581" s="147" t="s">
        <v>81</v>
      </c>
      <c r="C581" s="148">
        <v>44013</v>
      </c>
      <c r="D581" s="149">
        <v>0.33333333333333331</v>
      </c>
      <c r="E581" s="147">
        <v>2.7</v>
      </c>
      <c r="F581" s="147">
        <v>10</v>
      </c>
      <c r="G581" s="147">
        <v>7.3</v>
      </c>
      <c r="H581" s="150">
        <v>10</v>
      </c>
      <c r="I581" s="150">
        <v>0.4</v>
      </c>
      <c r="J581" s="147">
        <v>0.21299999999999999</v>
      </c>
      <c r="K581" s="147">
        <v>2.2599999999999998</v>
      </c>
      <c r="L581" s="159">
        <v>3.5999999999999997E-2</v>
      </c>
      <c r="M581" s="147">
        <v>7.16</v>
      </c>
      <c r="N581" s="147">
        <v>8.07</v>
      </c>
      <c r="O581" s="147">
        <v>795</v>
      </c>
      <c r="P581" s="51" t="str">
        <f>IF($M581&lt;NORMA!$G$7,"NO CUMPLE","CUMPLE")</f>
        <v>CUMPLE</v>
      </c>
      <c r="Q581" s="51" t="str">
        <f>IF($E581&gt;NORMA!$G$8,"NO CUMPLE","CUMPLE")</f>
        <v>CUMPLE</v>
      </c>
      <c r="R581" s="51" t="str">
        <f>IF($F581&gt;NORMA!$G$9,"NO CUMPLE","CUMPLE")</f>
        <v>CUMPLE</v>
      </c>
      <c r="S581" s="51" t="str">
        <f>IF($K581&gt;NORMA!$G$10,"NO CUMPLE","CUMPLE")</f>
        <v>CUMPLE</v>
      </c>
      <c r="T581" s="51" t="str">
        <f>IF($J581&gt;NORMA!$G$11,"NO CUMPLE","CUMPLE")</f>
        <v>CUMPLE</v>
      </c>
      <c r="U581" s="51" t="str">
        <f>IF($G581&gt;NORMA!$G$12,"NO CUMPLE","CUMPLE")</f>
        <v>CUMPLE</v>
      </c>
      <c r="V581" s="51" t="str">
        <f>IF($H581&gt;SALITRE!$H$972,"NO CUMPLE","CUMPLE")</f>
        <v>CUMPLE</v>
      </c>
      <c r="W581" s="51" t="str">
        <f>IF($O581&gt;NORMA!$F$14,"NO CUMPLE","CUMPLE")</f>
        <v>CUMPLE</v>
      </c>
      <c r="X581" s="51" t="str">
        <f>IF(AND($N581&gt;=NORMA!$Q$4, $N581&lt;=NORMA!$R$4),"CUMPLE","NO CUMPLE")</f>
        <v>CUMPLE</v>
      </c>
      <c r="Y581" s="51" t="str">
        <f>IF($I581&gt;NORMA!$F$16,"NO CUMPLE","CUMPLE")</f>
        <v>CUMPLE</v>
      </c>
      <c r="Z581" s="51" t="str">
        <f>IF($M581&lt;NORMA!$G$23,"NO CUMPLE","CUMPLE")</f>
        <v>CUMPLE</v>
      </c>
      <c r="AA581" s="51" t="str">
        <f>IF($E581&gt;NORMA!$G$24,"NO CUMPLE","CUMPLE")</f>
        <v>CUMPLE</v>
      </c>
      <c r="AB581" s="51" t="str">
        <f>IF($F581&gt;NORMA!$G$25,"NO CUMPLE","CUMPLE")</f>
        <v>CUMPLE</v>
      </c>
      <c r="AC581" s="51" t="str">
        <f>IF($K581&gt;NORMA!$G$26,"NO CUMPLE","CUMPLE")</f>
        <v>CUMPLE</v>
      </c>
      <c r="AD581" s="51" t="str">
        <f>IF($J581&gt;NORMA!$G$27,"NO CUMPLE","CUMPLE")</f>
        <v>CUMPLE</v>
      </c>
      <c r="AE581" s="51" t="str">
        <f>IF($G581&gt;NORMA!$G$28,"NO CUMPLE","CUMPLE")</f>
        <v>CUMPLE</v>
      </c>
      <c r="AF581" s="51" t="str">
        <f>IF($H581&gt;NORMA!$E$29,"NO CUMPLE","CUMPLE")</f>
        <v>CUMPLE</v>
      </c>
      <c r="AG581" s="51" t="str">
        <f>IF($O581&gt;NORMA!$G$30,"NO CUMPLE","CUMPLE")</f>
        <v>CUMPLE</v>
      </c>
      <c r="AH581" s="51" t="str">
        <f>IF(AND($N581&gt;=NORMA!$R$18, $N581&lt;=NORMA!$S$18),"CUMPLE","NO CUMPLE")</f>
        <v>CUMPLE</v>
      </c>
      <c r="AI581" s="51" t="str">
        <f>IF($I581&gt;NORMA!$F$32,"NO CUMPLE","CUMPLE")</f>
        <v>CUMPLE</v>
      </c>
    </row>
    <row r="582" spans="1:35" ht="14.25" customHeight="1" x14ac:dyDescent="0.35">
      <c r="A582" s="146" t="s">
        <v>82</v>
      </c>
      <c r="B582" s="147" t="s">
        <v>81</v>
      </c>
      <c r="C582" s="148">
        <v>44074</v>
      </c>
      <c r="D582" s="149">
        <v>0.41666666666666669</v>
      </c>
      <c r="E582" s="147">
        <v>95.8</v>
      </c>
      <c r="F582" s="147">
        <v>266</v>
      </c>
      <c r="G582" s="147">
        <v>117</v>
      </c>
      <c r="H582" s="147">
        <v>38</v>
      </c>
      <c r="I582" s="150">
        <v>0.4</v>
      </c>
      <c r="J582" s="147">
        <v>5.0609999999999999</v>
      </c>
      <c r="K582" s="147">
        <v>6.45</v>
      </c>
      <c r="L582" s="159">
        <v>0.45200000000000001</v>
      </c>
      <c r="M582" s="147">
        <v>0.46</v>
      </c>
      <c r="N582" s="147">
        <v>8.32</v>
      </c>
      <c r="O582" s="153">
        <v>920800</v>
      </c>
      <c r="P582" s="51" t="str">
        <f>IF($M582&lt;NORMA!$G$7,"NO CUMPLE","CUMPLE")</f>
        <v>NO CUMPLE</v>
      </c>
      <c r="Q582" s="51" t="str">
        <f>IF($E582&gt;NORMA!$G$8,"NO CUMPLE","CUMPLE")</f>
        <v>CUMPLE</v>
      </c>
      <c r="R582" s="51" t="str">
        <f>IF($F582&gt;NORMA!$G$9,"NO CUMPLE","CUMPLE")</f>
        <v>CUMPLE</v>
      </c>
      <c r="S582" s="51" t="str">
        <f>IF($K582&gt;NORMA!$G$10,"NO CUMPLE","CUMPLE")</f>
        <v>CUMPLE</v>
      </c>
      <c r="T582" s="51" t="str">
        <f>IF($J582&gt;NORMA!$G$11,"NO CUMPLE","CUMPLE")</f>
        <v>CUMPLE</v>
      </c>
      <c r="U582" s="51" t="str">
        <f>IF($G582&gt;NORMA!$G$12,"NO CUMPLE","CUMPLE")</f>
        <v>CUMPLE</v>
      </c>
      <c r="V582" s="51" t="str">
        <f>IF($H582&gt;SALITRE!$H$972,"NO CUMPLE","CUMPLE")</f>
        <v>NO CUMPLE</v>
      </c>
      <c r="W582" s="51" t="str">
        <f>IF($O582&gt;NORMA!$F$14,"NO CUMPLE","CUMPLE")</f>
        <v>CUMPLE</v>
      </c>
      <c r="X582" s="51" t="str">
        <f>IF(AND($N582&gt;=NORMA!$Q$4, $N582&lt;=NORMA!$R$4),"CUMPLE","NO CUMPLE")</f>
        <v>CUMPLE</v>
      </c>
      <c r="Y582" s="51" t="str">
        <f>IF($I582&gt;NORMA!$F$16,"NO CUMPLE","CUMPLE")</f>
        <v>CUMPLE</v>
      </c>
      <c r="Z582" s="51" t="str">
        <f>IF($M582&lt;NORMA!$G$23,"NO CUMPLE","CUMPLE")</f>
        <v>NO CUMPLE</v>
      </c>
      <c r="AA582" s="51" t="str">
        <f>IF($E582&gt;NORMA!$G$24,"NO CUMPLE","CUMPLE")</f>
        <v>NO CUMPLE</v>
      </c>
      <c r="AB582" s="51" t="str">
        <f>IF($F582&gt;NORMA!$G$25,"NO CUMPLE","CUMPLE")</f>
        <v>NO CUMPLE</v>
      </c>
      <c r="AC582" s="51" t="str">
        <f>IF($K582&gt;NORMA!$G$26,"NO CUMPLE","CUMPLE")</f>
        <v>CUMPLE</v>
      </c>
      <c r="AD582" s="51" t="str">
        <f>IF($J582&gt;NORMA!$G$27,"NO CUMPLE","CUMPLE")</f>
        <v>NO CUMPLE</v>
      </c>
      <c r="AE582" s="51" t="str">
        <f>IF($G582&gt;NORMA!$G$28,"NO CUMPLE","CUMPLE")</f>
        <v>NO CUMPLE</v>
      </c>
      <c r="AF582" s="51" t="str">
        <f>IF($H582&gt;NORMA!$E$29,"NO CUMPLE","CUMPLE")</f>
        <v>NO CUMPLE</v>
      </c>
      <c r="AG582" s="51" t="str">
        <f>IF($O582&gt;NORMA!$G$30,"NO CUMPLE","CUMPLE")</f>
        <v>NO CUMPLE</v>
      </c>
      <c r="AH582" s="51" t="str">
        <f>IF(AND($N582&gt;=NORMA!$R$18, $N582&lt;=NORMA!$S$18),"CUMPLE","NO CUMPLE")</f>
        <v>CUMPLE</v>
      </c>
      <c r="AI582" s="51" t="str">
        <f>IF($I582&gt;NORMA!$F$32,"NO CUMPLE","CUMPLE")</f>
        <v>CUMPLE</v>
      </c>
    </row>
    <row r="583" spans="1:35" ht="14.25" customHeight="1" x14ac:dyDescent="0.35">
      <c r="A583" s="146" t="s">
        <v>80</v>
      </c>
      <c r="B583" s="147" t="s">
        <v>81</v>
      </c>
      <c r="C583" s="148">
        <v>44105</v>
      </c>
      <c r="D583" s="149">
        <v>0.5</v>
      </c>
      <c r="E583" s="147">
        <v>15.8</v>
      </c>
      <c r="F583" s="147">
        <v>17</v>
      </c>
      <c r="G583" s="147">
        <v>8</v>
      </c>
      <c r="H583" s="150">
        <v>10</v>
      </c>
      <c r="I583" s="150">
        <v>0.4</v>
      </c>
      <c r="J583" s="147">
        <v>0.27200000000000002</v>
      </c>
      <c r="K583" s="147">
        <v>9.51</v>
      </c>
      <c r="L583" s="159">
        <v>1.5299999999999999E-2</v>
      </c>
      <c r="M583" s="147">
        <v>6.74</v>
      </c>
      <c r="N583" s="147">
        <v>8.36</v>
      </c>
      <c r="O583" s="150">
        <v>1</v>
      </c>
      <c r="P583" s="51" t="str">
        <f>IF($M583&lt;NORMA!$G$7,"NO CUMPLE","CUMPLE")</f>
        <v>CUMPLE</v>
      </c>
      <c r="Q583" s="51" t="str">
        <f>IF($E583&gt;NORMA!$G$8,"NO CUMPLE","CUMPLE")</f>
        <v>CUMPLE</v>
      </c>
      <c r="R583" s="51" t="str">
        <f>IF($F583&gt;NORMA!$G$9,"NO CUMPLE","CUMPLE")</f>
        <v>CUMPLE</v>
      </c>
      <c r="S583" s="51" t="str">
        <f>IF($K583&gt;NORMA!$G$10,"NO CUMPLE","CUMPLE")</f>
        <v>CUMPLE</v>
      </c>
      <c r="T583" s="51" t="str">
        <f>IF($J583&gt;NORMA!$G$11,"NO CUMPLE","CUMPLE")</f>
        <v>CUMPLE</v>
      </c>
      <c r="U583" s="51" t="str">
        <f>IF($G583&gt;NORMA!$G$12,"NO CUMPLE","CUMPLE")</f>
        <v>CUMPLE</v>
      </c>
      <c r="V583" s="51" t="str">
        <f>IF($H583&gt;SALITRE!$H$972,"NO CUMPLE","CUMPLE")</f>
        <v>CUMPLE</v>
      </c>
      <c r="W583" s="51" t="str">
        <f>IF($O583&gt;NORMA!$F$14,"NO CUMPLE","CUMPLE")</f>
        <v>CUMPLE</v>
      </c>
      <c r="X583" s="51" t="str">
        <f>IF(AND($N583&gt;=NORMA!$Q$4, $N583&lt;=NORMA!$R$4),"CUMPLE","NO CUMPLE")</f>
        <v>CUMPLE</v>
      </c>
      <c r="Y583" s="51" t="str">
        <f>IF($I583&gt;NORMA!$F$16,"NO CUMPLE","CUMPLE")</f>
        <v>CUMPLE</v>
      </c>
      <c r="Z583" s="51" t="str">
        <f>IF($M583&lt;NORMA!$G$23,"NO CUMPLE","CUMPLE")</f>
        <v>CUMPLE</v>
      </c>
      <c r="AA583" s="51" t="str">
        <f>IF($E583&gt;NORMA!$G$24,"NO CUMPLE","CUMPLE")</f>
        <v>CUMPLE</v>
      </c>
      <c r="AB583" s="51" t="str">
        <f>IF($F583&gt;NORMA!$G$25,"NO CUMPLE","CUMPLE")</f>
        <v>CUMPLE</v>
      </c>
      <c r="AC583" s="51" t="str">
        <f>IF($K583&gt;NORMA!$G$26,"NO CUMPLE","CUMPLE")</f>
        <v>CUMPLE</v>
      </c>
      <c r="AD583" s="51" t="str">
        <f>IF($J583&gt;NORMA!$G$27,"NO CUMPLE","CUMPLE")</f>
        <v>CUMPLE</v>
      </c>
      <c r="AE583" s="51" t="str">
        <f>IF($G583&gt;NORMA!$G$28,"NO CUMPLE","CUMPLE")</f>
        <v>CUMPLE</v>
      </c>
      <c r="AF583" s="51" t="str">
        <f>IF($H583&gt;NORMA!$E$29,"NO CUMPLE","CUMPLE")</f>
        <v>CUMPLE</v>
      </c>
      <c r="AG583" s="51" t="str">
        <f>IF($O583&gt;NORMA!$G$30,"NO CUMPLE","CUMPLE")</f>
        <v>CUMPLE</v>
      </c>
      <c r="AH583" s="51" t="str">
        <f>IF(AND($N583&gt;=NORMA!$R$18, $N583&lt;=NORMA!$S$18),"CUMPLE","NO CUMPLE")</f>
        <v>CUMPLE</v>
      </c>
      <c r="AI583" s="51" t="str">
        <f>IF($I583&gt;NORMA!$F$32,"NO CUMPLE","CUMPLE")</f>
        <v>CUMPLE</v>
      </c>
    </row>
    <row r="584" spans="1:35" ht="14.25" customHeight="1" x14ac:dyDescent="0.35">
      <c r="A584" s="146" t="s">
        <v>82</v>
      </c>
      <c r="B584" s="147" t="s">
        <v>81</v>
      </c>
      <c r="C584" s="148">
        <v>44089</v>
      </c>
      <c r="D584" s="149">
        <v>0.58333333333333337</v>
      </c>
      <c r="E584" s="147">
        <v>190</v>
      </c>
      <c r="F584" s="147">
        <v>337.69</v>
      </c>
      <c r="G584" s="147">
        <v>94</v>
      </c>
      <c r="H584" s="147">
        <v>46</v>
      </c>
      <c r="I584" s="147">
        <v>4.8899999999999997</v>
      </c>
      <c r="J584" s="147">
        <v>4.5049999999999999</v>
      </c>
      <c r="K584" s="147">
        <v>21.9</v>
      </c>
      <c r="L584" s="159">
        <v>0.82969999999999999</v>
      </c>
      <c r="M584" s="147">
        <v>0.51</v>
      </c>
      <c r="N584" s="147">
        <v>7.6760000000000002</v>
      </c>
      <c r="O584" s="153">
        <v>24270</v>
      </c>
      <c r="P584" s="51" t="str">
        <f>IF($M584&lt;NORMA!$G$7,"NO CUMPLE","CUMPLE")</f>
        <v>CUMPLE</v>
      </c>
      <c r="Q584" s="51" t="str">
        <f>IF($E584&gt;NORMA!$G$8,"NO CUMPLE","CUMPLE")</f>
        <v>NO CUMPLE</v>
      </c>
      <c r="R584" s="51" t="str">
        <f>IF($F584&gt;NORMA!$G$9,"NO CUMPLE","CUMPLE")</f>
        <v>CUMPLE</v>
      </c>
      <c r="S584" s="51" t="str">
        <f>IF($K584&gt;NORMA!$G$10,"NO CUMPLE","CUMPLE")</f>
        <v>CUMPLE</v>
      </c>
      <c r="T584" s="51" t="str">
        <f>IF($J584&gt;NORMA!$G$11,"NO CUMPLE","CUMPLE")</f>
        <v>CUMPLE</v>
      </c>
      <c r="U584" s="51" t="str">
        <f>IF($G584&gt;NORMA!$G$12,"NO CUMPLE","CUMPLE")</f>
        <v>CUMPLE</v>
      </c>
      <c r="V584" s="51" t="str">
        <f>IF($H584&gt;SALITRE!$H$972,"NO CUMPLE","CUMPLE")</f>
        <v>NO CUMPLE</v>
      </c>
      <c r="W584" s="51" t="str">
        <f>IF($O584&gt;NORMA!$F$14,"NO CUMPLE","CUMPLE")</f>
        <v>CUMPLE</v>
      </c>
      <c r="X584" s="51" t="str">
        <f>IF(AND($N584&gt;=NORMA!$Q$4, $N584&lt;=NORMA!$R$4),"CUMPLE","NO CUMPLE")</f>
        <v>CUMPLE</v>
      </c>
      <c r="Y584" s="51" t="str">
        <f>IF($I584&gt;NORMA!$F$16,"NO CUMPLE","CUMPLE")</f>
        <v>NO CUMPLE</v>
      </c>
      <c r="Z584" s="51" t="str">
        <f>IF($M584&lt;NORMA!$G$23,"NO CUMPLE","CUMPLE")</f>
        <v>NO CUMPLE</v>
      </c>
      <c r="AA584" s="51" t="str">
        <f>IF($E584&gt;NORMA!$G$24,"NO CUMPLE","CUMPLE")</f>
        <v>NO CUMPLE</v>
      </c>
      <c r="AB584" s="51" t="str">
        <f>IF($F584&gt;NORMA!$G$25,"NO CUMPLE","CUMPLE")</f>
        <v>NO CUMPLE</v>
      </c>
      <c r="AC584" s="51" t="str">
        <f>IF($K584&gt;NORMA!$G$26,"NO CUMPLE","CUMPLE")</f>
        <v>CUMPLE</v>
      </c>
      <c r="AD584" s="51" t="str">
        <f>IF($J584&gt;NORMA!$G$27,"NO CUMPLE","CUMPLE")</f>
        <v>NO CUMPLE</v>
      </c>
      <c r="AE584" s="51" t="str">
        <f>IF($G584&gt;NORMA!$G$28,"NO CUMPLE","CUMPLE")</f>
        <v>NO CUMPLE</v>
      </c>
      <c r="AF584" s="51" t="str">
        <f>IF($H584&gt;NORMA!$E$29,"NO CUMPLE","CUMPLE")</f>
        <v>NO CUMPLE</v>
      </c>
      <c r="AG584" s="51" t="str">
        <f>IF($O584&gt;NORMA!$G$30,"NO CUMPLE","CUMPLE")</f>
        <v>CUMPLE</v>
      </c>
      <c r="AH584" s="51" t="str">
        <f>IF(AND($N584&gt;=NORMA!$R$18, $N584&lt;=NORMA!$S$18),"CUMPLE","NO CUMPLE")</f>
        <v>CUMPLE</v>
      </c>
      <c r="AI584" s="51" t="str">
        <f>IF($I584&gt;NORMA!$F$32,"NO CUMPLE","CUMPLE")</f>
        <v>NO CUMPLE</v>
      </c>
    </row>
    <row r="585" spans="1:35" ht="14.25" customHeight="1" x14ac:dyDescent="0.35">
      <c r="A585" s="146" t="s">
        <v>82</v>
      </c>
      <c r="B585" s="147" t="s">
        <v>84</v>
      </c>
      <c r="C585" s="148">
        <v>40144</v>
      </c>
      <c r="D585" s="149">
        <v>0.35416666666666669</v>
      </c>
      <c r="E585" s="147">
        <v>115</v>
      </c>
      <c r="F585" s="147">
        <v>372</v>
      </c>
      <c r="G585" s="147">
        <v>108</v>
      </c>
      <c r="H585" s="147">
        <v>11.8</v>
      </c>
      <c r="I585" s="147">
        <v>6.9</v>
      </c>
      <c r="J585" s="147">
        <v>6.68</v>
      </c>
      <c r="K585" s="147">
        <v>50.4</v>
      </c>
      <c r="L585" s="159">
        <v>0.66259999999999997</v>
      </c>
      <c r="M585" s="147">
        <v>0.1</v>
      </c>
      <c r="N585" s="147">
        <v>7.52</v>
      </c>
      <c r="O585" s="153">
        <v>4000000</v>
      </c>
      <c r="P585" s="51" t="str">
        <f>IF($M585&lt;NORMA!$G$7,"NO CUMPLE","CUMPLE")</f>
        <v>NO CUMPLE</v>
      </c>
      <c r="Q585" s="51" t="str">
        <f>IF($E585&gt;NORMA!$G$8,"NO CUMPLE","CUMPLE")</f>
        <v>CUMPLE</v>
      </c>
      <c r="R585" s="51" t="str">
        <f>IF($F585&gt;NORMA!$G$9,"NO CUMPLE","CUMPLE")</f>
        <v>NO CUMPLE</v>
      </c>
      <c r="S585" s="51" t="str">
        <f>IF($K585&gt;NORMA!$G$10,"NO CUMPLE","CUMPLE")</f>
        <v>NO CUMPLE</v>
      </c>
      <c r="T585" s="51" t="str">
        <f>IF($J585&gt;NORMA!$G$11,"NO CUMPLE","CUMPLE")</f>
        <v>NO CUMPLE</v>
      </c>
      <c r="U585" s="51" t="str">
        <f>IF($G585&gt;NORMA!$G$12,"NO CUMPLE","CUMPLE")</f>
        <v>CUMPLE</v>
      </c>
      <c r="V585" s="51" t="str">
        <f>IF($H585&gt;SALITRE!$H$972,"NO CUMPLE","CUMPLE")</f>
        <v>CUMPLE</v>
      </c>
      <c r="W585" s="51" t="str">
        <f>IF($O585&gt;NORMA!$F$14,"NO CUMPLE","CUMPLE")</f>
        <v>NO CUMPLE</v>
      </c>
      <c r="X585" s="51" t="str">
        <f>IF(AND($N585&gt;=NORMA!$Q$4, $N585&lt;=NORMA!$R$4),"CUMPLE","NO CUMPLE")</f>
        <v>CUMPLE</v>
      </c>
      <c r="Y585" s="51" t="str">
        <f>IF($I585&gt;NORMA!$F$16,"NO CUMPLE","CUMPLE")</f>
        <v>NO CUMPLE</v>
      </c>
      <c r="Z585" s="51" t="str">
        <f>IF($M585&lt;NORMA!$H$23,"NO CUMPLE","CUMPLE")</f>
        <v>NO CUMPLE</v>
      </c>
      <c r="AA585" s="51" t="str">
        <f>IF($E585&gt;NORMA!$H$24,"NO CUMPLE","CUMPLE")</f>
        <v>NO CUMPLE</v>
      </c>
      <c r="AB585" s="51" t="str">
        <f>IF($F585&gt;NORMA!$H$25,"NO CUMPLE","CUMPLE")</f>
        <v>NO CUMPLE</v>
      </c>
      <c r="AC585" s="51" t="str">
        <f>IF($K585&gt;NORMA!$H$26,"NO CUMPLE","CUMPLE")</f>
        <v>NO CUMPLE</v>
      </c>
      <c r="AD585" s="51" t="str">
        <f>IF($J585&gt;NORMA!$H$27,"NO CUMPLE","CUMPLE")</f>
        <v>NO CUMPLE</v>
      </c>
      <c r="AE585" s="51" t="str">
        <f>IF($G585&gt;NORMA!$H$28,"NO CUMPLE","CUMPLE")</f>
        <v>NO CUMPLE</v>
      </c>
      <c r="AF585" s="51" t="str">
        <f>IF($H585&gt;NORMA!$E$29,"NO CUMPLE","CUMPLE")</f>
        <v>NO CUMPLE</v>
      </c>
      <c r="AG585" s="51" t="str">
        <f>IF($O585&gt;NORMA!$H$30,"NO CUMPLE","CUMPLE")</f>
        <v>NO CUMPLE</v>
      </c>
      <c r="AH585" s="51" t="str">
        <f>IF(AND($N585&gt;=NORMA!$R$18, $N585&lt;=NORMA!$S$18),"CUMPLE","NO CUMPLE")</f>
        <v>CUMPLE</v>
      </c>
      <c r="AI585" s="51" t="str">
        <f>IF($I585&gt;NORMA!$F$32,"NO CUMPLE","CUMPLE")</f>
        <v>NO CUMPLE</v>
      </c>
    </row>
    <row r="586" spans="1:35" ht="14.25" customHeight="1" x14ac:dyDescent="0.35">
      <c r="A586" s="146" t="s">
        <v>82</v>
      </c>
      <c r="B586" s="147" t="s">
        <v>84</v>
      </c>
      <c r="C586" s="148">
        <v>40144</v>
      </c>
      <c r="D586" s="149">
        <v>0.44791666666666669</v>
      </c>
      <c r="E586" s="147">
        <v>187</v>
      </c>
      <c r="F586" s="147">
        <v>398</v>
      </c>
      <c r="G586" s="147">
        <v>135</v>
      </c>
      <c r="H586" s="147">
        <v>159</v>
      </c>
      <c r="I586" s="147">
        <v>11.3</v>
      </c>
      <c r="J586" s="147">
        <v>6.19</v>
      </c>
      <c r="K586" s="147">
        <v>47.3</v>
      </c>
      <c r="L586" s="159">
        <v>0.72599999999999998</v>
      </c>
      <c r="M586" s="147">
        <v>0.1</v>
      </c>
      <c r="N586" s="147">
        <v>7.68</v>
      </c>
      <c r="O586" s="153">
        <v>1100000000</v>
      </c>
      <c r="P586" s="51" t="str">
        <f>IF($M586&lt;NORMA!$G$7,"NO CUMPLE","CUMPLE")</f>
        <v>NO CUMPLE</v>
      </c>
      <c r="Q586" s="51" t="str">
        <f>IF($E586&gt;NORMA!$G$8,"NO CUMPLE","CUMPLE")</f>
        <v>NO CUMPLE</v>
      </c>
      <c r="R586" s="51" t="str">
        <f>IF($F586&gt;NORMA!$G$9,"NO CUMPLE","CUMPLE")</f>
        <v>NO CUMPLE</v>
      </c>
      <c r="S586" s="51" t="str">
        <f>IF($K586&gt;NORMA!$G$10,"NO CUMPLE","CUMPLE")</f>
        <v>NO CUMPLE</v>
      </c>
      <c r="T586" s="51" t="str">
        <f>IF($J586&gt;NORMA!$G$11,"NO CUMPLE","CUMPLE")</f>
        <v>NO CUMPLE</v>
      </c>
      <c r="U586" s="51" t="str">
        <f>IF($G586&gt;NORMA!$G$12,"NO CUMPLE","CUMPLE")</f>
        <v>CUMPLE</v>
      </c>
      <c r="V586" s="51" t="str">
        <f>IF($H586&gt;SALITRE!$H$972,"NO CUMPLE","CUMPLE")</f>
        <v>NO CUMPLE</v>
      </c>
      <c r="W586" s="51" t="str">
        <f>IF($O586&gt;NORMA!$F$14,"NO CUMPLE","CUMPLE")</f>
        <v>NO CUMPLE</v>
      </c>
      <c r="X586" s="51" t="str">
        <f>IF(AND($N586&gt;=NORMA!$Q$4, $N586&lt;=NORMA!$R$4),"CUMPLE","NO CUMPLE")</f>
        <v>CUMPLE</v>
      </c>
      <c r="Y586" s="51" t="str">
        <f>IF($I586&gt;NORMA!$F$16,"NO CUMPLE","CUMPLE")</f>
        <v>NO CUMPLE</v>
      </c>
      <c r="Z586" s="51" t="str">
        <f>IF($M586&lt;NORMA!$H$23,"NO CUMPLE","CUMPLE")</f>
        <v>NO CUMPLE</v>
      </c>
      <c r="AA586" s="51" t="str">
        <f>IF($E586&gt;NORMA!$H$24,"NO CUMPLE","CUMPLE")</f>
        <v>NO CUMPLE</v>
      </c>
      <c r="AB586" s="51" t="str">
        <f>IF($F586&gt;NORMA!$H$25,"NO CUMPLE","CUMPLE")</f>
        <v>NO CUMPLE</v>
      </c>
      <c r="AC586" s="51" t="str">
        <f>IF($K586&gt;NORMA!$H$26,"NO CUMPLE","CUMPLE")</f>
        <v>NO CUMPLE</v>
      </c>
      <c r="AD586" s="51" t="str">
        <f>IF($J586&gt;NORMA!$H$27,"NO CUMPLE","CUMPLE")</f>
        <v>NO CUMPLE</v>
      </c>
      <c r="AE586" s="51" t="str">
        <f>IF($G586&gt;NORMA!$H$28,"NO CUMPLE","CUMPLE")</f>
        <v>NO CUMPLE</v>
      </c>
      <c r="AF586" s="51" t="str">
        <f>IF($H586&gt;NORMA!$E$29,"NO CUMPLE","CUMPLE")</f>
        <v>NO CUMPLE</v>
      </c>
      <c r="AG586" s="51" t="str">
        <f>IF($O586&gt;NORMA!$H$30,"NO CUMPLE","CUMPLE")</f>
        <v>NO CUMPLE</v>
      </c>
      <c r="AH586" s="51" t="str">
        <f>IF(AND($N586&gt;=NORMA!$R$18, $N586&lt;=NORMA!$S$18),"CUMPLE","NO CUMPLE")</f>
        <v>CUMPLE</v>
      </c>
      <c r="AI586" s="51" t="str">
        <f>IF($I586&gt;NORMA!$F$32,"NO CUMPLE","CUMPLE")</f>
        <v>NO CUMPLE</v>
      </c>
    </row>
    <row r="587" spans="1:35" ht="14.25" customHeight="1" x14ac:dyDescent="0.35">
      <c r="A587" s="146" t="s">
        <v>82</v>
      </c>
      <c r="B587" s="147" t="s">
        <v>84</v>
      </c>
      <c r="C587" s="148">
        <v>40144</v>
      </c>
      <c r="D587" s="149">
        <v>0.54166666666666663</v>
      </c>
      <c r="E587" s="147">
        <v>173</v>
      </c>
      <c r="F587" s="147">
        <v>455</v>
      </c>
      <c r="G587" s="147">
        <v>127</v>
      </c>
      <c r="H587" s="147">
        <v>113</v>
      </c>
      <c r="I587" s="147">
        <v>14.8</v>
      </c>
      <c r="J587" s="147">
        <v>5.62</v>
      </c>
      <c r="K587" s="147">
        <v>41.7</v>
      </c>
      <c r="L587" s="159">
        <v>0.72560000000000002</v>
      </c>
      <c r="M587" s="147">
        <v>0.1</v>
      </c>
      <c r="N587" s="147">
        <v>7.35</v>
      </c>
      <c r="O587" s="153">
        <v>20000000</v>
      </c>
      <c r="P587" s="51" t="str">
        <f>IF($M587&lt;NORMA!$G$7,"NO CUMPLE","CUMPLE")</f>
        <v>NO CUMPLE</v>
      </c>
      <c r="Q587" s="51" t="str">
        <f>IF($E587&gt;NORMA!$G$8,"NO CUMPLE","CUMPLE")</f>
        <v>NO CUMPLE</v>
      </c>
      <c r="R587" s="51" t="str">
        <f>IF($F587&gt;NORMA!$G$9,"NO CUMPLE","CUMPLE")</f>
        <v>NO CUMPLE</v>
      </c>
      <c r="S587" s="51" t="str">
        <f>IF($K587&gt;NORMA!$G$10,"NO CUMPLE","CUMPLE")</f>
        <v>NO CUMPLE</v>
      </c>
      <c r="T587" s="51" t="str">
        <f>IF($J587&gt;NORMA!$G$11,"NO CUMPLE","CUMPLE")</f>
        <v>CUMPLE</v>
      </c>
      <c r="U587" s="51" t="str">
        <f>IF($G587&gt;NORMA!$G$12,"NO CUMPLE","CUMPLE")</f>
        <v>CUMPLE</v>
      </c>
      <c r="V587" s="51" t="str">
        <f>IF($H587&gt;SALITRE!$H$972,"NO CUMPLE","CUMPLE")</f>
        <v>NO CUMPLE</v>
      </c>
      <c r="W587" s="51" t="str">
        <f>IF($O587&gt;NORMA!$F$14,"NO CUMPLE","CUMPLE")</f>
        <v>NO CUMPLE</v>
      </c>
      <c r="X587" s="51" t="str">
        <f>IF(AND($N587&gt;=NORMA!$Q$4, $N587&lt;=NORMA!$R$4),"CUMPLE","NO CUMPLE")</f>
        <v>CUMPLE</v>
      </c>
      <c r="Y587" s="51" t="str">
        <f>IF($I587&gt;NORMA!$F$16,"NO CUMPLE","CUMPLE")</f>
        <v>NO CUMPLE</v>
      </c>
      <c r="Z587" s="51" t="str">
        <f>IF($M587&lt;NORMA!$H$23,"NO CUMPLE","CUMPLE")</f>
        <v>NO CUMPLE</v>
      </c>
      <c r="AA587" s="51" t="str">
        <f>IF($E587&gt;NORMA!$H$24,"NO CUMPLE","CUMPLE")</f>
        <v>NO CUMPLE</v>
      </c>
      <c r="AB587" s="51" t="str">
        <f>IF($F587&gt;NORMA!$H$25,"NO CUMPLE","CUMPLE")</f>
        <v>NO CUMPLE</v>
      </c>
      <c r="AC587" s="51" t="str">
        <f>IF($K587&gt;NORMA!$H$26,"NO CUMPLE","CUMPLE")</f>
        <v>NO CUMPLE</v>
      </c>
      <c r="AD587" s="51" t="str">
        <f>IF($J587&gt;NORMA!$H$27,"NO CUMPLE","CUMPLE")</f>
        <v>NO CUMPLE</v>
      </c>
      <c r="AE587" s="51" t="str">
        <f>IF($G587&gt;NORMA!$H$28,"NO CUMPLE","CUMPLE")</f>
        <v>NO CUMPLE</v>
      </c>
      <c r="AF587" s="51" t="str">
        <f>IF($H587&gt;NORMA!$E$29,"NO CUMPLE","CUMPLE")</f>
        <v>NO CUMPLE</v>
      </c>
      <c r="AG587" s="51" t="str">
        <f>IF($O587&gt;NORMA!$H$30,"NO CUMPLE","CUMPLE")</f>
        <v>NO CUMPLE</v>
      </c>
      <c r="AH587" s="51" t="str">
        <f>IF(AND($N587&gt;=NORMA!$R$18, $N587&lt;=NORMA!$S$18),"CUMPLE","NO CUMPLE")</f>
        <v>CUMPLE</v>
      </c>
      <c r="AI587" s="51" t="str">
        <f>IF($I587&gt;NORMA!$F$32,"NO CUMPLE","CUMPLE")</f>
        <v>NO CUMPLE</v>
      </c>
    </row>
    <row r="588" spans="1:35" ht="14.25" customHeight="1" x14ac:dyDescent="0.35">
      <c r="A588" s="146" t="s">
        <v>82</v>
      </c>
      <c r="B588" s="147" t="s">
        <v>84</v>
      </c>
      <c r="C588" s="148">
        <v>40147</v>
      </c>
      <c r="D588" s="149">
        <v>0.32291666666666669</v>
      </c>
      <c r="E588" s="147">
        <v>133</v>
      </c>
      <c r="F588" s="147">
        <v>252</v>
      </c>
      <c r="G588" s="147">
        <v>36</v>
      </c>
      <c r="H588" s="147">
        <v>237</v>
      </c>
      <c r="I588" s="147">
        <v>4.3099999999999996</v>
      </c>
      <c r="J588" s="147">
        <v>4.21</v>
      </c>
      <c r="K588" s="147">
        <v>42.2</v>
      </c>
      <c r="L588" s="159">
        <v>0.69799999999999995</v>
      </c>
      <c r="M588" s="147">
        <v>0.1</v>
      </c>
      <c r="N588" s="147">
        <v>8.09</v>
      </c>
      <c r="O588" s="153">
        <v>300000</v>
      </c>
      <c r="P588" s="51" t="str">
        <f>IF($M588&lt;NORMA!$G$7,"NO CUMPLE","CUMPLE")</f>
        <v>NO CUMPLE</v>
      </c>
      <c r="Q588" s="51" t="str">
        <f>IF($E588&gt;NORMA!$G$8,"NO CUMPLE","CUMPLE")</f>
        <v>CUMPLE</v>
      </c>
      <c r="R588" s="51" t="str">
        <f>IF($F588&gt;NORMA!$G$9,"NO CUMPLE","CUMPLE")</f>
        <v>CUMPLE</v>
      </c>
      <c r="S588" s="51" t="str">
        <f>IF($K588&gt;NORMA!$G$10,"NO CUMPLE","CUMPLE")</f>
        <v>NO CUMPLE</v>
      </c>
      <c r="T588" s="51" t="str">
        <f>IF($J588&gt;NORMA!$G$11,"NO CUMPLE","CUMPLE")</f>
        <v>CUMPLE</v>
      </c>
      <c r="U588" s="51" t="str">
        <f>IF($G588&gt;NORMA!$G$12,"NO CUMPLE","CUMPLE")</f>
        <v>CUMPLE</v>
      </c>
      <c r="V588" s="51" t="str">
        <f>IF($H588&gt;SALITRE!$H$972,"NO CUMPLE","CUMPLE")</f>
        <v>NO CUMPLE</v>
      </c>
      <c r="W588" s="51" t="str">
        <f>IF($O588&gt;NORMA!$F$14,"NO CUMPLE","CUMPLE")</f>
        <v>CUMPLE</v>
      </c>
      <c r="X588" s="51" t="str">
        <f>IF(AND($N588&gt;=NORMA!$Q$4, $N588&lt;=NORMA!$R$4),"CUMPLE","NO CUMPLE")</f>
        <v>CUMPLE</v>
      </c>
      <c r="Y588" s="51" t="str">
        <f>IF($I588&gt;NORMA!$F$16,"NO CUMPLE","CUMPLE")</f>
        <v>NO CUMPLE</v>
      </c>
      <c r="Z588" s="51" t="str">
        <f>IF($M588&lt;NORMA!$H$23,"NO CUMPLE","CUMPLE")</f>
        <v>NO CUMPLE</v>
      </c>
      <c r="AA588" s="51" t="str">
        <f>IF($E588&gt;NORMA!$H$24,"NO CUMPLE","CUMPLE")</f>
        <v>NO CUMPLE</v>
      </c>
      <c r="AB588" s="51" t="str">
        <f>IF($F588&gt;NORMA!$H$25,"NO CUMPLE","CUMPLE")</f>
        <v>NO CUMPLE</v>
      </c>
      <c r="AC588" s="51" t="str">
        <f>IF($K588&gt;NORMA!$H$26,"NO CUMPLE","CUMPLE")</f>
        <v>NO CUMPLE</v>
      </c>
      <c r="AD588" s="51" t="str">
        <f>IF($J588&gt;NORMA!$H$27,"NO CUMPLE","CUMPLE")</f>
        <v>CUMPLE</v>
      </c>
      <c r="AE588" s="51" t="str">
        <f>IF($G588&gt;NORMA!$H$28,"NO CUMPLE","CUMPLE")</f>
        <v>CUMPLE</v>
      </c>
      <c r="AF588" s="51" t="str">
        <f>IF($H588&gt;NORMA!$E$29,"NO CUMPLE","CUMPLE")</f>
        <v>NO CUMPLE</v>
      </c>
      <c r="AG588" s="51" t="str">
        <f>IF($O588&gt;NORMA!$H$30,"NO CUMPLE","CUMPLE")</f>
        <v>NO CUMPLE</v>
      </c>
      <c r="AH588" s="51" t="str">
        <f>IF(AND($N588&gt;=NORMA!$R$18, $N588&lt;=NORMA!$S$18),"CUMPLE","NO CUMPLE")</f>
        <v>CUMPLE</v>
      </c>
      <c r="AI588" s="51" t="str">
        <f>IF($I588&gt;NORMA!$F$32,"NO CUMPLE","CUMPLE")</f>
        <v>NO CUMPLE</v>
      </c>
    </row>
    <row r="589" spans="1:35" ht="14.25" customHeight="1" x14ac:dyDescent="0.35">
      <c r="A589" s="146" t="s">
        <v>82</v>
      </c>
      <c r="B589" s="147" t="s">
        <v>84</v>
      </c>
      <c r="C589" s="148">
        <v>40147</v>
      </c>
      <c r="D589" s="149">
        <v>0.41666666666666669</v>
      </c>
      <c r="E589" s="147">
        <v>235</v>
      </c>
      <c r="F589" s="147">
        <v>612</v>
      </c>
      <c r="G589" s="147">
        <v>203</v>
      </c>
      <c r="H589" s="147">
        <v>149</v>
      </c>
      <c r="I589" s="147">
        <v>10.27</v>
      </c>
      <c r="J589" s="147">
        <v>7.51</v>
      </c>
      <c r="K589" s="147">
        <v>57.4</v>
      </c>
      <c r="L589" s="159">
        <v>0.74099999999999999</v>
      </c>
      <c r="M589" s="147">
        <v>0.1</v>
      </c>
      <c r="N589" s="147">
        <v>8.09</v>
      </c>
      <c r="O589" s="153">
        <v>40000000</v>
      </c>
      <c r="P589" s="51" t="str">
        <f>IF($M589&lt;NORMA!$G$7,"NO CUMPLE","CUMPLE")</f>
        <v>NO CUMPLE</v>
      </c>
      <c r="Q589" s="51" t="str">
        <f>IF($E589&gt;NORMA!$G$8,"NO CUMPLE","CUMPLE")</f>
        <v>NO CUMPLE</v>
      </c>
      <c r="R589" s="51" t="str">
        <f>IF($F589&gt;NORMA!$G$9,"NO CUMPLE","CUMPLE")</f>
        <v>NO CUMPLE</v>
      </c>
      <c r="S589" s="51" t="str">
        <f>IF($K589&gt;NORMA!$G$10,"NO CUMPLE","CUMPLE")</f>
        <v>NO CUMPLE</v>
      </c>
      <c r="T589" s="51" t="str">
        <f>IF($J589&gt;NORMA!$G$11,"NO CUMPLE","CUMPLE")</f>
        <v>NO CUMPLE</v>
      </c>
      <c r="U589" s="51" t="str">
        <f>IF($G589&gt;NORMA!$G$12,"NO CUMPLE","CUMPLE")</f>
        <v>NO CUMPLE</v>
      </c>
      <c r="V589" s="51" t="str">
        <f>IF($H589&gt;SALITRE!$H$972,"NO CUMPLE","CUMPLE")</f>
        <v>NO CUMPLE</v>
      </c>
      <c r="W589" s="51" t="str">
        <f>IF($O589&gt;NORMA!$F$14,"NO CUMPLE","CUMPLE")</f>
        <v>NO CUMPLE</v>
      </c>
      <c r="X589" s="51" t="str">
        <f>IF(AND($N589&gt;=NORMA!$Q$4, $N589&lt;=NORMA!$R$4),"CUMPLE","NO CUMPLE")</f>
        <v>CUMPLE</v>
      </c>
      <c r="Y589" s="51" t="str">
        <f>IF($I589&gt;NORMA!$F$16,"NO CUMPLE","CUMPLE")</f>
        <v>NO CUMPLE</v>
      </c>
      <c r="Z589" s="51" t="str">
        <f>IF($M589&lt;NORMA!$H$23,"NO CUMPLE","CUMPLE")</f>
        <v>NO CUMPLE</v>
      </c>
      <c r="AA589" s="51" t="str">
        <f>IF($E589&gt;NORMA!$H$24,"NO CUMPLE","CUMPLE")</f>
        <v>NO CUMPLE</v>
      </c>
      <c r="AB589" s="51" t="str">
        <f>IF($F589&gt;NORMA!$H$25,"NO CUMPLE","CUMPLE")</f>
        <v>NO CUMPLE</v>
      </c>
      <c r="AC589" s="51" t="str">
        <f>IF($K589&gt;NORMA!$H$26,"NO CUMPLE","CUMPLE")</f>
        <v>NO CUMPLE</v>
      </c>
      <c r="AD589" s="51" t="str">
        <f>IF($J589&gt;NORMA!$H$27,"NO CUMPLE","CUMPLE")</f>
        <v>NO CUMPLE</v>
      </c>
      <c r="AE589" s="51" t="str">
        <f>IF($G589&gt;NORMA!$H$28,"NO CUMPLE","CUMPLE")</f>
        <v>NO CUMPLE</v>
      </c>
      <c r="AF589" s="51" t="str">
        <f>IF($H589&gt;NORMA!$E$29,"NO CUMPLE","CUMPLE")</f>
        <v>NO CUMPLE</v>
      </c>
      <c r="AG589" s="51" t="str">
        <f>IF($O589&gt;NORMA!$H$30,"NO CUMPLE","CUMPLE")</f>
        <v>NO CUMPLE</v>
      </c>
      <c r="AH589" s="51" t="str">
        <f>IF(AND($N589&gt;=NORMA!$R$18, $N589&lt;=NORMA!$S$18),"CUMPLE","NO CUMPLE")</f>
        <v>CUMPLE</v>
      </c>
      <c r="AI589" s="51" t="str">
        <f>IF($I589&gt;NORMA!$F$32,"NO CUMPLE","CUMPLE")</f>
        <v>NO CUMPLE</v>
      </c>
    </row>
    <row r="590" spans="1:35" ht="14.25" customHeight="1" x14ac:dyDescent="0.35">
      <c r="A590" s="146" t="s">
        <v>82</v>
      </c>
      <c r="B590" s="147" t="s">
        <v>84</v>
      </c>
      <c r="C590" s="148">
        <v>40147</v>
      </c>
      <c r="D590" s="149">
        <v>0.51041666666666663</v>
      </c>
      <c r="E590" s="147">
        <v>252</v>
      </c>
      <c r="F590" s="147">
        <v>574</v>
      </c>
      <c r="G590" s="147">
        <v>134</v>
      </c>
      <c r="H590" s="147">
        <v>263</v>
      </c>
      <c r="I590" s="147">
        <v>15.34</v>
      </c>
      <c r="J590" s="147">
        <v>6.68</v>
      </c>
      <c r="K590" s="147">
        <v>49.2</v>
      </c>
      <c r="L590" s="159">
        <v>0.54700000000000004</v>
      </c>
      <c r="M590" s="147">
        <v>1</v>
      </c>
      <c r="N590" s="147">
        <v>7.94</v>
      </c>
      <c r="O590" s="153">
        <v>110000000</v>
      </c>
      <c r="P590" s="51" t="str">
        <f>IF($M590&lt;NORMA!$G$7,"NO CUMPLE","CUMPLE")</f>
        <v>CUMPLE</v>
      </c>
      <c r="Q590" s="51" t="str">
        <f>IF($E590&gt;NORMA!$G$8,"NO CUMPLE","CUMPLE")</f>
        <v>NO CUMPLE</v>
      </c>
      <c r="R590" s="51" t="str">
        <f>IF($F590&gt;NORMA!$G$9,"NO CUMPLE","CUMPLE")</f>
        <v>NO CUMPLE</v>
      </c>
      <c r="S590" s="51" t="str">
        <f>IF($K590&gt;NORMA!$G$10,"NO CUMPLE","CUMPLE")</f>
        <v>NO CUMPLE</v>
      </c>
      <c r="T590" s="51" t="str">
        <f>IF($J590&gt;NORMA!$G$11,"NO CUMPLE","CUMPLE")</f>
        <v>NO CUMPLE</v>
      </c>
      <c r="U590" s="51" t="str">
        <f>IF($G590&gt;NORMA!$G$12,"NO CUMPLE","CUMPLE")</f>
        <v>CUMPLE</v>
      </c>
      <c r="V590" s="51" t="str">
        <f>IF($H590&gt;SALITRE!$H$972,"NO CUMPLE","CUMPLE")</f>
        <v>NO CUMPLE</v>
      </c>
      <c r="W590" s="51" t="str">
        <f>IF($O590&gt;NORMA!$F$14,"NO CUMPLE","CUMPLE")</f>
        <v>NO CUMPLE</v>
      </c>
      <c r="X590" s="51" t="str">
        <f>IF(AND($N590&gt;=NORMA!$Q$4, $N590&lt;=NORMA!$R$4),"CUMPLE","NO CUMPLE")</f>
        <v>CUMPLE</v>
      </c>
      <c r="Y590" s="51" t="str">
        <f>IF($I590&gt;NORMA!$F$16,"NO CUMPLE","CUMPLE")</f>
        <v>NO CUMPLE</v>
      </c>
      <c r="Z590" s="51" t="str">
        <f>IF($M590&lt;NORMA!$H$23,"NO CUMPLE","CUMPLE")</f>
        <v>CUMPLE</v>
      </c>
      <c r="AA590" s="51" t="str">
        <f>IF($E590&gt;NORMA!$H$24,"NO CUMPLE","CUMPLE")</f>
        <v>NO CUMPLE</v>
      </c>
      <c r="AB590" s="51" t="str">
        <f>IF($F590&gt;NORMA!$H$25,"NO CUMPLE","CUMPLE")</f>
        <v>NO CUMPLE</v>
      </c>
      <c r="AC590" s="51" t="str">
        <f>IF($K590&gt;NORMA!$H$26,"NO CUMPLE","CUMPLE")</f>
        <v>NO CUMPLE</v>
      </c>
      <c r="AD590" s="51" t="str">
        <f>IF($J590&gt;NORMA!$H$27,"NO CUMPLE","CUMPLE")</f>
        <v>NO CUMPLE</v>
      </c>
      <c r="AE590" s="51" t="str">
        <f>IF($G590&gt;NORMA!$H$28,"NO CUMPLE","CUMPLE")</f>
        <v>NO CUMPLE</v>
      </c>
      <c r="AF590" s="51" t="str">
        <f>IF($H590&gt;NORMA!$E$29,"NO CUMPLE","CUMPLE")</f>
        <v>NO CUMPLE</v>
      </c>
      <c r="AG590" s="51" t="str">
        <f>IF($O590&gt;NORMA!$H$30,"NO CUMPLE","CUMPLE")</f>
        <v>NO CUMPLE</v>
      </c>
      <c r="AH590" s="51" t="str">
        <f>IF(AND($N590&gt;=NORMA!$R$18, $N590&lt;=NORMA!$S$18),"CUMPLE","NO CUMPLE")</f>
        <v>CUMPLE</v>
      </c>
      <c r="AI590" s="51" t="str">
        <f>IF($I590&gt;NORMA!$F$32,"NO CUMPLE","CUMPLE")</f>
        <v>NO CUMPLE</v>
      </c>
    </row>
    <row r="591" spans="1:35" ht="14.25" customHeight="1" x14ac:dyDescent="0.35">
      <c r="A591" s="146" t="s">
        <v>85</v>
      </c>
      <c r="B591" s="147" t="s">
        <v>84</v>
      </c>
      <c r="C591" s="148">
        <v>40161</v>
      </c>
      <c r="D591" s="149">
        <v>0.33333333333333331</v>
      </c>
      <c r="E591" s="147">
        <v>104</v>
      </c>
      <c r="F591" s="147">
        <v>255</v>
      </c>
      <c r="G591" s="147">
        <v>60</v>
      </c>
      <c r="H591" s="147">
        <v>15.2</v>
      </c>
      <c r="I591" s="147">
        <v>5.7</v>
      </c>
      <c r="J591" s="147">
        <v>4.5999999999999996</v>
      </c>
      <c r="K591" s="147">
        <v>34.4</v>
      </c>
      <c r="L591" s="159">
        <v>1.23</v>
      </c>
      <c r="M591" s="147">
        <v>0.1</v>
      </c>
      <c r="N591" s="147">
        <v>7.38</v>
      </c>
      <c r="O591" s="153">
        <v>2100000</v>
      </c>
      <c r="P591" s="51" t="str">
        <f>IF($M591&lt;NORMA!$G$7,"NO CUMPLE","CUMPLE")</f>
        <v>NO CUMPLE</v>
      </c>
      <c r="Q591" s="51" t="str">
        <f>IF($E591&gt;NORMA!$G$8,"NO CUMPLE","CUMPLE")</f>
        <v>CUMPLE</v>
      </c>
      <c r="R591" s="51" t="str">
        <f>IF($F591&gt;NORMA!$G$9,"NO CUMPLE","CUMPLE")</f>
        <v>CUMPLE</v>
      </c>
      <c r="S591" s="51" t="str">
        <f>IF($K591&gt;NORMA!$G$10,"NO CUMPLE","CUMPLE")</f>
        <v>CUMPLE</v>
      </c>
      <c r="T591" s="51" t="str">
        <f>IF($J591&gt;NORMA!$G$11,"NO CUMPLE","CUMPLE")</f>
        <v>CUMPLE</v>
      </c>
      <c r="U591" s="51" t="str">
        <f>IF($G591&gt;NORMA!$G$12,"NO CUMPLE","CUMPLE")</f>
        <v>CUMPLE</v>
      </c>
      <c r="V591" s="51" t="str">
        <f>IF($H591&gt;SALITRE!$H$972,"NO CUMPLE","CUMPLE")</f>
        <v>CUMPLE</v>
      </c>
      <c r="W591" s="51" t="str">
        <f>IF($O591&gt;NORMA!$F$14,"NO CUMPLE","CUMPLE")</f>
        <v>NO CUMPLE</v>
      </c>
      <c r="X591" s="51" t="str">
        <f>IF(AND($N591&gt;=NORMA!$Q$4, $N591&lt;=NORMA!$R$4),"CUMPLE","NO CUMPLE")</f>
        <v>CUMPLE</v>
      </c>
      <c r="Y591" s="51" t="str">
        <f>IF($I591&gt;NORMA!$F$16,"NO CUMPLE","CUMPLE")</f>
        <v>NO CUMPLE</v>
      </c>
      <c r="Z591" s="51" t="str">
        <f>IF($M591&lt;NORMA!$H$23,"NO CUMPLE","CUMPLE")</f>
        <v>NO CUMPLE</v>
      </c>
      <c r="AA591" s="51" t="str">
        <f>IF($E591&gt;NORMA!$H$24,"NO CUMPLE","CUMPLE")</f>
        <v>NO CUMPLE</v>
      </c>
      <c r="AB591" s="51" t="str">
        <f>IF($F591&gt;NORMA!$H$25,"NO CUMPLE","CUMPLE")</f>
        <v>NO CUMPLE</v>
      </c>
      <c r="AC591" s="51" t="str">
        <f>IF($K591&gt;NORMA!$H$26,"NO CUMPLE","CUMPLE")</f>
        <v>CUMPLE</v>
      </c>
      <c r="AD591" s="51" t="str">
        <f>IF($J591&gt;NORMA!$H$27,"NO CUMPLE","CUMPLE")</f>
        <v>CUMPLE</v>
      </c>
      <c r="AE591" s="51" t="str">
        <f>IF($G591&gt;NORMA!$H$28,"NO CUMPLE","CUMPLE")</f>
        <v>CUMPLE</v>
      </c>
      <c r="AF591" s="51" t="str">
        <f>IF($H591&gt;NORMA!$E$29,"NO CUMPLE","CUMPLE")</f>
        <v>NO CUMPLE</v>
      </c>
      <c r="AG591" s="51" t="str">
        <f>IF($O591&gt;NORMA!$H$30,"NO CUMPLE","CUMPLE")</f>
        <v>NO CUMPLE</v>
      </c>
      <c r="AH591" s="51" t="str">
        <f>IF(AND($N591&gt;=NORMA!$R$18, $N591&lt;=NORMA!$S$18),"CUMPLE","NO CUMPLE")</f>
        <v>CUMPLE</v>
      </c>
      <c r="AI591" s="51" t="str">
        <f>IF($I591&gt;NORMA!$F$32,"NO CUMPLE","CUMPLE")</f>
        <v>NO CUMPLE</v>
      </c>
    </row>
    <row r="592" spans="1:35" ht="14.25" customHeight="1" x14ac:dyDescent="0.35">
      <c r="A592" s="146" t="s">
        <v>85</v>
      </c>
      <c r="B592" s="147" t="s">
        <v>84</v>
      </c>
      <c r="C592" s="148">
        <v>40161</v>
      </c>
      <c r="D592" s="149">
        <v>0.42708333333333331</v>
      </c>
      <c r="E592" s="147">
        <v>91</v>
      </c>
      <c r="F592" s="147">
        <v>269</v>
      </c>
      <c r="G592" s="147">
        <v>11</v>
      </c>
      <c r="H592" s="147">
        <v>14.6</v>
      </c>
      <c r="I592" s="147">
        <v>6.04</v>
      </c>
      <c r="J592" s="147">
        <v>4.24</v>
      </c>
      <c r="K592" s="147">
        <v>31.1</v>
      </c>
      <c r="L592" s="159">
        <v>1.502</v>
      </c>
      <c r="M592" s="147">
        <v>0.1</v>
      </c>
      <c r="N592" s="147">
        <v>7.27</v>
      </c>
      <c r="O592" s="153">
        <v>2100000</v>
      </c>
      <c r="P592" s="51" t="str">
        <f>IF($M592&lt;NORMA!$G$7,"NO CUMPLE","CUMPLE")</f>
        <v>NO CUMPLE</v>
      </c>
      <c r="Q592" s="51" t="str">
        <f>IF($E592&gt;NORMA!$G$8,"NO CUMPLE","CUMPLE")</f>
        <v>CUMPLE</v>
      </c>
      <c r="R592" s="51" t="str">
        <f>IF($F592&gt;NORMA!$G$9,"NO CUMPLE","CUMPLE")</f>
        <v>CUMPLE</v>
      </c>
      <c r="S592" s="51" t="str">
        <f>IF($K592&gt;NORMA!$G$10,"NO CUMPLE","CUMPLE")</f>
        <v>CUMPLE</v>
      </c>
      <c r="T592" s="51" t="str">
        <f>IF($J592&gt;NORMA!$G$11,"NO CUMPLE","CUMPLE")</f>
        <v>CUMPLE</v>
      </c>
      <c r="U592" s="51" t="str">
        <f>IF($G592&gt;NORMA!$G$12,"NO CUMPLE","CUMPLE")</f>
        <v>CUMPLE</v>
      </c>
      <c r="V592" s="51" t="str">
        <f>IF($H592&gt;SALITRE!$H$972,"NO CUMPLE","CUMPLE")</f>
        <v>CUMPLE</v>
      </c>
      <c r="W592" s="51" t="str">
        <f>IF($O592&gt;NORMA!$F$14,"NO CUMPLE","CUMPLE")</f>
        <v>NO CUMPLE</v>
      </c>
      <c r="X592" s="51" t="str">
        <f>IF(AND($N592&gt;=NORMA!$Q$4, $N592&lt;=NORMA!$R$4),"CUMPLE","NO CUMPLE")</f>
        <v>CUMPLE</v>
      </c>
      <c r="Y592" s="51" t="str">
        <f>IF($I592&gt;NORMA!$F$16,"NO CUMPLE","CUMPLE")</f>
        <v>NO CUMPLE</v>
      </c>
      <c r="Z592" s="51" t="str">
        <f>IF($M592&lt;NORMA!$H$23,"NO CUMPLE","CUMPLE")</f>
        <v>NO CUMPLE</v>
      </c>
      <c r="AA592" s="51" t="str">
        <f>IF($E592&gt;NORMA!$H$24,"NO CUMPLE","CUMPLE")</f>
        <v>CUMPLE</v>
      </c>
      <c r="AB592" s="51" t="str">
        <f>IF($F592&gt;NORMA!$H$25,"NO CUMPLE","CUMPLE")</f>
        <v>NO CUMPLE</v>
      </c>
      <c r="AC592" s="51" t="str">
        <f>IF($K592&gt;NORMA!$H$26,"NO CUMPLE","CUMPLE")</f>
        <v>CUMPLE</v>
      </c>
      <c r="AD592" s="51" t="str">
        <f>IF($J592&gt;NORMA!$H$27,"NO CUMPLE","CUMPLE")</f>
        <v>CUMPLE</v>
      </c>
      <c r="AE592" s="51" t="str">
        <f>IF($G592&gt;NORMA!$H$28,"NO CUMPLE","CUMPLE")</f>
        <v>CUMPLE</v>
      </c>
      <c r="AF592" s="51" t="str">
        <f>IF($H592&gt;NORMA!$E$29,"NO CUMPLE","CUMPLE")</f>
        <v>NO CUMPLE</v>
      </c>
      <c r="AG592" s="51" t="str">
        <f>IF($O592&gt;NORMA!$H$30,"NO CUMPLE","CUMPLE")</f>
        <v>NO CUMPLE</v>
      </c>
      <c r="AH592" s="51" t="str">
        <f>IF(AND($N592&gt;=NORMA!$R$18, $N592&lt;=NORMA!$S$18),"CUMPLE","NO CUMPLE")</f>
        <v>CUMPLE</v>
      </c>
      <c r="AI592" s="51" t="str">
        <f>IF($I592&gt;NORMA!$F$32,"NO CUMPLE","CUMPLE")</f>
        <v>NO CUMPLE</v>
      </c>
    </row>
    <row r="593" spans="1:35" ht="14.25" customHeight="1" x14ac:dyDescent="0.35">
      <c r="A593" s="146" t="s">
        <v>85</v>
      </c>
      <c r="B593" s="147" t="s">
        <v>84</v>
      </c>
      <c r="C593" s="148">
        <v>40161</v>
      </c>
      <c r="D593" s="149">
        <v>0.52083333333333337</v>
      </c>
      <c r="E593" s="147">
        <v>94</v>
      </c>
      <c r="F593" s="147">
        <v>238</v>
      </c>
      <c r="G593" s="147">
        <v>88</v>
      </c>
      <c r="H593" s="147">
        <v>18</v>
      </c>
      <c r="I593" s="147">
        <v>4.92</v>
      </c>
      <c r="J593" s="147">
        <v>4.01</v>
      </c>
      <c r="K593" s="147">
        <v>31.8</v>
      </c>
      <c r="L593" s="159">
        <v>1.5309999999999999</v>
      </c>
      <c r="M593" s="147">
        <v>0.1</v>
      </c>
      <c r="N593" s="147">
        <v>7.34</v>
      </c>
      <c r="O593" s="153">
        <v>15000000</v>
      </c>
      <c r="P593" s="51" t="str">
        <f>IF($M593&lt;NORMA!$G$7,"NO CUMPLE","CUMPLE")</f>
        <v>NO CUMPLE</v>
      </c>
      <c r="Q593" s="51" t="str">
        <f>IF($E593&gt;NORMA!$G$8,"NO CUMPLE","CUMPLE")</f>
        <v>CUMPLE</v>
      </c>
      <c r="R593" s="51" t="str">
        <f>IF($F593&gt;NORMA!$G$9,"NO CUMPLE","CUMPLE")</f>
        <v>CUMPLE</v>
      </c>
      <c r="S593" s="51" t="str">
        <f>IF($K593&gt;NORMA!$G$10,"NO CUMPLE","CUMPLE")</f>
        <v>CUMPLE</v>
      </c>
      <c r="T593" s="51" t="str">
        <f>IF($J593&gt;NORMA!$G$11,"NO CUMPLE","CUMPLE")</f>
        <v>CUMPLE</v>
      </c>
      <c r="U593" s="51" t="str">
        <f>IF($G593&gt;NORMA!$G$12,"NO CUMPLE","CUMPLE")</f>
        <v>CUMPLE</v>
      </c>
      <c r="V593" s="51" t="str">
        <f>IF($H593&gt;SALITRE!$H$972,"NO CUMPLE","CUMPLE")</f>
        <v>CUMPLE</v>
      </c>
      <c r="W593" s="51" t="str">
        <f>IF($O593&gt;NORMA!$F$14,"NO CUMPLE","CUMPLE")</f>
        <v>NO CUMPLE</v>
      </c>
      <c r="X593" s="51" t="str">
        <f>IF(AND($N593&gt;=NORMA!$Q$4, $N593&lt;=NORMA!$R$4),"CUMPLE","NO CUMPLE")</f>
        <v>CUMPLE</v>
      </c>
      <c r="Y593" s="51" t="str">
        <f>IF($I593&gt;NORMA!$F$16,"NO CUMPLE","CUMPLE")</f>
        <v>NO CUMPLE</v>
      </c>
      <c r="Z593" s="51" t="str">
        <f>IF($M593&lt;NORMA!$H$23,"NO CUMPLE","CUMPLE")</f>
        <v>NO CUMPLE</v>
      </c>
      <c r="AA593" s="51" t="str">
        <f>IF($E593&gt;NORMA!$H$24,"NO CUMPLE","CUMPLE")</f>
        <v>CUMPLE</v>
      </c>
      <c r="AB593" s="51" t="str">
        <f>IF($F593&gt;NORMA!$H$25,"NO CUMPLE","CUMPLE")</f>
        <v>NO CUMPLE</v>
      </c>
      <c r="AC593" s="51" t="str">
        <f>IF($K593&gt;NORMA!$H$26,"NO CUMPLE","CUMPLE")</f>
        <v>CUMPLE</v>
      </c>
      <c r="AD593" s="51" t="str">
        <f>IF($J593&gt;NORMA!$H$27,"NO CUMPLE","CUMPLE")</f>
        <v>CUMPLE</v>
      </c>
      <c r="AE593" s="51" t="str">
        <f>IF($G593&gt;NORMA!$H$28,"NO CUMPLE","CUMPLE")</f>
        <v>CUMPLE</v>
      </c>
      <c r="AF593" s="51" t="str">
        <f>IF($H593&gt;NORMA!$E$29,"NO CUMPLE","CUMPLE")</f>
        <v>NO CUMPLE</v>
      </c>
      <c r="AG593" s="51" t="str">
        <f>IF($O593&gt;NORMA!$H$30,"NO CUMPLE","CUMPLE")</f>
        <v>NO CUMPLE</v>
      </c>
      <c r="AH593" s="51" t="str">
        <f>IF(AND($N593&gt;=NORMA!$R$18, $N593&lt;=NORMA!$S$18),"CUMPLE","NO CUMPLE")</f>
        <v>CUMPLE</v>
      </c>
      <c r="AI593" s="51" t="str">
        <f>IF($I593&gt;NORMA!$F$32,"NO CUMPLE","CUMPLE")</f>
        <v>NO CUMPLE</v>
      </c>
    </row>
    <row r="594" spans="1:35" ht="14.25" customHeight="1" x14ac:dyDescent="0.35">
      <c r="A594" s="146" t="s">
        <v>85</v>
      </c>
      <c r="B594" s="147" t="s">
        <v>84</v>
      </c>
      <c r="C594" s="148">
        <v>40167</v>
      </c>
      <c r="D594" s="149">
        <v>0.35416666666666669</v>
      </c>
      <c r="E594" s="147">
        <v>90</v>
      </c>
      <c r="F594" s="147">
        <v>263</v>
      </c>
      <c r="G594" s="147">
        <v>4</v>
      </c>
      <c r="H594" s="147">
        <v>6.4</v>
      </c>
      <c r="I594" s="147">
        <v>7.53</v>
      </c>
      <c r="J594" s="147">
        <v>4.0999999999999996</v>
      </c>
      <c r="K594" s="147">
        <v>30.2</v>
      </c>
      <c r="L594" s="159">
        <v>0.59399999999999997</v>
      </c>
      <c r="M594" s="147">
        <v>0.08</v>
      </c>
      <c r="N594" s="147">
        <v>7.5</v>
      </c>
      <c r="O594" s="153">
        <v>2400000</v>
      </c>
      <c r="P594" s="51" t="str">
        <f>IF($M594&lt;NORMA!$G$7,"NO CUMPLE","CUMPLE")</f>
        <v>NO CUMPLE</v>
      </c>
      <c r="Q594" s="51" t="str">
        <f>IF($E594&gt;NORMA!$G$8,"NO CUMPLE","CUMPLE")</f>
        <v>CUMPLE</v>
      </c>
      <c r="R594" s="51" t="str">
        <f>IF($F594&gt;NORMA!$G$9,"NO CUMPLE","CUMPLE")</f>
        <v>CUMPLE</v>
      </c>
      <c r="S594" s="51" t="str">
        <f>IF($K594&gt;NORMA!$G$10,"NO CUMPLE","CUMPLE")</f>
        <v>CUMPLE</v>
      </c>
      <c r="T594" s="51" t="str">
        <f>IF($J594&gt;NORMA!$G$11,"NO CUMPLE","CUMPLE")</f>
        <v>CUMPLE</v>
      </c>
      <c r="U594" s="51" t="str">
        <f>IF($G594&gt;NORMA!$G$12,"NO CUMPLE","CUMPLE")</f>
        <v>CUMPLE</v>
      </c>
      <c r="V594" s="51" t="str">
        <f>IF($H594&gt;SALITRE!$H$972,"NO CUMPLE","CUMPLE")</f>
        <v>CUMPLE</v>
      </c>
      <c r="W594" s="51" t="str">
        <f>IF($O594&gt;NORMA!$F$14,"NO CUMPLE","CUMPLE")</f>
        <v>NO CUMPLE</v>
      </c>
      <c r="X594" s="51" t="str">
        <f>IF(AND($N594&gt;=NORMA!$Q$4, $N594&lt;=NORMA!$R$4),"CUMPLE","NO CUMPLE")</f>
        <v>CUMPLE</v>
      </c>
      <c r="Y594" s="51" t="str">
        <f>IF($I594&gt;NORMA!$F$16,"NO CUMPLE","CUMPLE")</f>
        <v>NO CUMPLE</v>
      </c>
      <c r="Z594" s="51" t="str">
        <f>IF($M594&lt;NORMA!$H$23,"NO CUMPLE","CUMPLE")</f>
        <v>NO CUMPLE</v>
      </c>
      <c r="AA594" s="51" t="str">
        <f>IF($E594&gt;NORMA!$H$24,"NO CUMPLE","CUMPLE")</f>
        <v>CUMPLE</v>
      </c>
      <c r="AB594" s="51" t="str">
        <f>IF($F594&gt;NORMA!$H$25,"NO CUMPLE","CUMPLE")</f>
        <v>NO CUMPLE</v>
      </c>
      <c r="AC594" s="51" t="str">
        <f>IF($K594&gt;NORMA!$H$26,"NO CUMPLE","CUMPLE")</f>
        <v>CUMPLE</v>
      </c>
      <c r="AD594" s="51" t="str">
        <f>IF($J594&gt;NORMA!$H$27,"NO CUMPLE","CUMPLE")</f>
        <v>CUMPLE</v>
      </c>
      <c r="AE594" s="51" t="str">
        <f>IF($G594&gt;NORMA!$H$28,"NO CUMPLE","CUMPLE")</f>
        <v>CUMPLE</v>
      </c>
      <c r="AF594" s="51" t="str">
        <f>IF($H594&gt;NORMA!$E$29,"NO CUMPLE","CUMPLE")</f>
        <v>CUMPLE</v>
      </c>
      <c r="AG594" s="51" t="str">
        <f>IF($O594&gt;NORMA!$H$30,"NO CUMPLE","CUMPLE")</f>
        <v>NO CUMPLE</v>
      </c>
      <c r="AH594" s="51" t="str">
        <f>IF(AND($N594&gt;=NORMA!$R$18, $N594&lt;=NORMA!$S$18),"CUMPLE","NO CUMPLE")</f>
        <v>CUMPLE</v>
      </c>
      <c r="AI594" s="51" t="str">
        <f>IF($I594&gt;NORMA!$F$32,"NO CUMPLE","CUMPLE")</f>
        <v>NO CUMPLE</v>
      </c>
    </row>
    <row r="595" spans="1:35" ht="14.25" customHeight="1" x14ac:dyDescent="0.35">
      <c r="A595" s="146" t="s">
        <v>85</v>
      </c>
      <c r="B595" s="147" t="s">
        <v>84</v>
      </c>
      <c r="C595" s="148">
        <v>40167</v>
      </c>
      <c r="D595" s="149">
        <v>0.44791666666666669</v>
      </c>
      <c r="E595" s="147">
        <v>84</v>
      </c>
      <c r="F595" s="147">
        <v>250</v>
      </c>
      <c r="G595" s="147">
        <v>41</v>
      </c>
      <c r="H595" s="147">
        <v>13.8</v>
      </c>
      <c r="I595" s="147">
        <v>7.04</v>
      </c>
      <c r="J595" s="147">
        <v>3.9</v>
      </c>
      <c r="K595" s="147">
        <v>28.4</v>
      </c>
      <c r="L595" s="159">
        <v>0.57999999999999996</v>
      </c>
      <c r="M595" s="147">
        <v>7.0000000000000007E-2</v>
      </c>
      <c r="N595" s="147">
        <v>7.6</v>
      </c>
      <c r="O595" s="153">
        <v>2400000</v>
      </c>
      <c r="P595" s="51" t="str">
        <f>IF($M595&lt;NORMA!$G$7,"NO CUMPLE","CUMPLE")</f>
        <v>NO CUMPLE</v>
      </c>
      <c r="Q595" s="51" t="str">
        <f>IF($E595&gt;NORMA!$G$8,"NO CUMPLE","CUMPLE")</f>
        <v>CUMPLE</v>
      </c>
      <c r="R595" s="51" t="str">
        <f>IF($F595&gt;NORMA!$G$9,"NO CUMPLE","CUMPLE")</f>
        <v>CUMPLE</v>
      </c>
      <c r="S595" s="51" t="str">
        <f>IF($K595&gt;NORMA!$G$10,"NO CUMPLE","CUMPLE")</f>
        <v>CUMPLE</v>
      </c>
      <c r="T595" s="51" t="str">
        <f>IF($J595&gt;NORMA!$G$11,"NO CUMPLE","CUMPLE")</f>
        <v>CUMPLE</v>
      </c>
      <c r="U595" s="51" t="str">
        <f>IF($G595&gt;NORMA!$G$12,"NO CUMPLE","CUMPLE")</f>
        <v>CUMPLE</v>
      </c>
      <c r="V595" s="51" t="str">
        <f>IF($H595&gt;SALITRE!$H$972,"NO CUMPLE","CUMPLE")</f>
        <v>CUMPLE</v>
      </c>
      <c r="W595" s="51" t="str">
        <f>IF($O595&gt;NORMA!$F$14,"NO CUMPLE","CUMPLE")</f>
        <v>NO CUMPLE</v>
      </c>
      <c r="X595" s="51" t="str">
        <f>IF(AND($N595&gt;=NORMA!$Q$4, $N595&lt;=NORMA!$R$4),"CUMPLE","NO CUMPLE")</f>
        <v>CUMPLE</v>
      </c>
      <c r="Y595" s="51" t="str">
        <f>IF($I595&gt;NORMA!$F$16,"NO CUMPLE","CUMPLE")</f>
        <v>NO CUMPLE</v>
      </c>
      <c r="Z595" s="51" t="str">
        <f>IF($M595&lt;NORMA!$H$23,"NO CUMPLE","CUMPLE")</f>
        <v>NO CUMPLE</v>
      </c>
      <c r="AA595" s="51" t="str">
        <f>IF($E595&gt;NORMA!$H$24,"NO CUMPLE","CUMPLE")</f>
        <v>CUMPLE</v>
      </c>
      <c r="AB595" s="51" t="str">
        <f>IF($F595&gt;NORMA!$H$25,"NO CUMPLE","CUMPLE")</f>
        <v>NO CUMPLE</v>
      </c>
      <c r="AC595" s="51" t="str">
        <f>IF($K595&gt;NORMA!$H$26,"NO CUMPLE","CUMPLE")</f>
        <v>CUMPLE</v>
      </c>
      <c r="AD595" s="51" t="str">
        <f>IF($J595&gt;NORMA!$H$27,"NO CUMPLE","CUMPLE")</f>
        <v>CUMPLE</v>
      </c>
      <c r="AE595" s="51" t="str">
        <f>IF($G595&gt;NORMA!$H$28,"NO CUMPLE","CUMPLE")</f>
        <v>CUMPLE</v>
      </c>
      <c r="AF595" s="51" t="str">
        <f>IF($H595&gt;NORMA!$E$29,"NO CUMPLE","CUMPLE")</f>
        <v>NO CUMPLE</v>
      </c>
      <c r="AG595" s="51" t="str">
        <f>IF($O595&gt;NORMA!$H$30,"NO CUMPLE","CUMPLE")</f>
        <v>NO CUMPLE</v>
      </c>
      <c r="AH595" s="51" t="str">
        <f>IF(AND($N595&gt;=NORMA!$R$18, $N595&lt;=NORMA!$S$18),"CUMPLE","NO CUMPLE")</f>
        <v>CUMPLE</v>
      </c>
      <c r="AI595" s="51" t="str">
        <f>IF($I595&gt;NORMA!$F$32,"NO CUMPLE","CUMPLE")</f>
        <v>NO CUMPLE</v>
      </c>
    </row>
    <row r="596" spans="1:35" ht="14.25" customHeight="1" x14ac:dyDescent="0.35">
      <c r="A596" s="146" t="s">
        <v>85</v>
      </c>
      <c r="B596" s="147" t="s">
        <v>84</v>
      </c>
      <c r="C596" s="148">
        <v>40167</v>
      </c>
      <c r="D596" s="149">
        <v>0.54166666666666663</v>
      </c>
      <c r="E596" s="147">
        <v>82</v>
      </c>
      <c r="F596" s="147">
        <v>264</v>
      </c>
      <c r="G596" s="147">
        <v>7</v>
      </c>
      <c r="H596" s="147">
        <v>12.4</v>
      </c>
      <c r="I596" s="147">
        <v>4.88</v>
      </c>
      <c r="J596" s="147">
        <v>4.2300000000000004</v>
      </c>
      <c r="K596" s="147">
        <v>32.1</v>
      </c>
      <c r="L596" s="159">
        <v>0.629</v>
      </c>
      <c r="M596" s="147">
        <v>0.5</v>
      </c>
      <c r="N596" s="147">
        <v>7.61</v>
      </c>
      <c r="O596" s="153">
        <v>2400000</v>
      </c>
      <c r="P596" s="51" t="str">
        <f>IF($M596&lt;NORMA!$G$7,"NO CUMPLE","CUMPLE")</f>
        <v>CUMPLE</v>
      </c>
      <c r="Q596" s="51" t="str">
        <f>IF($E596&gt;NORMA!$G$8,"NO CUMPLE","CUMPLE")</f>
        <v>CUMPLE</v>
      </c>
      <c r="R596" s="51" t="str">
        <f>IF($F596&gt;NORMA!$G$9,"NO CUMPLE","CUMPLE")</f>
        <v>CUMPLE</v>
      </c>
      <c r="S596" s="51" t="str">
        <f>IF($K596&gt;NORMA!$G$10,"NO CUMPLE","CUMPLE")</f>
        <v>CUMPLE</v>
      </c>
      <c r="T596" s="51" t="str">
        <f>IF($J596&gt;NORMA!$G$11,"NO CUMPLE","CUMPLE")</f>
        <v>CUMPLE</v>
      </c>
      <c r="U596" s="51" t="str">
        <f>IF($G596&gt;NORMA!$G$12,"NO CUMPLE","CUMPLE")</f>
        <v>CUMPLE</v>
      </c>
      <c r="V596" s="51" t="str">
        <f>IF($H596&gt;SALITRE!$H$972,"NO CUMPLE","CUMPLE")</f>
        <v>CUMPLE</v>
      </c>
      <c r="W596" s="51" t="str">
        <f>IF($O596&gt;NORMA!$F$14,"NO CUMPLE","CUMPLE")</f>
        <v>NO CUMPLE</v>
      </c>
      <c r="X596" s="51" t="str">
        <f>IF(AND($N596&gt;=NORMA!$Q$4, $N596&lt;=NORMA!$R$4),"CUMPLE","NO CUMPLE")</f>
        <v>CUMPLE</v>
      </c>
      <c r="Y596" s="51" t="str">
        <f>IF($I596&gt;NORMA!$F$16,"NO CUMPLE","CUMPLE")</f>
        <v>NO CUMPLE</v>
      </c>
      <c r="Z596" s="51" t="str">
        <f>IF($M596&lt;NORMA!$H$23,"NO CUMPLE","CUMPLE")</f>
        <v>CUMPLE</v>
      </c>
      <c r="AA596" s="51" t="str">
        <f>IF($E596&gt;NORMA!$H$24,"NO CUMPLE","CUMPLE")</f>
        <v>CUMPLE</v>
      </c>
      <c r="AB596" s="51" t="str">
        <f>IF($F596&gt;NORMA!$H$25,"NO CUMPLE","CUMPLE")</f>
        <v>NO CUMPLE</v>
      </c>
      <c r="AC596" s="51" t="str">
        <f>IF($K596&gt;NORMA!$H$26,"NO CUMPLE","CUMPLE")</f>
        <v>CUMPLE</v>
      </c>
      <c r="AD596" s="51" t="str">
        <f>IF($J596&gt;NORMA!$H$27,"NO CUMPLE","CUMPLE")</f>
        <v>CUMPLE</v>
      </c>
      <c r="AE596" s="51" t="str">
        <f>IF($G596&gt;NORMA!$H$28,"NO CUMPLE","CUMPLE")</f>
        <v>CUMPLE</v>
      </c>
      <c r="AF596" s="51" t="str">
        <f>IF($H596&gt;NORMA!$E$29,"NO CUMPLE","CUMPLE")</f>
        <v>NO CUMPLE</v>
      </c>
      <c r="AG596" s="51" t="str">
        <f>IF($O596&gt;NORMA!$H$30,"NO CUMPLE","CUMPLE")</f>
        <v>NO CUMPLE</v>
      </c>
      <c r="AH596" s="51" t="str">
        <f>IF(AND($N596&gt;=NORMA!$R$18, $N596&lt;=NORMA!$S$18),"CUMPLE","NO CUMPLE")</f>
        <v>CUMPLE</v>
      </c>
      <c r="AI596" s="51" t="str">
        <f>IF($I596&gt;NORMA!$F$32,"NO CUMPLE","CUMPLE")</f>
        <v>NO CUMPLE</v>
      </c>
    </row>
    <row r="597" spans="1:35" ht="14.25" customHeight="1" x14ac:dyDescent="0.35">
      <c r="A597" s="146" t="s">
        <v>86</v>
      </c>
      <c r="B597" s="147" t="s">
        <v>84</v>
      </c>
      <c r="C597" s="148">
        <v>40154</v>
      </c>
      <c r="D597" s="149">
        <v>0.35416666666666669</v>
      </c>
      <c r="E597" s="147">
        <v>63</v>
      </c>
      <c r="F597" s="147">
        <v>207</v>
      </c>
      <c r="G597" s="147">
        <v>92</v>
      </c>
      <c r="H597" s="147">
        <v>27.1</v>
      </c>
      <c r="I597" s="147">
        <v>2.93</v>
      </c>
      <c r="J597" s="147">
        <v>2.19</v>
      </c>
      <c r="K597" s="147">
        <v>20.8</v>
      </c>
      <c r="L597" s="159">
        <v>2.859</v>
      </c>
      <c r="M597" s="147">
        <v>0.1</v>
      </c>
      <c r="N597" s="147">
        <v>7.14</v>
      </c>
      <c r="O597" s="153">
        <v>4300000</v>
      </c>
      <c r="P597" s="51" t="str">
        <f>IF($M597&lt;NORMA!$G$7,"NO CUMPLE","CUMPLE")</f>
        <v>NO CUMPLE</v>
      </c>
      <c r="Q597" s="51" t="str">
        <f>IF($E597&gt;NORMA!$G$8,"NO CUMPLE","CUMPLE")</f>
        <v>CUMPLE</v>
      </c>
      <c r="R597" s="51" t="str">
        <f>IF($F597&gt;NORMA!$G$9,"NO CUMPLE","CUMPLE")</f>
        <v>CUMPLE</v>
      </c>
      <c r="S597" s="51" t="str">
        <f>IF($K597&gt;NORMA!$G$10,"NO CUMPLE","CUMPLE")</f>
        <v>CUMPLE</v>
      </c>
      <c r="T597" s="51" t="str">
        <f>IF($J597&gt;NORMA!$G$11,"NO CUMPLE","CUMPLE")</f>
        <v>CUMPLE</v>
      </c>
      <c r="U597" s="51" t="str">
        <f>IF($G597&gt;NORMA!$G$12,"NO CUMPLE","CUMPLE")</f>
        <v>CUMPLE</v>
      </c>
      <c r="V597" s="51" t="str">
        <f>IF($H597&gt;SALITRE!$H$972,"NO CUMPLE","CUMPLE")</f>
        <v>CUMPLE</v>
      </c>
      <c r="W597" s="51" t="str">
        <f>IF($O597&gt;NORMA!$F$14,"NO CUMPLE","CUMPLE")</f>
        <v>NO CUMPLE</v>
      </c>
      <c r="X597" s="51" t="str">
        <f>IF(AND($N597&gt;=NORMA!$Q$4, $N597&lt;=NORMA!$R$4),"CUMPLE","NO CUMPLE")</f>
        <v>CUMPLE</v>
      </c>
      <c r="Y597" s="51" t="str">
        <f>IF($I597&gt;NORMA!$F$16,"NO CUMPLE","CUMPLE")</f>
        <v>CUMPLE</v>
      </c>
      <c r="Z597" s="51" t="str">
        <f>IF($M597&lt;NORMA!$H$23,"NO CUMPLE","CUMPLE")</f>
        <v>NO CUMPLE</v>
      </c>
      <c r="AA597" s="51" t="str">
        <f>IF($E597&gt;NORMA!$H$24,"NO CUMPLE","CUMPLE")</f>
        <v>CUMPLE</v>
      </c>
      <c r="AB597" s="51" t="str">
        <f>IF($F597&gt;NORMA!$H$25,"NO CUMPLE","CUMPLE")</f>
        <v>NO CUMPLE</v>
      </c>
      <c r="AC597" s="51" t="str">
        <f>IF($K597&gt;NORMA!$H$26,"NO CUMPLE","CUMPLE")</f>
        <v>CUMPLE</v>
      </c>
      <c r="AD597" s="51" t="str">
        <f>IF($J597&gt;NORMA!$H$27,"NO CUMPLE","CUMPLE")</f>
        <v>CUMPLE</v>
      </c>
      <c r="AE597" s="51" t="str">
        <f>IF($G597&gt;NORMA!$H$28,"NO CUMPLE","CUMPLE")</f>
        <v>CUMPLE</v>
      </c>
      <c r="AF597" s="51" t="str">
        <f>IF($H597&gt;NORMA!$E$29,"NO CUMPLE","CUMPLE")</f>
        <v>NO CUMPLE</v>
      </c>
      <c r="AG597" s="51" t="str">
        <f>IF($O597&gt;NORMA!$H$30,"NO CUMPLE","CUMPLE")</f>
        <v>NO CUMPLE</v>
      </c>
      <c r="AH597" s="51" t="str">
        <f>IF(AND($N597&gt;=NORMA!$R$18, $N597&lt;=NORMA!$S$18),"CUMPLE","NO CUMPLE")</f>
        <v>CUMPLE</v>
      </c>
      <c r="AI597" s="51" t="str">
        <f>IF($I597&gt;NORMA!$F$32,"NO CUMPLE","CUMPLE")</f>
        <v>NO CUMPLE</v>
      </c>
    </row>
    <row r="598" spans="1:35" ht="14.25" customHeight="1" x14ac:dyDescent="0.35">
      <c r="A598" s="146" t="s">
        <v>86</v>
      </c>
      <c r="B598" s="147" t="s">
        <v>84</v>
      </c>
      <c r="C598" s="148">
        <v>40154</v>
      </c>
      <c r="D598" s="149">
        <v>0.44791666666666669</v>
      </c>
      <c r="E598" s="147">
        <v>96</v>
      </c>
      <c r="F598" s="147">
        <v>260</v>
      </c>
      <c r="G598" s="147">
        <v>31</v>
      </c>
      <c r="H598" s="147">
        <v>40.799999999999997</v>
      </c>
      <c r="I598" s="147">
        <v>4.6399999999999997</v>
      </c>
      <c r="J598" s="147">
        <v>3.2</v>
      </c>
      <c r="K598" s="147">
        <v>4.9000000000000004</v>
      </c>
      <c r="L598" s="159">
        <v>2.8439999999999999</v>
      </c>
      <c r="M598" s="147">
        <v>0.1</v>
      </c>
      <c r="N598" s="147">
        <v>7.21</v>
      </c>
      <c r="O598" s="153">
        <v>2300000</v>
      </c>
      <c r="P598" s="51" t="str">
        <f>IF($M598&lt;NORMA!$G$7,"NO CUMPLE","CUMPLE")</f>
        <v>NO CUMPLE</v>
      </c>
      <c r="Q598" s="51" t="str">
        <f>IF($E598&gt;NORMA!$G$8,"NO CUMPLE","CUMPLE")</f>
        <v>CUMPLE</v>
      </c>
      <c r="R598" s="51" t="str">
        <f>IF($F598&gt;NORMA!$G$9,"NO CUMPLE","CUMPLE")</f>
        <v>CUMPLE</v>
      </c>
      <c r="S598" s="51" t="str">
        <f>IF($K598&gt;NORMA!$G$10,"NO CUMPLE","CUMPLE")</f>
        <v>CUMPLE</v>
      </c>
      <c r="T598" s="51" t="str">
        <f>IF($J598&gt;NORMA!$G$11,"NO CUMPLE","CUMPLE")</f>
        <v>CUMPLE</v>
      </c>
      <c r="U598" s="51" t="str">
        <f>IF($G598&gt;NORMA!$G$12,"NO CUMPLE","CUMPLE")</f>
        <v>CUMPLE</v>
      </c>
      <c r="V598" s="51" t="str">
        <f>IF($H598&gt;SALITRE!$H$972,"NO CUMPLE","CUMPLE")</f>
        <v>NO CUMPLE</v>
      </c>
      <c r="W598" s="51" t="str">
        <f>IF($O598&gt;NORMA!$F$14,"NO CUMPLE","CUMPLE")</f>
        <v>NO CUMPLE</v>
      </c>
      <c r="X598" s="51" t="str">
        <f>IF(AND($N598&gt;=NORMA!$Q$4, $N598&lt;=NORMA!$R$4),"CUMPLE","NO CUMPLE")</f>
        <v>CUMPLE</v>
      </c>
      <c r="Y598" s="51" t="str">
        <f>IF($I598&gt;NORMA!$F$16,"NO CUMPLE","CUMPLE")</f>
        <v>NO CUMPLE</v>
      </c>
      <c r="Z598" s="51" t="str">
        <f>IF($M598&lt;NORMA!$H$23,"NO CUMPLE","CUMPLE")</f>
        <v>NO CUMPLE</v>
      </c>
      <c r="AA598" s="51" t="str">
        <f>IF($E598&gt;NORMA!$H$24,"NO CUMPLE","CUMPLE")</f>
        <v>CUMPLE</v>
      </c>
      <c r="AB598" s="51" t="str">
        <f>IF($F598&gt;NORMA!$H$25,"NO CUMPLE","CUMPLE")</f>
        <v>NO CUMPLE</v>
      </c>
      <c r="AC598" s="51" t="str">
        <f>IF($K598&gt;NORMA!$H$26,"NO CUMPLE","CUMPLE")</f>
        <v>CUMPLE</v>
      </c>
      <c r="AD598" s="51" t="str">
        <f>IF($J598&gt;NORMA!$H$27,"NO CUMPLE","CUMPLE")</f>
        <v>CUMPLE</v>
      </c>
      <c r="AE598" s="51" t="str">
        <f>IF($G598&gt;NORMA!$H$28,"NO CUMPLE","CUMPLE")</f>
        <v>CUMPLE</v>
      </c>
      <c r="AF598" s="51" t="str">
        <f>IF($H598&gt;NORMA!$E$29,"NO CUMPLE","CUMPLE")</f>
        <v>NO CUMPLE</v>
      </c>
      <c r="AG598" s="51" t="str">
        <f>IF($O598&gt;NORMA!$H$30,"NO CUMPLE","CUMPLE")</f>
        <v>NO CUMPLE</v>
      </c>
      <c r="AH598" s="51" t="str">
        <f>IF(AND($N598&gt;=NORMA!$R$18, $N598&lt;=NORMA!$S$18),"CUMPLE","NO CUMPLE")</f>
        <v>CUMPLE</v>
      </c>
      <c r="AI598" s="51" t="str">
        <f>IF($I598&gt;NORMA!$F$32,"NO CUMPLE","CUMPLE")</f>
        <v>NO CUMPLE</v>
      </c>
    </row>
    <row r="599" spans="1:35" ht="14.25" customHeight="1" x14ac:dyDescent="0.35">
      <c r="A599" s="146" t="s">
        <v>86</v>
      </c>
      <c r="B599" s="147" t="s">
        <v>84</v>
      </c>
      <c r="C599" s="148">
        <v>40154</v>
      </c>
      <c r="D599" s="149">
        <v>0.54166666666666663</v>
      </c>
      <c r="E599" s="147">
        <v>120</v>
      </c>
      <c r="F599" s="147">
        <v>252</v>
      </c>
      <c r="G599" s="147">
        <v>105</v>
      </c>
      <c r="H599" s="147">
        <v>31.4</v>
      </c>
      <c r="I599" s="147">
        <v>4.96</v>
      </c>
      <c r="J599" s="147">
        <v>3.83</v>
      </c>
      <c r="K599" s="147">
        <v>31.1</v>
      </c>
      <c r="L599" s="159">
        <v>2.629</v>
      </c>
      <c r="M599" s="147">
        <v>0.1</v>
      </c>
      <c r="N599" s="147">
        <v>7.26</v>
      </c>
      <c r="O599" s="153">
        <v>4300000</v>
      </c>
      <c r="P599" s="51" t="str">
        <f>IF($M599&lt;NORMA!$G$7,"NO CUMPLE","CUMPLE")</f>
        <v>NO CUMPLE</v>
      </c>
      <c r="Q599" s="51" t="str">
        <f>IF($E599&gt;NORMA!$G$8,"NO CUMPLE","CUMPLE")</f>
        <v>CUMPLE</v>
      </c>
      <c r="R599" s="51" t="str">
        <f>IF($F599&gt;NORMA!$G$9,"NO CUMPLE","CUMPLE")</f>
        <v>CUMPLE</v>
      </c>
      <c r="S599" s="51" t="str">
        <f>IF($K599&gt;NORMA!$G$10,"NO CUMPLE","CUMPLE")</f>
        <v>CUMPLE</v>
      </c>
      <c r="T599" s="51" t="str">
        <f>IF($J599&gt;NORMA!$G$11,"NO CUMPLE","CUMPLE")</f>
        <v>CUMPLE</v>
      </c>
      <c r="U599" s="51" t="str">
        <f>IF($G599&gt;NORMA!$G$12,"NO CUMPLE","CUMPLE")</f>
        <v>CUMPLE</v>
      </c>
      <c r="V599" s="51" t="str">
        <f>IF($H599&gt;SALITRE!$H$972,"NO CUMPLE","CUMPLE")</f>
        <v>NO CUMPLE</v>
      </c>
      <c r="W599" s="51" t="str">
        <f>IF($O599&gt;NORMA!$F$14,"NO CUMPLE","CUMPLE")</f>
        <v>NO CUMPLE</v>
      </c>
      <c r="X599" s="51" t="str">
        <f>IF(AND($N599&gt;=NORMA!$Q$4, $N599&lt;=NORMA!$R$4),"CUMPLE","NO CUMPLE")</f>
        <v>CUMPLE</v>
      </c>
      <c r="Y599" s="51" t="str">
        <f>IF($I599&gt;NORMA!$F$16,"NO CUMPLE","CUMPLE")</f>
        <v>NO CUMPLE</v>
      </c>
      <c r="Z599" s="51" t="str">
        <f>IF($M599&lt;NORMA!$H$23,"NO CUMPLE","CUMPLE")</f>
        <v>NO CUMPLE</v>
      </c>
      <c r="AA599" s="51" t="str">
        <f>IF($E599&gt;NORMA!$H$24,"NO CUMPLE","CUMPLE")</f>
        <v>NO CUMPLE</v>
      </c>
      <c r="AB599" s="51" t="str">
        <f>IF($F599&gt;NORMA!$H$25,"NO CUMPLE","CUMPLE")</f>
        <v>NO CUMPLE</v>
      </c>
      <c r="AC599" s="51" t="str">
        <f>IF($K599&gt;NORMA!$H$26,"NO CUMPLE","CUMPLE")</f>
        <v>CUMPLE</v>
      </c>
      <c r="AD599" s="51" t="str">
        <f>IF($J599&gt;NORMA!$H$27,"NO CUMPLE","CUMPLE")</f>
        <v>CUMPLE</v>
      </c>
      <c r="AE599" s="51" t="str">
        <f>IF($G599&gt;NORMA!$H$28,"NO CUMPLE","CUMPLE")</f>
        <v>NO CUMPLE</v>
      </c>
      <c r="AF599" s="51" t="str">
        <f>IF($H599&gt;NORMA!$E$29,"NO CUMPLE","CUMPLE")</f>
        <v>NO CUMPLE</v>
      </c>
      <c r="AG599" s="51" t="str">
        <f>IF($O599&gt;NORMA!$H$30,"NO CUMPLE","CUMPLE")</f>
        <v>NO CUMPLE</v>
      </c>
      <c r="AH599" s="51" t="str">
        <f>IF(AND($N599&gt;=NORMA!$R$18, $N599&lt;=NORMA!$S$18),"CUMPLE","NO CUMPLE")</f>
        <v>CUMPLE</v>
      </c>
      <c r="AI599" s="51" t="str">
        <f>IF($I599&gt;NORMA!$F$32,"NO CUMPLE","CUMPLE")</f>
        <v>NO CUMPLE</v>
      </c>
    </row>
    <row r="600" spans="1:35" ht="14.25" customHeight="1" x14ac:dyDescent="0.35">
      <c r="A600" s="146" t="s">
        <v>86</v>
      </c>
      <c r="B600" s="147" t="s">
        <v>84</v>
      </c>
      <c r="C600" s="148">
        <v>40174</v>
      </c>
      <c r="D600" s="149">
        <v>0.33333333333333331</v>
      </c>
      <c r="E600" s="147">
        <v>31</v>
      </c>
      <c r="F600" s="147">
        <v>118</v>
      </c>
      <c r="G600" s="147">
        <v>15</v>
      </c>
      <c r="H600" s="147">
        <v>42.8</v>
      </c>
      <c r="I600" s="147">
        <v>29.9</v>
      </c>
      <c r="J600" s="147">
        <v>1.89</v>
      </c>
      <c r="K600" s="147">
        <v>10.3</v>
      </c>
      <c r="L600" s="159">
        <v>3.5129999999999999</v>
      </c>
      <c r="M600" s="147">
        <v>0.68</v>
      </c>
      <c r="N600" s="147">
        <v>7.04</v>
      </c>
      <c r="O600" s="153">
        <v>4300000</v>
      </c>
      <c r="P600" s="51" t="str">
        <f>IF($M600&lt;NORMA!$G$7,"NO CUMPLE","CUMPLE")</f>
        <v>CUMPLE</v>
      </c>
      <c r="Q600" s="51" t="str">
        <f>IF($E600&gt;NORMA!$G$8,"NO CUMPLE","CUMPLE")</f>
        <v>CUMPLE</v>
      </c>
      <c r="R600" s="51" t="str">
        <f>IF($F600&gt;NORMA!$G$9,"NO CUMPLE","CUMPLE")</f>
        <v>CUMPLE</v>
      </c>
      <c r="S600" s="51" t="str">
        <f>IF($K600&gt;NORMA!$G$10,"NO CUMPLE","CUMPLE")</f>
        <v>CUMPLE</v>
      </c>
      <c r="T600" s="51" t="str">
        <f>IF($J600&gt;NORMA!$G$11,"NO CUMPLE","CUMPLE")</f>
        <v>CUMPLE</v>
      </c>
      <c r="U600" s="51" t="str">
        <f>IF($G600&gt;NORMA!$G$12,"NO CUMPLE","CUMPLE")</f>
        <v>CUMPLE</v>
      </c>
      <c r="V600" s="51" t="str">
        <f>IF($H600&gt;SALITRE!$H$972,"NO CUMPLE","CUMPLE")</f>
        <v>NO CUMPLE</v>
      </c>
      <c r="W600" s="51" t="str">
        <f>IF($O600&gt;NORMA!$F$14,"NO CUMPLE","CUMPLE")</f>
        <v>NO CUMPLE</v>
      </c>
      <c r="X600" s="51" t="str">
        <f>IF(AND($N600&gt;=NORMA!$Q$4, $N600&lt;=NORMA!$R$4),"CUMPLE","NO CUMPLE")</f>
        <v>CUMPLE</v>
      </c>
      <c r="Y600" s="51" t="str">
        <f>IF($I600&gt;NORMA!$F$16,"NO CUMPLE","CUMPLE")</f>
        <v>NO CUMPLE</v>
      </c>
      <c r="Z600" s="51" t="str">
        <f>IF($M600&lt;NORMA!$H$23,"NO CUMPLE","CUMPLE")</f>
        <v>CUMPLE</v>
      </c>
      <c r="AA600" s="51" t="str">
        <f>IF($E600&gt;NORMA!$H$24,"NO CUMPLE","CUMPLE")</f>
        <v>CUMPLE</v>
      </c>
      <c r="AB600" s="51" t="str">
        <f>IF($F600&gt;NORMA!$H$25,"NO CUMPLE","CUMPLE")</f>
        <v>CUMPLE</v>
      </c>
      <c r="AC600" s="51" t="str">
        <f>IF($K600&gt;NORMA!$H$26,"NO CUMPLE","CUMPLE")</f>
        <v>CUMPLE</v>
      </c>
      <c r="AD600" s="51" t="str">
        <f>IF($J600&gt;NORMA!$H$27,"NO CUMPLE","CUMPLE")</f>
        <v>CUMPLE</v>
      </c>
      <c r="AE600" s="51" t="str">
        <f>IF($G600&gt;NORMA!$H$28,"NO CUMPLE","CUMPLE")</f>
        <v>CUMPLE</v>
      </c>
      <c r="AF600" s="51" t="str">
        <f>IF($H600&gt;NORMA!$E$29,"NO CUMPLE","CUMPLE")</f>
        <v>NO CUMPLE</v>
      </c>
      <c r="AG600" s="51" t="str">
        <f>IF($O600&gt;NORMA!$H$30,"NO CUMPLE","CUMPLE")</f>
        <v>NO CUMPLE</v>
      </c>
      <c r="AH600" s="51" t="str">
        <f>IF(AND($N600&gt;=NORMA!$R$18, $N600&lt;=NORMA!$S$18),"CUMPLE","NO CUMPLE")</f>
        <v>CUMPLE</v>
      </c>
      <c r="AI600" s="51" t="str">
        <f>IF($I600&gt;NORMA!$F$32,"NO CUMPLE","CUMPLE")</f>
        <v>NO CUMPLE</v>
      </c>
    </row>
    <row r="601" spans="1:35" ht="14.25" customHeight="1" x14ac:dyDescent="0.35">
      <c r="A601" s="146" t="s">
        <v>86</v>
      </c>
      <c r="B601" s="147" t="s">
        <v>84</v>
      </c>
      <c r="C601" s="148">
        <v>40174</v>
      </c>
      <c r="D601" s="149">
        <v>0.42708333333333331</v>
      </c>
      <c r="E601" s="147">
        <v>42.2</v>
      </c>
      <c r="F601" s="147">
        <v>145</v>
      </c>
      <c r="G601" s="147">
        <v>25</v>
      </c>
      <c r="H601" s="147">
        <v>3.3</v>
      </c>
      <c r="I601" s="147">
        <v>30.9</v>
      </c>
      <c r="J601" s="147">
        <v>2.2599999999999998</v>
      </c>
      <c r="K601" s="147">
        <v>17.600000000000001</v>
      </c>
      <c r="L601" s="159">
        <v>4.0270000000000001</v>
      </c>
      <c r="M601" s="147">
        <v>0.54</v>
      </c>
      <c r="N601" s="147">
        <v>7.22</v>
      </c>
      <c r="O601" s="153">
        <v>2300000</v>
      </c>
      <c r="P601" s="51" t="str">
        <f>IF($M601&lt;NORMA!$G$7,"NO CUMPLE","CUMPLE")</f>
        <v>CUMPLE</v>
      </c>
      <c r="Q601" s="51" t="str">
        <f>IF($E601&gt;NORMA!$G$8,"NO CUMPLE","CUMPLE")</f>
        <v>CUMPLE</v>
      </c>
      <c r="R601" s="51" t="str">
        <f>IF($F601&gt;NORMA!$G$9,"NO CUMPLE","CUMPLE")</f>
        <v>CUMPLE</v>
      </c>
      <c r="S601" s="51" t="str">
        <f>IF($K601&gt;NORMA!$G$10,"NO CUMPLE","CUMPLE")</f>
        <v>CUMPLE</v>
      </c>
      <c r="T601" s="51" t="str">
        <f>IF($J601&gt;NORMA!$G$11,"NO CUMPLE","CUMPLE")</f>
        <v>CUMPLE</v>
      </c>
      <c r="U601" s="51" t="str">
        <f>IF($G601&gt;NORMA!$G$12,"NO CUMPLE","CUMPLE")</f>
        <v>CUMPLE</v>
      </c>
      <c r="V601" s="51" t="str">
        <f>IF($H601&gt;SALITRE!$H$972,"NO CUMPLE","CUMPLE")</f>
        <v>CUMPLE</v>
      </c>
      <c r="W601" s="51" t="str">
        <f>IF($O601&gt;NORMA!$F$14,"NO CUMPLE","CUMPLE")</f>
        <v>NO CUMPLE</v>
      </c>
      <c r="X601" s="51" t="str">
        <f>IF(AND($N601&gt;=NORMA!$Q$4, $N601&lt;=NORMA!$R$4),"CUMPLE","NO CUMPLE")</f>
        <v>CUMPLE</v>
      </c>
      <c r="Y601" s="51" t="str">
        <f>IF($I601&gt;NORMA!$F$16,"NO CUMPLE","CUMPLE")</f>
        <v>NO CUMPLE</v>
      </c>
      <c r="Z601" s="51" t="str">
        <f>IF($M601&lt;NORMA!$H$23,"NO CUMPLE","CUMPLE")</f>
        <v>CUMPLE</v>
      </c>
      <c r="AA601" s="51" t="str">
        <f>IF($E601&gt;NORMA!$H$24,"NO CUMPLE","CUMPLE")</f>
        <v>CUMPLE</v>
      </c>
      <c r="AB601" s="51" t="str">
        <f>IF($F601&gt;NORMA!$H$25,"NO CUMPLE","CUMPLE")</f>
        <v>CUMPLE</v>
      </c>
      <c r="AC601" s="51" t="str">
        <f>IF($K601&gt;NORMA!$H$26,"NO CUMPLE","CUMPLE")</f>
        <v>CUMPLE</v>
      </c>
      <c r="AD601" s="51" t="str">
        <f>IF($J601&gt;NORMA!$H$27,"NO CUMPLE","CUMPLE")</f>
        <v>CUMPLE</v>
      </c>
      <c r="AE601" s="51" t="str">
        <f>IF($G601&gt;NORMA!$H$28,"NO CUMPLE","CUMPLE")</f>
        <v>CUMPLE</v>
      </c>
      <c r="AF601" s="51" t="str">
        <f>IF($H601&gt;NORMA!$E$29,"NO CUMPLE","CUMPLE")</f>
        <v>CUMPLE</v>
      </c>
      <c r="AG601" s="51" t="str">
        <f>IF($O601&gt;NORMA!$H$30,"NO CUMPLE","CUMPLE")</f>
        <v>NO CUMPLE</v>
      </c>
      <c r="AH601" s="51" t="str">
        <f>IF(AND($N601&gt;=NORMA!$R$18, $N601&lt;=NORMA!$S$18),"CUMPLE","NO CUMPLE")</f>
        <v>CUMPLE</v>
      </c>
      <c r="AI601" s="51" t="str">
        <f>IF($I601&gt;NORMA!$F$32,"NO CUMPLE","CUMPLE")</f>
        <v>NO CUMPLE</v>
      </c>
    </row>
    <row r="602" spans="1:35" ht="14.25" customHeight="1" x14ac:dyDescent="0.35">
      <c r="A602" s="146" t="s">
        <v>86</v>
      </c>
      <c r="B602" s="147" t="s">
        <v>84</v>
      </c>
      <c r="C602" s="148">
        <v>40174</v>
      </c>
      <c r="D602" s="149">
        <v>0.52083333333333337</v>
      </c>
      <c r="E602" s="147">
        <v>26</v>
      </c>
      <c r="F602" s="147">
        <v>175</v>
      </c>
      <c r="G602" s="147">
        <v>22</v>
      </c>
      <c r="H602" s="147">
        <v>7.1</v>
      </c>
      <c r="I602" s="147">
        <v>38.6</v>
      </c>
      <c r="J602" s="147">
        <v>2.48</v>
      </c>
      <c r="K602" s="147">
        <v>19.2</v>
      </c>
      <c r="L602" s="159">
        <v>3.9550000000000001</v>
      </c>
      <c r="M602" s="147">
        <v>0.62</v>
      </c>
      <c r="N602" s="147">
        <v>7.39</v>
      </c>
      <c r="O602" s="153">
        <v>4300000</v>
      </c>
      <c r="P602" s="51" t="str">
        <f>IF($M602&lt;NORMA!$G$7,"NO CUMPLE","CUMPLE")</f>
        <v>CUMPLE</v>
      </c>
      <c r="Q602" s="51" t="str">
        <f>IF($E602&gt;NORMA!$G$8,"NO CUMPLE","CUMPLE")</f>
        <v>CUMPLE</v>
      </c>
      <c r="R602" s="51" t="str">
        <f>IF($F602&gt;NORMA!$G$9,"NO CUMPLE","CUMPLE")</f>
        <v>CUMPLE</v>
      </c>
      <c r="S602" s="51" t="str">
        <f>IF($K602&gt;NORMA!$G$10,"NO CUMPLE","CUMPLE")</f>
        <v>CUMPLE</v>
      </c>
      <c r="T602" s="51" t="str">
        <f>IF($J602&gt;NORMA!$G$11,"NO CUMPLE","CUMPLE")</f>
        <v>CUMPLE</v>
      </c>
      <c r="U602" s="51" t="str">
        <f>IF($G602&gt;NORMA!$G$12,"NO CUMPLE","CUMPLE")</f>
        <v>CUMPLE</v>
      </c>
      <c r="V602" s="51" t="str">
        <f>IF($H602&gt;SALITRE!$H$972,"NO CUMPLE","CUMPLE")</f>
        <v>CUMPLE</v>
      </c>
      <c r="W602" s="51" t="str">
        <f>IF($O602&gt;NORMA!$F$14,"NO CUMPLE","CUMPLE")</f>
        <v>NO CUMPLE</v>
      </c>
      <c r="X602" s="51" t="str">
        <f>IF(AND($N602&gt;=NORMA!$Q$4, $N602&lt;=NORMA!$R$4),"CUMPLE","NO CUMPLE")</f>
        <v>CUMPLE</v>
      </c>
      <c r="Y602" s="51" t="str">
        <f>IF($I602&gt;NORMA!$F$16,"NO CUMPLE","CUMPLE")</f>
        <v>NO CUMPLE</v>
      </c>
      <c r="Z602" s="51" t="str">
        <f>IF($M602&lt;NORMA!$H$23,"NO CUMPLE","CUMPLE")</f>
        <v>CUMPLE</v>
      </c>
      <c r="AA602" s="51" t="str">
        <f>IF($E602&gt;NORMA!$H$24,"NO CUMPLE","CUMPLE")</f>
        <v>CUMPLE</v>
      </c>
      <c r="AB602" s="51" t="str">
        <f>IF($F602&gt;NORMA!$H$25,"NO CUMPLE","CUMPLE")</f>
        <v>NO CUMPLE</v>
      </c>
      <c r="AC602" s="51" t="str">
        <f>IF($K602&gt;NORMA!$H$26,"NO CUMPLE","CUMPLE")</f>
        <v>CUMPLE</v>
      </c>
      <c r="AD602" s="51" t="str">
        <f>IF($J602&gt;NORMA!$H$27,"NO CUMPLE","CUMPLE")</f>
        <v>CUMPLE</v>
      </c>
      <c r="AE602" s="51" t="str">
        <f>IF($G602&gt;NORMA!$H$28,"NO CUMPLE","CUMPLE")</f>
        <v>CUMPLE</v>
      </c>
      <c r="AF602" s="51" t="str">
        <f>IF($H602&gt;NORMA!$E$29,"NO CUMPLE","CUMPLE")</f>
        <v>CUMPLE</v>
      </c>
      <c r="AG602" s="51" t="str">
        <f>IF($O602&gt;NORMA!$H$30,"NO CUMPLE","CUMPLE")</f>
        <v>NO CUMPLE</v>
      </c>
      <c r="AH602" s="51" t="str">
        <f>IF(AND($N602&gt;=NORMA!$R$18, $N602&lt;=NORMA!$S$18),"CUMPLE","NO CUMPLE")</f>
        <v>CUMPLE</v>
      </c>
      <c r="AI602" s="51" t="str">
        <f>IF($I602&gt;NORMA!$F$32,"NO CUMPLE","CUMPLE")</f>
        <v>NO CUMPLE</v>
      </c>
    </row>
    <row r="603" spans="1:35" ht="14.25" customHeight="1" x14ac:dyDescent="0.35">
      <c r="A603" s="146" t="s">
        <v>82</v>
      </c>
      <c r="B603" s="147" t="s">
        <v>84</v>
      </c>
      <c r="C603" s="148">
        <v>40198</v>
      </c>
      <c r="D603" s="149">
        <v>0.54166666666666663</v>
      </c>
      <c r="E603" s="147">
        <v>213</v>
      </c>
      <c r="F603" s="147">
        <v>582</v>
      </c>
      <c r="G603" s="147">
        <v>71</v>
      </c>
      <c r="H603" s="147">
        <v>55.2</v>
      </c>
      <c r="I603" s="147">
        <v>9.89</v>
      </c>
      <c r="J603" s="147">
        <v>6.61</v>
      </c>
      <c r="K603" s="147">
        <v>51.8</v>
      </c>
      <c r="L603" s="159">
        <v>0.45079999999999998</v>
      </c>
      <c r="M603" s="147">
        <v>0.1</v>
      </c>
      <c r="N603" s="147">
        <v>8.26</v>
      </c>
      <c r="O603" s="153">
        <v>4300000</v>
      </c>
      <c r="P603" s="51" t="str">
        <f>IF($M603&lt;NORMA!$G$7,"NO CUMPLE","CUMPLE")</f>
        <v>NO CUMPLE</v>
      </c>
      <c r="Q603" s="51" t="str">
        <f>IF($E603&gt;NORMA!$G$8,"NO CUMPLE","CUMPLE")</f>
        <v>NO CUMPLE</v>
      </c>
      <c r="R603" s="51" t="str">
        <f>IF($F603&gt;NORMA!$G$9,"NO CUMPLE","CUMPLE")</f>
        <v>NO CUMPLE</v>
      </c>
      <c r="S603" s="51" t="str">
        <f>IF($K603&gt;NORMA!$G$10,"NO CUMPLE","CUMPLE")</f>
        <v>NO CUMPLE</v>
      </c>
      <c r="T603" s="51" t="str">
        <f>IF($J603&gt;NORMA!$G$11,"NO CUMPLE","CUMPLE")</f>
        <v>NO CUMPLE</v>
      </c>
      <c r="U603" s="51" t="str">
        <f>IF($G603&gt;NORMA!$G$12,"NO CUMPLE","CUMPLE")</f>
        <v>CUMPLE</v>
      </c>
      <c r="V603" s="51" t="str">
        <f>IF($H603&gt;SALITRE!$H$972,"NO CUMPLE","CUMPLE")</f>
        <v>NO CUMPLE</v>
      </c>
      <c r="W603" s="51" t="str">
        <f>IF($O603&gt;NORMA!$F$14,"NO CUMPLE","CUMPLE")</f>
        <v>NO CUMPLE</v>
      </c>
      <c r="X603" s="51" t="str">
        <f>IF(AND($N603&gt;=NORMA!$Q$4, $N603&lt;=NORMA!$R$4),"CUMPLE","NO CUMPLE")</f>
        <v>CUMPLE</v>
      </c>
      <c r="Y603" s="51" t="str">
        <f>IF($I603&gt;NORMA!$F$16,"NO CUMPLE","CUMPLE")</f>
        <v>NO CUMPLE</v>
      </c>
      <c r="Z603" s="51" t="str">
        <f>IF($M603&lt;NORMA!$H$23,"NO CUMPLE","CUMPLE")</f>
        <v>NO CUMPLE</v>
      </c>
      <c r="AA603" s="51" t="str">
        <f>IF($E603&gt;NORMA!$H$24,"NO CUMPLE","CUMPLE")</f>
        <v>NO CUMPLE</v>
      </c>
      <c r="AB603" s="51" t="str">
        <f>IF($F603&gt;NORMA!$H$25,"NO CUMPLE","CUMPLE")</f>
        <v>NO CUMPLE</v>
      </c>
      <c r="AC603" s="51" t="str">
        <f>IF($K603&gt;NORMA!$H$26,"NO CUMPLE","CUMPLE")</f>
        <v>NO CUMPLE</v>
      </c>
      <c r="AD603" s="51" t="str">
        <f>IF($J603&gt;NORMA!$H$27,"NO CUMPLE","CUMPLE")</f>
        <v>NO CUMPLE</v>
      </c>
      <c r="AE603" s="51" t="str">
        <f>IF($G603&gt;NORMA!$H$28,"NO CUMPLE","CUMPLE")</f>
        <v>CUMPLE</v>
      </c>
      <c r="AF603" s="51" t="str">
        <f>IF($H603&gt;NORMA!$E$29,"NO CUMPLE","CUMPLE")</f>
        <v>NO CUMPLE</v>
      </c>
      <c r="AG603" s="51" t="str">
        <f>IF($O603&gt;NORMA!$H$30,"NO CUMPLE","CUMPLE")</f>
        <v>NO CUMPLE</v>
      </c>
      <c r="AH603" s="51" t="str">
        <f>IF(AND($N603&gt;=NORMA!$R$18, $N603&lt;=NORMA!$S$18),"CUMPLE","NO CUMPLE")</f>
        <v>CUMPLE</v>
      </c>
      <c r="AI603" s="51" t="str">
        <f>IF($I603&gt;NORMA!$F$32,"NO CUMPLE","CUMPLE")</f>
        <v>NO CUMPLE</v>
      </c>
    </row>
    <row r="604" spans="1:35" ht="14.25" customHeight="1" x14ac:dyDescent="0.35">
      <c r="A604" s="146" t="s">
        <v>85</v>
      </c>
      <c r="B604" s="147" t="s">
        <v>84</v>
      </c>
      <c r="C604" s="148">
        <v>40204</v>
      </c>
      <c r="D604" s="149">
        <v>0.54166666666666663</v>
      </c>
      <c r="E604" s="147">
        <v>77</v>
      </c>
      <c r="F604" s="147">
        <v>199</v>
      </c>
      <c r="G604" s="147">
        <v>73</v>
      </c>
      <c r="H604" s="147">
        <v>22.3</v>
      </c>
      <c r="I604" s="147">
        <v>5.38</v>
      </c>
      <c r="J604" s="147">
        <v>3.69</v>
      </c>
      <c r="K604" s="147">
        <v>32.200000000000003</v>
      </c>
      <c r="L604" s="159">
        <v>1.1000000000000001</v>
      </c>
      <c r="M604" s="147">
        <v>0.1</v>
      </c>
      <c r="N604" s="147">
        <v>7.25</v>
      </c>
      <c r="O604" s="153">
        <v>4300000</v>
      </c>
      <c r="P604" s="51" t="str">
        <f>IF($M604&lt;NORMA!$G$7,"NO CUMPLE","CUMPLE")</f>
        <v>NO CUMPLE</v>
      </c>
      <c r="Q604" s="51" t="str">
        <f>IF($E604&gt;NORMA!$G$8,"NO CUMPLE","CUMPLE")</f>
        <v>CUMPLE</v>
      </c>
      <c r="R604" s="51" t="str">
        <f>IF($F604&gt;NORMA!$G$9,"NO CUMPLE","CUMPLE")</f>
        <v>CUMPLE</v>
      </c>
      <c r="S604" s="51" t="str">
        <f>IF($K604&gt;NORMA!$G$10,"NO CUMPLE","CUMPLE")</f>
        <v>CUMPLE</v>
      </c>
      <c r="T604" s="51" t="str">
        <f>IF($J604&gt;NORMA!$G$11,"NO CUMPLE","CUMPLE")</f>
        <v>CUMPLE</v>
      </c>
      <c r="U604" s="51" t="str">
        <f>IF($G604&gt;NORMA!$G$12,"NO CUMPLE","CUMPLE")</f>
        <v>CUMPLE</v>
      </c>
      <c r="V604" s="51" t="str">
        <f>IF($H604&gt;SALITRE!$H$972,"NO CUMPLE","CUMPLE")</f>
        <v>CUMPLE</v>
      </c>
      <c r="W604" s="51" t="str">
        <f>IF($O604&gt;NORMA!$F$14,"NO CUMPLE","CUMPLE")</f>
        <v>NO CUMPLE</v>
      </c>
      <c r="X604" s="51" t="str">
        <f>IF(AND($N604&gt;=NORMA!$Q$4, $N604&lt;=NORMA!$R$4),"CUMPLE","NO CUMPLE")</f>
        <v>CUMPLE</v>
      </c>
      <c r="Y604" s="51" t="str">
        <f>IF($I604&gt;NORMA!$F$16,"NO CUMPLE","CUMPLE")</f>
        <v>NO CUMPLE</v>
      </c>
      <c r="Z604" s="51" t="str">
        <f>IF($M604&lt;NORMA!$H$23,"NO CUMPLE","CUMPLE")</f>
        <v>NO CUMPLE</v>
      </c>
      <c r="AA604" s="51" t="str">
        <f>IF($E604&gt;NORMA!$H$24,"NO CUMPLE","CUMPLE")</f>
        <v>CUMPLE</v>
      </c>
      <c r="AB604" s="51" t="str">
        <f>IF($F604&gt;NORMA!$H$25,"NO CUMPLE","CUMPLE")</f>
        <v>NO CUMPLE</v>
      </c>
      <c r="AC604" s="51" t="str">
        <f>IF($K604&gt;NORMA!$H$26,"NO CUMPLE","CUMPLE")</f>
        <v>CUMPLE</v>
      </c>
      <c r="AD604" s="51" t="str">
        <f>IF($J604&gt;NORMA!$H$27,"NO CUMPLE","CUMPLE")</f>
        <v>CUMPLE</v>
      </c>
      <c r="AE604" s="51" t="str">
        <f>IF($G604&gt;NORMA!$H$28,"NO CUMPLE","CUMPLE")</f>
        <v>CUMPLE</v>
      </c>
      <c r="AF604" s="51" t="str">
        <f>IF($H604&gt;NORMA!$E$29,"NO CUMPLE","CUMPLE")</f>
        <v>NO CUMPLE</v>
      </c>
      <c r="AG604" s="51" t="str">
        <f>IF($O604&gt;NORMA!$H$30,"NO CUMPLE","CUMPLE")</f>
        <v>NO CUMPLE</v>
      </c>
      <c r="AH604" s="51" t="str">
        <f>IF(AND($N604&gt;=NORMA!$R$18, $N604&lt;=NORMA!$S$18),"CUMPLE","NO CUMPLE")</f>
        <v>CUMPLE</v>
      </c>
      <c r="AI604" s="51" t="str">
        <f>IF($I604&gt;NORMA!$F$32,"NO CUMPLE","CUMPLE")</f>
        <v>NO CUMPLE</v>
      </c>
    </row>
    <row r="605" spans="1:35" ht="14.25" customHeight="1" x14ac:dyDescent="0.35">
      <c r="A605" s="146" t="s">
        <v>82</v>
      </c>
      <c r="B605" s="147" t="s">
        <v>84</v>
      </c>
      <c r="C605" s="148">
        <v>40211</v>
      </c>
      <c r="D605" s="149">
        <v>0.375</v>
      </c>
      <c r="E605" s="147">
        <v>167</v>
      </c>
      <c r="F605" s="147">
        <v>390</v>
      </c>
      <c r="G605" s="147">
        <v>218</v>
      </c>
      <c r="H605" s="147">
        <v>70</v>
      </c>
      <c r="I605" s="147">
        <v>6.3</v>
      </c>
      <c r="J605" s="147">
        <v>6.44</v>
      </c>
      <c r="K605" s="147">
        <v>57.8</v>
      </c>
      <c r="L605" s="159">
        <v>0.4</v>
      </c>
      <c r="M605" s="147">
        <v>0.1</v>
      </c>
      <c r="N605" s="147">
        <v>8.2799999999999994</v>
      </c>
      <c r="O605" s="153">
        <v>9300000</v>
      </c>
      <c r="P605" s="51" t="str">
        <f>IF($M605&lt;NORMA!$G$7,"NO CUMPLE","CUMPLE")</f>
        <v>NO CUMPLE</v>
      </c>
      <c r="Q605" s="51" t="str">
        <f>IF($E605&gt;NORMA!$G$8,"NO CUMPLE","CUMPLE")</f>
        <v>NO CUMPLE</v>
      </c>
      <c r="R605" s="51" t="str">
        <f>IF($F605&gt;NORMA!$G$9,"NO CUMPLE","CUMPLE")</f>
        <v>NO CUMPLE</v>
      </c>
      <c r="S605" s="51" t="str">
        <f>IF($K605&gt;NORMA!$G$10,"NO CUMPLE","CUMPLE")</f>
        <v>NO CUMPLE</v>
      </c>
      <c r="T605" s="51" t="str">
        <f>IF($J605&gt;NORMA!$G$11,"NO CUMPLE","CUMPLE")</f>
        <v>NO CUMPLE</v>
      </c>
      <c r="U605" s="51" t="str">
        <f>IF($G605&gt;NORMA!$G$12,"NO CUMPLE","CUMPLE")</f>
        <v>NO CUMPLE</v>
      </c>
      <c r="V605" s="51" t="str">
        <f>IF($H605&gt;SALITRE!$H$972,"NO CUMPLE","CUMPLE")</f>
        <v>NO CUMPLE</v>
      </c>
      <c r="W605" s="51" t="str">
        <f>IF($O605&gt;NORMA!$F$14,"NO CUMPLE","CUMPLE")</f>
        <v>NO CUMPLE</v>
      </c>
      <c r="X605" s="51" t="str">
        <f>IF(AND($N605&gt;=NORMA!$Q$4, $N605&lt;=NORMA!$R$4),"CUMPLE","NO CUMPLE")</f>
        <v>CUMPLE</v>
      </c>
      <c r="Y605" s="51" t="str">
        <f>IF($I605&gt;NORMA!$F$16,"NO CUMPLE","CUMPLE")</f>
        <v>NO CUMPLE</v>
      </c>
      <c r="Z605" s="51" t="str">
        <f>IF($M605&lt;NORMA!$H$23,"NO CUMPLE","CUMPLE")</f>
        <v>NO CUMPLE</v>
      </c>
      <c r="AA605" s="51" t="str">
        <f>IF($E605&gt;NORMA!$H$24,"NO CUMPLE","CUMPLE")</f>
        <v>NO CUMPLE</v>
      </c>
      <c r="AB605" s="51" t="str">
        <f>IF($F605&gt;NORMA!$H$25,"NO CUMPLE","CUMPLE")</f>
        <v>NO CUMPLE</v>
      </c>
      <c r="AC605" s="51" t="str">
        <f>IF($K605&gt;NORMA!$H$26,"NO CUMPLE","CUMPLE")</f>
        <v>NO CUMPLE</v>
      </c>
      <c r="AD605" s="51" t="str">
        <f>IF($J605&gt;NORMA!$H$27,"NO CUMPLE","CUMPLE")</f>
        <v>NO CUMPLE</v>
      </c>
      <c r="AE605" s="51" t="str">
        <f>IF($G605&gt;NORMA!$H$28,"NO CUMPLE","CUMPLE")</f>
        <v>NO CUMPLE</v>
      </c>
      <c r="AF605" s="51" t="str">
        <f>IF($H605&gt;NORMA!$E$29,"NO CUMPLE","CUMPLE")</f>
        <v>NO CUMPLE</v>
      </c>
      <c r="AG605" s="51" t="str">
        <f>IF($O605&gt;NORMA!$H$30,"NO CUMPLE","CUMPLE")</f>
        <v>NO CUMPLE</v>
      </c>
      <c r="AH605" s="51" t="str">
        <f>IF(AND($N605&gt;=NORMA!$R$18, $N605&lt;=NORMA!$S$18),"CUMPLE","NO CUMPLE")</f>
        <v>CUMPLE</v>
      </c>
      <c r="AI605" s="51" t="str">
        <f>IF($I605&gt;NORMA!$F$32,"NO CUMPLE","CUMPLE")</f>
        <v>NO CUMPLE</v>
      </c>
    </row>
    <row r="606" spans="1:35" ht="14.25" customHeight="1" x14ac:dyDescent="0.35">
      <c r="A606" s="146" t="s">
        <v>82</v>
      </c>
      <c r="B606" s="147" t="s">
        <v>84</v>
      </c>
      <c r="C606" s="148">
        <v>40229</v>
      </c>
      <c r="D606" s="149">
        <v>0.125</v>
      </c>
      <c r="E606" s="147">
        <v>104</v>
      </c>
      <c r="F606" s="147">
        <v>251</v>
      </c>
      <c r="G606" s="147">
        <v>73</v>
      </c>
      <c r="H606" s="147">
        <v>37</v>
      </c>
      <c r="I606" s="147">
        <v>9.6999999999999993</v>
      </c>
      <c r="J606" s="147">
        <v>4.2300000000000004</v>
      </c>
      <c r="K606" s="147">
        <v>39</v>
      </c>
      <c r="L606" s="159">
        <v>0.2</v>
      </c>
      <c r="M606" s="147">
        <v>0.1</v>
      </c>
      <c r="N606" s="147">
        <v>7.7</v>
      </c>
      <c r="O606" s="153">
        <v>36000000</v>
      </c>
      <c r="P606" s="51" t="str">
        <f>IF($M606&lt;NORMA!$G$7,"NO CUMPLE","CUMPLE")</f>
        <v>NO CUMPLE</v>
      </c>
      <c r="Q606" s="51" t="str">
        <f>IF($E606&gt;NORMA!$G$8,"NO CUMPLE","CUMPLE")</f>
        <v>CUMPLE</v>
      </c>
      <c r="R606" s="51" t="str">
        <f>IF($F606&gt;NORMA!$G$9,"NO CUMPLE","CUMPLE")</f>
        <v>CUMPLE</v>
      </c>
      <c r="S606" s="51" t="str">
        <f>IF($K606&gt;NORMA!$G$10,"NO CUMPLE","CUMPLE")</f>
        <v>CUMPLE</v>
      </c>
      <c r="T606" s="51" t="str">
        <f>IF($J606&gt;NORMA!$G$11,"NO CUMPLE","CUMPLE")</f>
        <v>CUMPLE</v>
      </c>
      <c r="U606" s="51" t="str">
        <f>IF($G606&gt;NORMA!$G$12,"NO CUMPLE","CUMPLE")</f>
        <v>CUMPLE</v>
      </c>
      <c r="V606" s="51" t="str">
        <f>IF($H606&gt;SALITRE!$H$972,"NO CUMPLE","CUMPLE")</f>
        <v>NO CUMPLE</v>
      </c>
      <c r="W606" s="51" t="str">
        <f>IF($O606&gt;NORMA!$F$14,"NO CUMPLE","CUMPLE")</f>
        <v>NO CUMPLE</v>
      </c>
      <c r="X606" s="51" t="str">
        <f>IF(AND($N606&gt;=NORMA!$Q$4, $N606&lt;=NORMA!$R$4),"CUMPLE","NO CUMPLE")</f>
        <v>CUMPLE</v>
      </c>
      <c r="Y606" s="51" t="str">
        <f>IF($I606&gt;NORMA!$F$16,"NO CUMPLE","CUMPLE")</f>
        <v>NO CUMPLE</v>
      </c>
      <c r="Z606" s="51" t="str">
        <f>IF($M606&lt;NORMA!$H$23,"NO CUMPLE","CUMPLE")</f>
        <v>NO CUMPLE</v>
      </c>
      <c r="AA606" s="51" t="str">
        <f>IF($E606&gt;NORMA!$H$24,"NO CUMPLE","CUMPLE")</f>
        <v>NO CUMPLE</v>
      </c>
      <c r="AB606" s="51" t="str">
        <f>IF($F606&gt;NORMA!$H$25,"NO CUMPLE","CUMPLE")</f>
        <v>NO CUMPLE</v>
      </c>
      <c r="AC606" s="51" t="str">
        <f>IF($K606&gt;NORMA!$H$26,"NO CUMPLE","CUMPLE")</f>
        <v>CUMPLE</v>
      </c>
      <c r="AD606" s="51" t="str">
        <f>IF($J606&gt;NORMA!$H$27,"NO CUMPLE","CUMPLE")</f>
        <v>CUMPLE</v>
      </c>
      <c r="AE606" s="51" t="str">
        <f>IF($G606&gt;NORMA!$H$28,"NO CUMPLE","CUMPLE")</f>
        <v>CUMPLE</v>
      </c>
      <c r="AF606" s="51" t="str">
        <f>IF($H606&gt;NORMA!$E$29,"NO CUMPLE","CUMPLE")</f>
        <v>NO CUMPLE</v>
      </c>
      <c r="AG606" s="51" t="str">
        <f>IF($O606&gt;NORMA!$H$30,"NO CUMPLE","CUMPLE")</f>
        <v>NO CUMPLE</v>
      </c>
      <c r="AH606" s="51" t="str">
        <f>IF(AND($N606&gt;=NORMA!$R$18, $N606&lt;=NORMA!$S$18),"CUMPLE","NO CUMPLE")</f>
        <v>CUMPLE</v>
      </c>
      <c r="AI606" s="51" t="str">
        <f>IF($I606&gt;NORMA!$F$32,"NO CUMPLE","CUMPLE")</f>
        <v>NO CUMPLE</v>
      </c>
    </row>
    <row r="607" spans="1:35" ht="14.25" customHeight="1" x14ac:dyDescent="0.35">
      <c r="A607" s="146" t="s">
        <v>85</v>
      </c>
      <c r="B607" s="147" t="s">
        <v>84</v>
      </c>
      <c r="C607" s="148">
        <v>40219</v>
      </c>
      <c r="D607" s="149">
        <v>0.125</v>
      </c>
      <c r="E607" s="147">
        <v>111</v>
      </c>
      <c r="F607" s="147">
        <v>336</v>
      </c>
      <c r="G607" s="147">
        <v>80</v>
      </c>
      <c r="H607" s="147">
        <v>26.7</v>
      </c>
      <c r="I607" s="147">
        <v>9.6999999999999993</v>
      </c>
      <c r="J607" s="147">
        <v>5.19</v>
      </c>
      <c r="K607" s="147">
        <v>40.6</v>
      </c>
      <c r="L607" s="159">
        <v>0.8</v>
      </c>
      <c r="M607" s="147">
        <v>0.1</v>
      </c>
      <c r="N607" s="147">
        <v>6.81</v>
      </c>
      <c r="O607" s="153">
        <v>2200000</v>
      </c>
      <c r="P607" s="51" t="str">
        <f>IF($M607&lt;NORMA!$G$7,"NO CUMPLE","CUMPLE")</f>
        <v>NO CUMPLE</v>
      </c>
      <c r="Q607" s="51" t="str">
        <f>IF($E607&gt;NORMA!$G$8,"NO CUMPLE","CUMPLE")</f>
        <v>CUMPLE</v>
      </c>
      <c r="R607" s="51" t="str">
        <f>IF($F607&gt;NORMA!$G$9,"NO CUMPLE","CUMPLE")</f>
        <v>CUMPLE</v>
      </c>
      <c r="S607" s="51" t="str">
        <f>IF($K607&gt;NORMA!$G$10,"NO CUMPLE","CUMPLE")</f>
        <v>NO CUMPLE</v>
      </c>
      <c r="T607" s="51" t="str">
        <f>IF($J607&gt;NORMA!$G$11,"NO CUMPLE","CUMPLE")</f>
        <v>CUMPLE</v>
      </c>
      <c r="U607" s="51" t="str">
        <f>IF($G607&gt;NORMA!$G$12,"NO CUMPLE","CUMPLE")</f>
        <v>CUMPLE</v>
      </c>
      <c r="V607" s="51" t="str">
        <f>IF($H607&gt;SALITRE!$H$972,"NO CUMPLE","CUMPLE")</f>
        <v>CUMPLE</v>
      </c>
      <c r="W607" s="51" t="str">
        <f>IF($O607&gt;NORMA!$F$14,"NO CUMPLE","CUMPLE")</f>
        <v>NO CUMPLE</v>
      </c>
      <c r="X607" s="51" t="str">
        <f>IF(AND($N607&gt;=NORMA!$Q$4, $N607&lt;=NORMA!$R$4),"CUMPLE","NO CUMPLE")</f>
        <v>CUMPLE</v>
      </c>
      <c r="Y607" s="51" t="str">
        <f>IF($I607&gt;NORMA!$F$16,"NO CUMPLE","CUMPLE")</f>
        <v>NO CUMPLE</v>
      </c>
      <c r="Z607" s="51" t="str">
        <f>IF($M607&lt;NORMA!$H$23,"NO CUMPLE","CUMPLE")</f>
        <v>NO CUMPLE</v>
      </c>
      <c r="AA607" s="51" t="str">
        <f>IF($E607&gt;NORMA!$H$24,"NO CUMPLE","CUMPLE")</f>
        <v>NO CUMPLE</v>
      </c>
      <c r="AB607" s="51" t="str">
        <f>IF($F607&gt;NORMA!$H$25,"NO CUMPLE","CUMPLE")</f>
        <v>NO CUMPLE</v>
      </c>
      <c r="AC607" s="51" t="str">
        <f>IF($K607&gt;NORMA!$H$26,"NO CUMPLE","CUMPLE")</f>
        <v>NO CUMPLE</v>
      </c>
      <c r="AD607" s="51" t="str">
        <f>IF($J607&gt;NORMA!$H$27,"NO CUMPLE","CUMPLE")</f>
        <v>NO CUMPLE</v>
      </c>
      <c r="AE607" s="51" t="str">
        <f>IF($G607&gt;NORMA!$H$28,"NO CUMPLE","CUMPLE")</f>
        <v>CUMPLE</v>
      </c>
      <c r="AF607" s="51" t="str">
        <f>IF($H607&gt;NORMA!$E$29,"NO CUMPLE","CUMPLE")</f>
        <v>NO CUMPLE</v>
      </c>
      <c r="AG607" s="51" t="str">
        <f>IF($O607&gt;NORMA!$H$30,"NO CUMPLE","CUMPLE")</f>
        <v>NO CUMPLE</v>
      </c>
      <c r="AH607" s="51" t="str">
        <f>IF(AND($N607&gt;=NORMA!$R$18, $N607&lt;=NORMA!$S$18),"CUMPLE","NO CUMPLE")</f>
        <v>CUMPLE</v>
      </c>
      <c r="AI607" s="51" t="str">
        <f>IF($I607&gt;NORMA!$F$32,"NO CUMPLE","CUMPLE")</f>
        <v>NO CUMPLE</v>
      </c>
    </row>
    <row r="608" spans="1:35" ht="14.25" customHeight="1" x14ac:dyDescent="0.35">
      <c r="A608" s="146" t="s">
        <v>86</v>
      </c>
      <c r="B608" s="147" t="s">
        <v>84</v>
      </c>
      <c r="C608" s="148">
        <v>40221</v>
      </c>
      <c r="D608" s="149">
        <v>0.125</v>
      </c>
      <c r="E608" s="147">
        <v>131</v>
      </c>
      <c r="F608" s="147">
        <v>330</v>
      </c>
      <c r="G608" s="147">
        <v>152</v>
      </c>
      <c r="H608" s="147">
        <v>21.7</v>
      </c>
      <c r="I608" s="147">
        <v>8.8000000000000007</v>
      </c>
      <c r="J608" s="147">
        <v>6.22</v>
      </c>
      <c r="K608" s="150">
        <v>1.1000000000000001</v>
      </c>
      <c r="L608" s="159">
        <v>2.2000000000000002</v>
      </c>
      <c r="M608" s="147">
        <v>0.1</v>
      </c>
      <c r="N608" s="147">
        <v>7.04</v>
      </c>
      <c r="O608" s="153">
        <v>3100000</v>
      </c>
      <c r="P608" s="51" t="str">
        <f>IF($M608&lt;NORMA!$G$7,"NO CUMPLE","CUMPLE")</f>
        <v>NO CUMPLE</v>
      </c>
      <c r="Q608" s="51" t="str">
        <f>IF($E608&gt;NORMA!$G$8,"NO CUMPLE","CUMPLE")</f>
        <v>CUMPLE</v>
      </c>
      <c r="R608" s="51" t="str">
        <f>IF($F608&gt;NORMA!$G$9,"NO CUMPLE","CUMPLE")</f>
        <v>CUMPLE</v>
      </c>
      <c r="S608" s="51" t="str">
        <f>IF($K608&gt;NORMA!$G$10,"NO CUMPLE","CUMPLE")</f>
        <v>CUMPLE</v>
      </c>
      <c r="T608" s="51" t="str">
        <f>IF($J608&gt;NORMA!$G$11,"NO CUMPLE","CUMPLE")</f>
        <v>NO CUMPLE</v>
      </c>
      <c r="U608" s="51" t="str">
        <f>IF($G608&gt;NORMA!$G$12,"NO CUMPLE","CUMPLE")</f>
        <v>NO CUMPLE</v>
      </c>
      <c r="V608" s="51" t="str">
        <f>IF($H608&gt;SALITRE!$H$972,"NO CUMPLE","CUMPLE")</f>
        <v>CUMPLE</v>
      </c>
      <c r="W608" s="51" t="str">
        <f>IF($O608&gt;NORMA!$F$14,"NO CUMPLE","CUMPLE")</f>
        <v>NO CUMPLE</v>
      </c>
      <c r="X608" s="51" t="str">
        <f>IF(AND($N608&gt;=NORMA!$Q$4, $N608&lt;=NORMA!$R$4),"CUMPLE","NO CUMPLE")</f>
        <v>CUMPLE</v>
      </c>
      <c r="Y608" s="51" t="str">
        <f>IF($I608&gt;NORMA!$F$16,"NO CUMPLE","CUMPLE")</f>
        <v>NO CUMPLE</v>
      </c>
      <c r="Z608" s="51" t="str">
        <f>IF($M608&lt;NORMA!$H$23,"NO CUMPLE","CUMPLE")</f>
        <v>NO CUMPLE</v>
      </c>
      <c r="AA608" s="51" t="str">
        <f>IF($E608&gt;NORMA!$H$24,"NO CUMPLE","CUMPLE")</f>
        <v>NO CUMPLE</v>
      </c>
      <c r="AB608" s="51" t="str">
        <f>IF($F608&gt;NORMA!$H$25,"NO CUMPLE","CUMPLE")</f>
        <v>NO CUMPLE</v>
      </c>
      <c r="AC608" s="51" t="str">
        <f>IF($K608&gt;NORMA!$H$26,"NO CUMPLE","CUMPLE")</f>
        <v>CUMPLE</v>
      </c>
      <c r="AD608" s="51" t="str">
        <f>IF($J608&gt;NORMA!$H$27,"NO CUMPLE","CUMPLE")</f>
        <v>NO CUMPLE</v>
      </c>
      <c r="AE608" s="51" t="str">
        <f>IF($G608&gt;NORMA!$H$28,"NO CUMPLE","CUMPLE")</f>
        <v>NO CUMPLE</v>
      </c>
      <c r="AF608" s="51" t="str">
        <f>IF($H608&gt;NORMA!$E$29,"NO CUMPLE","CUMPLE")</f>
        <v>NO CUMPLE</v>
      </c>
      <c r="AG608" s="51" t="str">
        <f>IF($O608&gt;NORMA!$H$30,"NO CUMPLE","CUMPLE")</f>
        <v>NO CUMPLE</v>
      </c>
      <c r="AH608" s="51" t="str">
        <f>IF(AND($N608&gt;=NORMA!$R$18, $N608&lt;=NORMA!$S$18),"CUMPLE","NO CUMPLE")</f>
        <v>CUMPLE</v>
      </c>
      <c r="AI608" s="51" t="str">
        <f>IF($I608&gt;NORMA!$F$32,"NO CUMPLE","CUMPLE")</f>
        <v>NO CUMPLE</v>
      </c>
    </row>
    <row r="609" spans="1:35" ht="14.25" customHeight="1" x14ac:dyDescent="0.35">
      <c r="A609" s="146" t="s">
        <v>85</v>
      </c>
      <c r="B609" s="147" t="s">
        <v>84</v>
      </c>
      <c r="C609" s="148">
        <v>40236</v>
      </c>
      <c r="D609" s="149">
        <v>0.5625</v>
      </c>
      <c r="E609" s="147">
        <v>154</v>
      </c>
      <c r="F609" s="147">
        <v>408</v>
      </c>
      <c r="G609" s="147">
        <v>206</v>
      </c>
      <c r="H609" s="147">
        <v>50.8</v>
      </c>
      <c r="I609" s="147">
        <v>7.1</v>
      </c>
      <c r="J609" s="147">
        <v>4.6900000000000004</v>
      </c>
      <c r="K609" s="147">
        <v>40.799999999999997</v>
      </c>
      <c r="L609" s="159">
        <v>1</v>
      </c>
      <c r="M609" s="147">
        <v>0.1</v>
      </c>
      <c r="N609" s="147">
        <v>7.1</v>
      </c>
      <c r="O609" s="153">
        <v>13000000</v>
      </c>
      <c r="P609" s="51" t="str">
        <f>IF($M609&lt;NORMA!$G$7,"NO CUMPLE","CUMPLE")</f>
        <v>NO CUMPLE</v>
      </c>
      <c r="Q609" s="51" t="str">
        <f>IF($E609&gt;NORMA!$G$8,"NO CUMPLE","CUMPLE")</f>
        <v>NO CUMPLE</v>
      </c>
      <c r="R609" s="51" t="str">
        <f>IF($F609&gt;NORMA!$G$9,"NO CUMPLE","CUMPLE")</f>
        <v>NO CUMPLE</v>
      </c>
      <c r="S609" s="51" t="str">
        <f>IF($K609&gt;NORMA!$G$10,"NO CUMPLE","CUMPLE")</f>
        <v>NO CUMPLE</v>
      </c>
      <c r="T609" s="51" t="str">
        <f>IF($J609&gt;NORMA!$G$11,"NO CUMPLE","CUMPLE")</f>
        <v>CUMPLE</v>
      </c>
      <c r="U609" s="51" t="str">
        <f>IF($G609&gt;NORMA!$G$12,"NO CUMPLE","CUMPLE")</f>
        <v>NO CUMPLE</v>
      </c>
      <c r="V609" s="51" t="str">
        <f>IF($H609&gt;SALITRE!$H$972,"NO CUMPLE","CUMPLE")</f>
        <v>NO CUMPLE</v>
      </c>
      <c r="W609" s="51" t="str">
        <f>IF($O609&gt;NORMA!$F$14,"NO CUMPLE","CUMPLE")</f>
        <v>NO CUMPLE</v>
      </c>
      <c r="X609" s="51" t="str">
        <f>IF(AND($N609&gt;=NORMA!$Q$4, $N609&lt;=NORMA!$R$4),"CUMPLE","NO CUMPLE")</f>
        <v>CUMPLE</v>
      </c>
      <c r="Y609" s="51" t="str">
        <f>IF($I609&gt;NORMA!$F$16,"NO CUMPLE","CUMPLE")</f>
        <v>NO CUMPLE</v>
      </c>
      <c r="Z609" s="51" t="str">
        <f>IF($M609&lt;NORMA!$H$23,"NO CUMPLE","CUMPLE")</f>
        <v>NO CUMPLE</v>
      </c>
      <c r="AA609" s="51" t="str">
        <f>IF($E609&gt;NORMA!$H$24,"NO CUMPLE","CUMPLE")</f>
        <v>NO CUMPLE</v>
      </c>
      <c r="AB609" s="51" t="str">
        <f>IF($F609&gt;NORMA!$H$25,"NO CUMPLE","CUMPLE")</f>
        <v>NO CUMPLE</v>
      </c>
      <c r="AC609" s="51" t="str">
        <f>IF($K609&gt;NORMA!$H$26,"NO CUMPLE","CUMPLE")</f>
        <v>NO CUMPLE</v>
      </c>
      <c r="AD609" s="51" t="str">
        <f>IF($J609&gt;NORMA!$H$27,"NO CUMPLE","CUMPLE")</f>
        <v>CUMPLE</v>
      </c>
      <c r="AE609" s="51" t="str">
        <f>IF($G609&gt;NORMA!$H$28,"NO CUMPLE","CUMPLE")</f>
        <v>NO CUMPLE</v>
      </c>
      <c r="AF609" s="51" t="str">
        <f>IF($H609&gt;NORMA!$E$29,"NO CUMPLE","CUMPLE")</f>
        <v>NO CUMPLE</v>
      </c>
      <c r="AG609" s="51" t="str">
        <f>IF($O609&gt;NORMA!$H$30,"NO CUMPLE","CUMPLE")</f>
        <v>NO CUMPLE</v>
      </c>
      <c r="AH609" s="51" t="str">
        <f>IF(AND($N609&gt;=NORMA!$R$18, $N609&lt;=NORMA!$S$18),"CUMPLE","NO CUMPLE")</f>
        <v>CUMPLE</v>
      </c>
      <c r="AI609" s="51" t="str">
        <f>IF($I609&gt;NORMA!$F$32,"NO CUMPLE","CUMPLE")</f>
        <v>NO CUMPLE</v>
      </c>
    </row>
    <row r="610" spans="1:35" ht="14.25" customHeight="1" x14ac:dyDescent="0.35">
      <c r="A610" s="146" t="s">
        <v>85</v>
      </c>
      <c r="B610" s="147" t="s">
        <v>84</v>
      </c>
      <c r="C610" s="148">
        <v>40249</v>
      </c>
      <c r="D610" s="149">
        <v>2.0833333333333332E-2</v>
      </c>
      <c r="E610" s="147">
        <v>154</v>
      </c>
      <c r="F610" s="147">
        <v>328</v>
      </c>
      <c r="G610" s="147">
        <v>109</v>
      </c>
      <c r="H610" s="147">
        <v>22</v>
      </c>
      <c r="I610" s="147">
        <v>10.66</v>
      </c>
      <c r="J610" s="147">
        <v>4.7</v>
      </c>
      <c r="K610" s="147">
        <v>38.4</v>
      </c>
      <c r="L610" s="159">
        <v>0.8</v>
      </c>
      <c r="M610" s="147">
        <v>0.6</v>
      </c>
      <c r="N610" s="147">
        <v>7.27</v>
      </c>
      <c r="O610" s="153">
        <v>3500000</v>
      </c>
      <c r="P610" s="51" t="str">
        <f>IF($M610&lt;NORMA!$G$7,"NO CUMPLE","CUMPLE")</f>
        <v>CUMPLE</v>
      </c>
      <c r="Q610" s="51" t="str">
        <f>IF($E610&gt;NORMA!$G$8,"NO CUMPLE","CUMPLE")</f>
        <v>NO CUMPLE</v>
      </c>
      <c r="R610" s="51" t="str">
        <f>IF($F610&gt;NORMA!$G$9,"NO CUMPLE","CUMPLE")</f>
        <v>CUMPLE</v>
      </c>
      <c r="S610" s="51" t="str">
        <f>IF($K610&gt;NORMA!$G$10,"NO CUMPLE","CUMPLE")</f>
        <v>CUMPLE</v>
      </c>
      <c r="T610" s="51" t="str">
        <f>IF($J610&gt;NORMA!$G$11,"NO CUMPLE","CUMPLE")</f>
        <v>CUMPLE</v>
      </c>
      <c r="U610" s="51" t="str">
        <f>IF($G610&gt;NORMA!$G$12,"NO CUMPLE","CUMPLE")</f>
        <v>CUMPLE</v>
      </c>
      <c r="V610" s="51" t="str">
        <f>IF($H610&gt;SALITRE!$H$972,"NO CUMPLE","CUMPLE")</f>
        <v>CUMPLE</v>
      </c>
      <c r="W610" s="51" t="str">
        <f>IF($O610&gt;NORMA!$F$14,"NO CUMPLE","CUMPLE")</f>
        <v>NO CUMPLE</v>
      </c>
      <c r="X610" s="51" t="str">
        <f>IF(AND($N610&gt;=NORMA!$Q$4, $N610&lt;=NORMA!$R$4),"CUMPLE","NO CUMPLE")</f>
        <v>CUMPLE</v>
      </c>
      <c r="Y610" s="51" t="str">
        <f>IF($I610&gt;NORMA!$F$16,"NO CUMPLE","CUMPLE")</f>
        <v>NO CUMPLE</v>
      </c>
      <c r="Z610" s="51" t="str">
        <f>IF($M610&lt;NORMA!$H$23,"NO CUMPLE","CUMPLE")</f>
        <v>CUMPLE</v>
      </c>
      <c r="AA610" s="51" t="str">
        <f>IF($E610&gt;NORMA!$H$24,"NO CUMPLE","CUMPLE")</f>
        <v>NO CUMPLE</v>
      </c>
      <c r="AB610" s="51" t="str">
        <f>IF($F610&gt;NORMA!$H$25,"NO CUMPLE","CUMPLE")</f>
        <v>NO CUMPLE</v>
      </c>
      <c r="AC610" s="51" t="str">
        <f>IF($K610&gt;NORMA!$H$26,"NO CUMPLE","CUMPLE")</f>
        <v>CUMPLE</v>
      </c>
      <c r="AD610" s="51" t="str">
        <f>IF($J610&gt;NORMA!$H$27,"NO CUMPLE","CUMPLE")</f>
        <v>CUMPLE</v>
      </c>
      <c r="AE610" s="51" t="str">
        <f>IF($G610&gt;NORMA!$H$28,"NO CUMPLE","CUMPLE")</f>
        <v>NO CUMPLE</v>
      </c>
      <c r="AF610" s="51" t="str">
        <f>IF($H610&gt;NORMA!$E$29,"NO CUMPLE","CUMPLE")</f>
        <v>NO CUMPLE</v>
      </c>
      <c r="AG610" s="51" t="str">
        <f>IF($O610&gt;NORMA!$H$30,"NO CUMPLE","CUMPLE")</f>
        <v>NO CUMPLE</v>
      </c>
      <c r="AH610" s="51" t="str">
        <f>IF(AND($N610&gt;=NORMA!$R$18, $N610&lt;=NORMA!$S$18),"CUMPLE","NO CUMPLE")</f>
        <v>CUMPLE</v>
      </c>
      <c r="AI610" s="51" t="str">
        <f>IF($I610&gt;NORMA!$F$32,"NO CUMPLE","CUMPLE")</f>
        <v>NO CUMPLE</v>
      </c>
    </row>
    <row r="611" spans="1:35" ht="14.25" customHeight="1" x14ac:dyDescent="0.35">
      <c r="A611" s="146" t="s">
        <v>86</v>
      </c>
      <c r="B611" s="147" t="s">
        <v>84</v>
      </c>
      <c r="C611" s="148">
        <v>40239</v>
      </c>
      <c r="D611" s="149">
        <v>0.5</v>
      </c>
      <c r="E611" s="147">
        <v>210</v>
      </c>
      <c r="F611" s="147">
        <v>786</v>
      </c>
      <c r="G611" s="147">
        <v>178</v>
      </c>
      <c r="H611" s="147">
        <v>17.8</v>
      </c>
      <c r="I611" s="147">
        <v>11.4</v>
      </c>
      <c r="J611" s="147">
        <v>7.03</v>
      </c>
      <c r="K611" s="147">
        <v>57.8</v>
      </c>
      <c r="L611" s="159">
        <v>1.7</v>
      </c>
      <c r="M611" s="147">
        <v>1</v>
      </c>
      <c r="N611" s="147">
        <v>7.15</v>
      </c>
      <c r="O611" s="153">
        <v>4900000</v>
      </c>
      <c r="P611" s="51" t="str">
        <f>IF($M611&lt;NORMA!$G$7,"NO CUMPLE","CUMPLE")</f>
        <v>CUMPLE</v>
      </c>
      <c r="Q611" s="51" t="str">
        <f>IF($E611&gt;NORMA!$G$8,"NO CUMPLE","CUMPLE")</f>
        <v>NO CUMPLE</v>
      </c>
      <c r="R611" s="51" t="str">
        <f>IF($F611&gt;NORMA!$G$9,"NO CUMPLE","CUMPLE")</f>
        <v>NO CUMPLE</v>
      </c>
      <c r="S611" s="51" t="str">
        <f>IF($K611&gt;NORMA!$G$10,"NO CUMPLE","CUMPLE")</f>
        <v>NO CUMPLE</v>
      </c>
      <c r="T611" s="51" t="str">
        <f>IF($J611&gt;NORMA!$G$11,"NO CUMPLE","CUMPLE")</f>
        <v>NO CUMPLE</v>
      </c>
      <c r="U611" s="51" t="str">
        <f>IF($G611&gt;NORMA!$G$12,"NO CUMPLE","CUMPLE")</f>
        <v>NO CUMPLE</v>
      </c>
      <c r="V611" s="51" t="str">
        <f>IF($H611&gt;SALITRE!$H$972,"NO CUMPLE","CUMPLE")</f>
        <v>CUMPLE</v>
      </c>
      <c r="W611" s="51" t="str">
        <f>IF($O611&gt;NORMA!$F$14,"NO CUMPLE","CUMPLE")</f>
        <v>NO CUMPLE</v>
      </c>
      <c r="X611" s="51" t="str">
        <f>IF(AND($N611&gt;=NORMA!$Q$4, $N611&lt;=NORMA!$R$4),"CUMPLE","NO CUMPLE")</f>
        <v>CUMPLE</v>
      </c>
      <c r="Y611" s="51" t="str">
        <f>IF($I611&gt;NORMA!$F$16,"NO CUMPLE","CUMPLE")</f>
        <v>NO CUMPLE</v>
      </c>
      <c r="Z611" s="51" t="str">
        <f>IF($M611&lt;NORMA!$H$23,"NO CUMPLE","CUMPLE")</f>
        <v>CUMPLE</v>
      </c>
      <c r="AA611" s="51" t="str">
        <f>IF($E611&gt;NORMA!$H$24,"NO CUMPLE","CUMPLE")</f>
        <v>NO CUMPLE</v>
      </c>
      <c r="AB611" s="51" t="str">
        <f>IF($F611&gt;NORMA!$H$25,"NO CUMPLE","CUMPLE")</f>
        <v>NO CUMPLE</v>
      </c>
      <c r="AC611" s="51" t="str">
        <f>IF($K611&gt;NORMA!$H$26,"NO CUMPLE","CUMPLE")</f>
        <v>NO CUMPLE</v>
      </c>
      <c r="AD611" s="51" t="str">
        <f>IF($J611&gt;NORMA!$H$27,"NO CUMPLE","CUMPLE")</f>
        <v>NO CUMPLE</v>
      </c>
      <c r="AE611" s="51" t="str">
        <f>IF($G611&gt;NORMA!$H$28,"NO CUMPLE","CUMPLE")</f>
        <v>NO CUMPLE</v>
      </c>
      <c r="AF611" s="51" t="str">
        <f>IF($H611&gt;NORMA!$E$29,"NO CUMPLE","CUMPLE")</f>
        <v>NO CUMPLE</v>
      </c>
      <c r="AG611" s="51" t="str">
        <f>IF($O611&gt;NORMA!$H$30,"NO CUMPLE","CUMPLE")</f>
        <v>NO CUMPLE</v>
      </c>
      <c r="AH611" s="51" t="str">
        <f>IF(AND($N611&gt;=NORMA!$R$18, $N611&lt;=NORMA!$S$18),"CUMPLE","NO CUMPLE")</f>
        <v>CUMPLE</v>
      </c>
      <c r="AI611" s="51" t="str">
        <f>IF($I611&gt;NORMA!$F$32,"NO CUMPLE","CUMPLE")</f>
        <v>NO CUMPLE</v>
      </c>
    </row>
    <row r="612" spans="1:35" ht="14.25" customHeight="1" x14ac:dyDescent="0.35">
      <c r="A612" s="146" t="s">
        <v>82</v>
      </c>
      <c r="B612" s="147" t="s">
        <v>84</v>
      </c>
      <c r="C612" s="148">
        <v>40255</v>
      </c>
      <c r="D612" s="149">
        <v>2.0833333333333332E-2</v>
      </c>
      <c r="E612" s="147">
        <v>164</v>
      </c>
      <c r="F612" s="147">
        <v>350</v>
      </c>
      <c r="G612" s="147">
        <v>90</v>
      </c>
      <c r="H612" s="147">
        <v>33.9</v>
      </c>
      <c r="I612" s="147">
        <v>7.78</v>
      </c>
      <c r="J612" s="147">
        <v>6.21</v>
      </c>
      <c r="K612" s="147">
        <v>53.9</v>
      </c>
      <c r="L612" s="159">
        <v>0.2</v>
      </c>
      <c r="M612" s="147">
        <v>0.1</v>
      </c>
      <c r="N612" s="147">
        <v>7.7</v>
      </c>
      <c r="O612" s="153">
        <v>21000000</v>
      </c>
      <c r="P612" s="51" t="str">
        <f>IF($M612&lt;NORMA!$G$7,"NO CUMPLE","CUMPLE")</f>
        <v>NO CUMPLE</v>
      </c>
      <c r="Q612" s="51" t="str">
        <f>IF($E612&gt;NORMA!$G$8,"NO CUMPLE","CUMPLE")</f>
        <v>NO CUMPLE</v>
      </c>
      <c r="R612" s="51" t="str">
        <f>IF($F612&gt;NORMA!$G$9,"NO CUMPLE","CUMPLE")</f>
        <v>CUMPLE</v>
      </c>
      <c r="S612" s="51" t="str">
        <f>IF($K612&gt;NORMA!$G$10,"NO CUMPLE","CUMPLE")</f>
        <v>NO CUMPLE</v>
      </c>
      <c r="T612" s="51" t="str">
        <f>IF($J612&gt;NORMA!$G$11,"NO CUMPLE","CUMPLE")</f>
        <v>NO CUMPLE</v>
      </c>
      <c r="U612" s="51" t="str">
        <f>IF($G612&gt;NORMA!$G$12,"NO CUMPLE","CUMPLE")</f>
        <v>CUMPLE</v>
      </c>
      <c r="V612" s="51" t="str">
        <f>IF($H612&gt;SALITRE!$H$972,"NO CUMPLE","CUMPLE")</f>
        <v>NO CUMPLE</v>
      </c>
      <c r="W612" s="51" t="str">
        <f>IF($O612&gt;NORMA!$F$14,"NO CUMPLE","CUMPLE")</f>
        <v>NO CUMPLE</v>
      </c>
      <c r="X612" s="51" t="str">
        <f>IF(AND($N612&gt;=NORMA!$Q$4, $N612&lt;=NORMA!$R$4),"CUMPLE","NO CUMPLE")</f>
        <v>CUMPLE</v>
      </c>
      <c r="Y612" s="51" t="str">
        <f>IF($I612&gt;NORMA!$F$16,"NO CUMPLE","CUMPLE")</f>
        <v>NO CUMPLE</v>
      </c>
      <c r="Z612" s="51" t="str">
        <f>IF($M612&lt;NORMA!$H$23,"NO CUMPLE","CUMPLE")</f>
        <v>NO CUMPLE</v>
      </c>
      <c r="AA612" s="51" t="str">
        <f>IF($E612&gt;NORMA!$H$24,"NO CUMPLE","CUMPLE")</f>
        <v>NO CUMPLE</v>
      </c>
      <c r="AB612" s="51" t="str">
        <f>IF($F612&gt;NORMA!$H$25,"NO CUMPLE","CUMPLE")</f>
        <v>NO CUMPLE</v>
      </c>
      <c r="AC612" s="51" t="str">
        <f>IF($K612&gt;NORMA!$H$26,"NO CUMPLE","CUMPLE")</f>
        <v>NO CUMPLE</v>
      </c>
      <c r="AD612" s="51" t="str">
        <f>IF($J612&gt;NORMA!$H$27,"NO CUMPLE","CUMPLE")</f>
        <v>NO CUMPLE</v>
      </c>
      <c r="AE612" s="51" t="str">
        <f>IF($G612&gt;NORMA!$H$28,"NO CUMPLE","CUMPLE")</f>
        <v>CUMPLE</v>
      </c>
      <c r="AF612" s="51" t="str">
        <f>IF($H612&gt;NORMA!$E$29,"NO CUMPLE","CUMPLE")</f>
        <v>NO CUMPLE</v>
      </c>
      <c r="AG612" s="51" t="str">
        <f>IF($O612&gt;NORMA!$H$30,"NO CUMPLE","CUMPLE")</f>
        <v>NO CUMPLE</v>
      </c>
      <c r="AH612" s="51" t="str">
        <f>IF(AND($N612&gt;=NORMA!$R$18, $N612&lt;=NORMA!$S$18),"CUMPLE","NO CUMPLE")</f>
        <v>CUMPLE</v>
      </c>
      <c r="AI612" s="51" t="str">
        <f>IF($I612&gt;NORMA!$F$32,"NO CUMPLE","CUMPLE")</f>
        <v>NO CUMPLE</v>
      </c>
    </row>
    <row r="613" spans="1:35" ht="14.25" customHeight="1" x14ac:dyDescent="0.35">
      <c r="A613" s="146" t="s">
        <v>86</v>
      </c>
      <c r="B613" s="147" t="s">
        <v>84</v>
      </c>
      <c r="C613" s="148">
        <v>40255</v>
      </c>
      <c r="D613" s="149">
        <v>2.0833333333333332E-2</v>
      </c>
      <c r="E613" s="147">
        <v>121</v>
      </c>
      <c r="F613" s="147">
        <v>376</v>
      </c>
      <c r="G613" s="147">
        <v>210</v>
      </c>
      <c r="H613" s="147">
        <v>37.6</v>
      </c>
      <c r="I613" s="147">
        <v>9.27</v>
      </c>
      <c r="J613" s="147">
        <v>6.27</v>
      </c>
      <c r="K613" s="147">
        <v>49.1</v>
      </c>
      <c r="L613" s="159">
        <v>5.5</v>
      </c>
      <c r="M613" s="147">
        <v>0.1</v>
      </c>
      <c r="N613" s="147">
        <v>6.91</v>
      </c>
      <c r="O613" s="153">
        <v>21000000</v>
      </c>
      <c r="P613" s="51" t="str">
        <f>IF($M613&lt;NORMA!$G$7,"NO CUMPLE","CUMPLE")</f>
        <v>NO CUMPLE</v>
      </c>
      <c r="Q613" s="51" t="str">
        <f>IF($E613&gt;NORMA!$G$8,"NO CUMPLE","CUMPLE")</f>
        <v>CUMPLE</v>
      </c>
      <c r="R613" s="51" t="str">
        <f>IF($F613&gt;NORMA!$G$9,"NO CUMPLE","CUMPLE")</f>
        <v>NO CUMPLE</v>
      </c>
      <c r="S613" s="51" t="str">
        <f>IF($K613&gt;NORMA!$G$10,"NO CUMPLE","CUMPLE")</f>
        <v>NO CUMPLE</v>
      </c>
      <c r="T613" s="51" t="str">
        <f>IF($J613&gt;NORMA!$G$11,"NO CUMPLE","CUMPLE")</f>
        <v>NO CUMPLE</v>
      </c>
      <c r="U613" s="51" t="str">
        <f>IF($G613&gt;NORMA!$G$12,"NO CUMPLE","CUMPLE")</f>
        <v>NO CUMPLE</v>
      </c>
      <c r="V613" s="51" t="str">
        <f>IF($H613&gt;SALITRE!$H$972,"NO CUMPLE","CUMPLE")</f>
        <v>NO CUMPLE</v>
      </c>
      <c r="W613" s="51" t="str">
        <f>IF($O613&gt;NORMA!$F$14,"NO CUMPLE","CUMPLE")</f>
        <v>NO CUMPLE</v>
      </c>
      <c r="X613" s="51" t="str">
        <f>IF(AND($N613&gt;=NORMA!$Q$4, $N613&lt;=NORMA!$R$4),"CUMPLE","NO CUMPLE")</f>
        <v>CUMPLE</v>
      </c>
      <c r="Y613" s="51" t="str">
        <f>IF($I613&gt;NORMA!$F$16,"NO CUMPLE","CUMPLE")</f>
        <v>NO CUMPLE</v>
      </c>
      <c r="Z613" s="51" t="str">
        <f>IF($M613&lt;NORMA!$H$23,"NO CUMPLE","CUMPLE")</f>
        <v>NO CUMPLE</v>
      </c>
      <c r="AA613" s="51" t="str">
        <f>IF($E613&gt;NORMA!$H$24,"NO CUMPLE","CUMPLE")</f>
        <v>NO CUMPLE</v>
      </c>
      <c r="AB613" s="51" t="str">
        <f>IF($F613&gt;NORMA!$H$25,"NO CUMPLE","CUMPLE")</f>
        <v>NO CUMPLE</v>
      </c>
      <c r="AC613" s="51" t="str">
        <f>IF($K613&gt;NORMA!$H$26,"NO CUMPLE","CUMPLE")</f>
        <v>NO CUMPLE</v>
      </c>
      <c r="AD613" s="51" t="str">
        <f>IF($J613&gt;NORMA!$H$27,"NO CUMPLE","CUMPLE")</f>
        <v>NO CUMPLE</v>
      </c>
      <c r="AE613" s="51" t="str">
        <f>IF($G613&gt;NORMA!$H$28,"NO CUMPLE","CUMPLE")</f>
        <v>NO CUMPLE</v>
      </c>
      <c r="AF613" s="51" t="str">
        <f>IF($H613&gt;NORMA!$E$29,"NO CUMPLE","CUMPLE")</f>
        <v>NO CUMPLE</v>
      </c>
      <c r="AG613" s="51" t="str">
        <f>IF($O613&gt;NORMA!$H$30,"NO CUMPLE","CUMPLE")</f>
        <v>NO CUMPLE</v>
      </c>
      <c r="AH613" s="51" t="str">
        <f>IF(AND($N613&gt;=NORMA!$R$18, $N613&lt;=NORMA!$S$18),"CUMPLE","NO CUMPLE")</f>
        <v>CUMPLE</v>
      </c>
      <c r="AI613" s="51" t="str">
        <f>IF($I613&gt;NORMA!$F$32,"NO CUMPLE","CUMPLE")</f>
        <v>NO CUMPLE</v>
      </c>
    </row>
    <row r="614" spans="1:35" ht="14.25" customHeight="1" x14ac:dyDescent="0.35">
      <c r="A614" s="146" t="s">
        <v>82</v>
      </c>
      <c r="B614" s="147" t="s">
        <v>84</v>
      </c>
      <c r="C614" s="148">
        <v>40275</v>
      </c>
      <c r="D614" s="149">
        <v>0.58333333333333337</v>
      </c>
      <c r="E614" s="147">
        <v>159</v>
      </c>
      <c r="F614" s="147">
        <v>341</v>
      </c>
      <c r="G614" s="147">
        <v>94</v>
      </c>
      <c r="H614" s="147">
        <v>41.3</v>
      </c>
      <c r="I614" s="147">
        <v>8.73</v>
      </c>
      <c r="J614" s="147">
        <v>4.72</v>
      </c>
      <c r="K614" s="147">
        <v>39</v>
      </c>
      <c r="L614" s="159">
        <v>0.6</v>
      </c>
      <c r="M614" s="147">
        <v>0.1</v>
      </c>
      <c r="N614" s="147">
        <v>7.75</v>
      </c>
      <c r="O614" s="153">
        <v>24000000</v>
      </c>
      <c r="P614" s="51" t="str">
        <f>IF($M614&lt;NORMA!$G$7,"NO CUMPLE","CUMPLE")</f>
        <v>NO CUMPLE</v>
      </c>
      <c r="Q614" s="51" t="str">
        <f>IF($E614&gt;NORMA!$G$8,"NO CUMPLE","CUMPLE")</f>
        <v>NO CUMPLE</v>
      </c>
      <c r="R614" s="51" t="str">
        <f>IF($F614&gt;NORMA!$G$9,"NO CUMPLE","CUMPLE")</f>
        <v>CUMPLE</v>
      </c>
      <c r="S614" s="51" t="str">
        <f>IF($K614&gt;NORMA!$G$10,"NO CUMPLE","CUMPLE")</f>
        <v>CUMPLE</v>
      </c>
      <c r="T614" s="51" t="str">
        <f>IF($J614&gt;NORMA!$G$11,"NO CUMPLE","CUMPLE")</f>
        <v>CUMPLE</v>
      </c>
      <c r="U614" s="51" t="str">
        <f>IF($G614&gt;NORMA!$G$12,"NO CUMPLE","CUMPLE")</f>
        <v>CUMPLE</v>
      </c>
      <c r="V614" s="51" t="str">
        <f>IF($H614&gt;SALITRE!$H$972,"NO CUMPLE","CUMPLE")</f>
        <v>NO CUMPLE</v>
      </c>
      <c r="W614" s="51" t="str">
        <f>IF($O614&gt;NORMA!$F$14,"NO CUMPLE","CUMPLE")</f>
        <v>NO CUMPLE</v>
      </c>
      <c r="X614" s="51" t="str">
        <f>IF(AND($N614&gt;=NORMA!$Q$4, $N614&lt;=NORMA!$R$4),"CUMPLE","NO CUMPLE")</f>
        <v>CUMPLE</v>
      </c>
      <c r="Y614" s="51" t="str">
        <f>IF($I614&gt;NORMA!$F$16,"NO CUMPLE","CUMPLE")</f>
        <v>NO CUMPLE</v>
      </c>
      <c r="Z614" s="51" t="str">
        <f>IF($M614&lt;NORMA!$H$23,"NO CUMPLE","CUMPLE")</f>
        <v>NO CUMPLE</v>
      </c>
      <c r="AA614" s="51" t="str">
        <f>IF($E614&gt;NORMA!$H$24,"NO CUMPLE","CUMPLE")</f>
        <v>NO CUMPLE</v>
      </c>
      <c r="AB614" s="51" t="str">
        <f>IF($F614&gt;NORMA!$H$25,"NO CUMPLE","CUMPLE")</f>
        <v>NO CUMPLE</v>
      </c>
      <c r="AC614" s="51" t="str">
        <f>IF($K614&gt;NORMA!$H$26,"NO CUMPLE","CUMPLE")</f>
        <v>CUMPLE</v>
      </c>
      <c r="AD614" s="51" t="str">
        <f>IF($J614&gt;NORMA!$H$27,"NO CUMPLE","CUMPLE")</f>
        <v>CUMPLE</v>
      </c>
      <c r="AE614" s="51" t="str">
        <f>IF($G614&gt;NORMA!$H$28,"NO CUMPLE","CUMPLE")</f>
        <v>CUMPLE</v>
      </c>
      <c r="AF614" s="51" t="str">
        <f>IF($H614&gt;NORMA!$E$29,"NO CUMPLE","CUMPLE")</f>
        <v>NO CUMPLE</v>
      </c>
      <c r="AG614" s="51" t="str">
        <f>IF($O614&gt;NORMA!$H$30,"NO CUMPLE","CUMPLE")</f>
        <v>NO CUMPLE</v>
      </c>
      <c r="AH614" s="51" t="str">
        <f>IF(AND($N614&gt;=NORMA!$R$18, $N614&lt;=NORMA!$S$18),"CUMPLE","NO CUMPLE")</f>
        <v>CUMPLE</v>
      </c>
      <c r="AI614" s="51" t="str">
        <f>IF($I614&gt;NORMA!$F$32,"NO CUMPLE","CUMPLE")</f>
        <v>NO CUMPLE</v>
      </c>
    </row>
    <row r="615" spans="1:35" ht="14.25" customHeight="1" x14ac:dyDescent="0.35">
      <c r="A615" s="146" t="s">
        <v>82</v>
      </c>
      <c r="B615" s="147" t="s">
        <v>84</v>
      </c>
      <c r="C615" s="148">
        <v>40289</v>
      </c>
      <c r="D615" s="149">
        <v>0.95833333333333337</v>
      </c>
      <c r="E615" s="147">
        <v>93.9</v>
      </c>
      <c r="F615" s="147">
        <v>160</v>
      </c>
      <c r="G615" s="147">
        <v>38</v>
      </c>
      <c r="H615" s="147">
        <v>29.9</v>
      </c>
      <c r="I615" s="147">
        <v>6.69</v>
      </c>
      <c r="J615" s="147">
        <v>3.78</v>
      </c>
      <c r="K615" s="147">
        <v>31</v>
      </c>
      <c r="L615" s="159">
        <v>0.6</v>
      </c>
      <c r="M615" s="147">
        <v>0.1</v>
      </c>
      <c r="N615" s="147">
        <v>7.54</v>
      </c>
      <c r="O615" s="153">
        <v>4600000</v>
      </c>
      <c r="P615" s="51" t="str">
        <f>IF($M615&lt;NORMA!$G$7,"NO CUMPLE","CUMPLE")</f>
        <v>NO CUMPLE</v>
      </c>
      <c r="Q615" s="51" t="str">
        <f>IF($E615&gt;NORMA!$G$8,"NO CUMPLE","CUMPLE")</f>
        <v>CUMPLE</v>
      </c>
      <c r="R615" s="51" t="str">
        <f>IF($F615&gt;NORMA!$G$9,"NO CUMPLE","CUMPLE")</f>
        <v>CUMPLE</v>
      </c>
      <c r="S615" s="51" t="str">
        <f>IF($K615&gt;NORMA!$G$10,"NO CUMPLE","CUMPLE")</f>
        <v>CUMPLE</v>
      </c>
      <c r="T615" s="51" t="str">
        <f>IF($J615&gt;NORMA!$G$11,"NO CUMPLE","CUMPLE")</f>
        <v>CUMPLE</v>
      </c>
      <c r="U615" s="51" t="str">
        <f>IF($G615&gt;NORMA!$G$12,"NO CUMPLE","CUMPLE")</f>
        <v>CUMPLE</v>
      </c>
      <c r="V615" s="51" t="str">
        <f>IF($H615&gt;SALITRE!$H$972,"NO CUMPLE","CUMPLE")</f>
        <v>CUMPLE</v>
      </c>
      <c r="W615" s="51" t="str">
        <f>IF($O615&gt;NORMA!$F$14,"NO CUMPLE","CUMPLE")</f>
        <v>NO CUMPLE</v>
      </c>
      <c r="X615" s="51" t="str">
        <f>IF(AND($N615&gt;=NORMA!$Q$4, $N615&lt;=NORMA!$R$4),"CUMPLE","NO CUMPLE")</f>
        <v>CUMPLE</v>
      </c>
      <c r="Y615" s="51" t="str">
        <f>IF($I615&gt;NORMA!$F$16,"NO CUMPLE","CUMPLE")</f>
        <v>NO CUMPLE</v>
      </c>
      <c r="Z615" s="51" t="str">
        <f>IF($M615&lt;NORMA!$H$23,"NO CUMPLE","CUMPLE")</f>
        <v>NO CUMPLE</v>
      </c>
      <c r="AA615" s="51" t="str">
        <f>IF($E615&gt;NORMA!$H$24,"NO CUMPLE","CUMPLE")</f>
        <v>CUMPLE</v>
      </c>
      <c r="AB615" s="51" t="str">
        <f>IF($F615&gt;NORMA!$H$25,"NO CUMPLE","CUMPLE")</f>
        <v>CUMPLE</v>
      </c>
      <c r="AC615" s="51" t="str">
        <f>IF($K615&gt;NORMA!$H$26,"NO CUMPLE","CUMPLE")</f>
        <v>CUMPLE</v>
      </c>
      <c r="AD615" s="51" t="str">
        <f>IF($J615&gt;NORMA!$H$27,"NO CUMPLE","CUMPLE")</f>
        <v>CUMPLE</v>
      </c>
      <c r="AE615" s="51" t="str">
        <f>IF($G615&gt;NORMA!$H$28,"NO CUMPLE","CUMPLE")</f>
        <v>CUMPLE</v>
      </c>
      <c r="AF615" s="51" t="str">
        <f>IF($H615&gt;NORMA!$E$29,"NO CUMPLE","CUMPLE")</f>
        <v>NO CUMPLE</v>
      </c>
      <c r="AG615" s="51" t="str">
        <f>IF($O615&gt;NORMA!$H$30,"NO CUMPLE","CUMPLE")</f>
        <v>NO CUMPLE</v>
      </c>
      <c r="AH615" s="51" t="str">
        <f>IF(AND($N615&gt;=NORMA!$R$18, $N615&lt;=NORMA!$S$18),"CUMPLE","NO CUMPLE")</f>
        <v>CUMPLE</v>
      </c>
      <c r="AI615" s="51" t="str">
        <f>IF($I615&gt;NORMA!$F$32,"NO CUMPLE","CUMPLE")</f>
        <v>NO CUMPLE</v>
      </c>
    </row>
    <row r="616" spans="1:35" ht="14.25" customHeight="1" x14ac:dyDescent="0.35">
      <c r="A616" s="146" t="s">
        <v>82</v>
      </c>
      <c r="B616" s="147" t="s">
        <v>84</v>
      </c>
      <c r="C616" s="148">
        <v>40306</v>
      </c>
      <c r="D616" s="149">
        <v>0.5625</v>
      </c>
      <c r="E616" s="147">
        <v>124</v>
      </c>
      <c r="F616" s="147">
        <v>337</v>
      </c>
      <c r="G616" s="147">
        <v>82</v>
      </c>
      <c r="H616" s="147">
        <v>70.099999999999994</v>
      </c>
      <c r="I616" s="147">
        <v>9.73</v>
      </c>
      <c r="J616" s="147">
        <v>4</v>
      </c>
      <c r="K616" s="147">
        <v>29.3</v>
      </c>
      <c r="L616" s="159">
        <v>0.5</v>
      </c>
      <c r="M616" s="147">
        <v>0.1</v>
      </c>
      <c r="N616" s="147">
        <v>7.76</v>
      </c>
      <c r="O616" s="153">
        <v>2400000</v>
      </c>
      <c r="P616" s="51" t="str">
        <f>IF($M616&lt;NORMA!$G$7,"NO CUMPLE","CUMPLE")</f>
        <v>NO CUMPLE</v>
      </c>
      <c r="Q616" s="51" t="str">
        <f>IF($E616&gt;NORMA!$G$8,"NO CUMPLE","CUMPLE")</f>
        <v>CUMPLE</v>
      </c>
      <c r="R616" s="51" t="str">
        <f>IF($F616&gt;NORMA!$G$9,"NO CUMPLE","CUMPLE")</f>
        <v>CUMPLE</v>
      </c>
      <c r="S616" s="51" t="str">
        <f>IF($K616&gt;NORMA!$G$10,"NO CUMPLE","CUMPLE")</f>
        <v>CUMPLE</v>
      </c>
      <c r="T616" s="51" t="str">
        <f>IF($J616&gt;NORMA!$G$11,"NO CUMPLE","CUMPLE")</f>
        <v>CUMPLE</v>
      </c>
      <c r="U616" s="51" t="str">
        <f>IF($G616&gt;NORMA!$G$12,"NO CUMPLE","CUMPLE")</f>
        <v>CUMPLE</v>
      </c>
      <c r="V616" s="51" t="str">
        <f>IF($H616&gt;SALITRE!$H$972,"NO CUMPLE","CUMPLE")</f>
        <v>NO CUMPLE</v>
      </c>
      <c r="W616" s="51" t="str">
        <f>IF($O616&gt;NORMA!$F$14,"NO CUMPLE","CUMPLE")</f>
        <v>NO CUMPLE</v>
      </c>
      <c r="X616" s="51" t="str">
        <f>IF(AND($N616&gt;=NORMA!$Q$4, $N616&lt;=NORMA!$R$4),"CUMPLE","NO CUMPLE")</f>
        <v>CUMPLE</v>
      </c>
      <c r="Y616" s="51" t="str">
        <f>IF($I616&gt;NORMA!$F$16,"NO CUMPLE","CUMPLE")</f>
        <v>NO CUMPLE</v>
      </c>
      <c r="Z616" s="51" t="str">
        <f>IF($M616&lt;NORMA!$H$23,"NO CUMPLE","CUMPLE")</f>
        <v>NO CUMPLE</v>
      </c>
      <c r="AA616" s="51" t="str">
        <f>IF($E616&gt;NORMA!$H$24,"NO CUMPLE","CUMPLE")</f>
        <v>NO CUMPLE</v>
      </c>
      <c r="AB616" s="51" t="str">
        <f>IF($F616&gt;NORMA!$H$25,"NO CUMPLE","CUMPLE")</f>
        <v>NO CUMPLE</v>
      </c>
      <c r="AC616" s="51" t="str">
        <f>IF($K616&gt;NORMA!$H$26,"NO CUMPLE","CUMPLE")</f>
        <v>CUMPLE</v>
      </c>
      <c r="AD616" s="51" t="str">
        <f>IF($J616&gt;NORMA!$H$27,"NO CUMPLE","CUMPLE")</f>
        <v>CUMPLE</v>
      </c>
      <c r="AE616" s="51" t="str">
        <f>IF($G616&gt;NORMA!$H$28,"NO CUMPLE","CUMPLE")</f>
        <v>CUMPLE</v>
      </c>
      <c r="AF616" s="51" t="str">
        <f>IF($H616&gt;NORMA!$E$29,"NO CUMPLE","CUMPLE")</f>
        <v>NO CUMPLE</v>
      </c>
      <c r="AG616" s="51" t="str">
        <f>IF($O616&gt;NORMA!$H$30,"NO CUMPLE","CUMPLE")</f>
        <v>NO CUMPLE</v>
      </c>
      <c r="AH616" s="51" t="str">
        <f>IF(AND($N616&gt;=NORMA!$R$18, $N616&lt;=NORMA!$S$18),"CUMPLE","NO CUMPLE")</f>
        <v>CUMPLE</v>
      </c>
      <c r="AI616" s="51" t="str">
        <f>IF($I616&gt;NORMA!$F$32,"NO CUMPLE","CUMPLE")</f>
        <v>NO CUMPLE</v>
      </c>
    </row>
    <row r="617" spans="1:35" ht="14.25" customHeight="1" x14ac:dyDescent="0.35">
      <c r="A617" s="146" t="s">
        <v>85</v>
      </c>
      <c r="B617" s="147" t="s">
        <v>84</v>
      </c>
      <c r="C617" s="148">
        <v>40276</v>
      </c>
      <c r="D617" s="149">
        <v>0.40277777777777779</v>
      </c>
      <c r="E617" s="147">
        <v>66</v>
      </c>
      <c r="F617" s="147">
        <v>204</v>
      </c>
      <c r="G617" s="147">
        <v>87</v>
      </c>
      <c r="H617" s="147">
        <v>10</v>
      </c>
      <c r="I617" s="147">
        <v>6.04</v>
      </c>
      <c r="J617" s="147">
        <v>3.29</v>
      </c>
      <c r="K617" s="147">
        <v>27</v>
      </c>
      <c r="L617" s="159">
        <v>2.5</v>
      </c>
      <c r="M617" s="147">
        <v>0.1</v>
      </c>
      <c r="N617" s="147">
        <v>7.29</v>
      </c>
      <c r="O617" s="153">
        <v>3900000</v>
      </c>
      <c r="P617" s="51" t="str">
        <f>IF($M617&lt;NORMA!$G$7,"NO CUMPLE","CUMPLE")</f>
        <v>NO CUMPLE</v>
      </c>
      <c r="Q617" s="51" t="str">
        <f>IF($E617&gt;NORMA!$G$8,"NO CUMPLE","CUMPLE")</f>
        <v>CUMPLE</v>
      </c>
      <c r="R617" s="51" t="str">
        <f>IF($F617&gt;NORMA!$G$9,"NO CUMPLE","CUMPLE")</f>
        <v>CUMPLE</v>
      </c>
      <c r="S617" s="51" t="str">
        <f>IF($K617&gt;NORMA!$G$10,"NO CUMPLE","CUMPLE")</f>
        <v>CUMPLE</v>
      </c>
      <c r="T617" s="51" t="str">
        <f>IF($J617&gt;NORMA!$G$11,"NO CUMPLE","CUMPLE")</f>
        <v>CUMPLE</v>
      </c>
      <c r="U617" s="51" t="str">
        <f>IF($G617&gt;NORMA!$G$12,"NO CUMPLE","CUMPLE")</f>
        <v>CUMPLE</v>
      </c>
      <c r="V617" s="51" t="str">
        <f>IF($H617&gt;SALITRE!$H$972,"NO CUMPLE","CUMPLE")</f>
        <v>CUMPLE</v>
      </c>
      <c r="W617" s="51" t="str">
        <f>IF($O617&gt;NORMA!$F$14,"NO CUMPLE","CUMPLE")</f>
        <v>NO CUMPLE</v>
      </c>
      <c r="X617" s="51" t="str">
        <f>IF(AND($N617&gt;=NORMA!$Q$4, $N617&lt;=NORMA!$R$4),"CUMPLE","NO CUMPLE")</f>
        <v>CUMPLE</v>
      </c>
      <c r="Y617" s="51" t="str">
        <f>IF($I617&gt;NORMA!$F$16,"NO CUMPLE","CUMPLE")</f>
        <v>NO CUMPLE</v>
      </c>
      <c r="Z617" s="51" t="str">
        <f>IF($M617&lt;NORMA!$H$23,"NO CUMPLE","CUMPLE")</f>
        <v>NO CUMPLE</v>
      </c>
      <c r="AA617" s="51" t="str">
        <f>IF($E617&gt;NORMA!$H$24,"NO CUMPLE","CUMPLE")</f>
        <v>CUMPLE</v>
      </c>
      <c r="AB617" s="51" t="str">
        <f>IF($F617&gt;NORMA!$H$25,"NO CUMPLE","CUMPLE")</f>
        <v>NO CUMPLE</v>
      </c>
      <c r="AC617" s="51" t="str">
        <f>IF($K617&gt;NORMA!$H$26,"NO CUMPLE","CUMPLE")</f>
        <v>CUMPLE</v>
      </c>
      <c r="AD617" s="51" t="str">
        <f>IF($J617&gt;NORMA!$H$27,"NO CUMPLE","CUMPLE")</f>
        <v>CUMPLE</v>
      </c>
      <c r="AE617" s="51" t="str">
        <f>IF($G617&gt;NORMA!$H$28,"NO CUMPLE","CUMPLE")</f>
        <v>CUMPLE</v>
      </c>
      <c r="AF617" s="51" t="str">
        <f>IF($H617&gt;NORMA!$E$29,"NO CUMPLE","CUMPLE")</f>
        <v>CUMPLE</v>
      </c>
      <c r="AG617" s="51" t="str">
        <f>IF($O617&gt;NORMA!$H$30,"NO CUMPLE","CUMPLE")</f>
        <v>NO CUMPLE</v>
      </c>
      <c r="AH617" s="51" t="str">
        <f>IF(AND($N617&gt;=NORMA!$R$18, $N617&lt;=NORMA!$S$18),"CUMPLE","NO CUMPLE")</f>
        <v>CUMPLE</v>
      </c>
      <c r="AI617" s="51" t="str">
        <f>IF($I617&gt;NORMA!$F$32,"NO CUMPLE","CUMPLE")</f>
        <v>NO CUMPLE</v>
      </c>
    </row>
    <row r="618" spans="1:35" ht="14.25" customHeight="1" x14ac:dyDescent="0.35">
      <c r="A618" s="146" t="s">
        <v>85</v>
      </c>
      <c r="B618" s="147" t="s">
        <v>84</v>
      </c>
      <c r="C618" s="148">
        <v>40291</v>
      </c>
      <c r="D618" s="149">
        <v>0.97916666666666663</v>
      </c>
      <c r="E618" s="147">
        <v>126</v>
      </c>
      <c r="F618" s="147">
        <v>269</v>
      </c>
      <c r="G618" s="147">
        <v>150</v>
      </c>
      <c r="H618" s="147">
        <v>65.099999999999994</v>
      </c>
      <c r="I618" s="147">
        <v>9.1999999999999993</v>
      </c>
      <c r="J618" s="147">
        <v>4.4000000000000004</v>
      </c>
      <c r="K618" s="147">
        <v>34.200000000000003</v>
      </c>
      <c r="L618" s="159">
        <v>1.8</v>
      </c>
      <c r="M618" s="147">
        <v>0.1</v>
      </c>
      <c r="N618" s="147">
        <v>6.92</v>
      </c>
      <c r="O618" s="153">
        <v>2300000</v>
      </c>
      <c r="P618" s="51" t="str">
        <f>IF($M618&lt;NORMA!$G$7,"NO CUMPLE","CUMPLE")</f>
        <v>NO CUMPLE</v>
      </c>
      <c r="Q618" s="51" t="str">
        <f>IF($E618&gt;NORMA!$G$8,"NO CUMPLE","CUMPLE")</f>
        <v>CUMPLE</v>
      </c>
      <c r="R618" s="51" t="str">
        <f>IF($F618&gt;NORMA!$G$9,"NO CUMPLE","CUMPLE")</f>
        <v>CUMPLE</v>
      </c>
      <c r="S618" s="51" t="str">
        <f>IF($K618&gt;NORMA!$G$10,"NO CUMPLE","CUMPLE")</f>
        <v>CUMPLE</v>
      </c>
      <c r="T618" s="51" t="str">
        <f>IF($J618&gt;NORMA!$G$11,"NO CUMPLE","CUMPLE")</f>
        <v>CUMPLE</v>
      </c>
      <c r="U618" s="51" t="str">
        <f>IF($G618&gt;NORMA!$G$12,"NO CUMPLE","CUMPLE")</f>
        <v>CUMPLE</v>
      </c>
      <c r="V618" s="51" t="str">
        <f>IF($H618&gt;SALITRE!$H$972,"NO CUMPLE","CUMPLE")</f>
        <v>NO CUMPLE</v>
      </c>
      <c r="W618" s="51" t="str">
        <f>IF($O618&gt;NORMA!$F$14,"NO CUMPLE","CUMPLE")</f>
        <v>NO CUMPLE</v>
      </c>
      <c r="X618" s="51" t="str">
        <f>IF(AND($N618&gt;=NORMA!$Q$4, $N618&lt;=NORMA!$R$4),"CUMPLE","NO CUMPLE")</f>
        <v>CUMPLE</v>
      </c>
      <c r="Y618" s="51" t="str">
        <f>IF($I618&gt;NORMA!$F$16,"NO CUMPLE","CUMPLE")</f>
        <v>NO CUMPLE</v>
      </c>
      <c r="Z618" s="51" t="str">
        <f>IF($M618&lt;NORMA!$H$23,"NO CUMPLE","CUMPLE")</f>
        <v>NO CUMPLE</v>
      </c>
      <c r="AA618" s="51" t="str">
        <f>IF($E618&gt;NORMA!$H$24,"NO CUMPLE","CUMPLE")</f>
        <v>NO CUMPLE</v>
      </c>
      <c r="AB618" s="51" t="str">
        <f>IF($F618&gt;NORMA!$H$25,"NO CUMPLE","CUMPLE")</f>
        <v>NO CUMPLE</v>
      </c>
      <c r="AC618" s="51" t="str">
        <f>IF($K618&gt;NORMA!$H$26,"NO CUMPLE","CUMPLE")</f>
        <v>CUMPLE</v>
      </c>
      <c r="AD618" s="51" t="str">
        <f>IF($J618&gt;NORMA!$H$27,"NO CUMPLE","CUMPLE")</f>
        <v>CUMPLE</v>
      </c>
      <c r="AE618" s="51" t="str">
        <f>IF($G618&gt;NORMA!$H$28,"NO CUMPLE","CUMPLE")</f>
        <v>NO CUMPLE</v>
      </c>
      <c r="AF618" s="51" t="str">
        <f>IF($H618&gt;NORMA!$E$29,"NO CUMPLE","CUMPLE")</f>
        <v>NO CUMPLE</v>
      </c>
      <c r="AG618" s="51" t="str">
        <f>IF($O618&gt;NORMA!$H$30,"NO CUMPLE","CUMPLE")</f>
        <v>NO CUMPLE</v>
      </c>
      <c r="AH618" s="51" t="str">
        <f>IF(AND($N618&gt;=NORMA!$R$18, $N618&lt;=NORMA!$S$18),"CUMPLE","NO CUMPLE")</f>
        <v>CUMPLE</v>
      </c>
      <c r="AI618" s="51" t="str">
        <f>IF($I618&gt;NORMA!$F$32,"NO CUMPLE","CUMPLE")</f>
        <v>NO CUMPLE</v>
      </c>
    </row>
    <row r="619" spans="1:35" ht="14.25" customHeight="1" x14ac:dyDescent="0.35">
      <c r="A619" s="146" t="s">
        <v>86</v>
      </c>
      <c r="B619" s="147" t="s">
        <v>84</v>
      </c>
      <c r="C619" s="148">
        <v>40288</v>
      </c>
      <c r="D619" s="149">
        <v>0.95833333333333337</v>
      </c>
      <c r="E619" s="147">
        <v>69.2</v>
      </c>
      <c r="F619" s="147">
        <v>144</v>
      </c>
      <c r="G619" s="147">
        <v>297</v>
      </c>
      <c r="H619" s="147">
        <v>12.5</v>
      </c>
      <c r="I619" s="147">
        <v>5.42</v>
      </c>
      <c r="J619" s="147">
        <v>3.27</v>
      </c>
      <c r="K619" s="147">
        <v>25.9</v>
      </c>
      <c r="L619" s="159">
        <v>6.2</v>
      </c>
      <c r="M619" s="147">
        <v>0.2</v>
      </c>
      <c r="N619" s="147">
        <v>7.06</v>
      </c>
      <c r="O619" s="153">
        <v>24000000</v>
      </c>
      <c r="P619" s="51" t="str">
        <f>IF($M619&lt;NORMA!$G$7,"NO CUMPLE","CUMPLE")</f>
        <v>NO CUMPLE</v>
      </c>
      <c r="Q619" s="51" t="str">
        <f>IF($E619&gt;NORMA!$G$8,"NO CUMPLE","CUMPLE")</f>
        <v>CUMPLE</v>
      </c>
      <c r="R619" s="51" t="str">
        <f>IF($F619&gt;NORMA!$G$9,"NO CUMPLE","CUMPLE")</f>
        <v>CUMPLE</v>
      </c>
      <c r="S619" s="51" t="str">
        <f>IF($K619&gt;NORMA!$G$10,"NO CUMPLE","CUMPLE")</f>
        <v>CUMPLE</v>
      </c>
      <c r="T619" s="51" t="str">
        <f>IF($J619&gt;NORMA!$G$11,"NO CUMPLE","CUMPLE")</f>
        <v>CUMPLE</v>
      </c>
      <c r="U619" s="51" t="str">
        <f>IF($G619&gt;NORMA!$G$12,"NO CUMPLE","CUMPLE")</f>
        <v>NO CUMPLE</v>
      </c>
      <c r="V619" s="51" t="str">
        <f>IF($H619&gt;SALITRE!$H$972,"NO CUMPLE","CUMPLE")</f>
        <v>CUMPLE</v>
      </c>
      <c r="W619" s="51" t="str">
        <f>IF($O619&gt;NORMA!$F$14,"NO CUMPLE","CUMPLE")</f>
        <v>NO CUMPLE</v>
      </c>
      <c r="X619" s="51" t="str">
        <f>IF(AND($N619&gt;=NORMA!$Q$4, $N619&lt;=NORMA!$R$4),"CUMPLE","NO CUMPLE")</f>
        <v>CUMPLE</v>
      </c>
      <c r="Y619" s="51" t="str">
        <f>IF($I619&gt;NORMA!$F$16,"NO CUMPLE","CUMPLE")</f>
        <v>NO CUMPLE</v>
      </c>
      <c r="Z619" s="51" t="str">
        <f>IF($M619&lt;NORMA!$H$23,"NO CUMPLE","CUMPLE")</f>
        <v>NO CUMPLE</v>
      </c>
      <c r="AA619" s="51" t="str">
        <f>IF($E619&gt;NORMA!$H$24,"NO CUMPLE","CUMPLE")</f>
        <v>CUMPLE</v>
      </c>
      <c r="AB619" s="51" t="str">
        <f>IF($F619&gt;NORMA!$H$25,"NO CUMPLE","CUMPLE")</f>
        <v>CUMPLE</v>
      </c>
      <c r="AC619" s="51" t="str">
        <f>IF($K619&gt;NORMA!$H$26,"NO CUMPLE","CUMPLE")</f>
        <v>CUMPLE</v>
      </c>
      <c r="AD619" s="51" t="str">
        <f>IF($J619&gt;NORMA!$H$27,"NO CUMPLE","CUMPLE")</f>
        <v>CUMPLE</v>
      </c>
      <c r="AE619" s="51" t="str">
        <f>IF($G619&gt;NORMA!$H$28,"NO CUMPLE","CUMPLE")</f>
        <v>NO CUMPLE</v>
      </c>
      <c r="AF619" s="51" t="str">
        <f>IF($H619&gt;NORMA!$E$29,"NO CUMPLE","CUMPLE")</f>
        <v>NO CUMPLE</v>
      </c>
      <c r="AG619" s="51" t="str">
        <f>IF($O619&gt;NORMA!$H$30,"NO CUMPLE","CUMPLE")</f>
        <v>NO CUMPLE</v>
      </c>
      <c r="AH619" s="51" t="str">
        <f>IF(AND($N619&gt;=NORMA!$R$18, $N619&lt;=NORMA!$S$18),"CUMPLE","NO CUMPLE")</f>
        <v>CUMPLE</v>
      </c>
      <c r="AI619" s="51" t="str">
        <f>IF($I619&gt;NORMA!$F$32,"NO CUMPLE","CUMPLE")</f>
        <v>NO CUMPLE</v>
      </c>
    </row>
    <row r="620" spans="1:35" ht="14.25" customHeight="1" x14ac:dyDescent="0.35">
      <c r="A620" s="146" t="s">
        <v>86</v>
      </c>
      <c r="B620" s="147" t="s">
        <v>84</v>
      </c>
      <c r="C620" s="148">
        <v>40303</v>
      </c>
      <c r="D620" s="149">
        <v>0.58333333333333337</v>
      </c>
      <c r="E620" s="147">
        <v>19.399999999999999</v>
      </c>
      <c r="F620" s="147">
        <v>65.099999999999994</v>
      </c>
      <c r="G620" s="147">
        <v>39</v>
      </c>
      <c r="H620" s="147">
        <v>8.9</v>
      </c>
      <c r="I620" s="147">
        <v>2.96</v>
      </c>
      <c r="J620" s="147">
        <v>1.1200000000000001</v>
      </c>
      <c r="K620" s="147">
        <v>10.6</v>
      </c>
      <c r="L620" s="159">
        <v>4.2</v>
      </c>
      <c r="M620" s="147">
        <v>0.1</v>
      </c>
      <c r="N620" s="147">
        <v>7.21</v>
      </c>
      <c r="O620" s="153">
        <v>2400000</v>
      </c>
      <c r="P620" s="51" t="str">
        <f>IF($M620&lt;NORMA!$G$7,"NO CUMPLE","CUMPLE")</f>
        <v>NO CUMPLE</v>
      </c>
      <c r="Q620" s="51" t="str">
        <f>IF($E620&gt;NORMA!$G$8,"NO CUMPLE","CUMPLE")</f>
        <v>CUMPLE</v>
      </c>
      <c r="R620" s="51" t="str">
        <f>IF($F620&gt;NORMA!$G$9,"NO CUMPLE","CUMPLE")</f>
        <v>CUMPLE</v>
      </c>
      <c r="S620" s="51" t="str">
        <f>IF($K620&gt;NORMA!$G$10,"NO CUMPLE","CUMPLE")</f>
        <v>CUMPLE</v>
      </c>
      <c r="T620" s="51" t="str">
        <f>IF($J620&gt;NORMA!$G$11,"NO CUMPLE","CUMPLE")</f>
        <v>CUMPLE</v>
      </c>
      <c r="U620" s="51" t="str">
        <f>IF($G620&gt;NORMA!$G$12,"NO CUMPLE","CUMPLE")</f>
        <v>CUMPLE</v>
      </c>
      <c r="V620" s="51" t="str">
        <f>IF($H620&gt;SALITRE!$H$972,"NO CUMPLE","CUMPLE")</f>
        <v>CUMPLE</v>
      </c>
      <c r="W620" s="51" t="str">
        <f>IF($O620&gt;NORMA!$F$14,"NO CUMPLE","CUMPLE")</f>
        <v>NO CUMPLE</v>
      </c>
      <c r="X620" s="51" t="str">
        <f>IF(AND($N620&gt;=NORMA!$Q$4, $N620&lt;=NORMA!$R$4),"CUMPLE","NO CUMPLE")</f>
        <v>CUMPLE</v>
      </c>
      <c r="Y620" s="51" t="str">
        <f>IF($I620&gt;NORMA!$F$16,"NO CUMPLE","CUMPLE")</f>
        <v>CUMPLE</v>
      </c>
      <c r="Z620" s="51" t="str">
        <f>IF($M620&lt;NORMA!$H$23,"NO CUMPLE","CUMPLE")</f>
        <v>NO CUMPLE</v>
      </c>
      <c r="AA620" s="51" t="str">
        <f>IF($E620&gt;NORMA!$H$24,"NO CUMPLE","CUMPLE")</f>
        <v>CUMPLE</v>
      </c>
      <c r="AB620" s="51" t="str">
        <f>IF($F620&gt;NORMA!$H$25,"NO CUMPLE","CUMPLE")</f>
        <v>CUMPLE</v>
      </c>
      <c r="AC620" s="51" t="str">
        <f>IF($K620&gt;NORMA!$H$26,"NO CUMPLE","CUMPLE")</f>
        <v>CUMPLE</v>
      </c>
      <c r="AD620" s="51" t="str">
        <f>IF($J620&gt;NORMA!$H$27,"NO CUMPLE","CUMPLE")</f>
        <v>CUMPLE</v>
      </c>
      <c r="AE620" s="51" t="str">
        <f>IF($G620&gt;NORMA!$H$28,"NO CUMPLE","CUMPLE")</f>
        <v>CUMPLE</v>
      </c>
      <c r="AF620" s="51" t="str">
        <f>IF($H620&gt;NORMA!$E$29,"NO CUMPLE","CUMPLE")</f>
        <v>CUMPLE</v>
      </c>
      <c r="AG620" s="51" t="str">
        <f>IF($O620&gt;NORMA!$H$30,"NO CUMPLE","CUMPLE")</f>
        <v>NO CUMPLE</v>
      </c>
      <c r="AH620" s="51" t="str">
        <f>IF(AND($N620&gt;=NORMA!$R$18, $N620&lt;=NORMA!$S$18),"CUMPLE","NO CUMPLE")</f>
        <v>CUMPLE</v>
      </c>
      <c r="AI620" s="51" t="str">
        <f>IF($I620&gt;NORMA!$F$32,"NO CUMPLE","CUMPLE")</f>
        <v>NO CUMPLE</v>
      </c>
    </row>
    <row r="621" spans="1:35" ht="14.25" customHeight="1" x14ac:dyDescent="0.35">
      <c r="A621" s="146" t="s">
        <v>82</v>
      </c>
      <c r="B621" s="147" t="s">
        <v>84</v>
      </c>
      <c r="C621" s="148">
        <v>40323</v>
      </c>
      <c r="D621" s="149">
        <v>0.16666666666666666</v>
      </c>
      <c r="E621" s="147">
        <v>25.5</v>
      </c>
      <c r="F621" s="147">
        <v>49</v>
      </c>
      <c r="G621" s="147">
        <v>52</v>
      </c>
      <c r="H621" s="147">
        <v>5.6</v>
      </c>
      <c r="I621" s="147">
        <v>1.2</v>
      </c>
      <c r="J621" s="147">
        <v>0.84</v>
      </c>
      <c r="K621" s="147">
        <v>10.9</v>
      </c>
      <c r="L621" s="159">
        <v>0.6</v>
      </c>
      <c r="M621" s="147">
        <v>2.9</v>
      </c>
      <c r="N621" s="147">
        <v>7.02</v>
      </c>
      <c r="O621" s="153">
        <v>93000</v>
      </c>
      <c r="P621" s="51" t="str">
        <f>IF($M621&lt;NORMA!$G$7,"NO CUMPLE","CUMPLE")</f>
        <v>CUMPLE</v>
      </c>
      <c r="Q621" s="51" t="str">
        <f>IF($E621&gt;NORMA!$G$8,"NO CUMPLE","CUMPLE")</f>
        <v>CUMPLE</v>
      </c>
      <c r="R621" s="51" t="str">
        <f>IF($F621&gt;NORMA!$G$9,"NO CUMPLE","CUMPLE")</f>
        <v>CUMPLE</v>
      </c>
      <c r="S621" s="51" t="str">
        <f>IF($K621&gt;NORMA!$G$10,"NO CUMPLE","CUMPLE")</f>
        <v>CUMPLE</v>
      </c>
      <c r="T621" s="51" t="str">
        <f>IF($J621&gt;NORMA!$G$11,"NO CUMPLE","CUMPLE")</f>
        <v>CUMPLE</v>
      </c>
      <c r="U621" s="51" t="str">
        <f>IF($G621&gt;NORMA!$G$12,"NO CUMPLE","CUMPLE")</f>
        <v>CUMPLE</v>
      </c>
      <c r="V621" s="51" t="str">
        <f>IF($H621&gt;SALITRE!$H$972,"NO CUMPLE","CUMPLE")</f>
        <v>CUMPLE</v>
      </c>
      <c r="W621" s="51" t="str">
        <f>IF($O621&gt;NORMA!$F$14,"NO CUMPLE","CUMPLE")</f>
        <v>CUMPLE</v>
      </c>
      <c r="X621" s="51" t="str">
        <f>IF(AND($N621&gt;=NORMA!$Q$4, $N621&lt;=NORMA!$R$4),"CUMPLE","NO CUMPLE")</f>
        <v>CUMPLE</v>
      </c>
      <c r="Y621" s="51" t="str">
        <f>IF($I621&gt;NORMA!$F$16,"NO CUMPLE","CUMPLE")</f>
        <v>CUMPLE</v>
      </c>
      <c r="Z621" s="51" t="str">
        <f>IF($M621&lt;NORMA!$H$23,"NO CUMPLE","CUMPLE")</f>
        <v>CUMPLE</v>
      </c>
      <c r="AA621" s="51" t="str">
        <f>IF($E621&gt;NORMA!$H$24,"NO CUMPLE","CUMPLE")</f>
        <v>CUMPLE</v>
      </c>
      <c r="AB621" s="51" t="str">
        <f>IF($F621&gt;NORMA!$H$25,"NO CUMPLE","CUMPLE")</f>
        <v>CUMPLE</v>
      </c>
      <c r="AC621" s="51" t="str">
        <f>IF($K621&gt;NORMA!$H$26,"NO CUMPLE","CUMPLE")</f>
        <v>CUMPLE</v>
      </c>
      <c r="AD621" s="51" t="str">
        <f>IF($J621&gt;NORMA!$H$27,"NO CUMPLE","CUMPLE")</f>
        <v>CUMPLE</v>
      </c>
      <c r="AE621" s="51" t="str">
        <f>IF($G621&gt;NORMA!$H$28,"NO CUMPLE","CUMPLE")</f>
        <v>CUMPLE</v>
      </c>
      <c r="AF621" s="51" t="str">
        <f>IF($H621&gt;NORMA!$E$29,"NO CUMPLE","CUMPLE")</f>
        <v>CUMPLE</v>
      </c>
      <c r="AG621" s="51" t="str">
        <f>IF($O621&gt;NORMA!$H$30,"NO CUMPLE","CUMPLE")</f>
        <v>CUMPLE</v>
      </c>
      <c r="AH621" s="51" t="str">
        <f>IF(AND($N621&gt;=NORMA!$R$18, $N621&lt;=NORMA!$S$18),"CUMPLE","NO CUMPLE")</f>
        <v>CUMPLE</v>
      </c>
      <c r="AI621" s="51" t="str">
        <f>IF($I621&gt;NORMA!$F$32,"NO CUMPLE","CUMPLE")</f>
        <v>NO CUMPLE</v>
      </c>
    </row>
    <row r="622" spans="1:35" ht="14.25" customHeight="1" x14ac:dyDescent="0.35">
      <c r="A622" s="146" t="s">
        <v>85</v>
      </c>
      <c r="B622" s="147" t="s">
        <v>84</v>
      </c>
      <c r="C622" s="148">
        <v>40323</v>
      </c>
      <c r="D622" s="149">
        <v>0.16666666666666666</v>
      </c>
      <c r="E622" s="147">
        <v>10.8</v>
      </c>
      <c r="F622" s="147">
        <v>29.8</v>
      </c>
      <c r="G622" s="147">
        <v>66</v>
      </c>
      <c r="H622" s="147">
        <v>8</v>
      </c>
      <c r="I622" s="147">
        <v>0.73</v>
      </c>
      <c r="J622" s="147">
        <v>0.64</v>
      </c>
      <c r="K622" s="147">
        <v>6</v>
      </c>
      <c r="L622" s="159">
        <v>7.8</v>
      </c>
      <c r="M622" s="147">
        <v>4.46</v>
      </c>
      <c r="N622" s="147">
        <v>7.22</v>
      </c>
      <c r="O622" s="153">
        <v>24000</v>
      </c>
      <c r="P622" s="51" t="str">
        <f>IF($M622&lt;NORMA!$G$7,"NO CUMPLE","CUMPLE")</f>
        <v>CUMPLE</v>
      </c>
      <c r="Q622" s="51" t="str">
        <f>IF($E622&gt;NORMA!$G$8,"NO CUMPLE","CUMPLE")</f>
        <v>CUMPLE</v>
      </c>
      <c r="R622" s="51" t="str">
        <f>IF($F622&gt;NORMA!$G$9,"NO CUMPLE","CUMPLE")</f>
        <v>CUMPLE</v>
      </c>
      <c r="S622" s="51" t="str">
        <f>IF($K622&gt;NORMA!$G$10,"NO CUMPLE","CUMPLE")</f>
        <v>CUMPLE</v>
      </c>
      <c r="T622" s="51" t="str">
        <f>IF($J622&gt;NORMA!$G$11,"NO CUMPLE","CUMPLE")</f>
        <v>CUMPLE</v>
      </c>
      <c r="U622" s="51" t="str">
        <f>IF($G622&gt;NORMA!$G$12,"NO CUMPLE","CUMPLE")</f>
        <v>CUMPLE</v>
      </c>
      <c r="V622" s="51" t="str">
        <f>IF($H622&gt;SALITRE!$H$972,"NO CUMPLE","CUMPLE")</f>
        <v>CUMPLE</v>
      </c>
      <c r="W622" s="51" t="str">
        <f>IF($O622&gt;NORMA!$F$14,"NO CUMPLE","CUMPLE")</f>
        <v>CUMPLE</v>
      </c>
      <c r="X622" s="51" t="str">
        <f>IF(AND($N622&gt;=NORMA!$Q$4, $N622&lt;=NORMA!$R$4),"CUMPLE","NO CUMPLE")</f>
        <v>CUMPLE</v>
      </c>
      <c r="Y622" s="51" t="str">
        <f>IF($I622&gt;NORMA!$F$16,"NO CUMPLE","CUMPLE")</f>
        <v>CUMPLE</v>
      </c>
      <c r="Z622" s="51" t="str">
        <f>IF($M622&lt;NORMA!$H$23,"NO CUMPLE","CUMPLE")</f>
        <v>CUMPLE</v>
      </c>
      <c r="AA622" s="51" t="str">
        <f>IF($E622&gt;NORMA!$H$24,"NO CUMPLE","CUMPLE")</f>
        <v>CUMPLE</v>
      </c>
      <c r="AB622" s="51" t="str">
        <f>IF($F622&gt;NORMA!$H$25,"NO CUMPLE","CUMPLE")</f>
        <v>CUMPLE</v>
      </c>
      <c r="AC622" s="51" t="str">
        <f>IF($K622&gt;NORMA!$H$26,"NO CUMPLE","CUMPLE")</f>
        <v>CUMPLE</v>
      </c>
      <c r="AD622" s="51" t="str">
        <f>IF($J622&gt;NORMA!$H$27,"NO CUMPLE","CUMPLE")</f>
        <v>CUMPLE</v>
      </c>
      <c r="AE622" s="51" t="str">
        <f>IF($G622&gt;NORMA!$H$28,"NO CUMPLE","CUMPLE")</f>
        <v>CUMPLE</v>
      </c>
      <c r="AF622" s="51" t="str">
        <f>IF($H622&gt;NORMA!$E$29,"NO CUMPLE","CUMPLE")</f>
        <v>CUMPLE</v>
      </c>
      <c r="AG622" s="51" t="str">
        <f>IF($O622&gt;NORMA!$H$30,"NO CUMPLE","CUMPLE")</f>
        <v>CUMPLE</v>
      </c>
      <c r="AH622" s="51" t="str">
        <f>IF(AND($N622&gt;=NORMA!$R$18, $N622&lt;=NORMA!$S$18),"CUMPLE","NO CUMPLE")</f>
        <v>CUMPLE</v>
      </c>
      <c r="AI622" s="51" t="str">
        <f>IF($I622&gt;NORMA!$F$32,"NO CUMPLE","CUMPLE")</f>
        <v>CUMPLE</v>
      </c>
    </row>
    <row r="623" spans="1:35" ht="14.25" customHeight="1" x14ac:dyDescent="0.35">
      <c r="A623" s="146" t="s">
        <v>85</v>
      </c>
      <c r="B623" s="147" t="s">
        <v>84</v>
      </c>
      <c r="C623" s="148">
        <v>40345</v>
      </c>
      <c r="D623" s="149">
        <v>0.79166666666666663</v>
      </c>
      <c r="E623" s="147">
        <v>98</v>
      </c>
      <c r="F623" s="147">
        <v>267</v>
      </c>
      <c r="G623" s="147">
        <v>96</v>
      </c>
      <c r="H623" s="147">
        <v>19.8</v>
      </c>
      <c r="I623" s="147">
        <v>2.64</v>
      </c>
      <c r="J623" s="147">
        <v>4.38</v>
      </c>
      <c r="K623" s="147">
        <v>35.700000000000003</v>
      </c>
      <c r="L623" s="159">
        <v>1.7</v>
      </c>
      <c r="M623" s="147">
        <v>0.93</v>
      </c>
      <c r="N623" s="147">
        <v>7.36</v>
      </c>
      <c r="O623" s="153">
        <v>930000</v>
      </c>
      <c r="P623" s="51" t="str">
        <f>IF($M623&lt;NORMA!$G$7,"NO CUMPLE","CUMPLE")</f>
        <v>CUMPLE</v>
      </c>
      <c r="Q623" s="51" t="str">
        <f>IF($E623&gt;NORMA!$G$8,"NO CUMPLE","CUMPLE")</f>
        <v>CUMPLE</v>
      </c>
      <c r="R623" s="51" t="str">
        <f>IF($F623&gt;NORMA!$G$9,"NO CUMPLE","CUMPLE")</f>
        <v>CUMPLE</v>
      </c>
      <c r="S623" s="51" t="str">
        <f>IF($K623&gt;NORMA!$G$10,"NO CUMPLE","CUMPLE")</f>
        <v>CUMPLE</v>
      </c>
      <c r="T623" s="51" t="str">
        <f>IF($J623&gt;NORMA!$G$11,"NO CUMPLE","CUMPLE")</f>
        <v>CUMPLE</v>
      </c>
      <c r="U623" s="51" t="str">
        <f>IF($G623&gt;NORMA!$G$12,"NO CUMPLE","CUMPLE")</f>
        <v>CUMPLE</v>
      </c>
      <c r="V623" s="51" t="str">
        <f>IF($H623&gt;SALITRE!$H$972,"NO CUMPLE","CUMPLE")</f>
        <v>CUMPLE</v>
      </c>
      <c r="W623" s="51" t="str">
        <f>IF($O623&gt;NORMA!$F$14,"NO CUMPLE","CUMPLE")</f>
        <v>CUMPLE</v>
      </c>
      <c r="X623" s="51" t="str">
        <f>IF(AND($N623&gt;=NORMA!$Q$4, $N623&lt;=NORMA!$R$4),"CUMPLE","NO CUMPLE")</f>
        <v>CUMPLE</v>
      </c>
      <c r="Y623" s="51" t="str">
        <f>IF($I623&gt;NORMA!$F$16,"NO CUMPLE","CUMPLE")</f>
        <v>CUMPLE</v>
      </c>
      <c r="Z623" s="51" t="str">
        <f>IF($M623&lt;NORMA!$H$23,"NO CUMPLE","CUMPLE")</f>
        <v>CUMPLE</v>
      </c>
      <c r="AA623" s="51" t="str">
        <f>IF($E623&gt;NORMA!$H$24,"NO CUMPLE","CUMPLE")</f>
        <v>CUMPLE</v>
      </c>
      <c r="AB623" s="51" t="str">
        <f>IF($F623&gt;NORMA!$H$25,"NO CUMPLE","CUMPLE")</f>
        <v>NO CUMPLE</v>
      </c>
      <c r="AC623" s="51" t="str">
        <f>IF($K623&gt;NORMA!$H$26,"NO CUMPLE","CUMPLE")</f>
        <v>CUMPLE</v>
      </c>
      <c r="AD623" s="51" t="str">
        <f>IF($J623&gt;NORMA!$H$27,"NO CUMPLE","CUMPLE")</f>
        <v>CUMPLE</v>
      </c>
      <c r="AE623" s="51" t="str">
        <f>IF($G623&gt;NORMA!$H$28,"NO CUMPLE","CUMPLE")</f>
        <v>CUMPLE</v>
      </c>
      <c r="AF623" s="51" t="str">
        <f>IF($H623&gt;NORMA!$E$29,"NO CUMPLE","CUMPLE")</f>
        <v>NO CUMPLE</v>
      </c>
      <c r="AG623" s="51" t="str">
        <f>IF($O623&gt;NORMA!$H$30,"NO CUMPLE","CUMPLE")</f>
        <v>NO CUMPLE</v>
      </c>
      <c r="AH623" s="51" t="str">
        <f>IF(AND($N623&gt;=NORMA!$R$18, $N623&lt;=NORMA!$S$18),"CUMPLE","NO CUMPLE")</f>
        <v>CUMPLE</v>
      </c>
      <c r="AI623" s="51" t="str">
        <f>IF($I623&gt;NORMA!$F$32,"NO CUMPLE","CUMPLE")</f>
        <v>NO CUMPLE</v>
      </c>
    </row>
    <row r="624" spans="1:35" ht="14.25" customHeight="1" x14ac:dyDescent="0.35">
      <c r="A624" s="146" t="s">
        <v>86</v>
      </c>
      <c r="B624" s="147" t="s">
        <v>84</v>
      </c>
      <c r="C624" s="148">
        <v>40320</v>
      </c>
      <c r="D624" s="149">
        <v>0.16666666666666666</v>
      </c>
      <c r="E624" s="147">
        <v>30.6</v>
      </c>
      <c r="F624" s="147">
        <v>81.5</v>
      </c>
      <c r="G624" s="147">
        <v>45</v>
      </c>
      <c r="H624" s="147">
        <v>9</v>
      </c>
      <c r="I624" s="147">
        <v>2.67</v>
      </c>
      <c r="J624" s="147">
        <v>1.68</v>
      </c>
      <c r="K624" s="147">
        <v>11.7</v>
      </c>
      <c r="L624" s="159">
        <v>4.8</v>
      </c>
      <c r="M624" s="147">
        <v>1.6</v>
      </c>
      <c r="N624" s="147">
        <v>7.23</v>
      </c>
      <c r="O624" s="153">
        <v>4000000</v>
      </c>
      <c r="P624" s="51" t="str">
        <f>IF($M624&lt;NORMA!$G$7,"NO CUMPLE","CUMPLE")</f>
        <v>CUMPLE</v>
      </c>
      <c r="Q624" s="51" t="str">
        <f>IF($E624&gt;NORMA!$G$8,"NO CUMPLE","CUMPLE")</f>
        <v>CUMPLE</v>
      </c>
      <c r="R624" s="51" t="str">
        <f>IF($F624&gt;NORMA!$G$9,"NO CUMPLE","CUMPLE")</f>
        <v>CUMPLE</v>
      </c>
      <c r="S624" s="51" t="str">
        <f>IF($K624&gt;NORMA!$G$10,"NO CUMPLE","CUMPLE")</f>
        <v>CUMPLE</v>
      </c>
      <c r="T624" s="51" t="str">
        <f>IF($J624&gt;NORMA!$G$11,"NO CUMPLE","CUMPLE")</f>
        <v>CUMPLE</v>
      </c>
      <c r="U624" s="51" t="str">
        <f>IF($G624&gt;NORMA!$G$12,"NO CUMPLE","CUMPLE")</f>
        <v>CUMPLE</v>
      </c>
      <c r="V624" s="51" t="str">
        <f>IF($H624&gt;SALITRE!$H$972,"NO CUMPLE","CUMPLE")</f>
        <v>CUMPLE</v>
      </c>
      <c r="W624" s="51" t="str">
        <f>IF($O624&gt;NORMA!$F$14,"NO CUMPLE","CUMPLE")</f>
        <v>NO CUMPLE</v>
      </c>
      <c r="X624" s="51" t="str">
        <f>IF(AND($N624&gt;=NORMA!$Q$4, $N624&lt;=NORMA!$R$4),"CUMPLE","NO CUMPLE")</f>
        <v>CUMPLE</v>
      </c>
      <c r="Y624" s="51" t="str">
        <f>IF($I624&gt;NORMA!$F$16,"NO CUMPLE","CUMPLE")</f>
        <v>CUMPLE</v>
      </c>
      <c r="Z624" s="51" t="str">
        <f>IF($M624&lt;NORMA!$H$23,"NO CUMPLE","CUMPLE")</f>
        <v>CUMPLE</v>
      </c>
      <c r="AA624" s="51" t="str">
        <f>IF($E624&gt;NORMA!$H$24,"NO CUMPLE","CUMPLE")</f>
        <v>CUMPLE</v>
      </c>
      <c r="AB624" s="51" t="str">
        <f>IF($F624&gt;NORMA!$H$25,"NO CUMPLE","CUMPLE")</f>
        <v>CUMPLE</v>
      </c>
      <c r="AC624" s="51" t="str">
        <f>IF($K624&gt;NORMA!$H$26,"NO CUMPLE","CUMPLE")</f>
        <v>CUMPLE</v>
      </c>
      <c r="AD624" s="51" t="str">
        <f>IF($J624&gt;NORMA!$H$27,"NO CUMPLE","CUMPLE")</f>
        <v>CUMPLE</v>
      </c>
      <c r="AE624" s="51" t="str">
        <f>IF($G624&gt;NORMA!$H$28,"NO CUMPLE","CUMPLE")</f>
        <v>CUMPLE</v>
      </c>
      <c r="AF624" s="51" t="str">
        <f>IF($H624&gt;NORMA!$E$29,"NO CUMPLE","CUMPLE")</f>
        <v>CUMPLE</v>
      </c>
      <c r="AG624" s="51" t="str">
        <f>IF($O624&gt;NORMA!$H$30,"NO CUMPLE","CUMPLE")</f>
        <v>NO CUMPLE</v>
      </c>
      <c r="AH624" s="51" t="str">
        <f>IF(AND($N624&gt;=NORMA!$R$18, $N624&lt;=NORMA!$S$18),"CUMPLE","NO CUMPLE")</f>
        <v>CUMPLE</v>
      </c>
      <c r="AI624" s="51" t="str">
        <f>IF($I624&gt;NORMA!$F$32,"NO CUMPLE","CUMPLE")</f>
        <v>NO CUMPLE</v>
      </c>
    </row>
    <row r="625" spans="1:35" ht="14.25" customHeight="1" x14ac:dyDescent="0.35">
      <c r="A625" s="146" t="s">
        <v>86</v>
      </c>
      <c r="B625" s="147" t="s">
        <v>84</v>
      </c>
      <c r="C625" s="148">
        <v>40340</v>
      </c>
      <c r="D625" s="149">
        <v>0.8125</v>
      </c>
      <c r="E625" s="147">
        <v>150</v>
      </c>
      <c r="F625" s="147">
        <v>309</v>
      </c>
      <c r="G625" s="147">
        <v>111</v>
      </c>
      <c r="H625" s="147">
        <v>19.8</v>
      </c>
      <c r="I625" s="147">
        <v>5.76</v>
      </c>
      <c r="J625" s="147">
        <v>4.72</v>
      </c>
      <c r="K625" s="147">
        <v>38.200000000000003</v>
      </c>
      <c r="L625" s="159">
        <v>2.8</v>
      </c>
      <c r="M625" s="147">
        <v>1.1599999999999999</v>
      </c>
      <c r="N625" s="147">
        <v>7.21</v>
      </c>
      <c r="O625" s="153">
        <v>9000000</v>
      </c>
      <c r="P625" s="51" t="str">
        <f>IF($M625&lt;NORMA!$G$7,"NO CUMPLE","CUMPLE")</f>
        <v>CUMPLE</v>
      </c>
      <c r="Q625" s="51" t="str">
        <f>IF($E625&gt;NORMA!$G$8,"NO CUMPLE","CUMPLE")</f>
        <v>CUMPLE</v>
      </c>
      <c r="R625" s="51" t="str">
        <f>IF($F625&gt;NORMA!$G$9,"NO CUMPLE","CUMPLE")</f>
        <v>CUMPLE</v>
      </c>
      <c r="S625" s="51" t="str">
        <f>IF($K625&gt;NORMA!$G$10,"NO CUMPLE","CUMPLE")</f>
        <v>CUMPLE</v>
      </c>
      <c r="T625" s="51" t="str">
        <f>IF($J625&gt;NORMA!$G$11,"NO CUMPLE","CUMPLE")</f>
        <v>CUMPLE</v>
      </c>
      <c r="U625" s="51" t="str">
        <f>IF($G625&gt;NORMA!$G$12,"NO CUMPLE","CUMPLE")</f>
        <v>CUMPLE</v>
      </c>
      <c r="V625" s="51" t="str">
        <f>IF($H625&gt;SALITRE!$H$972,"NO CUMPLE","CUMPLE")</f>
        <v>CUMPLE</v>
      </c>
      <c r="W625" s="51" t="str">
        <f>IF($O625&gt;NORMA!$F$14,"NO CUMPLE","CUMPLE")</f>
        <v>NO CUMPLE</v>
      </c>
      <c r="X625" s="51" t="str">
        <f>IF(AND($N625&gt;=NORMA!$Q$4, $N625&lt;=NORMA!$R$4),"CUMPLE","NO CUMPLE")</f>
        <v>CUMPLE</v>
      </c>
      <c r="Y625" s="51" t="str">
        <f>IF($I625&gt;NORMA!$F$16,"NO CUMPLE","CUMPLE")</f>
        <v>NO CUMPLE</v>
      </c>
      <c r="Z625" s="51" t="str">
        <f>IF($M625&lt;NORMA!$H$23,"NO CUMPLE","CUMPLE")</f>
        <v>CUMPLE</v>
      </c>
      <c r="AA625" s="51" t="str">
        <f>IF($E625&gt;NORMA!$H$24,"NO CUMPLE","CUMPLE")</f>
        <v>NO CUMPLE</v>
      </c>
      <c r="AB625" s="51" t="str">
        <f>IF($F625&gt;NORMA!$H$25,"NO CUMPLE","CUMPLE")</f>
        <v>NO CUMPLE</v>
      </c>
      <c r="AC625" s="51" t="str">
        <f>IF($K625&gt;NORMA!$H$26,"NO CUMPLE","CUMPLE")</f>
        <v>CUMPLE</v>
      </c>
      <c r="AD625" s="51" t="str">
        <f>IF($J625&gt;NORMA!$H$27,"NO CUMPLE","CUMPLE")</f>
        <v>CUMPLE</v>
      </c>
      <c r="AE625" s="51" t="str">
        <f>IF($G625&gt;NORMA!$H$28,"NO CUMPLE","CUMPLE")</f>
        <v>NO CUMPLE</v>
      </c>
      <c r="AF625" s="51" t="str">
        <f>IF($H625&gt;NORMA!$E$29,"NO CUMPLE","CUMPLE")</f>
        <v>NO CUMPLE</v>
      </c>
      <c r="AG625" s="51" t="str">
        <f>IF($O625&gt;NORMA!$H$30,"NO CUMPLE","CUMPLE")</f>
        <v>NO CUMPLE</v>
      </c>
      <c r="AH625" s="51" t="str">
        <f>IF(AND($N625&gt;=NORMA!$R$18, $N625&lt;=NORMA!$S$18),"CUMPLE","NO CUMPLE")</f>
        <v>CUMPLE</v>
      </c>
      <c r="AI625" s="51" t="str">
        <f>IF($I625&gt;NORMA!$F$32,"NO CUMPLE","CUMPLE")</f>
        <v>NO CUMPLE</v>
      </c>
    </row>
    <row r="626" spans="1:35" ht="14.25" customHeight="1" x14ac:dyDescent="0.35">
      <c r="A626" s="146" t="s">
        <v>82</v>
      </c>
      <c r="B626" s="147" t="s">
        <v>84</v>
      </c>
      <c r="C626" s="148">
        <v>40346</v>
      </c>
      <c r="D626" s="149">
        <v>0.79166666666666663</v>
      </c>
      <c r="E626" s="147">
        <v>163</v>
      </c>
      <c r="F626" s="147">
        <v>366</v>
      </c>
      <c r="G626" s="147">
        <v>132</v>
      </c>
      <c r="H626" s="147">
        <v>82</v>
      </c>
      <c r="I626" s="147">
        <v>7.31</v>
      </c>
      <c r="J626" s="147">
        <v>5.27</v>
      </c>
      <c r="K626" s="147">
        <v>42.6</v>
      </c>
      <c r="L626" s="159">
        <v>0.7</v>
      </c>
      <c r="M626" s="147">
        <v>0.15</v>
      </c>
      <c r="N626" s="147">
        <v>8.09</v>
      </c>
      <c r="O626" s="153">
        <v>430000</v>
      </c>
      <c r="P626" s="51" t="str">
        <f>IF($M626&lt;NORMA!$G$7,"NO CUMPLE","CUMPLE")</f>
        <v>NO CUMPLE</v>
      </c>
      <c r="Q626" s="51" t="str">
        <f>IF($E626&gt;NORMA!$G$8,"NO CUMPLE","CUMPLE")</f>
        <v>NO CUMPLE</v>
      </c>
      <c r="R626" s="51" t="str">
        <f>IF($F626&gt;NORMA!$G$9,"NO CUMPLE","CUMPLE")</f>
        <v>NO CUMPLE</v>
      </c>
      <c r="S626" s="51" t="str">
        <f>IF($K626&gt;NORMA!$G$10,"NO CUMPLE","CUMPLE")</f>
        <v>NO CUMPLE</v>
      </c>
      <c r="T626" s="51" t="str">
        <f>IF($J626&gt;NORMA!$G$11,"NO CUMPLE","CUMPLE")</f>
        <v>CUMPLE</v>
      </c>
      <c r="U626" s="51" t="str">
        <f>IF($G626&gt;NORMA!$G$12,"NO CUMPLE","CUMPLE")</f>
        <v>CUMPLE</v>
      </c>
      <c r="V626" s="51" t="str">
        <f>IF($H626&gt;SALITRE!$H$972,"NO CUMPLE","CUMPLE")</f>
        <v>NO CUMPLE</v>
      </c>
      <c r="W626" s="51" t="str">
        <f>IF($O626&gt;NORMA!$F$14,"NO CUMPLE","CUMPLE")</f>
        <v>CUMPLE</v>
      </c>
      <c r="X626" s="51" t="str">
        <f>IF(AND($N626&gt;=NORMA!$Q$4, $N626&lt;=NORMA!$R$4),"CUMPLE","NO CUMPLE")</f>
        <v>CUMPLE</v>
      </c>
      <c r="Y626" s="51" t="str">
        <f>IF($I626&gt;NORMA!$F$16,"NO CUMPLE","CUMPLE")</f>
        <v>NO CUMPLE</v>
      </c>
      <c r="Z626" s="51" t="str">
        <f>IF($M626&lt;NORMA!$H$23,"NO CUMPLE","CUMPLE")</f>
        <v>NO CUMPLE</v>
      </c>
      <c r="AA626" s="51" t="str">
        <f>IF($E626&gt;NORMA!$H$24,"NO CUMPLE","CUMPLE")</f>
        <v>NO CUMPLE</v>
      </c>
      <c r="AB626" s="51" t="str">
        <f>IF($F626&gt;NORMA!$H$25,"NO CUMPLE","CUMPLE")</f>
        <v>NO CUMPLE</v>
      </c>
      <c r="AC626" s="51" t="str">
        <f>IF($K626&gt;NORMA!$H$26,"NO CUMPLE","CUMPLE")</f>
        <v>NO CUMPLE</v>
      </c>
      <c r="AD626" s="51" t="str">
        <f>IF($J626&gt;NORMA!$H$27,"NO CUMPLE","CUMPLE")</f>
        <v>NO CUMPLE</v>
      </c>
      <c r="AE626" s="51" t="str">
        <f>IF($G626&gt;NORMA!$H$28,"NO CUMPLE","CUMPLE")</f>
        <v>NO CUMPLE</v>
      </c>
      <c r="AF626" s="51" t="str">
        <f>IF($H626&gt;NORMA!$E$29,"NO CUMPLE","CUMPLE")</f>
        <v>NO CUMPLE</v>
      </c>
      <c r="AG626" s="51" t="str">
        <f>IF($O626&gt;NORMA!$H$30,"NO CUMPLE","CUMPLE")</f>
        <v>NO CUMPLE</v>
      </c>
      <c r="AH626" s="51" t="str">
        <f>IF(AND($N626&gt;=NORMA!$R$18, $N626&lt;=NORMA!$S$18),"CUMPLE","NO CUMPLE")</f>
        <v>CUMPLE</v>
      </c>
      <c r="AI626" s="51" t="str">
        <f>IF($I626&gt;NORMA!$F$32,"NO CUMPLE","CUMPLE")</f>
        <v>NO CUMPLE</v>
      </c>
    </row>
    <row r="627" spans="1:35" ht="14.25" customHeight="1" x14ac:dyDescent="0.35">
      <c r="A627" s="146" t="s">
        <v>86</v>
      </c>
      <c r="B627" s="147" t="s">
        <v>84</v>
      </c>
      <c r="C627" s="148">
        <v>40355</v>
      </c>
      <c r="D627" s="149">
        <v>0.375</v>
      </c>
      <c r="E627" s="147">
        <v>44.2</v>
      </c>
      <c r="F627" s="147">
        <v>119</v>
      </c>
      <c r="G627" s="147">
        <v>46</v>
      </c>
      <c r="H627" s="147">
        <v>14.2</v>
      </c>
      <c r="I627" s="147">
        <v>4.18</v>
      </c>
      <c r="J627" s="147">
        <v>2.2999999999999998</v>
      </c>
      <c r="K627" s="147">
        <v>19.899999999999999</v>
      </c>
      <c r="L627" s="159">
        <v>2.5</v>
      </c>
      <c r="M627" s="147">
        <v>0.14000000000000001</v>
      </c>
      <c r="N627" s="147">
        <v>7.07</v>
      </c>
      <c r="O627" s="153">
        <v>930000</v>
      </c>
      <c r="P627" s="51" t="str">
        <f>IF($M627&lt;NORMA!$G$7,"NO CUMPLE","CUMPLE")</f>
        <v>NO CUMPLE</v>
      </c>
      <c r="Q627" s="51" t="str">
        <f>IF($E627&gt;NORMA!$G$8,"NO CUMPLE","CUMPLE")</f>
        <v>CUMPLE</v>
      </c>
      <c r="R627" s="51" t="str">
        <f>IF($F627&gt;NORMA!$G$9,"NO CUMPLE","CUMPLE")</f>
        <v>CUMPLE</v>
      </c>
      <c r="S627" s="51" t="str">
        <f>IF($K627&gt;NORMA!$G$10,"NO CUMPLE","CUMPLE")</f>
        <v>CUMPLE</v>
      </c>
      <c r="T627" s="51" t="str">
        <f>IF($J627&gt;NORMA!$G$11,"NO CUMPLE","CUMPLE")</f>
        <v>CUMPLE</v>
      </c>
      <c r="U627" s="51" t="str">
        <f>IF($G627&gt;NORMA!$G$12,"NO CUMPLE","CUMPLE")</f>
        <v>CUMPLE</v>
      </c>
      <c r="V627" s="51" t="str">
        <f>IF($H627&gt;SALITRE!$H$972,"NO CUMPLE","CUMPLE")</f>
        <v>CUMPLE</v>
      </c>
      <c r="W627" s="51" t="str">
        <f>IF($O627&gt;NORMA!$F$14,"NO CUMPLE","CUMPLE")</f>
        <v>CUMPLE</v>
      </c>
      <c r="X627" s="51" t="str">
        <f>IF(AND($N627&gt;=NORMA!$Q$4, $N627&lt;=NORMA!$R$4),"CUMPLE","NO CUMPLE")</f>
        <v>CUMPLE</v>
      </c>
      <c r="Y627" s="51" t="str">
        <f>IF($I627&gt;NORMA!$F$16,"NO CUMPLE","CUMPLE")</f>
        <v>NO CUMPLE</v>
      </c>
      <c r="Z627" s="51" t="str">
        <f>IF($M627&lt;NORMA!$H$23,"NO CUMPLE","CUMPLE")</f>
        <v>NO CUMPLE</v>
      </c>
      <c r="AA627" s="51" t="str">
        <f>IF($E627&gt;NORMA!$H$24,"NO CUMPLE","CUMPLE")</f>
        <v>CUMPLE</v>
      </c>
      <c r="AB627" s="51" t="str">
        <f>IF($F627&gt;NORMA!$H$25,"NO CUMPLE","CUMPLE")</f>
        <v>CUMPLE</v>
      </c>
      <c r="AC627" s="51" t="str">
        <f>IF($K627&gt;NORMA!$H$26,"NO CUMPLE","CUMPLE")</f>
        <v>CUMPLE</v>
      </c>
      <c r="AD627" s="51" t="str">
        <f>IF($J627&gt;NORMA!$H$27,"NO CUMPLE","CUMPLE")</f>
        <v>CUMPLE</v>
      </c>
      <c r="AE627" s="51" t="str">
        <f>IF($G627&gt;NORMA!$H$28,"NO CUMPLE","CUMPLE")</f>
        <v>CUMPLE</v>
      </c>
      <c r="AF627" s="51" t="str">
        <f>IF($H627&gt;NORMA!$E$29,"NO CUMPLE","CUMPLE")</f>
        <v>NO CUMPLE</v>
      </c>
      <c r="AG627" s="51" t="str">
        <f>IF($O627&gt;NORMA!$H$30,"NO CUMPLE","CUMPLE")</f>
        <v>NO CUMPLE</v>
      </c>
      <c r="AH627" s="51" t="str">
        <f>IF(AND($N627&gt;=NORMA!$R$18, $N627&lt;=NORMA!$S$18),"CUMPLE","NO CUMPLE")</f>
        <v>CUMPLE</v>
      </c>
      <c r="AI627" s="51" t="str">
        <f>IF($I627&gt;NORMA!$F$32,"NO CUMPLE","CUMPLE")</f>
        <v>NO CUMPLE</v>
      </c>
    </row>
    <row r="628" spans="1:35" ht="14.25" customHeight="1" x14ac:dyDescent="0.35">
      <c r="A628" s="146" t="s">
        <v>86</v>
      </c>
      <c r="B628" s="147" t="s">
        <v>84</v>
      </c>
      <c r="C628" s="148">
        <v>40359</v>
      </c>
      <c r="D628" s="149">
        <v>0.54166666666666663</v>
      </c>
      <c r="E628" s="147">
        <v>57.9</v>
      </c>
      <c r="F628" s="147">
        <v>210</v>
      </c>
      <c r="G628" s="147">
        <v>73</v>
      </c>
      <c r="H628" s="147">
        <v>17.2</v>
      </c>
      <c r="I628" s="147">
        <v>4.9800000000000004</v>
      </c>
      <c r="J628" s="147">
        <v>3.08</v>
      </c>
      <c r="K628" s="147">
        <v>28.3</v>
      </c>
      <c r="L628" s="159">
        <v>2</v>
      </c>
      <c r="M628" s="147">
        <v>1.0900000000000001</v>
      </c>
      <c r="N628" s="147">
        <v>7.11</v>
      </c>
      <c r="O628" s="153">
        <v>2400000</v>
      </c>
      <c r="P628" s="51" t="str">
        <f>IF($M628&lt;NORMA!$G$7,"NO CUMPLE","CUMPLE")</f>
        <v>CUMPLE</v>
      </c>
      <c r="Q628" s="51" t="str">
        <f>IF($E628&gt;NORMA!$G$8,"NO CUMPLE","CUMPLE")</f>
        <v>CUMPLE</v>
      </c>
      <c r="R628" s="51" t="str">
        <f>IF($F628&gt;NORMA!$G$9,"NO CUMPLE","CUMPLE")</f>
        <v>CUMPLE</v>
      </c>
      <c r="S628" s="51" t="str">
        <f>IF($K628&gt;NORMA!$G$10,"NO CUMPLE","CUMPLE")</f>
        <v>CUMPLE</v>
      </c>
      <c r="T628" s="51" t="str">
        <f>IF($J628&gt;NORMA!$G$11,"NO CUMPLE","CUMPLE")</f>
        <v>CUMPLE</v>
      </c>
      <c r="U628" s="51" t="str">
        <f>IF($G628&gt;NORMA!$G$12,"NO CUMPLE","CUMPLE")</f>
        <v>CUMPLE</v>
      </c>
      <c r="V628" s="51" t="str">
        <f>IF($H628&gt;SALITRE!$H$972,"NO CUMPLE","CUMPLE")</f>
        <v>CUMPLE</v>
      </c>
      <c r="W628" s="51" t="str">
        <f>IF($O628&gt;NORMA!$F$14,"NO CUMPLE","CUMPLE")</f>
        <v>NO CUMPLE</v>
      </c>
      <c r="X628" s="51" t="str">
        <f>IF(AND($N628&gt;=NORMA!$Q$4, $N628&lt;=NORMA!$R$4),"CUMPLE","NO CUMPLE")</f>
        <v>CUMPLE</v>
      </c>
      <c r="Y628" s="51" t="str">
        <f>IF($I628&gt;NORMA!$F$16,"NO CUMPLE","CUMPLE")</f>
        <v>NO CUMPLE</v>
      </c>
      <c r="Z628" s="51" t="str">
        <f>IF($M628&lt;NORMA!$H$23,"NO CUMPLE","CUMPLE")</f>
        <v>CUMPLE</v>
      </c>
      <c r="AA628" s="51" t="str">
        <f>IF($E628&gt;NORMA!$H$24,"NO CUMPLE","CUMPLE")</f>
        <v>CUMPLE</v>
      </c>
      <c r="AB628" s="51" t="str">
        <f>IF($F628&gt;NORMA!$H$25,"NO CUMPLE","CUMPLE")</f>
        <v>NO CUMPLE</v>
      </c>
      <c r="AC628" s="51" t="str">
        <f>IF($K628&gt;NORMA!$H$26,"NO CUMPLE","CUMPLE")</f>
        <v>CUMPLE</v>
      </c>
      <c r="AD628" s="51" t="str">
        <f>IF($J628&gt;NORMA!$H$27,"NO CUMPLE","CUMPLE")</f>
        <v>CUMPLE</v>
      </c>
      <c r="AE628" s="51" t="str">
        <f>IF($G628&gt;NORMA!$H$28,"NO CUMPLE","CUMPLE")</f>
        <v>CUMPLE</v>
      </c>
      <c r="AF628" s="51" t="str">
        <f>IF($H628&gt;NORMA!$E$29,"NO CUMPLE","CUMPLE")</f>
        <v>NO CUMPLE</v>
      </c>
      <c r="AG628" s="51" t="str">
        <f>IF($O628&gt;NORMA!$H$30,"NO CUMPLE","CUMPLE")</f>
        <v>NO CUMPLE</v>
      </c>
      <c r="AH628" s="51" t="str">
        <f>IF(AND($N628&gt;=NORMA!$R$18, $N628&lt;=NORMA!$S$18),"CUMPLE","NO CUMPLE")</f>
        <v>CUMPLE</v>
      </c>
      <c r="AI628" s="51" t="str">
        <f>IF($I628&gt;NORMA!$F$32,"NO CUMPLE","CUMPLE")</f>
        <v>NO CUMPLE</v>
      </c>
    </row>
    <row r="629" spans="1:35" ht="14.25" customHeight="1" x14ac:dyDescent="0.35">
      <c r="A629" s="146" t="s">
        <v>85</v>
      </c>
      <c r="B629" s="147" t="s">
        <v>84</v>
      </c>
      <c r="C629" s="148">
        <v>40369</v>
      </c>
      <c r="D629" s="149">
        <v>0.5</v>
      </c>
      <c r="E629" s="147">
        <v>80.099999999999994</v>
      </c>
      <c r="F629" s="147">
        <v>207</v>
      </c>
      <c r="G629" s="147">
        <v>89</v>
      </c>
      <c r="H629" s="147">
        <v>16.3</v>
      </c>
      <c r="I629" s="147">
        <v>2.36</v>
      </c>
      <c r="J629" s="147">
        <v>3.25</v>
      </c>
      <c r="K629" s="147">
        <v>1.4</v>
      </c>
      <c r="L629" s="159">
        <v>0.9</v>
      </c>
      <c r="M629" s="147">
        <v>0.28999999999999998</v>
      </c>
      <c r="N629" s="147">
        <v>7.45</v>
      </c>
      <c r="O629" s="153">
        <v>4000000</v>
      </c>
      <c r="P629" s="51" t="str">
        <f>IF($M629&lt;NORMA!$G$7,"NO CUMPLE","CUMPLE")</f>
        <v>NO CUMPLE</v>
      </c>
      <c r="Q629" s="51" t="str">
        <f>IF($E629&gt;NORMA!$G$8,"NO CUMPLE","CUMPLE")</f>
        <v>CUMPLE</v>
      </c>
      <c r="R629" s="51" t="str">
        <f>IF($F629&gt;NORMA!$G$9,"NO CUMPLE","CUMPLE")</f>
        <v>CUMPLE</v>
      </c>
      <c r="S629" s="51" t="str">
        <f>IF($K629&gt;NORMA!$G$10,"NO CUMPLE","CUMPLE")</f>
        <v>CUMPLE</v>
      </c>
      <c r="T629" s="51" t="str">
        <f>IF($J629&gt;NORMA!$G$11,"NO CUMPLE","CUMPLE")</f>
        <v>CUMPLE</v>
      </c>
      <c r="U629" s="51" t="str">
        <f>IF($G629&gt;NORMA!$G$12,"NO CUMPLE","CUMPLE")</f>
        <v>CUMPLE</v>
      </c>
      <c r="V629" s="51" t="str">
        <f>IF($H629&gt;SALITRE!$H$972,"NO CUMPLE","CUMPLE")</f>
        <v>CUMPLE</v>
      </c>
      <c r="W629" s="51" t="str">
        <f>IF($O629&gt;NORMA!$F$14,"NO CUMPLE","CUMPLE")</f>
        <v>NO CUMPLE</v>
      </c>
      <c r="X629" s="51" t="str">
        <f>IF(AND($N629&gt;=NORMA!$Q$4, $N629&lt;=NORMA!$R$4),"CUMPLE","NO CUMPLE")</f>
        <v>CUMPLE</v>
      </c>
      <c r="Y629" s="51" t="str">
        <f>IF($I629&gt;NORMA!$F$16,"NO CUMPLE","CUMPLE")</f>
        <v>CUMPLE</v>
      </c>
      <c r="Z629" s="51" t="str">
        <f>IF($M629&lt;NORMA!$H$23,"NO CUMPLE","CUMPLE")</f>
        <v>NO CUMPLE</v>
      </c>
      <c r="AA629" s="51" t="str">
        <f>IF($E629&gt;NORMA!$H$24,"NO CUMPLE","CUMPLE")</f>
        <v>CUMPLE</v>
      </c>
      <c r="AB629" s="51" t="str">
        <f>IF($F629&gt;NORMA!$H$25,"NO CUMPLE","CUMPLE")</f>
        <v>NO CUMPLE</v>
      </c>
      <c r="AC629" s="51" t="str">
        <f>IF($K629&gt;NORMA!$H$26,"NO CUMPLE","CUMPLE")</f>
        <v>CUMPLE</v>
      </c>
      <c r="AD629" s="51" t="str">
        <f>IF($J629&gt;NORMA!$H$27,"NO CUMPLE","CUMPLE")</f>
        <v>CUMPLE</v>
      </c>
      <c r="AE629" s="51" t="str">
        <f>IF($G629&gt;NORMA!$H$28,"NO CUMPLE","CUMPLE")</f>
        <v>CUMPLE</v>
      </c>
      <c r="AF629" s="51" t="str">
        <f>IF($H629&gt;NORMA!$E$29,"NO CUMPLE","CUMPLE")</f>
        <v>NO CUMPLE</v>
      </c>
      <c r="AG629" s="51" t="str">
        <f>IF($O629&gt;NORMA!$H$30,"NO CUMPLE","CUMPLE")</f>
        <v>NO CUMPLE</v>
      </c>
      <c r="AH629" s="51" t="str">
        <f>IF(AND($N629&gt;=NORMA!$R$18, $N629&lt;=NORMA!$S$18),"CUMPLE","NO CUMPLE")</f>
        <v>CUMPLE</v>
      </c>
      <c r="AI629" s="51" t="str">
        <f>IF($I629&gt;NORMA!$F$32,"NO CUMPLE","CUMPLE")</f>
        <v>NO CUMPLE</v>
      </c>
    </row>
    <row r="630" spans="1:35" ht="14.25" customHeight="1" x14ac:dyDescent="0.35">
      <c r="A630" s="146" t="s">
        <v>82</v>
      </c>
      <c r="B630" s="147" t="s">
        <v>84</v>
      </c>
      <c r="C630" s="148">
        <v>40392</v>
      </c>
      <c r="D630" s="149">
        <v>0.60416666666666663</v>
      </c>
      <c r="E630" s="147">
        <v>142</v>
      </c>
      <c r="F630" s="147">
        <v>348</v>
      </c>
      <c r="G630" s="147">
        <v>74</v>
      </c>
      <c r="H630" s="147">
        <v>45.5</v>
      </c>
      <c r="I630" s="147">
        <v>9.1999999999999993</v>
      </c>
      <c r="J630" s="147">
        <v>4.3499999999999996</v>
      </c>
      <c r="K630" s="147">
        <v>41.18</v>
      </c>
      <c r="L630" s="159">
        <v>0.2</v>
      </c>
      <c r="M630" s="147">
        <v>0.19</v>
      </c>
      <c r="N630" s="147">
        <v>7.69</v>
      </c>
      <c r="O630" s="153">
        <v>240000</v>
      </c>
      <c r="P630" s="51" t="str">
        <f>IF($M630&lt;NORMA!$G$7,"NO CUMPLE","CUMPLE")</f>
        <v>NO CUMPLE</v>
      </c>
      <c r="Q630" s="51" t="str">
        <f>IF($E630&gt;NORMA!$G$8,"NO CUMPLE","CUMPLE")</f>
        <v>CUMPLE</v>
      </c>
      <c r="R630" s="51" t="str">
        <f>IF($F630&gt;NORMA!$G$9,"NO CUMPLE","CUMPLE")</f>
        <v>CUMPLE</v>
      </c>
      <c r="S630" s="51" t="str">
        <f>IF($K630&gt;NORMA!$G$10,"NO CUMPLE","CUMPLE")</f>
        <v>NO CUMPLE</v>
      </c>
      <c r="T630" s="51" t="str">
        <f>IF($J630&gt;NORMA!$G$11,"NO CUMPLE","CUMPLE")</f>
        <v>CUMPLE</v>
      </c>
      <c r="U630" s="51" t="str">
        <f>IF($G630&gt;NORMA!$G$12,"NO CUMPLE","CUMPLE")</f>
        <v>CUMPLE</v>
      </c>
      <c r="V630" s="51" t="str">
        <f>IF($H630&gt;SALITRE!$H$972,"NO CUMPLE","CUMPLE")</f>
        <v>NO CUMPLE</v>
      </c>
      <c r="W630" s="51" t="str">
        <f>IF($O630&gt;NORMA!$F$14,"NO CUMPLE","CUMPLE")</f>
        <v>CUMPLE</v>
      </c>
      <c r="X630" s="51" t="str">
        <f>IF(AND($N630&gt;=NORMA!$Q$4, $N630&lt;=NORMA!$R$4),"CUMPLE","NO CUMPLE")</f>
        <v>CUMPLE</v>
      </c>
      <c r="Y630" s="51" t="str">
        <f>IF($I630&gt;NORMA!$F$16,"NO CUMPLE","CUMPLE")</f>
        <v>NO CUMPLE</v>
      </c>
      <c r="Z630" s="51" t="str">
        <f>IF($M630&lt;NORMA!$H$23,"NO CUMPLE","CUMPLE")</f>
        <v>NO CUMPLE</v>
      </c>
      <c r="AA630" s="51" t="str">
        <f>IF($E630&gt;NORMA!$H$24,"NO CUMPLE","CUMPLE")</f>
        <v>NO CUMPLE</v>
      </c>
      <c r="AB630" s="51" t="str">
        <f>IF($F630&gt;NORMA!$H$25,"NO CUMPLE","CUMPLE")</f>
        <v>NO CUMPLE</v>
      </c>
      <c r="AC630" s="51" t="str">
        <f>IF($K630&gt;NORMA!$H$26,"NO CUMPLE","CUMPLE")</f>
        <v>NO CUMPLE</v>
      </c>
      <c r="AD630" s="51" t="str">
        <f>IF($J630&gt;NORMA!$H$27,"NO CUMPLE","CUMPLE")</f>
        <v>CUMPLE</v>
      </c>
      <c r="AE630" s="51" t="str">
        <f>IF($G630&gt;NORMA!$H$28,"NO CUMPLE","CUMPLE")</f>
        <v>CUMPLE</v>
      </c>
      <c r="AF630" s="51" t="str">
        <f>IF($H630&gt;NORMA!$E$29,"NO CUMPLE","CUMPLE")</f>
        <v>NO CUMPLE</v>
      </c>
      <c r="AG630" s="51" t="str">
        <f>IF($O630&gt;NORMA!$H$30,"NO CUMPLE","CUMPLE")</f>
        <v>NO CUMPLE</v>
      </c>
      <c r="AH630" s="51" t="str">
        <f>IF(AND($N630&gt;=NORMA!$R$18, $N630&lt;=NORMA!$S$18),"CUMPLE","NO CUMPLE")</f>
        <v>CUMPLE</v>
      </c>
      <c r="AI630" s="51" t="str">
        <f>IF($I630&gt;NORMA!$F$32,"NO CUMPLE","CUMPLE")</f>
        <v>NO CUMPLE</v>
      </c>
    </row>
    <row r="631" spans="1:35" ht="14.25" customHeight="1" x14ac:dyDescent="0.35">
      <c r="A631" s="146" t="s">
        <v>82</v>
      </c>
      <c r="B631" s="147" t="s">
        <v>84</v>
      </c>
      <c r="C631" s="148">
        <v>40411</v>
      </c>
      <c r="D631" s="149">
        <v>0.95833333333333337</v>
      </c>
      <c r="E631" s="147">
        <v>110</v>
      </c>
      <c r="F631" s="147">
        <v>295</v>
      </c>
      <c r="G631" s="147">
        <v>91</v>
      </c>
      <c r="H631" s="147">
        <v>30</v>
      </c>
      <c r="I631" s="147">
        <v>8.65</v>
      </c>
      <c r="J631" s="147">
        <v>4.6900000000000004</v>
      </c>
      <c r="K631" s="147">
        <v>40.08</v>
      </c>
      <c r="L631" s="159">
        <v>0.4</v>
      </c>
      <c r="M631" s="147">
        <v>0.35</v>
      </c>
      <c r="N631" s="147">
        <v>7.77</v>
      </c>
      <c r="O631" s="153">
        <v>24000000</v>
      </c>
      <c r="P631" s="51" t="str">
        <f>IF($M631&lt;NORMA!$G$7,"NO CUMPLE","CUMPLE")</f>
        <v>NO CUMPLE</v>
      </c>
      <c r="Q631" s="51" t="str">
        <f>IF($E631&gt;NORMA!$G$8,"NO CUMPLE","CUMPLE")</f>
        <v>CUMPLE</v>
      </c>
      <c r="R631" s="51" t="str">
        <f>IF($F631&gt;NORMA!$G$9,"NO CUMPLE","CUMPLE")</f>
        <v>CUMPLE</v>
      </c>
      <c r="S631" s="51" t="str">
        <f>IF($K631&gt;NORMA!$G$10,"NO CUMPLE","CUMPLE")</f>
        <v>NO CUMPLE</v>
      </c>
      <c r="T631" s="51" t="str">
        <f>IF($J631&gt;NORMA!$G$11,"NO CUMPLE","CUMPLE")</f>
        <v>CUMPLE</v>
      </c>
      <c r="U631" s="51" t="str">
        <f>IF($G631&gt;NORMA!$G$12,"NO CUMPLE","CUMPLE")</f>
        <v>CUMPLE</v>
      </c>
      <c r="V631" s="51" t="str">
        <f>IF($H631&gt;SALITRE!$H$972,"NO CUMPLE","CUMPLE")</f>
        <v>CUMPLE</v>
      </c>
      <c r="W631" s="51" t="str">
        <f>IF($O631&gt;NORMA!$F$14,"NO CUMPLE","CUMPLE")</f>
        <v>NO CUMPLE</v>
      </c>
      <c r="X631" s="51" t="str">
        <f>IF(AND($N631&gt;=NORMA!$Q$4, $N631&lt;=NORMA!$R$4),"CUMPLE","NO CUMPLE")</f>
        <v>CUMPLE</v>
      </c>
      <c r="Y631" s="51" t="str">
        <f>IF($I631&gt;NORMA!$F$16,"NO CUMPLE","CUMPLE")</f>
        <v>NO CUMPLE</v>
      </c>
      <c r="Z631" s="51" t="str">
        <f>IF($M631&lt;NORMA!$H$23,"NO CUMPLE","CUMPLE")</f>
        <v>CUMPLE</v>
      </c>
      <c r="AA631" s="51" t="str">
        <f>IF($E631&gt;NORMA!$H$24,"NO CUMPLE","CUMPLE")</f>
        <v>NO CUMPLE</v>
      </c>
      <c r="AB631" s="51" t="str">
        <f>IF($F631&gt;NORMA!$H$25,"NO CUMPLE","CUMPLE")</f>
        <v>NO CUMPLE</v>
      </c>
      <c r="AC631" s="51" t="str">
        <f>IF($K631&gt;NORMA!$H$26,"NO CUMPLE","CUMPLE")</f>
        <v>NO CUMPLE</v>
      </c>
      <c r="AD631" s="51" t="str">
        <f>IF($J631&gt;NORMA!$H$27,"NO CUMPLE","CUMPLE")</f>
        <v>CUMPLE</v>
      </c>
      <c r="AE631" s="51" t="str">
        <f>IF($G631&gt;NORMA!$H$28,"NO CUMPLE","CUMPLE")</f>
        <v>CUMPLE</v>
      </c>
      <c r="AF631" s="51" t="str">
        <f>IF($H631&gt;NORMA!$E$29,"NO CUMPLE","CUMPLE")</f>
        <v>NO CUMPLE</v>
      </c>
      <c r="AG631" s="51" t="str">
        <f>IF($O631&gt;NORMA!$H$30,"NO CUMPLE","CUMPLE")</f>
        <v>NO CUMPLE</v>
      </c>
      <c r="AH631" s="51" t="str">
        <f>IF(AND($N631&gt;=NORMA!$R$18, $N631&lt;=NORMA!$S$18),"CUMPLE","NO CUMPLE")</f>
        <v>CUMPLE</v>
      </c>
      <c r="AI631" s="51" t="str">
        <f>IF($I631&gt;NORMA!$F$32,"NO CUMPLE","CUMPLE")</f>
        <v>NO CUMPLE</v>
      </c>
    </row>
    <row r="632" spans="1:35" ht="14.25" customHeight="1" x14ac:dyDescent="0.35">
      <c r="A632" s="146" t="s">
        <v>82</v>
      </c>
      <c r="B632" s="147" t="s">
        <v>84</v>
      </c>
      <c r="C632" s="148">
        <v>40430</v>
      </c>
      <c r="D632" s="149">
        <v>0.625</v>
      </c>
      <c r="E632" s="147">
        <v>191</v>
      </c>
      <c r="F632" s="147">
        <v>453</v>
      </c>
      <c r="G632" s="147">
        <v>104</v>
      </c>
      <c r="H632" s="147">
        <v>110</v>
      </c>
      <c r="I632" s="147">
        <v>7.84</v>
      </c>
      <c r="J632" s="147">
        <v>5.22</v>
      </c>
      <c r="K632" s="147">
        <v>50.09</v>
      </c>
      <c r="L632" s="159">
        <v>0.6</v>
      </c>
      <c r="M632" s="147">
        <v>0.13</v>
      </c>
      <c r="N632" s="147">
        <v>7.99</v>
      </c>
      <c r="O632" s="153">
        <v>21000000</v>
      </c>
      <c r="P632" s="51" t="str">
        <f>IF($M632&lt;NORMA!$G$7,"NO CUMPLE","CUMPLE")</f>
        <v>NO CUMPLE</v>
      </c>
      <c r="Q632" s="51" t="str">
        <f>IF($E632&gt;NORMA!$G$8,"NO CUMPLE","CUMPLE")</f>
        <v>NO CUMPLE</v>
      </c>
      <c r="R632" s="51" t="str">
        <f>IF($F632&gt;NORMA!$G$9,"NO CUMPLE","CUMPLE")</f>
        <v>NO CUMPLE</v>
      </c>
      <c r="S632" s="51" t="str">
        <f>IF($K632&gt;NORMA!$G$10,"NO CUMPLE","CUMPLE")</f>
        <v>NO CUMPLE</v>
      </c>
      <c r="T632" s="51" t="str">
        <f>IF($J632&gt;NORMA!$G$11,"NO CUMPLE","CUMPLE")</f>
        <v>CUMPLE</v>
      </c>
      <c r="U632" s="51" t="str">
        <f>IF($G632&gt;NORMA!$G$12,"NO CUMPLE","CUMPLE")</f>
        <v>CUMPLE</v>
      </c>
      <c r="V632" s="51" t="str">
        <f>IF($H632&gt;SALITRE!$H$972,"NO CUMPLE","CUMPLE")</f>
        <v>NO CUMPLE</v>
      </c>
      <c r="W632" s="51" t="str">
        <f>IF($O632&gt;NORMA!$F$14,"NO CUMPLE","CUMPLE")</f>
        <v>NO CUMPLE</v>
      </c>
      <c r="X632" s="51" t="str">
        <f>IF(AND($N632&gt;=NORMA!$Q$4, $N632&lt;=NORMA!$R$4),"CUMPLE","NO CUMPLE")</f>
        <v>CUMPLE</v>
      </c>
      <c r="Y632" s="51" t="str">
        <f>IF($I632&gt;NORMA!$F$16,"NO CUMPLE","CUMPLE")</f>
        <v>NO CUMPLE</v>
      </c>
      <c r="Z632" s="51" t="str">
        <f>IF($M632&lt;NORMA!$H$23,"NO CUMPLE","CUMPLE")</f>
        <v>NO CUMPLE</v>
      </c>
      <c r="AA632" s="51" t="str">
        <f>IF($E632&gt;NORMA!$H$24,"NO CUMPLE","CUMPLE")</f>
        <v>NO CUMPLE</v>
      </c>
      <c r="AB632" s="51" t="str">
        <f>IF($F632&gt;NORMA!$H$25,"NO CUMPLE","CUMPLE")</f>
        <v>NO CUMPLE</v>
      </c>
      <c r="AC632" s="51" t="str">
        <f>IF($K632&gt;NORMA!$H$26,"NO CUMPLE","CUMPLE")</f>
        <v>NO CUMPLE</v>
      </c>
      <c r="AD632" s="51" t="str">
        <f>IF($J632&gt;NORMA!$H$27,"NO CUMPLE","CUMPLE")</f>
        <v>NO CUMPLE</v>
      </c>
      <c r="AE632" s="51" t="str">
        <f>IF($G632&gt;NORMA!$H$28,"NO CUMPLE","CUMPLE")</f>
        <v>NO CUMPLE</v>
      </c>
      <c r="AF632" s="51" t="str">
        <f>IF($H632&gt;NORMA!$E$29,"NO CUMPLE","CUMPLE")</f>
        <v>NO CUMPLE</v>
      </c>
      <c r="AG632" s="51" t="str">
        <f>IF($O632&gt;NORMA!$H$30,"NO CUMPLE","CUMPLE")</f>
        <v>NO CUMPLE</v>
      </c>
      <c r="AH632" s="51" t="str">
        <f>IF(AND($N632&gt;=NORMA!$R$18, $N632&lt;=NORMA!$S$18),"CUMPLE","NO CUMPLE")</f>
        <v>CUMPLE</v>
      </c>
      <c r="AI632" s="51" t="str">
        <f>IF($I632&gt;NORMA!$F$32,"NO CUMPLE","CUMPLE")</f>
        <v>NO CUMPLE</v>
      </c>
    </row>
    <row r="633" spans="1:35" ht="14.25" customHeight="1" x14ac:dyDescent="0.35">
      <c r="A633" s="146" t="s">
        <v>82</v>
      </c>
      <c r="B633" s="147" t="s">
        <v>84</v>
      </c>
      <c r="C633" s="148">
        <v>40449</v>
      </c>
      <c r="D633" s="149">
        <v>0.35416666666666669</v>
      </c>
      <c r="E633" s="147">
        <v>115</v>
      </c>
      <c r="F633" s="147">
        <v>332</v>
      </c>
      <c r="G633" s="147">
        <v>87</v>
      </c>
      <c r="H633" s="147">
        <v>49</v>
      </c>
      <c r="I633" s="147">
        <v>4.93</v>
      </c>
      <c r="J633" s="147">
        <v>3.93</v>
      </c>
      <c r="K633" s="147">
        <v>46.35</v>
      </c>
      <c r="L633" s="159">
        <v>0.9</v>
      </c>
      <c r="M633" s="147">
        <v>0.87</v>
      </c>
      <c r="N633" s="147">
        <v>8.26</v>
      </c>
      <c r="O633" s="153">
        <v>4000000</v>
      </c>
      <c r="P633" s="51" t="str">
        <f>IF($M633&lt;NORMA!$G$7,"NO CUMPLE","CUMPLE")</f>
        <v>CUMPLE</v>
      </c>
      <c r="Q633" s="51" t="str">
        <f>IF($E633&gt;NORMA!$G$8,"NO CUMPLE","CUMPLE")</f>
        <v>CUMPLE</v>
      </c>
      <c r="R633" s="51" t="str">
        <f>IF($F633&gt;NORMA!$G$9,"NO CUMPLE","CUMPLE")</f>
        <v>CUMPLE</v>
      </c>
      <c r="S633" s="51" t="str">
        <f>IF($K633&gt;NORMA!$G$10,"NO CUMPLE","CUMPLE")</f>
        <v>NO CUMPLE</v>
      </c>
      <c r="T633" s="51" t="str">
        <f>IF($J633&gt;NORMA!$G$11,"NO CUMPLE","CUMPLE")</f>
        <v>CUMPLE</v>
      </c>
      <c r="U633" s="51" t="str">
        <f>IF($G633&gt;NORMA!$G$12,"NO CUMPLE","CUMPLE")</f>
        <v>CUMPLE</v>
      </c>
      <c r="V633" s="51" t="str">
        <f>IF($H633&gt;SALITRE!$H$972,"NO CUMPLE","CUMPLE")</f>
        <v>NO CUMPLE</v>
      </c>
      <c r="W633" s="51" t="str">
        <f>IF($O633&gt;NORMA!$F$14,"NO CUMPLE","CUMPLE")</f>
        <v>NO CUMPLE</v>
      </c>
      <c r="X633" s="51" t="str">
        <f>IF(AND($N633&gt;=NORMA!$Q$4, $N633&lt;=NORMA!$R$4),"CUMPLE","NO CUMPLE")</f>
        <v>CUMPLE</v>
      </c>
      <c r="Y633" s="51" t="str">
        <f>IF($I633&gt;NORMA!$F$16,"NO CUMPLE","CUMPLE")</f>
        <v>NO CUMPLE</v>
      </c>
      <c r="Z633" s="51" t="str">
        <f>IF($M633&lt;NORMA!$H$23,"NO CUMPLE","CUMPLE")</f>
        <v>CUMPLE</v>
      </c>
      <c r="AA633" s="51" t="str">
        <f>IF($E633&gt;NORMA!$H$24,"NO CUMPLE","CUMPLE")</f>
        <v>NO CUMPLE</v>
      </c>
      <c r="AB633" s="51" t="str">
        <f>IF($F633&gt;NORMA!$H$25,"NO CUMPLE","CUMPLE")</f>
        <v>NO CUMPLE</v>
      </c>
      <c r="AC633" s="51" t="str">
        <f>IF($K633&gt;NORMA!$H$26,"NO CUMPLE","CUMPLE")</f>
        <v>NO CUMPLE</v>
      </c>
      <c r="AD633" s="51" t="str">
        <f>IF($J633&gt;NORMA!$H$27,"NO CUMPLE","CUMPLE")</f>
        <v>CUMPLE</v>
      </c>
      <c r="AE633" s="51" t="str">
        <f>IF($G633&gt;NORMA!$H$28,"NO CUMPLE","CUMPLE")</f>
        <v>CUMPLE</v>
      </c>
      <c r="AF633" s="51" t="str">
        <f>IF($H633&gt;NORMA!$E$29,"NO CUMPLE","CUMPLE")</f>
        <v>NO CUMPLE</v>
      </c>
      <c r="AG633" s="51" t="str">
        <f>IF($O633&gt;NORMA!$H$30,"NO CUMPLE","CUMPLE")</f>
        <v>NO CUMPLE</v>
      </c>
      <c r="AH633" s="51" t="str">
        <f>IF(AND($N633&gt;=NORMA!$R$18, $N633&lt;=NORMA!$S$18),"CUMPLE","NO CUMPLE")</f>
        <v>CUMPLE</v>
      </c>
      <c r="AI633" s="51" t="str">
        <f>IF($I633&gt;NORMA!$F$32,"NO CUMPLE","CUMPLE")</f>
        <v>NO CUMPLE</v>
      </c>
    </row>
    <row r="634" spans="1:35" ht="14.25" customHeight="1" x14ac:dyDescent="0.35">
      <c r="A634" s="146" t="s">
        <v>82</v>
      </c>
      <c r="B634" s="147" t="s">
        <v>84</v>
      </c>
      <c r="C634" s="148">
        <v>40464</v>
      </c>
      <c r="D634" s="149">
        <v>0.5625</v>
      </c>
      <c r="E634" s="147">
        <v>203</v>
      </c>
      <c r="F634" s="147">
        <v>449</v>
      </c>
      <c r="G634" s="147">
        <v>203</v>
      </c>
      <c r="H634" s="147">
        <v>45</v>
      </c>
      <c r="I634" s="147">
        <v>14.8</v>
      </c>
      <c r="J634" s="147">
        <v>5</v>
      </c>
      <c r="K634" s="147">
        <v>45.15</v>
      </c>
      <c r="L634" s="159">
        <v>0.8</v>
      </c>
      <c r="M634" s="147">
        <v>0.23</v>
      </c>
      <c r="N634" s="147">
        <v>8.07</v>
      </c>
      <c r="O634" s="153">
        <v>7500000</v>
      </c>
      <c r="P634" s="51" t="str">
        <f>IF($M634&lt;NORMA!$G$7,"NO CUMPLE","CUMPLE")</f>
        <v>NO CUMPLE</v>
      </c>
      <c r="Q634" s="51" t="str">
        <f>IF($E634&gt;NORMA!$G$8,"NO CUMPLE","CUMPLE")</f>
        <v>NO CUMPLE</v>
      </c>
      <c r="R634" s="51" t="str">
        <f>IF($F634&gt;NORMA!$G$9,"NO CUMPLE","CUMPLE")</f>
        <v>NO CUMPLE</v>
      </c>
      <c r="S634" s="51" t="str">
        <f>IF($K634&gt;NORMA!$G$10,"NO CUMPLE","CUMPLE")</f>
        <v>NO CUMPLE</v>
      </c>
      <c r="T634" s="51" t="str">
        <f>IF($J634&gt;NORMA!$G$11,"NO CUMPLE","CUMPLE")</f>
        <v>CUMPLE</v>
      </c>
      <c r="U634" s="51" t="str">
        <f>IF($G634&gt;NORMA!$G$12,"NO CUMPLE","CUMPLE")</f>
        <v>NO CUMPLE</v>
      </c>
      <c r="V634" s="51" t="str">
        <f>IF($H634&gt;SALITRE!$H$972,"NO CUMPLE","CUMPLE")</f>
        <v>NO CUMPLE</v>
      </c>
      <c r="W634" s="51" t="str">
        <f>IF($O634&gt;NORMA!$F$14,"NO CUMPLE","CUMPLE")</f>
        <v>NO CUMPLE</v>
      </c>
      <c r="X634" s="51" t="str">
        <f>IF(AND($N634&gt;=NORMA!$Q$4, $N634&lt;=NORMA!$R$4),"CUMPLE","NO CUMPLE")</f>
        <v>CUMPLE</v>
      </c>
      <c r="Y634" s="51" t="str">
        <f>IF($I634&gt;NORMA!$F$16,"NO CUMPLE","CUMPLE")</f>
        <v>NO CUMPLE</v>
      </c>
      <c r="Z634" s="51" t="str">
        <f>IF($M634&lt;NORMA!$H$23,"NO CUMPLE","CUMPLE")</f>
        <v>NO CUMPLE</v>
      </c>
      <c r="AA634" s="51" t="str">
        <f>IF($E634&gt;NORMA!$H$24,"NO CUMPLE","CUMPLE")</f>
        <v>NO CUMPLE</v>
      </c>
      <c r="AB634" s="51" t="str">
        <f>IF($F634&gt;NORMA!$H$25,"NO CUMPLE","CUMPLE")</f>
        <v>NO CUMPLE</v>
      </c>
      <c r="AC634" s="51" t="str">
        <f>IF($K634&gt;NORMA!$H$26,"NO CUMPLE","CUMPLE")</f>
        <v>NO CUMPLE</v>
      </c>
      <c r="AD634" s="51" t="str">
        <f>IF($J634&gt;NORMA!$H$27,"NO CUMPLE","CUMPLE")</f>
        <v>CUMPLE</v>
      </c>
      <c r="AE634" s="51" t="str">
        <f>IF($G634&gt;NORMA!$H$28,"NO CUMPLE","CUMPLE")</f>
        <v>NO CUMPLE</v>
      </c>
      <c r="AF634" s="51" t="str">
        <f>IF($H634&gt;NORMA!$E$29,"NO CUMPLE","CUMPLE")</f>
        <v>NO CUMPLE</v>
      </c>
      <c r="AG634" s="51" t="str">
        <f>IF($O634&gt;NORMA!$H$30,"NO CUMPLE","CUMPLE")</f>
        <v>NO CUMPLE</v>
      </c>
      <c r="AH634" s="51" t="str">
        <f>IF(AND($N634&gt;=NORMA!$R$18, $N634&lt;=NORMA!$S$18),"CUMPLE","NO CUMPLE")</f>
        <v>CUMPLE</v>
      </c>
      <c r="AI634" s="51" t="str">
        <f>IF($I634&gt;NORMA!$F$32,"NO CUMPLE","CUMPLE")</f>
        <v>NO CUMPLE</v>
      </c>
    </row>
    <row r="635" spans="1:35" ht="14.25" customHeight="1" x14ac:dyDescent="0.35">
      <c r="A635" s="146" t="s">
        <v>82</v>
      </c>
      <c r="B635" s="147" t="s">
        <v>84</v>
      </c>
      <c r="C635" s="148">
        <v>40485</v>
      </c>
      <c r="D635" s="149">
        <v>0.41666666666666669</v>
      </c>
      <c r="E635" s="147">
        <v>124</v>
      </c>
      <c r="F635" s="147">
        <v>364</v>
      </c>
      <c r="G635" s="147">
        <v>163</v>
      </c>
      <c r="H635" s="147">
        <v>46</v>
      </c>
      <c r="I635" s="147">
        <v>9.4</v>
      </c>
      <c r="J635" s="147">
        <v>4.28</v>
      </c>
      <c r="K635" s="147">
        <v>36.18</v>
      </c>
      <c r="L635" s="159">
        <v>1.2</v>
      </c>
      <c r="M635" s="147">
        <v>0.55000000000000004</v>
      </c>
      <c r="N635" s="147">
        <v>8.1199999999999992</v>
      </c>
      <c r="O635" s="153">
        <v>110000000</v>
      </c>
      <c r="P635" s="51" t="str">
        <f>IF($M635&lt;NORMA!$G$7,"NO CUMPLE","CUMPLE")</f>
        <v>CUMPLE</v>
      </c>
      <c r="Q635" s="51" t="str">
        <f>IF($E635&gt;NORMA!$G$8,"NO CUMPLE","CUMPLE")</f>
        <v>CUMPLE</v>
      </c>
      <c r="R635" s="51" t="str">
        <f>IF($F635&gt;NORMA!$G$9,"NO CUMPLE","CUMPLE")</f>
        <v>NO CUMPLE</v>
      </c>
      <c r="S635" s="51" t="str">
        <f>IF($K635&gt;NORMA!$G$10,"NO CUMPLE","CUMPLE")</f>
        <v>CUMPLE</v>
      </c>
      <c r="T635" s="51" t="str">
        <f>IF($J635&gt;NORMA!$G$11,"NO CUMPLE","CUMPLE")</f>
        <v>CUMPLE</v>
      </c>
      <c r="U635" s="51" t="str">
        <f>IF($G635&gt;NORMA!$G$12,"NO CUMPLE","CUMPLE")</f>
        <v>NO CUMPLE</v>
      </c>
      <c r="V635" s="51" t="str">
        <f>IF($H635&gt;SALITRE!$H$972,"NO CUMPLE","CUMPLE")</f>
        <v>NO CUMPLE</v>
      </c>
      <c r="W635" s="51" t="str">
        <f>IF($O635&gt;NORMA!$F$14,"NO CUMPLE","CUMPLE")</f>
        <v>NO CUMPLE</v>
      </c>
      <c r="X635" s="51" t="str">
        <f>IF(AND($N635&gt;=NORMA!$Q$4, $N635&lt;=NORMA!$R$4),"CUMPLE","NO CUMPLE")</f>
        <v>CUMPLE</v>
      </c>
      <c r="Y635" s="51" t="str">
        <f>IF($I635&gt;NORMA!$F$16,"NO CUMPLE","CUMPLE")</f>
        <v>NO CUMPLE</v>
      </c>
      <c r="Z635" s="51" t="str">
        <f>IF($M635&lt;NORMA!$H$23,"NO CUMPLE","CUMPLE")</f>
        <v>CUMPLE</v>
      </c>
      <c r="AA635" s="51" t="str">
        <f>IF($E635&gt;NORMA!$H$24,"NO CUMPLE","CUMPLE")</f>
        <v>NO CUMPLE</v>
      </c>
      <c r="AB635" s="51" t="str">
        <f>IF($F635&gt;NORMA!$H$25,"NO CUMPLE","CUMPLE")</f>
        <v>NO CUMPLE</v>
      </c>
      <c r="AC635" s="51" t="str">
        <f>IF($K635&gt;NORMA!$H$26,"NO CUMPLE","CUMPLE")</f>
        <v>CUMPLE</v>
      </c>
      <c r="AD635" s="51" t="str">
        <f>IF($J635&gt;NORMA!$H$27,"NO CUMPLE","CUMPLE")</f>
        <v>CUMPLE</v>
      </c>
      <c r="AE635" s="51" t="str">
        <f>IF($G635&gt;NORMA!$H$28,"NO CUMPLE","CUMPLE")</f>
        <v>NO CUMPLE</v>
      </c>
      <c r="AF635" s="51" t="str">
        <f>IF($H635&gt;NORMA!$E$29,"NO CUMPLE","CUMPLE")</f>
        <v>NO CUMPLE</v>
      </c>
      <c r="AG635" s="51" t="str">
        <f>IF($O635&gt;NORMA!$H$30,"NO CUMPLE","CUMPLE")</f>
        <v>NO CUMPLE</v>
      </c>
      <c r="AH635" s="51" t="str">
        <f>IF(AND($N635&gt;=NORMA!$R$18, $N635&lt;=NORMA!$S$18),"CUMPLE","NO CUMPLE")</f>
        <v>CUMPLE</v>
      </c>
      <c r="AI635" s="51" t="str">
        <f>IF($I635&gt;NORMA!$F$32,"NO CUMPLE","CUMPLE")</f>
        <v>NO CUMPLE</v>
      </c>
    </row>
    <row r="636" spans="1:35" ht="14.25" customHeight="1" x14ac:dyDescent="0.35">
      <c r="A636" s="146" t="s">
        <v>82</v>
      </c>
      <c r="B636" s="147" t="s">
        <v>84</v>
      </c>
      <c r="C636" s="148">
        <v>40501</v>
      </c>
      <c r="D636" s="149">
        <v>0.16666666666666666</v>
      </c>
      <c r="E636" s="147">
        <v>33</v>
      </c>
      <c r="F636" s="147">
        <v>78</v>
      </c>
      <c r="G636" s="147">
        <v>48</v>
      </c>
      <c r="H636" s="150">
        <v>3.6</v>
      </c>
      <c r="I636" s="147">
        <v>6.26</v>
      </c>
      <c r="J636" s="147">
        <v>0.43</v>
      </c>
      <c r="K636" s="147">
        <v>15.78</v>
      </c>
      <c r="L636" s="159">
        <v>5.9</v>
      </c>
      <c r="M636" s="147">
        <v>1.96</v>
      </c>
      <c r="N636" s="147">
        <v>7.53</v>
      </c>
      <c r="O636" s="153">
        <v>300000</v>
      </c>
      <c r="P636" s="51" t="str">
        <f>IF($M636&lt;NORMA!$G$7,"NO CUMPLE","CUMPLE")</f>
        <v>CUMPLE</v>
      </c>
      <c r="Q636" s="51" t="str">
        <f>IF($E636&gt;NORMA!$G$8,"NO CUMPLE","CUMPLE")</f>
        <v>CUMPLE</v>
      </c>
      <c r="R636" s="51" t="str">
        <f>IF($F636&gt;NORMA!$G$9,"NO CUMPLE","CUMPLE")</f>
        <v>CUMPLE</v>
      </c>
      <c r="S636" s="51" t="str">
        <f>IF($K636&gt;NORMA!$G$10,"NO CUMPLE","CUMPLE")</f>
        <v>CUMPLE</v>
      </c>
      <c r="T636" s="51" t="str">
        <f>IF($J636&gt;NORMA!$G$11,"NO CUMPLE","CUMPLE")</f>
        <v>CUMPLE</v>
      </c>
      <c r="U636" s="51" t="str">
        <f>IF($G636&gt;NORMA!$G$12,"NO CUMPLE","CUMPLE")</f>
        <v>CUMPLE</v>
      </c>
      <c r="V636" s="51" t="str">
        <f>IF($H636&gt;SALITRE!$H$972,"NO CUMPLE","CUMPLE")</f>
        <v>CUMPLE</v>
      </c>
      <c r="W636" s="51" t="str">
        <f>IF($O636&gt;NORMA!$F$14,"NO CUMPLE","CUMPLE")</f>
        <v>CUMPLE</v>
      </c>
      <c r="X636" s="51" t="str">
        <f>IF(AND($N636&gt;=NORMA!$Q$4, $N636&lt;=NORMA!$R$4),"CUMPLE","NO CUMPLE")</f>
        <v>CUMPLE</v>
      </c>
      <c r="Y636" s="51" t="str">
        <f>IF($I636&gt;NORMA!$F$16,"NO CUMPLE","CUMPLE")</f>
        <v>NO CUMPLE</v>
      </c>
      <c r="Z636" s="51" t="str">
        <f>IF($M636&lt;NORMA!$H$23,"NO CUMPLE","CUMPLE")</f>
        <v>CUMPLE</v>
      </c>
      <c r="AA636" s="51" t="str">
        <f>IF($E636&gt;NORMA!$H$24,"NO CUMPLE","CUMPLE")</f>
        <v>CUMPLE</v>
      </c>
      <c r="AB636" s="51" t="str">
        <f>IF($F636&gt;NORMA!$H$25,"NO CUMPLE","CUMPLE")</f>
        <v>CUMPLE</v>
      </c>
      <c r="AC636" s="51" t="str">
        <f>IF($K636&gt;NORMA!$H$26,"NO CUMPLE","CUMPLE")</f>
        <v>CUMPLE</v>
      </c>
      <c r="AD636" s="51" t="str">
        <f>IF($J636&gt;NORMA!$H$27,"NO CUMPLE","CUMPLE")</f>
        <v>CUMPLE</v>
      </c>
      <c r="AE636" s="51" t="str">
        <f>IF($G636&gt;NORMA!$H$28,"NO CUMPLE","CUMPLE")</f>
        <v>CUMPLE</v>
      </c>
      <c r="AF636" s="51" t="str">
        <f>IF($H636&gt;NORMA!$E$29,"NO CUMPLE","CUMPLE")</f>
        <v>CUMPLE</v>
      </c>
      <c r="AG636" s="51" t="str">
        <f>IF($O636&gt;NORMA!$H$30,"NO CUMPLE","CUMPLE")</f>
        <v>NO CUMPLE</v>
      </c>
      <c r="AH636" s="51" t="str">
        <f>IF(AND($N636&gt;=NORMA!$R$18, $N636&lt;=NORMA!$S$18),"CUMPLE","NO CUMPLE")</f>
        <v>CUMPLE</v>
      </c>
      <c r="AI636" s="51" t="str">
        <f>IF($I636&gt;NORMA!$F$32,"NO CUMPLE","CUMPLE")</f>
        <v>NO CUMPLE</v>
      </c>
    </row>
    <row r="637" spans="1:35" ht="14.25" customHeight="1" x14ac:dyDescent="0.35">
      <c r="A637" s="146" t="s">
        <v>82</v>
      </c>
      <c r="B637" s="147" t="s">
        <v>84</v>
      </c>
      <c r="C637" s="148">
        <v>40518</v>
      </c>
      <c r="D637" s="149">
        <v>8.3333333333333329E-2</v>
      </c>
      <c r="E637" s="147">
        <v>25</v>
      </c>
      <c r="F637" s="147">
        <v>123</v>
      </c>
      <c r="G637" s="147">
        <v>28</v>
      </c>
      <c r="H637" s="147">
        <v>78</v>
      </c>
      <c r="I637" s="147">
        <v>2.16</v>
      </c>
      <c r="J637" s="147">
        <v>1.1000000000000001</v>
      </c>
      <c r="K637" s="147">
        <v>10.56</v>
      </c>
      <c r="L637" s="159">
        <v>1</v>
      </c>
      <c r="M637" s="147">
        <v>4.1900000000000004</v>
      </c>
      <c r="N637" s="147">
        <v>7.35</v>
      </c>
      <c r="O637" s="153">
        <v>460000</v>
      </c>
      <c r="P637" s="51" t="str">
        <f>IF($M637&lt;NORMA!$G$7,"NO CUMPLE","CUMPLE")</f>
        <v>CUMPLE</v>
      </c>
      <c r="Q637" s="51" t="str">
        <f>IF($E637&gt;NORMA!$G$8,"NO CUMPLE","CUMPLE")</f>
        <v>CUMPLE</v>
      </c>
      <c r="R637" s="51" t="str">
        <f>IF($F637&gt;NORMA!$G$9,"NO CUMPLE","CUMPLE")</f>
        <v>CUMPLE</v>
      </c>
      <c r="S637" s="51" t="str">
        <f>IF($K637&gt;NORMA!$G$10,"NO CUMPLE","CUMPLE")</f>
        <v>CUMPLE</v>
      </c>
      <c r="T637" s="51" t="str">
        <f>IF($J637&gt;NORMA!$G$11,"NO CUMPLE","CUMPLE")</f>
        <v>CUMPLE</v>
      </c>
      <c r="U637" s="51" t="str">
        <f>IF($G637&gt;NORMA!$G$12,"NO CUMPLE","CUMPLE")</f>
        <v>CUMPLE</v>
      </c>
      <c r="V637" s="51" t="str">
        <f>IF($H637&gt;SALITRE!$H$972,"NO CUMPLE","CUMPLE")</f>
        <v>NO CUMPLE</v>
      </c>
      <c r="W637" s="51" t="str">
        <f>IF($O637&gt;NORMA!$F$14,"NO CUMPLE","CUMPLE")</f>
        <v>CUMPLE</v>
      </c>
      <c r="X637" s="51" t="str">
        <f>IF(AND($N637&gt;=NORMA!$Q$4, $N637&lt;=NORMA!$R$4),"CUMPLE","NO CUMPLE")</f>
        <v>CUMPLE</v>
      </c>
      <c r="Y637" s="51" t="str">
        <f>IF($I637&gt;NORMA!$F$16,"NO CUMPLE","CUMPLE")</f>
        <v>CUMPLE</v>
      </c>
      <c r="Z637" s="51" t="str">
        <f>IF($M637&lt;NORMA!$H$23,"NO CUMPLE","CUMPLE")</f>
        <v>CUMPLE</v>
      </c>
      <c r="AA637" s="51" t="str">
        <f>IF($E637&gt;NORMA!$H$24,"NO CUMPLE","CUMPLE")</f>
        <v>CUMPLE</v>
      </c>
      <c r="AB637" s="51" t="str">
        <f>IF($F637&gt;NORMA!$H$25,"NO CUMPLE","CUMPLE")</f>
        <v>CUMPLE</v>
      </c>
      <c r="AC637" s="51" t="str">
        <f>IF($K637&gt;NORMA!$H$26,"NO CUMPLE","CUMPLE")</f>
        <v>CUMPLE</v>
      </c>
      <c r="AD637" s="51" t="str">
        <f>IF($J637&gt;NORMA!$H$27,"NO CUMPLE","CUMPLE")</f>
        <v>CUMPLE</v>
      </c>
      <c r="AE637" s="51" t="str">
        <f>IF($G637&gt;NORMA!$H$28,"NO CUMPLE","CUMPLE")</f>
        <v>CUMPLE</v>
      </c>
      <c r="AF637" s="51" t="str">
        <f>IF($H637&gt;NORMA!$E$29,"NO CUMPLE","CUMPLE")</f>
        <v>NO CUMPLE</v>
      </c>
      <c r="AG637" s="51" t="str">
        <f>IF($O637&gt;NORMA!$H$30,"NO CUMPLE","CUMPLE")</f>
        <v>NO CUMPLE</v>
      </c>
      <c r="AH637" s="51" t="str">
        <f>IF(AND($N637&gt;=NORMA!$R$18, $N637&lt;=NORMA!$S$18),"CUMPLE","NO CUMPLE")</f>
        <v>CUMPLE</v>
      </c>
      <c r="AI637" s="51" t="str">
        <f>IF($I637&gt;NORMA!$F$32,"NO CUMPLE","CUMPLE")</f>
        <v>NO CUMPLE</v>
      </c>
    </row>
    <row r="638" spans="1:35" ht="14.25" customHeight="1" x14ac:dyDescent="0.35">
      <c r="A638" s="146" t="s">
        <v>85</v>
      </c>
      <c r="B638" s="147" t="s">
        <v>84</v>
      </c>
      <c r="C638" s="148">
        <v>40394</v>
      </c>
      <c r="D638" s="149">
        <v>0.35416666666666669</v>
      </c>
      <c r="E638" s="147">
        <v>57</v>
      </c>
      <c r="F638" s="147">
        <v>164</v>
      </c>
      <c r="G638" s="147">
        <v>51</v>
      </c>
      <c r="H638" s="147">
        <v>9.9</v>
      </c>
      <c r="I638" s="147">
        <v>5.76</v>
      </c>
      <c r="J638" s="147">
        <v>2.2200000000000002</v>
      </c>
      <c r="K638" s="147">
        <v>27.18</v>
      </c>
      <c r="L638" s="159">
        <v>4.2</v>
      </c>
      <c r="M638" s="147">
        <v>0.14000000000000001</v>
      </c>
      <c r="N638" s="147">
        <v>7.29</v>
      </c>
      <c r="O638" s="153">
        <v>240000</v>
      </c>
      <c r="P638" s="51" t="str">
        <f>IF($M638&lt;NORMA!$G$7,"NO CUMPLE","CUMPLE")</f>
        <v>NO CUMPLE</v>
      </c>
      <c r="Q638" s="51" t="str">
        <f>IF($E638&gt;NORMA!$G$8,"NO CUMPLE","CUMPLE")</f>
        <v>CUMPLE</v>
      </c>
      <c r="R638" s="51" t="str">
        <f>IF($F638&gt;NORMA!$G$9,"NO CUMPLE","CUMPLE")</f>
        <v>CUMPLE</v>
      </c>
      <c r="S638" s="51" t="str">
        <f>IF($K638&gt;NORMA!$G$10,"NO CUMPLE","CUMPLE")</f>
        <v>CUMPLE</v>
      </c>
      <c r="T638" s="51" t="str">
        <f>IF($J638&gt;NORMA!$G$11,"NO CUMPLE","CUMPLE")</f>
        <v>CUMPLE</v>
      </c>
      <c r="U638" s="51" t="str">
        <f>IF($G638&gt;NORMA!$G$12,"NO CUMPLE","CUMPLE")</f>
        <v>CUMPLE</v>
      </c>
      <c r="V638" s="51" t="str">
        <f>IF($H638&gt;SALITRE!$H$972,"NO CUMPLE","CUMPLE")</f>
        <v>CUMPLE</v>
      </c>
      <c r="W638" s="51" t="str">
        <f>IF($O638&gt;NORMA!$F$14,"NO CUMPLE","CUMPLE")</f>
        <v>CUMPLE</v>
      </c>
      <c r="X638" s="51" t="str">
        <f>IF(AND($N638&gt;=NORMA!$Q$4, $N638&lt;=NORMA!$R$4),"CUMPLE","NO CUMPLE")</f>
        <v>CUMPLE</v>
      </c>
      <c r="Y638" s="51" t="str">
        <f>IF($I638&gt;NORMA!$F$16,"NO CUMPLE","CUMPLE")</f>
        <v>NO CUMPLE</v>
      </c>
      <c r="Z638" s="51" t="str">
        <f>IF($M638&lt;NORMA!$H$23,"NO CUMPLE","CUMPLE")</f>
        <v>NO CUMPLE</v>
      </c>
      <c r="AA638" s="51" t="str">
        <f>IF($E638&gt;NORMA!$H$24,"NO CUMPLE","CUMPLE")</f>
        <v>CUMPLE</v>
      </c>
      <c r="AB638" s="51" t="str">
        <f>IF($F638&gt;NORMA!$H$25,"NO CUMPLE","CUMPLE")</f>
        <v>NO CUMPLE</v>
      </c>
      <c r="AC638" s="51" t="str">
        <f>IF($K638&gt;NORMA!$H$26,"NO CUMPLE","CUMPLE")</f>
        <v>CUMPLE</v>
      </c>
      <c r="AD638" s="51" t="str">
        <f>IF($J638&gt;NORMA!$H$27,"NO CUMPLE","CUMPLE")</f>
        <v>CUMPLE</v>
      </c>
      <c r="AE638" s="51" t="str">
        <f>IF($G638&gt;NORMA!$H$28,"NO CUMPLE","CUMPLE")</f>
        <v>CUMPLE</v>
      </c>
      <c r="AF638" s="51" t="str">
        <f>IF($H638&gt;NORMA!$E$29,"NO CUMPLE","CUMPLE")</f>
        <v>CUMPLE</v>
      </c>
      <c r="AG638" s="51" t="str">
        <f>IF($O638&gt;NORMA!$H$30,"NO CUMPLE","CUMPLE")</f>
        <v>NO CUMPLE</v>
      </c>
      <c r="AH638" s="51" t="str">
        <f>IF(AND($N638&gt;=NORMA!$R$18, $N638&lt;=NORMA!$S$18),"CUMPLE","NO CUMPLE")</f>
        <v>CUMPLE</v>
      </c>
      <c r="AI638" s="51" t="str">
        <f>IF($I638&gt;NORMA!$F$32,"NO CUMPLE","CUMPLE")</f>
        <v>NO CUMPLE</v>
      </c>
    </row>
    <row r="639" spans="1:35" ht="14.25" customHeight="1" x14ac:dyDescent="0.35">
      <c r="A639" s="146" t="s">
        <v>85</v>
      </c>
      <c r="B639" s="147" t="s">
        <v>84</v>
      </c>
      <c r="C639" s="148">
        <v>40414</v>
      </c>
      <c r="D639" s="149">
        <v>0.60416666666666663</v>
      </c>
      <c r="E639" s="147">
        <v>137</v>
      </c>
      <c r="F639" s="147">
        <v>413</v>
      </c>
      <c r="G639" s="147">
        <v>247</v>
      </c>
      <c r="H639" s="147">
        <v>23</v>
      </c>
      <c r="I639" s="147">
        <v>6.35</v>
      </c>
      <c r="J639" s="147">
        <v>5.03</v>
      </c>
      <c r="K639" s="147">
        <v>43.08</v>
      </c>
      <c r="L639" s="159">
        <v>2.8</v>
      </c>
      <c r="M639" s="147">
        <v>0.15</v>
      </c>
      <c r="N639" s="147">
        <v>7.35</v>
      </c>
      <c r="O639" s="153">
        <v>4300000</v>
      </c>
      <c r="P639" s="51" t="str">
        <f>IF($M639&lt;NORMA!$G$7,"NO CUMPLE","CUMPLE")</f>
        <v>NO CUMPLE</v>
      </c>
      <c r="Q639" s="51" t="str">
        <f>IF($E639&gt;NORMA!$G$8,"NO CUMPLE","CUMPLE")</f>
        <v>CUMPLE</v>
      </c>
      <c r="R639" s="51" t="str">
        <f>IF($F639&gt;NORMA!$G$9,"NO CUMPLE","CUMPLE")</f>
        <v>NO CUMPLE</v>
      </c>
      <c r="S639" s="51" t="str">
        <f>IF($K639&gt;NORMA!$G$10,"NO CUMPLE","CUMPLE")</f>
        <v>NO CUMPLE</v>
      </c>
      <c r="T639" s="51" t="str">
        <f>IF($J639&gt;NORMA!$G$11,"NO CUMPLE","CUMPLE")</f>
        <v>CUMPLE</v>
      </c>
      <c r="U639" s="51" t="str">
        <f>IF($G639&gt;NORMA!$G$12,"NO CUMPLE","CUMPLE")</f>
        <v>NO CUMPLE</v>
      </c>
      <c r="V639" s="51" t="str">
        <f>IF($H639&gt;SALITRE!$H$972,"NO CUMPLE","CUMPLE")</f>
        <v>CUMPLE</v>
      </c>
      <c r="W639" s="51" t="str">
        <f>IF($O639&gt;NORMA!$F$14,"NO CUMPLE","CUMPLE")</f>
        <v>NO CUMPLE</v>
      </c>
      <c r="X639" s="51" t="str">
        <f>IF(AND($N639&gt;=NORMA!$Q$4, $N639&lt;=NORMA!$R$4),"CUMPLE","NO CUMPLE")</f>
        <v>CUMPLE</v>
      </c>
      <c r="Y639" s="51" t="str">
        <f>IF($I639&gt;NORMA!$F$16,"NO CUMPLE","CUMPLE")</f>
        <v>NO CUMPLE</v>
      </c>
      <c r="Z639" s="51" t="str">
        <f>IF($M639&lt;NORMA!$H$23,"NO CUMPLE","CUMPLE")</f>
        <v>NO CUMPLE</v>
      </c>
      <c r="AA639" s="51" t="str">
        <f>IF($E639&gt;NORMA!$H$24,"NO CUMPLE","CUMPLE")</f>
        <v>NO CUMPLE</v>
      </c>
      <c r="AB639" s="51" t="str">
        <f>IF($F639&gt;NORMA!$H$25,"NO CUMPLE","CUMPLE")</f>
        <v>NO CUMPLE</v>
      </c>
      <c r="AC639" s="51" t="str">
        <f>IF($K639&gt;NORMA!$H$26,"NO CUMPLE","CUMPLE")</f>
        <v>NO CUMPLE</v>
      </c>
      <c r="AD639" s="51" t="str">
        <f>IF($J639&gt;NORMA!$H$27,"NO CUMPLE","CUMPLE")</f>
        <v>NO CUMPLE</v>
      </c>
      <c r="AE639" s="51" t="str">
        <f>IF($G639&gt;NORMA!$H$28,"NO CUMPLE","CUMPLE")</f>
        <v>NO CUMPLE</v>
      </c>
      <c r="AF639" s="51" t="str">
        <f>IF($H639&gt;NORMA!$E$29,"NO CUMPLE","CUMPLE")</f>
        <v>NO CUMPLE</v>
      </c>
      <c r="AG639" s="51" t="str">
        <f>IF($O639&gt;NORMA!$H$30,"NO CUMPLE","CUMPLE")</f>
        <v>NO CUMPLE</v>
      </c>
      <c r="AH639" s="51" t="str">
        <f>IF(AND($N639&gt;=NORMA!$R$18, $N639&lt;=NORMA!$S$18),"CUMPLE","NO CUMPLE")</f>
        <v>CUMPLE</v>
      </c>
      <c r="AI639" s="51" t="str">
        <f>IF($I639&gt;NORMA!$F$32,"NO CUMPLE","CUMPLE")</f>
        <v>NO CUMPLE</v>
      </c>
    </row>
    <row r="640" spans="1:35" ht="14.25" customHeight="1" x14ac:dyDescent="0.35">
      <c r="A640" s="146" t="s">
        <v>85</v>
      </c>
      <c r="B640" s="147" t="s">
        <v>84</v>
      </c>
      <c r="C640" s="148">
        <v>40431</v>
      </c>
      <c r="D640" s="149">
        <v>0.95833333333333337</v>
      </c>
      <c r="E640" s="147">
        <v>129</v>
      </c>
      <c r="F640" s="147">
        <v>291</v>
      </c>
      <c r="G640" s="147">
        <v>34</v>
      </c>
      <c r="H640" s="147">
        <v>43</v>
      </c>
      <c r="I640" s="147">
        <v>9.58</v>
      </c>
      <c r="J640" s="147">
        <v>3.86</v>
      </c>
      <c r="K640" s="147">
        <v>34.08</v>
      </c>
      <c r="L640" s="159">
        <v>2.7</v>
      </c>
      <c r="M640" s="147">
        <v>0.27</v>
      </c>
      <c r="N640" s="147">
        <v>7.34</v>
      </c>
      <c r="O640" s="153">
        <v>460000</v>
      </c>
      <c r="P640" s="51" t="str">
        <f>IF($M640&lt;NORMA!$G$7,"NO CUMPLE","CUMPLE")</f>
        <v>NO CUMPLE</v>
      </c>
      <c r="Q640" s="51" t="str">
        <f>IF($E640&gt;NORMA!$G$8,"NO CUMPLE","CUMPLE")</f>
        <v>CUMPLE</v>
      </c>
      <c r="R640" s="51" t="str">
        <f>IF($F640&gt;NORMA!$G$9,"NO CUMPLE","CUMPLE")</f>
        <v>CUMPLE</v>
      </c>
      <c r="S640" s="51" t="str">
        <f>IF($K640&gt;NORMA!$G$10,"NO CUMPLE","CUMPLE")</f>
        <v>CUMPLE</v>
      </c>
      <c r="T640" s="51" t="str">
        <f>IF($J640&gt;NORMA!$G$11,"NO CUMPLE","CUMPLE")</f>
        <v>CUMPLE</v>
      </c>
      <c r="U640" s="51" t="str">
        <f>IF($G640&gt;NORMA!$G$12,"NO CUMPLE","CUMPLE")</f>
        <v>CUMPLE</v>
      </c>
      <c r="V640" s="51" t="str">
        <f>IF($H640&gt;SALITRE!$H$972,"NO CUMPLE","CUMPLE")</f>
        <v>NO CUMPLE</v>
      </c>
      <c r="W640" s="51" t="str">
        <f>IF($O640&gt;NORMA!$F$14,"NO CUMPLE","CUMPLE")</f>
        <v>CUMPLE</v>
      </c>
      <c r="X640" s="51" t="str">
        <f>IF(AND($N640&gt;=NORMA!$Q$4, $N640&lt;=NORMA!$R$4),"CUMPLE","NO CUMPLE")</f>
        <v>CUMPLE</v>
      </c>
      <c r="Y640" s="51" t="str">
        <f>IF($I640&gt;NORMA!$F$16,"NO CUMPLE","CUMPLE")</f>
        <v>NO CUMPLE</v>
      </c>
      <c r="Z640" s="51" t="str">
        <f>IF($M640&lt;NORMA!$H$23,"NO CUMPLE","CUMPLE")</f>
        <v>NO CUMPLE</v>
      </c>
      <c r="AA640" s="51" t="str">
        <f>IF($E640&gt;NORMA!$H$24,"NO CUMPLE","CUMPLE")</f>
        <v>NO CUMPLE</v>
      </c>
      <c r="AB640" s="51" t="str">
        <f>IF($F640&gt;NORMA!$H$25,"NO CUMPLE","CUMPLE")</f>
        <v>NO CUMPLE</v>
      </c>
      <c r="AC640" s="51" t="str">
        <f>IF($K640&gt;NORMA!$H$26,"NO CUMPLE","CUMPLE")</f>
        <v>CUMPLE</v>
      </c>
      <c r="AD640" s="51" t="str">
        <f>IF($J640&gt;NORMA!$H$27,"NO CUMPLE","CUMPLE")</f>
        <v>CUMPLE</v>
      </c>
      <c r="AE640" s="51" t="str">
        <f>IF($G640&gt;NORMA!$H$28,"NO CUMPLE","CUMPLE")</f>
        <v>CUMPLE</v>
      </c>
      <c r="AF640" s="51" t="str">
        <f>IF($H640&gt;NORMA!$E$29,"NO CUMPLE","CUMPLE")</f>
        <v>NO CUMPLE</v>
      </c>
      <c r="AG640" s="51" t="str">
        <f>IF($O640&gt;NORMA!$H$30,"NO CUMPLE","CUMPLE")</f>
        <v>NO CUMPLE</v>
      </c>
      <c r="AH640" s="51" t="str">
        <f>IF(AND($N640&gt;=NORMA!$R$18, $N640&lt;=NORMA!$S$18),"CUMPLE","NO CUMPLE")</f>
        <v>CUMPLE</v>
      </c>
      <c r="AI640" s="51" t="str">
        <f>IF($I640&gt;NORMA!$F$32,"NO CUMPLE","CUMPLE")</f>
        <v>NO CUMPLE</v>
      </c>
    </row>
    <row r="641" spans="1:35" ht="14.25" customHeight="1" x14ac:dyDescent="0.35">
      <c r="A641" s="146" t="s">
        <v>85</v>
      </c>
      <c r="B641" s="147" t="s">
        <v>84</v>
      </c>
      <c r="C641" s="148">
        <v>40448</v>
      </c>
      <c r="D641" s="149">
        <v>0.41666666666666669</v>
      </c>
      <c r="E641" s="147">
        <v>62</v>
      </c>
      <c r="F641" s="147">
        <v>226</v>
      </c>
      <c r="G641" s="147">
        <v>117</v>
      </c>
      <c r="H641" s="147">
        <v>24</v>
      </c>
      <c r="I641" s="147">
        <v>5.68</v>
      </c>
      <c r="J641" s="147">
        <v>2.82</v>
      </c>
      <c r="K641" s="147">
        <v>25.49</v>
      </c>
      <c r="L641" s="159">
        <v>1.4</v>
      </c>
      <c r="M641" s="147">
        <v>0.1</v>
      </c>
      <c r="N641" s="147">
        <v>7.32</v>
      </c>
      <c r="O641" s="153">
        <v>3000000</v>
      </c>
      <c r="P641" s="51" t="str">
        <f>IF($M641&lt;NORMA!$G$7,"NO CUMPLE","CUMPLE")</f>
        <v>NO CUMPLE</v>
      </c>
      <c r="Q641" s="51" t="str">
        <f>IF($E641&gt;NORMA!$G$8,"NO CUMPLE","CUMPLE")</f>
        <v>CUMPLE</v>
      </c>
      <c r="R641" s="51" t="str">
        <f>IF($F641&gt;NORMA!$G$9,"NO CUMPLE","CUMPLE")</f>
        <v>CUMPLE</v>
      </c>
      <c r="S641" s="51" t="str">
        <f>IF($K641&gt;NORMA!$G$10,"NO CUMPLE","CUMPLE")</f>
        <v>CUMPLE</v>
      </c>
      <c r="T641" s="51" t="str">
        <f>IF($J641&gt;NORMA!$G$11,"NO CUMPLE","CUMPLE")</f>
        <v>CUMPLE</v>
      </c>
      <c r="U641" s="51" t="str">
        <f>IF($G641&gt;NORMA!$G$12,"NO CUMPLE","CUMPLE")</f>
        <v>CUMPLE</v>
      </c>
      <c r="V641" s="51" t="str">
        <f>IF($H641&gt;SALITRE!$H$972,"NO CUMPLE","CUMPLE")</f>
        <v>CUMPLE</v>
      </c>
      <c r="W641" s="51" t="str">
        <f>IF($O641&gt;NORMA!$F$14,"NO CUMPLE","CUMPLE")</f>
        <v>NO CUMPLE</v>
      </c>
      <c r="X641" s="51" t="str">
        <f>IF(AND($N641&gt;=NORMA!$Q$4, $N641&lt;=NORMA!$R$4),"CUMPLE","NO CUMPLE")</f>
        <v>CUMPLE</v>
      </c>
      <c r="Y641" s="51" t="str">
        <f>IF($I641&gt;NORMA!$F$16,"NO CUMPLE","CUMPLE")</f>
        <v>NO CUMPLE</v>
      </c>
      <c r="Z641" s="51" t="str">
        <f>IF($M641&lt;NORMA!$H$23,"NO CUMPLE","CUMPLE")</f>
        <v>NO CUMPLE</v>
      </c>
      <c r="AA641" s="51" t="str">
        <f>IF($E641&gt;NORMA!$H$24,"NO CUMPLE","CUMPLE")</f>
        <v>CUMPLE</v>
      </c>
      <c r="AB641" s="51" t="str">
        <f>IF($F641&gt;NORMA!$H$25,"NO CUMPLE","CUMPLE")</f>
        <v>NO CUMPLE</v>
      </c>
      <c r="AC641" s="51" t="str">
        <f>IF($K641&gt;NORMA!$H$26,"NO CUMPLE","CUMPLE")</f>
        <v>CUMPLE</v>
      </c>
      <c r="AD641" s="51" t="str">
        <f>IF($J641&gt;NORMA!$H$27,"NO CUMPLE","CUMPLE")</f>
        <v>CUMPLE</v>
      </c>
      <c r="AE641" s="51" t="str">
        <f>IF($G641&gt;NORMA!$H$28,"NO CUMPLE","CUMPLE")</f>
        <v>NO CUMPLE</v>
      </c>
      <c r="AF641" s="51" t="str">
        <f>IF($H641&gt;NORMA!$E$29,"NO CUMPLE","CUMPLE")</f>
        <v>NO CUMPLE</v>
      </c>
      <c r="AG641" s="51" t="str">
        <f>IF($O641&gt;NORMA!$H$30,"NO CUMPLE","CUMPLE")</f>
        <v>NO CUMPLE</v>
      </c>
      <c r="AH641" s="51" t="str">
        <f>IF(AND($N641&gt;=NORMA!$R$18, $N641&lt;=NORMA!$S$18),"CUMPLE","NO CUMPLE")</f>
        <v>CUMPLE</v>
      </c>
      <c r="AI641" s="51" t="str">
        <f>IF($I641&gt;NORMA!$F$32,"NO CUMPLE","CUMPLE")</f>
        <v>NO CUMPLE</v>
      </c>
    </row>
    <row r="642" spans="1:35" ht="14.25" customHeight="1" x14ac:dyDescent="0.35">
      <c r="A642" s="146" t="s">
        <v>85</v>
      </c>
      <c r="B642" s="147" t="s">
        <v>84</v>
      </c>
      <c r="C642" s="148">
        <v>40465</v>
      </c>
      <c r="D642" s="149">
        <v>0.625</v>
      </c>
      <c r="E642" s="147">
        <v>187</v>
      </c>
      <c r="F642" s="147">
        <v>521</v>
      </c>
      <c r="G642" s="147">
        <v>591</v>
      </c>
      <c r="H642" s="147">
        <v>37</v>
      </c>
      <c r="I642" s="147">
        <v>10.5</v>
      </c>
      <c r="J642" s="147">
        <v>5.4</v>
      </c>
      <c r="K642" s="147">
        <v>40.08</v>
      </c>
      <c r="L642" s="159">
        <v>1.8</v>
      </c>
      <c r="M642" s="147">
        <v>0.1</v>
      </c>
      <c r="N642" s="147">
        <v>7.57</v>
      </c>
      <c r="O642" s="153">
        <v>46000000</v>
      </c>
      <c r="P642" s="51" t="str">
        <f>IF($M642&lt;NORMA!$G$7,"NO CUMPLE","CUMPLE")</f>
        <v>NO CUMPLE</v>
      </c>
      <c r="Q642" s="51" t="str">
        <f>IF($E642&gt;NORMA!$G$8,"NO CUMPLE","CUMPLE")</f>
        <v>NO CUMPLE</v>
      </c>
      <c r="R642" s="51" t="str">
        <f>IF($F642&gt;NORMA!$G$9,"NO CUMPLE","CUMPLE")</f>
        <v>NO CUMPLE</v>
      </c>
      <c r="S642" s="51" t="str">
        <f>IF($K642&gt;NORMA!$G$10,"NO CUMPLE","CUMPLE")</f>
        <v>NO CUMPLE</v>
      </c>
      <c r="T642" s="51" t="str">
        <f>IF($J642&gt;NORMA!$G$11,"NO CUMPLE","CUMPLE")</f>
        <v>CUMPLE</v>
      </c>
      <c r="U642" s="51" t="str">
        <f>IF($G642&gt;NORMA!$G$12,"NO CUMPLE","CUMPLE")</f>
        <v>NO CUMPLE</v>
      </c>
      <c r="V642" s="51" t="str">
        <f>IF($H642&gt;SALITRE!$H$972,"NO CUMPLE","CUMPLE")</f>
        <v>NO CUMPLE</v>
      </c>
      <c r="W642" s="51" t="str">
        <f>IF($O642&gt;NORMA!$F$14,"NO CUMPLE","CUMPLE")</f>
        <v>NO CUMPLE</v>
      </c>
      <c r="X642" s="51" t="str">
        <f>IF(AND($N642&gt;=NORMA!$Q$4, $N642&lt;=NORMA!$R$4),"CUMPLE","NO CUMPLE")</f>
        <v>CUMPLE</v>
      </c>
      <c r="Y642" s="51" t="str">
        <f>IF($I642&gt;NORMA!$F$16,"NO CUMPLE","CUMPLE")</f>
        <v>NO CUMPLE</v>
      </c>
      <c r="Z642" s="51" t="str">
        <f>IF($M642&lt;NORMA!$H$23,"NO CUMPLE","CUMPLE")</f>
        <v>NO CUMPLE</v>
      </c>
      <c r="AA642" s="51" t="str">
        <f>IF($E642&gt;NORMA!$H$24,"NO CUMPLE","CUMPLE")</f>
        <v>NO CUMPLE</v>
      </c>
      <c r="AB642" s="51" t="str">
        <f>IF($F642&gt;NORMA!$H$25,"NO CUMPLE","CUMPLE")</f>
        <v>NO CUMPLE</v>
      </c>
      <c r="AC642" s="51" t="str">
        <f>IF($K642&gt;NORMA!$H$26,"NO CUMPLE","CUMPLE")</f>
        <v>NO CUMPLE</v>
      </c>
      <c r="AD642" s="51" t="str">
        <f>IF($J642&gt;NORMA!$H$27,"NO CUMPLE","CUMPLE")</f>
        <v>NO CUMPLE</v>
      </c>
      <c r="AE642" s="51" t="str">
        <f>IF($G642&gt;NORMA!$H$28,"NO CUMPLE","CUMPLE")</f>
        <v>NO CUMPLE</v>
      </c>
      <c r="AF642" s="51" t="str">
        <f>IF($H642&gt;NORMA!$E$29,"NO CUMPLE","CUMPLE")</f>
        <v>NO CUMPLE</v>
      </c>
      <c r="AG642" s="51" t="str">
        <f>IF($O642&gt;NORMA!$H$30,"NO CUMPLE","CUMPLE")</f>
        <v>NO CUMPLE</v>
      </c>
      <c r="AH642" s="51" t="str">
        <f>IF(AND($N642&gt;=NORMA!$R$18, $N642&lt;=NORMA!$S$18),"CUMPLE","NO CUMPLE")</f>
        <v>CUMPLE</v>
      </c>
      <c r="AI642" s="51" t="str">
        <f>IF($I642&gt;NORMA!$F$32,"NO CUMPLE","CUMPLE")</f>
        <v>NO CUMPLE</v>
      </c>
    </row>
    <row r="643" spans="1:35" ht="14.25" customHeight="1" x14ac:dyDescent="0.35">
      <c r="A643" s="146" t="s">
        <v>85</v>
      </c>
      <c r="B643" s="147" t="s">
        <v>84</v>
      </c>
      <c r="C643" s="148">
        <v>40491</v>
      </c>
      <c r="D643" s="149">
        <v>0.16666666666666666</v>
      </c>
      <c r="E643" s="147">
        <v>22</v>
      </c>
      <c r="F643" s="147">
        <v>113</v>
      </c>
      <c r="G643" s="147">
        <v>87</v>
      </c>
      <c r="H643" s="147">
        <v>79</v>
      </c>
      <c r="I643" s="147">
        <v>4.22</v>
      </c>
      <c r="J643" s="147">
        <v>1.68</v>
      </c>
      <c r="K643" s="147">
        <v>13.08</v>
      </c>
      <c r="L643" s="159">
        <v>3.4</v>
      </c>
      <c r="M643" s="147">
        <v>0.14000000000000001</v>
      </c>
      <c r="N643" s="147">
        <v>7.43</v>
      </c>
      <c r="O643" s="153">
        <v>1500000</v>
      </c>
      <c r="P643" s="51" t="str">
        <f>IF($M643&lt;NORMA!$G$7,"NO CUMPLE","CUMPLE")</f>
        <v>NO CUMPLE</v>
      </c>
      <c r="Q643" s="51" t="str">
        <f>IF($E643&gt;NORMA!$G$8,"NO CUMPLE","CUMPLE")</f>
        <v>CUMPLE</v>
      </c>
      <c r="R643" s="51" t="str">
        <f>IF($F643&gt;NORMA!$G$9,"NO CUMPLE","CUMPLE")</f>
        <v>CUMPLE</v>
      </c>
      <c r="S643" s="51" t="str">
        <f>IF($K643&gt;NORMA!$G$10,"NO CUMPLE","CUMPLE")</f>
        <v>CUMPLE</v>
      </c>
      <c r="T643" s="51" t="str">
        <f>IF($J643&gt;NORMA!$G$11,"NO CUMPLE","CUMPLE")</f>
        <v>CUMPLE</v>
      </c>
      <c r="U643" s="51" t="str">
        <f>IF($G643&gt;NORMA!$G$12,"NO CUMPLE","CUMPLE")</f>
        <v>CUMPLE</v>
      </c>
      <c r="V643" s="51" t="str">
        <f>IF($H643&gt;SALITRE!$H$972,"NO CUMPLE","CUMPLE")</f>
        <v>NO CUMPLE</v>
      </c>
      <c r="W643" s="51" t="str">
        <f>IF($O643&gt;NORMA!$F$14,"NO CUMPLE","CUMPLE")</f>
        <v>NO CUMPLE</v>
      </c>
      <c r="X643" s="51" t="str">
        <f>IF(AND($N643&gt;=NORMA!$Q$4, $N643&lt;=NORMA!$R$4),"CUMPLE","NO CUMPLE")</f>
        <v>CUMPLE</v>
      </c>
      <c r="Y643" s="51" t="str">
        <f>IF($I643&gt;NORMA!$F$16,"NO CUMPLE","CUMPLE")</f>
        <v>NO CUMPLE</v>
      </c>
      <c r="Z643" s="51" t="str">
        <f>IF($M643&lt;NORMA!$H$23,"NO CUMPLE","CUMPLE")</f>
        <v>NO CUMPLE</v>
      </c>
      <c r="AA643" s="51" t="str">
        <f>IF($E643&gt;NORMA!$H$24,"NO CUMPLE","CUMPLE")</f>
        <v>CUMPLE</v>
      </c>
      <c r="AB643" s="51" t="str">
        <f>IF($F643&gt;NORMA!$H$25,"NO CUMPLE","CUMPLE")</f>
        <v>CUMPLE</v>
      </c>
      <c r="AC643" s="51" t="str">
        <f>IF($K643&gt;NORMA!$H$26,"NO CUMPLE","CUMPLE")</f>
        <v>CUMPLE</v>
      </c>
      <c r="AD643" s="51" t="str">
        <f>IF($J643&gt;NORMA!$H$27,"NO CUMPLE","CUMPLE")</f>
        <v>CUMPLE</v>
      </c>
      <c r="AE643" s="51" t="str">
        <f>IF($G643&gt;NORMA!$H$28,"NO CUMPLE","CUMPLE")</f>
        <v>CUMPLE</v>
      </c>
      <c r="AF643" s="51" t="str">
        <f>IF($H643&gt;NORMA!$E$29,"NO CUMPLE","CUMPLE")</f>
        <v>NO CUMPLE</v>
      </c>
      <c r="AG643" s="51" t="str">
        <f>IF($O643&gt;NORMA!$H$30,"NO CUMPLE","CUMPLE")</f>
        <v>NO CUMPLE</v>
      </c>
      <c r="AH643" s="51" t="str">
        <f>IF(AND($N643&gt;=NORMA!$R$18, $N643&lt;=NORMA!$S$18),"CUMPLE","NO CUMPLE")</f>
        <v>CUMPLE</v>
      </c>
      <c r="AI643" s="51" t="str">
        <f>IF($I643&gt;NORMA!$F$32,"NO CUMPLE","CUMPLE")</f>
        <v>NO CUMPLE</v>
      </c>
    </row>
    <row r="644" spans="1:35" ht="14.25" customHeight="1" x14ac:dyDescent="0.35">
      <c r="A644" s="146" t="s">
        <v>85</v>
      </c>
      <c r="B644" s="147" t="s">
        <v>84</v>
      </c>
      <c r="C644" s="148">
        <v>40499</v>
      </c>
      <c r="D644" s="149">
        <v>8.3333333333333329E-2</v>
      </c>
      <c r="E644" s="147">
        <v>12.3</v>
      </c>
      <c r="F644" s="147">
        <v>48.4</v>
      </c>
      <c r="G644" s="147">
        <v>99</v>
      </c>
      <c r="H644" s="147">
        <v>6.1</v>
      </c>
      <c r="I644" s="147">
        <v>1.27</v>
      </c>
      <c r="J644" s="147">
        <v>0.28999999999999998</v>
      </c>
      <c r="K644" s="147">
        <v>4.83</v>
      </c>
      <c r="L644" s="159">
        <v>9.6999999999999993</v>
      </c>
      <c r="M644" s="147">
        <v>3.47</v>
      </c>
      <c r="N644" s="147">
        <v>7.44</v>
      </c>
      <c r="O644" s="153">
        <v>150000</v>
      </c>
      <c r="P644" s="51" t="str">
        <f>IF($M644&lt;NORMA!$G$7,"NO CUMPLE","CUMPLE")</f>
        <v>CUMPLE</v>
      </c>
      <c r="Q644" s="51" t="str">
        <f>IF($E644&gt;NORMA!$G$8,"NO CUMPLE","CUMPLE")</f>
        <v>CUMPLE</v>
      </c>
      <c r="R644" s="51" t="str">
        <f>IF($F644&gt;NORMA!$G$9,"NO CUMPLE","CUMPLE")</f>
        <v>CUMPLE</v>
      </c>
      <c r="S644" s="51" t="str">
        <f>IF($K644&gt;NORMA!$G$10,"NO CUMPLE","CUMPLE")</f>
        <v>CUMPLE</v>
      </c>
      <c r="T644" s="51" t="str">
        <f>IF($J644&gt;NORMA!$G$11,"NO CUMPLE","CUMPLE")</f>
        <v>CUMPLE</v>
      </c>
      <c r="U644" s="51" t="str">
        <f>IF($G644&gt;NORMA!$G$12,"NO CUMPLE","CUMPLE")</f>
        <v>CUMPLE</v>
      </c>
      <c r="V644" s="51" t="str">
        <f>IF($H644&gt;SALITRE!$H$972,"NO CUMPLE","CUMPLE")</f>
        <v>CUMPLE</v>
      </c>
      <c r="W644" s="51" t="str">
        <f>IF($O644&gt;NORMA!$F$14,"NO CUMPLE","CUMPLE")</f>
        <v>CUMPLE</v>
      </c>
      <c r="X644" s="51" t="str">
        <f>IF(AND($N644&gt;=NORMA!$Q$4, $N644&lt;=NORMA!$R$4),"CUMPLE","NO CUMPLE")</f>
        <v>CUMPLE</v>
      </c>
      <c r="Y644" s="51" t="str">
        <f>IF($I644&gt;NORMA!$F$16,"NO CUMPLE","CUMPLE")</f>
        <v>CUMPLE</v>
      </c>
      <c r="Z644" s="51" t="str">
        <f>IF($M644&lt;NORMA!$H$23,"NO CUMPLE","CUMPLE")</f>
        <v>CUMPLE</v>
      </c>
      <c r="AA644" s="51" t="str">
        <f>IF($E644&gt;NORMA!$H$24,"NO CUMPLE","CUMPLE")</f>
        <v>CUMPLE</v>
      </c>
      <c r="AB644" s="51" t="str">
        <f>IF($F644&gt;NORMA!$H$25,"NO CUMPLE","CUMPLE")</f>
        <v>CUMPLE</v>
      </c>
      <c r="AC644" s="51" t="str">
        <f>IF($K644&gt;NORMA!$H$26,"NO CUMPLE","CUMPLE")</f>
        <v>CUMPLE</v>
      </c>
      <c r="AD644" s="51" t="str">
        <f>IF($J644&gt;NORMA!$H$27,"NO CUMPLE","CUMPLE")</f>
        <v>CUMPLE</v>
      </c>
      <c r="AE644" s="51" t="str">
        <f>IF($G644&gt;NORMA!$H$28,"NO CUMPLE","CUMPLE")</f>
        <v>CUMPLE</v>
      </c>
      <c r="AF644" s="51" t="str">
        <f>IF($H644&gt;NORMA!$E$29,"NO CUMPLE","CUMPLE")</f>
        <v>CUMPLE</v>
      </c>
      <c r="AG644" s="51" t="str">
        <f>IF($O644&gt;NORMA!$H$30,"NO CUMPLE","CUMPLE")</f>
        <v>NO CUMPLE</v>
      </c>
      <c r="AH644" s="51" t="str">
        <f>IF(AND($N644&gt;=NORMA!$R$18, $N644&lt;=NORMA!$S$18),"CUMPLE","NO CUMPLE")</f>
        <v>CUMPLE</v>
      </c>
      <c r="AI644" s="51" t="str">
        <f>IF($I644&gt;NORMA!$F$32,"NO CUMPLE","CUMPLE")</f>
        <v>NO CUMPLE</v>
      </c>
    </row>
    <row r="645" spans="1:35" ht="14.25" customHeight="1" x14ac:dyDescent="0.35">
      <c r="A645" s="146" t="s">
        <v>85</v>
      </c>
      <c r="B645" s="147" t="s">
        <v>84</v>
      </c>
      <c r="C645" s="148">
        <v>40515</v>
      </c>
      <c r="D645" s="149">
        <v>4.1666666666666664E-2</v>
      </c>
      <c r="E645" s="147">
        <v>12.6</v>
      </c>
      <c r="F645" s="147">
        <v>43.2</v>
      </c>
      <c r="G645" s="147">
        <v>76</v>
      </c>
      <c r="H645" s="147">
        <v>6.2</v>
      </c>
      <c r="I645" s="147">
        <v>2.16</v>
      </c>
      <c r="J645" s="147">
        <v>1</v>
      </c>
      <c r="K645" s="147">
        <v>5.9</v>
      </c>
      <c r="L645" s="159">
        <v>17.7</v>
      </c>
      <c r="M645" s="147">
        <v>2.57</v>
      </c>
      <c r="N645" s="147">
        <v>7.09</v>
      </c>
      <c r="O645" s="153">
        <v>1100000</v>
      </c>
      <c r="P645" s="51" t="str">
        <f>IF($M645&lt;NORMA!$G$7,"NO CUMPLE","CUMPLE")</f>
        <v>CUMPLE</v>
      </c>
      <c r="Q645" s="51" t="str">
        <f>IF($E645&gt;NORMA!$G$8,"NO CUMPLE","CUMPLE")</f>
        <v>CUMPLE</v>
      </c>
      <c r="R645" s="51" t="str">
        <f>IF($F645&gt;NORMA!$G$9,"NO CUMPLE","CUMPLE")</f>
        <v>CUMPLE</v>
      </c>
      <c r="S645" s="51" t="str">
        <f>IF($K645&gt;NORMA!$G$10,"NO CUMPLE","CUMPLE")</f>
        <v>CUMPLE</v>
      </c>
      <c r="T645" s="51" t="str">
        <f>IF($J645&gt;NORMA!$G$11,"NO CUMPLE","CUMPLE")</f>
        <v>CUMPLE</v>
      </c>
      <c r="U645" s="51" t="str">
        <f>IF($G645&gt;NORMA!$G$12,"NO CUMPLE","CUMPLE")</f>
        <v>CUMPLE</v>
      </c>
      <c r="V645" s="51" t="str">
        <f>IF($H645&gt;SALITRE!$H$972,"NO CUMPLE","CUMPLE")</f>
        <v>CUMPLE</v>
      </c>
      <c r="W645" s="51" t="str">
        <f>IF($O645&gt;NORMA!$F$14,"NO CUMPLE","CUMPLE")</f>
        <v>NO CUMPLE</v>
      </c>
      <c r="X645" s="51" t="str">
        <f>IF(AND($N645&gt;=NORMA!$Q$4, $N645&lt;=NORMA!$R$4),"CUMPLE","NO CUMPLE")</f>
        <v>CUMPLE</v>
      </c>
      <c r="Y645" s="51" t="str">
        <f>IF($I645&gt;NORMA!$F$16,"NO CUMPLE","CUMPLE")</f>
        <v>CUMPLE</v>
      </c>
      <c r="Z645" s="51" t="str">
        <f>IF($M645&lt;NORMA!$H$23,"NO CUMPLE","CUMPLE")</f>
        <v>CUMPLE</v>
      </c>
      <c r="AA645" s="51" t="str">
        <f>IF($E645&gt;NORMA!$H$24,"NO CUMPLE","CUMPLE")</f>
        <v>CUMPLE</v>
      </c>
      <c r="AB645" s="51" t="str">
        <f>IF($F645&gt;NORMA!$H$25,"NO CUMPLE","CUMPLE")</f>
        <v>CUMPLE</v>
      </c>
      <c r="AC645" s="51" t="str">
        <f>IF($K645&gt;NORMA!$H$26,"NO CUMPLE","CUMPLE")</f>
        <v>CUMPLE</v>
      </c>
      <c r="AD645" s="51" t="str">
        <f>IF($J645&gt;NORMA!$H$27,"NO CUMPLE","CUMPLE")</f>
        <v>CUMPLE</v>
      </c>
      <c r="AE645" s="51" t="str">
        <f>IF($G645&gt;NORMA!$H$28,"NO CUMPLE","CUMPLE")</f>
        <v>CUMPLE</v>
      </c>
      <c r="AF645" s="51" t="str">
        <f>IF($H645&gt;NORMA!$E$29,"NO CUMPLE","CUMPLE")</f>
        <v>CUMPLE</v>
      </c>
      <c r="AG645" s="51" t="str">
        <f>IF($O645&gt;NORMA!$H$30,"NO CUMPLE","CUMPLE")</f>
        <v>NO CUMPLE</v>
      </c>
      <c r="AH645" s="51" t="str">
        <f>IF(AND($N645&gt;=NORMA!$R$18, $N645&lt;=NORMA!$S$18),"CUMPLE","NO CUMPLE")</f>
        <v>CUMPLE</v>
      </c>
      <c r="AI645" s="51" t="str">
        <f>IF($I645&gt;NORMA!$F$32,"NO CUMPLE","CUMPLE")</f>
        <v>NO CUMPLE</v>
      </c>
    </row>
    <row r="646" spans="1:35" ht="14.25" customHeight="1" x14ac:dyDescent="0.35">
      <c r="A646" s="146" t="s">
        <v>86</v>
      </c>
      <c r="B646" s="147" t="s">
        <v>84</v>
      </c>
      <c r="C646" s="148">
        <v>40399</v>
      </c>
      <c r="D646" s="149">
        <v>0.35416666666666669</v>
      </c>
      <c r="E646" s="147">
        <v>84</v>
      </c>
      <c r="F646" s="147">
        <v>191</v>
      </c>
      <c r="G646" s="147">
        <v>60</v>
      </c>
      <c r="H646" s="147">
        <v>31</v>
      </c>
      <c r="I646" s="147">
        <v>4.46</v>
      </c>
      <c r="J646" s="147">
        <v>3.34</v>
      </c>
      <c r="K646" s="147">
        <v>26.73</v>
      </c>
      <c r="L646" s="159">
        <v>3.2</v>
      </c>
      <c r="M646" s="147">
        <v>0.13</v>
      </c>
      <c r="N646" s="147">
        <v>6.9</v>
      </c>
      <c r="O646" s="153">
        <v>4300000</v>
      </c>
      <c r="P646" s="51" t="str">
        <f>IF($M646&lt;NORMA!$G$7,"NO CUMPLE","CUMPLE")</f>
        <v>NO CUMPLE</v>
      </c>
      <c r="Q646" s="51" t="str">
        <f>IF($E646&gt;NORMA!$G$8,"NO CUMPLE","CUMPLE")</f>
        <v>CUMPLE</v>
      </c>
      <c r="R646" s="51" t="str">
        <f>IF($F646&gt;NORMA!$G$9,"NO CUMPLE","CUMPLE")</f>
        <v>CUMPLE</v>
      </c>
      <c r="S646" s="51" t="str">
        <f>IF($K646&gt;NORMA!$G$10,"NO CUMPLE","CUMPLE")</f>
        <v>CUMPLE</v>
      </c>
      <c r="T646" s="51" t="str">
        <f>IF($J646&gt;NORMA!$G$11,"NO CUMPLE","CUMPLE")</f>
        <v>CUMPLE</v>
      </c>
      <c r="U646" s="51" t="str">
        <f>IF($G646&gt;NORMA!$G$12,"NO CUMPLE","CUMPLE")</f>
        <v>CUMPLE</v>
      </c>
      <c r="V646" s="51" t="str">
        <f>IF($H646&gt;SALITRE!$H$972,"NO CUMPLE","CUMPLE")</f>
        <v>NO CUMPLE</v>
      </c>
      <c r="W646" s="51" t="str">
        <f>IF($O646&gt;NORMA!$F$14,"NO CUMPLE","CUMPLE")</f>
        <v>NO CUMPLE</v>
      </c>
      <c r="X646" s="51" t="str">
        <f>IF(AND($N646&gt;=NORMA!$Q$4, $N646&lt;=NORMA!$R$4),"CUMPLE","NO CUMPLE")</f>
        <v>CUMPLE</v>
      </c>
      <c r="Y646" s="51" t="str">
        <f>IF($I646&gt;NORMA!$F$16,"NO CUMPLE","CUMPLE")</f>
        <v>NO CUMPLE</v>
      </c>
      <c r="Z646" s="51" t="str">
        <f>IF($M646&lt;NORMA!$H$23,"NO CUMPLE","CUMPLE")</f>
        <v>NO CUMPLE</v>
      </c>
      <c r="AA646" s="51" t="str">
        <f>IF($E646&gt;NORMA!$H$24,"NO CUMPLE","CUMPLE")</f>
        <v>CUMPLE</v>
      </c>
      <c r="AB646" s="51" t="str">
        <f>IF($F646&gt;NORMA!$H$25,"NO CUMPLE","CUMPLE")</f>
        <v>NO CUMPLE</v>
      </c>
      <c r="AC646" s="51" t="str">
        <f>IF($K646&gt;NORMA!$H$26,"NO CUMPLE","CUMPLE")</f>
        <v>CUMPLE</v>
      </c>
      <c r="AD646" s="51" t="str">
        <f>IF($J646&gt;NORMA!$H$27,"NO CUMPLE","CUMPLE")</f>
        <v>CUMPLE</v>
      </c>
      <c r="AE646" s="51" t="str">
        <f>IF($G646&gt;NORMA!$H$28,"NO CUMPLE","CUMPLE")</f>
        <v>CUMPLE</v>
      </c>
      <c r="AF646" s="51" t="str">
        <f>IF($H646&gt;NORMA!$E$29,"NO CUMPLE","CUMPLE")</f>
        <v>NO CUMPLE</v>
      </c>
      <c r="AG646" s="51" t="str">
        <f>IF($O646&gt;NORMA!$H$30,"NO CUMPLE","CUMPLE")</f>
        <v>NO CUMPLE</v>
      </c>
      <c r="AH646" s="51" t="str">
        <f>IF(AND($N646&gt;=NORMA!$R$18, $N646&lt;=NORMA!$S$18),"CUMPLE","NO CUMPLE")</f>
        <v>CUMPLE</v>
      </c>
      <c r="AI646" s="51" t="str">
        <f>IF($I646&gt;NORMA!$F$32,"NO CUMPLE","CUMPLE")</f>
        <v>NO CUMPLE</v>
      </c>
    </row>
    <row r="647" spans="1:35" ht="14.25" customHeight="1" x14ac:dyDescent="0.35">
      <c r="A647" s="146" t="s">
        <v>86</v>
      </c>
      <c r="B647" s="147" t="s">
        <v>84</v>
      </c>
      <c r="C647" s="148">
        <v>40417</v>
      </c>
      <c r="D647" s="149">
        <v>0.95833333333333337</v>
      </c>
      <c r="E647" s="147">
        <v>548</v>
      </c>
      <c r="F647" s="147">
        <v>5112</v>
      </c>
      <c r="G647" s="147">
        <v>4149</v>
      </c>
      <c r="H647" s="147">
        <v>315</v>
      </c>
      <c r="I647" s="147">
        <v>9.1</v>
      </c>
      <c r="J647" s="147">
        <v>16.5</v>
      </c>
      <c r="K647" s="147">
        <v>1.18</v>
      </c>
      <c r="L647" s="159">
        <v>4.3</v>
      </c>
      <c r="M647" s="147">
        <v>0.13</v>
      </c>
      <c r="N647" s="147">
        <v>6.63</v>
      </c>
      <c r="O647" s="153">
        <v>900000000</v>
      </c>
      <c r="P647" s="51" t="str">
        <f>IF($M647&lt;NORMA!$G$7,"NO CUMPLE","CUMPLE")</f>
        <v>NO CUMPLE</v>
      </c>
      <c r="Q647" s="51" t="str">
        <f>IF($E647&gt;NORMA!$G$8,"NO CUMPLE","CUMPLE")</f>
        <v>NO CUMPLE</v>
      </c>
      <c r="R647" s="51" t="str">
        <f>IF($F647&gt;NORMA!$G$9,"NO CUMPLE","CUMPLE")</f>
        <v>NO CUMPLE</v>
      </c>
      <c r="S647" s="51" t="str">
        <f>IF($K647&gt;NORMA!$G$10,"NO CUMPLE","CUMPLE")</f>
        <v>CUMPLE</v>
      </c>
      <c r="T647" s="51" t="str">
        <f>IF($J647&gt;NORMA!$G$11,"NO CUMPLE","CUMPLE")</f>
        <v>NO CUMPLE</v>
      </c>
      <c r="U647" s="51" t="str">
        <f>IF($G647&gt;NORMA!$G$12,"NO CUMPLE","CUMPLE")</f>
        <v>NO CUMPLE</v>
      </c>
      <c r="V647" s="51" t="str">
        <f>IF($H647&gt;SALITRE!$H$972,"NO CUMPLE","CUMPLE")</f>
        <v>NO CUMPLE</v>
      </c>
      <c r="W647" s="51" t="str">
        <f>IF($O647&gt;NORMA!$F$14,"NO CUMPLE","CUMPLE")</f>
        <v>NO CUMPLE</v>
      </c>
      <c r="X647" s="51" t="str">
        <f>IF(AND($N647&gt;=NORMA!$Q$4, $N647&lt;=NORMA!$R$4),"CUMPLE","NO CUMPLE")</f>
        <v>CUMPLE</v>
      </c>
      <c r="Y647" s="51" t="str">
        <f>IF($I647&gt;NORMA!$F$16,"NO CUMPLE","CUMPLE")</f>
        <v>NO CUMPLE</v>
      </c>
      <c r="Z647" s="51" t="str">
        <f>IF($M647&lt;NORMA!$H$23,"NO CUMPLE","CUMPLE")</f>
        <v>NO CUMPLE</v>
      </c>
      <c r="AA647" s="51" t="str">
        <f>IF($E647&gt;NORMA!$H$24,"NO CUMPLE","CUMPLE")</f>
        <v>NO CUMPLE</v>
      </c>
      <c r="AB647" s="51" t="str">
        <f>IF($F647&gt;NORMA!$H$25,"NO CUMPLE","CUMPLE")</f>
        <v>NO CUMPLE</v>
      </c>
      <c r="AC647" s="51" t="str">
        <f>IF($K647&gt;NORMA!$H$26,"NO CUMPLE","CUMPLE")</f>
        <v>CUMPLE</v>
      </c>
      <c r="AD647" s="51" t="str">
        <f>IF($J647&gt;NORMA!$H$27,"NO CUMPLE","CUMPLE")</f>
        <v>NO CUMPLE</v>
      </c>
      <c r="AE647" s="51" t="str">
        <f>IF($G647&gt;NORMA!$H$28,"NO CUMPLE","CUMPLE")</f>
        <v>NO CUMPLE</v>
      </c>
      <c r="AF647" s="51" t="str">
        <f>IF($H647&gt;NORMA!$E$29,"NO CUMPLE","CUMPLE")</f>
        <v>NO CUMPLE</v>
      </c>
      <c r="AG647" s="51" t="str">
        <f>IF($O647&gt;NORMA!$H$30,"NO CUMPLE","CUMPLE")</f>
        <v>NO CUMPLE</v>
      </c>
      <c r="AH647" s="51" t="str">
        <f>IF(AND($N647&gt;=NORMA!$R$18, $N647&lt;=NORMA!$S$18),"CUMPLE","NO CUMPLE")</f>
        <v>CUMPLE</v>
      </c>
      <c r="AI647" s="51" t="str">
        <f>IF($I647&gt;NORMA!$F$32,"NO CUMPLE","CUMPLE")</f>
        <v>NO CUMPLE</v>
      </c>
    </row>
    <row r="648" spans="1:35" ht="14.25" customHeight="1" x14ac:dyDescent="0.35">
      <c r="A648" s="146" t="s">
        <v>86</v>
      </c>
      <c r="B648" s="147" t="s">
        <v>84</v>
      </c>
      <c r="C648" s="148">
        <v>40436</v>
      </c>
      <c r="D648" s="149">
        <v>0.41666666666666669</v>
      </c>
      <c r="E648" s="147">
        <v>127</v>
      </c>
      <c r="F648" s="147">
        <v>327</v>
      </c>
      <c r="G648" s="147">
        <v>139</v>
      </c>
      <c r="H648" s="147">
        <v>9.4</v>
      </c>
      <c r="I648" s="147">
        <v>10.8</v>
      </c>
      <c r="J648" s="147">
        <v>5.22</v>
      </c>
      <c r="K648" s="147">
        <v>47.29</v>
      </c>
      <c r="L648" s="159">
        <v>1.6</v>
      </c>
      <c r="M648" s="147">
        <v>0.12</v>
      </c>
      <c r="N648" s="147">
        <v>7.29</v>
      </c>
      <c r="O648" s="153">
        <v>2300000</v>
      </c>
      <c r="P648" s="51" t="str">
        <f>IF($M648&lt;NORMA!$G$7,"NO CUMPLE","CUMPLE")</f>
        <v>NO CUMPLE</v>
      </c>
      <c r="Q648" s="51" t="str">
        <f>IF($E648&gt;NORMA!$G$8,"NO CUMPLE","CUMPLE")</f>
        <v>CUMPLE</v>
      </c>
      <c r="R648" s="51" t="str">
        <f>IF($F648&gt;NORMA!$G$9,"NO CUMPLE","CUMPLE")</f>
        <v>CUMPLE</v>
      </c>
      <c r="S648" s="51" t="str">
        <f>IF($K648&gt;NORMA!$G$10,"NO CUMPLE","CUMPLE")</f>
        <v>NO CUMPLE</v>
      </c>
      <c r="T648" s="51" t="str">
        <f>IF($J648&gt;NORMA!$G$11,"NO CUMPLE","CUMPLE")</f>
        <v>CUMPLE</v>
      </c>
      <c r="U648" s="51" t="str">
        <f>IF($G648&gt;NORMA!$G$12,"NO CUMPLE","CUMPLE")</f>
        <v>CUMPLE</v>
      </c>
      <c r="V648" s="51" t="str">
        <f>IF($H648&gt;SALITRE!$H$972,"NO CUMPLE","CUMPLE")</f>
        <v>CUMPLE</v>
      </c>
      <c r="W648" s="51" t="str">
        <f>IF($O648&gt;NORMA!$F$14,"NO CUMPLE","CUMPLE")</f>
        <v>NO CUMPLE</v>
      </c>
      <c r="X648" s="51" t="str">
        <f>IF(AND($N648&gt;=NORMA!$Q$4, $N648&lt;=NORMA!$R$4),"CUMPLE","NO CUMPLE")</f>
        <v>CUMPLE</v>
      </c>
      <c r="Y648" s="51" t="str">
        <f>IF($I648&gt;NORMA!$F$16,"NO CUMPLE","CUMPLE")</f>
        <v>NO CUMPLE</v>
      </c>
      <c r="Z648" s="51" t="str">
        <f>IF($M648&lt;NORMA!$H$23,"NO CUMPLE","CUMPLE")</f>
        <v>NO CUMPLE</v>
      </c>
      <c r="AA648" s="51" t="str">
        <f>IF($E648&gt;NORMA!$H$24,"NO CUMPLE","CUMPLE")</f>
        <v>NO CUMPLE</v>
      </c>
      <c r="AB648" s="51" t="str">
        <f>IF($F648&gt;NORMA!$H$25,"NO CUMPLE","CUMPLE")</f>
        <v>NO CUMPLE</v>
      </c>
      <c r="AC648" s="51" t="str">
        <f>IF($K648&gt;NORMA!$H$26,"NO CUMPLE","CUMPLE")</f>
        <v>NO CUMPLE</v>
      </c>
      <c r="AD648" s="51" t="str">
        <f>IF($J648&gt;NORMA!$H$27,"NO CUMPLE","CUMPLE")</f>
        <v>NO CUMPLE</v>
      </c>
      <c r="AE648" s="51" t="str">
        <f>IF($G648&gt;NORMA!$H$28,"NO CUMPLE","CUMPLE")</f>
        <v>NO CUMPLE</v>
      </c>
      <c r="AF648" s="51" t="str">
        <f>IF($H648&gt;NORMA!$E$29,"NO CUMPLE","CUMPLE")</f>
        <v>CUMPLE</v>
      </c>
      <c r="AG648" s="51" t="str">
        <f>IF($O648&gt;NORMA!$H$30,"NO CUMPLE","CUMPLE")</f>
        <v>NO CUMPLE</v>
      </c>
      <c r="AH648" s="51" t="str">
        <f>IF(AND($N648&gt;=NORMA!$R$18, $N648&lt;=NORMA!$S$18),"CUMPLE","NO CUMPLE")</f>
        <v>CUMPLE</v>
      </c>
      <c r="AI648" s="51" t="str">
        <f>IF($I648&gt;NORMA!$F$32,"NO CUMPLE","CUMPLE")</f>
        <v>NO CUMPLE</v>
      </c>
    </row>
    <row r="649" spans="1:35" ht="14.25" customHeight="1" x14ac:dyDescent="0.35">
      <c r="A649" s="146" t="s">
        <v>86</v>
      </c>
      <c r="B649" s="147" t="s">
        <v>84</v>
      </c>
      <c r="C649" s="148">
        <v>40451</v>
      </c>
      <c r="D649" s="149">
        <v>0.60416666666666663</v>
      </c>
      <c r="E649" s="147">
        <v>171</v>
      </c>
      <c r="F649" s="147">
        <v>530</v>
      </c>
      <c r="G649" s="147">
        <v>575</v>
      </c>
      <c r="H649" s="147">
        <v>12</v>
      </c>
      <c r="I649" s="147">
        <v>13.5</v>
      </c>
      <c r="J649" s="147">
        <v>4.59</v>
      </c>
      <c r="K649" s="147">
        <v>42.08</v>
      </c>
      <c r="L649" s="159">
        <v>2.6</v>
      </c>
      <c r="M649" s="147">
        <v>0.15</v>
      </c>
      <c r="N649" s="147">
        <v>7.18</v>
      </c>
      <c r="O649" s="153">
        <v>4600000</v>
      </c>
      <c r="P649" s="51" t="str">
        <f>IF($M649&lt;NORMA!$G$7,"NO CUMPLE","CUMPLE")</f>
        <v>NO CUMPLE</v>
      </c>
      <c r="Q649" s="51" t="str">
        <f>IF($E649&gt;NORMA!$G$8,"NO CUMPLE","CUMPLE")</f>
        <v>NO CUMPLE</v>
      </c>
      <c r="R649" s="51" t="str">
        <f>IF($F649&gt;NORMA!$G$9,"NO CUMPLE","CUMPLE")</f>
        <v>NO CUMPLE</v>
      </c>
      <c r="S649" s="51" t="str">
        <f>IF($K649&gt;NORMA!$G$10,"NO CUMPLE","CUMPLE")</f>
        <v>NO CUMPLE</v>
      </c>
      <c r="T649" s="51" t="str">
        <f>IF($J649&gt;NORMA!$G$11,"NO CUMPLE","CUMPLE")</f>
        <v>CUMPLE</v>
      </c>
      <c r="U649" s="51" t="str">
        <f>IF($G649&gt;NORMA!$G$12,"NO CUMPLE","CUMPLE")</f>
        <v>NO CUMPLE</v>
      </c>
      <c r="V649" s="51" t="str">
        <f>IF($H649&gt;SALITRE!$H$972,"NO CUMPLE","CUMPLE")</f>
        <v>CUMPLE</v>
      </c>
      <c r="W649" s="51" t="str">
        <f>IF($O649&gt;NORMA!$F$14,"NO CUMPLE","CUMPLE")</f>
        <v>NO CUMPLE</v>
      </c>
      <c r="X649" s="51" t="str">
        <f>IF(AND($N649&gt;=NORMA!$Q$4, $N649&lt;=NORMA!$R$4),"CUMPLE","NO CUMPLE")</f>
        <v>CUMPLE</v>
      </c>
      <c r="Y649" s="51" t="str">
        <f>IF($I649&gt;NORMA!$F$16,"NO CUMPLE","CUMPLE")</f>
        <v>NO CUMPLE</v>
      </c>
      <c r="Z649" s="51" t="str">
        <f>IF($M649&lt;NORMA!$H$23,"NO CUMPLE","CUMPLE")</f>
        <v>NO CUMPLE</v>
      </c>
      <c r="AA649" s="51" t="str">
        <f>IF($E649&gt;NORMA!$H$24,"NO CUMPLE","CUMPLE")</f>
        <v>NO CUMPLE</v>
      </c>
      <c r="AB649" s="51" t="str">
        <f>IF($F649&gt;NORMA!$H$25,"NO CUMPLE","CUMPLE")</f>
        <v>NO CUMPLE</v>
      </c>
      <c r="AC649" s="51" t="str">
        <f>IF($K649&gt;NORMA!$H$26,"NO CUMPLE","CUMPLE")</f>
        <v>NO CUMPLE</v>
      </c>
      <c r="AD649" s="51" t="str">
        <f>IF($J649&gt;NORMA!$H$27,"NO CUMPLE","CUMPLE")</f>
        <v>CUMPLE</v>
      </c>
      <c r="AE649" s="51" t="str">
        <f>IF($G649&gt;NORMA!$H$28,"NO CUMPLE","CUMPLE")</f>
        <v>NO CUMPLE</v>
      </c>
      <c r="AF649" s="51" t="str">
        <f>IF($H649&gt;NORMA!$E$29,"NO CUMPLE","CUMPLE")</f>
        <v>NO CUMPLE</v>
      </c>
      <c r="AG649" s="51" t="str">
        <f>IF($O649&gt;NORMA!$H$30,"NO CUMPLE","CUMPLE")</f>
        <v>NO CUMPLE</v>
      </c>
      <c r="AH649" s="51" t="str">
        <f>IF(AND($N649&gt;=NORMA!$R$18, $N649&lt;=NORMA!$S$18),"CUMPLE","NO CUMPLE")</f>
        <v>CUMPLE</v>
      </c>
      <c r="AI649" s="51" t="str">
        <f>IF($I649&gt;NORMA!$F$32,"NO CUMPLE","CUMPLE")</f>
        <v>NO CUMPLE</v>
      </c>
    </row>
    <row r="650" spans="1:35" ht="14.25" customHeight="1" x14ac:dyDescent="0.35">
      <c r="A650" s="146" t="s">
        <v>86</v>
      </c>
      <c r="B650" s="147" t="s">
        <v>84</v>
      </c>
      <c r="C650" s="148">
        <v>40467</v>
      </c>
      <c r="D650" s="149">
        <v>0.16666666666666666</v>
      </c>
      <c r="E650" s="147">
        <v>91</v>
      </c>
      <c r="F650" s="147">
        <v>239</v>
      </c>
      <c r="G650" s="147">
        <v>96</v>
      </c>
      <c r="H650" s="147">
        <v>22</v>
      </c>
      <c r="I650" s="147">
        <v>8.9499999999999993</v>
      </c>
      <c r="J650" s="147">
        <v>4.22</v>
      </c>
      <c r="K650" s="147">
        <v>33.08</v>
      </c>
      <c r="L650" s="159">
        <v>8.4</v>
      </c>
      <c r="M650" s="147">
        <v>0.12</v>
      </c>
      <c r="N650" s="147">
        <v>7.36</v>
      </c>
      <c r="O650" s="153">
        <v>2300000</v>
      </c>
      <c r="P650" s="51" t="str">
        <f>IF($M650&lt;NORMA!$G$7,"NO CUMPLE","CUMPLE")</f>
        <v>NO CUMPLE</v>
      </c>
      <c r="Q650" s="51" t="str">
        <f>IF($E650&gt;NORMA!$G$8,"NO CUMPLE","CUMPLE")</f>
        <v>CUMPLE</v>
      </c>
      <c r="R650" s="51" t="str">
        <f>IF($F650&gt;NORMA!$G$9,"NO CUMPLE","CUMPLE")</f>
        <v>CUMPLE</v>
      </c>
      <c r="S650" s="51" t="str">
        <f>IF($K650&gt;NORMA!$G$10,"NO CUMPLE","CUMPLE")</f>
        <v>CUMPLE</v>
      </c>
      <c r="T650" s="51" t="str">
        <f>IF($J650&gt;NORMA!$G$11,"NO CUMPLE","CUMPLE")</f>
        <v>CUMPLE</v>
      </c>
      <c r="U650" s="51" t="str">
        <f>IF($G650&gt;NORMA!$G$12,"NO CUMPLE","CUMPLE")</f>
        <v>CUMPLE</v>
      </c>
      <c r="V650" s="51" t="str">
        <f>IF($H650&gt;SALITRE!$H$972,"NO CUMPLE","CUMPLE")</f>
        <v>CUMPLE</v>
      </c>
      <c r="W650" s="51" t="str">
        <f>IF($O650&gt;NORMA!$F$14,"NO CUMPLE","CUMPLE")</f>
        <v>NO CUMPLE</v>
      </c>
      <c r="X650" s="51" t="str">
        <f>IF(AND($N650&gt;=NORMA!$Q$4, $N650&lt;=NORMA!$R$4),"CUMPLE","NO CUMPLE")</f>
        <v>CUMPLE</v>
      </c>
      <c r="Y650" s="51" t="str">
        <f>IF($I650&gt;NORMA!$F$16,"NO CUMPLE","CUMPLE")</f>
        <v>NO CUMPLE</v>
      </c>
      <c r="Z650" s="51" t="str">
        <f>IF($M650&lt;NORMA!$H$23,"NO CUMPLE","CUMPLE")</f>
        <v>NO CUMPLE</v>
      </c>
      <c r="AA650" s="51" t="str">
        <f>IF($E650&gt;NORMA!$H$24,"NO CUMPLE","CUMPLE")</f>
        <v>CUMPLE</v>
      </c>
      <c r="AB650" s="51" t="str">
        <f>IF($F650&gt;NORMA!$H$25,"NO CUMPLE","CUMPLE")</f>
        <v>NO CUMPLE</v>
      </c>
      <c r="AC650" s="51" t="str">
        <f>IF($K650&gt;NORMA!$H$26,"NO CUMPLE","CUMPLE")</f>
        <v>CUMPLE</v>
      </c>
      <c r="AD650" s="51" t="str">
        <f>IF($J650&gt;NORMA!$H$27,"NO CUMPLE","CUMPLE")</f>
        <v>CUMPLE</v>
      </c>
      <c r="AE650" s="51" t="str">
        <f>IF($G650&gt;NORMA!$H$28,"NO CUMPLE","CUMPLE")</f>
        <v>CUMPLE</v>
      </c>
      <c r="AF650" s="51" t="str">
        <f>IF($H650&gt;NORMA!$E$29,"NO CUMPLE","CUMPLE")</f>
        <v>NO CUMPLE</v>
      </c>
      <c r="AG650" s="51" t="str">
        <f>IF($O650&gt;NORMA!$H$30,"NO CUMPLE","CUMPLE")</f>
        <v>NO CUMPLE</v>
      </c>
      <c r="AH650" s="51" t="str">
        <f>IF(AND($N650&gt;=NORMA!$R$18, $N650&lt;=NORMA!$S$18),"CUMPLE","NO CUMPLE")</f>
        <v>CUMPLE</v>
      </c>
      <c r="AI650" s="51" t="str">
        <f>IF($I650&gt;NORMA!$F$32,"NO CUMPLE","CUMPLE")</f>
        <v>NO CUMPLE</v>
      </c>
    </row>
    <row r="651" spans="1:35" ht="14.25" customHeight="1" x14ac:dyDescent="0.35">
      <c r="A651" s="146" t="s">
        <v>86</v>
      </c>
      <c r="B651" s="147" t="s">
        <v>84</v>
      </c>
      <c r="C651" s="148">
        <v>40484</v>
      </c>
      <c r="D651" s="149">
        <v>8.3333333333333329E-2</v>
      </c>
      <c r="E651" s="147">
        <v>35</v>
      </c>
      <c r="F651" s="147">
        <v>84</v>
      </c>
      <c r="G651" s="147">
        <v>45</v>
      </c>
      <c r="H651" s="147">
        <v>9.8000000000000007</v>
      </c>
      <c r="I651" s="147">
        <v>3.26</v>
      </c>
      <c r="J651" s="147">
        <v>2.04</v>
      </c>
      <c r="K651" s="147">
        <v>14.08</v>
      </c>
      <c r="L651" s="159">
        <v>7.9</v>
      </c>
      <c r="M651" s="147">
        <v>0.15</v>
      </c>
      <c r="N651" s="147">
        <v>7.27</v>
      </c>
      <c r="O651" s="153">
        <v>24000</v>
      </c>
      <c r="P651" s="51" t="str">
        <f>IF($M651&lt;NORMA!$G$7,"NO CUMPLE","CUMPLE")</f>
        <v>NO CUMPLE</v>
      </c>
      <c r="Q651" s="51" t="str">
        <f>IF($E651&gt;NORMA!$G$8,"NO CUMPLE","CUMPLE")</f>
        <v>CUMPLE</v>
      </c>
      <c r="R651" s="51" t="str">
        <f>IF($F651&gt;NORMA!$G$9,"NO CUMPLE","CUMPLE")</f>
        <v>CUMPLE</v>
      </c>
      <c r="S651" s="51" t="str">
        <f>IF($K651&gt;NORMA!$G$10,"NO CUMPLE","CUMPLE")</f>
        <v>CUMPLE</v>
      </c>
      <c r="T651" s="51" t="str">
        <f>IF($J651&gt;NORMA!$G$11,"NO CUMPLE","CUMPLE")</f>
        <v>CUMPLE</v>
      </c>
      <c r="U651" s="51" t="str">
        <f>IF($G651&gt;NORMA!$G$12,"NO CUMPLE","CUMPLE")</f>
        <v>CUMPLE</v>
      </c>
      <c r="V651" s="51" t="str">
        <f>IF($H651&gt;SALITRE!$H$972,"NO CUMPLE","CUMPLE")</f>
        <v>CUMPLE</v>
      </c>
      <c r="W651" s="51" t="str">
        <f>IF($O651&gt;NORMA!$F$14,"NO CUMPLE","CUMPLE")</f>
        <v>CUMPLE</v>
      </c>
      <c r="X651" s="51" t="str">
        <f>IF(AND($N651&gt;=NORMA!$Q$4, $N651&lt;=NORMA!$R$4),"CUMPLE","NO CUMPLE")</f>
        <v>CUMPLE</v>
      </c>
      <c r="Y651" s="51" t="str">
        <f>IF($I651&gt;NORMA!$F$16,"NO CUMPLE","CUMPLE")</f>
        <v>NO CUMPLE</v>
      </c>
      <c r="Z651" s="51" t="str">
        <f>IF($M651&lt;NORMA!$H$23,"NO CUMPLE","CUMPLE")</f>
        <v>NO CUMPLE</v>
      </c>
      <c r="AA651" s="51" t="str">
        <f>IF($E651&gt;NORMA!$H$24,"NO CUMPLE","CUMPLE")</f>
        <v>CUMPLE</v>
      </c>
      <c r="AB651" s="51" t="str">
        <f>IF($F651&gt;NORMA!$H$25,"NO CUMPLE","CUMPLE")</f>
        <v>CUMPLE</v>
      </c>
      <c r="AC651" s="51" t="str">
        <f>IF($K651&gt;NORMA!$H$26,"NO CUMPLE","CUMPLE")</f>
        <v>CUMPLE</v>
      </c>
      <c r="AD651" s="51" t="str">
        <f>IF($J651&gt;NORMA!$H$27,"NO CUMPLE","CUMPLE")</f>
        <v>CUMPLE</v>
      </c>
      <c r="AE651" s="51" t="str">
        <f>IF($G651&gt;NORMA!$H$28,"NO CUMPLE","CUMPLE")</f>
        <v>CUMPLE</v>
      </c>
      <c r="AF651" s="51" t="str">
        <f>IF($H651&gt;NORMA!$E$29,"NO CUMPLE","CUMPLE")</f>
        <v>CUMPLE</v>
      </c>
      <c r="AG651" s="51" t="str">
        <f>IF($O651&gt;NORMA!$H$30,"NO CUMPLE","CUMPLE")</f>
        <v>CUMPLE</v>
      </c>
      <c r="AH651" s="51" t="str">
        <f>IF(AND($N651&gt;=NORMA!$R$18, $N651&lt;=NORMA!$S$18),"CUMPLE","NO CUMPLE")</f>
        <v>CUMPLE</v>
      </c>
      <c r="AI651" s="51" t="str">
        <f>IF($I651&gt;NORMA!$F$32,"NO CUMPLE","CUMPLE")</f>
        <v>NO CUMPLE</v>
      </c>
    </row>
    <row r="652" spans="1:35" ht="14.25" customHeight="1" x14ac:dyDescent="0.35">
      <c r="A652" s="147" t="s">
        <v>86</v>
      </c>
      <c r="B652" s="147" t="s">
        <v>84</v>
      </c>
      <c r="C652" s="167">
        <v>40500</v>
      </c>
      <c r="D652" s="149">
        <v>0.27083333333333331</v>
      </c>
      <c r="E652" s="155">
        <v>22</v>
      </c>
      <c r="F652" s="155">
        <v>59.5</v>
      </c>
      <c r="G652" s="155">
        <v>44</v>
      </c>
      <c r="H652" s="168">
        <v>3.6</v>
      </c>
      <c r="I652" s="155">
        <v>3.53</v>
      </c>
      <c r="J652" s="164">
        <v>0.3</v>
      </c>
      <c r="K652" s="155">
        <v>9.08</v>
      </c>
      <c r="L652" s="159">
        <v>6.4</v>
      </c>
      <c r="M652" s="169">
        <v>0.13</v>
      </c>
      <c r="N652" s="147">
        <v>7.31</v>
      </c>
      <c r="O652" s="153">
        <v>460000</v>
      </c>
      <c r="P652" s="51" t="str">
        <f>IF($M652&lt;NORMA!$G$7,"NO CUMPLE","CUMPLE")</f>
        <v>NO CUMPLE</v>
      </c>
      <c r="Q652" s="51" t="str">
        <f>IF($E652&gt;NORMA!$G$8,"NO CUMPLE","CUMPLE")</f>
        <v>CUMPLE</v>
      </c>
      <c r="R652" s="51" t="str">
        <f>IF($F652&gt;NORMA!$G$9,"NO CUMPLE","CUMPLE")</f>
        <v>CUMPLE</v>
      </c>
      <c r="S652" s="51" t="str">
        <f>IF($K652&gt;NORMA!$G$10,"NO CUMPLE","CUMPLE")</f>
        <v>CUMPLE</v>
      </c>
      <c r="T652" s="51" t="str">
        <f>IF($J652&gt;NORMA!$G$11,"NO CUMPLE","CUMPLE")</f>
        <v>CUMPLE</v>
      </c>
      <c r="U652" s="51" t="str">
        <f>IF($G652&gt;NORMA!$G$12,"NO CUMPLE","CUMPLE")</f>
        <v>CUMPLE</v>
      </c>
      <c r="V652" s="51" t="str">
        <f>IF($H652&gt;SALITRE!$H$972,"NO CUMPLE","CUMPLE")</f>
        <v>CUMPLE</v>
      </c>
      <c r="W652" s="51" t="str">
        <f>IF($O652&gt;NORMA!$F$14,"NO CUMPLE","CUMPLE")</f>
        <v>CUMPLE</v>
      </c>
      <c r="X652" s="51" t="str">
        <f>IF(AND($N652&gt;=NORMA!$Q$4, $N652&lt;=NORMA!$R$4),"CUMPLE","NO CUMPLE")</f>
        <v>CUMPLE</v>
      </c>
      <c r="Y652" s="51" t="str">
        <f>IF($I652&gt;NORMA!$F$16,"NO CUMPLE","CUMPLE")</f>
        <v>NO CUMPLE</v>
      </c>
      <c r="Z652" s="51" t="str">
        <f>IF($M652&lt;NORMA!$H$23,"NO CUMPLE","CUMPLE")</f>
        <v>NO CUMPLE</v>
      </c>
      <c r="AA652" s="51" t="str">
        <f>IF($E652&gt;NORMA!$H$24,"NO CUMPLE","CUMPLE")</f>
        <v>CUMPLE</v>
      </c>
      <c r="AB652" s="51" t="str">
        <f>IF($F652&gt;NORMA!$H$25,"NO CUMPLE","CUMPLE")</f>
        <v>CUMPLE</v>
      </c>
      <c r="AC652" s="51" t="str">
        <f>IF($K652&gt;NORMA!$H$26,"NO CUMPLE","CUMPLE")</f>
        <v>CUMPLE</v>
      </c>
      <c r="AD652" s="51" t="str">
        <f>IF($J652&gt;NORMA!$H$27,"NO CUMPLE","CUMPLE")</f>
        <v>CUMPLE</v>
      </c>
      <c r="AE652" s="51" t="str">
        <f>IF($G652&gt;NORMA!$H$28,"NO CUMPLE","CUMPLE")</f>
        <v>CUMPLE</v>
      </c>
      <c r="AF652" s="51" t="str">
        <f>IF($H652&gt;NORMA!$E$29,"NO CUMPLE","CUMPLE")</f>
        <v>CUMPLE</v>
      </c>
      <c r="AG652" s="51" t="str">
        <f>IF($O652&gt;NORMA!$H$30,"NO CUMPLE","CUMPLE")</f>
        <v>NO CUMPLE</v>
      </c>
      <c r="AH652" s="51" t="str">
        <f>IF(AND($N652&gt;=NORMA!$R$18, $N652&lt;=NORMA!$S$18),"CUMPLE","NO CUMPLE")</f>
        <v>CUMPLE</v>
      </c>
      <c r="AI652" s="51" t="str">
        <f>IF($I652&gt;NORMA!$F$32,"NO CUMPLE","CUMPLE")</f>
        <v>NO CUMPLE</v>
      </c>
    </row>
    <row r="653" spans="1:35" ht="14.25" customHeight="1" x14ac:dyDescent="0.35">
      <c r="A653" s="147" t="s">
        <v>86</v>
      </c>
      <c r="B653" s="147" t="s">
        <v>84</v>
      </c>
      <c r="C653" s="167">
        <v>40521</v>
      </c>
      <c r="D653" s="149">
        <v>0.625</v>
      </c>
      <c r="E653" s="164">
        <v>42</v>
      </c>
      <c r="F653" s="164">
        <v>131</v>
      </c>
      <c r="G653" s="164">
        <v>47</v>
      </c>
      <c r="H653" s="164">
        <v>5.2</v>
      </c>
      <c r="I653" s="155">
        <v>4.62</v>
      </c>
      <c r="J653" s="164">
        <v>1.81</v>
      </c>
      <c r="K653" s="155">
        <v>15.08</v>
      </c>
      <c r="L653" s="159">
        <v>10</v>
      </c>
      <c r="M653" s="169">
        <v>1.5</v>
      </c>
      <c r="N653" s="147">
        <v>7.24</v>
      </c>
      <c r="O653" s="153">
        <v>2400000</v>
      </c>
      <c r="P653" s="51" t="str">
        <f>IF($M653&lt;NORMA!$G$7,"NO CUMPLE","CUMPLE")</f>
        <v>CUMPLE</v>
      </c>
      <c r="Q653" s="51" t="str">
        <f>IF($E653&gt;NORMA!$G$8,"NO CUMPLE","CUMPLE")</f>
        <v>CUMPLE</v>
      </c>
      <c r="R653" s="51" t="str">
        <f>IF($F653&gt;NORMA!$G$9,"NO CUMPLE","CUMPLE")</f>
        <v>CUMPLE</v>
      </c>
      <c r="S653" s="51" t="str">
        <f>IF($K653&gt;NORMA!$G$10,"NO CUMPLE","CUMPLE")</f>
        <v>CUMPLE</v>
      </c>
      <c r="T653" s="51" t="str">
        <f>IF($J653&gt;NORMA!$G$11,"NO CUMPLE","CUMPLE")</f>
        <v>CUMPLE</v>
      </c>
      <c r="U653" s="51" t="str">
        <f>IF($G653&gt;NORMA!$G$12,"NO CUMPLE","CUMPLE")</f>
        <v>CUMPLE</v>
      </c>
      <c r="V653" s="51" t="str">
        <f>IF($H653&gt;SALITRE!$H$972,"NO CUMPLE","CUMPLE")</f>
        <v>CUMPLE</v>
      </c>
      <c r="W653" s="51" t="str">
        <f>IF($O653&gt;NORMA!$F$14,"NO CUMPLE","CUMPLE")</f>
        <v>NO CUMPLE</v>
      </c>
      <c r="X653" s="51" t="str">
        <f>IF(AND($N653&gt;=NORMA!$Q$4, $N653&lt;=NORMA!$R$4),"CUMPLE","NO CUMPLE")</f>
        <v>CUMPLE</v>
      </c>
      <c r="Y653" s="51" t="str">
        <f>IF($I653&gt;NORMA!$F$16,"NO CUMPLE","CUMPLE")</f>
        <v>NO CUMPLE</v>
      </c>
      <c r="Z653" s="51" t="str">
        <f>IF($M653&lt;NORMA!$H$23,"NO CUMPLE","CUMPLE")</f>
        <v>CUMPLE</v>
      </c>
      <c r="AA653" s="51" t="str">
        <f>IF($E653&gt;NORMA!$H$24,"NO CUMPLE","CUMPLE")</f>
        <v>CUMPLE</v>
      </c>
      <c r="AB653" s="51" t="str">
        <f>IF($F653&gt;NORMA!$H$25,"NO CUMPLE","CUMPLE")</f>
        <v>CUMPLE</v>
      </c>
      <c r="AC653" s="51" t="str">
        <f>IF($K653&gt;NORMA!$H$26,"NO CUMPLE","CUMPLE")</f>
        <v>CUMPLE</v>
      </c>
      <c r="AD653" s="51" t="str">
        <f>IF($J653&gt;NORMA!$H$27,"NO CUMPLE","CUMPLE")</f>
        <v>CUMPLE</v>
      </c>
      <c r="AE653" s="51" t="str">
        <f>IF($G653&gt;NORMA!$H$28,"NO CUMPLE","CUMPLE")</f>
        <v>CUMPLE</v>
      </c>
      <c r="AF653" s="51" t="str">
        <f>IF($H653&gt;NORMA!$E$29,"NO CUMPLE","CUMPLE")</f>
        <v>CUMPLE</v>
      </c>
      <c r="AG653" s="51" t="str">
        <f>IF($O653&gt;NORMA!$H$30,"NO CUMPLE","CUMPLE")</f>
        <v>NO CUMPLE</v>
      </c>
      <c r="AH653" s="51" t="str">
        <f>IF(AND($N653&gt;=NORMA!$R$18, $N653&lt;=NORMA!$S$18),"CUMPLE","NO CUMPLE")</f>
        <v>CUMPLE</v>
      </c>
      <c r="AI653" s="51" t="str">
        <f>IF($I653&gt;NORMA!$F$32,"NO CUMPLE","CUMPLE")</f>
        <v>NO CUMPLE</v>
      </c>
    </row>
    <row r="654" spans="1:35" ht="14.25" customHeight="1" x14ac:dyDescent="0.35">
      <c r="A654" s="147" t="s">
        <v>82</v>
      </c>
      <c r="B654" s="147" t="s">
        <v>84</v>
      </c>
      <c r="C654" s="167">
        <v>40571</v>
      </c>
      <c r="D654" s="149">
        <v>0.64583333333333337</v>
      </c>
      <c r="E654" s="164">
        <v>107</v>
      </c>
      <c r="F654" s="164">
        <v>456</v>
      </c>
      <c r="G654" s="164">
        <v>250</v>
      </c>
      <c r="H654" s="164">
        <v>54</v>
      </c>
      <c r="I654" s="155">
        <v>11.9</v>
      </c>
      <c r="J654" s="164">
        <v>4.71</v>
      </c>
      <c r="K654" s="155">
        <v>42.1</v>
      </c>
      <c r="L654" s="159">
        <v>1</v>
      </c>
      <c r="M654" s="169">
        <v>0.87</v>
      </c>
      <c r="N654" s="147">
        <v>7.75</v>
      </c>
      <c r="O654" s="153">
        <v>4600000</v>
      </c>
      <c r="P654" s="51" t="str">
        <f>IF($M654&lt;NORMA!$G$7,"NO CUMPLE","CUMPLE")</f>
        <v>CUMPLE</v>
      </c>
      <c r="Q654" s="51" t="str">
        <f>IF($E654&gt;NORMA!$G$8,"NO CUMPLE","CUMPLE")</f>
        <v>CUMPLE</v>
      </c>
      <c r="R654" s="51" t="str">
        <f>IF($F654&gt;NORMA!$G$9,"NO CUMPLE","CUMPLE")</f>
        <v>NO CUMPLE</v>
      </c>
      <c r="S654" s="51" t="str">
        <f>IF($K654&gt;NORMA!$G$10,"NO CUMPLE","CUMPLE")</f>
        <v>NO CUMPLE</v>
      </c>
      <c r="T654" s="51" t="str">
        <f>IF($J654&gt;NORMA!$G$11,"NO CUMPLE","CUMPLE")</f>
        <v>CUMPLE</v>
      </c>
      <c r="U654" s="51" t="str">
        <f>IF($G654&gt;NORMA!$G$12,"NO CUMPLE","CUMPLE")</f>
        <v>NO CUMPLE</v>
      </c>
      <c r="V654" s="51" t="str">
        <f>IF($H654&gt;SALITRE!$H$972,"NO CUMPLE","CUMPLE")</f>
        <v>NO CUMPLE</v>
      </c>
      <c r="W654" s="51" t="str">
        <f>IF($O654&gt;NORMA!$F$14,"NO CUMPLE","CUMPLE")</f>
        <v>NO CUMPLE</v>
      </c>
      <c r="X654" s="51" t="str">
        <f>IF(AND($N654&gt;=NORMA!$Q$4, $N654&lt;=NORMA!$R$4),"CUMPLE","NO CUMPLE")</f>
        <v>CUMPLE</v>
      </c>
      <c r="Y654" s="51" t="str">
        <f>IF($I654&gt;NORMA!$F$16,"NO CUMPLE","CUMPLE")</f>
        <v>NO CUMPLE</v>
      </c>
      <c r="Z654" s="51" t="str">
        <f>IF($M654&lt;NORMA!$H$23,"NO CUMPLE","CUMPLE")</f>
        <v>CUMPLE</v>
      </c>
      <c r="AA654" s="51" t="str">
        <f>IF($E654&gt;NORMA!$H$24,"NO CUMPLE","CUMPLE")</f>
        <v>NO CUMPLE</v>
      </c>
      <c r="AB654" s="51" t="str">
        <f>IF($F654&gt;NORMA!$H$25,"NO CUMPLE","CUMPLE")</f>
        <v>NO CUMPLE</v>
      </c>
      <c r="AC654" s="51" t="str">
        <f>IF($K654&gt;NORMA!$H$26,"NO CUMPLE","CUMPLE")</f>
        <v>NO CUMPLE</v>
      </c>
      <c r="AD654" s="51" t="str">
        <f>IF($J654&gt;NORMA!$H$27,"NO CUMPLE","CUMPLE")</f>
        <v>CUMPLE</v>
      </c>
      <c r="AE654" s="51" t="str">
        <f>IF($G654&gt;NORMA!$H$28,"NO CUMPLE","CUMPLE")</f>
        <v>NO CUMPLE</v>
      </c>
      <c r="AF654" s="51" t="str">
        <f>IF($H654&gt;NORMA!$E$29,"NO CUMPLE","CUMPLE")</f>
        <v>NO CUMPLE</v>
      </c>
      <c r="AG654" s="51" t="str">
        <f>IF($O654&gt;NORMA!$H$30,"NO CUMPLE","CUMPLE")</f>
        <v>NO CUMPLE</v>
      </c>
      <c r="AH654" s="51" t="str">
        <f>IF(AND($N654&gt;=NORMA!$R$18, $N654&lt;=NORMA!$S$18),"CUMPLE","NO CUMPLE")</f>
        <v>CUMPLE</v>
      </c>
      <c r="AI654" s="51" t="str">
        <f>IF($I654&gt;NORMA!$F$32,"NO CUMPLE","CUMPLE")</f>
        <v>NO CUMPLE</v>
      </c>
    </row>
    <row r="655" spans="1:35" ht="14.25" customHeight="1" x14ac:dyDescent="0.35">
      <c r="A655" s="147" t="s">
        <v>82</v>
      </c>
      <c r="B655" s="147" t="s">
        <v>84</v>
      </c>
      <c r="C655" s="167">
        <v>40589</v>
      </c>
      <c r="D655" s="149">
        <v>0</v>
      </c>
      <c r="E655" s="164">
        <v>52.7</v>
      </c>
      <c r="F655" s="164">
        <v>276</v>
      </c>
      <c r="G655" s="164">
        <v>49</v>
      </c>
      <c r="H655" s="164">
        <v>56</v>
      </c>
      <c r="I655" s="155">
        <v>1.29</v>
      </c>
      <c r="J655" s="164">
        <v>3.5</v>
      </c>
      <c r="K655" s="155">
        <v>22.1</v>
      </c>
      <c r="L655" s="159">
        <v>0.6</v>
      </c>
      <c r="M655" s="169">
        <v>3.08</v>
      </c>
      <c r="N655" s="147">
        <v>7.5</v>
      </c>
      <c r="O655" s="153">
        <v>2400000</v>
      </c>
      <c r="P655" s="51" t="str">
        <f>IF($M655&lt;NORMA!$G$7,"NO CUMPLE","CUMPLE")</f>
        <v>CUMPLE</v>
      </c>
      <c r="Q655" s="51" t="str">
        <f>IF($E655&gt;NORMA!$G$8,"NO CUMPLE","CUMPLE")</f>
        <v>CUMPLE</v>
      </c>
      <c r="R655" s="51" t="str">
        <f>IF($F655&gt;NORMA!$G$9,"NO CUMPLE","CUMPLE")</f>
        <v>CUMPLE</v>
      </c>
      <c r="S655" s="51" t="str">
        <f>IF($K655&gt;NORMA!$G$10,"NO CUMPLE","CUMPLE")</f>
        <v>CUMPLE</v>
      </c>
      <c r="T655" s="51" t="str">
        <f>IF($J655&gt;NORMA!$G$11,"NO CUMPLE","CUMPLE")</f>
        <v>CUMPLE</v>
      </c>
      <c r="U655" s="51" t="str">
        <f>IF($G655&gt;NORMA!$G$12,"NO CUMPLE","CUMPLE")</f>
        <v>CUMPLE</v>
      </c>
      <c r="V655" s="51" t="str">
        <f>IF($H655&gt;SALITRE!$H$972,"NO CUMPLE","CUMPLE")</f>
        <v>NO CUMPLE</v>
      </c>
      <c r="W655" s="51" t="str">
        <f>IF($O655&gt;NORMA!$F$14,"NO CUMPLE","CUMPLE")</f>
        <v>NO CUMPLE</v>
      </c>
      <c r="X655" s="51" t="str">
        <f>IF(AND($N655&gt;=NORMA!$Q$4, $N655&lt;=NORMA!$R$4),"CUMPLE","NO CUMPLE")</f>
        <v>CUMPLE</v>
      </c>
      <c r="Y655" s="51" t="str">
        <f>IF($I655&gt;NORMA!$F$16,"NO CUMPLE","CUMPLE")</f>
        <v>CUMPLE</v>
      </c>
      <c r="Z655" s="51" t="str">
        <f>IF($M655&lt;NORMA!$H$23,"NO CUMPLE","CUMPLE")</f>
        <v>CUMPLE</v>
      </c>
      <c r="AA655" s="51" t="str">
        <f>IF($E655&gt;NORMA!$H$24,"NO CUMPLE","CUMPLE")</f>
        <v>CUMPLE</v>
      </c>
      <c r="AB655" s="51" t="str">
        <f>IF($F655&gt;NORMA!$H$25,"NO CUMPLE","CUMPLE")</f>
        <v>NO CUMPLE</v>
      </c>
      <c r="AC655" s="51" t="str">
        <f>IF($K655&gt;NORMA!$H$26,"NO CUMPLE","CUMPLE")</f>
        <v>CUMPLE</v>
      </c>
      <c r="AD655" s="51" t="str">
        <f>IF($J655&gt;NORMA!$H$27,"NO CUMPLE","CUMPLE")</f>
        <v>CUMPLE</v>
      </c>
      <c r="AE655" s="51" t="str">
        <f>IF($G655&gt;NORMA!$H$28,"NO CUMPLE","CUMPLE")</f>
        <v>CUMPLE</v>
      </c>
      <c r="AF655" s="51" t="str">
        <f>IF($H655&gt;NORMA!$E$29,"NO CUMPLE","CUMPLE")</f>
        <v>NO CUMPLE</v>
      </c>
      <c r="AG655" s="51" t="str">
        <f>IF($O655&gt;NORMA!$H$30,"NO CUMPLE","CUMPLE")</f>
        <v>NO CUMPLE</v>
      </c>
      <c r="AH655" s="51" t="str">
        <f>IF(AND($N655&gt;=NORMA!$R$18, $N655&lt;=NORMA!$S$18),"CUMPLE","NO CUMPLE")</f>
        <v>CUMPLE</v>
      </c>
      <c r="AI655" s="51" t="str">
        <f>IF($I655&gt;NORMA!$F$32,"NO CUMPLE","CUMPLE")</f>
        <v>NO CUMPLE</v>
      </c>
    </row>
    <row r="656" spans="1:35" ht="14.25" customHeight="1" x14ac:dyDescent="0.35">
      <c r="A656" s="146" t="s">
        <v>82</v>
      </c>
      <c r="B656" s="147" t="s">
        <v>84</v>
      </c>
      <c r="C656" s="167">
        <v>40607</v>
      </c>
      <c r="D656" s="149">
        <v>0.14583333333333334</v>
      </c>
      <c r="E656" s="164">
        <v>8.9</v>
      </c>
      <c r="F656" s="164">
        <v>33.5</v>
      </c>
      <c r="G656" s="164">
        <v>16</v>
      </c>
      <c r="H656" s="164">
        <v>6.5</v>
      </c>
      <c r="I656" s="155">
        <v>0.66</v>
      </c>
      <c r="J656" s="164">
        <v>0.64</v>
      </c>
      <c r="K656" s="155">
        <v>6.8</v>
      </c>
      <c r="L656" s="159">
        <v>0.6</v>
      </c>
      <c r="M656" s="169">
        <v>4.3899999999999997</v>
      </c>
      <c r="N656" s="147">
        <v>6.8</v>
      </c>
      <c r="O656" s="153">
        <v>240000</v>
      </c>
      <c r="P656" s="51" t="str">
        <f>IF($M656&lt;NORMA!$G$7,"NO CUMPLE","CUMPLE")</f>
        <v>CUMPLE</v>
      </c>
      <c r="Q656" s="51" t="str">
        <f>IF($E656&gt;NORMA!$G$8,"NO CUMPLE","CUMPLE")</f>
        <v>CUMPLE</v>
      </c>
      <c r="R656" s="51" t="str">
        <f>IF($F656&gt;NORMA!$G$9,"NO CUMPLE","CUMPLE")</f>
        <v>CUMPLE</v>
      </c>
      <c r="S656" s="51" t="str">
        <f>IF($K656&gt;NORMA!$G$10,"NO CUMPLE","CUMPLE")</f>
        <v>CUMPLE</v>
      </c>
      <c r="T656" s="51" t="str">
        <f>IF($J656&gt;NORMA!$G$11,"NO CUMPLE","CUMPLE")</f>
        <v>CUMPLE</v>
      </c>
      <c r="U656" s="51" t="str">
        <f>IF($G656&gt;NORMA!$G$12,"NO CUMPLE","CUMPLE")</f>
        <v>CUMPLE</v>
      </c>
      <c r="V656" s="51" t="str">
        <f>IF($H656&gt;SALITRE!$H$972,"NO CUMPLE","CUMPLE")</f>
        <v>CUMPLE</v>
      </c>
      <c r="W656" s="51" t="str">
        <f>IF($O656&gt;NORMA!$F$14,"NO CUMPLE","CUMPLE")</f>
        <v>CUMPLE</v>
      </c>
      <c r="X656" s="51" t="str">
        <f>IF(AND($N656&gt;=NORMA!$Q$4, $N656&lt;=NORMA!$R$4),"CUMPLE","NO CUMPLE")</f>
        <v>CUMPLE</v>
      </c>
      <c r="Y656" s="51" t="str">
        <f>IF($I656&gt;NORMA!$F$16,"NO CUMPLE","CUMPLE")</f>
        <v>CUMPLE</v>
      </c>
      <c r="Z656" s="51" t="str">
        <f>IF($M656&lt;NORMA!$H$23,"NO CUMPLE","CUMPLE")</f>
        <v>CUMPLE</v>
      </c>
      <c r="AA656" s="51" t="str">
        <f>IF($E656&gt;NORMA!$H$24,"NO CUMPLE","CUMPLE")</f>
        <v>CUMPLE</v>
      </c>
      <c r="AB656" s="51" t="str">
        <f>IF($F656&gt;NORMA!$H$25,"NO CUMPLE","CUMPLE")</f>
        <v>CUMPLE</v>
      </c>
      <c r="AC656" s="51" t="str">
        <f>IF($K656&gt;NORMA!$H$26,"NO CUMPLE","CUMPLE")</f>
        <v>CUMPLE</v>
      </c>
      <c r="AD656" s="51" t="str">
        <f>IF($J656&gt;NORMA!$H$27,"NO CUMPLE","CUMPLE")</f>
        <v>CUMPLE</v>
      </c>
      <c r="AE656" s="51" t="str">
        <f>IF($G656&gt;NORMA!$H$28,"NO CUMPLE","CUMPLE")</f>
        <v>CUMPLE</v>
      </c>
      <c r="AF656" s="51" t="str">
        <f>IF($H656&gt;NORMA!$E$29,"NO CUMPLE","CUMPLE")</f>
        <v>CUMPLE</v>
      </c>
      <c r="AG656" s="51" t="str">
        <f>IF($O656&gt;NORMA!$H$30,"NO CUMPLE","CUMPLE")</f>
        <v>NO CUMPLE</v>
      </c>
      <c r="AH656" s="51" t="str">
        <f>IF(AND($N656&gt;=NORMA!$R$18, $N656&lt;=NORMA!$S$18),"CUMPLE","NO CUMPLE")</f>
        <v>CUMPLE</v>
      </c>
      <c r="AI656" s="51" t="str">
        <f>IF($I656&gt;NORMA!$F$32,"NO CUMPLE","CUMPLE")</f>
        <v>CUMPLE</v>
      </c>
    </row>
    <row r="657" spans="1:35" ht="14.25" customHeight="1" x14ac:dyDescent="0.35">
      <c r="A657" s="146" t="s">
        <v>82</v>
      </c>
      <c r="B657" s="147" t="s">
        <v>84</v>
      </c>
      <c r="C657" s="167">
        <v>40626</v>
      </c>
      <c r="D657" s="149">
        <v>0.27083333333333331</v>
      </c>
      <c r="E657" s="164">
        <v>35</v>
      </c>
      <c r="F657" s="164">
        <v>113</v>
      </c>
      <c r="G657" s="164">
        <v>41</v>
      </c>
      <c r="H657" s="164">
        <v>13</v>
      </c>
      <c r="I657" s="155">
        <v>0.9</v>
      </c>
      <c r="J657" s="164">
        <v>1.1399999999999999</v>
      </c>
      <c r="K657" s="155">
        <v>14.8</v>
      </c>
      <c r="L657" s="159">
        <v>0.8</v>
      </c>
      <c r="M657" s="169">
        <v>3.08</v>
      </c>
      <c r="N657" s="147">
        <v>7.07</v>
      </c>
      <c r="O657" s="153">
        <v>1100000</v>
      </c>
      <c r="P657" s="51" t="str">
        <f>IF($M657&lt;NORMA!$G$7,"NO CUMPLE","CUMPLE")</f>
        <v>CUMPLE</v>
      </c>
      <c r="Q657" s="51" t="str">
        <f>IF($E657&gt;NORMA!$G$8,"NO CUMPLE","CUMPLE")</f>
        <v>CUMPLE</v>
      </c>
      <c r="R657" s="51" t="str">
        <f>IF($F657&gt;NORMA!$G$9,"NO CUMPLE","CUMPLE")</f>
        <v>CUMPLE</v>
      </c>
      <c r="S657" s="51" t="str">
        <f>IF($K657&gt;NORMA!$G$10,"NO CUMPLE","CUMPLE")</f>
        <v>CUMPLE</v>
      </c>
      <c r="T657" s="51" t="str">
        <f>IF($J657&gt;NORMA!$G$11,"NO CUMPLE","CUMPLE")</f>
        <v>CUMPLE</v>
      </c>
      <c r="U657" s="51" t="str">
        <f>IF($G657&gt;NORMA!$G$12,"NO CUMPLE","CUMPLE")</f>
        <v>CUMPLE</v>
      </c>
      <c r="V657" s="51" t="str">
        <f>IF($H657&gt;SALITRE!$H$972,"NO CUMPLE","CUMPLE")</f>
        <v>CUMPLE</v>
      </c>
      <c r="W657" s="51" t="str">
        <f>IF($O657&gt;NORMA!$F$14,"NO CUMPLE","CUMPLE")</f>
        <v>NO CUMPLE</v>
      </c>
      <c r="X657" s="51" t="str">
        <f>IF(AND($N657&gt;=NORMA!$Q$4, $N657&lt;=NORMA!$R$4),"CUMPLE","NO CUMPLE")</f>
        <v>CUMPLE</v>
      </c>
      <c r="Y657" s="51" t="str">
        <f>IF($I657&gt;NORMA!$F$16,"NO CUMPLE","CUMPLE")</f>
        <v>CUMPLE</v>
      </c>
      <c r="Z657" s="51" t="str">
        <f>IF($M657&lt;NORMA!$H$23,"NO CUMPLE","CUMPLE")</f>
        <v>CUMPLE</v>
      </c>
      <c r="AA657" s="51" t="str">
        <f>IF($E657&gt;NORMA!$H$24,"NO CUMPLE","CUMPLE")</f>
        <v>CUMPLE</v>
      </c>
      <c r="AB657" s="51" t="str">
        <f>IF($F657&gt;NORMA!$H$25,"NO CUMPLE","CUMPLE")</f>
        <v>CUMPLE</v>
      </c>
      <c r="AC657" s="51" t="str">
        <f>IF($K657&gt;NORMA!$H$26,"NO CUMPLE","CUMPLE")</f>
        <v>CUMPLE</v>
      </c>
      <c r="AD657" s="51" t="str">
        <f>IF($J657&gt;NORMA!$H$27,"NO CUMPLE","CUMPLE")</f>
        <v>CUMPLE</v>
      </c>
      <c r="AE657" s="51" t="str">
        <f>IF($G657&gt;NORMA!$H$28,"NO CUMPLE","CUMPLE")</f>
        <v>CUMPLE</v>
      </c>
      <c r="AF657" s="51" t="str">
        <f>IF($H657&gt;NORMA!$E$29,"NO CUMPLE","CUMPLE")</f>
        <v>NO CUMPLE</v>
      </c>
      <c r="AG657" s="51" t="str">
        <f>IF($O657&gt;NORMA!$H$30,"NO CUMPLE","CUMPLE")</f>
        <v>NO CUMPLE</v>
      </c>
      <c r="AH657" s="51" t="str">
        <f>IF(AND($N657&gt;=NORMA!$R$18, $N657&lt;=NORMA!$S$18),"CUMPLE","NO CUMPLE")</f>
        <v>CUMPLE</v>
      </c>
      <c r="AI657" s="51" t="str">
        <f>IF($I657&gt;NORMA!$F$32,"NO CUMPLE","CUMPLE")</f>
        <v>CUMPLE</v>
      </c>
    </row>
    <row r="658" spans="1:35" ht="14.25" customHeight="1" x14ac:dyDescent="0.35">
      <c r="A658" s="146" t="s">
        <v>82</v>
      </c>
      <c r="B658" s="147" t="s">
        <v>84</v>
      </c>
      <c r="C658" s="167">
        <v>40641</v>
      </c>
      <c r="D658" s="149">
        <v>0.39583333333333331</v>
      </c>
      <c r="E658" s="164">
        <v>173</v>
      </c>
      <c r="F658" s="164">
        <v>389</v>
      </c>
      <c r="G658" s="164">
        <v>88</v>
      </c>
      <c r="H658" s="164">
        <v>50</v>
      </c>
      <c r="I658" s="155">
        <v>1.53</v>
      </c>
      <c r="J658" s="164">
        <v>5.69</v>
      </c>
      <c r="K658" s="155">
        <v>44.2</v>
      </c>
      <c r="L658" s="159">
        <v>0.9</v>
      </c>
      <c r="M658" s="169">
        <v>0.23</v>
      </c>
      <c r="N658" s="147">
        <v>7.72</v>
      </c>
      <c r="O658" s="153">
        <v>1100000000</v>
      </c>
      <c r="P658" s="51" t="str">
        <f>IF($M658&lt;NORMA!$G$7,"NO CUMPLE","CUMPLE")</f>
        <v>NO CUMPLE</v>
      </c>
      <c r="Q658" s="51" t="str">
        <f>IF($E658&gt;NORMA!$G$8,"NO CUMPLE","CUMPLE")</f>
        <v>NO CUMPLE</v>
      </c>
      <c r="R658" s="51" t="str">
        <f>IF($F658&gt;NORMA!$G$9,"NO CUMPLE","CUMPLE")</f>
        <v>NO CUMPLE</v>
      </c>
      <c r="S658" s="51" t="str">
        <f>IF($K658&gt;NORMA!$G$10,"NO CUMPLE","CUMPLE")</f>
        <v>NO CUMPLE</v>
      </c>
      <c r="T658" s="51" t="str">
        <f>IF($J658&gt;NORMA!$G$11,"NO CUMPLE","CUMPLE")</f>
        <v>CUMPLE</v>
      </c>
      <c r="U658" s="51" t="str">
        <f>IF($G658&gt;NORMA!$G$12,"NO CUMPLE","CUMPLE")</f>
        <v>CUMPLE</v>
      </c>
      <c r="V658" s="51" t="str">
        <f>IF($H658&gt;SALITRE!$H$972,"NO CUMPLE","CUMPLE")</f>
        <v>NO CUMPLE</v>
      </c>
      <c r="W658" s="51" t="str">
        <f>IF($O658&gt;NORMA!$F$14,"NO CUMPLE","CUMPLE")</f>
        <v>NO CUMPLE</v>
      </c>
      <c r="X658" s="51" t="str">
        <f>IF(AND($N658&gt;=NORMA!$Q$4, $N658&lt;=NORMA!$R$4),"CUMPLE","NO CUMPLE")</f>
        <v>CUMPLE</v>
      </c>
      <c r="Y658" s="51" t="str">
        <f>IF($I658&gt;NORMA!$F$16,"NO CUMPLE","CUMPLE")</f>
        <v>CUMPLE</v>
      </c>
      <c r="Z658" s="51" t="str">
        <f>IF($M658&lt;NORMA!$H$23,"NO CUMPLE","CUMPLE")</f>
        <v>NO CUMPLE</v>
      </c>
      <c r="AA658" s="51" t="str">
        <f>IF($E658&gt;NORMA!$H$24,"NO CUMPLE","CUMPLE")</f>
        <v>NO CUMPLE</v>
      </c>
      <c r="AB658" s="51" t="str">
        <f>IF($F658&gt;NORMA!$H$25,"NO CUMPLE","CUMPLE")</f>
        <v>NO CUMPLE</v>
      </c>
      <c r="AC658" s="51" t="str">
        <f>IF($K658&gt;NORMA!$H$26,"NO CUMPLE","CUMPLE")</f>
        <v>NO CUMPLE</v>
      </c>
      <c r="AD658" s="51" t="str">
        <f>IF($J658&gt;NORMA!$H$27,"NO CUMPLE","CUMPLE")</f>
        <v>NO CUMPLE</v>
      </c>
      <c r="AE658" s="51" t="str">
        <f>IF($G658&gt;NORMA!$H$28,"NO CUMPLE","CUMPLE")</f>
        <v>CUMPLE</v>
      </c>
      <c r="AF658" s="51" t="str">
        <f>IF($H658&gt;NORMA!$E$29,"NO CUMPLE","CUMPLE")</f>
        <v>NO CUMPLE</v>
      </c>
      <c r="AG658" s="51" t="str">
        <f>IF($O658&gt;NORMA!$H$30,"NO CUMPLE","CUMPLE")</f>
        <v>NO CUMPLE</v>
      </c>
      <c r="AH658" s="51" t="str">
        <f>IF(AND($N658&gt;=NORMA!$R$18, $N658&lt;=NORMA!$S$18),"CUMPLE","NO CUMPLE")</f>
        <v>CUMPLE</v>
      </c>
      <c r="AI658" s="51" t="str">
        <f>IF($I658&gt;NORMA!$F$32,"NO CUMPLE","CUMPLE")</f>
        <v>NO CUMPLE</v>
      </c>
    </row>
    <row r="659" spans="1:35" ht="14.25" customHeight="1" x14ac:dyDescent="0.35">
      <c r="A659" s="147" t="s">
        <v>82</v>
      </c>
      <c r="B659" s="147" t="s">
        <v>84</v>
      </c>
      <c r="C659" s="167">
        <v>40661</v>
      </c>
      <c r="D659" s="149">
        <v>0.5</v>
      </c>
      <c r="E659" s="164">
        <v>10.1</v>
      </c>
      <c r="F659" s="164">
        <v>219</v>
      </c>
      <c r="G659" s="164">
        <v>273</v>
      </c>
      <c r="H659" s="164">
        <v>7</v>
      </c>
      <c r="I659" s="155">
        <v>0.26</v>
      </c>
      <c r="J659" s="164">
        <v>2.2599999999999998</v>
      </c>
      <c r="K659" s="155">
        <v>15.8</v>
      </c>
      <c r="L659" s="159">
        <v>4</v>
      </c>
      <c r="M659" s="169">
        <v>2.1</v>
      </c>
      <c r="N659" s="147">
        <v>7.68</v>
      </c>
      <c r="O659" s="153">
        <v>11000000</v>
      </c>
      <c r="P659" s="51" t="str">
        <f>IF($M659&lt;NORMA!$G$7,"NO CUMPLE","CUMPLE")</f>
        <v>CUMPLE</v>
      </c>
      <c r="Q659" s="51" t="str">
        <f>IF($E659&gt;NORMA!$G$8,"NO CUMPLE","CUMPLE")</f>
        <v>CUMPLE</v>
      </c>
      <c r="R659" s="51" t="str">
        <f>IF($F659&gt;NORMA!$G$9,"NO CUMPLE","CUMPLE")</f>
        <v>CUMPLE</v>
      </c>
      <c r="S659" s="51" t="str">
        <f>IF($K659&gt;NORMA!$G$10,"NO CUMPLE","CUMPLE")</f>
        <v>CUMPLE</v>
      </c>
      <c r="T659" s="51" t="str">
        <f>IF($J659&gt;NORMA!$G$11,"NO CUMPLE","CUMPLE")</f>
        <v>CUMPLE</v>
      </c>
      <c r="U659" s="51" t="str">
        <f>IF($G659&gt;NORMA!$G$12,"NO CUMPLE","CUMPLE")</f>
        <v>NO CUMPLE</v>
      </c>
      <c r="V659" s="51" t="str">
        <f>IF($H659&gt;SALITRE!$H$972,"NO CUMPLE","CUMPLE")</f>
        <v>CUMPLE</v>
      </c>
      <c r="W659" s="51" t="str">
        <f>IF($O659&gt;NORMA!$F$14,"NO CUMPLE","CUMPLE")</f>
        <v>NO CUMPLE</v>
      </c>
      <c r="X659" s="51" t="str">
        <f>IF(AND($N659&gt;=NORMA!$Q$4, $N659&lt;=NORMA!$R$4),"CUMPLE","NO CUMPLE")</f>
        <v>CUMPLE</v>
      </c>
      <c r="Y659" s="51" t="str">
        <f>IF($I659&gt;NORMA!$F$16,"NO CUMPLE","CUMPLE")</f>
        <v>CUMPLE</v>
      </c>
      <c r="Z659" s="51" t="str">
        <f>IF($M659&lt;NORMA!$H$23,"NO CUMPLE","CUMPLE")</f>
        <v>CUMPLE</v>
      </c>
      <c r="AA659" s="51" t="str">
        <f>IF($E659&gt;NORMA!$H$24,"NO CUMPLE","CUMPLE")</f>
        <v>CUMPLE</v>
      </c>
      <c r="AB659" s="51" t="str">
        <f>IF($F659&gt;NORMA!$H$25,"NO CUMPLE","CUMPLE")</f>
        <v>NO CUMPLE</v>
      </c>
      <c r="AC659" s="51" t="str">
        <f>IF($K659&gt;NORMA!$H$26,"NO CUMPLE","CUMPLE")</f>
        <v>CUMPLE</v>
      </c>
      <c r="AD659" s="51" t="str">
        <f>IF($J659&gt;NORMA!$H$27,"NO CUMPLE","CUMPLE")</f>
        <v>CUMPLE</v>
      </c>
      <c r="AE659" s="51" t="str">
        <f>IF($G659&gt;NORMA!$H$28,"NO CUMPLE","CUMPLE")</f>
        <v>NO CUMPLE</v>
      </c>
      <c r="AF659" s="51" t="str">
        <f>IF($H659&gt;NORMA!$E$29,"NO CUMPLE","CUMPLE")</f>
        <v>CUMPLE</v>
      </c>
      <c r="AG659" s="51" t="str">
        <f>IF($O659&gt;NORMA!$H$30,"NO CUMPLE","CUMPLE")</f>
        <v>NO CUMPLE</v>
      </c>
      <c r="AH659" s="51" t="str">
        <f>IF(AND($N659&gt;=NORMA!$R$18, $N659&lt;=NORMA!$S$18),"CUMPLE","NO CUMPLE")</f>
        <v>CUMPLE</v>
      </c>
      <c r="AI659" s="51" t="str">
        <f>IF($I659&gt;NORMA!$F$32,"NO CUMPLE","CUMPLE")</f>
        <v>CUMPLE</v>
      </c>
    </row>
    <row r="660" spans="1:35" ht="14.25" customHeight="1" x14ac:dyDescent="0.35">
      <c r="A660" s="147" t="s">
        <v>82</v>
      </c>
      <c r="B660" s="147" t="s">
        <v>84</v>
      </c>
      <c r="C660" s="167">
        <v>40679</v>
      </c>
      <c r="D660" s="149">
        <v>0.3125</v>
      </c>
      <c r="E660" s="164">
        <v>36.799999999999997</v>
      </c>
      <c r="F660" s="164">
        <v>113</v>
      </c>
      <c r="G660" s="164">
        <v>38</v>
      </c>
      <c r="H660" s="164">
        <v>16</v>
      </c>
      <c r="I660" s="155">
        <v>1.1499999999999999</v>
      </c>
      <c r="J660" s="164">
        <v>2.02</v>
      </c>
      <c r="K660" s="155">
        <v>19.100000000000001</v>
      </c>
      <c r="L660" s="159">
        <v>1.2</v>
      </c>
      <c r="M660" s="169">
        <v>7.0000000000000007E-2</v>
      </c>
      <c r="N660" s="147">
        <v>7.1</v>
      </c>
      <c r="O660" s="153">
        <v>24000000</v>
      </c>
      <c r="P660" s="51" t="str">
        <f>IF($M660&lt;NORMA!$G$7,"NO CUMPLE","CUMPLE")</f>
        <v>NO CUMPLE</v>
      </c>
      <c r="Q660" s="51" t="str">
        <f>IF($E660&gt;NORMA!$G$8,"NO CUMPLE","CUMPLE")</f>
        <v>CUMPLE</v>
      </c>
      <c r="R660" s="51" t="str">
        <f>IF($F660&gt;NORMA!$G$9,"NO CUMPLE","CUMPLE")</f>
        <v>CUMPLE</v>
      </c>
      <c r="S660" s="51" t="str">
        <f>IF($K660&gt;NORMA!$G$10,"NO CUMPLE","CUMPLE")</f>
        <v>CUMPLE</v>
      </c>
      <c r="T660" s="51" t="str">
        <f>IF($J660&gt;NORMA!$G$11,"NO CUMPLE","CUMPLE")</f>
        <v>CUMPLE</v>
      </c>
      <c r="U660" s="51" t="str">
        <f>IF($G660&gt;NORMA!$G$12,"NO CUMPLE","CUMPLE")</f>
        <v>CUMPLE</v>
      </c>
      <c r="V660" s="51" t="str">
        <f>IF($H660&gt;SALITRE!$H$972,"NO CUMPLE","CUMPLE")</f>
        <v>CUMPLE</v>
      </c>
      <c r="W660" s="51" t="str">
        <f>IF($O660&gt;NORMA!$F$14,"NO CUMPLE","CUMPLE")</f>
        <v>NO CUMPLE</v>
      </c>
      <c r="X660" s="51" t="str">
        <f>IF(AND($N660&gt;=NORMA!$Q$4, $N660&lt;=NORMA!$R$4),"CUMPLE","NO CUMPLE")</f>
        <v>CUMPLE</v>
      </c>
      <c r="Y660" s="51" t="str">
        <f>IF($I660&gt;NORMA!$F$16,"NO CUMPLE","CUMPLE")</f>
        <v>CUMPLE</v>
      </c>
      <c r="Z660" s="51" t="str">
        <f>IF($M660&lt;NORMA!$H$23,"NO CUMPLE","CUMPLE")</f>
        <v>NO CUMPLE</v>
      </c>
      <c r="AA660" s="51" t="str">
        <f>IF($E660&gt;NORMA!$H$24,"NO CUMPLE","CUMPLE")</f>
        <v>CUMPLE</v>
      </c>
      <c r="AB660" s="51" t="str">
        <f>IF($F660&gt;NORMA!$H$25,"NO CUMPLE","CUMPLE")</f>
        <v>CUMPLE</v>
      </c>
      <c r="AC660" s="51" t="str">
        <f>IF($K660&gt;NORMA!$H$26,"NO CUMPLE","CUMPLE")</f>
        <v>CUMPLE</v>
      </c>
      <c r="AD660" s="51" t="str">
        <f>IF($J660&gt;NORMA!$H$27,"NO CUMPLE","CUMPLE")</f>
        <v>CUMPLE</v>
      </c>
      <c r="AE660" s="51" t="str">
        <f>IF($G660&gt;NORMA!$H$28,"NO CUMPLE","CUMPLE")</f>
        <v>CUMPLE</v>
      </c>
      <c r="AF660" s="51" t="str">
        <f>IF($H660&gt;NORMA!$E$29,"NO CUMPLE","CUMPLE")</f>
        <v>NO CUMPLE</v>
      </c>
      <c r="AG660" s="51" t="str">
        <f>IF($O660&gt;NORMA!$H$30,"NO CUMPLE","CUMPLE")</f>
        <v>NO CUMPLE</v>
      </c>
      <c r="AH660" s="51" t="str">
        <f>IF(AND($N660&gt;=NORMA!$R$18, $N660&lt;=NORMA!$S$18),"CUMPLE","NO CUMPLE")</f>
        <v>CUMPLE</v>
      </c>
      <c r="AI660" s="51" t="str">
        <f>IF($I660&gt;NORMA!$F$32,"NO CUMPLE","CUMPLE")</f>
        <v>NO CUMPLE</v>
      </c>
    </row>
    <row r="661" spans="1:35" ht="14.25" customHeight="1" x14ac:dyDescent="0.35">
      <c r="A661" s="146" t="s">
        <v>85</v>
      </c>
      <c r="B661" s="147" t="s">
        <v>84</v>
      </c>
      <c r="C661" s="167">
        <v>40572</v>
      </c>
      <c r="D661" s="149">
        <v>0.14583333333333334</v>
      </c>
      <c r="E661" s="164">
        <v>58</v>
      </c>
      <c r="F661" s="164">
        <v>195</v>
      </c>
      <c r="G661" s="164">
        <v>64</v>
      </c>
      <c r="H661" s="164">
        <v>14</v>
      </c>
      <c r="I661" s="155">
        <v>6.1</v>
      </c>
      <c r="J661" s="164">
        <v>2.93</v>
      </c>
      <c r="K661" s="155">
        <v>29.1</v>
      </c>
      <c r="L661" s="159">
        <v>2.6</v>
      </c>
      <c r="M661" s="169">
        <v>0.12</v>
      </c>
      <c r="N661" s="147">
        <v>7.07</v>
      </c>
      <c r="O661" s="153">
        <v>2400000</v>
      </c>
      <c r="P661" s="51" t="str">
        <f>IF($M661&lt;NORMA!$G$7,"NO CUMPLE","CUMPLE")</f>
        <v>NO CUMPLE</v>
      </c>
      <c r="Q661" s="51" t="str">
        <f>IF($E661&gt;NORMA!$G$8,"NO CUMPLE","CUMPLE")</f>
        <v>CUMPLE</v>
      </c>
      <c r="R661" s="51" t="str">
        <f>IF($F661&gt;NORMA!$G$9,"NO CUMPLE","CUMPLE")</f>
        <v>CUMPLE</v>
      </c>
      <c r="S661" s="51" t="str">
        <f>IF($K661&gt;NORMA!$G$10,"NO CUMPLE","CUMPLE")</f>
        <v>CUMPLE</v>
      </c>
      <c r="T661" s="51" t="str">
        <f>IF($J661&gt;NORMA!$G$11,"NO CUMPLE","CUMPLE")</f>
        <v>CUMPLE</v>
      </c>
      <c r="U661" s="51" t="str">
        <f>IF($G661&gt;NORMA!$G$12,"NO CUMPLE","CUMPLE")</f>
        <v>CUMPLE</v>
      </c>
      <c r="V661" s="51" t="str">
        <f>IF($H661&gt;SALITRE!$H$972,"NO CUMPLE","CUMPLE")</f>
        <v>CUMPLE</v>
      </c>
      <c r="W661" s="51" t="str">
        <f>IF($O661&gt;NORMA!$F$14,"NO CUMPLE","CUMPLE")</f>
        <v>NO CUMPLE</v>
      </c>
      <c r="X661" s="51" t="str">
        <f>IF(AND($N661&gt;=NORMA!$Q$4, $N661&lt;=NORMA!$R$4),"CUMPLE","NO CUMPLE")</f>
        <v>CUMPLE</v>
      </c>
      <c r="Y661" s="51" t="str">
        <f>IF($I661&gt;NORMA!$F$16,"NO CUMPLE","CUMPLE")</f>
        <v>NO CUMPLE</v>
      </c>
      <c r="Z661" s="51" t="str">
        <f>IF($M661&lt;NORMA!$H$23,"NO CUMPLE","CUMPLE")</f>
        <v>NO CUMPLE</v>
      </c>
      <c r="AA661" s="51" t="str">
        <f>IF($E661&gt;NORMA!$H$24,"NO CUMPLE","CUMPLE")</f>
        <v>CUMPLE</v>
      </c>
      <c r="AB661" s="51" t="str">
        <f>IF($F661&gt;NORMA!$H$25,"NO CUMPLE","CUMPLE")</f>
        <v>NO CUMPLE</v>
      </c>
      <c r="AC661" s="51" t="str">
        <f>IF($K661&gt;NORMA!$H$26,"NO CUMPLE","CUMPLE")</f>
        <v>CUMPLE</v>
      </c>
      <c r="AD661" s="51" t="str">
        <f>IF($J661&gt;NORMA!$H$27,"NO CUMPLE","CUMPLE")</f>
        <v>CUMPLE</v>
      </c>
      <c r="AE661" s="51" t="str">
        <f>IF($G661&gt;NORMA!$H$28,"NO CUMPLE","CUMPLE")</f>
        <v>CUMPLE</v>
      </c>
      <c r="AF661" s="51" t="str">
        <f>IF($H661&gt;NORMA!$E$29,"NO CUMPLE","CUMPLE")</f>
        <v>NO CUMPLE</v>
      </c>
      <c r="AG661" s="51" t="str">
        <f>IF($O661&gt;NORMA!$H$30,"NO CUMPLE","CUMPLE")</f>
        <v>NO CUMPLE</v>
      </c>
      <c r="AH661" s="51" t="str">
        <f>IF(AND($N661&gt;=NORMA!$R$18, $N661&lt;=NORMA!$S$18),"CUMPLE","NO CUMPLE")</f>
        <v>CUMPLE</v>
      </c>
      <c r="AI661" s="51" t="str">
        <f>IF($I661&gt;NORMA!$F$32,"NO CUMPLE","CUMPLE")</f>
        <v>NO CUMPLE</v>
      </c>
    </row>
    <row r="662" spans="1:35" ht="14.25" customHeight="1" x14ac:dyDescent="0.35">
      <c r="A662" s="146" t="s">
        <v>85</v>
      </c>
      <c r="B662" s="147" t="s">
        <v>84</v>
      </c>
      <c r="C662" s="167">
        <v>40588</v>
      </c>
      <c r="D662" s="149">
        <v>0.54166666666666663</v>
      </c>
      <c r="E662" s="164">
        <v>18.5</v>
      </c>
      <c r="F662" s="164">
        <v>217</v>
      </c>
      <c r="G662" s="164">
        <v>70</v>
      </c>
      <c r="H662" s="164">
        <v>5.5</v>
      </c>
      <c r="I662" s="155">
        <v>2.38</v>
      </c>
      <c r="J662" s="164">
        <v>1.43</v>
      </c>
      <c r="K662" s="155">
        <v>13.4</v>
      </c>
      <c r="L662" s="159">
        <v>2.6</v>
      </c>
      <c r="M662" s="169">
        <v>0.16</v>
      </c>
      <c r="N662" s="147">
        <v>7.24</v>
      </c>
      <c r="O662" s="153">
        <v>400000</v>
      </c>
      <c r="P662" s="51" t="str">
        <f>IF($M662&lt;NORMA!$G$7,"NO CUMPLE","CUMPLE")</f>
        <v>NO CUMPLE</v>
      </c>
      <c r="Q662" s="51" t="str">
        <f>IF($E662&gt;NORMA!$G$8,"NO CUMPLE","CUMPLE")</f>
        <v>CUMPLE</v>
      </c>
      <c r="R662" s="51" t="str">
        <f>IF($F662&gt;NORMA!$G$9,"NO CUMPLE","CUMPLE")</f>
        <v>CUMPLE</v>
      </c>
      <c r="S662" s="51" t="str">
        <f>IF($K662&gt;NORMA!$G$10,"NO CUMPLE","CUMPLE")</f>
        <v>CUMPLE</v>
      </c>
      <c r="T662" s="51" t="str">
        <f>IF($J662&gt;NORMA!$G$11,"NO CUMPLE","CUMPLE")</f>
        <v>CUMPLE</v>
      </c>
      <c r="U662" s="51" t="str">
        <f>IF($G662&gt;NORMA!$G$12,"NO CUMPLE","CUMPLE")</f>
        <v>CUMPLE</v>
      </c>
      <c r="V662" s="51" t="str">
        <f>IF($H662&gt;SALITRE!$H$972,"NO CUMPLE","CUMPLE")</f>
        <v>CUMPLE</v>
      </c>
      <c r="W662" s="51" t="str">
        <f>IF($O662&gt;NORMA!$F$14,"NO CUMPLE","CUMPLE")</f>
        <v>CUMPLE</v>
      </c>
      <c r="X662" s="51" t="str">
        <f>IF(AND($N662&gt;=NORMA!$Q$4, $N662&lt;=NORMA!$R$4),"CUMPLE","NO CUMPLE")</f>
        <v>CUMPLE</v>
      </c>
      <c r="Y662" s="51" t="str">
        <f>IF($I662&gt;NORMA!$F$16,"NO CUMPLE","CUMPLE")</f>
        <v>CUMPLE</v>
      </c>
      <c r="Z662" s="51" t="str">
        <f>IF($M662&lt;NORMA!$H$23,"NO CUMPLE","CUMPLE")</f>
        <v>NO CUMPLE</v>
      </c>
      <c r="AA662" s="51" t="str">
        <f>IF($E662&gt;NORMA!$H$24,"NO CUMPLE","CUMPLE")</f>
        <v>CUMPLE</v>
      </c>
      <c r="AB662" s="51" t="str">
        <f>IF($F662&gt;NORMA!$H$25,"NO CUMPLE","CUMPLE")</f>
        <v>NO CUMPLE</v>
      </c>
      <c r="AC662" s="51" t="str">
        <f>IF($K662&gt;NORMA!$H$26,"NO CUMPLE","CUMPLE")</f>
        <v>CUMPLE</v>
      </c>
      <c r="AD662" s="51" t="str">
        <f>IF($J662&gt;NORMA!$H$27,"NO CUMPLE","CUMPLE")</f>
        <v>CUMPLE</v>
      </c>
      <c r="AE662" s="51" t="str">
        <f>IF($G662&gt;NORMA!$H$28,"NO CUMPLE","CUMPLE")</f>
        <v>CUMPLE</v>
      </c>
      <c r="AF662" s="51" t="str">
        <f>IF($H662&gt;NORMA!$E$29,"NO CUMPLE","CUMPLE")</f>
        <v>CUMPLE</v>
      </c>
      <c r="AG662" s="51" t="str">
        <f>IF($O662&gt;NORMA!$H$30,"NO CUMPLE","CUMPLE")</f>
        <v>NO CUMPLE</v>
      </c>
      <c r="AH662" s="51" t="str">
        <f>IF(AND($N662&gt;=NORMA!$R$18, $N662&lt;=NORMA!$S$18),"CUMPLE","NO CUMPLE")</f>
        <v>CUMPLE</v>
      </c>
      <c r="AI662" s="51" t="str">
        <f>IF($I662&gt;NORMA!$F$32,"NO CUMPLE","CUMPLE")</f>
        <v>NO CUMPLE</v>
      </c>
    </row>
    <row r="663" spans="1:35" ht="14.25" customHeight="1" x14ac:dyDescent="0.35">
      <c r="A663" s="146" t="s">
        <v>85</v>
      </c>
      <c r="B663" s="147" t="s">
        <v>84</v>
      </c>
      <c r="C663" s="167">
        <v>40612</v>
      </c>
      <c r="D663" s="149">
        <v>0.64583333333333337</v>
      </c>
      <c r="E663" s="164">
        <v>27.2</v>
      </c>
      <c r="F663" s="164">
        <v>103</v>
      </c>
      <c r="G663" s="164">
        <v>57</v>
      </c>
      <c r="H663" s="164">
        <v>9.6999999999999993</v>
      </c>
      <c r="I663" s="155">
        <v>2.5299999999999998</v>
      </c>
      <c r="J663" s="164">
        <v>1.05</v>
      </c>
      <c r="K663" s="155">
        <v>8.9</v>
      </c>
      <c r="L663" s="159">
        <v>4</v>
      </c>
      <c r="M663" s="169">
        <v>0.1</v>
      </c>
      <c r="N663" s="147">
        <v>6.91</v>
      </c>
      <c r="O663" s="153">
        <v>90000</v>
      </c>
      <c r="P663" s="51" t="str">
        <f>IF($M663&lt;NORMA!$G$7,"NO CUMPLE","CUMPLE")</f>
        <v>NO CUMPLE</v>
      </c>
      <c r="Q663" s="51" t="str">
        <f>IF($E663&gt;NORMA!$G$8,"NO CUMPLE","CUMPLE")</f>
        <v>CUMPLE</v>
      </c>
      <c r="R663" s="51" t="str">
        <f>IF($F663&gt;NORMA!$G$9,"NO CUMPLE","CUMPLE")</f>
        <v>CUMPLE</v>
      </c>
      <c r="S663" s="51" t="str">
        <f>IF($K663&gt;NORMA!$G$10,"NO CUMPLE","CUMPLE")</f>
        <v>CUMPLE</v>
      </c>
      <c r="T663" s="51" t="str">
        <f>IF($J663&gt;NORMA!$G$11,"NO CUMPLE","CUMPLE")</f>
        <v>CUMPLE</v>
      </c>
      <c r="U663" s="51" t="str">
        <f>IF($G663&gt;NORMA!$G$12,"NO CUMPLE","CUMPLE")</f>
        <v>CUMPLE</v>
      </c>
      <c r="V663" s="51" t="str">
        <f>IF($H663&gt;SALITRE!$H$972,"NO CUMPLE","CUMPLE")</f>
        <v>CUMPLE</v>
      </c>
      <c r="W663" s="51" t="str">
        <f>IF($O663&gt;NORMA!$F$14,"NO CUMPLE","CUMPLE")</f>
        <v>CUMPLE</v>
      </c>
      <c r="X663" s="51" t="str">
        <f>IF(AND($N663&gt;=NORMA!$Q$4, $N663&lt;=NORMA!$R$4),"CUMPLE","NO CUMPLE")</f>
        <v>CUMPLE</v>
      </c>
      <c r="Y663" s="51" t="str">
        <f>IF($I663&gt;NORMA!$F$16,"NO CUMPLE","CUMPLE")</f>
        <v>CUMPLE</v>
      </c>
      <c r="Z663" s="51" t="str">
        <f>IF($M663&lt;NORMA!$H$23,"NO CUMPLE","CUMPLE")</f>
        <v>NO CUMPLE</v>
      </c>
      <c r="AA663" s="51" t="str">
        <f>IF($E663&gt;NORMA!$H$24,"NO CUMPLE","CUMPLE")</f>
        <v>CUMPLE</v>
      </c>
      <c r="AB663" s="51" t="str">
        <f>IF($F663&gt;NORMA!$H$25,"NO CUMPLE","CUMPLE")</f>
        <v>CUMPLE</v>
      </c>
      <c r="AC663" s="51" t="str">
        <f>IF($K663&gt;NORMA!$H$26,"NO CUMPLE","CUMPLE")</f>
        <v>CUMPLE</v>
      </c>
      <c r="AD663" s="51" t="str">
        <f>IF($J663&gt;NORMA!$H$27,"NO CUMPLE","CUMPLE")</f>
        <v>CUMPLE</v>
      </c>
      <c r="AE663" s="51" t="str">
        <f>IF($G663&gt;NORMA!$H$28,"NO CUMPLE","CUMPLE")</f>
        <v>CUMPLE</v>
      </c>
      <c r="AF663" s="51" t="str">
        <f>IF($H663&gt;NORMA!$E$29,"NO CUMPLE","CUMPLE")</f>
        <v>CUMPLE</v>
      </c>
      <c r="AG663" s="51" t="str">
        <f>IF($O663&gt;NORMA!$H$30,"NO CUMPLE","CUMPLE")</f>
        <v>CUMPLE</v>
      </c>
      <c r="AH663" s="51" t="str">
        <f>IF(AND($N663&gt;=NORMA!$R$18, $N663&lt;=NORMA!$S$18),"CUMPLE","NO CUMPLE")</f>
        <v>CUMPLE</v>
      </c>
      <c r="AI663" s="51" t="str">
        <f>IF($I663&gt;NORMA!$F$32,"NO CUMPLE","CUMPLE")</f>
        <v>NO CUMPLE</v>
      </c>
    </row>
    <row r="664" spans="1:35" ht="14.25" customHeight="1" x14ac:dyDescent="0.35">
      <c r="A664" s="147" t="s">
        <v>85</v>
      </c>
      <c r="B664" s="147" t="s">
        <v>84</v>
      </c>
      <c r="C664" s="167">
        <v>40624</v>
      </c>
      <c r="D664" s="149">
        <v>0.27083333333333331</v>
      </c>
      <c r="E664" s="164">
        <v>15.8</v>
      </c>
      <c r="F664" s="164">
        <v>50.8</v>
      </c>
      <c r="G664" s="164">
        <v>54</v>
      </c>
      <c r="H664" s="164">
        <v>6.1</v>
      </c>
      <c r="I664" s="155">
        <v>1.03</v>
      </c>
      <c r="J664" s="164">
        <v>1.04</v>
      </c>
      <c r="K664" s="155">
        <v>9</v>
      </c>
      <c r="L664" s="159">
        <v>2.6</v>
      </c>
      <c r="M664" s="169">
        <v>0.1</v>
      </c>
      <c r="N664" s="147">
        <v>6.82</v>
      </c>
      <c r="O664" s="153">
        <v>290000</v>
      </c>
      <c r="P664" s="51" t="str">
        <f>IF($M664&lt;NORMA!$G$7,"NO CUMPLE","CUMPLE")</f>
        <v>NO CUMPLE</v>
      </c>
      <c r="Q664" s="51" t="str">
        <f>IF($E664&gt;NORMA!$G$8,"NO CUMPLE","CUMPLE")</f>
        <v>CUMPLE</v>
      </c>
      <c r="R664" s="51" t="str">
        <f>IF($F664&gt;NORMA!$G$9,"NO CUMPLE","CUMPLE")</f>
        <v>CUMPLE</v>
      </c>
      <c r="S664" s="51" t="str">
        <f>IF($K664&gt;NORMA!$G$10,"NO CUMPLE","CUMPLE")</f>
        <v>CUMPLE</v>
      </c>
      <c r="T664" s="51" t="str">
        <f>IF($J664&gt;NORMA!$G$11,"NO CUMPLE","CUMPLE")</f>
        <v>CUMPLE</v>
      </c>
      <c r="U664" s="51" t="str">
        <f>IF($G664&gt;NORMA!$G$12,"NO CUMPLE","CUMPLE")</f>
        <v>CUMPLE</v>
      </c>
      <c r="V664" s="51" t="str">
        <f>IF($H664&gt;SALITRE!$H$972,"NO CUMPLE","CUMPLE")</f>
        <v>CUMPLE</v>
      </c>
      <c r="W664" s="51" t="str">
        <f>IF($O664&gt;NORMA!$F$14,"NO CUMPLE","CUMPLE")</f>
        <v>CUMPLE</v>
      </c>
      <c r="X664" s="51" t="str">
        <f>IF(AND($N664&gt;=NORMA!$Q$4, $N664&lt;=NORMA!$R$4),"CUMPLE","NO CUMPLE")</f>
        <v>CUMPLE</v>
      </c>
      <c r="Y664" s="51" t="str">
        <f>IF($I664&gt;NORMA!$F$16,"NO CUMPLE","CUMPLE")</f>
        <v>CUMPLE</v>
      </c>
      <c r="Z664" s="51" t="str">
        <f>IF($M664&lt;NORMA!$H$23,"NO CUMPLE","CUMPLE")</f>
        <v>NO CUMPLE</v>
      </c>
      <c r="AA664" s="51" t="str">
        <f>IF($E664&gt;NORMA!$H$24,"NO CUMPLE","CUMPLE")</f>
        <v>CUMPLE</v>
      </c>
      <c r="AB664" s="51" t="str">
        <f>IF($F664&gt;NORMA!$H$25,"NO CUMPLE","CUMPLE")</f>
        <v>CUMPLE</v>
      </c>
      <c r="AC664" s="51" t="str">
        <f>IF($K664&gt;NORMA!$H$26,"NO CUMPLE","CUMPLE")</f>
        <v>CUMPLE</v>
      </c>
      <c r="AD664" s="51" t="str">
        <f>IF($J664&gt;NORMA!$H$27,"NO CUMPLE","CUMPLE")</f>
        <v>CUMPLE</v>
      </c>
      <c r="AE664" s="51" t="str">
        <f>IF($G664&gt;NORMA!$H$28,"NO CUMPLE","CUMPLE")</f>
        <v>CUMPLE</v>
      </c>
      <c r="AF664" s="51" t="str">
        <f>IF($H664&gt;NORMA!$E$29,"NO CUMPLE","CUMPLE")</f>
        <v>CUMPLE</v>
      </c>
      <c r="AG664" s="51" t="str">
        <f>IF($O664&gt;NORMA!$H$30,"NO CUMPLE","CUMPLE")</f>
        <v>NO CUMPLE</v>
      </c>
      <c r="AH664" s="51" t="str">
        <f>IF(AND($N664&gt;=NORMA!$R$18, $N664&lt;=NORMA!$S$18),"CUMPLE","NO CUMPLE")</f>
        <v>CUMPLE</v>
      </c>
      <c r="AI664" s="51" t="str">
        <f>IF($I664&gt;NORMA!$F$32,"NO CUMPLE","CUMPLE")</f>
        <v>NO CUMPLE</v>
      </c>
    </row>
    <row r="665" spans="1:35" ht="14.25" customHeight="1" x14ac:dyDescent="0.35">
      <c r="A665" s="147" t="s">
        <v>85</v>
      </c>
      <c r="B665" s="147" t="s">
        <v>84</v>
      </c>
      <c r="C665" s="167">
        <v>40640</v>
      </c>
      <c r="D665" s="149">
        <v>0.5</v>
      </c>
      <c r="E665" s="164">
        <v>25.1</v>
      </c>
      <c r="F665" s="164">
        <v>123</v>
      </c>
      <c r="G665" s="164">
        <v>28</v>
      </c>
      <c r="H665" s="168">
        <v>3.6</v>
      </c>
      <c r="I665" s="155">
        <v>0.83</v>
      </c>
      <c r="J665" s="164">
        <v>1.78</v>
      </c>
      <c r="K665" s="155">
        <v>14</v>
      </c>
      <c r="L665" s="159">
        <v>2.7</v>
      </c>
      <c r="M665" s="169">
        <v>0.15</v>
      </c>
      <c r="N665" s="147">
        <v>7.24</v>
      </c>
      <c r="O665" s="153">
        <v>1100000000</v>
      </c>
      <c r="P665" s="51" t="str">
        <f>IF($M665&lt;NORMA!$G$7,"NO CUMPLE","CUMPLE")</f>
        <v>NO CUMPLE</v>
      </c>
      <c r="Q665" s="51" t="str">
        <f>IF($E665&gt;NORMA!$G$8,"NO CUMPLE","CUMPLE")</f>
        <v>CUMPLE</v>
      </c>
      <c r="R665" s="51" t="str">
        <f>IF($F665&gt;NORMA!$G$9,"NO CUMPLE","CUMPLE")</f>
        <v>CUMPLE</v>
      </c>
      <c r="S665" s="51" t="str">
        <f>IF($K665&gt;NORMA!$G$10,"NO CUMPLE","CUMPLE")</f>
        <v>CUMPLE</v>
      </c>
      <c r="T665" s="51" t="str">
        <f>IF($J665&gt;NORMA!$G$11,"NO CUMPLE","CUMPLE")</f>
        <v>CUMPLE</v>
      </c>
      <c r="U665" s="51" t="str">
        <f>IF($G665&gt;NORMA!$G$12,"NO CUMPLE","CUMPLE")</f>
        <v>CUMPLE</v>
      </c>
      <c r="V665" s="51" t="str">
        <f>IF($H665&gt;SALITRE!$H$972,"NO CUMPLE","CUMPLE")</f>
        <v>CUMPLE</v>
      </c>
      <c r="W665" s="51" t="str">
        <f>IF($O665&gt;NORMA!$F$14,"NO CUMPLE","CUMPLE")</f>
        <v>NO CUMPLE</v>
      </c>
      <c r="X665" s="51" t="str">
        <f>IF(AND($N665&gt;=NORMA!$Q$4, $N665&lt;=NORMA!$R$4),"CUMPLE","NO CUMPLE")</f>
        <v>CUMPLE</v>
      </c>
      <c r="Y665" s="51" t="str">
        <f>IF($I665&gt;NORMA!$F$16,"NO CUMPLE","CUMPLE")</f>
        <v>CUMPLE</v>
      </c>
      <c r="Z665" s="51" t="str">
        <f>IF($M665&lt;NORMA!$H$23,"NO CUMPLE","CUMPLE")</f>
        <v>NO CUMPLE</v>
      </c>
      <c r="AA665" s="51" t="str">
        <f>IF($E665&gt;NORMA!$H$24,"NO CUMPLE","CUMPLE")</f>
        <v>CUMPLE</v>
      </c>
      <c r="AB665" s="51" t="str">
        <f>IF($F665&gt;NORMA!$H$25,"NO CUMPLE","CUMPLE")</f>
        <v>CUMPLE</v>
      </c>
      <c r="AC665" s="51" t="str">
        <f>IF($K665&gt;NORMA!$H$26,"NO CUMPLE","CUMPLE")</f>
        <v>CUMPLE</v>
      </c>
      <c r="AD665" s="51" t="str">
        <f>IF($J665&gt;NORMA!$H$27,"NO CUMPLE","CUMPLE")</f>
        <v>CUMPLE</v>
      </c>
      <c r="AE665" s="51" t="str">
        <f>IF($G665&gt;NORMA!$H$28,"NO CUMPLE","CUMPLE")</f>
        <v>CUMPLE</v>
      </c>
      <c r="AF665" s="51" t="str">
        <f>IF($H665&gt;NORMA!$E$29,"NO CUMPLE","CUMPLE")</f>
        <v>CUMPLE</v>
      </c>
      <c r="AG665" s="51" t="str">
        <f>IF($O665&gt;NORMA!$H$30,"NO CUMPLE","CUMPLE")</f>
        <v>NO CUMPLE</v>
      </c>
      <c r="AH665" s="51" t="str">
        <f>IF(AND($N665&gt;=NORMA!$R$18, $N665&lt;=NORMA!$S$18),"CUMPLE","NO CUMPLE")</f>
        <v>CUMPLE</v>
      </c>
      <c r="AI665" s="51" t="str">
        <f>IF($I665&gt;NORMA!$F$32,"NO CUMPLE","CUMPLE")</f>
        <v>CUMPLE</v>
      </c>
    </row>
    <row r="666" spans="1:35" ht="14.25" customHeight="1" x14ac:dyDescent="0.35">
      <c r="A666" s="147" t="s">
        <v>85</v>
      </c>
      <c r="B666" s="147" t="s">
        <v>84</v>
      </c>
      <c r="C666" s="167">
        <v>40658</v>
      </c>
      <c r="D666" s="149">
        <v>0.41666666666666669</v>
      </c>
      <c r="E666" s="155">
        <v>31.1</v>
      </c>
      <c r="F666" s="155">
        <v>263</v>
      </c>
      <c r="G666" s="155">
        <v>76</v>
      </c>
      <c r="H666" s="164">
        <v>9.1999999999999993</v>
      </c>
      <c r="I666" s="155">
        <v>2.75</v>
      </c>
      <c r="J666" s="164">
        <v>1.53</v>
      </c>
      <c r="K666" s="155">
        <v>11.3</v>
      </c>
      <c r="L666" s="159">
        <v>6.7</v>
      </c>
      <c r="M666" s="169">
        <v>0.15</v>
      </c>
      <c r="N666" s="147">
        <v>7.05</v>
      </c>
      <c r="O666" s="153">
        <v>240000</v>
      </c>
      <c r="P666" s="51" t="str">
        <f>IF($M666&lt;NORMA!$G$7,"NO CUMPLE","CUMPLE")</f>
        <v>NO CUMPLE</v>
      </c>
      <c r="Q666" s="51" t="str">
        <f>IF($E666&gt;NORMA!$G$8,"NO CUMPLE","CUMPLE")</f>
        <v>CUMPLE</v>
      </c>
      <c r="R666" s="51" t="str">
        <f>IF($F666&gt;NORMA!$G$9,"NO CUMPLE","CUMPLE")</f>
        <v>CUMPLE</v>
      </c>
      <c r="S666" s="51" t="str">
        <f>IF($K666&gt;NORMA!$G$10,"NO CUMPLE","CUMPLE")</f>
        <v>CUMPLE</v>
      </c>
      <c r="T666" s="51" t="str">
        <f>IF($J666&gt;NORMA!$G$11,"NO CUMPLE","CUMPLE")</f>
        <v>CUMPLE</v>
      </c>
      <c r="U666" s="51" t="str">
        <f>IF($G666&gt;NORMA!$G$12,"NO CUMPLE","CUMPLE")</f>
        <v>CUMPLE</v>
      </c>
      <c r="V666" s="51" t="str">
        <f>IF($H666&gt;SALITRE!$H$972,"NO CUMPLE","CUMPLE")</f>
        <v>CUMPLE</v>
      </c>
      <c r="W666" s="51" t="str">
        <f>IF($O666&gt;NORMA!$F$14,"NO CUMPLE","CUMPLE")</f>
        <v>CUMPLE</v>
      </c>
      <c r="X666" s="51" t="str">
        <f>IF(AND($N666&gt;=NORMA!$Q$4, $N666&lt;=NORMA!$R$4),"CUMPLE","NO CUMPLE")</f>
        <v>CUMPLE</v>
      </c>
      <c r="Y666" s="51" t="str">
        <f>IF($I666&gt;NORMA!$F$16,"NO CUMPLE","CUMPLE")</f>
        <v>CUMPLE</v>
      </c>
      <c r="Z666" s="51" t="str">
        <f>IF($M666&lt;NORMA!$H$23,"NO CUMPLE","CUMPLE")</f>
        <v>NO CUMPLE</v>
      </c>
      <c r="AA666" s="51" t="str">
        <f>IF($E666&gt;NORMA!$H$24,"NO CUMPLE","CUMPLE")</f>
        <v>CUMPLE</v>
      </c>
      <c r="AB666" s="51" t="str">
        <f>IF($F666&gt;NORMA!$H$25,"NO CUMPLE","CUMPLE")</f>
        <v>NO CUMPLE</v>
      </c>
      <c r="AC666" s="51" t="str">
        <f>IF($K666&gt;NORMA!$H$26,"NO CUMPLE","CUMPLE")</f>
        <v>CUMPLE</v>
      </c>
      <c r="AD666" s="51" t="str">
        <f>IF($J666&gt;NORMA!$H$27,"NO CUMPLE","CUMPLE")</f>
        <v>CUMPLE</v>
      </c>
      <c r="AE666" s="51" t="str">
        <f>IF($G666&gt;NORMA!$H$28,"NO CUMPLE","CUMPLE")</f>
        <v>CUMPLE</v>
      </c>
      <c r="AF666" s="51" t="str">
        <f>IF($H666&gt;NORMA!$E$29,"NO CUMPLE","CUMPLE")</f>
        <v>CUMPLE</v>
      </c>
      <c r="AG666" s="51" t="str">
        <f>IF($O666&gt;NORMA!$H$30,"NO CUMPLE","CUMPLE")</f>
        <v>NO CUMPLE</v>
      </c>
      <c r="AH666" s="51" t="str">
        <f>IF(AND($N666&gt;=NORMA!$R$18, $N666&lt;=NORMA!$S$18),"CUMPLE","NO CUMPLE")</f>
        <v>CUMPLE</v>
      </c>
      <c r="AI666" s="51" t="str">
        <f>IF($I666&gt;NORMA!$F$32,"NO CUMPLE","CUMPLE")</f>
        <v>NO CUMPLE</v>
      </c>
    </row>
    <row r="667" spans="1:35" ht="14.25" customHeight="1" x14ac:dyDescent="0.35">
      <c r="A667" s="146" t="s">
        <v>85</v>
      </c>
      <c r="B667" s="147" t="s">
        <v>84</v>
      </c>
      <c r="C667" s="167">
        <v>40676</v>
      </c>
      <c r="D667" s="149">
        <v>0.29166666666666669</v>
      </c>
      <c r="E667" s="164">
        <v>15.9</v>
      </c>
      <c r="F667" s="164">
        <v>92</v>
      </c>
      <c r="G667" s="164">
        <v>101</v>
      </c>
      <c r="H667" s="164">
        <v>31</v>
      </c>
      <c r="I667" s="155">
        <v>1.97</v>
      </c>
      <c r="J667" s="164">
        <v>0.89</v>
      </c>
      <c r="K667" s="155">
        <v>6.6</v>
      </c>
      <c r="L667" s="159">
        <v>9.5</v>
      </c>
      <c r="M667" s="169">
        <v>0.44</v>
      </c>
      <c r="N667" s="147">
        <v>7.15</v>
      </c>
      <c r="O667" s="153">
        <v>15000000</v>
      </c>
      <c r="P667" s="51" t="str">
        <f>IF($M667&lt;NORMA!$G$7,"NO CUMPLE","CUMPLE")</f>
        <v>NO CUMPLE</v>
      </c>
      <c r="Q667" s="51" t="str">
        <f>IF($E667&gt;NORMA!$G$8,"NO CUMPLE","CUMPLE")</f>
        <v>CUMPLE</v>
      </c>
      <c r="R667" s="51" t="str">
        <f>IF($F667&gt;NORMA!$G$9,"NO CUMPLE","CUMPLE")</f>
        <v>CUMPLE</v>
      </c>
      <c r="S667" s="51" t="str">
        <f>IF($K667&gt;NORMA!$G$10,"NO CUMPLE","CUMPLE")</f>
        <v>CUMPLE</v>
      </c>
      <c r="T667" s="51" t="str">
        <f>IF($J667&gt;NORMA!$G$11,"NO CUMPLE","CUMPLE")</f>
        <v>CUMPLE</v>
      </c>
      <c r="U667" s="51" t="str">
        <f>IF($G667&gt;NORMA!$G$12,"NO CUMPLE","CUMPLE")</f>
        <v>CUMPLE</v>
      </c>
      <c r="V667" s="51" t="str">
        <f>IF($H667&gt;SALITRE!$H$972,"NO CUMPLE","CUMPLE")</f>
        <v>NO CUMPLE</v>
      </c>
      <c r="W667" s="51" t="str">
        <f>IF($O667&gt;NORMA!$F$14,"NO CUMPLE","CUMPLE")</f>
        <v>NO CUMPLE</v>
      </c>
      <c r="X667" s="51" t="str">
        <f>IF(AND($N667&gt;=NORMA!$Q$4, $N667&lt;=NORMA!$R$4),"CUMPLE","NO CUMPLE")</f>
        <v>CUMPLE</v>
      </c>
      <c r="Y667" s="51" t="str">
        <f>IF($I667&gt;NORMA!$F$16,"NO CUMPLE","CUMPLE")</f>
        <v>CUMPLE</v>
      </c>
      <c r="Z667" s="51" t="str">
        <f>IF($M667&lt;NORMA!$H$23,"NO CUMPLE","CUMPLE")</f>
        <v>CUMPLE</v>
      </c>
      <c r="AA667" s="51" t="str">
        <f>IF($E667&gt;NORMA!$H$24,"NO CUMPLE","CUMPLE")</f>
        <v>CUMPLE</v>
      </c>
      <c r="AB667" s="51" t="str">
        <f>IF($F667&gt;NORMA!$H$25,"NO CUMPLE","CUMPLE")</f>
        <v>CUMPLE</v>
      </c>
      <c r="AC667" s="51" t="str">
        <f>IF($K667&gt;NORMA!$H$26,"NO CUMPLE","CUMPLE")</f>
        <v>CUMPLE</v>
      </c>
      <c r="AD667" s="51" t="str">
        <f>IF($J667&gt;NORMA!$H$27,"NO CUMPLE","CUMPLE")</f>
        <v>CUMPLE</v>
      </c>
      <c r="AE667" s="51" t="str">
        <f>IF($G667&gt;NORMA!$H$28,"NO CUMPLE","CUMPLE")</f>
        <v>NO CUMPLE</v>
      </c>
      <c r="AF667" s="51" t="str">
        <f>IF($H667&gt;NORMA!$E$29,"NO CUMPLE","CUMPLE")</f>
        <v>NO CUMPLE</v>
      </c>
      <c r="AG667" s="51" t="str">
        <f>IF($O667&gt;NORMA!$H$30,"NO CUMPLE","CUMPLE")</f>
        <v>NO CUMPLE</v>
      </c>
      <c r="AH667" s="51" t="str">
        <f>IF(AND($N667&gt;=NORMA!$R$18, $N667&lt;=NORMA!$S$18),"CUMPLE","NO CUMPLE")</f>
        <v>CUMPLE</v>
      </c>
      <c r="AI667" s="51" t="str">
        <f>IF($I667&gt;NORMA!$F$32,"NO CUMPLE","CUMPLE")</f>
        <v>NO CUMPLE</v>
      </c>
    </row>
    <row r="668" spans="1:35" ht="14.25" customHeight="1" x14ac:dyDescent="0.35">
      <c r="A668" s="146" t="s">
        <v>86</v>
      </c>
      <c r="B668" s="147" t="s">
        <v>84</v>
      </c>
      <c r="C668" s="167">
        <v>40575</v>
      </c>
      <c r="D668" s="149">
        <v>0.54166666666666663</v>
      </c>
      <c r="E668" s="164">
        <v>118</v>
      </c>
      <c r="F668" s="164">
        <v>335</v>
      </c>
      <c r="G668" s="164">
        <v>197</v>
      </c>
      <c r="H668" s="164">
        <v>19</v>
      </c>
      <c r="I668" s="155">
        <v>9.6300000000000008</v>
      </c>
      <c r="J668" s="164">
        <v>3.98</v>
      </c>
      <c r="K668" s="155">
        <v>35</v>
      </c>
      <c r="L668" s="159">
        <v>3.9</v>
      </c>
      <c r="M668" s="169">
        <v>0.14000000000000001</v>
      </c>
      <c r="N668" s="147">
        <v>7.32</v>
      </c>
      <c r="O668" s="153">
        <v>1500000</v>
      </c>
      <c r="P668" s="51" t="str">
        <f>IF($M668&lt;NORMA!$G$7,"NO CUMPLE","CUMPLE")</f>
        <v>NO CUMPLE</v>
      </c>
      <c r="Q668" s="51" t="str">
        <f>IF($E668&gt;NORMA!$G$8,"NO CUMPLE","CUMPLE")</f>
        <v>CUMPLE</v>
      </c>
      <c r="R668" s="51" t="str">
        <f>IF($F668&gt;NORMA!$G$9,"NO CUMPLE","CUMPLE")</f>
        <v>CUMPLE</v>
      </c>
      <c r="S668" s="51" t="str">
        <f>IF($K668&gt;NORMA!$G$10,"NO CUMPLE","CUMPLE")</f>
        <v>CUMPLE</v>
      </c>
      <c r="T668" s="51" t="str">
        <f>IF($J668&gt;NORMA!$G$11,"NO CUMPLE","CUMPLE")</f>
        <v>CUMPLE</v>
      </c>
      <c r="U668" s="51" t="str">
        <f>IF($G668&gt;NORMA!$G$12,"NO CUMPLE","CUMPLE")</f>
        <v>NO CUMPLE</v>
      </c>
      <c r="V668" s="51" t="str">
        <f>IF($H668&gt;SALITRE!$H$972,"NO CUMPLE","CUMPLE")</f>
        <v>CUMPLE</v>
      </c>
      <c r="W668" s="51" t="str">
        <f>IF($O668&gt;NORMA!$F$14,"NO CUMPLE","CUMPLE")</f>
        <v>NO CUMPLE</v>
      </c>
      <c r="X668" s="51" t="str">
        <f>IF(AND($N668&gt;=NORMA!$Q$4, $N668&lt;=NORMA!$R$4),"CUMPLE","NO CUMPLE")</f>
        <v>CUMPLE</v>
      </c>
      <c r="Y668" s="51" t="str">
        <f>IF($I668&gt;NORMA!$F$16,"NO CUMPLE","CUMPLE")</f>
        <v>NO CUMPLE</v>
      </c>
      <c r="Z668" s="51" t="str">
        <f>IF($M668&lt;NORMA!$H$23,"NO CUMPLE","CUMPLE")</f>
        <v>NO CUMPLE</v>
      </c>
      <c r="AA668" s="51" t="str">
        <f>IF($E668&gt;NORMA!$H$24,"NO CUMPLE","CUMPLE")</f>
        <v>NO CUMPLE</v>
      </c>
      <c r="AB668" s="51" t="str">
        <f>IF($F668&gt;NORMA!$H$25,"NO CUMPLE","CUMPLE")</f>
        <v>NO CUMPLE</v>
      </c>
      <c r="AC668" s="51" t="str">
        <f>IF($K668&gt;NORMA!$H$26,"NO CUMPLE","CUMPLE")</f>
        <v>CUMPLE</v>
      </c>
      <c r="AD668" s="51" t="str">
        <f>IF($J668&gt;NORMA!$H$27,"NO CUMPLE","CUMPLE")</f>
        <v>CUMPLE</v>
      </c>
      <c r="AE668" s="51" t="str">
        <f>IF($G668&gt;NORMA!$H$28,"NO CUMPLE","CUMPLE")</f>
        <v>NO CUMPLE</v>
      </c>
      <c r="AF668" s="51" t="str">
        <f>IF($H668&gt;NORMA!$E$29,"NO CUMPLE","CUMPLE")</f>
        <v>NO CUMPLE</v>
      </c>
      <c r="AG668" s="51" t="str">
        <f>IF($O668&gt;NORMA!$H$30,"NO CUMPLE","CUMPLE")</f>
        <v>NO CUMPLE</v>
      </c>
      <c r="AH668" s="51" t="str">
        <f>IF(AND($N668&gt;=NORMA!$R$18, $N668&lt;=NORMA!$S$18),"CUMPLE","NO CUMPLE")</f>
        <v>CUMPLE</v>
      </c>
      <c r="AI668" s="51" t="str">
        <f>IF($I668&gt;NORMA!$F$32,"NO CUMPLE","CUMPLE")</f>
        <v>NO CUMPLE</v>
      </c>
    </row>
    <row r="669" spans="1:35" ht="14.25" customHeight="1" x14ac:dyDescent="0.35">
      <c r="A669" s="146" t="s">
        <v>86</v>
      </c>
      <c r="B669" s="147" t="s">
        <v>84</v>
      </c>
      <c r="C669" s="167">
        <v>40597</v>
      </c>
      <c r="D669" s="149">
        <v>0</v>
      </c>
      <c r="E669" s="164">
        <v>106</v>
      </c>
      <c r="F669" s="164">
        <v>433</v>
      </c>
      <c r="G669" s="164">
        <v>118</v>
      </c>
      <c r="H669" s="164">
        <v>21</v>
      </c>
      <c r="I669" s="155">
        <v>3.98</v>
      </c>
      <c r="J669" s="164">
        <v>3.67</v>
      </c>
      <c r="K669" s="155">
        <v>34.200000000000003</v>
      </c>
      <c r="L669" s="159">
        <v>5.7</v>
      </c>
      <c r="M669" s="169">
        <v>0.1</v>
      </c>
      <c r="N669" s="147">
        <v>7.32</v>
      </c>
      <c r="O669" s="153">
        <v>46000000</v>
      </c>
      <c r="P669" s="51" t="str">
        <f>IF($M669&lt;NORMA!$G$7,"NO CUMPLE","CUMPLE")</f>
        <v>NO CUMPLE</v>
      </c>
      <c r="Q669" s="51" t="str">
        <f>IF($E669&gt;NORMA!$G$8,"NO CUMPLE","CUMPLE")</f>
        <v>CUMPLE</v>
      </c>
      <c r="R669" s="51" t="str">
        <f>IF($F669&gt;NORMA!$G$9,"NO CUMPLE","CUMPLE")</f>
        <v>NO CUMPLE</v>
      </c>
      <c r="S669" s="51" t="str">
        <f>IF($K669&gt;NORMA!$G$10,"NO CUMPLE","CUMPLE")</f>
        <v>CUMPLE</v>
      </c>
      <c r="T669" s="51" t="str">
        <f>IF($J669&gt;NORMA!$G$11,"NO CUMPLE","CUMPLE")</f>
        <v>CUMPLE</v>
      </c>
      <c r="U669" s="51" t="str">
        <f>IF($G669&gt;NORMA!$G$12,"NO CUMPLE","CUMPLE")</f>
        <v>CUMPLE</v>
      </c>
      <c r="V669" s="51" t="str">
        <f>IF($H669&gt;SALITRE!$H$972,"NO CUMPLE","CUMPLE")</f>
        <v>CUMPLE</v>
      </c>
      <c r="W669" s="51" t="str">
        <f>IF($O669&gt;NORMA!$F$14,"NO CUMPLE","CUMPLE")</f>
        <v>NO CUMPLE</v>
      </c>
      <c r="X669" s="51" t="str">
        <f>IF(AND($N669&gt;=NORMA!$Q$4, $N669&lt;=NORMA!$R$4),"CUMPLE","NO CUMPLE")</f>
        <v>CUMPLE</v>
      </c>
      <c r="Y669" s="51" t="str">
        <f>IF($I669&gt;NORMA!$F$16,"NO CUMPLE","CUMPLE")</f>
        <v>NO CUMPLE</v>
      </c>
      <c r="Z669" s="51" t="str">
        <f>IF($M669&lt;NORMA!$H$23,"NO CUMPLE","CUMPLE")</f>
        <v>NO CUMPLE</v>
      </c>
      <c r="AA669" s="51" t="str">
        <f>IF($E669&gt;NORMA!$H$24,"NO CUMPLE","CUMPLE")</f>
        <v>NO CUMPLE</v>
      </c>
      <c r="AB669" s="51" t="str">
        <f>IF($F669&gt;NORMA!$H$25,"NO CUMPLE","CUMPLE")</f>
        <v>NO CUMPLE</v>
      </c>
      <c r="AC669" s="51" t="str">
        <f>IF($K669&gt;NORMA!$H$26,"NO CUMPLE","CUMPLE")</f>
        <v>CUMPLE</v>
      </c>
      <c r="AD669" s="51" t="str">
        <f>IF($J669&gt;NORMA!$H$27,"NO CUMPLE","CUMPLE")</f>
        <v>CUMPLE</v>
      </c>
      <c r="AE669" s="51" t="str">
        <f>IF($G669&gt;NORMA!$H$28,"NO CUMPLE","CUMPLE")</f>
        <v>NO CUMPLE</v>
      </c>
      <c r="AF669" s="51" t="str">
        <f>IF($H669&gt;NORMA!$E$29,"NO CUMPLE","CUMPLE")</f>
        <v>NO CUMPLE</v>
      </c>
      <c r="AG669" s="51" t="str">
        <f>IF($O669&gt;NORMA!$H$30,"NO CUMPLE","CUMPLE")</f>
        <v>NO CUMPLE</v>
      </c>
      <c r="AH669" s="51" t="str">
        <f>IF(AND($N669&gt;=NORMA!$R$18, $N669&lt;=NORMA!$S$18),"CUMPLE","NO CUMPLE")</f>
        <v>CUMPLE</v>
      </c>
      <c r="AI669" s="51" t="str">
        <f>IF($I669&gt;NORMA!$F$32,"NO CUMPLE","CUMPLE")</f>
        <v>NO CUMPLE</v>
      </c>
    </row>
    <row r="670" spans="1:35" ht="14.25" customHeight="1" x14ac:dyDescent="0.35">
      <c r="A670" s="146" t="s">
        <v>86</v>
      </c>
      <c r="B670" s="147" t="s">
        <v>84</v>
      </c>
      <c r="C670" s="167">
        <v>40616</v>
      </c>
      <c r="D670" s="149">
        <v>0.64583333333333337</v>
      </c>
      <c r="E670" s="164">
        <v>64.3</v>
      </c>
      <c r="F670" s="164">
        <v>218</v>
      </c>
      <c r="G670" s="164">
        <v>63</v>
      </c>
      <c r="H670" s="164">
        <v>11</v>
      </c>
      <c r="I670" s="155">
        <v>5.1100000000000003</v>
      </c>
      <c r="J670" s="164">
        <v>2.97</v>
      </c>
      <c r="K670" s="155">
        <v>22.7</v>
      </c>
      <c r="L670" s="159">
        <v>4</v>
      </c>
      <c r="M670" s="169">
        <v>0.13</v>
      </c>
      <c r="N670" s="147">
        <v>7.08</v>
      </c>
      <c r="O670" s="153">
        <v>1500000</v>
      </c>
      <c r="P670" s="51" t="str">
        <f>IF($M670&lt;NORMA!$G$7,"NO CUMPLE","CUMPLE")</f>
        <v>NO CUMPLE</v>
      </c>
      <c r="Q670" s="51" t="str">
        <f>IF($E670&gt;NORMA!$G$8,"NO CUMPLE","CUMPLE")</f>
        <v>CUMPLE</v>
      </c>
      <c r="R670" s="51" t="str">
        <f>IF($F670&gt;NORMA!$G$9,"NO CUMPLE","CUMPLE")</f>
        <v>CUMPLE</v>
      </c>
      <c r="S670" s="51" t="str">
        <f>IF($K670&gt;NORMA!$G$10,"NO CUMPLE","CUMPLE")</f>
        <v>CUMPLE</v>
      </c>
      <c r="T670" s="51" t="str">
        <f>IF($J670&gt;NORMA!$G$11,"NO CUMPLE","CUMPLE")</f>
        <v>CUMPLE</v>
      </c>
      <c r="U670" s="51" t="str">
        <f>IF($G670&gt;NORMA!$G$12,"NO CUMPLE","CUMPLE")</f>
        <v>CUMPLE</v>
      </c>
      <c r="V670" s="51" t="str">
        <f>IF($H670&gt;SALITRE!$H$972,"NO CUMPLE","CUMPLE")</f>
        <v>CUMPLE</v>
      </c>
      <c r="W670" s="51" t="str">
        <f>IF($O670&gt;NORMA!$F$14,"NO CUMPLE","CUMPLE")</f>
        <v>NO CUMPLE</v>
      </c>
      <c r="X670" s="51" t="str">
        <f>IF(AND($N670&gt;=NORMA!$Q$4, $N670&lt;=NORMA!$R$4),"CUMPLE","NO CUMPLE")</f>
        <v>CUMPLE</v>
      </c>
      <c r="Y670" s="51" t="str">
        <f>IF($I670&gt;NORMA!$F$16,"NO CUMPLE","CUMPLE")</f>
        <v>NO CUMPLE</v>
      </c>
      <c r="Z670" s="51" t="str">
        <f>IF($M670&lt;NORMA!$H$23,"NO CUMPLE","CUMPLE")</f>
        <v>NO CUMPLE</v>
      </c>
      <c r="AA670" s="51" t="str">
        <f>IF($E670&gt;NORMA!$H$24,"NO CUMPLE","CUMPLE")</f>
        <v>CUMPLE</v>
      </c>
      <c r="AB670" s="51" t="str">
        <f>IF($F670&gt;NORMA!$H$25,"NO CUMPLE","CUMPLE")</f>
        <v>NO CUMPLE</v>
      </c>
      <c r="AC670" s="51" t="str">
        <f>IF($K670&gt;NORMA!$H$26,"NO CUMPLE","CUMPLE")</f>
        <v>CUMPLE</v>
      </c>
      <c r="AD670" s="51" t="str">
        <f>IF($J670&gt;NORMA!$H$27,"NO CUMPLE","CUMPLE")</f>
        <v>CUMPLE</v>
      </c>
      <c r="AE670" s="51" t="str">
        <f>IF($G670&gt;NORMA!$H$28,"NO CUMPLE","CUMPLE")</f>
        <v>CUMPLE</v>
      </c>
      <c r="AF670" s="51" t="str">
        <f>IF($H670&gt;NORMA!$E$29,"NO CUMPLE","CUMPLE")</f>
        <v>NO CUMPLE</v>
      </c>
      <c r="AG670" s="51" t="str">
        <f>IF($O670&gt;NORMA!$H$30,"NO CUMPLE","CUMPLE")</f>
        <v>NO CUMPLE</v>
      </c>
      <c r="AH670" s="51" t="str">
        <f>IF(AND($N670&gt;=NORMA!$R$18, $N670&lt;=NORMA!$S$18),"CUMPLE","NO CUMPLE")</f>
        <v>CUMPLE</v>
      </c>
      <c r="AI670" s="51" t="str">
        <f>IF($I670&gt;NORMA!$F$32,"NO CUMPLE","CUMPLE")</f>
        <v>NO CUMPLE</v>
      </c>
    </row>
    <row r="671" spans="1:35" ht="14.25" customHeight="1" x14ac:dyDescent="0.35">
      <c r="A671" s="147" t="s">
        <v>86</v>
      </c>
      <c r="B671" s="147" t="s">
        <v>84</v>
      </c>
      <c r="C671" s="167">
        <v>40635</v>
      </c>
      <c r="D671" s="149">
        <v>0.39583333333333331</v>
      </c>
      <c r="E671" s="164">
        <v>95.4</v>
      </c>
      <c r="F671" s="164">
        <v>237</v>
      </c>
      <c r="G671" s="164">
        <v>87</v>
      </c>
      <c r="H671" s="164">
        <v>10.5</v>
      </c>
      <c r="I671" s="155">
        <v>8.25</v>
      </c>
      <c r="J671" s="164">
        <v>3.24</v>
      </c>
      <c r="K671" s="155">
        <v>29.6</v>
      </c>
      <c r="L671" s="159">
        <v>1.9</v>
      </c>
      <c r="M671" s="169">
        <v>0.06</v>
      </c>
      <c r="N671" s="147">
        <v>6.91</v>
      </c>
      <c r="O671" s="153">
        <v>4600000</v>
      </c>
      <c r="P671" s="51" t="str">
        <f>IF($M671&lt;NORMA!$G$7,"NO CUMPLE","CUMPLE")</f>
        <v>NO CUMPLE</v>
      </c>
      <c r="Q671" s="51" t="str">
        <f>IF($E671&gt;NORMA!$G$8,"NO CUMPLE","CUMPLE")</f>
        <v>CUMPLE</v>
      </c>
      <c r="R671" s="51" t="str">
        <f>IF($F671&gt;NORMA!$G$9,"NO CUMPLE","CUMPLE")</f>
        <v>CUMPLE</v>
      </c>
      <c r="S671" s="51" t="str">
        <f>IF($K671&gt;NORMA!$G$10,"NO CUMPLE","CUMPLE")</f>
        <v>CUMPLE</v>
      </c>
      <c r="T671" s="51" t="str">
        <f>IF($J671&gt;NORMA!$G$11,"NO CUMPLE","CUMPLE")</f>
        <v>CUMPLE</v>
      </c>
      <c r="U671" s="51" t="str">
        <f>IF($G671&gt;NORMA!$G$12,"NO CUMPLE","CUMPLE")</f>
        <v>CUMPLE</v>
      </c>
      <c r="V671" s="51" t="str">
        <f>IF($H671&gt;SALITRE!$H$972,"NO CUMPLE","CUMPLE")</f>
        <v>CUMPLE</v>
      </c>
      <c r="W671" s="51" t="str">
        <f>IF($O671&gt;NORMA!$F$14,"NO CUMPLE","CUMPLE")</f>
        <v>NO CUMPLE</v>
      </c>
      <c r="X671" s="51" t="str">
        <f>IF(AND($N671&gt;=NORMA!$Q$4, $N671&lt;=NORMA!$R$4),"CUMPLE","NO CUMPLE")</f>
        <v>CUMPLE</v>
      </c>
      <c r="Y671" s="51" t="str">
        <f>IF($I671&gt;NORMA!$F$16,"NO CUMPLE","CUMPLE")</f>
        <v>NO CUMPLE</v>
      </c>
      <c r="Z671" s="51" t="str">
        <f>IF($M671&lt;NORMA!$H$23,"NO CUMPLE","CUMPLE")</f>
        <v>NO CUMPLE</v>
      </c>
      <c r="AA671" s="51" t="str">
        <f>IF($E671&gt;NORMA!$H$24,"NO CUMPLE","CUMPLE")</f>
        <v>CUMPLE</v>
      </c>
      <c r="AB671" s="51" t="str">
        <f>IF($F671&gt;NORMA!$H$25,"NO CUMPLE","CUMPLE")</f>
        <v>NO CUMPLE</v>
      </c>
      <c r="AC671" s="51" t="str">
        <f>IF($K671&gt;NORMA!$H$26,"NO CUMPLE","CUMPLE")</f>
        <v>CUMPLE</v>
      </c>
      <c r="AD671" s="51" t="str">
        <f>IF($J671&gt;NORMA!$H$27,"NO CUMPLE","CUMPLE")</f>
        <v>CUMPLE</v>
      </c>
      <c r="AE671" s="51" t="str">
        <f>IF($G671&gt;NORMA!$H$28,"NO CUMPLE","CUMPLE")</f>
        <v>CUMPLE</v>
      </c>
      <c r="AF671" s="51" t="str">
        <f>IF($H671&gt;NORMA!$E$29,"NO CUMPLE","CUMPLE")</f>
        <v>NO CUMPLE</v>
      </c>
      <c r="AG671" s="51" t="str">
        <f>IF($O671&gt;NORMA!$H$30,"NO CUMPLE","CUMPLE")</f>
        <v>NO CUMPLE</v>
      </c>
      <c r="AH671" s="51" t="str">
        <f>IF(AND($N671&gt;=NORMA!$R$18, $N671&lt;=NORMA!$S$18),"CUMPLE","NO CUMPLE")</f>
        <v>CUMPLE</v>
      </c>
      <c r="AI671" s="51" t="str">
        <f>IF($I671&gt;NORMA!$F$32,"NO CUMPLE","CUMPLE")</f>
        <v>NO CUMPLE</v>
      </c>
    </row>
    <row r="672" spans="1:35" ht="14.25" customHeight="1" x14ac:dyDescent="0.35">
      <c r="A672" s="147" t="s">
        <v>86</v>
      </c>
      <c r="B672" s="147" t="s">
        <v>84</v>
      </c>
      <c r="C672" s="167">
        <v>40651</v>
      </c>
      <c r="D672" s="149">
        <v>0.14583333333333334</v>
      </c>
      <c r="E672" s="155">
        <v>20.9</v>
      </c>
      <c r="F672" s="155">
        <v>103</v>
      </c>
      <c r="G672" s="155">
        <v>53</v>
      </c>
      <c r="H672" s="164">
        <v>35</v>
      </c>
      <c r="I672" s="155">
        <v>3.57</v>
      </c>
      <c r="J672" s="164">
        <v>1.55</v>
      </c>
      <c r="K672" s="155">
        <v>10.6</v>
      </c>
      <c r="L672" s="159">
        <v>3.4</v>
      </c>
      <c r="M672" s="169">
        <v>0.05</v>
      </c>
      <c r="N672" s="147">
        <v>6.92</v>
      </c>
      <c r="O672" s="153">
        <v>24000000</v>
      </c>
      <c r="P672" s="51" t="str">
        <f>IF($M672&lt;NORMA!$G$7,"NO CUMPLE","CUMPLE")</f>
        <v>NO CUMPLE</v>
      </c>
      <c r="Q672" s="51" t="str">
        <f>IF($E672&gt;NORMA!$G$8,"NO CUMPLE","CUMPLE")</f>
        <v>CUMPLE</v>
      </c>
      <c r="R672" s="51" t="str">
        <f>IF($F672&gt;NORMA!$G$9,"NO CUMPLE","CUMPLE")</f>
        <v>CUMPLE</v>
      </c>
      <c r="S672" s="51" t="str">
        <f>IF($K672&gt;NORMA!$G$10,"NO CUMPLE","CUMPLE")</f>
        <v>CUMPLE</v>
      </c>
      <c r="T672" s="51" t="str">
        <f>IF($J672&gt;NORMA!$G$11,"NO CUMPLE","CUMPLE")</f>
        <v>CUMPLE</v>
      </c>
      <c r="U672" s="51" t="str">
        <f>IF($G672&gt;NORMA!$G$12,"NO CUMPLE","CUMPLE")</f>
        <v>CUMPLE</v>
      </c>
      <c r="V672" s="51" t="str">
        <f>IF($H672&gt;SALITRE!$H$972,"NO CUMPLE","CUMPLE")</f>
        <v>NO CUMPLE</v>
      </c>
      <c r="W672" s="51" t="str">
        <f>IF($O672&gt;NORMA!$F$14,"NO CUMPLE","CUMPLE")</f>
        <v>NO CUMPLE</v>
      </c>
      <c r="X672" s="51" t="str">
        <f>IF(AND($N672&gt;=NORMA!$Q$4, $N672&lt;=NORMA!$R$4),"CUMPLE","NO CUMPLE")</f>
        <v>CUMPLE</v>
      </c>
      <c r="Y672" s="51" t="str">
        <f>IF($I672&gt;NORMA!$F$16,"NO CUMPLE","CUMPLE")</f>
        <v>NO CUMPLE</v>
      </c>
      <c r="Z672" s="51" t="str">
        <f>IF($M672&lt;NORMA!$H$23,"NO CUMPLE","CUMPLE")</f>
        <v>NO CUMPLE</v>
      </c>
      <c r="AA672" s="51" t="str">
        <f>IF($E672&gt;NORMA!$H$24,"NO CUMPLE","CUMPLE")</f>
        <v>CUMPLE</v>
      </c>
      <c r="AB672" s="51" t="str">
        <f>IF($F672&gt;NORMA!$H$25,"NO CUMPLE","CUMPLE")</f>
        <v>CUMPLE</v>
      </c>
      <c r="AC672" s="51" t="str">
        <f>IF($K672&gt;NORMA!$H$26,"NO CUMPLE","CUMPLE")</f>
        <v>CUMPLE</v>
      </c>
      <c r="AD672" s="51" t="str">
        <f>IF($J672&gt;NORMA!$H$27,"NO CUMPLE","CUMPLE")</f>
        <v>CUMPLE</v>
      </c>
      <c r="AE672" s="51" t="str">
        <f>IF($G672&gt;NORMA!$H$28,"NO CUMPLE","CUMPLE")</f>
        <v>CUMPLE</v>
      </c>
      <c r="AF672" s="51" t="str">
        <f>IF($H672&gt;NORMA!$E$29,"NO CUMPLE","CUMPLE")</f>
        <v>NO CUMPLE</v>
      </c>
      <c r="AG672" s="51" t="str">
        <f>IF($O672&gt;NORMA!$H$30,"NO CUMPLE","CUMPLE")</f>
        <v>NO CUMPLE</v>
      </c>
      <c r="AH672" s="51" t="str">
        <f>IF(AND($N672&gt;=NORMA!$R$18, $N672&lt;=NORMA!$S$18),"CUMPLE","NO CUMPLE")</f>
        <v>CUMPLE</v>
      </c>
      <c r="AI672" s="51" t="str">
        <f>IF($I672&gt;NORMA!$F$32,"NO CUMPLE","CUMPLE")</f>
        <v>NO CUMPLE</v>
      </c>
    </row>
    <row r="673" spans="1:35" ht="14.25" customHeight="1" x14ac:dyDescent="0.35">
      <c r="A673" s="146" t="s">
        <v>86</v>
      </c>
      <c r="B673" s="147" t="s">
        <v>84</v>
      </c>
      <c r="C673" s="167">
        <v>40668</v>
      </c>
      <c r="D673" s="149">
        <v>0.5</v>
      </c>
      <c r="E673" s="164">
        <v>17.5</v>
      </c>
      <c r="F673" s="164">
        <v>59.5</v>
      </c>
      <c r="G673" s="164">
        <v>74</v>
      </c>
      <c r="H673" s="164">
        <v>8.4</v>
      </c>
      <c r="I673" s="155">
        <v>3.13</v>
      </c>
      <c r="J673" s="164">
        <v>1.48</v>
      </c>
      <c r="K673" s="155">
        <v>9.6999999999999993</v>
      </c>
      <c r="L673" s="159">
        <v>6.5</v>
      </c>
      <c r="M673" s="169">
        <v>0.1</v>
      </c>
      <c r="N673" s="147">
        <v>7.02</v>
      </c>
      <c r="O673" s="153">
        <v>11000000</v>
      </c>
      <c r="P673" s="51" t="str">
        <f>IF($M673&lt;NORMA!$G$7,"NO CUMPLE","CUMPLE")</f>
        <v>NO CUMPLE</v>
      </c>
      <c r="Q673" s="51" t="str">
        <f>IF($E673&gt;NORMA!$G$8,"NO CUMPLE","CUMPLE")</f>
        <v>CUMPLE</v>
      </c>
      <c r="R673" s="51" t="str">
        <f>IF($F673&gt;NORMA!$G$9,"NO CUMPLE","CUMPLE")</f>
        <v>CUMPLE</v>
      </c>
      <c r="S673" s="51" t="str">
        <f>IF($K673&gt;NORMA!$G$10,"NO CUMPLE","CUMPLE")</f>
        <v>CUMPLE</v>
      </c>
      <c r="T673" s="51" t="str">
        <f>IF($J673&gt;NORMA!$G$11,"NO CUMPLE","CUMPLE")</f>
        <v>CUMPLE</v>
      </c>
      <c r="U673" s="51" t="str">
        <f>IF($G673&gt;NORMA!$G$12,"NO CUMPLE","CUMPLE")</f>
        <v>CUMPLE</v>
      </c>
      <c r="V673" s="51" t="str">
        <f>IF($H673&gt;SALITRE!$H$972,"NO CUMPLE","CUMPLE")</f>
        <v>CUMPLE</v>
      </c>
      <c r="W673" s="51" t="str">
        <f>IF($O673&gt;NORMA!$F$14,"NO CUMPLE","CUMPLE")</f>
        <v>NO CUMPLE</v>
      </c>
      <c r="X673" s="51" t="str">
        <f>IF(AND($N673&gt;=NORMA!$Q$4, $N673&lt;=NORMA!$R$4),"CUMPLE","NO CUMPLE")</f>
        <v>CUMPLE</v>
      </c>
      <c r="Y673" s="51" t="str">
        <f>IF($I673&gt;NORMA!$F$16,"NO CUMPLE","CUMPLE")</f>
        <v>NO CUMPLE</v>
      </c>
      <c r="Z673" s="51" t="str">
        <f>IF($M673&lt;NORMA!$H$23,"NO CUMPLE","CUMPLE")</f>
        <v>NO CUMPLE</v>
      </c>
      <c r="AA673" s="51" t="str">
        <f>IF($E673&gt;NORMA!$H$24,"NO CUMPLE","CUMPLE")</f>
        <v>CUMPLE</v>
      </c>
      <c r="AB673" s="51" t="str">
        <f>IF($F673&gt;NORMA!$H$25,"NO CUMPLE","CUMPLE")</f>
        <v>CUMPLE</v>
      </c>
      <c r="AC673" s="51" t="str">
        <f>IF($K673&gt;NORMA!$H$26,"NO CUMPLE","CUMPLE")</f>
        <v>CUMPLE</v>
      </c>
      <c r="AD673" s="51" t="str">
        <f>IF($J673&gt;NORMA!$H$27,"NO CUMPLE","CUMPLE")</f>
        <v>CUMPLE</v>
      </c>
      <c r="AE673" s="51" t="str">
        <f>IF($G673&gt;NORMA!$H$28,"NO CUMPLE","CUMPLE")</f>
        <v>CUMPLE</v>
      </c>
      <c r="AF673" s="51" t="str">
        <f>IF($H673&gt;NORMA!$E$29,"NO CUMPLE","CUMPLE")</f>
        <v>CUMPLE</v>
      </c>
      <c r="AG673" s="51" t="str">
        <f>IF($O673&gt;NORMA!$H$30,"NO CUMPLE","CUMPLE")</f>
        <v>NO CUMPLE</v>
      </c>
      <c r="AH673" s="51" t="str">
        <f>IF(AND($N673&gt;=NORMA!$R$18, $N673&lt;=NORMA!$S$18),"CUMPLE","NO CUMPLE")</f>
        <v>CUMPLE</v>
      </c>
      <c r="AI673" s="51" t="str">
        <f>IF($I673&gt;NORMA!$F$32,"NO CUMPLE","CUMPLE")</f>
        <v>NO CUMPLE</v>
      </c>
    </row>
    <row r="674" spans="1:35" ht="14.25" customHeight="1" x14ac:dyDescent="0.35">
      <c r="A674" s="147" t="s">
        <v>86</v>
      </c>
      <c r="B674" s="147" t="s">
        <v>84</v>
      </c>
      <c r="C674" s="167">
        <v>40684</v>
      </c>
      <c r="D674" s="149">
        <v>0.29166666666666669</v>
      </c>
      <c r="E674" s="155">
        <v>12.6</v>
      </c>
      <c r="F674" s="155">
        <v>61.1</v>
      </c>
      <c r="G674" s="155">
        <v>49</v>
      </c>
      <c r="H674" s="164">
        <v>19</v>
      </c>
      <c r="I674" s="155">
        <v>2.71</v>
      </c>
      <c r="J674" s="164">
        <v>1.62</v>
      </c>
      <c r="K674" s="170"/>
      <c r="L674" s="159">
        <v>2.7</v>
      </c>
      <c r="M674" s="169">
        <v>0.04</v>
      </c>
      <c r="N674" s="147">
        <v>6.77</v>
      </c>
      <c r="O674" s="153">
        <v>2300000</v>
      </c>
      <c r="P674" s="51" t="str">
        <f>IF($M674&lt;NORMA!$G$7,"NO CUMPLE","CUMPLE")</f>
        <v>NO CUMPLE</v>
      </c>
      <c r="Q674" s="51" t="str">
        <f>IF($E674&gt;NORMA!$G$8,"NO CUMPLE","CUMPLE")</f>
        <v>CUMPLE</v>
      </c>
      <c r="R674" s="51" t="str">
        <f>IF($F674&gt;NORMA!$G$9,"NO CUMPLE","CUMPLE")</f>
        <v>CUMPLE</v>
      </c>
      <c r="S674" s="51" t="str">
        <f>IF($K674&gt;NORMA!$G$10,"NO CUMPLE","CUMPLE")</f>
        <v>CUMPLE</v>
      </c>
      <c r="T674" s="51" t="str">
        <f>IF($J674&gt;NORMA!$G$11,"NO CUMPLE","CUMPLE")</f>
        <v>CUMPLE</v>
      </c>
      <c r="U674" s="51" t="str">
        <f>IF($G674&gt;NORMA!$G$12,"NO CUMPLE","CUMPLE")</f>
        <v>CUMPLE</v>
      </c>
      <c r="V674" s="51" t="str">
        <f>IF($H674&gt;SALITRE!$H$972,"NO CUMPLE","CUMPLE")</f>
        <v>CUMPLE</v>
      </c>
      <c r="W674" s="51" t="str">
        <f>IF($O674&gt;NORMA!$F$14,"NO CUMPLE","CUMPLE")</f>
        <v>NO CUMPLE</v>
      </c>
      <c r="X674" s="51" t="str">
        <f>IF(AND($N674&gt;=NORMA!$Q$4, $N674&lt;=NORMA!$R$4),"CUMPLE","NO CUMPLE")</f>
        <v>CUMPLE</v>
      </c>
      <c r="Y674" s="51" t="str">
        <f>IF($I674&gt;NORMA!$F$16,"NO CUMPLE","CUMPLE")</f>
        <v>CUMPLE</v>
      </c>
      <c r="Z674" s="51" t="str">
        <f>IF($M674&lt;NORMA!$H$23,"NO CUMPLE","CUMPLE")</f>
        <v>NO CUMPLE</v>
      </c>
      <c r="AA674" s="51" t="str">
        <f>IF($E674&gt;NORMA!$H$24,"NO CUMPLE","CUMPLE")</f>
        <v>CUMPLE</v>
      </c>
      <c r="AB674" s="51" t="str">
        <f>IF($F674&gt;NORMA!$H$25,"NO CUMPLE","CUMPLE")</f>
        <v>CUMPLE</v>
      </c>
      <c r="AC674" s="51" t="str">
        <f>IF($K674&gt;NORMA!$H$26,"NO CUMPLE","CUMPLE")</f>
        <v>CUMPLE</v>
      </c>
      <c r="AD674" s="51" t="str">
        <f>IF($J674&gt;NORMA!$H$27,"NO CUMPLE","CUMPLE")</f>
        <v>CUMPLE</v>
      </c>
      <c r="AE674" s="51" t="str">
        <f>IF($G674&gt;NORMA!$H$28,"NO CUMPLE","CUMPLE")</f>
        <v>CUMPLE</v>
      </c>
      <c r="AF674" s="51" t="str">
        <f>IF($H674&gt;NORMA!$E$29,"NO CUMPLE","CUMPLE")</f>
        <v>NO CUMPLE</v>
      </c>
      <c r="AG674" s="51" t="str">
        <f>IF($O674&gt;NORMA!$H$30,"NO CUMPLE","CUMPLE")</f>
        <v>NO CUMPLE</v>
      </c>
      <c r="AH674" s="51" t="str">
        <f>IF(AND($N674&gt;=NORMA!$R$18, $N674&lt;=NORMA!$S$18),"CUMPLE","NO CUMPLE")</f>
        <v>CUMPLE</v>
      </c>
      <c r="AI674" s="51" t="str">
        <f>IF($I674&gt;NORMA!$F$32,"NO CUMPLE","CUMPLE")</f>
        <v>NO CUMPLE</v>
      </c>
    </row>
    <row r="675" spans="1:35" ht="14.25" customHeight="1" x14ac:dyDescent="0.35">
      <c r="A675" s="146" t="s">
        <v>82</v>
      </c>
      <c r="B675" s="147" t="s">
        <v>84</v>
      </c>
      <c r="C675" s="167">
        <v>40696</v>
      </c>
      <c r="D675" s="149">
        <v>0.29166666666666669</v>
      </c>
      <c r="E675" s="164">
        <v>33</v>
      </c>
      <c r="F675" s="164">
        <v>333</v>
      </c>
      <c r="G675" s="164">
        <v>42</v>
      </c>
      <c r="H675" s="164">
        <v>8.6</v>
      </c>
      <c r="I675" s="155">
        <v>1.62</v>
      </c>
      <c r="J675" s="164">
        <v>4.4800000000000004</v>
      </c>
      <c r="K675" s="155">
        <v>33.79</v>
      </c>
      <c r="L675" s="159">
        <v>0.32900000000000001</v>
      </c>
      <c r="M675" s="169">
        <v>0.11</v>
      </c>
      <c r="N675" s="147">
        <v>7.07</v>
      </c>
      <c r="O675" s="153">
        <v>4300000</v>
      </c>
      <c r="P675" s="51" t="str">
        <f>IF($M675&lt;NORMA!$G$7,"NO CUMPLE","CUMPLE")</f>
        <v>NO CUMPLE</v>
      </c>
      <c r="Q675" s="51" t="str">
        <f>IF($E675&gt;NORMA!$G$8,"NO CUMPLE","CUMPLE")</f>
        <v>CUMPLE</v>
      </c>
      <c r="R675" s="51" t="str">
        <f>IF($F675&gt;NORMA!$G$9,"NO CUMPLE","CUMPLE")</f>
        <v>CUMPLE</v>
      </c>
      <c r="S675" s="51" t="str">
        <f>IF($K675&gt;NORMA!$G$10,"NO CUMPLE","CUMPLE")</f>
        <v>CUMPLE</v>
      </c>
      <c r="T675" s="51" t="str">
        <f>IF($J675&gt;NORMA!$G$11,"NO CUMPLE","CUMPLE")</f>
        <v>CUMPLE</v>
      </c>
      <c r="U675" s="51" t="str">
        <f>IF($G675&gt;NORMA!$G$12,"NO CUMPLE","CUMPLE")</f>
        <v>CUMPLE</v>
      </c>
      <c r="V675" s="51" t="str">
        <f>IF($H675&gt;SALITRE!$H$972,"NO CUMPLE","CUMPLE")</f>
        <v>CUMPLE</v>
      </c>
      <c r="W675" s="51" t="str">
        <f>IF($O675&gt;NORMA!$F$14,"NO CUMPLE","CUMPLE")</f>
        <v>NO CUMPLE</v>
      </c>
      <c r="X675" s="51" t="str">
        <f>IF(AND($N675&gt;=NORMA!$Q$4, $N675&lt;=NORMA!$R$4),"CUMPLE","NO CUMPLE")</f>
        <v>CUMPLE</v>
      </c>
      <c r="Y675" s="51" t="str">
        <f>IF($I675&gt;NORMA!$F$16,"NO CUMPLE","CUMPLE")</f>
        <v>CUMPLE</v>
      </c>
      <c r="Z675" s="51" t="str">
        <f>IF($M675&lt;NORMA!$H$23,"NO CUMPLE","CUMPLE")</f>
        <v>NO CUMPLE</v>
      </c>
      <c r="AA675" s="51" t="str">
        <f>IF($E675&gt;NORMA!$H$24,"NO CUMPLE","CUMPLE")</f>
        <v>CUMPLE</v>
      </c>
      <c r="AB675" s="51" t="str">
        <f>IF($F675&gt;NORMA!$H$25,"NO CUMPLE","CUMPLE")</f>
        <v>NO CUMPLE</v>
      </c>
      <c r="AC675" s="51" t="str">
        <f>IF($K675&gt;NORMA!$H$26,"NO CUMPLE","CUMPLE")</f>
        <v>CUMPLE</v>
      </c>
      <c r="AD675" s="51" t="str">
        <f>IF($J675&gt;NORMA!$H$27,"NO CUMPLE","CUMPLE")</f>
        <v>CUMPLE</v>
      </c>
      <c r="AE675" s="51" t="str">
        <f>IF($G675&gt;NORMA!$H$28,"NO CUMPLE","CUMPLE")</f>
        <v>CUMPLE</v>
      </c>
      <c r="AF675" s="51" t="str">
        <f>IF($H675&gt;NORMA!$E$29,"NO CUMPLE","CUMPLE")</f>
        <v>CUMPLE</v>
      </c>
      <c r="AG675" s="51" t="str">
        <f>IF($O675&gt;NORMA!$H$30,"NO CUMPLE","CUMPLE")</f>
        <v>NO CUMPLE</v>
      </c>
      <c r="AH675" s="51" t="str">
        <f>IF(AND($N675&gt;=NORMA!$R$18, $N675&lt;=NORMA!$S$18),"CUMPLE","NO CUMPLE")</f>
        <v>CUMPLE</v>
      </c>
      <c r="AI675" s="51" t="str">
        <f>IF($I675&gt;NORMA!$F$32,"NO CUMPLE","CUMPLE")</f>
        <v>NO CUMPLE</v>
      </c>
    </row>
    <row r="676" spans="1:35" ht="14.25" customHeight="1" x14ac:dyDescent="0.35">
      <c r="A676" s="147" t="s">
        <v>82</v>
      </c>
      <c r="B676" s="147" t="s">
        <v>84</v>
      </c>
      <c r="C676" s="167">
        <v>40710</v>
      </c>
      <c r="D676" s="149">
        <v>0.5</v>
      </c>
      <c r="E676" s="155">
        <v>205</v>
      </c>
      <c r="F676" s="155">
        <v>456</v>
      </c>
      <c r="G676" s="155">
        <v>180</v>
      </c>
      <c r="H676" s="164">
        <v>46</v>
      </c>
      <c r="I676" s="155">
        <v>10.3</v>
      </c>
      <c r="J676" s="164">
        <v>5.6</v>
      </c>
      <c r="K676" s="155">
        <v>41.42</v>
      </c>
      <c r="L676" s="159">
        <v>1.3009999999999999</v>
      </c>
      <c r="M676" s="169">
        <v>0.12</v>
      </c>
      <c r="N676" s="147">
        <v>7.64</v>
      </c>
      <c r="O676" s="153">
        <v>24000000</v>
      </c>
      <c r="P676" s="51" t="str">
        <f>IF($M676&lt;NORMA!$G$7,"NO CUMPLE","CUMPLE")</f>
        <v>NO CUMPLE</v>
      </c>
      <c r="Q676" s="51" t="str">
        <f>IF($E676&gt;NORMA!$G$8,"NO CUMPLE","CUMPLE")</f>
        <v>NO CUMPLE</v>
      </c>
      <c r="R676" s="51" t="str">
        <f>IF($F676&gt;NORMA!$G$9,"NO CUMPLE","CUMPLE")</f>
        <v>NO CUMPLE</v>
      </c>
      <c r="S676" s="51" t="str">
        <f>IF($K676&gt;NORMA!$G$10,"NO CUMPLE","CUMPLE")</f>
        <v>NO CUMPLE</v>
      </c>
      <c r="T676" s="51" t="str">
        <f>IF($J676&gt;NORMA!$G$11,"NO CUMPLE","CUMPLE")</f>
        <v>CUMPLE</v>
      </c>
      <c r="U676" s="51" t="str">
        <f>IF($G676&gt;NORMA!$G$12,"NO CUMPLE","CUMPLE")</f>
        <v>NO CUMPLE</v>
      </c>
      <c r="V676" s="51" t="str">
        <f>IF($H676&gt;SALITRE!$H$972,"NO CUMPLE","CUMPLE")</f>
        <v>NO CUMPLE</v>
      </c>
      <c r="W676" s="51" t="str">
        <f>IF($O676&gt;NORMA!$F$14,"NO CUMPLE","CUMPLE")</f>
        <v>NO CUMPLE</v>
      </c>
      <c r="X676" s="51" t="str">
        <f>IF(AND($N676&gt;=NORMA!$Q$4, $N676&lt;=NORMA!$R$4),"CUMPLE","NO CUMPLE")</f>
        <v>CUMPLE</v>
      </c>
      <c r="Y676" s="51" t="str">
        <f>IF($I676&gt;NORMA!$F$16,"NO CUMPLE","CUMPLE")</f>
        <v>NO CUMPLE</v>
      </c>
      <c r="Z676" s="51" t="str">
        <f>IF($M676&lt;NORMA!$H$23,"NO CUMPLE","CUMPLE")</f>
        <v>NO CUMPLE</v>
      </c>
      <c r="AA676" s="51" t="str">
        <f>IF($E676&gt;NORMA!$H$24,"NO CUMPLE","CUMPLE")</f>
        <v>NO CUMPLE</v>
      </c>
      <c r="AB676" s="51" t="str">
        <f>IF($F676&gt;NORMA!$H$25,"NO CUMPLE","CUMPLE")</f>
        <v>NO CUMPLE</v>
      </c>
      <c r="AC676" s="51" t="str">
        <f>IF($K676&gt;NORMA!$H$26,"NO CUMPLE","CUMPLE")</f>
        <v>NO CUMPLE</v>
      </c>
      <c r="AD676" s="51" t="str">
        <f>IF($J676&gt;NORMA!$H$27,"NO CUMPLE","CUMPLE")</f>
        <v>NO CUMPLE</v>
      </c>
      <c r="AE676" s="51" t="str">
        <f>IF($G676&gt;NORMA!$H$28,"NO CUMPLE","CUMPLE")</f>
        <v>NO CUMPLE</v>
      </c>
      <c r="AF676" s="51" t="str">
        <f>IF($H676&gt;NORMA!$E$29,"NO CUMPLE","CUMPLE")</f>
        <v>NO CUMPLE</v>
      </c>
      <c r="AG676" s="51" t="str">
        <f>IF($O676&gt;NORMA!$H$30,"NO CUMPLE","CUMPLE")</f>
        <v>NO CUMPLE</v>
      </c>
      <c r="AH676" s="51" t="str">
        <f>IF(AND($N676&gt;=NORMA!$R$18, $N676&lt;=NORMA!$S$18),"CUMPLE","NO CUMPLE")</f>
        <v>CUMPLE</v>
      </c>
      <c r="AI676" s="51" t="str">
        <f>IF($I676&gt;NORMA!$F$32,"NO CUMPLE","CUMPLE")</f>
        <v>NO CUMPLE</v>
      </c>
    </row>
    <row r="677" spans="1:35" ht="14.25" customHeight="1" x14ac:dyDescent="0.35">
      <c r="A677" s="146" t="s">
        <v>82</v>
      </c>
      <c r="B677" s="147" t="s">
        <v>84</v>
      </c>
      <c r="C677" s="167">
        <v>40723</v>
      </c>
      <c r="D677" s="149">
        <v>0.41666666666666669</v>
      </c>
      <c r="E677" s="164">
        <v>176</v>
      </c>
      <c r="F677" s="164">
        <v>487</v>
      </c>
      <c r="G677" s="164">
        <v>212</v>
      </c>
      <c r="H677" s="164">
        <v>85</v>
      </c>
      <c r="I677" s="155">
        <v>10.3</v>
      </c>
      <c r="J677" s="164">
        <v>6.36</v>
      </c>
      <c r="K677" s="155">
        <v>51.29</v>
      </c>
      <c r="L677" s="159">
        <v>1.4370000000000001</v>
      </c>
      <c r="M677" s="169">
        <v>0.22</v>
      </c>
      <c r="N677" s="147">
        <v>7.93</v>
      </c>
      <c r="O677" s="153">
        <v>93000000</v>
      </c>
      <c r="P677" s="51" t="str">
        <f>IF($M677&lt;NORMA!$G$7,"NO CUMPLE","CUMPLE")</f>
        <v>NO CUMPLE</v>
      </c>
      <c r="Q677" s="51" t="str">
        <f>IF($E677&gt;NORMA!$G$8,"NO CUMPLE","CUMPLE")</f>
        <v>NO CUMPLE</v>
      </c>
      <c r="R677" s="51" t="str">
        <f>IF($F677&gt;NORMA!$G$9,"NO CUMPLE","CUMPLE")</f>
        <v>NO CUMPLE</v>
      </c>
      <c r="S677" s="51" t="str">
        <f>IF($K677&gt;NORMA!$G$10,"NO CUMPLE","CUMPLE")</f>
        <v>NO CUMPLE</v>
      </c>
      <c r="T677" s="51" t="str">
        <f>IF($J677&gt;NORMA!$G$11,"NO CUMPLE","CUMPLE")</f>
        <v>NO CUMPLE</v>
      </c>
      <c r="U677" s="51" t="str">
        <f>IF($G677&gt;NORMA!$G$12,"NO CUMPLE","CUMPLE")</f>
        <v>NO CUMPLE</v>
      </c>
      <c r="V677" s="51" t="str">
        <f>IF($H677&gt;SALITRE!$H$972,"NO CUMPLE","CUMPLE")</f>
        <v>NO CUMPLE</v>
      </c>
      <c r="W677" s="51" t="str">
        <f>IF($O677&gt;NORMA!$F$14,"NO CUMPLE","CUMPLE")</f>
        <v>NO CUMPLE</v>
      </c>
      <c r="X677" s="51" t="str">
        <f>IF(AND($N677&gt;=NORMA!$Q$4, $N677&lt;=NORMA!$R$4),"CUMPLE","NO CUMPLE")</f>
        <v>CUMPLE</v>
      </c>
      <c r="Y677" s="51" t="str">
        <f>IF($I677&gt;NORMA!$F$16,"NO CUMPLE","CUMPLE")</f>
        <v>NO CUMPLE</v>
      </c>
      <c r="Z677" s="51" t="str">
        <f>IF($M677&lt;NORMA!$H$23,"NO CUMPLE","CUMPLE")</f>
        <v>NO CUMPLE</v>
      </c>
      <c r="AA677" s="51" t="str">
        <f>IF($E677&gt;NORMA!$H$24,"NO CUMPLE","CUMPLE")</f>
        <v>NO CUMPLE</v>
      </c>
      <c r="AB677" s="51" t="str">
        <f>IF($F677&gt;NORMA!$H$25,"NO CUMPLE","CUMPLE")</f>
        <v>NO CUMPLE</v>
      </c>
      <c r="AC677" s="51" t="str">
        <f>IF($K677&gt;NORMA!$H$26,"NO CUMPLE","CUMPLE")</f>
        <v>NO CUMPLE</v>
      </c>
      <c r="AD677" s="51" t="str">
        <f>IF($J677&gt;NORMA!$H$27,"NO CUMPLE","CUMPLE")</f>
        <v>NO CUMPLE</v>
      </c>
      <c r="AE677" s="51" t="str">
        <f>IF($G677&gt;NORMA!$H$28,"NO CUMPLE","CUMPLE")</f>
        <v>NO CUMPLE</v>
      </c>
      <c r="AF677" s="51" t="str">
        <f>IF($H677&gt;NORMA!$E$29,"NO CUMPLE","CUMPLE")</f>
        <v>NO CUMPLE</v>
      </c>
      <c r="AG677" s="51" t="str">
        <f>IF($O677&gt;NORMA!$H$30,"NO CUMPLE","CUMPLE")</f>
        <v>NO CUMPLE</v>
      </c>
      <c r="AH677" s="51" t="str">
        <f>IF(AND($N677&gt;=NORMA!$R$18, $N677&lt;=NORMA!$S$18),"CUMPLE","NO CUMPLE")</f>
        <v>CUMPLE</v>
      </c>
      <c r="AI677" s="51" t="str">
        <f>IF($I677&gt;NORMA!$F$32,"NO CUMPLE","CUMPLE")</f>
        <v>NO CUMPLE</v>
      </c>
    </row>
    <row r="678" spans="1:35" ht="14.25" customHeight="1" x14ac:dyDescent="0.35">
      <c r="A678" s="147" t="s">
        <v>82</v>
      </c>
      <c r="B678" s="147" t="s">
        <v>84</v>
      </c>
      <c r="C678" s="167">
        <v>40740</v>
      </c>
      <c r="D678" s="149">
        <v>0.52083333333333337</v>
      </c>
      <c r="E678" s="164">
        <v>182</v>
      </c>
      <c r="F678" s="164">
        <v>414</v>
      </c>
      <c r="G678" s="164">
        <v>183</v>
      </c>
      <c r="H678" s="164">
        <v>74</v>
      </c>
      <c r="I678" s="155">
        <v>13.3</v>
      </c>
      <c r="J678" s="164">
        <v>5.0999999999999996</v>
      </c>
      <c r="K678" s="155">
        <v>40.03</v>
      </c>
      <c r="L678" s="159">
        <v>0.93600000000000005</v>
      </c>
      <c r="M678" s="169">
        <v>2.5</v>
      </c>
      <c r="N678" s="147">
        <v>7.91</v>
      </c>
      <c r="O678" s="153">
        <v>16000000</v>
      </c>
      <c r="P678" s="51" t="str">
        <f>IF($M678&lt;NORMA!$G$7,"NO CUMPLE","CUMPLE")</f>
        <v>CUMPLE</v>
      </c>
      <c r="Q678" s="51" t="str">
        <f>IF($E678&gt;NORMA!$G$8,"NO CUMPLE","CUMPLE")</f>
        <v>NO CUMPLE</v>
      </c>
      <c r="R678" s="51" t="str">
        <f>IF($F678&gt;NORMA!$G$9,"NO CUMPLE","CUMPLE")</f>
        <v>NO CUMPLE</v>
      </c>
      <c r="S678" s="51" t="str">
        <f>IF($K678&gt;NORMA!$G$10,"NO CUMPLE","CUMPLE")</f>
        <v>NO CUMPLE</v>
      </c>
      <c r="T678" s="51" t="str">
        <f>IF($J678&gt;NORMA!$G$11,"NO CUMPLE","CUMPLE")</f>
        <v>CUMPLE</v>
      </c>
      <c r="U678" s="51" t="str">
        <f>IF($G678&gt;NORMA!$G$12,"NO CUMPLE","CUMPLE")</f>
        <v>NO CUMPLE</v>
      </c>
      <c r="V678" s="51" t="str">
        <f>IF($H678&gt;SALITRE!$H$972,"NO CUMPLE","CUMPLE")</f>
        <v>NO CUMPLE</v>
      </c>
      <c r="W678" s="51" t="str">
        <f>IF($O678&gt;NORMA!$F$14,"NO CUMPLE","CUMPLE")</f>
        <v>NO CUMPLE</v>
      </c>
      <c r="X678" s="51" t="str">
        <f>IF(AND($N678&gt;=NORMA!$Q$4, $N678&lt;=NORMA!$R$4),"CUMPLE","NO CUMPLE")</f>
        <v>CUMPLE</v>
      </c>
      <c r="Y678" s="51" t="str">
        <f>IF($I678&gt;NORMA!$F$16,"NO CUMPLE","CUMPLE")</f>
        <v>NO CUMPLE</v>
      </c>
      <c r="Z678" s="51" t="str">
        <f>IF($M678&lt;NORMA!$H$23,"NO CUMPLE","CUMPLE")</f>
        <v>CUMPLE</v>
      </c>
      <c r="AA678" s="51" t="str">
        <f>IF($E678&gt;NORMA!$H$24,"NO CUMPLE","CUMPLE")</f>
        <v>NO CUMPLE</v>
      </c>
      <c r="AB678" s="51" t="str">
        <f>IF($F678&gt;NORMA!$H$25,"NO CUMPLE","CUMPLE")</f>
        <v>NO CUMPLE</v>
      </c>
      <c r="AC678" s="51" t="str">
        <f>IF($K678&gt;NORMA!$H$26,"NO CUMPLE","CUMPLE")</f>
        <v>NO CUMPLE</v>
      </c>
      <c r="AD678" s="51" t="str">
        <f>IF($J678&gt;NORMA!$H$27,"NO CUMPLE","CUMPLE")</f>
        <v>NO CUMPLE</v>
      </c>
      <c r="AE678" s="51" t="str">
        <f>IF($G678&gt;NORMA!$H$28,"NO CUMPLE","CUMPLE")</f>
        <v>NO CUMPLE</v>
      </c>
      <c r="AF678" s="51" t="str">
        <f>IF($H678&gt;NORMA!$E$29,"NO CUMPLE","CUMPLE")</f>
        <v>NO CUMPLE</v>
      </c>
      <c r="AG678" s="51" t="str">
        <f>IF($O678&gt;NORMA!$H$30,"NO CUMPLE","CUMPLE")</f>
        <v>NO CUMPLE</v>
      </c>
      <c r="AH678" s="51" t="str">
        <f>IF(AND($N678&gt;=NORMA!$R$18, $N678&lt;=NORMA!$S$18),"CUMPLE","NO CUMPLE")</f>
        <v>CUMPLE</v>
      </c>
      <c r="AI678" s="51" t="str">
        <f>IF($I678&gt;NORMA!$F$32,"NO CUMPLE","CUMPLE")</f>
        <v>NO CUMPLE</v>
      </c>
    </row>
    <row r="679" spans="1:35" ht="14.25" customHeight="1" x14ac:dyDescent="0.35">
      <c r="A679" s="147" t="s">
        <v>82</v>
      </c>
      <c r="B679" s="147" t="s">
        <v>84</v>
      </c>
      <c r="C679" s="167">
        <v>40752</v>
      </c>
      <c r="D679" s="149">
        <v>0.5625</v>
      </c>
      <c r="E679" s="155">
        <v>192</v>
      </c>
      <c r="F679" s="155">
        <v>488</v>
      </c>
      <c r="G679" s="155">
        <v>525</v>
      </c>
      <c r="H679" s="164">
        <v>80</v>
      </c>
      <c r="I679" s="155">
        <v>12.3</v>
      </c>
      <c r="J679" s="164">
        <v>5.83</v>
      </c>
      <c r="K679" s="155">
        <v>58.19</v>
      </c>
      <c r="L679" s="159">
        <v>0.71499999999999997</v>
      </c>
      <c r="M679" s="169">
        <v>0.11</v>
      </c>
      <c r="N679" s="147">
        <v>7.93</v>
      </c>
      <c r="O679" s="153">
        <v>43000000</v>
      </c>
      <c r="P679" s="51" t="str">
        <f>IF($M679&lt;NORMA!$G$7,"NO CUMPLE","CUMPLE")</f>
        <v>NO CUMPLE</v>
      </c>
      <c r="Q679" s="51" t="str">
        <f>IF($E679&gt;NORMA!$G$8,"NO CUMPLE","CUMPLE")</f>
        <v>NO CUMPLE</v>
      </c>
      <c r="R679" s="51" t="str">
        <f>IF($F679&gt;NORMA!$G$9,"NO CUMPLE","CUMPLE")</f>
        <v>NO CUMPLE</v>
      </c>
      <c r="S679" s="51" t="str">
        <f>IF($K679&gt;NORMA!$G$10,"NO CUMPLE","CUMPLE")</f>
        <v>NO CUMPLE</v>
      </c>
      <c r="T679" s="51" t="str">
        <f>IF($J679&gt;NORMA!$G$11,"NO CUMPLE","CUMPLE")</f>
        <v>CUMPLE</v>
      </c>
      <c r="U679" s="51" t="str">
        <f>IF($G679&gt;NORMA!$G$12,"NO CUMPLE","CUMPLE")</f>
        <v>NO CUMPLE</v>
      </c>
      <c r="V679" s="51" t="str">
        <f>IF($H679&gt;SALITRE!$H$972,"NO CUMPLE","CUMPLE")</f>
        <v>NO CUMPLE</v>
      </c>
      <c r="W679" s="51" t="str">
        <f>IF($O679&gt;NORMA!$F$14,"NO CUMPLE","CUMPLE")</f>
        <v>NO CUMPLE</v>
      </c>
      <c r="X679" s="51" t="str">
        <f>IF(AND($N679&gt;=NORMA!$Q$4, $N679&lt;=NORMA!$R$4),"CUMPLE","NO CUMPLE")</f>
        <v>CUMPLE</v>
      </c>
      <c r="Y679" s="51" t="str">
        <f>IF($I679&gt;NORMA!$F$16,"NO CUMPLE","CUMPLE")</f>
        <v>NO CUMPLE</v>
      </c>
      <c r="Z679" s="51" t="str">
        <f>IF($M679&lt;NORMA!$H$23,"NO CUMPLE","CUMPLE")</f>
        <v>NO CUMPLE</v>
      </c>
      <c r="AA679" s="51" t="str">
        <f>IF($E679&gt;NORMA!$H$24,"NO CUMPLE","CUMPLE")</f>
        <v>NO CUMPLE</v>
      </c>
      <c r="AB679" s="51" t="str">
        <f>IF($F679&gt;NORMA!$H$25,"NO CUMPLE","CUMPLE")</f>
        <v>NO CUMPLE</v>
      </c>
      <c r="AC679" s="51" t="str">
        <f>IF($K679&gt;NORMA!$H$26,"NO CUMPLE","CUMPLE")</f>
        <v>NO CUMPLE</v>
      </c>
      <c r="AD679" s="51" t="str">
        <f>IF($J679&gt;NORMA!$H$27,"NO CUMPLE","CUMPLE")</f>
        <v>NO CUMPLE</v>
      </c>
      <c r="AE679" s="51" t="str">
        <f>IF($G679&gt;NORMA!$H$28,"NO CUMPLE","CUMPLE")</f>
        <v>NO CUMPLE</v>
      </c>
      <c r="AF679" s="51" t="str">
        <f>IF($H679&gt;NORMA!$E$29,"NO CUMPLE","CUMPLE")</f>
        <v>NO CUMPLE</v>
      </c>
      <c r="AG679" s="51" t="str">
        <f>IF($O679&gt;NORMA!$H$30,"NO CUMPLE","CUMPLE")</f>
        <v>NO CUMPLE</v>
      </c>
      <c r="AH679" s="51" t="str">
        <f>IF(AND($N679&gt;=NORMA!$R$18, $N679&lt;=NORMA!$S$18),"CUMPLE","NO CUMPLE")</f>
        <v>CUMPLE</v>
      </c>
      <c r="AI679" s="51" t="str">
        <f>IF($I679&gt;NORMA!$F$32,"NO CUMPLE","CUMPLE")</f>
        <v>NO CUMPLE</v>
      </c>
    </row>
    <row r="680" spans="1:35" ht="14.25" customHeight="1" x14ac:dyDescent="0.35">
      <c r="A680" s="147" t="s">
        <v>82</v>
      </c>
      <c r="B680" s="147" t="s">
        <v>84</v>
      </c>
      <c r="C680" s="167">
        <v>40766</v>
      </c>
      <c r="D680" s="149">
        <v>0.54166666666666663</v>
      </c>
      <c r="E680" s="164">
        <v>201</v>
      </c>
      <c r="F680" s="164">
        <v>490</v>
      </c>
      <c r="G680" s="164">
        <v>196</v>
      </c>
      <c r="H680" s="164">
        <v>79</v>
      </c>
      <c r="I680" s="155">
        <v>11.9</v>
      </c>
      <c r="J680" s="164">
        <v>6.22</v>
      </c>
      <c r="K680" s="155">
        <v>52.25</v>
      </c>
      <c r="L680" s="159">
        <v>0.67</v>
      </c>
      <c r="M680" s="169">
        <v>0.15</v>
      </c>
      <c r="N680" s="147">
        <v>8.3699999999999992</v>
      </c>
      <c r="O680" s="153">
        <v>16000000</v>
      </c>
      <c r="P680" s="51" t="str">
        <f>IF($M680&lt;NORMA!$G$7,"NO CUMPLE","CUMPLE")</f>
        <v>NO CUMPLE</v>
      </c>
      <c r="Q680" s="51" t="str">
        <f>IF($E680&gt;NORMA!$G$8,"NO CUMPLE","CUMPLE")</f>
        <v>NO CUMPLE</v>
      </c>
      <c r="R680" s="51" t="str">
        <f>IF($F680&gt;NORMA!$G$9,"NO CUMPLE","CUMPLE")</f>
        <v>NO CUMPLE</v>
      </c>
      <c r="S680" s="51" t="str">
        <f>IF($K680&gt;NORMA!$G$10,"NO CUMPLE","CUMPLE")</f>
        <v>NO CUMPLE</v>
      </c>
      <c r="T680" s="51" t="str">
        <f>IF($J680&gt;NORMA!$G$11,"NO CUMPLE","CUMPLE")</f>
        <v>NO CUMPLE</v>
      </c>
      <c r="U680" s="51" t="str">
        <f>IF($G680&gt;NORMA!$G$12,"NO CUMPLE","CUMPLE")</f>
        <v>NO CUMPLE</v>
      </c>
      <c r="V680" s="51" t="str">
        <f>IF($H680&gt;SALITRE!$H$972,"NO CUMPLE","CUMPLE")</f>
        <v>NO CUMPLE</v>
      </c>
      <c r="W680" s="51" t="str">
        <f>IF($O680&gt;NORMA!$F$14,"NO CUMPLE","CUMPLE")</f>
        <v>NO CUMPLE</v>
      </c>
      <c r="X680" s="51" t="str">
        <f>IF(AND($N680&gt;=NORMA!$Q$4, $N680&lt;=NORMA!$R$4),"CUMPLE","NO CUMPLE")</f>
        <v>CUMPLE</v>
      </c>
      <c r="Y680" s="51" t="str">
        <f>IF($I680&gt;NORMA!$F$16,"NO CUMPLE","CUMPLE")</f>
        <v>NO CUMPLE</v>
      </c>
      <c r="Z680" s="51" t="str">
        <f>IF($M680&lt;NORMA!$H$23,"NO CUMPLE","CUMPLE")</f>
        <v>NO CUMPLE</v>
      </c>
      <c r="AA680" s="51" t="str">
        <f>IF($E680&gt;NORMA!$H$24,"NO CUMPLE","CUMPLE")</f>
        <v>NO CUMPLE</v>
      </c>
      <c r="AB680" s="51" t="str">
        <f>IF($F680&gt;NORMA!$H$25,"NO CUMPLE","CUMPLE")</f>
        <v>NO CUMPLE</v>
      </c>
      <c r="AC680" s="51" t="str">
        <f>IF($K680&gt;NORMA!$H$26,"NO CUMPLE","CUMPLE")</f>
        <v>NO CUMPLE</v>
      </c>
      <c r="AD680" s="51" t="str">
        <f>IF($J680&gt;NORMA!$H$27,"NO CUMPLE","CUMPLE")</f>
        <v>NO CUMPLE</v>
      </c>
      <c r="AE680" s="51" t="str">
        <f>IF($G680&gt;NORMA!$H$28,"NO CUMPLE","CUMPLE")</f>
        <v>NO CUMPLE</v>
      </c>
      <c r="AF680" s="51" t="str">
        <f>IF($H680&gt;NORMA!$E$29,"NO CUMPLE","CUMPLE")</f>
        <v>NO CUMPLE</v>
      </c>
      <c r="AG680" s="51" t="str">
        <f>IF($O680&gt;NORMA!$H$30,"NO CUMPLE","CUMPLE")</f>
        <v>NO CUMPLE</v>
      </c>
      <c r="AH680" s="51" t="str">
        <f>IF(AND($N680&gt;=NORMA!$R$18, $N680&lt;=NORMA!$S$18),"CUMPLE","NO CUMPLE")</f>
        <v>CUMPLE</v>
      </c>
      <c r="AI680" s="51" t="str">
        <f>IF($I680&gt;NORMA!$F$32,"NO CUMPLE","CUMPLE")</f>
        <v>NO CUMPLE</v>
      </c>
    </row>
    <row r="681" spans="1:35" ht="14.25" customHeight="1" x14ac:dyDescent="0.35">
      <c r="A681" s="146" t="s">
        <v>82</v>
      </c>
      <c r="B681" s="147" t="s">
        <v>84</v>
      </c>
      <c r="C681" s="167">
        <v>40780</v>
      </c>
      <c r="D681" s="149">
        <v>0.45833333333333331</v>
      </c>
      <c r="E681" s="164">
        <v>200</v>
      </c>
      <c r="F681" s="164">
        <v>503</v>
      </c>
      <c r="G681" s="164">
        <v>163</v>
      </c>
      <c r="H681" s="164">
        <v>74</v>
      </c>
      <c r="I681" s="155">
        <v>10.9</v>
      </c>
      <c r="J681" s="164">
        <v>6.5</v>
      </c>
      <c r="K681" s="155">
        <v>48.99</v>
      </c>
      <c r="L681" s="159">
        <v>0.81</v>
      </c>
      <c r="M681" s="169">
        <v>0.28999999999999998</v>
      </c>
      <c r="N681" s="147">
        <v>8.35</v>
      </c>
      <c r="O681" s="153">
        <v>9300000</v>
      </c>
      <c r="P681" s="51" t="str">
        <f>IF($M681&lt;NORMA!$G$7,"NO CUMPLE","CUMPLE")</f>
        <v>NO CUMPLE</v>
      </c>
      <c r="Q681" s="51" t="str">
        <f>IF($E681&gt;NORMA!$G$8,"NO CUMPLE","CUMPLE")</f>
        <v>NO CUMPLE</v>
      </c>
      <c r="R681" s="51" t="str">
        <f>IF($F681&gt;NORMA!$G$9,"NO CUMPLE","CUMPLE")</f>
        <v>NO CUMPLE</v>
      </c>
      <c r="S681" s="51" t="str">
        <f>IF($K681&gt;NORMA!$G$10,"NO CUMPLE","CUMPLE")</f>
        <v>NO CUMPLE</v>
      </c>
      <c r="T681" s="51" t="str">
        <f>IF($J681&gt;NORMA!$G$11,"NO CUMPLE","CUMPLE")</f>
        <v>NO CUMPLE</v>
      </c>
      <c r="U681" s="51" t="str">
        <f>IF($G681&gt;NORMA!$G$12,"NO CUMPLE","CUMPLE")</f>
        <v>NO CUMPLE</v>
      </c>
      <c r="V681" s="51" t="str">
        <f>IF($H681&gt;SALITRE!$H$972,"NO CUMPLE","CUMPLE")</f>
        <v>NO CUMPLE</v>
      </c>
      <c r="W681" s="51" t="str">
        <f>IF($O681&gt;NORMA!$F$14,"NO CUMPLE","CUMPLE")</f>
        <v>NO CUMPLE</v>
      </c>
      <c r="X681" s="51" t="str">
        <f>IF(AND($N681&gt;=NORMA!$Q$4, $N681&lt;=NORMA!$R$4),"CUMPLE","NO CUMPLE")</f>
        <v>CUMPLE</v>
      </c>
      <c r="Y681" s="51" t="str">
        <f>IF($I681&gt;NORMA!$F$16,"NO CUMPLE","CUMPLE")</f>
        <v>NO CUMPLE</v>
      </c>
      <c r="Z681" s="51" t="str">
        <f>IF($M681&lt;NORMA!$H$23,"NO CUMPLE","CUMPLE")</f>
        <v>NO CUMPLE</v>
      </c>
      <c r="AA681" s="51" t="str">
        <f>IF($E681&gt;NORMA!$H$24,"NO CUMPLE","CUMPLE")</f>
        <v>NO CUMPLE</v>
      </c>
      <c r="AB681" s="51" t="str">
        <f>IF($F681&gt;NORMA!$H$25,"NO CUMPLE","CUMPLE")</f>
        <v>NO CUMPLE</v>
      </c>
      <c r="AC681" s="51" t="str">
        <f>IF($K681&gt;NORMA!$H$26,"NO CUMPLE","CUMPLE")</f>
        <v>NO CUMPLE</v>
      </c>
      <c r="AD681" s="51" t="str">
        <f>IF($J681&gt;NORMA!$H$27,"NO CUMPLE","CUMPLE")</f>
        <v>NO CUMPLE</v>
      </c>
      <c r="AE681" s="51" t="str">
        <f>IF($G681&gt;NORMA!$H$28,"NO CUMPLE","CUMPLE")</f>
        <v>NO CUMPLE</v>
      </c>
      <c r="AF681" s="51" t="str">
        <f>IF($H681&gt;NORMA!$E$29,"NO CUMPLE","CUMPLE")</f>
        <v>NO CUMPLE</v>
      </c>
      <c r="AG681" s="51" t="str">
        <f>IF($O681&gt;NORMA!$H$30,"NO CUMPLE","CUMPLE")</f>
        <v>NO CUMPLE</v>
      </c>
      <c r="AH681" s="51" t="str">
        <f>IF(AND($N681&gt;=NORMA!$R$18, $N681&lt;=NORMA!$S$18),"CUMPLE","NO CUMPLE")</f>
        <v>CUMPLE</v>
      </c>
      <c r="AI681" s="51" t="str">
        <f>IF($I681&gt;NORMA!$F$32,"NO CUMPLE","CUMPLE")</f>
        <v>NO CUMPLE</v>
      </c>
    </row>
    <row r="682" spans="1:35" ht="14.25" customHeight="1" x14ac:dyDescent="0.35">
      <c r="A682" s="146" t="s">
        <v>82</v>
      </c>
      <c r="B682" s="147" t="s">
        <v>84</v>
      </c>
      <c r="C682" s="167">
        <v>40793</v>
      </c>
      <c r="D682" s="149">
        <v>0.29166666666666669</v>
      </c>
      <c r="E682" s="164">
        <v>180</v>
      </c>
      <c r="F682" s="164">
        <v>482</v>
      </c>
      <c r="G682" s="164">
        <v>250</v>
      </c>
      <c r="H682" s="164">
        <v>205</v>
      </c>
      <c r="I682" s="155">
        <v>5.18</v>
      </c>
      <c r="J682" s="164">
        <v>6.81</v>
      </c>
      <c r="K682" s="155">
        <v>55.89</v>
      </c>
      <c r="L682" s="159">
        <v>0.66900000000000004</v>
      </c>
      <c r="M682" s="169">
        <v>0.15</v>
      </c>
      <c r="N682" s="147">
        <v>8.5299999999999994</v>
      </c>
      <c r="O682" s="153">
        <v>43000000</v>
      </c>
      <c r="P682" s="51" t="str">
        <f>IF($M682&lt;NORMA!$G$7,"NO CUMPLE","CUMPLE")</f>
        <v>NO CUMPLE</v>
      </c>
      <c r="Q682" s="51" t="str">
        <f>IF($E682&gt;NORMA!$G$8,"NO CUMPLE","CUMPLE")</f>
        <v>NO CUMPLE</v>
      </c>
      <c r="R682" s="51" t="str">
        <f>IF($F682&gt;NORMA!$G$9,"NO CUMPLE","CUMPLE")</f>
        <v>NO CUMPLE</v>
      </c>
      <c r="S682" s="51" t="str">
        <f>IF($K682&gt;NORMA!$G$10,"NO CUMPLE","CUMPLE")</f>
        <v>NO CUMPLE</v>
      </c>
      <c r="T682" s="51" t="str">
        <f>IF($J682&gt;NORMA!$G$11,"NO CUMPLE","CUMPLE")</f>
        <v>NO CUMPLE</v>
      </c>
      <c r="U682" s="51" t="str">
        <f>IF($G682&gt;NORMA!$G$12,"NO CUMPLE","CUMPLE")</f>
        <v>NO CUMPLE</v>
      </c>
      <c r="V682" s="51" t="str">
        <f>IF($H682&gt;SALITRE!$H$972,"NO CUMPLE","CUMPLE")</f>
        <v>NO CUMPLE</v>
      </c>
      <c r="W682" s="51" t="str">
        <f>IF($O682&gt;NORMA!$F$14,"NO CUMPLE","CUMPLE")</f>
        <v>NO CUMPLE</v>
      </c>
      <c r="X682" s="51" t="str">
        <f>IF(AND($N682&gt;=NORMA!$Q$4, $N682&lt;=NORMA!$R$4),"CUMPLE","NO CUMPLE")</f>
        <v>CUMPLE</v>
      </c>
      <c r="Y682" s="51" t="str">
        <f>IF($I682&gt;NORMA!$F$16,"NO CUMPLE","CUMPLE")</f>
        <v>NO CUMPLE</v>
      </c>
      <c r="Z682" s="51" t="str">
        <f>IF($M682&lt;NORMA!$H$23,"NO CUMPLE","CUMPLE")</f>
        <v>NO CUMPLE</v>
      </c>
      <c r="AA682" s="51" t="str">
        <f>IF($E682&gt;NORMA!$H$24,"NO CUMPLE","CUMPLE")</f>
        <v>NO CUMPLE</v>
      </c>
      <c r="AB682" s="51" t="str">
        <f>IF($F682&gt;NORMA!$H$25,"NO CUMPLE","CUMPLE")</f>
        <v>NO CUMPLE</v>
      </c>
      <c r="AC682" s="51" t="str">
        <f>IF($K682&gt;NORMA!$H$26,"NO CUMPLE","CUMPLE")</f>
        <v>NO CUMPLE</v>
      </c>
      <c r="AD682" s="51" t="str">
        <f>IF($J682&gt;NORMA!$H$27,"NO CUMPLE","CUMPLE")</f>
        <v>NO CUMPLE</v>
      </c>
      <c r="AE682" s="51" t="str">
        <f>IF($G682&gt;NORMA!$H$28,"NO CUMPLE","CUMPLE")</f>
        <v>NO CUMPLE</v>
      </c>
      <c r="AF682" s="51" t="str">
        <f>IF($H682&gt;NORMA!$E$29,"NO CUMPLE","CUMPLE")</f>
        <v>NO CUMPLE</v>
      </c>
      <c r="AG682" s="51" t="str">
        <f>IF($O682&gt;NORMA!$H$30,"NO CUMPLE","CUMPLE")</f>
        <v>NO CUMPLE</v>
      </c>
      <c r="AH682" s="51" t="str">
        <f>IF(AND($N682&gt;=NORMA!$R$18, $N682&lt;=NORMA!$S$18),"CUMPLE","NO CUMPLE")</f>
        <v>NO CUMPLE</v>
      </c>
      <c r="AI682" s="51" t="str">
        <f>IF($I682&gt;NORMA!$F$32,"NO CUMPLE","CUMPLE")</f>
        <v>NO CUMPLE</v>
      </c>
    </row>
    <row r="683" spans="1:35" ht="14.25" customHeight="1" x14ac:dyDescent="0.35">
      <c r="A683" s="147" t="s">
        <v>82</v>
      </c>
      <c r="B683" s="147" t="s">
        <v>84</v>
      </c>
      <c r="C683" s="167">
        <v>40806</v>
      </c>
      <c r="D683" s="149">
        <v>0.47916666666666669</v>
      </c>
      <c r="E683" s="155">
        <v>222</v>
      </c>
      <c r="F683" s="155">
        <v>518</v>
      </c>
      <c r="G683" s="155">
        <v>263</v>
      </c>
      <c r="H683" s="164">
        <v>99</v>
      </c>
      <c r="I683" s="155">
        <v>10.4</v>
      </c>
      <c r="J683" s="164">
        <v>5.8</v>
      </c>
      <c r="K683" s="155">
        <v>49.55</v>
      </c>
      <c r="L683" s="159">
        <v>0.78300000000000003</v>
      </c>
      <c r="M683" s="169">
        <v>0.2</v>
      </c>
      <c r="N683" s="147">
        <v>8.57</v>
      </c>
      <c r="O683" s="153">
        <v>24000000</v>
      </c>
      <c r="P683" s="51" t="str">
        <f>IF($M683&lt;NORMA!$G$7,"NO CUMPLE","CUMPLE")</f>
        <v>NO CUMPLE</v>
      </c>
      <c r="Q683" s="51" t="str">
        <f>IF($E683&gt;NORMA!$G$8,"NO CUMPLE","CUMPLE")</f>
        <v>NO CUMPLE</v>
      </c>
      <c r="R683" s="51" t="str">
        <f>IF($F683&gt;NORMA!$G$9,"NO CUMPLE","CUMPLE")</f>
        <v>NO CUMPLE</v>
      </c>
      <c r="S683" s="51" t="str">
        <f>IF($K683&gt;NORMA!$G$10,"NO CUMPLE","CUMPLE")</f>
        <v>NO CUMPLE</v>
      </c>
      <c r="T683" s="51" t="str">
        <f>IF($J683&gt;NORMA!$G$11,"NO CUMPLE","CUMPLE")</f>
        <v>CUMPLE</v>
      </c>
      <c r="U683" s="51" t="str">
        <f>IF($G683&gt;NORMA!$G$12,"NO CUMPLE","CUMPLE")</f>
        <v>NO CUMPLE</v>
      </c>
      <c r="V683" s="51" t="str">
        <f>IF($H683&gt;SALITRE!$H$972,"NO CUMPLE","CUMPLE")</f>
        <v>NO CUMPLE</v>
      </c>
      <c r="W683" s="51" t="str">
        <f>IF($O683&gt;NORMA!$F$14,"NO CUMPLE","CUMPLE")</f>
        <v>NO CUMPLE</v>
      </c>
      <c r="X683" s="51" t="str">
        <f>IF(AND($N683&gt;=NORMA!$Q$4, $N683&lt;=NORMA!$R$4),"CUMPLE","NO CUMPLE")</f>
        <v>CUMPLE</v>
      </c>
      <c r="Y683" s="51" t="str">
        <f>IF($I683&gt;NORMA!$F$16,"NO CUMPLE","CUMPLE")</f>
        <v>NO CUMPLE</v>
      </c>
      <c r="Z683" s="51" t="str">
        <f>IF($M683&lt;NORMA!$H$23,"NO CUMPLE","CUMPLE")</f>
        <v>NO CUMPLE</v>
      </c>
      <c r="AA683" s="51" t="str">
        <f>IF($E683&gt;NORMA!$H$24,"NO CUMPLE","CUMPLE")</f>
        <v>NO CUMPLE</v>
      </c>
      <c r="AB683" s="51" t="str">
        <f>IF($F683&gt;NORMA!$H$25,"NO CUMPLE","CUMPLE")</f>
        <v>NO CUMPLE</v>
      </c>
      <c r="AC683" s="51" t="str">
        <f>IF($K683&gt;NORMA!$H$26,"NO CUMPLE","CUMPLE")</f>
        <v>NO CUMPLE</v>
      </c>
      <c r="AD683" s="51" t="str">
        <f>IF($J683&gt;NORMA!$H$27,"NO CUMPLE","CUMPLE")</f>
        <v>NO CUMPLE</v>
      </c>
      <c r="AE683" s="51" t="str">
        <f>IF($G683&gt;NORMA!$H$28,"NO CUMPLE","CUMPLE")</f>
        <v>NO CUMPLE</v>
      </c>
      <c r="AF683" s="51" t="str">
        <f>IF($H683&gt;NORMA!$E$29,"NO CUMPLE","CUMPLE")</f>
        <v>NO CUMPLE</v>
      </c>
      <c r="AG683" s="51" t="str">
        <f>IF($O683&gt;NORMA!$H$30,"NO CUMPLE","CUMPLE")</f>
        <v>NO CUMPLE</v>
      </c>
      <c r="AH683" s="51" t="str">
        <f>IF(AND($N683&gt;=NORMA!$R$18, $N683&lt;=NORMA!$S$18),"CUMPLE","NO CUMPLE")</f>
        <v>NO CUMPLE</v>
      </c>
      <c r="AI683" s="51" t="str">
        <f>IF($I683&gt;NORMA!$F$32,"NO CUMPLE","CUMPLE")</f>
        <v>NO CUMPLE</v>
      </c>
    </row>
    <row r="684" spans="1:35" ht="14.25" customHeight="1" x14ac:dyDescent="0.35">
      <c r="A684" s="147" t="s">
        <v>82</v>
      </c>
      <c r="B684" s="147" t="s">
        <v>84</v>
      </c>
      <c r="C684" s="167">
        <v>40842</v>
      </c>
      <c r="D684" s="149">
        <v>0.41666666666666669</v>
      </c>
      <c r="E684" s="164">
        <v>113</v>
      </c>
      <c r="F684" s="164">
        <v>245</v>
      </c>
      <c r="G684" s="164">
        <v>76</v>
      </c>
      <c r="H684" s="164">
        <v>29</v>
      </c>
      <c r="I684" s="155">
        <v>4.4000000000000004</v>
      </c>
      <c r="J684" s="164">
        <v>3.73</v>
      </c>
      <c r="K684" s="155">
        <v>33.520000000000003</v>
      </c>
      <c r="L684" s="159">
        <v>1.3839999999999999</v>
      </c>
      <c r="M684" s="169">
        <v>0.21</v>
      </c>
      <c r="N684" s="147">
        <v>8.14</v>
      </c>
      <c r="O684" s="153">
        <v>2300000</v>
      </c>
      <c r="P684" s="51" t="str">
        <f>IF($M684&lt;NORMA!$G$7,"NO CUMPLE","CUMPLE")</f>
        <v>NO CUMPLE</v>
      </c>
      <c r="Q684" s="51" t="str">
        <f>IF($E684&gt;NORMA!$G$8,"NO CUMPLE","CUMPLE")</f>
        <v>CUMPLE</v>
      </c>
      <c r="R684" s="51" t="str">
        <f>IF($F684&gt;NORMA!$G$9,"NO CUMPLE","CUMPLE")</f>
        <v>CUMPLE</v>
      </c>
      <c r="S684" s="51" t="str">
        <f>IF($K684&gt;NORMA!$G$10,"NO CUMPLE","CUMPLE")</f>
        <v>CUMPLE</v>
      </c>
      <c r="T684" s="51" t="str">
        <f>IF($J684&gt;NORMA!$G$11,"NO CUMPLE","CUMPLE")</f>
        <v>CUMPLE</v>
      </c>
      <c r="U684" s="51" t="str">
        <f>IF($G684&gt;NORMA!$G$12,"NO CUMPLE","CUMPLE")</f>
        <v>CUMPLE</v>
      </c>
      <c r="V684" s="51" t="str">
        <f>IF($H684&gt;SALITRE!$H$972,"NO CUMPLE","CUMPLE")</f>
        <v>CUMPLE</v>
      </c>
      <c r="W684" s="51" t="str">
        <f>IF($O684&gt;NORMA!$F$14,"NO CUMPLE","CUMPLE")</f>
        <v>NO CUMPLE</v>
      </c>
      <c r="X684" s="51" t="str">
        <f>IF(AND($N684&gt;=NORMA!$Q$4, $N684&lt;=NORMA!$R$4),"CUMPLE","NO CUMPLE")</f>
        <v>CUMPLE</v>
      </c>
      <c r="Y684" s="51" t="str">
        <f>IF($I684&gt;NORMA!$F$16,"NO CUMPLE","CUMPLE")</f>
        <v>NO CUMPLE</v>
      </c>
      <c r="Z684" s="51" t="str">
        <f>IF($M684&lt;NORMA!$H$23,"NO CUMPLE","CUMPLE")</f>
        <v>NO CUMPLE</v>
      </c>
      <c r="AA684" s="51" t="str">
        <f>IF($E684&gt;NORMA!$H$24,"NO CUMPLE","CUMPLE")</f>
        <v>NO CUMPLE</v>
      </c>
      <c r="AB684" s="51" t="str">
        <f>IF($F684&gt;NORMA!$H$25,"NO CUMPLE","CUMPLE")</f>
        <v>NO CUMPLE</v>
      </c>
      <c r="AC684" s="51" t="str">
        <f>IF($K684&gt;NORMA!$H$26,"NO CUMPLE","CUMPLE")</f>
        <v>CUMPLE</v>
      </c>
      <c r="AD684" s="51" t="str">
        <f>IF($J684&gt;NORMA!$H$27,"NO CUMPLE","CUMPLE")</f>
        <v>CUMPLE</v>
      </c>
      <c r="AE684" s="51" t="str">
        <f>IF($G684&gt;NORMA!$H$28,"NO CUMPLE","CUMPLE")</f>
        <v>CUMPLE</v>
      </c>
      <c r="AF684" s="51" t="str">
        <f>IF($H684&gt;NORMA!$E$29,"NO CUMPLE","CUMPLE")</f>
        <v>NO CUMPLE</v>
      </c>
      <c r="AG684" s="51" t="str">
        <f>IF($O684&gt;NORMA!$H$30,"NO CUMPLE","CUMPLE")</f>
        <v>NO CUMPLE</v>
      </c>
      <c r="AH684" s="51" t="str">
        <f>IF(AND($N684&gt;=NORMA!$R$18, $N684&lt;=NORMA!$S$18),"CUMPLE","NO CUMPLE")</f>
        <v>CUMPLE</v>
      </c>
      <c r="AI684" s="51" t="str">
        <f>IF($I684&gt;NORMA!$F$32,"NO CUMPLE","CUMPLE")</f>
        <v>NO CUMPLE</v>
      </c>
    </row>
    <row r="685" spans="1:35" ht="14.25" customHeight="1" x14ac:dyDescent="0.35">
      <c r="A685" s="146" t="s">
        <v>82</v>
      </c>
      <c r="B685" s="147" t="s">
        <v>84</v>
      </c>
      <c r="C685" s="167">
        <v>40858</v>
      </c>
      <c r="D685" s="149">
        <v>0.33333333333333331</v>
      </c>
      <c r="E685" s="164">
        <v>85.4</v>
      </c>
      <c r="F685" s="164">
        <v>116</v>
      </c>
      <c r="G685" s="164">
        <v>148</v>
      </c>
      <c r="H685" s="164">
        <v>56</v>
      </c>
      <c r="I685" s="155">
        <v>2.88</v>
      </c>
      <c r="J685" s="164">
        <v>3.29</v>
      </c>
      <c r="K685" s="155">
        <v>31.63</v>
      </c>
      <c r="L685" s="159">
        <v>1.3089999999999999</v>
      </c>
      <c r="M685" s="169">
        <v>0.1</v>
      </c>
      <c r="N685" s="147">
        <v>8.39</v>
      </c>
      <c r="O685" s="153">
        <v>4300000</v>
      </c>
      <c r="P685" s="51" t="str">
        <f>IF($M685&lt;NORMA!$G$7,"NO CUMPLE","CUMPLE")</f>
        <v>NO CUMPLE</v>
      </c>
      <c r="Q685" s="51" t="str">
        <f>IF($E685&gt;NORMA!$G$8,"NO CUMPLE","CUMPLE")</f>
        <v>CUMPLE</v>
      </c>
      <c r="R685" s="51" t="str">
        <f>IF($F685&gt;NORMA!$G$9,"NO CUMPLE","CUMPLE")</f>
        <v>CUMPLE</v>
      </c>
      <c r="S685" s="51" t="str">
        <f>IF($K685&gt;NORMA!$G$10,"NO CUMPLE","CUMPLE")</f>
        <v>CUMPLE</v>
      </c>
      <c r="T685" s="51" t="str">
        <f>IF($J685&gt;NORMA!$G$11,"NO CUMPLE","CUMPLE")</f>
        <v>CUMPLE</v>
      </c>
      <c r="U685" s="51" t="str">
        <f>IF($G685&gt;NORMA!$G$12,"NO CUMPLE","CUMPLE")</f>
        <v>CUMPLE</v>
      </c>
      <c r="V685" s="51" t="str">
        <f>IF($H685&gt;SALITRE!$H$972,"NO CUMPLE","CUMPLE")</f>
        <v>NO CUMPLE</v>
      </c>
      <c r="W685" s="51" t="str">
        <f>IF($O685&gt;NORMA!$F$14,"NO CUMPLE","CUMPLE")</f>
        <v>NO CUMPLE</v>
      </c>
      <c r="X685" s="51" t="str">
        <f>IF(AND($N685&gt;=NORMA!$Q$4, $N685&lt;=NORMA!$R$4),"CUMPLE","NO CUMPLE")</f>
        <v>CUMPLE</v>
      </c>
      <c r="Y685" s="51" t="str">
        <f>IF($I685&gt;NORMA!$F$16,"NO CUMPLE","CUMPLE")</f>
        <v>CUMPLE</v>
      </c>
      <c r="Z685" s="51" t="str">
        <f>IF($M685&lt;NORMA!$H$23,"NO CUMPLE","CUMPLE")</f>
        <v>NO CUMPLE</v>
      </c>
      <c r="AA685" s="51" t="str">
        <f>IF($E685&gt;NORMA!$H$24,"NO CUMPLE","CUMPLE")</f>
        <v>CUMPLE</v>
      </c>
      <c r="AB685" s="51" t="str">
        <f>IF($F685&gt;NORMA!$H$25,"NO CUMPLE","CUMPLE")</f>
        <v>CUMPLE</v>
      </c>
      <c r="AC685" s="51" t="str">
        <f>IF($K685&gt;NORMA!$H$26,"NO CUMPLE","CUMPLE")</f>
        <v>CUMPLE</v>
      </c>
      <c r="AD685" s="51" t="str">
        <f>IF($J685&gt;NORMA!$H$27,"NO CUMPLE","CUMPLE")</f>
        <v>CUMPLE</v>
      </c>
      <c r="AE685" s="51" t="str">
        <f>IF($G685&gt;NORMA!$H$28,"NO CUMPLE","CUMPLE")</f>
        <v>NO CUMPLE</v>
      </c>
      <c r="AF685" s="51" t="str">
        <f>IF($H685&gt;NORMA!$E$29,"NO CUMPLE","CUMPLE")</f>
        <v>NO CUMPLE</v>
      </c>
      <c r="AG685" s="51" t="str">
        <f>IF($O685&gt;NORMA!$H$30,"NO CUMPLE","CUMPLE")</f>
        <v>NO CUMPLE</v>
      </c>
      <c r="AH685" s="51" t="str">
        <f>IF(AND($N685&gt;=NORMA!$R$18, $N685&lt;=NORMA!$S$18),"CUMPLE","NO CUMPLE")</f>
        <v>CUMPLE</v>
      </c>
      <c r="AI685" s="51" t="str">
        <f>IF($I685&gt;NORMA!$F$32,"NO CUMPLE","CUMPLE")</f>
        <v>NO CUMPLE</v>
      </c>
    </row>
    <row r="686" spans="1:35" ht="14.25" customHeight="1" x14ac:dyDescent="0.35">
      <c r="A686" s="146" t="s">
        <v>82</v>
      </c>
      <c r="B686" s="147" t="s">
        <v>84</v>
      </c>
      <c r="C686" s="167">
        <v>40872</v>
      </c>
      <c r="D686" s="149">
        <v>0.58333333333333337</v>
      </c>
      <c r="E686" s="164">
        <v>124</v>
      </c>
      <c r="F686" s="164">
        <v>271</v>
      </c>
      <c r="G686" s="164">
        <v>69</v>
      </c>
      <c r="H686" s="164">
        <v>49</v>
      </c>
      <c r="I686" s="155">
        <v>5.62</v>
      </c>
      <c r="J686" s="164">
        <v>3.73</v>
      </c>
      <c r="K686" s="155">
        <v>31.08</v>
      </c>
      <c r="L686" s="159">
        <v>2.2029999999999998</v>
      </c>
      <c r="M686" s="169">
        <v>0.74</v>
      </c>
      <c r="N686" s="147">
        <v>8.0299999999999994</v>
      </c>
      <c r="O686" s="153">
        <v>2100000</v>
      </c>
      <c r="P686" s="51" t="str">
        <f>IF($M686&lt;NORMA!$G$7,"NO CUMPLE","CUMPLE")</f>
        <v>CUMPLE</v>
      </c>
      <c r="Q686" s="51" t="str">
        <f>IF($E686&gt;NORMA!$G$8,"NO CUMPLE","CUMPLE")</f>
        <v>CUMPLE</v>
      </c>
      <c r="R686" s="51" t="str">
        <f>IF($F686&gt;NORMA!$G$9,"NO CUMPLE","CUMPLE")</f>
        <v>CUMPLE</v>
      </c>
      <c r="S686" s="51" t="str">
        <f>IF($K686&gt;NORMA!$G$10,"NO CUMPLE","CUMPLE")</f>
        <v>CUMPLE</v>
      </c>
      <c r="T686" s="51" t="str">
        <f>IF($J686&gt;NORMA!$G$11,"NO CUMPLE","CUMPLE")</f>
        <v>CUMPLE</v>
      </c>
      <c r="U686" s="51" t="str">
        <f>IF($G686&gt;NORMA!$G$12,"NO CUMPLE","CUMPLE")</f>
        <v>CUMPLE</v>
      </c>
      <c r="V686" s="51" t="str">
        <f>IF($H686&gt;SALITRE!$H$972,"NO CUMPLE","CUMPLE")</f>
        <v>NO CUMPLE</v>
      </c>
      <c r="W686" s="51" t="str">
        <f>IF($O686&gt;NORMA!$F$14,"NO CUMPLE","CUMPLE")</f>
        <v>NO CUMPLE</v>
      </c>
      <c r="X686" s="51" t="str">
        <f>IF(AND($N686&gt;=NORMA!$Q$4, $N686&lt;=NORMA!$R$4),"CUMPLE","NO CUMPLE")</f>
        <v>CUMPLE</v>
      </c>
      <c r="Y686" s="51" t="str">
        <f>IF($I686&gt;NORMA!$F$16,"NO CUMPLE","CUMPLE")</f>
        <v>NO CUMPLE</v>
      </c>
      <c r="Z686" s="51" t="str">
        <f>IF($M686&lt;NORMA!$H$23,"NO CUMPLE","CUMPLE")</f>
        <v>CUMPLE</v>
      </c>
      <c r="AA686" s="51" t="str">
        <f>IF($E686&gt;NORMA!$H$24,"NO CUMPLE","CUMPLE")</f>
        <v>NO CUMPLE</v>
      </c>
      <c r="AB686" s="51" t="str">
        <f>IF($F686&gt;NORMA!$H$25,"NO CUMPLE","CUMPLE")</f>
        <v>NO CUMPLE</v>
      </c>
      <c r="AC686" s="51" t="str">
        <f>IF($K686&gt;NORMA!$H$26,"NO CUMPLE","CUMPLE")</f>
        <v>CUMPLE</v>
      </c>
      <c r="AD686" s="51" t="str">
        <f>IF($J686&gt;NORMA!$H$27,"NO CUMPLE","CUMPLE")</f>
        <v>CUMPLE</v>
      </c>
      <c r="AE686" s="51" t="str">
        <f>IF($G686&gt;NORMA!$H$28,"NO CUMPLE","CUMPLE")</f>
        <v>CUMPLE</v>
      </c>
      <c r="AF686" s="51" t="str">
        <f>IF($H686&gt;NORMA!$E$29,"NO CUMPLE","CUMPLE")</f>
        <v>NO CUMPLE</v>
      </c>
      <c r="AG686" s="51" t="str">
        <f>IF($O686&gt;NORMA!$H$30,"NO CUMPLE","CUMPLE")</f>
        <v>NO CUMPLE</v>
      </c>
      <c r="AH686" s="51" t="str">
        <f>IF(AND($N686&gt;=NORMA!$R$18, $N686&lt;=NORMA!$S$18),"CUMPLE","NO CUMPLE")</f>
        <v>CUMPLE</v>
      </c>
      <c r="AI686" s="51" t="str">
        <f>IF($I686&gt;NORMA!$F$32,"NO CUMPLE","CUMPLE")</f>
        <v>NO CUMPLE</v>
      </c>
    </row>
    <row r="687" spans="1:35" ht="14.25" customHeight="1" x14ac:dyDescent="0.35">
      <c r="A687" s="146" t="s">
        <v>82</v>
      </c>
      <c r="B687" s="147" t="s">
        <v>84</v>
      </c>
      <c r="C687" s="167">
        <v>40884</v>
      </c>
      <c r="D687" s="149">
        <v>0.39583333333333331</v>
      </c>
      <c r="E687" s="164">
        <v>66.2</v>
      </c>
      <c r="F687" s="164">
        <v>180</v>
      </c>
      <c r="G687" s="164">
        <v>68</v>
      </c>
      <c r="H687" s="164">
        <v>27</v>
      </c>
      <c r="I687" s="155">
        <v>2.73</v>
      </c>
      <c r="J687" s="164">
        <v>2.1800000000000002</v>
      </c>
      <c r="K687" s="155">
        <v>20.93</v>
      </c>
      <c r="L687" s="159">
        <v>2.7930000000000001</v>
      </c>
      <c r="M687" s="169">
        <v>4.1100000000000003</v>
      </c>
      <c r="N687" s="147">
        <v>7.38</v>
      </c>
      <c r="O687" s="153">
        <v>900000</v>
      </c>
      <c r="P687" s="51" t="str">
        <f>IF($M687&lt;NORMA!$G$7,"NO CUMPLE","CUMPLE")</f>
        <v>CUMPLE</v>
      </c>
      <c r="Q687" s="51" t="str">
        <f>IF($E687&gt;NORMA!$G$8,"NO CUMPLE","CUMPLE")</f>
        <v>CUMPLE</v>
      </c>
      <c r="R687" s="51" t="str">
        <f>IF($F687&gt;NORMA!$G$9,"NO CUMPLE","CUMPLE")</f>
        <v>CUMPLE</v>
      </c>
      <c r="S687" s="51" t="str">
        <f>IF($K687&gt;NORMA!$G$10,"NO CUMPLE","CUMPLE")</f>
        <v>CUMPLE</v>
      </c>
      <c r="T687" s="51" t="str">
        <f>IF($J687&gt;NORMA!$G$11,"NO CUMPLE","CUMPLE")</f>
        <v>CUMPLE</v>
      </c>
      <c r="U687" s="51" t="str">
        <f>IF($G687&gt;NORMA!$G$12,"NO CUMPLE","CUMPLE")</f>
        <v>CUMPLE</v>
      </c>
      <c r="V687" s="51" t="str">
        <f>IF($H687&gt;SALITRE!$H$972,"NO CUMPLE","CUMPLE")</f>
        <v>CUMPLE</v>
      </c>
      <c r="W687" s="51" t="str">
        <f>IF($O687&gt;NORMA!$F$14,"NO CUMPLE","CUMPLE")</f>
        <v>CUMPLE</v>
      </c>
      <c r="X687" s="51" t="str">
        <f>IF(AND($N687&gt;=NORMA!$Q$4, $N687&lt;=NORMA!$R$4),"CUMPLE","NO CUMPLE")</f>
        <v>CUMPLE</v>
      </c>
      <c r="Y687" s="51" t="str">
        <f>IF($I687&gt;NORMA!$F$16,"NO CUMPLE","CUMPLE")</f>
        <v>CUMPLE</v>
      </c>
      <c r="Z687" s="51" t="str">
        <f>IF($M687&lt;NORMA!$H$23,"NO CUMPLE","CUMPLE")</f>
        <v>CUMPLE</v>
      </c>
      <c r="AA687" s="51" t="str">
        <f>IF($E687&gt;NORMA!$H$24,"NO CUMPLE","CUMPLE")</f>
        <v>CUMPLE</v>
      </c>
      <c r="AB687" s="51" t="str">
        <f>IF($F687&gt;NORMA!$H$25,"NO CUMPLE","CUMPLE")</f>
        <v>NO CUMPLE</v>
      </c>
      <c r="AC687" s="51" t="str">
        <f>IF($K687&gt;NORMA!$H$26,"NO CUMPLE","CUMPLE")</f>
        <v>CUMPLE</v>
      </c>
      <c r="AD687" s="51" t="str">
        <f>IF($J687&gt;NORMA!$H$27,"NO CUMPLE","CUMPLE")</f>
        <v>CUMPLE</v>
      </c>
      <c r="AE687" s="51" t="str">
        <f>IF($G687&gt;NORMA!$H$28,"NO CUMPLE","CUMPLE")</f>
        <v>CUMPLE</v>
      </c>
      <c r="AF687" s="51" t="str">
        <f>IF($H687&gt;NORMA!$E$29,"NO CUMPLE","CUMPLE")</f>
        <v>NO CUMPLE</v>
      </c>
      <c r="AG687" s="51" t="str">
        <f>IF($O687&gt;NORMA!$H$30,"NO CUMPLE","CUMPLE")</f>
        <v>NO CUMPLE</v>
      </c>
      <c r="AH687" s="51" t="str">
        <f>IF(AND($N687&gt;=NORMA!$R$18, $N687&lt;=NORMA!$S$18),"CUMPLE","NO CUMPLE")</f>
        <v>CUMPLE</v>
      </c>
      <c r="AI687" s="51" t="str">
        <f>IF($I687&gt;NORMA!$F$32,"NO CUMPLE","CUMPLE")</f>
        <v>NO CUMPLE</v>
      </c>
    </row>
    <row r="688" spans="1:35" ht="14.25" customHeight="1" x14ac:dyDescent="0.35">
      <c r="A688" s="147" t="s">
        <v>85</v>
      </c>
      <c r="B688" s="147" t="s">
        <v>84</v>
      </c>
      <c r="C688" s="167">
        <v>40697</v>
      </c>
      <c r="D688" s="149">
        <v>0.33333333333333331</v>
      </c>
      <c r="E688" s="155">
        <v>32.299999999999997</v>
      </c>
      <c r="F688" s="155">
        <v>117</v>
      </c>
      <c r="G688" s="155">
        <v>104</v>
      </c>
      <c r="H688" s="155">
        <v>462</v>
      </c>
      <c r="I688" s="155">
        <v>2.0699999999999998</v>
      </c>
      <c r="J688" s="147">
        <v>1.08</v>
      </c>
      <c r="K688" s="147">
        <v>7.16</v>
      </c>
      <c r="L688" s="159">
        <v>6.8840000000000003</v>
      </c>
      <c r="M688" s="169">
        <v>0.19</v>
      </c>
      <c r="N688" s="147">
        <v>6.82</v>
      </c>
      <c r="O688" s="153">
        <v>2000000</v>
      </c>
      <c r="P688" s="51" t="str">
        <f>IF($M688&lt;NORMA!$G$7,"NO CUMPLE","CUMPLE")</f>
        <v>NO CUMPLE</v>
      </c>
      <c r="Q688" s="51" t="str">
        <f>IF($E688&gt;NORMA!$G$8,"NO CUMPLE","CUMPLE")</f>
        <v>CUMPLE</v>
      </c>
      <c r="R688" s="51" t="str">
        <f>IF($F688&gt;NORMA!$G$9,"NO CUMPLE","CUMPLE")</f>
        <v>CUMPLE</v>
      </c>
      <c r="S688" s="51" t="str">
        <f>IF($K688&gt;NORMA!$G$10,"NO CUMPLE","CUMPLE")</f>
        <v>CUMPLE</v>
      </c>
      <c r="T688" s="51" t="str">
        <f>IF($J688&gt;NORMA!$G$11,"NO CUMPLE","CUMPLE")</f>
        <v>CUMPLE</v>
      </c>
      <c r="U688" s="51" t="str">
        <f>IF($G688&gt;NORMA!$G$12,"NO CUMPLE","CUMPLE")</f>
        <v>CUMPLE</v>
      </c>
      <c r="V688" s="51" t="str">
        <f>IF($H688&gt;SALITRE!$H$972,"NO CUMPLE","CUMPLE")</f>
        <v>NO CUMPLE</v>
      </c>
      <c r="W688" s="51" t="str">
        <f>IF($O688&gt;NORMA!$F$14,"NO CUMPLE","CUMPLE")</f>
        <v>NO CUMPLE</v>
      </c>
      <c r="X688" s="51" t="str">
        <f>IF(AND($N688&gt;=NORMA!$Q$4, $N688&lt;=NORMA!$R$4),"CUMPLE","NO CUMPLE")</f>
        <v>CUMPLE</v>
      </c>
      <c r="Y688" s="51" t="str">
        <f>IF($I688&gt;NORMA!$F$16,"NO CUMPLE","CUMPLE")</f>
        <v>CUMPLE</v>
      </c>
      <c r="Z688" s="51" t="str">
        <f>IF($M688&lt;NORMA!$H$23,"NO CUMPLE","CUMPLE")</f>
        <v>NO CUMPLE</v>
      </c>
      <c r="AA688" s="51" t="str">
        <f>IF($E688&gt;NORMA!$H$24,"NO CUMPLE","CUMPLE")</f>
        <v>CUMPLE</v>
      </c>
      <c r="AB688" s="51" t="str">
        <f>IF($F688&gt;NORMA!$H$25,"NO CUMPLE","CUMPLE")</f>
        <v>CUMPLE</v>
      </c>
      <c r="AC688" s="51" t="str">
        <f>IF($K688&gt;NORMA!$H$26,"NO CUMPLE","CUMPLE")</f>
        <v>CUMPLE</v>
      </c>
      <c r="AD688" s="51" t="str">
        <f>IF($J688&gt;NORMA!$H$27,"NO CUMPLE","CUMPLE")</f>
        <v>CUMPLE</v>
      </c>
      <c r="AE688" s="51" t="str">
        <f>IF($G688&gt;NORMA!$H$28,"NO CUMPLE","CUMPLE")</f>
        <v>NO CUMPLE</v>
      </c>
      <c r="AF688" s="51" t="str">
        <f>IF($H688&gt;NORMA!$E$29,"NO CUMPLE","CUMPLE")</f>
        <v>NO CUMPLE</v>
      </c>
      <c r="AG688" s="51" t="str">
        <f>IF($O688&gt;NORMA!$H$30,"NO CUMPLE","CUMPLE")</f>
        <v>NO CUMPLE</v>
      </c>
      <c r="AH688" s="51" t="str">
        <f>IF(AND($N688&gt;=NORMA!$R$18, $N688&lt;=NORMA!$S$18),"CUMPLE","NO CUMPLE")</f>
        <v>CUMPLE</v>
      </c>
      <c r="AI688" s="51" t="str">
        <f>IF($I688&gt;NORMA!$F$32,"NO CUMPLE","CUMPLE")</f>
        <v>NO CUMPLE</v>
      </c>
    </row>
    <row r="689" spans="1:35" ht="14.25" customHeight="1" x14ac:dyDescent="0.35">
      <c r="A689" s="147" t="s">
        <v>85</v>
      </c>
      <c r="B689" s="147" t="s">
        <v>84</v>
      </c>
      <c r="C689" s="167">
        <v>40714</v>
      </c>
      <c r="D689" s="149">
        <v>0.52083333333333337</v>
      </c>
      <c r="E689" s="155">
        <v>85.2</v>
      </c>
      <c r="F689" s="155">
        <v>177</v>
      </c>
      <c r="G689" s="155">
        <v>66</v>
      </c>
      <c r="H689" s="155">
        <v>75</v>
      </c>
      <c r="I689" s="155">
        <v>5.51</v>
      </c>
      <c r="J689" s="147">
        <v>3.81</v>
      </c>
      <c r="K689" s="147">
        <v>29.91</v>
      </c>
      <c r="L689" s="159">
        <v>3.0790000000000002</v>
      </c>
      <c r="M689" s="169">
        <v>0.11</v>
      </c>
      <c r="N689" s="147">
        <v>7.14</v>
      </c>
      <c r="O689" s="153">
        <v>4300000</v>
      </c>
      <c r="P689" s="51" t="str">
        <f>IF($M689&lt;NORMA!$G$7,"NO CUMPLE","CUMPLE")</f>
        <v>NO CUMPLE</v>
      </c>
      <c r="Q689" s="51" t="str">
        <f>IF($E689&gt;NORMA!$G$8,"NO CUMPLE","CUMPLE")</f>
        <v>CUMPLE</v>
      </c>
      <c r="R689" s="51" t="str">
        <f>IF($F689&gt;NORMA!$G$9,"NO CUMPLE","CUMPLE")</f>
        <v>CUMPLE</v>
      </c>
      <c r="S689" s="51" t="str">
        <f>IF($K689&gt;NORMA!$G$10,"NO CUMPLE","CUMPLE")</f>
        <v>CUMPLE</v>
      </c>
      <c r="T689" s="51" t="str">
        <f>IF($J689&gt;NORMA!$G$11,"NO CUMPLE","CUMPLE")</f>
        <v>CUMPLE</v>
      </c>
      <c r="U689" s="51" t="str">
        <f>IF($G689&gt;NORMA!$G$12,"NO CUMPLE","CUMPLE")</f>
        <v>CUMPLE</v>
      </c>
      <c r="V689" s="51" t="str">
        <f>IF($H689&gt;SALITRE!$H$972,"NO CUMPLE","CUMPLE")</f>
        <v>NO CUMPLE</v>
      </c>
      <c r="W689" s="51" t="str">
        <f>IF($O689&gt;NORMA!$F$14,"NO CUMPLE","CUMPLE")</f>
        <v>NO CUMPLE</v>
      </c>
      <c r="X689" s="51" t="str">
        <f>IF(AND($N689&gt;=NORMA!$Q$4, $N689&lt;=NORMA!$R$4),"CUMPLE","NO CUMPLE")</f>
        <v>CUMPLE</v>
      </c>
      <c r="Y689" s="51" t="str">
        <f>IF($I689&gt;NORMA!$F$16,"NO CUMPLE","CUMPLE")</f>
        <v>NO CUMPLE</v>
      </c>
      <c r="Z689" s="51" t="str">
        <f>IF($M689&lt;NORMA!$H$23,"NO CUMPLE","CUMPLE")</f>
        <v>NO CUMPLE</v>
      </c>
      <c r="AA689" s="51" t="str">
        <f>IF($E689&gt;NORMA!$H$24,"NO CUMPLE","CUMPLE")</f>
        <v>CUMPLE</v>
      </c>
      <c r="AB689" s="51" t="str">
        <f>IF($F689&gt;NORMA!$H$25,"NO CUMPLE","CUMPLE")</f>
        <v>NO CUMPLE</v>
      </c>
      <c r="AC689" s="51" t="str">
        <f>IF($K689&gt;NORMA!$H$26,"NO CUMPLE","CUMPLE")</f>
        <v>CUMPLE</v>
      </c>
      <c r="AD689" s="51" t="str">
        <f>IF($J689&gt;NORMA!$H$27,"NO CUMPLE","CUMPLE")</f>
        <v>CUMPLE</v>
      </c>
      <c r="AE689" s="51" t="str">
        <f>IF($G689&gt;NORMA!$H$28,"NO CUMPLE","CUMPLE")</f>
        <v>CUMPLE</v>
      </c>
      <c r="AF689" s="51" t="str">
        <f>IF($H689&gt;NORMA!$E$29,"NO CUMPLE","CUMPLE")</f>
        <v>NO CUMPLE</v>
      </c>
      <c r="AG689" s="51" t="str">
        <f>IF($O689&gt;NORMA!$H$30,"NO CUMPLE","CUMPLE")</f>
        <v>NO CUMPLE</v>
      </c>
      <c r="AH689" s="51" t="str">
        <f>IF(AND($N689&gt;=NORMA!$R$18, $N689&lt;=NORMA!$S$18),"CUMPLE","NO CUMPLE")</f>
        <v>CUMPLE</v>
      </c>
      <c r="AI689" s="51" t="str">
        <f>IF($I689&gt;NORMA!$F$32,"NO CUMPLE","CUMPLE")</f>
        <v>NO CUMPLE</v>
      </c>
    </row>
    <row r="690" spans="1:35" ht="14.25" customHeight="1" x14ac:dyDescent="0.35">
      <c r="A690" s="146" t="s">
        <v>85</v>
      </c>
      <c r="B690" s="147" t="s">
        <v>84</v>
      </c>
      <c r="C690" s="167">
        <v>40725</v>
      </c>
      <c r="D690" s="149">
        <v>0.33333333333333331</v>
      </c>
      <c r="E690" s="155">
        <v>120</v>
      </c>
      <c r="F690" s="164">
        <v>292</v>
      </c>
      <c r="G690" s="155">
        <v>95</v>
      </c>
      <c r="H690" s="155">
        <v>40</v>
      </c>
      <c r="I690" s="155">
        <v>9.86</v>
      </c>
      <c r="J690" s="147">
        <v>4.95</v>
      </c>
      <c r="K690" s="147">
        <v>37.119999999999997</v>
      </c>
      <c r="L690" s="159">
        <v>1.595</v>
      </c>
      <c r="M690" s="169">
        <v>0.17</v>
      </c>
      <c r="N690" s="147">
        <v>7.15</v>
      </c>
      <c r="O690" s="153">
        <v>21000000</v>
      </c>
      <c r="P690" s="51" t="str">
        <f>IF($M690&lt;NORMA!$G$7,"NO CUMPLE","CUMPLE")</f>
        <v>NO CUMPLE</v>
      </c>
      <c r="Q690" s="51" t="str">
        <f>IF($E690&gt;NORMA!$G$8,"NO CUMPLE","CUMPLE")</f>
        <v>CUMPLE</v>
      </c>
      <c r="R690" s="51" t="str">
        <f>IF($F690&gt;NORMA!$G$9,"NO CUMPLE","CUMPLE")</f>
        <v>CUMPLE</v>
      </c>
      <c r="S690" s="51" t="str">
        <f>IF($K690&gt;NORMA!$G$10,"NO CUMPLE","CUMPLE")</f>
        <v>CUMPLE</v>
      </c>
      <c r="T690" s="51" t="str">
        <f>IF($J690&gt;NORMA!$G$11,"NO CUMPLE","CUMPLE")</f>
        <v>CUMPLE</v>
      </c>
      <c r="U690" s="51" t="str">
        <f>IF($G690&gt;NORMA!$G$12,"NO CUMPLE","CUMPLE")</f>
        <v>CUMPLE</v>
      </c>
      <c r="V690" s="51" t="str">
        <f>IF($H690&gt;SALITRE!$H$972,"NO CUMPLE","CUMPLE")</f>
        <v>NO CUMPLE</v>
      </c>
      <c r="W690" s="51" t="str">
        <f>IF($O690&gt;NORMA!$F$14,"NO CUMPLE","CUMPLE")</f>
        <v>NO CUMPLE</v>
      </c>
      <c r="X690" s="51" t="str">
        <f>IF(AND($N690&gt;=NORMA!$Q$4, $N690&lt;=NORMA!$R$4),"CUMPLE","NO CUMPLE")</f>
        <v>CUMPLE</v>
      </c>
      <c r="Y690" s="51" t="str">
        <f>IF($I690&gt;NORMA!$F$16,"NO CUMPLE","CUMPLE")</f>
        <v>NO CUMPLE</v>
      </c>
      <c r="Z690" s="51" t="str">
        <f>IF($M690&lt;NORMA!$H$23,"NO CUMPLE","CUMPLE")</f>
        <v>NO CUMPLE</v>
      </c>
      <c r="AA690" s="51" t="str">
        <f>IF($E690&gt;NORMA!$H$24,"NO CUMPLE","CUMPLE")</f>
        <v>NO CUMPLE</v>
      </c>
      <c r="AB690" s="51" t="str">
        <f>IF($F690&gt;NORMA!$H$25,"NO CUMPLE","CUMPLE")</f>
        <v>NO CUMPLE</v>
      </c>
      <c r="AC690" s="51" t="str">
        <f>IF($K690&gt;NORMA!$H$26,"NO CUMPLE","CUMPLE")</f>
        <v>CUMPLE</v>
      </c>
      <c r="AD690" s="51" t="str">
        <f>IF($J690&gt;NORMA!$H$27,"NO CUMPLE","CUMPLE")</f>
        <v>CUMPLE</v>
      </c>
      <c r="AE690" s="51" t="str">
        <f>IF($G690&gt;NORMA!$H$28,"NO CUMPLE","CUMPLE")</f>
        <v>CUMPLE</v>
      </c>
      <c r="AF690" s="51" t="str">
        <f>IF($H690&gt;NORMA!$E$29,"NO CUMPLE","CUMPLE")</f>
        <v>NO CUMPLE</v>
      </c>
      <c r="AG690" s="51" t="str">
        <f>IF($O690&gt;NORMA!$H$30,"NO CUMPLE","CUMPLE")</f>
        <v>NO CUMPLE</v>
      </c>
      <c r="AH690" s="51" t="str">
        <f>IF(AND($N690&gt;=NORMA!$R$18, $N690&lt;=NORMA!$S$18),"CUMPLE","NO CUMPLE")</f>
        <v>CUMPLE</v>
      </c>
      <c r="AI690" s="51" t="str">
        <f>IF($I690&gt;NORMA!$F$32,"NO CUMPLE","CUMPLE")</f>
        <v>NO CUMPLE</v>
      </c>
    </row>
    <row r="691" spans="1:35" ht="14.25" customHeight="1" x14ac:dyDescent="0.35">
      <c r="A691" s="147" t="s">
        <v>85</v>
      </c>
      <c r="B691" s="147" t="s">
        <v>84</v>
      </c>
      <c r="C691" s="167">
        <v>40736</v>
      </c>
      <c r="D691" s="149">
        <v>0.52083333333333337</v>
      </c>
      <c r="E691" s="155">
        <v>106</v>
      </c>
      <c r="F691" s="164">
        <v>255</v>
      </c>
      <c r="G691" s="155">
        <v>76</v>
      </c>
      <c r="H691" s="155">
        <v>199</v>
      </c>
      <c r="I691" s="155">
        <v>7.81</v>
      </c>
      <c r="J691" s="147">
        <v>4.74</v>
      </c>
      <c r="K691" s="147">
        <v>38.29</v>
      </c>
      <c r="L691" s="159">
        <v>1.84</v>
      </c>
      <c r="M691" s="169">
        <v>0.17</v>
      </c>
      <c r="N691" s="147">
        <v>7.2</v>
      </c>
      <c r="O691" s="153">
        <v>9300000</v>
      </c>
      <c r="P691" s="51" t="str">
        <f>IF($M691&lt;NORMA!$G$7,"NO CUMPLE","CUMPLE")</f>
        <v>NO CUMPLE</v>
      </c>
      <c r="Q691" s="51" t="str">
        <f>IF($E691&gt;NORMA!$G$8,"NO CUMPLE","CUMPLE")</f>
        <v>CUMPLE</v>
      </c>
      <c r="R691" s="51" t="str">
        <f>IF($F691&gt;NORMA!$G$9,"NO CUMPLE","CUMPLE")</f>
        <v>CUMPLE</v>
      </c>
      <c r="S691" s="51" t="str">
        <f>IF($K691&gt;NORMA!$G$10,"NO CUMPLE","CUMPLE")</f>
        <v>CUMPLE</v>
      </c>
      <c r="T691" s="51" t="str">
        <f>IF($J691&gt;NORMA!$G$11,"NO CUMPLE","CUMPLE")</f>
        <v>CUMPLE</v>
      </c>
      <c r="U691" s="51" t="str">
        <f>IF($G691&gt;NORMA!$G$12,"NO CUMPLE","CUMPLE")</f>
        <v>CUMPLE</v>
      </c>
      <c r="V691" s="51" t="str">
        <f>IF($H691&gt;SALITRE!$H$972,"NO CUMPLE","CUMPLE")</f>
        <v>NO CUMPLE</v>
      </c>
      <c r="W691" s="51" t="str">
        <f>IF($O691&gt;NORMA!$F$14,"NO CUMPLE","CUMPLE")</f>
        <v>NO CUMPLE</v>
      </c>
      <c r="X691" s="51" t="str">
        <f>IF(AND($N691&gt;=NORMA!$Q$4, $N691&lt;=NORMA!$R$4),"CUMPLE","NO CUMPLE")</f>
        <v>CUMPLE</v>
      </c>
      <c r="Y691" s="51" t="str">
        <f>IF($I691&gt;NORMA!$F$16,"NO CUMPLE","CUMPLE")</f>
        <v>NO CUMPLE</v>
      </c>
      <c r="Z691" s="51" t="str">
        <f>IF($M691&lt;NORMA!$H$23,"NO CUMPLE","CUMPLE")</f>
        <v>NO CUMPLE</v>
      </c>
      <c r="AA691" s="51" t="str">
        <f>IF($E691&gt;NORMA!$H$24,"NO CUMPLE","CUMPLE")</f>
        <v>NO CUMPLE</v>
      </c>
      <c r="AB691" s="51" t="str">
        <f>IF($F691&gt;NORMA!$H$25,"NO CUMPLE","CUMPLE")</f>
        <v>NO CUMPLE</v>
      </c>
      <c r="AC691" s="51" t="str">
        <f>IF($K691&gt;NORMA!$H$26,"NO CUMPLE","CUMPLE")</f>
        <v>CUMPLE</v>
      </c>
      <c r="AD691" s="51" t="str">
        <f>IF($J691&gt;NORMA!$H$27,"NO CUMPLE","CUMPLE")</f>
        <v>CUMPLE</v>
      </c>
      <c r="AE691" s="51" t="str">
        <f>IF($G691&gt;NORMA!$H$28,"NO CUMPLE","CUMPLE")</f>
        <v>CUMPLE</v>
      </c>
      <c r="AF691" s="51" t="str">
        <f>IF($H691&gt;NORMA!$E$29,"NO CUMPLE","CUMPLE")</f>
        <v>NO CUMPLE</v>
      </c>
      <c r="AG691" s="51" t="str">
        <f>IF($O691&gt;NORMA!$H$30,"NO CUMPLE","CUMPLE")</f>
        <v>NO CUMPLE</v>
      </c>
      <c r="AH691" s="51" t="str">
        <f>IF(AND($N691&gt;=NORMA!$R$18, $N691&lt;=NORMA!$S$18),"CUMPLE","NO CUMPLE")</f>
        <v>CUMPLE</v>
      </c>
      <c r="AI691" s="51" t="str">
        <f>IF($I691&gt;NORMA!$F$32,"NO CUMPLE","CUMPLE")</f>
        <v>NO CUMPLE</v>
      </c>
    </row>
    <row r="692" spans="1:35" ht="14.25" customHeight="1" x14ac:dyDescent="0.35">
      <c r="A692" s="147" t="s">
        <v>85</v>
      </c>
      <c r="B692" s="147" t="s">
        <v>84</v>
      </c>
      <c r="C692" s="167">
        <v>40765</v>
      </c>
      <c r="D692" s="149">
        <v>0.5625</v>
      </c>
      <c r="E692" s="155">
        <v>73.099999999999994</v>
      </c>
      <c r="F692" s="155">
        <v>220</v>
      </c>
      <c r="G692" s="155">
        <v>78</v>
      </c>
      <c r="H692" s="155">
        <v>163</v>
      </c>
      <c r="I692" s="155">
        <v>5.94</v>
      </c>
      <c r="J692" s="147">
        <v>3.81</v>
      </c>
      <c r="K692" s="147">
        <v>35.79</v>
      </c>
      <c r="L692" s="159">
        <v>1.768</v>
      </c>
      <c r="M692" s="169">
        <v>0.12</v>
      </c>
      <c r="N692" s="147">
        <v>7.21</v>
      </c>
      <c r="O692" s="153">
        <v>2300000</v>
      </c>
      <c r="P692" s="51" t="str">
        <f>IF($M692&lt;NORMA!$G$7,"NO CUMPLE","CUMPLE")</f>
        <v>NO CUMPLE</v>
      </c>
      <c r="Q692" s="51" t="str">
        <f>IF($E692&gt;NORMA!$G$8,"NO CUMPLE","CUMPLE")</f>
        <v>CUMPLE</v>
      </c>
      <c r="R692" s="51" t="str">
        <f>IF($F692&gt;NORMA!$G$9,"NO CUMPLE","CUMPLE")</f>
        <v>CUMPLE</v>
      </c>
      <c r="S692" s="51" t="str">
        <f>IF($K692&gt;NORMA!$G$10,"NO CUMPLE","CUMPLE")</f>
        <v>CUMPLE</v>
      </c>
      <c r="T692" s="51" t="str">
        <f>IF($J692&gt;NORMA!$G$11,"NO CUMPLE","CUMPLE")</f>
        <v>CUMPLE</v>
      </c>
      <c r="U692" s="51" t="str">
        <f>IF($G692&gt;NORMA!$G$12,"NO CUMPLE","CUMPLE")</f>
        <v>CUMPLE</v>
      </c>
      <c r="V692" s="51" t="str">
        <f>IF($H692&gt;SALITRE!$H$972,"NO CUMPLE","CUMPLE")</f>
        <v>NO CUMPLE</v>
      </c>
      <c r="W692" s="51" t="str">
        <f>IF($O692&gt;NORMA!$F$14,"NO CUMPLE","CUMPLE")</f>
        <v>NO CUMPLE</v>
      </c>
      <c r="X692" s="51" t="str">
        <f>IF(AND($N692&gt;=NORMA!$Q$4, $N692&lt;=NORMA!$R$4),"CUMPLE","NO CUMPLE")</f>
        <v>CUMPLE</v>
      </c>
      <c r="Y692" s="51" t="str">
        <f>IF($I692&gt;NORMA!$F$16,"NO CUMPLE","CUMPLE")</f>
        <v>NO CUMPLE</v>
      </c>
      <c r="Z692" s="51" t="str">
        <f>IF($M692&lt;NORMA!$H$23,"NO CUMPLE","CUMPLE")</f>
        <v>NO CUMPLE</v>
      </c>
      <c r="AA692" s="51" t="str">
        <f>IF($E692&gt;NORMA!$H$24,"NO CUMPLE","CUMPLE")</f>
        <v>CUMPLE</v>
      </c>
      <c r="AB692" s="51" t="str">
        <f>IF($F692&gt;NORMA!$H$25,"NO CUMPLE","CUMPLE")</f>
        <v>NO CUMPLE</v>
      </c>
      <c r="AC692" s="51" t="str">
        <f>IF($K692&gt;NORMA!$H$26,"NO CUMPLE","CUMPLE")</f>
        <v>CUMPLE</v>
      </c>
      <c r="AD692" s="51" t="str">
        <f>IF($J692&gt;NORMA!$H$27,"NO CUMPLE","CUMPLE")</f>
        <v>CUMPLE</v>
      </c>
      <c r="AE692" s="51" t="str">
        <f>IF($G692&gt;NORMA!$H$28,"NO CUMPLE","CUMPLE")</f>
        <v>CUMPLE</v>
      </c>
      <c r="AF692" s="51" t="str">
        <f>IF($H692&gt;NORMA!$E$29,"NO CUMPLE","CUMPLE")</f>
        <v>NO CUMPLE</v>
      </c>
      <c r="AG692" s="51" t="str">
        <f>IF($O692&gt;NORMA!$H$30,"NO CUMPLE","CUMPLE")</f>
        <v>NO CUMPLE</v>
      </c>
      <c r="AH692" s="51" t="str">
        <f>IF(AND($N692&gt;=NORMA!$R$18, $N692&lt;=NORMA!$S$18),"CUMPLE","NO CUMPLE")</f>
        <v>CUMPLE</v>
      </c>
      <c r="AI692" s="51" t="str">
        <f>IF($I692&gt;NORMA!$F$32,"NO CUMPLE","CUMPLE")</f>
        <v>NO CUMPLE</v>
      </c>
    </row>
    <row r="693" spans="1:35" ht="14.25" customHeight="1" x14ac:dyDescent="0.35">
      <c r="A693" s="147" t="s">
        <v>85</v>
      </c>
      <c r="B693" s="147" t="s">
        <v>84</v>
      </c>
      <c r="C693" s="167">
        <v>40789</v>
      </c>
      <c r="D693" s="149">
        <v>0.54166666666666663</v>
      </c>
      <c r="E693" s="155">
        <v>97.5</v>
      </c>
      <c r="F693" s="164">
        <v>247</v>
      </c>
      <c r="G693" s="155">
        <v>120</v>
      </c>
      <c r="H693" s="155">
        <v>54</v>
      </c>
      <c r="I693" s="155">
        <v>5.41</v>
      </c>
      <c r="J693" s="147">
        <v>3.6</v>
      </c>
      <c r="K693" s="147">
        <v>31.39</v>
      </c>
      <c r="L693" s="159">
        <v>1.8859999999999999</v>
      </c>
      <c r="M693" s="169">
        <v>0.22</v>
      </c>
      <c r="N693" s="147">
        <v>7.5</v>
      </c>
      <c r="O693" s="153">
        <v>930000</v>
      </c>
      <c r="P693" s="51" t="str">
        <f>IF($M693&lt;NORMA!$G$7,"NO CUMPLE","CUMPLE")</f>
        <v>NO CUMPLE</v>
      </c>
      <c r="Q693" s="51" t="str">
        <f>IF($E693&gt;NORMA!$G$8,"NO CUMPLE","CUMPLE")</f>
        <v>CUMPLE</v>
      </c>
      <c r="R693" s="51" t="str">
        <f>IF($F693&gt;NORMA!$G$9,"NO CUMPLE","CUMPLE")</f>
        <v>CUMPLE</v>
      </c>
      <c r="S693" s="51" t="str">
        <f>IF($K693&gt;NORMA!$G$10,"NO CUMPLE","CUMPLE")</f>
        <v>CUMPLE</v>
      </c>
      <c r="T693" s="51" t="str">
        <f>IF($J693&gt;NORMA!$G$11,"NO CUMPLE","CUMPLE")</f>
        <v>CUMPLE</v>
      </c>
      <c r="U693" s="51" t="str">
        <f>IF($G693&gt;NORMA!$G$12,"NO CUMPLE","CUMPLE")</f>
        <v>CUMPLE</v>
      </c>
      <c r="V693" s="51" t="str">
        <f>IF($H693&gt;SALITRE!$H$972,"NO CUMPLE","CUMPLE")</f>
        <v>NO CUMPLE</v>
      </c>
      <c r="W693" s="51" t="str">
        <f>IF($O693&gt;NORMA!$F$14,"NO CUMPLE","CUMPLE")</f>
        <v>CUMPLE</v>
      </c>
      <c r="X693" s="51" t="str">
        <f>IF(AND($N693&gt;=NORMA!$Q$4, $N693&lt;=NORMA!$R$4),"CUMPLE","NO CUMPLE")</f>
        <v>CUMPLE</v>
      </c>
      <c r="Y693" s="51" t="str">
        <f>IF($I693&gt;NORMA!$F$16,"NO CUMPLE","CUMPLE")</f>
        <v>NO CUMPLE</v>
      </c>
      <c r="Z693" s="51" t="str">
        <f>IF($M693&lt;NORMA!$H$23,"NO CUMPLE","CUMPLE")</f>
        <v>NO CUMPLE</v>
      </c>
      <c r="AA693" s="51" t="str">
        <f>IF($E693&gt;NORMA!$H$24,"NO CUMPLE","CUMPLE")</f>
        <v>CUMPLE</v>
      </c>
      <c r="AB693" s="51" t="str">
        <f>IF($F693&gt;NORMA!$H$25,"NO CUMPLE","CUMPLE")</f>
        <v>NO CUMPLE</v>
      </c>
      <c r="AC693" s="51" t="str">
        <f>IF($K693&gt;NORMA!$H$26,"NO CUMPLE","CUMPLE")</f>
        <v>CUMPLE</v>
      </c>
      <c r="AD693" s="51" t="str">
        <f>IF($J693&gt;NORMA!$H$27,"NO CUMPLE","CUMPLE")</f>
        <v>CUMPLE</v>
      </c>
      <c r="AE693" s="51" t="str">
        <f>IF($G693&gt;NORMA!$H$28,"NO CUMPLE","CUMPLE")</f>
        <v>NO CUMPLE</v>
      </c>
      <c r="AF693" s="51" t="str">
        <f>IF($H693&gt;NORMA!$E$29,"NO CUMPLE","CUMPLE")</f>
        <v>NO CUMPLE</v>
      </c>
      <c r="AG693" s="51" t="str">
        <f>IF($O693&gt;NORMA!$H$30,"NO CUMPLE","CUMPLE")</f>
        <v>NO CUMPLE</v>
      </c>
      <c r="AH693" s="51" t="str">
        <f>IF(AND($N693&gt;=NORMA!$R$18, $N693&lt;=NORMA!$S$18),"CUMPLE","NO CUMPLE")</f>
        <v>CUMPLE</v>
      </c>
      <c r="AI693" s="51" t="str">
        <f>IF($I693&gt;NORMA!$F$32,"NO CUMPLE","CUMPLE")</f>
        <v>NO CUMPLE</v>
      </c>
    </row>
    <row r="694" spans="1:35" ht="14.25" customHeight="1" x14ac:dyDescent="0.35">
      <c r="A694" s="146" t="s">
        <v>85</v>
      </c>
      <c r="B694" s="147" t="s">
        <v>84</v>
      </c>
      <c r="C694" s="167">
        <v>40801</v>
      </c>
      <c r="D694" s="149">
        <v>0.45833333333333331</v>
      </c>
      <c r="E694" s="155">
        <v>110</v>
      </c>
      <c r="F694" s="164">
        <v>261</v>
      </c>
      <c r="G694" s="155">
        <v>46</v>
      </c>
      <c r="H694" s="155">
        <v>57</v>
      </c>
      <c r="I694" s="155">
        <v>6.35</v>
      </c>
      <c r="J694" s="147">
        <v>4.55</v>
      </c>
      <c r="K694" s="147">
        <v>39.090000000000003</v>
      </c>
      <c r="L694" s="159">
        <v>1.677</v>
      </c>
      <c r="M694" s="169">
        <v>0.08</v>
      </c>
      <c r="N694" s="147">
        <v>7.7</v>
      </c>
      <c r="O694" s="153">
        <v>110000000</v>
      </c>
      <c r="P694" s="51" t="str">
        <f>IF($M694&lt;NORMA!$G$7,"NO CUMPLE","CUMPLE")</f>
        <v>NO CUMPLE</v>
      </c>
      <c r="Q694" s="51" t="str">
        <f>IF($E694&gt;NORMA!$G$8,"NO CUMPLE","CUMPLE")</f>
        <v>CUMPLE</v>
      </c>
      <c r="R694" s="51" t="str">
        <f>IF($F694&gt;NORMA!$G$9,"NO CUMPLE","CUMPLE")</f>
        <v>CUMPLE</v>
      </c>
      <c r="S694" s="51" t="str">
        <f>IF($K694&gt;NORMA!$G$10,"NO CUMPLE","CUMPLE")</f>
        <v>CUMPLE</v>
      </c>
      <c r="T694" s="51" t="str">
        <f>IF($J694&gt;NORMA!$G$11,"NO CUMPLE","CUMPLE")</f>
        <v>CUMPLE</v>
      </c>
      <c r="U694" s="51" t="str">
        <f>IF($G694&gt;NORMA!$G$12,"NO CUMPLE","CUMPLE")</f>
        <v>CUMPLE</v>
      </c>
      <c r="V694" s="51" t="str">
        <f>IF($H694&gt;SALITRE!$H$972,"NO CUMPLE","CUMPLE")</f>
        <v>NO CUMPLE</v>
      </c>
      <c r="W694" s="51" t="str">
        <f>IF($O694&gt;NORMA!$F$14,"NO CUMPLE","CUMPLE")</f>
        <v>NO CUMPLE</v>
      </c>
      <c r="X694" s="51" t="str">
        <f>IF(AND($N694&gt;=NORMA!$Q$4, $N694&lt;=NORMA!$R$4),"CUMPLE","NO CUMPLE")</f>
        <v>CUMPLE</v>
      </c>
      <c r="Y694" s="51" t="str">
        <f>IF($I694&gt;NORMA!$F$16,"NO CUMPLE","CUMPLE")</f>
        <v>NO CUMPLE</v>
      </c>
      <c r="Z694" s="51" t="str">
        <f>IF($M694&lt;NORMA!$H$23,"NO CUMPLE","CUMPLE")</f>
        <v>NO CUMPLE</v>
      </c>
      <c r="AA694" s="51" t="str">
        <f>IF($E694&gt;NORMA!$H$24,"NO CUMPLE","CUMPLE")</f>
        <v>NO CUMPLE</v>
      </c>
      <c r="AB694" s="51" t="str">
        <f>IF($F694&gt;NORMA!$H$25,"NO CUMPLE","CUMPLE")</f>
        <v>NO CUMPLE</v>
      </c>
      <c r="AC694" s="51" t="str">
        <f>IF($K694&gt;NORMA!$H$26,"NO CUMPLE","CUMPLE")</f>
        <v>CUMPLE</v>
      </c>
      <c r="AD694" s="51" t="str">
        <f>IF($J694&gt;NORMA!$H$27,"NO CUMPLE","CUMPLE")</f>
        <v>CUMPLE</v>
      </c>
      <c r="AE694" s="51" t="str">
        <f>IF($G694&gt;NORMA!$H$28,"NO CUMPLE","CUMPLE")</f>
        <v>CUMPLE</v>
      </c>
      <c r="AF694" s="51" t="str">
        <f>IF($H694&gt;NORMA!$E$29,"NO CUMPLE","CUMPLE")</f>
        <v>NO CUMPLE</v>
      </c>
      <c r="AG694" s="51" t="str">
        <f>IF($O694&gt;NORMA!$H$30,"NO CUMPLE","CUMPLE")</f>
        <v>NO CUMPLE</v>
      </c>
      <c r="AH694" s="51" t="str">
        <f>IF(AND($N694&gt;=NORMA!$R$18, $N694&lt;=NORMA!$S$18),"CUMPLE","NO CUMPLE")</f>
        <v>CUMPLE</v>
      </c>
      <c r="AI694" s="51" t="str">
        <f>IF($I694&gt;NORMA!$F$32,"NO CUMPLE","CUMPLE")</f>
        <v>NO CUMPLE</v>
      </c>
    </row>
    <row r="695" spans="1:35" ht="14.25" customHeight="1" x14ac:dyDescent="0.35">
      <c r="A695" s="146" t="s">
        <v>85</v>
      </c>
      <c r="B695" s="147" t="s">
        <v>84</v>
      </c>
      <c r="C695" s="167">
        <v>40828</v>
      </c>
      <c r="D695" s="149">
        <v>0.375</v>
      </c>
      <c r="E695" s="155">
        <v>49.5</v>
      </c>
      <c r="F695" s="164">
        <v>169</v>
      </c>
      <c r="G695" s="155">
        <v>115</v>
      </c>
      <c r="H695" s="155">
        <v>82</v>
      </c>
      <c r="I695" s="155">
        <v>2.66</v>
      </c>
      <c r="J695" s="147">
        <v>2.13</v>
      </c>
      <c r="K695" s="147">
        <v>18.489999999999998</v>
      </c>
      <c r="L695" s="159">
        <v>4.93</v>
      </c>
      <c r="M695" s="169">
        <v>0.1</v>
      </c>
      <c r="N695" s="147">
        <v>7.54</v>
      </c>
      <c r="O695" s="153">
        <v>240000000000</v>
      </c>
      <c r="P695" s="51" t="str">
        <f>IF($M695&lt;NORMA!$G$7,"NO CUMPLE","CUMPLE")</f>
        <v>NO CUMPLE</v>
      </c>
      <c r="Q695" s="51" t="str">
        <f>IF($E695&gt;NORMA!$G$8,"NO CUMPLE","CUMPLE")</f>
        <v>CUMPLE</v>
      </c>
      <c r="R695" s="51" t="str">
        <f>IF($F695&gt;NORMA!$G$9,"NO CUMPLE","CUMPLE")</f>
        <v>CUMPLE</v>
      </c>
      <c r="S695" s="51" t="str">
        <f>IF($K695&gt;NORMA!$G$10,"NO CUMPLE","CUMPLE")</f>
        <v>CUMPLE</v>
      </c>
      <c r="T695" s="51" t="str">
        <f>IF($J695&gt;NORMA!$G$11,"NO CUMPLE","CUMPLE")</f>
        <v>CUMPLE</v>
      </c>
      <c r="U695" s="51" t="str">
        <f>IF($G695&gt;NORMA!$G$12,"NO CUMPLE","CUMPLE")</f>
        <v>CUMPLE</v>
      </c>
      <c r="V695" s="51" t="str">
        <f>IF($H695&gt;SALITRE!$H$972,"NO CUMPLE","CUMPLE")</f>
        <v>NO CUMPLE</v>
      </c>
      <c r="W695" s="51" t="str">
        <f>IF($O695&gt;NORMA!$F$14,"NO CUMPLE","CUMPLE")</f>
        <v>NO CUMPLE</v>
      </c>
      <c r="X695" s="51" t="str">
        <f>IF(AND($N695&gt;=NORMA!$Q$4, $N695&lt;=NORMA!$R$4),"CUMPLE","NO CUMPLE")</f>
        <v>CUMPLE</v>
      </c>
      <c r="Y695" s="51" t="str">
        <f>IF($I695&gt;NORMA!$F$16,"NO CUMPLE","CUMPLE")</f>
        <v>CUMPLE</v>
      </c>
      <c r="Z695" s="51" t="str">
        <f>IF($M695&lt;NORMA!$H$23,"NO CUMPLE","CUMPLE")</f>
        <v>NO CUMPLE</v>
      </c>
      <c r="AA695" s="51" t="str">
        <f>IF($E695&gt;NORMA!$H$24,"NO CUMPLE","CUMPLE")</f>
        <v>CUMPLE</v>
      </c>
      <c r="AB695" s="51" t="str">
        <f>IF($F695&gt;NORMA!$H$25,"NO CUMPLE","CUMPLE")</f>
        <v>NO CUMPLE</v>
      </c>
      <c r="AC695" s="51" t="str">
        <f>IF($K695&gt;NORMA!$H$26,"NO CUMPLE","CUMPLE")</f>
        <v>CUMPLE</v>
      </c>
      <c r="AD695" s="51" t="str">
        <f>IF($J695&gt;NORMA!$H$27,"NO CUMPLE","CUMPLE")</f>
        <v>CUMPLE</v>
      </c>
      <c r="AE695" s="51" t="str">
        <f>IF($G695&gt;NORMA!$H$28,"NO CUMPLE","CUMPLE")</f>
        <v>NO CUMPLE</v>
      </c>
      <c r="AF695" s="51" t="str">
        <f>IF($H695&gt;NORMA!$E$29,"NO CUMPLE","CUMPLE")</f>
        <v>NO CUMPLE</v>
      </c>
      <c r="AG695" s="51" t="str">
        <f>IF($O695&gt;NORMA!$H$30,"NO CUMPLE","CUMPLE")</f>
        <v>NO CUMPLE</v>
      </c>
      <c r="AH695" s="51" t="str">
        <f>IF(AND($N695&gt;=NORMA!$R$18, $N695&lt;=NORMA!$S$18),"CUMPLE","NO CUMPLE")</f>
        <v>CUMPLE</v>
      </c>
      <c r="AI695" s="51" t="str">
        <f>IF($I695&gt;NORMA!$F$32,"NO CUMPLE","CUMPLE")</f>
        <v>NO CUMPLE</v>
      </c>
    </row>
    <row r="696" spans="1:35" ht="14.25" customHeight="1" x14ac:dyDescent="0.35">
      <c r="A696" s="146" t="s">
        <v>85</v>
      </c>
      <c r="B696" s="147" t="s">
        <v>84</v>
      </c>
      <c r="C696" s="167">
        <v>40837</v>
      </c>
      <c r="D696" s="149">
        <v>0.5</v>
      </c>
      <c r="E696" s="155">
        <v>89.7</v>
      </c>
      <c r="F696" s="164">
        <v>231</v>
      </c>
      <c r="G696" s="155">
        <v>106</v>
      </c>
      <c r="H696" s="155">
        <v>23</v>
      </c>
      <c r="I696" s="155">
        <v>0.12</v>
      </c>
      <c r="J696" s="147">
        <v>3.8</v>
      </c>
      <c r="K696" s="147">
        <v>29.09</v>
      </c>
      <c r="L696" s="159">
        <v>4.2629999999999999</v>
      </c>
      <c r="M696" s="169">
        <v>0.17</v>
      </c>
      <c r="N696" s="147">
        <v>7.36</v>
      </c>
      <c r="O696" s="153">
        <v>4300000</v>
      </c>
      <c r="P696" s="51" t="str">
        <f>IF($M696&lt;NORMA!$G$7,"NO CUMPLE","CUMPLE")</f>
        <v>NO CUMPLE</v>
      </c>
      <c r="Q696" s="51" t="str">
        <f>IF($E696&gt;NORMA!$G$8,"NO CUMPLE","CUMPLE")</f>
        <v>CUMPLE</v>
      </c>
      <c r="R696" s="51" t="str">
        <f>IF($F696&gt;NORMA!$G$9,"NO CUMPLE","CUMPLE")</f>
        <v>CUMPLE</v>
      </c>
      <c r="S696" s="51" t="str">
        <f>IF($K696&gt;NORMA!$G$10,"NO CUMPLE","CUMPLE")</f>
        <v>CUMPLE</v>
      </c>
      <c r="T696" s="51" t="str">
        <f>IF($J696&gt;NORMA!$G$11,"NO CUMPLE","CUMPLE")</f>
        <v>CUMPLE</v>
      </c>
      <c r="U696" s="51" t="str">
        <f>IF($G696&gt;NORMA!$G$12,"NO CUMPLE","CUMPLE")</f>
        <v>CUMPLE</v>
      </c>
      <c r="V696" s="51" t="str">
        <f>IF($H696&gt;SALITRE!$H$972,"NO CUMPLE","CUMPLE")</f>
        <v>CUMPLE</v>
      </c>
      <c r="W696" s="51" t="str">
        <f>IF($O696&gt;NORMA!$F$14,"NO CUMPLE","CUMPLE")</f>
        <v>NO CUMPLE</v>
      </c>
      <c r="X696" s="51" t="str">
        <f>IF(AND($N696&gt;=NORMA!$Q$4, $N696&lt;=NORMA!$R$4),"CUMPLE","NO CUMPLE")</f>
        <v>CUMPLE</v>
      </c>
      <c r="Y696" s="51" t="str">
        <f>IF($I696&gt;NORMA!$F$16,"NO CUMPLE","CUMPLE")</f>
        <v>CUMPLE</v>
      </c>
      <c r="Z696" s="51" t="str">
        <f>IF($M696&lt;NORMA!$H$23,"NO CUMPLE","CUMPLE")</f>
        <v>NO CUMPLE</v>
      </c>
      <c r="AA696" s="51" t="str">
        <f>IF($E696&gt;NORMA!$H$24,"NO CUMPLE","CUMPLE")</f>
        <v>CUMPLE</v>
      </c>
      <c r="AB696" s="51" t="str">
        <f>IF($F696&gt;NORMA!$H$25,"NO CUMPLE","CUMPLE")</f>
        <v>NO CUMPLE</v>
      </c>
      <c r="AC696" s="51" t="str">
        <f>IF($K696&gt;NORMA!$H$26,"NO CUMPLE","CUMPLE")</f>
        <v>CUMPLE</v>
      </c>
      <c r="AD696" s="51" t="str">
        <f>IF($J696&gt;NORMA!$H$27,"NO CUMPLE","CUMPLE")</f>
        <v>CUMPLE</v>
      </c>
      <c r="AE696" s="51" t="str">
        <f>IF($G696&gt;NORMA!$H$28,"NO CUMPLE","CUMPLE")</f>
        <v>NO CUMPLE</v>
      </c>
      <c r="AF696" s="51" t="str">
        <f>IF($H696&gt;NORMA!$E$29,"NO CUMPLE","CUMPLE")</f>
        <v>NO CUMPLE</v>
      </c>
      <c r="AG696" s="51" t="str">
        <f>IF($O696&gt;NORMA!$H$30,"NO CUMPLE","CUMPLE")</f>
        <v>NO CUMPLE</v>
      </c>
      <c r="AH696" s="51" t="str">
        <f>IF(AND($N696&gt;=NORMA!$R$18, $N696&lt;=NORMA!$S$18),"CUMPLE","NO CUMPLE")</f>
        <v>CUMPLE</v>
      </c>
      <c r="AI696" s="51" t="str">
        <f>IF($I696&gt;NORMA!$F$32,"NO CUMPLE","CUMPLE")</f>
        <v>CUMPLE</v>
      </c>
    </row>
    <row r="697" spans="1:35" ht="14.25" customHeight="1" x14ac:dyDescent="0.35">
      <c r="A697" s="146" t="s">
        <v>85</v>
      </c>
      <c r="B697" s="147" t="s">
        <v>84</v>
      </c>
      <c r="C697" s="167">
        <v>40849</v>
      </c>
      <c r="D697" s="149">
        <v>0.41666666666666669</v>
      </c>
      <c r="E697" s="155">
        <v>122</v>
      </c>
      <c r="F697" s="164">
        <v>293</v>
      </c>
      <c r="G697" s="155">
        <v>106</v>
      </c>
      <c r="H697" s="165">
        <v>3.6</v>
      </c>
      <c r="I697" s="155">
        <v>5.44</v>
      </c>
      <c r="J697" s="147">
        <v>4.78</v>
      </c>
      <c r="K697" s="147">
        <v>38.4</v>
      </c>
      <c r="L697" s="159">
        <v>2.028</v>
      </c>
      <c r="M697" s="169">
        <v>0.13</v>
      </c>
      <c r="N697" s="147">
        <v>7.72</v>
      </c>
      <c r="O697" s="153">
        <v>15000000</v>
      </c>
      <c r="P697" s="51" t="str">
        <f>IF($M697&lt;NORMA!$G$7,"NO CUMPLE","CUMPLE")</f>
        <v>NO CUMPLE</v>
      </c>
      <c r="Q697" s="51" t="str">
        <f>IF($E697&gt;NORMA!$G$8,"NO CUMPLE","CUMPLE")</f>
        <v>CUMPLE</v>
      </c>
      <c r="R697" s="51" t="str">
        <f>IF($F697&gt;NORMA!$G$9,"NO CUMPLE","CUMPLE")</f>
        <v>CUMPLE</v>
      </c>
      <c r="S697" s="51" t="str">
        <f>IF($K697&gt;NORMA!$G$10,"NO CUMPLE","CUMPLE")</f>
        <v>CUMPLE</v>
      </c>
      <c r="T697" s="51" t="str">
        <f>IF($J697&gt;NORMA!$G$11,"NO CUMPLE","CUMPLE")</f>
        <v>CUMPLE</v>
      </c>
      <c r="U697" s="51" t="str">
        <f>IF($G697&gt;NORMA!$G$12,"NO CUMPLE","CUMPLE")</f>
        <v>CUMPLE</v>
      </c>
      <c r="V697" s="51" t="str">
        <f>IF($H697&gt;SALITRE!$H$972,"NO CUMPLE","CUMPLE")</f>
        <v>CUMPLE</v>
      </c>
      <c r="W697" s="51" t="str">
        <f>IF($O697&gt;NORMA!$F$14,"NO CUMPLE","CUMPLE")</f>
        <v>NO CUMPLE</v>
      </c>
      <c r="X697" s="51" t="str">
        <f>IF(AND($N697&gt;=NORMA!$Q$4, $N697&lt;=NORMA!$R$4),"CUMPLE","NO CUMPLE")</f>
        <v>CUMPLE</v>
      </c>
      <c r="Y697" s="51" t="str">
        <f>IF($I697&gt;NORMA!$F$16,"NO CUMPLE","CUMPLE")</f>
        <v>NO CUMPLE</v>
      </c>
      <c r="Z697" s="51" t="str">
        <f>IF($M697&lt;NORMA!$H$23,"NO CUMPLE","CUMPLE")</f>
        <v>NO CUMPLE</v>
      </c>
      <c r="AA697" s="51" t="str">
        <f>IF($E697&gt;NORMA!$H$24,"NO CUMPLE","CUMPLE")</f>
        <v>NO CUMPLE</v>
      </c>
      <c r="AB697" s="51" t="str">
        <f>IF($F697&gt;NORMA!$H$25,"NO CUMPLE","CUMPLE")</f>
        <v>NO CUMPLE</v>
      </c>
      <c r="AC697" s="51" t="str">
        <f>IF($K697&gt;NORMA!$H$26,"NO CUMPLE","CUMPLE")</f>
        <v>CUMPLE</v>
      </c>
      <c r="AD697" s="51" t="str">
        <f>IF($J697&gt;NORMA!$H$27,"NO CUMPLE","CUMPLE")</f>
        <v>CUMPLE</v>
      </c>
      <c r="AE697" s="51" t="str">
        <f>IF($G697&gt;NORMA!$H$28,"NO CUMPLE","CUMPLE")</f>
        <v>NO CUMPLE</v>
      </c>
      <c r="AF697" s="51" t="str">
        <f>IF($H697&gt;NORMA!$E$29,"NO CUMPLE","CUMPLE")</f>
        <v>CUMPLE</v>
      </c>
      <c r="AG697" s="51" t="str">
        <f>IF($O697&gt;NORMA!$H$30,"NO CUMPLE","CUMPLE")</f>
        <v>NO CUMPLE</v>
      </c>
      <c r="AH697" s="51" t="str">
        <f>IF(AND($N697&gt;=NORMA!$R$18, $N697&lt;=NORMA!$S$18),"CUMPLE","NO CUMPLE")</f>
        <v>CUMPLE</v>
      </c>
      <c r="AI697" s="51" t="str">
        <f>IF($I697&gt;NORMA!$F$32,"NO CUMPLE","CUMPLE")</f>
        <v>NO CUMPLE</v>
      </c>
    </row>
    <row r="698" spans="1:35" ht="14.25" customHeight="1" x14ac:dyDescent="0.35">
      <c r="A698" s="147" t="s">
        <v>85</v>
      </c>
      <c r="B698" s="147" t="s">
        <v>84</v>
      </c>
      <c r="C698" s="167">
        <v>40862</v>
      </c>
      <c r="D698" s="149">
        <v>0.33333333333333331</v>
      </c>
      <c r="E698" s="155">
        <v>44.5</v>
      </c>
      <c r="F698" s="164">
        <v>118</v>
      </c>
      <c r="G698" s="155">
        <v>128</v>
      </c>
      <c r="H698" s="155">
        <v>10.1</v>
      </c>
      <c r="I698" s="155">
        <v>2.5299999999999998</v>
      </c>
      <c r="J698" s="147">
        <v>2.4500000000000002</v>
      </c>
      <c r="K698" s="147">
        <v>20.010000000000002</v>
      </c>
      <c r="L698" s="159">
        <v>4.452</v>
      </c>
      <c r="M698" s="169">
        <v>0.17</v>
      </c>
      <c r="N698" s="147">
        <v>7.33</v>
      </c>
      <c r="O698" s="153">
        <v>1500000</v>
      </c>
      <c r="P698" s="51" t="str">
        <f>IF($M698&lt;NORMA!$G$7,"NO CUMPLE","CUMPLE")</f>
        <v>NO CUMPLE</v>
      </c>
      <c r="Q698" s="51" t="str">
        <f>IF($E698&gt;NORMA!$G$8,"NO CUMPLE","CUMPLE")</f>
        <v>CUMPLE</v>
      </c>
      <c r="R698" s="51" t="str">
        <f>IF($F698&gt;NORMA!$G$9,"NO CUMPLE","CUMPLE")</f>
        <v>CUMPLE</v>
      </c>
      <c r="S698" s="51" t="str">
        <f>IF($K698&gt;NORMA!$G$10,"NO CUMPLE","CUMPLE")</f>
        <v>CUMPLE</v>
      </c>
      <c r="T698" s="51" t="str">
        <f>IF($J698&gt;NORMA!$G$11,"NO CUMPLE","CUMPLE")</f>
        <v>CUMPLE</v>
      </c>
      <c r="U698" s="51" t="str">
        <f>IF($G698&gt;NORMA!$G$12,"NO CUMPLE","CUMPLE")</f>
        <v>CUMPLE</v>
      </c>
      <c r="V698" s="51" t="str">
        <f>IF($H698&gt;SALITRE!$H$972,"NO CUMPLE","CUMPLE")</f>
        <v>CUMPLE</v>
      </c>
      <c r="W698" s="51" t="str">
        <f>IF($O698&gt;NORMA!$F$14,"NO CUMPLE","CUMPLE")</f>
        <v>NO CUMPLE</v>
      </c>
      <c r="X698" s="51" t="str">
        <f>IF(AND($N698&gt;=NORMA!$Q$4, $N698&lt;=NORMA!$R$4),"CUMPLE","NO CUMPLE")</f>
        <v>CUMPLE</v>
      </c>
      <c r="Y698" s="51" t="str">
        <f>IF($I698&gt;NORMA!$F$16,"NO CUMPLE","CUMPLE")</f>
        <v>CUMPLE</v>
      </c>
      <c r="Z698" s="51" t="str">
        <f>IF($M698&lt;NORMA!$H$23,"NO CUMPLE","CUMPLE")</f>
        <v>NO CUMPLE</v>
      </c>
      <c r="AA698" s="51" t="str">
        <f>IF($E698&gt;NORMA!$H$24,"NO CUMPLE","CUMPLE")</f>
        <v>CUMPLE</v>
      </c>
      <c r="AB698" s="51" t="str">
        <f>IF($F698&gt;NORMA!$H$25,"NO CUMPLE","CUMPLE")</f>
        <v>CUMPLE</v>
      </c>
      <c r="AC698" s="51" t="str">
        <f>IF($K698&gt;NORMA!$H$26,"NO CUMPLE","CUMPLE")</f>
        <v>CUMPLE</v>
      </c>
      <c r="AD698" s="51" t="str">
        <f>IF($J698&gt;NORMA!$H$27,"NO CUMPLE","CUMPLE")</f>
        <v>CUMPLE</v>
      </c>
      <c r="AE698" s="51" t="str">
        <f>IF($G698&gt;NORMA!$H$28,"NO CUMPLE","CUMPLE")</f>
        <v>NO CUMPLE</v>
      </c>
      <c r="AF698" s="51" t="str">
        <f>IF($H698&gt;NORMA!$E$29,"NO CUMPLE","CUMPLE")</f>
        <v>NO CUMPLE</v>
      </c>
      <c r="AG698" s="51" t="str">
        <f>IF($O698&gt;NORMA!$H$30,"NO CUMPLE","CUMPLE")</f>
        <v>NO CUMPLE</v>
      </c>
      <c r="AH698" s="51" t="str">
        <f>IF(AND($N698&gt;=NORMA!$R$18, $N698&lt;=NORMA!$S$18),"CUMPLE","NO CUMPLE")</f>
        <v>CUMPLE</v>
      </c>
      <c r="AI698" s="51" t="str">
        <f>IF($I698&gt;NORMA!$F$32,"NO CUMPLE","CUMPLE")</f>
        <v>NO CUMPLE</v>
      </c>
    </row>
    <row r="699" spans="1:35" ht="14.25" customHeight="1" x14ac:dyDescent="0.35">
      <c r="A699" s="147" t="s">
        <v>85</v>
      </c>
      <c r="B699" s="147" t="s">
        <v>84</v>
      </c>
      <c r="C699" s="167">
        <v>40878</v>
      </c>
      <c r="D699" s="149">
        <v>0.60416666666666663</v>
      </c>
      <c r="E699" s="155">
        <v>49</v>
      </c>
      <c r="F699" s="164">
        <v>149</v>
      </c>
      <c r="G699" s="155">
        <v>60</v>
      </c>
      <c r="H699" s="155">
        <v>14</v>
      </c>
      <c r="I699" s="155">
        <v>0.38</v>
      </c>
      <c r="J699" s="147">
        <v>2.46</v>
      </c>
      <c r="K699" s="147">
        <v>18.79</v>
      </c>
      <c r="L699" s="159">
        <v>11.143000000000001</v>
      </c>
      <c r="M699" s="169">
        <v>0.19</v>
      </c>
      <c r="N699" s="147">
        <v>7.11</v>
      </c>
      <c r="O699" s="153">
        <v>2300000</v>
      </c>
      <c r="P699" s="51" t="str">
        <f>IF($M699&lt;NORMA!$G$7,"NO CUMPLE","CUMPLE")</f>
        <v>NO CUMPLE</v>
      </c>
      <c r="Q699" s="51" t="str">
        <f>IF($E699&gt;NORMA!$G$8,"NO CUMPLE","CUMPLE")</f>
        <v>CUMPLE</v>
      </c>
      <c r="R699" s="51" t="str">
        <f>IF($F699&gt;NORMA!$G$9,"NO CUMPLE","CUMPLE")</f>
        <v>CUMPLE</v>
      </c>
      <c r="S699" s="51" t="str">
        <f>IF($K699&gt;NORMA!$G$10,"NO CUMPLE","CUMPLE")</f>
        <v>CUMPLE</v>
      </c>
      <c r="T699" s="51" t="str">
        <f>IF($J699&gt;NORMA!$G$11,"NO CUMPLE","CUMPLE")</f>
        <v>CUMPLE</v>
      </c>
      <c r="U699" s="51" t="str">
        <f>IF($G699&gt;NORMA!$G$12,"NO CUMPLE","CUMPLE")</f>
        <v>CUMPLE</v>
      </c>
      <c r="V699" s="51" t="str">
        <f>IF($H699&gt;SALITRE!$H$972,"NO CUMPLE","CUMPLE")</f>
        <v>CUMPLE</v>
      </c>
      <c r="W699" s="51" t="str">
        <f>IF($O699&gt;NORMA!$F$14,"NO CUMPLE","CUMPLE")</f>
        <v>NO CUMPLE</v>
      </c>
      <c r="X699" s="51" t="str">
        <f>IF(AND($N699&gt;=NORMA!$Q$4, $N699&lt;=NORMA!$R$4),"CUMPLE","NO CUMPLE")</f>
        <v>CUMPLE</v>
      </c>
      <c r="Y699" s="51" t="str">
        <f>IF($I699&gt;NORMA!$F$16,"NO CUMPLE","CUMPLE")</f>
        <v>CUMPLE</v>
      </c>
      <c r="Z699" s="51" t="str">
        <f>IF($M699&lt;NORMA!$H$23,"NO CUMPLE","CUMPLE")</f>
        <v>NO CUMPLE</v>
      </c>
      <c r="AA699" s="51" t="str">
        <f>IF($E699&gt;NORMA!$H$24,"NO CUMPLE","CUMPLE")</f>
        <v>CUMPLE</v>
      </c>
      <c r="AB699" s="51" t="str">
        <f>IF($F699&gt;NORMA!$H$25,"NO CUMPLE","CUMPLE")</f>
        <v>CUMPLE</v>
      </c>
      <c r="AC699" s="51" t="str">
        <f>IF($K699&gt;NORMA!$H$26,"NO CUMPLE","CUMPLE")</f>
        <v>CUMPLE</v>
      </c>
      <c r="AD699" s="51" t="str">
        <f>IF($J699&gt;NORMA!$H$27,"NO CUMPLE","CUMPLE")</f>
        <v>CUMPLE</v>
      </c>
      <c r="AE699" s="51" t="str">
        <f>IF($G699&gt;NORMA!$H$28,"NO CUMPLE","CUMPLE")</f>
        <v>CUMPLE</v>
      </c>
      <c r="AF699" s="51" t="str">
        <f>IF($H699&gt;NORMA!$E$29,"NO CUMPLE","CUMPLE")</f>
        <v>NO CUMPLE</v>
      </c>
      <c r="AG699" s="51" t="str">
        <f>IF($O699&gt;NORMA!$H$30,"NO CUMPLE","CUMPLE")</f>
        <v>NO CUMPLE</v>
      </c>
      <c r="AH699" s="51" t="str">
        <f>IF(AND($N699&gt;=NORMA!$R$18, $N699&lt;=NORMA!$S$18),"CUMPLE","NO CUMPLE")</f>
        <v>CUMPLE</v>
      </c>
      <c r="AI699" s="51" t="str">
        <f>IF($I699&gt;NORMA!$F$32,"NO CUMPLE","CUMPLE")</f>
        <v>CUMPLE</v>
      </c>
    </row>
    <row r="700" spans="1:35" ht="14.25" customHeight="1" x14ac:dyDescent="0.35">
      <c r="A700" s="146" t="s">
        <v>86</v>
      </c>
      <c r="B700" s="147" t="s">
        <v>84</v>
      </c>
      <c r="C700" s="167">
        <v>40697</v>
      </c>
      <c r="D700" s="149">
        <v>0.45833333333333331</v>
      </c>
      <c r="E700" s="155">
        <v>60.7</v>
      </c>
      <c r="F700" s="164">
        <v>156</v>
      </c>
      <c r="G700" s="155">
        <v>80</v>
      </c>
      <c r="H700" s="155">
        <v>12</v>
      </c>
      <c r="I700" s="155">
        <v>4.96</v>
      </c>
      <c r="J700" s="147">
        <v>2.65</v>
      </c>
      <c r="K700" s="147">
        <v>18.82</v>
      </c>
      <c r="L700" s="159">
        <v>7.0640000000000001</v>
      </c>
      <c r="M700" s="169">
        <v>0.1</v>
      </c>
      <c r="N700" s="147">
        <v>6.81</v>
      </c>
      <c r="O700" s="153">
        <v>900000</v>
      </c>
      <c r="P700" s="51" t="str">
        <f>IF($M700&lt;NORMA!$G$7,"NO CUMPLE","CUMPLE")</f>
        <v>NO CUMPLE</v>
      </c>
      <c r="Q700" s="51" t="str">
        <f>IF($E700&gt;NORMA!$G$8,"NO CUMPLE","CUMPLE")</f>
        <v>CUMPLE</v>
      </c>
      <c r="R700" s="51" t="str">
        <f>IF($F700&gt;NORMA!$G$9,"NO CUMPLE","CUMPLE")</f>
        <v>CUMPLE</v>
      </c>
      <c r="S700" s="51" t="str">
        <f>IF($K700&gt;NORMA!$G$10,"NO CUMPLE","CUMPLE")</f>
        <v>CUMPLE</v>
      </c>
      <c r="T700" s="51" t="str">
        <f>IF($J700&gt;NORMA!$G$11,"NO CUMPLE","CUMPLE")</f>
        <v>CUMPLE</v>
      </c>
      <c r="U700" s="51" t="str">
        <f>IF($G700&gt;NORMA!$G$12,"NO CUMPLE","CUMPLE")</f>
        <v>CUMPLE</v>
      </c>
      <c r="V700" s="51" t="str">
        <f>IF($H700&gt;SALITRE!$H$972,"NO CUMPLE","CUMPLE")</f>
        <v>CUMPLE</v>
      </c>
      <c r="W700" s="51" t="str">
        <f>IF($O700&gt;NORMA!$F$14,"NO CUMPLE","CUMPLE")</f>
        <v>CUMPLE</v>
      </c>
      <c r="X700" s="51" t="str">
        <f>IF(AND($N700&gt;=NORMA!$Q$4, $N700&lt;=NORMA!$R$4),"CUMPLE","NO CUMPLE")</f>
        <v>CUMPLE</v>
      </c>
      <c r="Y700" s="51" t="str">
        <f>IF($I700&gt;NORMA!$F$16,"NO CUMPLE","CUMPLE")</f>
        <v>NO CUMPLE</v>
      </c>
      <c r="Z700" s="51" t="str">
        <f>IF($M700&lt;NORMA!$H$23,"NO CUMPLE","CUMPLE")</f>
        <v>NO CUMPLE</v>
      </c>
      <c r="AA700" s="51" t="str">
        <f>IF($E700&gt;NORMA!$H$24,"NO CUMPLE","CUMPLE")</f>
        <v>CUMPLE</v>
      </c>
      <c r="AB700" s="51" t="str">
        <f>IF($F700&gt;NORMA!$H$25,"NO CUMPLE","CUMPLE")</f>
        <v>CUMPLE</v>
      </c>
      <c r="AC700" s="51" t="str">
        <f>IF($K700&gt;NORMA!$H$26,"NO CUMPLE","CUMPLE")</f>
        <v>CUMPLE</v>
      </c>
      <c r="AD700" s="51" t="str">
        <f>IF($J700&gt;NORMA!$H$27,"NO CUMPLE","CUMPLE")</f>
        <v>CUMPLE</v>
      </c>
      <c r="AE700" s="51" t="str">
        <f>IF($G700&gt;NORMA!$H$28,"NO CUMPLE","CUMPLE")</f>
        <v>CUMPLE</v>
      </c>
      <c r="AF700" s="51" t="str">
        <f>IF($H700&gt;NORMA!$E$29,"NO CUMPLE","CUMPLE")</f>
        <v>NO CUMPLE</v>
      </c>
      <c r="AG700" s="51" t="str">
        <f>IF($O700&gt;NORMA!$H$30,"NO CUMPLE","CUMPLE")</f>
        <v>NO CUMPLE</v>
      </c>
      <c r="AH700" s="51" t="str">
        <f>IF(AND($N700&gt;=NORMA!$R$18, $N700&lt;=NORMA!$S$18),"CUMPLE","NO CUMPLE")</f>
        <v>CUMPLE</v>
      </c>
      <c r="AI700" s="51" t="str">
        <f>IF($I700&gt;NORMA!$F$32,"NO CUMPLE","CUMPLE")</f>
        <v>NO CUMPLE</v>
      </c>
    </row>
    <row r="701" spans="1:35" ht="14.25" customHeight="1" x14ac:dyDescent="0.35">
      <c r="A701" s="147" t="s">
        <v>86</v>
      </c>
      <c r="B701" s="147" t="s">
        <v>84</v>
      </c>
      <c r="C701" s="167">
        <v>40714</v>
      </c>
      <c r="D701" s="149">
        <v>0.54166666666666663</v>
      </c>
      <c r="E701" s="155">
        <v>31.2</v>
      </c>
      <c r="F701" s="164">
        <v>83.8</v>
      </c>
      <c r="G701" s="155">
        <v>24</v>
      </c>
      <c r="H701" s="155">
        <v>11.8</v>
      </c>
      <c r="I701" s="155">
        <v>6.5</v>
      </c>
      <c r="J701" s="147">
        <v>2.9</v>
      </c>
      <c r="K701" s="147">
        <v>23.21</v>
      </c>
      <c r="L701" s="159">
        <v>1.468</v>
      </c>
      <c r="M701" s="169">
        <v>0.09</v>
      </c>
      <c r="N701" s="147">
        <v>6.74</v>
      </c>
      <c r="O701" s="153">
        <v>900000</v>
      </c>
      <c r="P701" s="51" t="str">
        <f>IF($M701&lt;NORMA!$G$7,"NO CUMPLE","CUMPLE")</f>
        <v>NO CUMPLE</v>
      </c>
      <c r="Q701" s="51" t="str">
        <f>IF($E701&gt;NORMA!$G$8,"NO CUMPLE","CUMPLE")</f>
        <v>CUMPLE</v>
      </c>
      <c r="R701" s="51" t="str">
        <f>IF($F701&gt;NORMA!$G$9,"NO CUMPLE","CUMPLE")</f>
        <v>CUMPLE</v>
      </c>
      <c r="S701" s="51" t="str">
        <f>IF($K701&gt;NORMA!$G$10,"NO CUMPLE","CUMPLE")</f>
        <v>CUMPLE</v>
      </c>
      <c r="T701" s="51" t="str">
        <f>IF($J701&gt;NORMA!$G$11,"NO CUMPLE","CUMPLE")</f>
        <v>CUMPLE</v>
      </c>
      <c r="U701" s="51" t="str">
        <f>IF($G701&gt;NORMA!$G$12,"NO CUMPLE","CUMPLE")</f>
        <v>CUMPLE</v>
      </c>
      <c r="V701" s="51" t="str">
        <f>IF($H701&gt;SALITRE!$H$972,"NO CUMPLE","CUMPLE")</f>
        <v>CUMPLE</v>
      </c>
      <c r="W701" s="51" t="str">
        <f>IF($O701&gt;NORMA!$F$14,"NO CUMPLE","CUMPLE")</f>
        <v>CUMPLE</v>
      </c>
      <c r="X701" s="51" t="str">
        <f>IF(AND($N701&gt;=NORMA!$Q$4, $N701&lt;=NORMA!$R$4),"CUMPLE","NO CUMPLE")</f>
        <v>CUMPLE</v>
      </c>
      <c r="Y701" s="51" t="str">
        <f>IF($I701&gt;NORMA!$F$16,"NO CUMPLE","CUMPLE")</f>
        <v>NO CUMPLE</v>
      </c>
      <c r="Z701" s="51" t="str">
        <f>IF($M701&lt;NORMA!$H$23,"NO CUMPLE","CUMPLE")</f>
        <v>NO CUMPLE</v>
      </c>
      <c r="AA701" s="51" t="str">
        <f>IF($E701&gt;NORMA!$H$24,"NO CUMPLE","CUMPLE")</f>
        <v>CUMPLE</v>
      </c>
      <c r="AB701" s="51" t="str">
        <f>IF($F701&gt;NORMA!$H$25,"NO CUMPLE","CUMPLE")</f>
        <v>CUMPLE</v>
      </c>
      <c r="AC701" s="51" t="str">
        <f>IF($K701&gt;NORMA!$H$26,"NO CUMPLE","CUMPLE")</f>
        <v>CUMPLE</v>
      </c>
      <c r="AD701" s="51" t="str">
        <f>IF($J701&gt;NORMA!$H$27,"NO CUMPLE","CUMPLE")</f>
        <v>CUMPLE</v>
      </c>
      <c r="AE701" s="51" t="str">
        <f>IF($G701&gt;NORMA!$H$28,"NO CUMPLE","CUMPLE")</f>
        <v>CUMPLE</v>
      </c>
      <c r="AF701" s="51" t="str">
        <f>IF($H701&gt;NORMA!$E$29,"NO CUMPLE","CUMPLE")</f>
        <v>NO CUMPLE</v>
      </c>
      <c r="AG701" s="51" t="str">
        <f>IF($O701&gt;NORMA!$H$30,"NO CUMPLE","CUMPLE")</f>
        <v>NO CUMPLE</v>
      </c>
      <c r="AH701" s="51" t="str">
        <f>IF(AND($N701&gt;=NORMA!$R$18, $N701&lt;=NORMA!$S$18),"CUMPLE","NO CUMPLE")</f>
        <v>CUMPLE</v>
      </c>
      <c r="AI701" s="51" t="str">
        <f>IF($I701&gt;NORMA!$F$32,"NO CUMPLE","CUMPLE")</f>
        <v>NO CUMPLE</v>
      </c>
    </row>
    <row r="702" spans="1:35" ht="14.25" customHeight="1" x14ac:dyDescent="0.35">
      <c r="A702" s="146" t="s">
        <v>86</v>
      </c>
      <c r="B702" s="147" t="s">
        <v>84</v>
      </c>
      <c r="C702" s="167">
        <v>40725</v>
      </c>
      <c r="D702" s="149">
        <v>0.45833333333333331</v>
      </c>
      <c r="E702" s="155">
        <v>89.4</v>
      </c>
      <c r="F702" s="155">
        <v>224</v>
      </c>
      <c r="G702" s="155">
        <v>55</v>
      </c>
      <c r="H702" s="155">
        <v>22</v>
      </c>
      <c r="I702" s="155">
        <v>8.73</v>
      </c>
      <c r="J702" s="147">
        <v>4.43</v>
      </c>
      <c r="K702" s="147">
        <v>33.19</v>
      </c>
      <c r="L702" s="159">
        <v>2.5259999999999998</v>
      </c>
      <c r="M702" s="169">
        <v>0.12</v>
      </c>
      <c r="N702" s="147">
        <v>7.06</v>
      </c>
      <c r="O702" s="153">
        <v>4300000</v>
      </c>
      <c r="P702" s="51" t="str">
        <f>IF($M702&lt;NORMA!$G$7,"NO CUMPLE","CUMPLE")</f>
        <v>NO CUMPLE</v>
      </c>
      <c r="Q702" s="51" t="str">
        <f>IF($E702&gt;NORMA!$G$8,"NO CUMPLE","CUMPLE")</f>
        <v>CUMPLE</v>
      </c>
      <c r="R702" s="51" t="str">
        <f>IF($F702&gt;NORMA!$G$9,"NO CUMPLE","CUMPLE")</f>
        <v>CUMPLE</v>
      </c>
      <c r="S702" s="51" t="str">
        <f>IF($K702&gt;NORMA!$G$10,"NO CUMPLE","CUMPLE")</f>
        <v>CUMPLE</v>
      </c>
      <c r="T702" s="51" t="str">
        <f>IF($J702&gt;NORMA!$G$11,"NO CUMPLE","CUMPLE")</f>
        <v>CUMPLE</v>
      </c>
      <c r="U702" s="51" t="str">
        <f>IF($G702&gt;NORMA!$G$12,"NO CUMPLE","CUMPLE")</f>
        <v>CUMPLE</v>
      </c>
      <c r="V702" s="51" t="str">
        <f>IF($H702&gt;SALITRE!$H$972,"NO CUMPLE","CUMPLE")</f>
        <v>CUMPLE</v>
      </c>
      <c r="W702" s="51" t="str">
        <f>IF($O702&gt;NORMA!$F$14,"NO CUMPLE","CUMPLE")</f>
        <v>NO CUMPLE</v>
      </c>
      <c r="X702" s="51" t="str">
        <f>IF(AND($N702&gt;=NORMA!$Q$4, $N702&lt;=NORMA!$R$4),"CUMPLE","NO CUMPLE")</f>
        <v>CUMPLE</v>
      </c>
      <c r="Y702" s="51" t="str">
        <f>IF($I702&gt;NORMA!$F$16,"NO CUMPLE","CUMPLE")</f>
        <v>NO CUMPLE</v>
      </c>
      <c r="Z702" s="51" t="str">
        <f>IF($M702&lt;NORMA!$H$23,"NO CUMPLE","CUMPLE")</f>
        <v>NO CUMPLE</v>
      </c>
      <c r="AA702" s="51" t="str">
        <f>IF($E702&gt;NORMA!$H$24,"NO CUMPLE","CUMPLE")</f>
        <v>CUMPLE</v>
      </c>
      <c r="AB702" s="51" t="str">
        <f>IF($F702&gt;NORMA!$H$25,"NO CUMPLE","CUMPLE")</f>
        <v>NO CUMPLE</v>
      </c>
      <c r="AC702" s="51" t="str">
        <f>IF($K702&gt;NORMA!$H$26,"NO CUMPLE","CUMPLE")</f>
        <v>CUMPLE</v>
      </c>
      <c r="AD702" s="51" t="str">
        <f>IF($J702&gt;NORMA!$H$27,"NO CUMPLE","CUMPLE")</f>
        <v>CUMPLE</v>
      </c>
      <c r="AE702" s="51" t="str">
        <f>IF($G702&gt;NORMA!$H$28,"NO CUMPLE","CUMPLE")</f>
        <v>CUMPLE</v>
      </c>
      <c r="AF702" s="51" t="str">
        <f>IF($H702&gt;NORMA!$E$29,"NO CUMPLE","CUMPLE")</f>
        <v>NO CUMPLE</v>
      </c>
      <c r="AG702" s="51" t="str">
        <f>IF($O702&gt;NORMA!$H$30,"NO CUMPLE","CUMPLE")</f>
        <v>NO CUMPLE</v>
      </c>
      <c r="AH702" s="51" t="str">
        <f>IF(AND($N702&gt;=NORMA!$R$18, $N702&lt;=NORMA!$S$18),"CUMPLE","NO CUMPLE")</f>
        <v>CUMPLE</v>
      </c>
      <c r="AI702" s="51" t="str">
        <f>IF($I702&gt;NORMA!$F$32,"NO CUMPLE","CUMPLE")</f>
        <v>NO CUMPLE</v>
      </c>
    </row>
    <row r="703" spans="1:35" ht="14.25" customHeight="1" x14ac:dyDescent="0.35">
      <c r="A703" s="147" t="s">
        <v>86</v>
      </c>
      <c r="B703" s="147" t="s">
        <v>84</v>
      </c>
      <c r="C703" s="167">
        <v>40736</v>
      </c>
      <c r="D703" s="149">
        <v>0.52083333333333337</v>
      </c>
      <c r="E703" s="155">
        <v>96.5</v>
      </c>
      <c r="F703" s="155">
        <v>236</v>
      </c>
      <c r="G703" s="155">
        <v>65</v>
      </c>
      <c r="H703" s="155">
        <v>20</v>
      </c>
      <c r="I703" s="155">
        <v>6.82</v>
      </c>
      <c r="J703" s="147">
        <v>4.17</v>
      </c>
      <c r="K703" s="147">
        <v>35.53</v>
      </c>
      <c r="L703" s="159">
        <v>2.5</v>
      </c>
      <c r="M703" s="169">
        <v>0.06</v>
      </c>
      <c r="N703" s="147">
        <v>6.97</v>
      </c>
      <c r="O703" s="153">
        <v>700000</v>
      </c>
      <c r="P703" s="51" t="str">
        <f>IF($M703&lt;NORMA!$G$7,"NO CUMPLE","CUMPLE")</f>
        <v>NO CUMPLE</v>
      </c>
      <c r="Q703" s="51" t="str">
        <f>IF($E703&gt;NORMA!$G$8,"NO CUMPLE","CUMPLE")</f>
        <v>CUMPLE</v>
      </c>
      <c r="R703" s="51" t="str">
        <f>IF($F703&gt;NORMA!$G$9,"NO CUMPLE","CUMPLE")</f>
        <v>CUMPLE</v>
      </c>
      <c r="S703" s="51" t="str">
        <f>IF($K703&gt;NORMA!$G$10,"NO CUMPLE","CUMPLE")</f>
        <v>CUMPLE</v>
      </c>
      <c r="T703" s="51" t="str">
        <f>IF($J703&gt;NORMA!$G$11,"NO CUMPLE","CUMPLE")</f>
        <v>CUMPLE</v>
      </c>
      <c r="U703" s="51" t="str">
        <f>IF($G703&gt;NORMA!$G$12,"NO CUMPLE","CUMPLE")</f>
        <v>CUMPLE</v>
      </c>
      <c r="V703" s="51" t="str">
        <f>IF($H703&gt;SALITRE!$H$972,"NO CUMPLE","CUMPLE")</f>
        <v>CUMPLE</v>
      </c>
      <c r="W703" s="51" t="str">
        <f>IF($O703&gt;NORMA!$F$14,"NO CUMPLE","CUMPLE")</f>
        <v>CUMPLE</v>
      </c>
      <c r="X703" s="51" t="str">
        <f>IF(AND($N703&gt;=NORMA!$Q$4, $N703&lt;=NORMA!$R$4),"CUMPLE","NO CUMPLE")</f>
        <v>CUMPLE</v>
      </c>
      <c r="Y703" s="51" t="str">
        <f>IF($I703&gt;NORMA!$F$16,"NO CUMPLE","CUMPLE")</f>
        <v>NO CUMPLE</v>
      </c>
      <c r="Z703" s="51" t="str">
        <f>IF($M703&lt;NORMA!$H$23,"NO CUMPLE","CUMPLE")</f>
        <v>NO CUMPLE</v>
      </c>
      <c r="AA703" s="51" t="str">
        <f>IF($E703&gt;NORMA!$H$24,"NO CUMPLE","CUMPLE")</f>
        <v>CUMPLE</v>
      </c>
      <c r="AB703" s="51" t="str">
        <f>IF($F703&gt;NORMA!$H$25,"NO CUMPLE","CUMPLE")</f>
        <v>NO CUMPLE</v>
      </c>
      <c r="AC703" s="51" t="str">
        <f>IF($K703&gt;NORMA!$H$26,"NO CUMPLE","CUMPLE")</f>
        <v>CUMPLE</v>
      </c>
      <c r="AD703" s="51" t="str">
        <f>IF($J703&gt;NORMA!$H$27,"NO CUMPLE","CUMPLE")</f>
        <v>CUMPLE</v>
      </c>
      <c r="AE703" s="51" t="str">
        <f>IF($G703&gt;NORMA!$H$28,"NO CUMPLE","CUMPLE")</f>
        <v>CUMPLE</v>
      </c>
      <c r="AF703" s="51" t="str">
        <f>IF($H703&gt;NORMA!$E$29,"NO CUMPLE","CUMPLE")</f>
        <v>NO CUMPLE</v>
      </c>
      <c r="AG703" s="51" t="str">
        <f>IF($O703&gt;NORMA!$H$30,"NO CUMPLE","CUMPLE")</f>
        <v>NO CUMPLE</v>
      </c>
      <c r="AH703" s="51" t="str">
        <f>IF(AND($N703&gt;=NORMA!$R$18, $N703&lt;=NORMA!$S$18),"CUMPLE","NO CUMPLE")</f>
        <v>CUMPLE</v>
      </c>
      <c r="AI703" s="51" t="str">
        <f>IF($I703&gt;NORMA!$F$32,"NO CUMPLE","CUMPLE")</f>
        <v>NO CUMPLE</v>
      </c>
    </row>
    <row r="704" spans="1:35" ht="14.25" customHeight="1" x14ac:dyDescent="0.35">
      <c r="A704" s="147" t="s">
        <v>86</v>
      </c>
      <c r="B704" s="147" t="s">
        <v>84</v>
      </c>
      <c r="C704" s="167">
        <v>40765</v>
      </c>
      <c r="D704" s="149">
        <v>0.5625</v>
      </c>
      <c r="E704" s="155">
        <v>97.4</v>
      </c>
      <c r="F704" s="155">
        <v>244</v>
      </c>
      <c r="G704" s="155">
        <v>67</v>
      </c>
      <c r="H704" s="155">
        <v>24</v>
      </c>
      <c r="I704" s="155">
        <v>8.65</v>
      </c>
      <c r="J704" s="147">
        <v>4.8099999999999996</v>
      </c>
      <c r="K704" s="147">
        <v>40.36</v>
      </c>
      <c r="L704" s="159">
        <v>2.9390000000000001</v>
      </c>
      <c r="M704" s="169">
        <v>0.04</v>
      </c>
      <c r="N704" s="147">
        <v>7.35</v>
      </c>
      <c r="O704" s="153">
        <v>900000</v>
      </c>
      <c r="P704" s="51" t="str">
        <f>IF($M704&lt;NORMA!$G$7,"NO CUMPLE","CUMPLE")</f>
        <v>NO CUMPLE</v>
      </c>
      <c r="Q704" s="51" t="str">
        <f>IF($E704&gt;NORMA!$G$8,"NO CUMPLE","CUMPLE")</f>
        <v>CUMPLE</v>
      </c>
      <c r="R704" s="51" t="str">
        <f>IF($F704&gt;NORMA!$G$9,"NO CUMPLE","CUMPLE")</f>
        <v>CUMPLE</v>
      </c>
      <c r="S704" s="51" t="str">
        <f>IF($K704&gt;NORMA!$G$10,"NO CUMPLE","CUMPLE")</f>
        <v>NO CUMPLE</v>
      </c>
      <c r="T704" s="51" t="str">
        <f>IF($J704&gt;NORMA!$G$11,"NO CUMPLE","CUMPLE")</f>
        <v>CUMPLE</v>
      </c>
      <c r="U704" s="51" t="str">
        <f>IF($G704&gt;NORMA!$G$12,"NO CUMPLE","CUMPLE")</f>
        <v>CUMPLE</v>
      </c>
      <c r="V704" s="51" t="str">
        <f>IF($H704&gt;SALITRE!$H$972,"NO CUMPLE","CUMPLE")</f>
        <v>CUMPLE</v>
      </c>
      <c r="W704" s="51" t="str">
        <f>IF($O704&gt;NORMA!$F$14,"NO CUMPLE","CUMPLE")</f>
        <v>CUMPLE</v>
      </c>
      <c r="X704" s="51" t="str">
        <f>IF(AND($N704&gt;=NORMA!$Q$4, $N704&lt;=NORMA!$R$4),"CUMPLE","NO CUMPLE")</f>
        <v>CUMPLE</v>
      </c>
      <c r="Y704" s="51" t="str">
        <f>IF($I704&gt;NORMA!$F$16,"NO CUMPLE","CUMPLE")</f>
        <v>NO CUMPLE</v>
      </c>
      <c r="Z704" s="51" t="str">
        <f>IF($M704&lt;NORMA!$H$23,"NO CUMPLE","CUMPLE")</f>
        <v>NO CUMPLE</v>
      </c>
      <c r="AA704" s="51" t="str">
        <f>IF($E704&gt;NORMA!$H$24,"NO CUMPLE","CUMPLE")</f>
        <v>CUMPLE</v>
      </c>
      <c r="AB704" s="51" t="str">
        <f>IF($F704&gt;NORMA!$H$25,"NO CUMPLE","CUMPLE")</f>
        <v>NO CUMPLE</v>
      </c>
      <c r="AC704" s="51" t="str">
        <f>IF($K704&gt;NORMA!$H$26,"NO CUMPLE","CUMPLE")</f>
        <v>NO CUMPLE</v>
      </c>
      <c r="AD704" s="51" t="str">
        <f>IF($J704&gt;NORMA!$H$27,"NO CUMPLE","CUMPLE")</f>
        <v>CUMPLE</v>
      </c>
      <c r="AE704" s="51" t="str">
        <f>IF($G704&gt;NORMA!$H$28,"NO CUMPLE","CUMPLE")</f>
        <v>CUMPLE</v>
      </c>
      <c r="AF704" s="51" t="str">
        <f>IF($H704&gt;NORMA!$E$29,"NO CUMPLE","CUMPLE")</f>
        <v>NO CUMPLE</v>
      </c>
      <c r="AG704" s="51" t="str">
        <f>IF($O704&gt;NORMA!$H$30,"NO CUMPLE","CUMPLE")</f>
        <v>NO CUMPLE</v>
      </c>
      <c r="AH704" s="51" t="str">
        <f>IF(AND($N704&gt;=NORMA!$R$18, $N704&lt;=NORMA!$S$18),"CUMPLE","NO CUMPLE")</f>
        <v>CUMPLE</v>
      </c>
      <c r="AI704" s="51" t="str">
        <f>IF($I704&gt;NORMA!$F$32,"NO CUMPLE","CUMPLE")</f>
        <v>NO CUMPLE</v>
      </c>
    </row>
    <row r="705" spans="1:35" ht="14.25" customHeight="1" x14ac:dyDescent="0.35">
      <c r="A705" s="146" t="s">
        <v>86</v>
      </c>
      <c r="B705" s="147" t="s">
        <v>84</v>
      </c>
      <c r="C705" s="167">
        <v>40788</v>
      </c>
      <c r="D705" s="149">
        <v>0.54166666666666663</v>
      </c>
      <c r="E705" s="155">
        <v>103</v>
      </c>
      <c r="F705" s="164">
        <v>303</v>
      </c>
      <c r="G705" s="155">
        <v>78</v>
      </c>
      <c r="H705" s="155">
        <v>36</v>
      </c>
      <c r="I705" s="155">
        <v>9.01</v>
      </c>
      <c r="J705" s="147">
        <v>4.9000000000000004</v>
      </c>
      <c r="K705" s="147">
        <v>39.49</v>
      </c>
      <c r="L705" s="159">
        <v>2.7349999999999999</v>
      </c>
      <c r="M705" s="169">
        <v>0.08</v>
      </c>
      <c r="N705" s="147">
        <v>7.21</v>
      </c>
      <c r="O705" s="153">
        <v>230000</v>
      </c>
      <c r="P705" s="51" t="str">
        <f>IF($M705&lt;NORMA!$G$7,"NO CUMPLE","CUMPLE")</f>
        <v>NO CUMPLE</v>
      </c>
      <c r="Q705" s="51" t="str">
        <f>IF($E705&gt;NORMA!$G$8,"NO CUMPLE","CUMPLE")</f>
        <v>CUMPLE</v>
      </c>
      <c r="R705" s="51" t="str">
        <f>IF($F705&gt;NORMA!$G$9,"NO CUMPLE","CUMPLE")</f>
        <v>CUMPLE</v>
      </c>
      <c r="S705" s="51" t="str">
        <f>IF($K705&gt;NORMA!$G$10,"NO CUMPLE","CUMPLE")</f>
        <v>CUMPLE</v>
      </c>
      <c r="T705" s="51" t="str">
        <f>IF($J705&gt;NORMA!$G$11,"NO CUMPLE","CUMPLE")</f>
        <v>CUMPLE</v>
      </c>
      <c r="U705" s="51" t="str">
        <f>IF($G705&gt;NORMA!$G$12,"NO CUMPLE","CUMPLE")</f>
        <v>CUMPLE</v>
      </c>
      <c r="V705" s="51" t="str">
        <f>IF($H705&gt;SALITRE!$H$972,"NO CUMPLE","CUMPLE")</f>
        <v>NO CUMPLE</v>
      </c>
      <c r="W705" s="51" t="str">
        <f>IF($O705&gt;NORMA!$F$14,"NO CUMPLE","CUMPLE")</f>
        <v>CUMPLE</v>
      </c>
      <c r="X705" s="51" t="str">
        <f>IF(AND($N705&gt;=NORMA!$Q$4, $N705&lt;=NORMA!$R$4),"CUMPLE","NO CUMPLE")</f>
        <v>CUMPLE</v>
      </c>
      <c r="Y705" s="51" t="str">
        <f>IF($I705&gt;NORMA!$F$16,"NO CUMPLE","CUMPLE")</f>
        <v>NO CUMPLE</v>
      </c>
      <c r="Z705" s="51" t="str">
        <f>IF($M705&lt;NORMA!$H$23,"NO CUMPLE","CUMPLE")</f>
        <v>NO CUMPLE</v>
      </c>
      <c r="AA705" s="51" t="str">
        <f>IF($E705&gt;NORMA!$H$24,"NO CUMPLE","CUMPLE")</f>
        <v>NO CUMPLE</v>
      </c>
      <c r="AB705" s="51" t="str">
        <f>IF($F705&gt;NORMA!$H$25,"NO CUMPLE","CUMPLE")</f>
        <v>NO CUMPLE</v>
      </c>
      <c r="AC705" s="51" t="str">
        <f>IF($K705&gt;NORMA!$H$26,"NO CUMPLE","CUMPLE")</f>
        <v>CUMPLE</v>
      </c>
      <c r="AD705" s="51" t="str">
        <f>IF($J705&gt;NORMA!$H$27,"NO CUMPLE","CUMPLE")</f>
        <v>CUMPLE</v>
      </c>
      <c r="AE705" s="51" t="str">
        <f>IF($G705&gt;NORMA!$H$28,"NO CUMPLE","CUMPLE")</f>
        <v>CUMPLE</v>
      </c>
      <c r="AF705" s="51" t="str">
        <f>IF($H705&gt;NORMA!$E$29,"NO CUMPLE","CUMPLE")</f>
        <v>NO CUMPLE</v>
      </c>
      <c r="AG705" s="51" t="str">
        <f>IF($O705&gt;NORMA!$H$30,"NO CUMPLE","CUMPLE")</f>
        <v>NO CUMPLE</v>
      </c>
      <c r="AH705" s="51" t="str">
        <f>IF(AND($N705&gt;=NORMA!$R$18, $N705&lt;=NORMA!$S$18),"CUMPLE","NO CUMPLE")</f>
        <v>CUMPLE</v>
      </c>
      <c r="AI705" s="51" t="str">
        <f>IF($I705&gt;NORMA!$F$32,"NO CUMPLE","CUMPLE")</f>
        <v>NO CUMPLE</v>
      </c>
    </row>
    <row r="706" spans="1:35" ht="14.25" customHeight="1" x14ac:dyDescent="0.35">
      <c r="A706" s="146" t="s">
        <v>86</v>
      </c>
      <c r="B706" s="147" t="s">
        <v>84</v>
      </c>
      <c r="C706" s="167">
        <v>40801</v>
      </c>
      <c r="D706" s="149">
        <v>0.58333333333333337</v>
      </c>
      <c r="E706" s="155">
        <v>92.4</v>
      </c>
      <c r="F706" s="164">
        <v>255</v>
      </c>
      <c r="G706" s="155">
        <v>52</v>
      </c>
      <c r="H706" s="155">
        <v>41</v>
      </c>
      <c r="I706" s="155">
        <v>7.95</v>
      </c>
      <c r="J706" s="147">
        <v>4.8499999999999996</v>
      </c>
      <c r="K706" s="147">
        <v>39.590000000000003</v>
      </c>
      <c r="L706" s="159">
        <v>2.726</v>
      </c>
      <c r="M706" s="169">
        <v>0.02</v>
      </c>
      <c r="N706" s="147">
        <v>7.41</v>
      </c>
      <c r="O706" s="153">
        <v>900000</v>
      </c>
      <c r="P706" s="51" t="str">
        <f>IF($M706&lt;NORMA!$G$7,"NO CUMPLE","CUMPLE")</f>
        <v>NO CUMPLE</v>
      </c>
      <c r="Q706" s="51" t="str">
        <f>IF($E706&gt;NORMA!$G$8,"NO CUMPLE","CUMPLE")</f>
        <v>CUMPLE</v>
      </c>
      <c r="R706" s="51" t="str">
        <f>IF($F706&gt;NORMA!$G$9,"NO CUMPLE","CUMPLE")</f>
        <v>CUMPLE</v>
      </c>
      <c r="S706" s="51" t="str">
        <f>IF($K706&gt;NORMA!$G$10,"NO CUMPLE","CUMPLE")</f>
        <v>CUMPLE</v>
      </c>
      <c r="T706" s="51" t="str">
        <f>IF($J706&gt;NORMA!$G$11,"NO CUMPLE","CUMPLE")</f>
        <v>CUMPLE</v>
      </c>
      <c r="U706" s="51" t="str">
        <f>IF($G706&gt;NORMA!$G$12,"NO CUMPLE","CUMPLE")</f>
        <v>CUMPLE</v>
      </c>
      <c r="V706" s="51" t="str">
        <f>IF($H706&gt;SALITRE!$H$972,"NO CUMPLE","CUMPLE")</f>
        <v>NO CUMPLE</v>
      </c>
      <c r="W706" s="51" t="str">
        <f>IF($O706&gt;NORMA!$F$14,"NO CUMPLE","CUMPLE")</f>
        <v>CUMPLE</v>
      </c>
      <c r="X706" s="51" t="str">
        <f>IF(AND($N706&gt;=NORMA!$Q$4, $N706&lt;=NORMA!$R$4),"CUMPLE","NO CUMPLE")</f>
        <v>CUMPLE</v>
      </c>
      <c r="Y706" s="51" t="str">
        <f>IF($I706&gt;NORMA!$F$16,"NO CUMPLE","CUMPLE")</f>
        <v>NO CUMPLE</v>
      </c>
      <c r="Z706" s="51" t="str">
        <f>IF($M706&lt;NORMA!$H$23,"NO CUMPLE","CUMPLE")</f>
        <v>NO CUMPLE</v>
      </c>
      <c r="AA706" s="51" t="str">
        <f>IF($E706&gt;NORMA!$H$24,"NO CUMPLE","CUMPLE")</f>
        <v>CUMPLE</v>
      </c>
      <c r="AB706" s="51" t="str">
        <f>IF($F706&gt;NORMA!$H$25,"NO CUMPLE","CUMPLE")</f>
        <v>NO CUMPLE</v>
      </c>
      <c r="AC706" s="51" t="str">
        <f>IF($K706&gt;NORMA!$H$26,"NO CUMPLE","CUMPLE")</f>
        <v>CUMPLE</v>
      </c>
      <c r="AD706" s="51" t="str">
        <f>IF($J706&gt;NORMA!$H$27,"NO CUMPLE","CUMPLE")</f>
        <v>CUMPLE</v>
      </c>
      <c r="AE706" s="51" t="str">
        <f>IF($G706&gt;NORMA!$H$28,"NO CUMPLE","CUMPLE")</f>
        <v>CUMPLE</v>
      </c>
      <c r="AF706" s="51" t="str">
        <f>IF($H706&gt;NORMA!$E$29,"NO CUMPLE","CUMPLE")</f>
        <v>NO CUMPLE</v>
      </c>
      <c r="AG706" s="51" t="str">
        <f>IF($O706&gt;NORMA!$H$30,"NO CUMPLE","CUMPLE")</f>
        <v>NO CUMPLE</v>
      </c>
      <c r="AH706" s="51" t="str">
        <f>IF(AND($N706&gt;=NORMA!$R$18, $N706&lt;=NORMA!$S$18),"CUMPLE","NO CUMPLE")</f>
        <v>CUMPLE</v>
      </c>
      <c r="AI706" s="51" t="str">
        <f>IF($I706&gt;NORMA!$F$32,"NO CUMPLE","CUMPLE")</f>
        <v>NO CUMPLE</v>
      </c>
    </row>
    <row r="707" spans="1:35" ht="14.25" customHeight="1" x14ac:dyDescent="0.35">
      <c r="A707" s="147" t="s">
        <v>86</v>
      </c>
      <c r="B707" s="147" t="s">
        <v>84</v>
      </c>
      <c r="C707" s="167">
        <v>40828</v>
      </c>
      <c r="D707" s="149">
        <v>0.4375</v>
      </c>
      <c r="E707" s="155">
        <v>28.5</v>
      </c>
      <c r="F707" s="164">
        <v>104</v>
      </c>
      <c r="G707" s="155">
        <v>56</v>
      </c>
      <c r="H707" s="155">
        <v>5.5</v>
      </c>
      <c r="I707" s="155">
        <v>2.9</v>
      </c>
      <c r="J707" s="147">
        <v>1.48</v>
      </c>
      <c r="K707" s="147">
        <v>11.89</v>
      </c>
      <c r="L707" s="159">
        <v>5.1959999999999997</v>
      </c>
      <c r="M707" s="169">
        <v>7.0000000000000007E-2</v>
      </c>
      <c r="N707" s="147">
        <v>7.56</v>
      </c>
      <c r="O707" s="153">
        <v>16000000</v>
      </c>
      <c r="P707" s="51" t="str">
        <f>IF($M707&lt;NORMA!$G$7,"NO CUMPLE","CUMPLE")</f>
        <v>NO CUMPLE</v>
      </c>
      <c r="Q707" s="51" t="str">
        <f>IF($E707&gt;NORMA!$G$8,"NO CUMPLE","CUMPLE")</f>
        <v>CUMPLE</v>
      </c>
      <c r="R707" s="51" t="str">
        <f>IF($F707&gt;NORMA!$G$9,"NO CUMPLE","CUMPLE")</f>
        <v>CUMPLE</v>
      </c>
      <c r="S707" s="51" t="str">
        <f>IF($K707&gt;NORMA!$G$10,"NO CUMPLE","CUMPLE")</f>
        <v>CUMPLE</v>
      </c>
      <c r="T707" s="51" t="str">
        <f>IF($J707&gt;NORMA!$G$11,"NO CUMPLE","CUMPLE")</f>
        <v>CUMPLE</v>
      </c>
      <c r="U707" s="51" t="str">
        <f>IF($G707&gt;NORMA!$G$12,"NO CUMPLE","CUMPLE")</f>
        <v>CUMPLE</v>
      </c>
      <c r="V707" s="51" t="str">
        <f>IF($H707&gt;SALITRE!$H$972,"NO CUMPLE","CUMPLE")</f>
        <v>CUMPLE</v>
      </c>
      <c r="W707" s="51" t="str">
        <f>IF($O707&gt;NORMA!$F$14,"NO CUMPLE","CUMPLE")</f>
        <v>NO CUMPLE</v>
      </c>
      <c r="X707" s="51" t="str">
        <f>IF(AND($N707&gt;=NORMA!$Q$4, $N707&lt;=NORMA!$R$4),"CUMPLE","NO CUMPLE")</f>
        <v>CUMPLE</v>
      </c>
      <c r="Y707" s="51" t="str">
        <f>IF($I707&gt;NORMA!$F$16,"NO CUMPLE","CUMPLE")</f>
        <v>CUMPLE</v>
      </c>
      <c r="Z707" s="51" t="str">
        <f>IF($M707&lt;NORMA!$H$23,"NO CUMPLE","CUMPLE")</f>
        <v>NO CUMPLE</v>
      </c>
      <c r="AA707" s="51" t="str">
        <f>IF($E707&gt;NORMA!$H$24,"NO CUMPLE","CUMPLE")</f>
        <v>CUMPLE</v>
      </c>
      <c r="AB707" s="51" t="str">
        <f>IF($F707&gt;NORMA!$H$25,"NO CUMPLE","CUMPLE")</f>
        <v>CUMPLE</v>
      </c>
      <c r="AC707" s="51" t="str">
        <f>IF($K707&gt;NORMA!$H$26,"NO CUMPLE","CUMPLE")</f>
        <v>CUMPLE</v>
      </c>
      <c r="AD707" s="51" t="str">
        <f>IF($J707&gt;NORMA!$H$27,"NO CUMPLE","CUMPLE")</f>
        <v>CUMPLE</v>
      </c>
      <c r="AE707" s="51" t="str">
        <f>IF($G707&gt;NORMA!$H$28,"NO CUMPLE","CUMPLE")</f>
        <v>CUMPLE</v>
      </c>
      <c r="AF707" s="51" t="str">
        <f>IF($H707&gt;NORMA!$E$29,"NO CUMPLE","CUMPLE")</f>
        <v>CUMPLE</v>
      </c>
      <c r="AG707" s="51" t="str">
        <f>IF($O707&gt;NORMA!$H$30,"NO CUMPLE","CUMPLE")</f>
        <v>NO CUMPLE</v>
      </c>
      <c r="AH707" s="51" t="str">
        <f>IF(AND($N707&gt;=NORMA!$R$18, $N707&lt;=NORMA!$S$18),"CUMPLE","NO CUMPLE")</f>
        <v>CUMPLE</v>
      </c>
      <c r="AI707" s="51" t="str">
        <f>IF($I707&gt;NORMA!$F$32,"NO CUMPLE","CUMPLE")</f>
        <v>NO CUMPLE</v>
      </c>
    </row>
    <row r="708" spans="1:35" ht="14.25" customHeight="1" x14ac:dyDescent="0.35">
      <c r="A708" s="147" t="s">
        <v>86</v>
      </c>
      <c r="B708" s="147" t="s">
        <v>84</v>
      </c>
      <c r="C708" s="167">
        <v>40837</v>
      </c>
      <c r="D708" s="149">
        <v>0.5</v>
      </c>
      <c r="E708" s="155">
        <v>35.700000000000003</v>
      </c>
      <c r="F708" s="155">
        <v>74.3</v>
      </c>
      <c r="G708" s="155">
        <v>46</v>
      </c>
      <c r="H708" s="155">
        <v>9.3000000000000007</v>
      </c>
      <c r="I708" s="155">
        <v>3.53</v>
      </c>
      <c r="J708" s="147">
        <v>1.92</v>
      </c>
      <c r="K708" s="147">
        <v>14.19</v>
      </c>
      <c r="L708" s="159">
        <v>2.4140000000000001</v>
      </c>
      <c r="M708" s="169">
        <v>7.0000000000000007E-2</v>
      </c>
      <c r="N708" s="147">
        <v>7.54</v>
      </c>
      <c r="O708" s="153">
        <v>4300000</v>
      </c>
      <c r="P708" s="51" t="str">
        <f>IF($M708&lt;NORMA!$G$7,"NO CUMPLE","CUMPLE")</f>
        <v>NO CUMPLE</v>
      </c>
      <c r="Q708" s="51" t="str">
        <f>IF($E708&gt;NORMA!$G$8,"NO CUMPLE","CUMPLE")</f>
        <v>CUMPLE</v>
      </c>
      <c r="R708" s="51" t="str">
        <f>IF($F708&gt;NORMA!$G$9,"NO CUMPLE","CUMPLE")</f>
        <v>CUMPLE</v>
      </c>
      <c r="S708" s="51" t="str">
        <f>IF($K708&gt;NORMA!$G$10,"NO CUMPLE","CUMPLE")</f>
        <v>CUMPLE</v>
      </c>
      <c r="T708" s="51" t="str">
        <f>IF($J708&gt;NORMA!$G$11,"NO CUMPLE","CUMPLE")</f>
        <v>CUMPLE</v>
      </c>
      <c r="U708" s="51" t="str">
        <f>IF($G708&gt;NORMA!$G$12,"NO CUMPLE","CUMPLE")</f>
        <v>CUMPLE</v>
      </c>
      <c r="V708" s="51" t="str">
        <f>IF($H708&gt;SALITRE!$H$972,"NO CUMPLE","CUMPLE")</f>
        <v>CUMPLE</v>
      </c>
      <c r="W708" s="51" t="str">
        <f>IF($O708&gt;NORMA!$F$14,"NO CUMPLE","CUMPLE")</f>
        <v>NO CUMPLE</v>
      </c>
      <c r="X708" s="51" t="str">
        <f>IF(AND($N708&gt;=NORMA!$Q$4, $N708&lt;=NORMA!$R$4),"CUMPLE","NO CUMPLE")</f>
        <v>CUMPLE</v>
      </c>
      <c r="Y708" s="51" t="str">
        <f>IF($I708&gt;NORMA!$F$16,"NO CUMPLE","CUMPLE")</f>
        <v>NO CUMPLE</v>
      </c>
      <c r="Z708" s="51" t="str">
        <f>IF($M708&lt;NORMA!$H$23,"NO CUMPLE","CUMPLE")</f>
        <v>NO CUMPLE</v>
      </c>
      <c r="AA708" s="51" t="str">
        <f>IF($E708&gt;NORMA!$H$24,"NO CUMPLE","CUMPLE")</f>
        <v>CUMPLE</v>
      </c>
      <c r="AB708" s="51" t="str">
        <f>IF($F708&gt;NORMA!$H$25,"NO CUMPLE","CUMPLE")</f>
        <v>CUMPLE</v>
      </c>
      <c r="AC708" s="51" t="str">
        <f>IF($K708&gt;NORMA!$H$26,"NO CUMPLE","CUMPLE")</f>
        <v>CUMPLE</v>
      </c>
      <c r="AD708" s="51" t="str">
        <f>IF($J708&gt;NORMA!$H$27,"NO CUMPLE","CUMPLE")</f>
        <v>CUMPLE</v>
      </c>
      <c r="AE708" s="51" t="str">
        <f>IF($G708&gt;NORMA!$H$28,"NO CUMPLE","CUMPLE")</f>
        <v>CUMPLE</v>
      </c>
      <c r="AF708" s="51" t="str">
        <f>IF($H708&gt;NORMA!$E$29,"NO CUMPLE","CUMPLE")</f>
        <v>CUMPLE</v>
      </c>
      <c r="AG708" s="51" t="str">
        <f>IF($O708&gt;NORMA!$H$30,"NO CUMPLE","CUMPLE")</f>
        <v>NO CUMPLE</v>
      </c>
      <c r="AH708" s="51" t="str">
        <f>IF(AND($N708&gt;=NORMA!$R$18, $N708&lt;=NORMA!$S$18),"CUMPLE","NO CUMPLE")</f>
        <v>CUMPLE</v>
      </c>
      <c r="AI708" s="51" t="str">
        <f>IF($I708&gt;NORMA!$F$32,"NO CUMPLE","CUMPLE")</f>
        <v>NO CUMPLE</v>
      </c>
    </row>
    <row r="709" spans="1:35" ht="14.25" customHeight="1" x14ac:dyDescent="0.35">
      <c r="A709" s="146" t="s">
        <v>86</v>
      </c>
      <c r="B709" s="147" t="s">
        <v>84</v>
      </c>
      <c r="C709" s="167">
        <v>40849</v>
      </c>
      <c r="D709" s="149">
        <v>0.41666666666666669</v>
      </c>
      <c r="E709" s="155">
        <v>103</v>
      </c>
      <c r="F709" s="164">
        <v>258</v>
      </c>
      <c r="G709" s="155">
        <v>57</v>
      </c>
      <c r="H709" s="155">
        <v>25</v>
      </c>
      <c r="I709" s="155">
        <v>8.1</v>
      </c>
      <c r="J709" s="147">
        <v>5</v>
      </c>
      <c r="K709" s="147">
        <v>37.42</v>
      </c>
      <c r="L709" s="159">
        <v>3.6269999999999998</v>
      </c>
      <c r="M709" s="169">
        <v>0.01</v>
      </c>
      <c r="N709" s="147">
        <v>7.58</v>
      </c>
      <c r="O709" s="153">
        <v>4000000</v>
      </c>
      <c r="P709" s="51" t="str">
        <f>IF($M709&lt;NORMA!$G$7,"NO CUMPLE","CUMPLE")</f>
        <v>NO CUMPLE</v>
      </c>
      <c r="Q709" s="51" t="str">
        <f>IF($E709&gt;NORMA!$G$8,"NO CUMPLE","CUMPLE")</f>
        <v>CUMPLE</v>
      </c>
      <c r="R709" s="51" t="str">
        <f>IF($F709&gt;NORMA!$G$9,"NO CUMPLE","CUMPLE")</f>
        <v>CUMPLE</v>
      </c>
      <c r="S709" s="51" t="str">
        <f>IF($K709&gt;NORMA!$G$10,"NO CUMPLE","CUMPLE")</f>
        <v>CUMPLE</v>
      </c>
      <c r="T709" s="51" t="str">
        <f>IF($J709&gt;NORMA!$G$11,"NO CUMPLE","CUMPLE")</f>
        <v>CUMPLE</v>
      </c>
      <c r="U709" s="51" t="str">
        <f>IF($G709&gt;NORMA!$G$12,"NO CUMPLE","CUMPLE")</f>
        <v>CUMPLE</v>
      </c>
      <c r="V709" s="51" t="str">
        <f>IF($H709&gt;SALITRE!$H$972,"NO CUMPLE","CUMPLE")</f>
        <v>CUMPLE</v>
      </c>
      <c r="W709" s="51" t="str">
        <f>IF($O709&gt;NORMA!$F$14,"NO CUMPLE","CUMPLE")</f>
        <v>NO CUMPLE</v>
      </c>
      <c r="X709" s="51" t="str">
        <f>IF(AND($N709&gt;=NORMA!$Q$4, $N709&lt;=NORMA!$R$4),"CUMPLE","NO CUMPLE")</f>
        <v>CUMPLE</v>
      </c>
      <c r="Y709" s="51" t="str">
        <f>IF($I709&gt;NORMA!$F$16,"NO CUMPLE","CUMPLE")</f>
        <v>NO CUMPLE</v>
      </c>
      <c r="Z709" s="51" t="str">
        <f>IF($M709&lt;NORMA!$H$23,"NO CUMPLE","CUMPLE")</f>
        <v>NO CUMPLE</v>
      </c>
      <c r="AA709" s="51" t="str">
        <f>IF($E709&gt;NORMA!$H$24,"NO CUMPLE","CUMPLE")</f>
        <v>NO CUMPLE</v>
      </c>
      <c r="AB709" s="51" t="str">
        <f>IF($F709&gt;NORMA!$H$25,"NO CUMPLE","CUMPLE")</f>
        <v>NO CUMPLE</v>
      </c>
      <c r="AC709" s="51" t="str">
        <f>IF($K709&gt;NORMA!$H$26,"NO CUMPLE","CUMPLE")</f>
        <v>CUMPLE</v>
      </c>
      <c r="AD709" s="51" t="str">
        <f>IF($J709&gt;NORMA!$H$27,"NO CUMPLE","CUMPLE")</f>
        <v>CUMPLE</v>
      </c>
      <c r="AE709" s="51" t="str">
        <f>IF($G709&gt;NORMA!$H$28,"NO CUMPLE","CUMPLE")</f>
        <v>CUMPLE</v>
      </c>
      <c r="AF709" s="51" t="str">
        <f>IF($H709&gt;NORMA!$E$29,"NO CUMPLE","CUMPLE")</f>
        <v>NO CUMPLE</v>
      </c>
      <c r="AG709" s="51" t="str">
        <f>IF($O709&gt;NORMA!$H$30,"NO CUMPLE","CUMPLE")</f>
        <v>NO CUMPLE</v>
      </c>
      <c r="AH709" s="51" t="str">
        <f>IF(AND($N709&gt;=NORMA!$R$18, $N709&lt;=NORMA!$S$18),"CUMPLE","NO CUMPLE")</f>
        <v>CUMPLE</v>
      </c>
      <c r="AI709" s="51" t="str">
        <f>IF($I709&gt;NORMA!$F$32,"NO CUMPLE","CUMPLE")</f>
        <v>NO CUMPLE</v>
      </c>
    </row>
    <row r="710" spans="1:35" ht="14.25" customHeight="1" x14ac:dyDescent="0.35">
      <c r="A710" s="147" t="s">
        <v>86</v>
      </c>
      <c r="B710" s="147" t="s">
        <v>84</v>
      </c>
      <c r="C710" s="167">
        <v>40862</v>
      </c>
      <c r="D710" s="149">
        <v>0.33333333333333331</v>
      </c>
      <c r="E710" s="155">
        <v>34</v>
      </c>
      <c r="F710" s="164">
        <v>104</v>
      </c>
      <c r="G710" s="155">
        <v>49</v>
      </c>
      <c r="H710" s="155">
        <v>12.7</v>
      </c>
      <c r="I710" s="155">
        <v>3.37</v>
      </c>
      <c r="J710" s="147">
        <v>2.15</v>
      </c>
      <c r="K710" s="147">
        <v>14.99</v>
      </c>
      <c r="L710" s="159">
        <v>4.1639999999999997</v>
      </c>
      <c r="M710" s="169">
        <v>0.03</v>
      </c>
      <c r="N710" s="147">
        <v>7.57</v>
      </c>
      <c r="O710" s="153">
        <v>2300000</v>
      </c>
      <c r="P710" s="51" t="str">
        <f>IF($M710&lt;NORMA!$G$7,"NO CUMPLE","CUMPLE")</f>
        <v>NO CUMPLE</v>
      </c>
      <c r="Q710" s="51" t="str">
        <f>IF($E710&gt;NORMA!$G$8,"NO CUMPLE","CUMPLE")</f>
        <v>CUMPLE</v>
      </c>
      <c r="R710" s="51" t="str">
        <f>IF($F710&gt;NORMA!$G$9,"NO CUMPLE","CUMPLE")</f>
        <v>CUMPLE</v>
      </c>
      <c r="S710" s="51" t="str">
        <f>IF($K710&gt;NORMA!$G$10,"NO CUMPLE","CUMPLE")</f>
        <v>CUMPLE</v>
      </c>
      <c r="T710" s="51" t="str">
        <f>IF($J710&gt;NORMA!$G$11,"NO CUMPLE","CUMPLE")</f>
        <v>CUMPLE</v>
      </c>
      <c r="U710" s="51" t="str">
        <f>IF($G710&gt;NORMA!$G$12,"NO CUMPLE","CUMPLE")</f>
        <v>CUMPLE</v>
      </c>
      <c r="V710" s="51" t="str">
        <f>IF($H710&gt;SALITRE!$H$972,"NO CUMPLE","CUMPLE")</f>
        <v>CUMPLE</v>
      </c>
      <c r="W710" s="51" t="str">
        <f>IF($O710&gt;NORMA!$F$14,"NO CUMPLE","CUMPLE")</f>
        <v>NO CUMPLE</v>
      </c>
      <c r="X710" s="51" t="str">
        <f>IF(AND($N710&gt;=NORMA!$Q$4, $N710&lt;=NORMA!$R$4),"CUMPLE","NO CUMPLE")</f>
        <v>CUMPLE</v>
      </c>
      <c r="Y710" s="51" t="str">
        <f>IF($I710&gt;NORMA!$F$16,"NO CUMPLE","CUMPLE")</f>
        <v>NO CUMPLE</v>
      </c>
      <c r="Z710" s="51" t="str">
        <f>IF($M710&lt;NORMA!$H$23,"NO CUMPLE","CUMPLE")</f>
        <v>NO CUMPLE</v>
      </c>
      <c r="AA710" s="51" t="str">
        <f>IF($E710&gt;NORMA!$H$24,"NO CUMPLE","CUMPLE")</f>
        <v>CUMPLE</v>
      </c>
      <c r="AB710" s="51" t="str">
        <f>IF($F710&gt;NORMA!$H$25,"NO CUMPLE","CUMPLE")</f>
        <v>CUMPLE</v>
      </c>
      <c r="AC710" s="51" t="str">
        <f>IF($K710&gt;NORMA!$H$26,"NO CUMPLE","CUMPLE")</f>
        <v>CUMPLE</v>
      </c>
      <c r="AD710" s="51" t="str">
        <f>IF($J710&gt;NORMA!$H$27,"NO CUMPLE","CUMPLE")</f>
        <v>CUMPLE</v>
      </c>
      <c r="AE710" s="51" t="str">
        <f>IF($G710&gt;NORMA!$H$28,"NO CUMPLE","CUMPLE")</f>
        <v>CUMPLE</v>
      </c>
      <c r="AF710" s="51" t="str">
        <f>IF($H710&gt;NORMA!$E$29,"NO CUMPLE","CUMPLE")</f>
        <v>NO CUMPLE</v>
      </c>
      <c r="AG710" s="51" t="str">
        <f>IF($O710&gt;NORMA!$H$30,"NO CUMPLE","CUMPLE")</f>
        <v>NO CUMPLE</v>
      </c>
      <c r="AH710" s="51" t="str">
        <f>IF(AND($N710&gt;=NORMA!$R$18, $N710&lt;=NORMA!$S$18),"CUMPLE","NO CUMPLE")</f>
        <v>CUMPLE</v>
      </c>
      <c r="AI710" s="51" t="str">
        <f>IF($I710&gt;NORMA!$F$32,"NO CUMPLE","CUMPLE")</f>
        <v>NO CUMPLE</v>
      </c>
    </row>
    <row r="711" spans="1:35" ht="14.25" customHeight="1" x14ac:dyDescent="0.35">
      <c r="A711" s="146" t="s">
        <v>86</v>
      </c>
      <c r="B711" s="147" t="s">
        <v>84</v>
      </c>
      <c r="C711" s="167">
        <v>40878</v>
      </c>
      <c r="D711" s="149">
        <v>0.66666666666666663</v>
      </c>
      <c r="E711" s="155">
        <v>38.700000000000003</v>
      </c>
      <c r="F711" s="164">
        <v>88.5</v>
      </c>
      <c r="G711" s="155">
        <v>54</v>
      </c>
      <c r="H711" s="155">
        <v>10</v>
      </c>
      <c r="I711" s="155">
        <v>0.34</v>
      </c>
      <c r="J711" s="147">
        <v>2.2200000000000002</v>
      </c>
      <c r="K711" s="147">
        <v>15.59</v>
      </c>
      <c r="L711" s="159">
        <v>5.39</v>
      </c>
      <c r="M711" s="169">
        <v>0.02</v>
      </c>
      <c r="N711" s="147">
        <v>7.55</v>
      </c>
      <c r="O711" s="153">
        <v>1500000</v>
      </c>
      <c r="P711" s="51" t="str">
        <f>IF($M711&lt;NORMA!$G$7,"NO CUMPLE","CUMPLE")</f>
        <v>NO CUMPLE</v>
      </c>
      <c r="Q711" s="51" t="str">
        <f>IF($E711&gt;NORMA!$G$8,"NO CUMPLE","CUMPLE")</f>
        <v>CUMPLE</v>
      </c>
      <c r="R711" s="51" t="str">
        <f>IF($F711&gt;NORMA!$G$9,"NO CUMPLE","CUMPLE")</f>
        <v>CUMPLE</v>
      </c>
      <c r="S711" s="51" t="str">
        <f>IF($K711&gt;NORMA!$G$10,"NO CUMPLE","CUMPLE")</f>
        <v>CUMPLE</v>
      </c>
      <c r="T711" s="51" t="str">
        <f>IF($J711&gt;NORMA!$G$11,"NO CUMPLE","CUMPLE")</f>
        <v>CUMPLE</v>
      </c>
      <c r="U711" s="51" t="str">
        <f>IF($G711&gt;NORMA!$G$12,"NO CUMPLE","CUMPLE")</f>
        <v>CUMPLE</v>
      </c>
      <c r="V711" s="51" t="str">
        <f>IF($H711&gt;SALITRE!$H$972,"NO CUMPLE","CUMPLE")</f>
        <v>CUMPLE</v>
      </c>
      <c r="W711" s="51" t="str">
        <f>IF($O711&gt;NORMA!$F$14,"NO CUMPLE","CUMPLE")</f>
        <v>NO CUMPLE</v>
      </c>
      <c r="X711" s="51" t="str">
        <f>IF(AND($N711&gt;=NORMA!$Q$4, $N711&lt;=NORMA!$R$4),"CUMPLE","NO CUMPLE")</f>
        <v>CUMPLE</v>
      </c>
      <c r="Y711" s="51" t="str">
        <f>IF($I711&gt;NORMA!$F$16,"NO CUMPLE","CUMPLE")</f>
        <v>CUMPLE</v>
      </c>
      <c r="Z711" s="51" t="str">
        <f>IF($M711&lt;NORMA!$H$23,"NO CUMPLE","CUMPLE")</f>
        <v>NO CUMPLE</v>
      </c>
      <c r="AA711" s="51" t="str">
        <f>IF($E711&gt;NORMA!$H$24,"NO CUMPLE","CUMPLE")</f>
        <v>CUMPLE</v>
      </c>
      <c r="AB711" s="51" t="str">
        <f>IF($F711&gt;NORMA!$H$25,"NO CUMPLE","CUMPLE")</f>
        <v>CUMPLE</v>
      </c>
      <c r="AC711" s="51" t="str">
        <f>IF($K711&gt;NORMA!$H$26,"NO CUMPLE","CUMPLE")</f>
        <v>CUMPLE</v>
      </c>
      <c r="AD711" s="51" t="str">
        <f>IF($J711&gt;NORMA!$H$27,"NO CUMPLE","CUMPLE")</f>
        <v>CUMPLE</v>
      </c>
      <c r="AE711" s="51" t="str">
        <f>IF($G711&gt;NORMA!$H$28,"NO CUMPLE","CUMPLE")</f>
        <v>CUMPLE</v>
      </c>
      <c r="AF711" s="51" t="str">
        <f>IF($H711&gt;NORMA!$E$29,"NO CUMPLE","CUMPLE")</f>
        <v>CUMPLE</v>
      </c>
      <c r="AG711" s="51" t="str">
        <f>IF($O711&gt;NORMA!$H$30,"NO CUMPLE","CUMPLE")</f>
        <v>NO CUMPLE</v>
      </c>
      <c r="AH711" s="51" t="str">
        <f>IF(AND($N711&gt;=NORMA!$R$18, $N711&lt;=NORMA!$S$18),"CUMPLE","NO CUMPLE")</f>
        <v>CUMPLE</v>
      </c>
      <c r="AI711" s="51" t="str">
        <f>IF($I711&gt;NORMA!$F$32,"NO CUMPLE","CUMPLE")</f>
        <v>CUMPLE</v>
      </c>
    </row>
    <row r="712" spans="1:35" ht="14.25" customHeight="1" x14ac:dyDescent="0.35">
      <c r="A712" s="146" t="s">
        <v>82</v>
      </c>
      <c r="B712" s="147" t="s">
        <v>84</v>
      </c>
      <c r="C712" s="167">
        <v>40931</v>
      </c>
      <c r="D712" s="149">
        <v>0.625</v>
      </c>
      <c r="E712" s="155">
        <v>171</v>
      </c>
      <c r="F712" s="164">
        <v>407</v>
      </c>
      <c r="G712" s="155">
        <v>172</v>
      </c>
      <c r="H712" s="155">
        <v>52</v>
      </c>
      <c r="I712" s="155">
        <v>12.02</v>
      </c>
      <c r="J712" s="147">
        <v>5.16</v>
      </c>
      <c r="K712" s="147">
        <v>45.02</v>
      </c>
      <c r="L712" s="159">
        <v>0.93500000000000005</v>
      </c>
      <c r="M712" s="169">
        <v>0.21</v>
      </c>
      <c r="N712" s="147">
        <v>8.5399999999999991</v>
      </c>
      <c r="O712" s="153">
        <v>3500000</v>
      </c>
      <c r="P712" s="51" t="str">
        <f>IF($M712&lt;NORMA!$G$7,"NO CUMPLE","CUMPLE")</f>
        <v>NO CUMPLE</v>
      </c>
      <c r="Q712" s="51" t="str">
        <f>IF($E712&gt;NORMA!$G$8,"NO CUMPLE","CUMPLE")</f>
        <v>NO CUMPLE</v>
      </c>
      <c r="R712" s="51" t="str">
        <f>IF($F712&gt;NORMA!$G$9,"NO CUMPLE","CUMPLE")</f>
        <v>NO CUMPLE</v>
      </c>
      <c r="S712" s="51" t="str">
        <f>IF($K712&gt;NORMA!$G$10,"NO CUMPLE","CUMPLE")</f>
        <v>NO CUMPLE</v>
      </c>
      <c r="T712" s="51" t="str">
        <f>IF($J712&gt;NORMA!$G$11,"NO CUMPLE","CUMPLE")</f>
        <v>CUMPLE</v>
      </c>
      <c r="U712" s="51" t="str">
        <f>IF($G712&gt;NORMA!$G$12,"NO CUMPLE","CUMPLE")</f>
        <v>NO CUMPLE</v>
      </c>
      <c r="V712" s="51" t="str">
        <f>IF($H712&gt;SALITRE!$H$972,"NO CUMPLE","CUMPLE")</f>
        <v>NO CUMPLE</v>
      </c>
      <c r="W712" s="51" t="str">
        <f>IF($O712&gt;NORMA!$F$14,"NO CUMPLE","CUMPLE")</f>
        <v>NO CUMPLE</v>
      </c>
      <c r="X712" s="51" t="str">
        <f>IF(AND($N712&gt;=NORMA!$Q$4, $N712&lt;=NORMA!$R$4),"CUMPLE","NO CUMPLE")</f>
        <v>CUMPLE</v>
      </c>
      <c r="Y712" s="51" t="str">
        <f>IF($I712&gt;NORMA!$F$16,"NO CUMPLE","CUMPLE")</f>
        <v>NO CUMPLE</v>
      </c>
      <c r="Z712" s="51" t="str">
        <f>IF($M712&lt;NORMA!$H$23,"NO CUMPLE","CUMPLE")</f>
        <v>NO CUMPLE</v>
      </c>
      <c r="AA712" s="51" t="str">
        <f>IF($E712&gt;NORMA!$H$24,"NO CUMPLE","CUMPLE")</f>
        <v>NO CUMPLE</v>
      </c>
      <c r="AB712" s="51" t="str">
        <f>IF($F712&gt;NORMA!$H$25,"NO CUMPLE","CUMPLE")</f>
        <v>NO CUMPLE</v>
      </c>
      <c r="AC712" s="51" t="str">
        <f>IF($K712&gt;NORMA!$H$26,"NO CUMPLE","CUMPLE")</f>
        <v>NO CUMPLE</v>
      </c>
      <c r="AD712" s="51" t="str">
        <f>IF($J712&gt;NORMA!$H$27,"NO CUMPLE","CUMPLE")</f>
        <v>NO CUMPLE</v>
      </c>
      <c r="AE712" s="51" t="str">
        <f>IF($G712&gt;NORMA!$H$28,"NO CUMPLE","CUMPLE")</f>
        <v>NO CUMPLE</v>
      </c>
      <c r="AF712" s="51" t="str">
        <f>IF($H712&gt;NORMA!$E$29,"NO CUMPLE","CUMPLE")</f>
        <v>NO CUMPLE</v>
      </c>
      <c r="AG712" s="51" t="str">
        <f>IF($O712&gt;NORMA!$H$30,"NO CUMPLE","CUMPLE")</f>
        <v>NO CUMPLE</v>
      </c>
      <c r="AH712" s="51" t="str">
        <f>IF(AND($N712&gt;=NORMA!$R$18, $N712&lt;=NORMA!$S$18),"CUMPLE","NO CUMPLE")</f>
        <v>NO CUMPLE</v>
      </c>
      <c r="AI712" s="51" t="str">
        <f>IF($I712&gt;NORMA!$F$32,"NO CUMPLE","CUMPLE")</f>
        <v>NO CUMPLE</v>
      </c>
    </row>
    <row r="713" spans="1:35" ht="14.25" customHeight="1" x14ac:dyDescent="0.35">
      <c r="A713" s="146" t="s">
        <v>82</v>
      </c>
      <c r="B713" s="147" t="s">
        <v>84</v>
      </c>
      <c r="C713" s="167">
        <v>40954</v>
      </c>
      <c r="D713" s="149">
        <v>0.5625</v>
      </c>
      <c r="E713" s="155">
        <v>161</v>
      </c>
      <c r="F713" s="164">
        <v>418</v>
      </c>
      <c r="G713" s="155">
        <v>164</v>
      </c>
      <c r="H713" s="155">
        <v>51.6</v>
      </c>
      <c r="I713" s="155">
        <v>10.7</v>
      </c>
      <c r="J713" s="147">
        <v>5.0999999999999996</v>
      </c>
      <c r="K713" s="147">
        <v>48.42</v>
      </c>
      <c r="L713" s="159">
        <v>0.78300000000000003</v>
      </c>
      <c r="M713" s="169">
        <v>0.13</v>
      </c>
      <c r="N713" s="147">
        <v>8.07</v>
      </c>
      <c r="O713" s="153">
        <v>21000000</v>
      </c>
      <c r="P713" s="51" t="str">
        <f>IF($M713&lt;NORMA!$G$7,"NO CUMPLE","CUMPLE")</f>
        <v>NO CUMPLE</v>
      </c>
      <c r="Q713" s="51" t="str">
        <f>IF($E713&gt;NORMA!$G$8,"NO CUMPLE","CUMPLE")</f>
        <v>NO CUMPLE</v>
      </c>
      <c r="R713" s="51" t="str">
        <f>IF($F713&gt;NORMA!$G$9,"NO CUMPLE","CUMPLE")</f>
        <v>NO CUMPLE</v>
      </c>
      <c r="S713" s="51" t="str">
        <f>IF($K713&gt;NORMA!$G$10,"NO CUMPLE","CUMPLE")</f>
        <v>NO CUMPLE</v>
      </c>
      <c r="T713" s="51" t="str">
        <f>IF($J713&gt;NORMA!$G$11,"NO CUMPLE","CUMPLE")</f>
        <v>CUMPLE</v>
      </c>
      <c r="U713" s="51" t="str">
        <f>IF($G713&gt;NORMA!$G$12,"NO CUMPLE","CUMPLE")</f>
        <v>NO CUMPLE</v>
      </c>
      <c r="V713" s="51" t="str">
        <f>IF($H713&gt;SALITRE!$H$972,"NO CUMPLE","CUMPLE")</f>
        <v>NO CUMPLE</v>
      </c>
      <c r="W713" s="51" t="str">
        <f>IF($O713&gt;NORMA!$F$14,"NO CUMPLE","CUMPLE")</f>
        <v>NO CUMPLE</v>
      </c>
      <c r="X713" s="51" t="str">
        <f>IF(AND($N713&gt;=NORMA!$Q$4, $N713&lt;=NORMA!$R$4),"CUMPLE","NO CUMPLE")</f>
        <v>CUMPLE</v>
      </c>
      <c r="Y713" s="51" t="str">
        <f>IF($I713&gt;NORMA!$F$16,"NO CUMPLE","CUMPLE")</f>
        <v>NO CUMPLE</v>
      </c>
      <c r="Z713" s="51" t="str">
        <f>IF($M713&lt;NORMA!$H$23,"NO CUMPLE","CUMPLE")</f>
        <v>NO CUMPLE</v>
      </c>
      <c r="AA713" s="51" t="str">
        <f>IF($E713&gt;NORMA!$H$24,"NO CUMPLE","CUMPLE")</f>
        <v>NO CUMPLE</v>
      </c>
      <c r="AB713" s="51" t="str">
        <f>IF($F713&gt;NORMA!$H$25,"NO CUMPLE","CUMPLE")</f>
        <v>NO CUMPLE</v>
      </c>
      <c r="AC713" s="51" t="str">
        <f>IF($K713&gt;NORMA!$H$26,"NO CUMPLE","CUMPLE")</f>
        <v>NO CUMPLE</v>
      </c>
      <c r="AD713" s="51" t="str">
        <f>IF($J713&gt;NORMA!$H$27,"NO CUMPLE","CUMPLE")</f>
        <v>NO CUMPLE</v>
      </c>
      <c r="AE713" s="51" t="str">
        <f>IF($G713&gt;NORMA!$H$28,"NO CUMPLE","CUMPLE")</f>
        <v>NO CUMPLE</v>
      </c>
      <c r="AF713" s="51" t="str">
        <f>IF($H713&gt;NORMA!$E$29,"NO CUMPLE","CUMPLE")</f>
        <v>NO CUMPLE</v>
      </c>
      <c r="AG713" s="51" t="str">
        <f>IF($O713&gt;NORMA!$H$30,"NO CUMPLE","CUMPLE")</f>
        <v>NO CUMPLE</v>
      </c>
      <c r="AH713" s="51" t="str">
        <f>IF(AND($N713&gt;=NORMA!$R$18, $N713&lt;=NORMA!$S$18),"CUMPLE","NO CUMPLE")</f>
        <v>CUMPLE</v>
      </c>
      <c r="AI713" s="51" t="str">
        <f>IF($I713&gt;NORMA!$F$32,"NO CUMPLE","CUMPLE")</f>
        <v>NO CUMPLE</v>
      </c>
    </row>
    <row r="714" spans="1:35" ht="14.25" customHeight="1" x14ac:dyDescent="0.35">
      <c r="A714" s="146" t="s">
        <v>85</v>
      </c>
      <c r="B714" s="147" t="s">
        <v>84</v>
      </c>
      <c r="C714" s="167">
        <v>40933</v>
      </c>
      <c r="D714" s="149">
        <v>0.29166666666666669</v>
      </c>
      <c r="E714" s="155">
        <v>19.8</v>
      </c>
      <c r="F714" s="164">
        <v>74.3</v>
      </c>
      <c r="G714" s="155">
        <v>97</v>
      </c>
      <c r="H714" s="155">
        <v>16</v>
      </c>
      <c r="I714" s="155">
        <v>4.54</v>
      </c>
      <c r="J714" s="147">
        <v>1.06</v>
      </c>
      <c r="K714" s="147">
        <v>11.72</v>
      </c>
      <c r="L714" s="159">
        <v>2.7719999999999998</v>
      </c>
      <c r="M714" s="169">
        <v>1.89</v>
      </c>
      <c r="N714" s="147">
        <v>7.34</v>
      </c>
      <c r="O714" s="153">
        <v>9300000</v>
      </c>
      <c r="P714" s="51" t="str">
        <f>IF($M714&lt;NORMA!$G$7,"NO CUMPLE","CUMPLE")</f>
        <v>CUMPLE</v>
      </c>
      <c r="Q714" s="51" t="str">
        <f>IF($E714&gt;NORMA!$G$8,"NO CUMPLE","CUMPLE")</f>
        <v>CUMPLE</v>
      </c>
      <c r="R714" s="51" t="str">
        <f>IF($F714&gt;NORMA!$G$9,"NO CUMPLE","CUMPLE")</f>
        <v>CUMPLE</v>
      </c>
      <c r="S714" s="51" t="str">
        <f>IF($K714&gt;NORMA!$G$10,"NO CUMPLE","CUMPLE")</f>
        <v>CUMPLE</v>
      </c>
      <c r="T714" s="51" t="str">
        <f>IF($J714&gt;NORMA!$G$11,"NO CUMPLE","CUMPLE")</f>
        <v>CUMPLE</v>
      </c>
      <c r="U714" s="51" t="str">
        <f>IF($G714&gt;NORMA!$G$12,"NO CUMPLE","CUMPLE")</f>
        <v>CUMPLE</v>
      </c>
      <c r="V714" s="51" t="str">
        <f>IF($H714&gt;SALITRE!$H$972,"NO CUMPLE","CUMPLE")</f>
        <v>CUMPLE</v>
      </c>
      <c r="W714" s="51" t="str">
        <f>IF($O714&gt;NORMA!$F$14,"NO CUMPLE","CUMPLE")</f>
        <v>NO CUMPLE</v>
      </c>
      <c r="X714" s="51" t="str">
        <f>IF(AND($N714&gt;=NORMA!$Q$4, $N714&lt;=NORMA!$R$4),"CUMPLE","NO CUMPLE")</f>
        <v>CUMPLE</v>
      </c>
      <c r="Y714" s="51" t="str">
        <f>IF($I714&gt;NORMA!$F$16,"NO CUMPLE","CUMPLE")</f>
        <v>NO CUMPLE</v>
      </c>
      <c r="Z714" s="51" t="str">
        <f>IF($M714&lt;NORMA!$H$23,"NO CUMPLE","CUMPLE")</f>
        <v>CUMPLE</v>
      </c>
      <c r="AA714" s="51" t="str">
        <f>IF($E714&gt;NORMA!$H$24,"NO CUMPLE","CUMPLE")</f>
        <v>CUMPLE</v>
      </c>
      <c r="AB714" s="51" t="str">
        <f>IF($F714&gt;NORMA!$H$25,"NO CUMPLE","CUMPLE")</f>
        <v>CUMPLE</v>
      </c>
      <c r="AC714" s="51" t="str">
        <f>IF($K714&gt;NORMA!$H$26,"NO CUMPLE","CUMPLE")</f>
        <v>CUMPLE</v>
      </c>
      <c r="AD714" s="51" t="str">
        <f>IF($J714&gt;NORMA!$H$27,"NO CUMPLE","CUMPLE")</f>
        <v>CUMPLE</v>
      </c>
      <c r="AE714" s="51" t="str">
        <f>IF($G714&gt;NORMA!$H$28,"NO CUMPLE","CUMPLE")</f>
        <v>CUMPLE</v>
      </c>
      <c r="AF714" s="51" t="str">
        <f>IF($H714&gt;NORMA!$E$29,"NO CUMPLE","CUMPLE")</f>
        <v>NO CUMPLE</v>
      </c>
      <c r="AG714" s="51" t="str">
        <f>IF($O714&gt;NORMA!$H$30,"NO CUMPLE","CUMPLE")</f>
        <v>NO CUMPLE</v>
      </c>
      <c r="AH714" s="51" t="str">
        <f>IF(AND($N714&gt;=NORMA!$R$18, $N714&lt;=NORMA!$S$18),"CUMPLE","NO CUMPLE")</f>
        <v>CUMPLE</v>
      </c>
      <c r="AI714" s="51" t="str">
        <f>IF($I714&gt;NORMA!$F$32,"NO CUMPLE","CUMPLE")</f>
        <v>NO CUMPLE</v>
      </c>
    </row>
    <row r="715" spans="1:35" ht="14.25" customHeight="1" x14ac:dyDescent="0.35">
      <c r="A715" s="147" t="s">
        <v>85</v>
      </c>
      <c r="B715" s="147" t="s">
        <v>84</v>
      </c>
      <c r="C715" s="167">
        <v>40961</v>
      </c>
      <c r="D715" s="149">
        <v>0.5</v>
      </c>
      <c r="E715" s="155">
        <v>81.8</v>
      </c>
      <c r="F715" s="164">
        <v>192</v>
      </c>
      <c r="G715" s="155">
        <v>81</v>
      </c>
      <c r="H715" s="155">
        <v>6.5</v>
      </c>
      <c r="I715" s="155">
        <v>6.23</v>
      </c>
      <c r="J715" s="147">
        <v>3.92</v>
      </c>
      <c r="K715" s="147">
        <v>35.33</v>
      </c>
      <c r="L715" s="159">
        <v>1.274</v>
      </c>
      <c r="M715" s="169">
        <v>0.22</v>
      </c>
      <c r="N715" s="147">
        <v>7.24</v>
      </c>
      <c r="O715" s="153">
        <v>3900000</v>
      </c>
      <c r="P715" s="51" t="str">
        <f>IF($M715&lt;NORMA!$G$7,"NO CUMPLE","CUMPLE")</f>
        <v>NO CUMPLE</v>
      </c>
      <c r="Q715" s="51" t="str">
        <f>IF($E715&gt;NORMA!$G$8,"NO CUMPLE","CUMPLE")</f>
        <v>CUMPLE</v>
      </c>
      <c r="R715" s="51" t="str">
        <f>IF($F715&gt;NORMA!$G$9,"NO CUMPLE","CUMPLE")</f>
        <v>CUMPLE</v>
      </c>
      <c r="S715" s="51" t="str">
        <f>IF($K715&gt;NORMA!$G$10,"NO CUMPLE","CUMPLE")</f>
        <v>CUMPLE</v>
      </c>
      <c r="T715" s="51" t="str">
        <f>IF($J715&gt;NORMA!$G$11,"NO CUMPLE","CUMPLE")</f>
        <v>CUMPLE</v>
      </c>
      <c r="U715" s="51" t="str">
        <f>IF($G715&gt;NORMA!$G$12,"NO CUMPLE","CUMPLE")</f>
        <v>CUMPLE</v>
      </c>
      <c r="V715" s="51" t="str">
        <f>IF($H715&gt;SALITRE!$H$972,"NO CUMPLE","CUMPLE")</f>
        <v>CUMPLE</v>
      </c>
      <c r="W715" s="51" t="str">
        <f>IF($O715&gt;NORMA!$F$14,"NO CUMPLE","CUMPLE")</f>
        <v>NO CUMPLE</v>
      </c>
      <c r="X715" s="51" t="str">
        <f>IF(AND($N715&gt;=NORMA!$Q$4, $N715&lt;=NORMA!$R$4),"CUMPLE","NO CUMPLE")</f>
        <v>CUMPLE</v>
      </c>
      <c r="Y715" s="51" t="str">
        <f>IF($I715&gt;NORMA!$F$16,"NO CUMPLE","CUMPLE")</f>
        <v>NO CUMPLE</v>
      </c>
      <c r="Z715" s="51" t="str">
        <f>IF($M715&lt;NORMA!$H$23,"NO CUMPLE","CUMPLE")</f>
        <v>NO CUMPLE</v>
      </c>
      <c r="AA715" s="51" t="str">
        <f>IF($E715&gt;NORMA!$H$24,"NO CUMPLE","CUMPLE")</f>
        <v>CUMPLE</v>
      </c>
      <c r="AB715" s="51" t="str">
        <f>IF($F715&gt;NORMA!$H$25,"NO CUMPLE","CUMPLE")</f>
        <v>NO CUMPLE</v>
      </c>
      <c r="AC715" s="51" t="str">
        <f>IF($K715&gt;NORMA!$H$26,"NO CUMPLE","CUMPLE")</f>
        <v>CUMPLE</v>
      </c>
      <c r="AD715" s="51" t="str">
        <f>IF($J715&gt;NORMA!$H$27,"NO CUMPLE","CUMPLE")</f>
        <v>CUMPLE</v>
      </c>
      <c r="AE715" s="51" t="str">
        <f>IF($G715&gt;NORMA!$H$28,"NO CUMPLE","CUMPLE")</f>
        <v>CUMPLE</v>
      </c>
      <c r="AF715" s="51" t="str">
        <f>IF($H715&gt;NORMA!$E$29,"NO CUMPLE","CUMPLE")</f>
        <v>CUMPLE</v>
      </c>
      <c r="AG715" s="51" t="str">
        <f>IF($O715&gt;NORMA!$H$30,"NO CUMPLE","CUMPLE")</f>
        <v>NO CUMPLE</v>
      </c>
      <c r="AH715" s="51" t="str">
        <f>IF(AND($N715&gt;=NORMA!$R$18, $N715&lt;=NORMA!$S$18),"CUMPLE","NO CUMPLE")</f>
        <v>CUMPLE</v>
      </c>
      <c r="AI715" s="51" t="str">
        <f>IF($I715&gt;NORMA!$F$32,"NO CUMPLE","CUMPLE")</f>
        <v>NO CUMPLE</v>
      </c>
    </row>
    <row r="716" spans="1:35" ht="14.25" customHeight="1" x14ac:dyDescent="0.35">
      <c r="A716" s="147" t="s">
        <v>85</v>
      </c>
      <c r="B716" s="147" t="s">
        <v>84</v>
      </c>
      <c r="C716" s="167">
        <v>40977</v>
      </c>
      <c r="D716" s="149">
        <v>0.5</v>
      </c>
      <c r="E716" s="155">
        <v>132</v>
      </c>
      <c r="F716" s="155">
        <v>305</v>
      </c>
      <c r="G716" s="155">
        <v>110</v>
      </c>
      <c r="H716" s="155">
        <v>31</v>
      </c>
      <c r="I716" s="155">
        <v>10</v>
      </c>
      <c r="J716" s="147">
        <v>5.0999999999999996</v>
      </c>
      <c r="K716" s="147">
        <v>43.81</v>
      </c>
      <c r="L716" s="159">
        <v>0.96799999999999997</v>
      </c>
      <c r="M716" s="169">
        <v>0.22</v>
      </c>
      <c r="N716" s="147">
        <v>7.23</v>
      </c>
      <c r="O716" s="153">
        <v>93000000</v>
      </c>
      <c r="P716" s="51" t="str">
        <f>IF($M716&lt;NORMA!$G$7,"NO CUMPLE","CUMPLE")</f>
        <v>NO CUMPLE</v>
      </c>
      <c r="Q716" s="51" t="str">
        <f>IF($E716&gt;NORMA!$G$8,"NO CUMPLE","CUMPLE")</f>
        <v>CUMPLE</v>
      </c>
      <c r="R716" s="51" t="str">
        <f>IF($F716&gt;NORMA!$G$9,"NO CUMPLE","CUMPLE")</f>
        <v>CUMPLE</v>
      </c>
      <c r="S716" s="51" t="str">
        <f>IF($K716&gt;NORMA!$G$10,"NO CUMPLE","CUMPLE")</f>
        <v>NO CUMPLE</v>
      </c>
      <c r="T716" s="51" t="str">
        <f>IF($J716&gt;NORMA!$G$11,"NO CUMPLE","CUMPLE")</f>
        <v>CUMPLE</v>
      </c>
      <c r="U716" s="51" t="str">
        <f>IF($G716&gt;NORMA!$G$12,"NO CUMPLE","CUMPLE")</f>
        <v>CUMPLE</v>
      </c>
      <c r="V716" s="51" t="str">
        <f>IF($H716&gt;SALITRE!$H$972,"NO CUMPLE","CUMPLE")</f>
        <v>NO CUMPLE</v>
      </c>
      <c r="W716" s="51" t="str">
        <f>IF($O716&gt;NORMA!$F$14,"NO CUMPLE","CUMPLE")</f>
        <v>NO CUMPLE</v>
      </c>
      <c r="X716" s="51" t="str">
        <f>IF(AND($N716&gt;=NORMA!$Q$4, $N716&lt;=NORMA!$R$4),"CUMPLE","NO CUMPLE")</f>
        <v>CUMPLE</v>
      </c>
      <c r="Y716" s="51" t="str">
        <f>IF($I716&gt;NORMA!$F$16,"NO CUMPLE","CUMPLE")</f>
        <v>NO CUMPLE</v>
      </c>
      <c r="Z716" s="51" t="str">
        <f>IF($M716&lt;NORMA!$H$23,"NO CUMPLE","CUMPLE")</f>
        <v>NO CUMPLE</v>
      </c>
      <c r="AA716" s="51" t="str">
        <f>IF($E716&gt;NORMA!$H$24,"NO CUMPLE","CUMPLE")</f>
        <v>NO CUMPLE</v>
      </c>
      <c r="AB716" s="51" t="str">
        <f>IF($F716&gt;NORMA!$H$25,"NO CUMPLE","CUMPLE")</f>
        <v>NO CUMPLE</v>
      </c>
      <c r="AC716" s="51" t="str">
        <f>IF($K716&gt;NORMA!$H$26,"NO CUMPLE","CUMPLE")</f>
        <v>NO CUMPLE</v>
      </c>
      <c r="AD716" s="51" t="str">
        <f>IF($J716&gt;NORMA!$H$27,"NO CUMPLE","CUMPLE")</f>
        <v>NO CUMPLE</v>
      </c>
      <c r="AE716" s="51" t="str">
        <f>IF($G716&gt;NORMA!$H$28,"NO CUMPLE","CUMPLE")</f>
        <v>NO CUMPLE</v>
      </c>
      <c r="AF716" s="51" t="str">
        <f>IF($H716&gt;NORMA!$E$29,"NO CUMPLE","CUMPLE")</f>
        <v>NO CUMPLE</v>
      </c>
      <c r="AG716" s="51" t="str">
        <f>IF($O716&gt;NORMA!$H$30,"NO CUMPLE","CUMPLE")</f>
        <v>NO CUMPLE</v>
      </c>
      <c r="AH716" s="51" t="str">
        <f>IF(AND($N716&gt;=NORMA!$R$18, $N716&lt;=NORMA!$S$18),"CUMPLE","NO CUMPLE")</f>
        <v>CUMPLE</v>
      </c>
      <c r="AI716" s="51" t="str">
        <f>IF($I716&gt;NORMA!$F$32,"NO CUMPLE","CUMPLE")</f>
        <v>NO CUMPLE</v>
      </c>
    </row>
    <row r="717" spans="1:35" ht="14.25" customHeight="1" x14ac:dyDescent="0.35">
      <c r="A717" s="146" t="s">
        <v>86</v>
      </c>
      <c r="B717" s="147" t="s">
        <v>84</v>
      </c>
      <c r="C717" s="167">
        <v>40932</v>
      </c>
      <c r="D717" s="149">
        <v>0.41666666666666669</v>
      </c>
      <c r="E717" s="155">
        <v>41.4</v>
      </c>
      <c r="F717" s="164">
        <v>137</v>
      </c>
      <c r="G717" s="155">
        <v>100</v>
      </c>
      <c r="H717" s="155">
        <v>8.4</v>
      </c>
      <c r="I717" s="155">
        <v>3.19</v>
      </c>
      <c r="J717" s="147">
        <v>2.2200000000000002</v>
      </c>
      <c r="K717" s="147">
        <v>17.309999999999999</v>
      </c>
      <c r="L717" s="159">
        <v>3.8769999999999998</v>
      </c>
      <c r="M717" s="169">
        <v>7.0000000000000007E-2</v>
      </c>
      <c r="N717" s="147">
        <v>7.56</v>
      </c>
      <c r="O717" s="153">
        <v>900000</v>
      </c>
      <c r="P717" s="51" t="str">
        <f>IF($M717&lt;NORMA!$G$7,"NO CUMPLE","CUMPLE")</f>
        <v>NO CUMPLE</v>
      </c>
      <c r="Q717" s="51" t="str">
        <f>IF($E717&gt;NORMA!$G$8,"NO CUMPLE","CUMPLE")</f>
        <v>CUMPLE</v>
      </c>
      <c r="R717" s="51" t="str">
        <f>IF($F717&gt;NORMA!$G$9,"NO CUMPLE","CUMPLE")</f>
        <v>CUMPLE</v>
      </c>
      <c r="S717" s="51" t="str">
        <f>IF($K717&gt;NORMA!$G$10,"NO CUMPLE","CUMPLE")</f>
        <v>CUMPLE</v>
      </c>
      <c r="T717" s="51" t="str">
        <f>IF($J717&gt;NORMA!$G$11,"NO CUMPLE","CUMPLE")</f>
        <v>CUMPLE</v>
      </c>
      <c r="U717" s="51" t="str">
        <f>IF($G717&gt;NORMA!$G$12,"NO CUMPLE","CUMPLE")</f>
        <v>CUMPLE</v>
      </c>
      <c r="V717" s="51" t="str">
        <f>IF($H717&gt;SALITRE!$H$972,"NO CUMPLE","CUMPLE")</f>
        <v>CUMPLE</v>
      </c>
      <c r="W717" s="51" t="str">
        <f>IF($O717&gt;NORMA!$F$14,"NO CUMPLE","CUMPLE")</f>
        <v>CUMPLE</v>
      </c>
      <c r="X717" s="51" t="str">
        <f>IF(AND($N717&gt;=NORMA!$Q$4, $N717&lt;=NORMA!$R$4),"CUMPLE","NO CUMPLE")</f>
        <v>CUMPLE</v>
      </c>
      <c r="Y717" s="51" t="str">
        <f>IF($I717&gt;NORMA!$F$16,"NO CUMPLE","CUMPLE")</f>
        <v>NO CUMPLE</v>
      </c>
      <c r="Z717" s="51" t="str">
        <f>IF($M717&lt;NORMA!$H$23,"NO CUMPLE","CUMPLE")</f>
        <v>NO CUMPLE</v>
      </c>
      <c r="AA717" s="51" t="str">
        <f>IF($E717&gt;NORMA!$H$24,"NO CUMPLE","CUMPLE")</f>
        <v>CUMPLE</v>
      </c>
      <c r="AB717" s="51" t="str">
        <f>IF($F717&gt;NORMA!$H$25,"NO CUMPLE","CUMPLE")</f>
        <v>CUMPLE</v>
      </c>
      <c r="AC717" s="51" t="str">
        <f>IF($K717&gt;NORMA!$H$26,"NO CUMPLE","CUMPLE")</f>
        <v>CUMPLE</v>
      </c>
      <c r="AD717" s="51" t="str">
        <f>IF($J717&gt;NORMA!$H$27,"NO CUMPLE","CUMPLE")</f>
        <v>CUMPLE</v>
      </c>
      <c r="AE717" s="51" t="str">
        <f>IF($G717&gt;NORMA!$H$28,"NO CUMPLE","CUMPLE")</f>
        <v>CUMPLE</v>
      </c>
      <c r="AF717" s="51" t="str">
        <f>IF($H717&gt;NORMA!$E$29,"NO CUMPLE","CUMPLE")</f>
        <v>CUMPLE</v>
      </c>
      <c r="AG717" s="51" t="str">
        <f>IF($O717&gt;NORMA!$H$30,"NO CUMPLE","CUMPLE")</f>
        <v>NO CUMPLE</v>
      </c>
      <c r="AH717" s="51" t="str">
        <f>IF(AND($N717&gt;=NORMA!$R$18, $N717&lt;=NORMA!$S$18),"CUMPLE","NO CUMPLE")</f>
        <v>CUMPLE</v>
      </c>
      <c r="AI717" s="51" t="str">
        <f>IF($I717&gt;NORMA!$F$32,"NO CUMPLE","CUMPLE")</f>
        <v>NO CUMPLE</v>
      </c>
    </row>
    <row r="718" spans="1:35" ht="14.25" customHeight="1" x14ac:dyDescent="0.35">
      <c r="A718" s="147" t="s">
        <v>86</v>
      </c>
      <c r="B718" s="147" t="s">
        <v>84</v>
      </c>
      <c r="C718" s="167">
        <v>40961</v>
      </c>
      <c r="D718" s="149">
        <v>0.5</v>
      </c>
      <c r="E718" s="155">
        <v>85.2</v>
      </c>
      <c r="F718" s="164">
        <v>295</v>
      </c>
      <c r="G718" s="155">
        <v>96</v>
      </c>
      <c r="H718" s="155">
        <v>21</v>
      </c>
      <c r="I718" s="155">
        <v>9.19</v>
      </c>
      <c r="J718" s="147">
        <v>5.52</v>
      </c>
      <c r="K718" s="147">
        <v>45.83</v>
      </c>
      <c r="L718" s="159">
        <v>2.2189999999999999</v>
      </c>
      <c r="M718" s="169">
        <v>0.04</v>
      </c>
      <c r="N718" s="147">
        <v>7.63</v>
      </c>
      <c r="O718" s="153">
        <v>29000000</v>
      </c>
      <c r="P718" s="51" t="str">
        <f>IF($M718&lt;NORMA!$G$7,"NO CUMPLE","CUMPLE")</f>
        <v>NO CUMPLE</v>
      </c>
      <c r="Q718" s="51" t="str">
        <f>IF($E718&gt;NORMA!$G$8,"NO CUMPLE","CUMPLE")</f>
        <v>CUMPLE</v>
      </c>
      <c r="R718" s="51" t="str">
        <f>IF($F718&gt;NORMA!$G$9,"NO CUMPLE","CUMPLE")</f>
        <v>CUMPLE</v>
      </c>
      <c r="S718" s="51" t="str">
        <f>IF($K718&gt;NORMA!$G$10,"NO CUMPLE","CUMPLE")</f>
        <v>NO CUMPLE</v>
      </c>
      <c r="T718" s="51" t="str">
        <f>IF($J718&gt;NORMA!$G$11,"NO CUMPLE","CUMPLE")</f>
        <v>CUMPLE</v>
      </c>
      <c r="U718" s="51" t="str">
        <f>IF($G718&gt;NORMA!$G$12,"NO CUMPLE","CUMPLE")</f>
        <v>CUMPLE</v>
      </c>
      <c r="V718" s="51" t="str">
        <f>IF($H718&gt;SALITRE!$H$972,"NO CUMPLE","CUMPLE")</f>
        <v>CUMPLE</v>
      </c>
      <c r="W718" s="51" t="str">
        <f>IF($O718&gt;NORMA!$F$14,"NO CUMPLE","CUMPLE")</f>
        <v>NO CUMPLE</v>
      </c>
      <c r="X718" s="51" t="str">
        <f>IF(AND($N718&gt;=NORMA!$Q$4, $N718&lt;=NORMA!$R$4),"CUMPLE","NO CUMPLE")</f>
        <v>CUMPLE</v>
      </c>
      <c r="Y718" s="51" t="str">
        <f>IF($I718&gt;NORMA!$F$16,"NO CUMPLE","CUMPLE")</f>
        <v>NO CUMPLE</v>
      </c>
      <c r="Z718" s="51" t="str">
        <f>IF($M718&lt;NORMA!$H$23,"NO CUMPLE","CUMPLE")</f>
        <v>NO CUMPLE</v>
      </c>
      <c r="AA718" s="51" t="str">
        <f>IF($E718&gt;NORMA!$H$24,"NO CUMPLE","CUMPLE")</f>
        <v>CUMPLE</v>
      </c>
      <c r="AB718" s="51" t="str">
        <f>IF($F718&gt;NORMA!$H$25,"NO CUMPLE","CUMPLE")</f>
        <v>NO CUMPLE</v>
      </c>
      <c r="AC718" s="51" t="str">
        <f>IF($K718&gt;NORMA!$H$26,"NO CUMPLE","CUMPLE")</f>
        <v>NO CUMPLE</v>
      </c>
      <c r="AD718" s="51" t="str">
        <f>IF($J718&gt;NORMA!$H$27,"NO CUMPLE","CUMPLE")</f>
        <v>NO CUMPLE</v>
      </c>
      <c r="AE718" s="51" t="str">
        <f>IF($G718&gt;NORMA!$H$28,"NO CUMPLE","CUMPLE")</f>
        <v>CUMPLE</v>
      </c>
      <c r="AF718" s="51" t="str">
        <f>IF($H718&gt;NORMA!$E$29,"NO CUMPLE","CUMPLE")</f>
        <v>NO CUMPLE</v>
      </c>
      <c r="AG718" s="51" t="str">
        <f>IF($O718&gt;NORMA!$H$30,"NO CUMPLE","CUMPLE")</f>
        <v>NO CUMPLE</v>
      </c>
      <c r="AH718" s="51" t="str">
        <f>IF(AND($N718&gt;=NORMA!$R$18, $N718&lt;=NORMA!$S$18),"CUMPLE","NO CUMPLE")</f>
        <v>CUMPLE</v>
      </c>
      <c r="AI718" s="51" t="str">
        <f>IF($I718&gt;NORMA!$F$32,"NO CUMPLE","CUMPLE")</f>
        <v>NO CUMPLE</v>
      </c>
    </row>
    <row r="719" spans="1:35" ht="14.25" customHeight="1" x14ac:dyDescent="0.35">
      <c r="A719" s="146" t="s">
        <v>86</v>
      </c>
      <c r="B719" s="147" t="s">
        <v>84</v>
      </c>
      <c r="C719" s="167">
        <v>40977</v>
      </c>
      <c r="D719" s="149">
        <v>0.39583333333333331</v>
      </c>
      <c r="E719" s="155">
        <v>123</v>
      </c>
      <c r="F719" s="164">
        <v>300</v>
      </c>
      <c r="G719" s="155">
        <v>113</v>
      </c>
      <c r="H719" s="155">
        <v>32</v>
      </c>
      <c r="I719" s="155">
        <v>7.77</v>
      </c>
      <c r="J719" s="147">
        <v>6.12</v>
      </c>
      <c r="K719" s="147">
        <v>53.21</v>
      </c>
      <c r="L719" s="159">
        <v>1.5449999999999999</v>
      </c>
      <c r="M719" s="169">
        <v>7.0000000000000007E-2</v>
      </c>
      <c r="N719" s="147">
        <v>7.86</v>
      </c>
      <c r="O719" s="153">
        <v>11000000</v>
      </c>
      <c r="P719" s="51" t="str">
        <f>IF($M719&lt;NORMA!$G$7,"NO CUMPLE","CUMPLE")</f>
        <v>NO CUMPLE</v>
      </c>
      <c r="Q719" s="51" t="str">
        <f>IF($E719&gt;NORMA!$G$8,"NO CUMPLE","CUMPLE")</f>
        <v>CUMPLE</v>
      </c>
      <c r="R719" s="51" t="str">
        <f>IF($F719&gt;NORMA!$G$9,"NO CUMPLE","CUMPLE")</f>
        <v>CUMPLE</v>
      </c>
      <c r="S719" s="51" t="str">
        <f>IF($K719&gt;NORMA!$G$10,"NO CUMPLE","CUMPLE")</f>
        <v>NO CUMPLE</v>
      </c>
      <c r="T719" s="51" t="str">
        <f>IF($J719&gt;NORMA!$G$11,"NO CUMPLE","CUMPLE")</f>
        <v>NO CUMPLE</v>
      </c>
      <c r="U719" s="51" t="str">
        <f>IF($G719&gt;NORMA!$G$12,"NO CUMPLE","CUMPLE")</f>
        <v>CUMPLE</v>
      </c>
      <c r="V719" s="51" t="str">
        <f>IF($H719&gt;SALITRE!$H$972,"NO CUMPLE","CUMPLE")</f>
        <v>NO CUMPLE</v>
      </c>
      <c r="W719" s="51" t="str">
        <f>IF($O719&gt;NORMA!$F$14,"NO CUMPLE","CUMPLE")</f>
        <v>NO CUMPLE</v>
      </c>
      <c r="X719" s="51" t="str">
        <f>IF(AND($N719&gt;=NORMA!$Q$4, $N719&lt;=NORMA!$R$4),"CUMPLE","NO CUMPLE")</f>
        <v>CUMPLE</v>
      </c>
      <c r="Y719" s="51" t="str">
        <f>IF($I719&gt;NORMA!$F$16,"NO CUMPLE","CUMPLE")</f>
        <v>NO CUMPLE</v>
      </c>
      <c r="Z719" s="51" t="str">
        <f>IF($M719&lt;NORMA!$H$23,"NO CUMPLE","CUMPLE")</f>
        <v>NO CUMPLE</v>
      </c>
      <c r="AA719" s="51" t="str">
        <f>IF($E719&gt;NORMA!$H$24,"NO CUMPLE","CUMPLE")</f>
        <v>NO CUMPLE</v>
      </c>
      <c r="AB719" s="51" t="str">
        <f>IF($F719&gt;NORMA!$H$25,"NO CUMPLE","CUMPLE")</f>
        <v>NO CUMPLE</v>
      </c>
      <c r="AC719" s="51" t="str">
        <f>IF($K719&gt;NORMA!$H$26,"NO CUMPLE","CUMPLE")</f>
        <v>NO CUMPLE</v>
      </c>
      <c r="AD719" s="51" t="str">
        <f>IF($J719&gt;NORMA!$H$27,"NO CUMPLE","CUMPLE")</f>
        <v>NO CUMPLE</v>
      </c>
      <c r="AE719" s="51" t="str">
        <f>IF($G719&gt;NORMA!$H$28,"NO CUMPLE","CUMPLE")</f>
        <v>NO CUMPLE</v>
      </c>
      <c r="AF719" s="51" t="str">
        <f>IF($H719&gt;NORMA!$E$29,"NO CUMPLE","CUMPLE")</f>
        <v>NO CUMPLE</v>
      </c>
      <c r="AG719" s="51" t="str">
        <f>IF($O719&gt;NORMA!$H$30,"NO CUMPLE","CUMPLE")</f>
        <v>NO CUMPLE</v>
      </c>
      <c r="AH719" s="51" t="str">
        <f>IF(AND($N719&gt;=NORMA!$R$18, $N719&lt;=NORMA!$S$18),"CUMPLE","NO CUMPLE")</f>
        <v>CUMPLE</v>
      </c>
      <c r="AI719" s="51" t="str">
        <f>IF($I719&gt;NORMA!$F$32,"NO CUMPLE","CUMPLE")</f>
        <v>NO CUMPLE</v>
      </c>
    </row>
    <row r="720" spans="1:35" ht="14.25" customHeight="1" x14ac:dyDescent="0.35">
      <c r="A720" s="146" t="s">
        <v>82</v>
      </c>
      <c r="B720" s="147" t="s">
        <v>84</v>
      </c>
      <c r="C720" s="167">
        <v>41142</v>
      </c>
      <c r="D720" s="149">
        <v>0.25</v>
      </c>
      <c r="E720" s="155">
        <v>68.7</v>
      </c>
      <c r="F720" s="164">
        <v>159</v>
      </c>
      <c r="G720" s="155">
        <v>80</v>
      </c>
      <c r="H720" s="155">
        <v>18.7</v>
      </c>
      <c r="I720" s="155">
        <v>2.12</v>
      </c>
      <c r="J720" s="147">
        <v>3.01</v>
      </c>
      <c r="K720" s="147">
        <v>29.83</v>
      </c>
      <c r="L720" s="159">
        <v>0.95</v>
      </c>
      <c r="M720" s="169">
        <v>0.18</v>
      </c>
      <c r="N720" s="147">
        <v>7.62</v>
      </c>
      <c r="O720" s="153">
        <v>14000000</v>
      </c>
      <c r="P720" s="51" t="str">
        <f>IF($M720&lt;NORMA!$G$7,"NO CUMPLE","CUMPLE")</f>
        <v>NO CUMPLE</v>
      </c>
      <c r="Q720" s="51" t="str">
        <f>IF($E720&gt;NORMA!$G$8,"NO CUMPLE","CUMPLE")</f>
        <v>CUMPLE</v>
      </c>
      <c r="R720" s="51" t="str">
        <f>IF($F720&gt;NORMA!$G$9,"NO CUMPLE","CUMPLE")</f>
        <v>CUMPLE</v>
      </c>
      <c r="S720" s="51" t="str">
        <f>IF($K720&gt;NORMA!$G$10,"NO CUMPLE","CUMPLE")</f>
        <v>CUMPLE</v>
      </c>
      <c r="T720" s="51" t="str">
        <f>IF($J720&gt;NORMA!$G$11,"NO CUMPLE","CUMPLE")</f>
        <v>CUMPLE</v>
      </c>
      <c r="U720" s="51" t="str">
        <f>IF($G720&gt;NORMA!$G$12,"NO CUMPLE","CUMPLE")</f>
        <v>CUMPLE</v>
      </c>
      <c r="V720" s="51" t="str">
        <f>IF($H720&gt;SALITRE!$H$972,"NO CUMPLE","CUMPLE")</f>
        <v>CUMPLE</v>
      </c>
      <c r="W720" s="51" t="str">
        <f>IF($O720&gt;NORMA!$F$14,"NO CUMPLE","CUMPLE")</f>
        <v>NO CUMPLE</v>
      </c>
      <c r="X720" s="51" t="str">
        <f>IF(AND($N720&gt;=NORMA!$Q$4, $N720&lt;=NORMA!$R$4),"CUMPLE","NO CUMPLE")</f>
        <v>CUMPLE</v>
      </c>
      <c r="Y720" s="51" t="str">
        <f>IF($I720&gt;NORMA!$F$16,"NO CUMPLE","CUMPLE")</f>
        <v>CUMPLE</v>
      </c>
      <c r="Z720" s="51" t="str">
        <f>IF($M720&lt;NORMA!$H$23,"NO CUMPLE","CUMPLE")</f>
        <v>NO CUMPLE</v>
      </c>
      <c r="AA720" s="51" t="str">
        <f>IF($E720&gt;NORMA!$H$24,"NO CUMPLE","CUMPLE")</f>
        <v>CUMPLE</v>
      </c>
      <c r="AB720" s="51" t="str">
        <f>IF($F720&gt;NORMA!$H$25,"NO CUMPLE","CUMPLE")</f>
        <v>CUMPLE</v>
      </c>
      <c r="AC720" s="51" t="str">
        <f>IF($K720&gt;NORMA!$H$26,"NO CUMPLE","CUMPLE")</f>
        <v>CUMPLE</v>
      </c>
      <c r="AD720" s="51" t="str">
        <f>IF($J720&gt;NORMA!$H$27,"NO CUMPLE","CUMPLE")</f>
        <v>CUMPLE</v>
      </c>
      <c r="AE720" s="51" t="str">
        <f>IF($G720&gt;NORMA!$H$28,"NO CUMPLE","CUMPLE")</f>
        <v>CUMPLE</v>
      </c>
      <c r="AF720" s="51" t="str">
        <f>IF($H720&gt;NORMA!$E$29,"NO CUMPLE","CUMPLE")</f>
        <v>NO CUMPLE</v>
      </c>
      <c r="AG720" s="51" t="str">
        <f>IF($O720&gt;NORMA!$H$30,"NO CUMPLE","CUMPLE")</f>
        <v>NO CUMPLE</v>
      </c>
      <c r="AH720" s="51" t="str">
        <f>IF(AND($N720&gt;=NORMA!$R$18, $N720&lt;=NORMA!$S$18),"CUMPLE","NO CUMPLE")</f>
        <v>CUMPLE</v>
      </c>
      <c r="AI720" s="51" t="str">
        <f>IF($I720&gt;NORMA!$F$32,"NO CUMPLE","CUMPLE")</f>
        <v>NO CUMPLE</v>
      </c>
    </row>
    <row r="721" spans="1:35" ht="14.25" customHeight="1" x14ac:dyDescent="0.35">
      <c r="A721" s="146" t="s">
        <v>82</v>
      </c>
      <c r="B721" s="147" t="s">
        <v>84</v>
      </c>
      <c r="C721" s="167">
        <v>41163</v>
      </c>
      <c r="D721" s="149">
        <v>0.29166666666666669</v>
      </c>
      <c r="E721" s="155">
        <v>66</v>
      </c>
      <c r="F721" s="164">
        <v>203</v>
      </c>
      <c r="G721" s="155">
        <v>63</v>
      </c>
      <c r="H721" s="155">
        <v>42</v>
      </c>
      <c r="I721" s="155">
        <v>1.8</v>
      </c>
      <c r="J721" s="147">
        <v>3.49</v>
      </c>
      <c r="K721" s="147">
        <v>33.17</v>
      </c>
      <c r="L721" s="159">
        <v>1.028</v>
      </c>
      <c r="M721" s="169">
        <v>0.78</v>
      </c>
      <c r="N721" s="147">
        <v>8.2100000000000009</v>
      </c>
      <c r="O721" s="153">
        <v>150000000</v>
      </c>
      <c r="P721" s="51" t="str">
        <f>IF($M721&lt;NORMA!$G$7,"NO CUMPLE","CUMPLE")</f>
        <v>CUMPLE</v>
      </c>
      <c r="Q721" s="51" t="str">
        <f>IF($E721&gt;NORMA!$G$8,"NO CUMPLE","CUMPLE")</f>
        <v>CUMPLE</v>
      </c>
      <c r="R721" s="51" t="str">
        <f>IF($F721&gt;NORMA!$G$9,"NO CUMPLE","CUMPLE")</f>
        <v>CUMPLE</v>
      </c>
      <c r="S721" s="51" t="str">
        <f>IF($K721&gt;NORMA!$G$10,"NO CUMPLE","CUMPLE")</f>
        <v>CUMPLE</v>
      </c>
      <c r="T721" s="51" t="str">
        <f>IF($J721&gt;NORMA!$G$11,"NO CUMPLE","CUMPLE")</f>
        <v>CUMPLE</v>
      </c>
      <c r="U721" s="51" t="str">
        <f>IF($G721&gt;NORMA!$G$12,"NO CUMPLE","CUMPLE")</f>
        <v>CUMPLE</v>
      </c>
      <c r="V721" s="51" t="str">
        <f>IF($H721&gt;SALITRE!$H$972,"NO CUMPLE","CUMPLE")</f>
        <v>NO CUMPLE</v>
      </c>
      <c r="W721" s="51" t="str">
        <f>IF($O721&gt;NORMA!$F$14,"NO CUMPLE","CUMPLE")</f>
        <v>NO CUMPLE</v>
      </c>
      <c r="X721" s="51" t="str">
        <f>IF(AND($N721&gt;=NORMA!$Q$4, $N721&lt;=NORMA!$R$4),"CUMPLE","NO CUMPLE")</f>
        <v>CUMPLE</v>
      </c>
      <c r="Y721" s="51" t="str">
        <f>IF($I721&gt;NORMA!$F$16,"NO CUMPLE","CUMPLE")</f>
        <v>CUMPLE</v>
      </c>
      <c r="Z721" s="51" t="str">
        <f>IF($M721&lt;NORMA!$H$23,"NO CUMPLE","CUMPLE")</f>
        <v>CUMPLE</v>
      </c>
      <c r="AA721" s="51" t="str">
        <f>IF($E721&gt;NORMA!$H$24,"NO CUMPLE","CUMPLE")</f>
        <v>CUMPLE</v>
      </c>
      <c r="AB721" s="51" t="str">
        <f>IF($F721&gt;NORMA!$H$25,"NO CUMPLE","CUMPLE")</f>
        <v>NO CUMPLE</v>
      </c>
      <c r="AC721" s="51" t="str">
        <f>IF($K721&gt;NORMA!$H$26,"NO CUMPLE","CUMPLE")</f>
        <v>CUMPLE</v>
      </c>
      <c r="AD721" s="51" t="str">
        <f>IF($J721&gt;NORMA!$H$27,"NO CUMPLE","CUMPLE")</f>
        <v>CUMPLE</v>
      </c>
      <c r="AE721" s="51" t="str">
        <f>IF($G721&gt;NORMA!$H$28,"NO CUMPLE","CUMPLE")</f>
        <v>CUMPLE</v>
      </c>
      <c r="AF721" s="51" t="str">
        <f>IF($H721&gt;NORMA!$E$29,"NO CUMPLE","CUMPLE")</f>
        <v>NO CUMPLE</v>
      </c>
      <c r="AG721" s="51" t="str">
        <f>IF($O721&gt;NORMA!$H$30,"NO CUMPLE","CUMPLE")</f>
        <v>NO CUMPLE</v>
      </c>
      <c r="AH721" s="51" t="str">
        <f>IF(AND($N721&gt;=NORMA!$R$18, $N721&lt;=NORMA!$S$18),"CUMPLE","NO CUMPLE")</f>
        <v>CUMPLE</v>
      </c>
      <c r="AI721" s="51" t="str">
        <f>IF($I721&gt;NORMA!$F$32,"NO CUMPLE","CUMPLE")</f>
        <v>NO CUMPLE</v>
      </c>
    </row>
    <row r="722" spans="1:35" ht="14.25" customHeight="1" x14ac:dyDescent="0.35">
      <c r="A722" s="147" t="s">
        <v>82</v>
      </c>
      <c r="B722" s="147" t="s">
        <v>84</v>
      </c>
      <c r="C722" s="167">
        <v>41178</v>
      </c>
      <c r="D722" s="149">
        <v>0.33333333333333331</v>
      </c>
      <c r="E722" s="155">
        <v>138</v>
      </c>
      <c r="F722" s="155">
        <v>510</v>
      </c>
      <c r="G722" s="155">
        <v>190</v>
      </c>
      <c r="H722" s="155">
        <v>86</v>
      </c>
      <c r="I722" s="155">
        <v>3.55</v>
      </c>
      <c r="J722" s="147">
        <v>5.97</v>
      </c>
      <c r="K722" s="147">
        <v>51.26</v>
      </c>
      <c r="L722" s="159">
        <v>0.97799999999999998</v>
      </c>
      <c r="M722" s="169">
        <v>0.19</v>
      </c>
      <c r="N722" s="147">
        <v>8.24</v>
      </c>
      <c r="O722" s="153">
        <v>9000000</v>
      </c>
      <c r="P722" s="51" t="str">
        <f>IF($M722&lt;NORMA!$G$7,"NO CUMPLE","CUMPLE")</f>
        <v>NO CUMPLE</v>
      </c>
      <c r="Q722" s="51" t="str">
        <f>IF($E722&gt;NORMA!$G$8,"NO CUMPLE","CUMPLE")</f>
        <v>CUMPLE</v>
      </c>
      <c r="R722" s="51" t="str">
        <f>IF($F722&gt;NORMA!$G$9,"NO CUMPLE","CUMPLE")</f>
        <v>NO CUMPLE</v>
      </c>
      <c r="S722" s="51" t="str">
        <f>IF($K722&gt;NORMA!$G$10,"NO CUMPLE","CUMPLE")</f>
        <v>NO CUMPLE</v>
      </c>
      <c r="T722" s="51" t="str">
        <f>IF($J722&gt;NORMA!$G$11,"NO CUMPLE","CUMPLE")</f>
        <v>CUMPLE</v>
      </c>
      <c r="U722" s="51" t="str">
        <f>IF($G722&gt;NORMA!$G$12,"NO CUMPLE","CUMPLE")</f>
        <v>NO CUMPLE</v>
      </c>
      <c r="V722" s="51" t="str">
        <f>IF($H722&gt;SALITRE!$H$972,"NO CUMPLE","CUMPLE")</f>
        <v>NO CUMPLE</v>
      </c>
      <c r="W722" s="51" t="str">
        <f>IF($O722&gt;NORMA!$F$14,"NO CUMPLE","CUMPLE")</f>
        <v>NO CUMPLE</v>
      </c>
      <c r="X722" s="51" t="str">
        <f>IF(AND($N722&gt;=NORMA!$Q$4, $N722&lt;=NORMA!$R$4),"CUMPLE","NO CUMPLE")</f>
        <v>CUMPLE</v>
      </c>
      <c r="Y722" s="51" t="str">
        <f>IF($I722&gt;NORMA!$F$16,"NO CUMPLE","CUMPLE")</f>
        <v>NO CUMPLE</v>
      </c>
      <c r="Z722" s="51" t="str">
        <f>IF($M722&lt;NORMA!$H$23,"NO CUMPLE","CUMPLE")</f>
        <v>NO CUMPLE</v>
      </c>
      <c r="AA722" s="51" t="str">
        <f>IF($E722&gt;NORMA!$H$24,"NO CUMPLE","CUMPLE")</f>
        <v>NO CUMPLE</v>
      </c>
      <c r="AB722" s="51" t="str">
        <f>IF($F722&gt;NORMA!$H$25,"NO CUMPLE","CUMPLE")</f>
        <v>NO CUMPLE</v>
      </c>
      <c r="AC722" s="51" t="str">
        <f>IF($K722&gt;NORMA!$H$26,"NO CUMPLE","CUMPLE")</f>
        <v>NO CUMPLE</v>
      </c>
      <c r="AD722" s="51" t="str">
        <f>IF($J722&gt;NORMA!$H$27,"NO CUMPLE","CUMPLE")</f>
        <v>NO CUMPLE</v>
      </c>
      <c r="AE722" s="51" t="str">
        <f>IF($G722&gt;NORMA!$H$28,"NO CUMPLE","CUMPLE")</f>
        <v>NO CUMPLE</v>
      </c>
      <c r="AF722" s="51" t="str">
        <f>IF($H722&gt;NORMA!$E$29,"NO CUMPLE","CUMPLE")</f>
        <v>NO CUMPLE</v>
      </c>
      <c r="AG722" s="51" t="str">
        <f>IF($O722&gt;NORMA!$H$30,"NO CUMPLE","CUMPLE")</f>
        <v>NO CUMPLE</v>
      </c>
      <c r="AH722" s="51" t="str">
        <f>IF(AND($N722&gt;=NORMA!$R$18, $N722&lt;=NORMA!$S$18),"CUMPLE","NO CUMPLE")</f>
        <v>CUMPLE</v>
      </c>
      <c r="AI722" s="51" t="str">
        <f>IF($I722&gt;NORMA!$F$32,"NO CUMPLE","CUMPLE")</f>
        <v>NO CUMPLE</v>
      </c>
    </row>
    <row r="723" spans="1:35" ht="14.25" customHeight="1" x14ac:dyDescent="0.35">
      <c r="A723" s="147" t="s">
        <v>82</v>
      </c>
      <c r="B723" s="147" t="s">
        <v>84</v>
      </c>
      <c r="C723" s="167">
        <v>41190</v>
      </c>
      <c r="D723" s="149">
        <v>0.41666666666666669</v>
      </c>
      <c r="E723" s="155">
        <v>184</v>
      </c>
      <c r="F723" s="164">
        <v>481</v>
      </c>
      <c r="G723" s="155">
        <v>193</v>
      </c>
      <c r="H723" s="155">
        <v>123</v>
      </c>
      <c r="I723" s="155">
        <v>1.86</v>
      </c>
      <c r="J723" s="147">
        <v>6.2</v>
      </c>
      <c r="K723" s="147">
        <v>56.12</v>
      </c>
      <c r="L723" s="159">
        <v>1.0649999999999999</v>
      </c>
      <c r="M723" s="169">
        <v>0.13</v>
      </c>
      <c r="N723" s="147">
        <v>8.36</v>
      </c>
      <c r="O723" s="153">
        <v>43000000</v>
      </c>
      <c r="P723" s="51" t="str">
        <f>IF($M723&lt;NORMA!$G$7,"NO CUMPLE","CUMPLE")</f>
        <v>NO CUMPLE</v>
      </c>
      <c r="Q723" s="51" t="str">
        <f>IF($E723&gt;NORMA!$G$8,"NO CUMPLE","CUMPLE")</f>
        <v>NO CUMPLE</v>
      </c>
      <c r="R723" s="51" t="str">
        <f>IF($F723&gt;NORMA!$G$9,"NO CUMPLE","CUMPLE")</f>
        <v>NO CUMPLE</v>
      </c>
      <c r="S723" s="51" t="str">
        <f>IF($K723&gt;NORMA!$G$10,"NO CUMPLE","CUMPLE")</f>
        <v>NO CUMPLE</v>
      </c>
      <c r="T723" s="51" t="str">
        <f>IF($J723&gt;NORMA!$G$11,"NO CUMPLE","CUMPLE")</f>
        <v>NO CUMPLE</v>
      </c>
      <c r="U723" s="51" t="str">
        <f>IF($G723&gt;NORMA!$G$12,"NO CUMPLE","CUMPLE")</f>
        <v>NO CUMPLE</v>
      </c>
      <c r="V723" s="51" t="str">
        <f>IF($H723&gt;SALITRE!$H$972,"NO CUMPLE","CUMPLE")</f>
        <v>NO CUMPLE</v>
      </c>
      <c r="W723" s="51" t="str">
        <f>IF($O723&gt;NORMA!$F$14,"NO CUMPLE","CUMPLE")</f>
        <v>NO CUMPLE</v>
      </c>
      <c r="X723" s="51" t="str">
        <f>IF(AND($N723&gt;=NORMA!$Q$4, $N723&lt;=NORMA!$R$4),"CUMPLE","NO CUMPLE")</f>
        <v>CUMPLE</v>
      </c>
      <c r="Y723" s="51" t="str">
        <f>IF($I723&gt;NORMA!$F$16,"NO CUMPLE","CUMPLE")</f>
        <v>CUMPLE</v>
      </c>
      <c r="Z723" s="51" t="str">
        <f>IF($M723&lt;NORMA!$H$23,"NO CUMPLE","CUMPLE")</f>
        <v>NO CUMPLE</v>
      </c>
      <c r="AA723" s="51" t="str">
        <f>IF($E723&gt;NORMA!$H$24,"NO CUMPLE","CUMPLE")</f>
        <v>NO CUMPLE</v>
      </c>
      <c r="AB723" s="51" t="str">
        <f>IF($F723&gt;NORMA!$H$25,"NO CUMPLE","CUMPLE")</f>
        <v>NO CUMPLE</v>
      </c>
      <c r="AC723" s="51" t="str">
        <f>IF($K723&gt;NORMA!$H$26,"NO CUMPLE","CUMPLE")</f>
        <v>NO CUMPLE</v>
      </c>
      <c r="AD723" s="51" t="str">
        <f>IF($J723&gt;NORMA!$H$27,"NO CUMPLE","CUMPLE")</f>
        <v>NO CUMPLE</v>
      </c>
      <c r="AE723" s="51" t="str">
        <f>IF($G723&gt;NORMA!$H$28,"NO CUMPLE","CUMPLE")</f>
        <v>NO CUMPLE</v>
      </c>
      <c r="AF723" s="51" t="str">
        <f>IF($H723&gt;NORMA!$E$29,"NO CUMPLE","CUMPLE")</f>
        <v>NO CUMPLE</v>
      </c>
      <c r="AG723" s="51" t="str">
        <f>IF($O723&gt;NORMA!$H$30,"NO CUMPLE","CUMPLE")</f>
        <v>NO CUMPLE</v>
      </c>
      <c r="AH723" s="51" t="str">
        <f>IF(AND($N723&gt;=NORMA!$R$18, $N723&lt;=NORMA!$S$18),"CUMPLE","NO CUMPLE")</f>
        <v>CUMPLE</v>
      </c>
      <c r="AI723" s="51" t="str">
        <f>IF($I723&gt;NORMA!$F$32,"NO CUMPLE","CUMPLE")</f>
        <v>NO CUMPLE</v>
      </c>
    </row>
    <row r="724" spans="1:35" ht="14.25" customHeight="1" x14ac:dyDescent="0.35">
      <c r="A724" s="146" t="s">
        <v>82</v>
      </c>
      <c r="B724" s="147" t="s">
        <v>84</v>
      </c>
      <c r="C724" s="167">
        <v>41206</v>
      </c>
      <c r="D724" s="149">
        <v>0.5</v>
      </c>
      <c r="E724" s="161">
        <v>103</v>
      </c>
      <c r="F724" s="147">
        <v>306</v>
      </c>
      <c r="G724" s="155">
        <v>136</v>
      </c>
      <c r="H724" s="155">
        <v>33</v>
      </c>
      <c r="I724" s="155">
        <v>7.51</v>
      </c>
      <c r="J724" s="147">
        <v>4.01</v>
      </c>
      <c r="K724" s="155">
        <v>35.94</v>
      </c>
      <c r="L724" s="161">
        <v>1.8480000000000001</v>
      </c>
      <c r="M724" s="169">
        <v>0.79</v>
      </c>
      <c r="N724" s="147">
        <v>8.11</v>
      </c>
      <c r="O724" s="153">
        <v>15000000</v>
      </c>
      <c r="P724" s="51" t="str">
        <f>IF($M724&lt;NORMA!$G$7,"NO CUMPLE","CUMPLE")</f>
        <v>CUMPLE</v>
      </c>
      <c r="Q724" s="51" t="str">
        <f>IF($E724&gt;NORMA!$G$8,"NO CUMPLE","CUMPLE")</f>
        <v>CUMPLE</v>
      </c>
      <c r="R724" s="51" t="str">
        <f>IF($F724&gt;NORMA!$G$9,"NO CUMPLE","CUMPLE")</f>
        <v>CUMPLE</v>
      </c>
      <c r="S724" s="51" t="str">
        <f>IF($K724&gt;NORMA!$G$10,"NO CUMPLE","CUMPLE")</f>
        <v>CUMPLE</v>
      </c>
      <c r="T724" s="51" t="str">
        <f>IF($J724&gt;NORMA!$G$11,"NO CUMPLE","CUMPLE")</f>
        <v>CUMPLE</v>
      </c>
      <c r="U724" s="51" t="str">
        <f>IF($G724&gt;NORMA!$G$12,"NO CUMPLE","CUMPLE")</f>
        <v>CUMPLE</v>
      </c>
      <c r="V724" s="51" t="str">
        <f>IF($H724&gt;SALITRE!$H$972,"NO CUMPLE","CUMPLE")</f>
        <v>NO CUMPLE</v>
      </c>
      <c r="W724" s="51" t="str">
        <f>IF($O724&gt;NORMA!$F$14,"NO CUMPLE","CUMPLE")</f>
        <v>NO CUMPLE</v>
      </c>
      <c r="X724" s="51" t="str">
        <f>IF(AND($N724&gt;=NORMA!$Q$4, $N724&lt;=NORMA!$R$4),"CUMPLE","NO CUMPLE")</f>
        <v>CUMPLE</v>
      </c>
      <c r="Y724" s="51" t="str">
        <f>IF($I724&gt;NORMA!$F$16,"NO CUMPLE","CUMPLE")</f>
        <v>NO CUMPLE</v>
      </c>
      <c r="Z724" s="51" t="str">
        <f>IF($M724&lt;NORMA!$H$23,"NO CUMPLE","CUMPLE")</f>
        <v>CUMPLE</v>
      </c>
      <c r="AA724" s="51" t="str">
        <f>IF($E724&gt;NORMA!$H$24,"NO CUMPLE","CUMPLE")</f>
        <v>NO CUMPLE</v>
      </c>
      <c r="AB724" s="51" t="str">
        <f>IF($F724&gt;NORMA!$H$25,"NO CUMPLE","CUMPLE")</f>
        <v>NO CUMPLE</v>
      </c>
      <c r="AC724" s="51" t="str">
        <f>IF($K724&gt;NORMA!$H$26,"NO CUMPLE","CUMPLE")</f>
        <v>CUMPLE</v>
      </c>
      <c r="AD724" s="51" t="str">
        <f>IF($J724&gt;NORMA!$H$27,"NO CUMPLE","CUMPLE")</f>
        <v>CUMPLE</v>
      </c>
      <c r="AE724" s="51" t="str">
        <f>IF($G724&gt;NORMA!$H$28,"NO CUMPLE","CUMPLE")</f>
        <v>NO CUMPLE</v>
      </c>
      <c r="AF724" s="51" t="str">
        <f>IF($H724&gt;NORMA!$E$29,"NO CUMPLE","CUMPLE")</f>
        <v>NO CUMPLE</v>
      </c>
      <c r="AG724" s="51" t="str">
        <f>IF($O724&gt;NORMA!$H$30,"NO CUMPLE","CUMPLE")</f>
        <v>NO CUMPLE</v>
      </c>
      <c r="AH724" s="51" t="str">
        <f>IF(AND($N724&gt;=NORMA!$R$18, $N724&lt;=NORMA!$S$18),"CUMPLE","NO CUMPLE")</f>
        <v>CUMPLE</v>
      </c>
      <c r="AI724" s="51" t="str">
        <f>IF($I724&gt;NORMA!$F$32,"NO CUMPLE","CUMPLE")</f>
        <v>NO CUMPLE</v>
      </c>
    </row>
    <row r="725" spans="1:35" ht="14.25" customHeight="1" x14ac:dyDescent="0.35">
      <c r="A725" s="146" t="s">
        <v>82</v>
      </c>
      <c r="B725" s="147" t="s">
        <v>84</v>
      </c>
      <c r="C725" s="167">
        <v>41219</v>
      </c>
      <c r="D725" s="149">
        <v>0.60416666666666663</v>
      </c>
      <c r="E725" s="161">
        <v>181</v>
      </c>
      <c r="F725" s="147">
        <v>548</v>
      </c>
      <c r="G725" s="155">
        <v>90</v>
      </c>
      <c r="H725" s="155">
        <v>117</v>
      </c>
      <c r="I725" s="155">
        <v>11.1</v>
      </c>
      <c r="J725" s="147">
        <v>7.41</v>
      </c>
      <c r="K725" s="155">
        <v>49.8</v>
      </c>
      <c r="L725" s="161">
        <v>0.84799999999999998</v>
      </c>
      <c r="M725" s="169">
        <v>1.19</v>
      </c>
      <c r="N725" s="147">
        <v>8.1199999999999992</v>
      </c>
      <c r="O725" s="153">
        <v>3000000</v>
      </c>
      <c r="P725" s="51" t="str">
        <f>IF($M725&lt;NORMA!$G$7,"NO CUMPLE","CUMPLE")</f>
        <v>CUMPLE</v>
      </c>
      <c r="Q725" s="51" t="str">
        <f>IF($E725&gt;NORMA!$G$8,"NO CUMPLE","CUMPLE")</f>
        <v>NO CUMPLE</v>
      </c>
      <c r="R725" s="51" t="str">
        <f>IF($F725&gt;NORMA!$G$9,"NO CUMPLE","CUMPLE")</f>
        <v>NO CUMPLE</v>
      </c>
      <c r="S725" s="51" t="str">
        <f>IF($K725&gt;NORMA!$G$10,"NO CUMPLE","CUMPLE")</f>
        <v>NO CUMPLE</v>
      </c>
      <c r="T725" s="51" t="str">
        <f>IF($J725&gt;NORMA!$G$11,"NO CUMPLE","CUMPLE")</f>
        <v>NO CUMPLE</v>
      </c>
      <c r="U725" s="51" t="str">
        <f>IF($G725&gt;NORMA!$G$12,"NO CUMPLE","CUMPLE")</f>
        <v>CUMPLE</v>
      </c>
      <c r="V725" s="51" t="str">
        <f>IF($H725&gt;SALITRE!$H$972,"NO CUMPLE","CUMPLE")</f>
        <v>NO CUMPLE</v>
      </c>
      <c r="W725" s="51" t="str">
        <f>IF($O725&gt;NORMA!$F$14,"NO CUMPLE","CUMPLE")</f>
        <v>NO CUMPLE</v>
      </c>
      <c r="X725" s="51" t="str">
        <f>IF(AND($N725&gt;=NORMA!$Q$4, $N725&lt;=NORMA!$R$4),"CUMPLE","NO CUMPLE")</f>
        <v>CUMPLE</v>
      </c>
      <c r="Y725" s="51" t="str">
        <f>IF($I725&gt;NORMA!$F$16,"NO CUMPLE","CUMPLE")</f>
        <v>NO CUMPLE</v>
      </c>
      <c r="Z725" s="51" t="str">
        <f>IF($M725&lt;NORMA!$H$23,"NO CUMPLE","CUMPLE")</f>
        <v>CUMPLE</v>
      </c>
      <c r="AA725" s="51" t="str">
        <f>IF($E725&gt;NORMA!$H$24,"NO CUMPLE","CUMPLE")</f>
        <v>NO CUMPLE</v>
      </c>
      <c r="AB725" s="51" t="str">
        <f>IF($F725&gt;NORMA!$H$25,"NO CUMPLE","CUMPLE")</f>
        <v>NO CUMPLE</v>
      </c>
      <c r="AC725" s="51" t="str">
        <f>IF($K725&gt;NORMA!$H$26,"NO CUMPLE","CUMPLE")</f>
        <v>NO CUMPLE</v>
      </c>
      <c r="AD725" s="51" t="str">
        <f>IF($J725&gt;NORMA!$H$27,"NO CUMPLE","CUMPLE")</f>
        <v>NO CUMPLE</v>
      </c>
      <c r="AE725" s="51" t="str">
        <f>IF($G725&gt;NORMA!$H$28,"NO CUMPLE","CUMPLE")</f>
        <v>CUMPLE</v>
      </c>
      <c r="AF725" s="51" t="str">
        <f>IF($H725&gt;NORMA!$E$29,"NO CUMPLE","CUMPLE")</f>
        <v>NO CUMPLE</v>
      </c>
      <c r="AG725" s="51" t="str">
        <f>IF($O725&gt;NORMA!$H$30,"NO CUMPLE","CUMPLE")</f>
        <v>NO CUMPLE</v>
      </c>
      <c r="AH725" s="51" t="str">
        <f>IF(AND($N725&gt;=NORMA!$R$18, $N725&lt;=NORMA!$S$18),"CUMPLE","NO CUMPLE")</f>
        <v>CUMPLE</v>
      </c>
      <c r="AI725" s="51" t="str">
        <f>IF($I725&gt;NORMA!$F$32,"NO CUMPLE","CUMPLE")</f>
        <v>NO CUMPLE</v>
      </c>
    </row>
    <row r="726" spans="1:35" ht="14.25" customHeight="1" x14ac:dyDescent="0.35">
      <c r="A726" s="146" t="s">
        <v>85</v>
      </c>
      <c r="B726" s="147" t="s">
        <v>84</v>
      </c>
      <c r="C726" s="167">
        <v>41144</v>
      </c>
      <c r="D726" s="149">
        <v>0.25</v>
      </c>
      <c r="E726" s="155">
        <v>115</v>
      </c>
      <c r="F726" s="155">
        <v>273</v>
      </c>
      <c r="G726" s="155">
        <v>80</v>
      </c>
      <c r="H726" s="155">
        <v>26</v>
      </c>
      <c r="I726" s="155">
        <v>5.4</v>
      </c>
      <c r="J726" s="147">
        <v>5.27</v>
      </c>
      <c r="K726" s="155">
        <v>40.65</v>
      </c>
      <c r="L726" s="161">
        <v>1.2509999999999999</v>
      </c>
      <c r="M726" s="169">
        <v>0.23</v>
      </c>
      <c r="N726" s="147">
        <v>7.12</v>
      </c>
      <c r="O726" s="153">
        <v>200000000</v>
      </c>
      <c r="P726" s="51" t="str">
        <f>IF($M726&lt;NORMA!$G$7,"NO CUMPLE","CUMPLE")</f>
        <v>NO CUMPLE</v>
      </c>
      <c r="Q726" s="51" t="str">
        <f>IF($E726&gt;NORMA!$G$8,"NO CUMPLE","CUMPLE")</f>
        <v>CUMPLE</v>
      </c>
      <c r="R726" s="51" t="str">
        <f>IF($F726&gt;NORMA!$G$9,"NO CUMPLE","CUMPLE")</f>
        <v>CUMPLE</v>
      </c>
      <c r="S726" s="51" t="str">
        <f>IF($K726&gt;NORMA!$G$10,"NO CUMPLE","CUMPLE")</f>
        <v>NO CUMPLE</v>
      </c>
      <c r="T726" s="51" t="str">
        <f>IF($J726&gt;NORMA!$G$11,"NO CUMPLE","CUMPLE")</f>
        <v>CUMPLE</v>
      </c>
      <c r="U726" s="51" t="str">
        <f>IF($G726&gt;NORMA!$G$12,"NO CUMPLE","CUMPLE")</f>
        <v>CUMPLE</v>
      </c>
      <c r="V726" s="51" t="str">
        <f>IF($H726&gt;SALITRE!$H$972,"NO CUMPLE","CUMPLE")</f>
        <v>CUMPLE</v>
      </c>
      <c r="W726" s="51" t="str">
        <f>IF($O726&gt;NORMA!$F$14,"NO CUMPLE","CUMPLE")</f>
        <v>NO CUMPLE</v>
      </c>
      <c r="X726" s="51" t="str">
        <f>IF(AND($N726&gt;=NORMA!$Q$4, $N726&lt;=NORMA!$R$4),"CUMPLE","NO CUMPLE")</f>
        <v>CUMPLE</v>
      </c>
      <c r="Y726" s="51" t="str">
        <f>IF($I726&gt;NORMA!$F$16,"NO CUMPLE","CUMPLE")</f>
        <v>NO CUMPLE</v>
      </c>
      <c r="Z726" s="51" t="str">
        <f>IF($M726&lt;NORMA!$H$23,"NO CUMPLE","CUMPLE")</f>
        <v>NO CUMPLE</v>
      </c>
      <c r="AA726" s="51" t="str">
        <f>IF($E726&gt;NORMA!$H$24,"NO CUMPLE","CUMPLE")</f>
        <v>NO CUMPLE</v>
      </c>
      <c r="AB726" s="51" t="str">
        <f>IF($F726&gt;NORMA!$H$25,"NO CUMPLE","CUMPLE")</f>
        <v>NO CUMPLE</v>
      </c>
      <c r="AC726" s="51" t="str">
        <f>IF($K726&gt;NORMA!$H$26,"NO CUMPLE","CUMPLE")</f>
        <v>NO CUMPLE</v>
      </c>
      <c r="AD726" s="51" t="str">
        <f>IF($J726&gt;NORMA!$H$27,"NO CUMPLE","CUMPLE")</f>
        <v>NO CUMPLE</v>
      </c>
      <c r="AE726" s="51" t="str">
        <f>IF($G726&gt;NORMA!$H$28,"NO CUMPLE","CUMPLE")</f>
        <v>CUMPLE</v>
      </c>
      <c r="AF726" s="51" t="str">
        <f>IF($H726&gt;NORMA!$E$29,"NO CUMPLE","CUMPLE")</f>
        <v>NO CUMPLE</v>
      </c>
      <c r="AG726" s="51" t="str">
        <f>IF($O726&gt;NORMA!$H$30,"NO CUMPLE","CUMPLE")</f>
        <v>NO CUMPLE</v>
      </c>
      <c r="AH726" s="51" t="str">
        <f>IF(AND($N726&gt;=NORMA!$R$18, $N726&lt;=NORMA!$S$18),"CUMPLE","NO CUMPLE")</f>
        <v>CUMPLE</v>
      </c>
      <c r="AI726" s="51" t="str">
        <f>IF($I726&gt;NORMA!$F$32,"NO CUMPLE","CUMPLE")</f>
        <v>NO CUMPLE</v>
      </c>
    </row>
    <row r="727" spans="1:35" ht="14.25" customHeight="1" x14ac:dyDescent="0.35">
      <c r="A727" s="146" t="s">
        <v>85</v>
      </c>
      <c r="B727" s="147" t="s">
        <v>84</v>
      </c>
      <c r="C727" s="167">
        <v>41165</v>
      </c>
      <c r="D727" s="149">
        <v>0.41666666666666669</v>
      </c>
      <c r="E727" s="161">
        <v>232</v>
      </c>
      <c r="F727" s="147">
        <v>698</v>
      </c>
      <c r="G727" s="155">
        <v>307</v>
      </c>
      <c r="H727" s="155">
        <v>21</v>
      </c>
      <c r="I727" s="155">
        <v>4.0599999999999996</v>
      </c>
      <c r="J727" s="147">
        <v>6.65</v>
      </c>
      <c r="K727" s="155">
        <v>51.86</v>
      </c>
      <c r="L727" s="161">
        <v>0.754</v>
      </c>
      <c r="M727" s="169">
        <v>0.17</v>
      </c>
      <c r="N727" s="147">
        <v>7.35</v>
      </c>
      <c r="O727" s="153">
        <v>3000000</v>
      </c>
      <c r="P727" s="51" t="str">
        <f>IF($M727&lt;NORMA!$G$7,"NO CUMPLE","CUMPLE")</f>
        <v>NO CUMPLE</v>
      </c>
      <c r="Q727" s="51" t="str">
        <f>IF($E727&gt;NORMA!$G$8,"NO CUMPLE","CUMPLE")</f>
        <v>NO CUMPLE</v>
      </c>
      <c r="R727" s="51" t="str">
        <f>IF($F727&gt;NORMA!$G$9,"NO CUMPLE","CUMPLE")</f>
        <v>NO CUMPLE</v>
      </c>
      <c r="S727" s="51" t="str">
        <f>IF($K727&gt;NORMA!$G$10,"NO CUMPLE","CUMPLE")</f>
        <v>NO CUMPLE</v>
      </c>
      <c r="T727" s="51" t="str">
        <f>IF($J727&gt;NORMA!$G$11,"NO CUMPLE","CUMPLE")</f>
        <v>NO CUMPLE</v>
      </c>
      <c r="U727" s="51" t="str">
        <f>IF($G727&gt;NORMA!$G$12,"NO CUMPLE","CUMPLE")</f>
        <v>NO CUMPLE</v>
      </c>
      <c r="V727" s="51" t="str">
        <f>IF($H727&gt;SALITRE!$H$972,"NO CUMPLE","CUMPLE")</f>
        <v>CUMPLE</v>
      </c>
      <c r="W727" s="51" t="str">
        <f>IF($O727&gt;NORMA!$F$14,"NO CUMPLE","CUMPLE")</f>
        <v>NO CUMPLE</v>
      </c>
      <c r="X727" s="51" t="str">
        <f>IF(AND($N727&gt;=NORMA!$Q$4, $N727&lt;=NORMA!$R$4),"CUMPLE","NO CUMPLE")</f>
        <v>CUMPLE</v>
      </c>
      <c r="Y727" s="51" t="str">
        <f>IF($I727&gt;NORMA!$F$16,"NO CUMPLE","CUMPLE")</f>
        <v>NO CUMPLE</v>
      </c>
      <c r="Z727" s="51" t="str">
        <f>IF($M727&lt;NORMA!$H$23,"NO CUMPLE","CUMPLE")</f>
        <v>NO CUMPLE</v>
      </c>
      <c r="AA727" s="51" t="str">
        <f>IF($E727&gt;NORMA!$H$24,"NO CUMPLE","CUMPLE")</f>
        <v>NO CUMPLE</v>
      </c>
      <c r="AB727" s="51" t="str">
        <f>IF($F727&gt;NORMA!$H$25,"NO CUMPLE","CUMPLE")</f>
        <v>NO CUMPLE</v>
      </c>
      <c r="AC727" s="51" t="str">
        <f>IF($K727&gt;NORMA!$H$26,"NO CUMPLE","CUMPLE")</f>
        <v>NO CUMPLE</v>
      </c>
      <c r="AD727" s="51" t="str">
        <f>IF($J727&gt;NORMA!$H$27,"NO CUMPLE","CUMPLE")</f>
        <v>NO CUMPLE</v>
      </c>
      <c r="AE727" s="51" t="str">
        <f>IF($G727&gt;NORMA!$H$28,"NO CUMPLE","CUMPLE")</f>
        <v>NO CUMPLE</v>
      </c>
      <c r="AF727" s="51" t="str">
        <f>IF($H727&gt;NORMA!$E$29,"NO CUMPLE","CUMPLE")</f>
        <v>NO CUMPLE</v>
      </c>
      <c r="AG727" s="51" t="str">
        <f>IF($O727&gt;NORMA!$H$30,"NO CUMPLE","CUMPLE")</f>
        <v>NO CUMPLE</v>
      </c>
      <c r="AH727" s="51" t="str">
        <f>IF(AND($N727&gt;=NORMA!$R$18, $N727&lt;=NORMA!$S$18),"CUMPLE","NO CUMPLE")</f>
        <v>CUMPLE</v>
      </c>
      <c r="AI727" s="51" t="str">
        <f>IF($I727&gt;NORMA!$F$32,"NO CUMPLE","CUMPLE")</f>
        <v>NO CUMPLE</v>
      </c>
    </row>
    <row r="728" spans="1:35" ht="14.25" customHeight="1" x14ac:dyDescent="0.35">
      <c r="A728" s="146" t="s">
        <v>85</v>
      </c>
      <c r="B728" s="147" t="s">
        <v>84</v>
      </c>
      <c r="C728" s="167">
        <v>41180</v>
      </c>
      <c r="D728" s="149">
        <v>0.33333333333333331</v>
      </c>
      <c r="E728" s="161">
        <v>277</v>
      </c>
      <c r="F728" s="147">
        <v>319</v>
      </c>
      <c r="G728" s="155">
        <v>174</v>
      </c>
      <c r="H728" s="155">
        <v>30</v>
      </c>
      <c r="I728" s="155">
        <v>5.16</v>
      </c>
      <c r="J728" s="147">
        <v>5.16</v>
      </c>
      <c r="K728" s="155">
        <v>40.78</v>
      </c>
      <c r="L728" s="161">
        <v>0.51300000000000001</v>
      </c>
      <c r="M728" s="169">
        <v>0.17</v>
      </c>
      <c r="N728" s="147">
        <v>7.39</v>
      </c>
      <c r="O728" s="153">
        <v>3600000</v>
      </c>
      <c r="P728" s="51" t="str">
        <f>IF($M728&lt;NORMA!$G$7,"NO CUMPLE","CUMPLE")</f>
        <v>NO CUMPLE</v>
      </c>
      <c r="Q728" s="51" t="str">
        <f>IF($E728&gt;NORMA!$G$8,"NO CUMPLE","CUMPLE")</f>
        <v>NO CUMPLE</v>
      </c>
      <c r="R728" s="51" t="str">
        <f>IF($F728&gt;NORMA!$G$9,"NO CUMPLE","CUMPLE")</f>
        <v>CUMPLE</v>
      </c>
      <c r="S728" s="51" t="str">
        <f>IF($K728&gt;NORMA!$G$10,"NO CUMPLE","CUMPLE")</f>
        <v>NO CUMPLE</v>
      </c>
      <c r="T728" s="51" t="str">
        <f>IF($J728&gt;NORMA!$G$11,"NO CUMPLE","CUMPLE")</f>
        <v>CUMPLE</v>
      </c>
      <c r="U728" s="51" t="str">
        <f>IF($G728&gt;NORMA!$G$12,"NO CUMPLE","CUMPLE")</f>
        <v>NO CUMPLE</v>
      </c>
      <c r="V728" s="51" t="str">
        <f>IF($H728&gt;SALITRE!$H$972,"NO CUMPLE","CUMPLE")</f>
        <v>CUMPLE</v>
      </c>
      <c r="W728" s="51" t="str">
        <f>IF($O728&gt;NORMA!$F$14,"NO CUMPLE","CUMPLE")</f>
        <v>NO CUMPLE</v>
      </c>
      <c r="X728" s="51" t="str">
        <f>IF(AND($N728&gt;=NORMA!$Q$4, $N728&lt;=NORMA!$R$4),"CUMPLE","NO CUMPLE")</f>
        <v>CUMPLE</v>
      </c>
      <c r="Y728" s="51" t="str">
        <f>IF($I728&gt;NORMA!$F$16,"NO CUMPLE","CUMPLE")</f>
        <v>NO CUMPLE</v>
      </c>
      <c r="Z728" s="51" t="str">
        <f>IF($M728&lt;NORMA!$H$23,"NO CUMPLE","CUMPLE")</f>
        <v>NO CUMPLE</v>
      </c>
      <c r="AA728" s="51" t="str">
        <f>IF($E728&gt;NORMA!$H$24,"NO CUMPLE","CUMPLE")</f>
        <v>NO CUMPLE</v>
      </c>
      <c r="AB728" s="51" t="str">
        <f>IF($F728&gt;NORMA!$H$25,"NO CUMPLE","CUMPLE")</f>
        <v>NO CUMPLE</v>
      </c>
      <c r="AC728" s="51" t="str">
        <f>IF($K728&gt;NORMA!$H$26,"NO CUMPLE","CUMPLE")</f>
        <v>NO CUMPLE</v>
      </c>
      <c r="AD728" s="51" t="str">
        <f>IF($J728&gt;NORMA!$H$27,"NO CUMPLE","CUMPLE")</f>
        <v>NO CUMPLE</v>
      </c>
      <c r="AE728" s="51" t="str">
        <f>IF($G728&gt;NORMA!$H$28,"NO CUMPLE","CUMPLE")</f>
        <v>NO CUMPLE</v>
      </c>
      <c r="AF728" s="51" t="str">
        <f>IF($H728&gt;NORMA!$E$29,"NO CUMPLE","CUMPLE")</f>
        <v>NO CUMPLE</v>
      </c>
      <c r="AG728" s="51" t="str">
        <f>IF($O728&gt;NORMA!$H$30,"NO CUMPLE","CUMPLE")</f>
        <v>NO CUMPLE</v>
      </c>
      <c r="AH728" s="51" t="str">
        <f>IF(AND($N728&gt;=NORMA!$R$18, $N728&lt;=NORMA!$S$18),"CUMPLE","NO CUMPLE")</f>
        <v>CUMPLE</v>
      </c>
      <c r="AI728" s="51" t="str">
        <f>IF($I728&gt;NORMA!$F$32,"NO CUMPLE","CUMPLE")</f>
        <v>NO CUMPLE</v>
      </c>
    </row>
    <row r="729" spans="1:35" ht="14.25" customHeight="1" x14ac:dyDescent="0.35">
      <c r="A729" s="146" t="s">
        <v>85</v>
      </c>
      <c r="B729" s="147" t="s">
        <v>84</v>
      </c>
      <c r="C729" s="167">
        <v>41191</v>
      </c>
      <c r="D729" s="149">
        <v>0.29166666666666669</v>
      </c>
      <c r="E729" s="161">
        <v>75.599999999999994</v>
      </c>
      <c r="F729" s="147">
        <v>270</v>
      </c>
      <c r="G729" s="155">
        <v>82</v>
      </c>
      <c r="H729" s="155">
        <v>25</v>
      </c>
      <c r="I729" s="155">
        <v>0.37</v>
      </c>
      <c r="J729" s="147">
        <v>4.0199999999999996</v>
      </c>
      <c r="K729" s="155">
        <v>35.119999999999997</v>
      </c>
      <c r="L729" s="161">
        <v>0.45400000000000001</v>
      </c>
      <c r="M729" s="169">
        <v>0.15</v>
      </c>
      <c r="N729" s="147">
        <v>7.45</v>
      </c>
      <c r="O729" s="153">
        <v>9300000</v>
      </c>
      <c r="P729" s="51" t="str">
        <f>IF($M729&lt;NORMA!$G$7,"NO CUMPLE","CUMPLE")</f>
        <v>NO CUMPLE</v>
      </c>
      <c r="Q729" s="51" t="str">
        <f>IF($E729&gt;NORMA!$G$8,"NO CUMPLE","CUMPLE")</f>
        <v>CUMPLE</v>
      </c>
      <c r="R729" s="51" t="str">
        <f>IF($F729&gt;NORMA!$G$9,"NO CUMPLE","CUMPLE")</f>
        <v>CUMPLE</v>
      </c>
      <c r="S729" s="51" t="str">
        <f>IF($K729&gt;NORMA!$G$10,"NO CUMPLE","CUMPLE")</f>
        <v>CUMPLE</v>
      </c>
      <c r="T729" s="51" t="str">
        <f>IF($J729&gt;NORMA!$G$11,"NO CUMPLE","CUMPLE")</f>
        <v>CUMPLE</v>
      </c>
      <c r="U729" s="51" t="str">
        <f>IF($G729&gt;NORMA!$G$12,"NO CUMPLE","CUMPLE")</f>
        <v>CUMPLE</v>
      </c>
      <c r="V729" s="51" t="str">
        <f>IF($H729&gt;SALITRE!$H$972,"NO CUMPLE","CUMPLE")</f>
        <v>CUMPLE</v>
      </c>
      <c r="W729" s="51" t="str">
        <f>IF($O729&gt;NORMA!$F$14,"NO CUMPLE","CUMPLE")</f>
        <v>NO CUMPLE</v>
      </c>
      <c r="X729" s="51" t="str">
        <f>IF(AND($N729&gt;=NORMA!$Q$4, $N729&lt;=NORMA!$R$4),"CUMPLE","NO CUMPLE")</f>
        <v>CUMPLE</v>
      </c>
      <c r="Y729" s="51" t="str">
        <f>IF($I729&gt;NORMA!$F$16,"NO CUMPLE","CUMPLE")</f>
        <v>CUMPLE</v>
      </c>
      <c r="Z729" s="51" t="str">
        <f>IF($M729&lt;NORMA!$H$23,"NO CUMPLE","CUMPLE")</f>
        <v>NO CUMPLE</v>
      </c>
      <c r="AA729" s="51" t="str">
        <f>IF($E729&gt;NORMA!$H$24,"NO CUMPLE","CUMPLE")</f>
        <v>CUMPLE</v>
      </c>
      <c r="AB729" s="51" t="str">
        <f>IF($F729&gt;NORMA!$H$25,"NO CUMPLE","CUMPLE")</f>
        <v>NO CUMPLE</v>
      </c>
      <c r="AC729" s="51" t="str">
        <f>IF($K729&gt;NORMA!$H$26,"NO CUMPLE","CUMPLE")</f>
        <v>CUMPLE</v>
      </c>
      <c r="AD729" s="51" t="str">
        <f>IF($J729&gt;NORMA!$H$27,"NO CUMPLE","CUMPLE")</f>
        <v>CUMPLE</v>
      </c>
      <c r="AE729" s="51" t="str">
        <f>IF($G729&gt;NORMA!$H$28,"NO CUMPLE","CUMPLE")</f>
        <v>CUMPLE</v>
      </c>
      <c r="AF729" s="51" t="str">
        <f>IF($H729&gt;NORMA!$E$29,"NO CUMPLE","CUMPLE")</f>
        <v>NO CUMPLE</v>
      </c>
      <c r="AG729" s="51" t="str">
        <f>IF($O729&gt;NORMA!$H$30,"NO CUMPLE","CUMPLE")</f>
        <v>NO CUMPLE</v>
      </c>
      <c r="AH729" s="51" t="str">
        <f>IF(AND($N729&gt;=NORMA!$R$18, $N729&lt;=NORMA!$S$18),"CUMPLE","NO CUMPLE")</f>
        <v>CUMPLE</v>
      </c>
      <c r="AI729" s="51" t="str">
        <f>IF($I729&gt;NORMA!$F$32,"NO CUMPLE","CUMPLE")</f>
        <v>CUMPLE</v>
      </c>
    </row>
    <row r="730" spans="1:35" ht="14.25" customHeight="1" x14ac:dyDescent="0.35">
      <c r="A730" s="146" t="s">
        <v>85</v>
      </c>
      <c r="B730" s="147" t="s">
        <v>84</v>
      </c>
      <c r="C730" s="167">
        <v>41207</v>
      </c>
      <c r="D730" s="149">
        <v>0.5</v>
      </c>
      <c r="E730" s="161">
        <v>109</v>
      </c>
      <c r="F730" s="147">
        <v>296</v>
      </c>
      <c r="G730" s="155">
        <v>97</v>
      </c>
      <c r="H730" s="155">
        <v>39</v>
      </c>
      <c r="I730" s="155">
        <v>5.0199999999999996</v>
      </c>
      <c r="J730" s="147">
        <v>5.07</v>
      </c>
      <c r="K730" s="155">
        <v>31.17</v>
      </c>
      <c r="L730" s="161">
        <v>6.85</v>
      </c>
      <c r="M730" s="169">
        <v>0.5</v>
      </c>
      <c r="N730" s="147">
        <v>7.91</v>
      </c>
      <c r="O730" s="153">
        <v>75000000</v>
      </c>
      <c r="P730" s="51" t="str">
        <f>IF($M730&lt;NORMA!$G$7,"NO CUMPLE","CUMPLE")</f>
        <v>CUMPLE</v>
      </c>
      <c r="Q730" s="51" t="str">
        <f>IF($E730&gt;NORMA!$G$8,"NO CUMPLE","CUMPLE")</f>
        <v>CUMPLE</v>
      </c>
      <c r="R730" s="51" t="str">
        <f>IF($F730&gt;NORMA!$G$9,"NO CUMPLE","CUMPLE")</f>
        <v>CUMPLE</v>
      </c>
      <c r="S730" s="51" t="str">
        <f>IF($K730&gt;NORMA!$G$10,"NO CUMPLE","CUMPLE")</f>
        <v>CUMPLE</v>
      </c>
      <c r="T730" s="51" t="str">
        <f>IF($J730&gt;NORMA!$G$11,"NO CUMPLE","CUMPLE")</f>
        <v>CUMPLE</v>
      </c>
      <c r="U730" s="51" t="str">
        <f>IF($G730&gt;NORMA!$G$12,"NO CUMPLE","CUMPLE")</f>
        <v>CUMPLE</v>
      </c>
      <c r="V730" s="51" t="str">
        <f>IF($H730&gt;SALITRE!$H$972,"NO CUMPLE","CUMPLE")</f>
        <v>NO CUMPLE</v>
      </c>
      <c r="W730" s="51" t="str">
        <f>IF($O730&gt;NORMA!$F$14,"NO CUMPLE","CUMPLE")</f>
        <v>NO CUMPLE</v>
      </c>
      <c r="X730" s="51" t="str">
        <f>IF(AND($N730&gt;=NORMA!$Q$4, $N730&lt;=NORMA!$R$4),"CUMPLE","NO CUMPLE")</f>
        <v>CUMPLE</v>
      </c>
      <c r="Y730" s="51" t="str">
        <f>IF($I730&gt;NORMA!$F$16,"NO CUMPLE","CUMPLE")</f>
        <v>NO CUMPLE</v>
      </c>
      <c r="Z730" s="51" t="str">
        <f>IF($M730&lt;NORMA!$H$23,"NO CUMPLE","CUMPLE")</f>
        <v>CUMPLE</v>
      </c>
      <c r="AA730" s="51" t="str">
        <f>IF($E730&gt;NORMA!$H$24,"NO CUMPLE","CUMPLE")</f>
        <v>NO CUMPLE</v>
      </c>
      <c r="AB730" s="51" t="str">
        <f>IF($F730&gt;NORMA!$H$25,"NO CUMPLE","CUMPLE")</f>
        <v>NO CUMPLE</v>
      </c>
      <c r="AC730" s="51" t="str">
        <f>IF($K730&gt;NORMA!$H$26,"NO CUMPLE","CUMPLE")</f>
        <v>CUMPLE</v>
      </c>
      <c r="AD730" s="51" t="str">
        <f>IF($J730&gt;NORMA!$H$27,"NO CUMPLE","CUMPLE")</f>
        <v>NO CUMPLE</v>
      </c>
      <c r="AE730" s="51" t="str">
        <f>IF($G730&gt;NORMA!$H$28,"NO CUMPLE","CUMPLE")</f>
        <v>CUMPLE</v>
      </c>
      <c r="AF730" s="51" t="str">
        <f>IF($H730&gt;NORMA!$E$29,"NO CUMPLE","CUMPLE")</f>
        <v>NO CUMPLE</v>
      </c>
      <c r="AG730" s="51" t="str">
        <f>IF($O730&gt;NORMA!$H$30,"NO CUMPLE","CUMPLE")</f>
        <v>NO CUMPLE</v>
      </c>
      <c r="AH730" s="51" t="str">
        <f>IF(AND($N730&gt;=NORMA!$R$18, $N730&lt;=NORMA!$S$18),"CUMPLE","NO CUMPLE")</f>
        <v>CUMPLE</v>
      </c>
      <c r="AI730" s="51" t="str">
        <f>IF($I730&gt;NORMA!$F$32,"NO CUMPLE","CUMPLE")</f>
        <v>NO CUMPLE</v>
      </c>
    </row>
    <row r="731" spans="1:35" ht="14.25" customHeight="1" x14ac:dyDescent="0.35">
      <c r="A731" s="146" t="s">
        <v>85</v>
      </c>
      <c r="B731" s="147" t="s">
        <v>84</v>
      </c>
      <c r="C731" s="167">
        <v>41222</v>
      </c>
      <c r="D731" s="149">
        <v>0.58333333333333337</v>
      </c>
      <c r="E731" s="147">
        <v>152</v>
      </c>
      <c r="F731" s="147">
        <v>448</v>
      </c>
      <c r="G731" s="155">
        <v>298</v>
      </c>
      <c r="H731" s="155">
        <v>72</v>
      </c>
      <c r="I731" s="155">
        <v>4.05</v>
      </c>
      <c r="J731" s="147">
        <v>4.6500000000000004</v>
      </c>
      <c r="K731" s="155">
        <v>39.82</v>
      </c>
      <c r="L731" s="161">
        <v>1.4259999999999999</v>
      </c>
      <c r="M731" s="169">
        <v>0.22</v>
      </c>
      <c r="N731" s="147">
        <v>7.25</v>
      </c>
      <c r="O731" s="153">
        <v>3600000</v>
      </c>
      <c r="P731" s="51" t="str">
        <f>IF($M731&lt;NORMA!$G$7,"NO CUMPLE","CUMPLE")</f>
        <v>NO CUMPLE</v>
      </c>
      <c r="Q731" s="51" t="str">
        <f>IF($E731&gt;NORMA!$G$8,"NO CUMPLE","CUMPLE")</f>
        <v>NO CUMPLE</v>
      </c>
      <c r="R731" s="51" t="str">
        <f>IF($F731&gt;NORMA!$G$9,"NO CUMPLE","CUMPLE")</f>
        <v>NO CUMPLE</v>
      </c>
      <c r="S731" s="51" t="str">
        <f>IF($K731&gt;NORMA!$G$10,"NO CUMPLE","CUMPLE")</f>
        <v>CUMPLE</v>
      </c>
      <c r="T731" s="51" t="str">
        <f>IF($J731&gt;NORMA!$G$11,"NO CUMPLE","CUMPLE")</f>
        <v>CUMPLE</v>
      </c>
      <c r="U731" s="51" t="str">
        <f>IF($G731&gt;NORMA!$G$12,"NO CUMPLE","CUMPLE")</f>
        <v>NO CUMPLE</v>
      </c>
      <c r="V731" s="51" t="str">
        <f>IF($H731&gt;SALITRE!$H$972,"NO CUMPLE","CUMPLE")</f>
        <v>NO CUMPLE</v>
      </c>
      <c r="W731" s="51" t="str">
        <f>IF($O731&gt;NORMA!$F$14,"NO CUMPLE","CUMPLE")</f>
        <v>NO CUMPLE</v>
      </c>
      <c r="X731" s="51" t="str">
        <f>IF(AND($N731&gt;=NORMA!$Q$4, $N731&lt;=NORMA!$R$4),"CUMPLE","NO CUMPLE")</f>
        <v>CUMPLE</v>
      </c>
      <c r="Y731" s="51" t="str">
        <f>IF($I731&gt;NORMA!$F$16,"NO CUMPLE","CUMPLE")</f>
        <v>NO CUMPLE</v>
      </c>
      <c r="Z731" s="51" t="str">
        <f>IF($M731&lt;NORMA!$H$23,"NO CUMPLE","CUMPLE")</f>
        <v>NO CUMPLE</v>
      </c>
      <c r="AA731" s="51" t="str">
        <f>IF($E731&gt;NORMA!$H$24,"NO CUMPLE","CUMPLE")</f>
        <v>NO CUMPLE</v>
      </c>
      <c r="AB731" s="51" t="str">
        <f>IF($F731&gt;NORMA!$H$25,"NO CUMPLE","CUMPLE")</f>
        <v>NO CUMPLE</v>
      </c>
      <c r="AC731" s="51" t="str">
        <f>IF($K731&gt;NORMA!$H$26,"NO CUMPLE","CUMPLE")</f>
        <v>CUMPLE</v>
      </c>
      <c r="AD731" s="51" t="str">
        <f>IF($J731&gt;NORMA!$H$27,"NO CUMPLE","CUMPLE")</f>
        <v>CUMPLE</v>
      </c>
      <c r="AE731" s="51" t="str">
        <f>IF($G731&gt;NORMA!$H$28,"NO CUMPLE","CUMPLE")</f>
        <v>NO CUMPLE</v>
      </c>
      <c r="AF731" s="51" t="str">
        <f>IF($H731&gt;NORMA!$E$29,"NO CUMPLE","CUMPLE")</f>
        <v>NO CUMPLE</v>
      </c>
      <c r="AG731" s="51" t="str">
        <f>IF($O731&gt;NORMA!$H$30,"NO CUMPLE","CUMPLE")</f>
        <v>NO CUMPLE</v>
      </c>
      <c r="AH731" s="51" t="str">
        <f>IF(AND($N731&gt;=NORMA!$R$18, $N731&lt;=NORMA!$S$18),"CUMPLE","NO CUMPLE")</f>
        <v>CUMPLE</v>
      </c>
      <c r="AI731" s="51" t="str">
        <f>IF($I731&gt;NORMA!$F$32,"NO CUMPLE","CUMPLE")</f>
        <v>NO CUMPLE</v>
      </c>
    </row>
    <row r="732" spans="1:35" ht="14.25" customHeight="1" x14ac:dyDescent="0.35">
      <c r="A732" s="146" t="s">
        <v>86</v>
      </c>
      <c r="B732" s="147" t="s">
        <v>84</v>
      </c>
      <c r="C732" s="167">
        <v>41151</v>
      </c>
      <c r="D732" s="149">
        <v>0.60416666666666663</v>
      </c>
      <c r="E732" s="155">
        <v>227</v>
      </c>
      <c r="F732" s="155">
        <v>706</v>
      </c>
      <c r="G732" s="155">
        <v>393</v>
      </c>
      <c r="H732" s="155">
        <v>177</v>
      </c>
      <c r="I732" s="155">
        <v>1.22</v>
      </c>
      <c r="J732" s="147">
        <v>7.45</v>
      </c>
      <c r="K732" s="155">
        <v>68.97</v>
      </c>
      <c r="L732" s="161">
        <v>5.7450000000000001</v>
      </c>
      <c r="M732" s="169">
        <v>0.1</v>
      </c>
      <c r="N732" s="147">
        <v>7.19</v>
      </c>
      <c r="O732" s="153">
        <v>11000000</v>
      </c>
      <c r="P732" s="51" t="str">
        <f>IF($M732&lt;NORMA!$G$7,"NO CUMPLE","CUMPLE")</f>
        <v>NO CUMPLE</v>
      </c>
      <c r="Q732" s="51" t="str">
        <f>IF($E732&gt;NORMA!$G$8,"NO CUMPLE","CUMPLE")</f>
        <v>NO CUMPLE</v>
      </c>
      <c r="R732" s="51" t="str">
        <f>IF($F732&gt;NORMA!$G$9,"NO CUMPLE","CUMPLE")</f>
        <v>NO CUMPLE</v>
      </c>
      <c r="S732" s="51" t="str">
        <f>IF($K732&gt;NORMA!$G$10,"NO CUMPLE","CUMPLE")</f>
        <v>NO CUMPLE</v>
      </c>
      <c r="T732" s="51" t="str">
        <f>IF($J732&gt;NORMA!$G$11,"NO CUMPLE","CUMPLE")</f>
        <v>NO CUMPLE</v>
      </c>
      <c r="U732" s="51" t="str">
        <f>IF($G732&gt;NORMA!$G$12,"NO CUMPLE","CUMPLE")</f>
        <v>NO CUMPLE</v>
      </c>
      <c r="V732" s="51" t="str">
        <f>IF($H732&gt;SALITRE!$H$972,"NO CUMPLE","CUMPLE")</f>
        <v>NO CUMPLE</v>
      </c>
      <c r="W732" s="51" t="str">
        <f>IF($O732&gt;NORMA!$F$14,"NO CUMPLE","CUMPLE")</f>
        <v>NO CUMPLE</v>
      </c>
      <c r="X732" s="51" t="str">
        <f>IF(AND($N732&gt;=NORMA!$Q$4, $N732&lt;=NORMA!$R$4),"CUMPLE","NO CUMPLE")</f>
        <v>CUMPLE</v>
      </c>
      <c r="Y732" s="51" t="str">
        <f>IF($I732&gt;NORMA!$F$16,"NO CUMPLE","CUMPLE")</f>
        <v>CUMPLE</v>
      </c>
      <c r="Z732" s="51" t="str">
        <f>IF($M732&lt;NORMA!$H$23,"NO CUMPLE","CUMPLE")</f>
        <v>NO CUMPLE</v>
      </c>
      <c r="AA732" s="51" t="str">
        <f>IF($E732&gt;NORMA!$H$24,"NO CUMPLE","CUMPLE")</f>
        <v>NO CUMPLE</v>
      </c>
      <c r="AB732" s="51" t="str">
        <f>IF($F732&gt;NORMA!$H$25,"NO CUMPLE","CUMPLE")</f>
        <v>NO CUMPLE</v>
      </c>
      <c r="AC732" s="51" t="str">
        <f>IF($K732&gt;NORMA!$H$26,"NO CUMPLE","CUMPLE")</f>
        <v>NO CUMPLE</v>
      </c>
      <c r="AD732" s="51" t="str">
        <f>IF($J732&gt;NORMA!$H$27,"NO CUMPLE","CUMPLE")</f>
        <v>NO CUMPLE</v>
      </c>
      <c r="AE732" s="51" t="str">
        <f>IF($G732&gt;NORMA!$H$28,"NO CUMPLE","CUMPLE")</f>
        <v>NO CUMPLE</v>
      </c>
      <c r="AF732" s="51" t="str">
        <f>IF($H732&gt;NORMA!$E$29,"NO CUMPLE","CUMPLE")</f>
        <v>NO CUMPLE</v>
      </c>
      <c r="AG732" s="51" t="str">
        <f>IF($O732&gt;NORMA!$H$30,"NO CUMPLE","CUMPLE")</f>
        <v>NO CUMPLE</v>
      </c>
      <c r="AH732" s="51" t="str">
        <f>IF(AND($N732&gt;=NORMA!$R$18, $N732&lt;=NORMA!$S$18),"CUMPLE","NO CUMPLE")</f>
        <v>CUMPLE</v>
      </c>
      <c r="AI732" s="51" t="str">
        <f>IF($I732&gt;NORMA!$F$32,"NO CUMPLE","CUMPLE")</f>
        <v>NO CUMPLE</v>
      </c>
    </row>
    <row r="733" spans="1:35" ht="14.25" customHeight="1" x14ac:dyDescent="0.35">
      <c r="A733" s="146" t="s">
        <v>86</v>
      </c>
      <c r="B733" s="147" t="s">
        <v>84</v>
      </c>
      <c r="C733" s="167">
        <v>41165</v>
      </c>
      <c r="D733" s="149">
        <v>0.29166666666666669</v>
      </c>
      <c r="E733" s="161">
        <v>98</v>
      </c>
      <c r="F733" s="147">
        <v>275</v>
      </c>
      <c r="G733" s="155">
        <v>90</v>
      </c>
      <c r="H733" s="155">
        <v>64</v>
      </c>
      <c r="I733" s="155">
        <v>4.28</v>
      </c>
      <c r="J733" s="147">
        <v>6.96</v>
      </c>
      <c r="K733" s="155">
        <v>54.41</v>
      </c>
      <c r="L733" s="161">
        <v>2.0310000000000001</v>
      </c>
      <c r="M733" s="169">
        <v>0.15</v>
      </c>
      <c r="N733" s="147">
        <v>7.08</v>
      </c>
      <c r="O733" s="153">
        <v>260000000</v>
      </c>
      <c r="P733" s="51" t="str">
        <f>IF($M733&lt;NORMA!$G$7,"NO CUMPLE","CUMPLE")</f>
        <v>NO CUMPLE</v>
      </c>
      <c r="Q733" s="51" t="str">
        <f>IF($E733&gt;NORMA!$G$8,"NO CUMPLE","CUMPLE")</f>
        <v>CUMPLE</v>
      </c>
      <c r="R733" s="51" t="str">
        <f>IF($F733&gt;NORMA!$G$9,"NO CUMPLE","CUMPLE")</f>
        <v>CUMPLE</v>
      </c>
      <c r="S733" s="51" t="str">
        <f>IF($K733&gt;NORMA!$G$10,"NO CUMPLE","CUMPLE")</f>
        <v>NO CUMPLE</v>
      </c>
      <c r="T733" s="51" t="str">
        <f>IF($J733&gt;NORMA!$G$11,"NO CUMPLE","CUMPLE")</f>
        <v>NO CUMPLE</v>
      </c>
      <c r="U733" s="51" t="str">
        <f>IF($G733&gt;NORMA!$G$12,"NO CUMPLE","CUMPLE")</f>
        <v>CUMPLE</v>
      </c>
      <c r="V733" s="51" t="str">
        <f>IF($H733&gt;SALITRE!$H$972,"NO CUMPLE","CUMPLE")</f>
        <v>NO CUMPLE</v>
      </c>
      <c r="W733" s="51" t="str">
        <f>IF($O733&gt;NORMA!$F$14,"NO CUMPLE","CUMPLE")</f>
        <v>NO CUMPLE</v>
      </c>
      <c r="X733" s="51" t="str">
        <f>IF(AND($N733&gt;=NORMA!$Q$4, $N733&lt;=NORMA!$R$4),"CUMPLE","NO CUMPLE")</f>
        <v>CUMPLE</v>
      </c>
      <c r="Y733" s="51" t="str">
        <f>IF($I733&gt;NORMA!$F$16,"NO CUMPLE","CUMPLE")</f>
        <v>NO CUMPLE</v>
      </c>
      <c r="Z733" s="51" t="str">
        <f>IF($M733&lt;NORMA!$H$23,"NO CUMPLE","CUMPLE")</f>
        <v>NO CUMPLE</v>
      </c>
      <c r="AA733" s="51" t="str">
        <f>IF($E733&gt;NORMA!$H$24,"NO CUMPLE","CUMPLE")</f>
        <v>CUMPLE</v>
      </c>
      <c r="AB733" s="51" t="str">
        <f>IF($F733&gt;NORMA!$H$25,"NO CUMPLE","CUMPLE")</f>
        <v>NO CUMPLE</v>
      </c>
      <c r="AC733" s="51" t="str">
        <f>IF($K733&gt;NORMA!$H$26,"NO CUMPLE","CUMPLE")</f>
        <v>NO CUMPLE</v>
      </c>
      <c r="AD733" s="51" t="str">
        <f>IF($J733&gt;NORMA!$H$27,"NO CUMPLE","CUMPLE")</f>
        <v>NO CUMPLE</v>
      </c>
      <c r="AE733" s="51" t="str">
        <f>IF($G733&gt;NORMA!$H$28,"NO CUMPLE","CUMPLE")</f>
        <v>CUMPLE</v>
      </c>
      <c r="AF733" s="51" t="str">
        <f>IF($H733&gt;NORMA!$E$29,"NO CUMPLE","CUMPLE")</f>
        <v>NO CUMPLE</v>
      </c>
      <c r="AG733" s="51" t="str">
        <f>IF($O733&gt;NORMA!$H$30,"NO CUMPLE","CUMPLE")</f>
        <v>NO CUMPLE</v>
      </c>
      <c r="AH733" s="51" t="str">
        <f>IF(AND($N733&gt;=NORMA!$R$18, $N733&lt;=NORMA!$S$18),"CUMPLE","NO CUMPLE")</f>
        <v>CUMPLE</v>
      </c>
      <c r="AI733" s="51" t="str">
        <f>IF($I733&gt;NORMA!$F$32,"NO CUMPLE","CUMPLE")</f>
        <v>NO CUMPLE</v>
      </c>
    </row>
    <row r="734" spans="1:35" ht="14.25" customHeight="1" x14ac:dyDescent="0.35">
      <c r="A734" s="146" t="s">
        <v>86</v>
      </c>
      <c r="B734" s="147" t="s">
        <v>84</v>
      </c>
      <c r="C734" s="167">
        <v>41181</v>
      </c>
      <c r="D734" s="149">
        <v>0.45833333333333331</v>
      </c>
      <c r="E734" s="161">
        <v>177</v>
      </c>
      <c r="F734" s="147">
        <v>448</v>
      </c>
      <c r="G734" s="155">
        <v>60</v>
      </c>
      <c r="H734" s="155">
        <v>18</v>
      </c>
      <c r="I734" s="155">
        <v>1.91</v>
      </c>
      <c r="J734" s="147">
        <v>8.48</v>
      </c>
      <c r="K734" s="155">
        <v>67.069999999999993</v>
      </c>
      <c r="L734" s="161">
        <v>5.2990000000000004</v>
      </c>
      <c r="M734" s="169">
        <v>0.17</v>
      </c>
      <c r="N734" s="147">
        <v>7.34</v>
      </c>
      <c r="O734" s="153">
        <v>93000000</v>
      </c>
      <c r="P734" s="51" t="str">
        <f>IF($M734&lt;NORMA!$G$7,"NO CUMPLE","CUMPLE")</f>
        <v>NO CUMPLE</v>
      </c>
      <c r="Q734" s="51" t="str">
        <f>IF($E734&gt;NORMA!$G$8,"NO CUMPLE","CUMPLE")</f>
        <v>NO CUMPLE</v>
      </c>
      <c r="R734" s="51" t="str">
        <f>IF($F734&gt;NORMA!$G$9,"NO CUMPLE","CUMPLE")</f>
        <v>NO CUMPLE</v>
      </c>
      <c r="S734" s="51" t="str">
        <f>IF($K734&gt;NORMA!$G$10,"NO CUMPLE","CUMPLE")</f>
        <v>NO CUMPLE</v>
      </c>
      <c r="T734" s="51" t="str">
        <f>IF($J734&gt;NORMA!$G$11,"NO CUMPLE","CUMPLE")</f>
        <v>NO CUMPLE</v>
      </c>
      <c r="U734" s="51" t="str">
        <f>IF($G734&gt;NORMA!$G$12,"NO CUMPLE","CUMPLE")</f>
        <v>CUMPLE</v>
      </c>
      <c r="V734" s="51" t="str">
        <f>IF($H734&gt;SALITRE!$H$972,"NO CUMPLE","CUMPLE")</f>
        <v>CUMPLE</v>
      </c>
      <c r="W734" s="51" t="str">
        <f>IF($O734&gt;NORMA!$F$14,"NO CUMPLE","CUMPLE")</f>
        <v>NO CUMPLE</v>
      </c>
      <c r="X734" s="51" t="str">
        <f>IF(AND($N734&gt;=NORMA!$Q$4, $N734&lt;=NORMA!$R$4),"CUMPLE","NO CUMPLE")</f>
        <v>CUMPLE</v>
      </c>
      <c r="Y734" s="51" t="str">
        <f>IF($I734&gt;NORMA!$F$16,"NO CUMPLE","CUMPLE")</f>
        <v>CUMPLE</v>
      </c>
      <c r="Z734" s="51" t="str">
        <f>IF($M734&lt;NORMA!$H$23,"NO CUMPLE","CUMPLE")</f>
        <v>NO CUMPLE</v>
      </c>
      <c r="AA734" s="51" t="str">
        <f>IF($E734&gt;NORMA!$H$24,"NO CUMPLE","CUMPLE")</f>
        <v>NO CUMPLE</v>
      </c>
      <c r="AB734" s="51" t="str">
        <f>IF($F734&gt;NORMA!$H$25,"NO CUMPLE","CUMPLE")</f>
        <v>NO CUMPLE</v>
      </c>
      <c r="AC734" s="51" t="str">
        <f>IF($K734&gt;NORMA!$H$26,"NO CUMPLE","CUMPLE")</f>
        <v>NO CUMPLE</v>
      </c>
      <c r="AD734" s="51" t="str">
        <f>IF($J734&gt;NORMA!$H$27,"NO CUMPLE","CUMPLE")</f>
        <v>NO CUMPLE</v>
      </c>
      <c r="AE734" s="51" t="str">
        <f>IF($G734&gt;NORMA!$H$28,"NO CUMPLE","CUMPLE")</f>
        <v>CUMPLE</v>
      </c>
      <c r="AF734" s="51" t="str">
        <f>IF($H734&gt;NORMA!$E$29,"NO CUMPLE","CUMPLE")</f>
        <v>NO CUMPLE</v>
      </c>
      <c r="AG734" s="51" t="str">
        <f>IF($O734&gt;NORMA!$H$30,"NO CUMPLE","CUMPLE")</f>
        <v>NO CUMPLE</v>
      </c>
      <c r="AH734" s="51" t="str">
        <f>IF(AND($N734&gt;=NORMA!$R$18, $N734&lt;=NORMA!$S$18),"CUMPLE","NO CUMPLE")</f>
        <v>CUMPLE</v>
      </c>
      <c r="AI734" s="51" t="str">
        <f>IF($I734&gt;NORMA!$F$32,"NO CUMPLE","CUMPLE")</f>
        <v>NO CUMPLE</v>
      </c>
    </row>
    <row r="735" spans="1:35" ht="14.25" customHeight="1" x14ac:dyDescent="0.35">
      <c r="A735" s="146" t="s">
        <v>86</v>
      </c>
      <c r="B735" s="147" t="s">
        <v>84</v>
      </c>
      <c r="C735" s="167">
        <v>41194</v>
      </c>
      <c r="D735" s="149">
        <v>0.54166666666666663</v>
      </c>
      <c r="E735" s="161">
        <v>376</v>
      </c>
      <c r="F735" s="147">
        <v>1762</v>
      </c>
      <c r="G735" s="155">
        <v>2186</v>
      </c>
      <c r="H735" s="155">
        <v>401</v>
      </c>
      <c r="I735" s="155">
        <v>0.18</v>
      </c>
      <c r="J735" s="147">
        <v>10</v>
      </c>
      <c r="K735" s="155">
        <v>56.46</v>
      </c>
      <c r="L735" s="161">
        <v>3.7250000000000001</v>
      </c>
      <c r="M735" s="169">
        <v>0.12</v>
      </c>
      <c r="N735" s="147">
        <v>7.16</v>
      </c>
      <c r="O735" s="153">
        <v>15000000</v>
      </c>
      <c r="P735" s="51" t="str">
        <f>IF($M735&lt;NORMA!$G$7,"NO CUMPLE","CUMPLE")</f>
        <v>NO CUMPLE</v>
      </c>
      <c r="Q735" s="51" t="str">
        <f>IF($E735&gt;NORMA!$G$8,"NO CUMPLE","CUMPLE")</f>
        <v>NO CUMPLE</v>
      </c>
      <c r="R735" s="51" t="str">
        <f>IF($F735&gt;NORMA!$G$9,"NO CUMPLE","CUMPLE")</f>
        <v>NO CUMPLE</v>
      </c>
      <c r="S735" s="51" t="str">
        <f>IF($K735&gt;NORMA!$G$10,"NO CUMPLE","CUMPLE")</f>
        <v>NO CUMPLE</v>
      </c>
      <c r="T735" s="51" t="str">
        <f>IF($J735&gt;NORMA!$G$11,"NO CUMPLE","CUMPLE")</f>
        <v>NO CUMPLE</v>
      </c>
      <c r="U735" s="51" t="str">
        <f>IF($G735&gt;NORMA!$G$12,"NO CUMPLE","CUMPLE")</f>
        <v>NO CUMPLE</v>
      </c>
      <c r="V735" s="51" t="str">
        <f>IF($H735&gt;SALITRE!$H$972,"NO CUMPLE","CUMPLE")</f>
        <v>NO CUMPLE</v>
      </c>
      <c r="W735" s="51" t="str">
        <f>IF($O735&gt;NORMA!$F$14,"NO CUMPLE","CUMPLE")</f>
        <v>NO CUMPLE</v>
      </c>
      <c r="X735" s="51" t="str">
        <f>IF(AND($N735&gt;=NORMA!$Q$4, $N735&lt;=NORMA!$R$4),"CUMPLE","NO CUMPLE")</f>
        <v>CUMPLE</v>
      </c>
      <c r="Y735" s="51" t="str">
        <f>IF($I735&gt;NORMA!$F$16,"NO CUMPLE","CUMPLE")</f>
        <v>CUMPLE</v>
      </c>
      <c r="Z735" s="51" t="str">
        <f>IF($M735&lt;NORMA!$H$23,"NO CUMPLE","CUMPLE")</f>
        <v>NO CUMPLE</v>
      </c>
      <c r="AA735" s="51" t="str">
        <f>IF($E735&gt;NORMA!$H$24,"NO CUMPLE","CUMPLE")</f>
        <v>NO CUMPLE</v>
      </c>
      <c r="AB735" s="51" t="str">
        <f>IF($F735&gt;NORMA!$H$25,"NO CUMPLE","CUMPLE")</f>
        <v>NO CUMPLE</v>
      </c>
      <c r="AC735" s="51" t="str">
        <f>IF($K735&gt;NORMA!$H$26,"NO CUMPLE","CUMPLE")</f>
        <v>NO CUMPLE</v>
      </c>
      <c r="AD735" s="51" t="str">
        <f>IF($J735&gt;NORMA!$H$27,"NO CUMPLE","CUMPLE")</f>
        <v>NO CUMPLE</v>
      </c>
      <c r="AE735" s="51" t="str">
        <f>IF($G735&gt;NORMA!$H$28,"NO CUMPLE","CUMPLE")</f>
        <v>NO CUMPLE</v>
      </c>
      <c r="AF735" s="51" t="str">
        <f>IF($H735&gt;NORMA!$E$29,"NO CUMPLE","CUMPLE")</f>
        <v>NO CUMPLE</v>
      </c>
      <c r="AG735" s="51" t="str">
        <f>IF($O735&gt;NORMA!$H$30,"NO CUMPLE","CUMPLE")</f>
        <v>NO CUMPLE</v>
      </c>
      <c r="AH735" s="51" t="str">
        <f>IF(AND($N735&gt;=NORMA!$R$18, $N735&lt;=NORMA!$S$18),"CUMPLE","NO CUMPLE")</f>
        <v>CUMPLE</v>
      </c>
      <c r="AI735" s="51" t="str">
        <f>IF($I735&gt;NORMA!$F$32,"NO CUMPLE","CUMPLE")</f>
        <v>CUMPLE</v>
      </c>
    </row>
    <row r="736" spans="1:35" ht="14.25" customHeight="1" x14ac:dyDescent="0.35">
      <c r="A736" s="146" t="s">
        <v>86</v>
      </c>
      <c r="B736" s="147" t="s">
        <v>84</v>
      </c>
      <c r="C736" s="167">
        <v>41211</v>
      </c>
      <c r="D736" s="149">
        <v>0.29166666666666669</v>
      </c>
      <c r="E736" s="161">
        <v>90.2</v>
      </c>
      <c r="F736" s="147">
        <v>229</v>
      </c>
      <c r="G736" s="155">
        <v>35</v>
      </c>
      <c r="H736" s="155">
        <v>18</v>
      </c>
      <c r="I736" s="155">
        <v>9.31</v>
      </c>
      <c r="J736" s="147">
        <v>6.31</v>
      </c>
      <c r="K736" s="155">
        <v>35.51</v>
      </c>
      <c r="L736" s="161">
        <v>2.6829999999999998</v>
      </c>
      <c r="M736" s="169">
        <v>0.16</v>
      </c>
      <c r="N736" s="147">
        <v>6.96</v>
      </c>
      <c r="O736" s="153">
        <v>3600000</v>
      </c>
      <c r="P736" s="51" t="str">
        <f>IF($M736&lt;NORMA!$G$7,"NO CUMPLE","CUMPLE")</f>
        <v>NO CUMPLE</v>
      </c>
      <c r="Q736" s="51" t="str">
        <f>IF($E736&gt;NORMA!$G$8,"NO CUMPLE","CUMPLE")</f>
        <v>CUMPLE</v>
      </c>
      <c r="R736" s="51" t="str">
        <f>IF($F736&gt;NORMA!$G$9,"NO CUMPLE","CUMPLE")</f>
        <v>CUMPLE</v>
      </c>
      <c r="S736" s="51" t="str">
        <f>IF($K736&gt;NORMA!$G$10,"NO CUMPLE","CUMPLE")</f>
        <v>CUMPLE</v>
      </c>
      <c r="T736" s="51" t="str">
        <f>IF($J736&gt;NORMA!$G$11,"NO CUMPLE","CUMPLE")</f>
        <v>NO CUMPLE</v>
      </c>
      <c r="U736" s="51" t="str">
        <f>IF($G736&gt;NORMA!$G$12,"NO CUMPLE","CUMPLE")</f>
        <v>CUMPLE</v>
      </c>
      <c r="V736" s="51" t="str">
        <f>IF($H736&gt;SALITRE!$H$972,"NO CUMPLE","CUMPLE")</f>
        <v>CUMPLE</v>
      </c>
      <c r="W736" s="51" t="str">
        <f>IF($O736&gt;NORMA!$F$14,"NO CUMPLE","CUMPLE")</f>
        <v>NO CUMPLE</v>
      </c>
      <c r="X736" s="51" t="str">
        <f>IF(AND($N736&gt;=NORMA!$Q$4, $N736&lt;=NORMA!$R$4),"CUMPLE","NO CUMPLE")</f>
        <v>CUMPLE</v>
      </c>
      <c r="Y736" s="51" t="str">
        <f>IF($I736&gt;NORMA!$F$16,"NO CUMPLE","CUMPLE")</f>
        <v>NO CUMPLE</v>
      </c>
      <c r="Z736" s="51" t="str">
        <f>IF($M736&lt;NORMA!$H$23,"NO CUMPLE","CUMPLE")</f>
        <v>NO CUMPLE</v>
      </c>
      <c r="AA736" s="51" t="str">
        <f>IF($E736&gt;NORMA!$H$24,"NO CUMPLE","CUMPLE")</f>
        <v>CUMPLE</v>
      </c>
      <c r="AB736" s="51" t="str">
        <f>IF($F736&gt;NORMA!$H$25,"NO CUMPLE","CUMPLE")</f>
        <v>NO CUMPLE</v>
      </c>
      <c r="AC736" s="51" t="str">
        <f>IF($K736&gt;NORMA!$H$26,"NO CUMPLE","CUMPLE")</f>
        <v>CUMPLE</v>
      </c>
      <c r="AD736" s="51" t="str">
        <f>IF($J736&gt;NORMA!$H$27,"NO CUMPLE","CUMPLE")</f>
        <v>NO CUMPLE</v>
      </c>
      <c r="AE736" s="51" t="str">
        <f>IF($G736&gt;NORMA!$H$28,"NO CUMPLE","CUMPLE")</f>
        <v>CUMPLE</v>
      </c>
      <c r="AF736" s="51" t="str">
        <f>IF($H736&gt;NORMA!$E$29,"NO CUMPLE","CUMPLE")</f>
        <v>NO CUMPLE</v>
      </c>
      <c r="AG736" s="51" t="str">
        <f>IF($O736&gt;NORMA!$H$30,"NO CUMPLE","CUMPLE")</f>
        <v>NO CUMPLE</v>
      </c>
      <c r="AH736" s="51" t="str">
        <f>IF(AND($N736&gt;=NORMA!$R$18, $N736&lt;=NORMA!$S$18),"CUMPLE","NO CUMPLE")</f>
        <v>CUMPLE</v>
      </c>
      <c r="AI736" s="51" t="str">
        <f>IF($I736&gt;NORMA!$F$32,"NO CUMPLE","CUMPLE")</f>
        <v>NO CUMPLE</v>
      </c>
    </row>
    <row r="737" spans="1:35" ht="14.25" customHeight="1" x14ac:dyDescent="0.35">
      <c r="A737" s="146" t="s">
        <v>86</v>
      </c>
      <c r="B737" s="147" t="s">
        <v>84</v>
      </c>
      <c r="C737" s="167">
        <v>41222</v>
      </c>
      <c r="D737" s="149">
        <v>0.45833333333333331</v>
      </c>
      <c r="E737" s="147">
        <v>158</v>
      </c>
      <c r="F737" s="147">
        <v>342</v>
      </c>
      <c r="G737" s="155">
        <v>103</v>
      </c>
      <c r="H737" s="155">
        <v>106</v>
      </c>
      <c r="I737" s="155">
        <v>6.6</v>
      </c>
      <c r="J737" s="147">
        <v>5.97</v>
      </c>
      <c r="K737" s="155">
        <v>55.29</v>
      </c>
      <c r="L737" s="161">
        <v>2.379</v>
      </c>
      <c r="M737" s="169">
        <v>0.18</v>
      </c>
      <c r="N737" s="147">
        <v>7.26</v>
      </c>
      <c r="O737" s="153">
        <v>11000000</v>
      </c>
      <c r="P737" s="51" t="str">
        <f>IF($M737&lt;NORMA!$G$7,"NO CUMPLE","CUMPLE")</f>
        <v>NO CUMPLE</v>
      </c>
      <c r="Q737" s="51" t="str">
        <f>IF($E737&gt;NORMA!$G$8,"NO CUMPLE","CUMPLE")</f>
        <v>NO CUMPLE</v>
      </c>
      <c r="R737" s="51" t="str">
        <f>IF($F737&gt;NORMA!$G$9,"NO CUMPLE","CUMPLE")</f>
        <v>CUMPLE</v>
      </c>
      <c r="S737" s="51" t="str">
        <f>IF($K737&gt;NORMA!$G$10,"NO CUMPLE","CUMPLE")</f>
        <v>NO CUMPLE</v>
      </c>
      <c r="T737" s="51" t="str">
        <f>IF($J737&gt;NORMA!$G$11,"NO CUMPLE","CUMPLE")</f>
        <v>CUMPLE</v>
      </c>
      <c r="U737" s="51" t="str">
        <f>IF($G737&gt;NORMA!$G$12,"NO CUMPLE","CUMPLE")</f>
        <v>CUMPLE</v>
      </c>
      <c r="V737" s="51" t="str">
        <f>IF($H737&gt;SALITRE!$H$972,"NO CUMPLE","CUMPLE")</f>
        <v>NO CUMPLE</v>
      </c>
      <c r="W737" s="51" t="str">
        <f>IF($O737&gt;NORMA!$F$14,"NO CUMPLE","CUMPLE")</f>
        <v>NO CUMPLE</v>
      </c>
      <c r="X737" s="51" t="str">
        <f>IF(AND($N737&gt;=NORMA!$Q$4, $N737&lt;=NORMA!$R$4),"CUMPLE","NO CUMPLE")</f>
        <v>CUMPLE</v>
      </c>
      <c r="Y737" s="51" t="str">
        <f>IF($I737&gt;NORMA!$F$16,"NO CUMPLE","CUMPLE")</f>
        <v>NO CUMPLE</v>
      </c>
      <c r="Z737" s="51" t="str">
        <f>IF($M737&lt;NORMA!$H$23,"NO CUMPLE","CUMPLE")</f>
        <v>NO CUMPLE</v>
      </c>
      <c r="AA737" s="51" t="str">
        <f>IF($E737&gt;NORMA!$H$24,"NO CUMPLE","CUMPLE")</f>
        <v>NO CUMPLE</v>
      </c>
      <c r="AB737" s="51" t="str">
        <f>IF($F737&gt;NORMA!$H$25,"NO CUMPLE","CUMPLE")</f>
        <v>NO CUMPLE</v>
      </c>
      <c r="AC737" s="51" t="str">
        <f>IF($K737&gt;NORMA!$H$26,"NO CUMPLE","CUMPLE")</f>
        <v>NO CUMPLE</v>
      </c>
      <c r="AD737" s="51" t="str">
        <f>IF($J737&gt;NORMA!$H$27,"NO CUMPLE","CUMPLE")</f>
        <v>NO CUMPLE</v>
      </c>
      <c r="AE737" s="51" t="str">
        <f>IF($G737&gt;NORMA!$H$28,"NO CUMPLE","CUMPLE")</f>
        <v>NO CUMPLE</v>
      </c>
      <c r="AF737" s="51" t="str">
        <f>IF($H737&gt;NORMA!$E$29,"NO CUMPLE","CUMPLE")</f>
        <v>NO CUMPLE</v>
      </c>
      <c r="AG737" s="51" t="str">
        <f>IF($O737&gt;NORMA!$H$30,"NO CUMPLE","CUMPLE")</f>
        <v>NO CUMPLE</v>
      </c>
      <c r="AH737" s="51" t="str">
        <f>IF(AND($N737&gt;=NORMA!$R$18, $N737&lt;=NORMA!$S$18),"CUMPLE","NO CUMPLE")</f>
        <v>CUMPLE</v>
      </c>
      <c r="AI737" s="51" t="str">
        <f>IF($I737&gt;NORMA!$F$32,"NO CUMPLE","CUMPLE")</f>
        <v>NO CUMPLE</v>
      </c>
    </row>
    <row r="738" spans="1:35" ht="14.25" customHeight="1" x14ac:dyDescent="0.35">
      <c r="A738" s="146" t="s">
        <v>82</v>
      </c>
      <c r="B738" s="147" t="s">
        <v>84</v>
      </c>
      <c r="C738" s="167">
        <v>41318</v>
      </c>
      <c r="D738" s="149">
        <v>0.5</v>
      </c>
      <c r="E738" s="161">
        <v>147</v>
      </c>
      <c r="F738" s="147">
        <v>321</v>
      </c>
      <c r="G738" s="155">
        <v>74</v>
      </c>
      <c r="H738" s="155">
        <v>57</v>
      </c>
      <c r="I738" s="155">
        <v>2.88</v>
      </c>
      <c r="J738" s="147">
        <v>4.34</v>
      </c>
      <c r="K738" s="155">
        <v>36.21</v>
      </c>
      <c r="L738" s="161">
        <v>1.681</v>
      </c>
      <c r="M738" s="169">
        <v>2.54</v>
      </c>
      <c r="N738" s="147">
        <v>8.08</v>
      </c>
      <c r="O738" s="153">
        <v>430000</v>
      </c>
      <c r="P738" s="51" t="str">
        <f>IF($M738&lt;NORMA!$G$7,"NO CUMPLE","CUMPLE")</f>
        <v>CUMPLE</v>
      </c>
      <c r="Q738" s="51" t="str">
        <f>IF($E738&gt;NORMA!$G$8,"NO CUMPLE","CUMPLE")</f>
        <v>CUMPLE</v>
      </c>
      <c r="R738" s="51" t="str">
        <f>IF($F738&gt;NORMA!$G$9,"NO CUMPLE","CUMPLE")</f>
        <v>CUMPLE</v>
      </c>
      <c r="S738" s="51" t="str">
        <f>IF($K738&gt;NORMA!$G$10,"NO CUMPLE","CUMPLE")</f>
        <v>CUMPLE</v>
      </c>
      <c r="T738" s="51" t="str">
        <f>IF($J738&gt;NORMA!$G$11,"NO CUMPLE","CUMPLE")</f>
        <v>CUMPLE</v>
      </c>
      <c r="U738" s="51" t="str">
        <f>IF($G738&gt;NORMA!$G$12,"NO CUMPLE","CUMPLE")</f>
        <v>CUMPLE</v>
      </c>
      <c r="V738" s="51" t="str">
        <f>IF($H738&gt;SALITRE!$H$972,"NO CUMPLE","CUMPLE")</f>
        <v>NO CUMPLE</v>
      </c>
      <c r="W738" s="51" t="str">
        <f>IF($O738&gt;NORMA!$F$14,"NO CUMPLE","CUMPLE")</f>
        <v>CUMPLE</v>
      </c>
      <c r="X738" s="51" t="str">
        <f>IF(AND($N738&gt;=NORMA!$Q$4, $N738&lt;=NORMA!$R$4),"CUMPLE","NO CUMPLE")</f>
        <v>CUMPLE</v>
      </c>
      <c r="Y738" s="51" t="str">
        <f>IF($I738&gt;NORMA!$F$16,"NO CUMPLE","CUMPLE")</f>
        <v>CUMPLE</v>
      </c>
      <c r="Z738" s="51" t="str">
        <f>IF($M738&lt;NORMA!$H$23,"NO CUMPLE","CUMPLE")</f>
        <v>CUMPLE</v>
      </c>
      <c r="AA738" s="51" t="str">
        <f>IF($E738&gt;NORMA!$H$24,"NO CUMPLE","CUMPLE")</f>
        <v>NO CUMPLE</v>
      </c>
      <c r="AB738" s="51" t="str">
        <f>IF($F738&gt;NORMA!$H$25,"NO CUMPLE","CUMPLE")</f>
        <v>NO CUMPLE</v>
      </c>
      <c r="AC738" s="51" t="str">
        <f>IF($K738&gt;NORMA!$H$26,"NO CUMPLE","CUMPLE")</f>
        <v>CUMPLE</v>
      </c>
      <c r="AD738" s="51" t="str">
        <f>IF($J738&gt;NORMA!$H$27,"NO CUMPLE","CUMPLE")</f>
        <v>CUMPLE</v>
      </c>
      <c r="AE738" s="51" t="str">
        <f>IF($G738&gt;NORMA!$H$28,"NO CUMPLE","CUMPLE")</f>
        <v>CUMPLE</v>
      </c>
      <c r="AF738" s="51" t="str">
        <f>IF($H738&gt;NORMA!$E$29,"NO CUMPLE","CUMPLE")</f>
        <v>NO CUMPLE</v>
      </c>
      <c r="AG738" s="51" t="str">
        <f>IF($O738&gt;NORMA!$H$30,"NO CUMPLE","CUMPLE")</f>
        <v>NO CUMPLE</v>
      </c>
      <c r="AH738" s="51" t="str">
        <f>IF(AND($N738&gt;=NORMA!$R$18, $N738&lt;=NORMA!$S$18),"CUMPLE","NO CUMPLE")</f>
        <v>CUMPLE</v>
      </c>
      <c r="AI738" s="51" t="str">
        <f>IF($I738&gt;NORMA!$F$32,"NO CUMPLE","CUMPLE")</f>
        <v>NO CUMPLE</v>
      </c>
    </row>
    <row r="739" spans="1:35" ht="14.25" customHeight="1" x14ac:dyDescent="0.35">
      <c r="A739" s="146" t="s">
        <v>82</v>
      </c>
      <c r="B739" s="147" t="s">
        <v>84</v>
      </c>
      <c r="C739" s="167">
        <v>41339</v>
      </c>
      <c r="D739" s="149">
        <v>0.58333333333333337</v>
      </c>
      <c r="E739" s="161">
        <v>213</v>
      </c>
      <c r="F739" s="147">
        <v>474</v>
      </c>
      <c r="G739" s="155">
        <v>111</v>
      </c>
      <c r="H739" s="155">
        <v>65</v>
      </c>
      <c r="I739" s="155">
        <v>8.76</v>
      </c>
      <c r="J739" s="147">
        <v>6.2</v>
      </c>
      <c r="K739" s="155">
        <v>53.17</v>
      </c>
      <c r="L739" s="161">
        <v>1.232</v>
      </c>
      <c r="M739" s="169">
        <v>0.2</v>
      </c>
      <c r="N739" s="147">
        <v>7.98</v>
      </c>
      <c r="O739" s="153">
        <v>15000000</v>
      </c>
      <c r="P739" s="51" t="str">
        <f>IF($M739&lt;NORMA!$G$7,"NO CUMPLE","CUMPLE")</f>
        <v>NO CUMPLE</v>
      </c>
      <c r="Q739" s="51" t="str">
        <f>IF($E739&gt;NORMA!$G$8,"NO CUMPLE","CUMPLE")</f>
        <v>NO CUMPLE</v>
      </c>
      <c r="R739" s="51" t="str">
        <f>IF($F739&gt;NORMA!$G$9,"NO CUMPLE","CUMPLE")</f>
        <v>NO CUMPLE</v>
      </c>
      <c r="S739" s="51" t="str">
        <f>IF($K739&gt;NORMA!$G$10,"NO CUMPLE","CUMPLE")</f>
        <v>NO CUMPLE</v>
      </c>
      <c r="T739" s="51" t="str">
        <f>IF($J739&gt;NORMA!$G$11,"NO CUMPLE","CUMPLE")</f>
        <v>NO CUMPLE</v>
      </c>
      <c r="U739" s="51" t="str">
        <f>IF($G739&gt;NORMA!$G$12,"NO CUMPLE","CUMPLE")</f>
        <v>CUMPLE</v>
      </c>
      <c r="V739" s="51" t="str">
        <f>IF($H739&gt;SALITRE!$H$972,"NO CUMPLE","CUMPLE")</f>
        <v>NO CUMPLE</v>
      </c>
      <c r="W739" s="51" t="str">
        <f>IF($O739&gt;NORMA!$F$14,"NO CUMPLE","CUMPLE")</f>
        <v>NO CUMPLE</v>
      </c>
      <c r="X739" s="51" t="str">
        <f>IF(AND($N739&gt;=NORMA!$Q$4, $N739&lt;=NORMA!$R$4),"CUMPLE","NO CUMPLE")</f>
        <v>CUMPLE</v>
      </c>
      <c r="Y739" s="51" t="str">
        <f>IF($I739&gt;NORMA!$F$16,"NO CUMPLE","CUMPLE")</f>
        <v>NO CUMPLE</v>
      </c>
      <c r="Z739" s="51" t="str">
        <f>IF($M739&lt;NORMA!$H$23,"NO CUMPLE","CUMPLE")</f>
        <v>NO CUMPLE</v>
      </c>
      <c r="AA739" s="51" t="str">
        <f>IF($E739&gt;NORMA!$H$24,"NO CUMPLE","CUMPLE")</f>
        <v>NO CUMPLE</v>
      </c>
      <c r="AB739" s="51" t="str">
        <f>IF($F739&gt;NORMA!$H$25,"NO CUMPLE","CUMPLE")</f>
        <v>NO CUMPLE</v>
      </c>
      <c r="AC739" s="51" t="str">
        <f>IF($K739&gt;NORMA!$H$26,"NO CUMPLE","CUMPLE")</f>
        <v>NO CUMPLE</v>
      </c>
      <c r="AD739" s="51" t="str">
        <f>IF($J739&gt;NORMA!$H$27,"NO CUMPLE","CUMPLE")</f>
        <v>NO CUMPLE</v>
      </c>
      <c r="AE739" s="51" t="str">
        <f>IF($G739&gt;NORMA!$H$28,"NO CUMPLE","CUMPLE")</f>
        <v>NO CUMPLE</v>
      </c>
      <c r="AF739" s="51" t="str">
        <f>IF($H739&gt;NORMA!$E$29,"NO CUMPLE","CUMPLE")</f>
        <v>NO CUMPLE</v>
      </c>
      <c r="AG739" s="51" t="str">
        <f>IF($O739&gt;NORMA!$H$30,"NO CUMPLE","CUMPLE")</f>
        <v>NO CUMPLE</v>
      </c>
      <c r="AH739" s="51" t="str">
        <f>IF(AND($N739&gt;=NORMA!$R$18, $N739&lt;=NORMA!$S$18),"CUMPLE","NO CUMPLE")</f>
        <v>CUMPLE</v>
      </c>
      <c r="AI739" s="51" t="str">
        <f>IF($I739&gt;NORMA!$F$32,"NO CUMPLE","CUMPLE")</f>
        <v>NO CUMPLE</v>
      </c>
    </row>
    <row r="740" spans="1:35" ht="14.25" customHeight="1" x14ac:dyDescent="0.35">
      <c r="A740" s="146" t="s">
        <v>82</v>
      </c>
      <c r="B740" s="147" t="s">
        <v>84</v>
      </c>
      <c r="C740" s="167">
        <v>41369</v>
      </c>
      <c r="D740" s="149">
        <v>0.41666666666666669</v>
      </c>
      <c r="E740" s="161">
        <v>199</v>
      </c>
      <c r="F740" s="147">
        <v>484</v>
      </c>
      <c r="G740" s="155">
        <v>204</v>
      </c>
      <c r="H740" s="155">
        <v>62</v>
      </c>
      <c r="I740" s="155">
        <v>6.61</v>
      </c>
      <c r="J740" s="147">
        <v>6.28</v>
      </c>
      <c r="K740" s="155">
        <v>53.42</v>
      </c>
      <c r="L740" s="161">
        <v>1.097</v>
      </c>
      <c r="M740" s="169">
        <v>0.22</v>
      </c>
      <c r="N740" s="147">
        <v>8.34</v>
      </c>
      <c r="O740" s="153">
        <v>43000000</v>
      </c>
      <c r="P740" s="51" t="str">
        <f>IF($M740&lt;NORMA!$G$7,"NO CUMPLE","CUMPLE")</f>
        <v>NO CUMPLE</v>
      </c>
      <c r="Q740" s="51" t="str">
        <f>IF($E740&gt;NORMA!$G$8,"NO CUMPLE","CUMPLE")</f>
        <v>NO CUMPLE</v>
      </c>
      <c r="R740" s="51" t="str">
        <f>IF($F740&gt;NORMA!$G$9,"NO CUMPLE","CUMPLE")</f>
        <v>NO CUMPLE</v>
      </c>
      <c r="S740" s="51" t="str">
        <f>IF($K740&gt;NORMA!$G$10,"NO CUMPLE","CUMPLE")</f>
        <v>NO CUMPLE</v>
      </c>
      <c r="T740" s="51" t="str">
        <f>IF($J740&gt;NORMA!$G$11,"NO CUMPLE","CUMPLE")</f>
        <v>NO CUMPLE</v>
      </c>
      <c r="U740" s="51" t="str">
        <f>IF($G740&gt;NORMA!$G$12,"NO CUMPLE","CUMPLE")</f>
        <v>NO CUMPLE</v>
      </c>
      <c r="V740" s="51" t="str">
        <f>IF($H740&gt;SALITRE!$H$972,"NO CUMPLE","CUMPLE")</f>
        <v>NO CUMPLE</v>
      </c>
      <c r="W740" s="51" t="str">
        <f>IF($O740&gt;NORMA!$F$14,"NO CUMPLE","CUMPLE")</f>
        <v>NO CUMPLE</v>
      </c>
      <c r="X740" s="51" t="str">
        <f>IF(AND($N740&gt;=NORMA!$Q$4, $N740&lt;=NORMA!$R$4),"CUMPLE","NO CUMPLE")</f>
        <v>CUMPLE</v>
      </c>
      <c r="Y740" s="51" t="str">
        <f>IF($I740&gt;NORMA!$F$16,"NO CUMPLE","CUMPLE")</f>
        <v>NO CUMPLE</v>
      </c>
      <c r="Z740" s="51" t="str">
        <f>IF($M740&lt;NORMA!$H$23,"NO CUMPLE","CUMPLE")</f>
        <v>NO CUMPLE</v>
      </c>
      <c r="AA740" s="51" t="str">
        <f>IF($E740&gt;NORMA!$H$24,"NO CUMPLE","CUMPLE")</f>
        <v>NO CUMPLE</v>
      </c>
      <c r="AB740" s="51" t="str">
        <f>IF($F740&gt;NORMA!$H$25,"NO CUMPLE","CUMPLE")</f>
        <v>NO CUMPLE</v>
      </c>
      <c r="AC740" s="51" t="str">
        <f>IF($K740&gt;NORMA!$H$26,"NO CUMPLE","CUMPLE")</f>
        <v>NO CUMPLE</v>
      </c>
      <c r="AD740" s="51" t="str">
        <f>IF($J740&gt;NORMA!$H$27,"NO CUMPLE","CUMPLE")</f>
        <v>NO CUMPLE</v>
      </c>
      <c r="AE740" s="51" t="str">
        <f>IF($G740&gt;NORMA!$H$28,"NO CUMPLE","CUMPLE")</f>
        <v>NO CUMPLE</v>
      </c>
      <c r="AF740" s="51" t="str">
        <f>IF($H740&gt;NORMA!$E$29,"NO CUMPLE","CUMPLE")</f>
        <v>NO CUMPLE</v>
      </c>
      <c r="AG740" s="51" t="str">
        <f>IF($O740&gt;NORMA!$H$30,"NO CUMPLE","CUMPLE")</f>
        <v>NO CUMPLE</v>
      </c>
      <c r="AH740" s="51" t="str">
        <f>IF(AND($N740&gt;=NORMA!$R$18, $N740&lt;=NORMA!$S$18),"CUMPLE","NO CUMPLE")</f>
        <v>CUMPLE</v>
      </c>
      <c r="AI740" s="51" t="str">
        <f>IF($I740&gt;NORMA!$F$32,"NO CUMPLE","CUMPLE")</f>
        <v>NO CUMPLE</v>
      </c>
    </row>
    <row r="741" spans="1:35" ht="14.25" customHeight="1" x14ac:dyDescent="0.35">
      <c r="A741" s="146" t="s">
        <v>82</v>
      </c>
      <c r="B741" s="147" t="s">
        <v>84</v>
      </c>
      <c r="C741" s="167">
        <v>41393</v>
      </c>
      <c r="D741" s="149">
        <v>0.27083333333333331</v>
      </c>
      <c r="E741" s="147">
        <v>36.9</v>
      </c>
      <c r="F741" s="147">
        <v>103</v>
      </c>
      <c r="G741" s="155">
        <v>51</v>
      </c>
      <c r="H741" s="155">
        <v>16</v>
      </c>
      <c r="I741" s="155">
        <v>0.81</v>
      </c>
      <c r="J741" s="147">
        <v>1.69</v>
      </c>
      <c r="K741" s="155">
        <v>16.010000000000002</v>
      </c>
      <c r="L741" s="161">
        <v>1.571</v>
      </c>
      <c r="M741" s="169">
        <v>5.57</v>
      </c>
      <c r="N741" s="147">
        <v>7.83</v>
      </c>
      <c r="O741" s="153">
        <v>4300000</v>
      </c>
      <c r="P741" s="51" t="str">
        <f>IF($M741&lt;NORMA!$G$7,"NO CUMPLE","CUMPLE")</f>
        <v>CUMPLE</v>
      </c>
      <c r="Q741" s="51" t="str">
        <f>IF($E741&gt;NORMA!$G$8,"NO CUMPLE","CUMPLE")</f>
        <v>CUMPLE</v>
      </c>
      <c r="R741" s="51" t="str">
        <f>IF($F741&gt;NORMA!$G$9,"NO CUMPLE","CUMPLE")</f>
        <v>CUMPLE</v>
      </c>
      <c r="S741" s="51" t="str">
        <f>IF($K741&gt;NORMA!$G$10,"NO CUMPLE","CUMPLE")</f>
        <v>CUMPLE</v>
      </c>
      <c r="T741" s="51" t="str">
        <f>IF($J741&gt;NORMA!$G$11,"NO CUMPLE","CUMPLE")</f>
        <v>CUMPLE</v>
      </c>
      <c r="U741" s="51" t="str">
        <f>IF($G741&gt;NORMA!$G$12,"NO CUMPLE","CUMPLE")</f>
        <v>CUMPLE</v>
      </c>
      <c r="V741" s="51" t="str">
        <f>IF($H741&gt;SALITRE!$H$972,"NO CUMPLE","CUMPLE")</f>
        <v>CUMPLE</v>
      </c>
      <c r="W741" s="51" t="str">
        <f>IF($O741&gt;NORMA!$F$14,"NO CUMPLE","CUMPLE")</f>
        <v>NO CUMPLE</v>
      </c>
      <c r="X741" s="51" t="str">
        <f>IF(AND($N741&gt;=NORMA!$Q$4, $N741&lt;=NORMA!$R$4),"CUMPLE","NO CUMPLE")</f>
        <v>CUMPLE</v>
      </c>
      <c r="Y741" s="51" t="str">
        <f>IF($I741&gt;NORMA!$F$16,"NO CUMPLE","CUMPLE")</f>
        <v>CUMPLE</v>
      </c>
      <c r="Z741" s="51" t="str">
        <f>IF($M741&lt;NORMA!$H$23,"NO CUMPLE","CUMPLE")</f>
        <v>CUMPLE</v>
      </c>
      <c r="AA741" s="51" t="str">
        <f>IF($E741&gt;NORMA!$H$24,"NO CUMPLE","CUMPLE")</f>
        <v>CUMPLE</v>
      </c>
      <c r="AB741" s="51" t="str">
        <f>IF($F741&gt;NORMA!$H$25,"NO CUMPLE","CUMPLE")</f>
        <v>CUMPLE</v>
      </c>
      <c r="AC741" s="51" t="str">
        <f>IF($K741&gt;NORMA!$H$26,"NO CUMPLE","CUMPLE")</f>
        <v>CUMPLE</v>
      </c>
      <c r="AD741" s="51" t="str">
        <f>IF($J741&gt;NORMA!$H$27,"NO CUMPLE","CUMPLE")</f>
        <v>CUMPLE</v>
      </c>
      <c r="AE741" s="51" t="str">
        <f>IF($G741&gt;NORMA!$H$28,"NO CUMPLE","CUMPLE")</f>
        <v>CUMPLE</v>
      </c>
      <c r="AF741" s="51" t="str">
        <f>IF($H741&gt;NORMA!$E$29,"NO CUMPLE","CUMPLE")</f>
        <v>NO CUMPLE</v>
      </c>
      <c r="AG741" s="51" t="str">
        <f>IF($O741&gt;NORMA!$H$30,"NO CUMPLE","CUMPLE")</f>
        <v>NO CUMPLE</v>
      </c>
      <c r="AH741" s="51" t="str">
        <f>IF(AND($N741&gt;=NORMA!$R$18, $N741&lt;=NORMA!$S$18),"CUMPLE","NO CUMPLE")</f>
        <v>CUMPLE</v>
      </c>
      <c r="AI741" s="51" t="str">
        <f>IF($I741&gt;NORMA!$F$32,"NO CUMPLE","CUMPLE")</f>
        <v>CUMPLE</v>
      </c>
    </row>
    <row r="742" spans="1:35" ht="14.25" customHeight="1" x14ac:dyDescent="0.35">
      <c r="A742" s="146" t="s">
        <v>82</v>
      </c>
      <c r="B742" s="147" t="s">
        <v>84</v>
      </c>
      <c r="C742" s="167">
        <v>41411</v>
      </c>
      <c r="D742" s="149">
        <v>0.33333333333333331</v>
      </c>
      <c r="E742" s="161">
        <v>52.5</v>
      </c>
      <c r="F742" s="147">
        <v>113</v>
      </c>
      <c r="G742" s="155">
        <v>161</v>
      </c>
      <c r="H742" s="155">
        <v>54</v>
      </c>
      <c r="I742" s="155">
        <v>0.34</v>
      </c>
      <c r="J742" s="147">
        <v>1.57</v>
      </c>
      <c r="K742" s="155">
        <v>11.75</v>
      </c>
      <c r="L742" s="161">
        <v>3.8639999999999999</v>
      </c>
      <c r="M742" s="169">
        <v>5.49</v>
      </c>
      <c r="N742" s="147">
        <v>7.67</v>
      </c>
      <c r="O742" s="153">
        <v>930000</v>
      </c>
      <c r="P742" s="51" t="str">
        <f>IF($M742&lt;NORMA!$G$7,"NO CUMPLE","CUMPLE")</f>
        <v>CUMPLE</v>
      </c>
      <c r="Q742" s="51" t="str">
        <f>IF($E742&gt;NORMA!$G$8,"NO CUMPLE","CUMPLE")</f>
        <v>CUMPLE</v>
      </c>
      <c r="R742" s="51" t="str">
        <f>IF($F742&gt;NORMA!$G$9,"NO CUMPLE","CUMPLE")</f>
        <v>CUMPLE</v>
      </c>
      <c r="S742" s="51" t="str">
        <f>IF($K742&gt;NORMA!$G$10,"NO CUMPLE","CUMPLE")</f>
        <v>CUMPLE</v>
      </c>
      <c r="T742" s="51" t="str">
        <f>IF($J742&gt;NORMA!$G$11,"NO CUMPLE","CUMPLE")</f>
        <v>CUMPLE</v>
      </c>
      <c r="U742" s="51" t="str">
        <f>IF($G742&gt;NORMA!$G$12,"NO CUMPLE","CUMPLE")</f>
        <v>NO CUMPLE</v>
      </c>
      <c r="V742" s="51" t="str">
        <f>IF($H742&gt;SALITRE!$H$972,"NO CUMPLE","CUMPLE")</f>
        <v>NO CUMPLE</v>
      </c>
      <c r="W742" s="51" t="str">
        <f>IF($O742&gt;NORMA!$F$14,"NO CUMPLE","CUMPLE")</f>
        <v>CUMPLE</v>
      </c>
      <c r="X742" s="51" t="str">
        <f>IF(AND($N742&gt;=NORMA!$Q$4, $N742&lt;=NORMA!$R$4),"CUMPLE","NO CUMPLE")</f>
        <v>CUMPLE</v>
      </c>
      <c r="Y742" s="51" t="str">
        <f>IF($I742&gt;NORMA!$F$16,"NO CUMPLE","CUMPLE")</f>
        <v>CUMPLE</v>
      </c>
      <c r="Z742" s="51" t="str">
        <f>IF($M742&lt;NORMA!$H$23,"NO CUMPLE","CUMPLE")</f>
        <v>CUMPLE</v>
      </c>
      <c r="AA742" s="51" t="str">
        <f>IF($E742&gt;NORMA!$H$24,"NO CUMPLE","CUMPLE")</f>
        <v>CUMPLE</v>
      </c>
      <c r="AB742" s="51" t="str">
        <f>IF($F742&gt;NORMA!$H$25,"NO CUMPLE","CUMPLE")</f>
        <v>CUMPLE</v>
      </c>
      <c r="AC742" s="51" t="str">
        <f>IF($K742&gt;NORMA!$H$26,"NO CUMPLE","CUMPLE")</f>
        <v>CUMPLE</v>
      </c>
      <c r="AD742" s="51" t="str">
        <f>IF($J742&gt;NORMA!$H$27,"NO CUMPLE","CUMPLE")</f>
        <v>CUMPLE</v>
      </c>
      <c r="AE742" s="51" t="str">
        <f>IF($G742&gt;NORMA!$H$28,"NO CUMPLE","CUMPLE")</f>
        <v>NO CUMPLE</v>
      </c>
      <c r="AF742" s="51" t="str">
        <f>IF($H742&gt;NORMA!$E$29,"NO CUMPLE","CUMPLE")</f>
        <v>NO CUMPLE</v>
      </c>
      <c r="AG742" s="51" t="str">
        <f>IF($O742&gt;NORMA!$H$30,"NO CUMPLE","CUMPLE")</f>
        <v>NO CUMPLE</v>
      </c>
      <c r="AH742" s="51" t="str">
        <f>IF(AND($N742&gt;=NORMA!$R$18, $N742&lt;=NORMA!$S$18),"CUMPLE","NO CUMPLE")</f>
        <v>CUMPLE</v>
      </c>
      <c r="AI742" s="51" t="str">
        <f>IF($I742&gt;NORMA!$F$32,"NO CUMPLE","CUMPLE")</f>
        <v>CUMPLE</v>
      </c>
    </row>
    <row r="743" spans="1:35" ht="14.25" customHeight="1" x14ac:dyDescent="0.35">
      <c r="A743" s="146" t="s">
        <v>82</v>
      </c>
      <c r="B743" s="147" t="s">
        <v>84</v>
      </c>
      <c r="C743" s="167">
        <v>41438</v>
      </c>
      <c r="D743" s="149">
        <v>0.75</v>
      </c>
      <c r="E743" s="155">
        <v>225</v>
      </c>
      <c r="F743" s="155">
        <v>493</v>
      </c>
      <c r="G743" s="155">
        <v>154</v>
      </c>
      <c r="H743" s="155">
        <v>159</v>
      </c>
      <c r="I743" s="155">
        <v>9.08</v>
      </c>
      <c r="J743" s="147">
        <v>6</v>
      </c>
      <c r="K743" s="155">
        <v>35.020000000000003</v>
      </c>
      <c r="L743" s="161">
        <v>0.57199999999999995</v>
      </c>
      <c r="M743" s="169">
        <v>0.53</v>
      </c>
      <c r="N743" s="147">
        <v>7.87</v>
      </c>
      <c r="O743" s="153">
        <v>3000000</v>
      </c>
      <c r="P743" s="51" t="str">
        <f>IF($M743&lt;NORMA!$G$7,"NO CUMPLE","CUMPLE")</f>
        <v>CUMPLE</v>
      </c>
      <c r="Q743" s="51" t="str">
        <f>IF($E743&gt;NORMA!$G$8,"NO CUMPLE","CUMPLE")</f>
        <v>NO CUMPLE</v>
      </c>
      <c r="R743" s="51" t="str">
        <f>IF($F743&gt;NORMA!$G$9,"NO CUMPLE","CUMPLE")</f>
        <v>NO CUMPLE</v>
      </c>
      <c r="S743" s="51" t="str">
        <f>IF($K743&gt;NORMA!$G$10,"NO CUMPLE","CUMPLE")</f>
        <v>CUMPLE</v>
      </c>
      <c r="T743" s="51" t="str">
        <f>IF($J743&gt;NORMA!$G$11,"NO CUMPLE","CUMPLE")</f>
        <v>CUMPLE</v>
      </c>
      <c r="U743" s="51" t="str">
        <f>IF($G743&gt;NORMA!$G$12,"NO CUMPLE","CUMPLE")</f>
        <v>NO CUMPLE</v>
      </c>
      <c r="V743" s="51" t="str">
        <f>IF($H743&gt;SALITRE!$H$972,"NO CUMPLE","CUMPLE")</f>
        <v>NO CUMPLE</v>
      </c>
      <c r="W743" s="51" t="str">
        <f>IF($O743&gt;NORMA!$F$14,"NO CUMPLE","CUMPLE")</f>
        <v>NO CUMPLE</v>
      </c>
      <c r="X743" s="51" t="str">
        <f>IF(AND($N743&gt;=NORMA!$Q$4, $N743&lt;=NORMA!$R$4),"CUMPLE","NO CUMPLE")</f>
        <v>CUMPLE</v>
      </c>
      <c r="Y743" s="51" t="str">
        <f>IF($I743&gt;NORMA!$F$16,"NO CUMPLE","CUMPLE")</f>
        <v>NO CUMPLE</v>
      </c>
      <c r="Z743" s="51" t="str">
        <f>IF($M743&lt;NORMA!$H$23,"NO CUMPLE","CUMPLE")</f>
        <v>CUMPLE</v>
      </c>
      <c r="AA743" s="51" t="str">
        <f>IF($E743&gt;NORMA!$H$24,"NO CUMPLE","CUMPLE")</f>
        <v>NO CUMPLE</v>
      </c>
      <c r="AB743" s="51" t="str">
        <f>IF($F743&gt;NORMA!$H$25,"NO CUMPLE","CUMPLE")</f>
        <v>NO CUMPLE</v>
      </c>
      <c r="AC743" s="51" t="str">
        <f>IF($K743&gt;NORMA!$H$26,"NO CUMPLE","CUMPLE")</f>
        <v>CUMPLE</v>
      </c>
      <c r="AD743" s="51" t="str">
        <f>IF($J743&gt;NORMA!$H$27,"NO CUMPLE","CUMPLE")</f>
        <v>NO CUMPLE</v>
      </c>
      <c r="AE743" s="51" t="str">
        <f>IF($G743&gt;NORMA!$H$28,"NO CUMPLE","CUMPLE")</f>
        <v>NO CUMPLE</v>
      </c>
      <c r="AF743" s="51" t="str">
        <f>IF($H743&gt;NORMA!$E$29,"NO CUMPLE","CUMPLE")</f>
        <v>NO CUMPLE</v>
      </c>
      <c r="AG743" s="51" t="str">
        <f>IF($O743&gt;NORMA!$H$30,"NO CUMPLE","CUMPLE")</f>
        <v>NO CUMPLE</v>
      </c>
      <c r="AH743" s="51" t="str">
        <f>IF(AND($N743&gt;=NORMA!$R$18, $N743&lt;=NORMA!$S$18),"CUMPLE","NO CUMPLE")</f>
        <v>CUMPLE</v>
      </c>
      <c r="AI743" s="51" t="str">
        <f>IF($I743&gt;NORMA!$F$32,"NO CUMPLE","CUMPLE")</f>
        <v>NO CUMPLE</v>
      </c>
    </row>
    <row r="744" spans="1:35" ht="14.25" customHeight="1" x14ac:dyDescent="0.35">
      <c r="A744" s="146" t="s">
        <v>85</v>
      </c>
      <c r="B744" s="147" t="s">
        <v>84</v>
      </c>
      <c r="C744" s="167">
        <v>41320</v>
      </c>
      <c r="D744" s="149">
        <v>0.66666666666666663</v>
      </c>
      <c r="E744" s="161">
        <v>58.7</v>
      </c>
      <c r="F744" s="147">
        <v>171</v>
      </c>
      <c r="G744" s="155">
        <v>115</v>
      </c>
      <c r="H744" s="155">
        <v>13</v>
      </c>
      <c r="I744" s="155">
        <v>3.02</v>
      </c>
      <c r="J744" s="147">
        <v>2.5299999999999998</v>
      </c>
      <c r="K744" s="155">
        <v>24.4</v>
      </c>
      <c r="L744" s="161">
        <v>1.9319999999999999</v>
      </c>
      <c r="M744" s="169">
        <v>0.09</v>
      </c>
      <c r="N744" s="147">
        <v>7.48</v>
      </c>
      <c r="O744" s="153">
        <v>4600000</v>
      </c>
      <c r="P744" s="51" t="str">
        <f>IF($M744&lt;NORMA!$G$7,"NO CUMPLE","CUMPLE")</f>
        <v>NO CUMPLE</v>
      </c>
      <c r="Q744" s="51" t="str">
        <f>IF($E744&gt;NORMA!$G$8,"NO CUMPLE","CUMPLE")</f>
        <v>CUMPLE</v>
      </c>
      <c r="R744" s="51" t="str">
        <f>IF($F744&gt;NORMA!$G$9,"NO CUMPLE","CUMPLE")</f>
        <v>CUMPLE</v>
      </c>
      <c r="S744" s="51" t="str">
        <f>IF($K744&gt;NORMA!$G$10,"NO CUMPLE","CUMPLE")</f>
        <v>CUMPLE</v>
      </c>
      <c r="T744" s="51" t="str">
        <f>IF($J744&gt;NORMA!$G$11,"NO CUMPLE","CUMPLE")</f>
        <v>CUMPLE</v>
      </c>
      <c r="U744" s="51" t="str">
        <f>IF($G744&gt;NORMA!$G$12,"NO CUMPLE","CUMPLE")</f>
        <v>CUMPLE</v>
      </c>
      <c r="V744" s="51" t="str">
        <f>IF($H744&gt;SALITRE!$H$972,"NO CUMPLE","CUMPLE")</f>
        <v>CUMPLE</v>
      </c>
      <c r="W744" s="51" t="str">
        <f>IF($O744&gt;NORMA!$F$14,"NO CUMPLE","CUMPLE")</f>
        <v>NO CUMPLE</v>
      </c>
      <c r="X744" s="51" t="str">
        <f>IF(AND($N744&gt;=NORMA!$Q$4, $N744&lt;=NORMA!$R$4),"CUMPLE","NO CUMPLE")</f>
        <v>CUMPLE</v>
      </c>
      <c r="Y744" s="51" t="str">
        <f>IF($I744&gt;NORMA!$F$16,"NO CUMPLE","CUMPLE")</f>
        <v>NO CUMPLE</v>
      </c>
      <c r="Z744" s="51" t="str">
        <f>IF($M744&lt;NORMA!$H$23,"NO CUMPLE","CUMPLE")</f>
        <v>NO CUMPLE</v>
      </c>
      <c r="AA744" s="51" t="str">
        <f>IF($E744&gt;NORMA!$H$24,"NO CUMPLE","CUMPLE")</f>
        <v>CUMPLE</v>
      </c>
      <c r="AB744" s="51" t="str">
        <f>IF($F744&gt;NORMA!$H$25,"NO CUMPLE","CUMPLE")</f>
        <v>NO CUMPLE</v>
      </c>
      <c r="AC744" s="51" t="str">
        <f>IF($K744&gt;NORMA!$H$26,"NO CUMPLE","CUMPLE")</f>
        <v>CUMPLE</v>
      </c>
      <c r="AD744" s="51" t="str">
        <f>IF($J744&gt;NORMA!$H$27,"NO CUMPLE","CUMPLE")</f>
        <v>CUMPLE</v>
      </c>
      <c r="AE744" s="51" t="str">
        <f>IF($G744&gt;NORMA!$H$28,"NO CUMPLE","CUMPLE")</f>
        <v>NO CUMPLE</v>
      </c>
      <c r="AF744" s="51" t="str">
        <f>IF($H744&gt;NORMA!$E$29,"NO CUMPLE","CUMPLE")</f>
        <v>NO CUMPLE</v>
      </c>
      <c r="AG744" s="51" t="str">
        <f>IF($O744&gt;NORMA!$H$30,"NO CUMPLE","CUMPLE")</f>
        <v>NO CUMPLE</v>
      </c>
      <c r="AH744" s="51" t="str">
        <f>IF(AND($N744&gt;=NORMA!$R$18, $N744&lt;=NORMA!$S$18),"CUMPLE","NO CUMPLE")</f>
        <v>CUMPLE</v>
      </c>
      <c r="AI744" s="51" t="str">
        <f>IF($I744&gt;NORMA!$F$32,"NO CUMPLE","CUMPLE")</f>
        <v>NO CUMPLE</v>
      </c>
    </row>
    <row r="745" spans="1:35" ht="14.25" customHeight="1" x14ac:dyDescent="0.35">
      <c r="A745" s="146" t="s">
        <v>85</v>
      </c>
      <c r="B745" s="147" t="s">
        <v>84</v>
      </c>
      <c r="C745" s="167">
        <v>41342</v>
      </c>
      <c r="D745" s="149">
        <v>0.52083333333333337</v>
      </c>
      <c r="E745" s="161">
        <v>169</v>
      </c>
      <c r="F745" s="147">
        <v>341</v>
      </c>
      <c r="G745" s="155">
        <v>102</v>
      </c>
      <c r="H745" s="155">
        <v>46</v>
      </c>
      <c r="I745" s="155">
        <v>6.21</v>
      </c>
      <c r="J745" s="147">
        <v>6.03</v>
      </c>
      <c r="K745" s="155">
        <v>42.93</v>
      </c>
      <c r="L745" s="161">
        <v>1.2589999999999999</v>
      </c>
      <c r="M745" s="169">
        <v>0.14000000000000001</v>
      </c>
      <c r="N745" s="147">
        <v>7.32</v>
      </c>
      <c r="O745" s="153">
        <v>15000000</v>
      </c>
      <c r="P745" s="51" t="str">
        <f>IF($M745&lt;NORMA!$G$7,"NO CUMPLE","CUMPLE")</f>
        <v>NO CUMPLE</v>
      </c>
      <c r="Q745" s="51" t="str">
        <f>IF($E745&gt;NORMA!$G$8,"NO CUMPLE","CUMPLE")</f>
        <v>NO CUMPLE</v>
      </c>
      <c r="R745" s="51" t="str">
        <f>IF($F745&gt;NORMA!$G$9,"NO CUMPLE","CUMPLE")</f>
        <v>CUMPLE</v>
      </c>
      <c r="S745" s="51" t="str">
        <f>IF($K745&gt;NORMA!$G$10,"NO CUMPLE","CUMPLE")</f>
        <v>NO CUMPLE</v>
      </c>
      <c r="T745" s="51" t="str">
        <f>IF($J745&gt;NORMA!$G$11,"NO CUMPLE","CUMPLE")</f>
        <v>NO CUMPLE</v>
      </c>
      <c r="U745" s="51" t="str">
        <f>IF($G745&gt;NORMA!$G$12,"NO CUMPLE","CUMPLE")</f>
        <v>CUMPLE</v>
      </c>
      <c r="V745" s="51" t="str">
        <f>IF($H745&gt;SALITRE!$H$972,"NO CUMPLE","CUMPLE")</f>
        <v>NO CUMPLE</v>
      </c>
      <c r="W745" s="51" t="str">
        <f>IF($O745&gt;NORMA!$F$14,"NO CUMPLE","CUMPLE")</f>
        <v>NO CUMPLE</v>
      </c>
      <c r="X745" s="51" t="str">
        <f>IF(AND($N745&gt;=NORMA!$Q$4, $N745&lt;=NORMA!$R$4),"CUMPLE","NO CUMPLE")</f>
        <v>CUMPLE</v>
      </c>
      <c r="Y745" s="51" t="str">
        <f>IF($I745&gt;NORMA!$F$16,"NO CUMPLE","CUMPLE")</f>
        <v>NO CUMPLE</v>
      </c>
      <c r="Z745" s="51" t="str">
        <f>IF($M745&lt;NORMA!$H$23,"NO CUMPLE","CUMPLE")</f>
        <v>NO CUMPLE</v>
      </c>
      <c r="AA745" s="51" t="str">
        <f>IF($E745&gt;NORMA!$H$24,"NO CUMPLE","CUMPLE")</f>
        <v>NO CUMPLE</v>
      </c>
      <c r="AB745" s="51" t="str">
        <f>IF($F745&gt;NORMA!$H$25,"NO CUMPLE","CUMPLE")</f>
        <v>NO CUMPLE</v>
      </c>
      <c r="AC745" s="51" t="str">
        <f>IF($K745&gt;NORMA!$H$26,"NO CUMPLE","CUMPLE")</f>
        <v>NO CUMPLE</v>
      </c>
      <c r="AD745" s="51" t="str">
        <f>IF($J745&gt;NORMA!$H$27,"NO CUMPLE","CUMPLE")</f>
        <v>NO CUMPLE</v>
      </c>
      <c r="AE745" s="51" t="str">
        <f>IF($G745&gt;NORMA!$H$28,"NO CUMPLE","CUMPLE")</f>
        <v>NO CUMPLE</v>
      </c>
      <c r="AF745" s="51" t="str">
        <f>IF($H745&gt;NORMA!$E$29,"NO CUMPLE","CUMPLE")</f>
        <v>NO CUMPLE</v>
      </c>
      <c r="AG745" s="51" t="str">
        <f>IF($O745&gt;NORMA!$H$30,"NO CUMPLE","CUMPLE")</f>
        <v>NO CUMPLE</v>
      </c>
      <c r="AH745" s="51" t="str">
        <f>IF(AND($N745&gt;=NORMA!$R$18, $N745&lt;=NORMA!$S$18),"CUMPLE","NO CUMPLE")</f>
        <v>CUMPLE</v>
      </c>
      <c r="AI745" s="51" t="str">
        <f>IF($I745&gt;NORMA!$F$32,"NO CUMPLE","CUMPLE")</f>
        <v>NO CUMPLE</v>
      </c>
    </row>
    <row r="746" spans="1:35" ht="14.25" customHeight="1" x14ac:dyDescent="0.35">
      <c r="A746" s="146" t="s">
        <v>85</v>
      </c>
      <c r="B746" s="147" t="s">
        <v>84</v>
      </c>
      <c r="C746" s="167">
        <v>41388</v>
      </c>
      <c r="D746" s="149">
        <v>0.75</v>
      </c>
      <c r="E746" s="161">
        <v>135</v>
      </c>
      <c r="F746" s="147">
        <v>422</v>
      </c>
      <c r="G746" s="155">
        <v>324</v>
      </c>
      <c r="H746" s="155">
        <v>148</v>
      </c>
      <c r="I746" s="155">
        <v>3.12</v>
      </c>
      <c r="J746" s="147">
        <v>4.62</v>
      </c>
      <c r="K746" s="155">
        <v>37.71</v>
      </c>
      <c r="L746" s="161">
        <v>2.9529999999999998</v>
      </c>
      <c r="M746" s="169">
        <v>1.17</v>
      </c>
      <c r="N746" s="147">
        <v>7.71</v>
      </c>
      <c r="O746" s="153">
        <v>9300000</v>
      </c>
      <c r="P746" s="51" t="str">
        <f>IF($M746&lt;NORMA!$G$7,"NO CUMPLE","CUMPLE")</f>
        <v>CUMPLE</v>
      </c>
      <c r="Q746" s="51" t="str">
        <f>IF($E746&gt;NORMA!$G$8,"NO CUMPLE","CUMPLE")</f>
        <v>CUMPLE</v>
      </c>
      <c r="R746" s="51" t="str">
        <f>IF($F746&gt;NORMA!$G$9,"NO CUMPLE","CUMPLE")</f>
        <v>NO CUMPLE</v>
      </c>
      <c r="S746" s="51" t="str">
        <f>IF($K746&gt;NORMA!$G$10,"NO CUMPLE","CUMPLE")</f>
        <v>CUMPLE</v>
      </c>
      <c r="T746" s="51" t="str">
        <f>IF($J746&gt;NORMA!$G$11,"NO CUMPLE","CUMPLE")</f>
        <v>CUMPLE</v>
      </c>
      <c r="U746" s="51" t="str">
        <f>IF($G746&gt;NORMA!$G$12,"NO CUMPLE","CUMPLE")</f>
        <v>NO CUMPLE</v>
      </c>
      <c r="V746" s="51" t="str">
        <f>IF($H746&gt;SALITRE!$H$972,"NO CUMPLE","CUMPLE")</f>
        <v>NO CUMPLE</v>
      </c>
      <c r="W746" s="51" t="str">
        <f>IF($O746&gt;NORMA!$F$14,"NO CUMPLE","CUMPLE")</f>
        <v>NO CUMPLE</v>
      </c>
      <c r="X746" s="51" t="str">
        <f>IF(AND($N746&gt;=NORMA!$Q$4, $N746&lt;=NORMA!$R$4),"CUMPLE","NO CUMPLE")</f>
        <v>CUMPLE</v>
      </c>
      <c r="Y746" s="51" t="str">
        <f>IF($I746&gt;NORMA!$F$16,"NO CUMPLE","CUMPLE")</f>
        <v>NO CUMPLE</v>
      </c>
      <c r="Z746" s="51" t="str">
        <f>IF($M746&lt;NORMA!$H$23,"NO CUMPLE","CUMPLE")</f>
        <v>CUMPLE</v>
      </c>
      <c r="AA746" s="51" t="str">
        <f>IF($E746&gt;NORMA!$H$24,"NO CUMPLE","CUMPLE")</f>
        <v>NO CUMPLE</v>
      </c>
      <c r="AB746" s="51" t="str">
        <f>IF($F746&gt;NORMA!$H$25,"NO CUMPLE","CUMPLE")</f>
        <v>NO CUMPLE</v>
      </c>
      <c r="AC746" s="51" t="str">
        <f>IF($K746&gt;NORMA!$H$26,"NO CUMPLE","CUMPLE")</f>
        <v>CUMPLE</v>
      </c>
      <c r="AD746" s="51" t="str">
        <f>IF($J746&gt;NORMA!$H$27,"NO CUMPLE","CUMPLE")</f>
        <v>CUMPLE</v>
      </c>
      <c r="AE746" s="51" t="str">
        <f>IF($G746&gt;NORMA!$H$28,"NO CUMPLE","CUMPLE")</f>
        <v>NO CUMPLE</v>
      </c>
      <c r="AF746" s="51" t="str">
        <f>IF($H746&gt;NORMA!$E$29,"NO CUMPLE","CUMPLE")</f>
        <v>NO CUMPLE</v>
      </c>
      <c r="AG746" s="51" t="str">
        <f>IF($O746&gt;NORMA!$H$30,"NO CUMPLE","CUMPLE")</f>
        <v>NO CUMPLE</v>
      </c>
      <c r="AH746" s="51" t="str">
        <f>IF(AND($N746&gt;=NORMA!$R$18, $N746&lt;=NORMA!$S$18),"CUMPLE","NO CUMPLE")</f>
        <v>CUMPLE</v>
      </c>
      <c r="AI746" s="51" t="str">
        <f>IF($I746&gt;NORMA!$F$32,"NO CUMPLE","CUMPLE")</f>
        <v>NO CUMPLE</v>
      </c>
    </row>
    <row r="747" spans="1:35" ht="14.25" customHeight="1" x14ac:dyDescent="0.35">
      <c r="A747" s="146" t="s">
        <v>85</v>
      </c>
      <c r="B747" s="147" t="s">
        <v>84</v>
      </c>
      <c r="C747" s="167">
        <v>41393</v>
      </c>
      <c r="D747" s="149">
        <v>0.58333333333333337</v>
      </c>
      <c r="E747" s="161">
        <v>38.700000000000003</v>
      </c>
      <c r="F747" s="147">
        <v>106</v>
      </c>
      <c r="G747" s="155">
        <v>78</v>
      </c>
      <c r="H747" s="165">
        <v>3.6</v>
      </c>
      <c r="I747" s="155">
        <v>1.85</v>
      </c>
      <c r="J747" s="147">
        <v>1.59</v>
      </c>
      <c r="K747" s="155">
        <v>14.46</v>
      </c>
      <c r="L747" s="161">
        <v>9.7759999999999998</v>
      </c>
      <c r="M747" s="169">
        <v>2.87</v>
      </c>
      <c r="N747" s="147">
        <v>7.68</v>
      </c>
      <c r="O747" s="153">
        <v>2300000</v>
      </c>
      <c r="P747" s="51" t="str">
        <f>IF($M747&lt;NORMA!$G$7,"NO CUMPLE","CUMPLE")</f>
        <v>CUMPLE</v>
      </c>
      <c r="Q747" s="51" t="str">
        <f>IF($E747&gt;NORMA!$G$8,"NO CUMPLE","CUMPLE")</f>
        <v>CUMPLE</v>
      </c>
      <c r="R747" s="51" t="str">
        <f>IF($F747&gt;NORMA!$G$9,"NO CUMPLE","CUMPLE")</f>
        <v>CUMPLE</v>
      </c>
      <c r="S747" s="51" t="str">
        <f>IF($K747&gt;NORMA!$G$10,"NO CUMPLE","CUMPLE")</f>
        <v>CUMPLE</v>
      </c>
      <c r="T747" s="51" t="str">
        <f>IF($J747&gt;NORMA!$G$11,"NO CUMPLE","CUMPLE")</f>
        <v>CUMPLE</v>
      </c>
      <c r="U747" s="51" t="str">
        <f>IF($G747&gt;NORMA!$G$12,"NO CUMPLE","CUMPLE")</f>
        <v>CUMPLE</v>
      </c>
      <c r="V747" s="51" t="str">
        <f>IF($H747&gt;SALITRE!$H$972,"NO CUMPLE","CUMPLE")</f>
        <v>CUMPLE</v>
      </c>
      <c r="W747" s="51" t="str">
        <f>IF($O747&gt;NORMA!$F$14,"NO CUMPLE","CUMPLE")</f>
        <v>NO CUMPLE</v>
      </c>
      <c r="X747" s="51" t="str">
        <f>IF(AND($N747&gt;=NORMA!$Q$4, $N747&lt;=NORMA!$R$4),"CUMPLE","NO CUMPLE")</f>
        <v>CUMPLE</v>
      </c>
      <c r="Y747" s="51" t="str">
        <f>IF($I747&gt;NORMA!$F$16,"NO CUMPLE","CUMPLE")</f>
        <v>CUMPLE</v>
      </c>
      <c r="Z747" s="51" t="str">
        <f>IF($M747&lt;NORMA!$H$23,"NO CUMPLE","CUMPLE")</f>
        <v>CUMPLE</v>
      </c>
      <c r="AA747" s="51" t="str">
        <f>IF($E747&gt;NORMA!$H$24,"NO CUMPLE","CUMPLE")</f>
        <v>CUMPLE</v>
      </c>
      <c r="AB747" s="51" t="str">
        <f>IF($F747&gt;NORMA!$H$25,"NO CUMPLE","CUMPLE")</f>
        <v>CUMPLE</v>
      </c>
      <c r="AC747" s="51" t="str">
        <f>IF($K747&gt;NORMA!$H$26,"NO CUMPLE","CUMPLE")</f>
        <v>CUMPLE</v>
      </c>
      <c r="AD747" s="51" t="str">
        <f>IF($J747&gt;NORMA!$H$27,"NO CUMPLE","CUMPLE")</f>
        <v>CUMPLE</v>
      </c>
      <c r="AE747" s="51" t="str">
        <f>IF($G747&gt;NORMA!$H$28,"NO CUMPLE","CUMPLE")</f>
        <v>CUMPLE</v>
      </c>
      <c r="AF747" s="51" t="str">
        <f>IF($H747&gt;NORMA!$E$29,"NO CUMPLE","CUMPLE")</f>
        <v>CUMPLE</v>
      </c>
      <c r="AG747" s="51" t="str">
        <f>IF($O747&gt;NORMA!$H$30,"NO CUMPLE","CUMPLE")</f>
        <v>NO CUMPLE</v>
      </c>
      <c r="AH747" s="51" t="str">
        <f>IF(AND($N747&gt;=NORMA!$R$18, $N747&lt;=NORMA!$S$18),"CUMPLE","NO CUMPLE")</f>
        <v>CUMPLE</v>
      </c>
      <c r="AI747" s="51" t="str">
        <f>IF($I747&gt;NORMA!$F$32,"NO CUMPLE","CUMPLE")</f>
        <v>NO CUMPLE</v>
      </c>
    </row>
    <row r="748" spans="1:35" ht="14.25" customHeight="1" x14ac:dyDescent="0.35">
      <c r="A748" s="146" t="s">
        <v>85</v>
      </c>
      <c r="B748" s="147" t="s">
        <v>84</v>
      </c>
      <c r="C748" s="167">
        <v>41417</v>
      </c>
      <c r="D748" s="149">
        <v>0.33333333333333331</v>
      </c>
      <c r="E748" s="161">
        <v>36</v>
      </c>
      <c r="F748" s="147">
        <v>66.7</v>
      </c>
      <c r="G748" s="155">
        <v>55</v>
      </c>
      <c r="H748" s="155">
        <v>47</v>
      </c>
      <c r="I748" s="155">
        <v>0.61</v>
      </c>
      <c r="J748" s="147">
        <v>1.29</v>
      </c>
      <c r="K748" s="155">
        <v>15.95</v>
      </c>
      <c r="L748" s="161">
        <v>6.5730000000000004</v>
      </c>
      <c r="M748" s="169">
        <v>1.2</v>
      </c>
      <c r="N748" s="147">
        <v>7.61</v>
      </c>
      <c r="O748" s="153">
        <v>2300000</v>
      </c>
      <c r="P748" s="51" t="str">
        <f>IF($M748&lt;NORMA!$G$7,"NO CUMPLE","CUMPLE")</f>
        <v>CUMPLE</v>
      </c>
      <c r="Q748" s="51" t="str">
        <f>IF($E748&gt;NORMA!$G$8,"NO CUMPLE","CUMPLE")</f>
        <v>CUMPLE</v>
      </c>
      <c r="R748" s="51" t="str">
        <f>IF($F748&gt;NORMA!$G$9,"NO CUMPLE","CUMPLE")</f>
        <v>CUMPLE</v>
      </c>
      <c r="S748" s="51" t="str">
        <f>IF($K748&gt;NORMA!$G$10,"NO CUMPLE","CUMPLE")</f>
        <v>CUMPLE</v>
      </c>
      <c r="T748" s="51" t="str">
        <f>IF($J748&gt;NORMA!$G$11,"NO CUMPLE","CUMPLE")</f>
        <v>CUMPLE</v>
      </c>
      <c r="U748" s="51" t="str">
        <f>IF($G748&gt;NORMA!$G$12,"NO CUMPLE","CUMPLE")</f>
        <v>CUMPLE</v>
      </c>
      <c r="V748" s="51" t="str">
        <f>IF($H748&gt;SALITRE!$H$972,"NO CUMPLE","CUMPLE")</f>
        <v>NO CUMPLE</v>
      </c>
      <c r="W748" s="51" t="str">
        <f>IF($O748&gt;NORMA!$F$14,"NO CUMPLE","CUMPLE")</f>
        <v>NO CUMPLE</v>
      </c>
      <c r="X748" s="51" t="str">
        <f>IF(AND($N748&gt;=NORMA!$Q$4, $N748&lt;=NORMA!$R$4),"CUMPLE","NO CUMPLE")</f>
        <v>CUMPLE</v>
      </c>
      <c r="Y748" s="51" t="str">
        <f>IF($I748&gt;NORMA!$F$16,"NO CUMPLE","CUMPLE")</f>
        <v>CUMPLE</v>
      </c>
      <c r="Z748" s="51" t="str">
        <f>IF($M748&lt;NORMA!$H$23,"NO CUMPLE","CUMPLE")</f>
        <v>CUMPLE</v>
      </c>
      <c r="AA748" s="51" t="str">
        <f>IF($E748&gt;NORMA!$H$24,"NO CUMPLE","CUMPLE")</f>
        <v>CUMPLE</v>
      </c>
      <c r="AB748" s="51" t="str">
        <f>IF($F748&gt;NORMA!$H$25,"NO CUMPLE","CUMPLE")</f>
        <v>CUMPLE</v>
      </c>
      <c r="AC748" s="51" t="str">
        <f>IF($K748&gt;NORMA!$H$26,"NO CUMPLE","CUMPLE")</f>
        <v>CUMPLE</v>
      </c>
      <c r="AD748" s="51" t="str">
        <f>IF($J748&gt;NORMA!$H$27,"NO CUMPLE","CUMPLE")</f>
        <v>CUMPLE</v>
      </c>
      <c r="AE748" s="51" t="str">
        <f>IF($G748&gt;NORMA!$H$28,"NO CUMPLE","CUMPLE")</f>
        <v>CUMPLE</v>
      </c>
      <c r="AF748" s="51" t="str">
        <f>IF($H748&gt;NORMA!$E$29,"NO CUMPLE","CUMPLE")</f>
        <v>NO CUMPLE</v>
      </c>
      <c r="AG748" s="51" t="str">
        <f>IF($O748&gt;NORMA!$H$30,"NO CUMPLE","CUMPLE")</f>
        <v>NO CUMPLE</v>
      </c>
      <c r="AH748" s="51" t="str">
        <f>IF(AND($N748&gt;=NORMA!$R$18, $N748&lt;=NORMA!$S$18),"CUMPLE","NO CUMPLE")</f>
        <v>CUMPLE</v>
      </c>
      <c r="AI748" s="51" t="str">
        <f>IF($I748&gt;NORMA!$F$32,"NO CUMPLE","CUMPLE")</f>
        <v>CUMPLE</v>
      </c>
    </row>
    <row r="749" spans="1:35" ht="14.25" customHeight="1" x14ac:dyDescent="0.35">
      <c r="A749" s="146" t="s">
        <v>85</v>
      </c>
      <c r="B749" s="147" t="s">
        <v>84</v>
      </c>
      <c r="C749" s="167">
        <v>41438</v>
      </c>
      <c r="D749" s="149">
        <v>0.41666666666666669</v>
      </c>
      <c r="E749" s="161">
        <v>92.9</v>
      </c>
      <c r="F749" s="147">
        <v>227</v>
      </c>
      <c r="G749" s="155">
        <v>126</v>
      </c>
      <c r="H749" s="155">
        <v>79</v>
      </c>
      <c r="I749" s="155">
        <v>3.56</v>
      </c>
      <c r="J749" s="147">
        <v>3.95</v>
      </c>
      <c r="K749" s="155">
        <v>33.01</v>
      </c>
      <c r="L749" s="161">
        <v>1.3480000000000001</v>
      </c>
      <c r="M749" s="169">
        <v>0.98</v>
      </c>
      <c r="N749" s="147">
        <v>7.54</v>
      </c>
      <c r="O749" s="153">
        <v>4300000</v>
      </c>
      <c r="P749" s="51" t="str">
        <f>IF($M749&lt;NORMA!$G$7,"NO CUMPLE","CUMPLE")</f>
        <v>CUMPLE</v>
      </c>
      <c r="Q749" s="51" t="str">
        <f>IF($E749&gt;NORMA!$G$8,"NO CUMPLE","CUMPLE")</f>
        <v>CUMPLE</v>
      </c>
      <c r="R749" s="51" t="str">
        <f>IF($F749&gt;NORMA!$G$9,"NO CUMPLE","CUMPLE")</f>
        <v>CUMPLE</v>
      </c>
      <c r="S749" s="51" t="str">
        <f>IF($K749&gt;NORMA!$G$10,"NO CUMPLE","CUMPLE")</f>
        <v>CUMPLE</v>
      </c>
      <c r="T749" s="51" t="str">
        <f>IF($J749&gt;NORMA!$G$11,"NO CUMPLE","CUMPLE")</f>
        <v>CUMPLE</v>
      </c>
      <c r="U749" s="51" t="str">
        <f>IF($G749&gt;NORMA!$G$12,"NO CUMPLE","CUMPLE")</f>
        <v>CUMPLE</v>
      </c>
      <c r="V749" s="51" t="str">
        <f>IF($H749&gt;SALITRE!$H$972,"NO CUMPLE","CUMPLE")</f>
        <v>NO CUMPLE</v>
      </c>
      <c r="W749" s="51" t="str">
        <f>IF($O749&gt;NORMA!$F$14,"NO CUMPLE","CUMPLE")</f>
        <v>NO CUMPLE</v>
      </c>
      <c r="X749" s="51" t="str">
        <f>IF(AND($N749&gt;=NORMA!$Q$4, $N749&lt;=NORMA!$R$4),"CUMPLE","NO CUMPLE")</f>
        <v>CUMPLE</v>
      </c>
      <c r="Y749" s="51" t="str">
        <f>IF($I749&gt;NORMA!$F$16,"NO CUMPLE","CUMPLE")</f>
        <v>NO CUMPLE</v>
      </c>
      <c r="Z749" s="51" t="str">
        <f>IF($M749&lt;NORMA!$H$23,"NO CUMPLE","CUMPLE")</f>
        <v>CUMPLE</v>
      </c>
      <c r="AA749" s="51" t="str">
        <f>IF($E749&gt;NORMA!$H$24,"NO CUMPLE","CUMPLE")</f>
        <v>CUMPLE</v>
      </c>
      <c r="AB749" s="51" t="str">
        <f>IF($F749&gt;NORMA!$H$25,"NO CUMPLE","CUMPLE")</f>
        <v>NO CUMPLE</v>
      </c>
      <c r="AC749" s="51" t="str">
        <f>IF($K749&gt;NORMA!$H$26,"NO CUMPLE","CUMPLE")</f>
        <v>CUMPLE</v>
      </c>
      <c r="AD749" s="51" t="str">
        <f>IF($J749&gt;NORMA!$H$27,"NO CUMPLE","CUMPLE")</f>
        <v>CUMPLE</v>
      </c>
      <c r="AE749" s="51" t="str">
        <f>IF($G749&gt;NORMA!$H$28,"NO CUMPLE","CUMPLE")</f>
        <v>NO CUMPLE</v>
      </c>
      <c r="AF749" s="51" t="str">
        <f>IF($H749&gt;NORMA!$E$29,"NO CUMPLE","CUMPLE")</f>
        <v>NO CUMPLE</v>
      </c>
      <c r="AG749" s="51" t="str">
        <f>IF($O749&gt;NORMA!$H$30,"NO CUMPLE","CUMPLE")</f>
        <v>NO CUMPLE</v>
      </c>
      <c r="AH749" s="51" t="str">
        <f>IF(AND($N749&gt;=NORMA!$R$18, $N749&lt;=NORMA!$S$18),"CUMPLE","NO CUMPLE")</f>
        <v>CUMPLE</v>
      </c>
      <c r="AI749" s="51" t="str">
        <f>IF($I749&gt;NORMA!$F$32,"NO CUMPLE","CUMPLE")</f>
        <v>NO CUMPLE</v>
      </c>
    </row>
    <row r="750" spans="1:35" ht="14.25" customHeight="1" x14ac:dyDescent="0.35">
      <c r="A750" s="146" t="s">
        <v>86</v>
      </c>
      <c r="B750" s="147" t="s">
        <v>84</v>
      </c>
      <c r="C750" s="167">
        <v>41327</v>
      </c>
      <c r="D750" s="149">
        <v>0.35416666666666669</v>
      </c>
      <c r="E750" s="161">
        <v>88.1</v>
      </c>
      <c r="F750" s="147">
        <v>278</v>
      </c>
      <c r="G750" s="155">
        <v>73</v>
      </c>
      <c r="H750" s="155">
        <v>36.700000000000003</v>
      </c>
      <c r="I750" s="155">
        <v>3.96</v>
      </c>
      <c r="J750" s="147">
        <v>4.67</v>
      </c>
      <c r="K750" s="155">
        <v>29.23</v>
      </c>
      <c r="L750" s="161">
        <v>2.5760000000000001</v>
      </c>
      <c r="M750" s="169">
        <v>0.14000000000000001</v>
      </c>
      <c r="N750" s="147">
        <v>7.39</v>
      </c>
      <c r="O750" s="153">
        <v>910000</v>
      </c>
      <c r="P750" s="51" t="str">
        <f>IF($M750&lt;NORMA!$G$7,"NO CUMPLE","CUMPLE")</f>
        <v>NO CUMPLE</v>
      </c>
      <c r="Q750" s="51" t="str">
        <f>IF($E750&gt;NORMA!$G$8,"NO CUMPLE","CUMPLE")</f>
        <v>CUMPLE</v>
      </c>
      <c r="R750" s="51" t="str">
        <f>IF($F750&gt;NORMA!$G$9,"NO CUMPLE","CUMPLE")</f>
        <v>CUMPLE</v>
      </c>
      <c r="S750" s="51" t="str">
        <f>IF($K750&gt;NORMA!$G$10,"NO CUMPLE","CUMPLE")</f>
        <v>CUMPLE</v>
      </c>
      <c r="T750" s="51" t="str">
        <f>IF($J750&gt;NORMA!$G$11,"NO CUMPLE","CUMPLE")</f>
        <v>CUMPLE</v>
      </c>
      <c r="U750" s="51" t="str">
        <f>IF($G750&gt;NORMA!$G$12,"NO CUMPLE","CUMPLE")</f>
        <v>CUMPLE</v>
      </c>
      <c r="V750" s="51" t="str">
        <f>IF($H750&gt;SALITRE!$H$972,"NO CUMPLE","CUMPLE")</f>
        <v>NO CUMPLE</v>
      </c>
      <c r="W750" s="51" t="str">
        <f>IF($O750&gt;NORMA!$F$14,"NO CUMPLE","CUMPLE")</f>
        <v>CUMPLE</v>
      </c>
      <c r="X750" s="51" t="str">
        <f>IF(AND($N750&gt;=NORMA!$Q$4, $N750&lt;=NORMA!$R$4),"CUMPLE","NO CUMPLE")</f>
        <v>CUMPLE</v>
      </c>
      <c r="Y750" s="51" t="str">
        <f>IF($I750&gt;NORMA!$F$16,"NO CUMPLE","CUMPLE")</f>
        <v>NO CUMPLE</v>
      </c>
      <c r="Z750" s="51" t="str">
        <f>IF($M750&lt;NORMA!$H$23,"NO CUMPLE","CUMPLE")</f>
        <v>NO CUMPLE</v>
      </c>
      <c r="AA750" s="51" t="str">
        <f>IF($E750&gt;NORMA!$H$24,"NO CUMPLE","CUMPLE")</f>
        <v>CUMPLE</v>
      </c>
      <c r="AB750" s="51" t="str">
        <f>IF($F750&gt;NORMA!$H$25,"NO CUMPLE","CUMPLE")</f>
        <v>NO CUMPLE</v>
      </c>
      <c r="AC750" s="51" t="str">
        <f>IF($K750&gt;NORMA!$H$26,"NO CUMPLE","CUMPLE")</f>
        <v>CUMPLE</v>
      </c>
      <c r="AD750" s="51" t="str">
        <f>IF($J750&gt;NORMA!$H$27,"NO CUMPLE","CUMPLE")</f>
        <v>CUMPLE</v>
      </c>
      <c r="AE750" s="51" t="str">
        <f>IF($G750&gt;NORMA!$H$28,"NO CUMPLE","CUMPLE")</f>
        <v>CUMPLE</v>
      </c>
      <c r="AF750" s="51" t="str">
        <f>IF($H750&gt;NORMA!$E$29,"NO CUMPLE","CUMPLE")</f>
        <v>NO CUMPLE</v>
      </c>
      <c r="AG750" s="51" t="str">
        <f>IF($O750&gt;NORMA!$H$30,"NO CUMPLE","CUMPLE")</f>
        <v>NO CUMPLE</v>
      </c>
      <c r="AH750" s="51" t="str">
        <f>IF(AND($N750&gt;=NORMA!$R$18, $N750&lt;=NORMA!$S$18),"CUMPLE","NO CUMPLE")</f>
        <v>CUMPLE</v>
      </c>
      <c r="AI750" s="51" t="str">
        <f>IF($I750&gt;NORMA!$F$32,"NO CUMPLE","CUMPLE")</f>
        <v>NO CUMPLE</v>
      </c>
    </row>
    <row r="751" spans="1:35" ht="14.25" customHeight="1" x14ac:dyDescent="0.35">
      <c r="A751" s="146" t="s">
        <v>86</v>
      </c>
      <c r="B751" s="147" t="s">
        <v>84</v>
      </c>
      <c r="C751" s="167">
        <v>41348</v>
      </c>
      <c r="D751" s="149">
        <v>0.6875</v>
      </c>
      <c r="E751" s="147">
        <v>129</v>
      </c>
      <c r="F751" s="147">
        <v>384</v>
      </c>
      <c r="G751" s="155">
        <v>357</v>
      </c>
      <c r="H751" s="155">
        <v>278</v>
      </c>
      <c r="I751" s="155">
        <v>5.12</v>
      </c>
      <c r="J751" s="147">
        <v>3.57</v>
      </c>
      <c r="K751" s="155">
        <v>31.71</v>
      </c>
      <c r="L751" s="161">
        <v>7.9489999999999998</v>
      </c>
      <c r="M751" s="169">
        <v>0.14000000000000001</v>
      </c>
      <c r="N751" s="147">
        <v>7.22</v>
      </c>
      <c r="O751" s="153">
        <v>3600000</v>
      </c>
      <c r="P751" s="51" t="str">
        <f>IF($M751&lt;NORMA!$G$7,"NO CUMPLE","CUMPLE")</f>
        <v>NO CUMPLE</v>
      </c>
      <c r="Q751" s="51" t="str">
        <f>IF($E751&gt;NORMA!$G$8,"NO CUMPLE","CUMPLE")</f>
        <v>CUMPLE</v>
      </c>
      <c r="R751" s="51" t="str">
        <f>IF($F751&gt;NORMA!$G$9,"NO CUMPLE","CUMPLE")</f>
        <v>NO CUMPLE</v>
      </c>
      <c r="S751" s="51" t="str">
        <f>IF($K751&gt;NORMA!$G$10,"NO CUMPLE","CUMPLE")</f>
        <v>CUMPLE</v>
      </c>
      <c r="T751" s="51" t="str">
        <f>IF($J751&gt;NORMA!$G$11,"NO CUMPLE","CUMPLE")</f>
        <v>CUMPLE</v>
      </c>
      <c r="U751" s="51" t="str">
        <f>IF($G751&gt;NORMA!$G$12,"NO CUMPLE","CUMPLE")</f>
        <v>NO CUMPLE</v>
      </c>
      <c r="V751" s="51" t="str">
        <f>IF($H751&gt;SALITRE!$H$972,"NO CUMPLE","CUMPLE")</f>
        <v>NO CUMPLE</v>
      </c>
      <c r="W751" s="51" t="str">
        <f>IF($O751&gt;NORMA!$F$14,"NO CUMPLE","CUMPLE")</f>
        <v>NO CUMPLE</v>
      </c>
      <c r="X751" s="51" t="str">
        <f>IF(AND($N751&gt;=NORMA!$Q$4, $N751&lt;=NORMA!$R$4),"CUMPLE","NO CUMPLE")</f>
        <v>CUMPLE</v>
      </c>
      <c r="Y751" s="51" t="str">
        <f>IF($I751&gt;NORMA!$F$16,"NO CUMPLE","CUMPLE")</f>
        <v>NO CUMPLE</v>
      </c>
      <c r="Z751" s="51" t="str">
        <f>IF($M751&lt;NORMA!$H$23,"NO CUMPLE","CUMPLE")</f>
        <v>NO CUMPLE</v>
      </c>
      <c r="AA751" s="51" t="str">
        <f>IF($E751&gt;NORMA!$H$24,"NO CUMPLE","CUMPLE")</f>
        <v>NO CUMPLE</v>
      </c>
      <c r="AB751" s="51" t="str">
        <f>IF($F751&gt;NORMA!$H$25,"NO CUMPLE","CUMPLE")</f>
        <v>NO CUMPLE</v>
      </c>
      <c r="AC751" s="51" t="str">
        <f>IF($K751&gt;NORMA!$H$26,"NO CUMPLE","CUMPLE")</f>
        <v>CUMPLE</v>
      </c>
      <c r="AD751" s="51" t="str">
        <f>IF($J751&gt;NORMA!$H$27,"NO CUMPLE","CUMPLE")</f>
        <v>CUMPLE</v>
      </c>
      <c r="AE751" s="51" t="str">
        <f>IF($G751&gt;NORMA!$H$28,"NO CUMPLE","CUMPLE")</f>
        <v>NO CUMPLE</v>
      </c>
      <c r="AF751" s="51" t="str">
        <f>IF($H751&gt;NORMA!$E$29,"NO CUMPLE","CUMPLE")</f>
        <v>NO CUMPLE</v>
      </c>
      <c r="AG751" s="51" t="str">
        <f>IF($O751&gt;NORMA!$H$30,"NO CUMPLE","CUMPLE")</f>
        <v>NO CUMPLE</v>
      </c>
      <c r="AH751" s="51" t="str">
        <f>IF(AND($N751&gt;=NORMA!$R$18, $N751&lt;=NORMA!$S$18),"CUMPLE","NO CUMPLE")</f>
        <v>CUMPLE</v>
      </c>
      <c r="AI751" s="51" t="str">
        <f>IF($I751&gt;NORMA!$F$32,"NO CUMPLE","CUMPLE")</f>
        <v>NO CUMPLE</v>
      </c>
    </row>
    <row r="752" spans="1:35" ht="14.25" customHeight="1" x14ac:dyDescent="0.35">
      <c r="A752" s="146" t="s">
        <v>86</v>
      </c>
      <c r="B752" s="147" t="s">
        <v>84</v>
      </c>
      <c r="C752" s="167">
        <v>41375</v>
      </c>
      <c r="D752" s="149">
        <v>0.41666666666666669</v>
      </c>
      <c r="E752" s="161">
        <v>187</v>
      </c>
      <c r="F752" s="147">
        <v>408</v>
      </c>
      <c r="G752" s="155">
        <v>95</v>
      </c>
      <c r="H752" s="155">
        <v>107</v>
      </c>
      <c r="I752" s="155">
        <v>9.43</v>
      </c>
      <c r="J752" s="147">
        <v>5.5</v>
      </c>
      <c r="K752" s="155">
        <v>56.02</v>
      </c>
      <c r="L752" s="161">
        <v>2.198</v>
      </c>
      <c r="M752" s="169">
        <v>0.22</v>
      </c>
      <c r="N752" s="147">
        <v>7.45</v>
      </c>
      <c r="O752" s="153">
        <v>6200000</v>
      </c>
      <c r="P752" s="51" t="str">
        <f>IF($M752&lt;NORMA!$G$7,"NO CUMPLE","CUMPLE")</f>
        <v>NO CUMPLE</v>
      </c>
      <c r="Q752" s="51" t="str">
        <f>IF($E752&gt;NORMA!$G$8,"NO CUMPLE","CUMPLE")</f>
        <v>NO CUMPLE</v>
      </c>
      <c r="R752" s="51" t="str">
        <f>IF($F752&gt;NORMA!$G$9,"NO CUMPLE","CUMPLE")</f>
        <v>NO CUMPLE</v>
      </c>
      <c r="S752" s="51" t="str">
        <f>IF($K752&gt;NORMA!$G$10,"NO CUMPLE","CUMPLE")</f>
        <v>NO CUMPLE</v>
      </c>
      <c r="T752" s="51" t="str">
        <f>IF($J752&gt;NORMA!$G$11,"NO CUMPLE","CUMPLE")</f>
        <v>CUMPLE</v>
      </c>
      <c r="U752" s="51" t="str">
        <f>IF($G752&gt;NORMA!$G$12,"NO CUMPLE","CUMPLE")</f>
        <v>CUMPLE</v>
      </c>
      <c r="V752" s="51" t="str">
        <f>IF($H752&gt;SALITRE!$H$972,"NO CUMPLE","CUMPLE")</f>
        <v>NO CUMPLE</v>
      </c>
      <c r="W752" s="51" t="str">
        <f>IF($O752&gt;NORMA!$F$14,"NO CUMPLE","CUMPLE")</f>
        <v>NO CUMPLE</v>
      </c>
      <c r="X752" s="51" t="str">
        <f>IF(AND($N752&gt;=NORMA!$Q$4, $N752&lt;=NORMA!$R$4),"CUMPLE","NO CUMPLE")</f>
        <v>CUMPLE</v>
      </c>
      <c r="Y752" s="51" t="str">
        <f>IF($I752&gt;NORMA!$F$16,"NO CUMPLE","CUMPLE")</f>
        <v>NO CUMPLE</v>
      </c>
      <c r="Z752" s="51" t="str">
        <f>IF($M752&lt;NORMA!$H$23,"NO CUMPLE","CUMPLE")</f>
        <v>NO CUMPLE</v>
      </c>
      <c r="AA752" s="51" t="str">
        <f>IF($E752&gt;NORMA!$H$24,"NO CUMPLE","CUMPLE")</f>
        <v>NO CUMPLE</v>
      </c>
      <c r="AB752" s="51" t="str">
        <f>IF($F752&gt;NORMA!$H$25,"NO CUMPLE","CUMPLE")</f>
        <v>NO CUMPLE</v>
      </c>
      <c r="AC752" s="51" t="str">
        <f>IF($K752&gt;NORMA!$H$26,"NO CUMPLE","CUMPLE")</f>
        <v>NO CUMPLE</v>
      </c>
      <c r="AD752" s="51" t="str">
        <f>IF($J752&gt;NORMA!$H$27,"NO CUMPLE","CUMPLE")</f>
        <v>NO CUMPLE</v>
      </c>
      <c r="AE752" s="51" t="str">
        <f>IF($G752&gt;NORMA!$H$28,"NO CUMPLE","CUMPLE")</f>
        <v>CUMPLE</v>
      </c>
      <c r="AF752" s="51" t="str">
        <f>IF($H752&gt;NORMA!$E$29,"NO CUMPLE","CUMPLE")</f>
        <v>NO CUMPLE</v>
      </c>
      <c r="AG752" s="51" t="str">
        <f>IF($O752&gt;NORMA!$H$30,"NO CUMPLE","CUMPLE")</f>
        <v>NO CUMPLE</v>
      </c>
      <c r="AH752" s="51" t="str">
        <f>IF(AND($N752&gt;=NORMA!$R$18, $N752&lt;=NORMA!$S$18),"CUMPLE","NO CUMPLE")</f>
        <v>CUMPLE</v>
      </c>
      <c r="AI752" s="51" t="str">
        <f>IF($I752&gt;NORMA!$F$32,"NO CUMPLE","CUMPLE")</f>
        <v>NO CUMPLE</v>
      </c>
    </row>
    <row r="753" spans="1:35" ht="14.25" customHeight="1" x14ac:dyDescent="0.35">
      <c r="A753" s="146" t="s">
        <v>86</v>
      </c>
      <c r="B753" s="147" t="s">
        <v>84</v>
      </c>
      <c r="C753" s="167">
        <v>41401</v>
      </c>
      <c r="D753" s="149">
        <v>0.27083333333333331</v>
      </c>
      <c r="E753" s="161">
        <v>38.700000000000003</v>
      </c>
      <c r="F753" s="147">
        <v>118</v>
      </c>
      <c r="G753" s="155">
        <v>75</v>
      </c>
      <c r="H753" s="155">
        <v>42</v>
      </c>
      <c r="I753" s="155">
        <v>2.0099999999999998</v>
      </c>
      <c r="J753" s="147">
        <v>1.47</v>
      </c>
      <c r="K753" s="155">
        <v>12.4</v>
      </c>
      <c r="L753" s="161">
        <v>7.6529999999999996</v>
      </c>
      <c r="M753" s="169">
        <v>1.68</v>
      </c>
      <c r="N753" s="147">
        <v>7.69</v>
      </c>
      <c r="O753" s="153">
        <v>23000000</v>
      </c>
      <c r="P753" s="51" t="str">
        <f>IF($M753&lt;NORMA!$G$7,"NO CUMPLE","CUMPLE")</f>
        <v>CUMPLE</v>
      </c>
      <c r="Q753" s="51" t="str">
        <f>IF($E753&gt;NORMA!$G$8,"NO CUMPLE","CUMPLE")</f>
        <v>CUMPLE</v>
      </c>
      <c r="R753" s="51" t="str">
        <f>IF($F753&gt;NORMA!$G$9,"NO CUMPLE","CUMPLE")</f>
        <v>CUMPLE</v>
      </c>
      <c r="S753" s="51" t="str">
        <f>IF($K753&gt;NORMA!$G$10,"NO CUMPLE","CUMPLE")</f>
        <v>CUMPLE</v>
      </c>
      <c r="T753" s="51" t="str">
        <f>IF($J753&gt;NORMA!$G$11,"NO CUMPLE","CUMPLE")</f>
        <v>CUMPLE</v>
      </c>
      <c r="U753" s="51" t="str">
        <f>IF($G753&gt;NORMA!$G$12,"NO CUMPLE","CUMPLE")</f>
        <v>CUMPLE</v>
      </c>
      <c r="V753" s="51" t="str">
        <f>IF($H753&gt;SALITRE!$H$972,"NO CUMPLE","CUMPLE")</f>
        <v>NO CUMPLE</v>
      </c>
      <c r="W753" s="51" t="str">
        <f>IF($O753&gt;NORMA!$F$14,"NO CUMPLE","CUMPLE")</f>
        <v>NO CUMPLE</v>
      </c>
      <c r="X753" s="51" t="str">
        <f>IF(AND($N753&gt;=NORMA!$Q$4, $N753&lt;=NORMA!$R$4),"CUMPLE","NO CUMPLE")</f>
        <v>CUMPLE</v>
      </c>
      <c r="Y753" s="51" t="str">
        <f>IF($I753&gt;NORMA!$F$16,"NO CUMPLE","CUMPLE")</f>
        <v>CUMPLE</v>
      </c>
      <c r="Z753" s="51" t="str">
        <f>IF($M753&lt;NORMA!$H$23,"NO CUMPLE","CUMPLE")</f>
        <v>CUMPLE</v>
      </c>
      <c r="AA753" s="51" t="str">
        <f>IF($E753&gt;NORMA!$H$24,"NO CUMPLE","CUMPLE")</f>
        <v>CUMPLE</v>
      </c>
      <c r="AB753" s="51" t="str">
        <f>IF($F753&gt;NORMA!$H$25,"NO CUMPLE","CUMPLE")</f>
        <v>CUMPLE</v>
      </c>
      <c r="AC753" s="51" t="str">
        <f>IF($K753&gt;NORMA!$H$26,"NO CUMPLE","CUMPLE")</f>
        <v>CUMPLE</v>
      </c>
      <c r="AD753" s="51" t="str">
        <f>IF($J753&gt;NORMA!$H$27,"NO CUMPLE","CUMPLE")</f>
        <v>CUMPLE</v>
      </c>
      <c r="AE753" s="51" t="str">
        <f>IF($G753&gt;NORMA!$H$28,"NO CUMPLE","CUMPLE")</f>
        <v>CUMPLE</v>
      </c>
      <c r="AF753" s="51" t="str">
        <f>IF($H753&gt;NORMA!$E$29,"NO CUMPLE","CUMPLE")</f>
        <v>NO CUMPLE</v>
      </c>
      <c r="AG753" s="51" t="str">
        <f>IF($O753&gt;NORMA!$H$30,"NO CUMPLE","CUMPLE")</f>
        <v>NO CUMPLE</v>
      </c>
      <c r="AH753" s="51" t="str">
        <f>IF(AND($N753&gt;=NORMA!$R$18, $N753&lt;=NORMA!$S$18),"CUMPLE","NO CUMPLE")</f>
        <v>CUMPLE</v>
      </c>
      <c r="AI753" s="51" t="str">
        <f>IF($I753&gt;NORMA!$F$32,"NO CUMPLE","CUMPLE")</f>
        <v>NO CUMPLE</v>
      </c>
    </row>
    <row r="754" spans="1:35" ht="14.25" customHeight="1" x14ac:dyDescent="0.35">
      <c r="A754" s="146" t="s">
        <v>86</v>
      </c>
      <c r="B754" s="147" t="s">
        <v>84</v>
      </c>
      <c r="C754" s="167">
        <v>41422</v>
      </c>
      <c r="D754" s="149">
        <v>0.64583333333333337</v>
      </c>
      <c r="E754" s="161">
        <v>125</v>
      </c>
      <c r="F754" s="147">
        <v>283</v>
      </c>
      <c r="G754" s="155">
        <v>106</v>
      </c>
      <c r="H754" s="155">
        <v>66</v>
      </c>
      <c r="I754" s="155">
        <v>6.11</v>
      </c>
      <c r="J754" s="147">
        <v>5.04</v>
      </c>
      <c r="K754" s="155">
        <v>39.17</v>
      </c>
      <c r="L754" s="161">
        <v>5.4429999999999996</v>
      </c>
      <c r="M754" s="169">
        <v>1.37</v>
      </c>
      <c r="N754" s="147">
        <v>7.5</v>
      </c>
      <c r="O754" s="153">
        <v>11000000</v>
      </c>
      <c r="P754" s="51" t="str">
        <f>IF($M754&lt;NORMA!$G$7,"NO CUMPLE","CUMPLE")</f>
        <v>CUMPLE</v>
      </c>
      <c r="Q754" s="51" t="str">
        <f>IF($E754&gt;NORMA!$G$8,"NO CUMPLE","CUMPLE")</f>
        <v>CUMPLE</v>
      </c>
      <c r="R754" s="51" t="str">
        <f>IF($F754&gt;NORMA!$G$9,"NO CUMPLE","CUMPLE")</f>
        <v>CUMPLE</v>
      </c>
      <c r="S754" s="51" t="str">
        <f>IF($K754&gt;NORMA!$G$10,"NO CUMPLE","CUMPLE")</f>
        <v>CUMPLE</v>
      </c>
      <c r="T754" s="51" t="str">
        <f>IF($J754&gt;NORMA!$G$11,"NO CUMPLE","CUMPLE")</f>
        <v>CUMPLE</v>
      </c>
      <c r="U754" s="51" t="str">
        <f>IF($G754&gt;NORMA!$G$12,"NO CUMPLE","CUMPLE")</f>
        <v>CUMPLE</v>
      </c>
      <c r="V754" s="51" t="str">
        <f>IF($H754&gt;SALITRE!$H$972,"NO CUMPLE","CUMPLE")</f>
        <v>NO CUMPLE</v>
      </c>
      <c r="W754" s="51" t="str">
        <f>IF($O754&gt;NORMA!$F$14,"NO CUMPLE","CUMPLE")</f>
        <v>NO CUMPLE</v>
      </c>
      <c r="X754" s="51" t="str">
        <f>IF(AND($N754&gt;=NORMA!$Q$4, $N754&lt;=NORMA!$R$4),"CUMPLE","NO CUMPLE")</f>
        <v>CUMPLE</v>
      </c>
      <c r="Y754" s="51" t="str">
        <f>IF($I754&gt;NORMA!$F$16,"NO CUMPLE","CUMPLE")</f>
        <v>NO CUMPLE</v>
      </c>
      <c r="Z754" s="51" t="str">
        <f>IF($M754&lt;NORMA!$H$23,"NO CUMPLE","CUMPLE")</f>
        <v>CUMPLE</v>
      </c>
      <c r="AA754" s="51" t="str">
        <f>IF($E754&gt;NORMA!$H$24,"NO CUMPLE","CUMPLE")</f>
        <v>NO CUMPLE</v>
      </c>
      <c r="AB754" s="51" t="str">
        <f>IF($F754&gt;NORMA!$H$25,"NO CUMPLE","CUMPLE")</f>
        <v>NO CUMPLE</v>
      </c>
      <c r="AC754" s="51" t="str">
        <f>IF($K754&gt;NORMA!$H$26,"NO CUMPLE","CUMPLE")</f>
        <v>CUMPLE</v>
      </c>
      <c r="AD754" s="51" t="str">
        <f>IF($J754&gt;NORMA!$H$27,"NO CUMPLE","CUMPLE")</f>
        <v>NO CUMPLE</v>
      </c>
      <c r="AE754" s="51" t="str">
        <f>IF($G754&gt;NORMA!$H$28,"NO CUMPLE","CUMPLE")</f>
        <v>NO CUMPLE</v>
      </c>
      <c r="AF754" s="51" t="str">
        <f>IF($H754&gt;NORMA!$E$29,"NO CUMPLE","CUMPLE")</f>
        <v>NO CUMPLE</v>
      </c>
      <c r="AG754" s="51" t="str">
        <f>IF($O754&gt;NORMA!$H$30,"NO CUMPLE","CUMPLE")</f>
        <v>NO CUMPLE</v>
      </c>
      <c r="AH754" s="51" t="str">
        <f>IF(AND($N754&gt;=NORMA!$R$18, $N754&lt;=NORMA!$S$18),"CUMPLE","NO CUMPLE")</f>
        <v>CUMPLE</v>
      </c>
      <c r="AI754" s="51" t="str">
        <f>IF($I754&gt;NORMA!$F$32,"NO CUMPLE","CUMPLE")</f>
        <v>NO CUMPLE</v>
      </c>
    </row>
    <row r="755" spans="1:35" ht="14.25" customHeight="1" x14ac:dyDescent="0.35">
      <c r="A755" s="146" t="s">
        <v>86</v>
      </c>
      <c r="B755" s="147" t="s">
        <v>84</v>
      </c>
      <c r="C755" s="167">
        <v>41444</v>
      </c>
      <c r="D755" s="149">
        <v>0.75</v>
      </c>
      <c r="E755" s="161">
        <v>141</v>
      </c>
      <c r="F755" s="147">
        <v>322</v>
      </c>
      <c r="G755" s="155">
        <v>116</v>
      </c>
      <c r="H755" s="155">
        <v>84</v>
      </c>
      <c r="I755" s="155">
        <v>5.25</v>
      </c>
      <c r="J755" s="147">
        <v>5.5</v>
      </c>
      <c r="K755" s="155">
        <v>43.08</v>
      </c>
      <c r="L755" s="161">
        <v>2.4529999999999998</v>
      </c>
      <c r="M755" s="169">
        <v>0.92</v>
      </c>
      <c r="N755" s="147">
        <v>7.63</v>
      </c>
      <c r="O755" s="153">
        <v>7300000</v>
      </c>
      <c r="P755" s="51" t="str">
        <f>IF($M755&lt;NORMA!$G$7,"NO CUMPLE","CUMPLE")</f>
        <v>CUMPLE</v>
      </c>
      <c r="Q755" s="51" t="str">
        <f>IF($E755&gt;NORMA!$G$8,"NO CUMPLE","CUMPLE")</f>
        <v>CUMPLE</v>
      </c>
      <c r="R755" s="51" t="str">
        <f>IF($F755&gt;NORMA!$G$9,"NO CUMPLE","CUMPLE")</f>
        <v>CUMPLE</v>
      </c>
      <c r="S755" s="51" t="str">
        <f>IF($K755&gt;NORMA!$G$10,"NO CUMPLE","CUMPLE")</f>
        <v>NO CUMPLE</v>
      </c>
      <c r="T755" s="51" t="str">
        <f>IF($J755&gt;NORMA!$G$11,"NO CUMPLE","CUMPLE")</f>
        <v>CUMPLE</v>
      </c>
      <c r="U755" s="51" t="str">
        <f>IF($G755&gt;NORMA!$G$12,"NO CUMPLE","CUMPLE")</f>
        <v>CUMPLE</v>
      </c>
      <c r="V755" s="51" t="str">
        <f>IF($H755&gt;SALITRE!$H$972,"NO CUMPLE","CUMPLE")</f>
        <v>NO CUMPLE</v>
      </c>
      <c r="W755" s="51" t="str">
        <f>IF($O755&gt;NORMA!$F$14,"NO CUMPLE","CUMPLE")</f>
        <v>NO CUMPLE</v>
      </c>
      <c r="X755" s="51" t="str">
        <f>IF(AND($N755&gt;=NORMA!$Q$4, $N755&lt;=NORMA!$R$4),"CUMPLE","NO CUMPLE")</f>
        <v>CUMPLE</v>
      </c>
      <c r="Y755" s="51" t="str">
        <f>IF($I755&gt;NORMA!$F$16,"NO CUMPLE","CUMPLE")</f>
        <v>NO CUMPLE</v>
      </c>
      <c r="Z755" s="51" t="str">
        <f>IF($M755&lt;NORMA!$H$23,"NO CUMPLE","CUMPLE")</f>
        <v>CUMPLE</v>
      </c>
      <c r="AA755" s="51" t="str">
        <f>IF($E755&gt;NORMA!$H$24,"NO CUMPLE","CUMPLE")</f>
        <v>NO CUMPLE</v>
      </c>
      <c r="AB755" s="51" t="str">
        <f>IF($F755&gt;NORMA!$H$25,"NO CUMPLE","CUMPLE")</f>
        <v>NO CUMPLE</v>
      </c>
      <c r="AC755" s="51" t="str">
        <f>IF($K755&gt;NORMA!$H$26,"NO CUMPLE","CUMPLE")</f>
        <v>NO CUMPLE</v>
      </c>
      <c r="AD755" s="51" t="str">
        <f>IF($J755&gt;NORMA!$H$27,"NO CUMPLE","CUMPLE")</f>
        <v>NO CUMPLE</v>
      </c>
      <c r="AE755" s="51" t="str">
        <f>IF($G755&gt;NORMA!$H$28,"NO CUMPLE","CUMPLE")</f>
        <v>NO CUMPLE</v>
      </c>
      <c r="AF755" s="51" t="str">
        <f>IF($H755&gt;NORMA!$E$29,"NO CUMPLE","CUMPLE")</f>
        <v>NO CUMPLE</v>
      </c>
      <c r="AG755" s="51" t="str">
        <f>IF($O755&gt;NORMA!$H$30,"NO CUMPLE","CUMPLE")</f>
        <v>NO CUMPLE</v>
      </c>
      <c r="AH755" s="51" t="str">
        <f>IF(AND($N755&gt;=NORMA!$R$18, $N755&lt;=NORMA!$S$18),"CUMPLE","NO CUMPLE")</f>
        <v>CUMPLE</v>
      </c>
      <c r="AI755" s="51" t="str">
        <f>IF($I755&gt;NORMA!$F$32,"NO CUMPLE","CUMPLE")</f>
        <v>NO CUMPLE</v>
      </c>
    </row>
    <row r="756" spans="1:35" ht="14.25" customHeight="1" x14ac:dyDescent="0.35">
      <c r="A756" s="146" t="s">
        <v>82</v>
      </c>
      <c r="B756" s="147" t="s">
        <v>84</v>
      </c>
      <c r="C756" s="167">
        <v>41472</v>
      </c>
      <c r="D756" s="149">
        <v>0.25</v>
      </c>
      <c r="E756" s="161">
        <v>66.2</v>
      </c>
      <c r="F756" s="147">
        <v>207</v>
      </c>
      <c r="G756" s="155">
        <v>83</v>
      </c>
      <c r="H756" s="155">
        <v>10</v>
      </c>
      <c r="I756" s="155">
        <v>1.82</v>
      </c>
      <c r="J756" s="147">
        <v>3.39</v>
      </c>
      <c r="K756" s="155">
        <v>30.51</v>
      </c>
      <c r="L756" s="161">
        <v>0.42980000000000002</v>
      </c>
      <c r="M756" s="169">
        <v>2.39</v>
      </c>
      <c r="N756" s="147">
        <v>7.93</v>
      </c>
      <c r="O756" s="153">
        <v>4300000</v>
      </c>
      <c r="P756" s="51" t="str">
        <f>IF($M756&lt;NORMA!$G$7,"NO CUMPLE","CUMPLE")</f>
        <v>CUMPLE</v>
      </c>
      <c r="Q756" s="51" t="str">
        <f>IF($E756&gt;NORMA!$G$8,"NO CUMPLE","CUMPLE")</f>
        <v>CUMPLE</v>
      </c>
      <c r="R756" s="51" t="str">
        <f>IF($F756&gt;NORMA!$G$9,"NO CUMPLE","CUMPLE")</f>
        <v>CUMPLE</v>
      </c>
      <c r="S756" s="51" t="str">
        <f>IF($K756&gt;NORMA!$G$10,"NO CUMPLE","CUMPLE")</f>
        <v>CUMPLE</v>
      </c>
      <c r="T756" s="51" t="str">
        <f>IF($J756&gt;NORMA!$G$11,"NO CUMPLE","CUMPLE")</f>
        <v>CUMPLE</v>
      </c>
      <c r="U756" s="51" t="str">
        <f>IF($G756&gt;NORMA!$G$12,"NO CUMPLE","CUMPLE")</f>
        <v>CUMPLE</v>
      </c>
      <c r="V756" s="51" t="str">
        <f>IF($H756&gt;SALITRE!$H$972,"NO CUMPLE","CUMPLE")</f>
        <v>CUMPLE</v>
      </c>
      <c r="W756" s="51" t="str">
        <f>IF($O756&gt;NORMA!$F$14,"NO CUMPLE","CUMPLE")</f>
        <v>NO CUMPLE</v>
      </c>
      <c r="X756" s="51" t="str">
        <f>IF(AND($N756&gt;=NORMA!$Q$4, $N756&lt;=NORMA!$R$4),"CUMPLE","NO CUMPLE")</f>
        <v>CUMPLE</v>
      </c>
      <c r="Y756" s="51" t="str">
        <f>IF($I756&gt;NORMA!$F$16,"NO CUMPLE","CUMPLE")</f>
        <v>CUMPLE</v>
      </c>
      <c r="Z756" s="51" t="str">
        <f>IF($M756&lt;NORMA!$H$23,"NO CUMPLE","CUMPLE")</f>
        <v>CUMPLE</v>
      </c>
      <c r="AA756" s="51" t="str">
        <f>IF($E756&gt;NORMA!$H$24,"NO CUMPLE","CUMPLE")</f>
        <v>CUMPLE</v>
      </c>
      <c r="AB756" s="51" t="str">
        <f>IF($F756&gt;NORMA!$H$25,"NO CUMPLE","CUMPLE")</f>
        <v>NO CUMPLE</v>
      </c>
      <c r="AC756" s="51" t="str">
        <f>IF($K756&gt;NORMA!$H$26,"NO CUMPLE","CUMPLE")</f>
        <v>CUMPLE</v>
      </c>
      <c r="AD756" s="51" t="str">
        <f>IF($J756&gt;NORMA!$H$27,"NO CUMPLE","CUMPLE")</f>
        <v>CUMPLE</v>
      </c>
      <c r="AE756" s="51" t="str">
        <f>IF($G756&gt;NORMA!$H$28,"NO CUMPLE","CUMPLE")</f>
        <v>CUMPLE</v>
      </c>
      <c r="AF756" s="51" t="str">
        <f>IF($H756&gt;NORMA!$E$29,"NO CUMPLE","CUMPLE")</f>
        <v>CUMPLE</v>
      </c>
      <c r="AG756" s="51" t="str">
        <f>IF($O756&gt;NORMA!$H$30,"NO CUMPLE","CUMPLE")</f>
        <v>NO CUMPLE</v>
      </c>
      <c r="AH756" s="51" t="str">
        <f>IF(AND($N756&gt;=NORMA!$R$18, $N756&lt;=NORMA!$S$18),"CUMPLE","NO CUMPLE")</f>
        <v>CUMPLE</v>
      </c>
      <c r="AI756" s="51" t="str">
        <f>IF($I756&gt;NORMA!$F$32,"NO CUMPLE","CUMPLE")</f>
        <v>NO CUMPLE</v>
      </c>
    </row>
    <row r="757" spans="1:35" ht="14.25" customHeight="1" x14ac:dyDescent="0.35">
      <c r="A757" s="146" t="s">
        <v>82</v>
      </c>
      <c r="B757" s="147" t="s">
        <v>84</v>
      </c>
      <c r="C757" s="167">
        <v>41491</v>
      </c>
      <c r="D757" s="149">
        <v>0.29166666666666669</v>
      </c>
      <c r="E757" s="147">
        <v>106</v>
      </c>
      <c r="F757" s="147">
        <v>253</v>
      </c>
      <c r="G757" s="155">
        <v>107</v>
      </c>
      <c r="H757" s="155">
        <v>25</v>
      </c>
      <c r="I757" s="155">
        <v>1.57</v>
      </c>
      <c r="J757" s="147">
        <v>4.18</v>
      </c>
      <c r="K757" s="155">
        <v>40.4</v>
      </c>
      <c r="L757" s="161">
        <v>0.4335</v>
      </c>
      <c r="M757" s="169">
        <v>2.0099999999999998</v>
      </c>
      <c r="N757" s="147">
        <v>8.24</v>
      </c>
      <c r="O757" s="153">
        <v>9300000</v>
      </c>
      <c r="P757" s="51" t="str">
        <f>IF($M757&lt;NORMA!$G$7,"NO CUMPLE","CUMPLE")</f>
        <v>CUMPLE</v>
      </c>
      <c r="Q757" s="51" t="str">
        <f>IF($E757&gt;NORMA!$G$8,"NO CUMPLE","CUMPLE")</f>
        <v>CUMPLE</v>
      </c>
      <c r="R757" s="51" t="str">
        <f>IF($F757&gt;NORMA!$G$9,"NO CUMPLE","CUMPLE")</f>
        <v>CUMPLE</v>
      </c>
      <c r="S757" s="51" t="str">
        <f>IF($K757&gt;NORMA!$G$10,"NO CUMPLE","CUMPLE")</f>
        <v>NO CUMPLE</v>
      </c>
      <c r="T757" s="51" t="str">
        <f>IF($J757&gt;NORMA!$G$11,"NO CUMPLE","CUMPLE")</f>
        <v>CUMPLE</v>
      </c>
      <c r="U757" s="51" t="str">
        <f>IF($G757&gt;NORMA!$G$12,"NO CUMPLE","CUMPLE")</f>
        <v>CUMPLE</v>
      </c>
      <c r="V757" s="51" t="str">
        <f>IF($H757&gt;SALITRE!$H$972,"NO CUMPLE","CUMPLE")</f>
        <v>CUMPLE</v>
      </c>
      <c r="W757" s="51" t="str">
        <f>IF($O757&gt;NORMA!$F$14,"NO CUMPLE","CUMPLE")</f>
        <v>NO CUMPLE</v>
      </c>
      <c r="X757" s="51" t="str">
        <f>IF(AND($N757&gt;=NORMA!$Q$4, $N757&lt;=NORMA!$R$4),"CUMPLE","NO CUMPLE")</f>
        <v>CUMPLE</v>
      </c>
      <c r="Y757" s="51" t="str">
        <f>IF($I757&gt;NORMA!$F$16,"NO CUMPLE","CUMPLE")</f>
        <v>CUMPLE</v>
      </c>
      <c r="Z757" s="51" t="str">
        <f>IF($M757&lt;NORMA!$H$23,"NO CUMPLE","CUMPLE")</f>
        <v>CUMPLE</v>
      </c>
      <c r="AA757" s="51" t="str">
        <f>IF($E757&gt;NORMA!$H$24,"NO CUMPLE","CUMPLE")</f>
        <v>NO CUMPLE</v>
      </c>
      <c r="AB757" s="51" t="str">
        <f>IF($F757&gt;NORMA!$H$25,"NO CUMPLE","CUMPLE")</f>
        <v>NO CUMPLE</v>
      </c>
      <c r="AC757" s="51" t="str">
        <f>IF($K757&gt;NORMA!$H$26,"NO CUMPLE","CUMPLE")</f>
        <v>NO CUMPLE</v>
      </c>
      <c r="AD757" s="51" t="str">
        <f>IF($J757&gt;NORMA!$H$27,"NO CUMPLE","CUMPLE")</f>
        <v>CUMPLE</v>
      </c>
      <c r="AE757" s="51" t="str">
        <f>IF($G757&gt;NORMA!$H$28,"NO CUMPLE","CUMPLE")</f>
        <v>NO CUMPLE</v>
      </c>
      <c r="AF757" s="51" t="str">
        <f>IF($H757&gt;NORMA!$E$29,"NO CUMPLE","CUMPLE")</f>
        <v>NO CUMPLE</v>
      </c>
      <c r="AG757" s="51" t="str">
        <f>IF($O757&gt;NORMA!$H$30,"NO CUMPLE","CUMPLE")</f>
        <v>NO CUMPLE</v>
      </c>
      <c r="AH757" s="51" t="str">
        <f>IF(AND($N757&gt;=NORMA!$R$18, $N757&lt;=NORMA!$S$18),"CUMPLE","NO CUMPLE")</f>
        <v>CUMPLE</v>
      </c>
      <c r="AI757" s="51" t="str">
        <f>IF($I757&gt;NORMA!$F$32,"NO CUMPLE","CUMPLE")</f>
        <v>NO CUMPLE</v>
      </c>
    </row>
    <row r="758" spans="1:35" ht="14.25" customHeight="1" x14ac:dyDescent="0.35">
      <c r="A758" s="146" t="s">
        <v>82</v>
      </c>
      <c r="B758" s="147" t="s">
        <v>84</v>
      </c>
      <c r="C758" s="167">
        <v>41513</v>
      </c>
      <c r="D758" s="149">
        <v>0.54166666666666663</v>
      </c>
      <c r="E758" s="161">
        <v>232</v>
      </c>
      <c r="F758" s="147">
        <v>530</v>
      </c>
      <c r="G758" s="155">
        <v>203</v>
      </c>
      <c r="H758" s="155">
        <v>66</v>
      </c>
      <c r="I758" s="155">
        <v>11.7</v>
      </c>
      <c r="J758" s="147">
        <v>6.82</v>
      </c>
      <c r="K758" s="155">
        <v>56.73</v>
      </c>
      <c r="L758" s="161">
        <v>0.57320000000000004</v>
      </c>
      <c r="M758" s="169">
        <v>0.86</v>
      </c>
      <c r="N758" s="147">
        <v>8.48</v>
      </c>
      <c r="O758" s="153">
        <v>9100000</v>
      </c>
      <c r="P758" s="51" t="str">
        <f>IF($M758&lt;NORMA!$G$7,"NO CUMPLE","CUMPLE")</f>
        <v>CUMPLE</v>
      </c>
      <c r="Q758" s="51" t="str">
        <f>IF($E758&gt;NORMA!$G$8,"NO CUMPLE","CUMPLE")</f>
        <v>NO CUMPLE</v>
      </c>
      <c r="R758" s="51" t="str">
        <f>IF($F758&gt;NORMA!$G$9,"NO CUMPLE","CUMPLE")</f>
        <v>NO CUMPLE</v>
      </c>
      <c r="S758" s="51" t="str">
        <f>IF($K758&gt;NORMA!$G$10,"NO CUMPLE","CUMPLE")</f>
        <v>NO CUMPLE</v>
      </c>
      <c r="T758" s="51" t="str">
        <f>IF($J758&gt;NORMA!$G$11,"NO CUMPLE","CUMPLE")</f>
        <v>NO CUMPLE</v>
      </c>
      <c r="U758" s="51" t="str">
        <f>IF($G758&gt;NORMA!$G$12,"NO CUMPLE","CUMPLE")</f>
        <v>NO CUMPLE</v>
      </c>
      <c r="V758" s="51" t="str">
        <f>IF($H758&gt;SALITRE!$H$972,"NO CUMPLE","CUMPLE")</f>
        <v>NO CUMPLE</v>
      </c>
      <c r="W758" s="51" t="str">
        <f>IF($O758&gt;NORMA!$F$14,"NO CUMPLE","CUMPLE")</f>
        <v>NO CUMPLE</v>
      </c>
      <c r="X758" s="51" t="str">
        <f>IF(AND($N758&gt;=NORMA!$Q$4, $N758&lt;=NORMA!$R$4),"CUMPLE","NO CUMPLE")</f>
        <v>CUMPLE</v>
      </c>
      <c r="Y758" s="51" t="str">
        <f>IF($I758&gt;NORMA!$F$16,"NO CUMPLE","CUMPLE")</f>
        <v>NO CUMPLE</v>
      </c>
      <c r="Z758" s="51" t="str">
        <f>IF($M758&lt;NORMA!$H$23,"NO CUMPLE","CUMPLE")</f>
        <v>CUMPLE</v>
      </c>
      <c r="AA758" s="51" t="str">
        <f>IF($E758&gt;NORMA!$H$24,"NO CUMPLE","CUMPLE")</f>
        <v>NO CUMPLE</v>
      </c>
      <c r="AB758" s="51" t="str">
        <f>IF($F758&gt;NORMA!$H$25,"NO CUMPLE","CUMPLE")</f>
        <v>NO CUMPLE</v>
      </c>
      <c r="AC758" s="51" t="str">
        <f>IF($K758&gt;NORMA!$H$26,"NO CUMPLE","CUMPLE")</f>
        <v>NO CUMPLE</v>
      </c>
      <c r="AD758" s="51" t="str">
        <f>IF($J758&gt;NORMA!$H$27,"NO CUMPLE","CUMPLE")</f>
        <v>NO CUMPLE</v>
      </c>
      <c r="AE758" s="51" t="str">
        <f>IF($G758&gt;NORMA!$H$28,"NO CUMPLE","CUMPLE")</f>
        <v>NO CUMPLE</v>
      </c>
      <c r="AF758" s="51" t="str">
        <f>IF($H758&gt;NORMA!$E$29,"NO CUMPLE","CUMPLE")</f>
        <v>NO CUMPLE</v>
      </c>
      <c r="AG758" s="51" t="str">
        <f>IF($O758&gt;NORMA!$H$30,"NO CUMPLE","CUMPLE")</f>
        <v>NO CUMPLE</v>
      </c>
      <c r="AH758" s="51" t="str">
        <f>IF(AND($N758&gt;=NORMA!$R$18, $N758&lt;=NORMA!$S$18),"CUMPLE","NO CUMPLE")</f>
        <v>CUMPLE</v>
      </c>
      <c r="AI758" s="51" t="str">
        <f>IF($I758&gt;NORMA!$F$32,"NO CUMPLE","CUMPLE")</f>
        <v>NO CUMPLE</v>
      </c>
    </row>
    <row r="759" spans="1:35" ht="14.25" customHeight="1" x14ac:dyDescent="0.35">
      <c r="A759" s="146" t="s">
        <v>82</v>
      </c>
      <c r="B759" s="147" t="s">
        <v>84</v>
      </c>
      <c r="C759" s="167">
        <v>41536</v>
      </c>
      <c r="D759" s="149">
        <v>0.625</v>
      </c>
      <c r="E759" s="161">
        <v>218</v>
      </c>
      <c r="F759" s="147">
        <v>487</v>
      </c>
      <c r="G759" s="155">
        <v>160</v>
      </c>
      <c r="H759" s="155">
        <v>65</v>
      </c>
      <c r="I759" s="155">
        <v>12.7</v>
      </c>
      <c r="J759" s="147">
        <v>5.47</v>
      </c>
      <c r="K759" s="155">
        <v>52.13</v>
      </c>
      <c r="L759" s="161">
        <v>0.56779999999999997</v>
      </c>
      <c r="M759" s="169">
        <v>1.07</v>
      </c>
      <c r="N759" s="147">
        <v>8.2899999999999991</v>
      </c>
      <c r="O759" s="153">
        <v>14000000</v>
      </c>
      <c r="P759" s="51" t="str">
        <f>IF($M759&lt;NORMA!$G$7,"NO CUMPLE","CUMPLE")</f>
        <v>CUMPLE</v>
      </c>
      <c r="Q759" s="51" t="str">
        <f>IF($E759&gt;NORMA!$G$8,"NO CUMPLE","CUMPLE")</f>
        <v>NO CUMPLE</v>
      </c>
      <c r="R759" s="51" t="str">
        <f>IF($F759&gt;NORMA!$G$9,"NO CUMPLE","CUMPLE")</f>
        <v>NO CUMPLE</v>
      </c>
      <c r="S759" s="51" t="str">
        <f>IF($K759&gt;NORMA!$G$10,"NO CUMPLE","CUMPLE")</f>
        <v>NO CUMPLE</v>
      </c>
      <c r="T759" s="51" t="str">
        <f>IF($J759&gt;NORMA!$G$11,"NO CUMPLE","CUMPLE")</f>
        <v>CUMPLE</v>
      </c>
      <c r="U759" s="51" t="str">
        <f>IF($G759&gt;NORMA!$G$12,"NO CUMPLE","CUMPLE")</f>
        <v>NO CUMPLE</v>
      </c>
      <c r="V759" s="51" t="str">
        <f>IF($H759&gt;SALITRE!$H$972,"NO CUMPLE","CUMPLE")</f>
        <v>NO CUMPLE</v>
      </c>
      <c r="W759" s="51" t="str">
        <f>IF($O759&gt;NORMA!$F$14,"NO CUMPLE","CUMPLE")</f>
        <v>NO CUMPLE</v>
      </c>
      <c r="X759" s="51" t="str">
        <f>IF(AND($N759&gt;=NORMA!$Q$4, $N759&lt;=NORMA!$R$4),"CUMPLE","NO CUMPLE")</f>
        <v>CUMPLE</v>
      </c>
      <c r="Y759" s="51" t="str">
        <f>IF($I759&gt;NORMA!$F$16,"NO CUMPLE","CUMPLE")</f>
        <v>NO CUMPLE</v>
      </c>
      <c r="Z759" s="51" t="str">
        <f>IF($M759&lt;NORMA!$H$23,"NO CUMPLE","CUMPLE")</f>
        <v>CUMPLE</v>
      </c>
      <c r="AA759" s="51" t="str">
        <f>IF($E759&gt;NORMA!$H$24,"NO CUMPLE","CUMPLE")</f>
        <v>NO CUMPLE</v>
      </c>
      <c r="AB759" s="51" t="str">
        <f>IF($F759&gt;NORMA!$H$25,"NO CUMPLE","CUMPLE")</f>
        <v>NO CUMPLE</v>
      </c>
      <c r="AC759" s="51" t="str">
        <f>IF($K759&gt;NORMA!$H$26,"NO CUMPLE","CUMPLE")</f>
        <v>NO CUMPLE</v>
      </c>
      <c r="AD759" s="51" t="str">
        <f>IF($J759&gt;NORMA!$H$27,"NO CUMPLE","CUMPLE")</f>
        <v>NO CUMPLE</v>
      </c>
      <c r="AE759" s="51" t="str">
        <f>IF($G759&gt;NORMA!$H$28,"NO CUMPLE","CUMPLE")</f>
        <v>NO CUMPLE</v>
      </c>
      <c r="AF759" s="51" t="str">
        <f>IF($H759&gt;NORMA!$E$29,"NO CUMPLE","CUMPLE")</f>
        <v>NO CUMPLE</v>
      </c>
      <c r="AG759" s="51" t="str">
        <f>IF($O759&gt;NORMA!$H$30,"NO CUMPLE","CUMPLE")</f>
        <v>NO CUMPLE</v>
      </c>
      <c r="AH759" s="51" t="str">
        <f>IF(AND($N759&gt;=NORMA!$R$18, $N759&lt;=NORMA!$S$18),"CUMPLE","NO CUMPLE")</f>
        <v>CUMPLE</v>
      </c>
      <c r="AI759" s="51" t="str">
        <f>IF($I759&gt;NORMA!$F$32,"NO CUMPLE","CUMPLE")</f>
        <v>NO CUMPLE</v>
      </c>
    </row>
    <row r="760" spans="1:35" ht="14.25" customHeight="1" x14ac:dyDescent="0.35">
      <c r="A760" s="146" t="s">
        <v>82</v>
      </c>
      <c r="B760" s="147" t="s">
        <v>84</v>
      </c>
      <c r="C760" s="167">
        <v>41555</v>
      </c>
      <c r="D760" s="149">
        <v>0.4375</v>
      </c>
      <c r="E760" s="161">
        <v>237</v>
      </c>
      <c r="F760" s="147">
        <v>701</v>
      </c>
      <c r="G760" s="155">
        <v>177</v>
      </c>
      <c r="H760" s="155">
        <v>88</v>
      </c>
      <c r="I760" s="155">
        <v>9.7899999999999991</v>
      </c>
      <c r="J760" s="147">
        <v>7.72</v>
      </c>
      <c r="K760" s="155">
        <v>59.09</v>
      </c>
      <c r="L760" s="161">
        <v>0.63870000000000005</v>
      </c>
      <c r="M760" s="169">
        <v>0.97</v>
      </c>
      <c r="N760" s="147">
        <v>8.34</v>
      </c>
      <c r="O760" s="153">
        <v>9100000</v>
      </c>
      <c r="P760" s="51" t="str">
        <f>IF($M760&lt;NORMA!$G$7,"NO CUMPLE","CUMPLE")</f>
        <v>CUMPLE</v>
      </c>
      <c r="Q760" s="51" t="str">
        <f>IF($E760&gt;NORMA!$G$8,"NO CUMPLE","CUMPLE")</f>
        <v>NO CUMPLE</v>
      </c>
      <c r="R760" s="51" t="str">
        <f>IF($F760&gt;NORMA!$G$9,"NO CUMPLE","CUMPLE")</f>
        <v>NO CUMPLE</v>
      </c>
      <c r="S760" s="51" t="str">
        <f>IF($K760&gt;NORMA!$G$10,"NO CUMPLE","CUMPLE")</f>
        <v>NO CUMPLE</v>
      </c>
      <c r="T760" s="51" t="str">
        <f>IF($J760&gt;NORMA!$G$11,"NO CUMPLE","CUMPLE")</f>
        <v>NO CUMPLE</v>
      </c>
      <c r="U760" s="51" t="str">
        <f>IF($G760&gt;NORMA!$G$12,"NO CUMPLE","CUMPLE")</f>
        <v>NO CUMPLE</v>
      </c>
      <c r="V760" s="51" t="str">
        <f>IF($H760&gt;SALITRE!$H$972,"NO CUMPLE","CUMPLE")</f>
        <v>NO CUMPLE</v>
      </c>
      <c r="W760" s="51" t="str">
        <f>IF($O760&gt;NORMA!$F$14,"NO CUMPLE","CUMPLE")</f>
        <v>NO CUMPLE</v>
      </c>
      <c r="X760" s="51" t="str">
        <f>IF(AND($N760&gt;=NORMA!$Q$4, $N760&lt;=NORMA!$R$4),"CUMPLE","NO CUMPLE")</f>
        <v>CUMPLE</v>
      </c>
      <c r="Y760" s="51" t="str">
        <f>IF($I760&gt;NORMA!$F$16,"NO CUMPLE","CUMPLE")</f>
        <v>NO CUMPLE</v>
      </c>
      <c r="Z760" s="51" t="str">
        <f>IF($M760&lt;NORMA!$H$23,"NO CUMPLE","CUMPLE")</f>
        <v>CUMPLE</v>
      </c>
      <c r="AA760" s="51" t="str">
        <f>IF($E760&gt;NORMA!$H$24,"NO CUMPLE","CUMPLE")</f>
        <v>NO CUMPLE</v>
      </c>
      <c r="AB760" s="51" t="str">
        <f>IF($F760&gt;NORMA!$H$25,"NO CUMPLE","CUMPLE")</f>
        <v>NO CUMPLE</v>
      </c>
      <c r="AC760" s="51" t="str">
        <f>IF($K760&gt;NORMA!$H$26,"NO CUMPLE","CUMPLE")</f>
        <v>NO CUMPLE</v>
      </c>
      <c r="AD760" s="51" t="str">
        <f>IF($J760&gt;NORMA!$H$27,"NO CUMPLE","CUMPLE")</f>
        <v>NO CUMPLE</v>
      </c>
      <c r="AE760" s="51" t="str">
        <f>IF($G760&gt;NORMA!$H$28,"NO CUMPLE","CUMPLE")</f>
        <v>NO CUMPLE</v>
      </c>
      <c r="AF760" s="51" t="str">
        <f>IF($H760&gt;NORMA!$E$29,"NO CUMPLE","CUMPLE")</f>
        <v>NO CUMPLE</v>
      </c>
      <c r="AG760" s="51" t="str">
        <f>IF($O760&gt;NORMA!$H$30,"NO CUMPLE","CUMPLE")</f>
        <v>NO CUMPLE</v>
      </c>
      <c r="AH760" s="51" t="str">
        <f>IF(AND($N760&gt;=NORMA!$R$18, $N760&lt;=NORMA!$S$18),"CUMPLE","NO CUMPLE")</f>
        <v>CUMPLE</v>
      </c>
      <c r="AI760" s="51" t="str">
        <f>IF($I760&gt;NORMA!$F$32,"NO CUMPLE","CUMPLE")</f>
        <v>NO CUMPLE</v>
      </c>
    </row>
    <row r="761" spans="1:35" ht="14.25" customHeight="1" x14ac:dyDescent="0.35">
      <c r="A761" s="146" t="s">
        <v>82</v>
      </c>
      <c r="B761" s="147" t="s">
        <v>84</v>
      </c>
      <c r="C761" s="167">
        <v>41579</v>
      </c>
      <c r="D761" s="149">
        <v>0.45833333333333331</v>
      </c>
      <c r="E761" s="161">
        <v>240</v>
      </c>
      <c r="F761" s="147">
        <v>489</v>
      </c>
      <c r="G761" s="155">
        <v>155</v>
      </c>
      <c r="H761" s="155">
        <v>75</v>
      </c>
      <c r="I761" s="155">
        <v>15.2</v>
      </c>
      <c r="J761" s="147">
        <v>6.93</v>
      </c>
      <c r="K761" s="155">
        <v>52.71</v>
      </c>
      <c r="L761" s="161">
        <v>0.622</v>
      </c>
      <c r="M761" s="169">
        <v>0.91</v>
      </c>
      <c r="N761" s="147">
        <v>8.36</v>
      </c>
      <c r="O761" s="153">
        <v>9300000</v>
      </c>
      <c r="P761" s="51" t="str">
        <f>IF($M761&lt;NORMA!$G$7,"NO CUMPLE","CUMPLE")</f>
        <v>CUMPLE</v>
      </c>
      <c r="Q761" s="51" t="str">
        <f>IF($E761&gt;NORMA!$G$8,"NO CUMPLE","CUMPLE")</f>
        <v>NO CUMPLE</v>
      </c>
      <c r="R761" s="51" t="str">
        <f>IF($F761&gt;NORMA!$G$9,"NO CUMPLE","CUMPLE")</f>
        <v>NO CUMPLE</v>
      </c>
      <c r="S761" s="51" t="str">
        <f>IF($K761&gt;NORMA!$G$10,"NO CUMPLE","CUMPLE")</f>
        <v>NO CUMPLE</v>
      </c>
      <c r="T761" s="51" t="str">
        <f>IF($J761&gt;NORMA!$G$11,"NO CUMPLE","CUMPLE")</f>
        <v>NO CUMPLE</v>
      </c>
      <c r="U761" s="51" t="str">
        <f>IF($G761&gt;NORMA!$G$12,"NO CUMPLE","CUMPLE")</f>
        <v>NO CUMPLE</v>
      </c>
      <c r="V761" s="51" t="str">
        <f>IF($H761&gt;SALITRE!$H$972,"NO CUMPLE","CUMPLE")</f>
        <v>NO CUMPLE</v>
      </c>
      <c r="W761" s="51" t="str">
        <f>IF($O761&gt;NORMA!$F$14,"NO CUMPLE","CUMPLE")</f>
        <v>NO CUMPLE</v>
      </c>
      <c r="X761" s="51" t="str">
        <f>IF(AND($N761&gt;=NORMA!$Q$4, $N761&lt;=NORMA!$R$4),"CUMPLE","NO CUMPLE")</f>
        <v>CUMPLE</v>
      </c>
      <c r="Y761" s="51" t="str">
        <f>IF($I761&gt;NORMA!$F$16,"NO CUMPLE","CUMPLE")</f>
        <v>NO CUMPLE</v>
      </c>
      <c r="Z761" s="51" t="str">
        <f>IF($M761&lt;NORMA!$H$23,"NO CUMPLE","CUMPLE")</f>
        <v>CUMPLE</v>
      </c>
      <c r="AA761" s="51" t="str">
        <f>IF($E761&gt;NORMA!$H$24,"NO CUMPLE","CUMPLE")</f>
        <v>NO CUMPLE</v>
      </c>
      <c r="AB761" s="51" t="str">
        <f>IF($F761&gt;NORMA!$H$25,"NO CUMPLE","CUMPLE")</f>
        <v>NO CUMPLE</v>
      </c>
      <c r="AC761" s="51" t="str">
        <f>IF($K761&gt;NORMA!$H$26,"NO CUMPLE","CUMPLE")</f>
        <v>NO CUMPLE</v>
      </c>
      <c r="AD761" s="51" t="str">
        <f>IF($J761&gt;NORMA!$H$27,"NO CUMPLE","CUMPLE")</f>
        <v>NO CUMPLE</v>
      </c>
      <c r="AE761" s="51" t="str">
        <f>IF($G761&gt;NORMA!$H$28,"NO CUMPLE","CUMPLE")</f>
        <v>NO CUMPLE</v>
      </c>
      <c r="AF761" s="51" t="str">
        <f>IF($H761&gt;NORMA!$E$29,"NO CUMPLE","CUMPLE")</f>
        <v>NO CUMPLE</v>
      </c>
      <c r="AG761" s="51" t="str">
        <f>IF($O761&gt;NORMA!$H$30,"NO CUMPLE","CUMPLE")</f>
        <v>NO CUMPLE</v>
      </c>
      <c r="AH761" s="51" t="str">
        <f>IF(AND($N761&gt;=NORMA!$R$18, $N761&lt;=NORMA!$S$18),"CUMPLE","NO CUMPLE")</f>
        <v>CUMPLE</v>
      </c>
      <c r="AI761" s="51" t="str">
        <f>IF($I761&gt;NORMA!$F$32,"NO CUMPLE","CUMPLE")</f>
        <v>NO CUMPLE</v>
      </c>
    </row>
    <row r="762" spans="1:35" ht="14.25" customHeight="1" x14ac:dyDescent="0.35">
      <c r="A762" s="146" t="s">
        <v>85</v>
      </c>
      <c r="B762" s="147" t="s">
        <v>84</v>
      </c>
      <c r="C762" s="167">
        <v>41481</v>
      </c>
      <c r="D762" s="149">
        <v>0.50694444444444442</v>
      </c>
      <c r="E762" s="161">
        <v>112</v>
      </c>
      <c r="F762" s="147">
        <v>274</v>
      </c>
      <c r="G762" s="155">
        <v>244</v>
      </c>
      <c r="H762" s="155">
        <v>25</v>
      </c>
      <c r="I762" s="155">
        <v>3.31</v>
      </c>
      <c r="J762" s="147">
        <v>4.08</v>
      </c>
      <c r="K762" s="155">
        <v>35.58</v>
      </c>
      <c r="L762" s="161">
        <v>1.6593</v>
      </c>
      <c r="M762" s="169">
        <v>1.01</v>
      </c>
      <c r="N762" s="147">
        <v>7.8</v>
      </c>
      <c r="O762" s="153">
        <v>4300000</v>
      </c>
      <c r="P762" s="51" t="str">
        <f>IF($M762&lt;NORMA!$G$7,"NO CUMPLE","CUMPLE")</f>
        <v>CUMPLE</v>
      </c>
      <c r="Q762" s="51" t="str">
        <f>IF($E762&gt;NORMA!$G$8,"NO CUMPLE","CUMPLE")</f>
        <v>CUMPLE</v>
      </c>
      <c r="R762" s="51" t="str">
        <f>IF($F762&gt;NORMA!$G$9,"NO CUMPLE","CUMPLE")</f>
        <v>CUMPLE</v>
      </c>
      <c r="S762" s="51" t="str">
        <f>IF($K762&gt;NORMA!$G$10,"NO CUMPLE","CUMPLE")</f>
        <v>CUMPLE</v>
      </c>
      <c r="T762" s="51" t="str">
        <f>IF($J762&gt;NORMA!$G$11,"NO CUMPLE","CUMPLE")</f>
        <v>CUMPLE</v>
      </c>
      <c r="U762" s="51" t="str">
        <f>IF($G762&gt;NORMA!$G$12,"NO CUMPLE","CUMPLE")</f>
        <v>NO CUMPLE</v>
      </c>
      <c r="V762" s="51" t="str">
        <f>IF($H762&gt;SALITRE!$H$972,"NO CUMPLE","CUMPLE")</f>
        <v>CUMPLE</v>
      </c>
      <c r="W762" s="51" t="str">
        <f>IF($O762&gt;NORMA!$F$14,"NO CUMPLE","CUMPLE")</f>
        <v>NO CUMPLE</v>
      </c>
      <c r="X762" s="51" t="str">
        <f>IF(AND($N762&gt;=NORMA!$Q$4, $N762&lt;=NORMA!$R$4),"CUMPLE","NO CUMPLE")</f>
        <v>CUMPLE</v>
      </c>
      <c r="Y762" s="51" t="str">
        <f>IF($I762&gt;NORMA!$F$16,"NO CUMPLE","CUMPLE")</f>
        <v>NO CUMPLE</v>
      </c>
      <c r="Z762" s="51" t="str">
        <f>IF($M762&lt;NORMA!$H$23,"NO CUMPLE","CUMPLE")</f>
        <v>CUMPLE</v>
      </c>
      <c r="AA762" s="51" t="str">
        <f>IF($E762&gt;NORMA!$H$24,"NO CUMPLE","CUMPLE")</f>
        <v>NO CUMPLE</v>
      </c>
      <c r="AB762" s="51" t="str">
        <f>IF($F762&gt;NORMA!$H$25,"NO CUMPLE","CUMPLE")</f>
        <v>NO CUMPLE</v>
      </c>
      <c r="AC762" s="51" t="str">
        <f>IF($K762&gt;NORMA!$H$26,"NO CUMPLE","CUMPLE")</f>
        <v>CUMPLE</v>
      </c>
      <c r="AD762" s="51" t="str">
        <f>IF($J762&gt;NORMA!$H$27,"NO CUMPLE","CUMPLE")</f>
        <v>CUMPLE</v>
      </c>
      <c r="AE762" s="51" t="str">
        <f>IF($G762&gt;NORMA!$H$28,"NO CUMPLE","CUMPLE")</f>
        <v>NO CUMPLE</v>
      </c>
      <c r="AF762" s="51" t="str">
        <f>IF($H762&gt;NORMA!$E$29,"NO CUMPLE","CUMPLE")</f>
        <v>NO CUMPLE</v>
      </c>
      <c r="AG762" s="51" t="str">
        <f>IF($O762&gt;NORMA!$H$30,"NO CUMPLE","CUMPLE")</f>
        <v>NO CUMPLE</v>
      </c>
      <c r="AH762" s="51" t="str">
        <f>IF(AND($N762&gt;=NORMA!$R$18, $N762&lt;=NORMA!$S$18),"CUMPLE","NO CUMPLE")</f>
        <v>CUMPLE</v>
      </c>
      <c r="AI762" s="51" t="str">
        <f>IF($I762&gt;NORMA!$F$32,"NO CUMPLE","CUMPLE")</f>
        <v>NO CUMPLE</v>
      </c>
    </row>
    <row r="763" spans="1:35" ht="14.25" customHeight="1" x14ac:dyDescent="0.35">
      <c r="A763" s="146" t="s">
        <v>85</v>
      </c>
      <c r="B763" s="147" t="s">
        <v>84</v>
      </c>
      <c r="C763" s="167">
        <v>41500</v>
      </c>
      <c r="D763" s="149">
        <v>0.28125</v>
      </c>
      <c r="E763" s="155">
        <v>15.6</v>
      </c>
      <c r="F763" s="155">
        <v>38.799999999999997</v>
      </c>
      <c r="G763" s="155">
        <v>53</v>
      </c>
      <c r="H763" s="155">
        <v>29</v>
      </c>
      <c r="I763" s="155">
        <v>0.44</v>
      </c>
      <c r="J763" s="147">
        <v>0.81</v>
      </c>
      <c r="K763" s="155">
        <v>8.8800000000000008</v>
      </c>
      <c r="L763" s="161">
        <v>5.6258999999999997</v>
      </c>
      <c r="M763" s="169">
        <v>2.5</v>
      </c>
      <c r="N763" s="147">
        <v>7.6</v>
      </c>
      <c r="O763" s="153">
        <v>360000</v>
      </c>
      <c r="P763" s="51" t="str">
        <f>IF($M763&lt;NORMA!$G$7,"NO CUMPLE","CUMPLE")</f>
        <v>CUMPLE</v>
      </c>
      <c r="Q763" s="51" t="str">
        <f>IF($E763&gt;NORMA!$G$8,"NO CUMPLE","CUMPLE")</f>
        <v>CUMPLE</v>
      </c>
      <c r="R763" s="51" t="str">
        <f>IF($F763&gt;NORMA!$G$9,"NO CUMPLE","CUMPLE")</f>
        <v>CUMPLE</v>
      </c>
      <c r="S763" s="51" t="str">
        <f>IF($K763&gt;NORMA!$G$10,"NO CUMPLE","CUMPLE")</f>
        <v>CUMPLE</v>
      </c>
      <c r="T763" s="51" t="str">
        <f>IF($J763&gt;NORMA!$G$11,"NO CUMPLE","CUMPLE")</f>
        <v>CUMPLE</v>
      </c>
      <c r="U763" s="51" t="str">
        <f>IF($G763&gt;NORMA!$G$12,"NO CUMPLE","CUMPLE")</f>
        <v>CUMPLE</v>
      </c>
      <c r="V763" s="51" t="str">
        <f>IF($H763&gt;SALITRE!$H$972,"NO CUMPLE","CUMPLE")</f>
        <v>CUMPLE</v>
      </c>
      <c r="W763" s="51" t="str">
        <f>IF($O763&gt;NORMA!$F$14,"NO CUMPLE","CUMPLE")</f>
        <v>CUMPLE</v>
      </c>
      <c r="X763" s="51" t="str">
        <f>IF(AND($N763&gt;=NORMA!$Q$4, $N763&lt;=NORMA!$R$4),"CUMPLE","NO CUMPLE")</f>
        <v>CUMPLE</v>
      </c>
      <c r="Y763" s="51" t="str">
        <f>IF($I763&gt;NORMA!$F$16,"NO CUMPLE","CUMPLE")</f>
        <v>CUMPLE</v>
      </c>
      <c r="Z763" s="51" t="str">
        <f>IF($M763&lt;NORMA!$H$23,"NO CUMPLE","CUMPLE")</f>
        <v>CUMPLE</v>
      </c>
      <c r="AA763" s="51" t="str">
        <f>IF($E763&gt;NORMA!$H$24,"NO CUMPLE","CUMPLE")</f>
        <v>CUMPLE</v>
      </c>
      <c r="AB763" s="51" t="str">
        <f>IF($F763&gt;NORMA!$H$25,"NO CUMPLE","CUMPLE")</f>
        <v>CUMPLE</v>
      </c>
      <c r="AC763" s="51" t="str">
        <f>IF($K763&gt;NORMA!$H$26,"NO CUMPLE","CUMPLE")</f>
        <v>CUMPLE</v>
      </c>
      <c r="AD763" s="51" t="str">
        <f>IF($J763&gt;NORMA!$H$27,"NO CUMPLE","CUMPLE")</f>
        <v>CUMPLE</v>
      </c>
      <c r="AE763" s="51" t="str">
        <f>IF($G763&gt;NORMA!$H$28,"NO CUMPLE","CUMPLE")</f>
        <v>CUMPLE</v>
      </c>
      <c r="AF763" s="51" t="str">
        <f>IF($H763&gt;NORMA!$E$29,"NO CUMPLE","CUMPLE")</f>
        <v>NO CUMPLE</v>
      </c>
      <c r="AG763" s="51" t="str">
        <f>IF($O763&gt;NORMA!$H$30,"NO CUMPLE","CUMPLE")</f>
        <v>NO CUMPLE</v>
      </c>
      <c r="AH763" s="51" t="str">
        <f>IF(AND($N763&gt;=NORMA!$R$18, $N763&lt;=NORMA!$S$18),"CUMPLE","NO CUMPLE")</f>
        <v>CUMPLE</v>
      </c>
      <c r="AI763" s="51" t="str">
        <f>IF($I763&gt;NORMA!$F$32,"NO CUMPLE","CUMPLE")</f>
        <v>CUMPLE</v>
      </c>
    </row>
    <row r="764" spans="1:35" ht="14.25" customHeight="1" x14ac:dyDescent="0.35">
      <c r="A764" s="146" t="s">
        <v>85</v>
      </c>
      <c r="B764" s="147" t="s">
        <v>84</v>
      </c>
      <c r="C764" s="167">
        <v>41520</v>
      </c>
      <c r="D764" s="149">
        <v>0.375</v>
      </c>
      <c r="E764" s="161">
        <v>87.8</v>
      </c>
      <c r="F764" s="147">
        <v>248</v>
      </c>
      <c r="G764" s="155">
        <v>92</v>
      </c>
      <c r="H764" s="155">
        <v>99</v>
      </c>
      <c r="I764" s="155">
        <v>5.52</v>
      </c>
      <c r="J764" s="147">
        <v>3.45</v>
      </c>
      <c r="K764" s="155">
        <v>34.44</v>
      </c>
      <c r="L764" s="161">
        <v>2.8868</v>
      </c>
      <c r="M764" s="169">
        <v>1.35</v>
      </c>
      <c r="N764" s="147">
        <v>7.86</v>
      </c>
      <c r="O764" s="153">
        <v>3600000</v>
      </c>
      <c r="P764" s="51" t="str">
        <f>IF($M764&lt;NORMA!$G$7,"NO CUMPLE","CUMPLE")</f>
        <v>CUMPLE</v>
      </c>
      <c r="Q764" s="51" t="str">
        <f>IF($E764&gt;NORMA!$G$8,"NO CUMPLE","CUMPLE")</f>
        <v>CUMPLE</v>
      </c>
      <c r="R764" s="51" t="str">
        <f>IF($F764&gt;NORMA!$G$9,"NO CUMPLE","CUMPLE")</f>
        <v>CUMPLE</v>
      </c>
      <c r="S764" s="51" t="str">
        <f>IF($K764&gt;NORMA!$G$10,"NO CUMPLE","CUMPLE")</f>
        <v>CUMPLE</v>
      </c>
      <c r="T764" s="51" t="str">
        <f>IF($J764&gt;NORMA!$G$11,"NO CUMPLE","CUMPLE")</f>
        <v>CUMPLE</v>
      </c>
      <c r="U764" s="51" t="str">
        <f>IF($G764&gt;NORMA!$G$12,"NO CUMPLE","CUMPLE")</f>
        <v>CUMPLE</v>
      </c>
      <c r="V764" s="51" t="str">
        <f>IF($H764&gt;SALITRE!$H$972,"NO CUMPLE","CUMPLE")</f>
        <v>NO CUMPLE</v>
      </c>
      <c r="W764" s="51" t="str">
        <f>IF($O764&gt;NORMA!$F$14,"NO CUMPLE","CUMPLE")</f>
        <v>NO CUMPLE</v>
      </c>
      <c r="X764" s="51" t="str">
        <f>IF(AND($N764&gt;=NORMA!$Q$4, $N764&lt;=NORMA!$R$4),"CUMPLE","NO CUMPLE")</f>
        <v>CUMPLE</v>
      </c>
      <c r="Y764" s="51" t="str">
        <f>IF($I764&gt;NORMA!$F$16,"NO CUMPLE","CUMPLE")</f>
        <v>NO CUMPLE</v>
      </c>
      <c r="Z764" s="51" t="str">
        <f>IF($M764&lt;NORMA!$H$23,"NO CUMPLE","CUMPLE")</f>
        <v>CUMPLE</v>
      </c>
      <c r="AA764" s="51" t="str">
        <f>IF($E764&gt;NORMA!$H$24,"NO CUMPLE","CUMPLE")</f>
        <v>CUMPLE</v>
      </c>
      <c r="AB764" s="51" t="str">
        <f>IF($F764&gt;NORMA!$H$25,"NO CUMPLE","CUMPLE")</f>
        <v>NO CUMPLE</v>
      </c>
      <c r="AC764" s="51" t="str">
        <f>IF($K764&gt;NORMA!$H$26,"NO CUMPLE","CUMPLE")</f>
        <v>CUMPLE</v>
      </c>
      <c r="AD764" s="51" t="str">
        <f>IF($J764&gt;NORMA!$H$27,"NO CUMPLE","CUMPLE")</f>
        <v>CUMPLE</v>
      </c>
      <c r="AE764" s="51" t="str">
        <f>IF($G764&gt;NORMA!$H$28,"NO CUMPLE","CUMPLE")</f>
        <v>CUMPLE</v>
      </c>
      <c r="AF764" s="51" t="str">
        <f>IF($H764&gt;NORMA!$E$29,"NO CUMPLE","CUMPLE")</f>
        <v>NO CUMPLE</v>
      </c>
      <c r="AG764" s="51" t="str">
        <f>IF($O764&gt;NORMA!$H$30,"NO CUMPLE","CUMPLE")</f>
        <v>NO CUMPLE</v>
      </c>
      <c r="AH764" s="51" t="str">
        <f>IF(AND($N764&gt;=NORMA!$R$18, $N764&lt;=NORMA!$S$18),"CUMPLE","NO CUMPLE")</f>
        <v>CUMPLE</v>
      </c>
      <c r="AI764" s="51" t="str">
        <f>IF($I764&gt;NORMA!$F$32,"NO CUMPLE","CUMPLE")</f>
        <v>NO CUMPLE</v>
      </c>
    </row>
    <row r="765" spans="1:35" ht="14.25" customHeight="1" x14ac:dyDescent="0.35">
      <c r="A765" s="146" t="s">
        <v>85</v>
      </c>
      <c r="B765" s="147" t="s">
        <v>84</v>
      </c>
      <c r="C765" s="167">
        <v>41540</v>
      </c>
      <c r="D765" s="149">
        <v>0.41666666666666669</v>
      </c>
      <c r="E765" s="161">
        <v>99.2</v>
      </c>
      <c r="F765" s="147">
        <v>242</v>
      </c>
      <c r="G765" s="155">
        <v>102</v>
      </c>
      <c r="H765" s="155">
        <v>17</v>
      </c>
      <c r="I765" s="155">
        <v>5.52</v>
      </c>
      <c r="J765" s="147">
        <v>4.25</v>
      </c>
      <c r="K765" s="155">
        <v>35.409999999999997</v>
      </c>
      <c r="L765" s="161">
        <v>2.0335999999999999</v>
      </c>
      <c r="M765" s="169">
        <v>1</v>
      </c>
      <c r="N765" s="147">
        <v>6.85</v>
      </c>
      <c r="O765" s="153">
        <v>9300000</v>
      </c>
      <c r="P765" s="51" t="str">
        <f>IF($M765&lt;NORMA!$G$7,"NO CUMPLE","CUMPLE")</f>
        <v>CUMPLE</v>
      </c>
      <c r="Q765" s="51" t="str">
        <f>IF($E765&gt;NORMA!$G$8,"NO CUMPLE","CUMPLE")</f>
        <v>CUMPLE</v>
      </c>
      <c r="R765" s="51" t="str">
        <f>IF($F765&gt;NORMA!$G$9,"NO CUMPLE","CUMPLE")</f>
        <v>CUMPLE</v>
      </c>
      <c r="S765" s="51" t="str">
        <f>IF($K765&gt;NORMA!$G$10,"NO CUMPLE","CUMPLE")</f>
        <v>CUMPLE</v>
      </c>
      <c r="T765" s="51" t="str">
        <f>IF($J765&gt;NORMA!$G$11,"NO CUMPLE","CUMPLE")</f>
        <v>CUMPLE</v>
      </c>
      <c r="U765" s="51" t="str">
        <f>IF($G765&gt;NORMA!$G$12,"NO CUMPLE","CUMPLE")</f>
        <v>CUMPLE</v>
      </c>
      <c r="V765" s="51" t="str">
        <f>IF($H765&gt;SALITRE!$H$972,"NO CUMPLE","CUMPLE")</f>
        <v>CUMPLE</v>
      </c>
      <c r="W765" s="51" t="str">
        <f>IF($O765&gt;NORMA!$F$14,"NO CUMPLE","CUMPLE")</f>
        <v>NO CUMPLE</v>
      </c>
      <c r="X765" s="51" t="str">
        <f>IF(AND($N765&gt;=NORMA!$Q$4, $N765&lt;=NORMA!$R$4),"CUMPLE","NO CUMPLE")</f>
        <v>CUMPLE</v>
      </c>
      <c r="Y765" s="51" t="str">
        <f>IF($I765&gt;NORMA!$F$16,"NO CUMPLE","CUMPLE")</f>
        <v>NO CUMPLE</v>
      </c>
      <c r="Z765" s="51" t="str">
        <f>IF($M765&lt;NORMA!$H$23,"NO CUMPLE","CUMPLE")</f>
        <v>CUMPLE</v>
      </c>
      <c r="AA765" s="51" t="str">
        <f>IF($E765&gt;NORMA!$H$24,"NO CUMPLE","CUMPLE")</f>
        <v>CUMPLE</v>
      </c>
      <c r="AB765" s="51" t="str">
        <f>IF($F765&gt;NORMA!$H$25,"NO CUMPLE","CUMPLE")</f>
        <v>NO CUMPLE</v>
      </c>
      <c r="AC765" s="51" t="str">
        <f>IF($K765&gt;NORMA!$H$26,"NO CUMPLE","CUMPLE")</f>
        <v>CUMPLE</v>
      </c>
      <c r="AD765" s="51" t="str">
        <f>IF($J765&gt;NORMA!$H$27,"NO CUMPLE","CUMPLE")</f>
        <v>CUMPLE</v>
      </c>
      <c r="AE765" s="51" t="str">
        <f>IF($G765&gt;NORMA!$H$28,"NO CUMPLE","CUMPLE")</f>
        <v>NO CUMPLE</v>
      </c>
      <c r="AF765" s="51" t="str">
        <f>IF($H765&gt;NORMA!$E$29,"NO CUMPLE","CUMPLE")</f>
        <v>NO CUMPLE</v>
      </c>
      <c r="AG765" s="51" t="str">
        <f>IF($O765&gt;NORMA!$H$30,"NO CUMPLE","CUMPLE")</f>
        <v>NO CUMPLE</v>
      </c>
      <c r="AH765" s="51" t="str">
        <f>IF(AND($N765&gt;=NORMA!$R$18, $N765&lt;=NORMA!$S$18),"CUMPLE","NO CUMPLE")</f>
        <v>CUMPLE</v>
      </c>
      <c r="AI765" s="51" t="str">
        <f>IF($I765&gt;NORMA!$F$32,"NO CUMPLE","CUMPLE")</f>
        <v>NO CUMPLE</v>
      </c>
    </row>
    <row r="766" spans="1:35" ht="14.25" customHeight="1" x14ac:dyDescent="0.35">
      <c r="A766" s="146" t="s">
        <v>85</v>
      </c>
      <c r="B766" s="147" t="s">
        <v>84</v>
      </c>
      <c r="C766" s="167">
        <v>41564</v>
      </c>
      <c r="D766" s="149">
        <v>0.54166666666666663</v>
      </c>
      <c r="E766" s="161">
        <v>74.099999999999994</v>
      </c>
      <c r="F766" s="147">
        <v>227</v>
      </c>
      <c r="G766" s="155">
        <v>105</v>
      </c>
      <c r="H766" s="155">
        <v>54</v>
      </c>
      <c r="I766" s="155">
        <v>3.82</v>
      </c>
      <c r="J766" s="147">
        <v>3.69</v>
      </c>
      <c r="K766" s="155">
        <v>35.21</v>
      </c>
      <c r="L766" s="161">
        <v>2.1196999999999999</v>
      </c>
      <c r="M766" s="169">
        <v>0.95</v>
      </c>
      <c r="N766" s="147">
        <v>8.09</v>
      </c>
      <c r="O766" s="153">
        <v>95000000</v>
      </c>
      <c r="P766" s="51" t="str">
        <f>IF($M766&lt;NORMA!$G$7,"NO CUMPLE","CUMPLE")</f>
        <v>CUMPLE</v>
      </c>
      <c r="Q766" s="51" t="str">
        <f>IF($E766&gt;NORMA!$G$8,"NO CUMPLE","CUMPLE")</f>
        <v>CUMPLE</v>
      </c>
      <c r="R766" s="51" t="str">
        <f>IF($F766&gt;NORMA!$G$9,"NO CUMPLE","CUMPLE")</f>
        <v>CUMPLE</v>
      </c>
      <c r="S766" s="51" t="str">
        <f>IF($K766&gt;NORMA!$G$10,"NO CUMPLE","CUMPLE")</f>
        <v>CUMPLE</v>
      </c>
      <c r="T766" s="51" t="str">
        <f>IF($J766&gt;NORMA!$G$11,"NO CUMPLE","CUMPLE")</f>
        <v>CUMPLE</v>
      </c>
      <c r="U766" s="51" t="str">
        <f>IF($G766&gt;NORMA!$G$12,"NO CUMPLE","CUMPLE")</f>
        <v>CUMPLE</v>
      </c>
      <c r="V766" s="51" t="str">
        <f>IF($H766&gt;SALITRE!$H$972,"NO CUMPLE","CUMPLE")</f>
        <v>NO CUMPLE</v>
      </c>
      <c r="W766" s="51" t="str">
        <f>IF($O766&gt;NORMA!$F$14,"NO CUMPLE","CUMPLE")</f>
        <v>NO CUMPLE</v>
      </c>
      <c r="X766" s="51" t="str">
        <f>IF(AND($N766&gt;=NORMA!$Q$4, $N766&lt;=NORMA!$R$4),"CUMPLE","NO CUMPLE")</f>
        <v>CUMPLE</v>
      </c>
      <c r="Y766" s="51" t="str">
        <f>IF($I766&gt;NORMA!$F$16,"NO CUMPLE","CUMPLE")</f>
        <v>NO CUMPLE</v>
      </c>
      <c r="Z766" s="51" t="str">
        <f>IF($M766&lt;NORMA!$H$23,"NO CUMPLE","CUMPLE")</f>
        <v>CUMPLE</v>
      </c>
      <c r="AA766" s="51" t="str">
        <f>IF($E766&gt;NORMA!$H$24,"NO CUMPLE","CUMPLE")</f>
        <v>CUMPLE</v>
      </c>
      <c r="AB766" s="51" t="str">
        <f>IF($F766&gt;NORMA!$H$25,"NO CUMPLE","CUMPLE")</f>
        <v>NO CUMPLE</v>
      </c>
      <c r="AC766" s="51" t="str">
        <f>IF($K766&gt;NORMA!$H$26,"NO CUMPLE","CUMPLE")</f>
        <v>CUMPLE</v>
      </c>
      <c r="AD766" s="51" t="str">
        <f>IF($J766&gt;NORMA!$H$27,"NO CUMPLE","CUMPLE")</f>
        <v>CUMPLE</v>
      </c>
      <c r="AE766" s="51" t="str">
        <f>IF($G766&gt;NORMA!$H$28,"NO CUMPLE","CUMPLE")</f>
        <v>NO CUMPLE</v>
      </c>
      <c r="AF766" s="51" t="str">
        <f>IF($H766&gt;NORMA!$E$29,"NO CUMPLE","CUMPLE")</f>
        <v>NO CUMPLE</v>
      </c>
      <c r="AG766" s="51" t="str">
        <f>IF($O766&gt;NORMA!$H$30,"NO CUMPLE","CUMPLE")</f>
        <v>NO CUMPLE</v>
      </c>
      <c r="AH766" s="51" t="str">
        <f>IF(AND($N766&gt;=NORMA!$R$18, $N766&lt;=NORMA!$S$18),"CUMPLE","NO CUMPLE")</f>
        <v>CUMPLE</v>
      </c>
      <c r="AI766" s="51" t="str">
        <f>IF($I766&gt;NORMA!$F$32,"NO CUMPLE","CUMPLE")</f>
        <v>NO CUMPLE</v>
      </c>
    </row>
    <row r="767" spans="1:35" ht="14.25" customHeight="1" x14ac:dyDescent="0.35">
      <c r="A767" s="146" t="s">
        <v>85</v>
      </c>
      <c r="B767" s="147" t="s">
        <v>84</v>
      </c>
      <c r="C767" s="167">
        <v>41584</v>
      </c>
      <c r="D767" s="149">
        <v>0.625</v>
      </c>
      <c r="E767" s="161">
        <v>99</v>
      </c>
      <c r="F767" s="147">
        <v>339</v>
      </c>
      <c r="G767" s="155">
        <v>256</v>
      </c>
      <c r="H767" s="155">
        <v>64</v>
      </c>
      <c r="I767" s="155">
        <v>6.81</v>
      </c>
      <c r="J767" s="147">
        <v>2.94</v>
      </c>
      <c r="K767" s="155">
        <v>27.71</v>
      </c>
      <c r="L767" s="161">
        <v>7.6875999999999998</v>
      </c>
      <c r="M767" s="169">
        <v>1.53</v>
      </c>
      <c r="N767" s="147">
        <v>7.93</v>
      </c>
      <c r="O767" s="153">
        <v>4300000</v>
      </c>
      <c r="P767" s="51" t="str">
        <f>IF($M767&lt;NORMA!$G$7,"NO CUMPLE","CUMPLE")</f>
        <v>CUMPLE</v>
      </c>
      <c r="Q767" s="51" t="str">
        <f>IF($E767&gt;NORMA!$G$8,"NO CUMPLE","CUMPLE")</f>
        <v>CUMPLE</v>
      </c>
      <c r="R767" s="51" t="str">
        <f>IF($F767&gt;NORMA!$G$9,"NO CUMPLE","CUMPLE")</f>
        <v>CUMPLE</v>
      </c>
      <c r="S767" s="51" t="str">
        <f>IF($K767&gt;NORMA!$G$10,"NO CUMPLE","CUMPLE")</f>
        <v>CUMPLE</v>
      </c>
      <c r="T767" s="51" t="str">
        <f>IF($J767&gt;NORMA!$G$11,"NO CUMPLE","CUMPLE")</f>
        <v>CUMPLE</v>
      </c>
      <c r="U767" s="51" t="str">
        <f>IF($G767&gt;NORMA!$G$12,"NO CUMPLE","CUMPLE")</f>
        <v>NO CUMPLE</v>
      </c>
      <c r="V767" s="51" t="str">
        <f>IF($H767&gt;SALITRE!$H$972,"NO CUMPLE","CUMPLE")</f>
        <v>NO CUMPLE</v>
      </c>
      <c r="W767" s="51" t="str">
        <f>IF($O767&gt;NORMA!$F$14,"NO CUMPLE","CUMPLE")</f>
        <v>NO CUMPLE</v>
      </c>
      <c r="X767" s="51" t="str">
        <f>IF(AND($N767&gt;=NORMA!$Q$4, $N767&lt;=NORMA!$R$4),"CUMPLE","NO CUMPLE")</f>
        <v>CUMPLE</v>
      </c>
      <c r="Y767" s="51" t="str">
        <f>IF($I767&gt;NORMA!$F$16,"NO CUMPLE","CUMPLE")</f>
        <v>NO CUMPLE</v>
      </c>
      <c r="Z767" s="51" t="str">
        <f>IF($M767&lt;NORMA!$H$23,"NO CUMPLE","CUMPLE")</f>
        <v>CUMPLE</v>
      </c>
      <c r="AA767" s="51" t="str">
        <f>IF($E767&gt;NORMA!$H$24,"NO CUMPLE","CUMPLE")</f>
        <v>CUMPLE</v>
      </c>
      <c r="AB767" s="51" t="str">
        <f>IF($F767&gt;NORMA!$H$25,"NO CUMPLE","CUMPLE")</f>
        <v>NO CUMPLE</v>
      </c>
      <c r="AC767" s="51" t="str">
        <f>IF($K767&gt;NORMA!$H$26,"NO CUMPLE","CUMPLE")</f>
        <v>CUMPLE</v>
      </c>
      <c r="AD767" s="51" t="str">
        <f>IF($J767&gt;NORMA!$H$27,"NO CUMPLE","CUMPLE")</f>
        <v>CUMPLE</v>
      </c>
      <c r="AE767" s="51" t="str">
        <f>IF($G767&gt;NORMA!$H$28,"NO CUMPLE","CUMPLE")</f>
        <v>NO CUMPLE</v>
      </c>
      <c r="AF767" s="51" t="str">
        <f>IF($H767&gt;NORMA!$E$29,"NO CUMPLE","CUMPLE")</f>
        <v>NO CUMPLE</v>
      </c>
      <c r="AG767" s="51" t="str">
        <f>IF($O767&gt;NORMA!$H$30,"NO CUMPLE","CUMPLE")</f>
        <v>NO CUMPLE</v>
      </c>
      <c r="AH767" s="51" t="str">
        <f>IF(AND($N767&gt;=NORMA!$R$18, $N767&lt;=NORMA!$S$18),"CUMPLE","NO CUMPLE")</f>
        <v>CUMPLE</v>
      </c>
      <c r="AI767" s="51" t="str">
        <f>IF($I767&gt;NORMA!$F$32,"NO CUMPLE","CUMPLE")</f>
        <v>NO CUMPLE</v>
      </c>
    </row>
    <row r="768" spans="1:35" ht="14.25" customHeight="1" x14ac:dyDescent="0.35">
      <c r="A768" s="146" t="s">
        <v>86</v>
      </c>
      <c r="B768" s="147" t="s">
        <v>84</v>
      </c>
      <c r="C768" s="167">
        <v>41481</v>
      </c>
      <c r="D768" s="149">
        <v>0.39583333333333331</v>
      </c>
      <c r="E768" s="161">
        <v>156</v>
      </c>
      <c r="F768" s="147">
        <v>329</v>
      </c>
      <c r="G768" s="155">
        <v>93</v>
      </c>
      <c r="H768" s="155">
        <v>49</v>
      </c>
      <c r="I768" s="155">
        <v>4.0999999999999996</v>
      </c>
      <c r="J768" s="147">
        <v>6.25</v>
      </c>
      <c r="K768" s="155">
        <v>55.41</v>
      </c>
      <c r="L768" s="161">
        <v>3.6465000000000001</v>
      </c>
      <c r="M768" s="169">
        <v>1.05</v>
      </c>
      <c r="N768" s="147">
        <v>7.5</v>
      </c>
      <c r="O768" s="153">
        <v>23000000</v>
      </c>
      <c r="P768" s="51" t="str">
        <f>IF($M768&lt;NORMA!$G$7,"NO CUMPLE","CUMPLE")</f>
        <v>CUMPLE</v>
      </c>
      <c r="Q768" s="51" t="str">
        <f>IF($E768&gt;NORMA!$G$8,"NO CUMPLE","CUMPLE")</f>
        <v>NO CUMPLE</v>
      </c>
      <c r="R768" s="51" t="str">
        <f>IF($F768&gt;NORMA!$G$9,"NO CUMPLE","CUMPLE")</f>
        <v>CUMPLE</v>
      </c>
      <c r="S768" s="51" t="str">
        <f>IF($K768&gt;NORMA!$G$10,"NO CUMPLE","CUMPLE")</f>
        <v>NO CUMPLE</v>
      </c>
      <c r="T768" s="51" t="str">
        <f>IF($J768&gt;NORMA!$G$11,"NO CUMPLE","CUMPLE")</f>
        <v>NO CUMPLE</v>
      </c>
      <c r="U768" s="51" t="str">
        <f>IF($G768&gt;NORMA!$G$12,"NO CUMPLE","CUMPLE")</f>
        <v>CUMPLE</v>
      </c>
      <c r="V768" s="51" t="str">
        <f>IF($H768&gt;SALITRE!$H$972,"NO CUMPLE","CUMPLE")</f>
        <v>NO CUMPLE</v>
      </c>
      <c r="W768" s="51" t="str">
        <f>IF($O768&gt;NORMA!$F$14,"NO CUMPLE","CUMPLE")</f>
        <v>NO CUMPLE</v>
      </c>
      <c r="X768" s="51" t="str">
        <f>IF(AND($N768&gt;=NORMA!$Q$4, $N768&lt;=NORMA!$R$4),"CUMPLE","NO CUMPLE")</f>
        <v>CUMPLE</v>
      </c>
      <c r="Y768" s="51" t="str">
        <f>IF($I768&gt;NORMA!$F$16,"NO CUMPLE","CUMPLE")</f>
        <v>NO CUMPLE</v>
      </c>
      <c r="Z768" s="51" t="str">
        <f>IF($M768&lt;NORMA!$H$23,"NO CUMPLE","CUMPLE")</f>
        <v>CUMPLE</v>
      </c>
      <c r="AA768" s="51" t="str">
        <f>IF($E768&gt;NORMA!$H$24,"NO CUMPLE","CUMPLE")</f>
        <v>NO CUMPLE</v>
      </c>
      <c r="AB768" s="51" t="str">
        <f>IF($F768&gt;NORMA!$H$25,"NO CUMPLE","CUMPLE")</f>
        <v>NO CUMPLE</v>
      </c>
      <c r="AC768" s="51" t="str">
        <f>IF($K768&gt;NORMA!$H$26,"NO CUMPLE","CUMPLE")</f>
        <v>NO CUMPLE</v>
      </c>
      <c r="AD768" s="51" t="str">
        <f>IF($J768&gt;NORMA!$H$27,"NO CUMPLE","CUMPLE")</f>
        <v>NO CUMPLE</v>
      </c>
      <c r="AE768" s="51" t="str">
        <f>IF($G768&gt;NORMA!$H$28,"NO CUMPLE","CUMPLE")</f>
        <v>CUMPLE</v>
      </c>
      <c r="AF768" s="51" t="str">
        <f>IF($H768&gt;NORMA!$E$29,"NO CUMPLE","CUMPLE")</f>
        <v>NO CUMPLE</v>
      </c>
      <c r="AG768" s="51" t="str">
        <f>IF($O768&gt;NORMA!$H$30,"NO CUMPLE","CUMPLE")</f>
        <v>NO CUMPLE</v>
      </c>
      <c r="AH768" s="51" t="str">
        <f>IF(AND($N768&gt;=NORMA!$R$18, $N768&lt;=NORMA!$S$18),"CUMPLE","NO CUMPLE")</f>
        <v>CUMPLE</v>
      </c>
      <c r="AI768" s="51" t="str">
        <f>IF($I768&gt;NORMA!$F$32,"NO CUMPLE","CUMPLE")</f>
        <v>NO CUMPLE</v>
      </c>
    </row>
    <row r="769" spans="1:35" ht="14.25" customHeight="1" x14ac:dyDescent="0.35">
      <c r="A769" s="146" t="s">
        <v>86</v>
      </c>
      <c r="B769" s="147" t="s">
        <v>84</v>
      </c>
      <c r="C769" s="167">
        <v>41502</v>
      </c>
      <c r="D769" s="149">
        <v>0.33333333333333331</v>
      </c>
      <c r="E769" s="161">
        <v>89.4</v>
      </c>
      <c r="F769" s="147">
        <v>221</v>
      </c>
      <c r="G769" s="155">
        <v>57</v>
      </c>
      <c r="H769" s="155">
        <v>15</v>
      </c>
      <c r="I769" s="155">
        <v>3.09</v>
      </c>
      <c r="J769" s="147">
        <v>4.43</v>
      </c>
      <c r="K769" s="155">
        <v>35.659999999999997</v>
      </c>
      <c r="L769" s="161">
        <v>3.7168999999999999</v>
      </c>
      <c r="M769" s="169">
        <v>1.32</v>
      </c>
      <c r="N769" s="147">
        <v>7.48</v>
      </c>
      <c r="O769" s="153">
        <v>15000000</v>
      </c>
      <c r="P769" s="51" t="str">
        <f>IF($M769&lt;NORMA!$G$7,"NO CUMPLE","CUMPLE")</f>
        <v>CUMPLE</v>
      </c>
      <c r="Q769" s="51" t="str">
        <f>IF($E769&gt;NORMA!$G$8,"NO CUMPLE","CUMPLE")</f>
        <v>CUMPLE</v>
      </c>
      <c r="R769" s="51" t="str">
        <f>IF($F769&gt;NORMA!$G$9,"NO CUMPLE","CUMPLE")</f>
        <v>CUMPLE</v>
      </c>
      <c r="S769" s="51" t="str">
        <f>IF($K769&gt;NORMA!$G$10,"NO CUMPLE","CUMPLE")</f>
        <v>CUMPLE</v>
      </c>
      <c r="T769" s="51" t="str">
        <f>IF($J769&gt;NORMA!$G$11,"NO CUMPLE","CUMPLE")</f>
        <v>CUMPLE</v>
      </c>
      <c r="U769" s="51" t="str">
        <f>IF($G769&gt;NORMA!$G$12,"NO CUMPLE","CUMPLE")</f>
        <v>CUMPLE</v>
      </c>
      <c r="V769" s="51" t="str">
        <f>IF($H769&gt;SALITRE!$H$972,"NO CUMPLE","CUMPLE")</f>
        <v>CUMPLE</v>
      </c>
      <c r="W769" s="51" t="str">
        <f>IF($O769&gt;NORMA!$F$14,"NO CUMPLE","CUMPLE")</f>
        <v>NO CUMPLE</v>
      </c>
      <c r="X769" s="51" t="str">
        <f>IF(AND($N769&gt;=NORMA!$Q$4, $N769&lt;=NORMA!$R$4),"CUMPLE","NO CUMPLE")</f>
        <v>CUMPLE</v>
      </c>
      <c r="Y769" s="51" t="str">
        <f>IF($I769&gt;NORMA!$F$16,"NO CUMPLE","CUMPLE")</f>
        <v>NO CUMPLE</v>
      </c>
      <c r="Z769" s="51" t="str">
        <f>IF($M769&lt;NORMA!$H$23,"NO CUMPLE","CUMPLE")</f>
        <v>CUMPLE</v>
      </c>
      <c r="AA769" s="51" t="str">
        <f>IF($E769&gt;NORMA!$H$24,"NO CUMPLE","CUMPLE")</f>
        <v>CUMPLE</v>
      </c>
      <c r="AB769" s="51" t="str">
        <f>IF($F769&gt;NORMA!$H$25,"NO CUMPLE","CUMPLE")</f>
        <v>NO CUMPLE</v>
      </c>
      <c r="AC769" s="51" t="str">
        <f>IF($K769&gt;NORMA!$H$26,"NO CUMPLE","CUMPLE")</f>
        <v>CUMPLE</v>
      </c>
      <c r="AD769" s="51" t="str">
        <f>IF($J769&gt;NORMA!$H$27,"NO CUMPLE","CUMPLE")</f>
        <v>CUMPLE</v>
      </c>
      <c r="AE769" s="51" t="str">
        <f>IF($G769&gt;NORMA!$H$28,"NO CUMPLE","CUMPLE")</f>
        <v>CUMPLE</v>
      </c>
      <c r="AF769" s="51" t="str">
        <f>IF($H769&gt;NORMA!$E$29,"NO CUMPLE","CUMPLE")</f>
        <v>NO CUMPLE</v>
      </c>
      <c r="AG769" s="51" t="str">
        <f>IF($O769&gt;NORMA!$H$30,"NO CUMPLE","CUMPLE")</f>
        <v>NO CUMPLE</v>
      </c>
      <c r="AH769" s="51" t="str">
        <f>IF(AND($N769&gt;=NORMA!$R$18, $N769&lt;=NORMA!$S$18),"CUMPLE","NO CUMPLE")</f>
        <v>CUMPLE</v>
      </c>
      <c r="AI769" s="51" t="str">
        <f>IF($I769&gt;NORMA!$F$32,"NO CUMPLE","CUMPLE")</f>
        <v>NO CUMPLE</v>
      </c>
    </row>
    <row r="770" spans="1:35" ht="14.25" customHeight="1" x14ac:dyDescent="0.35">
      <c r="A770" s="146" t="s">
        <v>86</v>
      </c>
      <c r="B770" s="147" t="s">
        <v>84</v>
      </c>
      <c r="C770" s="167">
        <v>41520</v>
      </c>
      <c r="D770" s="149">
        <v>0.58333333333333337</v>
      </c>
      <c r="E770" s="161">
        <v>109</v>
      </c>
      <c r="F770" s="147">
        <v>306</v>
      </c>
      <c r="G770" s="155">
        <v>171</v>
      </c>
      <c r="H770" s="155">
        <v>115</v>
      </c>
      <c r="I770" s="155">
        <v>6.66</v>
      </c>
      <c r="J770" s="147">
        <v>4.34</v>
      </c>
      <c r="K770" s="155">
        <v>35.08</v>
      </c>
      <c r="L770" s="161">
        <v>3.4426000000000001</v>
      </c>
      <c r="M770" s="169">
        <v>1.25</v>
      </c>
      <c r="N770" s="147">
        <v>7.52</v>
      </c>
      <c r="O770" s="153">
        <v>3000000</v>
      </c>
      <c r="P770" s="51" t="str">
        <f>IF($M770&lt;NORMA!$G$7,"NO CUMPLE","CUMPLE")</f>
        <v>CUMPLE</v>
      </c>
      <c r="Q770" s="51" t="str">
        <f>IF($E770&gt;NORMA!$G$8,"NO CUMPLE","CUMPLE")</f>
        <v>CUMPLE</v>
      </c>
      <c r="R770" s="51" t="str">
        <f>IF($F770&gt;NORMA!$G$9,"NO CUMPLE","CUMPLE")</f>
        <v>CUMPLE</v>
      </c>
      <c r="S770" s="51" t="str">
        <f>IF($K770&gt;NORMA!$G$10,"NO CUMPLE","CUMPLE")</f>
        <v>CUMPLE</v>
      </c>
      <c r="T770" s="51" t="str">
        <f>IF($J770&gt;NORMA!$G$11,"NO CUMPLE","CUMPLE")</f>
        <v>CUMPLE</v>
      </c>
      <c r="U770" s="51" t="str">
        <f>IF($G770&gt;NORMA!$G$12,"NO CUMPLE","CUMPLE")</f>
        <v>NO CUMPLE</v>
      </c>
      <c r="V770" s="51" t="str">
        <f>IF($H770&gt;SALITRE!$H$972,"NO CUMPLE","CUMPLE")</f>
        <v>NO CUMPLE</v>
      </c>
      <c r="W770" s="51" t="str">
        <f>IF($O770&gt;NORMA!$F$14,"NO CUMPLE","CUMPLE")</f>
        <v>NO CUMPLE</v>
      </c>
      <c r="X770" s="51" t="str">
        <f>IF(AND($N770&gt;=NORMA!$Q$4, $N770&lt;=NORMA!$R$4),"CUMPLE","NO CUMPLE")</f>
        <v>CUMPLE</v>
      </c>
      <c r="Y770" s="51" t="str">
        <f>IF($I770&gt;NORMA!$F$16,"NO CUMPLE","CUMPLE")</f>
        <v>NO CUMPLE</v>
      </c>
      <c r="Z770" s="51" t="str">
        <f>IF($M770&lt;NORMA!$H$23,"NO CUMPLE","CUMPLE")</f>
        <v>CUMPLE</v>
      </c>
      <c r="AA770" s="51" t="str">
        <f>IF($E770&gt;NORMA!$H$24,"NO CUMPLE","CUMPLE")</f>
        <v>NO CUMPLE</v>
      </c>
      <c r="AB770" s="51" t="str">
        <f>IF($F770&gt;NORMA!$H$25,"NO CUMPLE","CUMPLE")</f>
        <v>NO CUMPLE</v>
      </c>
      <c r="AC770" s="51" t="str">
        <f>IF($K770&gt;NORMA!$H$26,"NO CUMPLE","CUMPLE")</f>
        <v>CUMPLE</v>
      </c>
      <c r="AD770" s="51" t="str">
        <f>IF($J770&gt;NORMA!$H$27,"NO CUMPLE","CUMPLE")</f>
        <v>CUMPLE</v>
      </c>
      <c r="AE770" s="51" t="str">
        <f>IF($G770&gt;NORMA!$H$28,"NO CUMPLE","CUMPLE")</f>
        <v>NO CUMPLE</v>
      </c>
      <c r="AF770" s="51" t="str">
        <f>IF($H770&gt;NORMA!$E$29,"NO CUMPLE","CUMPLE")</f>
        <v>NO CUMPLE</v>
      </c>
      <c r="AG770" s="51" t="str">
        <f>IF($O770&gt;NORMA!$H$30,"NO CUMPLE","CUMPLE")</f>
        <v>NO CUMPLE</v>
      </c>
      <c r="AH770" s="51" t="str">
        <f>IF(AND($N770&gt;=NORMA!$R$18, $N770&lt;=NORMA!$S$18),"CUMPLE","NO CUMPLE")</f>
        <v>CUMPLE</v>
      </c>
      <c r="AI770" s="51" t="str">
        <f>IF($I770&gt;NORMA!$F$32,"NO CUMPLE","CUMPLE")</f>
        <v>NO CUMPLE</v>
      </c>
    </row>
    <row r="771" spans="1:35" ht="14.25" customHeight="1" x14ac:dyDescent="0.35">
      <c r="A771" s="146" t="s">
        <v>86</v>
      </c>
      <c r="B771" s="147" t="s">
        <v>84</v>
      </c>
      <c r="C771" s="167">
        <v>41543</v>
      </c>
      <c r="D771" s="149">
        <v>0.41666666666666669</v>
      </c>
      <c r="E771" s="155">
        <v>190</v>
      </c>
      <c r="F771" s="155">
        <v>410</v>
      </c>
      <c r="G771" s="155">
        <v>78</v>
      </c>
      <c r="H771" s="155">
        <v>98</v>
      </c>
      <c r="I771" s="155">
        <v>10.5</v>
      </c>
      <c r="J771" s="147">
        <v>7.16</v>
      </c>
      <c r="K771" s="155">
        <v>62.08</v>
      </c>
      <c r="L771" s="161">
        <v>2.4971999999999999</v>
      </c>
      <c r="M771" s="169">
        <v>0.78</v>
      </c>
      <c r="N771" s="147">
        <v>7.27</v>
      </c>
      <c r="O771" s="153">
        <v>9100000</v>
      </c>
      <c r="P771" s="51" t="str">
        <f>IF($M771&lt;NORMA!$G$7,"NO CUMPLE","CUMPLE")</f>
        <v>CUMPLE</v>
      </c>
      <c r="Q771" s="51" t="str">
        <f>IF($E771&gt;NORMA!$G$8,"NO CUMPLE","CUMPLE")</f>
        <v>NO CUMPLE</v>
      </c>
      <c r="R771" s="51" t="str">
        <f>IF($F771&gt;NORMA!$G$9,"NO CUMPLE","CUMPLE")</f>
        <v>NO CUMPLE</v>
      </c>
      <c r="S771" s="51" t="str">
        <f>IF($K771&gt;NORMA!$G$10,"NO CUMPLE","CUMPLE")</f>
        <v>NO CUMPLE</v>
      </c>
      <c r="T771" s="51" t="str">
        <f>IF($J771&gt;NORMA!$G$11,"NO CUMPLE","CUMPLE")</f>
        <v>NO CUMPLE</v>
      </c>
      <c r="U771" s="51" t="str">
        <f>IF($G771&gt;NORMA!$G$12,"NO CUMPLE","CUMPLE")</f>
        <v>CUMPLE</v>
      </c>
      <c r="V771" s="51" t="str">
        <f>IF($H771&gt;SALITRE!$H$972,"NO CUMPLE","CUMPLE")</f>
        <v>NO CUMPLE</v>
      </c>
      <c r="W771" s="51" t="str">
        <f>IF($O771&gt;NORMA!$F$14,"NO CUMPLE","CUMPLE")</f>
        <v>NO CUMPLE</v>
      </c>
      <c r="X771" s="51" t="str">
        <f>IF(AND($N771&gt;=NORMA!$Q$4, $N771&lt;=NORMA!$R$4),"CUMPLE","NO CUMPLE")</f>
        <v>CUMPLE</v>
      </c>
      <c r="Y771" s="51" t="str">
        <f>IF($I771&gt;NORMA!$F$16,"NO CUMPLE","CUMPLE")</f>
        <v>NO CUMPLE</v>
      </c>
      <c r="Z771" s="51" t="str">
        <f>IF($M771&lt;NORMA!$H$23,"NO CUMPLE","CUMPLE")</f>
        <v>CUMPLE</v>
      </c>
      <c r="AA771" s="51" t="str">
        <f>IF($E771&gt;NORMA!$H$24,"NO CUMPLE","CUMPLE")</f>
        <v>NO CUMPLE</v>
      </c>
      <c r="AB771" s="51" t="str">
        <f>IF($F771&gt;NORMA!$H$25,"NO CUMPLE","CUMPLE")</f>
        <v>NO CUMPLE</v>
      </c>
      <c r="AC771" s="51" t="str">
        <f>IF($K771&gt;NORMA!$H$26,"NO CUMPLE","CUMPLE")</f>
        <v>NO CUMPLE</v>
      </c>
      <c r="AD771" s="51" t="str">
        <f>IF($J771&gt;NORMA!$H$27,"NO CUMPLE","CUMPLE")</f>
        <v>NO CUMPLE</v>
      </c>
      <c r="AE771" s="51" t="str">
        <f>IF($G771&gt;NORMA!$H$28,"NO CUMPLE","CUMPLE")</f>
        <v>CUMPLE</v>
      </c>
      <c r="AF771" s="51" t="str">
        <f>IF($H771&gt;NORMA!$E$29,"NO CUMPLE","CUMPLE")</f>
        <v>NO CUMPLE</v>
      </c>
      <c r="AG771" s="51" t="str">
        <f>IF($O771&gt;NORMA!$H$30,"NO CUMPLE","CUMPLE")</f>
        <v>NO CUMPLE</v>
      </c>
      <c r="AH771" s="51" t="str">
        <f>IF(AND($N771&gt;=NORMA!$R$18, $N771&lt;=NORMA!$S$18),"CUMPLE","NO CUMPLE")</f>
        <v>CUMPLE</v>
      </c>
      <c r="AI771" s="51" t="str">
        <f>IF($I771&gt;NORMA!$F$32,"NO CUMPLE","CUMPLE")</f>
        <v>NO CUMPLE</v>
      </c>
    </row>
    <row r="772" spans="1:35" ht="14.25" customHeight="1" x14ac:dyDescent="0.35">
      <c r="A772" s="146" t="s">
        <v>86</v>
      </c>
      <c r="B772" s="147" t="s">
        <v>84</v>
      </c>
      <c r="C772" s="167">
        <v>41564</v>
      </c>
      <c r="D772" s="149">
        <v>0.66666666666666663</v>
      </c>
      <c r="E772" s="161">
        <v>55.8</v>
      </c>
      <c r="F772" s="147">
        <v>168</v>
      </c>
      <c r="G772" s="155">
        <v>79</v>
      </c>
      <c r="H772" s="155">
        <v>32</v>
      </c>
      <c r="I772" s="155">
        <v>4.59</v>
      </c>
      <c r="J772" s="147">
        <v>2.82</v>
      </c>
      <c r="K772" s="155">
        <v>26.81</v>
      </c>
      <c r="L772" s="161">
        <v>3.0264000000000002</v>
      </c>
      <c r="M772" s="169">
        <v>1.7</v>
      </c>
      <c r="N772" s="147">
        <v>7.52</v>
      </c>
      <c r="O772" s="153">
        <v>2300000</v>
      </c>
      <c r="P772" s="51" t="str">
        <f>IF($M772&lt;NORMA!$G$7,"NO CUMPLE","CUMPLE")</f>
        <v>CUMPLE</v>
      </c>
      <c r="Q772" s="51" t="str">
        <f>IF($E772&gt;NORMA!$G$8,"NO CUMPLE","CUMPLE")</f>
        <v>CUMPLE</v>
      </c>
      <c r="R772" s="51" t="str">
        <f>IF($F772&gt;NORMA!$G$9,"NO CUMPLE","CUMPLE")</f>
        <v>CUMPLE</v>
      </c>
      <c r="S772" s="51" t="str">
        <f>IF($K772&gt;NORMA!$G$10,"NO CUMPLE","CUMPLE")</f>
        <v>CUMPLE</v>
      </c>
      <c r="T772" s="51" t="str">
        <f>IF($J772&gt;NORMA!$G$11,"NO CUMPLE","CUMPLE")</f>
        <v>CUMPLE</v>
      </c>
      <c r="U772" s="51" t="str">
        <f>IF($G772&gt;NORMA!$G$12,"NO CUMPLE","CUMPLE")</f>
        <v>CUMPLE</v>
      </c>
      <c r="V772" s="51" t="str">
        <f>IF($H772&gt;SALITRE!$H$972,"NO CUMPLE","CUMPLE")</f>
        <v>NO CUMPLE</v>
      </c>
      <c r="W772" s="51" t="str">
        <f>IF($O772&gt;NORMA!$F$14,"NO CUMPLE","CUMPLE")</f>
        <v>NO CUMPLE</v>
      </c>
      <c r="X772" s="51" t="str">
        <f>IF(AND($N772&gt;=NORMA!$Q$4, $N772&lt;=NORMA!$R$4),"CUMPLE","NO CUMPLE")</f>
        <v>CUMPLE</v>
      </c>
      <c r="Y772" s="51" t="str">
        <f>IF($I772&gt;NORMA!$F$16,"NO CUMPLE","CUMPLE")</f>
        <v>NO CUMPLE</v>
      </c>
      <c r="Z772" s="51" t="str">
        <f>IF($M772&lt;NORMA!$H$23,"NO CUMPLE","CUMPLE")</f>
        <v>CUMPLE</v>
      </c>
      <c r="AA772" s="51" t="str">
        <f>IF($E772&gt;NORMA!$H$24,"NO CUMPLE","CUMPLE")</f>
        <v>CUMPLE</v>
      </c>
      <c r="AB772" s="51" t="str">
        <f>IF($F772&gt;NORMA!$H$25,"NO CUMPLE","CUMPLE")</f>
        <v>NO CUMPLE</v>
      </c>
      <c r="AC772" s="51" t="str">
        <f>IF($K772&gt;NORMA!$H$26,"NO CUMPLE","CUMPLE")</f>
        <v>CUMPLE</v>
      </c>
      <c r="AD772" s="51" t="str">
        <f>IF($J772&gt;NORMA!$H$27,"NO CUMPLE","CUMPLE")</f>
        <v>CUMPLE</v>
      </c>
      <c r="AE772" s="51" t="str">
        <f>IF($G772&gt;NORMA!$H$28,"NO CUMPLE","CUMPLE")</f>
        <v>CUMPLE</v>
      </c>
      <c r="AF772" s="51" t="str">
        <f>IF($H772&gt;NORMA!$E$29,"NO CUMPLE","CUMPLE")</f>
        <v>NO CUMPLE</v>
      </c>
      <c r="AG772" s="51" t="str">
        <f>IF($O772&gt;NORMA!$H$30,"NO CUMPLE","CUMPLE")</f>
        <v>NO CUMPLE</v>
      </c>
      <c r="AH772" s="51" t="str">
        <f>IF(AND($N772&gt;=NORMA!$R$18, $N772&lt;=NORMA!$S$18),"CUMPLE","NO CUMPLE")</f>
        <v>CUMPLE</v>
      </c>
      <c r="AI772" s="51" t="str">
        <f>IF($I772&gt;NORMA!$F$32,"NO CUMPLE","CUMPLE")</f>
        <v>NO CUMPLE</v>
      </c>
    </row>
    <row r="773" spans="1:35" ht="14.25" customHeight="1" x14ac:dyDescent="0.35">
      <c r="A773" s="146" t="s">
        <v>86</v>
      </c>
      <c r="B773" s="147" t="s">
        <v>84</v>
      </c>
      <c r="C773" s="167">
        <v>41436</v>
      </c>
      <c r="D773" s="149">
        <v>0.5</v>
      </c>
      <c r="E773" s="161">
        <v>25.2</v>
      </c>
      <c r="F773" s="147">
        <v>119.3</v>
      </c>
      <c r="G773" s="155">
        <v>65</v>
      </c>
      <c r="H773" s="155">
        <v>18</v>
      </c>
      <c r="I773" s="155">
        <v>3.57</v>
      </c>
      <c r="J773" s="147">
        <v>1.64</v>
      </c>
      <c r="K773" s="155">
        <v>15.31</v>
      </c>
      <c r="L773" s="161">
        <v>8.0622000000000007</v>
      </c>
      <c r="M773" s="169">
        <v>1.72</v>
      </c>
      <c r="N773" s="147">
        <v>7.62</v>
      </c>
      <c r="O773" s="153">
        <v>9300000</v>
      </c>
      <c r="P773" s="51" t="str">
        <f>IF($M773&lt;NORMA!$G$7,"NO CUMPLE","CUMPLE")</f>
        <v>CUMPLE</v>
      </c>
      <c r="Q773" s="51" t="str">
        <f>IF($E773&gt;NORMA!$G$8,"NO CUMPLE","CUMPLE")</f>
        <v>CUMPLE</v>
      </c>
      <c r="R773" s="51" t="str">
        <f>IF($F773&gt;NORMA!$G$9,"NO CUMPLE","CUMPLE")</f>
        <v>CUMPLE</v>
      </c>
      <c r="S773" s="51" t="str">
        <f>IF($K773&gt;NORMA!$G$10,"NO CUMPLE","CUMPLE")</f>
        <v>CUMPLE</v>
      </c>
      <c r="T773" s="51" t="str">
        <f>IF($J773&gt;NORMA!$G$11,"NO CUMPLE","CUMPLE")</f>
        <v>CUMPLE</v>
      </c>
      <c r="U773" s="51" t="str">
        <f>IF($G773&gt;NORMA!$G$12,"NO CUMPLE","CUMPLE")</f>
        <v>CUMPLE</v>
      </c>
      <c r="V773" s="51" t="str">
        <f>IF($H773&gt;SALITRE!$H$972,"NO CUMPLE","CUMPLE")</f>
        <v>CUMPLE</v>
      </c>
      <c r="W773" s="51" t="str">
        <f>IF($O773&gt;NORMA!$F$14,"NO CUMPLE","CUMPLE")</f>
        <v>NO CUMPLE</v>
      </c>
      <c r="X773" s="51" t="str">
        <f>IF(AND($N773&gt;=NORMA!$Q$4, $N773&lt;=NORMA!$R$4),"CUMPLE","NO CUMPLE")</f>
        <v>CUMPLE</v>
      </c>
      <c r="Y773" s="51" t="str">
        <f>IF($I773&gt;NORMA!$F$16,"NO CUMPLE","CUMPLE")</f>
        <v>NO CUMPLE</v>
      </c>
      <c r="Z773" s="51" t="str">
        <f>IF($M773&lt;NORMA!$H$23,"NO CUMPLE","CUMPLE")</f>
        <v>CUMPLE</v>
      </c>
      <c r="AA773" s="51" t="str">
        <f>IF($E773&gt;NORMA!$H$24,"NO CUMPLE","CUMPLE")</f>
        <v>CUMPLE</v>
      </c>
      <c r="AB773" s="51" t="str">
        <f>IF($F773&gt;NORMA!$H$25,"NO CUMPLE","CUMPLE")</f>
        <v>CUMPLE</v>
      </c>
      <c r="AC773" s="51" t="str">
        <f>IF($K773&gt;NORMA!$H$26,"NO CUMPLE","CUMPLE")</f>
        <v>CUMPLE</v>
      </c>
      <c r="AD773" s="51" t="str">
        <f>IF($J773&gt;NORMA!$H$27,"NO CUMPLE","CUMPLE")</f>
        <v>CUMPLE</v>
      </c>
      <c r="AE773" s="51" t="str">
        <f>IF($G773&gt;NORMA!$H$28,"NO CUMPLE","CUMPLE")</f>
        <v>CUMPLE</v>
      </c>
      <c r="AF773" s="51" t="str">
        <f>IF($H773&gt;NORMA!$E$29,"NO CUMPLE","CUMPLE")</f>
        <v>NO CUMPLE</v>
      </c>
      <c r="AG773" s="51" t="str">
        <f>IF($O773&gt;NORMA!$H$30,"NO CUMPLE","CUMPLE")</f>
        <v>NO CUMPLE</v>
      </c>
      <c r="AH773" s="51" t="str">
        <f>IF(AND($N773&gt;=NORMA!$R$18, $N773&lt;=NORMA!$S$18),"CUMPLE","NO CUMPLE")</f>
        <v>CUMPLE</v>
      </c>
      <c r="AI773" s="51" t="str">
        <f>IF($I773&gt;NORMA!$F$32,"NO CUMPLE","CUMPLE")</f>
        <v>NO CUMPLE</v>
      </c>
    </row>
    <row r="774" spans="1:35" ht="14.25" customHeight="1" x14ac:dyDescent="0.35">
      <c r="A774" s="146" t="s">
        <v>85</v>
      </c>
      <c r="B774" s="147" t="s">
        <v>84</v>
      </c>
      <c r="C774" s="167">
        <v>41912</v>
      </c>
      <c r="D774" s="149">
        <v>0.41666666666666669</v>
      </c>
      <c r="E774" s="161">
        <v>291</v>
      </c>
      <c r="F774" s="147">
        <v>364</v>
      </c>
      <c r="G774" s="155">
        <v>163</v>
      </c>
      <c r="H774" s="155">
        <v>85</v>
      </c>
      <c r="I774" s="155">
        <v>9.42</v>
      </c>
      <c r="J774" s="147">
        <v>6.72</v>
      </c>
      <c r="K774" s="155">
        <v>39.006999999999998</v>
      </c>
      <c r="L774" s="161">
        <v>0.96060000000000001</v>
      </c>
      <c r="M774" s="169">
        <v>1.45</v>
      </c>
      <c r="N774" s="147">
        <v>7.19</v>
      </c>
      <c r="O774" s="153">
        <v>2200000</v>
      </c>
      <c r="P774" s="51" t="str">
        <f>IF($M774&lt;NORMA!$G$7,"NO CUMPLE","CUMPLE")</f>
        <v>CUMPLE</v>
      </c>
      <c r="Q774" s="51" t="str">
        <f>IF($E774&gt;NORMA!$G$8,"NO CUMPLE","CUMPLE")</f>
        <v>NO CUMPLE</v>
      </c>
      <c r="R774" s="51" t="str">
        <f>IF($F774&gt;NORMA!$G$9,"NO CUMPLE","CUMPLE")</f>
        <v>NO CUMPLE</v>
      </c>
      <c r="S774" s="51" t="str">
        <f>IF($K774&gt;NORMA!$G$10,"NO CUMPLE","CUMPLE")</f>
        <v>CUMPLE</v>
      </c>
      <c r="T774" s="51" t="str">
        <f>IF($J774&gt;NORMA!$G$11,"NO CUMPLE","CUMPLE")</f>
        <v>NO CUMPLE</v>
      </c>
      <c r="U774" s="51" t="str">
        <f>IF($G774&gt;NORMA!$G$12,"NO CUMPLE","CUMPLE")</f>
        <v>NO CUMPLE</v>
      </c>
      <c r="V774" s="51" t="str">
        <f>IF($H774&gt;SALITRE!$H$972,"NO CUMPLE","CUMPLE")</f>
        <v>NO CUMPLE</v>
      </c>
      <c r="W774" s="51" t="str">
        <f>IF($O774&gt;NORMA!$F$14,"NO CUMPLE","CUMPLE")</f>
        <v>NO CUMPLE</v>
      </c>
      <c r="X774" s="51" t="str">
        <f>IF(AND($N774&gt;=NORMA!$Q$4, $N774&lt;=NORMA!$R$4),"CUMPLE","NO CUMPLE")</f>
        <v>CUMPLE</v>
      </c>
      <c r="Y774" s="51" t="str">
        <f>IF($I774&gt;NORMA!$F$16,"NO CUMPLE","CUMPLE")</f>
        <v>NO CUMPLE</v>
      </c>
      <c r="Z774" s="51" t="str">
        <f>IF($M774&lt;NORMA!$H$23,"NO CUMPLE","CUMPLE")</f>
        <v>CUMPLE</v>
      </c>
      <c r="AA774" s="51" t="str">
        <f>IF($E774&gt;NORMA!$H$24,"NO CUMPLE","CUMPLE")</f>
        <v>NO CUMPLE</v>
      </c>
      <c r="AB774" s="51" t="str">
        <f>IF($F774&gt;NORMA!$H$25,"NO CUMPLE","CUMPLE")</f>
        <v>NO CUMPLE</v>
      </c>
      <c r="AC774" s="51" t="str">
        <f>IF($K774&gt;NORMA!$H$26,"NO CUMPLE","CUMPLE")</f>
        <v>CUMPLE</v>
      </c>
      <c r="AD774" s="51" t="str">
        <f>IF($J774&gt;NORMA!$H$27,"NO CUMPLE","CUMPLE")</f>
        <v>NO CUMPLE</v>
      </c>
      <c r="AE774" s="51" t="str">
        <f>IF($G774&gt;NORMA!$H$28,"NO CUMPLE","CUMPLE")</f>
        <v>NO CUMPLE</v>
      </c>
      <c r="AF774" s="51" t="str">
        <f>IF($H774&gt;NORMA!$E$29,"NO CUMPLE","CUMPLE")</f>
        <v>NO CUMPLE</v>
      </c>
      <c r="AG774" s="51" t="str">
        <f>IF($O774&gt;NORMA!$H$30,"NO CUMPLE","CUMPLE")</f>
        <v>NO CUMPLE</v>
      </c>
      <c r="AH774" s="51" t="str">
        <f>IF(AND($N774&gt;=NORMA!$R$18, $N774&lt;=NORMA!$S$18),"CUMPLE","NO CUMPLE")</f>
        <v>CUMPLE</v>
      </c>
      <c r="AI774" s="51" t="str">
        <f>IF($I774&gt;NORMA!$F$32,"NO CUMPLE","CUMPLE")</f>
        <v>NO CUMPLE</v>
      </c>
    </row>
    <row r="775" spans="1:35" ht="14.25" customHeight="1" x14ac:dyDescent="0.35">
      <c r="A775" s="146" t="s">
        <v>82</v>
      </c>
      <c r="B775" s="147" t="s">
        <v>84</v>
      </c>
      <c r="C775" s="167">
        <v>41912</v>
      </c>
      <c r="D775" s="149">
        <v>0.16666666666666666</v>
      </c>
      <c r="E775" s="161">
        <v>356</v>
      </c>
      <c r="F775" s="147">
        <v>456</v>
      </c>
      <c r="G775" s="155">
        <v>162</v>
      </c>
      <c r="H775" s="155">
        <v>64</v>
      </c>
      <c r="I775" s="155">
        <v>12.14</v>
      </c>
      <c r="J775" s="147">
        <v>20.3</v>
      </c>
      <c r="K775" s="155">
        <v>44.106999999999999</v>
      </c>
      <c r="L775" s="161">
        <v>0.46460000000000001</v>
      </c>
      <c r="M775" s="169">
        <v>1.47</v>
      </c>
      <c r="N775" s="147">
        <v>7.24</v>
      </c>
      <c r="O775" s="153">
        <v>110000000</v>
      </c>
      <c r="P775" s="51" t="str">
        <f>IF($M775&lt;NORMA!$G$7,"NO CUMPLE","CUMPLE")</f>
        <v>CUMPLE</v>
      </c>
      <c r="Q775" s="51" t="str">
        <f>IF($E775&gt;NORMA!$G$8,"NO CUMPLE","CUMPLE")</f>
        <v>NO CUMPLE</v>
      </c>
      <c r="R775" s="51" t="str">
        <f>IF($F775&gt;NORMA!$G$9,"NO CUMPLE","CUMPLE")</f>
        <v>NO CUMPLE</v>
      </c>
      <c r="S775" s="51" t="str">
        <f>IF($K775&gt;NORMA!$G$10,"NO CUMPLE","CUMPLE")</f>
        <v>NO CUMPLE</v>
      </c>
      <c r="T775" s="51" t="str">
        <f>IF($J775&gt;NORMA!$G$11,"NO CUMPLE","CUMPLE")</f>
        <v>NO CUMPLE</v>
      </c>
      <c r="U775" s="51" t="str">
        <f>IF($G775&gt;NORMA!$G$12,"NO CUMPLE","CUMPLE")</f>
        <v>NO CUMPLE</v>
      </c>
      <c r="V775" s="51" t="str">
        <f>IF($H775&gt;SALITRE!$H$972,"NO CUMPLE","CUMPLE")</f>
        <v>NO CUMPLE</v>
      </c>
      <c r="W775" s="51" t="str">
        <f>IF($O775&gt;NORMA!$F$14,"NO CUMPLE","CUMPLE")</f>
        <v>NO CUMPLE</v>
      </c>
      <c r="X775" s="51" t="str">
        <f>IF(AND($N775&gt;=NORMA!$Q$4, $N775&lt;=NORMA!$R$4),"CUMPLE","NO CUMPLE")</f>
        <v>CUMPLE</v>
      </c>
      <c r="Y775" s="51" t="str">
        <f>IF($I775&gt;NORMA!$F$16,"NO CUMPLE","CUMPLE")</f>
        <v>NO CUMPLE</v>
      </c>
      <c r="Z775" s="51" t="str">
        <f>IF($M775&lt;NORMA!$H$23,"NO CUMPLE","CUMPLE")</f>
        <v>CUMPLE</v>
      </c>
      <c r="AA775" s="51" t="str">
        <f>IF($E775&gt;NORMA!$H$24,"NO CUMPLE","CUMPLE")</f>
        <v>NO CUMPLE</v>
      </c>
      <c r="AB775" s="51" t="str">
        <f>IF($F775&gt;NORMA!$H$25,"NO CUMPLE","CUMPLE")</f>
        <v>NO CUMPLE</v>
      </c>
      <c r="AC775" s="51" t="str">
        <f>IF($K775&gt;NORMA!$H$26,"NO CUMPLE","CUMPLE")</f>
        <v>NO CUMPLE</v>
      </c>
      <c r="AD775" s="51" t="str">
        <f>IF($J775&gt;NORMA!$H$27,"NO CUMPLE","CUMPLE")</f>
        <v>NO CUMPLE</v>
      </c>
      <c r="AE775" s="51" t="str">
        <f>IF($G775&gt;NORMA!$H$28,"NO CUMPLE","CUMPLE")</f>
        <v>NO CUMPLE</v>
      </c>
      <c r="AF775" s="51" t="str">
        <f>IF($H775&gt;NORMA!$E$29,"NO CUMPLE","CUMPLE")</f>
        <v>NO CUMPLE</v>
      </c>
      <c r="AG775" s="51" t="str">
        <f>IF($O775&gt;NORMA!$H$30,"NO CUMPLE","CUMPLE")</f>
        <v>NO CUMPLE</v>
      </c>
      <c r="AH775" s="51" t="str">
        <f>IF(AND($N775&gt;=NORMA!$R$18, $N775&lt;=NORMA!$S$18),"CUMPLE","NO CUMPLE")</f>
        <v>CUMPLE</v>
      </c>
      <c r="AI775" s="51" t="str">
        <f>IF($I775&gt;NORMA!$F$32,"NO CUMPLE","CUMPLE")</f>
        <v>NO CUMPLE</v>
      </c>
    </row>
    <row r="776" spans="1:35" ht="14.25" customHeight="1" x14ac:dyDescent="0.35">
      <c r="A776" s="146" t="s">
        <v>86</v>
      </c>
      <c r="B776" s="147" t="s">
        <v>84</v>
      </c>
      <c r="C776" s="167">
        <v>41915</v>
      </c>
      <c r="D776" s="149">
        <v>0.5</v>
      </c>
      <c r="E776" s="161">
        <v>362</v>
      </c>
      <c r="F776" s="147">
        <v>516</v>
      </c>
      <c r="G776" s="155">
        <v>244</v>
      </c>
      <c r="H776" s="155">
        <v>74</v>
      </c>
      <c r="I776" s="155">
        <v>9.69</v>
      </c>
      <c r="J776" s="147">
        <v>10</v>
      </c>
      <c r="K776" s="155">
        <v>37.476999999999997</v>
      </c>
      <c r="L776" s="161">
        <v>1.1560999999999999</v>
      </c>
      <c r="M776" s="169">
        <v>0.04</v>
      </c>
      <c r="N776" s="147">
        <v>7.19</v>
      </c>
      <c r="O776" s="153">
        <v>210000000</v>
      </c>
      <c r="P776" s="51" t="str">
        <f>IF($M776&lt;NORMA!$G$7,"NO CUMPLE","CUMPLE")</f>
        <v>NO CUMPLE</v>
      </c>
      <c r="Q776" s="51" t="str">
        <f>IF($E776&gt;NORMA!$G$8,"NO CUMPLE","CUMPLE")</f>
        <v>NO CUMPLE</v>
      </c>
      <c r="R776" s="51" t="str">
        <f>IF($F776&gt;NORMA!$G$9,"NO CUMPLE","CUMPLE")</f>
        <v>NO CUMPLE</v>
      </c>
      <c r="S776" s="51" t="str">
        <f>IF($K776&gt;NORMA!$G$10,"NO CUMPLE","CUMPLE")</f>
        <v>CUMPLE</v>
      </c>
      <c r="T776" s="51" t="str">
        <f>IF($J776&gt;NORMA!$G$11,"NO CUMPLE","CUMPLE")</f>
        <v>NO CUMPLE</v>
      </c>
      <c r="U776" s="51" t="str">
        <f>IF($G776&gt;NORMA!$G$12,"NO CUMPLE","CUMPLE")</f>
        <v>NO CUMPLE</v>
      </c>
      <c r="V776" s="51" t="str">
        <f>IF($H776&gt;SALITRE!$H$972,"NO CUMPLE","CUMPLE")</f>
        <v>NO CUMPLE</v>
      </c>
      <c r="W776" s="51" t="str">
        <f>IF($O776&gt;NORMA!$F$14,"NO CUMPLE","CUMPLE")</f>
        <v>NO CUMPLE</v>
      </c>
      <c r="X776" s="51" t="str">
        <f>IF(AND($N776&gt;=NORMA!$Q$4, $N776&lt;=NORMA!$R$4),"CUMPLE","NO CUMPLE")</f>
        <v>CUMPLE</v>
      </c>
      <c r="Y776" s="51" t="str">
        <f>IF($I776&gt;NORMA!$F$16,"NO CUMPLE","CUMPLE")</f>
        <v>NO CUMPLE</v>
      </c>
      <c r="Z776" s="51" t="str">
        <f>IF($M776&lt;NORMA!$H$23,"NO CUMPLE","CUMPLE")</f>
        <v>NO CUMPLE</v>
      </c>
      <c r="AA776" s="51" t="str">
        <f>IF($E776&gt;NORMA!$H$24,"NO CUMPLE","CUMPLE")</f>
        <v>NO CUMPLE</v>
      </c>
      <c r="AB776" s="51" t="str">
        <f>IF($F776&gt;NORMA!$H$25,"NO CUMPLE","CUMPLE")</f>
        <v>NO CUMPLE</v>
      </c>
      <c r="AC776" s="51" t="str">
        <f>IF($K776&gt;NORMA!$H$26,"NO CUMPLE","CUMPLE")</f>
        <v>CUMPLE</v>
      </c>
      <c r="AD776" s="51" t="str">
        <f>IF($J776&gt;NORMA!$H$27,"NO CUMPLE","CUMPLE")</f>
        <v>NO CUMPLE</v>
      </c>
      <c r="AE776" s="51" t="str">
        <f>IF($G776&gt;NORMA!$H$28,"NO CUMPLE","CUMPLE")</f>
        <v>NO CUMPLE</v>
      </c>
      <c r="AF776" s="51" t="str">
        <f>IF($H776&gt;NORMA!$E$29,"NO CUMPLE","CUMPLE")</f>
        <v>NO CUMPLE</v>
      </c>
      <c r="AG776" s="51" t="str">
        <f>IF($O776&gt;NORMA!$H$30,"NO CUMPLE","CUMPLE")</f>
        <v>NO CUMPLE</v>
      </c>
      <c r="AH776" s="51" t="str">
        <f>IF(AND($N776&gt;=NORMA!$R$18, $N776&lt;=NORMA!$S$18),"CUMPLE","NO CUMPLE")</f>
        <v>CUMPLE</v>
      </c>
      <c r="AI776" s="51" t="str">
        <f>IF($I776&gt;NORMA!$F$32,"NO CUMPLE","CUMPLE")</f>
        <v>NO CUMPLE</v>
      </c>
    </row>
    <row r="777" spans="1:35" ht="14.25" customHeight="1" x14ac:dyDescent="0.35">
      <c r="A777" s="146" t="s">
        <v>85</v>
      </c>
      <c r="B777" s="147" t="s">
        <v>84</v>
      </c>
      <c r="C777" s="167">
        <v>41915</v>
      </c>
      <c r="D777" s="149">
        <v>0.66666666666666663</v>
      </c>
      <c r="E777" s="161">
        <v>254</v>
      </c>
      <c r="F777" s="147">
        <v>376</v>
      </c>
      <c r="G777" s="155">
        <v>198</v>
      </c>
      <c r="H777" s="155">
        <v>57</v>
      </c>
      <c r="I777" s="155">
        <v>8.36</v>
      </c>
      <c r="J777" s="147">
        <v>7.9</v>
      </c>
      <c r="K777" s="155">
        <v>61.447000000000003</v>
      </c>
      <c r="L777" s="161">
        <v>1.5324</v>
      </c>
      <c r="M777" s="169" t="s">
        <v>61</v>
      </c>
      <c r="N777" s="147">
        <v>7.23</v>
      </c>
      <c r="O777" s="153">
        <v>40000000</v>
      </c>
      <c r="P777" s="169" t="s">
        <v>61</v>
      </c>
      <c r="Q777" s="51" t="str">
        <f>IF($E777&gt;NORMA!$G$8,"NO CUMPLE","CUMPLE")</f>
        <v>NO CUMPLE</v>
      </c>
      <c r="R777" s="51" t="str">
        <f>IF($F777&gt;NORMA!$G$9,"NO CUMPLE","CUMPLE")</f>
        <v>NO CUMPLE</v>
      </c>
      <c r="S777" s="51" t="str">
        <f>IF($K777&gt;NORMA!$G$10,"NO CUMPLE","CUMPLE")</f>
        <v>NO CUMPLE</v>
      </c>
      <c r="T777" s="51" t="str">
        <f>IF($J777&gt;NORMA!$G$11,"NO CUMPLE","CUMPLE")</f>
        <v>NO CUMPLE</v>
      </c>
      <c r="U777" s="51" t="str">
        <f>IF($G777&gt;NORMA!$G$12,"NO CUMPLE","CUMPLE")</f>
        <v>NO CUMPLE</v>
      </c>
      <c r="V777" s="51" t="str">
        <f>IF($H777&gt;SALITRE!$H$972,"NO CUMPLE","CUMPLE")</f>
        <v>NO CUMPLE</v>
      </c>
      <c r="W777" s="51" t="str">
        <f>IF($O777&gt;NORMA!$F$14,"NO CUMPLE","CUMPLE")</f>
        <v>NO CUMPLE</v>
      </c>
      <c r="X777" s="51" t="str">
        <f>IF(AND($N777&gt;=NORMA!$Q$4, $N777&lt;=NORMA!$R$4),"CUMPLE","NO CUMPLE")</f>
        <v>CUMPLE</v>
      </c>
      <c r="Y777" s="51" t="str">
        <f>IF($I777&gt;NORMA!$F$16,"NO CUMPLE","CUMPLE")</f>
        <v>NO CUMPLE</v>
      </c>
      <c r="Z777" s="51" t="str">
        <f>IF($M777&lt;NORMA!$H$23,"NO CUMPLE","CUMPLE")</f>
        <v>CUMPLE</v>
      </c>
      <c r="AA777" s="51" t="str">
        <f>IF($E777&gt;NORMA!$H$24,"NO CUMPLE","CUMPLE")</f>
        <v>NO CUMPLE</v>
      </c>
      <c r="AB777" s="51" t="str">
        <f>IF($F777&gt;NORMA!$H$25,"NO CUMPLE","CUMPLE")</f>
        <v>NO CUMPLE</v>
      </c>
      <c r="AC777" s="51" t="str">
        <f>IF($K777&gt;NORMA!$H$26,"NO CUMPLE","CUMPLE")</f>
        <v>NO CUMPLE</v>
      </c>
      <c r="AD777" s="51" t="str">
        <f>IF($J777&gt;NORMA!$H$27,"NO CUMPLE","CUMPLE")</f>
        <v>NO CUMPLE</v>
      </c>
      <c r="AE777" s="51" t="str">
        <f>IF($G777&gt;NORMA!$H$28,"NO CUMPLE","CUMPLE")</f>
        <v>NO CUMPLE</v>
      </c>
      <c r="AF777" s="51" t="str">
        <f>IF($H777&gt;NORMA!$E$29,"NO CUMPLE","CUMPLE")</f>
        <v>NO CUMPLE</v>
      </c>
      <c r="AG777" s="51" t="str">
        <f>IF($O777&gt;NORMA!$H$30,"NO CUMPLE","CUMPLE")</f>
        <v>NO CUMPLE</v>
      </c>
      <c r="AH777" s="51" t="str">
        <f>IF(AND($N777&gt;=NORMA!$R$18, $N777&lt;=NORMA!$S$18),"CUMPLE","NO CUMPLE")</f>
        <v>CUMPLE</v>
      </c>
      <c r="AI777" s="51" t="str">
        <f>IF($I777&gt;NORMA!$F$32,"NO CUMPLE","CUMPLE")</f>
        <v>NO CUMPLE</v>
      </c>
    </row>
    <row r="778" spans="1:35" ht="14.25" customHeight="1" x14ac:dyDescent="0.35">
      <c r="A778" s="146" t="s">
        <v>82</v>
      </c>
      <c r="B778" s="147" t="s">
        <v>84</v>
      </c>
      <c r="C778" s="167">
        <v>41927</v>
      </c>
      <c r="D778" s="149">
        <v>0.5</v>
      </c>
      <c r="E778" s="161">
        <v>213</v>
      </c>
      <c r="F778" s="147">
        <v>402</v>
      </c>
      <c r="G778" s="155">
        <v>185</v>
      </c>
      <c r="H778" s="155">
        <v>108</v>
      </c>
      <c r="I778" s="155">
        <v>15.44</v>
      </c>
      <c r="J778" s="147">
        <v>1.02</v>
      </c>
      <c r="K778" s="155">
        <v>51.506999999999998</v>
      </c>
      <c r="L778" s="161">
        <v>0.53239999999999998</v>
      </c>
      <c r="M778" s="169" t="s">
        <v>61</v>
      </c>
      <c r="N778" s="147">
        <v>7.09</v>
      </c>
      <c r="O778" s="153">
        <v>13000000</v>
      </c>
      <c r="P778" s="169" t="s">
        <v>61</v>
      </c>
      <c r="Q778" s="51" t="str">
        <f>IF($E778&gt;NORMA!$G$8,"NO CUMPLE","CUMPLE")</f>
        <v>NO CUMPLE</v>
      </c>
      <c r="R778" s="51" t="str">
        <f>IF($F778&gt;NORMA!$G$9,"NO CUMPLE","CUMPLE")</f>
        <v>NO CUMPLE</v>
      </c>
      <c r="S778" s="51" t="str">
        <f>IF($K778&gt;NORMA!$G$10,"NO CUMPLE","CUMPLE")</f>
        <v>NO CUMPLE</v>
      </c>
      <c r="T778" s="51" t="str">
        <f>IF($J778&gt;NORMA!$G$11,"NO CUMPLE","CUMPLE")</f>
        <v>CUMPLE</v>
      </c>
      <c r="U778" s="51" t="str">
        <f>IF($G778&gt;NORMA!$G$12,"NO CUMPLE","CUMPLE")</f>
        <v>NO CUMPLE</v>
      </c>
      <c r="V778" s="51" t="str">
        <f>IF($H778&gt;SALITRE!$H$972,"NO CUMPLE","CUMPLE")</f>
        <v>NO CUMPLE</v>
      </c>
      <c r="W778" s="51" t="str">
        <f>IF($O778&gt;NORMA!$F$14,"NO CUMPLE","CUMPLE")</f>
        <v>NO CUMPLE</v>
      </c>
      <c r="X778" s="51" t="str">
        <f>IF(AND($N778&gt;=NORMA!$Q$4, $N778&lt;=NORMA!$R$4),"CUMPLE","NO CUMPLE")</f>
        <v>CUMPLE</v>
      </c>
      <c r="Y778" s="51" t="str">
        <f>IF($I778&gt;NORMA!$F$16,"NO CUMPLE","CUMPLE")</f>
        <v>NO CUMPLE</v>
      </c>
      <c r="Z778" s="51" t="str">
        <f>IF($M778&lt;NORMA!$H$23,"NO CUMPLE","CUMPLE")</f>
        <v>CUMPLE</v>
      </c>
      <c r="AA778" s="51" t="str">
        <f>IF($E778&gt;NORMA!$H$24,"NO CUMPLE","CUMPLE")</f>
        <v>NO CUMPLE</v>
      </c>
      <c r="AB778" s="51" t="str">
        <f>IF($F778&gt;NORMA!$H$25,"NO CUMPLE","CUMPLE")</f>
        <v>NO CUMPLE</v>
      </c>
      <c r="AC778" s="51" t="str">
        <f>IF($K778&gt;NORMA!$H$26,"NO CUMPLE","CUMPLE")</f>
        <v>NO CUMPLE</v>
      </c>
      <c r="AD778" s="51" t="str">
        <f>IF($J778&gt;NORMA!$H$27,"NO CUMPLE","CUMPLE")</f>
        <v>CUMPLE</v>
      </c>
      <c r="AE778" s="51" t="str">
        <f>IF($G778&gt;NORMA!$H$28,"NO CUMPLE","CUMPLE")</f>
        <v>NO CUMPLE</v>
      </c>
      <c r="AF778" s="51" t="str">
        <f>IF($H778&gt;NORMA!$E$29,"NO CUMPLE","CUMPLE")</f>
        <v>NO CUMPLE</v>
      </c>
      <c r="AG778" s="51" t="str">
        <f>IF($O778&gt;NORMA!$H$30,"NO CUMPLE","CUMPLE")</f>
        <v>NO CUMPLE</v>
      </c>
      <c r="AH778" s="51" t="str">
        <f>IF(AND($N778&gt;=NORMA!$R$18, $N778&lt;=NORMA!$S$18),"CUMPLE","NO CUMPLE")</f>
        <v>CUMPLE</v>
      </c>
      <c r="AI778" s="51" t="str">
        <f>IF($I778&gt;NORMA!$F$32,"NO CUMPLE","CUMPLE")</f>
        <v>NO CUMPLE</v>
      </c>
    </row>
    <row r="779" spans="1:35" ht="14.25" customHeight="1" x14ac:dyDescent="0.35">
      <c r="A779" s="146" t="s">
        <v>85</v>
      </c>
      <c r="B779" s="147" t="s">
        <v>84</v>
      </c>
      <c r="C779" s="167">
        <v>41933</v>
      </c>
      <c r="D779" s="149">
        <v>0.5</v>
      </c>
      <c r="E779" s="161">
        <v>341</v>
      </c>
      <c r="F779" s="147">
        <v>426</v>
      </c>
      <c r="G779" s="155">
        <v>206</v>
      </c>
      <c r="H779" s="155">
        <v>76</v>
      </c>
      <c r="I779" s="155">
        <v>9.15</v>
      </c>
      <c r="J779" s="147">
        <v>6.8</v>
      </c>
      <c r="K779" s="155">
        <v>39.006999999999998</v>
      </c>
      <c r="L779" s="161">
        <v>3.4754</v>
      </c>
      <c r="M779" s="169" t="s">
        <v>61</v>
      </c>
      <c r="N779" s="147">
        <v>7.27</v>
      </c>
      <c r="O779" s="153">
        <v>58000000</v>
      </c>
      <c r="P779" s="169" t="s">
        <v>61</v>
      </c>
      <c r="Q779" s="51" t="str">
        <f>IF($E779&gt;NORMA!$G$8,"NO CUMPLE","CUMPLE")</f>
        <v>NO CUMPLE</v>
      </c>
      <c r="R779" s="51" t="str">
        <f>IF($F779&gt;NORMA!$G$9,"NO CUMPLE","CUMPLE")</f>
        <v>NO CUMPLE</v>
      </c>
      <c r="S779" s="51" t="str">
        <f>IF($K779&gt;NORMA!$G$10,"NO CUMPLE","CUMPLE")</f>
        <v>CUMPLE</v>
      </c>
      <c r="T779" s="51" t="str">
        <f>IF($J779&gt;NORMA!$G$11,"NO CUMPLE","CUMPLE")</f>
        <v>NO CUMPLE</v>
      </c>
      <c r="U779" s="51" t="str">
        <f>IF($G779&gt;NORMA!$G$12,"NO CUMPLE","CUMPLE")</f>
        <v>NO CUMPLE</v>
      </c>
      <c r="V779" s="51" t="str">
        <f>IF($H779&gt;SALITRE!$H$972,"NO CUMPLE","CUMPLE")</f>
        <v>NO CUMPLE</v>
      </c>
      <c r="W779" s="51" t="str">
        <f>IF($O779&gt;NORMA!$F$14,"NO CUMPLE","CUMPLE")</f>
        <v>NO CUMPLE</v>
      </c>
      <c r="X779" s="51" t="str">
        <f>IF(AND($N779&gt;=NORMA!$Q$4, $N779&lt;=NORMA!$R$4),"CUMPLE","NO CUMPLE")</f>
        <v>CUMPLE</v>
      </c>
      <c r="Y779" s="51" t="str">
        <f>IF($I779&gt;NORMA!$F$16,"NO CUMPLE","CUMPLE")</f>
        <v>NO CUMPLE</v>
      </c>
      <c r="Z779" s="51" t="str">
        <f>IF($M779&lt;NORMA!$H$23,"NO CUMPLE","CUMPLE")</f>
        <v>CUMPLE</v>
      </c>
      <c r="AA779" s="51" t="str">
        <f>IF($E779&gt;NORMA!$H$24,"NO CUMPLE","CUMPLE")</f>
        <v>NO CUMPLE</v>
      </c>
      <c r="AB779" s="51" t="str">
        <f>IF($F779&gt;NORMA!$H$25,"NO CUMPLE","CUMPLE")</f>
        <v>NO CUMPLE</v>
      </c>
      <c r="AC779" s="51" t="str">
        <f>IF($K779&gt;NORMA!$H$26,"NO CUMPLE","CUMPLE")</f>
        <v>CUMPLE</v>
      </c>
      <c r="AD779" s="51" t="str">
        <f>IF($J779&gt;NORMA!$H$27,"NO CUMPLE","CUMPLE")</f>
        <v>NO CUMPLE</v>
      </c>
      <c r="AE779" s="51" t="str">
        <f>IF($G779&gt;NORMA!$H$28,"NO CUMPLE","CUMPLE")</f>
        <v>NO CUMPLE</v>
      </c>
      <c r="AF779" s="51" t="str">
        <f>IF($H779&gt;NORMA!$E$29,"NO CUMPLE","CUMPLE")</f>
        <v>NO CUMPLE</v>
      </c>
      <c r="AG779" s="51" t="str">
        <f>IF($O779&gt;NORMA!$H$30,"NO CUMPLE","CUMPLE")</f>
        <v>NO CUMPLE</v>
      </c>
      <c r="AH779" s="51" t="str">
        <f>IF(AND($N779&gt;=NORMA!$R$18, $N779&lt;=NORMA!$S$18),"CUMPLE","NO CUMPLE")</f>
        <v>CUMPLE</v>
      </c>
      <c r="AI779" s="51" t="str">
        <f>IF($I779&gt;NORMA!$F$32,"NO CUMPLE","CUMPLE")</f>
        <v>NO CUMPLE</v>
      </c>
    </row>
    <row r="780" spans="1:35" ht="14.25" customHeight="1" x14ac:dyDescent="0.35">
      <c r="A780" s="146" t="s">
        <v>86</v>
      </c>
      <c r="B780" s="147" t="s">
        <v>84</v>
      </c>
      <c r="C780" s="167">
        <v>41933</v>
      </c>
      <c r="D780" s="149">
        <v>0.33333333333333331</v>
      </c>
      <c r="E780" s="147">
        <v>63</v>
      </c>
      <c r="F780" s="147">
        <v>92</v>
      </c>
      <c r="G780" s="155">
        <v>71</v>
      </c>
      <c r="H780" s="155">
        <v>56</v>
      </c>
      <c r="I780" s="155">
        <v>7.24</v>
      </c>
      <c r="J780" s="147">
        <v>6.5</v>
      </c>
      <c r="K780" s="155">
        <v>13.507</v>
      </c>
      <c r="L780" s="161">
        <v>1.1172</v>
      </c>
      <c r="M780" s="169" t="s">
        <v>61</v>
      </c>
      <c r="N780" s="147">
        <v>6.73</v>
      </c>
      <c r="O780" s="153">
        <v>25000000</v>
      </c>
      <c r="P780" s="169" t="s">
        <v>61</v>
      </c>
      <c r="Q780" s="51" t="str">
        <f>IF($E780&gt;NORMA!$G$8,"NO CUMPLE","CUMPLE")</f>
        <v>CUMPLE</v>
      </c>
      <c r="R780" s="51" t="str">
        <f>IF($F780&gt;NORMA!$G$9,"NO CUMPLE","CUMPLE")</f>
        <v>CUMPLE</v>
      </c>
      <c r="S780" s="51" t="str">
        <f>IF($K780&gt;NORMA!$G$10,"NO CUMPLE","CUMPLE")</f>
        <v>CUMPLE</v>
      </c>
      <c r="T780" s="51" t="str">
        <f>IF($J780&gt;NORMA!$G$11,"NO CUMPLE","CUMPLE")</f>
        <v>NO CUMPLE</v>
      </c>
      <c r="U780" s="51" t="str">
        <f>IF($G780&gt;NORMA!$G$12,"NO CUMPLE","CUMPLE")</f>
        <v>CUMPLE</v>
      </c>
      <c r="V780" s="51" t="str">
        <f>IF($H780&gt;SALITRE!$H$972,"NO CUMPLE","CUMPLE")</f>
        <v>NO CUMPLE</v>
      </c>
      <c r="W780" s="51" t="str">
        <f>IF($O780&gt;NORMA!$F$14,"NO CUMPLE","CUMPLE")</f>
        <v>NO CUMPLE</v>
      </c>
      <c r="X780" s="51" t="str">
        <f>IF(AND($N780&gt;=NORMA!$Q$4, $N780&lt;=NORMA!$R$4),"CUMPLE","NO CUMPLE")</f>
        <v>CUMPLE</v>
      </c>
      <c r="Y780" s="51" t="str">
        <f>IF($I780&gt;NORMA!$F$16,"NO CUMPLE","CUMPLE")</f>
        <v>NO CUMPLE</v>
      </c>
      <c r="Z780" s="51" t="str">
        <f>IF($M780&lt;NORMA!$H$23,"NO CUMPLE","CUMPLE")</f>
        <v>CUMPLE</v>
      </c>
      <c r="AA780" s="51" t="str">
        <f>IF($E780&gt;NORMA!$H$24,"NO CUMPLE","CUMPLE")</f>
        <v>CUMPLE</v>
      </c>
      <c r="AB780" s="51" t="str">
        <f>IF($F780&gt;NORMA!$H$25,"NO CUMPLE","CUMPLE")</f>
        <v>CUMPLE</v>
      </c>
      <c r="AC780" s="51" t="str">
        <f>IF($K780&gt;NORMA!$H$26,"NO CUMPLE","CUMPLE")</f>
        <v>CUMPLE</v>
      </c>
      <c r="AD780" s="51" t="str">
        <f>IF($J780&gt;NORMA!$H$27,"NO CUMPLE","CUMPLE")</f>
        <v>NO CUMPLE</v>
      </c>
      <c r="AE780" s="51" t="str">
        <f>IF($G780&gt;NORMA!$H$28,"NO CUMPLE","CUMPLE")</f>
        <v>CUMPLE</v>
      </c>
      <c r="AF780" s="51" t="str">
        <f>IF($H780&gt;NORMA!$E$29,"NO CUMPLE","CUMPLE")</f>
        <v>NO CUMPLE</v>
      </c>
      <c r="AG780" s="51" t="str">
        <f>IF($O780&gt;NORMA!$H$30,"NO CUMPLE","CUMPLE")</f>
        <v>NO CUMPLE</v>
      </c>
      <c r="AH780" s="51" t="str">
        <f>IF(AND($N780&gt;=NORMA!$R$18, $N780&lt;=NORMA!$S$18),"CUMPLE","NO CUMPLE")</f>
        <v>CUMPLE</v>
      </c>
      <c r="AI780" s="51" t="str">
        <f>IF($I780&gt;NORMA!$F$32,"NO CUMPLE","CUMPLE")</f>
        <v>NO CUMPLE</v>
      </c>
    </row>
    <row r="781" spans="1:35" ht="14.25" customHeight="1" x14ac:dyDescent="0.35">
      <c r="A781" s="146" t="s">
        <v>82</v>
      </c>
      <c r="B781" s="147" t="s">
        <v>84</v>
      </c>
      <c r="C781" s="167">
        <v>41935</v>
      </c>
      <c r="D781" s="149">
        <v>0.33333333333333331</v>
      </c>
      <c r="E781" s="161">
        <v>122</v>
      </c>
      <c r="F781" s="147">
        <v>454</v>
      </c>
      <c r="G781" s="155">
        <v>125</v>
      </c>
      <c r="H781" s="155">
        <v>39</v>
      </c>
      <c r="I781" s="155">
        <v>4.78</v>
      </c>
      <c r="J781" s="147">
        <v>4.2</v>
      </c>
      <c r="K781" s="155">
        <v>50.807000000000002</v>
      </c>
      <c r="L781" s="161">
        <v>0.28260000000000002</v>
      </c>
      <c r="M781" s="169" t="s">
        <v>61</v>
      </c>
      <c r="N781" s="147">
        <v>6.93</v>
      </c>
      <c r="O781" s="153">
        <v>170000000</v>
      </c>
      <c r="P781" s="169" t="s">
        <v>61</v>
      </c>
      <c r="Q781" s="51" t="str">
        <f>IF($E781&gt;NORMA!$G$8,"NO CUMPLE","CUMPLE")</f>
        <v>CUMPLE</v>
      </c>
      <c r="R781" s="51" t="str">
        <f>IF($F781&gt;NORMA!$G$9,"NO CUMPLE","CUMPLE")</f>
        <v>NO CUMPLE</v>
      </c>
      <c r="S781" s="51" t="str">
        <f>IF($K781&gt;NORMA!$G$10,"NO CUMPLE","CUMPLE")</f>
        <v>NO CUMPLE</v>
      </c>
      <c r="T781" s="51" t="str">
        <f>IF($J781&gt;NORMA!$G$11,"NO CUMPLE","CUMPLE")</f>
        <v>CUMPLE</v>
      </c>
      <c r="U781" s="51" t="str">
        <f>IF($G781&gt;NORMA!$G$12,"NO CUMPLE","CUMPLE")</f>
        <v>CUMPLE</v>
      </c>
      <c r="V781" s="51" t="str">
        <f>IF($H781&gt;SALITRE!$H$972,"NO CUMPLE","CUMPLE")</f>
        <v>NO CUMPLE</v>
      </c>
      <c r="W781" s="51" t="str">
        <f>IF($O781&gt;NORMA!$F$14,"NO CUMPLE","CUMPLE")</f>
        <v>NO CUMPLE</v>
      </c>
      <c r="X781" s="51" t="str">
        <f>IF(AND($N781&gt;=NORMA!$Q$4, $N781&lt;=NORMA!$R$4),"CUMPLE","NO CUMPLE")</f>
        <v>CUMPLE</v>
      </c>
      <c r="Y781" s="51" t="str">
        <f>IF($I781&gt;NORMA!$F$16,"NO CUMPLE","CUMPLE")</f>
        <v>NO CUMPLE</v>
      </c>
      <c r="Z781" s="51" t="str">
        <f>IF($M781&lt;NORMA!$H$23,"NO CUMPLE","CUMPLE")</f>
        <v>CUMPLE</v>
      </c>
      <c r="AA781" s="51" t="str">
        <f>IF($E781&gt;NORMA!$H$24,"NO CUMPLE","CUMPLE")</f>
        <v>NO CUMPLE</v>
      </c>
      <c r="AB781" s="51" t="str">
        <f>IF($F781&gt;NORMA!$H$25,"NO CUMPLE","CUMPLE")</f>
        <v>NO CUMPLE</v>
      </c>
      <c r="AC781" s="51" t="str">
        <f>IF($K781&gt;NORMA!$H$26,"NO CUMPLE","CUMPLE")</f>
        <v>NO CUMPLE</v>
      </c>
      <c r="AD781" s="51" t="str">
        <f>IF($J781&gt;NORMA!$H$27,"NO CUMPLE","CUMPLE")</f>
        <v>CUMPLE</v>
      </c>
      <c r="AE781" s="51" t="str">
        <f>IF($G781&gt;NORMA!$H$28,"NO CUMPLE","CUMPLE")</f>
        <v>NO CUMPLE</v>
      </c>
      <c r="AF781" s="51" t="str">
        <f>IF($H781&gt;NORMA!$E$29,"NO CUMPLE","CUMPLE")</f>
        <v>NO CUMPLE</v>
      </c>
      <c r="AG781" s="51" t="str">
        <f>IF($O781&gt;NORMA!$H$30,"NO CUMPLE","CUMPLE")</f>
        <v>NO CUMPLE</v>
      </c>
      <c r="AH781" s="51" t="str">
        <f>IF(AND($N781&gt;=NORMA!$R$18, $N781&lt;=NORMA!$S$18),"CUMPLE","NO CUMPLE")</f>
        <v>CUMPLE</v>
      </c>
      <c r="AI781" s="51" t="str">
        <f>IF($I781&gt;NORMA!$F$32,"NO CUMPLE","CUMPLE")</f>
        <v>NO CUMPLE</v>
      </c>
    </row>
    <row r="782" spans="1:35" ht="14.25" customHeight="1" x14ac:dyDescent="0.35">
      <c r="A782" s="146" t="s">
        <v>82</v>
      </c>
      <c r="B782" s="147" t="s">
        <v>84</v>
      </c>
      <c r="C782" s="167">
        <v>41954</v>
      </c>
      <c r="D782" s="149">
        <v>0.58333333333333337</v>
      </c>
      <c r="E782" s="147">
        <v>52</v>
      </c>
      <c r="F782" s="147">
        <v>72</v>
      </c>
      <c r="G782" s="155">
        <v>39</v>
      </c>
      <c r="H782" s="155">
        <v>10</v>
      </c>
      <c r="I782" s="155">
        <v>2.56</v>
      </c>
      <c r="J782" s="147">
        <v>1.51</v>
      </c>
      <c r="K782" s="155">
        <v>14.407</v>
      </c>
      <c r="L782" s="161">
        <v>0.55349999999999999</v>
      </c>
      <c r="M782" s="169">
        <v>0.67</v>
      </c>
      <c r="N782" s="147">
        <v>7.36</v>
      </c>
      <c r="O782" s="153">
        <v>22000000</v>
      </c>
      <c r="P782" s="51" t="str">
        <f>IF($M782&lt;NORMA!$G$7,"NO CUMPLE","CUMPLE")</f>
        <v>CUMPLE</v>
      </c>
      <c r="Q782" s="51" t="str">
        <f>IF($E782&gt;NORMA!$G$8,"NO CUMPLE","CUMPLE")</f>
        <v>CUMPLE</v>
      </c>
      <c r="R782" s="51" t="str">
        <f>IF($F782&gt;NORMA!$G$9,"NO CUMPLE","CUMPLE")</f>
        <v>CUMPLE</v>
      </c>
      <c r="S782" s="51" t="str">
        <f>IF($K782&gt;NORMA!$G$10,"NO CUMPLE","CUMPLE")</f>
        <v>CUMPLE</v>
      </c>
      <c r="T782" s="51" t="str">
        <f>IF($J782&gt;NORMA!$G$11,"NO CUMPLE","CUMPLE")</f>
        <v>CUMPLE</v>
      </c>
      <c r="U782" s="51" t="str">
        <f>IF($G782&gt;NORMA!$G$12,"NO CUMPLE","CUMPLE")</f>
        <v>CUMPLE</v>
      </c>
      <c r="V782" s="51" t="str">
        <f>IF($H782&gt;SALITRE!$H$972,"NO CUMPLE","CUMPLE")</f>
        <v>CUMPLE</v>
      </c>
      <c r="W782" s="51" t="str">
        <f>IF($O782&gt;NORMA!$F$14,"NO CUMPLE","CUMPLE")</f>
        <v>NO CUMPLE</v>
      </c>
      <c r="X782" s="51" t="str">
        <f>IF(AND($N782&gt;=NORMA!$Q$4, $N782&lt;=NORMA!$R$4),"CUMPLE","NO CUMPLE")</f>
        <v>CUMPLE</v>
      </c>
      <c r="Y782" s="51" t="str">
        <f>IF($I782&gt;NORMA!$F$16,"NO CUMPLE","CUMPLE")</f>
        <v>CUMPLE</v>
      </c>
      <c r="Z782" s="51" t="str">
        <f>IF($M782&lt;NORMA!$H$23,"NO CUMPLE","CUMPLE")</f>
        <v>CUMPLE</v>
      </c>
      <c r="AA782" s="51" t="str">
        <f>IF($E782&gt;NORMA!$H$24,"NO CUMPLE","CUMPLE")</f>
        <v>CUMPLE</v>
      </c>
      <c r="AB782" s="51" t="str">
        <f>IF($F782&gt;NORMA!$H$25,"NO CUMPLE","CUMPLE")</f>
        <v>CUMPLE</v>
      </c>
      <c r="AC782" s="51" t="str">
        <f>IF($K782&gt;NORMA!$H$26,"NO CUMPLE","CUMPLE")</f>
        <v>CUMPLE</v>
      </c>
      <c r="AD782" s="51" t="str">
        <f>IF($J782&gt;NORMA!$H$27,"NO CUMPLE","CUMPLE")</f>
        <v>CUMPLE</v>
      </c>
      <c r="AE782" s="51" t="str">
        <f>IF($G782&gt;NORMA!$H$28,"NO CUMPLE","CUMPLE")</f>
        <v>CUMPLE</v>
      </c>
      <c r="AF782" s="51" t="str">
        <f>IF($H782&gt;NORMA!$E$29,"NO CUMPLE","CUMPLE")</f>
        <v>CUMPLE</v>
      </c>
      <c r="AG782" s="51" t="str">
        <f>IF($O782&gt;NORMA!$H$30,"NO CUMPLE","CUMPLE")</f>
        <v>NO CUMPLE</v>
      </c>
      <c r="AH782" s="51" t="str">
        <f>IF(AND($N782&gt;=NORMA!$R$18, $N782&lt;=NORMA!$S$18),"CUMPLE","NO CUMPLE")</f>
        <v>CUMPLE</v>
      </c>
      <c r="AI782" s="51" t="str">
        <f>IF($I782&gt;NORMA!$F$32,"NO CUMPLE","CUMPLE")</f>
        <v>NO CUMPLE</v>
      </c>
    </row>
    <row r="783" spans="1:35" ht="14.25" customHeight="1" x14ac:dyDescent="0.35">
      <c r="A783" s="146" t="s">
        <v>85</v>
      </c>
      <c r="B783" s="147" t="s">
        <v>84</v>
      </c>
      <c r="C783" s="167">
        <v>41962</v>
      </c>
      <c r="D783" s="149">
        <v>0.35069444444444442</v>
      </c>
      <c r="E783" s="161">
        <v>58</v>
      </c>
      <c r="F783" s="147">
        <v>163</v>
      </c>
      <c r="G783" s="155">
        <v>111</v>
      </c>
      <c r="H783" s="155">
        <v>12</v>
      </c>
      <c r="I783" s="155">
        <v>4.38</v>
      </c>
      <c r="J783" s="147">
        <v>1.9</v>
      </c>
      <c r="K783" s="155">
        <v>18.306999999999999</v>
      </c>
      <c r="L783" s="161">
        <v>0.99660000000000004</v>
      </c>
      <c r="M783" s="169">
        <v>1.1399999999999999</v>
      </c>
      <c r="N783" s="147">
        <v>6.97</v>
      </c>
      <c r="O783" s="153">
        <v>31000000</v>
      </c>
      <c r="P783" s="51" t="str">
        <f>IF($M783&lt;NORMA!$G$7,"NO CUMPLE","CUMPLE")</f>
        <v>CUMPLE</v>
      </c>
      <c r="Q783" s="51" t="str">
        <f>IF($E783&gt;NORMA!$G$8,"NO CUMPLE","CUMPLE")</f>
        <v>CUMPLE</v>
      </c>
      <c r="R783" s="51" t="str">
        <f>IF($F783&gt;NORMA!$G$9,"NO CUMPLE","CUMPLE")</f>
        <v>CUMPLE</v>
      </c>
      <c r="S783" s="51" t="str">
        <f>IF($K783&gt;NORMA!$G$10,"NO CUMPLE","CUMPLE")</f>
        <v>CUMPLE</v>
      </c>
      <c r="T783" s="51" t="str">
        <f>IF($J783&gt;NORMA!$G$11,"NO CUMPLE","CUMPLE")</f>
        <v>CUMPLE</v>
      </c>
      <c r="U783" s="51" t="str">
        <f>IF($G783&gt;NORMA!$G$12,"NO CUMPLE","CUMPLE")</f>
        <v>CUMPLE</v>
      </c>
      <c r="V783" s="51" t="str">
        <f>IF($H783&gt;SALITRE!$H$972,"NO CUMPLE","CUMPLE")</f>
        <v>CUMPLE</v>
      </c>
      <c r="W783" s="51" t="str">
        <f>IF($O783&gt;NORMA!$F$14,"NO CUMPLE","CUMPLE")</f>
        <v>NO CUMPLE</v>
      </c>
      <c r="X783" s="51" t="str">
        <f>IF(AND($N783&gt;=NORMA!$Q$4, $N783&lt;=NORMA!$R$4),"CUMPLE","NO CUMPLE")</f>
        <v>CUMPLE</v>
      </c>
      <c r="Y783" s="51" t="str">
        <f>IF($I783&gt;NORMA!$F$16,"NO CUMPLE","CUMPLE")</f>
        <v>NO CUMPLE</v>
      </c>
      <c r="Z783" s="51" t="str">
        <f>IF($M783&lt;NORMA!$H$23,"NO CUMPLE","CUMPLE")</f>
        <v>CUMPLE</v>
      </c>
      <c r="AA783" s="51" t="str">
        <f>IF($E783&gt;NORMA!$H$24,"NO CUMPLE","CUMPLE")</f>
        <v>CUMPLE</v>
      </c>
      <c r="AB783" s="51" t="str">
        <f>IF($F783&gt;NORMA!$H$25,"NO CUMPLE","CUMPLE")</f>
        <v>NO CUMPLE</v>
      </c>
      <c r="AC783" s="51" t="str">
        <f>IF($K783&gt;NORMA!$H$26,"NO CUMPLE","CUMPLE")</f>
        <v>CUMPLE</v>
      </c>
      <c r="AD783" s="51" t="str">
        <f>IF($J783&gt;NORMA!$H$27,"NO CUMPLE","CUMPLE")</f>
        <v>CUMPLE</v>
      </c>
      <c r="AE783" s="51" t="str">
        <f>IF($G783&gt;NORMA!$H$28,"NO CUMPLE","CUMPLE")</f>
        <v>NO CUMPLE</v>
      </c>
      <c r="AF783" s="51" t="str">
        <f>IF($H783&gt;NORMA!$E$29,"NO CUMPLE","CUMPLE")</f>
        <v>NO CUMPLE</v>
      </c>
      <c r="AG783" s="51" t="str">
        <f>IF($O783&gt;NORMA!$H$30,"NO CUMPLE","CUMPLE")</f>
        <v>NO CUMPLE</v>
      </c>
      <c r="AH783" s="51" t="str">
        <f>IF(AND($N783&gt;=NORMA!$R$18, $N783&lt;=NORMA!$S$18),"CUMPLE","NO CUMPLE")</f>
        <v>CUMPLE</v>
      </c>
      <c r="AI783" s="51" t="str">
        <f>IF($I783&gt;NORMA!$F$32,"NO CUMPLE","CUMPLE")</f>
        <v>NO CUMPLE</v>
      </c>
    </row>
    <row r="784" spans="1:35" ht="14.25" customHeight="1" x14ac:dyDescent="0.35">
      <c r="A784" s="146" t="s">
        <v>82</v>
      </c>
      <c r="B784" s="147" t="s">
        <v>84</v>
      </c>
      <c r="C784" s="167">
        <v>41962</v>
      </c>
      <c r="D784" s="149">
        <v>0.5</v>
      </c>
      <c r="E784" s="161">
        <v>66</v>
      </c>
      <c r="F784" s="147">
        <v>130</v>
      </c>
      <c r="G784" s="155">
        <v>53</v>
      </c>
      <c r="H784" s="155">
        <v>12</v>
      </c>
      <c r="I784" s="155">
        <v>3.34</v>
      </c>
      <c r="J784" s="147">
        <v>2.2999999999999998</v>
      </c>
      <c r="K784" s="155">
        <v>27.007000000000001</v>
      </c>
      <c r="L784" s="161">
        <v>1.1040000000000001</v>
      </c>
      <c r="M784" s="169">
        <v>1.43</v>
      </c>
      <c r="N784" s="147">
        <v>7.4</v>
      </c>
      <c r="O784" s="153">
        <v>17000000</v>
      </c>
      <c r="P784" s="51" t="str">
        <f>IF($M784&lt;NORMA!$G$7,"NO CUMPLE","CUMPLE")</f>
        <v>CUMPLE</v>
      </c>
      <c r="Q784" s="51" t="str">
        <f>IF($E784&gt;NORMA!$G$8,"NO CUMPLE","CUMPLE")</f>
        <v>CUMPLE</v>
      </c>
      <c r="R784" s="51" t="str">
        <f>IF($F784&gt;NORMA!$G$9,"NO CUMPLE","CUMPLE")</f>
        <v>CUMPLE</v>
      </c>
      <c r="S784" s="51" t="str">
        <f>IF($K784&gt;NORMA!$G$10,"NO CUMPLE","CUMPLE")</f>
        <v>CUMPLE</v>
      </c>
      <c r="T784" s="51" t="str">
        <f>IF($J784&gt;NORMA!$G$11,"NO CUMPLE","CUMPLE")</f>
        <v>CUMPLE</v>
      </c>
      <c r="U784" s="51" t="str">
        <f>IF($G784&gt;NORMA!$G$12,"NO CUMPLE","CUMPLE")</f>
        <v>CUMPLE</v>
      </c>
      <c r="V784" s="51" t="str">
        <f>IF($H784&gt;SALITRE!$H$972,"NO CUMPLE","CUMPLE")</f>
        <v>CUMPLE</v>
      </c>
      <c r="W784" s="51" t="str">
        <f>IF($O784&gt;NORMA!$F$14,"NO CUMPLE","CUMPLE")</f>
        <v>NO CUMPLE</v>
      </c>
      <c r="X784" s="51" t="str">
        <f>IF(AND($N784&gt;=NORMA!$Q$4, $N784&lt;=NORMA!$R$4),"CUMPLE","NO CUMPLE")</f>
        <v>CUMPLE</v>
      </c>
      <c r="Y784" s="51" t="str">
        <f>IF($I784&gt;NORMA!$F$16,"NO CUMPLE","CUMPLE")</f>
        <v>NO CUMPLE</v>
      </c>
      <c r="Z784" s="51" t="str">
        <f>IF($M784&lt;NORMA!$H$23,"NO CUMPLE","CUMPLE")</f>
        <v>CUMPLE</v>
      </c>
      <c r="AA784" s="51" t="str">
        <f>IF($E784&gt;NORMA!$H$24,"NO CUMPLE","CUMPLE")</f>
        <v>CUMPLE</v>
      </c>
      <c r="AB784" s="51" t="str">
        <f>IF($F784&gt;NORMA!$H$25,"NO CUMPLE","CUMPLE")</f>
        <v>CUMPLE</v>
      </c>
      <c r="AC784" s="51" t="str">
        <f>IF($K784&gt;NORMA!$H$26,"NO CUMPLE","CUMPLE")</f>
        <v>CUMPLE</v>
      </c>
      <c r="AD784" s="51" t="str">
        <f>IF($J784&gt;NORMA!$H$27,"NO CUMPLE","CUMPLE")</f>
        <v>CUMPLE</v>
      </c>
      <c r="AE784" s="51" t="str">
        <f>IF($G784&gt;NORMA!$H$28,"NO CUMPLE","CUMPLE")</f>
        <v>CUMPLE</v>
      </c>
      <c r="AF784" s="51" t="str">
        <f>IF($H784&gt;NORMA!$E$29,"NO CUMPLE","CUMPLE")</f>
        <v>NO CUMPLE</v>
      </c>
      <c r="AG784" s="51" t="str">
        <f>IF($O784&gt;NORMA!$H$30,"NO CUMPLE","CUMPLE")</f>
        <v>NO CUMPLE</v>
      </c>
      <c r="AH784" s="51" t="str">
        <f>IF(AND($N784&gt;=NORMA!$R$18, $N784&lt;=NORMA!$S$18),"CUMPLE","NO CUMPLE")</f>
        <v>CUMPLE</v>
      </c>
      <c r="AI784" s="51" t="str">
        <f>IF($I784&gt;NORMA!$F$32,"NO CUMPLE","CUMPLE")</f>
        <v>NO CUMPLE</v>
      </c>
    </row>
    <row r="785" spans="1:35" ht="14.25" customHeight="1" x14ac:dyDescent="0.35">
      <c r="A785" s="146" t="s">
        <v>82</v>
      </c>
      <c r="B785" s="147" t="s">
        <v>84</v>
      </c>
      <c r="C785" s="167">
        <v>41964</v>
      </c>
      <c r="D785" s="149">
        <v>0.25</v>
      </c>
      <c r="E785" s="161">
        <v>61</v>
      </c>
      <c r="F785" s="147">
        <v>78</v>
      </c>
      <c r="G785" s="155">
        <v>50</v>
      </c>
      <c r="H785" s="155">
        <v>25</v>
      </c>
      <c r="I785" s="155">
        <v>0.28999999999999998</v>
      </c>
      <c r="J785" s="147">
        <v>2.29</v>
      </c>
      <c r="K785" s="155">
        <v>23.606999999999999</v>
      </c>
      <c r="L785" s="161">
        <v>1.2714000000000001</v>
      </c>
      <c r="M785" s="169" t="s">
        <v>61</v>
      </c>
      <c r="N785" s="147">
        <v>6.6</v>
      </c>
      <c r="O785" s="153">
        <v>20000000</v>
      </c>
      <c r="P785" s="169" t="s">
        <v>61</v>
      </c>
      <c r="Q785" s="51" t="str">
        <f>IF($E785&gt;NORMA!$G$8,"NO CUMPLE","CUMPLE")</f>
        <v>CUMPLE</v>
      </c>
      <c r="R785" s="51" t="str">
        <f>IF($F785&gt;NORMA!$G$9,"NO CUMPLE","CUMPLE")</f>
        <v>CUMPLE</v>
      </c>
      <c r="S785" s="51" t="str">
        <f>IF($K785&gt;NORMA!$G$10,"NO CUMPLE","CUMPLE")</f>
        <v>CUMPLE</v>
      </c>
      <c r="T785" s="51" t="str">
        <f>IF($J785&gt;NORMA!$G$11,"NO CUMPLE","CUMPLE")</f>
        <v>CUMPLE</v>
      </c>
      <c r="U785" s="51" t="str">
        <f>IF($G785&gt;NORMA!$G$12,"NO CUMPLE","CUMPLE")</f>
        <v>CUMPLE</v>
      </c>
      <c r="V785" s="51" t="str">
        <f>IF($H785&gt;SALITRE!$H$972,"NO CUMPLE","CUMPLE")</f>
        <v>CUMPLE</v>
      </c>
      <c r="W785" s="51" t="str">
        <f>IF($O785&gt;NORMA!$F$14,"NO CUMPLE","CUMPLE")</f>
        <v>NO CUMPLE</v>
      </c>
      <c r="X785" s="51" t="str">
        <f>IF(AND($N785&gt;=NORMA!$Q$4, $N785&lt;=NORMA!$R$4),"CUMPLE","NO CUMPLE")</f>
        <v>CUMPLE</v>
      </c>
      <c r="Y785" s="51" t="str">
        <f>IF($I785&gt;NORMA!$F$16,"NO CUMPLE","CUMPLE")</f>
        <v>CUMPLE</v>
      </c>
      <c r="Z785" s="51" t="str">
        <f>IF($M785&lt;NORMA!$H$23,"NO CUMPLE","CUMPLE")</f>
        <v>CUMPLE</v>
      </c>
      <c r="AA785" s="51" t="str">
        <f>IF($E785&gt;NORMA!$H$24,"NO CUMPLE","CUMPLE")</f>
        <v>CUMPLE</v>
      </c>
      <c r="AB785" s="51" t="str">
        <f>IF($F785&gt;NORMA!$H$25,"NO CUMPLE","CUMPLE")</f>
        <v>CUMPLE</v>
      </c>
      <c r="AC785" s="51" t="str">
        <f>IF($K785&gt;NORMA!$H$26,"NO CUMPLE","CUMPLE")</f>
        <v>CUMPLE</v>
      </c>
      <c r="AD785" s="51" t="str">
        <f>IF($J785&gt;NORMA!$H$27,"NO CUMPLE","CUMPLE")</f>
        <v>CUMPLE</v>
      </c>
      <c r="AE785" s="51" t="str">
        <f>IF($G785&gt;NORMA!$H$28,"NO CUMPLE","CUMPLE")</f>
        <v>CUMPLE</v>
      </c>
      <c r="AF785" s="51" t="str">
        <f>IF($H785&gt;NORMA!$E$29,"NO CUMPLE","CUMPLE")</f>
        <v>NO CUMPLE</v>
      </c>
      <c r="AG785" s="51" t="str">
        <f>IF($O785&gt;NORMA!$H$30,"NO CUMPLE","CUMPLE")</f>
        <v>NO CUMPLE</v>
      </c>
      <c r="AH785" s="51" t="str">
        <f>IF(AND($N785&gt;=NORMA!$R$18, $N785&lt;=NORMA!$S$18),"CUMPLE","NO CUMPLE")</f>
        <v>CUMPLE</v>
      </c>
      <c r="AI785" s="51" t="str">
        <f>IF($I785&gt;NORMA!$F$32,"NO CUMPLE","CUMPLE")</f>
        <v>CUMPLE</v>
      </c>
    </row>
    <row r="786" spans="1:35" ht="14.25" customHeight="1" x14ac:dyDescent="0.35">
      <c r="A786" s="146" t="s">
        <v>85</v>
      </c>
      <c r="B786" s="147" t="s">
        <v>84</v>
      </c>
      <c r="C786" s="167">
        <v>41964</v>
      </c>
      <c r="D786" s="149">
        <v>0.58333333333333337</v>
      </c>
      <c r="E786" s="161">
        <v>40</v>
      </c>
      <c r="F786" s="147">
        <v>78</v>
      </c>
      <c r="G786" s="155">
        <v>53</v>
      </c>
      <c r="H786" s="155">
        <v>14</v>
      </c>
      <c r="I786" s="155">
        <v>0.43</v>
      </c>
      <c r="J786" s="147">
        <v>1.54</v>
      </c>
      <c r="K786" s="155">
        <v>16.606999999999999</v>
      </c>
      <c r="L786" s="161">
        <v>2.5737000000000001</v>
      </c>
      <c r="M786" s="169" t="s">
        <v>61</v>
      </c>
      <c r="N786" s="147">
        <v>6.57</v>
      </c>
      <c r="O786" s="153">
        <v>14000000</v>
      </c>
      <c r="P786" s="169" t="s">
        <v>61</v>
      </c>
      <c r="Q786" s="51" t="str">
        <f>IF($E786&gt;NORMA!$G$8,"NO CUMPLE","CUMPLE")</f>
        <v>CUMPLE</v>
      </c>
      <c r="R786" s="51" t="str">
        <f>IF($F786&gt;NORMA!$G$9,"NO CUMPLE","CUMPLE")</f>
        <v>CUMPLE</v>
      </c>
      <c r="S786" s="51" t="str">
        <f>IF($K786&gt;NORMA!$G$10,"NO CUMPLE","CUMPLE")</f>
        <v>CUMPLE</v>
      </c>
      <c r="T786" s="51" t="str">
        <f>IF($J786&gt;NORMA!$G$11,"NO CUMPLE","CUMPLE")</f>
        <v>CUMPLE</v>
      </c>
      <c r="U786" s="51" t="str">
        <f>IF($G786&gt;NORMA!$G$12,"NO CUMPLE","CUMPLE")</f>
        <v>CUMPLE</v>
      </c>
      <c r="V786" s="51" t="str">
        <f>IF($H786&gt;SALITRE!$H$972,"NO CUMPLE","CUMPLE")</f>
        <v>CUMPLE</v>
      </c>
      <c r="W786" s="51" t="str">
        <f>IF($O786&gt;NORMA!$F$14,"NO CUMPLE","CUMPLE")</f>
        <v>NO CUMPLE</v>
      </c>
      <c r="X786" s="51" t="str">
        <f>IF(AND($N786&gt;=NORMA!$Q$4, $N786&lt;=NORMA!$R$4),"CUMPLE","NO CUMPLE")</f>
        <v>CUMPLE</v>
      </c>
      <c r="Y786" s="51" t="str">
        <f>IF($I786&gt;NORMA!$F$16,"NO CUMPLE","CUMPLE")</f>
        <v>CUMPLE</v>
      </c>
      <c r="Z786" s="51" t="str">
        <f>IF($M786&lt;NORMA!$H$23,"NO CUMPLE","CUMPLE")</f>
        <v>CUMPLE</v>
      </c>
      <c r="AA786" s="51" t="str">
        <f>IF($E786&gt;NORMA!$H$24,"NO CUMPLE","CUMPLE")</f>
        <v>CUMPLE</v>
      </c>
      <c r="AB786" s="51" t="str">
        <f>IF($F786&gt;NORMA!$H$25,"NO CUMPLE","CUMPLE")</f>
        <v>CUMPLE</v>
      </c>
      <c r="AC786" s="51" t="str">
        <f>IF($K786&gt;NORMA!$H$26,"NO CUMPLE","CUMPLE")</f>
        <v>CUMPLE</v>
      </c>
      <c r="AD786" s="51" t="str">
        <f>IF($J786&gt;NORMA!$H$27,"NO CUMPLE","CUMPLE")</f>
        <v>CUMPLE</v>
      </c>
      <c r="AE786" s="51" t="str">
        <f>IF($G786&gt;NORMA!$H$28,"NO CUMPLE","CUMPLE")</f>
        <v>CUMPLE</v>
      </c>
      <c r="AF786" s="51" t="str">
        <f>IF($H786&gt;NORMA!$E$29,"NO CUMPLE","CUMPLE")</f>
        <v>NO CUMPLE</v>
      </c>
      <c r="AG786" s="51" t="str">
        <f>IF($O786&gt;NORMA!$H$30,"NO CUMPLE","CUMPLE")</f>
        <v>NO CUMPLE</v>
      </c>
      <c r="AH786" s="51" t="str">
        <f>IF(AND($N786&gt;=NORMA!$R$18, $N786&lt;=NORMA!$S$18),"CUMPLE","NO CUMPLE")</f>
        <v>CUMPLE</v>
      </c>
      <c r="AI786" s="51" t="str">
        <f>IF($I786&gt;NORMA!$F$32,"NO CUMPLE","CUMPLE")</f>
        <v>CUMPLE</v>
      </c>
    </row>
    <row r="787" spans="1:35" ht="14.25" customHeight="1" x14ac:dyDescent="0.35">
      <c r="A787" s="146" t="s">
        <v>86</v>
      </c>
      <c r="B787" s="147" t="s">
        <v>84</v>
      </c>
      <c r="C787" s="167">
        <v>41965</v>
      </c>
      <c r="D787" s="149">
        <v>0.41666666666666669</v>
      </c>
      <c r="E787" s="161">
        <v>54</v>
      </c>
      <c r="F787" s="147">
        <v>88</v>
      </c>
      <c r="G787" s="155">
        <v>97</v>
      </c>
      <c r="H787" s="155">
        <v>14</v>
      </c>
      <c r="I787" s="155">
        <v>2.08</v>
      </c>
      <c r="J787" s="147">
        <v>0.65</v>
      </c>
      <c r="K787" s="155">
        <v>16.606999999999999</v>
      </c>
      <c r="L787" s="161">
        <v>7.5762999999999998</v>
      </c>
      <c r="M787" s="169">
        <v>0.22</v>
      </c>
      <c r="N787" s="147">
        <v>6.63</v>
      </c>
      <c r="O787" s="153">
        <v>15000000</v>
      </c>
      <c r="P787" s="51" t="str">
        <f>IF($M787&lt;NORMA!$G$7,"NO CUMPLE","CUMPLE")</f>
        <v>NO CUMPLE</v>
      </c>
      <c r="Q787" s="51" t="str">
        <f>IF($E787&gt;NORMA!$G$8,"NO CUMPLE","CUMPLE")</f>
        <v>CUMPLE</v>
      </c>
      <c r="R787" s="51" t="str">
        <f>IF($F787&gt;NORMA!$G$9,"NO CUMPLE","CUMPLE")</f>
        <v>CUMPLE</v>
      </c>
      <c r="S787" s="51" t="str">
        <f>IF($K787&gt;NORMA!$G$10,"NO CUMPLE","CUMPLE")</f>
        <v>CUMPLE</v>
      </c>
      <c r="T787" s="51" t="str">
        <f>IF($J787&gt;NORMA!$G$11,"NO CUMPLE","CUMPLE")</f>
        <v>CUMPLE</v>
      </c>
      <c r="U787" s="51" t="str">
        <f>IF($G787&gt;NORMA!$G$12,"NO CUMPLE","CUMPLE")</f>
        <v>CUMPLE</v>
      </c>
      <c r="V787" s="51" t="str">
        <f>IF($H787&gt;SALITRE!$H$972,"NO CUMPLE","CUMPLE")</f>
        <v>CUMPLE</v>
      </c>
      <c r="W787" s="51" t="str">
        <f>IF($O787&gt;NORMA!$F$14,"NO CUMPLE","CUMPLE")</f>
        <v>NO CUMPLE</v>
      </c>
      <c r="X787" s="51" t="str">
        <f>IF(AND($N787&gt;=NORMA!$Q$4, $N787&lt;=NORMA!$R$4),"CUMPLE","NO CUMPLE")</f>
        <v>CUMPLE</v>
      </c>
      <c r="Y787" s="51" t="str">
        <f>IF($I787&gt;NORMA!$F$16,"NO CUMPLE","CUMPLE")</f>
        <v>CUMPLE</v>
      </c>
      <c r="Z787" s="51" t="str">
        <f>IF($M787&lt;NORMA!$H$23,"NO CUMPLE","CUMPLE")</f>
        <v>NO CUMPLE</v>
      </c>
      <c r="AA787" s="51" t="str">
        <f>IF($E787&gt;NORMA!$H$24,"NO CUMPLE","CUMPLE")</f>
        <v>CUMPLE</v>
      </c>
      <c r="AB787" s="51" t="str">
        <f>IF($F787&gt;NORMA!$H$25,"NO CUMPLE","CUMPLE")</f>
        <v>CUMPLE</v>
      </c>
      <c r="AC787" s="51" t="str">
        <f>IF($K787&gt;NORMA!$H$26,"NO CUMPLE","CUMPLE")</f>
        <v>CUMPLE</v>
      </c>
      <c r="AD787" s="51" t="str">
        <f>IF($J787&gt;NORMA!$H$27,"NO CUMPLE","CUMPLE")</f>
        <v>CUMPLE</v>
      </c>
      <c r="AE787" s="51" t="str">
        <f>IF($G787&gt;NORMA!$H$28,"NO CUMPLE","CUMPLE")</f>
        <v>CUMPLE</v>
      </c>
      <c r="AF787" s="51" t="str">
        <f>IF($H787&gt;NORMA!$E$29,"NO CUMPLE","CUMPLE")</f>
        <v>NO CUMPLE</v>
      </c>
      <c r="AG787" s="51" t="str">
        <f>IF($O787&gt;NORMA!$H$30,"NO CUMPLE","CUMPLE")</f>
        <v>NO CUMPLE</v>
      </c>
      <c r="AH787" s="51" t="str">
        <f>IF(AND($N787&gt;=NORMA!$R$18, $N787&lt;=NORMA!$S$18),"CUMPLE","NO CUMPLE")</f>
        <v>CUMPLE</v>
      </c>
      <c r="AI787" s="51" t="str">
        <f>IF($I787&gt;NORMA!$F$32,"NO CUMPLE","CUMPLE")</f>
        <v>NO CUMPLE</v>
      </c>
    </row>
    <row r="788" spans="1:35" ht="14.25" customHeight="1" x14ac:dyDescent="0.35">
      <c r="A788" s="146" t="s">
        <v>82</v>
      </c>
      <c r="B788" s="147" t="s">
        <v>84</v>
      </c>
      <c r="C788" s="167">
        <v>41967</v>
      </c>
      <c r="D788" s="149">
        <v>0.5</v>
      </c>
      <c r="E788" s="161">
        <v>80</v>
      </c>
      <c r="F788" s="147">
        <v>142</v>
      </c>
      <c r="G788" s="155">
        <v>42</v>
      </c>
      <c r="H788" s="155">
        <v>14</v>
      </c>
      <c r="I788" s="155">
        <v>4.75</v>
      </c>
      <c r="J788" s="147">
        <v>2.65</v>
      </c>
      <c r="K788" s="155">
        <v>19.407</v>
      </c>
      <c r="L788" s="161" t="s">
        <v>83</v>
      </c>
      <c r="M788" s="169">
        <v>0.1</v>
      </c>
      <c r="N788" s="147">
        <v>6.7</v>
      </c>
      <c r="O788" s="153">
        <v>38000000</v>
      </c>
      <c r="P788" s="51" t="str">
        <f>IF($M788&lt;NORMA!$G$7,"NO CUMPLE","CUMPLE")</f>
        <v>NO CUMPLE</v>
      </c>
      <c r="Q788" s="51" t="str">
        <f>IF($E788&gt;NORMA!$G$8,"NO CUMPLE","CUMPLE")</f>
        <v>CUMPLE</v>
      </c>
      <c r="R788" s="51" t="str">
        <f>IF($F788&gt;NORMA!$G$9,"NO CUMPLE","CUMPLE")</f>
        <v>CUMPLE</v>
      </c>
      <c r="S788" s="51" t="str">
        <f>IF($K788&gt;NORMA!$G$10,"NO CUMPLE","CUMPLE")</f>
        <v>CUMPLE</v>
      </c>
      <c r="T788" s="51" t="str">
        <f>IF($J788&gt;NORMA!$G$11,"NO CUMPLE","CUMPLE")</f>
        <v>CUMPLE</v>
      </c>
      <c r="U788" s="51" t="str">
        <f>IF($G788&gt;NORMA!$G$12,"NO CUMPLE","CUMPLE")</f>
        <v>CUMPLE</v>
      </c>
      <c r="V788" s="51" t="str">
        <f>IF($H788&gt;SALITRE!$H$972,"NO CUMPLE","CUMPLE")</f>
        <v>CUMPLE</v>
      </c>
      <c r="W788" s="51" t="str">
        <f>IF($O788&gt;NORMA!$F$14,"NO CUMPLE","CUMPLE")</f>
        <v>NO CUMPLE</v>
      </c>
      <c r="X788" s="51" t="str">
        <f>IF(AND($N788&gt;=NORMA!$Q$4, $N788&lt;=NORMA!$R$4),"CUMPLE","NO CUMPLE")</f>
        <v>CUMPLE</v>
      </c>
      <c r="Y788" s="51" t="str">
        <f>IF($I788&gt;NORMA!$F$16,"NO CUMPLE","CUMPLE")</f>
        <v>NO CUMPLE</v>
      </c>
      <c r="Z788" s="51" t="str">
        <f>IF($M788&lt;NORMA!$H$23,"NO CUMPLE","CUMPLE")</f>
        <v>NO CUMPLE</v>
      </c>
      <c r="AA788" s="51" t="str">
        <f>IF($E788&gt;NORMA!$H$24,"NO CUMPLE","CUMPLE")</f>
        <v>CUMPLE</v>
      </c>
      <c r="AB788" s="51" t="str">
        <f>IF($F788&gt;NORMA!$H$25,"NO CUMPLE","CUMPLE")</f>
        <v>CUMPLE</v>
      </c>
      <c r="AC788" s="51" t="str">
        <f>IF($K788&gt;NORMA!$H$26,"NO CUMPLE","CUMPLE")</f>
        <v>CUMPLE</v>
      </c>
      <c r="AD788" s="51" t="str">
        <f>IF($J788&gt;NORMA!$H$27,"NO CUMPLE","CUMPLE")</f>
        <v>CUMPLE</v>
      </c>
      <c r="AE788" s="51" t="str">
        <f>IF($G788&gt;NORMA!$H$28,"NO CUMPLE","CUMPLE")</f>
        <v>CUMPLE</v>
      </c>
      <c r="AF788" s="51" t="str">
        <f>IF($H788&gt;NORMA!$E$29,"NO CUMPLE","CUMPLE")</f>
        <v>NO CUMPLE</v>
      </c>
      <c r="AG788" s="51" t="str">
        <f>IF($O788&gt;NORMA!$H$30,"NO CUMPLE","CUMPLE")</f>
        <v>NO CUMPLE</v>
      </c>
      <c r="AH788" s="51" t="str">
        <f>IF(AND($N788&gt;=NORMA!$R$18, $N788&lt;=NORMA!$S$18),"CUMPLE","NO CUMPLE")</f>
        <v>CUMPLE</v>
      </c>
      <c r="AI788" s="51" t="str">
        <f>IF($I788&gt;NORMA!$F$32,"NO CUMPLE","CUMPLE")</f>
        <v>NO CUMPLE</v>
      </c>
    </row>
    <row r="789" spans="1:35" ht="14.25" customHeight="1" x14ac:dyDescent="0.35">
      <c r="A789" s="146" t="s">
        <v>86</v>
      </c>
      <c r="B789" s="147" t="s">
        <v>84</v>
      </c>
      <c r="C789" s="167">
        <v>41969</v>
      </c>
      <c r="D789" s="149">
        <v>0.58333333333333337</v>
      </c>
      <c r="E789" s="161">
        <v>185</v>
      </c>
      <c r="F789" s="147">
        <v>231</v>
      </c>
      <c r="G789" s="155">
        <v>95</v>
      </c>
      <c r="H789" s="155">
        <v>28</v>
      </c>
      <c r="I789" s="155">
        <v>7.15</v>
      </c>
      <c r="J789" s="147">
        <v>4.01</v>
      </c>
      <c r="K789" s="155">
        <v>42.707000000000001</v>
      </c>
      <c r="L789" s="161">
        <v>3.3803000000000001</v>
      </c>
      <c r="M789" s="169">
        <v>0.52</v>
      </c>
      <c r="N789" s="147">
        <v>6.77</v>
      </c>
      <c r="O789" s="153">
        <v>8400000</v>
      </c>
      <c r="P789" s="51" t="str">
        <f>IF($M789&lt;NORMA!$G$7,"NO CUMPLE","CUMPLE")</f>
        <v>CUMPLE</v>
      </c>
      <c r="Q789" s="51" t="str">
        <f>IF($E789&gt;NORMA!$G$8,"NO CUMPLE","CUMPLE")</f>
        <v>NO CUMPLE</v>
      </c>
      <c r="R789" s="51" t="str">
        <f>IF($F789&gt;NORMA!$G$9,"NO CUMPLE","CUMPLE")</f>
        <v>CUMPLE</v>
      </c>
      <c r="S789" s="51" t="str">
        <f>IF($K789&gt;NORMA!$G$10,"NO CUMPLE","CUMPLE")</f>
        <v>NO CUMPLE</v>
      </c>
      <c r="T789" s="51" t="str">
        <f>IF($J789&gt;NORMA!$G$11,"NO CUMPLE","CUMPLE")</f>
        <v>CUMPLE</v>
      </c>
      <c r="U789" s="51" t="str">
        <f>IF($G789&gt;NORMA!$G$12,"NO CUMPLE","CUMPLE")</f>
        <v>CUMPLE</v>
      </c>
      <c r="V789" s="51" t="str">
        <f>IF($H789&gt;SALITRE!$H$972,"NO CUMPLE","CUMPLE")</f>
        <v>CUMPLE</v>
      </c>
      <c r="W789" s="51" t="str">
        <f>IF($O789&gt;NORMA!$F$14,"NO CUMPLE","CUMPLE")</f>
        <v>NO CUMPLE</v>
      </c>
      <c r="X789" s="51" t="str">
        <f>IF(AND($N789&gt;=NORMA!$Q$4, $N789&lt;=NORMA!$R$4),"CUMPLE","NO CUMPLE")</f>
        <v>CUMPLE</v>
      </c>
      <c r="Y789" s="51" t="str">
        <f>IF($I789&gt;NORMA!$F$16,"NO CUMPLE","CUMPLE")</f>
        <v>NO CUMPLE</v>
      </c>
      <c r="Z789" s="51" t="str">
        <f>IF($M789&lt;NORMA!$H$23,"NO CUMPLE","CUMPLE")</f>
        <v>CUMPLE</v>
      </c>
      <c r="AA789" s="51" t="str">
        <f>IF($E789&gt;NORMA!$H$24,"NO CUMPLE","CUMPLE")</f>
        <v>NO CUMPLE</v>
      </c>
      <c r="AB789" s="51" t="str">
        <f>IF($F789&gt;NORMA!$H$25,"NO CUMPLE","CUMPLE")</f>
        <v>NO CUMPLE</v>
      </c>
      <c r="AC789" s="51" t="str">
        <f>IF($K789&gt;NORMA!$H$26,"NO CUMPLE","CUMPLE")</f>
        <v>NO CUMPLE</v>
      </c>
      <c r="AD789" s="51" t="str">
        <f>IF($J789&gt;NORMA!$H$27,"NO CUMPLE","CUMPLE")</f>
        <v>CUMPLE</v>
      </c>
      <c r="AE789" s="51" t="str">
        <f>IF($G789&gt;NORMA!$H$28,"NO CUMPLE","CUMPLE")</f>
        <v>CUMPLE</v>
      </c>
      <c r="AF789" s="51" t="str">
        <f>IF($H789&gt;NORMA!$E$29,"NO CUMPLE","CUMPLE")</f>
        <v>NO CUMPLE</v>
      </c>
      <c r="AG789" s="51" t="str">
        <f>IF($O789&gt;NORMA!$H$30,"NO CUMPLE","CUMPLE")</f>
        <v>NO CUMPLE</v>
      </c>
      <c r="AH789" s="51" t="str">
        <f>IF(AND($N789&gt;=NORMA!$R$18, $N789&lt;=NORMA!$S$18),"CUMPLE","NO CUMPLE")</f>
        <v>CUMPLE</v>
      </c>
      <c r="AI789" s="51" t="str">
        <f>IF($I789&gt;NORMA!$F$32,"NO CUMPLE","CUMPLE")</f>
        <v>NO CUMPLE</v>
      </c>
    </row>
    <row r="790" spans="1:35" ht="14.25" customHeight="1" x14ac:dyDescent="0.35">
      <c r="A790" s="146" t="s">
        <v>86</v>
      </c>
      <c r="B790" s="147" t="s">
        <v>84</v>
      </c>
      <c r="C790" s="167">
        <v>41970</v>
      </c>
      <c r="D790" s="149">
        <v>0.26041666666666669</v>
      </c>
      <c r="E790" s="147">
        <v>43</v>
      </c>
      <c r="F790" s="147">
        <v>91</v>
      </c>
      <c r="G790" s="155">
        <v>49</v>
      </c>
      <c r="H790" s="155">
        <v>20</v>
      </c>
      <c r="I790" s="155">
        <v>4.49</v>
      </c>
      <c r="J790" s="147">
        <v>2.83</v>
      </c>
      <c r="K790" s="155">
        <v>30.907</v>
      </c>
      <c r="L790" s="161">
        <v>1.8394999999999999</v>
      </c>
      <c r="M790" s="169">
        <v>0.02</v>
      </c>
      <c r="N790" s="147">
        <v>6.9</v>
      </c>
      <c r="O790" s="153">
        <v>14000000</v>
      </c>
      <c r="P790" s="51" t="str">
        <f>IF($M790&lt;NORMA!$G$7,"NO CUMPLE","CUMPLE")</f>
        <v>NO CUMPLE</v>
      </c>
      <c r="Q790" s="51" t="str">
        <f>IF($E790&gt;NORMA!$G$8,"NO CUMPLE","CUMPLE")</f>
        <v>CUMPLE</v>
      </c>
      <c r="R790" s="51" t="str">
        <f>IF($F790&gt;NORMA!$G$9,"NO CUMPLE","CUMPLE")</f>
        <v>CUMPLE</v>
      </c>
      <c r="S790" s="51" t="str">
        <f>IF($K790&gt;NORMA!$G$10,"NO CUMPLE","CUMPLE")</f>
        <v>CUMPLE</v>
      </c>
      <c r="T790" s="51" t="str">
        <f>IF($J790&gt;NORMA!$G$11,"NO CUMPLE","CUMPLE")</f>
        <v>CUMPLE</v>
      </c>
      <c r="U790" s="51" t="str">
        <f>IF($G790&gt;NORMA!$G$12,"NO CUMPLE","CUMPLE")</f>
        <v>CUMPLE</v>
      </c>
      <c r="V790" s="51" t="str">
        <f>IF($H790&gt;SALITRE!$H$972,"NO CUMPLE","CUMPLE")</f>
        <v>CUMPLE</v>
      </c>
      <c r="W790" s="51" t="str">
        <f>IF($O790&gt;NORMA!$F$14,"NO CUMPLE","CUMPLE")</f>
        <v>NO CUMPLE</v>
      </c>
      <c r="X790" s="51" t="str">
        <f>IF(AND($N790&gt;=NORMA!$Q$4, $N790&lt;=NORMA!$R$4),"CUMPLE","NO CUMPLE")</f>
        <v>CUMPLE</v>
      </c>
      <c r="Y790" s="51" t="str">
        <f>IF($I790&gt;NORMA!$F$16,"NO CUMPLE","CUMPLE")</f>
        <v>NO CUMPLE</v>
      </c>
      <c r="Z790" s="51" t="str">
        <f>IF($M790&lt;NORMA!$H$23,"NO CUMPLE","CUMPLE")</f>
        <v>NO CUMPLE</v>
      </c>
      <c r="AA790" s="51" t="str">
        <f>IF($E790&gt;NORMA!$H$24,"NO CUMPLE","CUMPLE")</f>
        <v>CUMPLE</v>
      </c>
      <c r="AB790" s="51" t="str">
        <f>IF($F790&gt;NORMA!$H$25,"NO CUMPLE","CUMPLE")</f>
        <v>CUMPLE</v>
      </c>
      <c r="AC790" s="51" t="str">
        <f>IF($K790&gt;NORMA!$H$26,"NO CUMPLE","CUMPLE")</f>
        <v>CUMPLE</v>
      </c>
      <c r="AD790" s="51" t="str">
        <f>IF($J790&gt;NORMA!$H$27,"NO CUMPLE","CUMPLE")</f>
        <v>CUMPLE</v>
      </c>
      <c r="AE790" s="51" t="str">
        <f>IF($G790&gt;NORMA!$H$28,"NO CUMPLE","CUMPLE")</f>
        <v>CUMPLE</v>
      </c>
      <c r="AF790" s="51" t="str">
        <f>IF($H790&gt;NORMA!$E$29,"NO CUMPLE","CUMPLE")</f>
        <v>NO CUMPLE</v>
      </c>
      <c r="AG790" s="51" t="str">
        <f>IF($O790&gt;NORMA!$H$30,"NO CUMPLE","CUMPLE")</f>
        <v>NO CUMPLE</v>
      </c>
      <c r="AH790" s="51" t="str">
        <f>IF(AND($N790&gt;=NORMA!$R$18, $N790&lt;=NORMA!$S$18),"CUMPLE","NO CUMPLE")</f>
        <v>CUMPLE</v>
      </c>
      <c r="AI790" s="51" t="str">
        <f>IF($I790&gt;NORMA!$F$32,"NO CUMPLE","CUMPLE")</f>
        <v>NO CUMPLE</v>
      </c>
    </row>
    <row r="791" spans="1:35" ht="14.25" customHeight="1" x14ac:dyDescent="0.35">
      <c r="A791" s="146" t="s">
        <v>85</v>
      </c>
      <c r="B791" s="147" t="s">
        <v>84</v>
      </c>
      <c r="C791" s="167">
        <v>41970</v>
      </c>
      <c r="D791" s="149">
        <v>0.41666666666666669</v>
      </c>
      <c r="E791" s="155">
        <v>86</v>
      </c>
      <c r="F791" s="155">
        <v>169</v>
      </c>
      <c r="G791" s="155">
        <v>56</v>
      </c>
      <c r="H791" s="155">
        <v>98</v>
      </c>
      <c r="I791" s="155">
        <v>5.7</v>
      </c>
      <c r="J791" s="147">
        <v>3.1</v>
      </c>
      <c r="K791" s="155">
        <v>37.606999999999999</v>
      </c>
      <c r="L791" s="161">
        <v>0.91190000000000004</v>
      </c>
      <c r="M791" s="169">
        <v>0.05</v>
      </c>
      <c r="N791" s="147">
        <v>7.09</v>
      </c>
      <c r="O791" s="153">
        <v>27000000</v>
      </c>
      <c r="P791" s="51" t="str">
        <f>IF($M791&lt;NORMA!$G$7,"NO CUMPLE","CUMPLE")</f>
        <v>NO CUMPLE</v>
      </c>
      <c r="Q791" s="51" t="str">
        <f>IF($E791&gt;NORMA!$G$8,"NO CUMPLE","CUMPLE")</f>
        <v>CUMPLE</v>
      </c>
      <c r="R791" s="51" t="str">
        <f>IF($F791&gt;NORMA!$G$9,"NO CUMPLE","CUMPLE")</f>
        <v>CUMPLE</v>
      </c>
      <c r="S791" s="51" t="str">
        <f>IF($K791&gt;NORMA!$G$10,"NO CUMPLE","CUMPLE")</f>
        <v>CUMPLE</v>
      </c>
      <c r="T791" s="51" t="str">
        <f>IF($J791&gt;NORMA!$G$11,"NO CUMPLE","CUMPLE")</f>
        <v>CUMPLE</v>
      </c>
      <c r="U791" s="51" t="str">
        <f>IF($G791&gt;NORMA!$G$12,"NO CUMPLE","CUMPLE")</f>
        <v>CUMPLE</v>
      </c>
      <c r="V791" s="51" t="str">
        <f>IF($H791&gt;SALITRE!$H$972,"NO CUMPLE","CUMPLE")</f>
        <v>NO CUMPLE</v>
      </c>
      <c r="W791" s="51" t="str">
        <f>IF($O791&gt;NORMA!$F$14,"NO CUMPLE","CUMPLE")</f>
        <v>NO CUMPLE</v>
      </c>
      <c r="X791" s="51" t="str">
        <f>IF(AND($N791&gt;=NORMA!$Q$4, $N791&lt;=NORMA!$R$4),"CUMPLE","NO CUMPLE")</f>
        <v>CUMPLE</v>
      </c>
      <c r="Y791" s="51" t="str">
        <f>IF($I791&gt;NORMA!$F$16,"NO CUMPLE","CUMPLE")</f>
        <v>NO CUMPLE</v>
      </c>
      <c r="Z791" s="51" t="str">
        <f>IF($M791&lt;NORMA!$H$23,"NO CUMPLE","CUMPLE")</f>
        <v>NO CUMPLE</v>
      </c>
      <c r="AA791" s="51" t="str">
        <f>IF($E791&gt;NORMA!$H$24,"NO CUMPLE","CUMPLE")</f>
        <v>CUMPLE</v>
      </c>
      <c r="AB791" s="51" t="str">
        <f>IF($F791&gt;NORMA!$H$25,"NO CUMPLE","CUMPLE")</f>
        <v>NO CUMPLE</v>
      </c>
      <c r="AC791" s="51" t="str">
        <f>IF($K791&gt;NORMA!$H$26,"NO CUMPLE","CUMPLE")</f>
        <v>CUMPLE</v>
      </c>
      <c r="AD791" s="51" t="str">
        <f>IF($J791&gt;NORMA!$H$27,"NO CUMPLE","CUMPLE")</f>
        <v>CUMPLE</v>
      </c>
      <c r="AE791" s="51" t="str">
        <f>IF($G791&gt;NORMA!$H$28,"NO CUMPLE","CUMPLE")</f>
        <v>CUMPLE</v>
      </c>
      <c r="AF791" s="51" t="str">
        <f>IF($H791&gt;NORMA!$E$29,"NO CUMPLE","CUMPLE")</f>
        <v>NO CUMPLE</v>
      </c>
      <c r="AG791" s="51" t="str">
        <f>IF($O791&gt;NORMA!$H$30,"NO CUMPLE","CUMPLE")</f>
        <v>NO CUMPLE</v>
      </c>
      <c r="AH791" s="51" t="str">
        <f>IF(AND($N791&gt;=NORMA!$R$18, $N791&lt;=NORMA!$S$18),"CUMPLE","NO CUMPLE")</f>
        <v>CUMPLE</v>
      </c>
      <c r="AI791" s="51" t="str">
        <f>IF($I791&gt;NORMA!$F$32,"NO CUMPLE","CUMPLE")</f>
        <v>NO CUMPLE</v>
      </c>
    </row>
    <row r="792" spans="1:35" ht="14.25" customHeight="1" x14ac:dyDescent="0.35">
      <c r="A792" s="146" t="s">
        <v>85</v>
      </c>
      <c r="B792" s="147" t="s">
        <v>84</v>
      </c>
      <c r="C792" s="167">
        <v>41971</v>
      </c>
      <c r="D792" s="149">
        <v>0.25694444444444442</v>
      </c>
      <c r="E792" s="155">
        <v>171</v>
      </c>
      <c r="F792" s="155">
        <v>193</v>
      </c>
      <c r="G792" s="155">
        <v>60</v>
      </c>
      <c r="H792" s="155">
        <v>22</v>
      </c>
      <c r="I792" s="155">
        <v>5.47</v>
      </c>
      <c r="J792" s="147">
        <v>3.48</v>
      </c>
      <c r="K792" s="155">
        <v>28.707000000000001</v>
      </c>
      <c r="L792" s="161">
        <v>1.2007000000000001</v>
      </c>
      <c r="M792" s="169">
        <v>0.56000000000000005</v>
      </c>
      <c r="N792" s="147">
        <v>6.9</v>
      </c>
      <c r="O792" s="153">
        <v>40000000</v>
      </c>
      <c r="P792" s="51" t="str">
        <f>IF($M792&lt;NORMA!$G$7,"NO CUMPLE","CUMPLE")</f>
        <v>CUMPLE</v>
      </c>
      <c r="Q792" s="51" t="str">
        <f>IF($E792&gt;NORMA!$G$8,"NO CUMPLE","CUMPLE")</f>
        <v>NO CUMPLE</v>
      </c>
      <c r="R792" s="51" t="str">
        <f>IF($F792&gt;NORMA!$G$9,"NO CUMPLE","CUMPLE")</f>
        <v>CUMPLE</v>
      </c>
      <c r="S792" s="51" t="str">
        <f>IF($K792&gt;NORMA!$G$10,"NO CUMPLE","CUMPLE")</f>
        <v>CUMPLE</v>
      </c>
      <c r="T792" s="51" t="str">
        <f>IF($J792&gt;NORMA!$G$11,"NO CUMPLE","CUMPLE")</f>
        <v>CUMPLE</v>
      </c>
      <c r="U792" s="51" t="str">
        <f>IF($G792&gt;NORMA!$G$12,"NO CUMPLE","CUMPLE")</f>
        <v>CUMPLE</v>
      </c>
      <c r="V792" s="51" t="str">
        <f>IF($H792&gt;SALITRE!$H$972,"NO CUMPLE","CUMPLE")</f>
        <v>CUMPLE</v>
      </c>
      <c r="W792" s="51" t="str">
        <f>IF($O792&gt;NORMA!$F$14,"NO CUMPLE","CUMPLE")</f>
        <v>NO CUMPLE</v>
      </c>
      <c r="X792" s="51" t="str">
        <f>IF(AND($N792&gt;=NORMA!$Q$4, $N792&lt;=NORMA!$R$4),"CUMPLE","NO CUMPLE")</f>
        <v>CUMPLE</v>
      </c>
      <c r="Y792" s="51" t="str">
        <f>IF($I792&gt;NORMA!$F$16,"NO CUMPLE","CUMPLE")</f>
        <v>NO CUMPLE</v>
      </c>
      <c r="Z792" s="51" t="str">
        <f>IF($M792&lt;NORMA!$H$23,"NO CUMPLE","CUMPLE")</f>
        <v>CUMPLE</v>
      </c>
      <c r="AA792" s="51" t="str">
        <f>IF($E792&gt;NORMA!$H$24,"NO CUMPLE","CUMPLE")</f>
        <v>NO CUMPLE</v>
      </c>
      <c r="AB792" s="51" t="str">
        <f>IF($F792&gt;NORMA!$H$25,"NO CUMPLE","CUMPLE")</f>
        <v>NO CUMPLE</v>
      </c>
      <c r="AC792" s="51" t="str">
        <f>IF($K792&gt;NORMA!$H$26,"NO CUMPLE","CUMPLE")</f>
        <v>CUMPLE</v>
      </c>
      <c r="AD792" s="51" t="str">
        <f>IF($J792&gt;NORMA!$H$27,"NO CUMPLE","CUMPLE")</f>
        <v>CUMPLE</v>
      </c>
      <c r="AE792" s="51" t="str">
        <f>IF($G792&gt;NORMA!$H$28,"NO CUMPLE","CUMPLE")</f>
        <v>CUMPLE</v>
      </c>
      <c r="AF792" s="51" t="str">
        <f>IF($H792&gt;NORMA!$E$29,"NO CUMPLE","CUMPLE")</f>
        <v>NO CUMPLE</v>
      </c>
      <c r="AG792" s="51" t="str">
        <f>IF($O792&gt;NORMA!$H$30,"NO CUMPLE","CUMPLE")</f>
        <v>NO CUMPLE</v>
      </c>
      <c r="AH792" s="51" t="str">
        <f>IF(AND($N792&gt;=NORMA!$R$18, $N792&lt;=NORMA!$S$18),"CUMPLE","NO CUMPLE")</f>
        <v>CUMPLE</v>
      </c>
      <c r="AI792" s="51" t="str">
        <f>IF($I792&gt;NORMA!$F$32,"NO CUMPLE","CUMPLE")</f>
        <v>NO CUMPLE</v>
      </c>
    </row>
    <row r="793" spans="1:35" ht="14.25" customHeight="1" x14ac:dyDescent="0.35">
      <c r="A793" s="146" t="s">
        <v>86</v>
      </c>
      <c r="B793" s="147" t="s">
        <v>84</v>
      </c>
      <c r="C793" s="167">
        <v>41988</v>
      </c>
      <c r="D793" s="149">
        <v>0.65625</v>
      </c>
      <c r="E793" s="147">
        <v>105</v>
      </c>
      <c r="F793" s="147">
        <v>142</v>
      </c>
      <c r="G793" s="155">
        <v>109</v>
      </c>
      <c r="H793" s="155">
        <v>24</v>
      </c>
      <c r="I793" s="155">
        <v>4.32</v>
      </c>
      <c r="J793" s="147">
        <v>0.72</v>
      </c>
      <c r="K793" s="155">
        <v>19.407</v>
      </c>
      <c r="L793" s="161">
        <v>8.6135000000000002</v>
      </c>
      <c r="M793" s="169">
        <v>0.42</v>
      </c>
      <c r="N793" s="147">
        <v>7.11</v>
      </c>
      <c r="O793" s="153">
        <v>36000000</v>
      </c>
      <c r="P793" s="51" t="str">
        <f>IF($M793&lt;NORMA!$G$7,"NO CUMPLE","CUMPLE")</f>
        <v>NO CUMPLE</v>
      </c>
      <c r="Q793" s="51" t="str">
        <f>IF($E793&gt;NORMA!$G$8,"NO CUMPLE","CUMPLE")</f>
        <v>CUMPLE</v>
      </c>
      <c r="R793" s="51" t="str">
        <f>IF($F793&gt;NORMA!$G$9,"NO CUMPLE","CUMPLE")</f>
        <v>CUMPLE</v>
      </c>
      <c r="S793" s="51" t="str">
        <f>IF($K793&gt;NORMA!$G$10,"NO CUMPLE","CUMPLE")</f>
        <v>CUMPLE</v>
      </c>
      <c r="T793" s="51" t="str">
        <f>IF($J793&gt;NORMA!$G$11,"NO CUMPLE","CUMPLE")</f>
        <v>CUMPLE</v>
      </c>
      <c r="U793" s="51" t="str">
        <f>IF($G793&gt;NORMA!$G$12,"NO CUMPLE","CUMPLE")</f>
        <v>CUMPLE</v>
      </c>
      <c r="V793" s="51" t="str">
        <f>IF($H793&gt;SALITRE!$H$972,"NO CUMPLE","CUMPLE")</f>
        <v>CUMPLE</v>
      </c>
      <c r="W793" s="51" t="str">
        <f>IF($O793&gt;NORMA!$F$14,"NO CUMPLE","CUMPLE")</f>
        <v>NO CUMPLE</v>
      </c>
      <c r="X793" s="51" t="str">
        <f>IF(AND($N793&gt;=NORMA!$Q$4, $N793&lt;=NORMA!$R$4),"CUMPLE","NO CUMPLE")</f>
        <v>CUMPLE</v>
      </c>
      <c r="Y793" s="51" t="str">
        <f>IF($I793&gt;NORMA!$F$16,"NO CUMPLE","CUMPLE")</f>
        <v>NO CUMPLE</v>
      </c>
      <c r="Z793" s="51" t="str">
        <f>IF($M793&lt;NORMA!$H$23,"NO CUMPLE","CUMPLE")</f>
        <v>CUMPLE</v>
      </c>
      <c r="AA793" s="51" t="str">
        <f>IF($E793&gt;NORMA!$H$24,"NO CUMPLE","CUMPLE")</f>
        <v>NO CUMPLE</v>
      </c>
      <c r="AB793" s="51" t="str">
        <f>IF($F793&gt;NORMA!$H$25,"NO CUMPLE","CUMPLE")</f>
        <v>CUMPLE</v>
      </c>
      <c r="AC793" s="51" t="str">
        <f>IF($K793&gt;NORMA!$H$26,"NO CUMPLE","CUMPLE")</f>
        <v>CUMPLE</v>
      </c>
      <c r="AD793" s="51" t="str">
        <f>IF($J793&gt;NORMA!$H$27,"NO CUMPLE","CUMPLE")</f>
        <v>CUMPLE</v>
      </c>
      <c r="AE793" s="51" t="str">
        <f>IF($G793&gt;NORMA!$H$28,"NO CUMPLE","CUMPLE")</f>
        <v>NO CUMPLE</v>
      </c>
      <c r="AF793" s="51" t="str">
        <f>IF($H793&gt;NORMA!$E$29,"NO CUMPLE","CUMPLE")</f>
        <v>NO CUMPLE</v>
      </c>
      <c r="AG793" s="51" t="str">
        <f>IF($O793&gt;NORMA!$H$30,"NO CUMPLE","CUMPLE")</f>
        <v>NO CUMPLE</v>
      </c>
      <c r="AH793" s="51" t="str">
        <f>IF(AND($N793&gt;=NORMA!$R$18, $N793&lt;=NORMA!$S$18),"CUMPLE","NO CUMPLE")</f>
        <v>CUMPLE</v>
      </c>
      <c r="AI793" s="51" t="str">
        <f>IF($I793&gt;NORMA!$F$32,"NO CUMPLE","CUMPLE")</f>
        <v>NO CUMPLE</v>
      </c>
    </row>
    <row r="794" spans="1:35" ht="14.25" customHeight="1" x14ac:dyDescent="0.35">
      <c r="A794" s="146" t="s">
        <v>85</v>
      </c>
      <c r="B794" s="147" t="s">
        <v>84</v>
      </c>
      <c r="C794" s="167">
        <v>42013</v>
      </c>
      <c r="D794" s="149">
        <v>0.57638888888888884</v>
      </c>
      <c r="E794" s="147">
        <v>189</v>
      </c>
      <c r="F794" s="147">
        <v>291</v>
      </c>
      <c r="G794" s="155">
        <v>158</v>
      </c>
      <c r="H794" s="155">
        <v>14</v>
      </c>
      <c r="I794" s="155">
        <v>9.68</v>
      </c>
      <c r="J794" s="147">
        <v>0.78</v>
      </c>
      <c r="K794" s="155">
        <v>50.637</v>
      </c>
      <c r="L794" s="161">
        <v>1.2615000000000001</v>
      </c>
      <c r="M794" s="169">
        <v>0.1</v>
      </c>
      <c r="N794" s="147">
        <v>7.25</v>
      </c>
      <c r="O794" s="153">
        <v>63000000</v>
      </c>
      <c r="P794" s="51" t="str">
        <f>IF($M794&lt;NORMA!$G$7,"NO CUMPLE","CUMPLE")</f>
        <v>NO CUMPLE</v>
      </c>
      <c r="Q794" s="51" t="str">
        <f>IF($E794&gt;NORMA!$G$8,"NO CUMPLE","CUMPLE")</f>
        <v>NO CUMPLE</v>
      </c>
      <c r="R794" s="51" t="str">
        <f>IF($F794&gt;NORMA!$G$9,"NO CUMPLE","CUMPLE")</f>
        <v>CUMPLE</v>
      </c>
      <c r="S794" s="51" t="str">
        <f>IF($K794&gt;NORMA!$G$10,"NO CUMPLE","CUMPLE")</f>
        <v>NO CUMPLE</v>
      </c>
      <c r="T794" s="51" t="str">
        <f>IF($J794&gt;NORMA!$G$11,"NO CUMPLE","CUMPLE")</f>
        <v>CUMPLE</v>
      </c>
      <c r="U794" s="51" t="str">
        <f>IF($G794&gt;NORMA!$G$12,"NO CUMPLE","CUMPLE")</f>
        <v>NO CUMPLE</v>
      </c>
      <c r="V794" s="51" t="str">
        <f>IF($H794&gt;SALITRE!$H$972,"NO CUMPLE","CUMPLE")</f>
        <v>CUMPLE</v>
      </c>
      <c r="W794" s="51" t="str">
        <f>IF($O794&gt;NORMA!$F$14,"NO CUMPLE","CUMPLE")</f>
        <v>NO CUMPLE</v>
      </c>
      <c r="X794" s="51" t="str">
        <f>IF(AND($N794&gt;=NORMA!$Q$4, $N794&lt;=NORMA!$R$4),"CUMPLE","NO CUMPLE")</f>
        <v>CUMPLE</v>
      </c>
      <c r="Y794" s="51" t="str">
        <f>IF($I794&gt;NORMA!$F$16,"NO CUMPLE","CUMPLE")</f>
        <v>NO CUMPLE</v>
      </c>
      <c r="Z794" s="51" t="str">
        <f>IF($M794&lt;NORMA!$H$23,"NO CUMPLE","CUMPLE")</f>
        <v>NO CUMPLE</v>
      </c>
      <c r="AA794" s="51" t="str">
        <f>IF($E794&gt;NORMA!$H$24,"NO CUMPLE","CUMPLE")</f>
        <v>NO CUMPLE</v>
      </c>
      <c r="AB794" s="51" t="str">
        <f>IF($F794&gt;NORMA!$H$25,"NO CUMPLE","CUMPLE")</f>
        <v>NO CUMPLE</v>
      </c>
      <c r="AC794" s="51" t="str">
        <f>IF($K794&gt;NORMA!$H$26,"NO CUMPLE","CUMPLE")</f>
        <v>NO CUMPLE</v>
      </c>
      <c r="AD794" s="51" t="str">
        <f>IF($J794&gt;NORMA!$H$27,"NO CUMPLE","CUMPLE")</f>
        <v>CUMPLE</v>
      </c>
      <c r="AE794" s="51" t="str">
        <f>IF($G794&gt;NORMA!$H$28,"NO CUMPLE","CUMPLE")</f>
        <v>NO CUMPLE</v>
      </c>
      <c r="AF794" s="51" t="str">
        <f>IF($H794&gt;NORMA!$E$29,"NO CUMPLE","CUMPLE")</f>
        <v>NO CUMPLE</v>
      </c>
      <c r="AG794" s="51" t="str">
        <f>IF($O794&gt;NORMA!$H$30,"NO CUMPLE","CUMPLE")</f>
        <v>NO CUMPLE</v>
      </c>
      <c r="AH794" s="51" t="str">
        <f>IF(AND($N794&gt;=NORMA!$R$18, $N794&lt;=NORMA!$S$18),"CUMPLE","NO CUMPLE")</f>
        <v>CUMPLE</v>
      </c>
      <c r="AI794" s="51" t="str">
        <f>IF($I794&gt;NORMA!$F$32,"NO CUMPLE","CUMPLE")</f>
        <v>NO CUMPLE</v>
      </c>
    </row>
    <row r="795" spans="1:35" ht="14.25" customHeight="1" x14ac:dyDescent="0.35">
      <c r="A795" s="147" t="s">
        <v>85</v>
      </c>
      <c r="B795" s="147" t="s">
        <v>84</v>
      </c>
      <c r="C795" s="148">
        <v>42034</v>
      </c>
      <c r="D795" s="149">
        <v>0.66666666666666663</v>
      </c>
      <c r="E795" s="147">
        <v>181</v>
      </c>
      <c r="F795" s="147">
        <v>265</v>
      </c>
      <c r="G795" s="147">
        <v>108</v>
      </c>
      <c r="H795" s="147">
        <v>45</v>
      </c>
      <c r="I795" s="147">
        <v>8.65</v>
      </c>
      <c r="J795" s="147">
        <v>6.6</v>
      </c>
      <c r="K795" s="147">
        <v>45.523000000000003</v>
      </c>
      <c r="L795" s="147">
        <v>0.65310000000000001</v>
      </c>
      <c r="M795" s="169" t="s">
        <v>61</v>
      </c>
      <c r="N795" s="147">
        <v>7.26</v>
      </c>
      <c r="O795" s="153">
        <v>79000000</v>
      </c>
      <c r="P795" s="169" t="s">
        <v>61</v>
      </c>
      <c r="Q795" s="51" t="str">
        <f>IF($E795&gt;NORMA!$G$8,"NO CUMPLE","CUMPLE")</f>
        <v>NO CUMPLE</v>
      </c>
      <c r="R795" s="51" t="str">
        <f>IF($F795&gt;NORMA!$G$9,"NO CUMPLE","CUMPLE")</f>
        <v>CUMPLE</v>
      </c>
      <c r="S795" s="51" t="str">
        <f>IF($K795&gt;NORMA!$G$10,"NO CUMPLE","CUMPLE")</f>
        <v>NO CUMPLE</v>
      </c>
      <c r="T795" s="51" t="str">
        <f>IF($J795&gt;NORMA!$G$11,"NO CUMPLE","CUMPLE")</f>
        <v>NO CUMPLE</v>
      </c>
      <c r="U795" s="51" t="str">
        <f>IF($G795&gt;NORMA!$G$12,"NO CUMPLE","CUMPLE")</f>
        <v>CUMPLE</v>
      </c>
      <c r="V795" s="51" t="str">
        <f>IF($H795&gt;SALITRE!$H$972,"NO CUMPLE","CUMPLE")</f>
        <v>NO CUMPLE</v>
      </c>
      <c r="W795" s="51" t="str">
        <f>IF($O795&gt;NORMA!$F$14,"NO CUMPLE","CUMPLE")</f>
        <v>NO CUMPLE</v>
      </c>
      <c r="X795" s="51" t="str">
        <f>IF(AND($N795&gt;=NORMA!$Q$4, $N795&lt;=NORMA!$R$4),"CUMPLE","NO CUMPLE")</f>
        <v>CUMPLE</v>
      </c>
      <c r="Y795" s="51" t="str">
        <f>IF($I795&gt;NORMA!$F$16,"NO CUMPLE","CUMPLE")</f>
        <v>NO CUMPLE</v>
      </c>
      <c r="Z795" s="51" t="str">
        <f>IF($M795&lt;NORMA!$H$23,"NO CUMPLE","CUMPLE")</f>
        <v>CUMPLE</v>
      </c>
      <c r="AA795" s="51" t="str">
        <f>IF($E795&gt;NORMA!$H$24,"NO CUMPLE","CUMPLE")</f>
        <v>NO CUMPLE</v>
      </c>
      <c r="AB795" s="51" t="str">
        <f>IF($F795&gt;NORMA!$H$25,"NO CUMPLE","CUMPLE")</f>
        <v>NO CUMPLE</v>
      </c>
      <c r="AC795" s="51" t="str">
        <f>IF($K795&gt;NORMA!$H$26,"NO CUMPLE","CUMPLE")</f>
        <v>NO CUMPLE</v>
      </c>
      <c r="AD795" s="51" t="str">
        <f>IF($J795&gt;NORMA!$H$27,"NO CUMPLE","CUMPLE")</f>
        <v>NO CUMPLE</v>
      </c>
      <c r="AE795" s="51" t="str">
        <f>IF($G795&gt;NORMA!$H$28,"NO CUMPLE","CUMPLE")</f>
        <v>NO CUMPLE</v>
      </c>
      <c r="AF795" s="51" t="str">
        <f>IF($H795&gt;NORMA!$E$29,"NO CUMPLE","CUMPLE")</f>
        <v>NO CUMPLE</v>
      </c>
      <c r="AG795" s="51" t="str">
        <f>IF($O795&gt;NORMA!$H$30,"NO CUMPLE","CUMPLE")</f>
        <v>NO CUMPLE</v>
      </c>
      <c r="AH795" s="51" t="str">
        <f>IF(AND($N795&gt;=NORMA!$R$18, $N795&lt;=NORMA!$S$18),"CUMPLE","NO CUMPLE")</f>
        <v>CUMPLE</v>
      </c>
      <c r="AI795" s="51" t="str">
        <f>IF($I795&gt;NORMA!$F$32,"NO CUMPLE","CUMPLE")</f>
        <v>NO CUMPLE</v>
      </c>
    </row>
    <row r="796" spans="1:35" ht="14.25" customHeight="1" x14ac:dyDescent="0.35">
      <c r="A796" s="147" t="s">
        <v>85</v>
      </c>
      <c r="B796" s="147" t="s">
        <v>84</v>
      </c>
      <c r="C796" s="148">
        <v>42047</v>
      </c>
      <c r="D796" s="149">
        <v>0.5</v>
      </c>
      <c r="E796" s="147">
        <v>153</v>
      </c>
      <c r="F796" s="147">
        <v>181</v>
      </c>
      <c r="G796" s="147">
        <v>92</v>
      </c>
      <c r="H796" s="147">
        <v>26</v>
      </c>
      <c r="I796" s="147">
        <v>7.33</v>
      </c>
      <c r="J796" s="147">
        <v>3.98</v>
      </c>
      <c r="K796" s="147">
        <v>55.307000000000002</v>
      </c>
      <c r="L796" s="147">
        <v>1.6346000000000001</v>
      </c>
      <c r="M796" s="169">
        <v>0.18</v>
      </c>
      <c r="N796" s="147">
        <v>7.25</v>
      </c>
      <c r="O796" s="153">
        <v>49000000</v>
      </c>
      <c r="P796" s="51" t="str">
        <f>IF($M796&lt;NORMA!$G$7,"NO CUMPLE","CUMPLE")</f>
        <v>NO CUMPLE</v>
      </c>
      <c r="Q796" s="51" t="str">
        <f>IF($E796&gt;NORMA!$G$8,"NO CUMPLE","CUMPLE")</f>
        <v>NO CUMPLE</v>
      </c>
      <c r="R796" s="51" t="str">
        <f>IF($F796&gt;NORMA!$G$9,"NO CUMPLE","CUMPLE")</f>
        <v>CUMPLE</v>
      </c>
      <c r="S796" s="51" t="str">
        <f>IF($K796&gt;NORMA!$G$10,"NO CUMPLE","CUMPLE")</f>
        <v>NO CUMPLE</v>
      </c>
      <c r="T796" s="51" t="str">
        <f>IF($J796&gt;NORMA!$G$11,"NO CUMPLE","CUMPLE")</f>
        <v>CUMPLE</v>
      </c>
      <c r="U796" s="51" t="str">
        <f>IF($G796&gt;NORMA!$G$12,"NO CUMPLE","CUMPLE")</f>
        <v>CUMPLE</v>
      </c>
      <c r="V796" s="51" t="str">
        <f>IF($H796&gt;SALITRE!$H$972,"NO CUMPLE","CUMPLE")</f>
        <v>CUMPLE</v>
      </c>
      <c r="W796" s="51" t="str">
        <f>IF($O796&gt;NORMA!$F$14,"NO CUMPLE","CUMPLE")</f>
        <v>NO CUMPLE</v>
      </c>
      <c r="X796" s="51" t="str">
        <f>IF(AND($N796&gt;=NORMA!$Q$4, $N796&lt;=NORMA!$R$4),"CUMPLE","NO CUMPLE")</f>
        <v>CUMPLE</v>
      </c>
      <c r="Y796" s="51" t="str">
        <f>IF($I796&gt;NORMA!$F$16,"NO CUMPLE","CUMPLE")</f>
        <v>NO CUMPLE</v>
      </c>
      <c r="Z796" s="51" t="str">
        <f>IF($M796&lt;NORMA!$H$23,"NO CUMPLE","CUMPLE")</f>
        <v>NO CUMPLE</v>
      </c>
      <c r="AA796" s="51" t="str">
        <f>IF($E796&gt;NORMA!$H$24,"NO CUMPLE","CUMPLE")</f>
        <v>NO CUMPLE</v>
      </c>
      <c r="AB796" s="51" t="str">
        <f>IF($F796&gt;NORMA!$H$25,"NO CUMPLE","CUMPLE")</f>
        <v>NO CUMPLE</v>
      </c>
      <c r="AC796" s="51" t="str">
        <f>IF($K796&gt;NORMA!$H$26,"NO CUMPLE","CUMPLE")</f>
        <v>NO CUMPLE</v>
      </c>
      <c r="AD796" s="51" t="str">
        <f>IF($J796&gt;NORMA!$H$27,"NO CUMPLE","CUMPLE")</f>
        <v>CUMPLE</v>
      </c>
      <c r="AE796" s="51" t="str">
        <f>IF($G796&gt;NORMA!$H$28,"NO CUMPLE","CUMPLE")</f>
        <v>CUMPLE</v>
      </c>
      <c r="AF796" s="51" t="str">
        <f>IF($H796&gt;NORMA!$E$29,"NO CUMPLE","CUMPLE")</f>
        <v>NO CUMPLE</v>
      </c>
      <c r="AG796" s="51" t="str">
        <f>IF($O796&gt;NORMA!$H$30,"NO CUMPLE","CUMPLE")</f>
        <v>NO CUMPLE</v>
      </c>
      <c r="AH796" s="51" t="str">
        <f>IF(AND($N796&gt;=NORMA!$R$18, $N796&lt;=NORMA!$S$18),"CUMPLE","NO CUMPLE")</f>
        <v>CUMPLE</v>
      </c>
      <c r="AI796" s="51" t="str">
        <f>IF($I796&gt;NORMA!$F$32,"NO CUMPLE","CUMPLE")</f>
        <v>NO CUMPLE</v>
      </c>
    </row>
    <row r="797" spans="1:35" ht="14.25" customHeight="1" x14ac:dyDescent="0.35">
      <c r="A797" s="147" t="s">
        <v>85</v>
      </c>
      <c r="B797" s="147" t="s">
        <v>84</v>
      </c>
      <c r="C797" s="148">
        <v>42060</v>
      </c>
      <c r="D797" s="149">
        <v>0.66666666666666663</v>
      </c>
      <c r="E797" s="147">
        <v>187</v>
      </c>
      <c r="F797" s="147">
        <v>247</v>
      </c>
      <c r="G797" s="147">
        <v>61</v>
      </c>
      <c r="H797" s="147">
        <v>12</v>
      </c>
      <c r="I797" s="147">
        <v>6.38</v>
      </c>
      <c r="J797" s="147">
        <v>7.11</v>
      </c>
      <c r="K797" s="147">
        <v>32.417000000000002</v>
      </c>
      <c r="L797" s="147">
        <v>1.6503000000000001</v>
      </c>
      <c r="M797" s="169">
        <v>0.15</v>
      </c>
      <c r="N797" s="147">
        <v>7.12</v>
      </c>
      <c r="O797" s="153">
        <v>27000000</v>
      </c>
      <c r="P797" s="51" t="str">
        <f>IF($M797&lt;NORMA!$G$7,"NO CUMPLE","CUMPLE")</f>
        <v>NO CUMPLE</v>
      </c>
      <c r="Q797" s="51" t="str">
        <f>IF($E797&gt;NORMA!$G$8,"NO CUMPLE","CUMPLE")</f>
        <v>NO CUMPLE</v>
      </c>
      <c r="R797" s="51" t="str">
        <f>IF($F797&gt;NORMA!$G$9,"NO CUMPLE","CUMPLE")</f>
        <v>CUMPLE</v>
      </c>
      <c r="S797" s="51" t="str">
        <f>IF($K797&gt;NORMA!$G$10,"NO CUMPLE","CUMPLE")</f>
        <v>CUMPLE</v>
      </c>
      <c r="T797" s="51" t="str">
        <f>IF($J797&gt;NORMA!$G$11,"NO CUMPLE","CUMPLE")</f>
        <v>NO CUMPLE</v>
      </c>
      <c r="U797" s="51" t="str">
        <f>IF($G797&gt;NORMA!$G$12,"NO CUMPLE","CUMPLE")</f>
        <v>CUMPLE</v>
      </c>
      <c r="V797" s="51" t="str">
        <f>IF($H797&gt;SALITRE!$H$972,"NO CUMPLE","CUMPLE")</f>
        <v>CUMPLE</v>
      </c>
      <c r="W797" s="51" t="str">
        <f>IF($O797&gt;NORMA!$F$14,"NO CUMPLE","CUMPLE")</f>
        <v>NO CUMPLE</v>
      </c>
      <c r="X797" s="51" t="str">
        <f>IF(AND($N797&gt;=NORMA!$Q$4, $N797&lt;=NORMA!$R$4),"CUMPLE","NO CUMPLE")</f>
        <v>CUMPLE</v>
      </c>
      <c r="Y797" s="51" t="str">
        <f>IF($I797&gt;NORMA!$F$16,"NO CUMPLE","CUMPLE")</f>
        <v>NO CUMPLE</v>
      </c>
      <c r="Z797" s="51" t="str">
        <f>IF($M797&lt;NORMA!$H$23,"NO CUMPLE","CUMPLE")</f>
        <v>NO CUMPLE</v>
      </c>
      <c r="AA797" s="51" t="str">
        <f>IF($E797&gt;NORMA!$H$24,"NO CUMPLE","CUMPLE")</f>
        <v>NO CUMPLE</v>
      </c>
      <c r="AB797" s="51" t="str">
        <f>IF($F797&gt;NORMA!$H$25,"NO CUMPLE","CUMPLE")</f>
        <v>NO CUMPLE</v>
      </c>
      <c r="AC797" s="51" t="str">
        <f>IF($K797&gt;NORMA!$H$26,"NO CUMPLE","CUMPLE")</f>
        <v>CUMPLE</v>
      </c>
      <c r="AD797" s="51" t="str">
        <f>IF($J797&gt;NORMA!$H$27,"NO CUMPLE","CUMPLE")</f>
        <v>NO CUMPLE</v>
      </c>
      <c r="AE797" s="51" t="str">
        <f>IF($G797&gt;NORMA!$H$28,"NO CUMPLE","CUMPLE")</f>
        <v>CUMPLE</v>
      </c>
      <c r="AF797" s="51" t="str">
        <f>IF($H797&gt;NORMA!$E$29,"NO CUMPLE","CUMPLE")</f>
        <v>NO CUMPLE</v>
      </c>
      <c r="AG797" s="51" t="str">
        <f>IF($O797&gt;NORMA!$H$30,"NO CUMPLE","CUMPLE")</f>
        <v>NO CUMPLE</v>
      </c>
      <c r="AH797" s="51" t="str">
        <f>IF(AND($N797&gt;=NORMA!$R$18, $N797&lt;=NORMA!$S$18),"CUMPLE","NO CUMPLE")</f>
        <v>CUMPLE</v>
      </c>
      <c r="AI797" s="51" t="str">
        <f>IF($I797&gt;NORMA!$F$32,"NO CUMPLE","CUMPLE")</f>
        <v>NO CUMPLE</v>
      </c>
    </row>
    <row r="798" spans="1:35" ht="14.25" customHeight="1" x14ac:dyDescent="0.35">
      <c r="A798" s="147" t="s">
        <v>85</v>
      </c>
      <c r="B798" s="147" t="s">
        <v>84</v>
      </c>
      <c r="C798" s="148">
        <v>42062</v>
      </c>
      <c r="D798" s="149">
        <v>0.33333333333333331</v>
      </c>
      <c r="E798" s="147">
        <v>256</v>
      </c>
      <c r="F798" s="147">
        <v>310</v>
      </c>
      <c r="G798" s="147">
        <v>90</v>
      </c>
      <c r="H798" s="147">
        <v>30</v>
      </c>
      <c r="I798" s="147">
        <v>9.69</v>
      </c>
      <c r="J798" s="147">
        <v>7.19</v>
      </c>
      <c r="K798" s="147">
        <v>38.957000000000001</v>
      </c>
      <c r="L798" s="147">
        <v>0.62690000000000001</v>
      </c>
      <c r="M798" s="169">
        <v>0.1</v>
      </c>
      <c r="N798" s="147">
        <v>6.99</v>
      </c>
      <c r="O798" s="153">
        <v>3800000</v>
      </c>
      <c r="P798" s="51" t="str">
        <f>IF($M798&lt;NORMA!$G$7,"NO CUMPLE","CUMPLE")</f>
        <v>NO CUMPLE</v>
      </c>
      <c r="Q798" s="51" t="str">
        <f>IF($E798&gt;NORMA!$G$8,"NO CUMPLE","CUMPLE")</f>
        <v>NO CUMPLE</v>
      </c>
      <c r="R798" s="51" t="str">
        <f>IF($F798&gt;NORMA!$G$9,"NO CUMPLE","CUMPLE")</f>
        <v>CUMPLE</v>
      </c>
      <c r="S798" s="51" t="str">
        <f>IF($K798&gt;NORMA!$G$10,"NO CUMPLE","CUMPLE")</f>
        <v>CUMPLE</v>
      </c>
      <c r="T798" s="51" t="str">
        <f>IF($J798&gt;NORMA!$G$11,"NO CUMPLE","CUMPLE")</f>
        <v>NO CUMPLE</v>
      </c>
      <c r="U798" s="51" t="str">
        <f>IF($G798&gt;NORMA!$G$12,"NO CUMPLE","CUMPLE")</f>
        <v>CUMPLE</v>
      </c>
      <c r="V798" s="51" t="str">
        <f>IF($H798&gt;SALITRE!$H$972,"NO CUMPLE","CUMPLE")</f>
        <v>CUMPLE</v>
      </c>
      <c r="W798" s="51" t="str">
        <f>IF($O798&gt;NORMA!$F$14,"NO CUMPLE","CUMPLE")</f>
        <v>NO CUMPLE</v>
      </c>
      <c r="X798" s="51" t="str">
        <f>IF(AND($N798&gt;=NORMA!$Q$4, $N798&lt;=NORMA!$R$4),"CUMPLE","NO CUMPLE")</f>
        <v>CUMPLE</v>
      </c>
      <c r="Y798" s="51" t="str">
        <f>IF($I798&gt;NORMA!$F$16,"NO CUMPLE","CUMPLE")</f>
        <v>NO CUMPLE</v>
      </c>
      <c r="Z798" s="51" t="str">
        <f>IF($M798&lt;NORMA!$H$23,"NO CUMPLE","CUMPLE")</f>
        <v>NO CUMPLE</v>
      </c>
      <c r="AA798" s="51" t="str">
        <f>IF($E798&gt;NORMA!$H$24,"NO CUMPLE","CUMPLE")</f>
        <v>NO CUMPLE</v>
      </c>
      <c r="AB798" s="51" t="str">
        <f>IF($F798&gt;NORMA!$H$25,"NO CUMPLE","CUMPLE")</f>
        <v>NO CUMPLE</v>
      </c>
      <c r="AC798" s="51" t="str">
        <f>IF($K798&gt;NORMA!$H$26,"NO CUMPLE","CUMPLE")</f>
        <v>CUMPLE</v>
      </c>
      <c r="AD798" s="51" t="str">
        <f>IF($J798&gt;NORMA!$H$27,"NO CUMPLE","CUMPLE")</f>
        <v>NO CUMPLE</v>
      </c>
      <c r="AE798" s="51" t="str">
        <f>IF($G798&gt;NORMA!$H$28,"NO CUMPLE","CUMPLE")</f>
        <v>CUMPLE</v>
      </c>
      <c r="AF798" s="51" t="str">
        <f>IF($H798&gt;NORMA!$E$29,"NO CUMPLE","CUMPLE")</f>
        <v>NO CUMPLE</v>
      </c>
      <c r="AG798" s="51" t="str">
        <f>IF($O798&gt;NORMA!$H$30,"NO CUMPLE","CUMPLE")</f>
        <v>NO CUMPLE</v>
      </c>
      <c r="AH798" s="51" t="str">
        <f>IF(AND($N798&gt;=NORMA!$R$18, $N798&lt;=NORMA!$S$18),"CUMPLE","NO CUMPLE")</f>
        <v>CUMPLE</v>
      </c>
      <c r="AI798" s="51" t="str">
        <f>IF($I798&gt;NORMA!$F$32,"NO CUMPLE","CUMPLE")</f>
        <v>NO CUMPLE</v>
      </c>
    </row>
    <row r="799" spans="1:35" ht="14.25" customHeight="1" x14ac:dyDescent="0.35">
      <c r="A799" s="147" t="s">
        <v>85</v>
      </c>
      <c r="B799" s="147" t="s">
        <v>84</v>
      </c>
      <c r="C799" s="148">
        <v>42082</v>
      </c>
      <c r="D799" s="149">
        <v>0.2638888888888889</v>
      </c>
      <c r="E799" s="147">
        <v>158</v>
      </c>
      <c r="F799" s="147">
        <v>202</v>
      </c>
      <c r="G799" s="147">
        <v>5</v>
      </c>
      <c r="H799" s="147">
        <v>20</v>
      </c>
      <c r="I799" s="147">
        <v>7.13</v>
      </c>
      <c r="J799" s="147">
        <v>2.48</v>
      </c>
      <c r="K799" s="147">
        <v>52.707000000000001</v>
      </c>
      <c r="L799" s="147">
        <v>0.373</v>
      </c>
      <c r="M799" s="169">
        <v>0.5</v>
      </c>
      <c r="N799" s="147">
        <v>6.85</v>
      </c>
      <c r="O799" s="153">
        <v>110000000</v>
      </c>
      <c r="P799" s="51" t="str">
        <f>IF($M799&lt;NORMA!$G$7,"NO CUMPLE","CUMPLE")</f>
        <v>CUMPLE</v>
      </c>
      <c r="Q799" s="51" t="str">
        <f>IF($E799&gt;NORMA!$G$8,"NO CUMPLE","CUMPLE")</f>
        <v>NO CUMPLE</v>
      </c>
      <c r="R799" s="51" t="str">
        <f>IF($F799&gt;NORMA!$G$9,"NO CUMPLE","CUMPLE")</f>
        <v>CUMPLE</v>
      </c>
      <c r="S799" s="51" t="str">
        <f>IF($K799&gt;NORMA!$G$10,"NO CUMPLE","CUMPLE")</f>
        <v>NO CUMPLE</v>
      </c>
      <c r="T799" s="51" t="str">
        <f>IF($J799&gt;NORMA!$G$11,"NO CUMPLE","CUMPLE")</f>
        <v>CUMPLE</v>
      </c>
      <c r="U799" s="51" t="str">
        <f>IF($G799&gt;NORMA!$G$12,"NO CUMPLE","CUMPLE")</f>
        <v>CUMPLE</v>
      </c>
      <c r="V799" s="51" t="str">
        <f>IF($H799&gt;SALITRE!$H$972,"NO CUMPLE","CUMPLE")</f>
        <v>CUMPLE</v>
      </c>
      <c r="W799" s="51" t="str">
        <f>IF($O799&gt;NORMA!$F$14,"NO CUMPLE","CUMPLE")</f>
        <v>NO CUMPLE</v>
      </c>
      <c r="X799" s="51" t="str">
        <f>IF(AND($N799&gt;=NORMA!$Q$4, $N799&lt;=NORMA!$R$4),"CUMPLE","NO CUMPLE")</f>
        <v>CUMPLE</v>
      </c>
      <c r="Y799" s="51" t="str">
        <f>IF($I799&gt;NORMA!$F$16,"NO CUMPLE","CUMPLE")</f>
        <v>NO CUMPLE</v>
      </c>
      <c r="Z799" s="51" t="str">
        <f>IF($M799&lt;NORMA!$H$23,"NO CUMPLE","CUMPLE")</f>
        <v>CUMPLE</v>
      </c>
      <c r="AA799" s="51" t="str">
        <f>IF($E799&gt;NORMA!$H$24,"NO CUMPLE","CUMPLE")</f>
        <v>NO CUMPLE</v>
      </c>
      <c r="AB799" s="51" t="str">
        <f>IF($F799&gt;NORMA!$H$25,"NO CUMPLE","CUMPLE")</f>
        <v>NO CUMPLE</v>
      </c>
      <c r="AC799" s="51" t="str">
        <f>IF($K799&gt;NORMA!$H$26,"NO CUMPLE","CUMPLE")</f>
        <v>NO CUMPLE</v>
      </c>
      <c r="AD799" s="51" t="str">
        <f>IF($J799&gt;NORMA!$H$27,"NO CUMPLE","CUMPLE")</f>
        <v>CUMPLE</v>
      </c>
      <c r="AE799" s="51" t="str">
        <f>IF($G799&gt;NORMA!$H$28,"NO CUMPLE","CUMPLE")</f>
        <v>CUMPLE</v>
      </c>
      <c r="AF799" s="51" t="str">
        <f>IF($H799&gt;NORMA!$E$29,"NO CUMPLE","CUMPLE")</f>
        <v>NO CUMPLE</v>
      </c>
      <c r="AG799" s="51" t="str">
        <f>IF($O799&gt;NORMA!$H$30,"NO CUMPLE","CUMPLE")</f>
        <v>NO CUMPLE</v>
      </c>
      <c r="AH799" s="51" t="str">
        <f>IF(AND($N799&gt;=NORMA!$R$18, $N799&lt;=NORMA!$S$18),"CUMPLE","NO CUMPLE")</f>
        <v>CUMPLE</v>
      </c>
      <c r="AI799" s="51" t="str">
        <f>IF($I799&gt;NORMA!$F$32,"NO CUMPLE","CUMPLE")</f>
        <v>NO CUMPLE</v>
      </c>
    </row>
    <row r="800" spans="1:35" ht="14.25" customHeight="1" x14ac:dyDescent="0.35">
      <c r="A800" s="147" t="s">
        <v>85</v>
      </c>
      <c r="B800" s="147" t="s">
        <v>84</v>
      </c>
      <c r="C800" s="148">
        <v>42237</v>
      </c>
      <c r="D800" s="149">
        <v>0.59375</v>
      </c>
      <c r="E800" s="147">
        <v>272</v>
      </c>
      <c r="F800" s="147">
        <v>395</v>
      </c>
      <c r="G800" s="147">
        <v>407</v>
      </c>
      <c r="H800" s="147">
        <v>21.6</v>
      </c>
      <c r="I800" s="147">
        <v>2.85</v>
      </c>
      <c r="J800" s="147">
        <v>8.59</v>
      </c>
      <c r="K800" s="147">
        <v>43.845999999999997</v>
      </c>
      <c r="L800" s="147">
        <v>1.3444</v>
      </c>
      <c r="M800" s="169">
        <v>0.47</v>
      </c>
      <c r="N800" s="147">
        <v>7.65</v>
      </c>
      <c r="O800" s="153">
        <v>54000000</v>
      </c>
      <c r="P800" s="51" t="str">
        <f>IF($M800&lt;NORMA!$G$7,"NO CUMPLE","CUMPLE")</f>
        <v>NO CUMPLE</v>
      </c>
      <c r="Q800" s="51" t="str">
        <f>IF($E800&gt;NORMA!$G$8,"NO CUMPLE","CUMPLE")</f>
        <v>NO CUMPLE</v>
      </c>
      <c r="R800" s="51" t="str">
        <f>IF($F800&gt;NORMA!$G$9,"NO CUMPLE","CUMPLE")</f>
        <v>NO CUMPLE</v>
      </c>
      <c r="S800" s="51" t="str">
        <f>IF($K800&gt;NORMA!$G$10,"NO CUMPLE","CUMPLE")</f>
        <v>NO CUMPLE</v>
      </c>
      <c r="T800" s="51" t="str">
        <f>IF($J800&gt;NORMA!$G$11,"NO CUMPLE","CUMPLE")</f>
        <v>NO CUMPLE</v>
      </c>
      <c r="U800" s="51" t="str">
        <f>IF($G800&gt;NORMA!$G$12,"NO CUMPLE","CUMPLE")</f>
        <v>NO CUMPLE</v>
      </c>
      <c r="V800" s="51" t="str">
        <f>IF($H800&gt;SALITRE!$H$972,"NO CUMPLE","CUMPLE")</f>
        <v>CUMPLE</v>
      </c>
      <c r="W800" s="51" t="str">
        <f>IF($O800&gt;NORMA!$F$14,"NO CUMPLE","CUMPLE")</f>
        <v>NO CUMPLE</v>
      </c>
      <c r="X800" s="51" t="str">
        <f>IF(AND($N800&gt;=NORMA!$Q$4, $N800&lt;=NORMA!$R$4),"CUMPLE","NO CUMPLE")</f>
        <v>CUMPLE</v>
      </c>
      <c r="Y800" s="51" t="str">
        <f>IF($I800&gt;NORMA!$F$16,"NO CUMPLE","CUMPLE")</f>
        <v>CUMPLE</v>
      </c>
      <c r="Z800" s="51" t="str">
        <f>IF($M800&lt;NORMA!$H$23,"NO CUMPLE","CUMPLE")</f>
        <v>CUMPLE</v>
      </c>
      <c r="AA800" s="51" t="str">
        <f>IF($E800&gt;NORMA!$H$24,"NO CUMPLE","CUMPLE")</f>
        <v>NO CUMPLE</v>
      </c>
      <c r="AB800" s="51" t="str">
        <f>IF($F800&gt;NORMA!$H$25,"NO CUMPLE","CUMPLE")</f>
        <v>NO CUMPLE</v>
      </c>
      <c r="AC800" s="51" t="str">
        <f>IF($K800&gt;NORMA!$H$26,"NO CUMPLE","CUMPLE")</f>
        <v>NO CUMPLE</v>
      </c>
      <c r="AD800" s="51" t="str">
        <f>IF($J800&gt;NORMA!$H$27,"NO CUMPLE","CUMPLE")</f>
        <v>NO CUMPLE</v>
      </c>
      <c r="AE800" s="51" t="str">
        <f>IF($G800&gt;NORMA!$H$28,"NO CUMPLE","CUMPLE")</f>
        <v>NO CUMPLE</v>
      </c>
      <c r="AF800" s="51" t="str">
        <f>IF($H800&gt;NORMA!$E$29,"NO CUMPLE","CUMPLE")</f>
        <v>NO CUMPLE</v>
      </c>
      <c r="AG800" s="51" t="str">
        <f>IF($O800&gt;NORMA!$H$30,"NO CUMPLE","CUMPLE")</f>
        <v>NO CUMPLE</v>
      </c>
      <c r="AH800" s="51" t="str">
        <f>IF(AND($N800&gt;=NORMA!$R$18, $N800&lt;=NORMA!$S$18),"CUMPLE","NO CUMPLE")</f>
        <v>CUMPLE</v>
      </c>
      <c r="AI800" s="51" t="str">
        <f>IF($I800&gt;NORMA!$F$32,"NO CUMPLE","CUMPLE")</f>
        <v>NO CUMPLE</v>
      </c>
    </row>
    <row r="801" spans="1:35" ht="14.25" customHeight="1" x14ac:dyDescent="0.35">
      <c r="A801" s="147" t="s">
        <v>86</v>
      </c>
      <c r="B801" s="147" t="s">
        <v>84</v>
      </c>
      <c r="C801" s="148">
        <v>42013</v>
      </c>
      <c r="D801" s="149">
        <v>0.41666666666666669</v>
      </c>
      <c r="E801" s="147">
        <v>139</v>
      </c>
      <c r="F801" s="147">
        <v>231</v>
      </c>
      <c r="G801" s="147">
        <v>72</v>
      </c>
      <c r="H801" s="147">
        <v>16</v>
      </c>
      <c r="I801" s="147">
        <v>7.99</v>
      </c>
      <c r="J801" s="147">
        <v>5.5</v>
      </c>
      <c r="K801" s="147">
        <v>59.186999999999998</v>
      </c>
      <c r="L801" s="147">
        <v>0.3826</v>
      </c>
      <c r="M801" s="169">
        <v>0.06</v>
      </c>
      <c r="N801" s="147">
        <v>7.39</v>
      </c>
      <c r="O801" s="153">
        <v>58000000</v>
      </c>
      <c r="P801" s="51" t="str">
        <f>IF($M801&lt;NORMA!$G$7,"NO CUMPLE","CUMPLE")</f>
        <v>NO CUMPLE</v>
      </c>
      <c r="Q801" s="51" t="str">
        <f>IF($E801&gt;NORMA!$G$8,"NO CUMPLE","CUMPLE")</f>
        <v>CUMPLE</v>
      </c>
      <c r="R801" s="51" t="str">
        <f>IF($F801&gt;NORMA!$G$9,"NO CUMPLE","CUMPLE")</f>
        <v>CUMPLE</v>
      </c>
      <c r="S801" s="51" t="str">
        <f>IF($K801&gt;NORMA!$G$10,"NO CUMPLE","CUMPLE")</f>
        <v>NO CUMPLE</v>
      </c>
      <c r="T801" s="51" t="str">
        <f>IF($J801&gt;NORMA!$G$11,"NO CUMPLE","CUMPLE")</f>
        <v>CUMPLE</v>
      </c>
      <c r="U801" s="51" t="str">
        <f>IF($G801&gt;NORMA!$G$12,"NO CUMPLE","CUMPLE")</f>
        <v>CUMPLE</v>
      </c>
      <c r="V801" s="51" t="str">
        <f>IF($H801&gt;SALITRE!$H$972,"NO CUMPLE","CUMPLE")</f>
        <v>CUMPLE</v>
      </c>
      <c r="W801" s="51" t="str">
        <f>IF($O801&gt;NORMA!$F$14,"NO CUMPLE","CUMPLE")</f>
        <v>NO CUMPLE</v>
      </c>
      <c r="X801" s="51" t="str">
        <f>IF(AND($N801&gt;=NORMA!$Q$4, $N801&lt;=NORMA!$R$4),"CUMPLE","NO CUMPLE")</f>
        <v>CUMPLE</v>
      </c>
      <c r="Y801" s="51" t="str">
        <f>IF($I801&gt;NORMA!$F$16,"NO CUMPLE","CUMPLE")</f>
        <v>NO CUMPLE</v>
      </c>
      <c r="Z801" s="51" t="str">
        <f>IF($M801&lt;NORMA!$H$23,"NO CUMPLE","CUMPLE")</f>
        <v>NO CUMPLE</v>
      </c>
      <c r="AA801" s="51" t="str">
        <f>IF($E801&gt;NORMA!$H$24,"NO CUMPLE","CUMPLE")</f>
        <v>NO CUMPLE</v>
      </c>
      <c r="AB801" s="51" t="str">
        <f>IF($F801&gt;NORMA!$H$25,"NO CUMPLE","CUMPLE")</f>
        <v>NO CUMPLE</v>
      </c>
      <c r="AC801" s="51" t="str">
        <f>IF($K801&gt;NORMA!$H$26,"NO CUMPLE","CUMPLE")</f>
        <v>NO CUMPLE</v>
      </c>
      <c r="AD801" s="51" t="str">
        <f>IF($J801&gt;NORMA!$H$27,"NO CUMPLE","CUMPLE")</f>
        <v>NO CUMPLE</v>
      </c>
      <c r="AE801" s="51" t="str">
        <f>IF($G801&gt;NORMA!$H$28,"NO CUMPLE","CUMPLE")</f>
        <v>CUMPLE</v>
      </c>
      <c r="AF801" s="51" t="str">
        <f>IF($H801&gt;NORMA!$E$29,"NO CUMPLE","CUMPLE")</f>
        <v>NO CUMPLE</v>
      </c>
      <c r="AG801" s="51" t="str">
        <f>IF($O801&gt;NORMA!$H$30,"NO CUMPLE","CUMPLE")</f>
        <v>NO CUMPLE</v>
      </c>
      <c r="AH801" s="51" t="str">
        <f>IF(AND($N801&gt;=NORMA!$R$18, $N801&lt;=NORMA!$S$18),"CUMPLE","NO CUMPLE")</f>
        <v>CUMPLE</v>
      </c>
      <c r="AI801" s="51" t="str">
        <f>IF($I801&gt;NORMA!$F$32,"NO CUMPLE","CUMPLE")</f>
        <v>NO CUMPLE</v>
      </c>
    </row>
    <row r="802" spans="1:35" ht="14.25" customHeight="1" x14ac:dyDescent="0.35">
      <c r="A802" s="147" t="s">
        <v>86</v>
      </c>
      <c r="B802" s="147" t="s">
        <v>84</v>
      </c>
      <c r="C802" s="148">
        <v>42034</v>
      </c>
      <c r="D802" s="149">
        <v>0.5</v>
      </c>
      <c r="E802" s="147">
        <v>174</v>
      </c>
      <c r="F802" s="147">
        <v>249</v>
      </c>
      <c r="G802" s="147">
        <v>79</v>
      </c>
      <c r="H802" s="147">
        <v>60</v>
      </c>
      <c r="I802" s="147">
        <v>9.69</v>
      </c>
      <c r="J802" s="147">
        <v>5.24</v>
      </c>
      <c r="K802" s="147">
        <v>23.106999999999999</v>
      </c>
      <c r="L802" s="147">
        <v>0.63819999999999999</v>
      </c>
      <c r="M802" s="169" t="s">
        <v>61</v>
      </c>
      <c r="N802" s="147">
        <v>7.21</v>
      </c>
      <c r="O802" s="153">
        <v>70000000</v>
      </c>
      <c r="P802" s="169" t="s">
        <v>61</v>
      </c>
      <c r="Q802" s="51" t="str">
        <f>IF($E802&gt;NORMA!$G$8,"NO CUMPLE","CUMPLE")</f>
        <v>NO CUMPLE</v>
      </c>
      <c r="R802" s="51" t="str">
        <f>IF($F802&gt;NORMA!$G$9,"NO CUMPLE","CUMPLE")</f>
        <v>CUMPLE</v>
      </c>
      <c r="S802" s="51" t="str">
        <f>IF($K802&gt;NORMA!$G$10,"NO CUMPLE","CUMPLE")</f>
        <v>CUMPLE</v>
      </c>
      <c r="T802" s="51" t="str">
        <f>IF($J802&gt;NORMA!$G$11,"NO CUMPLE","CUMPLE")</f>
        <v>CUMPLE</v>
      </c>
      <c r="U802" s="51" t="str">
        <f>IF($G802&gt;NORMA!$G$12,"NO CUMPLE","CUMPLE")</f>
        <v>CUMPLE</v>
      </c>
      <c r="V802" s="51" t="str">
        <f>IF($H802&gt;SALITRE!$H$972,"NO CUMPLE","CUMPLE")</f>
        <v>NO CUMPLE</v>
      </c>
      <c r="W802" s="51" t="str">
        <f>IF($O802&gt;NORMA!$F$14,"NO CUMPLE","CUMPLE")</f>
        <v>NO CUMPLE</v>
      </c>
      <c r="X802" s="51" t="str">
        <f>IF(AND($N802&gt;=NORMA!$Q$4, $N802&lt;=NORMA!$R$4),"CUMPLE","NO CUMPLE")</f>
        <v>CUMPLE</v>
      </c>
      <c r="Y802" s="51" t="str">
        <f>IF($I802&gt;NORMA!$F$16,"NO CUMPLE","CUMPLE")</f>
        <v>NO CUMPLE</v>
      </c>
      <c r="Z802" s="51" t="str">
        <f>IF($M802&lt;NORMA!$H$23,"NO CUMPLE","CUMPLE")</f>
        <v>CUMPLE</v>
      </c>
      <c r="AA802" s="51" t="str">
        <f>IF($E802&gt;NORMA!$H$24,"NO CUMPLE","CUMPLE")</f>
        <v>NO CUMPLE</v>
      </c>
      <c r="AB802" s="51" t="str">
        <f>IF($F802&gt;NORMA!$H$25,"NO CUMPLE","CUMPLE")</f>
        <v>NO CUMPLE</v>
      </c>
      <c r="AC802" s="51" t="str">
        <f>IF($K802&gt;NORMA!$H$26,"NO CUMPLE","CUMPLE")</f>
        <v>CUMPLE</v>
      </c>
      <c r="AD802" s="51" t="str">
        <f>IF($J802&gt;NORMA!$H$27,"NO CUMPLE","CUMPLE")</f>
        <v>NO CUMPLE</v>
      </c>
      <c r="AE802" s="51" t="str">
        <f>IF($G802&gt;NORMA!$H$28,"NO CUMPLE","CUMPLE")</f>
        <v>CUMPLE</v>
      </c>
      <c r="AF802" s="51" t="str">
        <f>IF($H802&gt;NORMA!$E$29,"NO CUMPLE","CUMPLE")</f>
        <v>NO CUMPLE</v>
      </c>
      <c r="AG802" s="51" t="str">
        <f>IF($O802&gt;NORMA!$H$30,"NO CUMPLE","CUMPLE")</f>
        <v>NO CUMPLE</v>
      </c>
      <c r="AH802" s="51" t="str">
        <f>IF(AND($N802&gt;=NORMA!$R$18, $N802&lt;=NORMA!$S$18),"CUMPLE","NO CUMPLE")</f>
        <v>CUMPLE</v>
      </c>
      <c r="AI802" s="51" t="str">
        <f>IF($I802&gt;NORMA!$F$32,"NO CUMPLE","CUMPLE")</f>
        <v>NO CUMPLE</v>
      </c>
    </row>
    <row r="803" spans="1:35" ht="14.25" customHeight="1" x14ac:dyDescent="0.35">
      <c r="A803" s="147" t="s">
        <v>86</v>
      </c>
      <c r="B803" s="147" t="s">
        <v>84</v>
      </c>
      <c r="C803" s="148">
        <v>42037</v>
      </c>
      <c r="D803" s="149">
        <v>0.58333333333333337</v>
      </c>
      <c r="E803" s="147">
        <v>272</v>
      </c>
      <c r="F803" s="147">
        <v>441</v>
      </c>
      <c r="G803" s="147">
        <v>126</v>
      </c>
      <c r="H803" s="147">
        <v>49</v>
      </c>
      <c r="I803" s="147">
        <v>9.58</v>
      </c>
      <c r="J803" s="147">
        <v>7.15</v>
      </c>
      <c r="K803" s="147">
        <v>77.906999999999996</v>
      </c>
      <c r="L803" s="147">
        <v>1.0646</v>
      </c>
      <c r="M803" s="169">
        <v>0.28000000000000003</v>
      </c>
      <c r="N803" s="147">
        <v>7.26</v>
      </c>
      <c r="O803" s="153">
        <v>170000000</v>
      </c>
      <c r="P803" s="51" t="str">
        <f>IF($M803&lt;NORMA!$G$7,"NO CUMPLE","CUMPLE")</f>
        <v>NO CUMPLE</v>
      </c>
      <c r="Q803" s="51" t="str">
        <f>IF($E803&gt;NORMA!$G$8,"NO CUMPLE","CUMPLE")</f>
        <v>NO CUMPLE</v>
      </c>
      <c r="R803" s="51" t="str">
        <f>IF($F803&gt;NORMA!$G$9,"NO CUMPLE","CUMPLE")</f>
        <v>NO CUMPLE</v>
      </c>
      <c r="S803" s="51" t="str">
        <f>IF($K803&gt;NORMA!$G$10,"NO CUMPLE","CUMPLE")</f>
        <v>NO CUMPLE</v>
      </c>
      <c r="T803" s="51" t="str">
        <f>IF($J803&gt;NORMA!$G$11,"NO CUMPLE","CUMPLE")</f>
        <v>NO CUMPLE</v>
      </c>
      <c r="U803" s="51" t="str">
        <f>IF($G803&gt;NORMA!$G$12,"NO CUMPLE","CUMPLE")</f>
        <v>CUMPLE</v>
      </c>
      <c r="V803" s="51" t="str">
        <f>IF($H803&gt;SALITRE!$H$972,"NO CUMPLE","CUMPLE")</f>
        <v>NO CUMPLE</v>
      </c>
      <c r="W803" s="51" t="str">
        <f>IF($O803&gt;NORMA!$F$14,"NO CUMPLE","CUMPLE")</f>
        <v>NO CUMPLE</v>
      </c>
      <c r="X803" s="51" t="str">
        <f>IF(AND($N803&gt;=NORMA!$Q$4, $N803&lt;=NORMA!$R$4),"CUMPLE","NO CUMPLE")</f>
        <v>CUMPLE</v>
      </c>
      <c r="Y803" s="51" t="str">
        <f>IF($I803&gt;NORMA!$F$16,"NO CUMPLE","CUMPLE")</f>
        <v>NO CUMPLE</v>
      </c>
      <c r="Z803" s="51" t="str">
        <f>IF($M803&lt;NORMA!$H$23,"NO CUMPLE","CUMPLE")</f>
        <v>NO CUMPLE</v>
      </c>
      <c r="AA803" s="51" t="str">
        <f>IF($E803&gt;NORMA!$H$24,"NO CUMPLE","CUMPLE")</f>
        <v>NO CUMPLE</v>
      </c>
      <c r="AB803" s="51" t="str">
        <f>IF($F803&gt;NORMA!$H$25,"NO CUMPLE","CUMPLE")</f>
        <v>NO CUMPLE</v>
      </c>
      <c r="AC803" s="51" t="str">
        <f>IF($K803&gt;NORMA!$H$26,"NO CUMPLE","CUMPLE")</f>
        <v>NO CUMPLE</v>
      </c>
      <c r="AD803" s="51" t="str">
        <f>IF($J803&gt;NORMA!$H$27,"NO CUMPLE","CUMPLE")</f>
        <v>NO CUMPLE</v>
      </c>
      <c r="AE803" s="51" t="str">
        <f>IF($G803&gt;NORMA!$H$28,"NO CUMPLE","CUMPLE")</f>
        <v>NO CUMPLE</v>
      </c>
      <c r="AF803" s="51" t="str">
        <f>IF($H803&gt;NORMA!$E$29,"NO CUMPLE","CUMPLE")</f>
        <v>NO CUMPLE</v>
      </c>
      <c r="AG803" s="51" t="str">
        <f>IF($O803&gt;NORMA!$H$30,"NO CUMPLE","CUMPLE")</f>
        <v>NO CUMPLE</v>
      </c>
      <c r="AH803" s="51" t="str">
        <f>IF(AND($N803&gt;=NORMA!$R$18, $N803&lt;=NORMA!$S$18),"CUMPLE","NO CUMPLE")</f>
        <v>CUMPLE</v>
      </c>
      <c r="AI803" s="51" t="str">
        <f>IF($I803&gt;NORMA!$F$32,"NO CUMPLE","CUMPLE")</f>
        <v>NO CUMPLE</v>
      </c>
    </row>
    <row r="804" spans="1:35" ht="14.25" customHeight="1" x14ac:dyDescent="0.35">
      <c r="A804" s="147" t="s">
        <v>86</v>
      </c>
      <c r="B804" s="147" t="s">
        <v>84</v>
      </c>
      <c r="C804" s="148">
        <v>42046</v>
      </c>
      <c r="D804" s="149">
        <v>0.33333333333333331</v>
      </c>
      <c r="E804" s="147">
        <v>91</v>
      </c>
      <c r="F804" s="147">
        <v>331</v>
      </c>
      <c r="G804" s="147">
        <v>71</v>
      </c>
      <c r="H804" s="147">
        <v>119</v>
      </c>
      <c r="I804" s="147">
        <v>3.46</v>
      </c>
      <c r="J804" s="147">
        <v>0.98</v>
      </c>
      <c r="K804" s="147">
        <v>16.859000000000002</v>
      </c>
      <c r="L804" s="147">
        <v>2.3132999999999999</v>
      </c>
      <c r="M804" s="169">
        <v>0.02</v>
      </c>
      <c r="N804" s="147">
        <v>7.46</v>
      </c>
      <c r="O804" s="153">
        <v>34000000</v>
      </c>
      <c r="P804" s="51" t="str">
        <f>IF($M804&lt;NORMA!$G$7,"NO CUMPLE","CUMPLE")</f>
        <v>NO CUMPLE</v>
      </c>
      <c r="Q804" s="51" t="str">
        <f>IF($E804&gt;NORMA!$G$8,"NO CUMPLE","CUMPLE")</f>
        <v>CUMPLE</v>
      </c>
      <c r="R804" s="51" t="str">
        <f>IF($F804&gt;NORMA!$G$9,"NO CUMPLE","CUMPLE")</f>
        <v>CUMPLE</v>
      </c>
      <c r="S804" s="51" t="str">
        <f>IF($K804&gt;NORMA!$G$10,"NO CUMPLE","CUMPLE")</f>
        <v>CUMPLE</v>
      </c>
      <c r="T804" s="51" t="str">
        <f>IF($J804&gt;NORMA!$G$11,"NO CUMPLE","CUMPLE")</f>
        <v>CUMPLE</v>
      </c>
      <c r="U804" s="51" t="str">
        <f>IF($G804&gt;NORMA!$G$12,"NO CUMPLE","CUMPLE")</f>
        <v>CUMPLE</v>
      </c>
      <c r="V804" s="51" t="str">
        <f>IF($H804&gt;SALITRE!$H$972,"NO CUMPLE","CUMPLE")</f>
        <v>NO CUMPLE</v>
      </c>
      <c r="W804" s="51" t="str">
        <f>IF($O804&gt;NORMA!$F$14,"NO CUMPLE","CUMPLE")</f>
        <v>NO CUMPLE</v>
      </c>
      <c r="X804" s="51" t="str">
        <f>IF(AND($N804&gt;=NORMA!$Q$4, $N804&lt;=NORMA!$R$4),"CUMPLE","NO CUMPLE")</f>
        <v>CUMPLE</v>
      </c>
      <c r="Y804" s="51" t="str">
        <f>IF($I804&gt;NORMA!$F$16,"NO CUMPLE","CUMPLE")</f>
        <v>NO CUMPLE</v>
      </c>
      <c r="Z804" s="51" t="str">
        <f>IF($M804&lt;NORMA!$H$23,"NO CUMPLE","CUMPLE")</f>
        <v>NO CUMPLE</v>
      </c>
      <c r="AA804" s="51" t="str">
        <f>IF($E804&gt;NORMA!$H$24,"NO CUMPLE","CUMPLE")</f>
        <v>CUMPLE</v>
      </c>
      <c r="AB804" s="51" t="str">
        <f>IF($F804&gt;NORMA!$H$25,"NO CUMPLE","CUMPLE")</f>
        <v>NO CUMPLE</v>
      </c>
      <c r="AC804" s="51" t="str">
        <f>IF($K804&gt;NORMA!$H$26,"NO CUMPLE","CUMPLE")</f>
        <v>CUMPLE</v>
      </c>
      <c r="AD804" s="51" t="str">
        <f>IF($J804&gt;NORMA!$H$27,"NO CUMPLE","CUMPLE")</f>
        <v>CUMPLE</v>
      </c>
      <c r="AE804" s="51" t="str">
        <f>IF($G804&gt;NORMA!$H$28,"NO CUMPLE","CUMPLE")</f>
        <v>CUMPLE</v>
      </c>
      <c r="AF804" s="51" t="str">
        <f>IF($H804&gt;NORMA!$E$29,"NO CUMPLE","CUMPLE")</f>
        <v>NO CUMPLE</v>
      </c>
      <c r="AG804" s="51" t="str">
        <f>IF($O804&gt;NORMA!$H$30,"NO CUMPLE","CUMPLE")</f>
        <v>NO CUMPLE</v>
      </c>
      <c r="AH804" s="51" t="str">
        <f>IF(AND($N804&gt;=NORMA!$R$18, $N804&lt;=NORMA!$S$18),"CUMPLE","NO CUMPLE")</f>
        <v>CUMPLE</v>
      </c>
      <c r="AI804" s="51" t="str">
        <f>IF($I804&gt;NORMA!$F$32,"NO CUMPLE","CUMPLE")</f>
        <v>NO CUMPLE</v>
      </c>
    </row>
    <row r="805" spans="1:35" ht="14.25" customHeight="1" x14ac:dyDescent="0.35">
      <c r="A805" s="147" t="s">
        <v>86</v>
      </c>
      <c r="B805" s="147" t="s">
        <v>84</v>
      </c>
      <c r="C805" s="148">
        <v>42060</v>
      </c>
      <c r="D805" s="149">
        <v>0.5</v>
      </c>
      <c r="E805" s="147">
        <v>125</v>
      </c>
      <c r="F805" s="147">
        <v>195</v>
      </c>
      <c r="G805" s="147">
        <v>70</v>
      </c>
      <c r="H805" s="147">
        <v>90</v>
      </c>
      <c r="I805" s="147">
        <v>4.78</v>
      </c>
      <c r="J805" s="147">
        <v>1.76</v>
      </c>
      <c r="K805" s="147">
        <v>12.776999999999999</v>
      </c>
      <c r="L805" s="147">
        <v>1.1487000000000001</v>
      </c>
      <c r="M805" s="169">
        <v>0.16</v>
      </c>
      <c r="N805" s="147">
        <v>7.15</v>
      </c>
      <c r="O805" s="153">
        <v>13000000</v>
      </c>
      <c r="P805" s="51" t="str">
        <f>IF($M805&lt;NORMA!$G$7,"NO CUMPLE","CUMPLE")</f>
        <v>NO CUMPLE</v>
      </c>
      <c r="Q805" s="51" t="str">
        <f>IF($E805&gt;NORMA!$G$8,"NO CUMPLE","CUMPLE")</f>
        <v>CUMPLE</v>
      </c>
      <c r="R805" s="51" t="str">
        <f>IF($F805&gt;NORMA!$G$9,"NO CUMPLE","CUMPLE")</f>
        <v>CUMPLE</v>
      </c>
      <c r="S805" s="51" t="str">
        <f>IF($K805&gt;NORMA!$G$10,"NO CUMPLE","CUMPLE")</f>
        <v>CUMPLE</v>
      </c>
      <c r="T805" s="51" t="str">
        <f>IF($J805&gt;NORMA!$G$11,"NO CUMPLE","CUMPLE")</f>
        <v>CUMPLE</v>
      </c>
      <c r="U805" s="51" t="str">
        <f>IF($G805&gt;NORMA!$G$12,"NO CUMPLE","CUMPLE")</f>
        <v>CUMPLE</v>
      </c>
      <c r="V805" s="51" t="str">
        <f>IF($H805&gt;SALITRE!$H$972,"NO CUMPLE","CUMPLE")</f>
        <v>NO CUMPLE</v>
      </c>
      <c r="W805" s="51" t="str">
        <f>IF($O805&gt;NORMA!$F$14,"NO CUMPLE","CUMPLE")</f>
        <v>NO CUMPLE</v>
      </c>
      <c r="X805" s="51" t="str">
        <f>IF(AND($N805&gt;=NORMA!$Q$4, $N805&lt;=NORMA!$R$4),"CUMPLE","NO CUMPLE")</f>
        <v>CUMPLE</v>
      </c>
      <c r="Y805" s="51" t="str">
        <f>IF($I805&gt;NORMA!$F$16,"NO CUMPLE","CUMPLE")</f>
        <v>NO CUMPLE</v>
      </c>
      <c r="Z805" s="51" t="str">
        <f>IF($M805&lt;NORMA!$H$23,"NO CUMPLE","CUMPLE")</f>
        <v>NO CUMPLE</v>
      </c>
      <c r="AA805" s="51" t="str">
        <f>IF($E805&gt;NORMA!$H$24,"NO CUMPLE","CUMPLE")</f>
        <v>NO CUMPLE</v>
      </c>
      <c r="AB805" s="51" t="str">
        <f>IF($F805&gt;NORMA!$H$25,"NO CUMPLE","CUMPLE")</f>
        <v>NO CUMPLE</v>
      </c>
      <c r="AC805" s="51" t="str">
        <f>IF($K805&gt;NORMA!$H$26,"NO CUMPLE","CUMPLE")</f>
        <v>CUMPLE</v>
      </c>
      <c r="AD805" s="51" t="str">
        <f>IF($J805&gt;NORMA!$H$27,"NO CUMPLE","CUMPLE")</f>
        <v>CUMPLE</v>
      </c>
      <c r="AE805" s="51" t="str">
        <f>IF($G805&gt;NORMA!$H$28,"NO CUMPLE","CUMPLE")</f>
        <v>CUMPLE</v>
      </c>
      <c r="AF805" s="51" t="str">
        <f>IF($H805&gt;NORMA!$E$29,"NO CUMPLE","CUMPLE")</f>
        <v>NO CUMPLE</v>
      </c>
      <c r="AG805" s="51" t="str">
        <f>IF($O805&gt;NORMA!$H$30,"NO CUMPLE","CUMPLE")</f>
        <v>NO CUMPLE</v>
      </c>
      <c r="AH805" s="51" t="str">
        <f>IF(AND($N805&gt;=NORMA!$R$18, $N805&lt;=NORMA!$S$18),"CUMPLE","NO CUMPLE")</f>
        <v>CUMPLE</v>
      </c>
      <c r="AI805" s="51" t="str">
        <f>IF($I805&gt;NORMA!$F$32,"NO CUMPLE","CUMPLE")</f>
        <v>NO CUMPLE</v>
      </c>
    </row>
    <row r="806" spans="1:35" ht="14.25" customHeight="1" x14ac:dyDescent="0.35">
      <c r="A806" s="147" t="s">
        <v>86</v>
      </c>
      <c r="B806" s="147" t="s">
        <v>84</v>
      </c>
      <c r="C806" s="148">
        <v>42080</v>
      </c>
      <c r="D806" s="149">
        <v>0.25</v>
      </c>
      <c r="E806" s="147">
        <v>159</v>
      </c>
      <c r="F806" s="147">
        <v>202</v>
      </c>
      <c r="G806" s="147">
        <v>86</v>
      </c>
      <c r="H806" s="147">
        <v>28</v>
      </c>
      <c r="I806" s="147">
        <v>5.45</v>
      </c>
      <c r="J806" s="147">
        <v>1.92</v>
      </c>
      <c r="K806" s="147">
        <v>33.487000000000002</v>
      </c>
      <c r="L806" s="147">
        <v>0.755</v>
      </c>
      <c r="M806" s="169">
        <v>0.31</v>
      </c>
      <c r="N806" s="147">
        <v>6.71</v>
      </c>
      <c r="O806" s="153">
        <v>43000000</v>
      </c>
      <c r="P806" s="51" t="str">
        <f>IF($M806&lt;NORMA!$G$7,"NO CUMPLE","CUMPLE")</f>
        <v>NO CUMPLE</v>
      </c>
      <c r="Q806" s="51" t="str">
        <f>IF($E806&gt;NORMA!$G$8,"NO CUMPLE","CUMPLE")</f>
        <v>NO CUMPLE</v>
      </c>
      <c r="R806" s="51" t="str">
        <f>IF($F806&gt;NORMA!$G$9,"NO CUMPLE","CUMPLE")</f>
        <v>CUMPLE</v>
      </c>
      <c r="S806" s="51" t="str">
        <f>IF($K806&gt;NORMA!$G$10,"NO CUMPLE","CUMPLE")</f>
        <v>CUMPLE</v>
      </c>
      <c r="T806" s="51" t="str">
        <f>IF($J806&gt;NORMA!$G$11,"NO CUMPLE","CUMPLE")</f>
        <v>CUMPLE</v>
      </c>
      <c r="U806" s="51" t="str">
        <f>IF($G806&gt;NORMA!$G$12,"NO CUMPLE","CUMPLE")</f>
        <v>CUMPLE</v>
      </c>
      <c r="V806" s="51" t="str">
        <f>IF($H806&gt;SALITRE!$H$972,"NO CUMPLE","CUMPLE")</f>
        <v>CUMPLE</v>
      </c>
      <c r="W806" s="51" t="str">
        <f>IF($O806&gt;NORMA!$F$14,"NO CUMPLE","CUMPLE")</f>
        <v>NO CUMPLE</v>
      </c>
      <c r="X806" s="51" t="str">
        <f>IF(AND($N806&gt;=NORMA!$Q$4, $N806&lt;=NORMA!$R$4),"CUMPLE","NO CUMPLE")</f>
        <v>CUMPLE</v>
      </c>
      <c r="Y806" s="51" t="str">
        <f>IF($I806&gt;NORMA!$F$16,"NO CUMPLE","CUMPLE")</f>
        <v>NO CUMPLE</v>
      </c>
      <c r="Z806" s="51" t="str">
        <f>IF($M806&lt;NORMA!$H$23,"NO CUMPLE","CUMPLE")</f>
        <v>CUMPLE</v>
      </c>
      <c r="AA806" s="51" t="str">
        <f>IF($E806&gt;NORMA!$H$24,"NO CUMPLE","CUMPLE")</f>
        <v>NO CUMPLE</v>
      </c>
      <c r="AB806" s="51" t="str">
        <f>IF($F806&gt;NORMA!$H$25,"NO CUMPLE","CUMPLE")</f>
        <v>NO CUMPLE</v>
      </c>
      <c r="AC806" s="51" t="str">
        <f>IF($K806&gt;NORMA!$H$26,"NO CUMPLE","CUMPLE")</f>
        <v>CUMPLE</v>
      </c>
      <c r="AD806" s="51" t="str">
        <f>IF($J806&gt;NORMA!$H$27,"NO CUMPLE","CUMPLE")</f>
        <v>CUMPLE</v>
      </c>
      <c r="AE806" s="51" t="str">
        <f>IF($G806&gt;NORMA!$H$28,"NO CUMPLE","CUMPLE")</f>
        <v>CUMPLE</v>
      </c>
      <c r="AF806" s="51" t="str">
        <f>IF($H806&gt;NORMA!$E$29,"NO CUMPLE","CUMPLE")</f>
        <v>NO CUMPLE</v>
      </c>
      <c r="AG806" s="51" t="str">
        <f>IF($O806&gt;NORMA!$H$30,"NO CUMPLE","CUMPLE")</f>
        <v>NO CUMPLE</v>
      </c>
      <c r="AH806" s="51" t="str">
        <f>IF(AND($N806&gt;=NORMA!$R$18, $N806&lt;=NORMA!$S$18),"CUMPLE","NO CUMPLE")</f>
        <v>CUMPLE</v>
      </c>
      <c r="AI806" s="51" t="str">
        <f>IF($I806&gt;NORMA!$F$32,"NO CUMPLE","CUMPLE")</f>
        <v>NO CUMPLE</v>
      </c>
    </row>
    <row r="807" spans="1:35" ht="14.25" customHeight="1" x14ac:dyDescent="0.35">
      <c r="A807" s="147" t="s">
        <v>86</v>
      </c>
      <c r="B807" s="147" t="s">
        <v>84</v>
      </c>
      <c r="C807" s="148">
        <v>42103</v>
      </c>
      <c r="D807" s="149">
        <v>0.66666666666666663</v>
      </c>
      <c r="E807" s="147">
        <v>180</v>
      </c>
      <c r="F807" s="147">
        <v>347</v>
      </c>
      <c r="G807" s="147">
        <v>43</v>
      </c>
      <c r="H807" s="147">
        <v>131</v>
      </c>
      <c r="I807" s="147">
        <v>10.24</v>
      </c>
      <c r="J807" s="147">
        <v>6.35</v>
      </c>
      <c r="K807" s="147">
        <v>55.807000000000002</v>
      </c>
      <c r="L807" s="147">
        <v>1.4499</v>
      </c>
      <c r="M807" s="169">
        <v>0.94</v>
      </c>
      <c r="N807" s="147">
        <v>7.16</v>
      </c>
      <c r="O807" s="153">
        <v>84000000</v>
      </c>
      <c r="P807" s="51" t="str">
        <f>IF($M807&lt;NORMA!$G$7,"NO CUMPLE","CUMPLE")</f>
        <v>CUMPLE</v>
      </c>
      <c r="Q807" s="51" t="str">
        <f>IF($E807&gt;NORMA!$G$8,"NO CUMPLE","CUMPLE")</f>
        <v>NO CUMPLE</v>
      </c>
      <c r="R807" s="51" t="str">
        <f>IF($F807&gt;NORMA!$G$9,"NO CUMPLE","CUMPLE")</f>
        <v>CUMPLE</v>
      </c>
      <c r="S807" s="51" t="str">
        <f>IF($K807&gt;NORMA!$G$10,"NO CUMPLE","CUMPLE")</f>
        <v>NO CUMPLE</v>
      </c>
      <c r="T807" s="51" t="str">
        <f>IF($J807&gt;NORMA!$G$11,"NO CUMPLE","CUMPLE")</f>
        <v>NO CUMPLE</v>
      </c>
      <c r="U807" s="51" t="str">
        <f>IF($G807&gt;NORMA!$G$12,"NO CUMPLE","CUMPLE")</f>
        <v>CUMPLE</v>
      </c>
      <c r="V807" s="51" t="str">
        <f>IF($H807&gt;SALITRE!$H$972,"NO CUMPLE","CUMPLE")</f>
        <v>NO CUMPLE</v>
      </c>
      <c r="W807" s="51" t="str">
        <f>IF($O807&gt;NORMA!$F$14,"NO CUMPLE","CUMPLE")</f>
        <v>NO CUMPLE</v>
      </c>
      <c r="X807" s="51" t="str">
        <f>IF(AND($N807&gt;=NORMA!$Q$4, $N807&lt;=NORMA!$R$4),"CUMPLE","NO CUMPLE")</f>
        <v>CUMPLE</v>
      </c>
      <c r="Y807" s="51" t="str">
        <f>IF($I807&gt;NORMA!$F$16,"NO CUMPLE","CUMPLE")</f>
        <v>NO CUMPLE</v>
      </c>
      <c r="Z807" s="51" t="str">
        <f>IF($M807&lt;NORMA!$H$23,"NO CUMPLE","CUMPLE")</f>
        <v>CUMPLE</v>
      </c>
      <c r="AA807" s="51" t="str">
        <f>IF($E807&gt;NORMA!$H$24,"NO CUMPLE","CUMPLE")</f>
        <v>NO CUMPLE</v>
      </c>
      <c r="AB807" s="51" t="str">
        <f>IF($F807&gt;NORMA!$H$25,"NO CUMPLE","CUMPLE")</f>
        <v>NO CUMPLE</v>
      </c>
      <c r="AC807" s="51" t="str">
        <f>IF($K807&gt;NORMA!$H$26,"NO CUMPLE","CUMPLE")</f>
        <v>NO CUMPLE</v>
      </c>
      <c r="AD807" s="51" t="str">
        <f>IF($J807&gt;NORMA!$H$27,"NO CUMPLE","CUMPLE")</f>
        <v>NO CUMPLE</v>
      </c>
      <c r="AE807" s="51" t="str">
        <f>IF($G807&gt;NORMA!$H$28,"NO CUMPLE","CUMPLE")</f>
        <v>CUMPLE</v>
      </c>
      <c r="AF807" s="51" t="str">
        <f>IF($H807&gt;NORMA!$E$29,"NO CUMPLE","CUMPLE")</f>
        <v>NO CUMPLE</v>
      </c>
      <c r="AG807" s="51" t="str">
        <f>IF($O807&gt;NORMA!$H$30,"NO CUMPLE","CUMPLE")</f>
        <v>NO CUMPLE</v>
      </c>
      <c r="AH807" s="51" t="str">
        <f>IF(AND($N807&gt;=NORMA!$R$18, $N807&lt;=NORMA!$S$18),"CUMPLE","NO CUMPLE")</f>
        <v>CUMPLE</v>
      </c>
      <c r="AI807" s="51" t="str">
        <f>IF($I807&gt;NORMA!$F$32,"NO CUMPLE","CUMPLE")</f>
        <v>NO CUMPLE</v>
      </c>
    </row>
    <row r="808" spans="1:35" ht="14.25" customHeight="1" x14ac:dyDescent="0.35">
      <c r="A808" s="147" t="s">
        <v>86</v>
      </c>
      <c r="B808" s="147" t="s">
        <v>84</v>
      </c>
      <c r="C808" s="148">
        <v>42237</v>
      </c>
      <c r="D808" s="149">
        <v>0.41666666666666669</v>
      </c>
      <c r="E808" s="147">
        <v>135</v>
      </c>
      <c r="F808" s="147">
        <v>216</v>
      </c>
      <c r="G808" s="147">
        <v>53</v>
      </c>
      <c r="H808" s="147">
        <v>40.700000000000003</v>
      </c>
      <c r="I808" s="147">
        <v>5.41</v>
      </c>
      <c r="J808" s="147">
        <v>15.4</v>
      </c>
      <c r="K808" s="147">
        <v>52.098999999999997</v>
      </c>
      <c r="L808" s="147">
        <v>1.6287</v>
      </c>
      <c r="M808" s="169">
        <v>0.75</v>
      </c>
      <c r="N808" s="147">
        <v>7.41</v>
      </c>
      <c r="O808" s="153">
        <v>35000000</v>
      </c>
      <c r="P808" s="51" t="str">
        <f>IF($M808&lt;NORMA!$G$7,"NO CUMPLE","CUMPLE")</f>
        <v>CUMPLE</v>
      </c>
      <c r="Q808" s="51" t="str">
        <f>IF($E808&gt;NORMA!$G$8,"NO CUMPLE","CUMPLE")</f>
        <v>CUMPLE</v>
      </c>
      <c r="R808" s="51" t="str">
        <f>IF($F808&gt;NORMA!$G$9,"NO CUMPLE","CUMPLE")</f>
        <v>CUMPLE</v>
      </c>
      <c r="S808" s="51" t="str">
        <f>IF($K808&gt;NORMA!$G$10,"NO CUMPLE","CUMPLE")</f>
        <v>NO CUMPLE</v>
      </c>
      <c r="T808" s="51" t="str">
        <f>IF($J808&gt;NORMA!$G$11,"NO CUMPLE","CUMPLE")</f>
        <v>NO CUMPLE</v>
      </c>
      <c r="U808" s="51" t="str">
        <f>IF($G808&gt;NORMA!$G$12,"NO CUMPLE","CUMPLE")</f>
        <v>CUMPLE</v>
      </c>
      <c r="V808" s="51" t="str">
        <f>IF($H808&gt;SALITRE!$H$972,"NO CUMPLE","CUMPLE")</f>
        <v>NO CUMPLE</v>
      </c>
      <c r="W808" s="51" t="str">
        <f>IF($O808&gt;NORMA!$F$14,"NO CUMPLE","CUMPLE")</f>
        <v>NO CUMPLE</v>
      </c>
      <c r="X808" s="51" t="str">
        <f>IF(AND($N808&gt;=NORMA!$Q$4, $N808&lt;=NORMA!$R$4),"CUMPLE","NO CUMPLE")</f>
        <v>CUMPLE</v>
      </c>
      <c r="Y808" s="51" t="str">
        <f>IF($I808&gt;NORMA!$F$16,"NO CUMPLE","CUMPLE")</f>
        <v>NO CUMPLE</v>
      </c>
      <c r="Z808" s="51" t="str">
        <f>IF($M808&lt;NORMA!$H$23,"NO CUMPLE","CUMPLE")</f>
        <v>CUMPLE</v>
      </c>
      <c r="AA808" s="51" t="str">
        <f>IF($E808&gt;NORMA!$H$24,"NO CUMPLE","CUMPLE")</f>
        <v>NO CUMPLE</v>
      </c>
      <c r="AB808" s="51" t="str">
        <f>IF($F808&gt;NORMA!$H$25,"NO CUMPLE","CUMPLE")</f>
        <v>NO CUMPLE</v>
      </c>
      <c r="AC808" s="51" t="str">
        <f>IF($K808&gt;NORMA!$H$26,"NO CUMPLE","CUMPLE")</f>
        <v>NO CUMPLE</v>
      </c>
      <c r="AD808" s="51" t="str">
        <f>IF($J808&gt;NORMA!$H$27,"NO CUMPLE","CUMPLE")</f>
        <v>NO CUMPLE</v>
      </c>
      <c r="AE808" s="51" t="str">
        <f>IF($G808&gt;NORMA!$H$28,"NO CUMPLE","CUMPLE")</f>
        <v>CUMPLE</v>
      </c>
      <c r="AF808" s="51" t="str">
        <f>IF($H808&gt;NORMA!$E$29,"NO CUMPLE","CUMPLE")</f>
        <v>NO CUMPLE</v>
      </c>
      <c r="AG808" s="51" t="str">
        <f>IF($O808&gt;NORMA!$H$30,"NO CUMPLE","CUMPLE")</f>
        <v>NO CUMPLE</v>
      </c>
      <c r="AH808" s="51" t="str">
        <f>IF(AND($N808&gt;=NORMA!$R$18, $N808&lt;=NORMA!$S$18),"CUMPLE","NO CUMPLE")</f>
        <v>CUMPLE</v>
      </c>
      <c r="AI808" s="51" t="str">
        <f>IF($I808&gt;NORMA!$F$32,"NO CUMPLE","CUMPLE")</f>
        <v>NO CUMPLE</v>
      </c>
    </row>
    <row r="809" spans="1:35" ht="14.25" customHeight="1" x14ac:dyDescent="0.35">
      <c r="A809" s="147" t="s">
        <v>82</v>
      </c>
      <c r="B809" s="147" t="s">
        <v>84</v>
      </c>
      <c r="C809" s="148">
        <v>42020</v>
      </c>
      <c r="D809" s="149">
        <v>0.41666666666666669</v>
      </c>
      <c r="E809" s="147">
        <v>324</v>
      </c>
      <c r="F809" s="147">
        <v>643</v>
      </c>
      <c r="G809" s="147">
        <v>117</v>
      </c>
      <c r="H809" s="147">
        <v>134</v>
      </c>
      <c r="I809" s="147">
        <v>10.24</v>
      </c>
      <c r="J809" s="147">
        <v>7.57</v>
      </c>
      <c r="K809" s="147">
        <v>45.506999999999998</v>
      </c>
      <c r="L809" s="147">
        <v>0.30380000000000001</v>
      </c>
      <c r="M809" s="169">
        <v>0.02</v>
      </c>
      <c r="N809" s="147">
        <v>7.05</v>
      </c>
      <c r="O809" s="153">
        <v>11000000</v>
      </c>
      <c r="P809" s="51" t="str">
        <f>IF($M809&lt;NORMA!$G$7,"NO CUMPLE","CUMPLE")</f>
        <v>NO CUMPLE</v>
      </c>
      <c r="Q809" s="51" t="str">
        <f>IF($E809&gt;NORMA!$G$8,"NO CUMPLE","CUMPLE")</f>
        <v>NO CUMPLE</v>
      </c>
      <c r="R809" s="51" t="str">
        <f>IF($F809&gt;NORMA!$G$9,"NO CUMPLE","CUMPLE")</f>
        <v>NO CUMPLE</v>
      </c>
      <c r="S809" s="51" t="str">
        <f>IF($K809&gt;NORMA!$G$10,"NO CUMPLE","CUMPLE")</f>
        <v>NO CUMPLE</v>
      </c>
      <c r="T809" s="51" t="str">
        <f>IF($J809&gt;NORMA!$G$11,"NO CUMPLE","CUMPLE")</f>
        <v>NO CUMPLE</v>
      </c>
      <c r="U809" s="51" t="str">
        <f>IF($G809&gt;NORMA!$G$12,"NO CUMPLE","CUMPLE")</f>
        <v>CUMPLE</v>
      </c>
      <c r="V809" s="51" t="str">
        <f>IF($H809&gt;SALITRE!$H$972,"NO CUMPLE","CUMPLE")</f>
        <v>NO CUMPLE</v>
      </c>
      <c r="W809" s="51" t="str">
        <f>IF($O809&gt;NORMA!$F$14,"NO CUMPLE","CUMPLE")</f>
        <v>NO CUMPLE</v>
      </c>
      <c r="X809" s="51" t="str">
        <f>IF(AND($N809&gt;=NORMA!$Q$4, $N809&lt;=NORMA!$R$4),"CUMPLE","NO CUMPLE")</f>
        <v>CUMPLE</v>
      </c>
      <c r="Y809" s="51" t="str">
        <f>IF($I809&gt;NORMA!$F$16,"NO CUMPLE","CUMPLE")</f>
        <v>NO CUMPLE</v>
      </c>
      <c r="Z809" s="51" t="str">
        <f>IF($M809&lt;NORMA!$H$23,"NO CUMPLE","CUMPLE")</f>
        <v>NO CUMPLE</v>
      </c>
      <c r="AA809" s="51" t="str">
        <f>IF($E809&gt;NORMA!$H$24,"NO CUMPLE","CUMPLE")</f>
        <v>NO CUMPLE</v>
      </c>
      <c r="AB809" s="51" t="str">
        <f>IF($F809&gt;NORMA!$H$25,"NO CUMPLE","CUMPLE")</f>
        <v>NO CUMPLE</v>
      </c>
      <c r="AC809" s="51" t="str">
        <f>IF($K809&gt;NORMA!$H$26,"NO CUMPLE","CUMPLE")</f>
        <v>NO CUMPLE</v>
      </c>
      <c r="AD809" s="51" t="str">
        <f>IF($J809&gt;NORMA!$H$27,"NO CUMPLE","CUMPLE")</f>
        <v>NO CUMPLE</v>
      </c>
      <c r="AE809" s="51" t="str">
        <f>IF($G809&gt;NORMA!$H$28,"NO CUMPLE","CUMPLE")</f>
        <v>NO CUMPLE</v>
      </c>
      <c r="AF809" s="51" t="str">
        <f>IF($H809&gt;NORMA!$E$29,"NO CUMPLE","CUMPLE")</f>
        <v>NO CUMPLE</v>
      </c>
      <c r="AG809" s="51" t="str">
        <f>IF($O809&gt;NORMA!$H$30,"NO CUMPLE","CUMPLE")</f>
        <v>NO CUMPLE</v>
      </c>
      <c r="AH809" s="51" t="str">
        <f>IF(AND($N809&gt;=NORMA!$R$18, $N809&lt;=NORMA!$S$18),"CUMPLE","NO CUMPLE")</f>
        <v>CUMPLE</v>
      </c>
      <c r="AI809" s="51" t="str">
        <f>IF($I809&gt;NORMA!$F$32,"NO CUMPLE","CUMPLE")</f>
        <v>NO CUMPLE</v>
      </c>
    </row>
    <row r="810" spans="1:35" ht="14.25" customHeight="1" x14ac:dyDescent="0.35">
      <c r="A810" s="147" t="s">
        <v>82</v>
      </c>
      <c r="B810" s="147" t="s">
        <v>84</v>
      </c>
      <c r="C810" s="148">
        <v>42026</v>
      </c>
      <c r="D810" s="149">
        <v>0.58333333333333337</v>
      </c>
      <c r="E810" s="147">
        <v>172</v>
      </c>
      <c r="F810" s="147">
        <v>215</v>
      </c>
      <c r="G810" s="147">
        <v>154</v>
      </c>
      <c r="H810" s="147">
        <v>46</v>
      </c>
      <c r="I810" s="147">
        <v>8.9</v>
      </c>
      <c r="J810" s="147">
        <v>6.1</v>
      </c>
      <c r="K810" s="147">
        <v>32.606999999999999</v>
      </c>
      <c r="L810" s="147">
        <v>0.36170000000000002</v>
      </c>
      <c r="M810" s="169">
        <v>0.12</v>
      </c>
      <c r="N810" s="147">
        <v>7.3</v>
      </c>
      <c r="O810" s="153">
        <v>70000000</v>
      </c>
      <c r="P810" s="51" t="str">
        <f>IF($M810&lt;NORMA!$G$7,"NO CUMPLE","CUMPLE")</f>
        <v>NO CUMPLE</v>
      </c>
      <c r="Q810" s="51" t="str">
        <f>IF($E810&gt;NORMA!$G$8,"NO CUMPLE","CUMPLE")</f>
        <v>NO CUMPLE</v>
      </c>
      <c r="R810" s="51" t="str">
        <f>IF($F810&gt;NORMA!$G$9,"NO CUMPLE","CUMPLE")</f>
        <v>CUMPLE</v>
      </c>
      <c r="S810" s="51" t="str">
        <f>IF($K810&gt;NORMA!$G$10,"NO CUMPLE","CUMPLE")</f>
        <v>CUMPLE</v>
      </c>
      <c r="T810" s="51" t="str">
        <f>IF($J810&gt;NORMA!$G$11,"NO CUMPLE","CUMPLE")</f>
        <v>NO CUMPLE</v>
      </c>
      <c r="U810" s="51" t="str">
        <f>IF($G810&gt;NORMA!$G$12,"NO CUMPLE","CUMPLE")</f>
        <v>NO CUMPLE</v>
      </c>
      <c r="V810" s="51" t="str">
        <f>IF($H810&gt;SALITRE!$H$972,"NO CUMPLE","CUMPLE")</f>
        <v>NO CUMPLE</v>
      </c>
      <c r="W810" s="51" t="str">
        <f>IF($O810&gt;NORMA!$F$14,"NO CUMPLE","CUMPLE")</f>
        <v>NO CUMPLE</v>
      </c>
      <c r="X810" s="51" t="str">
        <f>IF(AND($N810&gt;=NORMA!$Q$4, $N810&lt;=NORMA!$R$4),"CUMPLE","NO CUMPLE")</f>
        <v>CUMPLE</v>
      </c>
      <c r="Y810" s="51" t="str">
        <f>IF($I810&gt;NORMA!$F$16,"NO CUMPLE","CUMPLE")</f>
        <v>NO CUMPLE</v>
      </c>
      <c r="Z810" s="51" t="str">
        <f>IF($M810&lt;NORMA!$H$23,"NO CUMPLE","CUMPLE")</f>
        <v>NO CUMPLE</v>
      </c>
      <c r="AA810" s="51" t="str">
        <f>IF($E810&gt;NORMA!$H$24,"NO CUMPLE","CUMPLE")</f>
        <v>NO CUMPLE</v>
      </c>
      <c r="AB810" s="51" t="str">
        <f>IF($F810&gt;NORMA!$H$25,"NO CUMPLE","CUMPLE")</f>
        <v>NO CUMPLE</v>
      </c>
      <c r="AC810" s="51" t="str">
        <f>IF($K810&gt;NORMA!$H$26,"NO CUMPLE","CUMPLE")</f>
        <v>CUMPLE</v>
      </c>
      <c r="AD810" s="51" t="str">
        <f>IF($J810&gt;NORMA!$H$27,"NO CUMPLE","CUMPLE")</f>
        <v>NO CUMPLE</v>
      </c>
      <c r="AE810" s="51" t="str">
        <f>IF($G810&gt;NORMA!$H$28,"NO CUMPLE","CUMPLE")</f>
        <v>NO CUMPLE</v>
      </c>
      <c r="AF810" s="51" t="str">
        <f>IF($H810&gt;NORMA!$E$29,"NO CUMPLE","CUMPLE")</f>
        <v>NO CUMPLE</v>
      </c>
      <c r="AG810" s="51" t="str">
        <f>IF($O810&gt;NORMA!$H$30,"NO CUMPLE","CUMPLE")</f>
        <v>NO CUMPLE</v>
      </c>
      <c r="AH810" s="51" t="str">
        <f>IF(AND($N810&gt;=NORMA!$R$18, $N810&lt;=NORMA!$S$18),"CUMPLE","NO CUMPLE")</f>
        <v>CUMPLE</v>
      </c>
      <c r="AI810" s="51" t="str">
        <f>IF($I810&gt;NORMA!$F$32,"NO CUMPLE","CUMPLE")</f>
        <v>NO CUMPLE</v>
      </c>
    </row>
    <row r="811" spans="1:35" ht="14.25" customHeight="1" x14ac:dyDescent="0.35">
      <c r="A811" s="147" t="s">
        <v>82</v>
      </c>
      <c r="B811" s="147" t="s">
        <v>84</v>
      </c>
      <c r="C811" s="148">
        <v>42037</v>
      </c>
      <c r="D811" s="149">
        <v>0.33333333333333331</v>
      </c>
      <c r="E811" s="147">
        <v>149</v>
      </c>
      <c r="F811" s="147">
        <v>243</v>
      </c>
      <c r="G811" s="147">
        <v>85</v>
      </c>
      <c r="H811" s="147">
        <v>64</v>
      </c>
      <c r="I811" s="147">
        <v>9.9499999999999993</v>
      </c>
      <c r="J811" s="147">
        <v>5.52</v>
      </c>
      <c r="K811" s="147">
        <v>41.307000000000002</v>
      </c>
      <c r="L811" s="147">
        <v>0.183</v>
      </c>
      <c r="M811" s="169">
        <v>0.11</v>
      </c>
      <c r="N811" s="147">
        <v>6.93</v>
      </c>
      <c r="O811" s="153">
        <v>79000000</v>
      </c>
      <c r="P811" s="51" t="str">
        <f>IF($M811&lt;NORMA!$G$7,"NO CUMPLE","CUMPLE")</f>
        <v>NO CUMPLE</v>
      </c>
      <c r="Q811" s="51" t="str">
        <f>IF($E811&gt;NORMA!$G$8,"NO CUMPLE","CUMPLE")</f>
        <v>CUMPLE</v>
      </c>
      <c r="R811" s="51" t="str">
        <f>IF($F811&gt;NORMA!$G$9,"NO CUMPLE","CUMPLE")</f>
        <v>CUMPLE</v>
      </c>
      <c r="S811" s="51" t="str">
        <f>IF($K811&gt;NORMA!$G$10,"NO CUMPLE","CUMPLE")</f>
        <v>NO CUMPLE</v>
      </c>
      <c r="T811" s="51" t="str">
        <f>IF($J811&gt;NORMA!$G$11,"NO CUMPLE","CUMPLE")</f>
        <v>CUMPLE</v>
      </c>
      <c r="U811" s="51" t="str">
        <f>IF($G811&gt;NORMA!$G$12,"NO CUMPLE","CUMPLE")</f>
        <v>CUMPLE</v>
      </c>
      <c r="V811" s="51" t="str">
        <f>IF($H811&gt;SALITRE!$H$972,"NO CUMPLE","CUMPLE")</f>
        <v>NO CUMPLE</v>
      </c>
      <c r="W811" s="51" t="str">
        <f>IF($O811&gt;NORMA!$F$14,"NO CUMPLE","CUMPLE")</f>
        <v>NO CUMPLE</v>
      </c>
      <c r="X811" s="51" t="str">
        <f>IF(AND($N811&gt;=NORMA!$Q$4, $N811&lt;=NORMA!$R$4),"CUMPLE","NO CUMPLE")</f>
        <v>CUMPLE</v>
      </c>
      <c r="Y811" s="51" t="str">
        <f>IF($I811&gt;NORMA!$F$16,"NO CUMPLE","CUMPLE")</f>
        <v>NO CUMPLE</v>
      </c>
      <c r="Z811" s="51" t="str">
        <f>IF($M811&lt;NORMA!$H$23,"NO CUMPLE","CUMPLE")</f>
        <v>NO CUMPLE</v>
      </c>
      <c r="AA811" s="51" t="str">
        <f>IF($E811&gt;NORMA!$H$24,"NO CUMPLE","CUMPLE")</f>
        <v>NO CUMPLE</v>
      </c>
      <c r="AB811" s="51" t="str">
        <f>IF($F811&gt;NORMA!$H$25,"NO CUMPLE","CUMPLE")</f>
        <v>NO CUMPLE</v>
      </c>
      <c r="AC811" s="51" t="str">
        <f>IF($K811&gt;NORMA!$H$26,"NO CUMPLE","CUMPLE")</f>
        <v>NO CUMPLE</v>
      </c>
      <c r="AD811" s="51" t="str">
        <f>IF($J811&gt;NORMA!$H$27,"NO CUMPLE","CUMPLE")</f>
        <v>NO CUMPLE</v>
      </c>
      <c r="AE811" s="51" t="str">
        <f>IF($G811&gt;NORMA!$H$28,"NO CUMPLE","CUMPLE")</f>
        <v>CUMPLE</v>
      </c>
      <c r="AF811" s="51" t="str">
        <f>IF($H811&gt;NORMA!$E$29,"NO CUMPLE","CUMPLE")</f>
        <v>NO CUMPLE</v>
      </c>
      <c r="AG811" s="51" t="str">
        <f>IF($O811&gt;NORMA!$H$30,"NO CUMPLE","CUMPLE")</f>
        <v>NO CUMPLE</v>
      </c>
      <c r="AH811" s="51" t="str">
        <f>IF(AND($N811&gt;=NORMA!$R$18, $N811&lt;=NORMA!$S$18),"CUMPLE","NO CUMPLE")</f>
        <v>CUMPLE</v>
      </c>
      <c r="AI811" s="51" t="str">
        <f>IF($I811&gt;NORMA!$F$32,"NO CUMPLE","CUMPLE")</f>
        <v>NO CUMPLE</v>
      </c>
    </row>
    <row r="812" spans="1:35" ht="14.25" customHeight="1" x14ac:dyDescent="0.35">
      <c r="A812" s="147" t="s">
        <v>82</v>
      </c>
      <c r="B812" s="147" t="s">
        <v>84</v>
      </c>
      <c r="C812" s="148">
        <v>42080</v>
      </c>
      <c r="D812" s="149">
        <v>0.66666666666666663</v>
      </c>
      <c r="E812" s="147">
        <v>201</v>
      </c>
      <c r="F812" s="147">
        <v>258</v>
      </c>
      <c r="G812" s="147">
        <v>66</v>
      </c>
      <c r="H812" s="147">
        <v>14</v>
      </c>
      <c r="I812" s="147">
        <v>8.2100000000000009</v>
      </c>
      <c r="J812" s="147">
        <v>1.31</v>
      </c>
      <c r="K812" s="147">
        <v>47.726999999999997</v>
      </c>
      <c r="L812" s="147">
        <v>0.16220000000000001</v>
      </c>
      <c r="M812" s="169">
        <v>0.32</v>
      </c>
      <c r="N812" s="147">
        <v>7.28</v>
      </c>
      <c r="O812" s="153">
        <v>58000000</v>
      </c>
      <c r="P812" s="51" t="str">
        <f>IF($M812&lt;NORMA!$G$7,"NO CUMPLE","CUMPLE")</f>
        <v>NO CUMPLE</v>
      </c>
      <c r="Q812" s="51" t="str">
        <f>IF($E812&gt;NORMA!$G$8,"NO CUMPLE","CUMPLE")</f>
        <v>NO CUMPLE</v>
      </c>
      <c r="R812" s="51" t="str">
        <f>IF($F812&gt;NORMA!$G$9,"NO CUMPLE","CUMPLE")</f>
        <v>CUMPLE</v>
      </c>
      <c r="S812" s="51" t="str">
        <f>IF($K812&gt;NORMA!$G$10,"NO CUMPLE","CUMPLE")</f>
        <v>NO CUMPLE</v>
      </c>
      <c r="T812" s="51" t="str">
        <f>IF($J812&gt;NORMA!$G$11,"NO CUMPLE","CUMPLE")</f>
        <v>CUMPLE</v>
      </c>
      <c r="U812" s="51" t="str">
        <f>IF($G812&gt;NORMA!$G$12,"NO CUMPLE","CUMPLE")</f>
        <v>CUMPLE</v>
      </c>
      <c r="V812" s="51" t="str">
        <f>IF($H812&gt;SALITRE!$H$972,"NO CUMPLE","CUMPLE")</f>
        <v>CUMPLE</v>
      </c>
      <c r="W812" s="51" t="str">
        <f>IF($O812&gt;NORMA!$F$14,"NO CUMPLE","CUMPLE")</f>
        <v>NO CUMPLE</v>
      </c>
      <c r="X812" s="51" t="str">
        <f>IF(AND($N812&gt;=NORMA!$Q$4, $N812&lt;=NORMA!$R$4),"CUMPLE","NO CUMPLE")</f>
        <v>CUMPLE</v>
      </c>
      <c r="Y812" s="51" t="str">
        <f>IF($I812&gt;NORMA!$F$16,"NO CUMPLE","CUMPLE")</f>
        <v>NO CUMPLE</v>
      </c>
      <c r="Z812" s="51" t="str">
        <f>IF($M812&lt;NORMA!$H$23,"NO CUMPLE","CUMPLE")</f>
        <v>CUMPLE</v>
      </c>
      <c r="AA812" s="51" t="str">
        <f>IF($E812&gt;NORMA!$H$24,"NO CUMPLE","CUMPLE")</f>
        <v>NO CUMPLE</v>
      </c>
      <c r="AB812" s="51" t="str">
        <f>IF($F812&gt;NORMA!$H$25,"NO CUMPLE","CUMPLE")</f>
        <v>NO CUMPLE</v>
      </c>
      <c r="AC812" s="51" t="str">
        <f>IF($K812&gt;NORMA!$H$26,"NO CUMPLE","CUMPLE")</f>
        <v>NO CUMPLE</v>
      </c>
      <c r="AD812" s="51" t="str">
        <f>IF($J812&gt;NORMA!$H$27,"NO CUMPLE","CUMPLE")</f>
        <v>CUMPLE</v>
      </c>
      <c r="AE812" s="51" t="str">
        <f>IF($G812&gt;NORMA!$H$28,"NO CUMPLE","CUMPLE")</f>
        <v>CUMPLE</v>
      </c>
      <c r="AF812" s="51" t="str">
        <f>IF($H812&gt;NORMA!$E$29,"NO CUMPLE","CUMPLE")</f>
        <v>NO CUMPLE</v>
      </c>
      <c r="AG812" s="51" t="str">
        <f>IF($O812&gt;NORMA!$H$30,"NO CUMPLE","CUMPLE")</f>
        <v>NO CUMPLE</v>
      </c>
      <c r="AH812" s="51" t="str">
        <f>IF(AND($N812&gt;=NORMA!$R$18, $N812&lt;=NORMA!$S$18),"CUMPLE","NO CUMPLE")</f>
        <v>CUMPLE</v>
      </c>
      <c r="AI812" s="51" t="str">
        <f>IF($I812&gt;NORMA!$F$32,"NO CUMPLE","CUMPLE")</f>
        <v>NO CUMPLE</v>
      </c>
    </row>
    <row r="813" spans="1:35" ht="14.25" customHeight="1" x14ac:dyDescent="0.35">
      <c r="A813" s="147" t="s">
        <v>82</v>
      </c>
      <c r="B813" s="147" t="s">
        <v>84</v>
      </c>
      <c r="C813" s="148">
        <v>42088</v>
      </c>
      <c r="D813" s="149">
        <v>0.25</v>
      </c>
      <c r="E813" s="147">
        <v>191</v>
      </c>
      <c r="F813" s="147">
        <v>306</v>
      </c>
      <c r="G813" s="147">
        <v>89</v>
      </c>
      <c r="H813" s="147">
        <v>146</v>
      </c>
      <c r="I813" s="147">
        <v>11.43</v>
      </c>
      <c r="J813" s="147">
        <v>5.97</v>
      </c>
      <c r="K813" s="147">
        <v>67.977000000000004</v>
      </c>
      <c r="L813" s="147">
        <v>0.23730000000000001</v>
      </c>
      <c r="M813" s="169">
        <v>0.67</v>
      </c>
      <c r="N813" s="147">
        <v>6.94</v>
      </c>
      <c r="O813" s="153">
        <v>120000000</v>
      </c>
      <c r="P813" s="51" t="str">
        <f>IF($M813&lt;NORMA!$G$7,"NO CUMPLE","CUMPLE")</f>
        <v>CUMPLE</v>
      </c>
      <c r="Q813" s="51" t="str">
        <f>IF($E813&gt;NORMA!$G$8,"NO CUMPLE","CUMPLE")</f>
        <v>NO CUMPLE</v>
      </c>
      <c r="R813" s="51" t="str">
        <f>IF($F813&gt;NORMA!$G$9,"NO CUMPLE","CUMPLE")</f>
        <v>CUMPLE</v>
      </c>
      <c r="S813" s="51" t="str">
        <f>IF($K813&gt;NORMA!$G$10,"NO CUMPLE","CUMPLE")</f>
        <v>NO CUMPLE</v>
      </c>
      <c r="T813" s="51" t="str">
        <f>IF($J813&gt;NORMA!$G$11,"NO CUMPLE","CUMPLE")</f>
        <v>CUMPLE</v>
      </c>
      <c r="U813" s="51" t="str">
        <f>IF($G813&gt;NORMA!$G$12,"NO CUMPLE","CUMPLE")</f>
        <v>CUMPLE</v>
      </c>
      <c r="V813" s="51" t="str">
        <f>IF($H813&gt;SALITRE!$H$972,"NO CUMPLE","CUMPLE")</f>
        <v>NO CUMPLE</v>
      </c>
      <c r="W813" s="51" t="str">
        <f>IF($O813&gt;NORMA!$F$14,"NO CUMPLE","CUMPLE")</f>
        <v>NO CUMPLE</v>
      </c>
      <c r="X813" s="51" t="str">
        <f>IF(AND($N813&gt;=NORMA!$Q$4, $N813&lt;=NORMA!$R$4),"CUMPLE","NO CUMPLE")</f>
        <v>CUMPLE</v>
      </c>
      <c r="Y813" s="51" t="str">
        <f>IF($I813&gt;NORMA!$F$16,"NO CUMPLE","CUMPLE")</f>
        <v>NO CUMPLE</v>
      </c>
      <c r="Z813" s="51" t="str">
        <f>IF($M813&lt;NORMA!$H$23,"NO CUMPLE","CUMPLE")</f>
        <v>CUMPLE</v>
      </c>
      <c r="AA813" s="51" t="str">
        <f>IF($E813&gt;NORMA!$H$24,"NO CUMPLE","CUMPLE")</f>
        <v>NO CUMPLE</v>
      </c>
      <c r="AB813" s="51" t="str">
        <f>IF($F813&gt;NORMA!$H$25,"NO CUMPLE","CUMPLE")</f>
        <v>NO CUMPLE</v>
      </c>
      <c r="AC813" s="51" t="str">
        <f>IF($K813&gt;NORMA!$H$26,"NO CUMPLE","CUMPLE")</f>
        <v>NO CUMPLE</v>
      </c>
      <c r="AD813" s="51" t="str">
        <f>IF($J813&gt;NORMA!$H$27,"NO CUMPLE","CUMPLE")</f>
        <v>NO CUMPLE</v>
      </c>
      <c r="AE813" s="51" t="str">
        <f>IF($G813&gt;NORMA!$H$28,"NO CUMPLE","CUMPLE")</f>
        <v>CUMPLE</v>
      </c>
      <c r="AF813" s="51" t="str">
        <f>IF($H813&gt;NORMA!$E$29,"NO CUMPLE","CUMPLE")</f>
        <v>NO CUMPLE</v>
      </c>
      <c r="AG813" s="51" t="str">
        <f>IF($O813&gt;NORMA!$H$30,"NO CUMPLE","CUMPLE")</f>
        <v>NO CUMPLE</v>
      </c>
      <c r="AH813" s="51" t="str">
        <f>IF(AND($N813&gt;=NORMA!$R$18, $N813&lt;=NORMA!$S$18),"CUMPLE","NO CUMPLE")</f>
        <v>CUMPLE</v>
      </c>
      <c r="AI813" s="51" t="str">
        <f>IF($I813&gt;NORMA!$F$32,"NO CUMPLE","CUMPLE")</f>
        <v>NO CUMPLE</v>
      </c>
    </row>
    <row r="814" spans="1:35" ht="14.25" customHeight="1" x14ac:dyDescent="0.35">
      <c r="A814" s="147" t="s">
        <v>82</v>
      </c>
      <c r="B814" s="147" t="s">
        <v>84</v>
      </c>
      <c r="C814" s="148">
        <v>42244</v>
      </c>
      <c r="D814" s="149">
        <v>0.5</v>
      </c>
      <c r="E814" s="147">
        <v>269</v>
      </c>
      <c r="F814" s="147">
        <v>363</v>
      </c>
      <c r="G814" s="147">
        <v>175</v>
      </c>
      <c r="H814" s="147">
        <v>25.5</v>
      </c>
      <c r="I814" s="147">
        <v>4.9400000000000004</v>
      </c>
      <c r="J814" s="147">
        <v>6.28</v>
      </c>
      <c r="K814" s="147">
        <v>47.072000000000003</v>
      </c>
      <c r="L814" s="147">
        <v>0.9758</v>
      </c>
      <c r="M814" s="169">
        <v>0.65</v>
      </c>
      <c r="N814" s="147">
        <v>7.66</v>
      </c>
      <c r="O814" s="153">
        <v>110000000</v>
      </c>
      <c r="P814" s="51" t="str">
        <f>IF($M814&lt;NORMA!$G$7,"NO CUMPLE","CUMPLE")</f>
        <v>CUMPLE</v>
      </c>
      <c r="Q814" s="51" t="str">
        <f>IF($E814&gt;NORMA!$G$8,"NO CUMPLE","CUMPLE")</f>
        <v>NO CUMPLE</v>
      </c>
      <c r="R814" s="51" t="str">
        <f>IF($F814&gt;NORMA!$G$9,"NO CUMPLE","CUMPLE")</f>
        <v>NO CUMPLE</v>
      </c>
      <c r="S814" s="51" t="str">
        <f>IF($K814&gt;NORMA!$G$10,"NO CUMPLE","CUMPLE")</f>
        <v>NO CUMPLE</v>
      </c>
      <c r="T814" s="51" t="str">
        <f>IF($J814&gt;NORMA!$G$11,"NO CUMPLE","CUMPLE")</f>
        <v>NO CUMPLE</v>
      </c>
      <c r="U814" s="51" t="str">
        <f>IF($G814&gt;NORMA!$G$12,"NO CUMPLE","CUMPLE")</f>
        <v>NO CUMPLE</v>
      </c>
      <c r="V814" s="51" t="str">
        <f>IF($H814&gt;SALITRE!$H$972,"NO CUMPLE","CUMPLE")</f>
        <v>CUMPLE</v>
      </c>
      <c r="W814" s="51" t="str">
        <f>IF($O814&gt;NORMA!$F$14,"NO CUMPLE","CUMPLE")</f>
        <v>NO CUMPLE</v>
      </c>
      <c r="X814" s="51" t="str">
        <f>IF(AND($N814&gt;=NORMA!$Q$4, $N814&lt;=NORMA!$R$4),"CUMPLE","NO CUMPLE")</f>
        <v>CUMPLE</v>
      </c>
      <c r="Y814" s="51" t="str">
        <f>IF($I814&gt;NORMA!$F$16,"NO CUMPLE","CUMPLE")</f>
        <v>NO CUMPLE</v>
      </c>
      <c r="Z814" s="51" t="str">
        <f>IF($M814&lt;NORMA!$H$23,"NO CUMPLE","CUMPLE")</f>
        <v>CUMPLE</v>
      </c>
      <c r="AA814" s="51" t="str">
        <f>IF($E814&gt;NORMA!$H$24,"NO CUMPLE","CUMPLE")</f>
        <v>NO CUMPLE</v>
      </c>
      <c r="AB814" s="51" t="str">
        <f>IF($F814&gt;NORMA!$H$25,"NO CUMPLE","CUMPLE")</f>
        <v>NO CUMPLE</v>
      </c>
      <c r="AC814" s="51" t="str">
        <f>IF($K814&gt;NORMA!$H$26,"NO CUMPLE","CUMPLE")</f>
        <v>NO CUMPLE</v>
      </c>
      <c r="AD814" s="51" t="str">
        <f>IF($J814&gt;NORMA!$H$27,"NO CUMPLE","CUMPLE")</f>
        <v>NO CUMPLE</v>
      </c>
      <c r="AE814" s="51" t="str">
        <f>IF($G814&gt;NORMA!$H$28,"NO CUMPLE","CUMPLE")</f>
        <v>NO CUMPLE</v>
      </c>
      <c r="AF814" s="51" t="str">
        <f>IF($H814&gt;NORMA!$E$29,"NO CUMPLE","CUMPLE")</f>
        <v>NO CUMPLE</v>
      </c>
      <c r="AG814" s="51" t="str">
        <f>IF($O814&gt;NORMA!$H$30,"NO CUMPLE","CUMPLE")</f>
        <v>NO CUMPLE</v>
      </c>
      <c r="AH814" s="51" t="str">
        <f>IF(AND($N814&gt;=NORMA!$R$18, $N814&lt;=NORMA!$S$18),"CUMPLE","NO CUMPLE")</f>
        <v>CUMPLE</v>
      </c>
      <c r="AI814" s="51" t="str">
        <f>IF($I814&gt;NORMA!$F$32,"NO CUMPLE","CUMPLE")</f>
        <v>NO CUMPLE</v>
      </c>
    </row>
    <row r="815" spans="1:35" ht="14.25" customHeight="1" x14ac:dyDescent="0.35">
      <c r="A815" s="147" t="s">
        <v>86</v>
      </c>
      <c r="B815" s="147" t="s">
        <v>84</v>
      </c>
      <c r="C815" s="171">
        <v>42251</v>
      </c>
      <c r="D815" s="149">
        <v>0.25</v>
      </c>
      <c r="E815" s="147">
        <v>381</v>
      </c>
      <c r="F815" s="147">
        <v>577</v>
      </c>
      <c r="G815" s="147">
        <v>1360</v>
      </c>
      <c r="H815" s="147">
        <v>76.099999999999994</v>
      </c>
      <c r="I815" s="147">
        <v>3.27</v>
      </c>
      <c r="J815" s="147">
        <v>12.4</v>
      </c>
      <c r="K815" s="147">
        <v>63.704999999999998</v>
      </c>
      <c r="L815" s="147">
        <v>1.6276999999999999</v>
      </c>
      <c r="M815" s="169">
        <v>0.76</v>
      </c>
      <c r="N815" s="147">
        <v>7.32</v>
      </c>
      <c r="O815" s="153">
        <v>11000000</v>
      </c>
      <c r="P815" s="51" t="str">
        <f>IF($M815&lt;NORMA!$G$7,"NO CUMPLE","CUMPLE")</f>
        <v>CUMPLE</v>
      </c>
      <c r="Q815" s="51" t="str">
        <f>IF($E815&gt;NORMA!$G$8,"NO CUMPLE","CUMPLE")</f>
        <v>NO CUMPLE</v>
      </c>
      <c r="R815" s="51" t="str">
        <f>IF($F815&gt;NORMA!$G$9,"NO CUMPLE","CUMPLE")</f>
        <v>NO CUMPLE</v>
      </c>
      <c r="S815" s="51" t="str">
        <f>IF($K815&gt;NORMA!$G$10,"NO CUMPLE","CUMPLE")</f>
        <v>NO CUMPLE</v>
      </c>
      <c r="T815" s="51" t="str">
        <f>IF($J815&gt;NORMA!$G$11,"NO CUMPLE","CUMPLE")</f>
        <v>NO CUMPLE</v>
      </c>
      <c r="U815" s="51" t="str">
        <f>IF($G815&gt;NORMA!$G$12,"NO CUMPLE","CUMPLE")</f>
        <v>NO CUMPLE</v>
      </c>
      <c r="V815" s="51" t="str">
        <f>IF($H815&gt;SALITRE!$H$972,"NO CUMPLE","CUMPLE")</f>
        <v>NO CUMPLE</v>
      </c>
      <c r="W815" s="51" t="str">
        <f>IF($O815&gt;NORMA!$F$14,"NO CUMPLE","CUMPLE")</f>
        <v>NO CUMPLE</v>
      </c>
      <c r="X815" s="51" t="str">
        <f>IF(AND($N815&gt;=NORMA!$Q$4, $N815&lt;=NORMA!$R$4),"CUMPLE","NO CUMPLE")</f>
        <v>CUMPLE</v>
      </c>
      <c r="Y815" s="51" t="str">
        <f>IF($I815&gt;NORMA!$F$16,"NO CUMPLE","CUMPLE")</f>
        <v>NO CUMPLE</v>
      </c>
      <c r="Z815" s="51" t="str">
        <f>IF($M815&lt;NORMA!$H$23,"NO CUMPLE","CUMPLE")</f>
        <v>CUMPLE</v>
      </c>
      <c r="AA815" s="51" t="str">
        <f>IF($E815&gt;NORMA!$H$24,"NO CUMPLE","CUMPLE")</f>
        <v>NO CUMPLE</v>
      </c>
      <c r="AB815" s="51" t="str">
        <f>IF($F815&gt;NORMA!$H$25,"NO CUMPLE","CUMPLE")</f>
        <v>NO CUMPLE</v>
      </c>
      <c r="AC815" s="51" t="str">
        <f>IF($K815&gt;NORMA!$H$26,"NO CUMPLE","CUMPLE")</f>
        <v>NO CUMPLE</v>
      </c>
      <c r="AD815" s="51" t="str">
        <f>IF($J815&gt;NORMA!$H$27,"NO CUMPLE","CUMPLE")</f>
        <v>NO CUMPLE</v>
      </c>
      <c r="AE815" s="51" t="str">
        <f>IF($G815&gt;NORMA!$H$28,"NO CUMPLE","CUMPLE")</f>
        <v>NO CUMPLE</v>
      </c>
      <c r="AF815" s="51" t="str">
        <f>IF($H815&gt;NORMA!$E$29,"NO CUMPLE","CUMPLE")</f>
        <v>NO CUMPLE</v>
      </c>
      <c r="AG815" s="51" t="str">
        <f>IF($O815&gt;NORMA!$H$30,"NO CUMPLE","CUMPLE")</f>
        <v>NO CUMPLE</v>
      </c>
      <c r="AH815" s="51" t="str">
        <f>IF(AND($N815&gt;=NORMA!$R$18, $N815&lt;=NORMA!$S$18),"CUMPLE","NO CUMPLE")</f>
        <v>CUMPLE</v>
      </c>
      <c r="AI815" s="51" t="str">
        <f>IF($I815&gt;NORMA!$F$32,"NO CUMPLE","CUMPLE")</f>
        <v>NO CUMPLE</v>
      </c>
    </row>
    <row r="816" spans="1:35" ht="14.25" customHeight="1" x14ac:dyDescent="0.35">
      <c r="A816" s="147" t="s">
        <v>85</v>
      </c>
      <c r="B816" s="147" t="s">
        <v>84</v>
      </c>
      <c r="C816" s="148">
        <v>42251</v>
      </c>
      <c r="D816" s="149">
        <v>0.42708333333333331</v>
      </c>
      <c r="E816" s="147">
        <v>92</v>
      </c>
      <c r="F816" s="147">
        <v>149</v>
      </c>
      <c r="G816" s="147">
        <v>85</v>
      </c>
      <c r="H816" s="147">
        <v>31.9</v>
      </c>
      <c r="I816" s="147">
        <v>3.61</v>
      </c>
      <c r="J816" s="147">
        <v>3.62</v>
      </c>
      <c r="K816" s="147">
        <v>36.872999999999998</v>
      </c>
      <c r="L816" s="147">
        <v>2.0832000000000002</v>
      </c>
      <c r="M816" s="169">
        <v>0.67</v>
      </c>
      <c r="N816" s="147">
        <v>7.35</v>
      </c>
      <c r="O816" s="153">
        <v>14000000</v>
      </c>
      <c r="P816" s="51" t="str">
        <f>IF($M816&lt;NORMA!$G$7,"NO CUMPLE","CUMPLE")</f>
        <v>CUMPLE</v>
      </c>
      <c r="Q816" s="51" t="str">
        <f>IF($E816&gt;NORMA!$G$8,"NO CUMPLE","CUMPLE")</f>
        <v>CUMPLE</v>
      </c>
      <c r="R816" s="51" t="str">
        <f>IF($F816&gt;NORMA!$G$9,"NO CUMPLE","CUMPLE")</f>
        <v>CUMPLE</v>
      </c>
      <c r="S816" s="51" t="str">
        <f>IF($K816&gt;NORMA!$G$10,"NO CUMPLE","CUMPLE")</f>
        <v>CUMPLE</v>
      </c>
      <c r="T816" s="51" t="str">
        <f>IF($J816&gt;NORMA!$G$11,"NO CUMPLE","CUMPLE")</f>
        <v>CUMPLE</v>
      </c>
      <c r="U816" s="51" t="str">
        <f>IF($G816&gt;NORMA!$G$12,"NO CUMPLE","CUMPLE")</f>
        <v>CUMPLE</v>
      </c>
      <c r="V816" s="51" t="str">
        <f>IF($H816&gt;SALITRE!$H$972,"NO CUMPLE","CUMPLE")</f>
        <v>NO CUMPLE</v>
      </c>
      <c r="W816" s="51" t="str">
        <f>IF($O816&gt;NORMA!$F$14,"NO CUMPLE","CUMPLE")</f>
        <v>NO CUMPLE</v>
      </c>
      <c r="X816" s="51" t="str">
        <f>IF(AND($N816&gt;=NORMA!$Q$4, $N816&lt;=NORMA!$R$4),"CUMPLE","NO CUMPLE")</f>
        <v>CUMPLE</v>
      </c>
      <c r="Y816" s="51" t="str">
        <f>IF($I816&gt;NORMA!$F$16,"NO CUMPLE","CUMPLE")</f>
        <v>NO CUMPLE</v>
      </c>
      <c r="Z816" s="51" t="str">
        <f>IF($M816&lt;NORMA!$H$23,"NO CUMPLE","CUMPLE")</f>
        <v>CUMPLE</v>
      </c>
      <c r="AA816" s="51" t="str">
        <f>IF($E816&gt;NORMA!$H$24,"NO CUMPLE","CUMPLE")</f>
        <v>CUMPLE</v>
      </c>
      <c r="AB816" s="51" t="str">
        <f>IF($F816&gt;NORMA!$H$25,"NO CUMPLE","CUMPLE")</f>
        <v>CUMPLE</v>
      </c>
      <c r="AC816" s="51" t="str">
        <f>IF($K816&gt;NORMA!$H$26,"NO CUMPLE","CUMPLE")</f>
        <v>CUMPLE</v>
      </c>
      <c r="AD816" s="51" t="str">
        <f>IF($J816&gt;NORMA!$H$27,"NO CUMPLE","CUMPLE")</f>
        <v>CUMPLE</v>
      </c>
      <c r="AE816" s="51" t="str">
        <f>IF($G816&gt;NORMA!$H$28,"NO CUMPLE","CUMPLE")</f>
        <v>CUMPLE</v>
      </c>
      <c r="AF816" s="51" t="str">
        <f>IF($H816&gt;NORMA!$E$29,"NO CUMPLE","CUMPLE")</f>
        <v>NO CUMPLE</v>
      </c>
      <c r="AG816" s="51" t="str">
        <f>IF($O816&gt;NORMA!$H$30,"NO CUMPLE","CUMPLE")</f>
        <v>NO CUMPLE</v>
      </c>
      <c r="AH816" s="51" t="str">
        <f>IF(AND($N816&gt;=NORMA!$R$18, $N816&lt;=NORMA!$S$18),"CUMPLE","NO CUMPLE")</f>
        <v>CUMPLE</v>
      </c>
      <c r="AI816" s="51" t="str">
        <f>IF($I816&gt;NORMA!$F$32,"NO CUMPLE","CUMPLE")</f>
        <v>NO CUMPLE</v>
      </c>
    </row>
    <row r="817" spans="1:35" ht="14.25" customHeight="1" x14ac:dyDescent="0.35">
      <c r="A817" s="147" t="s">
        <v>82</v>
      </c>
      <c r="B817" s="147" t="s">
        <v>84</v>
      </c>
      <c r="C817" s="148">
        <v>42263</v>
      </c>
      <c r="D817" s="149">
        <v>0.33333333333333331</v>
      </c>
      <c r="E817" s="147">
        <v>204</v>
      </c>
      <c r="F817" s="147">
        <v>307</v>
      </c>
      <c r="G817" s="147">
        <v>317</v>
      </c>
      <c r="H817" s="147">
        <v>27.3</v>
      </c>
      <c r="I817" s="147">
        <v>2.95</v>
      </c>
      <c r="J817" s="147">
        <v>5.15</v>
      </c>
      <c r="K817" s="147">
        <v>52.697000000000003</v>
      </c>
      <c r="L817" s="147">
        <v>0.77659999999999996</v>
      </c>
      <c r="M817" s="169">
        <v>0.76</v>
      </c>
      <c r="N817" s="147">
        <v>7.63</v>
      </c>
      <c r="O817" s="153">
        <v>3900000</v>
      </c>
      <c r="P817" s="51" t="str">
        <f>IF($M817&lt;NORMA!$G$7,"NO CUMPLE","CUMPLE")</f>
        <v>CUMPLE</v>
      </c>
      <c r="Q817" s="51" t="str">
        <f>IF($E817&gt;NORMA!$G$8,"NO CUMPLE","CUMPLE")</f>
        <v>NO CUMPLE</v>
      </c>
      <c r="R817" s="51" t="str">
        <f>IF($F817&gt;NORMA!$G$9,"NO CUMPLE","CUMPLE")</f>
        <v>CUMPLE</v>
      </c>
      <c r="S817" s="51" t="str">
        <f>IF($K817&gt;NORMA!$G$10,"NO CUMPLE","CUMPLE")</f>
        <v>NO CUMPLE</v>
      </c>
      <c r="T817" s="51" t="str">
        <f>IF($J817&gt;NORMA!$G$11,"NO CUMPLE","CUMPLE")</f>
        <v>CUMPLE</v>
      </c>
      <c r="U817" s="51" t="str">
        <f>IF($G817&gt;NORMA!$G$12,"NO CUMPLE","CUMPLE")</f>
        <v>NO CUMPLE</v>
      </c>
      <c r="V817" s="51" t="str">
        <f>IF($H817&gt;SALITRE!$H$972,"NO CUMPLE","CUMPLE")</f>
        <v>CUMPLE</v>
      </c>
      <c r="W817" s="51" t="str">
        <f>IF($O817&gt;NORMA!$F$14,"NO CUMPLE","CUMPLE")</f>
        <v>NO CUMPLE</v>
      </c>
      <c r="X817" s="51" t="str">
        <f>IF(AND($N817&gt;=NORMA!$Q$4, $N817&lt;=NORMA!$R$4),"CUMPLE","NO CUMPLE")</f>
        <v>CUMPLE</v>
      </c>
      <c r="Y817" s="51" t="str">
        <f>IF($I817&gt;NORMA!$F$16,"NO CUMPLE","CUMPLE")</f>
        <v>CUMPLE</v>
      </c>
      <c r="Z817" s="51" t="str">
        <f>IF($M817&lt;NORMA!$H$23,"NO CUMPLE","CUMPLE")</f>
        <v>CUMPLE</v>
      </c>
      <c r="AA817" s="51" t="str">
        <f>IF($E817&gt;NORMA!$H$24,"NO CUMPLE","CUMPLE")</f>
        <v>NO CUMPLE</v>
      </c>
      <c r="AB817" s="51" t="str">
        <f>IF($F817&gt;NORMA!$H$25,"NO CUMPLE","CUMPLE")</f>
        <v>NO CUMPLE</v>
      </c>
      <c r="AC817" s="51" t="str">
        <f>IF($K817&gt;NORMA!$H$26,"NO CUMPLE","CUMPLE")</f>
        <v>NO CUMPLE</v>
      </c>
      <c r="AD817" s="51" t="str">
        <f>IF($J817&gt;NORMA!$H$27,"NO CUMPLE","CUMPLE")</f>
        <v>NO CUMPLE</v>
      </c>
      <c r="AE817" s="51" t="str">
        <f>IF($G817&gt;NORMA!$H$28,"NO CUMPLE","CUMPLE")</f>
        <v>NO CUMPLE</v>
      </c>
      <c r="AF817" s="51" t="str">
        <f>IF($H817&gt;NORMA!$E$29,"NO CUMPLE","CUMPLE")</f>
        <v>NO CUMPLE</v>
      </c>
      <c r="AG817" s="51" t="str">
        <f>IF($O817&gt;NORMA!$H$30,"NO CUMPLE","CUMPLE")</f>
        <v>NO CUMPLE</v>
      </c>
      <c r="AH817" s="51" t="str">
        <f>IF(AND($N817&gt;=NORMA!$R$18, $N817&lt;=NORMA!$S$18),"CUMPLE","NO CUMPLE")</f>
        <v>CUMPLE</v>
      </c>
      <c r="AI817" s="51" t="str">
        <f>IF($I817&gt;NORMA!$F$32,"NO CUMPLE","CUMPLE")</f>
        <v>NO CUMPLE</v>
      </c>
    </row>
    <row r="818" spans="1:35" ht="14.25" customHeight="1" x14ac:dyDescent="0.35">
      <c r="A818" s="147" t="s">
        <v>85</v>
      </c>
      <c r="B818" s="147" t="s">
        <v>84</v>
      </c>
      <c r="C818" s="148">
        <v>42272</v>
      </c>
      <c r="D818" s="149">
        <v>0.66666666666666663</v>
      </c>
      <c r="E818" s="147">
        <v>214</v>
      </c>
      <c r="F818" s="147">
        <v>472</v>
      </c>
      <c r="G818" s="147">
        <v>190</v>
      </c>
      <c r="H818" s="147">
        <v>55.5</v>
      </c>
      <c r="I818" s="147">
        <v>4.1900000000000004</v>
      </c>
      <c r="J818" s="147">
        <v>8.99</v>
      </c>
      <c r="K818" s="147">
        <v>57.886000000000003</v>
      </c>
      <c r="L818" s="147">
        <v>2.4902000000000002</v>
      </c>
      <c r="M818" s="169">
        <v>0.43</v>
      </c>
      <c r="N818" s="147">
        <v>7.47</v>
      </c>
      <c r="O818" s="153">
        <v>22000000</v>
      </c>
      <c r="P818" s="51" t="str">
        <f>IF($M818&lt;NORMA!$G$7,"NO CUMPLE","CUMPLE")</f>
        <v>NO CUMPLE</v>
      </c>
      <c r="Q818" s="51" t="str">
        <f>IF($E818&gt;NORMA!$G$8,"NO CUMPLE","CUMPLE")</f>
        <v>NO CUMPLE</v>
      </c>
      <c r="R818" s="51" t="str">
        <f>IF($F818&gt;NORMA!$G$9,"NO CUMPLE","CUMPLE")</f>
        <v>NO CUMPLE</v>
      </c>
      <c r="S818" s="51" t="str">
        <f>IF($K818&gt;NORMA!$G$10,"NO CUMPLE","CUMPLE")</f>
        <v>NO CUMPLE</v>
      </c>
      <c r="T818" s="51" t="str">
        <f>IF($J818&gt;NORMA!$G$11,"NO CUMPLE","CUMPLE")</f>
        <v>NO CUMPLE</v>
      </c>
      <c r="U818" s="51" t="str">
        <f>IF($G818&gt;NORMA!$G$12,"NO CUMPLE","CUMPLE")</f>
        <v>NO CUMPLE</v>
      </c>
      <c r="V818" s="51" t="str">
        <f>IF($H818&gt;SALITRE!$H$972,"NO CUMPLE","CUMPLE")</f>
        <v>NO CUMPLE</v>
      </c>
      <c r="W818" s="51" t="str">
        <f>IF($O818&gt;NORMA!$F$14,"NO CUMPLE","CUMPLE")</f>
        <v>NO CUMPLE</v>
      </c>
      <c r="X818" s="51" t="str">
        <f>IF(AND($N818&gt;=NORMA!$Q$4, $N818&lt;=NORMA!$R$4),"CUMPLE","NO CUMPLE")</f>
        <v>CUMPLE</v>
      </c>
      <c r="Y818" s="51" t="str">
        <f>IF($I818&gt;NORMA!$F$16,"NO CUMPLE","CUMPLE")</f>
        <v>NO CUMPLE</v>
      </c>
      <c r="Z818" s="51" t="str">
        <f>IF($M818&lt;NORMA!$H$23,"NO CUMPLE","CUMPLE")</f>
        <v>CUMPLE</v>
      </c>
      <c r="AA818" s="51" t="str">
        <f>IF($E818&gt;NORMA!$H$24,"NO CUMPLE","CUMPLE")</f>
        <v>NO CUMPLE</v>
      </c>
      <c r="AB818" s="51" t="str">
        <f>IF($F818&gt;NORMA!$H$25,"NO CUMPLE","CUMPLE")</f>
        <v>NO CUMPLE</v>
      </c>
      <c r="AC818" s="51" t="str">
        <f>IF($K818&gt;NORMA!$H$26,"NO CUMPLE","CUMPLE")</f>
        <v>NO CUMPLE</v>
      </c>
      <c r="AD818" s="51" t="str">
        <f>IF($J818&gt;NORMA!$H$27,"NO CUMPLE","CUMPLE")</f>
        <v>NO CUMPLE</v>
      </c>
      <c r="AE818" s="51" t="str">
        <f>IF($G818&gt;NORMA!$H$28,"NO CUMPLE","CUMPLE")</f>
        <v>NO CUMPLE</v>
      </c>
      <c r="AF818" s="51" t="str">
        <f>IF($H818&gt;NORMA!$E$29,"NO CUMPLE","CUMPLE")</f>
        <v>NO CUMPLE</v>
      </c>
      <c r="AG818" s="51" t="str">
        <f>IF($O818&gt;NORMA!$H$30,"NO CUMPLE","CUMPLE")</f>
        <v>NO CUMPLE</v>
      </c>
      <c r="AH818" s="51" t="str">
        <f>IF(AND($N818&gt;=NORMA!$R$18, $N818&lt;=NORMA!$S$18),"CUMPLE","NO CUMPLE")</f>
        <v>CUMPLE</v>
      </c>
      <c r="AI818" s="51" t="str">
        <f>IF($I818&gt;NORMA!$F$32,"NO CUMPLE","CUMPLE")</f>
        <v>NO CUMPLE</v>
      </c>
    </row>
    <row r="819" spans="1:35" ht="14.25" customHeight="1" x14ac:dyDescent="0.35">
      <c r="A819" s="147" t="s">
        <v>86</v>
      </c>
      <c r="B819" s="147" t="s">
        <v>84</v>
      </c>
      <c r="C819" s="148">
        <v>42272</v>
      </c>
      <c r="D819" s="149">
        <v>0.5</v>
      </c>
      <c r="E819" s="147">
        <v>158</v>
      </c>
      <c r="F819" s="147">
        <v>241</v>
      </c>
      <c r="G819" s="147">
        <v>96</v>
      </c>
      <c r="H819" s="147">
        <v>28.1</v>
      </c>
      <c r="I819" s="147">
        <v>2.5</v>
      </c>
      <c r="J819" s="147">
        <v>20.8</v>
      </c>
      <c r="K819" s="147">
        <v>67.069999999999993</v>
      </c>
      <c r="L819" s="147">
        <v>1.1726000000000001</v>
      </c>
      <c r="M819" s="169">
        <v>0.55000000000000004</v>
      </c>
      <c r="N819" s="147">
        <v>7.15</v>
      </c>
      <c r="O819" s="153">
        <v>15000000</v>
      </c>
      <c r="P819" s="51" t="str">
        <f>IF($M819&lt;NORMA!$G$7,"NO CUMPLE","CUMPLE")</f>
        <v>CUMPLE</v>
      </c>
      <c r="Q819" s="51" t="str">
        <f>IF($E819&gt;NORMA!$G$8,"NO CUMPLE","CUMPLE")</f>
        <v>NO CUMPLE</v>
      </c>
      <c r="R819" s="51" t="str">
        <f>IF($F819&gt;NORMA!$G$9,"NO CUMPLE","CUMPLE")</f>
        <v>CUMPLE</v>
      </c>
      <c r="S819" s="51" t="str">
        <f>IF($K819&gt;NORMA!$G$10,"NO CUMPLE","CUMPLE")</f>
        <v>NO CUMPLE</v>
      </c>
      <c r="T819" s="51" t="str">
        <f>IF($J819&gt;NORMA!$G$11,"NO CUMPLE","CUMPLE")</f>
        <v>NO CUMPLE</v>
      </c>
      <c r="U819" s="51" t="str">
        <f>IF($G819&gt;NORMA!$G$12,"NO CUMPLE","CUMPLE")</f>
        <v>CUMPLE</v>
      </c>
      <c r="V819" s="51" t="str">
        <f>IF($H819&gt;SALITRE!$H$972,"NO CUMPLE","CUMPLE")</f>
        <v>CUMPLE</v>
      </c>
      <c r="W819" s="51" t="str">
        <f>IF($O819&gt;NORMA!$F$14,"NO CUMPLE","CUMPLE")</f>
        <v>NO CUMPLE</v>
      </c>
      <c r="X819" s="51" t="str">
        <f>IF(AND($N819&gt;=NORMA!$Q$4, $N819&lt;=NORMA!$R$4),"CUMPLE","NO CUMPLE")</f>
        <v>CUMPLE</v>
      </c>
      <c r="Y819" s="51" t="str">
        <f>IF($I819&gt;NORMA!$F$16,"NO CUMPLE","CUMPLE")</f>
        <v>CUMPLE</v>
      </c>
      <c r="Z819" s="51" t="str">
        <f>IF($M819&lt;NORMA!$H$23,"NO CUMPLE","CUMPLE")</f>
        <v>CUMPLE</v>
      </c>
      <c r="AA819" s="51" t="str">
        <f>IF($E819&gt;NORMA!$H$24,"NO CUMPLE","CUMPLE")</f>
        <v>NO CUMPLE</v>
      </c>
      <c r="AB819" s="51" t="str">
        <f>IF($F819&gt;NORMA!$H$25,"NO CUMPLE","CUMPLE")</f>
        <v>NO CUMPLE</v>
      </c>
      <c r="AC819" s="51" t="str">
        <f>IF($K819&gt;NORMA!$H$26,"NO CUMPLE","CUMPLE")</f>
        <v>NO CUMPLE</v>
      </c>
      <c r="AD819" s="51" t="str">
        <f>IF($J819&gt;NORMA!$H$27,"NO CUMPLE","CUMPLE")</f>
        <v>NO CUMPLE</v>
      </c>
      <c r="AE819" s="51" t="str">
        <f>IF($G819&gt;NORMA!$H$28,"NO CUMPLE","CUMPLE")</f>
        <v>CUMPLE</v>
      </c>
      <c r="AF819" s="51" t="str">
        <f>IF($H819&gt;NORMA!$E$29,"NO CUMPLE","CUMPLE")</f>
        <v>NO CUMPLE</v>
      </c>
      <c r="AG819" s="51" t="str">
        <f>IF($O819&gt;NORMA!$H$30,"NO CUMPLE","CUMPLE")</f>
        <v>NO CUMPLE</v>
      </c>
      <c r="AH819" s="51" t="str">
        <f>IF(AND($N819&gt;=NORMA!$R$18, $N819&lt;=NORMA!$S$18),"CUMPLE","NO CUMPLE")</f>
        <v>CUMPLE</v>
      </c>
      <c r="AI819" s="51" t="str">
        <f>IF($I819&gt;NORMA!$F$32,"NO CUMPLE","CUMPLE")</f>
        <v>NO CUMPLE</v>
      </c>
    </row>
    <row r="820" spans="1:35" ht="14.25" customHeight="1" x14ac:dyDescent="0.35">
      <c r="A820" s="147" t="s">
        <v>86</v>
      </c>
      <c r="B820" s="147" t="s">
        <v>84</v>
      </c>
      <c r="C820" s="148">
        <v>42275</v>
      </c>
      <c r="D820" s="149">
        <v>0.34722222222222221</v>
      </c>
      <c r="E820" s="147">
        <v>160</v>
      </c>
      <c r="F820" s="147">
        <v>258</v>
      </c>
      <c r="G820" s="147">
        <v>108</v>
      </c>
      <c r="H820" s="147">
        <v>29.9</v>
      </c>
      <c r="I820" s="147">
        <v>4.43</v>
      </c>
      <c r="J820" s="147">
        <v>10.9</v>
      </c>
      <c r="K820" s="147">
        <v>54.633000000000003</v>
      </c>
      <c r="L820" s="147">
        <v>0.88119999999999998</v>
      </c>
      <c r="M820" s="169">
        <v>0.67</v>
      </c>
      <c r="N820" s="147">
        <v>7.39</v>
      </c>
      <c r="O820" s="153">
        <v>15000000</v>
      </c>
      <c r="P820" s="51" t="str">
        <f>IF($M820&lt;NORMA!$G$7,"NO CUMPLE","CUMPLE")</f>
        <v>CUMPLE</v>
      </c>
      <c r="Q820" s="51" t="str">
        <f>IF($E820&gt;NORMA!$G$8,"NO CUMPLE","CUMPLE")</f>
        <v>NO CUMPLE</v>
      </c>
      <c r="R820" s="51" t="str">
        <f>IF($F820&gt;NORMA!$G$9,"NO CUMPLE","CUMPLE")</f>
        <v>CUMPLE</v>
      </c>
      <c r="S820" s="51" t="str">
        <f>IF($K820&gt;NORMA!$G$10,"NO CUMPLE","CUMPLE")</f>
        <v>NO CUMPLE</v>
      </c>
      <c r="T820" s="51" t="str">
        <f>IF($J820&gt;NORMA!$G$11,"NO CUMPLE","CUMPLE")</f>
        <v>NO CUMPLE</v>
      </c>
      <c r="U820" s="51" t="str">
        <f>IF($G820&gt;NORMA!$G$12,"NO CUMPLE","CUMPLE")</f>
        <v>CUMPLE</v>
      </c>
      <c r="V820" s="51" t="str">
        <f>IF($H820&gt;SALITRE!$H$972,"NO CUMPLE","CUMPLE")</f>
        <v>CUMPLE</v>
      </c>
      <c r="W820" s="51" t="str">
        <f>IF($O820&gt;NORMA!$F$14,"NO CUMPLE","CUMPLE")</f>
        <v>NO CUMPLE</v>
      </c>
      <c r="X820" s="51" t="str">
        <f>IF(AND($N820&gt;=NORMA!$Q$4, $N820&lt;=NORMA!$R$4),"CUMPLE","NO CUMPLE")</f>
        <v>CUMPLE</v>
      </c>
      <c r="Y820" s="51" t="str">
        <f>IF($I820&gt;NORMA!$F$16,"NO CUMPLE","CUMPLE")</f>
        <v>NO CUMPLE</v>
      </c>
      <c r="Z820" s="51" t="str">
        <f>IF($M820&lt;NORMA!$H$23,"NO CUMPLE","CUMPLE")</f>
        <v>CUMPLE</v>
      </c>
      <c r="AA820" s="51" t="str">
        <f>IF($E820&gt;NORMA!$H$24,"NO CUMPLE","CUMPLE")</f>
        <v>NO CUMPLE</v>
      </c>
      <c r="AB820" s="51" t="str">
        <f>IF($F820&gt;NORMA!$H$25,"NO CUMPLE","CUMPLE")</f>
        <v>NO CUMPLE</v>
      </c>
      <c r="AC820" s="51" t="str">
        <f>IF($K820&gt;NORMA!$H$26,"NO CUMPLE","CUMPLE")</f>
        <v>NO CUMPLE</v>
      </c>
      <c r="AD820" s="51" t="str">
        <f>IF($J820&gt;NORMA!$H$27,"NO CUMPLE","CUMPLE")</f>
        <v>NO CUMPLE</v>
      </c>
      <c r="AE820" s="51" t="str">
        <f>IF($G820&gt;NORMA!$H$28,"NO CUMPLE","CUMPLE")</f>
        <v>NO CUMPLE</v>
      </c>
      <c r="AF820" s="51" t="str">
        <f>IF($H820&gt;NORMA!$E$29,"NO CUMPLE","CUMPLE")</f>
        <v>NO CUMPLE</v>
      </c>
      <c r="AG820" s="51" t="str">
        <f>IF($O820&gt;NORMA!$H$30,"NO CUMPLE","CUMPLE")</f>
        <v>NO CUMPLE</v>
      </c>
      <c r="AH820" s="51" t="str">
        <f>IF(AND($N820&gt;=NORMA!$R$18, $N820&lt;=NORMA!$S$18),"CUMPLE","NO CUMPLE")</f>
        <v>CUMPLE</v>
      </c>
      <c r="AI820" s="51" t="str">
        <f>IF($I820&gt;NORMA!$F$32,"NO CUMPLE","CUMPLE")</f>
        <v>NO CUMPLE</v>
      </c>
    </row>
    <row r="821" spans="1:35" ht="14.25" customHeight="1" x14ac:dyDescent="0.35">
      <c r="A821" s="147" t="s">
        <v>86</v>
      </c>
      <c r="B821" s="147" t="s">
        <v>84</v>
      </c>
      <c r="C821" s="148">
        <v>42275</v>
      </c>
      <c r="D821" s="149">
        <v>0.2638888888888889</v>
      </c>
      <c r="E821" s="147">
        <v>186</v>
      </c>
      <c r="F821" s="147">
        <v>290</v>
      </c>
      <c r="G821" s="147">
        <v>90</v>
      </c>
      <c r="H821" s="147">
        <v>54.6</v>
      </c>
      <c r="I821" s="147">
        <v>4.76</v>
      </c>
      <c r="J821" s="147">
        <v>10.6</v>
      </c>
      <c r="K821" s="147">
        <v>51.317999999999998</v>
      </c>
      <c r="L821" s="147">
        <v>0.88649999999999995</v>
      </c>
      <c r="M821" s="169">
        <v>0.85</v>
      </c>
      <c r="N821" s="147">
        <v>7.38</v>
      </c>
      <c r="O821" s="153">
        <v>12000000</v>
      </c>
      <c r="P821" s="51" t="str">
        <f>IF($M821&lt;NORMA!$G$7,"NO CUMPLE","CUMPLE")</f>
        <v>CUMPLE</v>
      </c>
      <c r="Q821" s="51" t="str">
        <f>IF($E821&gt;NORMA!$G$8,"NO CUMPLE","CUMPLE")</f>
        <v>NO CUMPLE</v>
      </c>
      <c r="R821" s="51" t="str">
        <f>IF($F821&gt;NORMA!$G$9,"NO CUMPLE","CUMPLE")</f>
        <v>CUMPLE</v>
      </c>
      <c r="S821" s="51" t="str">
        <f>IF($K821&gt;NORMA!$G$10,"NO CUMPLE","CUMPLE")</f>
        <v>NO CUMPLE</v>
      </c>
      <c r="T821" s="51" t="str">
        <f>IF($J821&gt;NORMA!$G$11,"NO CUMPLE","CUMPLE")</f>
        <v>NO CUMPLE</v>
      </c>
      <c r="U821" s="51" t="str">
        <f>IF($G821&gt;NORMA!$G$12,"NO CUMPLE","CUMPLE")</f>
        <v>CUMPLE</v>
      </c>
      <c r="V821" s="51" t="str">
        <f>IF($H821&gt;SALITRE!$H$972,"NO CUMPLE","CUMPLE")</f>
        <v>NO CUMPLE</v>
      </c>
      <c r="W821" s="51" t="str">
        <f>IF($O821&gt;NORMA!$F$14,"NO CUMPLE","CUMPLE")</f>
        <v>NO CUMPLE</v>
      </c>
      <c r="X821" s="51" t="str">
        <f>IF(AND($N821&gt;=NORMA!$Q$4, $N821&lt;=NORMA!$R$4),"CUMPLE","NO CUMPLE")</f>
        <v>CUMPLE</v>
      </c>
      <c r="Y821" s="51" t="str">
        <f>IF($I821&gt;NORMA!$F$16,"NO CUMPLE","CUMPLE")</f>
        <v>NO CUMPLE</v>
      </c>
      <c r="Z821" s="51" t="str">
        <f>IF($M821&lt;NORMA!$H$23,"NO CUMPLE","CUMPLE")</f>
        <v>CUMPLE</v>
      </c>
      <c r="AA821" s="51" t="str">
        <f>IF($E821&gt;NORMA!$H$24,"NO CUMPLE","CUMPLE")</f>
        <v>NO CUMPLE</v>
      </c>
      <c r="AB821" s="51" t="str">
        <f>IF($F821&gt;NORMA!$H$25,"NO CUMPLE","CUMPLE")</f>
        <v>NO CUMPLE</v>
      </c>
      <c r="AC821" s="51" t="str">
        <f>IF($K821&gt;NORMA!$H$26,"NO CUMPLE","CUMPLE")</f>
        <v>NO CUMPLE</v>
      </c>
      <c r="AD821" s="51" t="str">
        <f>IF($J821&gt;NORMA!$H$27,"NO CUMPLE","CUMPLE")</f>
        <v>NO CUMPLE</v>
      </c>
      <c r="AE821" s="51" t="str">
        <f>IF($G821&gt;NORMA!$H$28,"NO CUMPLE","CUMPLE")</f>
        <v>CUMPLE</v>
      </c>
      <c r="AF821" s="51" t="str">
        <f>IF($H821&gt;NORMA!$E$29,"NO CUMPLE","CUMPLE")</f>
        <v>NO CUMPLE</v>
      </c>
      <c r="AG821" s="51" t="str">
        <f>IF($O821&gt;NORMA!$H$30,"NO CUMPLE","CUMPLE")</f>
        <v>NO CUMPLE</v>
      </c>
      <c r="AH821" s="51" t="str">
        <f>IF(AND($N821&gt;=NORMA!$R$18, $N821&lt;=NORMA!$S$18),"CUMPLE","NO CUMPLE")</f>
        <v>CUMPLE</v>
      </c>
      <c r="AI821" s="51" t="str">
        <f>IF($I821&gt;NORMA!$F$32,"NO CUMPLE","CUMPLE")</f>
        <v>NO CUMPLE</v>
      </c>
    </row>
    <row r="822" spans="1:35" ht="14.25" customHeight="1" x14ac:dyDescent="0.35">
      <c r="A822" s="147" t="s">
        <v>86</v>
      </c>
      <c r="B822" s="147" t="s">
        <v>84</v>
      </c>
      <c r="C822" s="148">
        <v>42275</v>
      </c>
      <c r="D822" s="149">
        <v>0.51388888888888884</v>
      </c>
      <c r="E822" s="147">
        <v>171</v>
      </c>
      <c r="F822" s="147">
        <v>267</v>
      </c>
      <c r="G822" s="147">
        <v>90</v>
      </c>
      <c r="H822" s="147">
        <v>41.9</v>
      </c>
      <c r="I822" s="147">
        <v>5.21</v>
      </c>
      <c r="J822" s="147">
        <v>8.15</v>
      </c>
      <c r="K822" s="147">
        <v>50.145000000000003</v>
      </c>
      <c r="L822" s="147">
        <v>0.99250000000000005</v>
      </c>
      <c r="M822" s="169">
        <v>0.65</v>
      </c>
      <c r="N822" s="147">
        <v>7.32</v>
      </c>
      <c r="O822" s="153">
        <v>9200000</v>
      </c>
      <c r="P822" s="51" t="str">
        <f>IF($M822&lt;NORMA!$G$7,"NO CUMPLE","CUMPLE")</f>
        <v>CUMPLE</v>
      </c>
      <c r="Q822" s="51" t="str">
        <f>IF($E822&gt;NORMA!$G$8,"NO CUMPLE","CUMPLE")</f>
        <v>NO CUMPLE</v>
      </c>
      <c r="R822" s="51" t="str">
        <f>IF($F822&gt;NORMA!$G$9,"NO CUMPLE","CUMPLE")</f>
        <v>CUMPLE</v>
      </c>
      <c r="S822" s="51" t="str">
        <f>IF($K822&gt;NORMA!$G$10,"NO CUMPLE","CUMPLE")</f>
        <v>NO CUMPLE</v>
      </c>
      <c r="T822" s="51" t="str">
        <f>IF($J822&gt;NORMA!$G$11,"NO CUMPLE","CUMPLE")</f>
        <v>NO CUMPLE</v>
      </c>
      <c r="U822" s="51" t="str">
        <f>IF($G822&gt;NORMA!$G$12,"NO CUMPLE","CUMPLE")</f>
        <v>CUMPLE</v>
      </c>
      <c r="V822" s="51" t="str">
        <f>IF($H822&gt;SALITRE!$H$972,"NO CUMPLE","CUMPLE")</f>
        <v>NO CUMPLE</v>
      </c>
      <c r="W822" s="51" t="str">
        <f>IF($O822&gt;NORMA!$F$14,"NO CUMPLE","CUMPLE")</f>
        <v>NO CUMPLE</v>
      </c>
      <c r="X822" s="51" t="str">
        <f>IF(AND($N822&gt;=NORMA!$Q$4, $N822&lt;=NORMA!$R$4),"CUMPLE","NO CUMPLE")</f>
        <v>CUMPLE</v>
      </c>
      <c r="Y822" s="51" t="str">
        <f>IF($I822&gt;NORMA!$F$16,"NO CUMPLE","CUMPLE")</f>
        <v>NO CUMPLE</v>
      </c>
      <c r="Z822" s="51" t="str">
        <f>IF($M822&lt;NORMA!$H$23,"NO CUMPLE","CUMPLE")</f>
        <v>CUMPLE</v>
      </c>
      <c r="AA822" s="51" t="str">
        <f>IF($E822&gt;NORMA!$H$24,"NO CUMPLE","CUMPLE")</f>
        <v>NO CUMPLE</v>
      </c>
      <c r="AB822" s="51" t="str">
        <f>IF($F822&gt;NORMA!$H$25,"NO CUMPLE","CUMPLE")</f>
        <v>NO CUMPLE</v>
      </c>
      <c r="AC822" s="51" t="str">
        <f>IF($K822&gt;NORMA!$H$26,"NO CUMPLE","CUMPLE")</f>
        <v>NO CUMPLE</v>
      </c>
      <c r="AD822" s="51" t="str">
        <f>IF($J822&gt;NORMA!$H$27,"NO CUMPLE","CUMPLE")</f>
        <v>NO CUMPLE</v>
      </c>
      <c r="AE822" s="51" t="str">
        <f>IF($G822&gt;NORMA!$H$28,"NO CUMPLE","CUMPLE")</f>
        <v>CUMPLE</v>
      </c>
      <c r="AF822" s="51" t="str">
        <f>IF($H822&gt;NORMA!$E$29,"NO CUMPLE","CUMPLE")</f>
        <v>NO CUMPLE</v>
      </c>
      <c r="AG822" s="51" t="str">
        <f>IF($O822&gt;NORMA!$H$30,"NO CUMPLE","CUMPLE")</f>
        <v>NO CUMPLE</v>
      </c>
      <c r="AH822" s="51" t="str">
        <f>IF(AND($N822&gt;=NORMA!$R$18, $N822&lt;=NORMA!$S$18),"CUMPLE","NO CUMPLE")</f>
        <v>CUMPLE</v>
      </c>
      <c r="AI822" s="51" t="str">
        <f>IF($I822&gt;NORMA!$F$32,"NO CUMPLE","CUMPLE")</f>
        <v>NO CUMPLE</v>
      </c>
    </row>
    <row r="823" spans="1:35" ht="14.25" customHeight="1" x14ac:dyDescent="0.35">
      <c r="A823" s="147" t="s">
        <v>86</v>
      </c>
      <c r="B823" s="147" t="s">
        <v>84</v>
      </c>
      <c r="C823" s="171">
        <v>42275</v>
      </c>
      <c r="D823" s="149">
        <v>0.59722222222222221</v>
      </c>
      <c r="E823" s="147">
        <v>222</v>
      </c>
      <c r="F823" s="147">
        <v>337</v>
      </c>
      <c r="G823" s="147">
        <v>200</v>
      </c>
      <c r="H823" s="147">
        <v>50.8</v>
      </c>
      <c r="I823" s="147">
        <v>4.6399999999999997</v>
      </c>
      <c r="J823" s="147">
        <v>11.8</v>
      </c>
      <c r="K823" s="147">
        <v>53.314</v>
      </c>
      <c r="L823" s="147">
        <v>1.5555000000000001</v>
      </c>
      <c r="M823" s="169">
        <v>0.52</v>
      </c>
      <c r="N823" s="147">
        <v>7.19</v>
      </c>
      <c r="O823" s="153">
        <v>17000000</v>
      </c>
      <c r="P823" s="51" t="str">
        <f>IF($M823&lt;NORMA!$G$7,"NO CUMPLE","CUMPLE")</f>
        <v>CUMPLE</v>
      </c>
      <c r="Q823" s="51" t="str">
        <f>IF($E823&gt;NORMA!$G$8,"NO CUMPLE","CUMPLE")</f>
        <v>NO CUMPLE</v>
      </c>
      <c r="R823" s="51" t="str">
        <f>IF($F823&gt;NORMA!$G$9,"NO CUMPLE","CUMPLE")</f>
        <v>CUMPLE</v>
      </c>
      <c r="S823" s="51" t="str">
        <f>IF($K823&gt;NORMA!$G$10,"NO CUMPLE","CUMPLE")</f>
        <v>NO CUMPLE</v>
      </c>
      <c r="T823" s="51" t="str">
        <f>IF($J823&gt;NORMA!$G$11,"NO CUMPLE","CUMPLE")</f>
        <v>NO CUMPLE</v>
      </c>
      <c r="U823" s="51" t="str">
        <f>IF($G823&gt;NORMA!$G$12,"NO CUMPLE","CUMPLE")</f>
        <v>NO CUMPLE</v>
      </c>
      <c r="V823" s="51" t="str">
        <f>IF($H823&gt;SALITRE!$H$972,"NO CUMPLE","CUMPLE")</f>
        <v>NO CUMPLE</v>
      </c>
      <c r="W823" s="51" t="str">
        <f>IF($O823&gt;NORMA!$F$14,"NO CUMPLE","CUMPLE")</f>
        <v>NO CUMPLE</v>
      </c>
      <c r="X823" s="51" t="str">
        <f>IF(AND($N823&gt;=NORMA!$Q$4, $N823&lt;=NORMA!$R$4),"CUMPLE","NO CUMPLE")</f>
        <v>CUMPLE</v>
      </c>
      <c r="Y823" s="51" t="str">
        <f>IF($I823&gt;NORMA!$F$16,"NO CUMPLE","CUMPLE")</f>
        <v>NO CUMPLE</v>
      </c>
      <c r="Z823" s="51" t="str">
        <f>IF($M823&lt;NORMA!$H$23,"NO CUMPLE","CUMPLE")</f>
        <v>CUMPLE</v>
      </c>
      <c r="AA823" s="51" t="str">
        <f>IF($E823&gt;NORMA!$H$24,"NO CUMPLE","CUMPLE")</f>
        <v>NO CUMPLE</v>
      </c>
      <c r="AB823" s="51" t="str">
        <f>IF($F823&gt;NORMA!$H$25,"NO CUMPLE","CUMPLE")</f>
        <v>NO CUMPLE</v>
      </c>
      <c r="AC823" s="51" t="str">
        <f>IF($K823&gt;NORMA!$H$26,"NO CUMPLE","CUMPLE")</f>
        <v>NO CUMPLE</v>
      </c>
      <c r="AD823" s="51" t="str">
        <f>IF($J823&gt;NORMA!$H$27,"NO CUMPLE","CUMPLE")</f>
        <v>NO CUMPLE</v>
      </c>
      <c r="AE823" s="51" t="str">
        <f>IF($G823&gt;NORMA!$H$28,"NO CUMPLE","CUMPLE")</f>
        <v>NO CUMPLE</v>
      </c>
      <c r="AF823" s="51" t="str">
        <f>IF($H823&gt;NORMA!$E$29,"NO CUMPLE","CUMPLE")</f>
        <v>NO CUMPLE</v>
      </c>
      <c r="AG823" s="51" t="str">
        <f>IF($O823&gt;NORMA!$H$30,"NO CUMPLE","CUMPLE")</f>
        <v>NO CUMPLE</v>
      </c>
      <c r="AH823" s="51" t="str">
        <f>IF(AND($N823&gt;=NORMA!$R$18, $N823&lt;=NORMA!$S$18),"CUMPLE","NO CUMPLE")</f>
        <v>CUMPLE</v>
      </c>
      <c r="AI823" s="51" t="str">
        <f>IF($I823&gt;NORMA!$F$32,"NO CUMPLE","CUMPLE")</f>
        <v>NO CUMPLE</v>
      </c>
    </row>
    <row r="824" spans="1:35" ht="14.25" customHeight="1" x14ac:dyDescent="0.35">
      <c r="A824" s="147" t="s">
        <v>86</v>
      </c>
      <c r="B824" s="147" t="s">
        <v>84</v>
      </c>
      <c r="C824" s="171">
        <v>42275</v>
      </c>
      <c r="D824" s="149">
        <v>0.68055555555555558</v>
      </c>
      <c r="E824" s="147">
        <v>196</v>
      </c>
      <c r="F824" s="147">
        <v>307</v>
      </c>
      <c r="G824" s="147">
        <v>207</v>
      </c>
      <c r="H824" s="147">
        <v>42.4</v>
      </c>
      <c r="I824" s="147">
        <v>4.8600000000000003</v>
      </c>
      <c r="J824" s="147">
        <v>7.8</v>
      </c>
      <c r="K824" s="147">
        <v>48.009</v>
      </c>
      <c r="L824" s="147">
        <v>1.8721000000000001</v>
      </c>
      <c r="M824" s="169">
        <v>0.63</v>
      </c>
      <c r="N824" s="147">
        <v>7.05</v>
      </c>
      <c r="O824" s="153">
        <v>6300000</v>
      </c>
      <c r="P824" s="51" t="str">
        <f>IF($M824&lt;NORMA!$G$7,"NO CUMPLE","CUMPLE")</f>
        <v>CUMPLE</v>
      </c>
      <c r="Q824" s="51" t="str">
        <f>IF($E824&gt;NORMA!$G$8,"NO CUMPLE","CUMPLE")</f>
        <v>NO CUMPLE</v>
      </c>
      <c r="R824" s="51" t="str">
        <f>IF($F824&gt;NORMA!$G$9,"NO CUMPLE","CUMPLE")</f>
        <v>CUMPLE</v>
      </c>
      <c r="S824" s="51" t="str">
        <f>IF($K824&gt;NORMA!$G$10,"NO CUMPLE","CUMPLE")</f>
        <v>NO CUMPLE</v>
      </c>
      <c r="T824" s="51" t="str">
        <f>IF($J824&gt;NORMA!$G$11,"NO CUMPLE","CUMPLE")</f>
        <v>NO CUMPLE</v>
      </c>
      <c r="U824" s="51" t="str">
        <f>IF($G824&gt;NORMA!$G$12,"NO CUMPLE","CUMPLE")</f>
        <v>NO CUMPLE</v>
      </c>
      <c r="V824" s="51" t="str">
        <f>IF($H824&gt;SALITRE!$H$972,"NO CUMPLE","CUMPLE")</f>
        <v>NO CUMPLE</v>
      </c>
      <c r="W824" s="51" t="str">
        <f>IF($O824&gt;NORMA!$F$14,"NO CUMPLE","CUMPLE")</f>
        <v>NO CUMPLE</v>
      </c>
      <c r="X824" s="51" t="str">
        <f>IF(AND($N824&gt;=NORMA!$Q$4, $N824&lt;=NORMA!$R$4),"CUMPLE","NO CUMPLE")</f>
        <v>CUMPLE</v>
      </c>
      <c r="Y824" s="51" t="str">
        <f>IF($I824&gt;NORMA!$F$16,"NO CUMPLE","CUMPLE")</f>
        <v>NO CUMPLE</v>
      </c>
      <c r="Z824" s="51" t="str">
        <f>IF($M824&lt;NORMA!$H$23,"NO CUMPLE","CUMPLE")</f>
        <v>CUMPLE</v>
      </c>
      <c r="AA824" s="51" t="str">
        <f>IF($E824&gt;NORMA!$H$24,"NO CUMPLE","CUMPLE")</f>
        <v>NO CUMPLE</v>
      </c>
      <c r="AB824" s="51" t="str">
        <f>IF($F824&gt;NORMA!$H$25,"NO CUMPLE","CUMPLE")</f>
        <v>NO CUMPLE</v>
      </c>
      <c r="AC824" s="51" t="str">
        <f>IF($K824&gt;NORMA!$H$26,"NO CUMPLE","CUMPLE")</f>
        <v>NO CUMPLE</v>
      </c>
      <c r="AD824" s="51" t="str">
        <f>IF($J824&gt;NORMA!$H$27,"NO CUMPLE","CUMPLE")</f>
        <v>NO CUMPLE</v>
      </c>
      <c r="AE824" s="51" t="str">
        <f>IF($G824&gt;NORMA!$H$28,"NO CUMPLE","CUMPLE")</f>
        <v>NO CUMPLE</v>
      </c>
      <c r="AF824" s="51" t="str">
        <f>IF($H824&gt;NORMA!$E$29,"NO CUMPLE","CUMPLE")</f>
        <v>NO CUMPLE</v>
      </c>
      <c r="AG824" s="51" t="str">
        <f>IF($O824&gt;NORMA!$H$30,"NO CUMPLE","CUMPLE")</f>
        <v>NO CUMPLE</v>
      </c>
      <c r="AH824" s="51" t="str">
        <f>IF(AND($N824&gt;=NORMA!$R$18, $N824&lt;=NORMA!$S$18),"CUMPLE","NO CUMPLE")</f>
        <v>CUMPLE</v>
      </c>
      <c r="AI824" s="51" t="str">
        <f>IF($I824&gt;NORMA!$F$32,"NO CUMPLE","CUMPLE")</f>
        <v>NO CUMPLE</v>
      </c>
    </row>
    <row r="825" spans="1:35" ht="14.25" customHeight="1" x14ac:dyDescent="0.35">
      <c r="A825" s="147" t="s">
        <v>86</v>
      </c>
      <c r="B825" s="147" t="s">
        <v>84</v>
      </c>
      <c r="C825" s="171">
        <v>42275</v>
      </c>
      <c r="D825" s="149">
        <v>0.76388888888888884</v>
      </c>
      <c r="E825" s="147">
        <v>172</v>
      </c>
      <c r="F825" s="147">
        <v>278</v>
      </c>
      <c r="G825" s="147">
        <v>193</v>
      </c>
      <c r="H825" s="147">
        <v>34.1</v>
      </c>
      <c r="I825" s="147">
        <v>4.07</v>
      </c>
      <c r="J825" s="147">
        <v>7.42</v>
      </c>
      <c r="K825" s="147">
        <v>46.826000000000001</v>
      </c>
      <c r="L825" s="147">
        <v>2.0855999999999999</v>
      </c>
      <c r="M825" s="169">
        <v>0.67</v>
      </c>
      <c r="N825" s="147">
        <v>7.11</v>
      </c>
      <c r="O825" s="153">
        <v>12000000</v>
      </c>
      <c r="P825" s="51" t="str">
        <f>IF($M825&lt;NORMA!$G$7,"NO CUMPLE","CUMPLE")</f>
        <v>CUMPLE</v>
      </c>
      <c r="Q825" s="51" t="str">
        <f>IF($E825&gt;NORMA!$G$8,"NO CUMPLE","CUMPLE")</f>
        <v>NO CUMPLE</v>
      </c>
      <c r="R825" s="51" t="str">
        <f>IF($F825&gt;NORMA!$G$9,"NO CUMPLE","CUMPLE")</f>
        <v>CUMPLE</v>
      </c>
      <c r="S825" s="51" t="str">
        <f>IF($K825&gt;NORMA!$G$10,"NO CUMPLE","CUMPLE")</f>
        <v>NO CUMPLE</v>
      </c>
      <c r="T825" s="51" t="str">
        <f>IF($J825&gt;NORMA!$G$11,"NO CUMPLE","CUMPLE")</f>
        <v>NO CUMPLE</v>
      </c>
      <c r="U825" s="51" t="str">
        <f>IF($G825&gt;NORMA!$G$12,"NO CUMPLE","CUMPLE")</f>
        <v>NO CUMPLE</v>
      </c>
      <c r="V825" s="51" t="str">
        <f>IF($H825&gt;SALITRE!$H$972,"NO CUMPLE","CUMPLE")</f>
        <v>NO CUMPLE</v>
      </c>
      <c r="W825" s="51" t="str">
        <f>IF($O825&gt;NORMA!$F$14,"NO CUMPLE","CUMPLE")</f>
        <v>NO CUMPLE</v>
      </c>
      <c r="X825" s="51" t="str">
        <f>IF(AND($N825&gt;=NORMA!$Q$4, $N825&lt;=NORMA!$R$4),"CUMPLE","NO CUMPLE")</f>
        <v>CUMPLE</v>
      </c>
      <c r="Y825" s="51" t="str">
        <f>IF($I825&gt;NORMA!$F$16,"NO CUMPLE","CUMPLE")</f>
        <v>NO CUMPLE</v>
      </c>
      <c r="Z825" s="51" t="str">
        <f>IF($M825&lt;NORMA!$H$23,"NO CUMPLE","CUMPLE")</f>
        <v>CUMPLE</v>
      </c>
      <c r="AA825" s="51" t="str">
        <f>IF($E825&gt;NORMA!$H$24,"NO CUMPLE","CUMPLE")</f>
        <v>NO CUMPLE</v>
      </c>
      <c r="AB825" s="51" t="str">
        <f>IF($F825&gt;NORMA!$H$25,"NO CUMPLE","CUMPLE")</f>
        <v>NO CUMPLE</v>
      </c>
      <c r="AC825" s="51" t="str">
        <f>IF($K825&gt;NORMA!$H$26,"NO CUMPLE","CUMPLE")</f>
        <v>NO CUMPLE</v>
      </c>
      <c r="AD825" s="51" t="str">
        <f>IF($J825&gt;NORMA!$H$27,"NO CUMPLE","CUMPLE")</f>
        <v>NO CUMPLE</v>
      </c>
      <c r="AE825" s="51" t="str">
        <f>IF($G825&gt;NORMA!$H$28,"NO CUMPLE","CUMPLE")</f>
        <v>NO CUMPLE</v>
      </c>
      <c r="AF825" s="51" t="str">
        <f>IF($H825&gt;NORMA!$E$29,"NO CUMPLE","CUMPLE")</f>
        <v>NO CUMPLE</v>
      </c>
      <c r="AG825" s="51" t="str">
        <f>IF($O825&gt;NORMA!$H$30,"NO CUMPLE","CUMPLE")</f>
        <v>NO CUMPLE</v>
      </c>
      <c r="AH825" s="51" t="str">
        <f>IF(AND($N825&gt;=NORMA!$R$18, $N825&lt;=NORMA!$S$18),"CUMPLE","NO CUMPLE")</f>
        <v>CUMPLE</v>
      </c>
      <c r="AI825" s="51" t="str">
        <f>IF($I825&gt;NORMA!$F$32,"NO CUMPLE","CUMPLE")</f>
        <v>NO CUMPLE</v>
      </c>
    </row>
    <row r="826" spans="1:35" ht="14.25" customHeight="1" x14ac:dyDescent="0.35">
      <c r="A826" s="147" t="s">
        <v>86</v>
      </c>
      <c r="B826" s="147" t="s">
        <v>84</v>
      </c>
      <c r="C826" s="171">
        <v>42275</v>
      </c>
      <c r="D826" s="149">
        <v>0.84722222222222221</v>
      </c>
      <c r="E826" s="147">
        <v>185</v>
      </c>
      <c r="F826" s="147">
        <v>348</v>
      </c>
      <c r="G826" s="147">
        <v>280</v>
      </c>
      <c r="H826" s="147">
        <v>35.200000000000003</v>
      </c>
      <c r="I826" s="147">
        <v>4.82</v>
      </c>
      <c r="J826" s="147">
        <v>9.56</v>
      </c>
      <c r="K826" s="147">
        <v>57.194000000000003</v>
      </c>
      <c r="L826" s="147">
        <v>2.0432000000000001</v>
      </c>
      <c r="M826" s="169">
        <v>0.65</v>
      </c>
      <c r="N826" s="147">
        <v>7.16</v>
      </c>
      <c r="O826" s="153">
        <v>15000000</v>
      </c>
      <c r="P826" s="51" t="str">
        <f>IF($M826&lt;NORMA!$G$7,"NO CUMPLE","CUMPLE")</f>
        <v>CUMPLE</v>
      </c>
      <c r="Q826" s="51" t="str">
        <f>IF($E826&gt;NORMA!$G$8,"NO CUMPLE","CUMPLE")</f>
        <v>NO CUMPLE</v>
      </c>
      <c r="R826" s="51" t="str">
        <f>IF($F826&gt;NORMA!$G$9,"NO CUMPLE","CUMPLE")</f>
        <v>CUMPLE</v>
      </c>
      <c r="S826" s="51" t="str">
        <f>IF($K826&gt;NORMA!$G$10,"NO CUMPLE","CUMPLE")</f>
        <v>NO CUMPLE</v>
      </c>
      <c r="T826" s="51" t="str">
        <f>IF($J826&gt;NORMA!$G$11,"NO CUMPLE","CUMPLE")</f>
        <v>NO CUMPLE</v>
      </c>
      <c r="U826" s="51" t="str">
        <f>IF($G826&gt;NORMA!$G$12,"NO CUMPLE","CUMPLE")</f>
        <v>NO CUMPLE</v>
      </c>
      <c r="V826" s="51" t="str">
        <f>IF($H826&gt;SALITRE!$H$972,"NO CUMPLE","CUMPLE")</f>
        <v>NO CUMPLE</v>
      </c>
      <c r="W826" s="51" t="str">
        <f>IF($O826&gt;NORMA!$F$14,"NO CUMPLE","CUMPLE")</f>
        <v>NO CUMPLE</v>
      </c>
      <c r="X826" s="51" t="str">
        <f>IF(AND($N826&gt;=NORMA!$Q$4, $N826&lt;=NORMA!$R$4),"CUMPLE","NO CUMPLE")</f>
        <v>CUMPLE</v>
      </c>
      <c r="Y826" s="51" t="str">
        <f>IF($I826&gt;NORMA!$F$16,"NO CUMPLE","CUMPLE")</f>
        <v>NO CUMPLE</v>
      </c>
      <c r="Z826" s="51" t="str">
        <f>IF($M826&lt;NORMA!$H$23,"NO CUMPLE","CUMPLE")</f>
        <v>CUMPLE</v>
      </c>
      <c r="AA826" s="51" t="str">
        <f>IF($E826&gt;NORMA!$H$24,"NO CUMPLE","CUMPLE")</f>
        <v>NO CUMPLE</v>
      </c>
      <c r="AB826" s="51" t="str">
        <f>IF($F826&gt;NORMA!$H$25,"NO CUMPLE","CUMPLE")</f>
        <v>NO CUMPLE</v>
      </c>
      <c r="AC826" s="51" t="str">
        <f>IF($K826&gt;NORMA!$H$26,"NO CUMPLE","CUMPLE")</f>
        <v>NO CUMPLE</v>
      </c>
      <c r="AD826" s="51" t="str">
        <f>IF($J826&gt;NORMA!$H$27,"NO CUMPLE","CUMPLE")</f>
        <v>NO CUMPLE</v>
      </c>
      <c r="AE826" s="51" t="str">
        <f>IF($G826&gt;NORMA!$H$28,"NO CUMPLE","CUMPLE")</f>
        <v>NO CUMPLE</v>
      </c>
      <c r="AF826" s="51" t="str">
        <f>IF($H826&gt;NORMA!$E$29,"NO CUMPLE","CUMPLE")</f>
        <v>NO CUMPLE</v>
      </c>
      <c r="AG826" s="51" t="str">
        <f>IF($O826&gt;NORMA!$H$30,"NO CUMPLE","CUMPLE")</f>
        <v>NO CUMPLE</v>
      </c>
      <c r="AH826" s="51" t="str">
        <f>IF(AND($N826&gt;=NORMA!$R$18, $N826&lt;=NORMA!$S$18),"CUMPLE","NO CUMPLE")</f>
        <v>CUMPLE</v>
      </c>
      <c r="AI826" s="51" t="str">
        <f>IF($I826&gt;NORMA!$F$32,"NO CUMPLE","CUMPLE")</f>
        <v>NO CUMPLE</v>
      </c>
    </row>
    <row r="827" spans="1:35" ht="14.25" customHeight="1" x14ac:dyDescent="0.35">
      <c r="A827" s="147" t="s">
        <v>86</v>
      </c>
      <c r="B827" s="147" t="s">
        <v>84</v>
      </c>
      <c r="C827" s="171">
        <v>42275</v>
      </c>
      <c r="D827" s="149">
        <v>0.93055555555555558</v>
      </c>
      <c r="E827" s="147">
        <v>227</v>
      </c>
      <c r="F827" s="147">
        <v>344</v>
      </c>
      <c r="G827" s="147">
        <v>260</v>
      </c>
      <c r="H827" s="147">
        <v>26.9</v>
      </c>
      <c r="I827" s="147">
        <v>4.57</v>
      </c>
      <c r="J827" s="147">
        <v>10.4</v>
      </c>
      <c r="K827" s="147">
        <v>58.692999999999998</v>
      </c>
      <c r="L827" s="147">
        <v>1.9702999999999999</v>
      </c>
      <c r="M827" s="169">
        <v>0.78</v>
      </c>
      <c r="N827" s="147">
        <v>7.38</v>
      </c>
      <c r="O827" s="153">
        <v>21000000</v>
      </c>
      <c r="P827" s="51" t="str">
        <f>IF($M827&lt;NORMA!$G$7,"NO CUMPLE","CUMPLE")</f>
        <v>CUMPLE</v>
      </c>
      <c r="Q827" s="51" t="str">
        <f>IF($E827&gt;NORMA!$G$8,"NO CUMPLE","CUMPLE")</f>
        <v>NO CUMPLE</v>
      </c>
      <c r="R827" s="51" t="str">
        <f>IF($F827&gt;NORMA!$G$9,"NO CUMPLE","CUMPLE")</f>
        <v>CUMPLE</v>
      </c>
      <c r="S827" s="51" t="str">
        <f>IF($K827&gt;NORMA!$G$10,"NO CUMPLE","CUMPLE")</f>
        <v>NO CUMPLE</v>
      </c>
      <c r="T827" s="51" t="str">
        <f>IF($J827&gt;NORMA!$G$11,"NO CUMPLE","CUMPLE")</f>
        <v>NO CUMPLE</v>
      </c>
      <c r="U827" s="51" t="str">
        <f>IF($G827&gt;NORMA!$G$12,"NO CUMPLE","CUMPLE")</f>
        <v>NO CUMPLE</v>
      </c>
      <c r="V827" s="51" t="str">
        <f>IF($H827&gt;SALITRE!$H$972,"NO CUMPLE","CUMPLE")</f>
        <v>CUMPLE</v>
      </c>
      <c r="W827" s="51" t="str">
        <f>IF($O827&gt;NORMA!$F$14,"NO CUMPLE","CUMPLE")</f>
        <v>NO CUMPLE</v>
      </c>
      <c r="X827" s="51" t="str">
        <f>IF(AND($N827&gt;=NORMA!$Q$4, $N827&lt;=NORMA!$R$4),"CUMPLE","NO CUMPLE")</f>
        <v>CUMPLE</v>
      </c>
      <c r="Y827" s="51" t="str">
        <f>IF($I827&gt;NORMA!$F$16,"NO CUMPLE","CUMPLE")</f>
        <v>NO CUMPLE</v>
      </c>
      <c r="Z827" s="51" t="str">
        <f>IF($M827&lt;NORMA!$H$23,"NO CUMPLE","CUMPLE")</f>
        <v>CUMPLE</v>
      </c>
      <c r="AA827" s="51" t="str">
        <f>IF($E827&gt;NORMA!$H$24,"NO CUMPLE","CUMPLE")</f>
        <v>NO CUMPLE</v>
      </c>
      <c r="AB827" s="51" t="str">
        <f>IF($F827&gt;NORMA!$H$25,"NO CUMPLE","CUMPLE")</f>
        <v>NO CUMPLE</v>
      </c>
      <c r="AC827" s="51" t="str">
        <f>IF($K827&gt;NORMA!$H$26,"NO CUMPLE","CUMPLE")</f>
        <v>NO CUMPLE</v>
      </c>
      <c r="AD827" s="51" t="str">
        <f>IF($J827&gt;NORMA!$H$27,"NO CUMPLE","CUMPLE")</f>
        <v>NO CUMPLE</v>
      </c>
      <c r="AE827" s="51" t="str">
        <f>IF($G827&gt;NORMA!$H$28,"NO CUMPLE","CUMPLE")</f>
        <v>NO CUMPLE</v>
      </c>
      <c r="AF827" s="51" t="str">
        <f>IF($H827&gt;NORMA!$E$29,"NO CUMPLE","CUMPLE")</f>
        <v>NO CUMPLE</v>
      </c>
      <c r="AG827" s="51" t="str">
        <f>IF($O827&gt;NORMA!$H$30,"NO CUMPLE","CUMPLE")</f>
        <v>NO CUMPLE</v>
      </c>
      <c r="AH827" s="51" t="str">
        <f>IF(AND($N827&gt;=NORMA!$R$18, $N827&lt;=NORMA!$S$18),"CUMPLE","NO CUMPLE")</f>
        <v>CUMPLE</v>
      </c>
      <c r="AI827" s="51" t="str">
        <f>IF($I827&gt;NORMA!$F$32,"NO CUMPLE","CUMPLE")</f>
        <v>NO CUMPLE</v>
      </c>
    </row>
    <row r="828" spans="1:35" ht="14.25" customHeight="1" x14ac:dyDescent="0.35">
      <c r="A828" s="147" t="s">
        <v>86</v>
      </c>
      <c r="B828" s="147" t="s">
        <v>84</v>
      </c>
      <c r="C828" s="171">
        <v>42275</v>
      </c>
      <c r="D828" s="149">
        <v>0.43055555555555558</v>
      </c>
      <c r="E828" s="147">
        <v>175</v>
      </c>
      <c r="F828" s="147">
        <v>274</v>
      </c>
      <c r="G828" s="147">
        <v>103</v>
      </c>
      <c r="H828" s="147">
        <v>63</v>
      </c>
      <c r="I828" s="147">
        <v>4.42</v>
      </c>
      <c r="J828" s="147">
        <v>9.44</v>
      </c>
      <c r="K828" s="147">
        <v>51.558999999999997</v>
      </c>
      <c r="L828" s="147">
        <v>0.93779999999999997</v>
      </c>
      <c r="M828" s="169">
        <v>0.56000000000000005</v>
      </c>
      <c r="N828" s="147">
        <v>7.35</v>
      </c>
      <c r="O828" s="153">
        <v>12000000</v>
      </c>
      <c r="P828" s="51" t="str">
        <f>IF($M828&lt;NORMA!$G$7,"NO CUMPLE","CUMPLE")</f>
        <v>CUMPLE</v>
      </c>
      <c r="Q828" s="51" t="str">
        <f>IF($E828&gt;NORMA!$G$8,"NO CUMPLE","CUMPLE")</f>
        <v>NO CUMPLE</v>
      </c>
      <c r="R828" s="51" t="str">
        <f>IF($F828&gt;NORMA!$G$9,"NO CUMPLE","CUMPLE")</f>
        <v>CUMPLE</v>
      </c>
      <c r="S828" s="51" t="str">
        <f>IF($K828&gt;NORMA!$G$10,"NO CUMPLE","CUMPLE")</f>
        <v>NO CUMPLE</v>
      </c>
      <c r="T828" s="51" t="str">
        <f>IF($J828&gt;NORMA!$G$11,"NO CUMPLE","CUMPLE")</f>
        <v>NO CUMPLE</v>
      </c>
      <c r="U828" s="51" t="str">
        <f>IF($G828&gt;NORMA!$G$12,"NO CUMPLE","CUMPLE")</f>
        <v>CUMPLE</v>
      </c>
      <c r="V828" s="51" t="str">
        <f>IF($H828&gt;SALITRE!$H$972,"NO CUMPLE","CUMPLE")</f>
        <v>NO CUMPLE</v>
      </c>
      <c r="W828" s="51" t="str">
        <f>IF($O828&gt;NORMA!$F$14,"NO CUMPLE","CUMPLE")</f>
        <v>NO CUMPLE</v>
      </c>
      <c r="X828" s="51" t="str">
        <f>IF(AND($N828&gt;=NORMA!$Q$4, $N828&lt;=NORMA!$R$4),"CUMPLE","NO CUMPLE")</f>
        <v>CUMPLE</v>
      </c>
      <c r="Y828" s="51" t="str">
        <f>IF($I828&gt;NORMA!$F$16,"NO CUMPLE","CUMPLE")</f>
        <v>NO CUMPLE</v>
      </c>
      <c r="Z828" s="51" t="str">
        <f>IF($M828&lt;NORMA!$H$23,"NO CUMPLE","CUMPLE")</f>
        <v>CUMPLE</v>
      </c>
      <c r="AA828" s="51" t="str">
        <f>IF($E828&gt;NORMA!$H$24,"NO CUMPLE","CUMPLE")</f>
        <v>NO CUMPLE</v>
      </c>
      <c r="AB828" s="51" t="str">
        <f>IF($F828&gt;NORMA!$H$25,"NO CUMPLE","CUMPLE")</f>
        <v>NO CUMPLE</v>
      </c>
      <c r="AC828" s="51" t="str">
        <f>IF($K828&gt;NORMA!$H$26,"NO CUMPLE","CUMPLE")</f>
        <v>NO CUMPLE</v>
      </c>
      <c r="AD828" s="51" t="str">
        <f>IF($J828&gt;NORMA!$H$27,"NO CUMPLE","CUMPLE")</f>
        <v>NO CUMPLE</v>
      </c>
      <c r="AE828" s="51" t="str">
        <f>IF($G828&gt;NORMA!$H$28,"NO CUMPLE","CUMPLE")</f>
        <v>NO CUMPLE</v>
      </c>
      <c r="AF828" s="51" t="str">
        <f>IF($H828&gt;NORMA!$E$29,"NO CUMPLE","CUMPLE")</f>
        <v>NO CUMPLE</v>
      </c>
      <c r="AG828" s="51" t="str">
        <f>IF($O828&gt;NORMA!$H$30,"NO CUMPLE","CUMPLE")</f>
        <v>NO CUMPLE</v>
      </c>
      <c r="AH828" s="51" t="str">
        <f>IF(AND($N828&gt;=NORMA!$R$18, $N828&lt;=NORMA!$S$18),"CUMPLE","NO CUMPLE")</f>
        <v>CUMPLE</v>
      </c>
      <c r="AI828" s="51" t="str">
        <f>IF($I828&gt;NORMA!$F$32,"NO CUMPLE","CUMPLE")</f>
        <v>NO CUMPLE</v>
      </c>
    </row>
    <row r="829" spans="1:35" ht="14.25" customHeight="1" x14ac:dyDescent="0.35">
      <c r="A829" s="147" t="s">
        <v>86</v>
      </c>
      <c r="B829" s="147" t="s">
        <v>84</v>
      </c>
      <c r="C829" s="148">
        <v>42276</v>
      </c>
      <c r="D829" s="149">
        <v>1.3888888888888888E-2</v>
      </c>
      <c r="E829" s="147">
        <v>202</v>
      </c>
      <c r="F829" s="147">
        <v>316</v>
      </c>
      <c r="G829" s="147">
        <v>196</v>
      </c>
      <c r="H829" s="147">
        <v>55</v>
      </c>
      <c r="I829" s="147">
        <v>6.23</v>
      </c>
      <c r="J829" s="147">
        <v>8.85</v>
      </c>
      <c r="K829" s="147">
        <v>61.537999999999997</v>
      </c>
      <c r="L829" s="147">
        <v>1.8017000000000001</v>
      </c>
      <c r="M829" s="169">
        <v>0.7</v>
      </c>
      <c r="N829" s="147">
        <v>7.34</v>
      </c>
      <c r="O829" s="153">
        <v>35000000</v>
      </c>
      <c r="P829" s="51" t="str">
        <f>IF($M829&lt;NORMA!$G$7,"NO CUMPLE","CUMPLE")</f>
        <v>CUMPLE</v>
      </c>
      <c r="Q829" s="51" t="str">
        <f>IF($E829&gt;NORMA!$G$8,"NO CUMPLE","CUMPLE")</f>
        <v>NO CUMPLE</v>
      </c>
      <c r="R829" s="51" t="str">
        <f>IF($F829&gt;NORMA!$G$9,"NO CUMPLE","CUMPLE")</f>
        <v>CUMPLE</v>
      </c>
      <c r="S829" s="51" t="str">
        <f>IF($K829&gt;NORMA!$G$10,"NO CUMPLE","CUMPLE")</f>
        <v>NO CUMPLE</v>
      </c>
      <c r="T829" s="51" t="str">
        <f>IF($J829&gt;NORMA!$G$11,"NO CUMPLE","CUMPLE")</f>
        <v>NO CUMPLE</v>
      </c>
      <c r="U829" s="51" t="str">
        <f>IF($G829&gt;NORMA!$G$12,"NO CUMPLE","CUMPLE")</f>
        <v>NO CUMPLE</v>
      </c>
      <c r="V829" s="51" t="str">
        <f>IF($H829&gt;SALITRE!$H$972,"NO CUMPLE","CUMPLE")</f>
        <v>NO CUMPLE</v>
      </c>
      <c r="W829" s="51" t="str">
        <f>IF($O829&gt;NORMA!$F$14,"NO CUMPLE","CUMPLE")</f>
        <v>NO CUMPLE</v>
      </c>
      <c r="X829" s="51" t="str">
        <f>IF(AND($N829&gt;=NORMA!$Q$4, $N829&lt;=NORMA!$R$4),"CUMPLE","NO CUMPLE")</f>
        <v>CUMPLE</v>
      </c>
      <c r="Y829" s="51" t="str">
        <f>IF($I829&gt;NORMA!$F$16,"NO CUMPLE","CUMPLE")</f>
        <v>NO CUMPLE</v>
      </c>
      <c r="Z829" s="51" t="str">
        <f>IF($M829&lt;NORMA!$H$23,"NO CUMPLE","CUMPLE")</f>
        <v>CUMPLE</v>
      </c>
      <c r="AA829" s="51" t="str">
        <f>IF($E829&gt;NORMA!$H$24,"NO CUMPLE","CUMPLE")</f>
        <v>NO CUMPLE</v>
      </c>
      <c r="AB829" s="51" t="str">
        <f>IF($F829&gt;NORMA!$H$25,"NO CUMPLE","CUMPLE")</f>
        <v>NO CUMPLE</v>
      </c>
      <c r="AC829" s="51" t="str">
        <f>IF($K829&gt;NORMA!$H$26,"NO CUMPLE","CUMPLE")</f>
        <v>NO CUMPLE</v>
      </c>
      <c r="AD829" s="51" t="str">
        <f>IF($J829&gt;NORMA!$H$27,"NO CUMPLE","CUMPLE")</f>
        <v>NO CUMPLE</v>
      </c>
      <c r="AE829" s="51" t="str">
        <f>IF($G829&gt;NORMA!$H$28,"NO CUMPLE","CUMPLE")</f>
        <v>NO CUMPLE</v>
      </c>
      <c r="AF829" s="51" t="str">
        <f>IF($H829&gt;NORMA!$E$29,"NO CUMPLE","CUMPLE")</f>
        <v>NO CUMPLE</v>
      </c>
      <c r="AG829" s="51" t="str">
        <f>IF($O829&gt;NORMA!$H$30,"NO CUMPLE","CUMPLE")</f>
        <v>NO CUMPLE</v>
      </c>
      <c r="AH829" s="51" t="str">
        <f>IF(AND($N829&gt;=NORMA!$R$18, $N829&lt;=NORMA!$S$18),"CUMPLE","NO CUMPLE")</f>
        <v>CUMPLE</v>
      </c>
      <c r="AI829" s="51" t="str">
        <f>IF($I829&gt;NORMA!$F$32,"NO CUMPLE","CUMPLE")</f>
        <v>NO CUMPLE</v>
      </c>
    </row>
    <row r="830" spans="1:35" ht="14.25" customHeight="1" x14ac:dyDescent="0.35">
      <c r="A830" s="147" t="s">
        <v>86</v>
      </c>
      <c r="B830" s="147" t="s">
        <v>84</v>
      </c>
      <c r="C830" s="171">
        <v>42276</v>
      </c>
      <c r="D830" s="149">
        <v>9.7222222222222224E-2</v>
      </c>
      <c r="E830" s="147">
        <v>198</v>
      </c>
      <c r="F830" s="147">
        <v>309</v>
      </c>
      <c r="G830" s="147">
        <v>164</v>
      </c>
      <c r="H830" s="147">
        <v>57.4</v>
      </c>
      <c r="I830" s="147">
        <v>6.35</v>
      </c>
      <c r="J830" s="147">
        <v>8.61</v>
      </c>
      <c r="K830" s="147">
        <v>56.283000000000001</v>
      </c>
      <c r="L830" s="147">
        <v>1.7184999999999999</v>
      </c>
      <c r="M830" s="169">
        <v>0.84</v>
      </c>
      <c r="N830" s="147">
        <v>7.35</v>
      </c>
      <c r="O830" s="153">
        <v>14000000</v>
      </c>
      <c r="P830" s="51" t="str">
        <f>IF($M830&lt;NORMA!$G$7,"NO CUMPLE","CUMPLE")</f>
        <v>CUMPLE</v>
      </c>
      <c r="Q830" s="51" t="str">
        <f>IF($E830&gt;NORMA!$G$8,"NO CUMPLE","CUMPLE")</f>
        <v>NO CUMPLE</v>
      </c>
      <c r="R830" s="51" t="str">
        <f>IF($F830&gt;NORMA!$G$9,"NO CUMPLE","CUMPLE")</f>
        <v>CUMPLE</v>
      </c>
      <c r="S830" s="51" t="str">
        <f>IF($K830&gt;NORMA!$G$10,"NO CUMPLE","CUMPLE")</f>
        <v>NO CUMPLE</v>
      </c>
      <c r="T830" s="51" t="str">
        <f>IF($J830&gt;NORMA!$G$11,"NO CUMPLE","CUMPLE")</f>
        <v>NO CUMPLE</v>
      </c>
      <c r="U830" s="51" t="str">
        <f>IF($G830&gt;NORMA!$G$12,"NO CUMPLE","CUMPLE")</f>
        <v>NO CUMPLE</v>
      </c>
      <c r="V830" s="51" t="str">
        <f>IF($H830&gt;SALITRE!$H$972,"NO CUMPLE","CUMPLE")</f>
        <v>NO CUMPLE</v>
      </c>
      <c r="W830" s="51" t="str">
        <f>IF($O830&gt;NORMA!$F$14,"NO CUMPLE","CUMPLE")</f>
        <v>NO CUMPLE</v>
      </c>
      <c r="X830" s="51" t="str">
        <f>IF(AND($N830&gt;=NORMA!$Q$4, $N830&lt;=NORMA!$R$4),"CUMPLE","NO CUMPLE")</f>
        <v>CUMPLE</v>
      </c>
      <c r="Y830" s="51" t="str">
        <f>IF($I830&gt;NORMA!$F$16,"NO CUMPLE","CUMPLE")</f>
        <v>NO CUMPLE</v>
      </c>
      <c r="Z830" s="51" t="str">
        <f>IF($M830&lt;NORMA!$H$23,"NO CUMPLE","CUMPLE")</f>
        <v>CUMPLE</v>
      </c>
      <c r="AA830" s="51" t="str">
        <f>IF($E830&gt;NORMA!$H$24,"NO CUMPLE","CUMPLE")</f>
        <v>NO CUMPLE</v>
      </c>
      <c r="AB830" s="51" t="str">
        <f>IF($F830&gt;NORMA!$H$25,"NO CUMPLE","CUMPLE")</f>
        <v>NO CUMPLE</v>
      </c>
      <c r="AC830" s="51" t="str">
        <f>IF($K830&gt;NORMA!$H$26,"NO CUMPLE","CUMPLE")</f>
        <v>NO CUMPLE</v>
      </c>
      <c r="AD830" s="51" t="str">
        <f>IF($J830&gt;NORMA!$H$27,"NO CUMPLE","CUMPLE")</f>
        <v>NO CUMPLE</v>
      </c>
      <c r="AE830" s="51" t="str">
        <f>IF($G830&gt;NORMA!$H$28,"NO CUMPLE","CUMPLE")</f>
        <v>NO CUMPLE</v>
      </c>
      <c r="AF830" s="51" t="str">
        <f>IF($H830&gt;NORMA!$E$29,"NO CUMPLE","CUMPLE")</f>
        <v>NO CUMPLE</v>
      </c>
      <c r="AG830" s="51" t="str">
        <f>IF($O830&gt;NORMA!$H$30,"NO CUMPLE","CUMPLE")</f>
        <v>NO CUMPLE</v>
      </c>
      <c r="AH830" s="51" t="str">
        <f>IF(AND($N830&gt;=NORMA!$R$18, $N830&lt;=NORMA!$S$18),"CUMPLE","NO CUMPLE")</f>
        <v>CUMPLE</v>
      </c>
      <c r="AI830" s="51" t="str">
        <f>IF($I830&gt;NORMA!$F$32,"NO CUMPLE","CUMPLE")</f>
        <v>NO CUMPLE</v>
      </c>
    </row>
    <row r="831" spans="1:35" ht="14.25" customHeight="1" x14ac:dyDescent="0.35">
      <c r="A831" s="147" t="s">
        <v>86</v>
      </c>
      <c r="B831" s="147" t="s">
        <v>84</v>
      </c>
      <c r="C831" s="167">
        <v>42276</v>
      </c>
      <c r="D831" s="172">
        <v>0.18055555555555555</v>
      </c>
      <c r="E831" s="147">
        <v>200</v>
      </c>
      <c r="F831" s="147">
        <v>312</v>
      </c>
      <c r="G831" s="147">
        <v>107</v>
      </c>
      <c r="H831" s="147">
        <v>38.299999999999997</v>
      </c>
      <c r="I831" s="147">
        <v>6.2</v>
      </c>
      <c r="J831" s="147">
        <v>9.3699999999999992</v>
      </c>
      <c r="K831" s="147">
        <v>54.976999999999997</v>
      </c>
      <c r="L831" s="147">
        <v>1.5750999999999999</v>
      </c>
      <c r="M831" s="147">
        <v>0.77</v>
      </c>
      <c r="N831" s="147">
        <v>7.39</v>
      </c>
      <c r="O831" s="153">
        <v>11000000</v>
      </c>
      <c r="P831" s="51" t="str">
        <f>IF($M831&lt;NORMA!$G$7,"NO CUMPLE","CUMPLE")</f>
        <v>CUMPLE</v>
      </c>
      <c r="Q831" s="51" t="str">
        <f>IF($E831&gt;NORMA!$G$8,"NO CUMPLE","CUMPLE")</f>
        <v>NO CUMPLE</v>
      </c>
      <c r="R831" s="51" t="str">
        <f>IF($F831&gt;NORMA!$G$9,"NO CUMPLE","CUMPLE")</f>
        <v>CUMPLE</v>
      </c>
      <c r="S831" s="51" t="str">
        <f>IF($K831&gt;NORMA!$G$10,"NO CUMPLE","CUMPLE")</f>
        <v>NO CUMPLE</v>
      </c>
      <c r="T831" s="51" t="str">
        <f>IF($J831&gt;NORMA!$G$11,"NO CUMPLE","CUMPLE")</f>
        <v>NO CUMPLE</v>
      </c>
      <c r="U831" s="51" t="str">
        <f>IF($G831&gt;NORMA!$G$12,"NO CUMPLE","CUMPLE")</f>
        <v>CUMPLE</v>
      </c>
      <c r="V831" s="51" t="str">
        <f>IF($H831&gt;SALITRE!$H$972,"NO CUMPLE","CUMPLE")</f>
        <v>NO CUMPLE</v>
      </c>
      <c r="W831" s="51" t="str">
        <f>IF($O831&gt;NORMA!$F$14,"NO CUMPLE","CUMPLE")</f>
        <v>NO CUMPLE</v>
      </c>
      <c r="X831" s="51" t="str">
        <f>IF(AND($N831&gt;=NORMA!$Q$4, $N831&lt;=NORMA!$R$4),"CUMPLE","NO CUMPLE")</f>
        <v>CUMPLE</v>
      </c>
      <c r="Y831" s="51" t="str">
        <f>IF($I831&gt;NORMA!$F$16,"NO CUMPLE","CUMPLE")</f>
        <v>NO CUMPLE</v>
      </c>
      <c r="Z831" s="51" t="str">
        <f>IF($M831&lt;NORMA!$H$23,"NO CUMPLE","CUMPLE")</f>
        <v>CUMPLE</v>
      </c>
      <c r="AA831" s="51" t="str">
        <f>IF($E831&gt;NORMA!$H$24,"NO CUMPLE","CUMPLE")</f>
        <v>NO CUMPLE</v>
      </c>
      <c r="AB831" s="51" t="str">
        <f>IF($F831&gt;NORMA!$H$25,"NO CUMPLE","CUMPLE")</f>
        <v>NO CUMPLE</v>
      </c>
      <c r="AC831" s="51" t="str">
        <f>IF($K831&gt;NORMA!$H$26,"NO CUMPLE","CUMPLE")</f>
        <v>NO CUMPLE</v>
      </c>
      <c r="AD831" s="51" t="str">
        <f>IF($J831&gt;NORMA!$H$27,"NO CUMPLE","CUMPLE")</f>
        <v>NO CUMPLE</v>
      </c>
      <c r="AE831" s="51" t="str">
        <f>IF($G831&gt;NORMA!$H$28,"NO CUMPLE","CUMPLE")</f>
        <v>NO CUMPLE</v>
      </c>
      <c r="AF831" s="51" t="str">
        <f>IF($H831&gt;NORMA!$E$29,"NO CUMPLE","CUMPLE")</f>
        <v>NO CUMPLE</v>
      </c>
      <c r="AG831" s="51" t="str">
        <f>IF($O831&gt;NORMA!$H$30,"NO CUMPLE","CUMPLE")</f>
        <v>NO CUMPLE</v>
      </c>
      <c r="AH831" s="51" t="str">
        <f>IF(AND($N831&gt;=NORMA!$R$18, $N831&lt;=NORMA!$S$18),"CUMPLE","NO CUMPLE")</f>
        <v>CUMPLE</v>
      </c>
      <c r="AI831" s="51" t="str">
        <f>IF($I831&gt;NORMA!$F$32,"NO CUMPLE","CUMPLE")</f>
        <v>NO CUMPLE</v>
      </c>
    </row>
    <row r="832" spans="1:35" ht="14.25" customHeight="1" x14ac:dyDescent="0.35">
      <c r="A832" s="147" t="s">
        <v>86</v>
      </c>
      <c r="B832" s="147" t="s">
        <v>84</v>
      </c>
      <c r="C832" s="167">
        <v>42277</v>
      </c>
      <c r="D832" s="172">
        <v>0.33333333333333331</v>
      </c>
      <c r="E832" s="147">
        <v>203</v>
      </c>
      <c r="F832" s="147">
        <v>348</v>
      </c>
      <c r="G832" s="147">
        <v>95</v>
      </c>
      <c r="H832" s="147">
        <v>48.2</v>
      </c>
      <c r="I832" s="147">
        <v>8.3699999999999992</v>
      </c>
      <c r="J832" s="147">
        <v>19.100000000000001</v>
      </c>
      <c r="K832" s="147">
        <v>72.790000000000006</v>
      </c>
      <c r="L832" s="147">
        <v>1.0938000000000001</v>
      </c>
      <c r="M832" s="147">
        <v>0.9</v>
      </c>
      <c r="N832" s="147">
        <v>7.43</v>
      </c>
      <c r="O832" s="153">
        <v>7000000</v>
      </c>
      <c r="P832" s="51" t="str">
        <f>IF($M832&lt;NORMA!$G$7,"NO CUMPLE","CUMPLE")</f>
        <v>CUMPLE</v>
      </c>
      <c r="Q832" s="51" t="str">
        <f>IF($E832&gt;NORMA!$G$8,"NO CUMPLE","CUMPLE")</f>
        <v>NO CUMPLE</v>
      </c>
      <c r="R832" s="51" t="str">
        <f>IF($F832&gt;NORMA!$G$9,"NO CUMPLE","CUMPLE")</f>
        <v>CUMPLE</v>
      </c>
      <c r="S832" s="51" t="str">
        <f>IF($K832&gt;NORMA!$G$10,"NO CUMPLE","CUMPLE")</f>
        <v>NO CUMPLE</v>
      </c>
      <c r="T832" s="51" t="str">
        <f>IF($J832&gt;NORMA!$G$11,"NO CUMPLE","CUMPLE")</f>
        <v>NO CUMPLE</v>
      </c>
      <c r="U832" s="51" t="str">
        <f>IF($G832&gt;NORMA!$G$12,"NO CUMPLE","CUMPLE")</f>
        <v>CUMPLE</v>
      </c>
      <c r="V832" s="51" t="str">
        <f>IF($H832&gt;SALITRE!$H$972,"NO CUMPLE","CUMPLE")</f>
        <v>NO CUMPLE</v>
      </c>
      <c r="W832" s="51" t="str">
        <f>IF($O832&gt;NORMA!$F$14,"NO CUMPLE","CUMPLE")</f>
        <v>NO CUMPLE</v>
      </c>
      <c r="X832" s="51" t="str">
        <f>IF(AND($N832&gt;=NORMA!$Q$4, $N832&lt;=NORMA!$R$4),"CUMPLE","NO CUMPLE")</f>
        <v>CUMPLE</v>
      </c>
      <c r="Y832" s="51" t="str">
        <f>IF($I832&gt;NORMA!$F$16,"NO CUMPLE","CUMPLE")</f>
        <v>NO CUMPLE</v>
      </c>
      <c r="Z832" s="51" t="str">
        <f>IF($M832&lt;NORMA!$H$23,"NO CUMPLE","CUMPLE")</f>
        <v>CUMPLE</v>
      </c>
      <c r="AA832" s="51" t="str">
        <f>IF($E832&gt;NORMA!$H$24,"NO CUMPLE","CUMPLE")</f>
        <v>NO CUMPLE</v>
      </c>
      <c r="AB832" s="51" t="str">
        <f>IF($F832&gt;NORMA!$H$25,"NO CUMPLE","CUMPLE")</f>
        <v>NO CUMPLE</v>
      </c>
      <c r="AC832" s="51" t="str">
        <f>IF($K832&gt;NORMA!$H$26,"NO CUMPLE","CUMPLE")</f>
        <v>NO CUMPLE</v>
      </c>
      <c r="AD832" s="51" t="str">
        <f>IF($J832&gt;NORMA!$H$27,"NO CUMPLE","CUMPLE")</f>
        <v>NO CUMPLE</v>
      </c>
      <c r="AE832" s="51" t="str">
        <f>IF($G832&gt;NORMA!$H$28,"NO CUMPLE","CUMPLE")</f>
        <v>CUMPLE</v>
      </c>
      <c r="AF832" s="51" t="str">
        <f>IF($H832&gt;NORMA!$E$29,"NO CUMPLE","CUMPLE")</f>
        <v>NO CUMPLE</v>
      </c>
      <c r="AG832" s="51" t="str">
        <f>IF($O832&gt;NORMA!$H$30,"NO CUMPLE","CUMPLE")</f>
        <v>NO CUMPLE</v>
      </c>
      <c r="AH832" s="51" t="str">
        <f>IF(AND($N832&gt;=NORMA!$R$18, $N832&lt;=NORMA!$S$18),"CUMPLE","NO CUMPLE")</f>
        <v>CUMPLE</v>
      </c>
      <c r="AI832" s="51" t="str">
        <f>IF($I832&gt;NORMA!$F$32,"NO CUMPLE","CUMPLE")</f>
        <v>NO CUMPLE</v>
      </c>
    </row>
    <row r="833" spans="1:35" ht="14.25" customHeight="1" x14ac:dyDescent="0.35">
      <c r="A833" s="147" t="s">
        <v>85</v>
      </c>
      <c r="B833" s="147" t="s">
        <v>84</v>
      </c>
      <c r="C833" s="167">
        <v>42277</v>
      </c>
      <c r="D833" s="172">
        <v>0.50694444444444442</v>
      </c>
      <c r="E833" s="147">
        <v>157</v>
      </c>
      <c r="F833" s="147">
        <v>312</v>
      </c>
      <c r="G833" s="147">
        <v>58</v>
      </c>
      <c r="H833" s="147">
        <v>23.9</v>
      </c>
      <c r="I833" s="147">
        <v>3.01</v>
      </c>
      <c r="J833" s="147">
        <v>5.82</v>
      </c>
      <c r="K833" s="147">
        <v>22.123999999999999</v>
      </c>
      <c r="L833" s="147">
        <v>0.80089999999999995</v>
      </c>
      <c r="M833" s="147">
        <v>0.73</v>
      </c>
      <c r="N833" s="147">
        <v>7.78</v>
      </c>
      <c r="O833" s="153">
        <v>2800000</v>
      </c>
      <c r="P833" s="51" t="str">
        <f>IF($M833&lt;NORMA!$G$7,"NO CUMPLE","CUMPLE")</f>
        <v>CUMPLE</v>
      </c>
      <c r="Q833" s="51" t="str">
        <f>IF($E833&gt;NORMA!$G$8,"NO CUMPLE","CUMPLE")</f>
        <v>NO CUMPLE</v>
      </c>
      <c r="R833" s="51" t="str">
        <f>IF($F833&gt;NORMA!$G$9,"NO CUMPLE","CUMPLE")</f>
        <v>CUMPLE</v>
      </c>
      <c r="S833" s="51" t="str">
        <f>IF($K833&gt;NORMA!$G$10,"NO CUMPLE","CUMPLE")</f>
        <v>CUMPLE</v>
      </c>
      <c r="T833" s="51" t="str">
        <f>IF($J833&gt;NORMA!$G$11,"NO CUMPLE","CUMPLE")</f>
        <v>CUMPLE</v>
      </c>
      <c r="U833" s="51" t="str">
        <f>IF($G833&gt;NORMA!$G$12,"NO CUMPLE","CUMPLE")</f>
        <v>CUMPLE</v>
      </c>
      <c r="V833" s="51" t="str">
        <f>IF($H833&gt;SALITRE!$H$972,"NO CUMPLE","CUMPLE")</f>
        <v>CUMPLE</v>
      </c>
      <c r="W833" s="51" t="str">
        <f>IF($O833&gt;NORMA!$F$14,"NO CUMPLE","CUMPLE")</f>
        <v>NO CUMPLE</v>
      </c>
      <c r="X833" s="51" t="str">
        <f>IF(AND($N833&gt;=NORMA!$Q$4, $N833&lt;=NORMA!$R$4),"CUMPLE","NO CUMPLE")</f>
        <v>CUMPLE</v>
      </c>
      <c r="Y833" s="51" t="str">
        <f>IF($I833&gt;NORMA!$F$16,"NO CUMPLE","CUMPLE")</f>
        <v>NO CUMPLE</v>
      </c>
      <c r="Z833" s="51" t="str">
        <f>IF($M833&lt;NORMA!$H$23,"NO CUMPLE","CUMPLE")</f>
        <v>CUMPLE</v>
      </c>
      <c r="AA833" s="51" t="str">
        <f>IF($E833&gt;NORMA!$H$24,"NO CUMPLE","CUMPLE")</f>
        <v>NO CUMPLE</v>
      </c>
      <c r="AB833" s="51" t="str">
        <f>IF($F833&gt;NORMA!$H$25,"NO CUMPLE","CUMPLE")</f>
        <v>NO CUMPLE</v>
      </c>
      <c r="AC833" s="51" t="str">
        <f>IF($K833&gt;NORMA!$H$26,"NO CUMPLE","CUMPLE")</f>
        <v>CUMPLE</v>
      </c>
      <c r="AD833" s="51" t="str">
        <f>IF($J833&gt;NORMA!$H$27,"NO CUMPLE","CUMPLE")</f>
        <v>NO CUMPLE</v>
      </c>
      <c r="AE833" s="51" t="str">
        <f>IF($G833&gt;NORMA!$H$28,"NO CUMPLE","CUMPLE")</f>
        <v>CUMPLE</v>
      </c>
      <c r="AF833" s="51" t="str">
        <f>IF($H833&gt;NORMA!$E$29,"NO CUMPLE","CUMPLE")</f>
        <v>NO CUMPLE</v>
      </c>
      <c r="AG833" s="51" t="str">
        <f>IF($O833&gt;NORMA!$H$30,"NO CUMPLE","CUMPLE")</f>
        <v>NO CUMPLE</v>
      </c>
      <c r="AH833" s="51" t="str">
        <f>IF(AND($N833&gt;=NORMA!$R$18, $N833&lt;=NORMA!$S$18),"CUMPLE","NO CUMPLE")</f>
        <v>CUMPLE</v>
      </c>
      <c r="AI833" s="51" t="str">
        <f>IF($I833&gt;NORMA!$F$32,"NO CUMPLE","CUMPLE")</f>
        <v>NO CUMPLE</v>
      </c>
    </row>
    <row r="834" spans="1:35" ht="14.25" customHeight="1" x14ac:dyDescent="0.35">
      <c r="A834" s="147" t="s">
        <v>82</v>
      </c>
      <c r="B834" s="147" t="s">
        <v>84</v>
      </c>
      <c r="C834" s="167">
        <v>42277</v>
      </c>
      <c r="D834" s="172">
        <v>0.41666666666666669</v>
      </c>
      <c r="E834" s="147">
        <v>199</v>
      </c>
      <c r="F834" s="147">
        <v>412</v>
      </c>
      <c r="G834" s="147">
        <v>273</v>
      </c>
      <c r="H834" s="147">
        <v>91</v>
      </c>
      <c r="I834" s="147">
        <v>2.75</v>
      </c>
      <c r="J834" s="147">
        <v>13.5</v>
      </c>
      <c r="K834" s="147">
        <v>70.796999999999997</v>
      </c>
      <c r="L834" s="147">
        <v>0.90820000000000001</v>
      </c>
      <c r="M834" s="147">
        <v>0.49</v>
      </c>
      <c r="N834" s="147">
        <v>7.95</v>
      </c>
      <c r="O834" s="153">
        <v>2800000</v>
      </c>
      <c r="P834" s="51" t="str">
        <f>IF($M834&lt;NORMA!$G$7,"NO CUMPLE","CUMPLE")</f>
        <v>NO CUMPLE</v>
      </c>
      <c r="Q834" s="51" t="str">
        <f>IF($E834&gt;NORMA!$G$8,"NO CUMPLE","CUMPLE")</f>
        <v>NO CUMPLE</v>
      </c>
      <c r="R834" s="51" t="str">
        <f>IF($F834&gt;NORMA!$G$9,"NO CUMPLE","CUMPLE")</f>
        <v>NO CUMPLE</v>
      </c>
      <c r="S834" s="51" t="str">
        <f>IF($K834&gt;NORMA!$G$10,"NO CUMPLE","CUMPLE")</f>
        <v>NO CUMPLE</v>
      </c>
      <c r="T834" s="51" t="str">
        <f>IF($J834&gt;NORMA!$G$11,"NO CUMPLE","CUMPLE")</f>
        <v>NO CUMPLE</v>
      </c>
      <c r="U834" s="51" t="str">
        <f>IF($G834&gt;NORMA!$G$12,"NO CUMPLE","CUMPLE")</f>
        <v>NO CUMPLE</v>
      </c>
      <c r="V834" s="51" t="str">
        <f>IF($H834&gt;SALITRE!$H$972,"NO CUMPLE","CUMPLE")</f>
        <v>NO CUMPLE</v>
      </c>
      <c r="W834" s="51" t="str">
        <f>IF($O834&gt;NORMA!$F$14,"NO CUMPLE","CUMPLE")</f>
        <v>NO CUMPLE</v>
      </c>
      <c r="X834" s="51" t="str">
        <f>IF(AND($N834&gt;=NORMA!$Q$4, $N834&lt;=NORMA!$R$4),"CUMPLE","NO CUMPLE")</f>
        <v>CUMPLE</v>
      </c>
      <c r="Y834" s="51" t="str">
        <f>IF($I834&gt;NORMA!$F$16,"NO CUMPLE","CUMPLE")</f>
        <v>CUMPLE</v>
      </c>
      <c r="Z834" s="51" t="str">
        <f>IF($M834&lt;NORMA!$H$23,"NO CUMPLE","CUMPLE")</f>
        <v>CUMPLE</v>
      </c>
      <c r="AA834" s="51" t="str">
        <f>IF($E834&gt;NORMA!$H$24,"NO CUMPLE","CUMPLE")</f>
        <v>NO CUMPLE</v>
      </c>
      <c r="AB834" s="51" t="str">
        <f>IF($F834&gt;NORMA!$H$25,"NO CUMPLE","CUMPLE")</f>
        <v>NO CUMPLE</v>
      </c>
      <c r="AC834" s="51" t="str">
        <f>IF($K834&gt;NORMA!$H$26,"NO CUMPLE","CUMPLE")</f>
        <v>NO CUMPLE</v>
      </c>
      <c r="AD834" s="51" t="str">
        <f>IF($J834&gt;NORMA!$H$27,"NO CUMPLE","CUMPLE")</f>
        <v>NO CUMPLE</v>
      </c>
      <c r="AE834" s="51" t="str">
        <f>IF($G834&gt;NORMA!$H$28,"NO CUMPLE","CUMPLE")</f>
        <v>NO CUMPLE</v>
      </c>
      <c r="AF834" s="51" t="str">
        <f>IF($H834&gt;NORMA!$E$29,"NO CUMPLE","CUMPLE")</f>
        <v>NO CUMPLE</v>
      </c>
      <c r="AG834" s="51" t="str">
        <f>IF($O834&gt;NORMA!$H$30,"NO CUMPLE","CUMPLE")</f>
        <v>NO CUMPLE</v>
      </c>
      <c r="AH834" s="51" t="str">
        <f>IF(AND($N834&gt;=NORMA!$R$18, $N834&lt;=NORMA!$S$18),"CUMPLE","NO CUMPLE")</f>
        <v>CUMPLE</v>
      </c>
      <c r="AI834" s="51" t="str">
        <f>IF($I834&gt;NORMA!$F$32,"NO CUMPLE","CUMPLE")</f>
        <v>NO CUMPLE</v>
      </c>
    </row>
    <row r="835" spans="1:35" ht="14.25" customHeight="1" x14ac:dyDescent="0.35">
      <c r="A835" s="147" t="s">
        <v>85</v>
      </c>
      <c r="B835" s="147" t="s">
        <v>84</v>
      </c>
      <c r="C835" s="167">
        <v>42282</v>
      </c>
      <c r="D835" s="172">
        <v>0.33333333333333331</v>
      </c>
      <c r="E835" s="147">
        <v>107</v>
      </c>
      <c r="F835" s="147">
        <v>159</v>
      </c>
      <c r="G835" s="147">
        <v>70</v>
      </c>
      <c r="H835" s="147">
        <v>24.3</v>
      </c>
      <c r="I835" s="147">
        <v>4.1399999999999997</v>
      </c>
      <c r="J835" s="147">
        <v>9.1</v>
      </c>
      <c r="K835" s="147">
        <v>42.101999999999997</v>
      </c>
      <c r="L835" s="147">
        <v>1.4774</v>
      </c>
      <c r="M835" s="147">
        <v>0.64</v>
      </c>
      <c r="N835" s="147">
        <v>7.46</v>
      </c>
      <c r="O835" s="153">
        <v>2200000</v>
      </c>
      <c r="P835" s="51" t="str">
        <f>IF($M835&lt;NORMA!$G$7,"NO CUMPLE","CUMPLE")</f>
        <v>CUMPLE</v>
      </c>
      <c r="Q835" s="51" t="str">
        <f>IF($E835&gt;NORMA!$G$8,"NO CUMPLE","CUMPLE")</f>
        <v>CUMPLE</v>
      </c>
      <c r="R835" s="51" t="str">
        <f>IF($F835&gt;NORMA!$G$9,"NO CUMPLE","CUMPLE")</f>
        <v>CUMPLE</v>
      </c>
      <c r="S835" s="51" t="str">
        <f>IF($K835&gt;NORMA!$G$10,"NO CUMPLE","CUMPLE")</f>
        <v>NO CUMPLE</v>
      </c>
      <c r="T835" s="51" t="str">
        <f>IF($J835&gt;NORMA!$G$11,"NO CUMPLE","CUMPLE")</f>
        <v>NO CUMPLE</v>
      </c>
      <c r="U835" s="51" t="str">
        <f>IF($G835&gt;NORMA!$G$12,"NO CUMPLE","CUMPLE")</f>
        <v>CUMPLE</v>
      </c>
      <c r="V835" s="51" t="str">
        <f>IF($H835&gt;SALITRE!$H$972,"NO CUMPLE","CUMPLE")</f>
        <v>CUMPLE</v>
      </c>
      <c r="W835" s="51" t="str">
        <f>IF($O835&gt;NORMA!$F$14,"NO CUMPLE","CUMPLE")</f>
        <v>NO CUMPLE</v>
      </c>
      <c r="X835" s="51" t="str">
        <f>IF(AND($N835&gt;=NORMA!$Q$4, $N835&lt;=NORMA!$R$4),"CUMPLE","NO CUMPLE")</f>
        <v>CUMPLE</v>
      </c>
      <c r="Y835" s="51" t="str">
        <f>IF($I835&gt;NORMA!$F$16,"NO CUMPLE","CUMPLE")</f>
        <v>NO CUMPLE</v>
      </c>
      <c r="Z835" s="51" t="str">
        <f>IF($M835&lt;NORMA!$H$23,"NO CUMPLE","CUMPLE")</f>
        <v>CUMPLE</v>
      </c>
      <c r="AA835" s="51" t="str">
        <f>IF($E835&gt;NORMA!$H$24,"NO CUMPLE","CUMPLE")</f>
        <v>NO CUMPLE</v>
      </c>
      <c r="AB835" s="51" t="str">
        <f>IF($F835&gt;NORMA!$H$25,"NO CUMPLE","CUMPLE")</f>
        <v>CUMPLE</v>
      </c>
      <c r="AC835" s="51" t="str">
        <f>IF($K835&gt;NORMA!$H$26,"NO CUMPLE","CUMPLE")</f>
        <v>NO CUMPLE</v>
      </c>
      <c r="AD835" s="51" t="str">
        <f>IF($J835&gt;NORMA!$H$27,"NO CUMPLE","CUMPLE")</f>
        <v>NO CUMPLE</v>
      </c>
      <c r="AE835" s="51" t="str">
        <f>IF($G835&gt;NORMA!$H$28,"NO CUMPLE","CUMPLE")</f>
        <v>CUMPLE</v>
      </c>
      <c r="AF835" s="51" t="str">
        <f>IF($H835&gt;NORMA!$E$29,"NO CUMPLE","CUMPLE")</f>
        <v>NO CUMPLE</v>
      </c>
      <c r="AG835" s="51" t="str">
        <f>IF($O835&gt;NORMA!$H$30,"NO CUMPLE","CUMPLE")</f>
        <v>NO CUMPLE</v>
      </c>
      <c r="AH835" s="51" t="str">
        <f>IF(AND($N835&gt;=NORMA!$R$18, $N835&lt;=NORMA!$S$18),"CUMPLE","NO CUMPLE")</f>
        <v>CUMPLE</v>
      </c>
      <c r="AI835" s="51" t="str">
        <f>IF($I835&gt;NORMA!$F$32,"NO CUMPLE","CUMPLE")</f>
        <v>NO CUMPLE</v>
      </c>
    </row>
    <row r="836" spans="1:35" ht="14.25" customHeight="1" x14ac:dyDescent="0.35">
      <c r="A836" s="147" t="s">
        <v>82</v>
      </c>
      <c r="B836" s="147" t="s">
        <v>84</v>
      </c>
      <c r="C836" s="167">
        <v>42284</v>
      </c>
      <c r="D836" s="172">
        <v>0.25</v>
      </c>
      <c r="E836" s="147">
        <v>70</v>
      </c>
      <c r="F836" s="147">
        <v>117</v>
      </c>
      <c r="G836" s="147">
        <v>92</v>
      </c>
      <c r="H836" s="147">
        <v>32.700000000000003</v>
      </c>
      <c r="I836" s="147">
        <v>3.77</v>
      </c>
      <c r="J836" s="147">
        <v>8.67</v>
      </c>
      <c r="K836" s="147">
        <v>48.610999999999997</v>
      </c>
      <c r="L836" s="147">
        <v>0.36570000000000003</v>
      </c>
      <c r="M836" s="147">
        <v>1.04</v>
      </c>
      <c r="N836" s="147">
        <v>7.5</v>
      </c>
      <c r="O836" s="153">
        <v>2100000</v>
      </c>
      <c r="P836" s="51" t="str">
        <f>IF($M836&lt;NORMA!$G$7,"NO CUMPLE","CUMPLE")</f>
        <v>CUMPLE</v>
      </c>
      <c r="Q836" s="51" t="str">
        <f>IF($E836&gt;NORMA!$G$8,"NO CUMPLE","CUMPLE")</f>
        <v>CUMPLE</v>
      </c>
      <c r="R836" s="51" t="str">
        <f>IF($F836&gt;NORMA!$G$9,"NO CUMPLE","CUMPLE")</f>
        <v>CUMPLE</v>
      </c>
      <c r="S836" s="51" t="str">
        <f>IF($K836&gt;NORMA!$G$10,"NO CUMPLE","CUMPLE")</f>
        <v>NO CUMPLE</v>
      </c>
      <c r="T836" s="51" t="str">
        <f>IF($J836&gt;NORMA!$G$11,"NO CUMPLE","CUMPLE")</f>
        <v>NO CUMPLE</v>
      </c>
      <c r="U836" s="51" t="str">
        <f>IF($G836&gt;NORMA!$G$12,"NO CUMPLE","CUMPLE")</f>
        <v>CUMPLE</v>
      </c>
      <c r="V836" s="51" t="str">
        <f>IF($H836&gt;SALITRE!$H$972,"NO CUMPLE","CUMPLE")</f>
        <v>NO CUMPLE</v>
      </c>
      <c r="W836" s="51" t="str">
        <f>IF($O836&gt;NORMA!$F$14,"NO CUMPLE","CUMPLE")</f>
        <v>NO CUMPLE</v>
      </c>
      <c r="X836" s="51" t="str">
        <f>IF(AND($N836&gt;=NORMA!$Q$4, $N836&lt;=NORMA!$R$4),"CUMPLE","NO CUMPLE")</f>
        <v>CUMPLE</v>
      </c>
      <c r="Y836" s="51" t="str">
        <f>IF($I836&gt;NORMA!$F$16,"NO CUMPLE","CUMPLE")</f>
        <v>NO CUMPLE</v>
      </c>
      <c r="Z836" s="51" t="str">
        <f>IF($M836&lt;NORMA!$H$23,"NO CUMPLE","CUMPLE")</f>
        <v>CUMPLE</v>
      </c>
      <c r="AA836" s="51" t="str">
        <f>IF($E836&gt;NORMA!$H$24,"NO CUMPLE","CUMPLE")</f>
        <v>CUMPLE</v>
      </c>
      <c r="AB836" s="51" t="str">
        <f>IF($F836&gt;NORMA!$H$25,"NO CUMPLE","CUMPLE")</f>
        <v>CUMPLE</v>
      </c>
      <c r="AC836" s="51" t="str">
        <f>IF($K836&gt;NORMA!$H$26,"NO CUMPLE","CUMPLE")</f>
        <v>NO CUMPLE</v>
      </c>
      <c r="AD836" s="51" t="str">
        <f>IF($J836&gt;NORMA!$H$27,"NO CUMPLE","CUMPLE")</f>
        <v>NO CUMPLE</v>
      </c>
      <c r="AE836" s="51" t="str">
        <f>IF($G836&gt;NORMA!$H$28,"NO CUMPLE","CUMPLE")</f>
        <v>CUMPLE</v>
      </c>
      <c r="AF836" s="51" t="str">
        <f>IF($H836&gt;NORMA!$E$29,"NO CUMPLE","CUMPLE")</f>
        <v>NO CUMPLE</v>
      </c>
      <c r="AG836" s="51" t="str">
        <f>IF($O836&gt;NORMA!$H$30,"NO CUMPLE","CUMPLE")</f>
        <v>NO CUMPLE</v>
      </c>
      <c r="AH836" s="51" t="str">
        <f>IF(AND($N836&gt;=NORMA!$R$18, $N836&lt;=NORMA!$S$18),"CUMPLE","NO CUMPLE")</f>
        <v>CUMPLE</v>
      </c>
      <c r="AI836" s="51" t="str">
        <f>IF($I836&gt;NORMA!$F$32,"NO CUMPLE","CUMPLE")</f>
        <v>NO CUMPLE</v>
      </c>
    </row>
    <row r="837" spans="1:35" ht="14.25" customHeight="1" x14ac:dyDescent="0.35">
      <c r="A837" s="147" t="s">
        <v>86</v>
      </c>
      <c r="B837" s="147" t="s">
        <v>84</v>
      </c>
      <c r="C837" s="167">
        <v>42286</v>
      </c>
      <c r="D837" s="172">
        <v>0.66666666666666663</v>
      </c>
      <c r="E837" s="147">
        <v>286</v>
      </c>
      <c r="F837" s="147">
        <v>470</v>
      </c>
      <c r="G837" s="147">
        <v>190</v>
      </c>
      <c r="H837" s="147">
        <v>39.1</v>
      </c>
      <c r="I837" s="147">
        <v>4.22</v>
      </c>
      <c r="J837" s="147">
        <v>20.2</v>
      </c>
      <c r="K837" s="147">
        <v>61.814999999999998</v>
      </c>
      <c r="L837" s="147">
        <v>2.0186000000000002</v>
      </c>
      <c r="M837" s="147">
        <v>0.57999999999999996</v>
      </c>
      <c r="N837" s="147">
        <v>7.25</v>
      </c>
      <c r="O837" s="153">
        <v>6300000</v>
      </c>
      <c r="P837" s="51" t="str">
        <f>IF($M837&lt;NORMA!$G$7,"NO CUMPLE","CUMPLE")</f>
        <v>CUMPLE</v>
      </c>
      <c r="Q837" s="51" t="str">
        <f>IF($E837&gt;NORMA!$G$8,"NO CUMPLE","CUMPLE")</f>
        <v>NO CUMPLE</v>
      </c>
      <c r="R837" s="51" t="str">
        <f>IF($F837&gt;NORMA!$G$9,"NO CUMPLE","CUMPLE")</f>
        <v>NO CUMPLE</v>
      </c>
      <c r="S837" s="51" t="str">
        <f>IF($K837&gt;NORMA!$G$10,"NO CUMPLE","CUMPLE")</f>
        <v>NO CUMPLE</v>
      </c>
      <c r="T837" s="51" t="str">
        <f>IF($J837&gt;NORMA!$G$11,"NO CUMPLE","CUMPLE")</f>
        <v>NO CUMPLE</v>
      </c>
      <c r="U837" s="51" t="str">
        <f>IF($G837&gt;NORMA!$G$12,"NO CUMPLE","CUMPLE")</f>
        <v>NO CUMPLE</v>
      </c>
      <c r="V837" s="51" t="str">
        <f>IF($H837&gt;SALITRE!$H$972,"NO CUMPLE","CUMPLE")</f>
        <v>NO CUMPLE</v>
      </c>
      <c r="W837" s="51" t="str">
        <f>IF($O837&gt;NORMA!$F$14,"NO CUMPLE","CUMPLE")</f>
        <v>NO CUMPLE</v>
      </c>
      <c r="X837" s="51" t="str">
        <f>IF(AND($N837&gt;=NORMA!$Q$4, $N837&lt;=NORMA!$R$4),"CUMPLE","NO CUMPLE")</f>
        <v>CUMPLE</v>
      </c>
      <c r="Y837" s="51" t="str">
        <f>IF($I837&gt;NORMA!$F$16,"NO CUMPLE","CUMPLE")</f>
        <v>NO CUMPLE</v>
      </c>
      <c r="Z837" s="51" t="str">
        <f>IF($M837&lt;NORMA!$H$23,"NO CUMPLE","CUMPLE")</f>
        <v>CUMPLE</v>
      </c>
      <c r="AA837" s="51" t="str">
        <f>IF($E837&gt;NORMA!$H$24,"NO CUMPLE","CUMPLE")</f>
        <v>NO CUMPLE</v>
      </c>
      <c r="AB837" s="51" t="str">
        <f>IF($F837&gt;NORMA!$H$25,"NO CUMPLE","CUMPLE")</f>
        <v>NO CUMPLE</v>
      </c>
      <c r="AC837" s="51" t="str">
        <f>IF($K837&gt;NORMA!$H$26,"NO CUMPLE","CUMPLE")</f>
        <v>NO CUMPLE</v>
      </c>
      <c r="AD837" s="51" t="str">
        <f>IF($J837&gt;NORMA!$H$27,"NO CUMPLE","CUMPLE")</f>
        <v>NO CUMPLE</v>
      </c>
      <c r="AE837" s="51" t="str">
        <f>IF($G837&gt;NORMA!$H$28,"NO CUMPLE","CUMPLE")</f>
        <v>NO CUMPLE</v>
      </c>
      <c r="AF837" s="51" t="str">
        <f>IF($H837&gt;NORMA!$E$29,"NO CUMPLE","CUMPLE")</f>
        <v>NO CUMPLE</v>
      </c>
      <c r="AG837" s="51" t="str">
        <f>IF($O837&gt;NORMA!$H$30,"NO CUMPLE","CUMPLE")</f>
        <v>NO CUMPLE</v>
      </c>
      <c r="AH837" s="51" t="str">
        <f>IF(AND($N837&gt;=NORMA!$R$18, $N837&lt;=NORMA!$S$18),"CUMPLE","NO CUMPLE")</f>
        <v>CUMPLE</v>
      </c>
      <c r="AI837" s="51" t="str">
        <f>IF($I837&gt;NORMA!$F$32,"NO CUMPLE","CUMPLE")</f>
        <v>NO CUMPLE</v>
      </c>
    </row>
    <row r="838" spans="1:35" ht="14.25" customHeight="1" x14ac:dyDescent="0.35">
      <c r="A838" s="147" t="s">
        <v>86</v>
      </c>
      <c r="B838" s="147" t="s">
        <v>84</v>
      </c>
      <c r="C838" s="167">
        <v>42292</v>
      </c>
      <c r="D838" s="172">
        <v>0.58333333333333337</v>
      </c>
      <c r="E838" s="147">
        <v>238</v>
      </c>
      <c r="F838" s="147">
        <v>386</v>
      </c>
      <c r="G838" s="147">
        <v>177</v>
      </c>
      <c r="H838" s="147">
        <v>12.2</v>
      </c>
      <c r="I838" s="147">
        <v>3.08</v>
      </c>
      <c r="J838" s="147">
        <v>6.04</v>
      </c>
      <c r="K838" s="147">
        <v>45.276000000000003</v>
      </c>
      <c r="L838" s="147">
        <v>1.6144000000000001</v>
      </c>
      <c r="M838" s="147">
        <v>0.65</v>
      </c>
      <c r="N838" s="147">
        <v>7.19</v>
      </c>
      <c r="O838" s="153">
        <v>3500000</v>
      </c>
      <c r="P838" s="51" t="str">
        <f>IF($M838&lt;NORMA!$G$7,"NO CUMPLE","CUMPLE")</f>
        <v>CUMPLE</v>
      </c>
      <c r="Q838" s="51" t="str">
        <f>IF($E838&gt;NORMA!$G$8,"NO CUMPLE","CUMPLE")</f>
        <v>NO CUMPLE</v>
      </c>
      <c r="R838" s="51" t="str">
        <f>IF($F838&gt;NORMA!$G$9,"NO CUMPLE","CUMPLE")</f>
        <v>NO CUMPLE</v>
      </c>
      <c r="S838" s="51" t="str">
        <f>IF($K838&gt;NORMA!$G$10,"NO CUMPLE","CUMPLE")</f>
        <v>NO CUMPLE</v>
      </c>
      <c r="T838" s="51" t="str">
        <f>IF($J838&gt;NORMA!$G$11,"NO CUMPLE","CUMPLE")</f>
        <v>NO CUMPLE</v>
      </c>
      <c r="U838" s="51" t="str">
        <f>IF($G838&gt;NORMA!$G$12,"NO CUMPLE","CUMPLE")</f>
        <v>NO CUMPLE</v>
      </c>
      <c r="V838" s="51" t="str">
        <f>IF($H838&gt;SALITRE!$H$972,"NO CUMPLE","CUMPLE")</f>
        <v>CUMPLE</v>
      </c>
      <c r="W838" s="51" t="str">
        <f>IF($O838&gt;NORMA!$F$14,"NO CUMPLE","CUMPLE")</f>
        <v>NO CUMPLE</v>
      </c>
      <c r="X838" s="51" t="str">
        <f>IF(AND($N838&gt;=NORMA!$Q$4, $N838&lt;=NORMA!$R$4),"CUMPLE","NO CUMPLE")</f>
        <v>CUMPLE</v>
      </c>
      <c r="Y838" s="51" t="str">
        <f>IF($I838&gt;NORMA!$F$16,"NO CUMPLE","CUMPLE")</f>
        <v>NO CUMPLE</v>
      </c>
      <c r="Z838" s="51" t="str">
        <f>IF($M838&lt;NORMA!$H$23,"NO CUMPLE","CUMPLE")</f>
        <v>CUMPLE</v>
      </c>
      <c r="AA838" s="51" t="str">
        <f>IF($E838&gt;NORMA!$H$24,"NO CUMPLE","CUMPLE")</f>
        <v>NO CUMPLE</v>
      </c>
      <c r="AB838" s="51" t="str">
        <f>IF($F838&gt;NORMA!$H$25,"NO CUMPLE","CUMPLE")</f>
        <v>NO CUMPLE</v>
      </c>
      <c r="AC838" s="51" t="str">
        <f>IF($K838&gt;NORMA!$H$26,"NO CUMPLE","CUMPLE")</f>
        <v>NO CUMPLE</v>
      </c>
      <c r="AD838" s="51" t="str">
        <f>IF($J838&gt;NORMA!$H$27,"NO CUMPLE","CUMPLE")</f>
        <v>NO CUMPLE</v>
      </c>
      <c r="AE838" s="51" t="str">
        <f>IF($G838&gt;NORMA!$H$28,"NO CUMPLE","CUMPLE")</f>
        <v>NO CUMPLE</v>
      </c>
      <c r="AF838" s="51" t="str">
        <f>IF($H838&gt;NORMA!$E$29,"NO CUMPLE","CUMPLE")</f>
        <v>NO CUMPLE</v>
      </c>
      <c r="AG838" s="51" t="str">
        <f>IF($O838&gt;NORMA!$H$30,"NO CUMPLE","CUMPLE")</f>
        <v>NO CUMPLE</v>
      </c>
      <c r="AH838" s="51" t="str">
        <f>IF(AND($N838&gt;=NORMA!$R$18, $N838&lt;=NORMA!$S$18),"CUMPLE","NO CUMPLE")</f>
        <v>CUMPLE</v>
      </c>
      <c r="AI838" s="51" t="str">
        <f>IF($I838&gt;NORMA!$F$32,"NO CUMPLE","CUMPLE")</f>
        <v>NO CUMPLE</v>
      </c>
    </row>
    <row r="839" spans="1:35" ht="14.25" customHeight="1" x14ac:dyDescent="0.35">
      <c r="A839" s="147" t="s">
        <v>85</v>
      </c>
      <c r="B839" s="147" t="s">
        <v>84</v>
      </c>
      <c r="C839" s="167">
        <v>42292</v>
      </c>
      <c r="D839" s="172">
        <v>0.25</v>
      </c>
      <c r="E839" s="147">
        <v>130</v>
      </c>
      <c r="F839" s="147">
        <v>212</v>
      </c>
      <c r="G839" s="147">
        <v>100</v>
      </c>
      <c r="H839" s="147">
        <v>21.5</v>
      </c>
      <c r="I839" s="147">
        <v>3.03</v>
      </c>
      <c r="J839" s="147">
        <v>2.9</v>
      </c>
      <c r="K839" s="147">
        <v>26.829000000000001</v>
      </c>
      <c r="L839" s="147">
        <v>0.77200000000000002</v>
      </c>
      <c r="M839" s="147">
        <v>0.71</v>
      </c>
      <c r="N839" s="147">
        <v>7.37</v>
      </c>
      <c r="O839" s="153">
        <v>4300000</v>
      </c>
      <c r="P839" s="51" t="str">
        <f>IF($M839&lt;NORMA!$G$7,"NO CUMPLE","CUMPLE")</f>
        <v>CUMPLE</v>
      </c>
      <c r="Q839" s="51" t="str">
        <f>IF($E839&gt;NORMA!$G$8,"NO CUMPLE","CUMPLE")</f>
        <v>CUMPLE</v>
      </c>
      <c r="R839" s="51" t="str">
        <f>IF($F839&gt;NORMA!$G$9,"NO CUMPLE","CUMPLE")</f>
        <v>CUMPLE</v>
      </c>
      <c r="S839" s="51" t="str">
        <f>IF($K839&gt;NORMA!$G$10,"NO CUMPLE","CUMPLE")</f>
        <v>CUMPLE</v>
      </c>
      <c r="T839" s="51" t="str">
        <f>IF($J839&gt;NORMA!$G$11,"NO CUMPLE","CUMPLE")</f>
        <v>CUMPLE</v>
      </c>
      <c r="U839" s="51" t="str">
        <f>IF($G839&gt;NORMA!$G$12,"NO CUMPLE","CUMPLE")</f>
        <v>CUMPLE</v>
      </c>
      <c r="V839" s="51" t="str">
        <f>IF($H839&gt;SALITRE!$H$972,"NO CUMPLE","CUMPLE")</f>
        <v>CUMPLE</v>
      </c>
      <c r="W839" s="51" t="str">
        <f>IF($O839&gt;NORMA!$F$14,"NO CUMPLE","CUMPLE")</f>
        <v>NO CUMPLE</v>
      </c>
      <c r="X839" s="51" t="str">
        <f>IF(AND($N839&gt;=NORMA!$Q$4, $N839&lt;=NORMA!$R$4),"CUMPLE","NO CUMPLE")</f>
        <v>CUMPLE</v>
      </c>
      <c r="Y839" s="51" t="str">
        <f>IF($I839&gt;NORMA!$F$16,"NO CUMPLE","CUMPLE")</f>
        <v>NO CUMPLE</v>
      </c>
      <c r="Z839" s="51" t="str">
        <f>IF($M839&lt;NORMA!$H$23,"NO CUMPLE","CUMPLE")</f>
        <v>CUMPLE</v>
      </c>
      <c r="AA839" s="51" t="str">
        <f>IF($E839&gt;NORMA!$H$24,"NO CUMPLE","CUMPLE")</f>
        <v>NO CUMPLE</v>
      </c>
      <c r="AB839" s="51" t="str">
        <f>IF($F839&gt;NORMA!$H$25,"NO CUMPLE","CUMPLE")</f>
        <v>NO CUMPLE</v>
      </c>
      <c r="AC839" s="51" t="str">
        <f>IF($K839&gt;NORMA!$H$26,"NO CUMPLE","CUMPLE")</f>
        <v>CUMPLE</v>
      </c>
      <c r="AD839" s="51" t="str">
        <f>IF($J839&gt;NORMA!$H$27,"NO CUMPLE","CUMPLE")</f>
        <v>CUMPLE</v>
      </c>
      <c r="AE839" s="51" t="str">
        <f>IF($G839&gt;NORMA!$H$28,"NO CUMPLE","CUMPLE")</f>
        <v>CUMPLE</v>
      </c>
      <c r="AF839" s="51" t="str">
        <f>IF($H839&gt;NORMA!$E$29,"NO CUMPLE","CUMPLE")</f>
        <v>NO CUMPLE</v>
      </c>
      <c r="AG839" s="51" t="str">
        <f>IF($O839&gt;NORMA!$H$30,"NO CUMPLE","CUMPLE")</f>
        <v>NO CUMPLE</v>
      </c>
      <c r="AH839" s="51" t="str">
        <f>IF(AND($N839&gt;=NORMA!$R$18, $N839&lt;=NORMA!$S$18),"CUMPLE","NO CUMPLE")</f>
        <v>CUMPLE</v>
      </c>
      <c r="AI839" s="51" t="str">
        <f>IF($I839&gt;NORMA!$F$32,"NO CUMPLE","CUMPLE")</f>
        <v>NO CUMPLE</v>
      </c>
    </row>
    <row r="840" spans="1:35" ht="14.25" customHeight="1" x14ac:dyDescent="0.35">
      <c r="A840" s="147" t="s">
        <v>82</v>
      </c>
      <c r="B840" s="147" t="s">
        <v>84</v>
      </c>
      <c r="C840" s="167">
        <v>42293</v>
      </c>
      <c r="D840" s="172">
        <v>0.58333333333333337</v>
      </c>
      <c r="E840" s="147">
        <v>318</v>
      </c>
      <c r="F840" s="147">
        <v>480</v>
      </c>
      <c r="G840" s="147">
        <v>252</v>
      </c>
      <c r="H840" s="147">
        <v>33.700000000000003</v>
      </c>
      <c r="I840" s="147">
        <v>6.67</v>
      </c>
      <c r="J840" s="147">
        <v>11.8</v>
      </c>
      <c r="K840" s="147">
        <v>65.174999999999997</v>
      </c>
      <c r="L840" s="147">
        <v>1.1292</v>
      </c>
      <c r="M840" s="147">
        <v>0.48</v>
      </c>
      <c r="N840" s="147">
        <v>7.78</v>
      </c>
      <c r="O840" s="153">
        <v>2100000</v>
      </c>
      <c r="P840" s="51" t="str">
        <f>IF($M840&lt;NORMA!$G$7,"NO CUMPLE","CUMPLE")</f>
        <v>NO CUMPLE</v>
      </c>
      <c r="Q840" s="51" t="str">
        <f>IF($E840&gt;NORMA!$G$8,"NO CUMPLE","CUMPLE")</f>
        <v>NO CUMPLE</v>
      </c>
      <c r="R840" s="51" t="str">
        <f>IF($F840&gt;NORMA!$G$9,"NO CUMPLE","CUMPLE")</f>
        <v>NO CUMPLE</v>
      </c>
      <c r="S840" s="51" t="str">
        <f>IF($K840&gt;NORMA!$G$10,"NO CUMPLE","CUMPLE")</f>
        <v>NO CUMPLE</v>
      </c>
      <c r="T840" s="51" t="str">
        <f>IF($J840&gt;NORMA!$G$11,"NO CUMPLE","CUMPLE")</f>
        <v>NO CUMPLE</v>
      </c>
      <c r="U840" s="51" t="str">
        <f>IF($G840&gt;NORMA!$G$12,"NO CUMPLE","CUMPLE")</f>
        <v>NO CUMPLE</v>
      </c>
      <c r="V840" s="51" t="str">
        <f>IF($H840&gt;SALITRE!$H$972,"NO CUMPLE","CUMPLE")</f>
        <v>NO CUMPLE</v>
      </c>
      <c r="W840" s="51" t="str">
        <f>IF($O840&gt;NORMA!$F$14,"NO CUMPLE","CUMPLE")</f>
        <v>NO CUMPLE</v>
      </c>
      <c r="X840" s="51" t="str">
        <f>IF(AND($N840&gt;=NORMA!$Q$4, $N840&lt;=NORMA!$R$4),"CUMPLE","NO CUMPLE")</f>
        <v>CUMPLE</v>
      </c>
      <c r="Y840" s="51" t="str">
        <f>IF($I840&gt;NORMA!$F$16,"NO CUMPLE","CUMPLE")</f>
        <v>NO CUMPLE</v>
      </c>
      <c r="Z840" s="51" t="str">
        <f>IF($M840&lt;NORMA!$H$23,"NO CUMPLE","CUMPLE")</f>
        <v>CUMPLE</v>
      </c>
      <c r="AA840" s="51" t="str">
        <f>IF($E840&gt;NORMA!$H$24,"NO CUMPLE","CUMPLE")</f>
        <v>NO CUMPLE</v>
      </c>
      <c r="AB840" s="51" t="str">
        <f>IF($F840&gt;NORMA!$H$25,"NO CUMPLE","CUMPLE")</f>
        <v>NO CUMPLE</v>
      </c>
      <c r="AC840" s="51" t="str">
        <f>IF($K840&gt;NORMA!$H$26,"NO CUMPLE","CUMPLE")</f>
        <v>NO CUMPLE</v>
      </c>
      <c r="AD840" s="51" t="str">
        <f>IF($J840&gt;NORMA!$H$27,"NO CUMPLE","CUMPLE")</f>
        <v>NO CUMPLE</v>
      </c>
      <c r="AE840" s="51" t="str">
        <f>IF($G840&gt;NORMA!$H$28,"NO CUMPLE","CUMPLE")</f>
        <v>NO CUMPLE</v>
      </c>
      <c r="AF840" s="51" t="str">
        <f>IF($H840&gt;NORMA!$E$29,"NO CUMPLE","CUMPLE")</f>
        <v>NO CUMPLE</v>
      </c>
      <c r="AG840" s="51" t="str">
        <f>IF($O840&gt;NORMA!$H$30,"NO CUMPLE","CUMPLE")</f>
        <v>NO CUMPLE</v>
      </c>
      <c r="AH840" s="51" t="str">
        <f>IF(AND($N840&gt;=NORMA!$R$18, $N840&lt;=NORMA!$S$18),"CUMPLE","NO CUMPLE")</f>
        <v>CUMPLE</v>
      </c>
      <c r="AI840" s="51" t="str">
        <f>IF($I840&gt;NORMA!$F$32,"NO CUMPLE","CUMPLE")</f>
        <v>NO CUMPLE</v>
      </c>
    </row>
    <row r="841" spans="1:35" ht="14.25" customHeight="1" x14ac:dyDescent="0.35">
      <c r="A841" s="147" t="s">
        <v>82</v>
      </c>
      <c r="B841" s="147" t="s">
        <v>84</v>
      </c>
      <c r="C841" s="167">
        <v>42298</v>
      </c>
      <c r="D841" s="172">
        <v>0.66666666666666663</v>
      </c>
      <c r="E841" s="147">
        <v>352</v>
      </c>
      <c r="F841" s="147">
        <v>518</v>
      </c>
      <c r="G841" s="147">
        <v>130</v>
      </c>
      <c r="H841" s="147">
        <v>152</v>
      </c>
      <c r="I841" s="147">
        <v>5.84</v>
      </c>
      <c r="J841" s="147">
        <v>9.94</v>
      </c>
      <c r="K841" s="147">
        <v>60.753999999999998</v>
      </c>
      <c r="L841" s="147">
        <v>0.89070000000000005</v>
      </c>
      <c r="M841" s="147">
        <v>0.65</v>
      </c>
      <c r="N841" s="147">
        <v>7.77</v>
      </c>
      <c r="O841" s="153">
        <v>430000</v>
      </c>
      <c r="P841" s="51" t="str">
        <f>IF($M841&lt;NORMA!$G$7,"NO CUMPLE","CUMPLE")</f>
        <v>CUMPLE</v>
      </c>
      <c r="Q841" s="51" t="str">
        <f>IF($E841&gt;NORMA!$G$8,"NO CUMPLE","CUMPLE")</f>
        <v>NO CUMPLE</v>
      </c>
      <c r="R841" s="51" t="str">
        <f>IF($F841&gt;NORMA!$G$9,"NO CUMPLE","CUMPLE")</f>
        <v>NO CUMPLE</v>
      </c>
      <c r="S841" s="51" t="str">
        <f>IF($K841&gt;NORMA!$G$10,"NO CUMPLE","CUMPLE")</f>
        <v>NO CUMPLE</v>
      </c>
      <c r="T841" s="51" t="str">
        <f>IF($J841&gt;NORMA!$G$11,"NO CUMPLE","CUMPLE")</f>
        <v>NO CUMPLE</v>
      </c>
      <c r="U841" s="51" t="str">
        <f>IF($G841&gt;NORMA!$G$12,"NO CUMPLE","CUMPLE")</f>
        <v>CUMPLE</v>
      </c>
      <c r="V841" s="51" t="str">
        <f>IF($H841&gt;SALITRE!$H$972,"NO CUMPLE","CUMPLE")</f>
        <v>NO CUMPLE</v>
      </c>
      <c r="W841" s="51" t="str">
        <f>IF($O841&gt;NORMA!$F$14,"NO CUMPLE","CUMPLE")</f>
        <v>CUMPLE</v>
      </c>
      <c r="X841" s="51" t="str">
        <f>IF(AND($N841&gt;=NORMA!$Q$4, $N841&lt;=NORMA!$R$4),"CUMPLE","NO CUMPLE")</f>
        <v>CUMPLE</v>
      </c>
      <c r="Y841" s="51" t="str">
        <f>IF($I841&gt;NORMA!$F$16,"NO CUMPLE","CUMPLE")</f>
        <v>NO CUMPLE</v>
      </c>
      <c r="Z841" s="51" t="str">
        <f>IF($M841&lt;NORMA!$H$23,"NO CUMPLE","CUMPLE")</f>
        <v>CUMPLE</v>
      </c>
      <c r="AA841" s="51" t="str">
        <f>IF($E841&gt;NORMA!$H$24,"NO CUMPLE","CUMPLE")</f>
        <v>NO CUMPLE</v>
      </c>
      <c r="AB841" s="51" t="str">
        <f>IF($F841&gt;NORMA!$H$25,"NO CUMPLE","CUMPLE")</f>
        <v>NO CUMPLE</v>
      </c>
      <c r="AC841" s="51" t="str">
        <f>IF($K841&gt;NORMA!$H$26,"NO CUMPLE","CUMPLE")</f>
        <v>NO CUMPLE</v>
      </c>
      <c r="AD841" s="51" t="str">
        <f>IF($J841&gt;NORMA!$H$27,"NO CUMPLE","CUMPLE")</f>
        <v>NO CUMPLE</v>
      </c>
      <c r="AE841" s="51" t="str">
        <f>IF($G841&gt;NORMA!$H$28,"NO CUMPLE","CUMPLE")</f>
        <v>NO CUMPLE</v>
      </c>
      <c r="AF841" s="51" t="str">
        <f>IF($H841&gt;NORMA!$E$29,"NO CUMPLE","CUMPLE")</f>
        <v>NO CUMPLE</v>
      </c>
      <c r="AG841" s="51" t="str">
        <f>IF($O841&gt;NORMA!$H$30,"NO CUMPLE","CUMPLE")</f>
        <v>NO CUMPLE</v>
      </c>
      <c r="AH841" s="51" t="str">
        <f>IF(AND($N841&gt;=NORMA!$R$18, $N841&lt;=NORMA!$S$18),"CUMPLE","NO CUMPLE")</f>
        <v>CUMPLE</v>
      </c>
      <c r="AI841" s="51" t="str">
        <f>IF($I841&gt;NORMA!$F$32,"NO CUMPLE","CUMPLE")</f>
        <v>NO CUMPLE</v>
      </c>
    </row>
    <row r="842" spans="1:35" ht="14.25" customHeight="1" x14ac:dyDescent="0.35">
      <c r="A842" s="147" t="s">
        <v>82</v>
      </c>
      <c r="B842" s="147" t="s">
        <v>84</v>
      </c>
      <c r="C842" s="167">
        <v>42830</v>
      </c>
      <c r="D842" s="172">
        <v>0.41666666666666669</v>
      </c>
      <c r="E842" s="147">
        <v>140</v>
      </c>
      <c r="F842" s="147">
        <v>310</v>
      </c>
      <c r="G842" s="147">
        <v>112</v>
      </c>
      <c r="H842" s="147">
        <v>67</v>
      </c>
      <c r="I842" s="147">
        <v>1.96</v>
      </c>
      <c r="J842" s="147">
        <v>14.000999999999999</v>
      </c>
      <c r="K842" s="147">
        <v>45.1</v>
      </c>
      <c r="L842" s="147">
        <v>1.5893999999999999</v>
      </c>
      <c r="M842" s="147">
        <v>0.19</v>
      </c>
      <c r="N842" s="147">
        <v>8.0399999999999991</v>
      </c>
      <c r="O842" s="153">
        <v>11000000</v>
      </c>
      <c r="P842" s="51" t="str">
        <f>IF($M842&lt;NORMA!$G$7,"NO CUMPLE","CUMPLE")</f>
        <v>NO CUMPLE</v>
      </c>
      <c r="Q842" s="51" t="str">
        <f>IF($E842&gt;NORMA!$G$8,"NO CUMPLE","CUMPLE")</f>
        <v>CUMPLE</v>
      </c>
      <c r="R842" s="51" t="str">
        <f>IF($F842&gt;NORMA!$G$9,"NO CUMPLE","CUMPLE")</f>
        <v>CUMPLE</v>
      </c>
      <c r="S842" s="51" t="str">
        <f>IF($K842&gt;NORMA!$G$10,"NO CUMPLE","CUMPLE")</f>
        <v>NO CUMPLE</v>
      </c>
      <c r="T842" s="51" t="str">
        <f>IF($J842&gt;NORMA!$G$11,"NO CUMPLE","CUMPLE")</f>
        <v>NO CUMPLE</v>
      </c>
      <c r="U842" s="51" t="str">
        <f>IF($G842&gt;NORMA!$G$12,"NO CUMPLE","CUMPLE")</f>
        <v>CUMPLE</v>
      </c>
      <c r="V842" s="51" t="str">
        <f>IF($H842&gt;SALITRE!$H$972,"NO CUMPLE","CUMPLE")</f>
        <v>NO CUMPLE</v>
      </c>
      <c r="W842" s="51" t="str">
        <f>IF($O842&gt;NORMA!$F$14,"NO CUMPLE","CUMPLE")</f>
        <v>NO CUMPLE</v>
      </c>
      <c r="X842" s="51" t="str">
        <f>IF(AND($N842&gt;=NORMA!$Q$4, $N842&lt;=NORMA!$R$4),"CUMPLE","NO CUMPLE")</f>
        <v>CUMPLE</v>
      </c>
      <c r="Y842" s="51" t="str">
        <f>IF($I842&gt;NORMA!$F$16,"NO CUMPLE","CUMPLE")</f>
        <v>CUMPLE</v>
      </c>
      <c r="Z842" s="51" t="str">
        <f>IF($M842&lt;NORMA!$H$23,"NO CUMPLE","CUMPLE")</f>
        <v>NO CUMPLE</v>
      </c>
      <c r="AA842" s="51" t="str">
        <f>IF($E842&gt;NORMA!$H$24,"NO CUMPLE","CUMPLE")</f>
        <v>NO CUMPLE</v>
      </c>
      <c r="AB842" s="51" t="str">
        <f>IF($F842&gt;NORMA!$H$25,"NO CUMPLE","CUMPLE")</f>
        <v>NO CUMPLE</v>
      </c>
      <c r="AC842" s="51" t="str">
        <f>IF($K842&gt;NORMA!$H$26,"NO CUMPLE","CUMPLE")</f>
        <v>NO CUMPLE</v>
      </c>
      <c r="AD842" s="51" t="str">
        <f>IF($J842&gt;NORMA!$H$27,"NO CUMPLE","CUMPLE")</f>
        <v>NO CUMPLE</v>
      </c>
      <c r="AE842" s="51" t="str">
        <f>IF($G842&gt;NORMA!$H$28,"NO CUMPLE","CUMPLE")</f>
        <v>NO CUMPLE</v>
      </c>
      <c r="AF842" s="51" t="str">
        <f>IF($H842&gt;NORMA!$E$29,"NO CUMPLE","CUMPLE")</f>
        <v>NO CUMPLE</v>
      </c>
      <c r="AG842" s="51" t="str">
        <f>IF($O842&gt;NORMA!$H$30,"NO CUMPLE","CUMPLE")</f>
        <v>NO CUMPLE</v>
      </c>
      <c r="AH842" s="51" t="str">
        <f>IF(AND($N842&gt;=NORMA!$R$18, $N842&lt;=NORMA!$S$18),"CUMPLE","NO CUMPLE")</f>
        <v>CUMPLE</v>
      </c>
      <c r="AI842" s="51" t="str">
        <f>IF($I842&gt;NORMA!$F$32,"NO CUMPLE","CUMPLE")</f>
        <v>NO CUMPLE</v>
      </c>
    </row>
    <row r="843" spans="1:35" ht="14.25" customHeight="1" x14ac:dyDescent="0.35">
      <c r="A843" s="147" t="s">
        <v>82</v>
      </c>
      <c r="B843" s="147" t="s">
        <v>84</v>
      </c>
      <c r="C843" s="167">
        <v>42879</v>
      </c>
      <c r="D843" s="172">
        <v>0.33333333333333331</v>
      </c>
      <c r="E843" s="147">
        <v>56.8</v>
      </c>
      <c r="F843" s="147">
        <v>153.245</v>
      </c>
      <c r="G843" s="147">
        <v>82.9</v>
      </c>
      <c r="H843" s="147">
        <v>21</v>
      </c>
      <c r="I843" s="147">
        <v>1.1200000000000001</v>
      </c>
      <c r="J843" s="147">
        <v>2.5059999999999998</v>
      </c>
      <c r="K843" s="147">
        <v>22.2</v>
      </c>
      <c r="L843" s="147">
        <v>1.3526</v>
      </c>
      <c r="M843" s="147">
        <v>1.08</v>
      </c>
      <c r="N843" s="147">
        <v>7.14</v>
      </c>
      <c r="O843" s="153">
        <v>330000</v>
      </c>
      <c r="P843" s="51" t="str">
        <f>IF($M843&lt;NORMA!$G$7,"NO CUMPLE","CUMPLE")</f>
        <v>CUMPLE</v>
      </c>
      <c r="Q843" s="51" t="str">
        <f>IF($E843&gt;NORMA!$G$8,"NO CUMPLE","CUMPLE")</f>
        <v>CUMPLE</v>
      </c>
      <c r="R843" s="51" t="str">
        <f>IF($F843&gt;NORMA!$G$9,"NO CUMPLE","CUMPLE")</f>
        <v>CUMPLE</v>
      </c>
      <c r="S843" s="51" t="str">
        <f>IF($K843&gt;NORMA!$G$10,"NO CUMPLE","CUMPLE")</f>
        <v>CUMPLE</v>
      </c>
      <c r="T843" s="51" t="str">
        <f>IF($J843&gt;NORMA!$G$11,"NO CUMPLE","CUMPLE")</f>
        <v>CUMPLE</v>
      </c>
      <c r="U843" s="51" t="str">
        <f>IF($G843&gt;NORMA!$G$12,"NO CUMPLE","CUMPLE")</f>
        <v>CUMPLE</v>
      </c>
      <c r="V843" s="51" t="str">
        <f>IF($H843&gt;SALITRE!$H$972,"NO CUMPLE","CUMPLE")</f>
        <v>CUMPLE</v>
      </c>
      <c r="W843" s="51" t="str">
        <f>IF($O843&gt;NORMA!$F$14,"NO CUMPLE","CUMPLE")</f>
        <v>CUMPLE</v>
      </c>
      <c r="X843" s="51" t="str">
        <f>IF(AND($N843&gt;=NORMA!$Q$4, $N843&lt;=NORMA!$R$4),"CUMPLE","NO CUMPLE")</f>
        <v>CUMPLE</v>
      </c>
      <c r="Y843" s="51" t="str">
        <f>IF($I843&gt;NORMA!$F$16,"NO CUMPLE","CUMPLE")</f>
        <v>CUMPLE</v>
      </c>
      <c r="Z843" s="51" t="str">
        <f>IF($M843&lt;NORMA!$H$23,"NO CUMPLE","CUMPLE")</f>
        <v>CUMPLE</v>
      </c>
      <c r="AA843" s="51" t="str">
        <f>IF($E843&gt;NORMA!$H$24,"NO CUMPLE","CUMPLE")</f>
        <v>CUMPLE</v>
      </c>
      <c r="AB843" s="51" t="str">
        <f>IF($F843&gt;NORMA!$H$25,"NO CUMPLE","CUMPLE")</f>
        <v>CUMPLE</v>
      </c>
      <c r="AC843" s="51" t="str">
        <f>IF($K843&gt;NORMA!$H$26,"NO CUMPLE","CUMPLE")</f>
        <v>CUMPLE</v>
      </c>
      <c r="AD843" s="51" t="str">
        <f>IF($J843&gt;NORMA!$H$27,"NO CUMPLE","CUMPLE")</f>
        <v>CUMPLE</v>
      </c>
      <c r="AE843" s="51" t="str">
        <f>IF($G843&gt;NORMA!$H$28,"NO CUMPLE","CUMPLE")</f>
        <v>CUMPLE</v>
      </c>
      <c r="AF843" s="51" t="str">
        <f>IF($H843&gt;NORMA!$E$29,"NO CUMPLE","CUMPLE")</f>
        <v>NO CUMPLE</v>
      </c>
      <c r="AG843" s="51" t="str">
        <f>IF($O843&gt;NORMA!$H$30,"NO CUMPLE","CUMPLE")</f>
        <v>NO CUMPLE</v>
      </c>
      <c r="AH843" s="51" t="str">
        <f>IF(AND($N843&gt;=NORMA!$R$18, $N843&lt;=NORMA!$S$18),"CUMPLE","NO CUMPLE")</f>
        <v>CUMPLE</v>
      </c>
      <c r="AI843" s="51" t="str">
        <f>IF($I843&gt;NORMA!$F$32,"NO CUMPLE","CUMPLE")</f>
        <v>NO CUMPLE</v>
      </c>
    </row>
    <row r="844" spans="1:35" ht="14.25" customHeight="1" x14ac:dyDescent="0.35">
      <c r="A844" s="147" t="s">
        <v>85</v>
      </c>
      <c r="B844" s="147" t="s">
        <v>84</v>
      </c>
      <c r="C844" s="167">
        <v>42828</v>
      </c>
      <c r="D844" s="172">
        <v>0.41666666666666669</v>
      </c>
      <c r="E844" s="147">
        <v>64.7</v>
      </c>
      <c r="F844" s="147">
        <v>277</v>
      </c>
      <c r="G844" s="147">
        <v>96.7</v>
      </c>
      <c r="H844" s="147">
        <v>24</v>
      </c>
      <c r="I844" s="147">
        <v>1.77</v>
      </c>
      <c r="J844" s="147">
        <v>4.22</v>
      </c>
      <c r="K844" s="147">
        <v>21.6</v>
      </c>
      <c r="L844" s="147">
        <v>2.3807999999999998</v>
      </c>
      <c r="M844" s="147">
        <v>0.74</v>
      </c>
      <c r="N844" s="147">
        <v>7.28</v>
      </c>
      <c r="O844" s="153">
        <v>5400000</v>
      </c>
      <c r="P844" s="51" t="str">
        <f>IF($M844&lt;NORMA!$G$7,"NO CUMPLE","CUMPLE")</f>
        <v>CUMPLE</v>
      </c>
      <c r="Q844" s="51" t="str">
        <f>IF($E844&gt;NORMA!$G$8,"NO CUMPLE","CUMPLE")</f>
        <v>CUMPLE</v>
      </c>
      <c r="R844" s="51" t="str">
        <f>IF($F844&gt;NORMA!$G$9,"NO CUMPLE","CUMPLE")</f>
        <v>CUMPLE</v>
      </c>
      <c r="S844" s="51" t="str">
        <f>IF($K844&gt;NORMA!$G$10,"NO CUMPLE","CUMPLE")</f>
        <v>CUMPLE</v>
      </c>
      <c r="T844" s="51" t="str">
        <f>IF($J844&gt;NORMA!$G$11,"NO CUMPLE","CUMPLE")</f>
        <v>CUMPLE</v>
      </c>
      <c r="U844" s="51" t="str">
        <f>IF($G844&gt;NORMA!$G$12,"NO CUMPLE","CUMPLE")</f>
        <v>CUMPLE</v>
      </c>
      <c r="V844" s="51" t="str">
        <f>IF($H844&gt;SALITRE!$H$972,"NO CUMPLE","CUMPLE")</f>
        <v>CUMPLE</v>
      </c>
      <c r="W844" s="51" t="str">
        <f>IF($O844&gt;NORMA!$F$14,"NO CUMPLE","CUMPLE")</f>
        <v>NO CUMPLE</v>
      </c>
      <c r="X844" s="51" t="str">
        <f>IF(AND($N844&gt;=NORMA!$Q$4, $N844&lt;=NORMA!$R$4),"CUMPLE","NO CUMPLE")</f>
        <v>CUMPLE</v>
      </c>
      <c r="Y844" s="51" t="str">
        <f>IF($I844&gt;NORMA!$F$16,"NO CUMPLE","CUMPLE")</f>
        <v>CUMPLE</v>
      </c>
      <c r="Z844" s="51" t="str">
        <f>IF($M844&lt;NORMA!$H$23,"NO CUMPLE","CUMPLE")</f>
        <v>CUMPLE</v>
      </c>
      <c r="AA844" s="51" t="str">
        <f>IF($E844&gt;NORMA!$H$24,"NO CUMPLE","CUMPLE")</f>
        <v>CUMPLE</v>
      </c>
      <c r="AB844" s="51" t="str">
        <f>IF($F844&gt;NORMA!$H$25,"NO CUMPLE","CUMPLE")</f>
        <v>NO CUMPLE</v>
      </c>
      <c r="AC844" s="51" t="str">
        <f>IF($K844&gt;NORMA!$H$26,"NO CUMPLE","CUMPLE")</f>
        <v>CUMPLE</v>
      </c>
      <c r="AD844" s="51" t="str">
        <f>IF($J844&gt;NORMA!$H$27,"NO CUMPLE","CUMPLE")</f>
        <v>CUMPLE</v>
      </c>
      <c r="AE844" s="51" t="str">
        <f>IF($G844&gt;NORMA!$H$28,"NO CUMPLE","CUMPLE")</f>
        <v>CUMPLE</v>
      </c>
      <c r="AF844" s="51" t="str">
        <f>IF($H844&gt;NORMA!$E$29,"NO CUMPLE","CUMPLE")</f>
        <v>NO CUMPLE</v>
      </c>
      <c r="AG844" s="51" t="str">
        <f>IF($O844&gt;NORMA!$H$30,"NO CUMPLE","CUMPLE")</f>
        <v>NO CUMPLE</v>
      </c>
      <c r="AH844" s="51" t="str">
        <f>IF(AND($N844&gt;=NORMA!$R$18, $N844&lt;=NORMA!$S$18),"CUMPLE","NO CUMPLE")</f>
        <v>CUMPLE</v>
      </c>
      <c r="AI844" s="51" t="str">
        <f>IF($I844&gt;NORMA!$F$32,"NO CUMPLE","CUMPLE")</f>
        <v>NO CUMPLE</v>
      </c>
    </row>
    <row r="845" spans="1:35" ht="14.25" customHeight="1" x14ac:dyDescent="0.35">
      <c r="A845" s="147" t="s">
        <v>85</v>
      </c>
      <c r="B845" s="147" t="s">
        <v>84</v>
      </c>
      <c r="C845" s="167">
        <v>42879</v>
      </c>
      <c r="D845" s="172">
        <v>0.5</v>
      </c>
      <c r="E845" s="147">
        <v>59.6</v>
      </c>
      <c r="F845" s="147">
        <v>120.789</v>
      </c>
      <c r="G845" s="147">
        <v>40</v>
      </c>
      <c r="H845" s="147">
        <v>23</v>
      </c>
      <c r="I845" s="147">
        <v>0.87</v>
      </c>
      <c r="J845" s="147">
        <v>3.4649999999999999</v>
      </c>
      <c r="K845" s="147">
        <v>25.5</v>
      </c>
      <c r="L845" s="147">
        <v>2.2372000000000001</v>
      </c>
      <c r="M845" s="147">
        <v>1.1200000000000001</v>
      </c>
      <c r="N845" s="147">
        <v>7.15</v>
      </c>
      <c r="O845" s="153">
        <v>330000</v>
      </c>
      <c r="P845" s="51" t="str">
        <f>IF($M845&lt;NORMA!$G$7,"NO CUMPLE","CUMPLE")</f>
        <v>CUMPLE</v>
      </c>
      <c r="Q845" s="51" t="str">
        <f>IF($E845&gt;NORMA!$G$8,"NO CUMPLE","CUMPLE")</f>
        <v>CUMPLE</v>
      </c>
      <c r="R845" s="51" t="str">
        <f>IF($F845&gt;NORMA!$G$9,"NO CUMPLE","CUMPLE")</f>
        <v>CUMPLE</v>
      </c>
      <c r="S845" s="51" t="str">
        <f>IF($K845&gt;NORMA!$G$10,"NO CUMPLE","CUMPLE")</f>
        <v>CUMPLE</v>
      </c>
      <c r="T845" s="51" t="str">
        <f>IF($J845&gt;NORMA!$G$11,"NO CUMPLE","CUMPLE")</f>
        <v>CUMPLE</v>
      </c>
      <c r="U845" s="51" t="str">
        <f>IF($G845&gt;NORMA!$G$12,"NO CUMPLE","CUMPLE")</f>
        <v>CUMPLE</v>
      </c>
      <c r="V845" s="51" t="str">
        <f>IF($H845&gt;SALITRE!$H$972,"NO CUMPLE","CUMPLE")</f>
        <v>CUMPLE</v>
      </c>
      <c r="W845" s="51" t="str">
        <f>IF($O845&gt;NORMA!$F$14,"NO CUMPLE","CUMPLE")</f>
        <v>CUMPLE</v>
      </c>
      <c r="X845" s="51" t="str">
        <f>IF(AND($N845&gt;=NORMA!$Q$4, $N845&lt;=NORMA!$R$4),"CUMPLE","NO CUMPLE")</f>
        <v>CUMPLE</v>
      </c>
      <c r="Y845" s="51" t="str">
        <f>IF($I845&gt;NORMA!$F$16,"NO CUMPLE","CUMPLE")</f>
        <v>CUMPLE</v>
      </c>
      <c r="Z845" s="51" t="str">
        <f>IF($M845&lt;NORMA!$H$23,"NO CUMPLE","CUMPLE")</f>
        <v>CUMPLE</v>
      </c>
      <c r="AA845" s="51" t="str">
        <f>IF($E845&gt;NORMA!$H$24,"NO CUMPLE","CUMPLE")</f>
        <v>CUMPLE</v>
      </c>
      <c r="AB845" s="51" t="str">
        <f>IF($F845&gt;NORMA!$H$25,"NO CUMPLE","CUMPLE")</f>
        <v>CUMPLE</v>
      </c>
      <c r="AC845" s="51" t="str">
        <f>IF($K845&gt;NORMA!$H$26,"NO CUMPLE","CUMPLE")</f>
        <v>CUMPLE</v>
      </c>
      <c r="AD845" s="51" t="str">
        <f>IF($J845&gt;NORMA!$H$27,"NO CUMPLE","CUMPLE")</f>
        <v>CUMPLE</v>
      </c>
      <c r="AE845" s="51" t="str">
        <f>IF($G845&gt;NORMA!$H$28,"NO CUMPLE","CUMPLE")</f>
        <v>CUMPLE</v>
      </c>
      <c r="AF845" s="51" t="str">
        <f>IF($H845&gt;NORMA!$E$29,"NO CUMPLE","CUMPLE")</f>
        <v>NO CUMPLE</v>
      </c>
      <c r="AG845" s="51" t="str">
        <f>IF($O845&gt;NORMA!$H$30,"NO CUMPLE","CUMPLE")</f>
        <v>NO CUMPLE</v>
      </c>
      <c r="AH845" s="51" t="str">
        <f>IF(AND($N845&gt;=NORMA!$R$18, $N845&lt;=NORMA!$S$18),"CUMPLE","NO CUMPLE")</f>
        <v>CUMPLE</v>
      </c>
      <c r="AI845" s="51" t="str">
        <f>IF($I845&gt;NORMA!$F$32,"NO CUMPLE","CUMPLE")</f>
        <v>CUMPLE</v>
      </c>
    </row>
    <row r="846" spans="1:35" ht="14.25" customHeight="1" x14ac:dyDescent="0.35">
      <c r="A846" s="147" t="s">
        <v>86</v>
      </c>
      <c r="B846" s="147" t="s">
        <v>84</v>
      </c>
      <c r="C846" s="167">
        <v>42879</v>
      </c>
      <c r="D846" s="172">
        <v>0.66666666666666663</v>
      </c>
      <c r="E846" s="147">
        <v>70.8</v>
      </c>
      <c r="F846" s="147">
        <v>171.988</v>
      </c>
      <c r="G846" s="147">
        <v>52.9</v>
      </c>
      <c r="H846" s="147">
        <v>25</v>
      </c>
      <c r="I846" s="147">
        <v>2.13</v>
      </c>
      <c r="J846" s="147">
        <v>2.7839999999999998</v>
      </c>
      <c r="K846" s="147">
        <v>24.5</v>
      </c>
      <c r="L846" s="147">
        <v>2.7248000000000001</v>
      </c>
      <c r="M846" s="147">
        <v>0.96</v>
      </c>
      <c r="N846" s="147">
        <v>7.2</v>
      </c>
      <c r="O846" s="153">
        <v>1300000</v>
      </c>
      <c r="P846" s="51" t="str">
        <f>IF($M846&lt;NORMA!$G$7,"NO CUMPLE","CUMPLE")</f>
        <v>CUMPLE</v>
      </c>
      <c r="Q846" s="51" t="str">
        <f>IF($E846&gt;NORMA!$G$8,"NO CUMPLE","CUMPLE")</f>
        <v>CUMPLE</v>
      </c>
      <c r="R846" s="51" t="str">
        <f>IF($F846&gt;NORMA!$G$9,"NO CUMPLE","CUMPLE")</f>
        <v>CUMPLE</v>
      </c>
      <c r="S846" s="51" t="str">
        <f>IF($K846&gt;NORMA!$G$10,"NO CUMPLE","CUMPLE")</f>
        <v>CUMPLE</v>
      </c>
      <c r="T846" s="51" t="str">
        <f>IF($J846&gt;NORMA!$G$11,"NO CUMPLE","CUMPLE")</f>
        <v>CUMPLE</v>
      </c>
      <c r="U846" s="51" t="str">
        <f>IF($G846&gt;NORMA!$G$12,"NO CUMPLE","CUMPLE")</f>
        <v>CUMPLE</v>
      </c>
      <c r="V846" s="51" t="str">
        <f>IF($H846&gt;SALITRE!$H$972,"NO CUMPLE","CUMPLE")</f>
        <v>CUMPLE</v>
      </c>
      <c r="W846" s="51" t="str">
        <f>IF($O846&gt;NORMA!$F$14,"NO CUMPLE","CUMPLE")</f>
        <v>NO CUMPLE</v>
      </c>
      <c r="X846" s="51" t="str">
        <f>IF(AND($N846&gt;=NORMA!$Q$4, $N846&lt;=NORMA!$R$4),"CUMPLE","NO CUMPLE")</f>
        <v>CUMPLE</v>
      </c>
      <c r="Y846" s="51" t="str">
        <f>IF($I846&gt;NORMA!$F$16,"NO CUMPLE","CUMPLE")</f>
        <v>CUMPLE</v>
      </c>
      <c r="Z846" s="51" t="str">
        <f>IF($M846&lt;NORMA!$H$23,"NO CUMPLE","CUMPLE")</f>
        <v>CUMPLE</v>
      </c>
      <c r="AA846" s="51" t="str">
        <f>IF($E846&gt;NORMA!$H$24,"NO CUMPLE","CUMPLE")</f>
        <v>CUMPLE</v>
      </c>
      <c r="AB846" s="51" t="str">
        <f>IF($F846&gt;NORMA!$H$25,"NO CUMPLE","CUMPLE")</f>
        <v>NO CUMPLE</v>
      </c>
      <c r="AC846" s="51" t="str">
        <f>IF($K846&gt;NORMA!$H$26,"NO CUMPLE","CUMPLE")</f>
        <v>CUMPLE</v>
      </c>
      <c r="AD846" s="51" t="str">
        <f>IF($J846&gt;NORMA!$H$27,"NO CUMPLE","CUMPLE")</f>
        <v>CUMPLE</v>
      </c>
      <c r="AE846" s="51" t="str">
        <f>IF($G846&gt;NORMA!$H$28,"NO CUMPLE","CUMPLE")</f>
        <v>CUMPLE</v>
      </c>
      <c r="AF846" s="51" t="str">
        <f>IF($H846&gt;NORMA!$E$29,"NO CUMPLE","CUMPLE")</f>
        <v>NO CUMPLE</v>
      </c>
      <c r="AG846" s="51" t="str">
        <f>IF($O846&gt;NORMA!$H$30,"NO CUMPLE","CUMPLE")</f>
        <v>NO CUMPLE</v>
      </c>
      <c r="AH846" s="51" t="str">
        <f>IF(AND($N846&gt;=NORMA!$R$18, $N846&lt;=NORMA!$S$18),"CUMPLE","NO CUMPLE")</f>
        <v>CUMPLE</v>
      </c>
      <c r="AI846" s="51" t="str">
        <f>IF($I846&gt;NORMA!$F$32,"NO CUMPLE","CUMPLE")</f>
        <v>NO CUMPLE</v>
      </c>
    </row>
    <row r="847" spans="1:35" ht="14.25" customHeight="1" x14ac:dyDescent="0.35">
      <c r="A847" s="147" t="s">
        <v>82</v>
      </c>
      <c r="B847" s="147" t="s">
        <v>84</v>
      </c>
      <c r="C847" s="167">
        <v>42892</v>
      </c>
      <c r="D847" s="172">
        <v>0.5</v>
      </c>
      <c r="E847" s="147">
        <v>253</v>
      </c>
      <c r="F847" s="147">
        <v>455.14800000000002</v>
      </c>
      <c r="G847" s="147">
        <v>248</v>
      </c>
      <c r="H847" s="147">
        <v>105</v>
      </c>
      <c r="I847" s="147">
        <v>2.69</v>
      </c>
      <c r="J847" s="147">
        <v>6.9349999999999996</v>
      </c>
      <c r="K847" s="147">
        <v>50.2</v>
      </c>
      <c r="L847" s="147">
        <v>1.1783999999999999</v>
      </c>
      <c r="M847" s="147">
        <v>0.4</v>
      </c>
      <c r="N847" s="147">
        <v>7.77</v>
      </c>
      <c r="O847" s="153">
        <v>16000000</v>
      </c>
      <c r="P847" s="51" t="str">
        <f>IF($M847&lt;NORMA!$G$7,"NO CUMPLE","CUMPLE")</f>
        <v>NO CUMPLE</v>
      </c>
      <c r="Q847" s="51" t="str">
        <f>IF($E847&gt;NORMA!$G$8,"NO CUMPLE","CUMPLE")</f>
        <v>NO CUMPLE</v>
      </c>
      <c r="R847" s="51" t="str">
        <f>IF($F847&gt;NORMA!$G$9,"NO CUMPLE","CUMPLE")</f>
        <v>NO CUMPLE</v>
      </c>
      <c r="S847" s="51" t="str">
        <f>IF($K847&gt;NORMA!$G$10,"NO CUMPLE","CUMPLE")</f>
        <v>NO CUMPLE</v>
      </c>
      <c r="T847" s="51" t="str">
        <f>IF($J847&gt;NORMA!$G$11,"NO CUMPLE","CUMPLE")</f>
        <v>NO CUMPLE</v>
      </c>
      <c r="U847" s="51" t="str">
        <f>IF($G847&gt;NORMA!$G$12,"NO CUMPLE","CUMPLE")</f>
        <v>NO CUMPLE</v>
      </c>
      <c r="V847" s="51" t="str">
        <f>IF($H847&gt;SALITRE!$H$972,"NO CUMPLE","CUMPLE")</f>
        <v>NO CUMPLE</v>
      </c>
      <c r="W847" s="51" t="str">
        <f>IF($O847&gt;NORMA!$F$14,"NO CUMPLE","CUMPLE")</f>
        <v>NO CUMPLE</v>
      </c>
      <c r="X847" s="51" t="str">
        <f>IF(AND($N847&gt;=NORMA!$Q$4, $N847&lt;=NORMA!$R$4),"CUMPLE","NO CUMPLE")</f>
        <v>CUMPLE</v>
      </c>
      <c r="Y847" s="51" t="str">
        <f>IF($I847&gt;NORMA!$F$16,"NO CUMPLE","CUMPLE")</f>
        <v>CUMPLE</v>
      </c>
      <c r="Z847" s="51" t="str">
        <f>IF($M847&lt;NORMA!$H$23,"NO CUMPLE","CUMPLE")</f>
        <v>CUMPLE</v>
      </c>
      <c r="AA847" s="51" t="str">
        <f>IF($E847&gt;NORMA!$H$24,"NO CUMPLE","CUMPLE")</f>
        <v>NO CUMPLE</v>
      </c>
      <c r="AB847" s="51" t="str">
        <f>IF($F847&gt;NORMA!$H$25,"NO CUMPLE","CUMPLE")</f>
        <v>NO CUMPLE</v>
      </c>
      <c r="AC847" s="51" t="str">
        <f>IF($K847&gt;NORMA!$H$26,"NO CUMPLE","CUMPLE")</f>
        <v>NO CUMPLE</v>
      </c>
      <c r="AD847" s="51" t="str">
        <f>IF($J847&gt;NORMA!$H$27,"NO CUMPLE","CUMPLE")</f>
        <v>NO CUMPLE</v>
      </c>
      <c r="AE847" s="51" t="str">
        <f>IF($G847&gt;NORMA!$H$28,"NO CUMPLE","CUMPLE")</f>
        <v>NO CUMPLE</v>
      </c>
      <c r="AF847" s="51" t="str">
        <f>IF($H847&gt;NORMA!$E$29,"NO CUMPLE","CUMPLE")</f>
        <v>NO CUMPLE</v>
      </c>
      <c r="AG847" s="51" t="str">
        <f>IF($O847&gt;NORMA!$H$30,"NO CUMPLE","CUMPLE")</f>
        <v>NO CUMPLE</v>
      </c>
      <c r="AH847" s="51" t="str">
        <f>IF(AND($N847&gt;=NORMA!$R$18, $N847&lt;=NORMA!$S$18),"CUMPLE","NO CUMPLE")</f>
        <v>CUMPLE</v>
      </c>
      <c r="AI847" s="51" t="str">
        <f>IF($I847&gt;NORMA!$F$32,"NO CUMPLE","CUMPLE")</f>
        <v>NO CUMPLE</v>
      </c>
    </row>
    <row r="848" spans="1:35" ht="14.25" customHeight="1" x14ac:dyDescent="0.35">
      <c r="A848" s="147" t="s">
        <v>86</v>
      </c>
      <c r="B848" s="147" t="s">
        <v>84</v>
      </c>
      <c r="C848" s="167">
        <v>42892</v>
      </c>
      <c r="D848" s="172">
        <v>0.33333333333333331</v>
      </c>
      <c r="E848" s="147">
        <v>234</v>
      </c>
      <c r="F848" s="147">
        <v>392.78300000000002</v>
      </c>
      <c r="G848" s="147">
        <v>124</v>
      </c>
      <c r="H848" s="147">
        <v>64</v>
      </c>
      <c r="I848" s="147">
        <v>3.68</v>
      </c>
      <c r="J848" s="147">
        <v>6.7370000000000001</v>
      </c>
      <c r="K848" s="147">
        <v>53.8</v>
      </c>
      <c r="L848" s="147">
        <v>1.2415</v>
      </c>
      <c r="M848" s="147">
        <v>0.11</v>
      </c>
      <c r="N848" s="147">
        <v>7.37</v>
      </c>
      <c r="O848" s="153">
        <v>9200000</v>
      </c>
      <c r="P848" s="51" t="str">
        <f>IF($M848&lt;NORMA!$G$7,"NO CUMPLE","CUMPLE")</f>
        <v>NO CUMPLE</v>
      </c>
      <c r="Q848" s="51" t="str">
        <f>IF($E848&gt;NORMA!$G$8,"NO CUMPLE","CUMPLE")</f>
        <v>NO CUMPLE</v>
      </c>
      <c r="R848" s="51" t="str">
        <f>IF($F848&gt;NORMA!$G$9,"NO CUMPLE","CUMPLE")</f>
        <v>NO CUMPLE</v>
      </c>
      <c r="S848" s="51" t="str">
        <f>IF($K848&gt;NORMA!$G$10,"NO CUMPLE","CUMPLE")</f>
        <v>NO CUMPLE</v>
      </c>
      <c r="T848" s="51" t="str">
        <f>IF($J848&gt;NORMA!$G$11,"NO CUMPLE","CUMPLE")</f>
        <v>NO CUMPLE</v>
      </c>
      <c r="U848" s="51" t="str">
        <f>IF($G848&gt;NORMA!$G$12,"NO CUMPLE","CUMPLE")</f>
        <v>CUMPLE</v>
      </c>
      <c r="V848" s="51" t="str">
        <f>IF($H848&gt;SALITRE!$H$972,"NO CUMPLE","CUMPLE")</f>
        <v>NO CUMPLE</v>
      </c>
      <c r="W848" s="51" t="str">
        <f>IF($O848&gt;NORMA!$F$14,"NO CUMPLE","CUMPLE")</f>
        <v>NO CUMPLE</v>
      </c>
      <c r="X848" s="51" t="str">
        <f>IF(AND($N848&gt;=NORMA!$Q$4, $N848&lt;=NORMA!$R$4),"CUMPLE","NO CUMPLE")</f>
        <v>CUMPLE</v>
      </c>
      <c r="Y848" s="51" t="str">
        <f>IF($I848&gt;NORMA!$F$16,"NO CUMPLE","CUMPLE")</f>
        <v>NO CUMPLE</v>
      </c>
      <c r="Z848" s="51" t="str">
        <f>IF($M848&lt;NORMA!$H$23,"NO CUMPLE","CUMPLE")</f>
        <v>NO CUMPLE</v>
      </c>
      <c r="AA848" s="51" t="str">
        <f>IF($E848&gt;NORMA!$H$24,"NO CUMPLE","CUMPLE")</f>
        <v>NO CUMPLE</v>
      </c>
      <c r="AB848" s="51" t="str">
        <f>IF($F848&gt;NORMA!$H$25,"NO CUMPLE","CUMPLE")</f>
        <v>NO CUMPLE</v>
      </c>
      <c r="AC848" s="51" t="str">
        <f>IF($K848&gt;NORMA!$H$26,"NO CUMPLE","CUMPLE")</f>
        <v>NO CUMPLE</v>
      </c>
      <c r="AD848" s="51" t="str">
        <f>IF($J848&gt;NORMA!$H$27,"NO CUMPLE","CUMPLE")</f>
        <v>NO CUMPLE</v>
      </c>
      <c r="AE848" s="51" t="str">
        <f>IF($G848&gt;NORMA!$H$28,"NO CUMPLE","CUMPLE")</f>
        <v>NO CUMPLE</v>
      </c>
      <c r="AF848" s="51" t="str">
        <f>IF($H848&gt;NORMA!$E$29,"NO CUMPLE","CUMPLE")</f>
        <v>NO CUMPLE</v>
      </c>
      <c r="AG848" s="51" t="str">
        <f>IF($O848&gt;NORMA!$H$30,"NO CUMPLE","CUMPLE")</f>
        <v>NO CUMPLE</v>
      </c>
      <c r="AH848" s="51" t="str">
        <f>IF(AND($N848&gt;=NORMA!$R$18, $N848&lt;=NORMA!$S$18),"CUMPLE","NO CUMPLE")</f>
        <v>CUMPLE</v>
      </c>
      <c r="AI848" s="51" t="str">
        <f>IF($I848&gt;NORMA!$F$32,"NO CUMPLE","CUMPLE")</f>
        <v>NO CUMPLE</v>
      </c>
    </row>
    <row r="849" spans="1:35" ht="14.25" customHeight="1" x14ac:dyDescent="0.35">
      <c r="A849" s="147" t="s">
        <v>82</v>
      </c>
      <c r="B849" s="147" t="s">
        <v>84</v>
      </c>
      <c r="C849" s="167">
        <v>42900</v>
      </c>
      <c r="D849" s="172">
        <v>0.25</v>
      </c>
      <c r="E849" s="147">
        <v>28</v>
      </c>
      <c r="F849" s="147">
        <v>76.5</v>
      </c>
      <c r="G849" s="147">
        <v>14.6</v>
      </c>
      <c r="H849" s="147">
        <v>15</v>
      </c>
      <c r="I849" s="147">
        <v>1.48</v>
      </c>
      <c r="J849" s="147">
        <v>0.27300000000000002</v>
      </c>
      <c r="K849" s="147">
        <v>15.7</v>
      </c>
      <c r="L849" s="147">
        <v>1.63</v>
      </c>
      <c r="M849" s="147">
        <v>0.82</v>
      </c>
      <c r="N849" s="147">
        <v>7.28</v>
      </c>
      <c r="O849" s="153">
        <v>16000</v>
      </c>
      <c r="P849" s="51" t="str">
        <f>IF($M849&lt;NORMA!$G$7,"NO CUMPLE","CUMPLE")</f>
        <v>CUMPLE</v>
      </c>
      <c r="Q849" s="51" t="str">
        <f>IF($E849&gt;NORMA!$G$8,"NO CUMPLE","CUMPLE")</f>
        <v>CUMPLE</v>
      </c>
      <c r="R849" s="51" t="str">
        <f>IF($F849&gt;NORMA!$G$9,"NO CUMPLE","CUMPLE")</f>
        <v>CUMPLE</v>
      </c>
      <c r="S849" s="51" t="str">
        <f>IF($K849&gt;NORMA!$G$10,"NO CUMPLE","CUMPLE")</f>
        <v>CUMPLE</v>
      </c>
      <c r="T849" s="51" t="str">
        <f>IF($J849&gt;NORMA!$G$11,"NO CUMPLE","CUMPLE")</f>
        <v>CUMPLE</v>
      </c>
      <c r="U849" s="51" t="str">
        <f>IF($G849&gt;NORMA!$G$12,"NO CUMPLE","CUMPLE")</f>
        <v>CUMPLE</v>
      </c>
      <c r="V849" s="51" t="str">
        <f>IF($H849&gt;SALITRE!$H$972,"NO CUMPLE","CUMPLE")</f>
        <v>CUMPLE</v>
      </c>
      <c r="W849" s="51" t="str">
        <f>IF($O849&gt;NORMA!$F$14,"NO CUMPLE","CUMPLE")</f>
        <v>CUMPLE</v>
      </c>
      <c r="X849" s="51" t="str">
        <f>IF(AND($N849&gt;=NORMA!$Q$4, $N849&lt;=NORMA!$R$4),"CUMPLE","NO CUMPLE")</f>
        <v>CUMPLE</v>
      </c>
      <c r="Y849" s="51" t="str">
        <f>IF($I849&gt;NORMA!$F$16,"NO CUMPLE","CUMPLE")</f>
        <v>CUMPLE</v>
      </c>
      <c r="Z849" s="51" t="str">
        <f>IF($M849&lt;NORMA!$H$23,"NO CUMPLE","CUMPLE")</f>
        <v>CUMPLE</v>
      </c>
      <c r="AA849" s="51" t="str">
        <f>IF($E849&gt;NORMA!$H$24,"NO CUMPLE","CUMPLE")</f>
        <v>CUMPLE</v>
      </c>
      <c r="AB849" s="51" t="str">
        <f>IF($F849&gt;NORMA!$H$25,"NO CUMPLE","CUMPLE")</f>
        <v>CUMPLE</v>
      </c>
      <c r="AC849" s="51" t="str">
        <f>IF($K849&gt;NORMA!$H$26,"NO CUMPLE","CUMPLE")</f>
        <v>CUMPLE</v>
      </c>
      <c r="AD849" s="51" t="str">
        <f>IF($J849&gt;NORMA!$H$27,"NO CUMPLE","CUMPLE")</f>
        <v>CUMPLE</v>
      </c>
      <c r="AE849" s="51" t="str">
        <f>IF($G849&gt;NORMA!$H$28,"NO CUMPLE","CUMPLE")</f>
        <v>CUMPLE</v>
      </c>
      <c r="AF849" s="51" t="str">
        <f>IF($H849&gt;NORMA!$E$29,"NO CUMPLE","CUMPLE")</f>
        <v>NO CUMPLE</v>
      </c>
      <c r="AG849" s="51" t="str">
        <f>IF($O849&gt;NORMA!$H$30,"NO CUMPLE","CUMPLE")</f>
        <v>CUMPLE</v>
      </c>
      <c r="AH849" s="51" t="str">
        <f>IF(AND($N849&gt;=NORMA!$R$18, $N849&lt;=NORMA!$S$18),"CUMPLE","NO CUMPLE")</f>
        <v>CUMPLE</v>
      </c>
      <c r="AI849" s="51" t="str">
        <f>IF($I849&gt;NORMA!$F$32,"NO CUMPLE","CUMPLE")</f>
        <v>NO CUMPLE</v>
      </c>
    </row>
    <row r="850" spans="1:35" ht="14.25" customHeight="1" x14ac:dyDescent="0.35">
      <c r="A850" s="147" t="s">
        <v>86</v>
      </c>
      <c r="B850" s="147" t="s">
        <v>84</v>
      </c>
      <c r="C850" s="167">
        <v>42908</v>
      </c>
      <c r="D850" s="172">
        <v>0.25</v>
      </c>
      <c r="E850" s="147">
        <v>133</v>
      </c>
      <c r="F850" s="147">
        <v>289.34800000000001</v>
      </c>
      <c r="G850" s="147">
        <v>75.400000000000006</v>
      </c>
      <c r="H850" s="147">
        <v>28</v>
      </c>
      <c r="I850" s="147">
        <v>3.94</v>
      </c>
      <c r="J850" s="147">
        <v>4.2859999999999996</v>
      </c>
      <c r="K850" s="147">
        <v>42.8</v>
      </c>
      <c r="L850" s="147">
        <v>1.5468</v>
      </c>
      <c r="M850" s="147">
        <v>0.53</v>
      </c>
      <c r="N850" s="147">
        <v>7.27</v>
      </c>
      <c r="O850" s="153">
        <v>28000000</v>
      </c>
      <c r="P850" s="51" t="str">
        <f>IF($M850&lt;NORMA!$G$7,"NO CUMPLE","CUMPLE")</f>
        <v>CUMPLE</v>
      </c>
      <c r="Q850" s="51" t="str">
        <f>IF($E850&gt;NORMA!$G$8,"NO CUMPLE","CUMPLE")</f>
        <v>CUMPLE</v>
      </c>
      <c r="R850" s="51" t="str">
        <f>IF($F850&gt;NORMA!$G$9,"NO CUMPLE","CUMPLE")</f>
        <v>CUMPLE</v>
      </c>
      <c r="S850" s="51" t="str">
        <f>IF($K850&gt;NORMA!$G$10,"NO CUMPLE","CUMPLE")</f>
        <v>NO CUMPLE</v>
      </c>
      <c r="T850" s="51" t="str">
        <f>IF($J850&gt;NORMA!$G$11,"NO CUMPLE","CUMPLE")</f>
        <v>CUMPLE</v>
      </c>
      <c r="U850" s="51" t="str">
        <f>IF($G850&gt;NORMA!$G$12,"NO CUMPLE","CUMPLE")</f>
        <v>CUMPLE</v>
      </c>
      <c r="V850" s="51" t="str">
        <f>IF($H850&gt;SALITRE!$H$972,"NO CUMPLE","CUMPLE")</f>
        <v>CUMPLE</v>
      </c>
      <c r="W850" s="51" t="str">
        <f>IF($O850&gt;NORMA!$F$14,"NO CUMPLE","CUMPLE")</f>
        <v>NO CUMPLE</v>
      </c>
      <c r="X850" s="51" t="str">
        <f>IF(AND($N850&gt;=NORMA!$Q$4, $N850&lt;=NORMA!$R$4),"CUMPLE","NO CUMPLE")</f>
        <v>CUMPLE</v>
      </c>
      <c r="Y850" s="51" t="str">
        <f>IF($I850&gt;NORMA!$F$16,"NO CUMPLE","CUMPLE")</f>
        <v>NO CUMPLE</v>
      </c>
      <c r="Z850" s="51" t="str">
        <f>IF($M850&lt;NORMA!$H$23,"NO CUMPLE","CUMPLE")</f>
        <v>CUMPLE</v>
      </c>
      <c r="AA850" s="51" t="str">
        <f>IF($E850&gt;NORMA!$H$24,"NO CUMPLE","CUMPLE")</f>
        <v>NO CUMPLE</v>
      </c>
      <c r="AB850" s="51" t="str">
        <f>IF($F850&gt;NORMA!$H$25,"NO CUMPLE","CUMPLE")</f>
        <v>NO CUMPLE</v>
      </c>
      <c r="AC850" s="51" t="str">
        <f>IF($K850&gt;NORMA!$H$26,"NO CUMPLE","CUMPLE")</f>
        <v>NO CUMPLE</v>
      </c>
      <c r="AD850" s="51" t="str">
        <f>IF($J850&gt;NORMA!$H$27,"NO CUMPLE","CUMPLE")</f>
        <v>CUMPLE</v>
      </c>
      <c r="AE850" s="51" t="str">
        <f>IF($G850&gt;NORMA!$H$28,"NO CUMPLE","CUMPLE")</f>
        <v>CUMPLE</v>
      </c>
      <c r="AF850" s="51" t="str">
        <f>IF($H850&gt;NORMA!$E$29,"NO CUMPLE","CUMPLE")</f>
        <v>NO CUMPLE</v>
      </c>
      <c r="AG850" s="51" t="str">
        <f>IF($O850&gt;NORMA!$H$30,"NO CUMPLE","CUMPLE")</f>
        <v>NO CUMPLE</v>
      </c>
      <c r="AH850" s="51" t="str">
        <f>IF(AND($N850&gt;=NORMA!$R$18, $N850&lt;=NORMA!$S$18),"CUMPLE","NO CUMPLE")</f>
        <v>CUMPLE</v>
      </c>
      <c r="AI850" s="51" t="str">
        <f>IF($I850&gt;NORMA!$F$32,"NO CUMPLE","CUMPLE")</f>
        <v>NO CUMPLE</v>
      </c>
    </row>
    <row r="851" spans="1:35" ht="14.25" customHeight="1" x14ac:dyDescent="0.35">
      <c r="A851" s="147" t="s">
        <v>85</v>
      </c>
      <c r="B851" s="147" t="s">
        <v>84</v>
      </c>
      <c r="C851" s="167">
        <v>42908</v>
      </c>
      <c r="D851" s="172">
        <v>0.58333333333333337</v>
      </c>
      <c r="E851" s="147">
        <v>152</v>
      </c>
      <c r="F851" s="147">
        <v>262.959</v>
      </c>
      <c r="G851" s="147">
        <v>163.30000000000001</v>
      </c>
      <c r="H851" s="147">
        <v>20</v>
      </c>
      <c r="I851" s="150">
        <v>0.4</v>
      </c>
      <c r="J851" s="147">
        <v>5.14</v>
      </c>
      <c r="K851" s="147">
        <v>39.700000000000003</v>
      </c>
      <c r="L851" s="147">
        <v>2.2174</v>
      </c>
      <c r="M851" s="147">
        <v>0.34</v>
      </c>
      <c r="N851" s="147">
        <v>7.86</v>
      </c>
      <c r="O851" s="153">
        <v>9200000</v>
      </c>
      <c r="P851" s="51" t="str">
        <f>IF($M851&lt;NORMA!$G$7,"NO CUMPLE","CUMPLE")</f>
        <v>NO CUMPLE</v>
      </c>
      <c r="Q851" s="51" t="str">
        <f>IF($E851&gt;NORMA!$G$8,"NO CUMPLE","CUMPLE")</f>
        <v>NO CUMPLE</v>
      </c>
      <c r="R851" s="51" t="str">
        <f>IF($F851&gt;NORMA!$G$9,"NO CUMPLE","CUMPLE")</f>
        <v>CUMPLE</v>
      </c>
      <c r="S851" s="51" t="str">
        <f>IF($K851&gt;NORMA!$G$10,"NO CUMPLE","CUMPLE")</f>
        <v>CUMPLE</v>
      </c>
      <c r="T851" s="51" t="str">
        <f>IF($J851&gt;NORMA!$G$11,"NO CUMPLE","CUMPLE")</f>
        <v>CUMPLE</v>
      </c>
      <c r="U851" s="51" t="str">
        <f>IF($G851&gt;NORMA!$G$12,"NO CUMPLE","CUMPLE")</f>
        <v>NO CUMPLE</v>
      </c>
      <c r="V851" s="51" t="str">
        <f>IF($H851&gt;SALITRE!$H$972,"NO CUMPLE","CUMPLE")</f>
        <v>CUMPLE</v>
      </c>
      <c r="W851" s="51" t="str">
        <f>IF($O851&gt;NORMA!$F$14,"NO CUMPLE","CUMPLE")</f>
        <v>NO CUMPLE</v>
      </c>
      <c r="X851" s="51" t="str">
        <f>IF(AND($N851&gt;=NORMA!$Q$4, $N851&lt;=NORMA!$R$4),"CUMPLE","NO CUMPLE")</f>
        <v>CUMPLE</v>
      </c>
      <c r="Y851" s="51" t="str">
        <f>IF($I851&gt;NORMA!$F$16,"NO CUMPLE","CUMPLE")</f>
        <v>CUMPLE</v>
      </c>
      <c r="Z851" s="51" t="str">
        <f>IF($M851&lt;NORMA!$H$23,"NO CUMPLE","CUMPLE")</f>
        <v>CUMPLE</v>
      </c>
      <c r="AA851" s="51" t="str">
        <f>IF($E851&gt;NORMA!$H$24,"NO CUMPLE","CUMPLE")</f>
        <v>NO CUMPLE</v>
      </c>
      <c r="AB851" s="51" t="str">
        <f>IF($F851&gt;NORMA!$H$25,"NO CUMPLE","CUMPLE")</f>
        <v>NO CUMPLE</v>
      </c>
      <c r="AC851" s="51" t="str">
        <f>IF($K851&gt;NORMA!$H$26,"NO CUMPLE","CUMPLE")</f>
        <v>CUMPLE</v>
      </c>
      <c r="AD851" s="51" t="str">
        <f>IF($J851&gt;NORMA!$H$27,"NO CUMPLE","CUMPLE")</f>
        <v>NO CUMPLE</v>
      </c>
      <c r="AE851" s="51" t="str">
        <f>IF($G851&gt;NORMA!$H$28,"NO CUMPLE","CUMPLE")</f>
        <v>NO CUMPLE</v>
      </c>
      <c r="AF851" s="51" t="str">
        <f>IF($H851&gt;NORMA!$E$29,"NO CUMPLE","CUMPLE")</f>
        <v>NO CUMPLE</v>
      </c>
      <c r="AG851" s="51" t="str">
        <f>IF($O851&gt;NORMA!$H$30,"NO CUMPLE","CUMPLE")</f>
        <v>NO CUMPLE</v>
      </c>
      <c r="AH851" s="51" t="str">
        <f>IF(AND($N851&gt;=NORMA!$R$18, $N851&lt;=NORMA!$S$18),"CUMPLE","NO CUMPLE")</f>
        <v>CUMPLE</v>
      </c>
      <c r="AI851" s="51" t="str">
        <f>IF($I851&gt;NORMA!$F$32,"NO CUMPLE","CUMPLE")</f>
        <v>CUMPLE</v>
      </c>
    </row>
    <row r="852" spans="1:35" ht="14.25" customHeight="1" x14ac:dyDescent="0.35">
      <c r="A852" s="147" t="s">
        <v>86</v>
      </c>
      <c r="B852" s="147" t="s">
        <v>84</v>
      </c>
      <c r="C852" s="167">
        <v>42828</v>
      </c>
      <c r="D852" s="172">
        <v>0.58333333333333337</v>
      </c>
      <c r="E852" s="147">
        <v>102</v>
      </c>
      <c r="F852" s="147">
        <v>228</v>
      </c>
      <c r="G852" s="147">
        <v>107</v>
      </c>
      <c r="H852" s="147">
        <v>31</v>
      </c>
      <c r="I852" s="147">
        <v>2.87</v>
      </c>
      <c r="J852" s="147">
        <v>3.63</v>
      </c>
      <c r="K852" s="147">
        <v>3.64</v>
      </c>
      <c r="L852" s="147">
        <v>3.0529999999999999</v>
      </c>
      <c r="M852" s="147">
        <v>0.22</v>
      </c>
      <c r="N852" s="147">
        <v>7.3</v>
      </c>
      <c r="O852" s="153">
        <v>24000000</v>
      </c>
      <c r="P852" s="51" t="str">
        <f>IF($M852&lt;NORMA!$G$7,"NO CUMPLE","CUMPLE")</f>
        <v>NO CUMPLE</v>
      </c>
      <c r="Q852" s="51" t="str">
        <f>IF($E852&gt;NORMA!$G$8,"NO CUMPLE","CUMPLE")</f>
        <v>CUMPLE</v>
      </c>
      <c r="R852" s="51" t="str">
        <f>IF($F852&gt;NORMA!$G$9,"NO CUMPLE","CUMPLE")</f>
        <v>CUMPLE</v>
      </c>
      <c r="S852" s="51" t="str">
        <f>IF($K852&gt;NORMA!$G$10,"NO CUMPLE","CUMPLE")</f>
        <v>CUMPLE</v>
      </c>
      <c r="T852" s="51" t="str">
        <f>IF($J852&gt;NORMA!$G$11,"NO CUMPLE","CUMPLE")</f>
        <v>CUMPLE</v>
      </c>
      <c r="U852" s="51" t="str">
        <f>IF($G852&gt;NORMA!$G$12,"NO CUMPLE","CUMPLE")</f>
        <v>CUMPLE</v>
      </c>
      <c r="V852" s="51" t="str">
        <f>IF($H852&gt;SALITRE!$H$972,"NO CUMPLE","CUMPLE")</f>
        <v>NO CUMPLE</v>
      </c>
      <c r="W852" s="51" t="str">
        <f>IF($O852&gt;NORMA!$F$14,"NO CUMPLE","CUMPLE")</f>
        <v>NO CUMPLE</v>
      </c>
      <c r="X852" s="51" t="str">
        <f>IF(AND($N852&gt;=NORMA!$Q$4, $N852&lt;=NORMA!$R$4),"CUMPLE","NO CUMPLE")</f>
        <v>CUMPLE</v>
      </c>
      <c r="Y852" s="51" t="str">
        <f>IF($I852&gt;NORMA!$F$16,"NO CUMPLE","CUMPLE")</f>
        <v>CUMPLE</v>
      </c>
      <c r="Z852" s="51" t="str">
        <f>IF($M852&lt;NORMA!$H$23,"NO CUMPLE","CUMPLE")</f>
        <v>NO CUMPLE</v>
      </c>
      <c r="AA852" s="51" t="str">
        <f>IF($E852&gt;NORMA!$H$24,"NO CUMPLE","CUMPLE")</f>
        <v>NO CUMPLE</v>
      </c>
      <c r="AB852" s="51" t="str">
        <f>IF($F852&gt;NORMA!$H$25,"NO CUMPLE","CUMPLE")</f>
        <v>NO CUMPLE</v>
      </c>
      <c r="AC852" s="51" t="str">
        <f>IF($K852&gt;NORMA!$H$26,"NO CUMPLE","CUMPLE")</f>
        <v>CUMPLE</v>
      </c>
      <c r="AD852" s="51" t="str">
        <f>IF($J852&gt;NORMA!$H$27,"NO CUMPLE","CUMPLE")</f>
        <v>CUMPLE</v>
      </c>
      <c r="AE852" s="51" t="str">
        <f>IF($G852&gt;NORMA!$H$28,"NO CUMPLE","CUMPLE")</f>
        <v>NO CUMPLE</v>
      </c>
      <c r="AF852" s="51" t="str">
        <f>IF($H852&gt;NORMA!$E$29,"NO CUMPLE","CUMPLE")</f>
        <v>NO CUMPLE</v>
      </c>
      <c r="AG852" s="51" t="str">
        <f>IF($O852&gt;NORMA!$H$30,"NO CUMPLE","CUMPLE")</f>
        <v>NO CUMPLE</v>
      </c>
      <c r="AH852" s="51" t="str">
        <f>IF(AND($N852&gt;=NORMA!$R$18, $N852&lt;=NORMA!$S$18),"CUMPLE","NO CUMPLE")</f>
        <v>CUMPLE</v>
      </c>
      <c r="AI852" s="51" t="str">
        <f>IF($I852&gt;NORMA!$F$32,"NO CUMPLE","CUMPLE")</f>
        <v>NO CUMPLE</v>
      </c>
    </row>
    <row r="853" spans="1:35" ht="14.25" customHeight="1" x14ac:dyDescent="0.35">
      <c r="A853" s="147" t="s">
        <v>82</v>
      </c>
      <c r="B853" s="147" t="s">
        <v>84</v>
      </c>
      <c r="C853" s="167">
        <v>42872</v>
      </c>
      <c r="D853" s="172">
        <v>0.58333333333333337</v>
      </c>
      <c r="E853" s="147">
        <v>24</v>
      </c>
      <c r="F853" s="147">
        <v>95.8</v>
      </c>
      <c r="G853" s="150">
        <v>4</v>
      </c>
      <c r="H853" s="147">
        <v>7</v>
      </c>
      <c r="I853" s="147">
        <v>0.89</v>
      </c>
      <c r="J853" s="147">
        <v>1.103</v>
      </c>
      <c r="K853" s="147">
        <v>14.1</v>
      </c>
      <c r="L853" s="147">
        <v>1.3967000000000001</v>
      </c>
      <c r="M853" s="147">
        <v>0.14000000000000001</v>
      </c>
      <c r="N853" s="147">
        <v>7.28</v>
      </c>
      <c r="O853" s="153">
        <v>920000</v>
      </c>
      <c r="P853" s="51" t="str">
        <f>IF($M853&lt;NORMA!$G$7,"NO CUMPLE","CUMPLE")</f>
        <v>NO CUMPLE</v>
      </c>
      <c r="Q853" s="51" t="str">
        <f>IF($E853&gt;NORMA!$G$8,"NO CUMPLE","CUMPLE")</f>
        <v>CUMPLE</v>
      </c>
      <c r="R853" s="51" t="str">
        <f>IF($F853&gt;NORMA!$G$9,"NO CUMPLE","CUMPLE")</f>
        <v>CUMPLE</v>
      </c>
      <c r="S853" s="51" t="str">
        <f>IF($K853&gt;NORMA!$G$10,"NO CUMPLE","CUMPLE")</f>
        <v>CUMPLE</v>
      </c>
      <c r="T853" s="51" t="str">
        <f>IF($J853&gt;NORMA!$G$11,"NO CUMPLE","CUMPLE")</f>
        <v>CUMPLE</v>
      </c>
      <c r="U853" s="51" t="str">
        <f>IF($G853&gt;NORMA!$G$12,"NO CUMPLE","CUMPLE")</f>
        <v>CUMPLE</v>
      </c>
      <c r="V853" s="51" t="str">
        <f>IF($H853&gt;SALITRE!$H$972,"NO CUMPLE","CUMPLE")</f>
        <v>CUMPLE</v>
      </c>
      <c r="W853" s="51" t="str">
        <f>IF($O853&gt;NORMA!$F$14,"NO CUMPLE","CUMPLE")</f>
        <v>CUMPLE</v>
      </c>
      <c r="X853" s="51" t="str">
        <f>IF(AND($N853&gt;=NORMA!$Q$4, $N853&lt;=NORMA!$R$4),"CUMPLE","NO CUMPLE")</f>
        <v>CUMPLE</v>
      </c>
      <c r="Y853" s="51" t="str">
        <f>IF($I853&gt;NORMA!$F$16,"NO CUMPLE","CUMPLE")</f>
        <v>CUMPLE</v>
      </c>
      <c r="Z853" s="51" t="str">
        <f>IF($M853&lt;NORMA!$H$23,"NO CUMPLE","CUMPLE")</f>
        <v>NO CUMPLE</v>
      </c>
      <c r="AA853" s="51" t="str">
        <f>IF($E853&gt;NORMA!$H$24,"NO CUMPLE","CUMPLE")</f>
        <v>CUMPLE</v>
      </c>
      <c r="AB853" s="51" t="str">
        <f>IF($F853&gt;NORMA!$H$25,"NO CUMPLE","CUMPLE")</f>
        <v>CUMPLE</v>
      </c>
      <c r="AC853" s="51" t="str">
        <f>IF($K853&gt;NORMA!$H$26,"NO CUMPLE","CUMPLE")</f>
        <v>CUMPLE</v>
      </c>
      <c r="AD853" s="51" t="str">
        <f>IF($J853&gt;NORMA!$H$27,"NO CUMPLE","CUMPLE")</f>
        <v>CUMPLE</v>
      </c>
      <c r="AE853" s="51" t="str">
        <f>IF($G853&gt;NORMA!$H$28,"NO CUMPLE","CUMPLE")</f>
        <v>CUMPLE</v>
      </c>
      <c r="AF853" s="51" t="str">
        <f>IF($H853&gt;NORMA!$E$29,"NO CUMPLE","CUMPLE")</f>
        <v>CUMPLE</v>
      </c>
      <c r="AG853" s="51" t="str">
        <f>IF($O853&gt;NORMA!$H$30,"NO CUMPLE","CUMPLE")</f>
        <v>NO CUMPLE</v>
      </c>
      <c r="AH853" s="51" t="str">
        <f>IF(AND($N853&gt;=NORMA!$R$18, $N853&lt;=NORMA!$S$18),"CUMPLE","NO CUMPLE")</f>
        <v>CUMPLE</v>
      </c>
      <c r="AI853" s="51" t="str">
        <f>IF($I853&gt;NORMA!$F$32,"NO CUMPLE","CUMPLE")</f>
        <v>CUMPLE</v>
      </c>
    </row>
    <row r="854" spans="1:35" ht="14.25" customHeight="1" x14ac:dyDescent="0.35">
      <c r="A854" s="147" t="s">
        <v>85</v>
      </c>
      <c r="B854" s="147" t="s">
        <v>84</v>
      </c>
      <c r="C854" s="167">
        <v>42872</v>
      </c>
      <c r="D854" s="172">
        <v>0.66666666666666663</v>
      </c>
      <c r="E854" s="147">
        <v>94</v>
      </c>
      <c r="F854" s="147">
        <v>216</v>
      </c>
      <c r="G854" s="147">
        <v>32</v>
      </c>
      <c r="H854" s="147">
        <v>98</v>
      </c>
      <c r="I854" s="147">
        <v>2.9</v>
      </c>
      <c r="J854" s="147">
        <v>1.998</v>
      </c>
      <c r="K854" s="147">
        <v>31</v>
      </c>
      <c r="L854" s="147">
        <v>4.9997999999999996</v>
      </c>
      <c r="M854" s="147">
        <v>0.71</v>
      </c>
      <c r="N854" s="147">
        <v>7.45</v>
      </c>
      <c r="O854" s="153">
        <v>200000</v>
      </c>
      <c r="P854" s="51" t="str">
        <f>IF($M854&lt;NORMA!$G$7,"NO CUMPLE","CUMPLE")</f>
        <v>CUMPLE</v>
      </c>
      <c r="Q854" s="51" t="str">
        <f>IF($E854&gt;NORMA!$G$8,"NO CUMPLE","CUMPLE")</f>
        <v>CUMPLE</v>
      </c>
      <c r="R854" s="51" t="str">
        <f>IF($F854&gt;NORMA!$G$9,"NO CUMPLE","CUMPLE")</f>
        <v>CUMPLE</v>
      </c>
      <c r="S854" s="51" t="str">
        <f>IF($K854&gt;NORMA!$G$10,"NO CUMPLE","CUMPLE")</f>
        <v>CUMPLE</v>
      </c>
      <c r="T854" s="51" t="str">
        <f>IF($J854&gt;NORMA!$G$11,"NO CUMPLE","CUMPLE")</f>
        <v>CUMPLE</v>
      </c>
      <c r="U854" s="51" t="str">
        <f>IF($G854&gt;NORMA!$G$12,"NO CUMPLE","CUMPLE")</f>
        <v>CUMPLE</v>
      </c>
      <c r="V854" s="51" t="str">
        <f>IF($H854&gt;SALITRE!$H$972,"NO CUMPLE","CUMPLE")</f>
        <v>NO CUMPLE</v>
      </c>
      <c r="W854" s="51" t="str">
        <f>IF($O854&gt;NORMA!$F$14,"NO CUMPLE","CUMPLE")</f>
        <v>CUMPLE</v>
      </c>
      <c r="X854" s="51" t="str">
        <f>IF(AND($N854&gt;=NORMA!$Q$4, $N854&lt;=NORMA!$R$4),"CUMPLE","NO CUMPLE")</f>
        <v>CUMPLE</v>
      </c>
      <c r="Y854" s="51" t="str">
        <f>IF($I854&gt;NORMA!$F$16,"NO CUMPLE","CUMPLE")</f>
        <v>CUMPLE</v>
      </c>
      <c r="Z854" s="51" t="str">
        <f>IF($M854&lt;NORMA!$H$23,"NO CUMPLE","CUMPLE")</f>
        <v>CUMPLE</v>
      </c>
      <c r="AA854" s="51" t="str">
        <f>IF($E854&gt;NORMA!$H$24,"NO CUMPLE","CUMPLE")</f>
        <v>CUMPLE</v>
      </c>
      <c r="AB854" s="51" t="str">
        <f>IF($F854&gt;NORMA!$H$25,"NO CUMPLE","CUMPLE")</f>
        <v>NO CUMPLE</v>
      </c>
      <c r="AC854" s="51" t="str">
        <f>IF($K854&gt;NORMA!$H$26,"NO CUMPLE","CUMPLE")</f>
        <v>CUMPLE</v>
      </c>
      <c r="AD854" s="51" t="str">
        <f>IF($J854&gt;NORMA!$H$27,"NO CUMPLE","CUMPLE")</f>
        <v>CUMPLE</v>
      </c>
      <c r="AE854" s="51" t="str">
        <f>IF($G854&gt;NORMA!$H$28,"NO CUMPLE","CUMPLE")</f>
        <v>CUMPLE</v>
      </c>
      <c r="AF854" s="51" t="str">
        <f>IF($H854&gt;NORMA!$E$29,"NO CUMPLE","CUMPLE")</f>
        <v>NO CUMPLE</v>
      </c>
      <c r="AG854" s="51" t="str">
        <f>IF($O854&gt;NORMA!$H$30,"NO CUMPLE","CUMPLE")</f>
        <v>NO CUMPLE</v>
      </c>
      <c r="AH854" s="51" t="str">
        <f>IF(AND($N854&gt;=NORMA!$R$18, $N854&lt;=NORMA!$S$18),"CUMPLE","NO CUMPLE")</f>
        <v>CUMPLE</v>
      </c>
      <c r="AI854" s="51" t="str">
        <f>IF($I854&gt;NORMA!$F$32,"NO CUMPLE","CUMPLE")</f>
        <v>NO CUMPLE</v>
      </c>
    </row>
    <row r="855" spans="1:35" ht="14.25" customHeight="1" x14ac:dyDescent="0.35">
      <c r="A855" s="147" t="s">
        <v>82</v>
      </c>
      <c r="B855" s="147" t="s">
        <v>84</v>
      </c>
      <c r="C855" s="167">
        <v>42863</v>
      </c>
      <c r="D855" s="172">
        <v>0.33333333333333331</v>
      </c>
      <c r="E855" s="147">
        <v>168</v>
      </c>
      <c r="F855" s="147">
        <v>375</v>
      </c>
      <c r="G855" s="147">
        <v>113</v>
      </c>
      <c r="H855" s="147">
        <v>86</v>
      </c>
      <c r="I855" s="147">
        <v>3.38</v>
      </c>
      <c r="J855" s="147">
        <v>4.0369999999999999</v>
      </c>
      <c r="K855" s="147">
        <v>41.6</v>
      </c>
      <c r="L855" s="147">
        <v>1.9174</v>
      </c>
      <c r="M855" s="147">
        <v>0.81</v>
      </c>
      <c r="N855" s="147">
        <v>8.1</v>
      </c>
      <c r="O855" s="153">
        <v>2200000</v>
      </c>
      <c r="P855" s="51" t="str">
        <f>IF($M855&lt;NORMA!$G$7,"NO CUMPLE","CUMPLE")</f>
        <v>CUMPLE</v>
      </c>
      <c r="Q855" s="51" t="str">
        <f>IF($E855&gt;NORMA!$G$8,"NO CUMPLE","CUMPLE")</f>
        <v>NO CUMPLE</v>
      </c>
      <c r="R855" s="51" t="str">
        <f>IF($F855&gt;NORMA!$G$9,"NO CUMPLE","CUMPLE")</f>
        <v>NO CUMPLE</v>
      </c>
      <c r="S855" s="51" t="str">
        <f>IF($K855&gt;NORMA!$G$10,"NO CUMPLE","CUMPLE")</f>
        <v>NO CUMPLE</v>
      </c>
      <c r="T855" s="51" t="str">
        <f>IF($J855&gt;NORMA!$G$11,"NO CUMPLE","CUMPLE")</f>
        <v>CUMPLE</v>
      </c>
      <c r="U855" s="51" t="str">
        <f>IF($G855&gt;NORMA!$G$12,"NO CUMPLE","CUMPLE")</f>
        <v>CUMPLE</v>
      </c>
      <c r="V855" s="51" t="str">
        <f>IF($H855&gt;SALITRE!$H$972,"NO CUMPLE","CUMPLE")</f>
        <v>NO CUMPLE</v>
      </c>
      <c r="W855" s="51" t="str">
        <f>IF($O855&gt;NORMA!$F$14,"NO CUMPLE","CUMPLE")</f>
        <v>NO CUMPLE</v>
      </c>
      <c r="X855" s="51" t="str">
        <f>IF(AND($N855&gt;=NORMA!$Q$4, $N855&lt;=NORMA!$R$4),"CUMPLE","NO CUMPLE")</f>
        <v>CUMPLE</v>
      </c>
      <c r="Y855" s="51" t="str">
        <f>IF($I855&gt;NORMA!$F$16,"NO CUMPLE","CUMPLE")</f>
        <v>NO CUMPLE</v>
      </c>
      <c r="Z855" s="51" t="str">
        <f>IF($M855&lt;NORMA!$H$23,"NO CUMPLE","CUMPLE")</f>
        <v>CUMPLE</v>
      </c>
      <c r="AA855" s="51" t="str">
        <f>IF($E855&gt;NORMA!$H$24,"NO CUMPLE","CUMPLE")</f>
        <v>NO CUMPLE</v>
      </c>
      <c r="AB855" s="51" t="str">
        <f>IF($F855&gt;NORMA!$H$25,"NO CUMPLE","CUMPLE")</f>
        <v>NO CUMPLE</v>
      </c>
      <c r="AC855" s="51" t="str">
        <f>IF($K855&gt;NORMA!$H$26,"NO CUMPLE","CUMPLE")</f>
        <v>NO CUMPLE</v>
      </c>
      <c r="AD855" s="51" t="str">
        <f>IF($J855&gt;NORMA!$H$27,"NO CUMPLE","CUMPLE")</f>
        <v>CUMPLE</v>
      </c>
      <c r="AE855" s="51" t="str">
        <f>IF($G855&gt;NORMA!$H$28,"NO CUMPLE","CUMPLE")</f>
        <v>NO CUMPLE</v>
      </c>
      <c r="AF855" s="51" t="str">
        <f>IF($H855&gt;NORMA!$E$29,"NO CUMPLE","CUMPLE")</f>
        <v>NO CUMPLE</v>
      </c>
      <c r="AG855" s="51" t="str">
        <f>IF($O855&gt;NORMA!$H$30,"NO CUMPLE","CUMPLE")</f>
        <v>NO CUMPLE</v>
      </c>
      <c r="AH855" s="51" t="str">
        <f>IF(AND($N855&gt;=NORMA!$R$18, $N855&lt;=NORMA!$S$18),"CUMPLE","NO CUMPLE")</f>
        <v>CUMPLE</v>
      </c>
      <c r="AI855" s="51" t="str">
        <f>IF($I855&gt;NORMA!$F$32,"NO CUMPLE","CUMPLE")</f>
        <v>NO CUMPLE</v>
      </c>
    </row>
    <row r="856" spans="1:35" ht="14.25" customHeight="1" x14ac:dyDescent="0.35">
      <c r="A856" s="147" t="s">
        <v>85</v>
      </c>
      <c r="B856" s="147" t="s">
        <v>84</v>
      </c>
      <c r="C856" s="167">
        <v>42849</v>
      </c>
      <c r="D856" s="172">
        <v>0.33333333333333331</v>
      </c>
      <c r="E856" s="147">
        <v>65.2</v>
      </c>
      <c r="F856" s="147">
        <v>204</v>
      </c>
      <c r="G856" s="147">
        <v>33.299999999999997</v>
      </c>
      <c r="H856" s="147">
        <v>23</v>
      </c>
      <c r="I856" s="147">
        <v>1.88</v>
      </c>
      <c r="J856" s="147">
        <v>2.9289999999999998</v>
      </c>
      <c r="K856" s="147">
        <v>30.8</v>
      </c>
      <c r="L856" s="147">
        <v>1.2208000000000001</v>
      </c>
      <c r="M856" s="147">
        <v>1.19</v>
      </c>
      <c r="N856" s="147">
        <v>7.28</v>
      </c>
      <c r="O856" s="153">
        <v>930000</v>
      </c>
      <c r="P856" s="51" t="str">
        <f>IF($M856&lt;NORMA!$G$7,"NO CUMPLE","CUMPLE")</f>
        <v>CUMPLE</v>
      </c>
      <c r="Q856" s="51" t="str">
        <f>IF($E856&gt;NORMA!$G$8,"NO CUMPLE","CUMPLE")</f>
        <v>CUMPLE</v>
      </c>
      <c r="R856" s="51" t="str">
        <f>IF($F856&gt;NORMA!$G$9,"NO CUMPLE","CUMPLE")</f>
        <v>CUMPLE</v>
      </c>
      <c r="S856" s="51" t="str">
        <f>IF($K856&gt;NORMA!$G$10,"NO CUMPLE","CUMPLE")</f>
        <v>CUMPLE</v>
      </c>
      <c r="T856" s="51" t="str">
        <f>IF($J856&gt;NORMA!$G$11,"NO CUMPLE","CUMPLE")</f>
        <v>CUMPLE</v>
      </c>
      <c r="U856" s="51" t="str">
        <f>IF($G856&gt;NORMA!$G$12,"NO CUMPLE","CUMPLE")</f>
        <v>CUMPLE</v>
      </c>
      <c r="V856" s="51" t="str">
        <f>IF($H856&gt;SALITRE!$H$972,"NO CUMPLE","CUMPLE")</f>
        <v>CUMPLE</v>
      </c>
      <c r="W856" s="51" t="str">
        <f>IF($O856&gt;NORMA!$F$14,"NO CUMPLE","CUMPLE")</f>
        <v>CUMPLE</v>
      </c>
      <c r="X856" s="51" t="str">
        <f>IF(AND($N856&gt;=NORMA!$Q$4, $N856&lt;=NORMA!$R$4),"CUMPLE","NO CUMPLE")</f>
        <v>CUMPLE</v>
      </c>
      <c r="Y856" s="51" t="str">
        <f>IF($I856&gt;NORMA!$F$16,"NO CUMPLE","CUMPLE")</f>
        <v>CUMPLE</v>
      </c>
      <c r="Z856" s="51" t="str">
        <f>IF($M856&lt;NORMA!$H$23,"NO CUMPLE","CUMPLE")</f>
        <v>CUMPLE</v>
      </c>
      <c r="AA856" s="51" t="str">
        <f>IF($E856&gt;NORMA!$H$24,"NO CUMPLE","CUMPLE")</f>
        <v>CUMPLE</v>
      </c>
      <c r="AB856" s="51" t="str">
        <f>IF($F856&gt;NORMA!$H$25,"NO CUMPLE","CUMPLE")</f>
        <v>NO CUMPLE</v>
      </c>
      <c r="AC856" s="51" t="str">
        <f>IF($K856&gt;NORMA!$H$26,"NO CUMPLE","CUMPLE")</f>
        <v>CUMPLE</v>
      </c>
      <c r="AD856" s="51" t="str">
        <f>IF($J856&gt;NORMA!$H$27,"NO CUMPLE","CUMPLE")</f>
        <v>CUMPLE</v>
      </c>
      <c r="AE856" s="51" t="str">
        <f>IF($G856&gt;NORMA!$H$28,"NO CUMPLE","CUMPLE")</f>
        <v>CUMPLE</v>
      </c>
      <c r="AF856" s="51" t="str">
        <f>IF($H856&gt;NORMA!$E$29,"NO CUMPLE","CUMPLE")</f>
        <v>NO CUMPLE</v>
      </c>
      <c r="AG856" s="51" t="str">
        <f>IF($O856&gt;NORMA!$H$30,"NO CUMPLE","CUMPLE")</f>
        <v>NO CUMPLE</v>
      </c>
      <c r="AH856" s="51" t="str">
        <f>IF(AND($N856&gt;=NORMA!$R$18, $N856&lt;=NORMA!$S$18),"CUMPLE","NO CUMPLE")</f>
        <v>CUMPLE</v>
      </c>
      <c r="AI856" s="51" t="str">
        <f>IF($I856&gt;NORMA!$F$32,"NO CUMPLE","CUMPLE")</f>
        <v>NO CUMPLE</v>
      </c>
    </row>
    <row r="857" spans="1:35" ht="14.25" customHeight="1" x14ac:dyDescent="0.35">
      <c r="A857" s="147" t="s">
        <v>86</v>
      </c>
      <c r="B857" s="147" t="s">
        <v>84</v>
      </c>
      <c r="C857" s="167">
        <v>42849</v>
      </c>
      <c r="D857" s="172">
        <v>0.5</v>
      </c>
      <c r="E857" s="147">
        <v>83</v>
      </c>
      <c r="F857" s="147">
        <v>218.666</v>
      </c>
      <c r="G857" s="147">
        <v>74</v>
      </c>
      <c r="H857" s="147">
        <v>67</v>
      </c>
      <c r="I857" s="147">
        <v>2.99</v>
      </c>
      <c r="J857" s="147">
        <v>5.47</v>
      </c>
      <c r="K857" s="147">
        <v>35.799999999999997</v>
      </c>
      <c r="L857" s="147">
        <v>2.2014</v>
      </c>
      <c r="M857" s="147">
        <v>0.91</v>
      </c>
      <c r="N857" s="147">
        <v>7.22</v>
      </c>
      <c r="O857" s="153">
        <v>3300000</v>
      </c>
      <c r="P857" s="51" t="str">
        <f>IF($M857&lt;NORMA!$G$7,"NO CUMPLE","CUMPLE")</f>
        <v>CUMPLE</v>
      </c>
      <c r="Q857" s="51" t="str">
        <f>IF($E857&gt;NORMA!$G$8,"NO CUMPLE","CUMPLE")</f>
        <v>CUMPLE</v>
      </c>
      <c r="R857" s="51" t="str">
        <f>IF($F857&gt;NORMA!$G$9,"NO CUMPLE","CUMPLE")</f>
        <v>CUMPLE</v>
      </c>
      <c r="S857" s="51" t="str">
        <f>IF($K857&gt;NORMA!$G$10,"NO CUMPLE","CUMPLE")</f>
        <v>CUMPLE</v>
      </c>
      <c r="T857" s="51" t="str">
        <f>IF($J857&gt;NORMA!$G$11,"NO CUMPLE","CUMPLE")</f>
        <v>CUMPLE</v>
      </c>
      <c r="U857" s="51" t="str">
        <f>IF($G857&gt;NORMA!$G$12,"NO CUMPLE","CUMPLE")</f>
        <v>CUMPLE</v>
      </c>
      <c r="V857" s="51" t="str">
        <f>IF($H857&gt;SALITRE!$H$972,"NO CUMPLE","CUMPLE")</f>
        <v>NO CUMPLE</v>
      </c>
      <c r="W857" s="51" t="str">
        <f>IF($O857&gt;NORMA!$F$14,"NO CUMPLE","CUMPLE")</f>
        <v>NO CUMPLE</v>
      </c>
      <c r="X857" s="51" t="str">
        <f>IF(AND($N857&gt;=NORMA!$Q$4, $N857&lt;=NORMA!$R$4),"CUMPLE","NO CUMPLE")</f>
        <v>CUMPLE</v>
      </c>
      <c r="Y857" s="51" t="str">
        <f>IF($I857&gt;NORMA!$F$16,"NO CUMPLE","CUMPLE")</f>
        <v>CUMPLE</v>
      </c>
      <c r="Z857" s="51" t="str">
        <f>IF($M857&lt;NORMA!$H$23,"NO CUMPLE","CUMPLE")</f>
        <v>CUMPLE</v>
      </c>
      <c r="AA857" s="51" t="str">
        <f>IF($E857&gt;NORMA!$H$24,"NO CUMPLE","CUMPLE")</f>
        <v>CUMPLE</v>
      </c>
      <c r="AB857" s="51" t="str">
        <f>IF($F857&gt;NORMA!$H$25,"NO CUMPLE","CUMPLE")</f>
        <v>NO CUMPLE</v>
      </c>
      <c r="AC857" s="51" t="str">
        <f>IF($K857&gt;NORMA!$H$26,"NO CUMPLE","CUMPLE")</f>
        <v>CUMPLE</v>
      </c>
      <c r="AD857" s="51" t="str">
        <f>IF($J857&gt;NORMA!$H$27,"NO CUMPLE","CUMPLE")</f>
        <v>NO CUMPLE</v>
      </c>
      <c r="AE857" s="51" t="str">
        <f>IF($G857&gt;NORMA!$H$28,"NO CUMPLE","CUMPLE")</f>
        <v>CUMPLE</v>
      </c>
      <c r="AF857" s="51" t="str">
        <f>IF($H857&gt;NORMA!$E$29,"NO CUMPLE","CUMPLE")</f>
        <v>NO CUMPLE</v>
      </c>
      <c r="AG857" s="51" t="str">
        <f>IF($O857&gt;NORMA!$H$30,"NO CUMPLE","CUMPLE")</f>
        <v>NO CUMPLE</v>
      </c>
      <c r="AH857" s="51" t="str">
        <f>IF(AND($N857&gt;=NORMA!$R$18, $N857&lt;=NORMA!$S$18),"CUMPLE","NO CUMPLE")</f>
        <v>CUMPLE</v>
      </c>
      <c r="AI857" s="51" t="str">
        <f>IF($I857&gt;NORMA!$F$32,"NO CUMPLE","CUMPLE")</f>
        <v>NO CUMPLE</v>
      </c>
    </row>
    <row r="858" spans="1:35" ht="14.25" customHeight="1" x14ac:dyDescent="0.35">
      <c r="A858" s="147" t="s">
        <v>85</v>
      </c>
      <c r="B858" s="147" t="s">
        <v>84</v>
      </c>
      <c r="C858" s="167">
        <v>42860</v>
      </c>
      <c r="D858" s="172">
        <v>0.25</v>
      </c>
      <c r="E858" s="147">
        <v>78.3</v>
      </c>
      <c r="F858" s="147">
        <v>199</v>
      </c>
      <c r="G858" s="147">
        <v>45.7</v>
      </c>
      <c r="H858" s="147">
        <v>18</v>
      </c>
      <c r="I858" s="147">
        <v>2.23</v>
      </c>
      <c r="J858" s="147">
        <v>3.63</v>
      </c>
      <c r="K858" s="147">
        <v>34.9</v>
      </c>
      <c r="L858" s="147">
        <v>1.7432000000000001</v>
      </c>
      <c r="M858" s="147">
        <v>0.73</v>
      </c>
      <c r="N858" s="147">
        <v>7.76</v>
      </c>
      <c r="O858" s="153">
        <v>200000</v>
      </c>
      <c r="P858" s="51" t="str">
        <f>IF($M858&lt;NORMA!$G$7,"NO CUMPLE","CUMPLE")</f>
        <v>CUMPLE</v>
      </c>
      <c r="Q858" s="51" t="str">
        <f>IF($E858&gt;NORMA!$G$8,"NO CUMPLE","CUMPLE")</f>
        <v>CUMPLE</v>
      </c>
      <c r="R858" s="51" t="str">
        <f>IF($F858&gt;NORMA!$G$9,"NO CUMPLE","CUMPLE")</f>
        <v>CUMPLE</v>
      </c>
      <c r="S858" s="51" t="str">
        <f>IF($K858&gt;NORMA!$G$10,"NO CUMPLE","CUMPLE")</f>
        <v>CUMPLE</v>
      </c>
      <c r="T858" s="51" t="str">
        <f>IF($J858&gt;NORMA!$G$11,"NO CUMPLE","CUMPLE")</f>
        <v>CUMPLE</v>
      </c>
      <c r="U858" s="51" t="str">
        <f>IF($G858&gt;NORMA!$G$12,"NO CUMPLE","CUMPLE")</f>
        <v>CUMPLE</v>
      </c>
      <c r="V858" s="51" t="str">
        <f>IF($H858&gt;SALITRE!$H$972,"NO CUMPLE","CUMPLE")</f>
        <v>CUMPLE</v>
      </c>
      <c r="W858" s="51" t="str">
        <f>IF($O858&gt;NORMA!$F$14,"NO CUMPLE","CUMPLE")</f>
        <v>CUMPLE</v>
      </c>
      <c r="X858" s="51" t="str">
        <f>IF(AND($N858&gt;=NORMA!$Q$4, $N858&lt;=NORMA!$R$4),"CUMPLE","NO CUMPLE")</f>
        <v>CUMPLE</v>
      </c>
      <c r="Y858" s="51" t="str">
        <f>IF($I858&gt;NORMA!$F$16,"NO CUMPLE","CUMPLE")</f>
        <v>CUMPLE</v>
      </c>
      <c r="Z858" s="51" t="str">
        <f>IF($M858&lt;NORMA!$H$23,"NO CUMPLE","CUMPLE")</f>
        <v>CUMPLE</v>
      </c>
      <c r="AA858" s="51" t="str">
        <f>IF($E858&gt;NORMA!$H$24,"NO CUMPLE","CUMPLE")</f>
        <v>CUMPLE</v>
      </c>
      <c r="AB858" s="51" t="str">
        <f>IF($F858&gt;NORMA!$H$25,"NO CUMPLE","CUMPLE")</f>
        <v>NO CUMPLE</v>
      </c>
      <c r="AC858" s="51" t="str">
        <f>IF($K858&gt;NORMA!$H$26,"NO CUMPLE","CUMPLE")</f>
        <v>CUMPLE</v>
      </c>
      <c r="AD858" s="51" t="str">
        <f>IF($J858&gt;NORMA!$H$27,"NO CUMPLE","CUMPLE")</f>
        <v>CUMPLE</v>
      </c>
      <c r="AE858" s="51" t="str">
        <f>IF($G858&gt;NORMA!$H$28,"NO CUMPLE","CUMPLE")</f>
        <v>CUMPLE</v>
      </c>
      <c r="AF858" s="51" t="str">
        <f>IF($H858&gt;NORMA!$E$29,"NO CUMPLE","CUMPLE")</f>
        <v>NO CUMPLE</v>
      </c>
      <c r="AG858" s="51" t="str">
        <f>IF($O858&gt;NORMA!$H$30,"NO CUMPLE","CUMPLE")</f>
        <v>NO CUMPLE</v>
      </c>
      <c r="AH858" s="51" t="str">
        <f>IF(AND($N858&gt;=NORMA!$R$18, $N858&lt;=NORMA!$S$18),"CUMPLE","NO CUMPLE")</f>
        <v>CUMPLE</v>
      </c>
      <c r="AI858" s="51" t="str">
        <f>IF($I858&gt;NORMA!$F$32,"NO CUMPLE","CUMPLE")</f>
        <v>NO CUMPLE</v>
      </c>
    </row>
    <row r="859" spans="1:35" ht="14.25" customHeight="1" x14ac:dyDescent="0.35">
      <c r="A859" s="147" t="s">
        <v>86</v>
      </c>
      <c r="B859" s="147" t="s">
        <v>84</v>
      </c>
      <c r="C859" s="167">
        <v>42860</v>
      </c>
      <c r="D859" s="172">
        <v>0.41666666666666669</v>
      </c>
      <c r="E859" s="147">
        <v>101</v>
      </c>
      <c r="F859" s="147">
        <v>257</v>
      </c>
      <c r="G859" s="147">
        <v>92</v>
      </c>
      <c r="H859" s="147">
        <v>45</v>
      </c>
      <c r="I859" s="147">
        <v>1.1499999999999999</v>
      </c>
      <c r="J859" s="147">
        <v>4.3920000000000003</v>
      </c>
      <c r="K859" s="147">
        <v>31.2</v>
      </c>
      <c r="L859" s="147">
        <v>2.7909999999999999</v>
      </c>
      <c r="M859" s="147">
        <v>0.55000000000000004</v>
      </c>
      <c r="N859" s="147">
        <v>7.28</v>
      </c>
      <c r="O859" s="153">
        <v>200000</v>
      </c>
      <c r="P859" s="51" t="str">
        <f>IF($M859&lt;NORMA!$G$7,"NO CUMPLE","CUMPLE")</f>
        <v>CUMPLE</v>
      </c>
      <c r="Q859" s="51" t="str">
        <f>IF($E859&gt;NORMA!$G$8,"NO CUMPLE","CUMPLE")</f>
        <v>CUMPLE</v>
      </c>
      <c r="R859" s="51" t="str">
        <f>IF($F859&gt;NORMA!$G$9,"NO CUMPLE","CUMPLE")</f>
        <v>CUMPLE</v>
      </c>
      <c r="S859" s="51" t="str">
        <f>IF($K859&gt;NORMA!$G$10,"NO CUMPLE","CUMPLE")</f>
        <v>CUMPLE</v>
      </c>
      <c r="T859" s="51" t="str">
        <f>IF($J859&gt;NORMA!$G$11,"NO CUMPLE","CUMPLE")</f>
        <v>CUMPLE</v>
      </c>
      <c r="U859" s="51" t="str">
        <f>IF($G859&gt;NORMA!$G$12,"NO CUMPLE","CUMPLE")</f>
        <v>CUMPLE</v>
      </c>
      <c r="V859" s="51" t="str">
        <f>IF($H859&gt;SALITRE!$H$972,"NO CUMPLE","CUMPLE")</f>
        <v>NO CUMPLE</v>
      </c>
      <c r="W859" s="51" t="str">
        <f>IF($O859&gt;NORMA!$F$14,"NO CUMPLE","CUMPLE")</f>
        <v>CUMPLE</v>
      </c>
      <c r="X859" s="51" t="str">
        <f>IF(AND($N859&gt;=NORMA!$Q$4, $N859&lt;=NORMA!$R$4),"CUMPLE","NO CUMPLE")</f>
        <v>CUMPLE</v>
      </c>
      <c r="Y859" s="51" t="str">
        <f>IF($I859&gt;NORMA!$F$16,"NO CUMPLE","CUMPLE")</f>
        <v>CUMPLE</v>
      </c>
      <c r="Z859" s="51" t="str">
        <f>IF($M859&lt;NORMA!$H$23,"NO CUMPLE","CUMPLE")</f>
        <v>CUMPLE</v>
      </c>
      <c r="AA859" s="51" t="str">
        <f>IF($E859&gt;NORMA!$H$24,"NO CUMPLE","CUMPLE")</f>
        <v>NO CUMPLE</v>
      </c>
      <c r="AB859" s="51" t="str">
        <f>IF($F859&gt;NORMA!$H$25,"NO CUMPLE","CUMPLE")</f>
        <v>NO CUMPLE</v>
      </c>
      <c r="AC859" s="51" t="str">
        <f>IF($K859&gt;NORMA!$H$26,"NO CUMPLE","CUMPLE")</f>
        <v>CUMPLE</v>
      </c>
      <c r="AD859" s="51" t="str">
        <f>IF($J859&gt;NORMA!$H$27,"NO CUMPLE","CUMPLE")</f>
        <v>CUMPLE</v>
      </c>
      <c r="AE859" s="51" t="str">
        <f>IF($G859&gt;NORMA!$H$28,"NO CUMPLE","CUMPLE")</f>
        <v>CUMPLE</v>
      </c>
      <c r="AF859" s="51" t="str">
        <f>IF($H859&gt;NORMA!$E$29,"NO CUMPLE","CUMPLE")</f>
        <v>NO CUMPLE</v>
      </c>
      <c r="AG859" s="51" t="str">
        <f>IF($O859&gt;NORMA!$H$30,"NO CUMPLE","CUMPLE")</f>
        <v>NO CUMPLE</v>
      </c>
      <c r="AH859" s="51" t="str">
        <f>IF(AND($N859&gt;=NORMA!$R$18, $N859&lt;=NORMA!$S$18),"CUMPLE","NO CUMPLE")</f>
        <v>CUMPLE</v>
      </c>
      <c r="AI859" s="51" t="str">
        <f>IF($I859&gt;NORMA!$F$32,"NO CUMPLE","CUMPLE")</f>
        <v>NO CUMPLE</v>
      </c>
    </row>
    <row r="860" spans="1:35" ht="14.25" customHeight="1" x14ac:dyDescent="0.35">
      <c r="A860" s="147" t="s">
        <v>82</v>
      </c>
      <c r="B860" s="147" t="s">
        <v>84</v>
      </c>
      <c r="C860" s="167">
        <v>43138</v>
      </c>
      <c r="D860" s="172">
        <v>0.33333333333333331</v>
      </c>
      <c r="E860" s="147">
        <v>81.8</v>
      </c>
      <c r="F860" s="147">
        <v>186</v>
      </c>
      <c r="G860" s="147">
        <v>80</v>
      </c>
      <c r="H860" s="147">
        <v>111</v>
      </c>
      <c r="I860" s="147">
        <v>1.07</v>
      </c>
      <c r="J860" s="147">
        <v>3.2189999999999999</v>
      </c>
      <c r="K860" s="147">
        <v>29.8</v>
      </c>
      <c r="L860" s="147">
        <v>0.90469999999999995</v>
      </c>
      <c r="M860" s="147">
        <v>0.48</v>
      </c>
      <c r="N860" s="147">
        <v>7.61</v>
      </c>
      <c r="O860" s="153">
        <v>3000000</v>
      </c>
      <c r="P860" s="51" t="str">
        <f>IF($M860&lt;NORMA!$G$7,"NO CUMPLE","CUMPLE")</f>
        <v>NO CUMPLE</v>
      </c>
      <c r="Q860" s="51" t="str">
        <f>IF($E860&gt;NORMA!$G$8,"NO CUMPLE","CUMPLE")</f>
        <v>CUMPLE</v>
      </c>
      <c r="R860" s="51" t="str">
        <f>IF($F860&gt;NORMA!$G$9,"NO CUMPLE","CUMPLE")</f>
        <v>CUMPLE</v>
      </c>
      <c r="S860" s="51" t="str">
        <f>IF($K860&gt;NORMA!$G$10,"NO CUMPLE","CUMPLE")</f>
        <v>CUMPLE</v>
      </c>
      <c r="T860" s="51" t="str">
        <f>IF($J860&gt;NORMA!$G$11,"NO CUMPLE","CUMPLE")</f>
        <v>CUMPLE</v>
      </c>
      <c r="U860" s="51" t="str">
        <f>IF($G860&gt;NORMA!$G$12,"NO CUMPLE","CUMPLE")</f>
        <v>CUMPLE</v>
      </c>
      <c r="V860" s="51" t="str">
        <f>IF($H860&gt;SALITRE!$H$972,"NO CUMPLE","CUMPLE")</f>
        <v>NO CUMPLE</v>
      </c>
      <c r="W860" s="51" t="str">
        <f>IF($O860&gt;NORMA!$F$14,"NO CUMPLE","CUMPLE")</f>
        <v>NO CUMPLE</v>
      </c>
      <c r="X860" s="51" t="str">
        <f>IF(AND($N860&gt;=NORMA!$Q$4, $N860&lt;=NORMA!$R$4),"CUMPLE","NO CUMPLE")</f>
        <v>CUMPLE</v>
      </c>
      <c r="Y860" s="51" t="str">
        <f>IF($I860&gt;NORMA!$F$16,"NO CUMPLE","CUMPLE")</f>
        <v>CUMPLE</v>
      </c>
      <c r="Z860" s="51" t="str">
        <f>IF($M860&lt;NORMA!$H$23,"NO CUMPLE","CUMPLE")</f>
        <v>CUMPLE</v>
      </c>
      <c r="AA860" s="51" t="str">
        <f>IF($E860&gt;NORMA!$H$24,"NO CUMPLE","CUMPLE")</f>
        <v>CUMPLE</v>
      </c>
      <c r="AB860" s="51" t="str">
        <f>IF($F860&gt;NORMA!$H$25,"NO CUMPLE","CUMPLE")</f>
        <v>NO CUMPLE</v>
      </c>
      <c r="AC860" s="51" t="str">
        <f>IF($K860&gt;NORMA!$H$26,"NO CUMPLE","CUMPLE")</f>
        <v>CUMPLE</v>
      </c>
      <c r="AD860" s="51" t="str">
        <f>IF($J860&gt;NORMA!$H$27,"NO CUMPLE","CUMPLE")</f>
        <v>CUMPLE</v>
      </c>
      <c r="AE860" s="51" t="str">
        <f>IF($G860&gt;NORMA!$H$28,"NO CUMPLE","CUMPLE")</f>
        <v>CUMPLE</v>
      </c>
      <c r="AF860" s="51" t="str">
        <f>IF($H860&gt;NORMA!$E$29,"NO CUMPLE","CUMPLE")</f>
        <v>NO CUMPLE</v>
      </c>
      <c r="AG860" s="51" t="str">
        <f>IF($O860&gt;NORMA!$H$30,"NO CUMPLE","CUMPLE")</f>
        <v>NO CUMPLE</v>
      </c>
      <c r="AH860" s="51" t="str">
        <f>IF(AND($N860&gt;=NORMA!$R$18, $N860&lt;=NORMA!$S$18),"CUMPLE","NO CUMPLE")</f>
        <v>CUMPLE</v>
      </c>
      <c r="AI860" s="51" t="str">
        <f>IF($I860&gt;NORMA!$F$32,"NO CUMPLE","CUMPLE")</f>
        <v>NO CUMPLE</v>
      </c>
    </row>
    <row r="861" spans="1:35" ht="14.25" customHeight="1" x14ac:dyDescent="0.35">
      <c r="A861" s="147" t="s">
        <v>85</v>
      </c>
      <c r="B861" s="147" t="s">
        <v>84</v>
      </c>
      <c r="C861" s="167">
        <v>43123</v>
      </c>
      <c r="D861" s="172">
        <v>0.41666666666666669</v>
      </c>
      <c r="E861" s="147">
        <v>42.6</v>
      </c>
      <c r="F861" s="147">
        <v>113</v>
      </c>
      <c r="G861" s="147">
        <v>22</v>
      </c>
      <c r="H861" s="147">
        <v>28</v>
      </c>
      <c r="I861" s="147">
        <v>1.63</v>
      </c>
      <c r="J861" s="147">
        <v>2.2370000000000001</v>
      </c>
      <c r="K861" s="147">
        <v>21.7</v>
      </c>
      <c r="L861" s="147">
        <v>1.9416</v>
      </c>
      <c r="M861" s="147">
        <v>0.55000000000000004</v>
      </c>
      <c r="N861" s="147">
        <v>7.89</v>
      </c>
      <c r="O861" s="153">
        <v>2000000</v>
      </c>
      <c r="P861" s="51" t="str">
        <f>IF($M861&lt;NORMA!$G$7,"NO CUMPLE","CUMPLE")</f>
        <v>CUMPLE</v>
      </c>
      <c r="Q861" s="51" t="str">
        <f>IF($E861&gt;NORMA!$G$8,"NO CUMPLE","CUMPLE")</f>
        <v>CUMPLE</v>
      </c>
      <c r="R861" s="51" t="str">
        <f>IF($F861&gt;NORMA!$G$9,"NO CUMPLE","CUMPLE")</f>
        <v>CUMPLE</v>
      </c>
      <c r="S861" s="51" t="str">
        <f>IF($K861&gt;NORMA!$G$10,"NO CUMPLE","CUMPLE")</f>
        <v>CUMPLE</v>
      </c>
      <c r="T861" s="51" t="str">
        <f>IF($J861&gt;NORMA!$G$11,"NO CUMPLE","CUMPLE")</f>
        <v>CUMPLE</v>
      </c>
      <c r="U861" s="51" t="str">
        <f>IF($G861&gt;NORMA!$G$12,"NO CUMPLE","CUMPLE")</f>
        <v>CUMPLE</v>
      </c>
      <c r="V861" s="51" t="str">
        <f>IF($H861&gt;SALITRE!$H$972,"NO CUMPLE","CUMPLE")</f>
        <v>CUMPLE</v>
      </c>
      <c r="W861" s="51" t="str">
        <f>IF($O861&gt;NORMA!$F$14,"NO CUMPLE","CUMPLE")</f>
        <v>NO CUMPLE</v>
      </c>
      <c r="X861" s="51" t="str">
        <f>IF(AND($N861&gt;=NORMA!$Q$4, $N861&lt;=NORMA!$R$4),"CUMPLE","NO CUMPLE")</f>
        <v>CUMPLE</v>
      </c>
      <c r="Y861" s="51" t="str">
        <f>IF($I861&gt;NORMA!$F$16,"NO CUMPLE","CUMPLE")</f>
        <v>CUMPLE</v>
      </c>
      <c r="Z861" s="51" t="str">
        <f>IF($M861&lt;NORMA!$H$23,"NO CUMPLE","CUMPLE")</f>
        <v>CUMPLE</v>
      </c>
      <c r="AA861" s="51" t="str">
        <f>IF($E861&gt;NORMA!$H$24,"NO CUMPLE","CUMPLE")</f>
        <v>CUMPLE</v>
      </c>
      <c r="AB861" s="51" t="str">
        <f>IF($F861&gt;NORMA!$H$25,"NO CUMPLE","CUMPLE")</f>
        <v>CUMPLE</v>
      </c>
      <c r="AC861" s="51" t="str">
        <f>IF($K861&gt;NORMA!$H$26,"NO CUMPLE","CUMPLE")</f>
        <v>CUMPLE</v>
      </c>
      <c r="AD861" s="51" t="str">
        <f>IF($J861&gt;NORMA!$H$27,"NO CUMPLE","CUMPLE")</f>
        <v>CUMPLE</v>
      </c>
      <c r="AE861" s="51" t="str">
        <f>IF($G861&gt;NORMA!$H$28,"NO CUMPLE","CUMPLE")</f>
        <v>CUMPLE</v>
      </c>
      <c r="AF861" s="51" t="str">
        <f>IF($H861&gt;NORMA!$E$29,"NO CUMPLE","CUMPLE")</f>
        <v>NO CUMPLE</v>
      </c>
      <c r="AG861" s="51" t="str">
        <f>IF($O861&gt;NORMA!$H$30,"NO CUMPLE","CUMPLE")</f>
        <v>NO CUMPLE</v>
      </c>
      <c r="AH861" s="51" t="str">
        <f>IF(AND($N861&gt;=NORMA!$R$18, $N861&lt;=NORMA!$S$18),"CUMPLE","NO CUMPLE")</f>
        <v>CUMPLE</v>
      </c>
      <c r="AI861" s="51" t="str">
        <f>IF($I861&gt;NORMA!$F$32,"NO CUMPLE","CUMPLE")</f>
        <v>NO CUMPLE</v>
      </c>
    </row>
    <row r="862" spans="1:35" ht="14.25" customHeight="1" x14ac:dyDescent="0.35">
      <c r="A862" s="147" t="s">
        <v>86</v>
      </c>
      <c r="B862" s="147" t="s">
        <v>84</v>
      </c>
      <c r="C862" s="167">
        <v>43123</v>
      </c>
      <c r="D862" s="172">
        <v>0.58333333333333337</v>
      </c>
      <c r="E862" s="147">
        <v>91</v>
      </c>
      <c r="F862" s="147">
        <v>262</v>
      </c>
      <c r="G862" s="147">
        <v>88</v>
      </c>
      <c r="H862" s="147">
        <v>37</v>
      </c>
      <c r="I862" s="147">
        <v>2.94</v>
      </c>
      <c r="J862" s="147">
        <v>4.0309999999999997</v>
      </c>
      <c r="K862" s="147">
        <v>41.5</v>
      </c>
      <c r="L862" s="147">
        <v>2.1107999999999998</v>
      </c>
      <c r="M862" s="147">
        <v>0.25</v>
      </c>
      <c r="N862" s="147">
        <v>7.52</v>
      </c>
      <c r="O862" s="153">
        <v>4000000</v>
      </c>
      <c r="P862" s="51" t="str">
        <f>IF($M862&lt;NORMA!$G$7,"NO CUMPLE","CUMPLE")</f>
        <v>NO CUMPLE</v>
      </c>
      <c r="Q862" s="51" t="str">
        <f>IF($E862&gt;NORMA!$G$8,"NO CUMPLE","CUMPLE")</f>
        <v>CUMPLE</v>
      </c>
      <c r="R862" s="51" t="str">
        <f>IF($F862&gt;NORMA!$G$9,"NO CUMPLE","CUMPLE")</f>
        <v>CUMPLE</v>
      </c>
      <c r="S862" s="51" t="str">
        <f>IF($K862&gt;NORMA!$G$10,"NO CUMPLE","CUMPLE")</f>
        <v>NO CUMPLE</v>
      </c>
      <c r="T862" s="51" t="str">
        <f>IF($J862&gt;NORMA!$G$11,"NO CUMPLE","CUMPLE")</f>
        <v>CUMPLE</v>
      </c>
      <c r="U862" s="51" t="str">
        <f>IF($G862&gt;NORMA!$G$12,"NO CUMPLE","CUMPLE")</f>
        <v>CUMPLE</v>
      </c>
      <c r="V862" s="51" t="str">
        <f>IF($H862&gt;SALITRE!$H$972,"NO CUMPLE","CUMPLE")</f>
        <v>NO CUMPLE</v>
      </c>
      <c r="W862" s="51" t="str">
        <f>IF($O862&gt;NORMA!$F$14,"NO CUMPLE","CUMPLE")</f>
        <v>NO CUMPLE</v>
      </c>
      <c r="X862" s="51" t="str">
        <f>IF(AND($N862&gt;=NORMA!$Q$4, $N862&lt;=NORMA!$R$4),"CUMPLE","NO CUMPLE")</f>
        <v>CUMPLE</v>
      </c>
      <c r="Y862" s="51" t="str">
        <f>IF($I862&gt;NORMA!$F$16,"NO CUMPLE","CUMPLE")</f>
        <v>CUMPLE</v>
      </c>
      <c r="Z862" s="51" t="str">
        <f>IF($M862&lt;NORMA!$H$23,"NO CUMPLE","CUMPLE")</f>
        <v>NO CUMPLE</v>
      </c>
      <c r="AA862" s="51" t="str">
        <f>IF($E862&gt;NORMA!$H$24,"NO CUMPLE","CUMPLE")</f>
        <v>CUMPLE</v>
      </c>
      <c r="AB862" s="51" t="str">
        <f>IF($F862&gt;NORMA!$H$25,"NO CUMPLE","CUMPLE")</f>
        <v>NO CUMPLE</v>
      </c>
      <c r="AC862" s="51" t="str">
        <f>IF($K862&gt;NORMA!$H$26,"NO CUMPLE","CUMPLE")</f>
        <v>NO CUMPLE</v>
      </c>
      <c r="AD862" s="51" t="str">
        <f>IF($J862&gt;NORMA!$H$27,"NO CUMPLE","CUMPLE")</f>
        <v>CUMPLE</v>
      </c>
      <c r="AE862" s="51" t="str">
        <f>IF($G862&gt;NORMA!$H$28,"NO CUMPLE","CUMPLE")</f>
        <v>CUMPLE</v>
      </c>
      <c r="AF862" s="51" t="str">
        <f>IF($H862&gt;NORMA!$E$29,"NO CUMPLE","CUMPLE")</f>
        <v>NO CUMPLE</v>
      </c>
      <c r="AG862" s="51" t="str">
        <f>IF($O862&gt;NORMA!$H$30,"NO CUMPLE","CUMPLE")</f>
        <v>NO CUMPLE</v>
      </c>
      <c r="AH862" s="51" t="str">
        <f>IF(AND($N862&gt;=NORMA!$R$18, $N862&lt;=NORMA!$S$18),"CUMPLE","NO CUMPLE")</f>
        <v>CUMPLE</v>
      </c>
      <c r="AI862" s="51" t="str">
        <f>IF($I862&gt;NORMA!$F$32,"NO CUMPLE","CUMPLE")</f>
        <v>NO CUMPLE</v>
      </c>
    </row>
    <row r="863" spans="1:35" ht="14.25" customHeight="1" x14ac:dyDescent="0.35">
      <c r="A863" s="147" t="s">
        <v>82</v>
      </c>
      <c r="B863" s="147" t="s">
        <v>84</v>
      </c>
      <c r="C863" s="167">
        <v>43126</v>
      </c>
      <c r="D863" s="172">
        <v>0.41666666666666669</v>
      </c>
      <c r="E863" s="147">
        <v>204</v>
      </c>
      <c r="F863" s="147">
        <v>390</v>
      </c>
      <c r="G863" s="147">
        <v>227</v>
      </c>
      <c r="H863" s="147">
        <v>49</v>
      </c>
      <c r="I863" s="147">
        <v>4.66</v>
      </c>
      <c r="J863" s="147">
        <v>5.6079999999999997</v>
      </c>
      <c r="K863" s="147">
        <v>49.2</v>
      </c>
      <c r="L863" s="147">
        <v>1.2546999999999999</v>
      </c>
      <c r="M863" s="147">
        <v>0.69</v>
      </c>
      <c r="N863" s="147">
        <v>8.0299999999999994</v>
      </c>
      <c r="O863" s="153">
        <v>8000000</v>
      </c>
      <c r="P863" s="51" t="str">
        <f>IF($M863&lt;NORMA!$G$7,"NO CUMPLE","CUMPLE")</f>
        <v>CUMPLE</v>
      </c>
      <c r="Q863" s="51" t="str">
        <f>IF($E863&gt;NORMA!$G$8,"NO CUMPLE","CUMPLE")</f>
        <v>NO CUMPLE</v>
      </c>
      <c r="R863" s="51" t="str">
        <f>IF($F863&gt;NORMA!$G$9,"NO CUMPLE","CUMPLE")</f>
        <v>NO CUMPLE</v>
      </c>
      <c r="S863" s="51" t="str">
        <f>IF($K863&gt;NORMA!$G$10,"NO CUMPLE","CUMPLE")</f>
        <v>NO CUMPLE</v>
      </c>
      <c r="T863" s="51" t="str">
        <f>IF($J863&gt;NORMA!$G$11,"NO CUMPLE","CUMPLE")</f>
        <v>CUMPLE</v>
      </c>
      <c r="U863" s="51" t="str">
        <f>IF($G863&gt;NORMA!$G$12,"NO CUMPLE","CUMPLE")</f>
        <v>NO CUMPLE</v>
      </c>
      <c r="V863" s="51" t="str">
        <f>IF($H863&gt;SALITRE!$H$972,"NO CUMPLE","CUMPLE")</f>
        <v>NO CUMPLE</v>
      </c>
      <c r="W863" s="51" t="str">
        <f>IF($O863&gt;NORMA!$F$14,"NO CUMPLE","CUMPLE")</f>
        <v>NO CUMPLE</v>
      </c>
      <c r="X863" s="51" t="str">
        <f>IF(AND($N863&gt;=NORMA!$Q$4, $N863&lt;=NORMA!$R$4),"CUMPLE","NO CUMPLE")</f>
        <v>CUMPLE</v>
      </c>
      <c r="Y863" s="51" t="str">
        <f>IF($I863&gt;NORMA!$F$16,"NO CUMPLE","CUMPLE")</f>
        <v>NO CUMPLE</v>
      </c>
      <c r="Z863" s="51" t="str">
        <f>IF($M863&lt;NORMA!$H$23,"NO CUMPLE","CUMPLE")</f>
        <v>CUMPLE</v>
      </c>
      <c r="AA863" s="51" t="str">
        <f>IF($E863&gt;NORMA!$H$24,"NO CUMPLE","CUMPLE")</f>
        <v>NO CUMPLE</v>
      </c>
      <c r="AB863" s="51" t="str">
        <f>IF($F863&gt;NORMA!$H$25,"NO CUMPLE","CUMPLE")</f>
        <v>NO CUMPLE</v>
      </c>
      <c r="AC863" s="51" t="str">
        <f>IF($K863&gt;NORMA!$H$26,"NO CUMPLE","CUMPLE")</f>
        <v>NO CUMPLE</v>
      </c>
      <c r="AD863" s="51" t="str">
        <f>IF($J863&gt;NORMA!$H$27,"NO CUMPLE","CUMPLE")</f>
        <v>NO CUMPLE</v>
      </c>
      <c r="AE863" s="51" t="str">
        <f>IF($G863&gt;NORMA!$H$28,"NO CUMPLE","CUMPLE")</f>
        <v>NO CUMPLE</v>
      </c>
      <c r="AF863" s="51" t="str">
        <f>IF($H863&gt;NORMA!$E$29,"NO CUMPLE","CUMPLE")</f>
        <v>NO CUMPLE</v>
      </c>
      <c r="AG863" s="51" t="str">
        <f>IF($O863&gt;NORMA!$H$30,"NO CUMPLE","CUMPLE")</f>
        <v>NO CUMPLE</v>
      </c>
      <c r="AH863" s="51" t="str">
        <f>IF(AND($N863&gt;=NORMA!$R$18, $N863&lt;=NORMA!$S$18),"CUMPLE","NO CUMPLE")</f>
        <v>CUMPLE</v>
      </c>
      <c r="AI863" s="51" t="str">
        <f>IF($I863&gt;NORMA!$F$32,"NO CUMPLE","CUMPLE")</f>
        <v>NO CUMPLE</v>
      </c>
    </row>
    <row r="864" spans="1:35" ht="14.25" customHeight="1" x14ac:dyDescent="0.35">
      <c r="A864" s="147" t="s">
        <v>82</v>
      </c>
      <c r="B864" s="147" t="s">
        <v>84</v>
      </c>
      <c r="C864" s="167">
        <v>43118</v>
      </c>
      <c r="D864" s="172">
        <v>0.25</v>
      </c>
      <c r="E864" s="147">
        <v>42</v>
      </c>
      <c r="F864" s="147">
        <v>105</v>
      </c>
      <c r="G864" s="147">
        <v>13</v>
      </c>
      <c r="H864" s="147">
        <v>43</v>
      </c>
      <c r="I864" s="147">
        <v>0.91</v>
      </c>
      <c r="J864" s="147">
        <v>1.603</v>
      </c>
      <c r="K864" s="147">
        <v>17.8</v>
      </c>
      <c r="L864" s="147">
        <v>0.71799999999999997</v>
      </c>
      <c r="M864" s="147">
        <v>0.56000000000000005</v>
      </c>
      <c r="N864" s="147">
        <v>7.17</v>
      </c>
      <c r="O864" s="153">
        <v>200000</v>
      </c>
      <c r="P864" s="51" t="str">
        <f>IF($M864&lt;NORMA!$G$7,"NO CUMPLE","CUMPLE")</f>
        <v>CUMPLE</v>
      </c>
      <c r="Q864" s="51" t="str">
        <f>IF($E864&gt;NORMA!$G$8,"NO CUMPLE","CUMPLE")</f>
        <v>CUMPLE</v>
      </c>
      <c r="R864" s="51" t="str">
        <f>IF($F864&gt;NORMA!$G$9,"NO CUMPLE","CUMPLE")</f>
        <v>CUMPLE</v>
      </c>
      <c r="S864" s="51" t="str">
        <f>IF($K864&gt;NORMA!$G$10,"NO CUMPLE","CUMPLE")</f>
        <v>CUMPLE</v>
      </c>
      <c r="T864" s="51" t="str">
        <f>IF($J864&gt;NORMA!$G$11,"NO CUMPLE","CUMPLE")</f>
        <v>CUMPLE</v>
      </c>
      <c r="U864" s="51" t="str">
        <f>IF($G864&gt;NORMA!$G$12,"NO CUMPLE","CUMPLE")</f>
        <v>CUMPLE</v>
      </c>
      <c r="V864" s="51" t="str">
        <f>IF($H864&gt;SALITRE!$H$972,"NO CUMPLE","CUMPLE")</f>
        <v>NO CUMPLE</v>
      </c>
      <c r="W864" s="51" t="str">
        <f>IF($O864&gt;NORMA!$F$14,"NO CUMPLE","CUMPLE")</f>
        <v>CUMPLE</v>
      </c>
      <c r="X864" s="51" t="str">
        <f>IF(AND($N864&gt;=NORMA!$Q$4, $N864&lt;=NORMA!$R$4),"CUMPLE","NO CUMPLE")</f>
        <v>CUMPLE</v>
      </c>
      <c r="Y864" s="51" t="str">
        <f>IF($I864&gt;NORMA!$F$16,"NO CUMPLE","CUMPLE")</f>
        <v>CUMPLE</v>
      </c>
      <c r="Z864" s="51" t="str">
        <f>IF($M864&lt;NORMA!$H$23,"NO CUMPLE","CUMPLE")</f>
        <v>CUMPLE</v>
      </c>
      <c r="AA864" s="51" t="str">
        <f>IF($E864&gt;NORMA!$H$24,"NO CUMPLE","CUMPLE")</f>
        <v>CUMPLE</v>
      </c>
      <c r="AB864" s="51" t="str">
        <f>IF($F864&gt;NORMA!$H$25,"NO CUMPLE","CUMPLE")</f>
        <v>CUMPLE</v>
      </c>
      <c r="AC864" s="51" t="str">
        <f>IF($K864&gt;NORMA!$H$26,"NO CUMPLE","CUMPLE")</f>
        <v>CUMPLE</v>
      </c>
      <c r="AD864" s="51" t="str">
        <f>IF($J864&gt;NORMA!$H$27,"NO CUMPLE","CUMPLE")</f>
        <v>CUMPLE</v>
      </c>
      <c r="AE864" s="51" t="str">
        <f>IF($G864&gt;NORMA!$H$28,"NO CUMPLE","CUMPLE")</f>
        <v>CUMPLE</v>
      </c>
      <c r="AF864" s="51" t="str">
        <f>IF($H864&gt;NORMA!$E$29,"NO CUMPLE","CUMPLE")</f>
        <v>NO CUMPLE</v>
      </c>
      <c r="AG864" s="51" t="str">
        <f>IF($O864&gt;NORMA!$H$30,"NO CUMPLE","CUMPLE")</f>
        <v>NO CUMPLE</v>
      </c>
      <c r="AH864" s="51" t="str">
        <f>IF(AND($N864&gt;=NORMA!$R$18, $N864&lt;=NORMA!$S$18),"CUMPLE","NO CUMPLE")</f>
        <v>CUMPLE</v>
      </c>
      <c r="AI864" s="51" t="str">
        <f>IF($I864&gt;NORMA!$F$32,"NO CUMPLE","CUMPLE")</f>
        <v>CUMPLE</v>
      </c>
    </row>
    <row r="865" spans="1:35" ht="14.25" customHeight="1" x14ac:dyDescent="0.35">
      <c r="A865" s="147" t="s">
        <v>86</v>
      </c>
      <c r="B865" s="147" t="s">
        <v>84</v>
      </c>
      <c r="C865" s="167">
        <v>43146</v>
      </c>
      <c r="D865" s="172">
        <v>0.41666666666666669</v>
      </c>
      <c r="E865" s="150">
        <v>2</v>
      </c>
      <c r="F865" s="147">
        <v>35.9</v>
      </c>
      <c r="G865" s="147">
        <v>9.3000000000000007</v>
      </c>
      <c r="H865" s="147">
        <v>9</v>
      </c>
      <c r="I865" s="147">
        <v>1.49</v>
      </c>
      <c r="J865" s="147">
        <v>0.83099999999999996</v>
      </c>
      <c r="K865" s="147">
        <v>7.7</v>
      </c>
      <c r="L865" s="147">
        <v>9.2867999999999995</v>
      </c>
      <c r="M865" s="147">
        <v>0.83</v>
      </c>
      <c r="N865" s="147">
        <v>6.91</v>
      </c>
      <c r="O865" s="153">
        <v>500000</v>
      </c>
      <c r="P865" s="51" t="str">
        <f>IF($M865&lt;NORMA!$G$7,"NO CUMPLE","CUMPLE")</f>
        <v>CUMPLE</v>
      </c>
      <c r="Q865" s="51" t="str">
        <f>IF($E865&gt;NORMA!$G$8,"NO CUMPLE","CUMPLE")</f>
        <v>CUMPLE</v>
      </c>
      <c r="R865" s="51" t="str">
        <f>IF($F865&gt;NORMA!$G$9,"NO CUMPLE","CUMPLE")</f>
        <v>CUMPLE</v>
      </c>
      <c r="S865" s="51" t="str">
        <f>IF($K865&gt;NORMA!$G$10,"NO CUMPLE","CUMPLE")</f>
        <v>CUMPLE</v>
      </c>
      <c r="T865" s="51" t="str">
        <f>IF($J865&gt;NORMA!$G$11,"NO CUMPLE","CUMPLE")</f>
        <v>CUMPLE</v>
      </c>
      <c r="U865" s="51" t="str">
        <f>IF($G865&gt;NORMA!$G$12,"NO CUMPLE","CUMPLE")</f>
        <v>CUMPLE</v>
      </c>
      <c r="V865" s="51" t="str">
        <f>IF($H865&gt;SALITRE!$H$972,"NO CUMPLE","CUMPLE")</f>
        <v>CUMPLE</v>
      </c>
      <c r="W865" s="51" t="str">
        <f>IF($O865&gt;NORMA!$F$14,"NO CUMPLE","CUMPLE")</f>
        <v>CUMPLE</v>
      </c>
      <c r="X865" s="51" t="str">
        <f>IF(AND($N865&gt;=NORMA!$Q$4, $N865&lt;=NORMA!$R$4),"CUMPLE","NO CUMPLE")</f>
        <v>CUMPLE</v>
      </c>
      <c r="Y865" s="51" t="str">
        <f>IF($I865&gt;NORMA!$F$16,"NO CUMPLE","CUMPLE")</f>
        <v>CUMPLE</v>
      </c>
      <c r="Z865" s="51" t="str">
        <f>IF($M865&lt;NORMA!$H$23,"NO CUMPLE","CUMPLE")</f>
        <v>CUMPLE</v>
      </c>
      <c r="AA865" s="51" t="str">
        <f>IF($E865&gt;NORMA!$H$24,"NO CUMPLE","CUMPLE")</f>
        <v>CUMPLE</v>
      </c>
      <c r="AB865" s="51" t="str">
        <f>IF($F865&gt;NORMA!$H$25,"NO CUMPLE","CUMPLE")</f>
        <v>CUMPLE</v>
      </c>
      <c r="AC865" s="51" t="str">
        <f>IF($K865&gt;NORMA!$H$26,"NO CUMPLE","CUMPLE")</f>
        <v>CUMPLE</v>
      </c>
      <c r="AD865" s="51" t="str">
        <f>IF($J865&gt;NORMA!$H$27,"NO CUMPLE","CUMPLE")</f>
        <v>CUMPLE</v>
      </c>
      <c r="AE865" s="51" t="str">
        <f>IF($G865&gt;NORMA!$H$28,"NO CUMPLE","CUMPLE")</f>
        <v>CUMPLE</v>
      </c>
      <c r="AF865" s="51" t="str">
        <f>IF($H865&gt;NORMA!$E$29,"NO CUMPLE","CUMPLE")</f>
        <v>CUMPLE</v>
      </c>
      <c r="AG865" s="51" t="str">
        <f>IF($O865&gt;NORMA!$H$30,"NO CUMPLE","CUMPLE")</f>
        <v>NO CUMPLE</v>
      </c>
      <c r="AH865" s="51" t="str">
        <f>IF(AND($N865&gt;=NORMA!$R$18, $N865&lt;=NORMA!$S$18),"CUMPLE","NO CUMPLE")</f>
        <v>CUMPLE</v>
      </c>
      <c r="AI865" s="51" t="str">
        <f>IF($I865&gt;NORMA!$F$32,"NO CUMPLE","CUMPLE")</f>
        <v>NO CUMPLE</v>
      </c>
    </row>
    <row r="866" spans="1:35" ht="14.25" customHeight="1" x14ac:dyDescent="0.35">
      <c r="A866" s="147" t="s">
        <v>85</v>
      </c>
      <c r="B866" s="147" t="s">
        <v>84</v>
      </c>
      <c r="C866" s="167">
        <v>43146</v>
      </c>
      <c r="D866" s="172">
        <v>0.58333333333333337</v>
      </c>
      <c r="E866" s="147">
        <v>24.4</v>
      </c>
      <c r="F866" s="147">
        <v>76</v>
      </c>
      <c r="G866" s="147">
        <v>14</v>
      </c>
      <c r="H866" s="150">
        <v>6</v>
      </c>
      <c r="I866" s="147">
        <v>1.68</v>
      </c>
      <c r="J866" s="147">
        <v>0.876</v>
      </c>
      <c r="K866" s="147">
        <v>11.7</v>
      </c>
      <c r="L866" s="147">
        <v>3.7507999999999999</v>
      </c>
      <c r="M866" s="147">
        <v>0.66</v>
      </c>
      <c r="N866" s="147">
        <v>7.34</v>
      </c>
      <c r="O866" s="153">
        <v>900000</v>
      </c>
      <c r="P866" s="51" t="str">
        <f>IF($M866&lt;NORMA!$G$7,"NO CUMPLE","CUMPLE")</f>
        <v>CUMPLE</v>
      </c>
      <c r="Q866" s="51" t="str">
        <f>IF($E866&gt;NORMA!$G$8,"NO CUMPLE","CUMPLE")</f>
        <v>CUMPLE</v>
      </c>
      <c r="R866" s="51" t="str">
        <f>IF($F866&gt;NORMA!$G$9,"NO CUMPLE","CUMPLE")</f>
        <v>CUMPLE</v>
      </c>
      <c r="S866" s="51" t="str">
        <f>IF($K866&gt;NORMA!$G$10,"NO CUMPLE","CUMPLE")</f>
        <v>CUMPLE</v>
      </c>
      <c r="T866" s="51" t="str">
        <f>IF($J866&gt;NORMA!$G$11,"NO CUMPLE","CUMPLE")</f>
        <v>CUMPLE</v>
      </c>
      <c r="U866" s="51" t="str">
        <f>IF($G866&gt;NORMA!$G$12,"NO CUMPLE","CUMPLE")</f>
        <v>CUMPLE</v>
      </c>
      <c r="V866" s="51" t="str">
        <f>IF($H866&gt;SALITRE!$H$972,"NO CUMPLE","CUMPLE")</f>
        <v>CUMPLE</v>
      </c>
      <c r="W866" s="51" t="str">
        <f>IF($O866&gt;NORMA!$F$14,"NO CUMPLE","CUMPLE")</f>
        <v>CUMPLE</v>
      </c>
      <c r="X866" s="51" t="str">
        <f>IF(AND($N866&gt;=NORMA!$Q$4, $N866&lt;=NORMA!$R$4),"CUMPLE","NO CUMPLE")</f>
        <v>CUMPLE</v>
      </c>
      <c r="Y866" s="51" t="str">
        <f>IF($I866&gt;NORMA!$F$16,"NO CUMPLE","CUMPLE")</f>
        <v>CUMPLE</v>
      </c>
      <c r="Z866" s="51" t="str">
        <f>IF($M866&lt;NORMA!$H$23,"NO CUMPLE","CUMPLE")</f>
        <v>CUMPLE</v>
      </c>
      <c r="AA866" s="51" t="str">
        <f>IF($E866&gt;NORMA!$H$24,"NO CUMPLE","CUMPLE")</f>
        <v>CUMPLE</v>
      </c>
      <c r="AB866" s="51" t="str">
        <f>IF($F866&gt;NORMA!$H$25,"NO CUMPLE","CUMPLE")</f>
        <v>CUMPLE</v>
      </c>
      <c r="AC866" s="51" t="str">
        <f>IF($K866&gt;NORMA!$H$26,"NO CUMPLE","CUMPLE")</f>
        <v>CUMPLE</v>
      </c>
      <c r="AD866" s="51" t="str">
        <f>IF($J866&gt;NORMA!$H$27,"NO CUMPLE","CUMPLE")</f>
        <v>CUMPLE</v>
      </c>
      <c r="AE866" s="51" t="str">
        <f>IF($G866&gt;NORMA!$H$28,"NO CUMPLE","CUMPLE")</f>
        <v>CUMPLE</v>
      </c>
      <c r="AF866" s="51" t="str">
        <f>IF($H866&gt;NORMA!$E$29,"NO CUMPLE","CUMPLE")</f>
        <v>CUMPLE</v>
      </c>
      <c r="AG866" s="51" t="str">
        <f>IF($O866&gt;NORMA!$H$30,"NO CUMPLE","CUMPLE")</f>
        <v>NO CUMPLE</v>
      </c>
      <c r="AH866" s="51" t="str">
        <f>IF(AND($N866&gt;=NORMA!$R$18, $N866&lt;=NORMA!$S$18),"CUMPLE","NO CUMPLE")</f>
        <v>CUMPLE</v>
      </c>
      <c r="AI866" s="51" t="str">
        <f>IF($I866&gt;NORMA!$F$32,"NO CUMPLE","CUMPLE")</f>
        <v>NO CUMPLE</v>
      </c>
    </row>
    <row r="867" spans="1:35" ht="14.25" customHeight="1" x14ac:dyDescent="0.35">
      <c r="A867" s="147" t="s">
        <v>82</v>
      </c>
      <c r="B867" s="147" t="s">
        <v>84</v>
      </c>
      <c r="C867" s="167">
        <v>43152</v>
      </c>
      <c r="D867" s="172">
        <v>0.58333333333333337</v>
      </c>
      <c r="E867" s="147">
        <v>206</v>
      </c>
      <c r="F867" s="147">
        <v>357</v>
      </c>
      <c r="G867" s="147">
        <v>106</v>
      </c>
      <c r="H867" s="147">
        <v>57</v>
      </c>
      <c r="I867" s="147">
        <v>8.8699999999999992</v>
      </c>
      <c r="J867" s="147">
        <v>3.6970000000000001</v>
      </c>
      <c r="K867" s="147">
        <v>43.2</v>
      </c>
      <c r="L867" s="147">
        <v>1.054</v>
      </c>
      <c r="M867" s="147">
        <v>0.84</v>
      </c>
      <c r="N867" s="147">
        <v>8.2100000000000009</v>
      </c>
      <c r="O867" s="153">
        <v>2000000</v>
      </c>
      <c r="P867" s="51" t="str">
        <f>IF($M867&lt;NORMA!$G$7,"NO CUMPLE","CUMPLE")</f>
        <v>CUMPLE</v>
      </c>
      <c r="Q867" s="51" t="str">
        <f>IF($E867&gt;NORMA!$G$8,"NO CUMPLE","CUMPLE")</f>
        <v>NO CUMPLE</v>
      </c>
      <c r="R867" s="51" t="str">
        <f>IF($F867&gt;NORMA!$G$9,"NO CUMPLE","CUMPLE")</f>
        <v>NO CUMPLE</v>
      </c>
      <c r="S867" s="51" t="str">
        <f>IF($K867&gt;NORMA!$G$10,"NO CUMPLE","CUMPLE")</f>
        <v>NO CUMPLE</v>
      </c>
      <c r="T867" s="51" t="str">
        <f>IF($J867&gt;NORMA!$G$11,"NO CUMPLE","CUMPLE")</f>
        <v>CUMPLE</v>
      </c>
      <c r="U867" s="51" t="str">
        <f>IF($G867&gt;NORMA!$G$12,"NO CUMPLE","CUMPLE")</f>
        <v>CUMPLE</v>
      </c>
      <c r="V867" s="51" t="str">
        <f>IF($H867&gt;SALITRE!$H$972,"NO CUMPLE","CUMPLE")</f>
        <v>NO CUMPLE</v>
      </c>
      <c r="W867" s="51" t="str">
        <f>IF($O867&gt;NORMA!$F$14,"NO CUMPLE","CUMPLE")</f>
        <v>NO CUMPLE</v>
      </c>
      <c r="X867" s="51" t="str">
        <f>IF(AND($N867&gt;=NORMA!$Q$4, $N867&lt;=NORMA!$R$4),"CUMPLE","NO CUMPLE")</f>
        <v>CUMPLE</v>
      </c>
      <c r="Y867" s="51" t="str">
        <f>IF($I867&gt;NORMA!$F$16,"NO CUMPLE","CUMPLE")</f>
        <v>NO CUMPLE</v>
      </c>
      <c r="Z867" s="51" t="str">
        <f>IF($M867&lt;NORMA!$H$23,"NO CUMPLE","CUMPLE")</f>
        <v>CUMPLE</v>
      </c>
      <c r="AA867" s="51" t="str">
        <f>IF($E867&gt;NORMA!$H$24,"NO CUMPLE","CUMPLE")</f>
        <v>NO CUMPLE</v>
      </c>
      <c r="AB867" s="51" t="str">
        <f>IF($F867&gt;NORMA!$H$25,"NO CUMPLE","CUMPLE")</f>
        <v>NO CUMPLE</v>
      </c>
      <c r="AC867" s="51" t="str">
        <f>IF($K867&gt;NORMA!$H$26,"NO CUMPLE","CUMPLE")</f>
        <v>NO CUMPLE</v>
      </c>
      <c r="AD867" s="51" t="str">
        <f>IF($J867&gt;NORMA!$H$27,"NO CUMPLE","CUMPLE")</f>
        <v>CUMPLE</v>
      </c>
      <c r="AE867" s="51" t="str">
        <f>IF($G867&gt;NORMA!$H$28,"NO CUMPLE","CUMPLE")</f>
        <v>NO CUMPLE</v>
      </c>
      <c r="AF867" s="51" t="str">
        <f>IF($H867&gt;NORMA!$E$29,"NO CUMPLE","CUMPLE")</f>
        <v>NO CUMPLE</v>
      </c>
      <c r="AG867" s="51" t="str">
        <f>IF($O867&gt;NORMA!$H$30,"NO CUMPLE","CUMPLE")</f>
        <v>NO CUMPLE</v>
      </c>
      <c r="AH867" s="51" t="str">
        <f>IF(AND($N867&gt;=NORMA!$R$18, $N867&lt;=NORMA!$S$18),"CUMPLE","NO CUMPLE")</f>
        <v>CUMPLE</v>
      </c>
      <c r="AI867" s="51" t="str">
        <f>IF($I867&gt;NORMA!$F$32,"NO CUMPLE","CUMPLE")</f>
        <v>NO CUMPLE</v>
      </c>
    </row>
    <row r="868" spans="1:35" ht="14.25" customHeight="1" x14ac:dyDescent="0.35">
      <c r="A868" s="147" t="s">
        <v>86</v>
      </c>
      <c r="B868" s="147" t="s">
        <v>84</v>
      </c>
      <c r="C868" s="167">
        <v>43140</v>
      </c>
      <c r="D868" s="172">
        <v>0.25</v>
      </c>
      <c r="E868" s="147">
        <v>212</v>
      </c>
      <c r="F868" s="147">
        <v>331</v>
      </c>
      <c r="G868" s="147">
        <v>100</v>
      </c>
      <c r="H868" s="147">
        <v>321</v>
      </c>
      <c r="I868" s="147">
        <v>4.2699999999999996</v>
      </c>
      <c r="J868" s="147">
        <v>7.5949999999999998</v>
      </c>
      <c r="K868" s="147">
        <v>51.5</v>
      </c>
      <c r="L868" s="147">
        <v>1.6508</v>
      </c>
      <c r="M868" s="147">
        <v>0.73</v>
      </c>
      <c r="N868" s="147">
        <v>7.23</v>
      </c>
      <c r="O868" s="153">
        <v>10000000</v>
      </c>
      <c r="P868" s="51" t="str">
        <f>IF($M868&lt;NORMA!$G$7,"NO CUMPLE","CUMPLE")</f>
        <v>CUMPLE</v>
      </c>
      <c r="Q868" s="51" t="str">
        <f>IF($E868&gt;NORMA!$G$8,"NO CUMPLE","CUMPLE")</f>
        <v>NO CUMPLE</v>
      </c>
      <c r="R868" s="51" t="str">
        <f>IF($F868&gt;NORMA!$G$9,"NO CUMPLE","CUMPLE")</f>
        <v>CUMPLE</v>
      </c>
      <c r="S868" s="51" t="str">
        <f>IF($K868&gt;NORMA!$G$10,"NO CUMPLE","CUMPLE")</f>
        <v>NO CUMPLE</v>
      </c>
      <c r="T868" s="51" t="str">
        <f>IF($J868&gt;NORMA!$G$11,"NO CUMPLE","CUMPLE")</f>
        <v>NO CUMPLE</v>
      </c>
      <c r="U868" s="51" t="str">
        <f>IF($G868&gt;NORMA!$G$12,"NO CUMPLE","CUMPLE")</f>
        <v>CUMPLE</v>
      </c>
      <c r="V868" s="51" t="str">
        <f>IF($H868&gt;SALITRE!$H$972,"NO CUMPLE","CUMPLE")</f>
        <v>NO CUMPLE</v>
      </c>
      <c r="W868" s="51" t="str">
        <f>IF($O868&gt;NORMA!$F$14,"NO CUMPLE","CUMPLE")</f>
        <v>NO CUMPLE</v>
      </c>
      <c r="X868" s="51" t="str">
        <f>IF(AND($N868&gt;=NORMA!$Q$4, $N868&lt;=NORMA!$R$4),"CUMPLE","NO CUMPLE")</f>
        <v>CUMPLE</v>
      </c>
      <c r="Y868" s="51" t="str">
        <f>IF($I868&gt;NORMA!$F$16,"NO CUMPLE","CUMPLE")</f>
        <v>NO CUMPLE</v>
      </c>
      <c r="Z868" s="51" t="str">
        <f>IF($M868&lt;NORMA!$H$23,"NO CUMPLE","CUMPLE")</f>
        <v>CUMPLE</v>
      </c>
      <c r="AA868" s="51" t="str">
        <f>IF($E868&gt;NORMA!$H$24,"NO CUMPLE","CUMPLE")</f>
        <v>NO CUMPLE</v>
      </c>
      <c r="AB868" s="51" t="str">
        <f>IF($F868&gt;NORMA!$H$25,"NO CUMPLE","CUMPLE")</f>
        <v>NO CUMPLE</v>
      </c>
      <c r="AC868" s="51" t="str">
        <f>IF($K868&gt;NORMA!$H$26,"NO CUMPLE","CUMPLE")</f>
        <v>NO CUMPLE</v>
      </c>
      <c r="AD868" s="51" t="str">
        <f>IF($J868&gt;NORMA!$H$27,"NO CUMPLE","CUMPLE")</f>
        <v>NO CUMPLE</v>
      </c>
      <c r="AE868" s="51" t="str">
        <f>IF($G868&gt;NORMA!$H$28,"NO CUMPLE","CUMPLE")</f>
        <v>CUMPLE</v>
      </c>
      <c r="AF868" s="51" t="str">
        <f>IF($H868&gt;NORMA!$E$29,"NO CUMPLE","CUMPLE")</f>
        <v>NO CUMPLE</v>
      </c>
      <c r="AG868" s="51" t="str">
        <f>IF($O868&gt;NORMA!$H$30,"NO CUMPLE","CUMPLE")</f>
        <v>NO CUMPLE</v>
      </c>
      <c r="AH868" s="51" t="str">
        <f>IF(AND($N868&gt;=NORMA!$R$18, $N868&lt;=NORMA!$S$18),"CUMPLE","NO CUMPLE")</f>
        <v>CUMPLE</v>
      </c>
      <c r="AI868" s="51" t="str">
        <f>IF($I868&gt;NORMA!$F$32,"NO CUMPLE","CUMPLE")</f>
        <v>NO CUMPLE</v>
      </c>
    </row>
    <row r="869" spans="1:35" ht="14.25" customHeight="1" x14ac:dyDescent="0.35">
      <c r="A869" s="147" t="s">
        <v>85</v>
      </c>
      <c r="B869" s="147" t="s">
        <v>84</v>
      </c>
      <c r="C869" s="167">
        <v>43140</v>
      </c>
      <c r="D869" s="172">
        <v>0.33333333333333331</v>
      </c>
      <c r="E869" s="147">
        <v>255</v>
      </c>
      <c r="F869" s="147">
        <v>388</v>
      </c>
      <c r="G869" s="147">
        <v>140</v>
      </c>
      <c r="H869" s="147">
        <v>72</v>
      </c>
      <c r="I869" s="147">
        <v>4.7</v>
      </c>
      <c r="J869" s="147">
        <v>9.2189999999999994</v>
      </c>
      <c r="K869" s="147">
        <v>50</v>
      </c>
      <c r="L869" s="147">
        <v>1.238</v>
      </c>
      <c r="M869" s="147">
        <v>0.39</v>
      </c>
      <c r="N869" s="147">
        <v>7.86</v>
      </c>
      <c r="O869" s="153">
        <v>40000000</v>
      </c>
      <c r="P869" s="51" t="str">
        <f>IF($M869&lt;NORMA!$G$7,"NO CUMPLE","CUMPLE")</f>
        <v>NO CUMPLE</v>
      </c>
      <c r="Q869" s="51" t="str">
        <f>IF($E869&gt;NORMA!$G$8,"NO CUMPLE","CUMPLE")</f>
        <v>NO CUMPLE</v>
      </c>
      <c r="R869" s="51" t="str">
        <f>IF($F869&gt;NORMA!$G$9,"NO CUMPLE","CUMPLE")</f>
        <v>NO CUMPLE</v>
      </c>
      <c r="S869" s="51" t="str">
        <f>IF($K869&gt;NORMA!$G$10,"NO CUMPLE","CUMPLE")</f>
        <v>NO CUMPLE</v>
      </c>
      <c r="T869" s="51" t="str">
        <f>IF($J869&gt;NORMA!$G$11,"NO CUMPLE","CUMPLE")</f>
        <v>NO CUMPLE</v>
      </c>
      <c r="U869" s="51" t="str">
        <f>IF($G869&gt;NORMA!$G$12,"NO CUMPLE","CUMPLE")</f>
        <v>CUMPLE</v>
      </c>
      <c r="V869" s="51" t="str">
        <f>IF($H869&gt;SALITRE!$H$972,"NO CUMPLE","CUMPLE")</f>
        <v>NO CUMPLE</v>
      </c>
      <c r="W869" s="51" t="str">
        <f>IF($O869&gt;NORMA!$F$14,"NO CUMPLE","CUMPLE")</f>
        <v>NO CUMPLE</v>
      </c>
      <c r="X869" s="51" t="str">
        <f>IF(AND($N869&gt;=NORMA!$Q$4, $N869&lt;=NORMA!$R$4),"CUMPLE","NO CUMPLE")</f>
        <v>CUMPLE</v>
      </c>
      <c r="Y869" s="51" t="str">
        <f>IF($I869&gt;NORMA!$F$16,"NO CUMPLE","CUMPLE")</f>
        <v>NO CUMPLE</v>
      </c>
      <c r="Z869" s="51" t="str">
        <f>IF($M869&lt;NORMA!$H$23,"NO CUMPLE","CUMPLE")</f>
        <v>CUMPLE</v>
      </c>
      <c r="AA869" s="51" t="str">
        <f>IF($E869&gt;NORMA!$H$24,"NO CUMPLE","CUMPLE")</f>
        <v>NO CUMPLE</v>
      </c>
      <c r="AB869" s="51" t="str">
        <f>IF($F869&gt;NORMA!$H$25,"NO CUMPLE","CUMPLE")</f>
        <v>NO CUMPLE</v>
      </c>
      <c r="AC869" s="51" t="str">
        <f>IF($K869&gt;NORMA!$H$26,"NO CUMPLE","CUMPLE")</f>
        <v>NO CUMPLE</v>
      </c>
      <c r="AD869" s="51" t="str">
        <f>IF($J869&gt;NORMA!$H$27,"NO CUMPLE","CUMPLE")</f>
        <v>NO CUMPLE</v>
      </c>
      <c r="AE869" s="51" t="str">
        <f>IF($G869&gt;NORMA!$H$28,"NO CUMPLE","CUMPLE")</f>
        <v>NO CUMPLE</v>
      </c>
      <c r="AF869" s="51" t="str">
        <f>IF($H869&gt;NORMA!$E$29,"NO CUMPLE","CUMPLE")</f>
        <v>NO CUMPLE</v>
      </c>
      <c r="AG869" s="51" t="str">
        <f>IF($O869&gt;NORMA!$H$30,"NO CUMPLE","CUMPLE")</f>
        <v>NO CUMPLE</v>
      </c>
      <c r="AH869" s="51" t="str">
        <f>IF(AND($N869&gt;=NORMA!$R$18, $N869&lt;=NORMA!$S$18),"CUMPLE","NO CUMPLE")</f>
        <v>CUMPLE</v>
      </c>
      <c r="AI869" s="51" t="str">
        <f>IF($I869&gt;NORMA!$F$32,"NO CUMPLE","CUMPLE")</f>
        <v>NO CUMPLE</v>
      </c>
    </row>
    <row r="870" spans="1:35" ht="14.25" customHeight="1" x14ac:dyDescent="0.35">
      <c r="A870" s="147" t="s">
        <v>86</v>
      </c>
      <c r="B870" s="147" t="s">
        <v>84</v>
      </c>
      <c r="C870" s="167">
        <v>43154</v>
      </c>
      <c r="D870" s="172">
        <v>0.33333333333333331</v>
      </c>
      <c r="E870" s="147">
        <v>143</v>
      </c>
      <c r="F870" s="147">
        <v>511</v>
      </c>
      <c r="G870" s="147">
        <v>216</v>
      </c>
      <c r="H870" s="147">
        <v>33</v>
      </c>
      <c r="I870" s="147">
        <v>4.6399999999999997</v>
      </c>
      <c r="J870" s="147">
        <v>5.0629999999999997</v>
      </c>
      <c r="K870" s="147">
        <v>49.4</v>
      </c>
      <c r="L870" s="147">
        <v>1.4956</v>
      </c>
      <c r="M870" s="147">
        <v>0.56000000000000005</v>
      </c>
      <c r="N870" s="147">
        <v>7.67</v>
      </c>
      <c r="O870" s="153">
        <v>10000000</v>
      </c>
      <c r="P870" s="51" t="str">
        <f>IF($M870&lt;NORMA!$G$7,"NO CUMPLE","CUMPLE")</f>
        <v>CUMPLE</v>
      </c>
      <c r="Q870" s="51" t="str">
        <f>IF($E870&gt;NORMA!$G$8,"NO CUMPLE","CUMPLE")</f>
        <v>CUMPLE</v>
      </c>
      <c r="R870" s="51" t="str">
        <f>IF($F870&gt;NORMA!$G$9,"NO CUMPLE","CUMPLE")</f>
        <v>NO CUMPLE</v>
      </c>
      <c r="S870" s="51" t="str">
        <f>IF($K870&gt;NORMA!$G$10,"NO CUMPLE","CUMPLE")</f>
        <v>NO CUMPLE</v>
      </c>
      <c r="T870" s="51" t="str">
        <f>IF($J870&gt;NORMA!$G$11,"NO CUMPLE","CUMPLE")</f>
        <v>CUMPLE</v>
      </c>
      <c r="U870" s="51" t="str">
        <f>IF($G870&gt;NORMA!$G$12,"NO CUMPLE","CUMPLE")</f>
        <v>NO CUMPLE</v>
      </c>
      <c r="V870" s="51" t="str">
        <f>IF($H870&gt;SALITRE!$H$972,"NO CUMPLE","CUMPLE")</f>
        <v>NO CUMPLE</v>
      </c>
      <c r="W870" s="51" t="str">
        <f>IF($O870&gt;NORMA!$F$14,"NO CUMPLE","CUMPLE")</f>
        <v>NO CUMPLE</v>
      </c>
      <c r="X870" s="51" t="str">
        <f>IF(AND($N870&gt;=NORMA!$Q$4, $N870&lt;=NORMA!$R$4),"CUMPLE","NO CUMPLE")</f>
        <v>CUMPLE</v>
      </c>
      <c r="Y870" s="51" t="str">
        <f>IF($I870&gt;NORMA!$F$16,"NO CUMPLE","CUMPLE")</f>
        <v>NO CUMPLE</v>
      </c>
      <c r="Z870" s="51" t="str">
        <f>IF($M870&lt;NORMA!$H$23,"NO CUMPLE","CUMPLE")</f>
        <v>CUMPLE</v>
      </c>
      <c r="AA870" s="51" t="str">
        <f>IF($E870&gt;NORMA!$H$24,"NO CUMPLE","CUMPLE")</f>
        <v>NO CUMPLE</v>
      </c>
      <c r="AB870" s="51" t="str">
        <f>IF($F870&gt;NORMA!$H$25,"NO CUMPLE","CUMPLE")</f>
        <v>NO CUMPLE</v>
      </c>
      <c r="AC870" s="51" t="str">
        <f>IF($K870&gt;NORMA!$H$26,"NO CUMPLE","CUMPLE")</f>
        <v>NO CUMPLE</v>
      </c>
      <c r="AD870" s="51" t="str">
        <f>IF($J870&gt;NORMA!$H$27,"NO CUMPLE","CUMPLE")</f>
        <v>NO CUMPLE</v>
      </c>
      <c r="AE870" s="51" t="str">
        <f>IF($G870&gt;NORMA!$H$28,"NO CUMPLE","CUMPLE")</f>
        <v>NO CUMPLE</v>
      </c>
      <c r="AF870" s="51" t="str">
        <f>IF($H870&gt;NORMA!$E$29,"NO CUMPLE","CUMPLE")</f>
        <v>NO CUMPLE</v>
      </c>
      <c r="AG870" s="51" t="str">
        <f>IF($O870&gt;NORMA!$H$30,"NO CUMPLE","CUMPLE")</f>
        <v>NO CUMPLE</v>
      </c>
      <c r="AH870" s="51" t="str">
        <f>IF(AND($N870&gt;=NORMA!$R$18, $N870&lt;=NORMA!$S$18),"CUMPLE","NO CUMPLE")</f>
        <v>CUMPLE</v>
      </c>
      <c r="AI870" s="51" t="str">
        <f>IF($I870&gt;NORMA!$F$32,"NO CUMPLE","CUMPLE")</f>
        <v>NO CUMPLE</v>
      </c>
    </row>
    <row r="871" spans="1:35" ht="14.25" customHeight="1" x14ac:dyDescent="0.35">
      <c r="A871" s="147" t="s">
        <v>85</v>
      </c>
      <c r="B871" s="147" t="s">
        <v>84</v>
      </c>
      <c r="C871" s="167">
        <v>43154</v>
      </c>
      <c r="D871" s="172">
        <v>0.5</v>
      </c>
      <c r="E871" s="147">
        <v>123</v>
      </c>
      <c r="F871" s="147">
        <v>223</v>
      </c>
      <c r="G871" s="147">
        <v>72</v>
      </c>
      <c r="H871" s="147">
        <v>40</v>
      </c>
      <c r="I871" s="147">
        <v>6.68</v>
      </c>
      <c r="J871" s="147">
        <v>3.9990000000000001</v>
      </c>
      <c r="K871" s="147">
        <v>35.9</v>
      </c>
      <c r="L871" s="147">
        <v>1.7462</v>
      </c>
      <c r="M871" s="147">
        <v>0.62</v>
      </c>
      <c r="N871" s="147">
        <v>8.07</v>
      </c>
      <c r="O871" s="153">
        <v>5000000</v>
      </c>
      <c r="P871" s="51" t="str">
        <f>IF($M871&lt;NORMA!$G$7,"NO CUMPLE","CUMPLE")</f>
        <v>CUMPLE</v>
      </c>
      <c r="Q871" s="51" t="str">
        <f>IF($E871&gt;NORMA!$G$8,"NO CUMPLE","CUMPLE")</f>
        <v>CUMPLE</v>
      </c>
      <c r="R871" s="51" t="str">
        <f>IF($F871&gt;NORMA!$G$9,"NO CUMPLE","CUMPLE")</f>
        <v>CUMPLE</v>
      </c>
      <c r="S871" s="51" t="str">
        <f>IF($K871&gt;NORMA!$G$10,"NO CUMPLE","CUMPLE")</f>
        <v>CUMPLE</v>
      </c>
      <c r="T871" s="51" t="str">
        <f>IF($J871&gt;NORMA!$G$11,"NO CUMPLE","CUMPLE")</f>
        <v>CUMPLE</v>
      </c>
      <c r="U871" s="51" t="str">
        <f>IF($G871&gt;NORMA!$G$12,"NO CUMPLE","CUMPLE")</f>
        <v>CUMPLE</v>
      </c>
      <c r="V871" s="51" t="str">
        <f>IF($H871&gt;SALITRE!$H$972,"NO CUMPLE","CUMPLE")</f>
        <v>NO CUMPLE</v>
      </c>
      <c r="W871" s="51" t="str">
        <f>IF($O871&gt;NORMA!$F$14,"NO CUMPLE","CUMPLE")</f>
        <v>NO CUMPLE</v>
      </c>
      <c r="X871" s="51" t="str">
        <f>IF(AND($N871&gt;=NORMA!$Q$4, $N871&lt;=NORMA!$R$4),"CUMPLE","NO CUMPLE")</f>
        <v>CUMPLE</v>
      </c>
      <c r="Y871" s="51" t="str">
        <f>IF($I871&gt;NORMA!$F$16,"NO CUMPLE","CUMPLE")</f>
        <v>NO CUMPLE</v>
      </c>
      <c r="Z871" s="51" t="str">
        <f>IF($M871&lt;NORMA!$H$23,"NO CUMPLE","CUMPLE")</f>
        <v>CUMPLE</v>
      </c>
      <c r="AA871" s="51" t="str">
        <f>IF($E871&gt;NORMA!$H$24,"NO CUMPLE","CUMPLE")</f>
        <v>NO CUMPLE</v>
      </c>
      <c r="AB871" s="51" t="str">
        <f>IF($F871&gt;NORMA!$H$25,"NO CUMPLE","CUMPLE")</f>
        <v>NO CUMPLE</v>
      </c>
      <c r="AC871" s="51" t="str">
        <f>IF($K871&gt;NORMA!$H$26,"NO CUMPLE","CUMPLE")</f>
        <v>CUMPLE</v>
      </c>
      <c r="AD871" s="51" t="str">
        <f>IF($J871&gt;NORMA!$H$27,"NO CUMPLE","CUMPLE")</f>
        <v>CUMPLE</v>
      </c>
      <c r="AE871" s="51" t="str">
        <f>IF($G871&gt;NORMA!$H$28,"NO CUMPLE","CUMPLE")</f>
        <v>CUMPLE</v>
      </c>
      <c r="AF871" s="51" t="str">
        <f>IF($H871&gt;NORMA!$E$29,"NO CUMPLE","CUMPLE")</f>
        <v>NO CUMPLE</v>
      </c>
      <c r="AG871" s="51" t="str">
        <f>IF($O871&gt;NORMA!$H$30,"NO CUMPLE","CUMPLE")</f>
        <v>NO CUMPLE</v>
      </c>
      <c r="AH871" s="51" t="str">
        <f>IF(AND($N871&gt;=NORMA!$R$18, $N871&lt;=NORMA!$S$18),"CUMPLE","NO CUMPLE")</f>
        <v>CUMPLE</v>
      </c>
      <c r="AI871" s="51" t="str">
        <f>IF($I871&gt;NORMA!$F$32,"NO CUMPLE","CUMPLE")</f>
        <v>NO CUMPLE</v>
      </c>
    </row>
    <row r="872" spans="1:35" ht="14.25" customHeight="1" x14ac:dyDescent="0.35">
      <c r="A872" s="147" t="s">
        <v>85</v>
      </c>
      <c r="B872" s="147" t="s">
        <v>84</v>
      </c>
      <c r="C872" s="167">
        <v>43159</v>
      </c>
      <c r="D872" s="172">
        <v>0.25</v>
      </c>
      <c r="E872" s="147">
        <v>214</v>
      </c>
      <c r="F872" s="147">
        <v>334</v>
      </c>
      <c r="G872" s="147">
        <v>144</v>
      </c>
      <c r="H872" s="147">
        <v>72</v>
      </c>
      <c r="I872" s="147">
        <v>1.59</v>
      </c>
      <c r="J872" s="147">
        <v>8.484</v>
      </c>
      <c r="K872" s="147">
        <v>65.099999999999994</v>
      </c>
      <c r="L872" s="147">
        <v>1.115</v>
      </c>
      <c r="M872" s="147">
        <v>0.43</v>
      </c>
      <c r="N872" s="147">
        <v>8.3000000000000007</v>
      </c>
      <c r="O872" s="153">
        <v>100000</v>
      </c>
      <c r="P872" s="51" t="str">
        <f>IF($M872&lt;NORMA!$G$7,"NO CUMPLE","CUMPLE")</f>
        <v>NO CUMPLE</v>
      </c>
      <c r="Q872" s="51" t="str">
        <f>IF($E872&gt;NORMA!$G$8,"NO CUMPLE","CUMPLE")</f>
        <v>NO CUMPLE</v>
      </c>
      <c r="R872" s="51" t="str">
        <f>IF($F872&gt;NORMA!$G$9,"NO CUMPLE","CUMPLE")</f>
        <v>CUMPLE</v>
      </c>
      <c r="S872" s="51" t="str">
        <f>IF($K872&gt;NORMA!$G$10,"NO CUMPLE","CUMPLE")</f>
        <v>NO CUMPLE</v>
      </c>
      <c r="T872" s="51" t="str">
        <f>IF($J872&gt;NORMA!$G$11,"NO CUMPLE","CUMPLE")</f>
        <v>NO CUMPLE</v>
      </c>
      <c r="U872" s="51" t="str">
        <f>IF($G872&gt;NORMA!$G$12,"NO CUMPLE","CUMPLE")</f>
        <v>CUMPLE</v>
      </c>
      <c r="V872" s="51" t="str">
        <f>IF($H872&gt;SALITRE!$H$972,"NO CUMPLE","CUMPLE")</f>
        <v>NO CUMPLE</v>
      </c>
      <c r="W872" s="51" t="str">
        <f>IF($O872&gt;NORMA!$F$14,"NO CUMPLE","CUMPLE")</f>
        <v>CUMPLE</v>
      </c>
      <c r="X872" s="51" t="str">
        <f>IF(AND($N872&gt;=NORMA!$Q$4, $N872&lt;=NORMA!$R$4),"CUMPLE","NO CUMPLE")</f>
        <v>CUMPLE</v>
      </c>
      <c r="Y872" s="51" t="str">
        <f>IF($I872&gt;NORMA!$F$16,"NO CUMPLE","CUMPLE")</f>
        <v>CUMPLE</v>
      </c>
      <c r="Z872" s="51" t="str">
        <f>IF($M872&lt;NORMA!$H$23,"NO CUMPLE","CUMPLE")</f>
        <v>CUMPLE</v>
      </c>
      <c r="AA872" s="51" t="str">
        <f>IF($E872&gt;NORMA!$H$24,"NO CUMPLE","CUMPLE")</f>
        <v>NO CUMPLE</v>
      </c>
      <c r="AB872" s="51" t="str">
        <f>IF($F872&gt;NORMA!$H$25,"NO CUMPLE","CUMPLE")</f>
        <v>NO CUMPLE</v>
      </c>
      <c r="AC872" s="51" t="str">
        <f>IF($K872&gt;NORMA!$H$26,"NO CUMPLE","CUMPLE")</f>
        <v>NO CUMPLE</v>
      </c>
      <c r="AD872" s="51" t="str">
        <f>IF($J872&gt;NORMA!$H$27,"NO CUMPLE","CUMPLE")</f>
        <v>NO CUMPLE</v>
      </c>
      <c r="AE872" s="51" t="str">
        <f>IF($G872&gt;NORMA!$H$28,"NO CUMPLE","CUMPLE")</f>
        <v>NO CUMPLE</v>
      </c>
      <c r="AF872" s="51" t="str">
        <f>IF($H872&gt;NORMA!$E$29,"NO CUMPLE","CUMPLE")</f>
        <v>NO CUMPLE</v>
      </c>
      <c r="AG872" s="51" t="str">
        <f>IF($O872&gt;NORMA!$H$30,"NO CUMPLE","CUMPLE")</f>
        <v>CUMPLE</v>
      </c>
      <c r="AH872" s="51" t="str">
        <f>IF(AND($N872&gt;=NORMA!$R$18, $N872&lt;=NORMA!$S$18),"CUMPLE","NO CUMPLE")</f>
        <v>CUMPLE</v>
      </c>
      <c r="AI872" s="51" t="str">
        <f>IF($I872&gt;NORMA!$F$32,"NO CUMPLE","CUMPLE")</f>
        <v>NO CUMPLE</v>
      </c>
    </row>
    <row r="873" spans="1:35" ht="14.25" customHeight="1" x14ac:dyDescent="0.35">
      <c r="A873" s="147" t="s">
        <v>82</v>
      </c>
      <c r="B873" s="147" t="s">
        <v>84</v>
      </c>
      <c r="C873" s="167">
        <v>43159</v>
      </c>
      <c r="D873" s="172">
        <v>0.5</v>
      </c>
      <c r="E873" s="147">
        <v>196</v>
      </c>
      <c r="F873" s="147">
        <v>378</v>
      </c>
      <c r="G873" s="147">
        <v>100</v>
      </c>
      <c r="H873" s="147">
        <v>68</v>
      </c>
      <c r="I873" s="147">
        <v>3.72</v>
      </c>
      <c r="J873" s="147">
        <v>6.3769999999999998</v>
      </c>
      <c r="K873" s="147">
        <v>54</v>
      </c>
      <c r="L873" s="147">
        <v>1.0895999999999999</v>
      </c>
      <c r="M873" s="147">
        <v>0.42</v>
      </c>
      <c r="N873" s="147">
        <v>8.18</v>
      </c>
      <c r="O873" s="153">
        <v>20000000</v>
      </c>
      <c r="P873" s="51" t="str">
        <f>IF($M873&lt;NORMA!$G$7,"NO CUMPLE","CUMPLE")</f>
        <v>NO CUMPLE</v>
      </c>
      <c r="Q873" s="51" t="str">
        <f>IF($E873&gt;NORMA!$G$8,"NO CUMPLE","CUMPLE")</f>
        <v>NO CUMPLE</v>
      </c>
      <c r="R873" s="51" t="str">
        <f>IF($F873&gt;NORMA!$G$9,"NO CUMPLE","CUMPLE")</f>
        <v>NO CUMPLE</v>
      </c>
      <c r="S873" s="51" t="str">
        <f>IF($K873&gt;NORMA!$G$10,"NO CUMPLE","CUMPLE")</f>
        <v>NO CUMPLE</v>
      </c>
      <c r="T873" s="51" t="str">
        <f>IF($J873&gt;NORMA!$G$11,"NO CUMPLE","CUMPLE")</f>
        <v>NO CUMPLE</v>
      </c>
      <c r="U873" s="51" t="str">
        <f>IF($G873&gt;NORMA!$G$12,"NO CUMPLE","CUMPLE")</f>
        <v>CUMPLE</v>
      </c>
      <c r="V873" s="51" t="str">
        <f>IF($H873&gt;SALITRE!$H$972,"NO CUMPLE","CUMPLE")</f>
        <v>NO CUMPLE</v>
      </c>
      <c r="W873" s="51" t="str">
        <f>IF($O873&gt;NORMA!$F$14,"NO CUMPLE","CUMPLE")</f>
        <v>NO CUMPLE</v>
      </c>
      <c r="X873" s="51" t="str">
        <f>IF(AND($N873&gt;=NORMA!$Q$4, $N873&lt;=NORMA!$R$4),"CUMPLE","NO CUMPLE")</f>
        <v>CUMPLE</v>
      </c>
      <c r="Y873" s="51" t="str">
        <f>IF($I873&gt;NORMA!$F$16,"NO CUMPLE","CUMPLE")</f>
        <v>NO CUMPLE</v>
      </c>
      <c r="Z873" s="51" t="str">
        <f>IF($M873&lt;NORMA!$H$23,"NO CUMPLE","CUMPLE")</f>
        <v>CUMPLE</v>
      </c>
      <c r="AA873" s="51" t="str">
        <f>IF($E873&gt;NORMA!$H$24,"NO CUMPLE","CUMPLE")</f>
        <v>NO CUMPLE</v>
      </c>
      <c r="AB873" s="51" t="str">
        <f>IF($F873&gt;NORMA!$H$25,"NO CUMPLE","CUMPLE")</f>
        <v>NO CUMPLE</v>
      </c>
      <c r="AC873" s="51" t="str">
        <f>IF($K873&gt;NORMA!$H$26,"NO CUMPLE","CUMPLE")</f>
        <v>NO CUMPLE</v>
      </c>
      <c r="AD873" s="51" t="str">
        <f>IF($J873&gt;NORMA!$H$27,"NO CUMPLE","CUMPLE")</f>
        <v>NO CUMPLE</v>
      </c>
      <c r="AE873" s="51" t="str">
        <f>IF($G873&gt;NORMA!$H$28,"NO CUMPLE","CUMPLE")</f>
        <v>CUMPLE</v>
      </c>
      <c r="AF873" s="51" t="str">
        <f>IF($H873&gt;NORMA!$E$29,"NO CUMPLE","CUMPLE")</f>
        <v>NO CUMPLE</v>
      </c>
      <c r="AG873" s="51" t="str">
        <f>IF($O873&gt;NORMA!$H$30,"NO CUMPLE","CUMPLE")</f>
        <v>NO CUMPLE</v>
      </c>
      <c r="AH873" s="51" t="str">
        <f>IF(AND($N873&gt;=NORMA!$R$18, $N873&lt;=NORMA!$S$18),"CUMPLE","NO CUMPLE")</f>
        <v>CUMPLE</v>
      </c>
      <c r="AI873" s="51" t="str">
        <f>IF($I873&gt;NORMA!$F$32,"NO CUMPLE","CUMPLE")</f>
        <v>NO CUMPLE</v>
      </c>
    </row>
    <row r="874" spans="1:35" ht="14.25" customHeight="1" x14ac:dyDescent="0.35">
      <c r="A874" s="147" t="s">
        <v>86</v>
      </c>
      <c r="B874" s="147" t="s">
        <v>84</v>
      </c>
      <c r="C874" s="167">
        <v>43159</v>
      </c>
      <c r="D874" s="172">
        <v>0.66666666666666663</v>
      </c>
      <c r="E874" s="147">
        <v>134</v>
      </c>
      <c r="F874" s="147">
        <v>258</v>
      </c>
      <c r="G874" s="147">
        <v>106</v>
      </c>
      <c r="H874" s="147">
        <v>37</v>
      </c>
      <c r="I874" s="147">
        <v>5.12</v>
      </c>
      <c r="J874" s="147">
        <v>5.3280000000000003</v>
      </c>
      <c r="K874" s="147">
        <v>41.9</v>
      </c>
      <c r="L874" s="147">
        <v>2.2706</v>
      </c>
      <c r="M874" s="147">
        <v>0.41</v>
      </c>
      <c r="N874" s="147">
        <v>7.49</v>
      </c>
      <c r="O874" s="153">
        <v>10000000</v>
      </c>
      <c r="P874" s="51" t="str">
        <f>IF($M874&lt;NORMA!$G$7,"NO CUMPLE","CUMPLE")</f>
        <v>NO CUMPLE</v>
      </c>
      <c r="Q874" s="51" t="str">
        <f>IF($E874&gt;NORMA!$G$8,"NO CUMPLE","CUMPLE")</f>
        <v>CUMPLE</v>
      </c>
      <c r="R874" s="51" t="str">
        <f>IF($F874&gt;NORMA!$G$9,"NO CUMPLE","CUMPLE")</f>
        <v>CUMPLE</v>
      </c>
      <c r="S874" s="51" t="str">
        <f>IF($K874&gt;NORMA!$G$10,"NO CUMPLE","CUMPLE")</f>
        <v>NO CUMPLE</v>
      </c>
      <c r="T874" s="51" t="str">
        <f>IF($J874&gt;NORMA!$G$11,"NO CUMPLE","CUMPLE")</f>
        <v>CUMPLE</v>
      </c>
      <c r="U874" s="51" t="str">
        <f>IF($G874&gt;NORMA!$G$12,"NO CUMPLE","CUMPLE")</f>
        <v>CUMPLE</v>
      </c>
      <c r="V874" s="51" t="str">
        <f>IF($H874&gt;SALITRE!$H$972,"NO CUMPLE","CUMPLE")</f>
        <v>NO CUMPLE</v>
      </c>
      <c r="W874" s="51" t="str">
        <f>IF($O874&gt;NORMA!$F$14,"NO CUMPLE","CUMPLE")</f>
        <v>NO CUMPLE</v>
      </c>
      <c r="X874" s="51" t="str">
        <f>IF(AND($N874&gt;=NORMA!$Q$4, $N874&lt;=NORMA!$R$4),"CUMPLE","NO CUMPLE")</f>
        <v>CUMPLE</v>
      </c>
      <c r="Y874" s="51" t="str">
        <f>IF($I874&gt;NORMA!$F$16,"NO CUMPLE","CUMPLE")</f>
        <v>NO CUMPLE</v>
      </c>
      <c r="Z874" s="51" t="str">
        <f>IF($M874&lt;NORMA!$H$23,"NO CUMPLE","CUMPLE")</f>
        <v>CUMPLE</v>
      </c>
      <c r="AA874" s="51" t="str">
        <f>IF($E874&gt;NORMA!$H$24,"NO CUMPLE","CUMPLE")</f>
        <v>NO CUMPLE</v>
      </c>
      <c r="AB874" s="51" t="str">
        <f>IF($F874&gt;NORMA!$H$25,"NO CUMPLE","CUMPLE")</f>
        <v>NO CUMPLE</v>
      </c>
      <c r="AC874" s="51" t="str">
        <f>IF($K874&gt;NORMA!$H$26,"NO CUMPLE","CUMPLE")</f>
        <v>NO CUMPLE</v>
      </c>
      <c r="AD874" s="51" t="str">
        <f>IF($J874&gt;NORMA!$H$27,"NO CUMPLE","CUMPLE")</f>
        <v>NO CUMPLE</v>
      </c>
      <c r="AE874" s="51" t="str">
        <f>IF($G874&gt;NORMA!$H$28,"NO CUMPLE","CUMPLE")</f>
        <v>NO CUMPLE</v>
      </c>
      <c r="AF874" s="51" t="str">
        <f>IF($H874&gt;NORMA!$E$29,"NO CUMPLE","CUMPLE")</f>
        <v>NO CUMPLE</v>
      </c>
      <c r="AG874" s="51" t="str">
        <f>IF($O874&gt;NORMA!$H$30,"NO CUMPLE","CUMPLE")</f>
        <v>NO CUMPLE</v>
      </c>
      <c r="AH874" s="51" t="str">
        <f>IF(AND($N874&gt;=NORMA!$R$18, $N874&lt;=NORMA!$S$18),"CUMPLE","NO CUMPLE")</f>
        <v>CUMPLE</v>
      </c>
      <c r="AI874" s="51" t="str">
        <f>IF($I874&gt;NORMA!$F$32,"NO CUMPLE","CUMPLE")</f>
        <v>NO CUMPLE</v>
      </c>
    </row>
    <row r="875" spans="1:35" ht="14.25" customHeight="1" x14ac:dyDescent="0.35">
      <c r="A875" s="147" t="s">
        <v>86</v>
      </c>
      <c r="B875" s="147" t="s">
        <v>84</v>
      </c>
      <c r="C875" s="167">
        <v>43165</v>
      </c>
      <c r="D875" s="172">
        <v>0.5</v>
      </c>
      <c r="E875" s="147">
        <v>187</v>
      </c>
      <c r="F875" s="147">
        <v>287</v>
      </c>
      <c r="G875" s="147">
        <v>112</v>
      </c>
      <c r="H875" s="147">
        <v>48</v>
      </c>
      <c r="I875" s="147">
        <v>1.89</v>
      </c>
      <c r="J875" s="147">
        <v>5.0970000000000004</v>
      </c>
      <c r="K875" s="147">
        <v>46.7</v>
      </c>
      <c r="L875" s="147">
        <v>2.2191999999999998</v>
      </c>
      <c r="M875" s="147">
        <v>0.31</v>
      </c>
      <c r="N875" s="147">
        <v>7.41</v>
      </c>
      <c r="O875" s="153">
        <v>5000000</v>
      </c>
      <c r="P875" s="51" t="str">
        <f>IF($M875&lt;NORMA!$G$7,"NO CUMPLE","CUMPLE")</f>
        <v>NO CUMPLE</v>
      </c>
      <c r="Q875" s="51" t="str">
        <f>IF($E875&gt;NORMA!$G$8,"NO CUMPLE","CUMPLE")</f>
        <v>NO CUMPLE</v>
      </c>
      <c r="R875" s="51" t="str">
        <f>IF($F875&gt;NORMA!$G$9,"NO CUMPLE","CUMPLE")</f>
        <v>CUMPLE</v>
      </c>
      <c r="S875" s="51" t="str">
        <f>IF($K875&gt;NORMA!$G$10,"NO CUMPLE","CUMPLE")</f>
        <v>NO CUMPLE</v>
      </c>
      <c r="T875" s="51" t="str">
        <f>IF($J875&gt;NORMA!$G$11,"NO CUMPLE","CUMPLE")</f>
        <v>CUMPLE</v>
      </c>
      <c r="U875" s="51" t="str">
        <f>IF($G875&gt;NORMA!$G$12,"NO CUMPLE","CUMPLE")</f>
        <v>CUMPLE</v>
      </c>
      <c r="V875" s="51" t="str">
        <f>IF($H875&gt;SALITRE!$H$972,"NO CUMPLE","CUMPLE")</f>
        <v>NO CUMPLE</v>
      </c>
      <c r="W875" s="51" t="str">
        <f>IF($O875&gt;NORMA!$F$14,"NO CUMPLE","CUMPLE")</f>
        <v>NO CUMPLE</v>
      </c>
      <c r="X875" s="51" t="str">
        <f>IF(AND($N875&gt;=NORMA!$Q$4, $N875&lt;=NORMA!$R$4),"CUMPLE","NO CUMPLE")</f>
        <v>CUMPLE</v>
      </c>
      <c r="Y875" s="51" t="str">
        <f>IF($I875&gt;NORMA!$F$16,"NO CUMPLE","CUMPLE")</f>
        <v>CUMPLE</v>
      </c>
      <c r="Z875" s="51" t="str">
        <f>IF($M875&lt;NORMA!$H$23,"NO CUMPLE","CUMPLE")</f>
        <v>CUMPLE</v>
      </c>
      <c r="AA875" s="51" t="str">
        <f>IF($E875&gt;NORMA!$H$24,"NO CUMPLE","CUMPLE")</f>
        <v>NO CUMPLE</v>
      </c>
      <c r="AB875" s="51" t="str">
        <f>IF($F875&gt;NORMA!$H$25,"NO CUMPLE","CUMPLE")</f>
        <v>NO CUMPLE</v>
      </c>
      <c r="AC875" s="51" t="str">
        <f>IF($K875&gt;NORMA!$H$26,"NO CUMPLE","CUMPLE")</f>
        <v>NO CUMPLE</v>
      </c>
      <c r="AD875" s="51" t="str">
        <f>IF($J875&gt;NORMA!$H$27,"NO CUMPLE","CUMPLE")</f>
        <v>NO CUMPLE</v>
      </c>
      <c r="AE875" s="51" t="str">
        <f>IF($G875&gt;NORMA!$H$28,"NO CUMPLE","CUMPLE")</f>
        <v>NO CUMPLE</v>
      </c>
      <c r="AF875" s="51" t="str">
        <f>IF($H875&gt;NORMA!$E$29,"NO CUMPLE","CUMPLE")</f>
        <v>NO CUMPLE</v>
      </c>
      <c r="AG875" s="51" t="str">
        <f>IF($O875&gt;NORMA!$H$30,"NO CUMPLE","CUMPLE")</f>
        <v>NO CUMPLE</v>
      </c>
      <c r="AH875" s="51" t="str">
        <f>IF(AND($N875&gt;=NORMA!$R$18, $N875&lt;=NORMA!$S$18),"CUMPLE","NO CUMPLE")</f>
        <v>CUMPLE</v>
      </c>
      <c r="AI875" s="51" t="str">
        <f>IF($I875&gt;NORMA!$F$32,"NO CUMPLE","CUMPLE")</f>
        <v>NO CUMPLE</v>
      </c>
    </row>
    <row r="876" spans="1:35" ht="14.25" customHeight="1" x14ac:dyDescent="0.35">
      <c r="A876" s="147" t="s">
        <v>85</v>
      </c>
      <c r="B876" s="147" t="s">
        <v>84</v>
      </c>
      <c r="C876" s="167">
        <v>43165</v>
      </c>
      <c r="D876" s="172">
        <v>0.66666666666666663</v>
      </c>
      <c r="E876" s="147">
        <v>194.4</v>
      </c>
      <c r="F876" s="147">
        <v>336</v>
      </c>
      <c r="G876" s="147">
        <v>280</v>
      </c>
      <c r="H876" s="147">
        <v>64</v>
      </c>
      <c r="I876" s="147">
        <v>3.6</v>
      </c>
      <c r="J876" s="147">
        <v>5.6989999999999998</v>
      </c>
      <c r="K876" s="147">
        <v>33.1</v>
      </c>
      <c r="L876" s="147">
        <v>2.1160000000000001</v>
      </c>
      <c r="M876" s="147">
        <v>0.51</v>
      </c>
      <c r="N876" s="147">
        <v>7.69</v>
      </c>
      <c r="O876" s="153">
        <v>8000000</v>
      </c>
      <c r="P876" s="51" t="str">
        <f>IF($M876&lt;NORMA!$G$7,"NO CUMPLE","CUMPLE")</f>
        <v>CUMPLE</v>
      </c>
      <c r="Q876" s="51" t="str">
        <f>IF($E876&gt;NORMA!$G$8,"NO CUMPLE","CUMPLE")</f>
        <v>NO CUMPLE</v>
      </c>
      <c r="R876" s="51" t="str">
        <f>IF($F876&gt;NORMA!$G$9,"NO CUMPLE","CUMPLE")</f>
        <v>CUMPLE</v>
      </c>
      <c r="S876" s="51" t="str">
        <f>IF($K876&gt;NORMA!$G$10,"NO CUMPLE","CUMPLE")</f>
        <v>CUMPLE</v>
      </c>
      <c r="T876" s="51" t="str">
        <f>IF($J876&gt;NORMA!$G$11,"NO CUMPLE","CUMPLE")</f>
        <v>CUMPLE</v>
      </c>
      <c r="U876" s="51" t="str">
        <f>IF($G876&gt;NORMA!$G$12,"NO CUMPLE","CUMPLE")</f>
        <v>NO CUMPLE</v>
      </c>
      <c r="V876" s="51" t="str">
        <f>IF($H876&gt;SALITRE!$H$972,"NO CUMPLE","CUMPLE")</f>
        <v>NO CUMPLE</v>
      </c>
      <c r="W876" s="51" t="str">
        <f>IF($O876&gt;NORMA!$F$14,"NO CUMPLE","CUMPLE")</f>
        <v>NO CUMPLE</v>
      </c>
      <c r="X876" s="51" t="str">
        <f>IF(AND($N876&gt;=NORMA!$Q$4, $N876&lt;=NORMA!$R$4),"CUMPLE","NO CUMPLE")</f>
        <v>CUMPLE</v>
      </c>
      <c r="Y876" s="51" t="str">
        <f>IF($I876&gt;NORMA!$F$16,"NO CUMPLE","CUMPLE")</f>
        <v>NO CUMPLE</v>
      </c>
      <c r="Z876" s="51" t="str">
        <f>IF($M876&lt;NORMA!$H$23,"NO CUMPLE","CUMPLE")</f>
        <v>CUMPLE</v>
      </c>
      <c r="AA876" s="51" t="str">
        <f>IF($E876&gt;NORMA!$H$24,"NO CUMPLE","CUMPLE")</f>
        <v>NO CUMPLE</v>
      </c>
      <c r="AB876" s="51" t="str">
        <f>IF($F876&gt;NORMA!$H$25,"NO CUMPLE","CUMPLE")</f>
        <v>NO CUMPLE</v>
      </c>
      <c r="AC876" s="51" t="str">
        <f>IF($K876&gt;NORMA!$H$26,"NO CUMPLE","CUMPLE")</f>
        <v>CUMPLE</v>
      </c>
      <c r="AD876" s="51" t="str">
        <f>IF($J876&gt;NORMA!$H$27,"NO CUMPLE","CUMPLE")</f>
        <v>NO CUMPLE</v>
      </c>
      <c r="AE876" s="51" t="str">
        <f>IF($G876&gt;NORMA!$H$28,"NO CUMPLE","CUMPLE")</f>
        <v>NO CUMPLE</v>
      </c>
      <c r="AF876" s="51" t="str">
        <f>IF($H876&gt;NORMA!$E$29,"NO CUMPLE","CUMPLE")</f>
        <v>NO CUMPLE</v>
      </c>
      <c r="AG876" s="51" t="str">
        <f>IF($O876&gt;NORMA!$H$30,"NO CUMPLE","CUMPLE")</f>
        <v>NO CUMPLE</v>
      </c>
      <c r="AH876" s="51" t="str">
        <f>IF(AND($N876&gt;=NORMA!$R$18, $N876&lt;=NORMA!$S$18),"CUMPLE","NO CUMPLE")</f>
        <v>CUMPLE</v>
      </c>
      <c r="AI876" s="51" t="str">
        <f>IF($I876&gt;NORMA!$F$32,"NO CUMPLE","CUMPLE")</f>
        <v>NO CUMPLE</v>
      </c>
    </row>
    <row r="877" spans="1:35" ht="14.25" customHeight="1" x14ac:dyDescent="0.35">
      <c r="A877" s="147" t="s">
        <v>82</v>
      </c>
      <c r="B877" s="147" t="s">
        <v>84</v>
      </c>
      <c r="C877" s="167">
        <v>43165</v>
      </c>
      <c r="D877" s="172">
        <v>0.66666666666666663</v>
      </c>
      <c r="E877" s="147">
        <v>247.3</v>
      </c>
      <c r="F877" s="147">
        <v>529</v>
      </c>
      <c r="G877" s="147">
        <v>216</v>
      </c>
      <c r="H877" s="147">
        <v>104</v>
      </c>
      <c r="I877" s="147">
        <v>1.68</v>
      </c>
      <c r="J877" s="147">
        <v>6.8730000000000002</v>
      </c>
      <c r="K877" s="147">
        <v>31.3</v>
      </c>
      <c r="L877" s="147">
        <v>1.0406</v>
      </c>
      <c r="M877" s="147">
        <v>0.34</v>
      </c>
      <c r="N877" s="147">
        <v>8.1300000000000008</v>
      </c>
      <c r="O877" s="153">
        <v>1000000</v>
      </c>
      <c r="P877" s="51" t="str">
        <f>IF($M877&lt;NORMA!$G$7,"NO CUMPLE","CUMPLE")</f>
        <v>NO CUMPLE</v>
      </c>
      <c r="Q877" s="51" t="str">
        <f>IF($E877&gt;NORMA!$G$8,"NO CUMPLE","CUMPLE")</f>
        <v>NO CUMPLE</v>
      </c>
      <c r="R877" s="51" t="str">
        <f>IF($F877&gt;NORMA!$G$9,"NO CUMPLE","CUMPLE")</f>
        <v>NO CUMPLE</v>
      </c>
      <c r="S877" s="51" t="str">
        <f>IF($K877&gt;NORMA!$G$10,"NO CUMPLE","CUMPLE")</f>
        <v>CUMPLE</v>
      </c>
      <c r="T877" s="51" t="str">
        <f>IF($J877&gt;NORMA!$G$11,"NO CUMPLE","CUMPLE")</f>
        <v>NO CUMPLE</v>
      </c>
      <c r="U877" s="51" t="str">
        <f>IF($G877&gt;NORMA!$G$12,"NO CUMPLE","CUMPLE")</f>
        <v>NO CUMPLE</v>
      </c>
      <c r="V877" s="51" t="str">
        <f>IF($H877&gt;SALITRE!$H$972,"NO CUMPLE","CUMPLE")</f>
        <v>NO CUMPLE</v>
      </c>
      <c r="W877" s="51" t="str">
        <f>IF($O877&gt;NORMA!$F$14,"NO CUMPLE","CUMPLE")</f>
        <v>CUMPLE</v>
      </c>
      <c r="X877" s="51" t="str">
        <f>IF(AND($N877&gt;=NORMA!$Q$4, $N877&lt;=NORMA!$R$4),"CUMPLE","NO CUMPLE")</f>
        <v>CUMPLE</v>
      </c>
      <c r="Y877" s="51" t="str">
        <f>IF($I877&gt;NORMA!$F$16,"NO CUMPLE","CUMPLE")</f>
        <v>CUMPLE</v>
      </c>
      <c r="Z877" s="51" t="str">
        <f>IF($M877&lt;NORMA!$H$23,"NO CUMPLE","CUMPLE")</f>
        <v>CUMPLE</v>
      </c>
      <c r="AA877" s="51" t="str">
        <f>IF($E877&gt;NORMA!$H$24,"NO CUMPLE","CUMPLE")</f>
        <v>NO CUMPLE</v>
      </c>
      <c r="AB877" s="51" t="str">
        <f>IF($F877&gt;NORMA!$H$25,"NO CUMPLE","CUMPLE")</f>
        <v>NO CUMPLE</v>
      </c>
      <c r="AC877" s="51" t="str">
        <f>IF($K877&gt;NORMA!$H$26,"NO CUMPLE","CUMPLE")</f>
        <v>CUMPLE</v>
      </c>
      <c r="AD877" s="51" t="str">
        <f>IF($J877&gt;NORMA!$H$27,"NO CUMPLE","CUMPLE")</f>
        <v>NO CUMPLE</v>
      </c>
      <c r="AE877" s="51" t="str">
        <f>IF($G877&gt;NORMA!$H$28,"NO CUMPLE","CUMPLE")</f>
        <v>NO CUMPLE</v>
      </c>
      <c r="AF877" s="51" t="str">
        <f>IF($H877&gt;NORMA!$E$29,"NO CUMPLE","CUMPLE")</f>
        <v>NO CUMPLE</v>
      </c>
      <c r="AG877" s="51" t="str">
        <f>IF($O877&gt;NORMA!$H$30,"NO CUMPLE","CUMPLE")</f>
        <v>NO CUMPLE</v>
      </c>
      <c r="AH877" s="51" t="str">
        <f>IF(AND($N877&gt;=NORMA!$R$18, $N877&lt;=NORMA!$S$18),"CUMPLE","NO CUMPLE")</f>
        <v>CUMPLE</v>
      </c>
      <c r="AI877" s="51" t="str">
        <f>IF($I877&gt;NORMA!$F$32,"NO CUMPLE","CUMPLE")</f>
        <v>NO CUMPLE</v>
      </c>
    </row>
    <row r="878" spans="1:35" ht="14.25" customHeight="1" x14ac:dyDescent="0.35">
      <c r="A878" s="147" t="s">
        <v>82</v>
      </c>
      <c r="B878" s="147" t="s">
        <v>84</v>
      </c>
      <c r="C878" s="167">
        <v>43517</v>
      </c>
      <c r="D878" s="172">
        <v>0.5</v>
      </c>
      <c r="E878" s="147">
        <v>259</v>
      </c>
      <c r="F878" s="147">
        <v>418</v>
      </c>
      <c r="G878" s="147">
        <v>180</v>
      </c>
      <c r="H878" s="147">
        <v>117</v>
      </c>
      <c r="I878" s="147">
        <v>5.7</v>
      </c>
      <c r="J878" s="147">
        <v>6.4509999999999996</v>
      </c>
      <c r="K878" s="147">
        <v>51.6</v>
      </c>
      <c r="L878" s="147">
        <v>1</v>
      </c>
      <c r="M878" s="147">
        <v>0.44</v>
      </c>
      <c r="N878" s="147">
        <v>8</v>
      </c>
      <c r="O878" s="157">
        <v>93300</v>
      </c>
      <c r="P878" s="51" t="str">
        <f>IF($M878&lt;NORMA!$G$7,"NO CUMPLE","CUMPLE")</f>
        <v>NO CUMPLE</v>
      </c>
      <c r="Q878" s="51" t="str">
        <f>IF($E878&gt;NORMA!$G$8,"NO CUMPLE","CUMPLE")</f>
        <v>NO CUMPLE</v>
      </c>
      <c r="R878" s="51" t="str">
        <f>IF($F878&gt;NORMA!$G$9,"NO CUMPLE","CUMPLE")</f>
        <v>NO CUMPLE</v>
      </c>
      <c r="S878" s="51" t="str">
        <f>IF($K878&gt;NORMA!$G$10,"NO CUMPLE","CUMPLE")</f>
        <v>NO CUMPLE</v>
      </c>
      <c r="T878" s="51" t="str">
        <f>IF($J878&gt;NORMA!$G$11,"NO CUMPLE","CUMPLE")</f>
        <v>NO CUMPLE</v>
      </c>
      <c r="U878" s="51" t="str">
        <f>IF($G878&gt;NORMA!$G$12,"NO CUMPLE","CUMPLE")</f>
        <v>NO CUMPLE</v>
      </c>
      <c r="V878" s="51" t="str">
        <f>IF($H878&gt;SALITRE!$H$972,"NO CUMPLE","CUMPLE")</f>
        <v>NO CUMPLE</v>
      </c>
      <c r="W878" s="51" t="str">
        <f>IF($O878&gt;NORMA!$F$14,"NO CUMPLE","CUMPLE")</f>
        <v>CUMPLE</v>
      </c>
      <c r="X878" s="51" t="str">
        <f>IF(AND($N878&gt;=NORMA!$Q$4, $N878&lt;=NORMA!$R$4),"CUMPLE","NO CUMPLE")</f>
        <v>CUMPLE</v>
      </c>
      <c r="Y878" s="51" t="str">
        <f>IF($I878&gt;NORMA!$F$16,"NO CUMPLE","CUMPLE")</f>
        <v>NO CUMPLE</v>
      </c>
      <c r="Z878" s="51" t="str">
        <f>IF($M878&lt;NORMA!$H$23,"NO CUMPLE","CUMPLE")</f>
        <v>CUMPLE</v>
      </c>
      <c r="AA878" s="51" t="str">
        <f>IF($E878&gt;NORMA!$H$24,"NO CUMPLE","CUMPLE")</f>
        <v>NO CUMPLE</v>
      </c>
      <c r="AB878" s="51" t="str">
        <f>IF($F878&gt;NORMA!$H$25,"NO CUMPLE","CUMPLE")</f>
        <v>NO CUMPLE</v>
      </c>
      <c r="AC878" s="51" t="str">
        <f>IF($K878&gt;NORMA!$H$26,"NO CUMPLE","CUMPLE")</f>
        <v>NO CUMPLE</v>
      </c>
      <c r="AD878" s="51" t="str">
        <f>IF($J878&gt;NORMA!$H$27,"NO CUMPLE","CUMPLE")</f>
        <v>NO CUMPLE</v>
      </c>
      <c r="AE878" s="51" t="str">
        <f>IF($G878&gt;NORMA!$H$28,"NO CUMPLE","CUMPLE")</f>
        <v>NO CUMPLE</v>
      </c>
      <c r="AF878" s="51" t="str">
        <f>IF($H878&gt;NORMA!$E$29,"NO CUMPLE","CUMPLE")</f>
        <v>NO CUMPLE</v>
      </c>
      <c r="AG878" s="51" t="str">
        <f>IF($O878&gt;NORMA!$H$30,"NO CUMPLE","CUMPLE")</f>
        <v>CUMPLE</v>
      </c>
      <c r="AH878" s="51" t="str">
        <f>IF(AND($N878&gt;=NORMA!$R$18, $N878&lt;=NORMA!$S$18),"CUMPLE","NO CUMPLE")</f>
        <v>CUMPLE</v>
      </c>
      <c r="AI878" s="51" t="str">
        <f>IF($I878&gt;NORMA!$F$32,"NO CUMPLE","CUMPLE")</f>
        <v>NO CUMPLE</v>
      </c>
    </row>
    <row r="879" spans="1:35" ht="14.25" customHeight="1" x14ac:dyDescent="0.35">
      <c r="A879" s="147" t="s">
        <v>85</v>
      </c>
      <c r="B879" s="147" t="s">
        <v>84</v>
      </c>
      <c r="C879" s="167">
        <v>43543</v>
      </c>
      <c r="D879" s="172">
        <v>0.5</v>
      </c>
      <c r="E879" s="147">
        <v>236</v>
      </c>
      <c r="F879" s="147">
        <v>409</v>
      </c>
      <c r="G879" s="147">
        <v>593</v>
      </c>
      <c r="H879" s="147">
        <v>10</v>
      </c>
      <c r="I879" s="147">
        <v>0.4</v>
      </c>
      <c r="J879" s="147">
        <v>4.2679999999999998</v>
      </c>
      <c r="K879" s="147">
        <v>38.299999999999997</v>
      </c>
      <c r="L879" s="147">
        <v>1.5</v>
      </c>
      <c r="M879" s="147">
        <v>0.21</v>
      </c>
      <c r="N879" s="147">
        <v>7.68</v>
      </c>
      <c r="O879" s="157">
        <v>1010000</v>
      </c>
      <c r="P879" s="51" t="str">
        <f>IF($M879&lt;NORMA!$G$7,"NO CUMPLE","CUMPLE")</f>
        <v>NO CUMPLE</v>
      </c>
      <c r="Q879" s="51" t="str">
        <f>IF($E879&gt;NORMA!$G$8,"NO CUMPLE","CUMPLE")</f>
        <v>NO CUMPLE</v>
      </c>
      <c r="R879" s="51" t="str">
        <f>IF($F879&gt;NORMA!$G$9,"NO CUMPLE","CUMPLE")</f>
        <v>NO CUMPLE</v>
      </c>
      <c r="S879" s="51" t="str">
        <f>IF($K879&gt;NORMA!$G$10,"NO CUMPLE","CUMPLE")</f>
        <v>CUMPLE</v>
      </c>
      <c r="T879" s="51" t="str">
        <f>IF($J879&gt;NORMA!$G$11,"NO CUMPLE","CUMPLE")</f>
        <v>CUMPLE</v>
      </c>
      <c r="U879" s="51" t="str">
        <f>IF($G879&gt;NORMA!$G$12,"NO CUMPLE","CUMPLE")</f>
        <v>NO CUMPLE</v>
      </c>
      <c r="V879" s="51" t="str">
        <f>IF($H879&gt;SALITRE!$H$972,"NO CUMPLE","CUMPLE")</f>
        <v>CUMPLE</v>
      </c>
      <c r="W879" s="51" t="str">
        <f>IF($O879&gt;NORMA!$F$14,"NO CUMPLE","CUMPLE")</f>
        <v>NO CUMPLE</v>
      </c>
      <c r="X879" s="51" t="str">
        <f>IF(AND($N879&gt;=NORMA!$Q$4, $N879&lt;=NORMA!$R$4),"CUMPLE","NO CUMPLE")</f>
        <v>CUMPLE</v>
      </c>
      <c r="Y879" s="51" t="str">
        <f>IF($I879&gt;NORMA!$F$16,"NO CUMPLE","CUMPLE")</f>
        <v>CUMPLE</v>
      </c>
      <c r="Z879" s="51" t="str">
        <f>IF($M879&lt;NORMA!$H$23,"NO CUMPLE","CUMPLE")</f>
        <v>NO CUMPLE</v>
      </c>
      <c r="AA879" s="51" t="str">
        <f>IF($E879&gt;NORMA!$H$24,"NO CUMPLE","CUMPLE")</f>
        <v>NO CUMPLE</v>
      </c>
      <c r="AB879" s="51" t="str">
        <f>IF($F879&gt;NORMA!$H$25,"NO CUMPLE","CUMPLE")</f>
        <v>NO CUMPLE</v>
      </c>
      <c r="AC879" s="51" t="str">
        <f>IF($K879&gt;NORMA!$H$26,"NO CUMPLE","CUMPLE")</f>
        <v>CUMPLE</v>
      </c>
      <c r="AD879" s="51" t="str">
        <f>IF($J879&gt;NORMA!$H$27,"NO CUMPLE","CUMPLE")</f>
        <v>CUMPLE</v>
      </c>
      <c r="AE879" s="51" t="str">
        <f>IF($G879&gt;NORMA!$H$28,"NO CUMPLE","CUMPLE")</f>
        <v>NO CUMPLE</v>
      </c>
      <c r="AF879" s="51" t="str">
        <f>IF($H879&gt;NORMA!$E$29,"NO CUMPLE","CUMPLE")</f>
        <v>CUMPLE</v>
      </c>
      <c r="AG879" s="51" t="str">
        <f>IF($O879&gt;NORMA!$H$30,"NO CUMPLE","CUMPLE")</f>
        <v>NO CUMPLE</v>
      </c>
      <c r="AH879" s="51" t="str">
        <f>IF(AND($N879&gt;=NORMA!$R$18, $N879&lt;=NORMA!$S$18),"CUMPLE","NO CUMPLE")</f>
        <v>CUMPLE</v>
      </c>
      <c r="AI879" s="51" t="str">
        <f>IF($I879&gt;NORMA!$F$32,"NO CUMPLE","CUMPLE")</f>
        <v>CUMPLE</v>
      </c>
    </row>
    <row r="880" spans="1:35" ht="14.25" customHeight="1" x14ac:dyDescent="0.35">
      <c r="A880" s="147" t="s">
        <v>86</v>
      </c>
      <c r="B880" s="147" t="s">
        <v>84</v>
      </c>
      <c r="C880" s="167">
        <v>43543</v>
      </c>
      <c r="D880" s="172">
        <v>0.66666666666666663</v>
      </c>
      <c r="E880" s="147">
        <v>258</v>
      </c>
      <c r="F880" s="147">
        <v>426</v>
      </c>
      <c r="G880" s="147">
        <v>130</v>
      </c>
      <c r="H880" s="147">
        <v>28.9</v>
      </c>
      <c r="I880" s="147">
        <v>3.59</v>
      </c>
      <c r="J880" s="147">
        <v>4.7190000000000003</v>
      </c>
      <c r="K880" s="147">
        <v>41</v>
      </c>
      <c r="L880" s="147">
        <v>2.4</v>
      </c>
      <c r="M880" s="147">
        <v>0.55000000000000004</v>
      </c>
      <c r="N880" s="147">
        <v>7.22</v>
      </c>
      <c r="O880" s="157">
        <v>613000</v>
      </c>
      <c r="P880" s="51" t="str">
        <f>IF($M880&lt;NORMA!$G$7,"NO CUMPLE","CUMPLE")</f>
        <v>CUMPLE</v>
      </c>
      <c r="Q880" s="51" t="str">
        <f>IF($E880&gt;NORMA!$G$8,"NO CUMPLE","CUMPLE")</f>
        <v>NO CUMPLE</v>
      </c>
      <c r="R880" s="51" t="str">
        <f>IF($F880&gt;NORMA!$G$9,"NO CUMPLE","CUMPLE")</f>
        <v>NO CUMPLE</v>
      </c>
      <c r="S880" s="51" t="str">
        <f>IF($K880&gt;NORMA!$G$10,"NO CUMPLE","CUMPLE")</f>
        <v>NO CUMPLE</v>
      </c>
      <c r="T880" s="51" t="str">
        <f>IF($J880&gt;NORMA!$G$11,"NO CUMPLE","CUMPLE")</f>
        <v>CUMPLE</v>
      </c>
      <c r="U880" s="51" t="str">
        <f>IF($G880&gt;NORMA!$G$12,"NO CUMPLE","CUMPLE")</f>
        <v>CUMPLE</v>
      </c>
      <c r="V880" s="51" t="str">
        <f>IF($H880&gt;SALITRE!$H$972,"NO CUMPLE","CUMPLE")</f>
        <v>CUMPLE</v>
      </c>
      <c r="W880" s="51" t="str">
        <f>IF($O880&gt;NORMA!$F$14,"NO CUMPLE","CUMPLE")</f>
        <v>CUMPLE</v>
      </c>
      <c r="X880" s="51" t="str">
        <f>IF(AND($N880&gt;=NORMA!$Q$4, $N880&lt;=NORMA!$R$4),"CUMPLE","NO CUMPLE")</f>
        <v>CUMPLE</v>
      </c>
      <c r="Y880" s="51" t="str">
        <f>IF($I880&gt;NORMA!$F$16,"NO CUMPLE","CUMPLE")</f>
        <v>NO CUMPLE</v>
      </c>
      <c r="Z880" s="51" t="str">
        <f>IF($M880&lt;NORMA!$H$23,"NO CUMPLE","CUMPLE")</f>
        <v>CUMPLE</v>
      </c>
      <c r="AA880" s="51" t="str">
        <f>IF($E880&gt;NORMA!$H$24,"NO CUMPLE","CUMPLE")</f>
        <v>NO CUMPLE</v>
      </c>
      <c r="AB880" s="51" t="str">
        <f>IF($F880&gt;NORMA!$H$25,"NO CUMPLE","CUMPLE")</f>
        <v>NO CUMPLE</v>
      </c>
      <c r="AC880" s="51" t="str">
        <f>IF($K880&gt;NORMA!$H$26,"NO CUMPLE","CUMPLE")</f>
        <v>NO CUMPLE</v>
      </c>
      <c r="AD880" s="51" t="str">
        <f>IF($J880&gt;NORMA!$H$27,"NO CUMPLE","CUMPLE")</f>
        <v>CUMPLE</v>
      </c>
      <c r="AE880" s="51" t="str">
        <f>IF($G880&gt;NORMA!$H$28,"NO CUMPLE","CUMPLE")</f>
        <v>NO CUMPLE</v>
      </c>
      <c r="AF880" s="51" t="str">
        <f>IF($H880&gt;NORMA!$E$29,"NO CUMPLE","CUMPLE")</f>
        <v>NO CUMPLE</v>
      </c>
      <c r="AG880" s="51" t="str">
        <f>IF($O880&gt;NORMA!$H$30,"NO CUMPLE","CUMPLE")</f>
        <v>NO CUMPLE</v>
      </c>
      <c r="AH880" s="51" t="str">
        <f>IF(AND($N880&gt;=NORMA!$R$18, $N880&lt;=NORMA!$S$18),"CUMPLE","NO CUMPLE")</f>
        <v>CUMPLE</v>
      </c>
      <c r="AI880" s="51" t="str">
        <f>IF($I880&gt;NORMA!$F$32,"NO CUMPLE","CUMPLE")</f>
        <v>NO CUMPLE</v>
      </c>
    </row>
    <row r="881" spans="1:35" ht="14.25" customHeight="1" x14ac:dyDescent="0.35">
      <c r="A881" s="147" t="s">
        <v>82</v>
      </c>
      <c r="B881" s="147" t="s">
        <v>84</v>
      </c>
      <c r="C881" s="167">
        <v>43557</v>
      </c>
      <c r="D881" s="172">
        <v>0.25</v>
      </c>
      <c r="E881" s="147">
        <v>68.400000000000006</v>
      </c>
      <c r="F881" s="147">
        <v>199</v>
      </c>
      <c r="G881" s="147">
        <v>52</v>
      </c>
      <c r="H881" s="147">
        <v>24.6</v>
      </c>
      <c r="I881" s="147">
        <v>1.77</v>
      </c>
      <c r="J881" s="147">
        <v>2.609</v>
      </c>
      <c r="K881" s="147">
        <v>19.899999999999999</v>
      </c>
      <c r="L881" s="147">
        <v>1.5</v>
      </c>
      <c r="M881" s="147">
        <v>1.28</v>
      </c>
      <c r="N881" s="147">
        <v>7.68</v>
      </c>
      <c r="O881" s="157">
        <v>2050000</v>
      </c>
      <c r="P881" s="51" t="str">
        <f>IF($M881&lt;NORMA!$G$7,"NO CUMPLE","CUMPLE")</f>
        <v>CUMPLE</v>
      </c>
      <c r="Q881" s="51" t="str">
        <f>IF($E881&gt;NORMA!$G$8,"NO CUMPLE","CUMPLE")</f>
        <v>CUMPLE</v>
      </c>
      <c r="R881" s="51" t="str">
        <f>IF($F881&gt;NORMA!$G$9,"NO CUMPLE","CUMPLE")</f>
        <v>CUMPLE</v>
      </c>
      <c r="S881" s="51" t="str">
        <f>IF($K881&gt;NORMA!$G$10,"NO CUMPLE","CUMPLE")</f>
        <v>CUMPLE</v>
      </c>
      <c r="T881" s="51" t="str">
        <f>IF($J881&gt;NORMA!$G$11,"NO CUMPLE","CUMPLE")</f>
        <v>CUMPLE</v>
      </c>
      <c r="U881" s="51" t="str">
        <f>IF($G881&gt;NORMA!$G$12,"NO CUMPLE","CUMPLE")</f>
        <v>CUMPLE</v>
      </c>
      <c r="V881" s="51" t="str">
        <f>IF($H881&gt;SALITRE!$H$972,"NO CUMPLE","CUMPLE")</f>
        <v>CUMPLE</v>
      </c>
      <c r="W881" s="51" t="str">
        <f>IF($O881&gt;NORMA!$F$14,"NO CUMPLE","CUMPLE")</f>
        <v>NO CUMPLE</v>
      </c>
      <c r="X881" s="51" t="str">
        <f>IF(AND($N881&gt;=NORMA!$Q$4, $N881&lt;=NORMA!$R$4),"CUMPLE","NO CUMPLE")</f>
        <v>CUMPLE</v>
      </c>
      <c r="Y881" s="51" t="str">
        <f>IF($I881&gt;NORMA!$F$16,"NO CUMPLE","CUMPLE")</f>
        <v>CUMPLE</v>
      </c>
      <c r="Z881" s="51" t="str">
        <f>IF($M881&lt;NORMA!$H$23,"NO CUMPLE","CUMPLE")</f>
        <v>CUMPLE</v>
      </c>
      <c r="AA881" s="51" t="str">
        <f>IF($E881&gt;NORMA!$H$24,"NO CUMPLE","CUMPLE")</f>
        <v>CUMPLE</v>
      </c>
      <c r="AB881" s="51" t="str">
        <f>IF($F881&gt;NORMA!$H$25,"NO CUMPLE","CUMPLE")</f>
        <v>NO CUMPLE</v>
      </c>
      <c r="AC881" s="51" t="str">
        <f>IF($K881&gt;NORMA!$H$26,"NO CUMPLE","CUMPLE")</f>
        <v>CUMPLE</v>
      </c>
      <c r="AD881" s="51" t="str">
        <f>IF($J881&gt;NORMA!$H$27,"NO CUMPLE","CUMPLE")</f>
        <v>CUMPLE</v>
      </c>
      <c r="AE881" s="51" t="str">
        <f>IF($G881&gt;NORMA!$H$28,"NO CUMPLE","CUMPLE")</f>
        <v>CUMPLE</v>
      </c>
      <c r="AF881" s="51" t="str">
        <f>IF($H881&gt;NORMA!$E$29,"NO CUMPLE","CUMPLE")</f>
        <v>NO CUMPLE</v>
      </c>
      <c r="AG881" s="51" t="str">
        <f>IF($O881&gt;NORMA!$H$30,"NO CUMPLE","CUMPLE")</f>
        <v>NO CUMPLE</v>
      </c>
      <c r="AH881" s="51" t="str">
        <f>IF(AND($N881&gt;=NORMA!$R$18, $N881&lt;=NORMA!$S$18),"CUMPLE","NO CUMPLE")</f>
        <v>CUMPLE</v>
      </c>
      <c r="AI881" s="51" t="str">
        <f>IF($I881&gt;NORMA!$F$32,"NO CUMPLE","CUMPLE")</f>
        <v>NO CUMPLE</v>
      </c>
    </row>
    <row r="882" spans="1:35" ht="14.25" customHeight="1" x14ac:dyDescent="0.35">
      <c r="A882" s="147" t="s">
        <v>86</v>
      </c>
      <c r="B882" s="147" t="s">
        <v>84</v>
      </c>
      <c r="C882" s="167">
        <v>43557</v>
      </c>
      <c r="D882" s="172">
        <v>0.58333333333333337</v>
      </c>
      <c r="E882" s="147">
        <v>58.3</v>
      </c>
      <c r="F882" s="147">
        <v>246</v>
      </c>
      <c r="G882" s="147">
        <v>76</v>
      </c>
      <c r="H882" s="147">
        <v>21.2</v>
      </c>
      <c r="I882" s="147">
        <v>1.89</v>
      </c>
      <c r="J882" s="147">
        <v>2.4239999999999999</v>
      </c>
      <c r="K882" s="147">
        <v>18</v>
      </c>
      <c r="L882" s="147">
        <v>10.6</v>
      </c>
      <c r="M882" s="147">
        <v>0.77</v>
      </c>
      <c r="N882" s="147">
        <v>7.39</v>
      </c>
      <c r="O882" s="157">
        <v>7700000</v>
      </c>
      <c r="P882" s="51" t="str">
        <f>IF($M882&lt;NORMA!$G$7,"NO CUMPLE","CUMPLE")</f>
        <v>CUMPLE</v>
      </c>
      <c r="Q882" s="51" t="str">
        <f>IF($E882&gt;NORMA!$G$8,"NO CUMPLE","CUMPLE")</f>
        <v>CUMPLE</v>
      </c>
      <c r="R882" s="51" t="str">
        <f>IF($F882&gt;NORMA!$G$9,"NO CUMPLE","CUMPLE")</f>
        <v>CUMPLE</v>
      </c>
      <c r="S882" s="51" t="str">
        <f>IF($K882&gt;NORMA!$G$10,"NO CUMPLE","CUMPLE")</f>
        <v>CUMPLE</v>
      </c>
      <c r="T882" s="51" t="str">
        <f>IF($J882&gt;NORMA!$G$11,"NO CUMPLE","CUMPLE")</f>
        <v>CUMPLE</v>
      </c>
      <c r="U882" s="51" t="str">
        <f>IF($G882&gt;NORMA!$G$12,"NO CUMPLE","CUMPLE")</f>
        <v>CUMPLE</v>
      </c>
      <c r="V882" s="51" t="str">
        <f>IF($H882&gt;SALITRE!$H$972,"NO CUMPLE","CUMPLE")</f>
        <v>CUMPLE</v>
      </c>
      <c r="W882" s="51" t="str">
        <f>IF($O882&gt;NORMA!$F$14,"NO CUMPLE","CUMPLE")</f>
        <v>NO CUMPLE</v>
      </c>
      <c r="X882" s="51" t="str">
        <f>IF(AND($N882&gt;=NORMA!$Q$4, $N882&lt;=NORMA!$R$4),"CUMPLE","NO CUMPLE")</f>
        <v>CUMPLE</v>
      </c>
      <c r="Y882" s="51" t="str">
        <f>IF($I882&gt;NORMA!$F$16,"NO CUMPLE","CUMPLE")</f>
        <v>CUMPLE</v>
      </c>
      <c r="Z882" s="51" t="str">
        <f>IF($M882&lt;NORMA!$H$23,"NO CUMPLE","CUMPLE")</f>
        <v>CUMPLE</v>
      </c>
      <c r="AA882" s="51" t="str">
        <f>IF($E882&gt;NORMA!$H$24,"NO CUMPLE","CUMPLE")</f>
        <v>CUMPLE</v>
      </c>
      <c r="AB882" s="51" t="str">
        <f>IF($F882&gt;NORMA!$H$25,"NO CUMPLE","CUMPLE")</f>
        <v>NO CUMPLE</v>
      </c>
      <c r="AC882" s="51" t="str">
        <f>IF($K882&gt;NORMA!$H$26,"NO CUMPLE","CUMPLE")</f>
        <v>CUMPLE</v>
      </c>
      <c r="AD882" s="51" t="str">
        <f>IF($J882&gt;NORMA!$H$27,"NO CUMPLE","CUMPLE")</f>
        <v>CUMPLE</v>
      </c>
      <c r="AE882" s="51" t="str">
        <f>IF($G882&gt;NORMA!$H$28,"NO CUMPLE","CUMPLE")</f>
        <v>CUMPLE</v>
      </c>
      <c r="AF882" s="51" t="str">
        <f>IF($H882&gt;NORMA!$E$29,"NO CUMPLE","CUMPLE")</f>
        <v>NO CUMPLE</v>
      </c>
      <c r="AG882" s="51" t="str">
        <f>IF($O882&gt;NORMA!$H$30,"NO CUMPLE","CUMPLE")</f>
        <v>NO CUMPLE</v>
      </c>
      <c r="AH882" s="51" t="str">
        <f>IF(AND($N882&gt;=NORMA!$R$18, $N882&lt;=NORMA!$S$18),"CUMPLE","NO CUMPLE")</f>
        <v>CUMPLE</v>
      </c>
      <c r="AI882" s="51" t="str">
        <f>IF($I882&gt;NORMA!$F$32,"NO CUMPLE","CUMPLE")</f>
        <v>NO CUMPLE</v>
      </c>
    </row>
    <row r="883" spans="1:35" ht="14.25" customHeight="1" x14ac:dyDescent="0.35">
      <c r="A883" s="147" t="s">
        <v>82</v>
      </c>
      <c r="B883" s="147" t="s">
        <v>84</v>
      </c>
      <c r="C883" s="167">
        <v>43571</v>
      </c>
      <c r="D883" s="172">
        <v>0.58333333333333337</v>
      </c>
      <c r="E883" s="147">
        <v>151</v>
      </c>
      <c r="F883" s="147">
        <v>371</v>
      </c>
      <c r="G883" s="147">
        <v>112</v>
      </c>
      <c r="H883" s="147">
        <v>52.4</v>
      </c>
      <c r="I883" s="147">
        <v>4.01</v>
      </c>
      <c r="J883" s="147">
        <v>3.6880000000000002</v>
      </c>
      <c r="K883" s="147">
        <v>35.5</v>
      </c>
      <c r="L883" s="147">
        <v>1.3</v>
      </c>
      <c r="M883" s="147">
        <v>0.59</v>
      </c>
      <c r="N883" s="147">
        <v>6.54</v>
      </c>
      <c r="O883" s="157">
        <v>3080000</v>
      </c>
      <c r="P883" s="51" t="str">
        <f>IF($M883&lt;NORMA!$G$7,"NO CUMPLE","CUMPLE")</f>
        <v>CUMPLE</v>
      </c>
      <c r="Q883" s="51" t="str">
        <f>IF($E883&gt;NORMA!$G$8,"NO CUMPLE","CUMPLE")</f>
        <v>NO CUMPLE</v>
      </c>
      <c r="R883" s="51" t="str">
        <f>IF($F883&gt;NORMA!$G$9,"NO CUMPLE","CUMPLE")</f>
        <v>NO CUMPLE</v>
      </c>
      <c r="S883" s="51" t="str">
        <f>IF($K883&gt;NORMA!$G$10,"NO CUMPLE","CUMPLE")</f>
        <v>CUMPLE</v>
      </c>
      <c r="T883" s="51" t="str">
        <f>IF($J883&gt;NORMA!$G$11,"NO CUMPLE","CUMPLE")</f>
        <v>CUMPLE</v>
      </c>
      <c r="U883" s="51" t="str">
        <f>IF($G883&gt;NORMA!$G$12,"NO CUMPLE","CUMPLE")</f>
        <v>CUMPLE</v>
      </c>
      <c r="V883" s="51" t="str">
        <f>IF($H883&gt;SALITRE!$H$972,"NO CUMPLE","CUMPLE")</f>
        <v>NO CUMPLE</v>
      </c>
      <c r="W883" s="51" t="str">
        <f>IF($O883&gt;NORMA!$F$14,"NO CUMPLE","CUMPLE")</f>
        <v>NO CUMPLE</v>
      </c>
      <c r="X883" s="51" t="str">
        <f>IF(AND($N883&gt;=NORMA!$Q$4, $N883&lt;=NORMA!$R$4),"CUMPLE","NO CUMPLE")</f>
        <v>CUMPLE</v>
      </c>
      <c r="Y883" s="51" t="str">
        <f>IF($I883&gt;NORMA!$F$16,"NO CUMPLE","CUMPLE")</f>
        <v>NO CUMPLE</v>
      </c>
      <c r="Z883" s="51" t="str">
        <f>IF($M883&lt;NORMA!$H$23,"NO CUMPLE","CUMPLE")</f>
        <v>CUMPLE</v>
      </c>
      <c r="AA883" s="51" t="str">
        <f>IF($E883&gt;NORMA!$H$24,"NO CUMPLE","CUMPLE")</f>
        <v>NO CUMPLE</v>
      </c>
      <c r="AB883" s="51" t="str">
        <f>IF($F883&gt;NORMA!$H$25,"NO CUMPLE","CUMPLE")</f>
        <v>NO CUMPLE</v>
      </c>
      <c r="AC883" s="51" t="str">
        <f>IF($K883&gt;NORMA!$H$26,"NO CUMPLE","CUMPLE")</f>
        <v>CUMPLE</v>
      </c>
      <c r="AD883" s="51" t="str">
        <f>IF($J883&gt;NORMA!$H$27,"NO CUMPLE","CUMPLE")</f>
        <v>CUMPLE</v>
      </c>
      <c r="AE883" s="51" t="str">
        <f>IF($G883&gt;NORMA!$H$28,"NO CUMPLE","CUMPLE")</f>
        <v>NO CUMPLE</v>
      </c>
      <c r="AF883" s="51" t="str">
        <f>IF($H883&gt;NORMA!$E$29,"NO CUMPLE","CUMPLE")</f>
        <v>NO CUMPLE</v>
      </c>
      <c r="AG883" s="51" t="str">
        <f>IF($O883&gt;NORMA!$H$30,"NO CUMPLE","CUMPLE")</f>
        <v>NO CUMPLE</v>
      </c>
      <c r="AH883" s="51" t="str">
        <f>IF(AND($N883&gt;=NORMA!$R$18, $N883&lt;=NORMA!$S$18),"CUMPLE","NO CUMPLE")</f>
        <v>CUMPLE</v>
      </c>
      <c r="AI883" s="51" t="str">
        <f>IF($I883&gt;NORMA!$F$32,"NO CUMPLE","CUMPLE")</f>
        <v>NO CUMPLE</v>
      </c>
    </row>
    <row r="884" spans="1:35" ht="14.25" customHeight="1" x14ac:dyDescent="0.35">
      <c r="A884" s="147" t="s">
        <v>85</v>
      </c>
      <c r="B884" s="147" t="s">
        <v>84</v>
      </c>
      <c r="C884" s="167">
        <v>43566</v>
      </c>
      <c r="D884" s="172">
        <v>0.41666666666666669</v>
      </c>
      <c r="E884" s="147">
        <v>21.6</v>
      </c>
      <c r="F884" s="147">
        <v>85.512</v>
      </c>
      <c r="G884" s="147">
        <v>16</v>
      </c>
      <c r="H884" s="147">
        <v>13.6</v>
      </c>
      <c r="I884" s="147">
        <v>0.63</v>
      </c>
      <c r="J884" s="147">
        <v>1.3049999999999999</v>
      </c>
      <c r="K884" s="147">
        <v>10.6</v>
      </c>
      <c r="L884" s="147">
        <v>3</v>
      </c>
      <c r="M884" s="147">
        <v>0.71</v>
      </c>
      <c r="N884" s="147">
        <v>7.44</v>
      </c>
      <c r="O884" s="157">
        <v>345</v>
      </c>
      <c r="P884" s="51" t="str">
        <f>IF($M884&lt;NORMA!$G$7,"NO CUMPLE","CUMPLE")</f>
        <v>CUMPLE</v>
      </c>
      <c r="Q884" s="51" t="str">
        <f>IF($E884&gt;NORMA!$G$8,"NO CUMPLE","CUMPLE")</f>
        <v>CUMPLE</v>
      </c>
      <c r="R884" s="51" t="str">
        <f>IF($F884&gt;NORMA!$G$9,"NO CUMPLE","CUMPLE")</f>
        <v>CUMPLE</v>
      </c>
      <c r="S884" s="51" t="str">
        <f>IF($K884&gt;NORMA!$G$10,"NO CUMPLE","CUMPLE")</f>
        <v>CUMPLE</v>
      </c>
      <c r="T884" s="51" t="str">
        <f>IF($J884&gt;NORMA!$G$11,"NO CUMPLE","CUMPLE")</f>
        <v>CUMPLE</v>
      </c>
      <c r="U884" s="51" t="str">
        <f>IF($G884&gt;NORMA!$G$12,"NO CUMPLE","CUMPLE")</f>
        <v>CUMPLE</v>
      </c>
      <c r="V884" s="51" t="str">
        <f>IF($H884&gt;SALITRE!$H$972,"NO CUMPLE","CUMPLE")</f>
        <v>CUMPLE</v>
      </c>
      <c r="W884" s="51" t="str">
        <f>IF($O884&gt;NORMA!$F$14,"NO CUMPLE","CUMPLE")</f>
        <v>CUMPLE</v>
      </c>
      <c r="X884" s="51" t="str">
        <f>IF(AND($N884&gt;=NORMA!$Q$4, $N884&lt;=NORMA!$R$4),"CUMPLE","NO CUMPLE")</f>
        <v>CUMPLE</v>
      </c>
      <c r="Y884" s="51" t="str">
        <f>IF($I884&gt;NORMA!$F$16,"NO CUMPLE","CUMPLE")</f>
        <v>CUMPLE</v>
      </c>
      <c r="Z884" s="51" t="str">
        <f>IF($M884&lt;NORMA!$H$23,"NO CUMPLE","CUMPLE")</f>
        <v>CUMPLE</v>
      </c>
      <c r="AA884" s="51" t="str">
        <f>IF($E884&gt;NORMA!$H$24,"NO CUMPLE","CUMPLE")</f>
        <v>CUMPLE</v>
      </c>
      <c r="AB884" s="51" t="str">
        <f>IF($F884&gt;NORMA!$H$25,"NO CUMPLE","CUMPLE")</f>
        <v>CUMPLE</v>
      </c>
      <c r="AC884" s="51" t="str">
        <f>IF($K884&gt;NORMA!$H$26,"NO CUMPLE","CUMPLE")</f>
        <v>CUMPLE</v>
      </c>
      <c r="AD884" s="51" t="str">
        <f>IF($J884&gt;NORMA!$H$27,"NO CUMPLE","CUMPLE")</f>
        <v>CUMPLE</v>
      </c>
      <c r="AE884" s="51" t="str">
        <f>IF($G884&gt;NORMA!$H$28,"NO CUMPLE","CUMPLE")</f>
        <v>CUMPLE</v>
      </c>
      <c r="AF884" s="51" t="str">
        <f>IF($H884&gt;NORMA!$E$29,"NO CUMPLE","CUMPLE")</f>
        <v>NO CUMPLE</v>
      </c>
      <c r="AG884" s="51" t="str">
        <f>IF($O884&gt;NORMA!$H$30,"NO CUMPLE","CUMPLE")</f>
        <v>CUMPLE</v>
      </c>
      <c r="AH884" s="51" t="str">
        <f>IF(AND($N884&gt;=NORMA!$R$18, $N884&lt;=NORMA!$S$18),"CUMPLE","NO CUMPLE")</f>
        <v>CUMPLE</v>
      </c>
      <c r="AI884" s="51" t="str">
        <f>IF($I884&gt;NORMA!$F$32,"NO CUMPLE","CUMPLE")</f>
        <v>CUMPLE</v>
      </c>
    </row>
    <row r="885" spans="1:35" ht="14.25" customHeight="1" x14ac:dyDescent="0.35">
      <c r="A885" s="147" t="s">
        <v>86</v>
      </c>
      <c r="B885" s="147" t="s">
        <v>84</v>
      </c>
      <c r="C885" s="167">
        <v>43566</v>
      </c>
      <c r="D885" s="172">
        <v>0.58333333333333337</v>
      </c>
      <c r="E885" s="147">
        <v>44.2</v>
      </c>
      <c r="F885" s="147">
        <v>161</v>
      </c>
      <c r="G885" s="147">
        <v>14.7</v>
      </c>
      <c r="H885" s="147">
        <v>23.7</v>
      </c>
      <c r="I885" s="147">
        <v>1.61</v>
      </c>
      <c r="J885" s="147">
        <v>2.23</v>
      </c>
      <c r="K885" s="147">
        <v>12.9</v>
      </c>
      <c r="L885" s="147">
        <v>4.0999999999999996</v>
      </c>
      <c r="M885" s="147">
        <v>0.77</v>
      </c>
      <c r="N885" s="147">
        <v>7.25</v>
      </c>
      <c r="O885" s="157">
        <v>158</v>
      </c>
      <c r="P885" s="51" t="str">
        <f>IF($M885&lt;NORMA!$G$7,"NO CUMPLE","CUMPLE")</f>
        <v>CUMPLE</v>
      </c>
      <c r="Q885" s="51" t="str">
        <f>IF($E885&gt;NORMA!$G$8,"NO CUMPLE","CUMPLE")</f>
        <v>CUMPLE</v>
      </c>
      <c r="R885" s="51" t="str">
        <f>IF($F885&gt;NORMA!$G$9,"NO CUMPLE","CUMPLE")</f>
        <v>CUMPLE</v>
      </c>
      <c r="S885" s="51" t="str">
        <f>IF($K885&gt;NORMA!$G$10,"NO CUMPLE","CUMPLE")</f>
        <v>CUMPLE</v>
      </c>
      <c r="T885" s="51" t="str">
        <f>IF($J885&gt;NORMA!$G$11,"NO CUMPLE","CUMPLE")</f>
        <v>CUMPLE</v>
      </c>
      <c r="U885" s="51" t="str">
        <f>IF($G885&gt;NORMA!$G$12,"NO CUMPLE","CUMPLE")</f>
        <v>CUMPLE</v>
      </c>
      <c r="V885" s="51" t="str">
        <f>IF($H885&gt;SALITRE!$H$972,"NO CUMPLE","CUMPLE")</f>
        <v>CUMPLE</v>
      </c>
      <c r="W885" s="51" t="str">
        <f>IF($O885&gt;NORMA!$F$14,"NO CUMPLE","CUMPLE")</f>
        <v>CUMPLE</v>
      </c>
      <c r="X885" s="51" t="str">
        <f>IF(AND($N885&gt;=NORMA!$Q$4, $N885&lt;=NORMA!$R$4),"CUMPLE","NO CUMPLE")</f>
        <v>CUMPLE</v>
      </c>
      <c r="Y885" s="51" t="str">
        <f>IF($I885&gt;NORMA!$F$16,"NO CUMPLE","CUMPLE")</f>
        <v>CUMPLE</v>
      </c>
      <c r="Z885" s="51" t="str">
        <f>IF($M885&lt;NORMA!$H$23,"NO CUMPLE","CUMPLE")</f>
        <v>CUMPLE</v>
      </c>
      <c r="AA885" s="51" t="str">
        <f>IF($E885&gt;NORMA!$H$24,"NO CUMPLE","CUMPLE")</f>
        <v>CUMPLE</v>
      </c>
      <c r="AB885" s="51" t="str">
        <f>IF($F885&gt;NORMA!$H$25,"NO CUMPLE","CUMPLE")</f>
        <v>NO CUMPLE</v>
      </c>
      <c r="AC885" s="51" t="str">
        <f>IF($K885&gt;NORMA!$H$26,"NO CUMPLE","CUMPLE")</f>
        <v>CUMPLE</v>
      </c>
      <c r="AD885" s="51" t="str">
        <f>IF($J885&gt;NORMA!$H$27,"NO CUMPLE","CUMPLE")</f>
        <v>CUMPLE</v>
      </c>
      <c r="AE885" s="51" t="str">
        <f>IF($G885&gt;NORMA!$H$28,"NO CUMPLE","CUMPLE")</f>
        <v>CUMPLE</v>
      </c>
      <c r="AF885" s="51" t="str">
        <f>IF($H885&gt;NORMA!$E$29,"NO CUMPLE","CUMPLE")</f>
        <v>NO CUMPLE</v>
      </c>
      <c r="AG885" s="51" t="str">
        <f>IF($O885&gt;NORMA!$H$30,"NO CUMPLE","CUMPLE")</f>
        <v>CUMPLE</v>
      </c>
      <c r="AH885" s="51" t="str">
        <f>IF(AND($N885&gt;=NORMA!$R$18, $N885&lt;=NORMA!$S$18),"CUMPLE","NO CUMPLE")</f>
        <v>CUMPLE</v>
      </c>
      <c r="AI885" s="51" t="str">
        <f>IF($I885&gt;NORMA!$F$32,"NO CUMPLE","CUMPLE")</f>
        <v>NO CUMPLE</v>
      </c>
    </row>
    <row r="886" spans="1:35" ht="14.25" customHeight="1" x14ac:dyDescent="0.35">
      <c r="A886" s="147" t="s">
        <v>86</v>
      </c>
      <c r="B886" s="147" t="s">
        <v>84</v>
      </c>
      <c r="C886" s="167">
        <v>43585</v>
      </c>
      <c r="D886" s="172">
        <v>0.25</v>
      </c>
      <c r="E886" s="147">
        <v>146</v>
      </c>
      <c r="F886" s="147">
        <v>287</v>
      </c>
      <c r="G886" s="147">
        <v>52</v>
      </c>
      <c r="H886" s="147">
        <v>10</v>
      </c>
      <c r="I886" s="147">
        <v>3.1</v>
      </c>
      <c r="J886" s="147">
        <v>3.911</v>
      </c>
      <c r="K886" s="147">
        <v>38.299999999999997</v>
      </c>
      <c r="L886" s="147">
        <v>2</v>
      </c>
      <c r="M886" s="147">
        <v>0.83</v>
      </c>
      <c r="N886" s="147">
        <v>7.34</v>
      </c>
      <c r="O886" s="157">
        <v>1990000</v>
      </c>
      <c r="P886" s="51" t="str">
        <f>IF($M886&lt;NORMA!$G$7,"NO CUMPLE","CUMPLE")</f>
        <v>CUMPLE</v>
      </c>
      <c r="Q886" s="51" t="str">
        <f>IF($E886&gt;NORMA!$G$8,"NO CUMPLE","CUMPLE")</f>
        <v>CUMPLE</v>
      </c>
      <c r="R886" s="51" t="str">
        <f>IF($F886&gt;NORMA!$G$9,"NO CUMPLE","CUMPLE")</f>
        <v>CUMPLE</v>
      </c>
      <c r="S886" s="51" t="str">
        <f>IF($K886&gt;NORMA!$G$10,"NO CUMPLE","CUMPLE")</f>
        <v>CUMPLE</v>
      </c>
      <c r="T886" s="51" t="str">
        <f>IF($J886&gt;NORMA!$G$11,"NO CUMPLE","CUMPLE")</f>
        <v>CUMPLE</v>
      </c>
      <c r="U886" s="51" t="str">
        <f>IF($G886&gt;NORMA!$G$12,"NO CUMPLE","CUMPLE")</f>
        <v>CUMPLE</v>
      </c>
      <c r="V886" s="51" t="str">
        <f>IF($H886&gt;SALITRE!$H$972,"NO CUMPLE","CUMPLE")</f>
        <v>CUMPLE</v>
      </c>
      <c r="W886" s="51" t="str">
        <f>IF($O886&gt;NORMA!$F$14,"NO CUMPLE","CUMPLE")</f>
        <v>NO CUMPLE</v>
      </c>
      <c r="X886" s="51" t="str">
        <f>IF(AND($N886&gt;=NORMA!$Q$4, $N886&lt;=NORMA!$R$4),"CUMPLE","NO CUMPLE")</f>
        <v>CUMPLE</v>
      </c>
      <c r="Y886" s="51" t="str">
        <f>IF($I886&gt;NORMA!$F$16,"NO CUMPLE","CUMPLE")</f>
        <v>NO CUMPLE</v>
      </c>
      <c r="Z886" s="51" t="str">
        <f>IF($M886&lt;NORMA!$H$23,"NO CUMPLE","CUMPLE")</f>
        <v>CUMPLE</v>
      </c>
      <c r="AA886" s="51" t="str">
        <f>IF($E886&gt;NORMA!$H$24,"NO CUMPLE","CUMPLE")</f>
        <v>NO CUMPLE</v>
      </c>
      <c r="AB886" s="51" t="str">
        <f>IF($F886&gt;NORMA!$H$25,"NO CUMPLE","CUMPLE")</f>
        <v>NO CUMPLE</v>
      </c>
      <c r="AC886" s="51" t="str">
        <f>IF($K886&gt;NORMA!$H$26,"NO CUMPLE","CUMPLE")</f>
        <v>CUMPLE</v>
      </c>
      <c r="AD886" s="51" t="str">
        <f>IF($J886&gt;NORMA!$H$27,"NO CUMPLE","CUMPLE")</f>
        <v>CUMPLE</v>
      </c>
      <c r="AE886" s="51" t="str">
        <f>IF($G886&gt;NORMA!$H$28,"NO CUMPLE","CUMPLE")</f>
        <v>CUMPLE</v>
      </c>
      <c r="AF886" s="51" t="str">
        <f>IF($H886&gt;NORMA!$E$29,"NO CUMPLE","CUMPLE")</f>
        <v>CUMPLE</v>
      </c>
      <c r="AG886" s="51" t="str">
        <f>IF($O886&gt;NORMA!$H$30,"NO CUMPLE","CUMPLE")</f>
        <v>NO CUMPLE</v>
      </c>
      <c r="AH886" s="51" t="str">
        <f>IF(AND($N886&gt;=NORMA!$R$18, $N886&lt;=NORMA!$S$18),"CUMPLE","NO CUMPLE")</f>
        <v>CUMPLE</v>
      </c>
      <c r="AI886" s="51" t="str">
        <f>IF($I886&gt;NORMA!$F$32,"NO CUMPLE","CUMPLE")</f>
        <v>NO CUMPLE</v>
      </c>
    </row>
    <row r="887" spans="1:35" ht="14.25" customHeight="1" x14ac:dyDescent="0.35">
      <c r="A887" s="147" t="s">
        <v>82</v>
      </c>
      <c r="B887" s="147" t="s">
        <v>84</v>
      </c>
      <c r="C887" s="167">
        <v>43585</v>
      </c>
      <c r="D887" s="172">
        <v>0.41666666666666669</v>
      </c>
      <c r="E887" s="147">
        <v>182</v>
      </c>
      <c r="F887" s="147">
        <v>351</v>
      </c>
      <c r="G887" s="147">
        <v>132</v>
      </c>
      <c r="H887" s="147">
        <v>10</v>
      </c>
      <c r="I887" s="147">
        <v>2.52</v>
      </c>
      <c r="J887" s="147">
        <v>5.8150000000000004</v>
      </c>
      <c r="K887" s="147">
        <v>46.5</v>
      </c>
      <c r="L887" s="147">
        <v>1.2</v>
      </c>
      <c r="M887" s="147">
        <v>0.1</v>
      </c>
      <c r="N887" s="147">
        <v>8.5</v>
      </c>
      <c r="O887" s="157">
        <v>193000</v>
      </c>
      <c r="P887" s="51" t="str">
        <f>IF($M887&lt;NORMA!$G$7,"NO CUMPLE","CUMPLE")</f>
        <v>NO CUMPLE</v>
      </c>
      <c r="Q887" s="51" t="str">
        <f>IF($E887&gt;NORMA!$G$8,"NO CUMPLE","CUMPLE")</f>
        <v>NO CUMPLE</v>
      </c>
      <c r="R887" s="51" t="str">
        <f>IF($F887&gt;NORMA!$G$9,"NO CUMPLE","CUMPLE")</f>
        <v>NO CUMPLE</v>
      </c>
      <c r="S887" s="51" t="str">
        <f>IF($K887&gt;NORMA!$G$10,"NO CUMPLE","CUMPLE")</f>
        <v>NO CUMPLE</v>
      </c>
      <c r="T887" s="51" t="str">
        <f>IF($J887&gt;NORMA!$G$11,"NO CUMPLE","CUMPLE")</f>
        <v>CUMPLE</v>
      </c>
      <c r="U887" s="51" t="str">
        <f>IF($G887&gt;NORMA!$G$12,"NO CUMPLE","CUMPLE")</f>
        <v>CUMPLE</v>
      </c>
      <c r="V887" s="51" t="str">
        <f>IF($H887&gt;SALITRE!$H$972,"NO CUMPLE","CUMPLE")</f>
        <v>CUMPLE</v>
      </c>
      <c r="W887" s="51" t="str">
        <f>IF($O887&gt;NORMA!$F$14,"NO CUMPLE","CUMPLE")</f>
        <v>CUMPLE</v>
      </c>
      <c r="X887" s="51" t="str">
        <f>IF(AND($N887&gt;=NORMA!$Q$4, $N887&lt;=NORMA!$R$4),"CUMPLE","NO CUMPLE")</f>
        <v>CUMPLE</v>
      </c>
      <c r="Y887" s="51" t="str">
        <f>IF($I887&gt;NORMA!$F$16,"NO CUMPLE","CUMPLE")</f>
        <v>CUMPLE</v>
      </c>
      <c r="Z887" s="51" t="str">
        <f>IF($M887&lt;NORMA!$H$23,"NO CUMPLE","CUMPLE")</f>
        <v>NO CUMPLE</v>
      </c>
      <c r="AA887" s="51" t="str">
        <f>IF($E887&gt;NORMA!$H$24,"NO CUMPLE","CUMPLE")</f>
        <v>NO CUMPLE</v>
      </c>
      <c r="AB887" s="51" t="str">
        <f>IF($F887&gt;NORMA!$H$25,"NO CUMPLE","CUMPLE")</f>
        <v>NO CUMPLE</v>
      </c>
      <c r="AC887" s="51" t="str">
        <f>IF($K887&gt;NORMA!$H$26,"NO CUMPLE","CUMPLE")</f>
        <v>NO CUMPLE</v>
      </c>
      <c r="AD887" s="51" t="str">
        <f>IF($J887&gt;NORMA!$H$27,"NO CUMPLE","CUMPLE")</f>
        <v>NO CUMPLE</v>
      </c>
      <c r="AE887" s="51" t="str">
        <f>IF($G887&gt;NORMA!$H$28,"NO CUMPLE","CUMPLE")</f>
        <v>NO CUMPLE</v>
      </c>
      <c r="AF887" s="51" t="str">
        <f>IF($H887&gt;NORMA!$E$29,"NO CUMPLE","CUMPLE")</f>
        <v>CUMPLE</v>
      </c>
      <c r="AG887" s="51" t="str">
        <f>IF($O887&gt;NORMA!$H$30,"NO CUMPLE","CUMPLE")</f>
        <v>NO CUMPLE</v>
      </c>
      <c r="AH887" s="51" t="str">
        <f>IF(AND($N887&gt;=NORMA!$R$18, $N887&lt;=NORMA!$S$18),"CUMPLE","NO CUMPLE")</f>
        <v>CUMPLE</v>
      </c>
      <c r="AI887" s="51" t="str">
        <f>IF($I887&gt;NORMA!$F$32,"NO CUMPLE","CUMPLE")</f>
        <v>NO CUMPLE</v>
      </c>
    </row>
    <row r="888" spans="1:35" ht="14.25" customHeight="1" x14ac:dyDescent="0.35">
      <c r="A888" s="147" t="s">
        <v>85</v>
      </c>
      <c r="B888" s="147" t="s">
        <v>84</v>
      </c>
      <c r="C888" s="167">
        <v>43592</v>
      </c>
      <c r="D888" s="172">
        <v>0.66666666666666663</v>
      </c>
      <c r="E888" s="147">
        <v>172</v>
      </c>
      <c r="F888" s="147">
        <v>364</v>
      </c>
      <c r="G888" s="147">
        <v>120</v>
      </c>
      <c r="H888" s="147">
        <v>19</v>
      </c>
      <c r="I888" s="147">
        <v>3.79</v>
      </c>
      <c r="J888" s="147">
        <v>4.633</v>
      </c>
      <c r="K888" s="147">
        <v>50.6</v>
      </c>
      <c r="L888" s="147">
        <v>2</v>
      </c>
      <c r="M888" s="147">
        <v>0.1</v>
      </c>
      <c r="N888" s="147">
        <v>7.86</v>
      </c>
      <c r="O888" s="157">
        <v>5010000</v>
      </c>
      <c r="P888" s="51" t="str">
        <f>IF($M888&lt;NORMA!$G$7,"NO CUMPLE","CUMPLE")</f>
        <v>NO CUMPLE</v>
      </c>
      <c r="Q888" s="51" t="str">
        <f>IF($E888&gt;NORMA!$G$8,"NO CUMPLE","CUMPLE")</f>
        <v>NO CUMPLE</v>
      </c>
      <c r="R888" s="51" t="str">
        <f>IF($F888&gt;NORMA!$G$9,"NO CUMPLE","CUMPLE")</f>
        <v>NO CUMPLE</v>
      </c>
      <c r="S888" s="51" t="str">
        <f>IF($K888&gt;NORMA!$G$10,"NO CUMPLE","CUMPLE")</f>
        <v>NO CUMPLE</v>
      </c>
      <c r="T888" s="51" t="str">
        <f>IF($J888&gt;NORMA!$G$11,"NO CUMPLE","CUMPLE")</f>
        <v>CUMPLE</v>
      </c>
      <c r="U888" s="51" t="str">
        <f>IF($G888&gt;NORMA!$G$12,"NO CUMPLE","CUMPLE")</f>
        <v>CUMPLE</v>
      </c>
      <c r="V888" s="51" t="str">
        <f>IF($H888&gt;SALITRE!$H$972,"NO CUMPLE","CUMPLE")</f>
        <v>CUMPLE</v>
      </c>
      <c r="W888" s="51" t="str">
        <f>IF($O888&gt;NORMA!$F$14,"NO CUMPLE","CUMPLE")</f>
        <v>NO CUMPLE</v>
      </c>
      <c r="X888" s="51" t="str">
        <f>IF(AND($N888&gt;=NORMA!$Q$4, $N888&lt;=NORMA!$R$4),"CUMPLE","NO CUMPLE")</f>
        <v>CUMPLE</v>
      </c>
      <c r="Y888" s="51" t="str">
        <f>IF($I888&gt;NORMA!$F$16,"NO CUMPLE","CUMPLE")</f>
        <v>NO CUMPLE</v>
      </c>
      <c r="Z888" s="51" t="str">
        <f>IF($M888&lt;NORMA!$H$23,"NO CUMPLE","CUMPLE")</f>
        <v>NO CUMPLE</v>
      </c>
      <c r="AA888" s="51" t="str">
        <f>IF($E888&gt;NORMA!$H$24,"NO CUMPLE","CUMPLE")</f>
        <v>NO CUMPLE</v>
      </c>
      <c r="AB888" s="51" t="str">
        <f>IF($F888&gt;NORMA!$H$25,"NO CUMPLE","CUMPLE")</f>
        <v>NO CUMPLE</v>
      </c>
      <c r="AC888" s="51" t="str">
        <f>IF($K888&gt;NORMA!$H$26,"NO CUMPLE","CUMPLE")</f>
        <v>NO CUMPLE</v>
      </c>
      <c r="AD888" s="51" t="str">
        <f>IF($J888&gt;NORMA!$H$27,"NO CUMPLE","CUMPLE")</f>
        <v>CUMPLE</v>
      </c>
      <c r="AE888" s="51" t="str">
        <f>IF($G888&gt;NORMA!$H$28,"NO CUMPLE","CUMPLE")</f>
        <v>NO CUMPLE</v>
      </c>
      <c r="AF888" s="51" t="str">
        <f>IF($H888&gt;NORMA!$E$29,"NO CUMPLE","CUMPLE")</f>
        <v>NO CUMPLE</v>
      </c>
      <c r="AG888" s="51" t="str">
        <f>IF($O888&gt;NORMA!$H$30,"NO CUMPLE","CUMPLE")</f>
        <v>NO CUMPLE</v>
      </c>
      <c r="AH888" s="51" t="str">
        <f>IF(AND($N888&gt;=NORMA!$R$18, $N888&lt;=NORMA!$S$18),"CUMPLE","NO CUMPLE")</f>
        <v>CUMPLE</v>
      </c>
      <c r="AI888" s="51" t="str">
        <f>IF($I888&gt;NORMA!$F$32,"NO CUMPLE","CUMPLE")</f>
        <v>NO CUMPLE</v>
      </c>
    </row>
    <row r="889" spans="1:35" ht="14.25" customHeight="1" x14ac:dyDescent="0.35">
      <c r="A889" s="147" t="s">
        <v>82</v>
      </c>
      <c r="B889" s="147" t="s">
        <v>84</v>
      </c>
      <c r="C889" s="167">
        <v>43598</v>
      </c>
      <c r="D889" s="172">
        <v>0.33333333333333331</v>
      </c>
      <c r="E889" s="147">
        <v>29.9</v>
      </c>
      <c r="F889" s="147">
        <v>112</v>
      </c>
      <c r="G889" s="147">
        <v>246</v>
      </c>
      <c r="H889" s="147">
        <v>11.9</v>
      </c>
      <c r="I889" s="147">
        <v>0.4</v>
      </c>
      <c r="J889" s="147">
        <v>0.77600000000000002</v>
      </c>
      <c r="K889" s="147">
        <v>5.0999999999999996</v>
      </c>
      <c r="L889" s="147">
        <v>2.5</v>
      </c>
      <c r="M889" s="147">
        <v>3.03</v>
      </c>
      <c r="N889" s="147">
        <v>8.26</v>
      </c>
      <c r="O889" s="157">
        <v>1120000</v>
      </c>
      <c r="P889" s="51" t="str">
        <f>IF($M889&lt;NORMA!$G$7,"NO CUMPLE","CUMPLE")</f>
        <v>CUMPLE</v>
      </c>
      <c r="Q889" s="51" t="str">
        <f>IF($E889&gt;NORMA!$G$8,"NO CUMPLE","CUMPLE")</f>
        <v>CUMPLE</v>
      </c>
      <c r="R889" s="51" t="str">
        <f>IF($F889&gt;NORMA!$G$9,"NO CUMPLE","CUMPLE")</f>
        <v>CUMPLE</v>
      </c>
      <c r="S889" s="51" t="str">
        <f>IF($K889&gt;NORMA!$G$10,"NO CUMPLE","CUMPLE")</f>
        <v>CUMPLE</v>
      </c>
      <c r="T889" s="51" t="str">
        <f>IF($J889&gt;NORMA!$G$11,"NO CUMPLE","CUMPLE")</f>
        <v>CUMPLE</v>
      </c>
      <c r="U889" s="51" t="str">
        <f>IF($G889&gt;NORMA!$G$12,"NO CUMPLE","CUMPLE")</f>
        <v>NO CUMPLE</v>
      </c>
      <c r="V889" s="51" t="str">
        <f>IF($H889&gt;SALITRE!$H$972,"NO CUMPLE","CUMPLE")</f>
        <v>CUMPLE</v>
      </c>
      <c r="W889" s="51" t="str">
        <f>IF($O889&gt;NORMA!$F$14,"NO CUMPLE","CUMPLE")</f>
        <v>NO CUMPLE</v>
      </c>
      <c r="X889" s="51" t="str">
        <f>IF(AND($N889&gt;=NORMA!$Q$4, $N889&lt;=NORMA!$R$4),"CUMPLE","NO CUMPLE")</f>
        <v>CUMPLE</v>
      </c>
      <c r="Y889" s="51" t="str">
        <f>IF($I889&gt;NORMA!$F$16,"NO CUMPLE","CUMPLE")</f>
        <v>CUMPLE</v>
      </c>
      <c r="Z889" s="51" t="str">
        <f>IF($M889&lt;NORMA!$H$23,"NO CUMPLE","CUMPLE")</f>
        <v>CUMPLE</v>
      </c>
      <c r="AA889" s="51" t="str">
        <f>IF($E889&gt;NORMA!$H$24,"NO CUMPLE","CUMPLE")</f>
        <v>CUMPLE</v>
      </c>
      <c r="AB889" s="51" t="str">
        <f>IF($F889&gt;NORMA!$H$25,"NO CUMPLE","CUMPLE")</f>
        <v>CUMPLE</v>
      </c>
      <c r="AC889" s="51" t="str">
        <f>IF($K889&gt;NORMA!$H$26,"NO CUMPLE","CUMPLE")</f>
        <v>CUMPLE</v>
      </c>
      <c r="AD889" s="51" t="str">
        <f>IF($J889&gt;NORMA!$H$27,"NO CUMPLE","CUMPLE")</f>
        <v>CUMPLE</v>
      </c>
      <c r="AE889" s="51" t="str">
        <f>IF($G889&gt;NORMA!$H$28,"NO CUMPLE","CUMPLE")</f>
        <v>NO CUMPLE</v>
      </c>
      <c r="AF889" s="51" t="str">
        <f>IF($H889&gt;NORMA!$E$29,"NO CUMPLE","CUMPLE")</f>
        <v>NO CUMPLE</v>
      </c>
      <c r="AG889" s="51" t="str">
        <f>IF($O889&gt;NORMA!$H$30,"NO CUMPLE","CUMPLE")</f>
        <v>NO CUMPLE</v>
      </c>
      <c r="AH889" s="51" t="str">
        <f>IF(AND($N889&gt;=NORMA!$R$18, $N889&lt;=NORMA!$S$18),"CUMPLE","NO CUMPLE")</f>
        <v>CUMPLE</v>
      </c>
      <c r="AI889" s="51" t="str">
        <f>IF($I889&gt;NORMA!$F$32,"NO CUMPLE","CUMPLE")</f>
        <v>CUMPLE</v>
      </c>
    </row>
    <row r="890" spans="1:35" ht="14.25" customHeight="1" x14ac:dyDescent="0.35">
      <c r="A890" s="147" t="s">
        <v>85</v>
      </c>
      <c r="B890" s="147" t="s">
        <v>84</v>
      </c>
      <c r="C890" s="167">
        <v>43599</v>
      </c>
      <c r="D890" s="172">
        <v>0.25</v>
      </c>
      <c r="E890" s="147">
        <v>30.4</v>
      </c>
      <c r="F890" s="147">
        <v>113</v>
      </c>
      <c r="G890" s="147">
        <v>98</v>
      </c>
      <c r="H890" s="147">
        <v>10</v>
      </c>
      <c r="I890" s="147">
        <v>0.8</v>
      </c>
      <c r="J890" s="147">
        <v>1.5629999999999999</v>
      </c>
      <c r="K890" s="147">
        <v>11.6</v>
      </c>
      <c r="L890" s="147">
        <v>2.6</v>
      </c>
      <c r="M890" s="147">
        <v>2.5</v>
      </c>
      <c r="N890" s="147">
        <v>7.18</v>
      </c>
      <c r="O890" s="157">
        <v>2500000</v>
      </c>
      <c r="P890" s="51" t="str">
        <f>IF($M890&lt;NORMA!$G$7,"NO CUMPLE","CUMPLE")</f>
        <v>CUMPLE</v>
      </c>
      <c r="Q890" s="51" t="str">
        <f>IF($E890&gt;NORMA!$G$8,"NO CUMPLE","CUMPLE")</f>
        <v>CUMPLE</v>
      </c>
      <c r="R890" s="51" t="str">
        <f>IF($F890&gt;NORMA!$G$9,"NO CUMPLE","CUMPLE")</f>
        <v>CUMPLE</v>
      </c>
      <c r="S890" s="51" t="str">
        <f>IF($K890&gt;NORMA!$G$10,"NO CUMPLE","CUMPLE")</f>
        <v>CUMPLE</v>
      </c>
      <c r="T890" s="51" t="str">
        <f>IF($J890&gt;NORMA!$G$11,"NO CUMPLE","CUMPLE")</f>
        <v>CUMPLE</v>
      </c>
      <c r="U890" s="51" t="str">
        <f>IF($G890&gt;NORMA!$G$12,"NO CUMPLE","CUMPLE")</f>
        <v>CUMPLE</v>
      </c>
      <c r="V890" s="51" t="str">
        <f>IF($H890&gt;SALITRE!$H$972,"NO CUMPLE","CUMPLE")</f>
        <v>CUMPLE</v>
      </c>
      <c r="W890" s="51" t="str">
        <f>IF($O890&gt;NORMA!$F$14,"NO CUMPLE","CUMPLE")</f>
        <v>NO CUMPLE</v>
      </c>
      <c r="X890" s="51" t="str">
        <f>IF(AND($N890&gt;=NORMA!$Q$4, $N890&lt;=NORMA!$R$4),"CUMPLE","NO CUMPLE")</f>
        <v>CUMPLE</v>
      </c>
      <c r="Y890" s="51" t="str">
        <f>IF($I890&gt;NORMA!$F$16,"NO CUMPLE","CUMPLE")</f>
        <v>CUMPLE</v>
      </c>
      <c r="Z890" s="51" t="str">
        <f>IF($M890&lt;NORMA!$H$23,"NO CUMPLE","CUMPLE")</f>
        <v>CUMPLE</v>
      </c>
      <c r="AA890" s="51" t="str">
        <f>IF($E890&gt;NORMA!$H$24,"NO CUMPLE","CUMPLE")</f>
        <v>CUMPLE</v>
      </c>
      <c r="AB890" s="51" t="str">
        <f>IF($F890&gt;NORMA!$H$25,"NO CUMPLE","CUMPLE")</f>
        <v>CUMPLE</v>
      </c>
      <c r="AC890" s="51" t="str">
        <f>IF($K890&gt;NORMA!$H$26,"NO CUMPLE","CUMPLE")</f>
        <v>CUMPLE</v>
      </c>
      <c r="AD890" s="51" t="str">
        <f>IF($J890&gt;NORMA!$H$27,"NO CUMPLE","CUMPLE")</f>
        <v>CUMPLE</v>
      </c>
      <c r="AE890" s="51" t="str">
        <f>IF($G890&gt;NORMA!$H$28,"NO CUMPLE","CUMPLE")</f>
        <v>CUMPLE</v>
      </c>
      <c r="AF890" s="51" t="str">
        <f>IF($H890&gt;NORMA!$E$29,"NO CUMPLE","CUMPLE")</f>
        <v>CUMPLE</v>
      </c>
      <c r="AG890" s="51" t="str">
        <f>IF($O890&gt;NORMA!$H$30,"NO CUMPLE","CUMPLE")</f>
        <v>NO CUMPLE</v>
      </c>
      <c r="AH890" s="51" t="str">
        <f>IF(AND($N890&gt;=NORMA!$R$18, $N890&lt;=NORMA!$S$18),"CUMPLE","NO CUMPLE")</f>
        <v>CUMPLE</v>
      </c>
      <c r="AI890" s="51" t="str">
        <f>IF($I890&gt;NORMA!$F$32,"NO CUMPLE","CUMPLE")</f>
        <v>CUMPLE</v>
      </c>
    </row>
    <row r="891" spans="1:35" ht="14.25" customHeight="1" x14ac:dyDescent="0.35">
      <c r="A891" s="147" t="s">
        <v>86</v>
      </c>
      <c r="B891" s="147" t="s">
        <v>84</v>
      </c>
      <c r="C891" s="167">
        <v>43599</v>
      </c>
      <c r="D891" s="172">
        <v>0.41666666666666669</v>
      </c>
      <c r="E891" s="147">
        <v>57.6</v>
      </c>
      <c r="F891" s="147">
        <v>187</v>
      </c>
      <c r="G891" s="147">
        <v>76</v>
      </c>
      <c r="H891" s="147">
        <v>22</v>
      </c>
      <c r="I891" s="147">
        <v>1.79</v>
      </c>
      <c r="J891" s="147">
        <v>2.7570000000000001</v>
      </c>
      <c r="K891" s="147">
        <v>21.8</v>
      </c>
      <c r="L891" s="147">
        <v>4.2</v>
      </c>
      <c r="M891" s="147">
        <v>5.33</v>
      </c>
      <c r="N891" s="147">
        <v>7.96</v>
      </c>
      <c r="O891" s="157">
        <v>10500000</v>
      </c>
      <c r="P891" s="51" t="str">
        <f>IF($M891&lt;NORMA!$G$7,"NO CUMPLE","CUMPLE")</f>
        <v>CUMPLE</v>
      </c>
      <c r="Q891" s="51" t="str">
        <f>IF($E891&gt;NORMA!$G$8,"NO CUMPLE","CUMPLE")</f>
        <v>CUMPLE</v>
      </c>
      <c r="R891" s="51" t="str">
        <f>IF($F891&gt;NORMA!$G$9,"NO CUMPLE","CUMPLE")</f>
        <v>CUMPLE</v>
      </c>
      <c r="S891" s="51" t="str">
        <f>IF($K891&gt;NORMA!$G$10,"NO CUMPLE","CUMPLE")</f>
        <v>CUMPLE</v>
      </c>
      <c r="T891" s="51" t="str">
        <f>IF($J891&gt;NORMA!$G$11,"NO CUMPLE","CUMPLE")</f>
        <v>CUMPLE</v>
      </c>
      <c r="U891" s="51" t="str">
        <f>IF($G891&gt;NORMA!$G$12,"NO CUMPLE","CUMPLE")</f>
        <v>CUMPLE</v>
      </c>
      <c r="V891" s="51" t="str">
        <f>IF($H891&gt;SALITRE!$H$972,"NO CUMPLE","CUMPLE")</f>
        <v>CUMPLE</v>
      </c>
      <c r="W891" s="51" t="str">
        <f>IF($O891&gt;NORMA!$F$14,"NO CUMPLE","CUMPLE")</f>
        <v>NO CUMPLE</v>
      </c>
      <c r="X891" s="51" t="str">
        <f>IF(AND($N891&gt;=NORMA!$Q$4, $N891&lt;=NORMA!$R$4),"CUMPLE","NO CUMPLE")</f>
        <v>CUMPLE</v>
      </c>
      <c r="Y891" s="51" t="str">
        <f>IF($I891&gt;NORMA!$F$16,"NO CUMPLE","CUMPLE")</f>
        <v>CUMPLE</v>
      </c>
      <c r="Z891" s="51" t="str">
        <f>IF($M891&lt;NORMA!$H$23,"NO CUMPLE","CUMPLE")</f>
        <v>CUMPLE</v>
      </c>
      <c r="AA891" s="51" t="str">
        <f>IF($E891&gt;NORMA!$H$24,"NO CUMPLE","CUMPLE")</f>
        <v>CUMPLE</v>
      </c>
      <c r="AB891" s="51" t="str">
        <f>IF($F891&gt;NORMA!$H$25,"NO CUMPLE","CUMPLE")</f>
        <v>NO CUMPLE</v>
      </c>
      <c r="AC891" s="51" t="str">
        <f>IF($K891&gt;NORMA!$H$26,"NO CUMPLE","CUMPLE")</f>
        <v>CUMPLE</v>
      </c>
      <c r="AD891" s="51" t="str">
        <f>IF($J891&gt;NORMA!$H$27,"NO CUMPLE","CUMPLE")</f>
        <v>CUMPLE</v>
      </c>
      <c r="AE891" s="51" t="str">
        <f>IF($G891&gt;NORMA!$H$28,"NO CUMPLE","CUMPLE")</f>
        <v>CUMPLE</v>
      </c>
      <c r="AF891" s="51" t="str">
        <f>IF($H891&gt;NORMA!$E$29,"NO CUMPLE","CUMPLE")</f>
        <v>NO CUMPLE</v>
      </c>
      <c r="AG891" s="51" t="str">
        <f>IF($O891&gt;NORMA!$H$30,"NO CUMPLE","CUMPLE")</f>
        <v>NO CUMPLE</v>
      </c>
      <c r="AH891" s="51" t="str">
        <f>IF(AND($N891&gt;=NORMA!$R$18, $N891&lt;=NORMA!$S$18),"CUMPLE","NO CUMPLE")</f>
        <v>CUMPLE</v>
      </c>
      <c r="AI891" s="51" t="str">
        <f>IF($I891&gt;NORMA!$F$32,"NO CUMPLE","CUMPLE")</f>
        <v>NO CUMPLE</v>
      </c>
    </row>
    <row r="892" spans="1:35" ht="14.25" customHeight="1" x14ac:dyDescent="0.35">
      <c r="A892" s="147" t="s">
        <v>85</v>
      </c>
      <c r="B892" s="147" t="s">
        <v>84</v>
      </c>
      <c r="C892" s="167">
        <v>43613</v>
      </c>
      <c r="D892" s="172">
        <v>0.33333333333333331</v>
      </c>
      <c r="E892" s="147">
        <v>68.599999999999994</v>
      </c>
      <c r="F892" s="147">
        <v>221</v>
      </c>
      <c r="G892" s="147">
        <v>34</v>
      </c>
      <c r="H892" s="147">
        <v>11.7</v>
      </c>
      <c r="I892" s="147">
        <v>2.0299999999999998</v>
      </c>
      <c r="J892" s="147">
        <v>3.0379999999999998</v>
      </c>
      <c r="K892" s="147">
        <v>1.6</v>
      </c>
      <c r="L892" s="147">
        <v>1.6</v>
      </c>
      <c r="M892" s="147">
        <v>0.44</v>
      </c>
      <c r="N892" s="147">
        <v>7.79</v>
      </c>
      <c r="O892" s="157">
        <v>10500000</v>
      </c>
      <c r="P892" s="51" t="str">
        <f>IF($M892&lt;NORMA!$G$7,"NO CUMPLE","CUMPLE")</f>
        <v>NO CUMPLE</v>
      </c>
      <c r="Q892" s="51" t="str">
        <f>IF($E892&gt;NORMA!$G$8,"NO CUMPLE","CUMPLE")</f>
        <v>CUMPLE</v>
      </c>
      <c r="R892" s="51" t="str">
        <f>IF($F892&gt;NORMA!$G$9,"NO CUMPLE","CUMPLE")</f>
        <v>CUMPLE</v>
      </c>
      <c r="S892" s="51" t="str">
        <f>IF($K892&gt;NORMA!$G$10,"NO CUMPLE","CUMPLE")</f>
        <v>CUMPLE</v>
      </c>
      <c r="T892" s="51" t="str">
        <f>IF($J892&gt;NORMA!$G$11,"NO CUMPLE","CUMPLE")</f>
        <v>CUMPLE</v>
      </c>
      <c r="U892" s="51" t="str">
        <f>IF($G892&gt;NORMA!$G$12,"NO CUMPLE","CUMPLE")</f>
        <v>CUMPLE</v>
      </c>
      <c r="V892" s="51" t="str">
        <f>IF($H892&gt;SALITRE!$H$972,"NO CUMPLE","CUMPLE")</f>
        <v>CUMPLE</v>
      </c>
      <c r="W892" s="51" t="str">
        <f>IF($O892&gt;NORMA!$F$14,"NO CUMPLE","CUMPLE")</f>
        <v>NO CUMPLE</v>
      </c>
      <c r="X892" s="51" t="str">
        <f>IF(AND($N892&gt;=NORMA!$Q$4, $N892&lt;=NORMA!$R$4),"CUMPLE","NO CUMPLE")</f>
        <v>CUMPLE</v>
      </c>
      <c r="Y892" s="51" t="str">
        <f>IF($I892&gt;NORMA!$F$16,"NO CUMPLE","CUMPLE")</f>
        <v>CUMPLE</v>
      </c>
      <c r="Z892" s="51" t="str">
        <f>IF($M892&lt;NORMA!$H$23,"NO CUMPLE","CUMPLE")</f>
        <v>CUMPLE</v>
      </c>
      <c r="AA892" s="51" t="str">
        <f>IF($E892&gt;NORMA!$H$24,"NO CUMPLE","CUMPLE")</f>
        <v>CUMPLE</v>
      </c>
      <c r="AB892" s="51" t="str">
        <f>IF($F892&gt;NORMA!$H$25,"NO CUMPLE","CUMPLE")</f>
        <v>NO CUMPLE</v>
      </c>
      <c r="AC892" s="51" t="str">
        <f>IF($K892&gt;NORMA!$H$26,"NO CUMPLE","CUMPLE")</f>
        <v>CUMPLE</v>
      </c>
      <c r="AD892" s="51" t="str">
        <f>IF($J892&gt;NORMA!$H$27,"NO CUMPLE","CUMPLE")</f>
        <v>CUMPLE</v>
      </c>
      <c r="AE892" s="51" t="str">
        <f>IF($G892&gt;NORMA!$H$28,"NO CUMPLE","CUMPLE")</f>
        <v>CUMPLE</v>
      </c>
      <c r="AF892" s="51" t="str">
        <f>IF($H892&gt;NORMA!$E$29,"NO CUMPLE","CUMPLE")</f>
        <v>NO CUMPLE</v>
      </c>
      <c r="AG892" s="51" t="str">
        <f>IF($O892&gt;NORMA!$H$30,"NO CUMPLE","CUMPLE")</f>
        <v>NO CUMPLE</v>
      </c>
      <c r="AH892" s="51" t="str">
        <f>IF(AND($N892&gt;=NORMA!$R$18, $N892&lt;=NORMA!$S$18),"CUMPLE","NO CUMPLE")</f>
        <v>CUMPLE</v>
      </c>
      <c r="AI892" s="51" t="str">
        <f>IF($I892&gt;NORMA!$F$32,"NO CUMPLE","CUMPLE")</f>
        <v>NO CUMPLE</v>
      </c>
    </row>
    <row r="893" spans="1:35" ht="14.25" customHeight="1" x14ac:dyDescent="0.35">
      <c r="A893" s="147" t="s">
        <v>86</v>
      </c>
      <c r="B893" s="147" t="s">
        <v>84</v>
      </c>
      <c r="C893" s="167">
        <v>43620</v>
      </c>
      <c r="D893" s="172">
        <v>0.33333333333333331</v>
      </c>
      <c r="E893" s="147">
        <v>76.8</v>
      </c>
      <c r="F893" s="147">
        <v>196</v>
      </c>
      <c r="G893" s="147">
        <v>36</v>
      </c>
      <c r="H893" s="147">
        <v>15.6</v>
      </c>
      <c r="I893" s="147">
        <v>2.0699999999999998</v>
      </c>
      <c r="J893" s="147">
        <v>2.8250000000000002</v>
      </c>
      <c r="K893" s="147">
        <v>24.3</v>
      </c>
      <c r="L893" s="147">
        <v>2.6</v>
      </c>
      <c r="M893" s="147">
        <v>0.1</v>
      </c>
      <c r="N893" s="147">
        <v>7.52</v>
      </c>
      <c r="O893" s="157">
        <v>1120000</v>
      </c>
      <c r="P893" s="51" t="str">
        <f>IF($M893&lt;NORMA!$G$7,"NO CUMPLE","CUMPLE")</f>
        <v>NO CUMPLE</v>
      </c>
      <c r="Q893" s="51" t="str">
        <f>IF($E893&gt;NORMA!$G$8,"NO CUMPLE","CUMPLE")</f>
        <v>CUMPLE</v>
      </c>
      <c r="R893" s="51" t="str">
        <f>IF($F893&gt;NORMA!$G$9,"NO CUMPLE","CUMPLE")</f>
        <v>CUMPLE</v>
      </c>
      <c r="S893" s="51" t="str">
        <f>IF($K893&gt;NORMA!$G$10,"NO CUMPLE","CUMPLE")</f>
        <v>CUMPLE</v>
      </c>
      <c r="T893" s="51" t="str">
        <f>IF($J893&gt;NORMA!$G$11,"NO CUMPLE","CUMPLE")</f>
        <v>CUMPLE</v>
      </c>
      <c r="U893" s="51" t="str">
        <f>IF($G893&gt;NORMA!$G$12,"NO CUMPLE","CUMPLE")</f>
        <v>CUMPLE</v>
      </c>
      <c r="V893" s="51" t="str">
        <f>IF($H893&gt;SALITRE!$H$972,"NO CUMPLE","CUMPLE")</f>
        <v>CUMPLE</v>
      </c>
      <c r="W893" s="51" t="str">
        <f>IF($O893&gt;NORMA!$F$14,"NO CUMPLE","CUMPLE")</f>
        <v>NO CUMPLE</v>
      </c>
      <c r="X893" s="51" t="str">
        <f>IF(AND($N893&gt;=NORMA!$Q$4, $N893&lt;=NORMA!$R$4),"CUMPLE","NO CUMPLE")</f>
        <v>CUMPLE</v>
      </c>
      <c r="Y893" s="51" t="str">
        <f>IF($I893&gt;NORMA!$F$16,"NO CUMPLE","CUMPLE")</f>
        <v>CUMPLE</v>
      </c>
      <c r="Z893" s="51" t="str">
        <f>IF($M893&lt;NORMA!$H$23,"NO CUMPLE","CUMPLE")</f>
        <v>NO CUMPLE</v>
      </c>
      <c r="AA893" s="51" t="str">
        <f>IF($E893&gt;NORMA!$H$24,"NO CUMPLE","CUMPLE")</f>
        <v>CUMPLE</v>
      </c>
      <c r="AB893" s="51" t="str">
        <f>IF($F893&gt;NORMA!$H$25,"NO CUMPLE","CUMPLE")</f>
        <v>NO CUMPLE</v>
      </c>
      <c r="AC893" s="51" t="str">
        <f>IF($K893&gt;NORMA!$H$26,"NO CUMPLE","CUMPLE")</f>
        <v>CUMPLE</v>
      </c>
      <c r="AD893" s="51" t="str">
        <f>IF($J893&gt;NORMA!$H$27,"NO CUMPLE","CUMPLE")</f>
        <v>CUMPLE</v>
      </c>
      <c r="AE893" s="51" t="str">
        <f>IF($G893&gt;NORMA!$H$28,"NO CUMPLE","CUMPLE")</f>
        <v>CUMPLE</v>
      </c>
      <c r="AF893" s="51" t="str">
        <f>IF($H893&gt;NORMA!$E$29,"NO CUMPLE","CUMPLE")</f>
        <v>NO CUMPLE</v>
      </c>
      <c r="AG893" s="51" t="str">
        <f>IF($O893&gt;NORMA!$H$30,"NO CUMPLE","CUMPLE")</f>
        <v>NO CUMPLE</v>
      </c>
      <c r="AH893" s="51" t="str">
        <f>IF(AND($N893&gt;=NORMA!$R$18, $N893&lt;=NORMA!$S$18),"CUMPLE","NO CUMPLE")</f>
        <v>CUMPLE</v>
      </c>
      <c r="AI893" s="51" t="str">
        <f>IF($I893&gt;NORMA!$F$32,"NO CUMPLE","CUMPLE")</f>
        <v>NO CUMPLE</v>
      </c>
    </row>
    <row r="894" spans="1:35" ht="14.25" customHeight="1" x14ac:dyDescent="0.35">
      <c r="A894" s="147" t="s">
        <v>85</v>
      </c>
      <c r="B894" s="147" t="s">
        <v>84</v>
      </c>
      <c r="C894" s="167">
        <v>43620</v>
      </c>
      <c r="D894" s="172">
        <v>0.58333333333333337</v>
      </c>
      <c r="E894" s="147">
        <v>72.2</v>
      </c>
      <c r="F894" s="147">
        <v>192</v>
      </c>
      <c r="G894" s="147">
        <v>84</v>
      </c>
      <c r="H894" s="147">
        <v>16</v>
      </c>
      <c r="I894" s="147">
        <v>2.2200000000000002</v>
      </c>
      <c r="J894" s="147">
        <v>3.7040000000000002</v>
      </c>
      <c r="K894" s="147">
        <v>34.6</v>
      </c>
      <c r="L894" s="147">
        <v>2.6</v>
      </c>
      <c r="M894" s="147">
        <v>0.1</v>
      </c>
      <c r="N894" s="147">
        <v>7.96</v>
      </c>
      <c r="O894" s="157">
        <v>1300000</v>
      </c>
      <c r="P894" s="51" t="str">
        <f>IF($M894&lt;NORMA!$G$7,"NO CUMPLE","CUMPLE")</f>
        <v>NO CUMPLE</v>
      </c>
      <c r="Q894" s="51" t="str">
        <f>IF($E894&gt;NORMA!$G$8,"NO CUMPLE","CUMPLE")</f>
        <v>CUMPLE</v>
      </c>
      <c r="R894" s="51" t="str">
        <f>IF($F894&gt;NORMA!$G$9,"NO CUMPLE","CUMPLE")</f>
        <v>CUMPLE</v>
      </c>
      <c r="S894" s="51" t="str">
        <f>IF($K894&gt;NORMA!$G$10,"NO CUMPLE","CUMPLE")</f>
        <v>CUMPLE</v>
      </c>
      <c r="T894" s="51" t="str">
        <f>IF($J894&gt;NORMA!$G$11,"NO CUMPLE","CUMPLE")</f>
        <v>CUMPLE</v>
      </c>
      <c r="U894" s="51" t="str">
        <f>IF($G894&gt;NORMA!$G$12,"NO CUMPLE","CUMPLE")</f>
        <v>CUMPLE</v>
      </c>
      <c r="V894" s="51" t="str">
        <f>IF($H894&gt;SALITRE!$H$972,"NO CUMPLE","CUMPLE")</f>
        <v>CUMPLE</v>
      </c>
      <c r="W894" s="51" t="str">
        <f>IF($O894&gt;NORMA!$F$14,"NO CUMPLE","CUMPLE")</f>
        <v>NO CUMPLE</v>
      </c>
      <c r="X894" s="51" t="str">
        <f>IF(AND($N894&gt;=NORMA!$Q$4, $N894&lt;=NORMA!$R$4),"CUMPLE","NO CUMPLE")</f>
        <v>CUMPLE</v>
      </c>
      <c r="Y894" s="51" t="str">
        <f>IF($I894&gt;NORMA!$F$16,"NO CUMPLE","CUMPLE")</f>
        <v>CUMPLE</v>
      </c>
      <c r="Z894" s="51" t="str">
        <f>IF($M894&lt;NORMA!$H$23,"NO CUMPLE","CUMPLE")</f>
        <v>NO CUMPLE</v>
      </c>
      <c r="AA894" s="51" t="str">
        <f>IF($E894&gt;NORMA!$H$24,"NO CUMPLE","CUMPLE")</f>
        <v>CUMPLE</v>
      </c>
      <c r="AB894" s="51" t="str">
        <f>IF($F894&gt;NORMA!$H$25,"NO CUMPLE","CUMPLE")</f>
        <v>NO CUMPLE</v>
      </c>
      <c r="AC894" s="51" t="str">
        <f>IF($K894&gt;NORMA!$H$26,"NO CUMPLE","CUMPLE")</f>
        <v>CUMPLE</v>
      </c>
      <c r="AD894" s="51" t="str">
        <f>IF($J894&gt;NORMA!$H$27,"NO CUMPLE","CUMPLE")</f>
        <v>CUMPLE</v>
      </c>
      <c r="AE894" s="51" t="str">
        <f>IF($G894&gt;NORMA!$H$28,"NO CUMPLE","CUMPLE")</f>
        <v>CUMPLE</v>
      </c>
      <c r="AF894" s="51" t="str">
        <f>IF($H894&gt;NORMA!$E$29,"NO CUMPLE","CUMPLE")</f>
        <v>NO CUMPLE</v>
      </c>
      <c r="AG894" s="51" t="str">
        <f>IF($O894&gt;NORMA!$H$30,"NO CUMPLE","CUMPLE")</f>
        <v>NO CUMPLE</v>
      </c>
      <c r="AH894" s="51" t="str">
        <f>IF(AND($N894&gt;=NORMA!$R$18, $N894&lt;=NORMA!$S$18),"CUMPLE","NO CUMPLE")</f>
        <v>CUMPLE</v>
      </c>
      <c r="AI894" s="51" t="str">
        <f>IF($I894&gt;NORMA!$F$32,"NO CUMPLE","CUMPLE")</f>
        <v>NO CUMPLE</v>
      </c>
    </row>
    <row r="895" spans="1:35" ht="14.25" customHeight="1" x14ac:dyDescent="0.35">
      <c r="A895" s="147" t="s">
        <v>82</v>
      </c>
      <c r="B895" s="147" t="s">
        <v>84</v>
      </c>
      <c r="C895" s="167">
        <v>43635</v>
      </c>
      <c r="D895" s="172">
        <v>0.66666666666666663</v>
      </c>
      <c r="E895" s="147">
        <v>346</v>
      </c>
      <c r="F895" s="147">
        <v>556</v>
      </c>
      <c r="G895" s="147">
        <v>173</v>
      </c>
      <c r="H895" s="147">
        <v>71.2</v>
      </c>
      <c r="I895" s="147">
        <v>5.88</v>
      </c>
      <c r="J895" s="147">
        <v>5.24</v>
      </c>
      <c r="K895" s="147">
        <v>42.5</v>
      </c>
      <c r="L895" s="147">
        <v>1.1000000000000001</v>
      </c>
      <c r="M895" s="147">
        <v>0.1</v>
      </c>
      <c r="N895" s="147">
        <v>6.27</v>
      </c>
      <c r="O895" s="157">
        <v>17300000</v>
      </c>
      <c r="P895" s="51" t="str">
        <f>IF($M895&lt;NORMA!$G$7,"NO CUMPLE","CUMPLE")</f>
        <v>NO CUMPLE</v>
      </c>
      <c r="Q895" s="51" t="str">
        <f>IF($E895&gt;NORMA!$G$8,"NO CUMPLE","CUMPLE")</f>
        <v>NO CUMPLE</v>
      </c>
      <c r="R895" s="51" t="str">
        <f>IF($F895&gt;NORMA!$G$9,"NO CUMPLE","CUMPLE")</f>
        <v>NO CUMPLE</v>
      </c>
      <c r="S895" s="51" t="str">
        <f>IF($K895&gt;NORMA!$G$10,"NO CUMPLE","CUMPLE")</f>
        <v>NO CUMPLE</v>
      </c>
      <c r="T895" s="51" t="str">
        <f>IF($J895&gt;NORMA!$G$11,"NO CUMPLE","CUMPLE")</f>
        <v>CUMPLE</v>
      </c>
      <c r="U895" s="51" t="str">
        <f>IF($G895&gt;NORMA!$G$12,"NO CUMPLE","CUMPLE")</f>
        <v>NO CUMPLE</v>
      </c>
      <c r="V895" s="51" t="str">
        <f>IF($H895&gt;SALITRE!$H$972,"NO CUMPLE","CUMPLE")</f>
        <v>NO CUMPLE</v>
      </c>
      <c r="W895" s="51" t="str">
        <f>IF($O895&gt;NORMA!$F$14,"NO CUMPLE","CUMPLE")</f>
        <v>NO CUMPLE</v>
      </c>
      <c r="X895" s="51" t="str">
        <f>IF(AND($N895&gt;=NORMA!$Q$4, $N895&lt;=NORMA!$R$4),"CUMPLE","NO CUMPLE")</f>
        <v>CUMPLE</v>
      </c>
      <c r="Y895" s="51" t="str">
        <f>IF($I895&gt;NORMA!$F$16,"NO CUMPLE","CUMPLE")</f>
        <v>NO CUMPLE</v>
      </c>
      <c r="Z895" s="51" t="str">
        <f>IF($M895&lt;NORMA!$H$23,"NO CUMPLE","CUMPLE")</f>
        <v>NO CUMPLE</v>
      </c>
      <c r="AA895" s="51" t="str">
        <f>IF($E895&gt;NORMA!$H$24,"NO CUMPLE","CUMPLE")</f>
        <v>NO CUMPLE</v>
      </c>
      <c r="AB895" s="51" t="str">
        <f>IF($F895&gt;NORMA!$H$25,"NO CUMPLE","CUMPLE")</f>
        <v>NO CUMPLE</v>
      </c>
      <c r="AC895" s="51" t="str">
        <f>IF($K895&gt;NORMA!$H$26,"NO CUMPLE","CUMPLE")</f>
        <v>NO CUMPLE</v>
      </c>
      <c r="AD895" s="51" t="str">
        <f>IF($J895&gt;NORMA!$H$27,"NO CUMPLE","CUMPLE")</f>
        <v>NO CUMPLE</v>
      </c>
      <c r="AE895" s="51" t="str">
        <f>IF($G895&gt;NORMA!$H$28,"NO CUMPLE","CUMPLE")</f>
        <v>NO CUMPLE</v>
      </c>
      <c r="AF895" s="51" t="str">
        <f>IF($H895&gt;NORMA!$E$29,"NO CUMPLE","CUMPLE")</f>
        <v>NO CUMPLE</v>
      </c>
      <c r="AG895" s="51" t="str">
        <f>IF($O895&gt;NORMA!$H$30,"NO CUMPLE","CUMPLE")</f>
        <v>NO CUMPLE</v>
      </c>
      <c r="AH895" s="51" t="str">
        <f>IF(AND($N895&gt;=NORMA!$R$18, $N895&lt;=NORMA!$S$18),"CUMPLE","NO CUMPLE")</f>
        <v>NO CUMPLE</v>
      </c>
      <c r="AI895" s="51" t="str">
        <f>IF($I895&gt;NORMA!$F$32,"NO CUMPLE","CUMPLE")</f>
        <v>NO CUMPLE</v>
      </c>
    </row>
    <row r="896" spans="1:35" ht="14.25" customHeight="1" x14ac:dyDescent="0.35">
      <c r="A896" s="147" t="s">
        <v>82</v>
      </c>
      <c r="B896" s="147" t="s">
        <v>84</v>
      </c>
      <c r="C896" s="167">
        <v>43669</v>
      </c>
      <c r="D896" s="172">
        <v>0.25</v>
      </c>
      <c r="E896" s="147">
        <v>37</v>
      </c>
      <c r="F896" s="147">
        <v>73.5</v>
      </c>
      <c r="G896" s="147">
        <v>32</v>
      </c>
      <c r="H896" s="147">
        <v>14</v>
      </c>
      <c r="I896" s="147">
        <v>1.57</v>
      </c>
      <c r="J896" s="147">
        <v>2.89</v>
      </c>
      <c r="K896" s="147">
        <v>25.7</v>
      </c>
      <c r="L896" s="147">
        <v>0.6</v>
      </c>
      <c r="M896" s="147">
        <v>1.39</v>
      </c>
      <c r="N896" s="147">
        <v>8</v>
      </c>
      <c r="O896" s="157">
        <v>980000</v>
      </c>
      <c r="P896" s="51" t="str">
        <f>IF($M896&lt;NORMA!$G$7,"NO CUMPLE","CUMPLE")</f>
        <v>CUMPLE</v>
      </c>
      <c r="Q896" s="51" t="str">
        <f>IF($E896&gt;NORMA!$G$8,"NO CUMPLE","CUMPLE")</f>
        <v>CUMPLE</v>
      </c>
      <c r="R896" s="51" t="str">
        <f>IF($F896&gt;NORMA!$G$9,"NO CUMPLE","CUMPLE")</f>
        <v>CUMPLE</v>
      </c>
      <c r="S896" s="51" t="str">
        <f>IF($K896&gt;NORMA!$G$10,"NO CUMPLE","CUMPLE")</f>
        <v>CUMPLE</v>
      </c>
      <c r="T896" s="51" t="str">
        <f>IF($J896&gt;NORMA!$G$11,"NO CUMPLE","CUMPLE")</f>
        <v>CUMPLE</v>
      </c>
      <c r="U896" s="51" t="str">
        <f>IF($G896&gt;NORMA!$G$12,"NO CUMPLE","CUMPLE")</f>
        <v>CUMPLE</v>
      </c>
      <c r="V896" s="51" t="str">
        <f>IF($H896&gt;SALITRE!$H$972,"NO CUMPLE","CUMPLE")</f>
        <v>CUMPLE</v>
      </c>
      <c r="W896" s="51" t="str">
        <f>IF($O896&gt;NORMA!$F$14,"NO CUMPLE","CUMPLE")</f>
        <v>CUMPLE</v>
      </c>
      <c r="X896" s="51" t="str">
        <f>IF(AND($N896&gt;=NORMA!$Q$4, $N896&lt;=NORMA!$R$4),"CUMPLE","NO CUMPLE")</f>
        <v>CUMPLE</v>
      </c>
      <c r="Y896" s="51" t="str">
        <f>IF($I896&gt;NORMA!$F$16,"NO CUMPLE","CUMPLE")</f>
        <v>CUMPLE</v>
      </c>
      <c r="Z896" s="51" t="str">
        <f>IF($M896&lt;NORMA!$H$23,"NO CUMPLE","CUMPLE")</f>
        <v>CUMPLE</v>
      </c>
      <c r="AA896" s="51" t="str">
        <f>IF($E896&gt;NORMA!$H$24,"NO CUMPLE","CUMPLE")</f>
        <v>CUMPLE</v>
      </c>
      <c r="AB896" s="51" t="str">
        <f>IF($F896&gt;NORMA!$H$25,"NO CUMPLE","CUMPLE")</f>
        <v>CUMPLE</v>
      </c>
      <c r="AC896" s="51" t="str">
        <f>IF($K896&gt;NORMA!$H$26,"NO CUMPLE","CUMPLE")</f>
        <v>CUMPLE</v>
      </c>
      <c r="AD896" s="51" t="str">
        <f>IF($J896&gt;NORMA!$H$27,"NO CUMPLE","CUMPLE")</f>
        <v>CUMPLE</v>
      </c>
      <c r="AE896" s="51" t="str">
        <f>IF($G896&gt;NORMA!$H$28,"NO CUMPLE","CUMPLE")</f>
        <v>CUMPLE</v>
      </c>
      <c r="AF896" s="51" t="str">
        <f>IF($H896&gt;NORMA!$E$29,"NO CUMPLE","CUMPLE")</f>
        <v>NO CUMPLE</v>
      </c>
      <c r="AG896" s="51" t="str">
        <f>IF($O896&gt;NORMA!$H$30,"NO CUMPLE","CUMPLE")</f>
        <v>NO CUMPLE</v>
      </c>
      <c r="AH896" s="51" t="str">
        <f>IF(AND($N896&gt;=NORMA!$R$18, $N896&lt;=NORMA!$S$18),"CUMPLE","NO CUMPLE")</f>
        <v>CUMPLE</v>
      </c>
      <c r="AI896" s="51" t="str">
        <f>IF($I896&gt;NORMA!$F$32,"NO CUMPLE","CUMPLE")</f>
        <v>NO CUMPLE</v>
      </c>
    </row>
    <row r="897" spans="1:35" ht="14.25" customHeight="1" x14ac:dyDescent="0.35">
      <c r="A897" s="147" t="s">
        <v>85</v>
      </c>
      <c r="B897" s="147" t="s">
        <v>84</v>
      </c>
      <c r="C897" s="167">
        <v>43669</v>
      </c>
      <c r="D897" s="172">
        <v>0.41666666666666669</v>
      </c>
      <c r="E897" s="147">
        <v>85.2</v>
      </c>
      <c r="F897" s="147">
        <v>288</v>
      </c>
      <c r="G897" s="147">
        <v>103</v>
      </c>
      <c r="H897" s="147">
        <v>19.7</v>
      </c>
      <c r="I897" s="147">
        <v>2.52</v>
      </c>
      <c r="J897" s="147">
        <v>3.7909999999999999</v>
      </c>
      <c r="K897" s="147">
        <v>28.8</v>
      </c>
      <c r="L897" s="147">
        <v>1.9</v>
      </c>
      <c r="M897" s="147">
        <v>0.87</v>
      </c>
      <c r="N897" s="147">
        <v>8.18</v>
      </c>
      <c r="O897" s="157">
        <v>687000</v>
      </c>
      <c r="P897" s="51" t="str">
        <f>IF($M897&lt;NORMA!$G$7,"NO CUMPLE","CUMPLE")</f>
        <v>CUMPLE</v>
      </c>
      <c r="Q897" s="51" t="str">
        <f>IF($E897&gt;NORMA!$G$8,"NO CUMPLE","CUMPLE")</f>
        <v>CUMPLE</v>
      </c>
      <c r="R897" s="51" t="str">
        <f>IF($F897&gt;NORMA!$G$9,"NO CUMPLE","CUMPLE")</f>
        <v>CUMPLE</v>
      </c>
      <c r="S897" s="51" t="str">
        <f>IF($K897&gt;NORMA!$G$10,"NO CUMPLE","CUMPLE")</f>
        <v>CUMPLE</v>
      </c>
      <c r="T897" s="51" t="str">
        <f>IF($J897&gt;NORMA!$G$11,"NO CUMPLE","CUMPLE")</f>
        <v>CUMPLE</v>
      </c>
      <c r="U897" s="51" t="str">
        <f>IF($G897&gt;NORMA!$G$12,"NO CUMPLE","CUMPLE")</f>
        <v>CUMPLE</v>
      </c>
      <c r="V897" s="51" t="str">
        <f>IF($H897&gt;SALITRE!$H$972,"NO CUMPLE","CUMPLE")</f>
        <v>CUMPLE</v>
      </c>
      <c r="W897" s="51" t="str">
        <f>IF($O897&gt;NORMA!$F$14,"NO CUMPLE","CUMPLE")</f>
        <v>CUMPLE</v>
      </c>
      <c r="X897" s="51" t="str">
        <f>IF(AND($N897&gt;=NORMA!$Q$4, $N897&lt;=NORMA!$R$4),"CUMPLE","NO CUMPLE")</f>
        <v>CUMPLE</v>
      </c>
      <c r="Y897" s="51" t="str">
        <f>IF($I897&gt;NORMA!$F$16,"NO CUMPLE","CUMPLE")</f>
        <v>CUMPLE</v>
      </c>
      <c r="Z897" s="51" t="str">
        <f>IF($M897&lt;NORMA!$H$23,"NO CUMPLE","CUMPLE")</f>
        <v>CUMPLE</v>
      </c>
      <c r="AA897" s="51" t="str">
        <f>IF($E897&gt;NORMA!$H$24,"NO CUMPLE","CUMPLE")</f>
        <v>CUMPLE</v>
      </c>
      <c r="AB897" s="51" t="str">
        <f>IF($F897&gt;NORMA!$H$25,"NO CUMPLE","CUMPLE")</f>
        <v>NO CUMPLE</v>
      </c>
      <c r="AC897" s="51" t="str">
        <f>IF($K897&gt;NORMA!$H$26,"NO CUMPLE","CUMPLE")</f>
        <v>CUMPLE</v>
      </c>
      <c r="AD897" s="51" t="str">
        <f>IF($J897&gt;NORMA!$H$27,"NO CUMPLE","CUMPLE")</f>
        <v>CUMPLE</v>
      </c>
      <c r="AE897" s="51" t="str">
        <f>IF($G897&gt;NORMA!$H$28,"NO CUMPLE","CUMPLE")</f>
        <v>NO CUMPLE</v>
      </c>
      <c r="AF897" s="51" t="str">
        <f>IF($H897&gt;NORMA!$E$29,"NO CUMPLE","CUMPLE")</f>
        <v>NO CUMPLE</v>
      </c>
      <c r="AG897" s="51" t="str">
        <f>IF($O897&gt;NORMA!$H$30,"NO CUMPLE","CUMPLE")</f>
        <v>NO CUMPLE</v>
      </c>
      <c r="AH897" s="51" t="str">
        <f>IF(AND($N897&gt;=NORMA!$R$18, $N897&lt;=NORMA!$S$18),"CUMPLE","NO CUMPLE")</f>
        <v>CUMPLE</v>
      </c>
      <c r="AI897" s="51" t="str">
        <f>IF($I897&gt;NORMA!$F$32,"NO CUMPLE","CUMPLE")</f>
        <v>NO CUMPLE</v>
      </c>
    </row>
    <row r="898" spans="1:35" ht="14.25" customHeight="1" x14ac:dyDescent="0.35">
      <c r="A898" s="147" t="s">
        <v>86</v>
      </c>
      <c r="B898" s="147" t="s">
        <v>84</v>
      </c>
      <c r="C898" s="167">
        <v>43669</v>
      </c>
      <c r="D898" s="172">
        <v>0.58333333333333337</v>
      </c>
      <c r="E898" s="147">
        <v>118</v>
      </c>
      <c r="F898" s="147">
        <v>348</v>
      </c>
      <c r="G898" s="147">
        <v>152</v>
      </c>
      <c r="H898" s="147">
        <v>24</v>
      </c>
      <c r="I898" s="147">
        <v>3.62</v>
      </c>
      <c r="J898" s="147">
        <v>5.242</v>
      </c>
      <c r="K898" s="147">
        <v>40.700000000000003</v>
      </c>
      <c r="L898" s="147">
        <v>2.2999999999999998</v>
      </c>
      <c r="M898" s="147">
        <v>0.98</v>
      </c>
      <c r="N898" s="147">
        <v>7.41</v>
      </c>
      <c r="O898" s="157">
        <v>8660000</v>
      </c>
      <c r="P898" s="51" t="str">
        <f>IF($M898&lt;NORMA!$G$7,"NO CUMPLE","CUMPLE")</f>
        <v>CUMPLE</v>
      </c>
      <c r="Q898" s="51" t="str">
        <f>IF($E898&gt;NORMA!$G$8,"NO CUMPLE","CUMPLE")</f>
        <v>CUMPLE</v>
      </c>
      <c r="R898" s="51" t="str">
        <f>IF($F898&gt;NORMA!$G$9,"NO CUMPLE","CUMPLE")</f>
        <v>CUMPLE</v>
      </c>
      <c r="S898" s="51" t="str">
        <f>IF($K898&gt;NORMA!$G$10,"NO CUMPLE","CUMPLE")</f>
        <v>NO CUMPLE</v>
      </c>
      <c r="T898" s="51" t="str">
        <f>IF($J898&gt;NORMA!$G$11,"NO CUMPLE","CUMPLE")</f>
        <v>CUMPLE</v>
      </c>
      <c r="U898" s="51" t="str">
        <f>IF($G898&gt;NORMA!$G$12,"NO CUMPLE","CUMPLE")</f>
        <v>NO CUMPLE</v>
      </c>
      <c r="V898" s="51" t="str">
        <f>IF($H898&gt;SALITRE!$H$972,"NO CUMPLE","CUMPLE")</f>
        <v>CUMPLE</v>
      </c>
      <c r="W898" s="51" t="str">
        <f>IF($O898&gt;NORMA!$F$14,"NO CUMPLE","CUMPLE")</f>
        <v>NO CUMPLE</v>
      </c>
      <c r="X898" s="51" t="str">
        <f>IF(AND($N898&gt;=NORMA!$Q$4, $N898&lt;=NORMA!$R$4),"CUMPLE","NO CUMPLE")</f>
        <v>CUMPLE</v>
      </c>
      <c r="Y898" s="51" t="str">
        <f>IF($I898&gt;NORMA!$F$16,"NO CUMPLE","CUMPLE")</f>
        <v>NO CUMPLE</v>
      </c>
      <c r="Z898" s="51" t="str">
        <f>IF($M898&lt;NORMA!$H$23,"NO CUMPLE","CUMPLE")</f>
        <v>CUMPLE</v>
      </c>
      <c r="AA898" s="51" t="str">
        <f>IF($E898&gt;NORMA!$H$24,"NO CUMPLE","CUMPLE")</f>
        <v>NO CUMPLE</v>
      </c>
      <c r="AB898" s="51" t="str">
        <f>IF($F898&gt;NORMA!$H$25,"NO CUMPLE","CUMPLE")</f>
        <v>NO CUMPLE</v>
      </c>
      <c r="AC898" s="51" t="str">
        <f>IF($K898&gt;NORMA!$H$26,"NO CUMPLE","CUMPLE")</f>
        <v>NO CUMPLE</v>
      </c>
      <c r="AD898" s="51" t="str">
        <f>IF($J898&gt;NORMA!$H$27,"NO CUMPLE","CUMPLE")</f>
        <v>NO CUMPLE</v>
      </c>
      <c r="AE898" s="51" t="str">
        <f>IF($G898&gt;NORMA!$H$28,"NO CUMPLE","CUMPLE")</f>
        <v>NO CUMPLE</v>
      </c>
      <c r="AF898" s="51" t="str">
        <f>IF($H898&gt;NORMA!$E$29,"NO CUMPLE","CUMPLE")</f>
        <v>NO CUMPLE</v>
      </c>
      <c r="AG898" s="51" t="str">
        <f>IF($O898&gt;NORMA!$H$30,"NO CUMPLE","CUMPLE")</f>
        <v>NO CUMPLE</v>
      </c>
      <c r="AH898" s="51" t="str">
        <f>IF(AND($N898&gt;=NORMA!$R$18, $N898&lt;=NORMA!$S$18),"CUMPLE","NO CUMPLE")</f>
        <v>CUMPLE</v>
      </c>
      <c r="AI898" s="51" t="str">
        <f>IF($I898&gt;NORMA!$F$32,"NO CUMPLE","CUMPLE")</f>
        <v>NO CUMPLE</v>
      </c>
    </row>
    <row r="899" spans="1:35" ht="14.25" customHeight="1" x14ac:dyDescent="0.35">
      <c r="A899" s="147" t="s">
        <v>82</v>
      </c>
      <c r="B899" s="147" t="s">
        <v>84</v>
      </c>
      <c r="C899" s="167">
        <v>43690</v>
      </c>
      <c r="D899" s="172">
        <v>0.33333333333333331</v>
      </c>
      <c r="E899" s="147">
        <v>125</v>
      </c>
      <c r="F899" s="147">
        <v>359</v>
      </c>
      <c r="G899" s="147">
        <v>145</v>
      </c>
      <c r="H899" s="147">
        <v>75.599999999999994</v>
      </c>
      <c r="I899" s="147">
        <v>1.4</v>
      </c>
      <c r="J899" s="147">
        <v>5.0759999999999996</v>
      </c>
      <c r="K899" s="147">
        <v>32.200000000000003</v>
      </c>
      <c r="L899" s="147">
        <v>1.3</v>
      </c>
      <c r="M899" s="147">
        <v>0.31</v>
      </c>
      <c r="N899" s="147">
        <v>7.75</v>
      </c>
      <c r="O899" s="157">
        <v>10500000</v>
      </c>
      <c r="P899" s="51" t="str">
        <f>IF($M899&lt;NORMA!$G$7,"NO CUMPLE","CUMPLE")</f>
        <v>NO CUMPLE</v>
      </c>
      <c r="Q899" s="51" t="str">
        <f>IF($E899&gt;NORMA!$G$8,"NO CUMPLE","CUMPLE")</f>
        <v>CUMPLE</v>
      </c>
      <c r="R899" s="51" t="str">
        <f>IF($F899&gt;NORMA!$G$9,"NO CUMPLE","CUMPLE")</f>
        <v>NO CUMPLE</v>
      </c>
      <c r="S899" s="51" t="str">
        <f>IF($K899&gt;NORMA!$G$10,"NO CUMPLE","CUMPLE")</f>
        <v>CUMPLE</v>
      </c>
      <c r="T899" s="51" t="str">
        <f>IF($J899&gt;NORMA!$G$11,"NO CUMPLE","CUMPLE")</f>
        <v>CUMPLE</v>
      </c>
      <c r="U899" s="51" t="str">
        <f>IF($G899&gt;NORMA!$G$12,"NO CUMPLE","CUMPLE")</f>
        <v>CUMPLE</v>
      </c>
      <c r="V899" s="51" t="str">
        <f>IF($H899&gt;SALITRE!$H$972,"NO CUMPLE","CUMPLE")</f>
        <v>NO CUMPLE</v>
      </c>
      <c r="W899" s="51" t="str">
        <f>IF($O899&gt;NORMA!$F$14,"NO CUMPLE","CUMPLE")</f>
        <v>NO CUMPLE</v>
      </c>
      <c r="X899" s="51" t="str">
        <f>IF(AND($N899&gt;=NORMA!$Q$4, $N899&lt;=NORMA!$R$4),"CUMPLE","NO CUMPLE")</f>
        <v>CUMPLE</v>
      </c>
      <c r="Y899" s="51" t="str">
        <f>IF($I899&gt;NORMA!$F$16,"NO CUMPLE","CUMPLE")</f>
        <v>CUMPLE</v>
      </c>
      <c r="Z899" s="51" t="str">
        <f>IF($M899&lt;NORMA!$H$23,"NO CUMPLE","CUMPLE")</f>
        <v>CUMPLE</v>
      </c>
      <c r="AA899" s="51" t="str">
        <f>IF($E899&gt;NORMA!$H$24,"NO CUMPLE","CUMPLE")</f>
        <v>NO CUMPLE</v>
      </c>
      <c r="AB899" s="51" t="str">
        <f>IF($F899&gt;NORMA!$H$25,"NO CUMPLE","CUMPLE")</f>
        <v>NO CUMPLE</v>
      </c>
      <c r="AC899" s="51" t="str">
        <f>IF($K899&gt;NORMA!$H$26,"NO CUMPLE","CUMPLE")</f>
        <v>CUMPLE</v>
      </c>
      <c r="AD899" s="51" t="str">
        <f>IF($J899&gt;NORMA!$H$27,"NO CUMPLE","CUMPLE")</f>
        <v>NO CUMPLE</v>
      </c>
      <c r="AE899" s="51" t="str">
        <f>IF($G899&gt;NORMA!$H$28,"NO CUMPLE","CUMPLE")</f>
        <v>NO CUMPLE</v>
      </c>
      <c r="AF899" s="51" t="str">
        <f>IF($H899&gt;NORMA!$E$29,"NO CUMPLE","CUMPLE")</f>
        <v>NO CUMPLE</v>
      </c>
      <c r="AG899" s="51" t="str">
        <f>IF($O899&gt;NORMA!$H$30,"NO CUMPLE","CUMPLE")</f>
        <v>NO CUMPLE</v>
      </c>
      <c r="AH899" s="51" t="str">
        <f>IF(AND($N899&gt;=NORMA!$R$18, $N899&lt;=NORMA!$S$18),"CUMPLE","NO CUMPLE")</f>
        <v>CUMPLE</v>
      </c>
      <c r="AI899" s="51" t="str">
        <f>IF($I899&gt;NORMA!$F$32,"NO CUMPLE","CUMPLE")</f>
        <v>NO CUMPLE</v>
      </c>
    </row>
    <row r="900" spans="1:35" ht="14.25" customHeight="1" x14ac:dyDescent="0.35">
      <c r="A900" s="147" t="s">
        <v>85</v>
      </c>
      <c r="B900" s="147" t="s">
        <v>84</v>
      </c>
      <c r="C900" s="167">
        <v>43690</v>
      </c>
      <c r="D900" s="172">
        <v>0.5</v>
      </c>
      <c r="E900" s="147">
        <v>139</v>
      </c>
      <c r="F900" s="147">
        <v>302</v>
      </c>
      <c r="G900" s="147">
        <v>146</v>
      </c>
      <c r="H900" s="147">
        <v>21.8</v>
      </c>
      <c r="I900" s="147">
        <v>1.81</v>
      </c>
      <c r="J900" s="147">
        <v>4.2380000000000004</v>
      </c>
      <c r="K900" s="147">
        <v>28.6</v>
      </c>
      <c r="L900" s="147">
        <v>1.8</v>
      </c>
      <c r="M900" s="147">
        <v>0.12</v>
      </c>
      <c r="N900" s="147">
        <v>7.41</v>
      </c>
      <c r="O900" s="157">
        <v>11200000</v>
      </c>
      <c r="P900" s="51" t="str">
        <f>IF($M900&lt;NORMA!$G$7,"NO CUMPLE","CUMPLE")</f>
        <v>NO CUMPLE</v>
      </c>
      <c r="Q900" s="51" t="str">
        <f>IF($E900&gt;NORMA!$G$8,"NO CUMPLE","CUMPLE")</f>
        <v>CUMPLE</v>
      </c>
      <c r="R900" s="51" t="str">
        <f>IF($F900&gt;NORMA!$G$9,"NO CUMPLE","CUMPLE")</f>
        <v>CUMPLE</v>
      </c>
      <c r="S900" s="51" t="str">
        <f>IF($K900&gt;NORMA!$G$10,"NO CUMPLE","CUMPLE")</f>
        <v>CUMPLE</v>
      </c>
      <c r="T900" s="51" t="str">
        <f>IF($J900&gt;NORMA!$G$11,"NO CUMPLE","CUMPLE")</f>
        <v>CUMPLE</v>
      </c>
      <c r="U900" s="51" t="str">
        <f>IF($G900&gt;NORMA!$G$12,"NO CUMPLE","CUMPLE")</f>
        <v>CUMPLE</v>
      </c>
      <c r="V900" s="51" t="str">
        <f>IF($H900&gt;SALITRE!$H$972,"NO CUMPLE","CUMPLE")</f>
        <v>CUMPLE</v>
      </c>
      <c r="W900" s="51" t="str">
        <f>IF($O900&gt;NORMA!$F$14,"NO CUMPLE","CUMPLE")</f>
        <v>NO CUMPLE</v>
      </c>
      <c r="X900" s="51" t="str">
        <f>IF(AND($N900&gt;=NORMA!$Q$4, $N900&lt;=NORMA!$R$4),"CUMPLE","NO CUMPLE")</f>
        <v>CUMPLE</v>
      </c>
      <c r="Y900" s="51" t="str">
        <f>IF($I900&gt;NORMA!$F$16,"NO CUMPLE","CUMPLE")</f>
        <v>CUMPLE</v>
      </c>
      <c r="Z900" s="51" t="str">
        <f>IF($M900&lt;NORMA!$H$23,"NO CUMPLE","CUMPLE")</f>
        <v>NO CUMPLE</v>
      </c>
      <c r="AA900" s="51" t="str">
        <f>IF($E900&gt;NORMA!$H$24,"NO CUMPLE","CUMPLE")</f>
        <v>NO CUMPLE</v>
      </c>
      <c r="AB900" s="51" t="str">
        <f>IF($F900&gt;NORMA!$H$25,"NO CUMPLE","CUMPLE")</f>
        <v>NO CUMPLE</v>
      </c>
      <c r="AC900" s="51" t="str">
        <f>IF($K900&gt;NORMA!$H$26,"NO CUMPLE","CUMPLE")</f>
        <v>CUMPLE</v>
      </c>
      <c r="AD900" s="51" t="str">
        <f>IF($J900&gt;NORMA!$H$27,"NO CUMPLE","CUMPLE")</f>
        <v>CUMPLE</v>
      </c>
      <c r="AE900" s="51" t="str">
        <f>IF($G900&gt;NORMA!$H$28,"NO CUMPLE","CUMPLE")</f>
        <v>NO CUMPLE</v>
      </c>
      <c r="AF900" s="51" t="str">
        <f>IF($H900&gt;NORMA!$E$29,"NO CUMPLE","CUMPLE")</f>
        <v>NO CUMPLE</v>
      </c>
      <c r="AG900" s="51" t="str">
        <f>IF($O900&gt;NORMA!$H$30,"NO CUMPLE","CUMPLE")</f>
        <v>NO CUMPLE</v>
      </c>
      <c r="AH900" s="51" t="str">
        <f>IF(AND($N900&gt;=NORMA!$R$18, $N900&lt;=NORMA!$S$18),"CUMPLE","NO CUMPLE")</f>
        <v>CUMPLE</v>
      </c>
      <c r="AI900" s="51" t="str">
        <f>IF($I900&gt;NORMA!$F$32,"NO CUMPLE","CUMPLE")</f>
        <v>NO CUMPLE</v>
      </c>
    </row>
    <row r="901" spans="1:35" ht="14.25" customHeight="1" x14ac:dyDescent="0.35">
      <c r="A901" s="147" t="s">
        <v>86</v>
      </c>
      <c r="B901" s="147" t="s">
        <v>84</v>
      </c>
      <c r="C901" s="167">
        <v>43690</v>
      </c>
      <c r="D901" s="172">
        <v>0.66666666666666663</v>
      </c>
      <c r="E901" s="147">
        <v>61</v>
      </c>
      <c r="F901" s="147">
        <v>355</v>
      </c>
      <c r="G901" s="147">
        <v>15</v>
      </c>
      <c r="H901" s="147">
        <v>41.3</v>
      </c>
      <c r="I901" s="147">
        <v>3.02</v>
      </c>
      <c r="J901" s="147">
        <v>3.9529999999999998</v>
      </c>
      <c r="K901" s="150">
        <v>0.3</v>
      </c>
      <c r="L901" s="147">
        <v>2.1</v>
      </c>
      <c r="M901" s="147">
        <v>0.36</v>
      </c>
      <c r="N901" s="147">
        <v>7.27</v>
      </c>
      <c r="O901" s="157">
        <v>13000000</v>
      </c>
      <c r="P901" s="51" t="str">
        <f>IF($M901&lt;NORMA!$G$7,"NO CUMPLE","CUMPLE")</f>
        <v>NO CUMPLE</v>
      </c>
      <c r="Q901" s="51" t="str">
        <f>IF($E901&gt;NORMA!$G$8,"NO CUMPLE","CUMPLE")</f>
        <v>CUMPLE</v>
      </c>
      <c r="R901" s="51" t="str">
        <f>IF($F901&gt;NORMA!$G$9,"NO CUMPLE","CUMPLE")</f>
        <v>NO CUMPLE</v>
      </c>
      <c r="S901" s="51" t="str">
        <f>IF($K901&gt;NORMA!$G$10,"NO CUMPLE","CUMPLE")</f>
        <v>CUMPLE</v>
      </c>
      <c r="T901" s="51" t="str">
        <f>IF($J901&gt;NORMA!$G$11,"NO CUMPLE","CUMPLE")</f>
        <v>CUMPLE</v>
      </c>
      <c r="U901" s="51" t="str">
        <f>IF($G901&gt;NORMA!$G$12,"NO CUMPLE","CUMPLE")</f>
        <v>CUMPLE</v>
      </c>
      <c r="V901" s="51" t="str">
        <f>IF($H901&gt;SALITRE!$H$972,"NO CUMPLE","CUMPLE")</f>
        <v>NO CUMPLE</v>
      </c>
      <c r="W901" s="51" t="str">
        <f>IF($O901&gt;NORMA!$F$14,"NO CUMPLE","CUMPLE")</f>
        <v>NO CUMPLE</v>
      </c>
      <c r="X901" s="51" t="str">
        <f>IF(AND($N901&gt;=NORMA!$Q$4, $N901&lt;=NORMA!$R$4),"CUMPLE","NO CUMPLE")</f>
        <v>CUMPLE</v>
      </c>
      <c r="Y901" s="51" t="str">
        <f>IF($I901&gt;NORMA!$F$16,"NO CUMPLE","CUMPLE")</f>
        <v>NO CUMPLE</v>
      </c>
      <c r="Z901" s="51" t="str">
        <f>IF($M901&lt;NORMA!$H$23,"NO CUMPLE","CUMPLE")</f>
        <v>CUMPLE</v>
      </c>
      <c r="AA901" s="51" t="str">
        <f>IF($E901&gt;NORMA!$H$24,"NO CUMPLE","CUMPLE")</f>
        <v>CUMPLE</v>
      </c>
      <c r="AB901" s="51" t="str">
        <f>IF($F901&gt;NORMA!$H$25,"NO CUMPLE","CUMPLE")</f>
        <v>NO CUMPLE</v>
      </c>
      <c r="AC901" s="51" t="str">
        <f>IF($K901&gt;NORMA!$H$26,"NO CUMPLE","CUMPLE")</f>
        <v>CUMPLE</v>
      </c>
      <c r="AD901" s="51" t="str">
        <f>IF($J901&gt;NORMA!$H$27,"NO CUMPLE","CUMPLE")</f>
        <v>CUMPLE</v>
      </c>
      <c r="AE901" s="51" t="str">
        <f>IF($G901&gt;NORMA!$H$28,"NO CUMPLE","CUMPLE")</f>
        <v>CUMPLE</v>
      </c>
      <c r="AF901" s="51" t="str">
        <f>IF($H901&gt;NORMA!$E$29,"NO CUMPLE","CUMPLE")</f>
        <v>NO CUMPLE</v>
      </c>
      <c r="AG901" s="51" t="str">
        <f>IF($O901&gt;NORMA!$H$30,"NO CUMPLE","CUMPLE")</f>
        <v>NO CUMPLE</v>
      </c>
      <c r="AH901" s="51" t="str">
        <f>IF(AND($N901&gt;=NORMA!$R$18, $N901&lt;=NORMA!$S$18),"CUMPLE","NO CUMPLE")</f>
        <v>CUMPLE</v>
      </c>
      <c r="AI901" s="51" t="str">
        <f>IF($I901&gt;NORMA!$F$32,"NO CUMPLE","CUMPLE")</f>
        <v>NO CUMPLE</v>
      </c>
    </row>
    <row r="902" spans="1:35" ht="14.25" customHeight="1" x14ac:dyDescent="0.35">
      <c r="A902" s="147" t="s">
        <v>85</v>
      </c>
      <c r="B902" s="147" t="s">
        <v>84</v>
      </c>
      <c r="C902" s="167">
        <v>43703</v>
      </c>
      <c r="D902" s="172">
        <v>0.25</v>
      </c>
      <c r="E902" s="147">
        <v>162</v>
      </c>
      <c r="F902" s="147">
        <v>386</v>
      </c>
      <c r="G902" s="147">
        <v>87.5</v>
      </c>
      <c r="H902" s="147">
        <v>10</v>
      </c>
      <c r="I902" s="147">
        <v>3.5</v>
      </c>
      <c r="J902" s="147">
        <v>4.5369999999999999</v>
      </c>
      <c r="K902" s="147">
        <v>46.7</v>
      </c>
      <c r="L902" s="147">
        <v>0.9</v>
      </c>
      <c r="M902" s="147">
        <v>0.28999999999999998</v>
      </c>
      <c r="N902" s="147">
        <v>7.55</v>
      </c>
      <c r="O902" s="157">
        <v>6870000</v>
      </c>
      <c r="P902" s="51" t="str">
        <f>IF($M902&lt;NORMA!$G$7,"NO CUMPLE","CUMPLE")</f>
        <v>NO CUMPLE</v>
      </c>
      <c r="Q902" s="51" t="str">
        <f>IF($E902&gt;NORMA!$G$8,"NO CUMPLE","CUMPLE")</f>
        <v>NO CUMPLE</v>
      </c>
      <c r="R902" s="51" t="str">
        <f>IF($F902&gt;NORMA!$G$9,"NO CUMPLE","CUMPLE")</f>
        <v>NO CUMPLE</v>
      </c>
      <c r="S902" s="51" t="str">
        <f>IF($K902&gt;NORMA!$G$10,"NO CUMPLE","CUMPLE")</f>
        <v>NO CUMPLE</v>
      </c>
      <c r="T902" s="51" t="str">
        <f>IF($J902&gt;NORMA!$G$11,"NO CUMPLE","CUMPLE")</f>
        <v>CUMPLE</v>
      </c>
      <c r="U902" s="51" t="str">
        <f>IF($G902&gt;NORMA!$G$12,"NO CUMPLE","CUMPLE")</f>
        <v>CUMPLE</v>
      </c>
      <c r="V902" s="51" t="str">
        <f>IF($H902&gt;SALITRE!$H$972,"NO CUMPLE","CUMPLE")</f>
        <v>CUMPLE</v>
      </c>
      <c r="W902" s="51" t="str">
        <f>IF($O902&gt;NORMA!$F$14,"NO CUMPLE","CUMPLE")</f>
        <v>NO CUMPLE</v>
      </c>
      <c r="X902" s="51" t="str">
        <f>IF(AND($N902&gt;=NORMA!$Q$4, $N902&lt;=NORMA!$R$4),"CUMPLE","NO CUMPLE")</f>
        <v>CUMPLE</v>
      </c>
      <c r="Y902" s="51" t="str">
        <f>IF($I902&gt;NORMA!$F$16,"NO CUMPLE","CUMPLE")</f>
        <v>NO CUMPLE</v>
      </c>
      <c r="Z902" s="51" t="str">
        <f>IF($M902&lt;NORMA!$H$23,"NO CUMPLE","CUMPLE")</f>
        <v>NO CUMPLE</v>
      </c>
      <c r="AA902" s="51" t="str">
        <f>IF($E902&gt;NORMA!$H$24,"NO CUMPLE","CUMPLE")</f>
        <v>NO CUMPLE</v>
      </c>
      <c r="AB902" s="51" t="str">
        <f>IF($F902&gt;NORMA!$H$25,"NO CUMPLE","CUMPLE")</f>
        <v>NO CUMPLE</v>
      </c>
      <c r="AC902" s="51" t="str">
        <f>IF($K902&gt;NORMA!$H$26,"NO CUMPLE","CUMPLE")</f>
        <v>NO CUMPLE</v>
      </c>
      <c r="AD902" s="51" t="str">
        <f>IF($J902&gt;NORMA!$H$27,"NO CUMPLE","CUMPLE")</f>
        <v>CUMPLE</v>
      </c>
      <c r="AE902" s="51" t="str">
        <f>IF($G902&gt;NORMA!$H$28,"NO CUMPLE","CUMPLE")</f>
        <v>CUMPLE</v>
      </c>
      <c r="AF902" s="51" t="str">
        <f>IF($H902&gt;NORMA!$E$29,"NO CUMPLE","CUMPLE")</f>
        <v>CUMPLE</v>
      </c>
      <c r="AG902" s="51" t="str">
        <f>IF($O902&gt;NORMA!$H$30,"NO CUMPLE","CUMPLE")</f>
        <v>NO CUMPLE</v>
      </c>
      <c r="AH902" s="51" t="str">
        <f>IF(AND($N902&gt;=NORMA!$R$18, $N902&lt;=NORMA!$S$18),"CUMPLE","NO CUMPLE")</f>
        <v>CUMPLE</v>
      </c>
      <c r="AI902" s="51" t="str">
        <f>IF($I902&gt;NORMA!$F$32,"NO CUMPLE","CUMPLE")</f>
        <v>NO CUMPLE</v>
      </c>
    </row>
    <row r="903" spans="1:35" ht="14.25" customHeight="1" x14ac:dyDescent="0.35">
      <c r="A903" s="147" t="s">
        <v>86</v>
      </c>
      <c r="B903" s="147" t="s">
        <v>84</v>
      </c>
      <c r="C903" s="167">
        <v>43703</v>
      </c>
      <c r="D903" s="172">
        <v>0.41666666666666669</v>
      </c>
      <c r="E903" s="147">
        <v>188</v>
      </c>
      <c r="F903" s="147">
        <v>457</v>
      </c>
      <c r="G903" s="147">
        <v>110</v>
      </c>
      <c r="H903" s="147">
        <v>35.6</v>
      </c>
      <c r="I903" s="147">
        <v>4.9400000000000004</v>
      </c>
      <c r="J903" s="147">
        <v>5.9470000000000001</v>
      </c>
      <c r="K903" s="147">
        <v>61.5</v>
      </c>
      <c r="L903" s="147">
        <v>1.1000000000000001</v>
      </c>
      <c r="M903" s="147">
        <v>0.49</v>
      </c>
      <c r="N903" s="147">
        <v>7.36</v>
      </c>
      <c r="O903" s="157">
        <v>1200000</v>
      </c>
      <c r="P903" s="51" t="str">
        <f>IF($M903&lt;NORMA!$G$7,"NO CUMPLE","CUMPLE")</f>
        <v>NO CUMPLE</v>
      </c>
      <c r="Q903" s="51" t="str">
        <f>IF($E903&gt;NORMA!$G$8,"NO CUMPLE","CUMPLE")</f>
        <v>NO CUMPLE</v>
      </c>
      <c r="R903" s="51" t="str">
        <f>IF($F903&gt;NORMA!$G$9,"NO CUMPLE","CUMPLE")</f>
        <v>NO CUMPLE</v>
      </c>
      <c r="S903" s="51" t="str">
        <f>IF($K903&gt;NORMA!$G$10,"NO CUMPLE","CUMPLE")</f>
        <v>NO CUMPLE</v>
      </c>
      <c r="T903" s="51" t="str">
        <f>IF($J903&gt;NORMA!$G$11,"NO CUMPLE","CUMPLE")</f>
        <v>CUMPLE</v>
      </c>
      <c r="U903" s="51" t="str">
        <f>IF($G903&gt;NORMA!$G$12,"NO CUMPLE","CUMPLE")</f>
        <v>CUMPLE</v>
      </c>
      <c r="V903" s="51" t="str">
        <f>IF($H903&gt;SALITRE!$H$972,"NO CUMPLE","CUMPLE")</f>
        <v>NO CUMPLE</v>
      </c>
      <c r="W903" s="51" t="str">
        <f>IF($O903&gt;NORMA!$F$14,"NO CUMPLE","CUMPLE")</f>
        <v>NO CUMPLE</v>
      </c>
      <c r="X903" s="51" t="str">
        <f>IF(AND($N903&gt;=NORMA!$Q$4, $N903&lt;=NORMA!$R$4),"CUMPLE","NO CUMPLE")</f>
        <v>CUMPLE</v>
      </c>
      <c r="Y903" s="51" t="str">
        <f>IF($I903&gt;NORMA!$F$16,"NO CUMPLE","CUMPLE")</f>
        <v>NO CUMPLE</v>
      </c>
      <c r="Z903" s="51" t="str">
        <f>IF($M903&lt;NORMA!$H$23,"NO CUMPLE","CUMPLE")</f>
        <v>CUMPLE</v>
      </c>
      <c r="AA903" s="51" t="str">
        <f>IF($E903&gt;NORMA!$H$24,"NO CUMPLE","CUMPLE")</f>
        <v>NO CUMPLE</v>
      </c>
      <c r="AB903" s="51" t="str">
        <f>IF($F903&gt;NORMA!$H$25,"NO CUMPLE","CUMPLE")</f>
        <v>NO CUMPLE</v>
      </c>
      <c r="AC903" s="51" t="str">
        <f>IF($K903&gt;NORMA!$H$26,"NO CUMPLE","CUMPLE")</f>
        <v>NO CUMPLE</v>
      </c>
      <c r="AD903" s="51" t="str">
        <f>IF($J903&gt;NORMA!$H$27,"NO CUMPLE","CUMPLE")</f>
        <v>NO CUMPLE</v>
      </c>
      <c r="AE903" s="51" t="str">
        <f>IF($G903&gt;NORMA!$H$28,"NO CUMPLE","CUMPLE")</f>
        <v>NO CUMPLE</v>
      </c>
      <c r="AF903" s="51" t="str">
        <f>IF($H903&gt;NORMA!$E$29,"NO CUMPLE","CUMPLE")</f>
        <v>NO CUMPLE</v>
      </c>
      <c r="AG903" s="51" t="str">
        <f>IF($O903&gt;NORMA!$H$30,"NO CUMPLE","CUMPLE")</f>
        <v>NO CUMPLE</v>
      </c>
      <c r="AH903" s="51" t="str">
        <f>IF(AND($N903&gt;=NORMA!$R$18, $N903&lt;=NORMA!$S$18),"CUMPLE","NO CUMPLE")</f>
        <v>CUMPLE</v>
      </c>
      <c r="AI903" s="51" t="str">
        <f>IF($I903&gt;NORMA!$F$32,"NO CUMPLE","CUMPLE")</f>
        <v>NO CUMPLE</v>
      </c>
    </row>
    <row r="904" spans="1:35" ht="14.25" customHeight="1" x14ac:dyDescent="0.35">
      <c r="A904" s="147" t="s">
        <v>82</v>
      </c>
      <c r="B904" s="147" t="s">
        <v>84</v>
      </c>
      <c r="C904" s="167">
        <v>43703</v>
      </c>
      <c r="D904" s="172">
        <v>0.58333333333333337</v>
      </c>
      <c r="E904" s="147">
        <v>284</v>
      </c>
      <c r="F904" s="147">
        <v>454</v>
      </c>
      <c r="G904" s="147">
        <v>144</v>
      </c>
      <c r="H904" s="147">
        <v>79.099999999999994</v>
      </c>
      <c r="I904" s="147">
        <v>6.69</v>
      </c>
      <c r="J904" s="147">
        <v>5.7409999999999997</v>
      </c>
      <c r="K904" s="147">
        <v>62.4</v>
      </c>
      <c r="L904" s="147">
        <v>1.2</v>
      </c>
      <c r="M904" s="147">
        <v>0.36</v>
      </c>
      <c r="N904" s="147">
        <v>8.1199999999999992</v>
      </c>
      <c r="O904" s="157">
        <v>9800000</v>
      </c>
      <c r="P904" s="51" t="str">
        <f>IF($M904&lt;NORMA!$G$7,"NO CUMPLE","CUMPLE")</f>
        <v>NO CUMPLE</v>
      </c>
      <c r="Q904" s="51" t="str">
        <f>IF($E904&gt;NORMA!$G$8,"NO CUMPLE","CUMPLE")</f>
        <v>NO CUMPLE</v>
      </c>
      <c r="R904" s="51" t="str">
        <f>IF($F904&gt;NORMA!$G$9,"NO CUMPLE","CUMPLE")</f>
        <v>NO CUMPLE</v>
      </c>
      <c r="S904" s="51" t="str">
        <f>IF($K904&gt;NORMA!$G$10,"NO CUMPLE","CUMPLE")</f>
        <v>NO CUMPLE</v>
      </c>
      <c r="T904" s="51" t="str">
        <f>IF($J904&gt;NORMA!$G$11,"NO CUMPLE","CUMPLE")</f>
        <v>CUMPLE</v>
      </c>
      <c r="U904" s="51" t="str">
        <f>IF($G904&gt;NORMA!$G$12,"NO CUMPLE","CUMPLE")</f>
        <v>CUMPLE</v>
      </c>
      <c r="V904" s="51" t="str">
        <f>IF($H904&gt;SALITRE!$H$972,"NO CUMPLE","CUMPLE")</f>
        <v>NO CUMPLE</v>
      </c>
      <c r="W904" s="51" t="str">
        <f>IF($O904&gt;NORMA!$F$14,"NO CUMPLE","CUMPLE")</f>
        <v>NO CUMPLE</v>
      </c>
      <c r="X904" s="51" t="str">
        <f>IF(AND($N904&gt;=NORMA!$Q$4, $N904&lt;=NORMA!$R$4),"CUMPLE","NO CUMPLE")</f>
        <v>CUMPLE</v>
      </c>
      <c r="Y904" s="51" t="str">
        <f>IF($I904&gt;NORMA!$F$16,"NO CUMPLE","CUMPLE")</f>
        <v>NO CUMPLE</v>
      </c>
      <c r="Z904" s="51" t="str">
        <f>IF($M904&lt;NORMA!$H$23,"NO CUMPLE","CUMPLE")</f>
        <v>CUMPLE</v>
      </c>
      <c r="AA904" s="51" t="str">
        <f>IF($E904&gt;NORMA!$H$24,"NO CUMPLE","CUMPLE")</f>
        <v>NO CUMPLE</v>
      </c>
      <c r="AB904" s="51" t="str">
        <f>IF($F904&gt;NORMA!$H$25,"NO CUMPLE","CUMPLE")</f>
        <v>NO CUMPLE</v>
      </c>
      <c r="AC904" s="51" t="str">
        <f>IF($K904&gt;NORMA!$H$26,"NO CUMPLE","CUMPLE")</f>
        <v>NO CUMPLE</v>
      </c>
      <c r="AD904" s="51" t="str">
        <f>IF($J904&gt;NORMA!$H$27,"NO CUMPLE","CUMPLE")</f>
        <v>NO CUMPLE</v>
      </c>
      <c r="AE904" s="51" t="str">
        <f>IF($G904&gt;NORMA!$H$28,"NO CUMPLE","CUMPLE")</f>
        <v>NO CUMPLE</v>
      </c>
      <c r="AF904" s="51" t="str">
        <f>IF($H904&gt;NORMA!$E$29,"NO CUMPLE","CUMPLE")</f>
        <v>NO CUMPLE</v>
      </c>
      <c r="AG904" s="51" t="str">
        <f>IF($O904&gt;NORMA!$H$30,"NO CUMPLE","CUMPLE")</f>
        <v>NO CUMPLE</v>
      </c>
      <c r="AH904" s="51" t="str">
        <f>IF(AND($N904&gt;=NORMA!$R$18, $N904&lt;=NORMA!$S$18),"CUMPLE","NO CUMPLE")</f>
        <v>CUMPLE</v>
      </c>
      <c r="AI904" s="51" t="str">
        <f>IF($I904&gt;NORMA!$F$32,"NO CUMPLE","CUMPLE")</f>
        <v>NO CUMPLE</v>
      </c>
    </row>
    <row r="905" spans="1:35" ht="14.25" customHeight="1" x14ac:dyDescent="0.35">
      <c r="A905" s="147" t="s">
        <v>86</v>
      </c>
      <c r="B905" s="147" t="s">
        <v>84</v>
      </c>
      <c r="C905" s="167">
        <v>43718</v>
      </c>
      <c r="D905" s="172">
        <v>0.25</v>
      </c>
      <c r="E905" s="147">
        <v>210</v>
      </c>
      <c r="F905" s="147">
        <v>435</v>
      </c>
      <c r="G905" s="147">
        <v>126</v>
      </c>
      <c r="H905" s="147">
        <v>37.200000000000003</v>
      </c>
      <c r="I905" s="147">
        <v>5.29</v>
      </c>
      <c r="J905" s="147">
        <v>6.2220000000000004</v>
      </c>
      <c r="K905" s="147">
        <v>57.9</v>
      </c>
      <c r="L905" s="147">
        <v>1.5</v>
      </c>
      <c r="M905" s="147">
        <v>1.1000000000000001</v>
      </c>
      <c r="N905" s="147">
        <v>7.34</v>
      </c>
      <c r="O905" s="157">
        <v>12000000</v>
      </c>
      <c r="P905" s="51" t="str">
        <f>IF($M905&lt;NORMA!$G$7,"NO CUMPLE","CUMPLE")</f>
        <v>CUMPLE</v>
      </c>
      <c r="Q905" s="51" t="str">
        <f>IF($E905&gt;NORMA!$G$8,"NO CUMPLE","CUMPLE")</f>
        <v>NO CUMPLE</v>
      </c>
      <c r="R905" s="51" t="str">
        <f>IF($F905&gt;NORMA!$G$9,"NO CUMPLE","CUMPLE")</f>
        <v>NO CUMPLE</v>
      </c>
      <c r="S905" s="51" t="str">
        <f>IF($K905&gt;NORMA!$G$10,"NO CUMPLE","CUMPLE")</f>
        <v>NO CUMPLE</v>
      </c>
      <c r="T905" s="51" t="str">
        <f>IF($J905&gt;NORMA!$G$11,"NO CUMPLE","CUMPLE")</f>
        <v>NO CUMPLE</v>
      </c>
      <c r="U905" s="51" t="str">
        <f>IF($G905&gt;NORMA!$G$12,"NO CUMPLE","CUMPLE")</f>
        <v>CUMPLE</v>
      </c>
      <c r="V905" s="51" t="str">
        <f>IF($H905&gt;SALITRE!$H$972,"NO CUMPLE","CUMPLE")</f>
        <v>NO CUMPLE</v>
      </c>
      <c r="W905" s="51" t="str">
        <f>IF($O905&gt;NORMA!$F$14,"NO CUMPLE","CUMPLE")</f>
        <v>NO CUMPLE</v>
      </c>
      <c r="X905" s="51" t="str">
        <f>IF(AND($N905&gt;=NORMA!$Q$4, $N905&lt;=NORMA!$R$4),"CUMPLE","NO CUMPLE")</f>
        <v>CUMPLE</v>
      </c>
      <c r="Y905" s="51" t="str">
        <f>IF($I905&gt;NORMA!$F$16,"NO CUMPLE","CUMPLE")</f>
        <v>NO CUMPLE</v>
      </c>
      <c r="Z905" s="51" t="str">
        <f>IF($M905&lt;NORMA!$H$23,"NO CUMPLE","CUMPLE")</f>
        <v>CUMPLE</v>
      </c>
      <c r="AA905" s="51" t="str">
        <f>IF($E905&gt;NORMA!$H$24,"NO CUMPLE","CUMPLE")</f>
        <v>NO CUMPLE</v>
      </c>
      <c r="AB905" s="51" t="str">
        <f>IF($F905&gt;NORMA!$H$25,"NO CUMPLE","CUMPLE")</f>
        <v>NO CUMPLE</v>
      </c>
      <c r="AC905" s="51" t="str">
        <f>IF($K905&gt;NORMA!$H$26,"NO CUMPLE","CUMPLE")</f>
        <v>NO CUMPLE</v>
      </c>
      <c r="AD905" s="51" t="str">
        <f>IF($J905&gt;NORMA!$H$27,"NO CUMPLE","CUMPLE")</f>
        <v>NO CUMPLE</v>
      </c>
      <c r="AE905" s="51" t="str">
        <f>IF($G905&gt;NORMA!$H$28,"NO CUMPLE","CUMPLE")</f>
        <v>NO CUMPLE</v>
      </c>
      <c r="AF905" s="51" t="str">
        <f>IF($H905&gt;NORMA!$E$29,"NO CUMPLE","CUMPLE")</f>
        <v>NO CUMPLE</v>
      </c>
      <c r="AG905" s="51" t="str">
        <f>IF($O905&gt;NORMA!$H$30,"NO CUMPLE","CUMPLE")</f>
        <v>NO CUMPLE</v>
      </c>
      <c r="AH905" s="51" t="str">
        <f>IF(AND($N905&gt;=NORMA!$R$18, $N905&lt;=NORMA!$S$18),"CUMPLE","NO CUMPLE")</f>
        <v>CUMPLE</v>
      </c>
      <c r="AI905" s="51" t="str">
        <f>IF($I905&gt;NORMA!$F$32,"NO CUMPLE","CUMPLE")</f>
        <v>NO CUMPLE</v>
      </c>
    </row>
    <row r="906" spans="1:35" ht="14.25" customHeight="1" x14ac:dyDescent="0.35">
      <c r="A906" s="147" t="s">
        <v>82</v>
      </c>
      <c r="B906" s="147" t="s">
        <v>84</v>
      </c>
      <c r="C906" s="167">
        <v>43718</v>
      </c>
      <c r="D906" s="172">
        <v>0.41666666666666669</v>
      </c>
      <c r="E906" s="147">
        <v>244</v>
      </c>
      <c r="F906" s="147">
        <v>436</v>
      </c>
      <c r="G906" s="147">
        <v>104</v>
      </c>
      <c r="H906" s="147">
        <v>48.5</v>
      </c>
      <c r="I906" s="147">
        <v>3.08</v>
      </c>
      <c r="J906" s="147">
        <v>5.2480000000000002</v>
      </c>
      <c r="K906" s="147">
        <v>66.599999999999994</v>
      </c>
      <c r="L906" s="147">
        <v>1.2</v>
      </c>
      <c r="M906" s="147">
        <v>0.22</v>
      </c>
      <c r="N906" s="147">
        <v>8.1300000000000008</v>
      </c>
      <c r="O906" s="157">
        <v>15500000</v>
      </c>
      <c r="P906" s="51" t="str">
        <f>IF($M906&lt;NORMA!$G$7,"NO CUMPLE","CUMPLE")</f>
        <v>NO CUMPLE</v>
      </c>
      <c r="Q906" s="51" t="str">
        <f>IF($E906&gt;NORMA!$G$8,"NO CUMPLE","CUMPLE")</f>
        <v>NO CUMPLE</v>
      </c>
      <c r="R906" s="51" t="str">
        <f>IF($F906&gt;NORMA!$G$9,"NO CUMPLE","CUMPLE")</f>
        <v>NO CUMPLE</v>
      </c>
      <c r="S906" s="51" t="str">
        <f>IF($K906&gt;NORMA!$G$10,"NO CUMPLE","CUMPLE")</f>
        <v>NO CUMPLE</v>
      </c>
      <c r="T906" s="51" t="str">
        <f>IF($J906&gt;NORMA!$G$11,"NO CUMPLE","CUMPLE")</f>
        <v>CUMPLE</v>
      </c>
      <c r="U906" s="51" t="str">
        <f>IF($G906&gt;NORMA!$G$12,"NO CUMPLE","CUMPLE")</f>
        <v>CUMPLE</v>
      </c>
      <c r="V906" s="51" t="str">
        <f>IF($H906&gt;SALITRE!$H$972,"NO CUMPLE","CUMPLE")</f>
        <v>NO CUMPLE</v>
      </c>
      <c r="W906" s="51" t="str">
        <f>IF($O906&gt;NORMA!$F$14,"NO CUMPLE","CUMPLE")</f>
        <v>NO CUMPLE</v>
      </c>
      <c r="X906" s="51" t="str">
        <f>IF(AND($N906&gt;=NORMA!$Q$4, $N906&lt;=NORMA!$R$4),"CUMPLE","NO CUMPLE")</f>
        <v>CUMPLE</v>
      </c>
      <c r="Y906" s="51" t="str">
        <f>IF($I906&gt;NORMA!$F$16,"NO CUMPLE","CUMPLE")</f>
        <v>NO CUMPLE</v>
      </c>
      <c r="Z906" s="51" t="str">
        <f>IF($M906&lt;NORMA!$H$23,"NO CUMPLE","CUMPLE")</f>
        <v>NO CUMPLE</v>
      </c>
      <c r="AA906" s="51" t="str">
        <f>IF($E906&gt;NORMA!$H$24,"NO CUMPLE","CUMPLE")</f>
        <v>NO CUMPLE</v>
      </c>
      <c r="AB906" s="51" t="str">
        <f>IF($F906&gt;NORMA!$H$25,"NO CUMPLE","CUMPLE")</f>
        <v>NO CUMPLE</v>
      </c>
      <c r="AC906" s="51" t="str">
        <f>IF($K906&gt;NORMA!$H$26,"NO CUMPLE","CUMPLE")</f>
        <v>NO CUMPLE</v>
      </c>
      <c r="AD906" s="51" t="str">
        <f>IF($J906&gt;NORMA!$H$27,"NO CUMPLE","CUMPLE")</f>
        <v>NO CUMPLE</v>
      </c>
      <c r="AE906" s="51" t="str">
        <f>IF($G906&gt;NORMA!$H$28,"NO CUMPLE","CUMPLE")</f>
        <v>NO CUMPLE</v>
      </c>
      <c r="AF906" s="51" t="str">
        <f>IF($H906&gt;NORMA!$E$29,"NO CUMPLE","CUMPLE")</f>
        <v>NO CUMPLE</v>
      </c>
      <c r="AG906" s="51" t="str">
        <f>IF($O906&gt;NORMA!$H$30,"NO CUMPLE","CUMPLE")</f>
        <v>NO CUMPLE</v>
      </c>
      <c r="AH906" s="51" t="str">
        <f>IF(AND($N906&gt;=NORMA!$R$18, $N906&lt;=NORMA!$S$18),"CUMPLE","NO CUMPLE")</f>
        <v>CUMPLE</v>
      </c>
      <c r="AI906" s="51" t="str">
        <f>IF($I906&gt;NORMA!$F$32,"NO CUMPLE","CUMPLE")</f>
        <v>NO CUMPLE</v>
      </c>
    </row>
    <row r="907" spans="1:35" ht="14.25" customHeight="1" x14ac:dyDescent="0.35">
      <c r="A907" s="147" t="s">
        <v>85</v>
      </c>
      <c r="B907" s="147" t="s">
        <v>84</v>
      </c>
      <c r="C907" s="167">
        <v>43725</v>
      </c>
      <c r="D907" s="172">
        <v>0.33333333333333331</v>
      </c>
      <c r="E907" s="147">
        <v>63.4</v>
      </c>
      <c r="F907" s="147">
        <v>353</v>
      </c>
      <c r="G907" s="147">
        <v>40</v>
      </c>
      <c r="H907" s="147">
        <v>11.7</v>
      </c>
      <c r="I907" s="147">
        <v>2.82</v>
      </c>
      <c r="J907" s="147">
        <v>3.4140000000000001</v>
      </c>
      <c r="K907" s="147">
        <v>31.8</v>
      </c>
      <c r="L907" s="147">
        <v>0.2</v>
      </c>
      <c r="M907" s="147">
        <v>0.17</v>
      </c>
      <c r="N907" s="147">
        <v>7.36</v>
      </c>
      <c r="O907" s="157">
        <v>2910000</v>
      </c>
      <c r="P907" s="51" t="str">
        <f>IF($M907&lt;NORMA!$G$7,"NO CUMPLE","CUMPLE")</f>
        <v>NO CUMPLE</v>
      </c>
      <c r="Q907" s="51" t="str">
        <f>IF($E907&gt;NORMA!$G$8,"NO CUMPLE","CUMPLE")</f>
        <v>CUMPLE</v>
      </c>
      <c r="R907" s="51" t="str">
        <f>IF($F907&gt;NORMA!$G$9,"NO CUMPLE","CUMPLE")</f>
        <v>NO CUMPLE</v>
      </c>
      <c r="S907" s="51" t="str">
        <f>IF($K907&gt;NORMA!$G$10,"NO CUMPLE","CUMPLE")</f>
        <v>CUMPLE</v>
      </c>
      <c r="T907" s="51" t="str">
        <f>IF($J907&gt;NORMA!$G$11,"NO CUMPLE","CUMPLE")</f>
        <v>CUMPLE</v>
      </c>
      <c r="U907" s="51" t="str">
        <f>IF($G907&gt;NORMA!$G$12,"NO CUMPLE","CUMPLE")</f>
        <v>CUMPLE</v>
      </c>
      <c r="V907" s="51" t="str">
        <f>IF($H907&gt;SALITRE!$H$972,"NO CUMPLE","CUMPLE")</f>
        <v>CUMPLE</v>
      </c>
      <c r="W907" s="51" t="str">
        <f>IF($O907&gt;NORMA!$F$14,"NO CUMPLE","CUMPLE")</f>
        <v>NO CUMPLE</v>
      </c>
      <c r="X907" s="51" t="str">
        <f>IF(AND($N907&gt;=NORMA!$Q$4, $N907&lt;=NORMA!$R$4),"CUMPLE","NO CUMPLE")</f>
        <v>CUMPLE</v>
      </c>
      <c r="Y907" s="51" t="str">
        <f>IF($I907&gt;NORMA!$F$16,"NO CUMPLE","CUMPLE")</f>
        <v>CUMPLE</v>
      </c>
      <c r="Z907" s="51" t="str">
        <f>IF($M907&lt;NORMA!$H$23,"NO CUMPLE","CUMPLE")</f>
        <v>NO CUMPLE</v>
      </c>
      <c r="AA907" s="51" t="str">
        <f>IF($E907&gt;NORMA!$H$24,"NO CUMPLE","CUMPLE")</f>
        <v>CUMPLE</v>
      </c>
      <c r="AB907" s="51" t="str">
        <f>IF($F907&gt;NORMA!$H$25,"NO CUMPLE","CUMPLE")</f>
        <v>NO CUMPLE</v>
      </c>
      <c r="AC907" s="51" t="str">
        <f>IF($K907&gt;NORMA!$H$26,"NO CUMPLE","CUMPLE")</f>
        <v>CUMPLE</v>
      </c>
      <c r="AD907" s="51" t="str">
        <f>IF($J907&gt;NORMA!$H$27,"NO CUMPLE","CUMPLE")</f>
        <v>CUMPLE</v>
      </c>
      <c r="AE907" s="51" t="str">
        <f>IF($G907&gt;NORMA!$H$28,"NO CUMPLE","CUMPLE")</f>
        <v>CUMPLE</v>
      </c>
      <c r="AF907" s="51" t="str">
        <f>IF($H907&gt;NORMA!$E$29,"NO CUMPLE","CUMPLE")</f>
        <v>NO CUMPLE</v>
      </c>
      <c r="AG907" s="51" t="str">
        <f>IF($O907&gt;NORMA!$H$30,"NO CUMPLE","CUMPLE")</f>
        <v>NO CUMPLE</v>
      </c>
      <c r="AH907" s="51" t="str">
        <f>IF(AND($N907&gt;=NORMA!$R$18, $N907&lt;=NORMA!$S$18),"CUMPLE","NO CUMPLE")</f>
        <v>CUMPLE</v>
      </c>
      <c r="AI907" s="51" t="str">
        <f>IF($I907&gt;NORMA!$F$32,"NO CUMPLE","CUMPLE")</f>
        <v>NO CUMPLE</v>
      </c>
    </row>
    <row r="908" spans="1:35" ht="14.25" customHeight="1" x14ac:dyDescent="0.35">
      <c r="A908" s="147" t="s">
        <v>86</v>
      </c>
      <c r="B908" s="147" t="s">
        <v>84</v>
      </c>
      <c r="C908" s="167">
        <v>43746</v>
      </c>
      <c r="D908" s="172">
        <v>0.33333333333333331</v>
      </c>
      <c r="E908" s="147">
        <v>138</v>
      </c>
      <c r="F908" s="147">
        <v>308</v>
      </c>
      <c r="G908" s="147">
        <v>76</v>
      </c>
      <c r="H908" s="147">
        <v>10</v>
      </c>
      <c r="I908" s="147">
        <v>2.73</v>
      </c>
      <c r="J908" s="147">
        <v>5.782</v>
      </c>
      <c r="K908" s="147">
        <v>57.7</v>
      </c>
      <c r="L908" s="147">
        <v>1.3</v>
      </c>
      <c r="M908" s="147">
        <v>0.77</v>
      </c>
      <c r="N908" s="147">
        <v>7.56</v>
      </c>
      <c r="O908" s="157">
        <v>20300</v>
      </c>
      <c r="P908" s="51" t="str">
        <f>IF($M908&lt;NORMA!$G$7,"NO CUMPLE","CUMPLE")</f>
        <v>CUMPLE</v>
      </c>
      <c r="Q908" s="51" t="str">
        <f>IF($E908&gt;NORMA!$G$8,"NO CUMPLE","CUMPLE")</f>
        <v>CUMPLE</v>
      </c>
      <c r="R908" s="51" t="str">
        <f>IF($F908&gt;NORMA!$G$9,"NO CUMPLE","CUMPLE")</f>
        <v>CUMPLE</v>
      </c>
      <c r="S908" s="51" t="str">
        <f>IF($K908&gt;NORMA!$G$10,"NO CUMPLE","CUMPLE")</f>
        <v>NO CUMPLE</v>
      </c>
      <c r="T908" s="51" t="str">
        <f>IF($J908&gt;NORMA!$G$11,"NO CUMPLE","CUMPLE")</f>
        <v>CUMPLE</v>
      </c>
      <c r="U908" s="51" t="str">
        <f>IF($G908&gt;NORMA!$G$12,"NO CUMPLE","CUMPLE")</f>
        <v>CUMPLE</v>
      </c>
      <c r="V908" s="51" t="str">
        <f>IF($H908&gt;SALITRE!$H$972,"NO CUMPLE","CUMPLE")</f>
        <v>CUMPLE</v>
      </c>
      <c r="W908" s="51" t="str">
        <f>IF($O908&gt;NORMA!$F$14,"NO CUMPLE","CUMPLE")</f>
        <v>CUMPLE</v>
      </c>
      <c r="X908" s="51" t="str">
        <f>IF(AND($N908&gt;=NORMA!$Q$4, $N908&lt;=NORMA!$R$4),"CUMPLE","NO CUMPLE")</f>
        <v>CUMPLE</v>
      </c>
      <c r="Y908" s="51" t="str">
        <f>IF($I908&gt;NORMA!$F$16,"NO CUMPLE","CUMPLE")</f>
        <v>CUMPLE</v>
      </c>
      <c r="Z908" s="51" t="str">
        <f>IF($M908&lt;NORMA!$H$23,"NO CUMPLE","CUMPLE")</f>
        <v>CUMPLE</v>
      </c>
      <c r="AA908" s="51" t="str">
        <f>IF($E908&gt;NORMA!$H$24,"NO CUMPLE","CUMPLE")</f>
        <v>NO CUMPLE</v>
      </c>
      <c r="AB908" s="51" t="str">
        <f>IF($F908&gt;NORMA!$H$25,"NO CUMPLE","CUMPLE")</f>
        <v>NO CUMPLE</v>
      </c>
      <c r="AC908" s="51" t="str">
        <f>IF($K908&gt;NORMA!$H$26,"NO CUMPLE","CUMPLE")</f>
        <v>NO CUMPLE</v>
      </c>
      <c r="AD908" s="51" t="str">
        <f>IF($J908&gt;NORMA!$H$27,"NO CUMPLE","CUMPLE")</f>
        <v>NO CUMPLE</v>
      </c>
      <c r="AE908" s="51" t="str">
        <f>IF($G908&gt;NORMA!$H$28,"NO CUMPLE","CUMPLE")</f>
        <v>CUMPLE</v>
      </c>
      <c r="AF908" s="51" t="str">
        <f>IF($H908&gt;NORMA!$E$29,"NO CUMPLE","CUMPLE")</f>
        <v>CUMPLE</v>
      </c>
      <c r="AG908" s="51" t="str">
        <f>IF($O908&gt;NORMA!$H$30,"NO CUMPLE","CUMPLE")</f>
        <v>CUMPLE</v>
      </c>
      <c r="AH908" s="51" t="str">
        <f>IF(AND($N908&gt;=NORMA!$R$18, $N908&lt;=NORMA!$S$18),"CUMPLE","NO CUMPLE")</f>
        <v>CUMPLE</v>
      </c>
      <c r="AI908" s="51" t="str">
        <f>IF($I908&gt;NORMA!$F$32,"NO CUMPLE","CUMPLE")</f>
        <v>NO CUMPLE</v>
      </c>
    </row>
    <row r="909" spans="1:35" ht="14.25" customHeight="1" x14ac:dyDescent="0.35">
      <c r="A909" s="147" t="s">
        <v>82</v>
      </c>
      <c r="B909" s="147" t="s">
        <v>84</v>
      </c>
      <c r="C909" s="167">
        <v>43746</v>
      </c>
      <c r="D909" s="172">
        <v>0.5</v>
      </c>
      <c r="E909" s="147">
        <v>194</v>
      </c>
      <c r="F909" s="147">
        <v>379</v>
      </c>
      <c r="G909" s="147">
        <v>68.3</v>
      </c>
      <c r="H909" s="147">
        <v>10</v>
      </c>
      <c r="I909" s="147">
        <v>4.21</v>
      </c>
      <c r="J909" s="147">
        <v>5.7759999999999998</v>
      </c>
      <c r="K909" s="147">
        <v>65.599999999999994</v>
      </c>
      <c r="L909" s="147">
        <v>0.8</v>
      </c>
      <c r="M909" s="147">
        <v>1.08</v>
      </c>
      <c r="N909" s="147">
        <v>7.7</v>
      </c>
      <c r="O909" s="157">
        <v>16100</v>
      </c>
      <c r="P909" s="51" t="str">
        <f>IF($M909&lt;NORMA!$G$7,"NO CUMPLE","CUMPLE")</f>
        <v>CUMPLE</v>
      </c>
      <c r="Q909" s="51" t="str">
        <f>IF($E909&gt;NORMA!$G$8,"NO CUMPLE","CUMPLE")</f>
        <v>NO CUMPLE</v>
      </c>
      <c r="R909" s="51" t="str">
        <f>IF($F909&gt;NORMA!$G$9,"NO CUMPLE","CUMPLE")</f>
        <v>NO CUMPLE</v>
      </c>
      <c r="S909" s="51" t="str">
        <f>IF($K909&gt;NORMA!$G$10,"NO CUMPLE","CUMPLE")</f>
        <v>NO CUMPLE</v>
      </c>
      <c r="T909" s="51" t="str">
        <f>IF($J909&gt;NORMA!$G$11,"NO CUMPLE","CUMPLE")</f>
        <v>CUMPLE</v>
      </c>
      <c r="U909" s="51" t="str">
        <f>IF($G909&gt;NORMA!$G$12,"NO CUMPLE","CUMPLE")</f>
        <v>CUMPLE</v>
      </c>
      <c r="V909" s="51" t="str">
        <f>IF($H909&gt;SALITRE!$H$972,"NO CUMPLE","CUMPLE")</f>
        <v>CUMPLE</v>
      </c>
      <c r="W909" s="51" t="str">
        <f>IF($O909&gt;NORMA!$F$14,"NO CUMPLE","CUMPLE")</f>
        <v>CUMPLE</v>
      </c>
      <c r="X909" s="51" t="str">
        <f>IF(AND($N909&gt;=NORMA!$Q$4, $N909&lt;=NORMA!$R$4),"CUMPLE","NO CUMPLE")</f>
        <v>CUMPLE</v>
      </c>
      <c r="Y909" s="51" t="str">
        <f>IF($I909&gt;NORMA!$F$16,"NO CUMPLE","CUMPLE")</f>
        <v>NO CUMPLE</v>
      </c>
      <c r="Z909" s="51" t="str">
        <f>IF($M909&lt;NORMA!$H$23,"NO CUMPLE","CUMPLE")</f>
        <v>CUMPLE</v>
      </c>
      <c r="AA909" s="51" t="str">
        <f>IF($E909&gt;NORMA!$H$24,"NO CUMPLE","CUMPLE")</f>
        <v>NO CUMPLE</v>
      </c>
      <c r="AB909" s="51" t="str">
        <f>IF($F909&gt;NORMA!$H$25,"NO CUMPLE","CUMPLE")</f>
        <v>NO CUMPLE</v>
      </c>
      <c r="AC909" s="51" t="str">
        <f>IF($K909&gt;NORMA!$H$26,"NO CUMPLE","CUMPLE")</f>
        <v>NO CUMPLE</v>
      </c>
      <c r="AD909" s="51" t="str">
        <f>IF($J909&gt;NORMA!$H$27,"NO CUMPLE","CUMPLE")</f>
        <v>NO CUMPLE</v>
      </c>
      <c r="AE909" s="51" t="str">
        <f>IF($G909&gt;NORMA!$H$28,"NO CUMPLE","CUMPLE")</f>
        <v>CUMPLE</v>
      </c>
      <c r="AF909" s="51" t="str">
        <f>IF($H909&gt;NORMA!$E$29,"NO CUMPLE","CUMPLE")</f>
        <v>CUMPLE</v>
      </c>
      <c r="AG909" s="51" t="str">
        <f>IF($O909&gt;NORMA!$H$30,"NO CUMPLE","CUMPLE")</f>
        <v>CUMPLE</v>
      </c>
      <c r="AH909" s="51" t="str">
        <f>IF(AND($N909&gt;=NORMA!$R$18, $N909&lt;=NORMA!$S$18),"CUMPLE","NO CUMPLE")</f>
        <v>CUMPLE</v>
      </c>
      <c r="AI909" s="51" t="str">
        <f>IF($I909&gt;NORMA!$F$32,"NO CUMPLE","CUMPLE")</f>
        <v>NO CUMPLE</v>
      </c>
    </row>
    <row r="910" spans="1:35" ht="14.25" customHeight="1" x14ac:dyDescent="0.35">
      <c r="A910" s="147" t="s">
        <v>85</v>
      </c>
      <c r="B910" s="147" t="s">
        <v>84</v>
      </c>
      <c r="C910" s="167">
        <v>43746</v>
      </c>
      <c r="D910" s="172">
        <v>0.66666666666666663</v>
      </c>
      <c r="E910" s="147">
        <v>164</v>
      </c>
      <c r="F910" s="147">
        <v>318</v>
      </c>
      <c r="G910" s="147">
        <v>58.57</v>
      </c>
      <c r="H910" s="147">
        <v>10</v>
      </c>
      <c r="I910" s="147">
        <v>3.43</v>
      </c>
      <c r="J910" s="147">
        <v>4.71</v>
      </c>
      <c r="K910" s="147">
        <v>50.2</v>
      </c>
      <c r="L910" s="147">
        <v>1.8</v>
      </c>
      <c r="M910" s="147">
        <v>0.84</v>
      </c>
      <c r="N910" s="147">
        <v>7.67</v>
      </c>
      <c r="O910" s="157">
        <v>14400</v>
      </c>
      <c r="P910" s="51" t="str">
        <f>IF($M910&lt;NORMA!$G$7,"NO CUMPLE","CUMPLE")</f>
        <v>CUMPLE</v>
      </c>
      <c r="Q910" s="51" t="str">
        <f>IF($E910&gt;NORMA!$G$8,"NO CUMPLE","CUMPLE")</f>
        <v>NO CUMPLE</v>
      </c>
      <c r="R910" s="51" t="str">
        <f>IF($F910&gt;NORMA!$G$9,"NO CUMPLE","CUMPLE")</f>
        <v>CUMPLE</v>
      </c>
      <c r="S910" s="51" t="str">
        <f>IF($K910&gt;NORMA!$G$10,"NO CUMPLE","CUMPLE")</f>
        <v>NO CUMPLE</v>
      </c>
      <c r="T910" s="51" t="str">
        <f>IF($J910&gt;NORMA!$G$11,"NO CUMPLE","CUMPLE")</f>
        <v>CUMPLE</v>
      </c>
      <c r="U910" s="51" t="str">
        <f>IF($G910&gt;NORMA!$G$12,"NO CUMPLE","CUMPLE")</f>
        <v>CUMPLE</v>
      </c>
      <c r="V910" s="51" t="str">
        <f>IF($H910&gt;SALITRE!$H$972,"NO CUMPLE","CUMPLE")</f>
        <v>CUMPLE</v>
      </c>
      <c r="W910" s="51" t="str">
        <f>IF($O910&gt;NORMA!$F$14,"NO CUMPLE","CUMPLE")</f>
        <v>CUMPLE</v>
      </c>
      <c r="X910" s="51" t="str">
        <f>IF(AND($N910&gt;=NORMA!$Q$4, $N910&lt;=NORMA!$R$4),"CUMPLE","NO CUMPLE")</f>
        <v>CUMPLE</v>
      </c>
      <c r="Y910" s="51" t="str">
        <f>IF($I910&gt;NORMA!$F$16,"NO CUMPLE","CUMPLE")</f>
        <v>NO CUMPLE</v>
      </c>
      <c r="Z910" s="51" t="str">
        <f>IF($M910&lt;NORMA!$H$23,"NO CUMPLE","CUMPLE")</f>
        <v>CUMPLE</v>
      </c>
      <c r="AA910" s="51" t="str">
        <f>IF($E910&gt;NORMA!$H$24,"NO CUMPLE","CUMPLE")</f>
        <v>NO CUMPLE</v>
      </c>
      <c r="AB910" s="51" t="str">
        <f>IF($F910&gt;NORMA!$H$25,"NO CUMPLE","CUMPLE")</f>
        <v>NO CUMPLE</v>
      </c>
      <c r="AC910" s="51" t="str">
        <f>IF($K910&gt;NORMA!$H$26,"NO CUMPLE","CUMPLE")</f>
        <v>NO CUMPLE</v>
      </c>
      <c r="AD910" s="51" t="str">
        <f>IF($J910&gt;NORMA!$H$27,"NO CUMPLE","CUMPLE")</f>
        <v>CUMPLE</v>
      </c>
      <c r="AE910" s="51" t="str">
        <f>IF($G910&gt;NORMA!$H$28,"NO CUMPLE","CUMPLE")</f>
        <v>CUMPLE</v>
      </c>
      <c r="AF910" s="51" t="str">
        <f>IF($H910&gt;NORMA!$E$29,"NO CUMPLE","CUMPLE")</f>
        <v>CUMPLE</v>
      </c>
      <c r="AG910" s="51" t="str">
        <f>IF($O910&gt;NORMA!$H$30,"NO CUMPLE","CUMPLE")</f>
        <v>CUMPLE</v>
      </c>
      <c r="AH910" s="51" t="str">
        <f>IF(AND($N910&gt;=NORMA!$R$18, $N910&lt;=NORMA!$S$18),"CUMPLE","NO CUMPLE")</f>
        <v>CUMPLE</v>
      </c>
      <c r="AI910" s="51" t="str">
        <f>IF($I910&gt;NORMA!$F$32,"NO CUMPLE","CUMPLE")</f>
        <v>NO CUMPLE</v>
      </c>
    </row>
    <row r="911" spans="1:35" ht="14.25" customHeight="1" x14ac:dyDescent="0.35">
      <c r="A911" s="147" t="s">
        <v>85</v>
      </c>
      <c r="B911" s="147" t="s">
        <v>84</v>
      </c>
      <c r="C911" s="167">
        <v>43825</v>
      </c>
      <c r="D911" s="172">
        <v>0.58333333333333337</v>
      </c>
      <c r="E911" s="147">
        <v>95.8</v>
      </c>
      <c r="F911" s="147">
        <v>190</v>
      </c>
      <c r="G911" s="147">
        <v>72</v>
      </c>
      <c r="H911" s="147">
        <v>10</v>
      </c>
      <c r="I911" s="147">
        <v>1.28</v>
      </c>
      <c r="J911" s="147">
        <v>4.1059999999999999</v>
      </c>
      <c r="K911" s="147">
        <v>19.3</v>
      </c>
      <c r="L911" s="147">
        <v>1.8</v>
      </c>
      <c r="M911" s="147">
        <v>0.44</v>
      </c>
      <c r="N911" s="147">
        <v>7.32</v>
      </c>
      <c r="O911" s="157">
        <v>79300</v>
      </c>
      <c r="P911" s="51" t="str">
        <f>IF($M911&lt;NORMA!$G$7,"NO CUMPLE","CUMPLE")</f>
        <v>NO CUMPLE</v>
      </c>
      <c r="Q911" s="51" t="str">
        <f>IF($E911&gt;NORMA!$G$8,"NO CUMPLE","CUMPLE")</f>
        <v>CUMPLE</v>
      </c>
      <c r="R911" s="51" t="str">
        <f>IF($F911&gt;NORMA!$G$9,"NO CUMPLE","CUMPLE")</f>
        <v>CUMPLE</v>
      </c>
      <c r="S911" s="51" t="str">
        <f>IF($K911&gt;NORMA!$G$10,"NO CUMPLE","CUMPLE")</f>
        <v>CUMPLE</v>
      </c>
      <c r="T911" s="51" t="str">
        <f>IF($J911&gt;NORMA!$G$11,"NO CUMPLE","CUMPLE")</f>
        <v>CUMPLE</v>
      </c>
      <c r="U911" s="51" t="str">
        <f>IF($G911&gt;NORMA!$G$12,"NO CUMPLE","CUMPLE")</f>
        <v>CUMPLE</v>
      </c>
      <c r="V911" s="51" t="str">
        <f>IF($H911&gt;SALITRE!$H$972,"NO CUMPLE","CUMPLE")</f>
        <v>CUMPLE</v>
      </c>
      <c r="W911" s="51" t="str">
        <f>IF($O911&gt;NORMA!$F$14,"NO CUMPLE","CUMPLE")</f>
        <v>CUMPLE</v>
      </c>
      <c r="X911" s="51" t="str">
        <f>IF(AND($N911&gt;=NORMA!$Q$4, $N911&lt;=NORMA!$R$4),"CUMPLE","NO CUMPLE")</f>
        <v>CUMPLE</v>
      </c>
      <c r="Y911" s="51" t="str">
        <f>IF($I911&gt;NORMA!$F$16,"NO CUMPLE","CUMPLE")</f>
        <v>CUMPLE</v>
      </c>
      <c r="Z911" s="51" t="str">
        <f>IF($M911&lt;NORMA!$H$23,"NO CUMPLE","CUMPLE")</f>
        <v>CUMPLE</v>
      </c>
      <c r="AA911" s="51" t="str">
        <f>IF($E911&gt;NORMA!$H$24,"NO CUMPLE","CUMPLE")</f>
        <v>CUMPLE</v>
      </c>
      <c r="AB911" s="51" t="str">
        <f>IF($F911&gt;NORMA!$H$25,"NO CUMPLE","CUMPLE")</f>
        <v>NO CUMPLE</v>
      </c>
      <c r="AC911" s="51" t="str">
        <f>IF($K911&gt;NORMA!$H$26,"NO CUMPLE","CUMPLE")</f>
        <v>CUMPLE</v>
      </c>
      <c r="AD911" s="51" t="str">
        <f>IF($J911&gt;NORMA!$H$27,"NO CUMPLE","CUMPLE")</f>
        <v>CUMPLE</v>
      </c>
      <c r="AE911" s="51" t="str">
        <f>IF($G911&gt;NORMA!$H$28,"NO CUMPLE","CUMPLE")</f>
        <v>CUMPLE</v>
      </c>
      <c r="AF911" s="51" t="str">
        <f>IF($H911&gt;NORMA!$E$29,"NO CUMPLE","CUMPLE")</f>
        <v>CUMPLE</v>
      </c>
      <c r="AG911" s="51" t="str">
        <f>IF($O911&gt;NORMA!$H$30,"NO CUMPLE","CUMPLE")</f>
        <v>CUMPLE</v>
      </c>
      <c r="AH911" s="51" t="str">
        <f>IF(AND($N911&gt;=NORMA!$R$18, $N911&lt;=NORMA!$S$18),"CUMPLE","NO CUMPLE")</f>
        <v>CUMPLE</v>
      </c>
      <c r="AI911" s="51" t="str">
        <f>IF($I911&gt;NORMA!$F$32,"NO CUMPLE","CUMPLE")</f>
        <v>NO CUMPLE</v>
      </c>
    </row>
    <row r="912" spans="1:35" ht="14.25" customHeight="1" x14ac:dyDescent="0.35">
      <c r="A912" s="147" t="s">
        <v>82</v>
      </c>
      <c r="B912" s="147" t="s">
        <v>84</v>
      </c>
      <c r="C912" s="167">
        <v>43825</v>
      </c>
      <c r="D912" s="172">
        <v>0.66666666666666663</v>
      </c>
      <c r="E912" s="147">
        <v>279</v>
      </c>
      <c r="F912" s="147">
        <v>470</v>
      </c>
      <c r="G912" s="147">
        <v>153</v>
      </c>
      <c r="H912" s="147">
        <v>112</v>
      </c>
      <c r="I912" s="147">
        <v>6.13</v>
      </c>
      <c r="J912" s="147">
        <v>5.3179999999999996</v>
      </c>
      <c r="K912" s="147">
        <v>8.49</v>
      </c>
      <c r="L912" s="147">
        <v>1.1000000000000001</v>
      </c>
      <c r="M912" s="147">
        <v>0.1</v>
      </c>
      <c r="N912" s="147">
        <v>7.65</v>
      </c>
      <c r="O912" s="157">
        <v>9210000</v>
      </c>
      <c r="P912" s="51" t="str">
        <f>IF($M912&lt;NORMA!$G$7,"NO CUMPLE","CUMPLE")</f>
        <v>NO CUMPLE</v>
      </c>
      <c r="Q912" s="51" t="str">
        <f>IF($E912&gt;NORMA!$G$8,"NO CUMPLE","CUMPLE")</f>
        <v>NO CUMPLE</v>
      </c>
      <c r="R912" s="51" t="str">
        <f>IF($F912&gt;NORMA!$G$9,"NO CUMPLE","CUMPLE")</f>
        <v>NO CUMPLE</v>
      </c>
      <c r="S912" s="51" t="str">
        <f>IF($K912&gt;NORMA!$G$10,"NO CUMPLE","CUMPLE")</f>
        <v>CUMPLE</v>
      </c>
      <c r="T912" s="51" t="str">
        <f>IF($J912&gt;NORMA!$G$11,"NO CUMPLE","CUMPLE")</f>
        <v>CUMPLE</v>
      </c>
      <c r="U912" s="51" t="str">
        <f>IF($G912&gt;NORMA!$G$12,"NO CUMPLE","CUMPLE")</f>
        <v>NO CUMPLE</v>
      </c>
      <c r="V912" s="51" t="str">
        <f>IF($H912&gt;SALITRE!$H$972,"NO CUMPLE","CUMPLE")</f>
        <v>NO CUMPLE</v>
      </c>
      <c r="W912" s="51" t="str">
        <f>IF($O912&gt;NORMA!$F$14,"NO CUMPLE","CUMPLE")</f>
        <v>NO CUMPLE</v>
      </c>
      <c r="X912" s="51" t="str">
        <f>IF(AND($N912&gt;=NORMA!$Q$4, $N912&lt;=NORMA!$R$4),"CUMPLE","NO CUMPLE")</f>
        <v>CUMPLE</v>
      </c>
      <c r="Y912" s="51" t="str">
        <f>IF($I912&gt;NORMA!$F$16,"NO CUMPLE","CUMPLE")</f>
        <v>NO CUMPLE</v>
      </c>
      <c r="Z912" s="51" t="str">
        <f>IF($M912&lt;NORMA!$H$23,"NO CUMPLE","CUMPLE")</f>
        <v>NO CUMPLE</v>
      </c>
      <c r="AA912" s="51" t="str">
        <f>IF($E912&gt;NORMA!$H$24,"NO CUMPLE","CUMPLE")</f>
        <v>NO CUMPLE</v>
      </c>
      <c r="AB912" s="51" t="str">
        <f>IF($F912&gt;NORMA!$H$25,"NO CUMPLE","CUMPLE")</f>
        <v>NO CUMPLE</v>
      </c>
      <c r="AC912" s="51" t="str">
        <f>IF($K912&gt;NORMA!$H$26,"NO CUMPLE","CUMPLE")</f>
        <v>CUMPLE</v>
      </c>
      <c r="AD912" s="51" t="str">
        <f>IF($J912&gt;NORMA!$H$27,"NO CUMPLE","CUMPLE")</f>
        <v>NO CUMPLE</v>
      </c>
      <c r="AE912" s="51" t="str">
        <f>IF($G912&gt;NORMA!$H$28,"NO CUMPLE","CUMPLE")</f>
        <v>NO CUMPLE</v>
      </c>
      <c r="AF912" s="51" t="str">
        <f>IF($H912&gt;NORMA!$E$29,"NO CUMPLE","CUMPLE")</f>
        <v>NO CUMPLE</v>
      </c>
      <c r="AG912" s="51" t="str">
        <f>IF($O912&gt;NORMA!$H$30,"NO CUMPLE","CUMPLE")</f>
        <v>NO CUMPLE</v>
      </c>
      <c r="AH912" s="51" t="str">
        <f>IF(AND($N912&gt;=NORMA!$R$18, $N912&lt;=NORMA!$S$18),"CUMPLE","NO CUMPLE")</f>
        <v>CUMPLE</v>
      </c>
      <c r="AI912" s="51" t="str">
        <f>IF($I912&gt;NORMA!$F$32,"NO CUMPLE","CUMPLE")</f>
        <v>NO CUMPLE</v>
      </c>
    </row>
    <row r="913" spans="1:35" ht="14.25" customHeight="1" x14ac:dyDescent="0.35">
      <c r="A913" s="147" t="s">
        <v>82</v>
      </c>
      <c r="B913" s="147" t="s">
        <v>84</v>
      </c>
      <c r="C913" s="167">
        <v>43837</v>
      </c>
      <c r="D913" s="172">
        <v>0.25</v>
      </c>
      <c r="E913" s="147">
        <v>39.6</v>
      </c>
      <c r="F913" s="147">
        <v>96.581000000000003</v>
      </c>
      <c r="G913" s="147">
        <v>25.6</v>
      </c>
      <c r="H913" s="150">
        <v>10</v>
      </c>
      <c r="I913" s="147">
        <v>1.19</v>
      </c>
      <c r="J913" s="147">
        <v>2.3860000000000001</v>
      </c>
      <c r="K913" s="147">
        <v>10.8</v>
      </c>
      <c r="L913" s="147">
        <v>0.46939999999999998</v>
      </c>
      <c r="M913" s="147">
        <v>0.70599999999999996</v>
      </c>
      <c r="N913" s="147">
        <v>7.53</v>
      </c>
      <c r="O913" s="153">
        <v>172700</v>
      </c>
      <c r="P913" s="51" t="str">
        <f>IF($M913&lt;NORMA!$G$7,"NO CUMPLE","CUMPLE")</f>
        <v>CUMPLE</v>
      </c>
      <c r="Q913" s="51" t="str">
        <f>IF($E913&gt;NORMA!$G$8,"NO CUMPLE","CUMPLE")</f>
        <v>CUMPLE</v>
      </c>
      <c r="R913" s="51" t="str">
        <f>IF($F913&gt;NORMA!$G$9,"NO CUMPLE","CUMPLE")</f>
        <v>CUMPLE</v>
      </c>
      <c r="S913" s="51" t="str">
        <f>IF($K913&gt;NORMA!$G$10,"NO CUMPLE","CUMPLE")</f>
        <v>CUMPLE</v>
      </c>
      <c r="T913" s="51" t="str">
        <f>IF($J913&gt;NORMA!$G$11,"NO CUMPLE","CUMPLE")</f>
        <v>CUMPLE</v>
      </c>
      <c r="U913" s="51" t="str">
        <f>IF($G913&gt;NORMA!$G$12,"NO CUMPLE","CUMPLE")</f>
        <v>CUMPLE</v>
      </c>
      <c r="V913" s="51" t="str">
        <f>IF($H913&gt;SALITRE!$H$972,"NO CUMPLE","CUMPLE")</f>
        <v>CUMPLE</v>
      </c>
      <c r="W913" s="51" t="str">
        <f>IF($O913&gt;NORMA!$F$14,"NO CUMPLE","CUMPLE")</f>
        <v>CUMPLE</v>
      </c>
      <c r="X913" s="51" t="str">
        <f>IF(AND($N913&gt;=NORMA!$Q$4, $N913&lt;=NORMA!$R$4),"CUMPLE","NO CUMPLE")</f>
        <v>CUMPLE</v>
      </c>
      <c r="Y913" s="51" t="str">
        <f>IF($I913&gt;NORMA!$F$16,"NO CUMPLE","CUMPLE")</f>
        <v>CUMPLE</v>
      </c>
      <c r="Z913" s="51" t="str">
        <f>IF($M913&lt;NORMA!$H$23,"NO CUMPLE","CUMPLE")</f>
        <v>CUMPLE</v>
      </c>
      <c r="AA913" s="51" t="str">
        <f>IF($E913&gt;NORMA!$H$24,"NO CUMPLE","CUMPLE")</f>
        <v>CUMPLE</v>
      </c>
      <c r="AB913" s="51" t="str">
        <f>IF($F913&gt;NORMA!$H$25,"NO CUMPLE","CUMPLE")</f>
        <v>CUMPLE</v>
      </c>
      <c r="AC913" s="51" t="str">
        <f>IF($K913&gt;NORMA!$H$26,"NO CUMPLE","CUMPLE")</f>
        <v>CUMPLE</v>
      </c>
      <c r="AD913" s="51" t="str">
        <f>IF($J913&gt;NORMA!$H$27,"NO CUMPLE","CUMPLE")</f>
        <v>CUMPLE</v>
      </c>
      <c r="AE913" s="51" t="str">
        <f>IF($G913&gt;NORMA!$H$28,"NO CUMPLE","CUMPLE")</f>
        <v>CUMPLE</v>
      </c>
      <c r="AF913" s="51" t="str">
        <f>IF($H913&gt;NORMA!$E$29,"NO CUMPLE","CUMPLE")</f>
        <v>CUMPLE</v>
      </c>
      <c r="AG913" s="51" t="str">
        <f>IF($O913&gt;NORMA!$H$30,"NO CUMPLE","CUMPLE")</f>
        <v>NO CUMPLE</v>
      </c>
      <c r="AH913" s="51" t="str">
        <f>IF(AND($N913&gt;=NORMA!$R$18, $N913&lt;=NORMA!$S$18),"CUMPLE","NO CUMPLE")</f>
        <v>CUMPLE</v>
      </c>
      <c r="AI913" s="51" t="str">
        <f>IF($I913&gt;NORMA!$F$32,"NO CUMPLE","CUMPLE")</f>
        <v>NO CUMPLE</v>
      </c>
    </row>
    <row r="914" spans="1:35" ht="14.25" customHeight="1" x14ac:dyDescent="0.35">
      <c r="A914" s="147" t="s">
        <v>85</v>
      </c>
      <c r="B914" s="147" t="s">
        <v>84</v>
      </c>
      <c r="C914" s="167">
        <v>43837</v>
      </c>
      <c r="D914" s="172">
        <v>0.41666666666666669</v>
      </c>
      <c r="E914" s="147">
        <v>40.700000000000003</v>
      </c>
      <c r="F914" s="147">
        <v>134.6</v>
      </c>
      <c r="G914" s="147">
        <v>31.4</v>
      </c>
      <c r="H914" s="150">
        <v>10</v>
      </c>
      <c r="I914" s="147">
        <v>1.76</v>
      </c>
      <c r="J914" s="147">
        <v>2.4700000000000002</v>
      </c>
      <c r="K914" s="147">
        <v>21.6</v>
      </c>
      <c r="L914" s="147">
        <v>1.2056</v>
      </c>
      <c r="M914" s="147">
        <v>1.03</v>
      </c>
      <c r="N914" s="147">
        <v>7.3920000000000003</v>
      </c>
      <c r="O914" s="153">
        <v>352400</v>
      </c>
      <c r="P914" s="51" t="str">
        <f>IF($M914&lt;NORMA!$G$7,"NO CUMPLE","CUMPLE")</f>
        <v>CUMPLE</v>
      </c>
      <c r="Q914" s="51" t="str">
        <f>IF($E914&gt;NORMA!$G$8,"NO CUMPLE","CUMPLE")</f>
        <v>CUMPLE</v>
      </c>
      <c r="R914" s="51" t="str">
        <f>IF($F914&gt;NORMA!$G$9,"NO CUMPLE","CUMPLE")</f>
        <v>CUMPLE</v>
      </c>
      <c r="S914" s="51" t="str">
        <f>IF($K914&gt;NORMA!$G$10,"NO CUMPLE","CUMPLE")</f>
        <v>CUMPLE</v>
      </c>
      <c r="T914" s="51" t="str">
        <f>IF($J914&gt;NORMA!$G$11,"NO CUMPLE","CUMPLE")</f>
        <v>CUMPLE</v>
      </c>
      <c r="U914" s="51" t="str">
        <f>IF($G914&gt;NORMA!$G$12,"NO CUMPLE","CUMPLE")</f>
        <v>CUMPLE</v>
      </c>
      <c r="V914" s="51" t="str">
        <f>IF($H914&gt;SALITRE!$H$972,"NO CUMPLE","CUMPLE")</f>
        <v>CUMPLE</v>
      </c>
      <c r="W914" s="51" t="str">
        <f>IF($O914&gt;NORMA!$F$14,"NO CUMPLE","CUMPLE")</f>
        <v>CUMPLE</v>
      </c>
      <c r="X914" s="51" t="str">
        <f>IF(AND($N914&gt;=NORMA!$Q$4, $N914&lt;=NORMA!$R$4),"CUMPLE","NO CUMPLE")</f>
        <v>CUMPLE</v>
      </c>
      <c r="Y914" s="51" t="str">
        <f>IF($I914&gt;NORMA!$F$16,"NO CUMPLE","CUMPLE")</f>
        <v>CUMPLE</v>
      </c>
      <c r="Z914" s="51" t="str">
        <f>IF($M914&lt;NORMA!$H$23,"NO CUMPLE","CUMPLE")</f>
        <v>CUMPLE</v>
      </c>
      <c r="AA914" s="51" t="str">
        <f>IF($E914&gt;NORMA!$H$24,"NO CUMPLE","CUMPLE")</f>
        <v>CUMPLE</v>
      </c>
      <c r="AB914" s="51" t="str">
        <f>IF($F914&gt;NORMA!$H$25,"NO CUMPLE","CUMPLE")</f>
        <v>CUMPLE</v>
      </c>
      <c r="AC914" s="51" t="str">
        <f>IF($K914&gt;NORMA!$H$26,"NO CUMPLE","CUMPLE")</f>
        <v>CUMPLE</v>
      </c>
      <c r="AD914" s="51" t="str">
        <f>IF($J914&gt;NORMA!$H$27,"NO CUMPLE","CUMPLE")</f>
        <v>CUMPLE</v>
      </c>
      <c r="AE914" s="51" t="str">
        <f>IF($G914&gt;NORMA!$H$28,"NO CUMPLE","CUMPLE")</f>
        <v>CUMPLE</v>
      </c>
      <c r="AF914" s="51" t="str">
        <f>IF($H914&gt;NORMA!$E$29,"NO CUMPLE","CUMPLE")</f>
        <v>CUMPLE</v>
      </c>
      <c r="AG914" s="51" t="str">
        <f>IF($O914&gt;NORMA!$H$30,"NO CUMPLE","CUMPLE")</f>
        <v>NO CUMPLE</v>
      </c>
      <c r="AH914" s="51" t="str">
        <f>IF(AND($N914&gt;=NORMA!$R$18, $N914&lt;=NORMA!$S$18),"CUMPLE","NO CUMPLE")</f>
        <v>CUMPLE</v>
      </c>
      <c r="AI914" s="51" t="str">
        <f>IF($I914&gt;NORMA!$F$32,"NO CUMPLE","CUMPLE")</f>
        <v>NO CUMPLE</v>
      </c>
    </row>
    <row r="915" spans="1:35" ht="14.25" customHeight="1" x14ac:dyDescent="0.35">
      <c r="A915" s="147" t="s">
        <v>86</v>
      </c>
      <c r="B915" s="147" t="s">
        <v>84</v>
      </c>
      <c r="C915" s="167">
        <v>43837</v>
      </c>
      <c r="D915" s="172">
        <v>0.58333333333333337</v>
      </c>
      <c r="E915" s="147">
        <v>129</v>
      </c>
      <c r="F915" s="147">
        <v>271</v>
      </c>
      <c r="G915" s="147">
        <v>96.7</v>
      </c>
      <c r="H915" s="147">
        <v>35.5</v>
      </c>
      <c r="I915" s="147">
        <v>3.48</v>
      </c>
      <c r="J915" s="147">
        <v>0.91800000000000004</v>
      </c>
      <c r="K915" s="147">
        <v>16.3</v>
      </c>
      <c r="L915" s="147">
        <v>1.536</v>
      </c>
      <c r="M915" s="147">
        <v>1.206</v>
      </c>
      <c r="N915" s="147">
        <v>7.476</v>
      </c>
      <c r="O915" s="153">
        <v>547500</v>
      </c>
      <c r="P915" s="51" t="str">
        <f>IF($M915&lt;NORMA!$G$7,"NO CUMPLE","CUMPLE")</f>
        <v>CUMPLE</v>
      </c>
      <c r="Q915" s="51" t="str">
        <f>IF($E915&gt;NORMA!$G$8,"NO CUMPLE","CUMPLE")</f>
        <v>CUMPLE</v>
      </c>
      <c r="R915" s="51" t="str">
        <f>IF($F915&gt;NORMA!$G$9,"NO CUMPLE","CUMPLE")</f>
        <v>CUMPLE</v>
      </c>
      <c r="S915" s="51" t="str">
        <f>IF($K915&gt;NORMA!$G$10,"NO CUMPLE","CUMPLE")</f>
        <v>CUMPLE</v>
      </c>
      <c r="T915" s="51" t="str">
        <f>IF($J915&gt;NORMA!$G$11,"NO CUMPLE","CUMPLE")</f>
        <v>CUMPLE</v>
      </c>
      <c r="U915" s="51" t="str">
        <f>IF($G915&gt;NORMA!$G$12,"NO CUMPLE","CUMPLE")</f>
        <v>CUMPLE</v>
      </c>
      <c r="V915" s="51" t="str">
        <f>IF($H915&gt;SALITRE!$H$972,"NO CUMPLE","CUMPLE")</f>
        <v>NO CUMPLE</v>
      </c>
      <c r="W915" s="51" t="str">
        <f>IF($O915&gt;NORMA!$F$14,"NO CUMPLE","CUMPLE")</f>
        <v>CUMPLE</v>
      </c>
      <c r="X915" s="51" t="str">
        <f>IF(AND($N915&gt;=NORMA!$Q$4, $N915&lt;=NORMA!$R$4),"CUMPLE","NO CUMPLE")</f>
        <v>CUMPLE</v>
      </c>
      <c r="Y915" s="51" t="str">
        <f>IF($I915&gt;NORMA!$F$16,"NO CUMPLE","CUMPLE")</f>
        <v>NO CUMPLE</v>
      </c>
      <c r="Z915" s="51" t="str">
        <f>IF($M915&lt;NORMA!$H$23,"NO CUMPLE","CUMPLE")</f>
        <v>CUMPLE</v>
      </c>
      <c r="AA915" s="51" t="str">
        <f>IF($E915&gt;NORMA!$H$24,"NO CUMPLE","CUMPLE")</f>
        <v>NO CUMPLE</v>
      </c>
      <c r="AB915" s="51" t="str">
        <f>IF($F915&gt;NORMA!$H$25,"NO CUMPLE","CUMPLE")</f>
        <v>NO CUMPLE</v>
      </c>
      <c r="AC915" s="51" t="str">
        <f>IF($K915&gt;NORMA!$H$26,"NO CUMPLE","CUMPLE")</f>
        <v>CUMPLE</v>
      </c>
      <c r="AD915" s="51" t="str">
        <f>IF($J915&gt;NORMA!$H$27,"NO CUMPLE","CUMPLE")</f>
        <v>CUMPLE</v>
      </c>
      <c r="AE915" s="51" t="str">
        <f>IF($G915&gt;NORMA!$H$28,"NO CUMPLE","CUMPLE")</f>
        <v>CUMPLE</v>
      </c>
      <c r="AF915" s="51" t="str">
        <f>IF($H915&gt;NORMA!$E$29,"NO CUMPLE","CUMPLE")</f>
        <v>NO CUMPLE</v>
      </c>
      <c r="AG915" s="51" t="str">
        <f>IF($O915&gt;NORMA!$H$30,"NO CUMPLE","CUMPLE")</f>
        <v>NO CUMPLE</v>
      </c>
      <c r="AH915" s="51" t="str">
        <f>IF(AND($N915&gt;=NORMA!$R$18, $N915&lt;=NORMA!$S$18),"CUMPLE","NO CUMPLE")</f>
        <v>CUMPLE</v>
      </c>
      <c r="AI915" s="51" t="str">
        <f>IF($I915&gt;NORMA!$F$32,"NO CUMPLE","CUMPLE")</f>
        <v>NO CUMPLE</v>
      </c>
    </row>
    <row r="916" spans="1:35" ht="14.25" customHeight="1" x14ac:dyDescent="0.35">
      <c r="A916" s="147" t="s">
        <v>86</v>
      </c>
      <c r="B916" s="147" t="s">
        <v>84</v>
      </c>
      <c r="C916" s="167">
        <v>43850</v>
      </c>
      <c r="D916" s="172">
        <v>0.25</v>
      </c>
      <c r="E916" s="147">
        <v>141</v>
      </c>
      <c r="F916" s="147">
        <v>320</v>
      </c>
      <c r="G916" s="147">
        <v>84</v>
      </c>
      <c r="H916" s="147">
        <v>24.5</v>
      </c>
      <c r="I916" s="147">
        <v>3.26</v>
      </c>
      <c r="J916" s="147">
        <v>4.617</v>
      </c>
      <c r="K916" s="147">
        <v>48.5</v>
      </c>
      <c r="L916" s="147">
        <v>1.2916000000000001</v>
      </c>
      <c r="M916" s="147">
        <v>0.36</v>
      </c>
      <c r="N916" s="147">
        <v>7.43</v>
      </c>
      <c r="O916" s="153">
        <v>6910</v>
      </c>
      <c r="P916" s="51" t="str">
        <f>IF($M916&lt;NORMA!$G$7,"NO CUMPLE","CUMPLE")</f>
        <v>NO CUMPLE</v>
      </c>
      <c r="Q916" s="51" t="str">
        <f>IF($E916&gt;NORMA!$G$8,"NO CUMPLE","CUMPLE")</f>
        <v>CUMPLE</v>
      </c>
      <c r="R916" s="51" t="str">
        <f>IF($F916&gt;NORMA!$G$9,"NO CUMPLE","CUMPLE")</f>
        <v>CUMPLE</v>
      </c>
      <c r="S916" s="51" t="str">
        <f>IF($K916&gt;NORMA!$G$10,"NO CUMPLE","CUMPLE")</f>
        <v>NO CUMPLE</v>
      </c>
      <c r="T916" s="51" t="str">
        <f>IF($J916&gt;NORMA!$G$11,"NO CUMPLE","CUMPLE")</f>
        <v>CUMPLE</v>
      </c>
      <c r="U916" s="51" t="str">
        <f>IF($G916&gt;NORMA!$G$12,"NO CUMPLE","CUMPLE")</f>
        <v>CUMPLE</v>
      </c>
      <c r="V916" s="51" t="str">
        <f>IF($H916&gt;SALITRE!$H$972,"NO CUMPLE","CUMPLE")</f>
        <v>CUMPLE</v>
      </c>
      <c r="W916" s="51" t="str">
        <f>IF($O916&gt;NORMA!$F$14,"NO CUMPLE","CUMPLE")</f>
        <v>CUMPLE</v>
      </c>
      <c r="X916" s="51" t="str">
        <f>IF(AND($N916&gt;=NORMA!$Q$4, $N916&lt;=NORMA!$R$4),"CUMPLE","NO CUMPLE")</f>
        <v>CUMPLE</v>
      </c>
      <c r="Y916" s="51" t="str">
        <f>IF($I916&gt;NORMA!$F$16,"NO CUMPLE","CUMPLE")</f>
        <v>NO CUMPLE</v>
      </c>
      <c r="Z916" s="51" t="str">
        <f>IF($M916&lt;NORMA!$H$23,"NO CUMPLE","CUMPLE")</f>
        <v>CUMPLE</v>
      </c>
      <c r="AA916" s="51" t="str">
        <f>IF($E916&gt;NORMA!$H$24,"NO CUMPLE","CUMPLE")</f>
        <v>NO CUMPLE</v>
      </c>
      <c r="AB916" s="51" t="str">
        <f>IF($F916&gt;NORMA!$H$25,"NO CUMPLE","CUMPLE")</f>
        <v>NO CUMPLE</v>
      </c>
      <c r="AC916" s="51" t="str">
        <f>IF($K916&gt;NORMA!$H$26,"NO CUMPLE","CUMPLE")</f>
        <v>NO CUMPLE</v>
      </c>
      <c r="AD916" s="51" t="str">
        <f>IF($J916&gt;NORMA!$H$27,"NO CUMPLE","CUMPLE")</f>
        <v>CUMPLE</v>
      </c>
      <c r="AE916" s="51" t="str">
        <f>IF($G916&gt;NORMA!$H$28,"NO CUMPLE","CUMPLE")</f>
        <v>CUMPLE</v>
      </c>
      <c r="AF916" s="51" t="str">
        <f>IF($H916&gt;NORMA!$E$29,"NO CUMPLE","CUMPLE")</f>
        <v>NO CUMPLE</v>
      </c>
      <c r="AG916" s="51" t="str">
        <f>IF($O916&gt;NORMA!$H$30,"NO CUMPLE","CUMPLE")</f>
        <v>CUMPLE</v>
      </c>
      <c r="AH916" s="51" t="str">
        <f>IF(AND($N916&gt;=NORMA!$R$18, $N916&lt;=NORMA!$S$18),"CUMPLE","NO CUMPLE")</f>
        <v>CUMPLE</v>
      </c>
      <c r="AI916" s="51" t="str">
        <f>IF($I916&gt;NORMA!$F$32,"NO CUMPLE","CUMPLE")</f>
        <v>NO CUMPLE</v>
      </c>
    </row>
    <row r="917" spans="1:35" ht="14.25" customHeight="1" x14ac:dyDescent="0.35">
      <c r="A917" s="147" t="s">
        <v>82</v>
      </c>
      <c r="B917" s="147" t="s">
        <v>84</v>
      </c>
      <c r="C917" s="167">
        <v>43860</v>
      </c>
      <c r="D917" s="172">
        <v>0.33333333333333331</v>
      </c>
      <c r="E917" s="147">
        <v>68.599999999999994</v>
      </c>
      <c r="F917" s="147">
        <v>156</v>
      </c>
      <c r="G917" s="147">
        <v>82</v>
      </c>
      <c r="H917" s="147">
        <v>30.9</v>
      </c>
      <c r="I917" s="147">
        <v>1</v>
      </c>
      <c r="J917" s="147">
        <v>3.004</v>
      </c>
      <c r="K917" s="147">
        <v>21.5</v>
      </c>
      <c r="L917" s="147">
        <v>1.1833</v>
      </c>
      <c r="M917" s="147">
        <v>0.16</v>
      </c>
      <c r="N917" s="147">
        <v>6.12</v>
      </c>
      <c r="O917" s="153">
        <v>183300</v>
      </c>
      <c r="P917" s="51" t="str">
        <f>IF($M917&lt;NORMA!$G$7,"NO CUMPLE","CUMPLE")</f>
        <v>NO CUMPLE</v>
      </c>
      <c r="Q917" s="51" t="str">
        <f>IF($E917&gt;NORMA!$G$8,"NO CUMPLE","CUMPLE")</f>
        <v>CUMPLE</v>
      </c>
      <c r="R917" s="51" t="str">
        <f>IF($F917&gt;NORMA!$G$9,"NO CUMPLE","CUMPLE")</f>
        <v>CUMPLE</v>
      </c>
      <c r="S917" s="51" t="str">
        <f>IF($K917&gt;NORMA!$G$10,"NO CUMPLE","CUMPLE")</f>
        <v>CUMPLE</v>
      </c>
      <c r="T917" s="51" t="str">
        <f>IF($J917&gt;NORMA!$G$11,"NO CUMPLE","CUMPLE")</f>
        <v>CUMPLE</v>
      </c>
      <c r="U917" s="51" t="str">
        <f>IF($G917&gt;NORMA!$G$12,"NO CUMPLE","CUMPLE")</f>
        <v>CUMPLE</v>
      </c>
      <c r="V917" s="51" t="str">
        <f>IF($H917&gt;SALITRE!$H$972,"NO CUMPLE","CUMPLE")</f>
        <v>NO CUMPLE</v>
      </c>
      <c r="W917" s="51" t="str">
        <f>IF($O917&gt;NORMA!$F$14,"NO CUMPLE","CUMPLE")</f>
        <v>CUMPLE</v>
      </c>
      <c r="X917" s="51" t="str">
        <f>IF(AND($N917&gt;=NORMA!$Q$4, $N917&lt;=NORMA!$R$4),"CUMPLE","NO CUMPLE")</f>
        <v>CUMPLE</v>
      </c>
      <c r="Y917" s="51" t="str">
        <f>IF($I917&gt;NORMA!$F$16,"NO CUMPLE","CUMPLE")</f>
        <v>CUMPLE</v>
      </c>
      <c r="Z917" s="51" t="str">
        <f>IF($M917&lt;NORMA!$H$23,"NO CUMPLE","CUMPLE")</f>
        <v>NO CUMPLE</v>
      </c>
      <c r="AA917" s="51" t="str">
        <f>IF($E917&gt;NORMA!$H$24,"NO CUMPLE","CUMPLE")</f>
        <v>CUMPLE</v>
      </c>
      <c r="AB917" s="51" t="str">
        <f>IF($F917&gt;NORMA!$H$25,"NO CUMPLE","CUMPLE")</f>
        <v>CUMPLE</v>
      </c>
      <c r="AC917" s="51" t="str">
        <f>IF($K917&gt;NORMA!$H$26,"NO CUMPLE","CUMPLE")</f>
        <v>CUMPLE</v>
      </c>
      <c r="AD917" s="51" t="str">
        <f>IF($J917&gt;NORMA!$H$27,"NO CUMPLE","CUMPLE")</f>
        <v>CUMPLE</v>
      </c>
      <c r="AE917" s="51" t="str">
        <f>IF($G917&gt;NORMA!$H$28,"NO CUMPLE","CUMPLE")</f>
        <v>CUMPLE</v>
      </c>
      <c r="AF917" s="51" t="str">
        <f>IF($H917&gt;NORMA!$E$29,"NO CUMPLE","CUMPLE")</f>
        <v>NO CUMPLE</v>
      </c>
      <c r="AG917" s="51" t="str">
        <f>IF($O917&gt;NORMA!$H$30,"NO CUMPLE","CUMPLE")</f>
        <v>NO CUMPLE</v>
      </c>
      <c r="AH917" s="51" t="str">
        <f>IF(AND($N917&gt;=NORMA!$R$18, $N917&lt;=NORMA!$S$18),"CUMPLE","NO CUMPLE")</f>
        <v>NO CUMPLE</v>
      </c>
      <c r="AI917" s="51" t="str">
        <f>IF($I917&gt;NORMA!$F$32,"NO CUMPLE","CUMPLE")</f>
        <v>CUMPLE</v>
      </c>
    </row>
    <row r="918" spans="1:35" ht="14.25" customHeight="1" x14ac:dyDescent="0.35">
      <c r="A918" s="147" t="s">
        <v>85</v>
      </c>
      <c r="B918" s="147" t="s">
        <v>84</v>
      </c>
      <c r="C918" s="167">
        <v>43860</v>
      </c>
      <c r="D918" s="172">
        <v>0.5</v>
      </c>
      <c r="E918" s="147">
        <v>73.8</v>
      </c>
      <c r="F918" s="147">
        <v>197</v>
      </c>
      <c r="G918" s="147">
        <v>80</v>
      </c>
      <c r="H918" s="147">
        <v>13.6</v>
      </c>
      <c r="I918" s="147">
        <v>1.18</v>
      </c>
      <c r="J918" s="147">
        <v>3.55</v>
      </c>
      <c r="K918" s="147">
        <v>18.3</v>
      </c>
      <c r="L918" s="147">
        <v>2.0499999999999998</v>
      </c>
      <c r="M918" s="147">
        <v>0.34</v>
      </c>
      <c r="N918" s="147">
        <v>6.28</v>
      </c>
      <c r="O918" s="153">
        <v>2000</v>
      </c>
      <c r="P918" s="51" t="str">
        <f>IF($M918&lt;NORMA!$G$7,"NO CUMPLE","CUMPLE")</f>
        <v>NO CUMPLE</v>
      </c>
      <c r="Q918" s="51" t="str">
        <f>IF($E918&gt;NORMA!$G$8,"NO CUMPLE","CUMPLE")</f>
        <v>CUMPLE</v>
      </c>
      <c r="R918" s="51" t="str">
        <f>IF($F918&gt;NORMA!$G$9,"NO CUMPLE","CUMPLE")</f>
        <v>CUMPLE</v>
      </c>
      <c r="S918" s="51" t="str">
        <f>IF($K918&gt;NORMA!$G$10,"NO CUMPLE","CUMPLE")</f>
        <v>CUMPLE</v>
      </c>
      <c r="T918" s="51" t="str">
        <f>IF($J918&gt;NORMA!$G$11,"NO CUMPLE","CUMPLE")</f>
        <v>CUMPLE</v>
      </c>
      <c r="U918" s="51" t="str">
        <f>IF($G918&gt;NORMA!$G$12,"NO CUMPLE","CUMPLE")</f>
        <v>CUMPLE</v>
      </c>
      <c r="V918" s="51" t="str">
        <f>IF($H918&gt;SALITRE!$H$972,"NO CUMPLE","CUMPLE")</f>
        <v>CUMPLE</v>
      </c>
      <c r="W918" s="51" t="str">
        <f>IF($O918&gt;NORMA!$F$14,"NO CUMPLE","CUMPLE")</f>
        <v>CUMPLE</v>
      </c>
      <c r="X918" s="51" t="str">
        <f>IF(AND($N918&gt;=NORMA!$Q$4, $N918&lt;=NORMA!$R$4),"CUMPLE","NO CUMPLE")</f>
        <v>CUMPLE</v>
      </c>
      <c r="Y918" s="51" t="str">
        <f>IF($I918&gt;NORMA!$F$16,"NO CUMPLE","CUMPLE")</f>
        <v>CUMPLE</v>
      </c>
      <c r="Z918" s="51" t="str">
        <f>IF($M918&lt;NORMA!$H$23,"NO CUMPLE","CUMPLE")</f>
        <v>CUMPLE</v>
      </c>
      <c r="AA918" s="51" t="str">
        <f>IF($E918&gt;NORMA!$H$24,"NO CUMPLE","CUMPLE")</f>
        <v>CUMPLE</v>
      </c>
      <c r="AB918" s="51" t="str">
        <f>IF($F918&gt;NORMA!$H$25,"NO CUMPLE","CUMPLE")</f>
        <v>NO CUMPLE</v>
      </c>
      <c r="AC918" s="51" t="str">
        <f>IF($K918&gt;NORMA!$H$26,"NO CUMPLE","CUMPLE")</f>
        <v>CUMPLE</v>
      </c>
      <c r="AD918" s="51" t="str">
        <f>IF($J918&gt;NORMA!$H$27,"NO CUMPLE","CUMPLE")</f>
        <v>CUMPLE</v>
      </c>
      <c r="AE918" s="51" t="str">
        <f>IF($G918&gt;NORMA!$H$28,"NO CUMPLE","CUMPLE")</f>
        <v>CUMPLE</v>
      </c>
      <c r="AF918" s="51" t="str">
        <f>IF($H918&gt;NORMA!$E$29,"NO CUMPLE","CUMPLE")</f>
        <v>NO CUMPLE</v>
      </c>
      <c r="AG918" s="51" t="str">
        <f>IF($O918&gt;NORMA!$H$30,"NO CUMPLE","CUMPLE")</f>
        <v>CUMPLE</v>
      </c>
      <c r="AH918" s="51" t="str">
        <f>IF(AND($N918&gt;=NORMA!$R$18, $N918&lt;=NORMA!$S$18),"CUMPLE","NO CUMPLE")</f>
        <v>NO CUMPLE</v>
      </c>
      <c r="AI918" s="51" t="str">
        <f>IF($I918&gt;NORMA!$F$32,"NO CUMPLE","CUMPLE")</f>
        <v>NO CUMPLE</v>
      </c>
    </row>
    <row r="919" spans="1:35" ht="14.25" customHeight="1" x14ac:dyDescent="0.35">
      <c r="A919" s="147" t="s">
        <v>82</v>
      </c>
      <c r="B919" s="147" t="s">
        <v>84</v>
      </c>
      <c r="C919" s="167">
        <v>43872</v>
      </c>
      <c r="D919" s="172">
        <v>0.5</v>
      </c>
      <c r="E919" s="147">
        <v>161</v>
      </c>
      <c r="F919" s="147">
        <v>446</v>
      </c>
      <c r="G919" s="147">
        <v>187</v>
      </c>
      <c r="H919" s="147">
        <v>50.9</v>
      </c>
      <c r="I919" s="147">
        <v>3.87</v>
      </c>
      <c r="J919" s="147">
        <v>5.875</v>
      </c>
      <c r="K919" s="147">
        <v>5.47</v>
      </c>
      <c r="L919" s="147">
        <v>1.2314000000000001</v>
      </c>
      <c r="M919" s="147">
        <v>0.27</v>
      </c>
      <c r="N919" s="147">
        <v>8</v>
      </c>
      <c r="O919" s="153">
        <v>17100</v>
      </c>
      <c r="P919" s="51" t="str">
        <f>IF($M919&lt;NORMA!$G$7,"NO CUMPLE","CUMPLE")</f>
        <v>NO CUMPLE</v>
      </c>
      <c r="Q919" s="51" t="str">
        <f>IF($E919&gt;NORMA!$G$8,"NO CUMPLE","CUMPLE")</f>
        <v>NO CUMPLE</v>
      </c>
      <c r="R919" s="51" t="str">
        <f>IF($F919&gt;NORMA!$G$9,"NO CUMPLE","CUMPLE")</f>
        <v>NO CUMPLE</v>
      </c>
      <c r="S919" s="51" t="str">
        <f>IF($K919&gt;NORMA!$G$10,"NO CUMPLE","CUMPLE")</f>
        <v>CUMPLE</v>
      </c>
      <c r="T919" s="51" t="str">
        <f>IF($J919&gt;NORMA!$G$11,"NO CUMPLE","CUMPLE")</f>
        <v>CUMPLE</v>
      </c>
      <c r="U919" s="51" t="str">
        <f>IF($G919&gt;NORMA!$G$12,"NO CUMPLE","CUMPLE")</f>
        <v>NO CUMPLE</v>
      </c>
      <c r="V919" s="51" t="str">
        <f>IF($H919&gt;SALITRE!$H$972,"NO CUMPLE","CUMPLE")</f>
        <v>NO CUMPLE</v>
      </c>
      <c r="W919" s="51" t="str">
        <f>IF($O919&gt;NORMA!$F$14,"NO CUMPLE","CUMPLE")</f>
        <v>CUMPLE</v>
      </c>
      <c r="X919" s="51" t="str">
        <f>IF(AND($N919&gt;=NORMA!$Q$4, $N919&lt;=NORMA!$R$4),"CUMPLE","NO CUMPLE")</f>
        <v>CUMPLE</v>
      </c>
      <c r="Y919" s="51" t="str">
        <f>IF($I919&gt;NORMA!$F$16,"NO CUMPLE","CUMPLE")</f>
        <v>NO CUMPLE</v>
      </c>
      <c r="Z919" s="51" t="str">
        <f>IF($M919&lt;NORMA!$H$23,"NO CUMPLE","CUMPLE")</f>
        <v>NO CUMPLE</v>
      </c>
      <c r="AA919" s="51" t="str">
        <f>IF($E919&gt;NORMA!$H$24,"NO CUMPLE","CUMPLE")</f>
        <v>NO CUMPLE</v>
      </c>
      <c r="AB919" s="51" t="str">
        <f>IF($F919&gt;NORMA!$H$25,"NO CUMPLE","CUMPLE")</f>
        <v>NO CUMPLE</v>
      </c>
      <c r="AC919" s="51" t="str">
        <f>IF($K919&gt;NORMA!$H$26,"NO CUMPLE","CUMPLE")</f>
        <v>CUMPLE</v>
      </c>
      <c r="AD919" s="51" t="str">
        <f>IF($J919&gt;NORMA!$H$27,"NO CUMPLE","CUMPLE")</f>
        <v>NO CUMPLE</v>
      </c>
      <c r="AE919" s="51" t="str">
        <f>IF($G919&gt;NORMA!$H$28,"NO CUMPLE","CUMPLE")</f>
        <v>NO CUMPLE</v>
      </c>
      <c r="AF919" s="51" t="str">
        <f>IF($H919&gt;NORMA!$E$29,"NO CUMPLE","CUMPLE")</f>
        <v>NO CUMPLE</v>
      </c>
      <c r="AG919" s="51" t="str">
        <f>IF($O919&gt;NORMA!$H$30,"NO CUMPLE","CUMPLE")</f>
        <v>CUMPLE</v>
      </c>
      <c r="AH919" s="51" t="str">
        <f>IF(AND($N919&gt;=NORMA!$R$18, $N919&lt;=NORMA!$S$18),"CUMPLE","NO CUMPLE")</f>
        <v>CUMPLE</v>
      </c>
      <c r="AI919" s="51" t="str">
        <f>IF($I919&gt;NORMA!$F$32,"NO CUMPLE","CUMPLE")</f>
        <v>NO CUMPLE</v>
      </c>
    </row>
    <row r="920" spans="1:35" ht="14.25" customHeight="1" x14ac:dyDescent="0.35">
      <c r="A920" s="147" t="s">
        <v>85</v>
      </c>
      <c r="B920" s="147" t="s">
        <v>84</v>
      </c>
      <c r="C920" s="167">
        <v>43873</v>
      </c>
      <c r="D920" s="172">
        <v>0.25</v>
      </c>
      <c r="E920" s="147">
        <v>132</v>
      </c>
      <c r="F920" s="147">
        <v>258</v>
      </c>
      <c r="G920" s="147">
        <v>80</v>
      </c>
      <c r="H920" s="147">
        <v>30.3</v>
      </c>
      <c r="I920" s="147">
        <v>2.78</v>
      </c>
      <c r="J920" s="147">
        <v>3.851</v>
      </c>
      <c r="K920" s="147">
        <v>7.31</v>
      </c>
      <c r="L920" s="147">
        <v>1.2709999999999999</v>
      </c>
      <c r="M920" s="147">
        <v>0.92</v>
      </c>
      <c r="N920" s="147">
        <v>7.22</v>
      </c>
      <c r="O920" s="153">
        <v>128400</v>
      </c>
      <c r="P920" s="51" t="str">
        <f>IF($M920&lt;NORMA!$G$7,"NO CUMPLE","CUMPLE")</f>
        <v>CUMPLE</v>
      </c>
      <c r="Q920" s="51" t="str">
        <f>IF($E920&gt;NORMA!$G$8,"NO CUMPLE","CUMPLE")</f>
        <v>CUMPLE</v>
      </c>
      <c r="R920" s="51" t="str">
        <f>IF($F920&gt;NORMA!$G$9,"NO CUMPLE","CUMPLE")</f>
        <v>CUMPLE</v>
      </c>
      <c r="S920" s="51" t="str">
        <f>IF($K920&gt;NORMA!$G$10,"NO CUMPLE","CUMPLE")</f>
        <v>CUMPLE</v>
      </c>
      <c r="T920" s="51" t="str">
        <f>IF($J920&gt;NORMA!$G$11,"NO CUMPLE","CUMPLE")</f>
        <v>CUMPLE</v>
      </c>
      <c r="U920" s="51" t="str">
        <f>IF($G920&gt;NORMA!$G$12,"NO CUMPLE","CUMPLE")</f>
        <v>CUMPLE</v>
      </c>
      <c r="V920" s="51" t="str">
        <f>IF($H920&gt;SALITRE!$H$972,"NO CUMPLE","CUMPLE")</f>
        <v>NO CUMPLE</v>
      </c>
      <c r="W920" s="51" t="str">
        <f>IF($O920&gt;NORMA!$F$14,"NO CUMPLE","CUMPLE")</f>
        <v>CUMPLE</v>
      </c>
      <c r="X920" s="51" t="str">
        <f>IF(AND($N920&gt;=NORMA!$Q$4, $N920&lt;=NORMA!$R$4),"CUMPLE","NO CUMPLE")</f>
        <v>CUMPLE</v>
      </c>
      <c r="Y920" s="51" t="str">
        <f>IF($I920&gt;NORMA!$F$16,"NO CUMPLE","CUMPLE")</f>
        <v>CUMPLE</v>
      </c>
      <c r="Z920" s="51" t="str">
        <f>IF($M920&lt;NORMA!$H$23,"NO CUMPLE","CUMPLE")</f>
        <v>CUMPLE</v>
      </c>
      <c r="AA920" s="51" t="str">
        <f>IF($E920&gt;NORMA!$H$24,"NO CUMPLE","CUMPLE")</f>
        <v>NO CUMPLE</v>
      </c>
      <c r="AB920" s="51" t="str">
        <f>IF($F920&gt;NORMA!$H$25,"NO CUMPLE","CUMPLE")</f>
        <v>NO CUMPLE</v>
      </c>
      <c r="AC920" s="51" t="str">
        <f>IF($K920&gt;NORMA!$H$26,"NO CUMPLE","CUMPLE")</f>
        <v>CUMPLE</v>
      </c>
      <c r="AD920" s="51" t="str">
        <f>IF($J920&gt;NORMA!$H$27,"NO CUMPLE","CUMPLE")</f>
        <v>CUMPLE</v>
      </c>
      <c r="AE920" s="51" t="str">
        <f>IF($G920&gt;NORMA!$H$28,"NO CUMPLE","CUMPLE")</f>
        <v>CUMPLE</v>
      </c>
      <c r="AF920" s="51" t="str">
        <f>IF($H920&gt;NORMA!$E$29,"NO CUMPLE","CUMPLE")</f>
        <v>NO CUMPLE</v>
      </c>
      <c r="AG920" s="51" t="str">
        <f>IF($O920&gt;NORMA!$H$30,"NO CUMPLE","CUMPLE")</f>
        <v>NO CUMPLE</v>
      </c>
      <c r="AH920" s="51" t="str">
        <f>IF(AND($N920&gt;=NORMA!$R$18, $N920&lt;=NORMA!$S$18),"CUMPLE","NO CUMPLE")</f>
        <v>CUMPLE</v>
      </c>
      <c r="AI920" s="51" t="str">
        <f>IF($I920&gt;NORMA!$F$32,"NO CUMPLE","CUMPLE")</f>
        <v>NO CUMPLE</v>
      </c>
    </row>
    <row r="921" spans="1:35" ht="14.25" customHeight="1" x14ac:dyDescent="0.35">
      <c r="A921" s="147" t="s">
        <v>86</v>
      </c>
      <c r="B921" s="147" t="s">
        <v>84</v>
      </c>
      <c r="C921" s="167">
        <v>43873</v>
      </c>
      <c r="D921" s="172">
        <v>0.41666666666666669</v>
      </c>
      <c r="E921" s="147">
        <v>176</v>
      </c>
      <c r="F921" s="147">
        <v>337</v>
      </c>
      <c r="G921" s="147">
        <v>102</v>
      </c>
      <c r="H921" s="147">
        <v>36.799999999999997</v>
      </c>
      <c r="I921" s="147">
        <v>3.86</v>
      </c>
      <c r="J921" s="147">
        <v>5.43</v>
      </c>
      <c r="K921" s="147">
        <v>6.84</v>
      </c>
      <c r="L921" s="147">
        <v>1.552</v>
      </c>
      <c r="M921" s="147">
        <v>0.52</v>
      </c>
      <c r="N921" s="147">
        <v>7.38</v>
      </c>
      <c r="O921" s="153">
        <v>7830</v>
      </c>
      <c r="P921" s="51" t="str">
        <f>IF($M921&lt;NORMA!$G$7,"NO CUMPLE","CUMPLE")</f>
        <v>CUMPLE</v>
      </c>
      <c r="Q921" s="51" t="str">
        <f>IF($E921&gt;NORMA!$G$8,"NO CUMPLE","CUMPLE")</f>
        <v>NO CUMPLE</v>
      </c>
      <c r="R921" s="51" t="str">
        <f>IF($F921&gt;NORMA!$G$9,"NO CUMPLE","CUMPLE")</f>
        <v>CUMPLE</v>
      </c>
      <c r="S921" s="51" t="str">
        <f>IF($K921&gt;NORMA!$G$10,"NO CUMPLE","CUMPLE")</f>
        <v>CUMPLE</v>
      </c>
      <c r="T921" s="51" t="str">
        <f>IF($J921&gt;NORMA!$G$11,"NO CUMPLE","CUMPLE")</f>
        <v>CUMPLE</v>
      </c>
      <c r="U921" s="51" t="str">
        <f>IF($G921&gt;NORMA!$G$12,"NO CUMPLE","CUMPLE")</f>
        <v>CUMPLE</v>
      </c>
      <c r="V921" s="51" t="str">
        <f>IF($H921&gt;SALITRE!$H$972,"NO CUMPLE","CUMPLE")</f>
        <v>NO CUMPLE</v>
      </c>
      <c r="W921" s="51" t="str">
        <f>IF($O921&gt;NORMA!$F$14,"NO CUMPLE","CUMPLE")</f>
        <v>CUMPLE</v>
      </c>
      <c r="X921" s="51" t="str">
        <f>IF(AND($N921&gt;=NORMA!$Q$4, $N921&lt;=NORMA!$R$4),"CUMPLE","NO CUMPLE")</f>
        <v>CUMPLE</v>
      </c>
      <c r="Y921" s="51" t="str">
        <f>IF($I921&gt;NORMA!$F$16,"NO CUMPLE","CUMPLE")</f>
        <v>NO CUMPLE</v>
      </c>
      <c r="Z921" s="51" t="str">
        <f>IF($M921&lt;NORMA!$H$23,"NO CUMPLE","CUMPLE")</f>
        <v>CUMPLE</v>
      </c>
      <c r="AA921" s="51" t="str">
        <f>IF($E921&gt;NORMA!$H$24,"NO CUMPLE","CUMPLE")</f>
        <v>NO CUMPLE</v>
      </c>
      <c r="AB921" s="51" t="str">
        <f>IF($F921&gt;NORMA!$H$25,"NO CUMPLE","CUMPLE")</f>
        <v>NO CUMPLE</v>
      </c>
      <c r="AC921" s="51" t="str">
        <f>IF($K921&gt;NORMA!$H$26,"NO CUMPLE","CUMPLE")</f>
        <v>CUMPLE</v>
      </c>
      <c r="AD921" s="51" t="str">
        <f>IF($J921&gt;NORMA!$H$27,"NO CUMPLE","CUMPLE")</f>
        <v>NO CUMPLE</v>
      </c>
      <c r="AE921" s="51" t="str">
        <f>IF($G921&gt;NORMA!$H$28,"NO CUMPLE","CUMPLE")</f>
        <v>NO CUMPLE</v>
      </c>
      <c r="AF921" s="51" t="str">
        <f>IF($H921&gt;NORMA!$E$29,"NO CUMPLE","CUMPLE")</f>
        <v>NO CUMPLE</v>
      </c>
      <c r="AG921" s="51" t="str">
        <f>IF($O921&gt;NORMA!$H$30,"NO CUMPLE","CUMPLE")</f>
        <v>CUMPLE</v>
      </c>
      <c r="AH921" s="51" t="str">
        <f>IF(AND($N921&gt;=NORMA!$R$18, $N921&lt;=NORMA!$S$18),"CUMPLE","NO CUMPLE")</f>
        <v>CUMPLE</v>
      </c>
      <c r="AI921" s="51" t="str">
        <f>IF($I921&gt;NORMA!$F$32,"NO CUMPLE","CUMPLE")</f>
        <v>NO CUMPLE</v>
      </c>
    </row>
    <row r="922" spans="1:35" ht="14.25" customHeight="1" x14ac:dyDescent="0.35">
      <c r="A922" s="147" t="s">
        <v>86</v>
      </c>
      <c r="B922" s="147" t="s">
        <v>84</v>
      </c>
      <c r="C922" s="167">
        <v>43998</v>
      </c>
      <c r="D922" s="172">
        <v>0.5</v>
      </c>
      <c r="E922" s="147">
        <v>169</v>
      </c>
      <c r="F922" s="147">
        <v>436</v>
      </c>
      <c r="G922" s="147">
        <v>72.5</v>
      </c>
      <c r="H922" s="147">
        <v>25.9</v>
      </c>
      <c r="I922" s="147">
        <v>3.84</v>
      </c>
      <c r="J922" s="147">
        <v>5.3970000000000002</v>
      </c>
      <c r="K922" s="147">
        <v>50.3</v>
      </c>
      <c r="L922" s="147">
        <v>1.732</v>
      </c>
      <c r="M922" s="147">
        <v>0.31</v>
      </c>
      <c r="N922" s="147">
        <v>7.53</v>
      </c>
      <c r="O922" s="153">
        <v>10920000</v>
      </c>
      <c r="P922" s="51" t="str">
        <f>IF($M922&lt;NORMA!$G$7,"NO CUMPLE","CUMPLE")</f>
        <v>NO CUMPLE</v>
      </c>
      <c r="Q922" s="51" t="str">
        <f>IF($E922&gt;NORMA!$G$8,"NO CUMPLE","CUMPLE")</f>
        <v>NO CUMPLE</v>
      </c>
      <c r="R922" s="51" t="str">
        <f>IF($F922&gt;NORMA!$G$9,"NO CUMPLE","CUMPLE")</f>
        <v>NO CUMPLE</v>
      </c>
      <c r="S922" s="51" t="str">
        <f>IF($K922&gt;NORMA!$G$10,"NO CUMPLE","CUMPLE")</f>
        <v>NO CUMPLE</v>
      </c>
      <c r="T922" s="51" t="str">
        <f>IF($J922&gt;NORMA!$G$11,"NO CUMPLE","CUMPLE")</f>
        <v>CUMPLE</v>
      </c>
      <c r="U922" s="51" t="str">
        <f>IF($G922&gt;NORMA!$G$12,"NO CUMPLE","CUMPLE")</f>
        <v>CUMPLE</v>
      </c>
      <c r="V922" s="51" t="str">
        <f>IF($H922&gt;SALITRE!$H$972,"NO CUMPLE","CUMPLE")</f>
        <v>CUMPLE</v>
      </c>
      <c r="W922" s="51" t="str">
        <f>IF($O922&gt;NORMA!$F$14,"NO CUMPLE","CUMPLE")</f>
        <v>NO CUMPLE</v>
      </c>
      <c r="X922" s="51" t="str">
        <f>IF(AND($N922&gt;=NORMA!$Q$4, $N922&lt;=NORMA!$R$4),"CUMPLE","NO CUMPLE")</f>
        <v>CUMPLE</v>
      </c>
      <c r="Y922" s="51" t="str">
        <f>IF($I922&gt;NORMA!$F$16,"NO CUMPLE","CUMPLE")</f>
        <v>NO CUMPLE</v>
      </c>
      <c r="Z922" s="51" t="str">
        <f>IF($M922&lt;NORMA!$H$23,"NO CUMPLE","CUMPLE")</f>
        <v>CUMPLE</v>
      </c>
      <c r="AA922" s="51" t="str">
        <f>IF($E922&gt;NORMA!$H$24,"NO CUMPLE","CUMPLE")</f>
        <v>NO CUMPLE</v>
      </c>
      <c r="AB922" s="51" t="str">
        <f>IF($F922&gt;NORMA!$H$25,"NO CUMPLE","CUMPLE")</f>
        <v>NO CUMPLE</v>
      </c>
      <c r="AC922" s="51" t="str">
        <f>IF($K922&gt;NORMA!$H$26,"NO CUMPLE","CUMPLE")</f>
        <v>NO CUMPLE</v>
      </c>
      <c r="AD922" s="51" t="str">
        <f>IF($J922&gt;NORMA!$H$27,"NO CUMPLE","CUMPLE")</f>
        <v>NO CUMPLE</v>
      </c>
      <c r="AE922" s="51" t="str">
        <f>IF($G922&gt;NORMA!$H$28,"NO CUMPLE","CUMPLE")</f>
        <v>CUMPLE</v>
      </c>
      <c r="AF922" s="51" t="str">
        <f>IF($H922&gt;NORMA!$E$29,"NO CUMPLE","CUMPLE")</f>
        <v>NO CUMPLE</v>
      </c>
      <c r="AG922" s="51" t="str">
        <f>IF($O922&gt;NORMA!$H$30,"NO CUMPLE","CUMPLE")</f>
        <v>NO CUMPLE</v>
      </c>
      <c r="AH922" s="51" t="str">
        <f>IF(AND($N922&gt;=NORMA!$R$18, $N922&lt;=NORMA!$S$18),"CUMPLE","NO CUMPLE")</f>
        <v>CUMPLE</v>
      </c>
      <c r="AI922" s="51" t="str">
        <f>IF($I922&gt;NORMA!$F$32,"NO CUMPLE","CUMPLE")</f>
        <v>NO CUMPLE</v>
      </c>
    </row>
    <row r="923" spans="1:35" ht="14.25" customHeight="1" x14ac:dyDescent="0.35">
      <c r="A923" s="147" t="s">
        <v>82</v>
      </c>
      <c r="B923" s="147" t="s">
        <v>84</v>
      </c>
      <c r="C923" s="167">
        <v>43998</v>
      </c>
      <c r="D923" s="172">
        <v>0.66666666666666663</v>
      </c>
      <c r="E923" s="147">
        <v>196</v>
      </c>
      <c r="F923" s="147">
        <v>406</v>
      </c>
      <c r="G923" s="147">
        <v>105</v>
      </c>
      <c r="H923" s="147">
        <v>81</v>
      </c>
      <c r="I923" s="147">
        <v>5.89</v>
      </c>
      <c r="J923" s="147">
        <v>4.0910000000000002</v>
      </c>
      <c r="K923" s="147">
        <v>37.4</v>
      </c>
      <c r="L923" s="147">
        <v>1.099</v>
      </c>
      <c r="M923" s="147">
        <v>0.21</v>
      </c>
      <c r="N923" s="147">
        <v>7.56</v>
      </c>
      <c r="O923" s="153">
        <v>1326000</v>
      </c>
      <c r="P923" s="51" t="str">
        <f>IF($M923&lt;NORMA!$G$7,"NO CUMPLE","CUMPLE")</f>
        <v>NO CUMPLE</v>
      </c>
      <c r="Q923" s="51" t="str">
        <f>IF($E923&gt;NORMA!$G$8,"NO CUMPLE","CUMPLE")</f>
        <v>NO CUMPLE</v>
      </c>
      <c r="R923" s="51" t="str">
        <f>IF($F923&gt;NORMA!$G$9,"NO CUMPLE","CUMPLE")</f>
        <v>NO CUMPLE</v>
      </c>
      <c r="S923" s="51" t="str">
        <f>IF($K923&gt;NORMA!$G$10,"NO CUMPLE","CUMPLE")</f>
        <v>CUMPLE</v>
      </c>
      <c r="T923" s="51" t="str">
        <f>IF($J923&gt;NORMA!$G$11,"NO CUMPLE","CUMPLE")</f>
        <v>CUMPLE</v>
      </c>
      <c r="U923" s="51" t="str">
        <f>IF($G923&gt;NORMA!$G$12,"NO CUMPLE","CUMPLE")</f>
        <v>CUMPLE</v>
      </c>
      <c r="V923" s="51" t="str">
        <f>IF($H923&gt;SALITRE!$H$972,"NO CUMPLE","CUMPLE")</f>
        <v>NO CUMPLE</v>
      </c>
      <c r="W923" s="51" t="str">
        <f>IF($O923&gt;NORMA!$F$14,"NO CUMPLE","CUMPLE")</f>
        <v>NO CUMPLE</v>
      </c>
      <c r="X923" s="51" t="str">
        <f>IF(AND($N923&gt;=NORMA!$Q$4, $N923&lt;=NORMA!$R$4),"CUMPLE","NO CUMPLE")</f>
        <v>CUMPLE</v>
      </c>
      <c r="Y923" s="51" t="str">
        <f>IF($I923&gt;NORMA!$F$16,"NO CUMPLE","CUMPLE")</f>
        <v>NO CUMPLE</v>
      </c>
      <c r="Z923" s="51" t="str">
        <f>IF($M923&lt;NORMA!$H$23,"NO CUMPLE","CUMPLE")</f>
        <v>NO CUMPLE</v>
      </c>
      <c r="AA923" s="51" t="str">
        <f>IF($E923&gt;NORMA!$H$24,"NO CUMPLE","CUMPLE")</f>
        <v>NO CUMPLE</v>
      </c>
      <c r="AB923" s="51" t="str">
        <f>IF($F923&gt;NORMA!$H$25,"NO CUMPLE","CUMPLE")</f>
        <v>NO CUMPLE</v>
      </c>
      <c r="AC923" s="51" t="str">
        <f>IF($K923&gt;NORMA!$H$26,"NO CUMPLE","CUMPLE")</f>
        <v>CUMPLE</v>
      </c>
      <c r="AD923" s="51" t="str">
        <f>IF($J923&gt;NORMA!$H$27,"NO CUMPLE","CUMPLE")</f>
        <v>CUMPLE</v>
      </c>
      <c r="AE923" s="51" t="str">
        <f>IF($G923&gt;NORMA!$H$28,"NO CUMPLE","CUMPLE")</f>
        <v>NO CUMPLE</v>
      </c>
      <c r="AF923" s="51" t="str">
        <f>IF($H923&gt;NORMA!$E$29,"NO CUMPLE","CUMPLE")</f>
        <v>NO CUMPLE</v>
      </c>
      <c r="AG923" s="51" t="str">
        <f>IF($O923&gt;NORMA!$H$30,"NO CUMPLE","CUMPLE")</f>
        <v>NO CUMPLE</v>
      </c>
      <c r="AH923" s="51" t="str">
        <f>IF(AND($N923&gt;=NORMA!$R$18, $N923&lt;=NORMA!$S$18),"CUMPLE","NO CUMPLE")</f>
        <v>CUMPLE</v>
      </c>
      <c r="AI923" s="51" t="str">
        <f>IF($I923&gt;NORMA!$F$32,"NO CUMPLE","CUMPLE")</f>
        <v>NO CUMPLE</v>
      </c>
    </row>
    <row r="924" spans="1:35" ht="14.25" customHeight="1" x14ac:dyDescent="0.35">
      <c r="A924" s="147" t="s">
        <v>85</v>
      </c>
      <c r="B924" s="147" t="s">
        <v>84</v>
      </c>
      <c r="C924" s="167">
        <v>44013</v>
      </c>
      <c r="D924" s="172">
        <v>0.33333333333333331</v>
      </c>
      <c r="E924" s="147">
        <v>80.3</v>
      </c>
      <c r="F924" s="147">
        <v>208</v>
      </c>
      <c r="G924" s="147">
        <v>35.4</v>
      </c>
      <c r="H924" s="150">
        <v>10</v>
      </c>
      <c r="I924" s="147">
        <v>2.59</v>
      </c>
      <c r="J924" s="147">
        <v>3.4380000000000002</v>
      </c>
      <c r="K924" s="147">
        <v>34.799999999999997</v>
      </c>
      <c r="L924" s="147">
        <v>1.1779999999999999</v>
      </c>
      <c r="M924" s="147">
        <v>0.121</v>
      </c>
      <c r="N924" s="147">
        <v>7.49</v>
      </c>
      <c r="O924" s="153">
        <v>468000</v>
      </c>
      <c r="P924" s="51" t="str">
        <f>IF($M924&lt;NORMA!$G$7,"NO CUMPLE","CUMPLE")</f>
        <v>NO CUMPLE</v>
      </c>
      <c r="Q924" s="51" t="str">
        <f>IF($E924&gt;NORMA!$G$8,"NO CUMPLE","CUMPLE")</f>
        <v>CUMPLE</v>
      </c>
      <c r="R924" s="51" t="str">
        <f>IF($F924&gt;NORMA!$G$9,"NO CUMPLE","CUMPLE")</f>
        <v>CUMPLE</v>
      </c>
      <c r="S924" s="51" t="str">
        <f>IF($K924&gt;NORMA!$G$10,"NO CUMPLE","CUMPLE")</f>
        <v>CUMPLE</v>
      </c>
      <c r="T924" s="51" t="str">
        <f>IF($J924&gt;NORMA!$G$11,"NO CUMPLE","CUMPLE")</f>
        <v>CUMPLE</v>
      </c>
      <c r="U924" s="51" t="str">
        <f>IF($G924&gt;NORMA!$G$12,"NO CUMPLE","CUMPLE")</f>
        <v>CUMPLE</v>
      </c>
      <c r="V924" s="51" t="str">
        <f>IF($H924&gt;SALITRE!$H$972,"NO CUMPLE","CUMPLE")</f>
        <v>CUMPLE</v>
      </c>
      <c r="W924" s="51" t="str">
        <f>IF($O924&gt;NORMA!$F$14,"NO CUMPLE","CUMPLE")</f>
        <v>CUMPLE</v>
      </c>
      <c r="X924" s="51" t="str">
        <f>IF(AND($N924&gt;=NORMA!$Q$4, $N924&lt;=NORMA!$R$4),"CUMPLE","NO CUMPLE")</f>
        <v>CUMPLE</v>
      </c>
      <c r="Y924" s="51" t="str">
        <f>IF($I924&gt;NORMA!$F$16,"NO CUMPLE","CUMPLE")</f>
        <v>CUMPLE</v>
      </c>
      <c r="Z924" s="51" t="str">
        <f>IF($M924&lt;NORMA!$H$23,"NO CUMPLE","CUMPLE")</f>
        <v>NO CUMPLE</v>
      </c>
      <c r="AA924" s="51" t="str">
        <f>IF($E924&gt;NORMA!$H$24,"NO CUMPLE","CUMPLE")</f>
        <v>CUMPLE</v>
      </c>
      <c r="AB924" s="51" t="str">
        <f>IF($F924&gt;NORMA!$H$25,"NO CUMPLE","CUMPLE")</f>
        <v>NO CUMPLE</v>
      </c>
      <c r="AC924" s="51" t="str">
        <f>IF($K924&gt;NORMA!$H$26,"NO CUMPLE","CUMPLE")</f>
        <v>CUMPLE</v>
      </c>
      <c r="AD924" s="51" t="str">
        <f>IF($J924&gt;NORMA!$H$27,"NO CUMPLE","CUMPLE")</f>
        <v>CUMPLE</v>
      </c>
      <c r="AE924" s="51" t="str">
        <f>IF($G924&gt;NORMA!$H$28,"NO CUMPLE","CUMPLE")</f>
        <v>CUMPLE</v>
      </c>
      <c r="AF924" s="51" t="str">
        <f>IF($H924&gt;NORMA!$E$29,"NO CUMPLE","CUMPLE")</f>
        <v>CUMPLE</v>
      </c>
      <c r="AG924" s="51" t="str">
        <f>IF($O924&gt;NORMA!$H$30,"NO CUMPLE","CUMPLE")</f>
        <v>NO CUMPLE</v>
      </c>
      <c r="AH924" s="51" t="str">
        <f>IF(AND($N924&gt;=NORMA!$R$18, $N924&lt;=NORMA!$S$18),"CUMPLE","NO CUMPLE")</f>
        <v>CUMPLE</v>
      </c>
      <c r="AI924" s="51" t="str">
        <f>IF($I924&gt;NORMA!$F$32,"NO CUMPLE","CUMPLE")</f>
        <v>NO CUMPLE</v>
      </c>
    </row>
    <row r="925" spans="1:35" ht="14.25" customHeight="1" x14ac:dyDescent="0.35">
      <c r="A925" s="147" t="s">
        <v>86</v>
      </c>
      <c r="B925" s="147" t="s">
        <v>84</v>
      </c>
      <c r="C925" s="167">
        <v>44013</v>
      </c>
      <c r="D925" s="172">
        <v>0.66666666666666663</v>
      </c>
      <c r="E925" s="147">
        <v>107</v>
      </c>
      <c r="F925" s="147">
        <v>321</v>
      </c>
      <c r="G925" s="147">
        <v>100</v>
      </c>
      <c r="H925" s="147">
        <v>118</v>
      </c>
      <c r="I925" s="147">
        <v>3.74</v>
      </c>
      <c r="J925" s="147">
        <v>4.2460000000000004</v>
      </c>
      <c r="K925" s="147">
        <v>41.2</v>
      </c>
      <c r="L925" s="147">
        <v>1.8680000000000001</v>
      </c>
      <c r="M925" s="147">
        <v>0.113</v>
      </c>
      <c r="N925" s="147">
        <v>7.37</v>
      </c>
      <c r="O925" s="153">
        <v>701000</v>
      </c>
      <c r="P925" s="51" t="str">
        <f>IF($M925&lt;NORMA!$G$7,"NO CUMPLE","CUMPLE")</f>
        <v>NO CUMPLE</v>
      </c>
      <c r="Q925" s="51" t="str">
        <f>IF($E925&gt;NORMA!$G$8,"NO CUMPLE","CUMPLE")</f>
        <v>CUMPLE</v>
      </c>
      <c r="R925" s="51" t="str">
        <f>IF($F925&gt;NORMA!$G$9,"NO CUMPLE","CUMPLE")</f>
        <v>CUMPLE</v>
      </c>
      <c r="S925" s="51" t="str">
        <f>IF($K925&gt;NORMA!$G$10,"NO CUMPLE","CUMPLE")</f>
        <v>NO CUMPLE</v>
      </c>
      <c r="T925" s="51" t="str">
        <f>IF($J925&gt;NORMA!$G$11,"NO CUMPLE","CUMPLE")</f>
        <v>CUMPLE</v>
      </c>
      <c r="U925" s="51" t="str">
        <f>IF($G925&gt;NORMA!$G$12,"NO CUMPLE","CUMPLE")</f>
        <v>CUMPLE</v>
      </c>
      <c r="V925" s="51" t="str">
        <f>IF($H925&gt;SALITRE!$H$972,"NO CUMPLE","CUMPLE")</f>
        <v>NO CUMPLE</v>
      </c>
      <c r="W925" s="51" t="str">
        <f>IF($O925&gt;NORMA!$F$14,"NO CUMPLE","CUMPLE")</f>
        <v>CUMPLE</v>
      </c>
      <c r="X925" s="51" t="str">
        <f>IF(AND($N925&gt;=NORMA!$Q$4, $N925&lt;=NORMA!$R$4),"CUMPLE","NO CUMPLE")</f>
        <v>CUMPLE</v>
      </c>
      <c r="Y925" s="51" t="str">
        <f>IF($I925&gt;NORMA!$F$16,"NO CUMPLE","CUMPLE")</f>
        <v>NO CUMPLE</v>
      </c>
      <c r="Z925" s="51" t="str">
        <f>IF($M925&lt;NORMA!$H$23,"NO CUMPLE","CUMPLE")</f>
        <v>NO CUMPLE</v>
      </c>
      <c r="AA925" s="51" t="str">
        <f>IF($E925&gt;NORMA!$H$24,"NO CUMPLE","CUMPLE")</f>
        <v>NO CUMPLE</v>
      </c>
      <c r="AB925" s="51" t="str">
        <f>IF($F925&gt;NORMA!$H$25,"NO CUMPLE","CUMPLE")</f>
        <v>NO CUMPLE</v>
      </c>
      <c r="AC925" s="51" t="str">
        <f>IF($K925&gt;NORMA!$H$26,"NO CUMPLE","CUMPLE")</f>
        <v>NO CUMPLE</v>
      </c>
      <c r="AD925" s="51" t="str">
        <f>IF($J925&gt;NORMA!$H$27,"NO CUMPLE","CUMPLE")</f>
        <v>CUMPLE</v>
      </c>
      <c r="AE925" s="51" t="str">
        <f>IF($G925&gt;NORMA!$H$28,"NO CUMPLE","CUMPLE")</f>
        <v>CUMPLE</v>
      </c>
      <c r="AF925" s="51" t="str">
        <f>IF($H925&gt;NORMA!$E$29,"NO CUMPLE","CUMPLE")</f>
        <v>NO CUMPLE</v>
      </c>
      <c r="AG925" s="51" t="str">
        <f>IF($O925&gt;NORMA!$H$30,"NO CUMPLE","CUMPLE")</f>
        <v>NO CUMPLE</v>
      </c>
      <c r="AH925" s="51" t="str">
        <f>IF(AND($N925&gt;=NORMA!$R$18, $N925&lt;=NORMA!$S$18),"CUMPLE","NO CUMPLE")</f>
        <v>CUMPLE</v>
      </c>
      <c r="AI925" s="51" t="str">
        <f>IF($I925&gt;NORMA!$F$32,"NO CUMPLE","CUMPLE")</f>
        <v>NO CUMPLE</v>
      </c>
    </row>
    <row r="926" spans="1:35" ht="14.25" customHeight="1" x14ac:dyDescent="0.35">
      <c r="A926" s="147" t="s">
        <v>82</v>
      </c>
      <c r="B926" s="147" t="s">
        <v>84</v>
      </c>
      <c r="C926" s="167">
        <v>44074</v>
      </c>
      <c r="D926" s="172">
        <v>0.41666666666666669</v>
      </c>
      <c r="E926" s="147">
        <v>95.8</v>
      </c>
      <c r="F926" s="147">
        <v>266</v>
      </c>
      <c r="G926" s="147">
        <v>117</v>
      </c>
      <c r="H926" s="147">
        <v>38</v>
      </c>
      <c r="I926" s="150">
        <v>0.4</v>
      </c>
      <c r="J926" s="147">
        <v>5.0609999999999999</v>
      </c>
      <c r="K926" s="147">
        <v>6.45</v>
      </c>
      <c r="L926" s="147">
        <v>0.45200000000000001</v>
      </c>
      <c r="M926" s="147">
        <v>0.46</v>
      </c>
      <c r="N926" s="147">
        <v>8.32</v>
      </c>
      <c r="O926" s="153">
        <v>920800</v>
      </c>
      <c r="P926" s="51" t="str">
        <f>IF($M926&lt;NORMA!$G$7,"NO CUMPLE","CUMPLE")</f>
        <v>NO CUMPLE</v>
      </c>
      <c r="Q926" s="51" t="str">
        <f>IF($E926&gt;NORMA!$G$8,"NO CUMPLE","CUMPLE")</f>
        <v>CUMPLE</v>
      </c>
      <c r="R926" s="51" t="str">
        <f>IF($F926&gt;NORMA!$G$9,"NO CUMPLE","CUMPLE")</f>
        <v>CUMPLE</v>
      </c>
      <c r="S926" s="51" t="str">
        <f>IF($K926&gt;NORMA!$G$10,"NO CUMPLE","CUMPLE")</f>
        <v>CUMPLE</v>
      </c>
      <c r="T926" s="51" t="str">
        <f>IF($J926&gt;NORMA!$G$11,"NO CUMPLE","CUMPLE")</f>
        <v>CUMPLE</v>
      </c>
      <c r="U926" s="51" t="str">
        <f>IF($G926&gt;NORMA!$G$12,"NO CUMPLE","CUMPLE")</f>
        <v>CUMPLE</v>
      </c>
      <c r="V926" s="51" t="str">
        <f>IF($H926&gt;SALITRE!$H$972,"NO CUMPLE","CUMPLE")</f>
        <v>NO CUMPLE</v>
      </c>
      <c r="W926" s="51" t="str">
        <f>IF($O926&gt;NORMA!$F$14,"NO CUMPLE","CUMPLE")</f>
        <v>CUMPLE</v>
      </c>
      <c r="X926" s="51" t="str">
        <f>IF(AND($N926&gt;=NORMA!$Q$4, $N926&lt;=NORMA!$R$4),"CUMPLE","NO CUMPLE")</f>
        <v>CUMPLE</v>
      </c>
      <c r="Y926" s="51" t="str">
        <f>IF($I926&gt;NORMA!$F$16,"NO CUMPLE","CUMPLE")</f>
        <v>CUMPLE</v>
      </c>
      <c r="Z926" s="51" t="str">
        <f>IF($M926&lt;NORMA!$H$23,"NO CUMPLE","CUMPLE")</f>
        <v>CUMPLE</v>
      </c>
      <c r="AA926" s="51" t="str">
        <f>IF($E926&gt;NORMA!$H$24,"NO CUMPLE","CUMPLE")</f>
        <v>CUMPLE</v>
      </c>
      <c r="AB926" s="51" t="str">
        <f>IF($F926&gt;NORMA!$H$25,"NO CUMPLE","CUMPLE")</f>
        <v>NO CUMPLE</v>
      </c>
      <c r="AC926" s="51" t="str">
        <f>IF($K926&gt;NORMA!$H$26,"NO CUMPLE","CUMPLE")</f>
        <v>CUMPLE</v>
      </c>
      <c r="AD926" s="51" t="str">
        <f>IF($J926&gt;NORMA!$H$27,"NO CUMPLE","CUMPLE")</f>
        <v>NO CUMPLE</v>
      </c>
      <c r="AE926" s="51" t="str">
        <f>IF($G926&gt;NORMA!$H$28,"NO CUMPLE","CUMPLE")</f>
        <v>NO CUMPLE</v>
      </c>
      <c r="AF926" s="51" t="str">
        <f>IF($H926&gt;NORMA!$E$29,"NO CUMPLE","CUMPLE")</f>
        <v>NO CUMPLE</v>
      </c>
      <c r="AG926" s="51" t="str">
        <f>IF($O926&gt;NORMA!$H$30,"NO CUMPLE","CUMPLE")</f>
        <v>NO CUMPLE</v>
      </c>
      <c r="AH926" s="51" t="str">
        <f>IF(AND($N926&gt;=NORMA!$R$18, $N926&lt;=NORMA!$S$18),"CUMPLE","NO CUMPLE")</f>
        <v>CUMPLE</v>
      </c>
      <c r="AI926" s="51" t="str">
        <f>IF($I926&gt;NORMA!$F$32,"NO CUMPLE","CUMPLE")</f>
        <v>CUMPLE</v>
      </c>
    </row>
    <row r="927" spans="1:35" ht="14.25" customHeight="1" x14ac:dyDescent="0.35">
      <c r="A927" s="147" t="s">
        <v>86</v>
      </c>
      <c r="B927" s="147" t="s">
        <v>84</v>
      </c>
      <c r="C927" s="167">
        <v>44105</v>
      </c>
      <c r="D927" s="172">
        <v>0.33333333333333331</v>
      </c>
      <c r="E927" s="147">
        <v>90.2</v>
      </c>
      <c r="F927" s="147">
        <v>261</v>
      </c>
      <c r="G927" s="147">
        <v>60</v>
      </c>
      <c r="H927" s="150">
        <v>10</v>
      </c>
      <c r="I927" s="147">
        <v>2.08</v>
      </c>
      <c r="J927" s="147">
        <v>3.0430000000000001</v>
      </c>
      <c r="K927" s="147">
        <v>18.600000000000001</v>
      </c>
      <c r="L927" s="147">
        <v>1.8660000000000001</v>
      </c>
      <c r="M927" s="147">
        <v>0.78</v>
      </c>
      <c r="N927" s="147">
        <v>7.24</v>
      </c>
      <c r="O927" s="160">
        <v>1</v>
      </c>
      <c r="P927" s="51" t="str">
        <f>IF($M927&lt;NORMA!$G$7,"NO CUMPLE","CUMPLE")</f>
        <v>CUMPLE</v>
      </c>
      <c r="Q927" s="51" t="str">
        <f>IF($E927&gt;NORMA!$G$8,"NO CUMPLE","CUMPLE")</f>
        <v>CUMPLE</v>
      </c>
      <c r="R927" s="51" t="str">
        <f>IF($F927&gt;NORMA!$G$9,"NO CUMPLE","CUMPLE")</f>
        <v>CUMPLE</v>
      </c>
      <c r="S927" s="51" t="str">
        <f>IF($K927&gt;NORMA!$G$10,"NO CUMPLE","CUMPLE")</f>
        <v>CUMPLE</v>
      </c>
      <c r="T927" s="51" t="str">
        <f>IF($J927&gt;NORMA!$G$11,"NO CUMPLE","CUMPLE")</f>
        <v>CUMPLE</v>
      </c>
      <c r="U927" s="51" t="str">
        <f>IF($G927&gt;NORMA!$G$12,"NO CUMPLE","CUMPLE")</f>
        <v>CUMPLE</v>
      </c>
      <c r="V927" s="51" t="str">
        <f>IF($H927&gt;SALITRE!$H$972,"NO CUMPLE","CUMPLE")</f>
        <v>CUMPLE</v>
      </c>
      <c r="W927" s="51" t="str">
        <f>IF($O927&gt;NORMA!$F$14,"NO CUMPLE","CUMPLE")</f>
        <v>CUMPLE</v>
      </c>
      <c r="X927" s="51" t="str">
        <f>IF(AND($N927&gt;=NORMA!$Q$4, $N927&lt;=NORMA!$R$4),"CUMPLE","NO CUMPLE")</f>
        <v>CUMPLE</v>
      </c>
      <c r="Y927" s="51" t="str">
        <f>IF($I927&gt;NORMA!$F$16,"NO CUMPLE","CUMPLE")</f>
        <v>CUMPLE</v>
      </c>
      <c r="Z927" s="51" t="str">
        <f>IF($M927&lt;NORMA!$H$23,"NO CUMPLE","CUMPLE")</f>
        <v>CUMPLE</v>
      </c>
      <c r="AA927" s="51" t="str">
        <f>IF($E927&gt;NORMA!$H$24,"NO CUMPLE","CUMPLE")</f>
        <v>CUMPLE</v>
      </c>
      <c r="AB927" s="51" t="str">
        <f>IF($F927&gt;NORMA!$H$25,"NO CUMPLE","CUMPLE")</f>
        <v>NO CUMPLE</v>
      </c>
      <c r="AC927" s="51" t="str">
        <f>IF($K927&gt;NORMA!$H$26,"NO CUMPLE","CUMPLE")</f>
        <v>CUMPLE</v>
      </c>
      <c r="AD927" s="51" t="str">
        <f>IF($J927&gt;NORMA!$H$27,"NO CUMPLE","CUMPLE")</f>
        <v>CUMPLE</v>
      </c>
      <c r="AE927" s="51" t="str">
        <f>IF($G927&gt;NORMA!$H$28,"NO CUMPLE","CUMPLE")</f>
        <v>CUMPLE</v>
      </c>
      <c r="AF927" s="51" t="str">
        <f>IF($H927&gt;NORMA!$E$29,"NO CUMPLE","CUMPLE")</f>
        <v>CUMPLE</v>
      </c>
      <c r="AG927" s="51" t="str">
        <f>IF($O927&gt;NORMA!$H$30,"NO CUMPLE","CUMPLE")</f>
        <v>CUMPLE</v>
      </c>
      <c r="AH927" s="51" t="str">
        <f>IF(AND($N927&gt;=NORMA!$R$18, $N927&lt;=NORMA!$S$18),"CUMPLE","NO CUMPLE")</f>
        <v>CUMPLE</v>
      </c>
      <c r="AI927" s="51" t="str">
        <f>IF($I927&gt;NORMA!$F$32,"NO CUMPLE","CUMPLE")</f>
        <v>NO CUMPLE</v>
      </c>
    </row>
    <row r="928" spans="1:35" ht="14.25" customHeight="1" x14ac:dyDescent="0.35">
      <c r="A928" s="147" t="s">
        <v>85</v>
      </c>
      <c r="B928" s="147" t="s">
        <v>84</v>
      </c>
      <c r="C928" s="167">
        <v>44105</v>
      </c>
      <c r="D928" s="172">
        <v>0.66666666666666663</v>
      </c>
      <c r="E928" s="147">
        <v>79</v>
      </c>
      <c r="F928" s="147">
        <v>206</v>
      </c>
      <c r="G928" s="147">
        <v>60</v>
      </c>
      <c r="H928" s="147">
        <v>25.6</v>
      </c>
      <c r="I928" s="147">
        <v>2.81</v>
      </c>
      <c r="J928" s="147">
        <v>4.2699999999999996</v>
      </c>
      <c r="K928" s="147">
        <v>7.63</v>
      </c>
      <c r="L928" s="147">
        <v>1.3879999999999999</v>
      </c>
      <c r="M928" s="147">
        <v>0.45</v>
      </c>
      <c r="N928" s="147">
        <v>7.6</v>
      </c>
      <c r="O928" s="153">
        <v>1</v>
      </c>
      <c r="P928" s="51" t="str">
        <f>IF($M928&lt;NORMA!$G$7,"NO CUMPLE","CUMPLE")</f>
        <v>NO CUMPLE</v>
      </c>
      <c r="Q928" s="51" t="str">
        <f>IF($E928&gt;NORMA!$G$8,"NO CUMPLE","CUMPLE")</f>
        <v>CUMPLE</v>
      </c>
      <c r="R928" s="51" t="str">
        <f>IF($F928&gt;NORMA!$G$9,"NO CUMPLE","CUMPLE")</f>
        <v>CUMPLE</v>
      </c>
      <c r="S928" s="51" t="str">
        <f>IF($K928&gt;NORMA!$G$10,"NO CUMPLE","CUMPLE")</f>
        <v>CUMPLE</v>
      </c>
      <c r="T928" s="51" t="str">
        <f>IF($J928&gt;NORMA!$G$11,"NO CUMPLE","CUMPLE")</f>
        <v>CUMPLE</v>
      </c>
      <c r="U928" s="51" t="str">
        <f>IF($G928&gt;NORMA!$G$12,"NO CUMPLE","CUMPLE")</f>
        <v>CUMPLE</v>
      </c>
      <c r="V928" s="51" t="str">
        <f>IF($H928&gt;SALITRE!$H$972,"NO CUMPLE","CUMPLE")</f>
        <v>CUMPLE</v>
      </c>
      <c r="W928" s="51" t="str">
        <f>IF($O928&gt;NORMA!$F$14,"NO CUMPLE","CUMPLE")</f>
        <v>CUMPLE</v>
      </c>
      <c r="X928" s="51" t="str">
        <f>IF(AND($N928&gt;=NORMA!$Q$4, $N928&lt;=NORMA!$R$4),"CUMPLE","NO CUMPLE")</f>
        <v>CUMPLE</v>
      </c>
      <c r="Y928" s="51" t="str">
        <f>IF($I928&gt;NORMA!$F$16,"NO CUMPLE","CUMPLE")</f>
        <v>CUMPLE</v>
      </c>
      <c r="Z928" s="51" t="str">
        <f>IF($M928&lt;NORMA!$H$23,"NO CUMPLE","CUMPLE")</f>
        <v>CUMPLE</v>
      </c>
      <c r="AA928" s="51" t="str">
        <f>IF($E928&gt;NORMA!$H$24,"NO CUMPLE","CUMPLE")</f>
        <v>CUMPLE</v>
      </c>
      <c r="AB928" s="51" t="str">
        <f>IF($F928&gt;NORMA!$H$25,"NO CUMPLE","CUMPLE")</f>
        <v>NO CUMPLE</v>
      </c>
      <c r="AC928" s="51" t="str">
        <f>IF($K928&gt;NORMA!$H$26,"NO CUMPLE","CUMPLE")</f>
        <v>CUMPLE</v>
      </c>
      <c r="AD928" s="51" t="str">
        <f>IF($J928&gt;NORMA!$H$27,"NO CUMPLE","CUMPLE")</f>
        <v>CUMPLE</v>
      </c>
      <c r="AE928" s="51" t="str">
        <f>IF($G928&gt;NORMA!$H$28,"NO CUMPLE","CUMPLE")</f>
        <v>CUMPLE</v>
      </c>
      <c r="AF928" s="51" t="str">
        <f>IF($H928&gt;NORMA!$E$29,"NO CUMPLE","CUMPLE")</f>
        <v>NO CUMPLE</v>
      </c>
      <c r="AG928" s="51" t="str">
        <f>IF($O928&gt;NORMA!$H$30,"NO CUMPLE","CUMPLE")</f>
        <v>CUMPLE</v>
      </c>
      <c r="AH928" s="51" t="str">
        <f>IF(AND($N928&gt;=NORMA!$R$18, $N928&lt;=NORMA!$S$18),"CUMPLE","NO CUMPLE")</f>
        <v>CUMPLE</v>
      </c>
      <c r="AI928" s="51" t="str">
        <f>IF($I928&gt;NORMA!$F$32,"NO CUMPLE","CUMPLE")</f>
        <v>NO CUMPLE</v>
      </c>
    </row>
    <row r="929" spans="1:35" ht="14.25" customHeight="1" x14ac:dyDescent="0.35">
      <c r="A929" s="147" t="s">
        <v>85</v>
      </c>
      <c r="B929" s="147" t="s">
        <v>84</v>
      </c>
      <c r="C929" s="167">
        <v>44084</v>
      </c>
      <c r="D929" s="172">
        <v>0.58333333333333337</v>
      </c>
      <c r="E929" s="147">
        <v>70.400000000000006</v>
      </c>
      <c r="F929" s="147">
        <v>123</v>
      </c>
      <c r="G929" s="147">
        <v>112</v>
      </c>
      <c r="H929" s="147">
        <v>17.399999999999999</v>
      </c>
      <c r="I929" s="147">
        <v>1.19</v>
      </c>
      <c r="J929" s="147">
        <v>3.6240000000000001</v>
      </c>
      <c r="K929" s="147">
        <v>11.5</v>
      </c>
      <c r="L929" s="147">
        <v>1.482</v>
      </c>
      <c r="M929" s="147">
        <v>0.43</v>
      </c>
      <c r="N929" s="147">
        <v>7.8579999999999997</v>
      </c>
      <c r="O929" s="153">
        <v>235</v>
      </c>
      <c r="P929" s="51" t="str">
        <f>IF($M929&lt;NORMA!$G$7,"NO CUMPLE","CUMPLE")</f>
        <v>NO CUMPLE</v>
      </c>
      <c r="Q929" s="51" t="str">
        <f>IF($E929&gt;NORMA!$G$8,"NO CUMPLE","CUMPLE")</f>
        <v>CUMPLE</v>
      </c>
      <c r="R929" s="51" t="str">
        <f>IF($F929&gt;NORMA!$G$9,"NO CUMPLE","CUMPLE")</f>
        <v>CUMPLE</v>
      </c>
      <c r="S929" s="51" t="str">
        <f>IF($K929&gt;NORMA!$G$10,"NO CUMPLE","CUMPLE")</f>
        <v>CUMPLE</v>
      </c>
      <c r="T929" s="51" t="str">
        <f>IF($J929&gt;NORMA!$G$11,"NO CUMPLE","CUMPLE")</f>
        <v>CUMPLE</v>
      </c>
      <c r="U929" s="51" t="str">
        <f>IF($G929&gt;NORMA!$G$12,"NO CUMPLE","CUMPLE")</f>
        <v>CUMPLE</v>
      </c>
      <c r="V929" s="51" t="str">
        <f>IF($H929&gt;SALITRE!$H$972,"NO CUMPLE","CUMPLE")</f>
        <v>CUMPLE</v>
      </c>
      <c r="W929" s="51" t="str">
        <f>IF($O929&gt;NORMA!$F$14,"NO CUMPLE","CUMPLE")</f>
        <v>CUMPLE</v>
      </c>
      <c r="X929" s="51" t="str">
        <f>IF(AND($N929&gt;=NORMA!$Q$4, $N929&lt;=NORMA!$R$4),"CUMPLE","NO CUMPLE")</f>
        <v>CUMPLE</v>
      </c>
      <c r="Y929" s="51" t="str">
        <f>IF($I929&gt;NORMA!$F$16,"NO CUMPLE","CUMPLE")</f>
        <v>CUMPLE</v>
      </c>
      <c r="Z929" s="51" t="str">
        <f>IF($M929&lt;NORMA!$H$23,"NO CUMPLE","CUMPLE")</f>
        <v>CUMPLE</v>
      </c>
      <c r="AA929" s="51" t="str">
        <f>IF($E929&gt;NORMA!$H$24,"NO CUMPLE","CUMPLE")</f>
        <v>CUMPLE</v>
      </c>
      <c r="AB929" s="51" t="str">
        <f>IF($F929&gt;NORMA!$H$25,"NO CUMPLE","CUMPLE")</f>
        <v>CUMPLE</v>
      </c>
      <c r="AC929" s="51" t="str">
        <f>IF($K929&gt;NORMA!$H$26,"NO CUMPLE","CUMPLE")</f>
        <v>CUMPLE</v>
      </c>
      <c r="AD929" s="51" t="str">
        <f>IF($J929&gt;NORMA!$H$27,"NO CUMPLE","CUMPLE")</f>
        <v>CUMPLE</v>
      </c>
      <c r="AE929" s="51" t="str">
        <f>IF($G929&gt;NORMA!$H$28,"NO CUMPLE","CUMPLE")</f>
        <v>NO CUMPLE</v>
      </c>
      <c r="AF929" s="51" t="str">
        <f>IF($H929&gt;NORMA!$E$29,"NO CUMPLE","CUMPLE")</f>
        <v>NO CUMPLE</v>
      </c>
      <c r="AG929" s="51" t="str">
        <f>IF($O929&gt;NORMA!$H$30,"NO CUMPLE","CUMPLE")</f>
        <v>CUMPLE</v>
      </c>
      <c r="AH929" s="51" t="str">
        <f>IF(AND($N929&gt;=NORMA!$R$18, $N929&lt;=NORMA!$S$18),"CUMPLE","NO CUMPLE")</f>
        <v>CUMPLE</v>
      </c>
      <c r="AI929" s="51" t="str">
        <f>IF($I929&gt;NORMA!$F$32,"NO CUMPLE","CUMPLE")</f>
        <v>NO CUMPLE</v>
      </c>
    </row>
    <row r="930" spans="1:35" ht="14.25" customHeight="1" x14ac:dyDescent="0.35">
      <c r="A930" s="147" t="s">
        <v>82</v>
      </c>
      <c r="B930" s="147" t="s">
        <v>84</v>
      </c>
      <c r="C930" s="167">
        <v>44089</v>
      </c>
      <c r="D930" s="172">
        <v>0.58333333333333337</v>
      </c>
      <c r="E930" s="147">
        <v>190</v>
      </c>
      <c r="F930" s="147">
        <v>337.69</v>
      </c>
      <c r="G930" s="147">
        <v>94</v>
      </c>
      <c r="H930" s="147">
        <v>46</v>
      </c>
      <c r="I930" s="147">
        <v>4.8899999999999997</v>
      </c>
      <c r="J930" s="147">
        <v>4.5049999999999999</v>
      </c>
      <c r="K930" s="147">
        <v>21.9</v>
      </c>
      <c r="L930" s="147">
        <v>0.82969999999999999</v>
      </c>
      <c r="M930" s="147">
        <v>0.51</v>
      </c>
      <c r="N930" s="147">
        <v>7.6760000000000002</v>
      </c>
      <c r="O930" s="153">
        <v>24270</v>
      </c>
      <c r="P930" s="51" t="str">
        <f>IF($M930&lt;NORMA!$G$7,"NO CUMPLE","CUMPLE")</f>
        <v>CUMPLE</v>
      </c>
      <c r="Q930" s="51" t="str">
        <f>IF($E930&gt;NORMA!$G$8,"NO CUMPLE","CUMPLE")</f>
        <v>NO CUMPLE</v>
      </c>
      <c r="R930" s="51" t="str">
        <f>IF($F930&gt;NORMA!$G$9,"NO CUMPLE","CUMPLE")</f>
        <v>CUMPLE</v>
      </c>
      <c r="S930" s="51" t="str">
        <f>IF($K930&gt;NORMA!$G$10,"NO CUMPLE","CUMPLE")</f>
        <v>CUMPLE</v>
      </c>
      <c r="T930" s="51" t="str">
        <f>IF($J930&gt;NORMA!$G$11,"NO CUMPLE","CUMPLE")</f>
        <v>CUMPLE</v>
      </c>
      <c r="U930" s="51" t="str">
        <f>IF($G930&gt;NORMA!$G$12,"NO CUMPLE","CUMPLE")</f>
        <v>CUMPLE</v>
      </c>
      <c r="V930" s="51" t="str">
        <f>IF($H930&gt;SALITRE!$H$972,"NO CUMPLE","CUMPLE")</f>
        <v>NO CUMPLE</v>
      </c>
      <c r="W930" s="51" t="str">
        <f>IF($O930&gt;NORMA!$F$14,"NO CUMPLE","CUMPLE")</f>
        <v>CUMPLE</v>
      </c>
      <c r="X930" s="51" t="str">
        <f>IF(AND($N930&gt;=NORMA!$Q$4, $N930&lt;=NORMA!$R$4),"CUMPLE","NO CUMPLE")</f>
        <v>CUMPLE</v>
      </c>
      <c r="Y930" s="51" t="str">
        <f>IF($I930&gt;NORMA!$F$16,"NO CUMPLE","CUMPLE")</f>
        <v>NO CUMPLE</v>
      </c>
      <c r="Z930" s="51" t="str">
        <f>IF($M930&lt;NORMA!$H$23,"NO CUMPLE","CUMPLE")</f>
        <v>CUMPLE</v>
      </c>
      <c r="AA930" s="51" t="str">
        <f>IF($E930&gt;NORMA!$H$24,"NO CUMPLE","CUMPLE")</f>
        <v>NO CUMPLE</v>
      </c>
      <c r="AB930" s="51" t="str">
        <f>IF($F930&gt;NORMA!$H$25,"NO CUMPLE","CUMPLE")</f>
        <v>NO CUMPLE</v>
      </c>
      <c r="AC930" s="51" t="str">
        <f>IF($K930&gt;NORMA!$H$26,"NO CUMPLE","CUMPLE")</f>
        <v>CUMPLE</v>
      </c>
      <c r="AD930" s="51" t="str">
        <f>IF($J930&gt;NORMA!$H$27,"NO CUMPLE","CUMPLE")</f>
        <v>CUMPLE</v>
      </c>
      <c r="AE930" s="51" t="str">
        <f>IF($G930&gt;NORMA!$H$28,"NO CUMPLE","CUMPLE")</f>
        <v>CUMPLE</v>
      </c>
      <c r="AF930" s="51" t="str">
        <f>IF($H930&gt;NORMA!$E$29,"NO CUMPLE","CUMPLE")</f>
        <v>NO CUMPLE</v>
      </c>
      <c r="AG930" s="51" t="str">
        <f>IF($O930&gt;NORMA!$H$30,"NO CUMPLE","CUMPLE")</f>
        <v>CUMPLE</v>
      </c>
      <c r="AH930" s="51" t="str">
        <f>IF(AND($N930&gt;=NORMA!$R$18, $N930&lt;=NORMA!$S$18),"CUMPLE","NO CUMPLE")</f>
        <v>CUMPLE</v>
      </c>
      <c r="AI930" s="51" t="str">
        <f>IF($I930&gt;NORMA!$F$32,"NO CUMPLE","CUMPLE")</f>
        <v>NO CUMPLE</v>
      </c>
    </row>
    <row r="931" spans="1:35" ht="14.25" customHeight="1" x14ac:dyDescent="0.35">
      <c r="A931" s="173"/>
      <c r="B931" s="173"/>
      <c r="C931" s="174"/>
      <c r="D931" s="175"/>
      <c r="E931" s="173"/>
      <c r="F931" s="173"/>
      <c r="G931" s="173"/>
      <c r="H931" s="173"/>
      <c r="I931" s="173"/>
      <c r="J931" s="173"/>
      <c r="K931" s="173"/>
      <c r="L931" s="173"/>
      <c r="M931" s="176"/>
      <c r="N931" s="176"/>
      <c r="O931" s="177"/>
    </row>
    <row r="932" spans="1:35" ht="14.25" customHeight="1" x14ac:dyDescent="0.35">
      <c r="A932" s="173"/>
      <c r="B932" s="173"/>
      <c r="C932" s="174"/>
      <c r="D932" s="175"/>
      <c r="E932" s="173"/>
      <c r="F932" s="173"/>
      <c r="G932" s="173"/>
      <c r="H932" s="173"/>
      <c r="I932" s="173"/>
      <c r="J932" s="173"/>
      <c r="K932" s="173"/>
      <c r="L932" s="178"/>
      <c r="M932" s="64"/>
      <c r="N932" s="64"/>
      <c r="O932" s="68"/>
      <c r="P932" s="366" t="s">
        <v>44</v>
      </c>
      <c r="Q932" s="346"/>
      <c r="R932" s="346"/>
      <c r="S932" s="346"/>
      <c r="T932" s="346"/>
      <c r="U932" s="346"/>
      <c r="V932" s="346"/>
      <c r="W932" s="346"/>
      <c r="X932" s="346"/>
      <c r="Y932" s="347"/>
      <c r="Z932" s="367" t="s">
        <v>45</v>
      </c>
      <c r="AA932" s="346"/>
      <c r="AB932" s="346"/>
      <c r="AC932" s="346"/>
      <c r="AD932" s="346"/>
      <c r="AE932" s="346"/>
      <c r="AF932" s="346"/>
      <c r="AG932" s="346"/>
      <c r="AH932" s="346"/>
      <c r="AI932" s="347"/>
    </row>
    <row r="933" spans="1:35" ht="14.25" customHeight="1" x14ac:dyDescent="0.35">
      <c r="A933" s="173"/>
      <c r="B933" s="173"/>
      <c r="C933" s="174"/>
      <c r="D933" s="175"/>
      <c r="E933" s="173"/>
      <c r="F933" s="173"/>
      <c r="G933" s="173"/>
      <c r="H933" s="173"/>
      <c r="I933" s="173"/>
      <c r="J933" s="173"/>
      <c r="K933" s="173"/>
      <c r="L933" s="178"/>
      <c r="M933" s="64"/>
      <c r="N933" s="64"/>
      <c r="O933" s="68"/>
      <c r="P933" s="30" t="s">
        <v>53</v>
      </c>
      <c r="Q933" s="31" t="s">
        <v>25</v>
      </c>
      <c r="R933" s="31" t="s">
        <v>11</v>
      </c>
      <c r="S933" s="32" t="s">
        <v>51</v>
      </c>
      <c r="T933" s="33" t="s">
        <v>50</v>
      </c>
      <c r="U933" s="31" t="s">
        <v>14</v>
      </c>
      <c r="V933" s="31" t="s">
        <v>49</v>
      </c>
      <c r="W933" s="34" t="s">
        <v>54</v>
      </c>
      <c r="X933" s="30" t="s">
        <v>18</v>
      </c>
      <c r="Y933" s="32" t="s">
        <v>21</v>
      </c>
      <c r="Z933" s="35" t="s">
        <v>53</v>
      </c>
      <c r="AA933" s="36" t="s">
        <v>25</v>
      </c>
      <c r="AB933" s="36" t="s">
        <v>11</v>
      </c>
      <c r="AC933" s="37" t="s">
        <v>51</v>
      </c>
      <c r="AD933" s="38" t="s">
        <v>50</v>
      </c>
      <c r="AE933" s="36" t="s">
        <v>14</v>
      </c>
      <c r="AF933" s="36" t="s">
        <v>49</v>
      </c>
      <c r="AG933" s="39" t="s">
        <v>54</v>
      </c>
      <c r="AH933" s="35" t="s">
        <v>18</v>
      </c>
      <c r="AI933" s="37" t="s">
        <v>21</v>
      </c>
    </row>
    <row r="934" spans="1:35" ht="14.25" customHeight="1" x14ac:dyDescent="0.35">
      <c r="A934" s="173"/>
      <c r="B934" s="173"/>
      <c r="C934" s="174"/>
      <c r="D934" s="175"/>
      <c r="E934" s="173"/>
      <c r="F934" s="173"/>
      <c r="G934" s="173"/>
      <c r="H934" s="173"/>
      <c r="I934" s="173"/>
      <c r="J934" s="173"/>
      <c r="K934" s="173"/>
      <c r="L934" s="359" t="s">
        <v>62</v>
      </c>
      <c r="M934" s="360"/>
      <c r="N934" s="365" t="s">
        <v>67</v>
      </c>
      <c r="O934" s="123" t="s">
        <v>63</v>
      </c>
      <c r="P934" s="124">
        <f t="shared" ref="P934:AI934" si="0">COUNTIF(P$3:P$53,"CUMPLE")</f>
        <v>34</v>
      </c>
      <c r="Q934" s="124">
        <f t="shared" si="0"/>
        <v>51</v>
      </c>
      <c r="R934" s="124">
        <f t="shared" si="0"/>
        <v>51</v>
      </c>
      <c r="S934" s="124">
        <f t="shared" si="0"/>
        <v>50</v>
      </c>
      <c r="T934" s="124">
        <f t="shared" si="0"/>
        <v>51</v>
      </c>
      <c r="U934" s="124">
        <f t="shared" si="0"/>
        <v>48</v>
      </c>
      <c r="V934" s="124">
        <f t="shared" si="0"/>
        <v>45</v>
      </c>
      <c r="W934" s="124">
        <f t="shared" si="0"/>
        <v>51</v>
      </c>
      <c r="X934" s="124">
        <f t="shared" si="0"/>
        <v>42</v>
      </c>
      <c r="Y934" s="124">
        <f t="shared" si="0"/>
        <v>50</v>
      </c>
      <c r="Z934" s="124">
        <f t="shared" si="0"/>
        <v>34</v>
      </c>
      <c r="AA934" s="124">
        <f t="shared" si="0"/>
        <v>50</v>
      </c>
      <c r="AB934" s="124">
        <f t="shared" si="0"/>
        <v>33</v>
      </c>
      <c r="AC934" s="124">
        <f t="shared" si="0"/>
        <v>41</v>
      </c>
      <c r="AD934" s="124">
        <f t="shared" si="0"/>
        <v>49</v>
      </c>
      <c r="AE934" s="124">
        <f t="shared" si="0"/>
        <v>48</v>
      </c>
      <c r="AF934" s="124">
        <f t="shared" si="0"/>
        <v>45</v>
      </c>
      <c r="AG934" s="124">
        <f t="shared" si="0"/>
        <v>51</v>
      </c>
      <c r="AH934" s="124">
        <f t="shared" si="0"/>
        <v>42</v>
      </c>
      <c r="AI934" s="124">
        <f t="shared" si="0"/>
        <v>50</v>
      </c>
    </row>
    <row r="935" spans="1:35" ht="14.25" customHeight="1" x14ac:dyDescent="0.35">
      <c r="A935" s="173"/>
      <c r="B935" s="173"/>
      <c r="C935" s="174"/>
      <c r="D935" s="175"/>
      <c r="E935" s="173"/>
      <c r="F935" s="173"/>
      <c r="G935" s="173"/>
      <c r="H935" s="173"/>
      <c r="I935" s="173"/>
      <c r="J935" s="173"/>
      <c r="K935" s="173"/>
      <c r="L935" s="361"/>
      <c r="M935" s="362"/>
      <c r="N935" s="350"/>
      <c r="O935" s="123" t="s">
        <v>64</v>
      </c>
      <c r="P935" s="124">
        <f t="shared" ref="P935:AI935" si="1">COUNTIF(P$3:P$53,"NO CUMPLE")</f>
        <v>17</v>
      </c>
      <c r="Q935" s="124">
        <f t="shared" si="1"/>
        <v>0</v>
      </c>
      <c r="R935" s="124">
        <f t="shared" si="1"/>
        <v>0</v>
      </c>
      <c r="S935" s="124">
        <f t="shared" si="1"/>
        <v>1</v>
      </c>
      <c r="T935" s="124">
        <f t="shared" si="1"/>
        <v>0</v>
      </c>
      <c r="U935" s="124">
        <f t="shared" si="1"/>
        <v>3</v>
      </c>
      <c r="V935" s="124">
        <f t="shared" si="1"/>
        <v>6</v>
      </c>
      <c r="W935" s="124">
        <f t="shared" si="1"/>
        <v>0</v>
      </c>
      <c r="X935" s="124">
        <f t="shared" si="1"/>
        <v>9</v>
      </c>
      <c r="Y935" s="124">
        <f t="shared" si="1"/>
        <v>1</v>
      </c>
      <c r="Z935" s="124">
        <f t="shared" si="1"/>
        <v>17</v>
      </c>
      <c r="AA935" s="124">
        <f t="shared" si="1"/>
        <v>1</v>
      </c>
      <c r="AB935" s="124">
        <f t="shared" si="1"/>
        <v>18</v>
      </c>
      <c r="AC935" s="124">
        <f t="shared" si="1"/>
        <v>10</v>
      </c>
      <c r="AD935" s="124">
        <f t="shared" si="1"/>
        <v>2</v>
      </c>
      <c r="AE935" s="124">
        <f t="shared" si="1"/>
        <v>3</v>
      </c>
      <c r="AF935" s="124">
        <f t="shared" si="1"/>
        <v>6</v>
      </c>
      <c r="AG935" s="124">
        <f t="shared" si="1"/>
        <v>0</v>
      </c>
      <c r="AH935" s="124">
        <f t="shared" si="1"/>
        <v>9</v>
      </c>
      <c r="AI935" s="124">
        <f t="shared" si="1"/>
        <v>1</v>
      </c>
    </row>
    <row r="936" spans="1:35" ht="14.25" customHeight="1" x14ac:dyDescent="0.35">
      <c r="A936" s="173"/>
      <c r="B936" s="173"/>
      <c r="C936" s="174"/>
      <c r="D936" s="175"/>
      <c r="E936" s="173"/>
      <c r="F936" s="173"/>
      <c r="G936" s="173"/>
      <c r="H936" s="173"/>
      <c r="I936" s="173"/>
      <c r="J936" s="173"/>
      <c r="K936" s="173"/>
      <c r="L936" s="361"/>
      <c r="M936" s="362"/>
      <c r="N936" s="365" t="s">
        <v>68</v>
      </c>
      <c r="O936" s="123" t="s">
        <v>63</v>
      </c>
      <c r="P936" s="124">
        <f t="shared" ref="P936:AI936" si="2">COUNTIF(P$54:P$90,"CUMPLE")</f>
        <v>32</v>
      </c>
      <c r="Q936" s="124">
        <f t="shared" si="2"/>
        <v>35</v>
      </c>
      <c r="R936" s="124">
        <f t="shared" si="2"/>
        <v>35</v>
      </c>
      <c r="S936" s="124">
        <f t="shared" si="2"/>
        <v>37</v>
      </c>
      <c r="T936" s="124">
        <f t="shared" si="2"/>
        <v>37</v>
      </c>
      <c r="U936" s="124">
        <f t="shared" si="2"/>
        <v>36</v>
      </c>
      <c r="V936" s="124">
        <f t="shared" si="2"/>
        <v>35</v>
      </c>
      <c r="W936" s="124">
        <f t="shared" si="2"/>
        <v>37</v>
      </c>
      <c r="X936" s="124">
        <f t="shared" si="2"/>
        <v>32</v>
      </c>
      <c r="Y936" s="124">
        <f t="shared" si="2"/>
        <v>37</v>
      </c>
      <c r="Z936" s="124">
        <f t="shared" si="2"/>
        <v>32</v>
      </c>
      <c r="AA936" s="124">
        <f t="shared" si="2"/>
        <v>34</v>
      </c>
      <c r="AB936" s="124">
        <f t="shared" si="2"/>
        <v>22</v>
      </c>
      <c r="AC936" s="124">
        <f t="shared" si="2"/>
        <v>23</v>
      </c>
      <c r="AD936" s="124">
        <f t="shared" si="2"/>
        <v>36</v>
      </c>
      <c r="AE936" s="124">
        <f t="shared" si="2"/>
        <v>36</v>
      </c>
      <c r="AF936" s="124">
        <f t="shared" si="2"/>
        <v>35</v>
      </c>
      <c r="AG936" s="124">
        <f t="shared" si="2"/>
        <v>37</v>
      </c>
      <c r="AH936" s="124">
        <f t="shared" si="2"/>
        <v>32</v>
      </c>
      <c r="AI936" s="124">
        <f t="shared" si="2"/>
        <v>37</v>
      </c>
    </row>
    <row r="937" spans="1:35" ht="14.25" customHeight="1" x14ac:dyDescent="0.35">
      <c r="A937" s="173"/>
      <c r="B937" s="173"/>
      <c r="C937" s="174"/>
      <c r="D937" s="175"/>
      <c r="E937" s="173"/>
      <c r="F937" s="173"/>
      <c r="G937" s="173"/>
      <c r="H937" s="173"/>
      <c r="I937" s="173"/>
      <c r="J937" s="173"/>
      <c r="K937" s="173"/>
      <c r="L937" s="361"/>
      <c r="M937" s="362"/>
      <c r="N937" s="350"/>
      <c r="O937" s="123" t="s">
        <v>64</v>
      </c>
      <c r="P937" s="124">
        <f t="shared" ref="P937:AI937" si="3">COUNTIF(P$54:P$90,"NO CUMPLE")</f>
        <v>5</v>
      </c>
      <c r="Q937" s="124">
        <f t="shared" si="3"/>
        <v>2</v>
      </c>
      <c r="R937" s="124">
        <f t="shared" si="3"/>
        <v>2</v>
      </c>
      <c r="S937" s="124">
        <f t="shared" si="3"/>
        <v>0</v>
      </c>
      <c r="T937" s="124">
        <f t="shared" si="3"/>
        <v>0</v>
      </c>
      <c r="U937" s="124">
        <f t="shared" si="3"/>
        <v>1</v>
      </c>
      <c r="V937" s="124">
        <f t="shared" si="3"/>
        <v>2</v>
      </c>
      <c r="W937" s="124">
        <f t="shared" si="3"/>
        <v>0</v>
      </c>
      <c r="X937" s="124">
        <f t="shared" si="3"/>
        <v>5</v>
      </c>
      <c r="Y937" s="124">
        <f t="shared" si="3"/>
        <v>0</v>
      </c>
      <c r="Z937" s="124">
        <f t="shared" si="3"/>
        <v>5</v>
      </c>
      <c r="AA937" s="124">
        <f t="shared" si="3"/>
        <v>3</v>
      </c>
      <c r="AB937" s="124">
        <f t="shared" si="3"/>
        <v>15</v>
      </c>
      <c r="AC937" s="124">
        <f t="shared" si="3"/>
        <v>14</v>
      </c>
      <c r="AD937" s="124">
        <f t="shared" si="3"/>
        <v>1</v>
      </c>
      <c r="AE937" s="124">
        <f t="shared" si="3"/>
        <v>1</v>
      </c>
      <c r="AF937" s="124">
        <f t="shared" si="3"/>
        <v>2</v>
      </c>
      <c r="AG937" s="124">
        <f t="shared" si="3"/>
        <v>0</v>
      </c>
      <c r="AH937" s="124">
        <f t="shared" si="3"/>
        <v>5</v>
      </c>
      <c r="AI937" s="124">
        <f t="shared" si="3"/>
        <v>0</v>
      </c>
    </row>
    <row r="938" spans="1:35" ht="14.25" customHeight="1" x14ac:dyDescent="0.35">
      <c r="A938" s="173"/>
      <c r="B938" s="173"/>
      <c r="C938" s="174"/>
      <c r="D938" s="175"/>
      <c r="E938" s="173"/>
      <c r="F938" s="173"/>
      <c r="G938" s="173"/>
      <c r="H938" s="173"/>
      <c r="I938" s="173"/>
      <c r="J938" s="173"/>
      <c r="K938" s="173"/>
      <c r="L938" s="361"/>
      <c r="M938" s="362"/>
      <c r="N938" s="365" t="s">
        <v>69</v>
      </c>
      <c r="O938" s="123" t="s">
        <v>63</v>
      </c>
      <c r="P938" s="179">
        <f t="shared" ref="P938:AI938" si="4">COUNTIF(P$91:P$114,"CUMPLE")</f>
        <v>19</v>
      </c>
      <c r="Q938" s="179">
        <f t="shared" si="4"/>
        <v>23</v>
      </c>
      <c r="R938" s="179">
        <f t="shared" si="4"/>
        <v>23</v>
      </c>
      <c r="S938" s="179">
        <f t="shared" si="4"/>
        <v>18</v>
      </c>
      <c r="T938" s="179">
        <f t="shared" si="4"/>
        <v>24</v>
      </c>
      <c r="U938" s="179">
        <f t="shared" si="4"/>
        <v>19</v>
      </c>
      <c r="V938" s="179">
        <f t="shared" si="4"/>
        <v>24</v>
      </c>
      <c r="W938" s="179">
        <f t="shared" si="4"/>
        <v>24</v>
      </c>
      <c r="X938" s="179">
        <f t="shared" si="4"/>
        <v>24</v>
      </c>
      <c r="Y938" s="179">
        <f t="shared" si="4"/>
        <v>24</v>
      </c>
      <c r="Z938" s="179">
        <f t="shared" si="4"/>
        <v>19</v>
      </c>
      <c r="AA938" s="179">
        <f t="shared" si="4"/>
        <v>20</v>
      </c>
      <c r="AB938" s="179">
        <f t="shared" si="4"/>
        <v>13</v>
      </c>
      <c r="AC938" s="179">
        <f t="shared" si="4"/>
        <v>18</v>
      </c>
      <c r="AD938" s="179">
        <f t="shared" si="4"/>
        <v>24</v>
      </c>
      <c r="AE938" s="179">
        <f t="shared" si="4"/>
        <v>19</v>
      </c>
      <c r="AF938" s="179">
        <f t="shared" si="4"/>
        <v>24</v>
      </c>
      <c r="AG938" s="179">
        <f t="shared" si="4"/>
        <v>23</v>
      </c>
      <c r="AH938" s="179">
        <f t="shared" si="4"/>
        <v>24</v>
      </c>
      <c r="AI938" s="179">
        <f t="shared" si="4"/>
        <v>24</v>
      </c>
    </row>
    <row r="939" spans="1:35" ht="14.25" customHeight="1" x14ac:dyDescent="0.35">
      <c r="A939" s="173"/>
      <c r="B939" s="173"/>
      <c r="C939" s="174"/>
      <c r="D939" s="175"/>
      <c r="E939" s="173"/>
      <c r="F939" s="173"/>
      <c r="G939" s="173"/>
      <c r="H939" s="173"/>
      <c r="I939" s="173"/>
      <c r="J939" s="173"/>
      <c r="K939" s="173"/>
      <c r="L939" s="363"/>
      <c r="M939" s="364"/>
      <c r="N939" s="350"/>
      <c r="O939" s="123" t="s">
        <v>64</v>
      </c>
      <c r="P939" s="179">
        <f t="shared" ref="P939:AI939" si="5">COUNTIF(P$91:P$114,"NO CUMPLE")</f>
        <v>5</v>
      </c>
      <c r="Q939" s="179">
        <f t="shared" si="5"/>
        <v>1</v>
      </c>
      <c r="R939" s="179">
        <f t="shared" si="5"/>
        <v>1</v>
      </c>
      <c r="S939" s="179">
        <f t="shared" si="5"/>
        <v>6</v>
      </c>
      <c r="T939" s="179">
        <f t="shared" si="5"/>
        <v>0</v>
      </c>
      <c r="U939" s="179">
        <f t="shared" si="5"/>
        <v>5</v>
      </c>
      <c r="V939" s="179">
        <f t="shared" si="5"/>
        <v>0</v>
      </c>
      <c r="W939" s="179">
        <f t="shared" si="5"/>
        <v>0</v>
      </c>
      <c r="X939" s="179">
        <f t="shared" si="5"/>
        <v>0</v>
      </c>
      <c r="Y939" s="179">
        <f t="shared" si="5"/>
        <v>0</v>
      </c>
      <c r="Z939" s="179">
        <f t="shared" si="5"/>
        <v>5</v>
      </c>
      <c r="AA939" s="179">
        <f t="shared" si="5"/>
        <v>4</v>
      </c>
      <c r="AB939" s="179">
        <f t="shared" si="5"/>
        <v>11</v>
      </c>
      <c r="AC939" s="179">
        <f t="shared" si="5"/>
        <v>6</v>
      </c>
      <c r="AD939" s="179">
        <f t="shared" si="5"/>
        <v>0</v>
      </c>
      <c r="AE939" s="179">
        <f t="shared" si="5"/>
        <v>5</v>
      </c>
      <c r="AF939" s="179">
        <f t="shared" si="5"/>
        <v>0</v>
      </c>
      <c r="AG939" s="179">
        <f t="shared" si="5"/>
        <v>1</v>
      </c>
      <c r="AH939" s="179">
        <f t="shared" si="5"/>
        <v>0</v>
      </c>
      <c r="AI939" s="179">
        <f t="shared" si="5"/>
        <v>0</v>
      </c>
    </row>
    <row r="940" spans="1:35" ht="14.25" customHeight="1" x14ac:dyDescent="0.35">
      <c r="A940" s="173"/>
      <c r="B940" s="173"/>
      <c r="C940" s="174"/>
      <c r="D940" s="175"/>
      <c r="E940" s="173"/>
      <c r="F940" s="173"/>
      <c r="G940" s="173"/>
      <c r="H940" s="173"/>
      <c r="I940" s="173"/>
      <c r="J940" s="173"/>
      <c r="K940" s="173"/>
      <c r="L940" s="359" t="s">
        <v>65</v>
      </c>
      <c r="M940" s="360"/>
      <c r="N940" s="365" t="s">
        <v>67</v>
      </c>
      <c r="O940" s="123" t="s">
        <v>63</v>
      </c>
      <c r="P940" s="124">
        <f t="shared" ref="P940:AI940" si="6">COUNTIF(P$115:P$216,"CUMPLE")</f>
        <v>83</v>
      </c>
      <c r="Q940" s="124">
        <f t="shared" si="6"/>
        <v>70</v>
      </c>
      <c r="R940" s="124">
        <f t="shared" si="6"/>
        <v>64</v>
      </c>
      <c r="S940" s="124">
        <f t="shared" si="6"/>
        <v>64</v>
      </c>
      <c r="T940" s="124">
        <f t="shared" si="6"/>
        <v>99</v>
      </c>
      <c r="U940" s="124">
        <f t="shared" si="6"/>
        <v>59</v>
      </c>
      <c r="V940" s="124">
        <f t="shared" si="6"/>
        <v>64</v>
      </c>
      <c r="W940" s="124">
        <f t="shared" si="6"/>
        <v>51</v>
      </c>
      <c r="X940" s="124">
        <f t="shared" si="6"/>
        <v>102</v>
      </c>
      <c r="Y940" s="124">
        <f t="shared" si="6"/>
        <v>64</v>
      </c>
      <c r="Z940" s="124">
        <f t="shared" si="6"/>
        <v>26</v>
      </c>
      <c r="AA940" s="124">
        <f t="shared" si="6"/>
        <v>12</v>
      </c>
      <c r="AB940" s="124">
        <f t="shared" si="6"/>
        <v>6</v>
      </c>
      <c r="AC940" s="124">
        <f t="shared" si="6"/>
        <v>8</v>
      </c>
      <c r="AD940" s="124">
        <f t="shared" si="6"/>
        <v>20</v>
      </c>
      <c r="AE940" s="124">
        <f t="shared" si="6"/>
        <v>39</v>
      </c>
      <c r="AF940" s="124">
        <f t="shared" si="6"/>
        <v>46</v>
      </c>
      <c r="AG940" s="124">
        <f t="shared" si="6"/>
        <v>16</v>
      </c>
      <c r="AH940" s="124">
        <f t="shared" si="6"/>
        <v>99</v>
      </c>
      <c r="AI940" s="124">
        <f t="shared" si="6"/>
        <v>40</v>
      </c>
    </row>
    <row r="941" spans="1:35" ht="14.25" customHeight="1" x14ac:dyDescent="0.35">
      <c r="A941" s="173"/>
      <c r="B941" s="173"/>
      <c r="C941" s="174"/>
      <c r="D941" s="175"/>
      <c r="E941" s="173"/>
      <c r="F941" s="173"/>
      <c r="G941" s="173"/>
      <c r="H941" s="173"/>
      <c r="I941" s="173"/>
      <c r="J941" s="173"/>
      <c r="K941" s="173"/>
      <c r="L941" s="361"/>
      <c r="M941" s="362"/>
      <c r="N941" s="350"/>
      <c r="O941" s="123" t="s">
        <v>64</v>
      </c>
      <c r="P941" s="124">
        <f t="shared" ref="P941:AI941" si="7">COUNTIF(P$115:P$216,"NO CUMPLE")</f>
        <v>19</v>
      </c>
      <c r="Q941" s="124">
        <f t="shared" si="7"/>
        <v>32</v>
      </c>
      <c r="R941" s="124">
        <f t="shared" si="7"/>
        <v>38</v>
      </c>
      <c r="S941" s="124">
        <f t="shared" si="7"/>
        <v>38</v>
      </c>
      <c r="T941" s="124">
        <f t="shared" si="7"/>
        <v>3</v>
      </c>
      <c r="U941" s="124">
        <f t="shared" si="7"/>
        <v>43</v>
      </c>
      <c r="V941" s="124">
        <f t="shared" si="7"/>
        <v>38</v>
      </c>
      <c r="W941" s="124">
        <f t="shared" si="7"/>
        <v>51</v>
      </c>
      <c r="X941" s="124">
        <f t="shared" si="7"/>
        <v>0</v>
      </c>
      <c r="Y941" s="124">
        <f t="shared" si="7"/>
        <v>38</v>
      </c>
      <c r="Z941" s="124">
        <f t="shared" si="7"/>
        <v>76</v>
      </c>
      <c r="AA941" s="124">
        <f t="shared" si="7"/>
        <v>90</v>
      </c>
      <c r="AB941" s="124">
        <f t="shared" si="7"/>
        <v>96</v>
      </c>
      <c r="AC941" s="124">
        <f t="shared" si="7"/>
        <v>94</v>
      </c>
      <c r="AD941" s="124">
        <f t="shared" si="7"/>
        <v>82</v>
      </c>
      <c r="AE941" s="124">
        <f t="shared" si="7"/>
        <v>63</v>
      </c>
      <c r="AF941" s="124">
        <f t="shared" si="7"/>
        <v>56</v>
      </c>
      <c r="AG941" s="124">
        <f t="shared" si="7"/>
        <v>86</v>
      </c>
      <c r="AH941" s="124">
        <f t="shared" si="7"/>
        <v>3</v>
      </c>
      <c r="AI941" s="124">
        <f t="shared" si="7"/>
        <v>62</v>
      </c>
    </row>
    <row r="942" spans="1:35" ht="14.25" customHeight="1" x14ac:dyDescent="0.35">
      <c r="A942" s="173"/>
      <c r="B942" s="173"/>
      <c r="C942" s="174"/>
      <c r="D942" s="175"/>
      <c r="E942" s="173"/>
      <c r="F942" s="173"/>
      <c r="G942" s="173"/>
      <c r="H942" s="173"/>
      <c r="I942" s="173"/>
      <c r="J942" s="173"/>
      <c r="K942" s="173"/>
      <c r="L942" s="361"/>
      <c r="M942" s="362"/>
      <c r="N942" s="365" t="s">
        <v>68</v>
      </c>
      <c r="O942" s="123" t="s">
        <v>63</v>
      </c>
      <c r="P942" s="124">
        <f t="shared" ref="P942:AI942" si="8">COUNTIF(P$217:P$301,"CUMPLE")</f>
        <v>79</v>
      </c>
      <c r="Q942" s="124">
        <f t="shared" si="8"/>
        <v>76</v>
      </c>
      <c r="R942" s="124">
        <f t="shared" si="8"/>
        <v>75</v>
      </c>
      <c r="S942" s="124">
        <f t="shared" si="8"/>
        <v>74</v>
      </c>
      <c r="T942" s="124">
        <f t="shared" si="8"/>
        <v>85</v>
      </c>
      <c r="U942" s="124">
        <f t="shared" si="8"/>
        <v>73</v>
      </c>
      <c r="V942" s="124">
        <f t="shared" si="8"/>
        <v>72</v>
      </c>
      <c r="W942" s="124">
        <f t="shared" si="8"/>
        <v>73</v>
      </c>
      <c r="X942" s="124">
        <f t="shared" si="8"/>
        <v>83</v>
      </c>
      <c r="Y942" s="124">
        <f t="shared" si="8"/>
        <v>78</v>
      </c>
      <c r="Z942" s="124">
        <f t="shared" si="8"/>
        <v>39</v>
      </c>
      <c r="AA942" s="124">
        <f t="shared" si="8"/>
        <v>28</v>
      </c>
      <c r="AB942" s="124">
        <f t="shared" si="8"/>
        <v>26</v>
      </c>
      <c r="AC942" s="124">
        <f t="shared" si="8"/>
        <v>11</v>
      </c>
      <c r="AD942" s="124">
        <f t="shared" si="8"/>
        <v>51</v>
      </c>
      <c r="AE942" s="124">
        <f t="shared" si="8"/>
        <v>61</v>
      </c>
      <c r="AF942" s="124">
        <f t="shared" si="8"/>
        <v>62</v>
      </c>
      <c r="AG942" s="124">
        <f t="shared" si="8"/>
        <v>16</v>
      </c>
      <c r="AH942" s="124">
        <f t="shared" si="8"/>
        <v>78</v>
      </c>
      <c r="AI942" s="124">
        <f t="shared" si="8"/>
        <v>72</v>
      </c>
    </row>
    <row r="943" spans="1:35" ht="14.25" customHeight="1" x14ac:dyDescent="0.35">
      <c r="A943" s="173"/>
      <c r="B943" s="173"/>
      <c r="C943" s="174"/>
      <c r="D943" s="175"/>
      <c r="E943" s="173"/>
      <c r="F943" s="173"/>
      <c r="G943" s="173"/>
      <c r="H943" s="173"/>
      <c r="I943" s="173"/>
      <c r="J943" s="173"/>
      <c r="K943" s="173"/>
      <c r="L943" s="361"/>
      <c r="M943" s="362"/>
      <c r="N943" s="350"/>
      <c r="O943" s="123" t="s">
        <v>64</v>
      </c>
      <c r="P943" s="124">
        <f t="shared" ref="P943:AI943" si="9">COUNTIF(P$217:P$301,"NO CUMPLE")</f>
        <v>6</v>
      </c>
      <c r="Q943" s="124">
        <f t="shared" si="9"/>
        <v>9</v>
      </c>
      <c r="R943" s="124">
        <f t="shared" si="9"/>
        <v>10</v>
      </c>
      <c r="S943" s="124">
        <f t="shared" si="9"/>
        <v>11</v>
      </c>
      <c r="T943" s="124">
        <f t="shared" si="9"/>
        <v>0</v>
      </c>
      <c r="U943" s="124">
        <f t="shared" si="9"/>
        <v>12</v>
      </c>
      <c r="V943" s="124">
        <f t="shared" si="9"/>
        <v>13</v>
      </c>
      <c r="W943" s="124">
        <f t="shared" si="9"/>
        <v>12</v>
      </c>
      <c r="X943" s="124">
        <f t="shared" si="9"/>
        <v>2</v>
      </c>
      <c r="Y943" s="124">
        <f t="shared" si="9"/>
        <v>7</v>
      </c>
      <c r="Z943" s="124">
        <f t="shared" si="9"/>
        <v>46</v>
      </c>
      <c r="AA943" s="124">
        <f t="shared" si="9"/>
        <v>57</v>
      </c>
      <c r="AB943" s="124">
        <f t="shared" si="9"/>
        <v>59</v>
      </c>
      <c r="AC943" s="124">
        <f t="shared" si="9"/>
        <v>74</v>
      </c>
      <c r="AD943" s="124">
        <f t="shared" si="9"/>
        <v>34</v>
      </c>
      <c r="AE943" s="124">
        <f t="shared" si="9"/>
        <v>24</v>
      </c>
      <c r="AF943" s="124">
        <f t="shared" si="9"/>
        <v>23</v>
      </c>
      <c r="AG943" s="124">
        <f t="shared" si="9"/>
        <v>69</v>
      </c>
      <c r="AH943" s="124">
        <f t="shared" si="9"/>
        <v>7</v>
      </c>
      <c r="AI943" s="124">
        <f t="shared" si="9"/>
        <v>13</v>
      </c>
    </row>
    <row r="944" spans="1:35" ht="14.25" customHeight="1" x14ac:dyDescent="0.35">
      <c r="A944" s="173"/>
      <c r="B944" s="173"/>
      <c r="C944" s="174"/>
      <c r="D944" s="175"/>
      <c r="E944" s="173"/>
      <c r="F944" s="173"/>
      <c r="G944" s="173"/>
      <c r="H944" s="173"/>
      <c r="I944" s="173"/>
      <c r="J944" s="173"/>
      <c r="K944" s="173"/>
      <c r="L944" s="361"/>
      <c r="M944" s="362"/>
      <c r="N944" s="365" t="s">
        <v>69</v>
      </c>
      <c r="O944" s="123" t="s">
        <v>63</v>
      </c>
      <c r="P944" s="124">
        <f t="shared" ref="P944:AI944" si="10">COUNTIF(P$302:P$349,"CUMPLE")</f>
        <v>47</v>
      </c>
      <c r="Q944" s="124">
        <f t="shared" si="10"/>
        <v>48</v>
      </c>
      <c r="R944" s="124">
        <f t="shared" si="10"/>
        <v>48</v>
      </c>
      <c r="S944" s="124">
        <f t="shared" si="10"/>
        <v>43</v>
      </c>
      <c r="T944" s="124">
        <f t="shared" si="10"/>
        <v>48</v>
      </c>
      <c r="U944" s="124">
        <f t="shared" si="10"/>
        <v>44</v>
      </c>
      <c r="V944" s="124">
        <f t="shared" si="10"/>
        <v>45</v>
      </c>
      <c r="W944" s="124">
        <f t="shared" si="10"/>
        <v>42</v>
      </c>
      <c r="X944" s="124">
        <f t="shared" si="10"/>
        <v>48</v>
      </c>
      <c r="Y944" s="124">
        <f t="shared" si="10"/>
        <v>48</v>
      </c>
      <c r="Z944" s="124">
        <f t="shared" si="10"/>
        <v>30</v>
      </c>
      <c r="AA944" s="124">
        <f t="shared" si="10"/>
        <v>16</v>
      </c>
      <c r="AB944" s="124">
        <f t="shared" si="10"/>
        <v>4</v>
      </c>
      <c r="AC944" s="124">
        <f t="shared" si="10"/>
        <v>8</v>
      </c>
      <c r="AD944" s="124">
        <f t="shared" si="10"/>
        <v>30</v>
      </c>
      <c r="AE944" s="124">
        <f t="shared" si="10"/>
        <v>35</v>
      </c>
      <c r="AF944" s="124">
        <f t="shared" si="10"/>
        <v>38</v>
      </c>
      <c r="AG944" s="124">
        <f t="shared" si="10"/>
        <v>32</v>
      </c>
      <c r="AH944" s="124">
        <f t="shared" si="10"/>
        <v>48</v>
      </c>
      <c r="AI944" s="124">
        <f t="shared" si="10"/>
        <v>45</v>
      </c>
    </row>
    <row r="945" spans="1:35" ht="14.25" customHeight="1" x14ac:dyDescent="0.35">
      <c r="A945" s="173"/>
      <c r="B945" s="173"/>
      <c r="C945" s="174"/>
      <c r="D945" s="175"/>
      <c r="E945" s="173"/>
      <c r="F945" s="173"/>
      <c r="G945" s="173"/>
      <c r="H945" s="173"/>
      <c r="I945" s="173"/>
      <c r="J945" s="173"/>
      <c r="K945" s="173"/>
      <c r="L945" s="363"/>
      <c r="M945" s="364"/>
      <c r="N945" s="350"/>
      <c r="O945" s="123" t="s">
        <v>64</v>
      </c>
      <c r="P945" s="124">
        <f t="shared" ref="P945:AI945" si="11">COUNTIF(P$302:P$349,"NO CUMPLE")</f>
        <v>1</v>
      </c>
      <c r="Q945" s="124">
        <f t="shared" si="11"/>
        <v>0</v>
      </c>
      <c r="R945" s="124">
        <f t="shared" si="11"/>
        <v>0</v>
      </c>
      <c r="S945" s="124">
        <f t="shared" si="11"/>
        <v>5</v>
      </c>
      <c r="T945" s="124">
        <f t="shared" si="11"/>
        <v>0</v>
      </c>
      <c r="U945" s="124">
        <f t="shared" si="11"/>
        <v>4</v>
      </c>
      <c r="V945" s="124">
        <f t="shared" si="11"/>
        <v>3</v>
      </c>
      <c r="W945" s="124">
        <f t="shared" si="11"/>
        <v>6</v>
      </c>
      <c r="X945" s="124">
        <f t="shared" si="11"/>
        <v>0</v>
      </c>
      <c r="Y945" s="124">
        <f t="shared" si="11"/>
        <v>0</v>
      </c>
      <c r="Z945" s="124">
        <f t="shared" si="11"/>
        <v>18</v>
      </c>
      <c r="AA945" s="124">
        <f t="shared" si="11"/>
        <v>32</v>
      </c>
      <c r="AB945" s="124">
        <f t="shared" si="11"/>
        <v>44</v>
      </c>
      <c r="AC945" s="124">
        <f t="shared" si="11"/>
        <v>40</v>
      </c>
      <c r="AD945" s="124">
        <f t="shared" si="11"/>
        <v>18</v>
      </c>
      <c r="AE945" s="124">
        <f t="shared" si="11"/>
        <v>13</v>
      </c>
      <c r="AF945" s="124">
        <f t="shared" si="11"/>
        <v>10</v>
      </c>
      <c r="AG945" s="124">
        <f t="shared" si="11"/>
        <v>16</v>
      </c>
      <c r="AH945" s="124">
        <f t="shared" si="11"/>
        <v>0</v>
      </c>
      <c r="AI945" s="124">
        <f t="shared" si="11"/>
        <v>3</v>
      </c>
    </row>
    <row r="946" spans="1:35" ht="14.25" customHeight="1" x14ac:dyDescent="0.35">
      <c r="A946" s="173"/>
      <c r="B946" s="173"/>
      <c r="C946" s="174"/>
      <c r="D946" s="175"/>
      <c r="E946" s="173"/>
      <c r="F946" s="173"/>
      <c r="G946" s="173"/>
      <c r="H946" s="173"/>
      <c r="I946" s="173"/>
      <c r="J946" s="173"/>
      <c r="K946" s="173"/>
      <c r="L946" s="359" t="s">
        <v>87</v>
      </c>
      <c r="M946" s="360"/>
      <c r="N946" s="365" t="s">
        <v>67</v>
      </c>
      <c r="O946" s="123" t="s">
        <v>63</v>
      </c>
      <c r="P946" s="124">
        <f t="shared" ref="P946:AI946" si="12">COUNTIF(P$350:P$451,"CUMPLE")</f>
        <v>62</v>
      </c>
      <c r="Q946" s="124">
        <f t="shared" si="12"/>
        <v>65</v>
      </c>
      <c r="R946" s="124">
        <f t="shared" si="12"/>
        <v>57</v>
      </c>
      <c r="S946" s="124">
        <f t="shared" si="12"/>
        <v>57</v>
      </c>
      <c r="T946" s="124">
        <f t="shared" si="12"/>
        <v>86</v>
      </c>
      <c r="U946" s="124">
        <f t="shared" si="12"/>
        <v>65</v>
      </c>
      <c r="V946" s="124">
        <f t="shared" si="12"/>
        <v>37</v>
      </c>
      <c r="W946" s="124">
        <f t="shared" si="12"/>
        <v>20</v>
      </c>
      <c r="X946" s="124">
        <f t="shared" si="12"/>
        <v>102</v>
      </c>
      <c r="Y946" s="124">
        <f t="shared" si="12"/>
        <v>34</v>
      </c>
      <c r="Z946" s="124">
        <f t="shared" si="12"/>
        <v>54</v>
      </c>
      <c r="AA946" s="124">
        <f t="shared" si="12"/>
        <v>28</v>
      </c>
      <c r="AB946" s="124">
        <f t="shared" si="12"/>
        <v>18</v>
      </c>
      <c r="AC946" s="124">
        <f t="shared" si="12"/>
        <v>35</v>
      </c>
      <c r="AD946" s="124">
        <f t="shared" si="12"/>
        <v>47</v>
      </c>
      <c r="AE946" s="124">
        <f t="shared" si="12"/>
        <v>24</v>
      </c>
      <c r="AF946" s="124">
        <f t="shared" si="12"/>
        <v>15</v>
      </c>
      <c r="AG946" s="124">
        <f t="shared" si="12"/>
        <v>3</v>
      </c>
      <c r="AH946" s="124">
        <f t="shared" si="12"/>
        <v>97</v>
      </c>
      <c r="AI946" s="124">
        <f t="shared" si="12"/>
        <v>10</v>
      </c>
    </row>
    <row r="947" spans="1:35" ht="14.25" customHeight="1" x14ac:dyDescent="0.35">
      <c r="A947" s="173"/>
      <c r="B947" s="173"/>
      <c r="C947" s="174"/>
      <c r="D947" s="175"/>
      <c r="E947" s="173"/>
      <c r="F947" s="173"/>
      <c r="G947" s="173"/>
      <c r="H947" s="173"/>
      <c r="I947" s="173"/>
      <c r="J947" s="173"/>
      <c r="K947" s="173"/>
      <c r="L947" s="361"/>
      <c r="M947" s="362"/>
      <c r="N947" s="350"/>
      <c r="O947" s="123" t="s">
        <v>64</v>
      </c>
      <c r="P947" s="124">
        <f t="shared" ref="P947:AI947" si="13">COUNTIF(P$350:P$451,"NO CUMPLE")</f>
        <v>40</v>
      </c>
      <c r="Q947" s="124">
        <f t="shared" si="13"/>
        <v>37</v>
      </c>
      <c r="R947" s="124">
        <f t="shared" si="13"/>
        <v>45</v>
      </c>
      <c r="S947" s="124">
        <f t="shared" si="13"/>
        <v>45</v>
      </c>
      <c r="T947" s="124">
        <f t="shared" si="13"/>
        <v>16</v>
      </c>
      <c r="U947" s="124">
        <f t="shared" si="13"/>
        <v>37</v>
      </c>
      <c r="V947" s="124">
        <f t="shared" si="13"/>
        <v>65</v>
      </c>
      <c r="W947" s="124">
        <f t="shared" si="13"/>
        <v>82</v>
      </c>
      <c r="X947" s="124">
        <f t="shared" si="13"/>
        <v>0</v>
      </c>
      <c r="Y947" s="124">
        <f t="shared" si="13"/>
        <v>68</v>
      </c>
      <c r="Z947" s="124">
        <f t="shared" si="13"/>
        <v>48</v>
      </c>
      <c r="AA947" s="124">
        <f t="shared" si="13"/>
        <v>74</v>
      </c>
      <c r="AB947" s="124">
        <f t="shared" si="13"/>
        <v>84</v>
      </c>
      <c r="AC947" s="124">
        <f t="shared" si="13"/>
        <v>67</v>
      </c>
      <c r="AD947" s="124">
        <f t="shared" si="13"/>
        <v>55</v>
      </c>
      <c r="AE947" s="124">
        <f t="shared" si="13"/>
        <v>78</v>
      </c>
      <c r="AF947" s="124">
        <f t="shared" si="13"/>
        <v>87</v>
      </c>
      <c r="AG947" s="124">
        <f t="shared" si="13"/>
        <v>99</v>
      </c>
      <c r="AH947" s="124">
        <f t="shared" si="13"/>
        <v>5</v>
      </c>
      <c r="AI947" s="124">
        <f t="shared" si="13"/>
        <v>92</v>
      </c>
    </row>
    <row r="948" spans="1:35" ht="14.25" customHeight="1" x14ac:dyDescent="0.35">
      <c r="A948" s="173"/>
      <c r="B948" s="173"/>
      <c r="C948" s="174"/>
      <c r="D948" s="175"/>
      <c r="E948" s="173"/>
      <c r="F948" s="173"/>
      <c r="G948" s="173"/>
      <c r="H948" s="173"/>
      <c r="I948" s="173"/>
      <c r="J948" s="173"/>
      <c r="K948" s="173"/>
      <c r="L948" s="361"/>
      <c r="M948" s="362"/>
      <c r="N948" s="365" t="s">
        <v>68</v>
      </c>
      <c r="O948" s="123" t="s">
        <v>63</v>
      </c>
      <c r="P948" s="124">
        <f t="shared" ref="P948:AI948" si="14">COUNTIF(P$452:P$536,"CUMPLE")</f>
        <v>70</v>
      </c>
      <c r="Q948" s="124">
        <f t="shared" si="14"/>
        <v>58</v>
      </c>
      <c r="R948" s="124">
        <f t="shared" si="14"/>
        <v>63</v>
      </c>
      <c r="S948" s="124">
        <f t="shared" si="14"/>
        <v>57</v>
      </c>
      <c r="T948" s="124">
        <f t="shared" si="14"/>
        <v>70</v>
      </c>
      <c r="U948" s="124">
        <f t="shared" si="14"/>
        <v>66</v>
      </c>
      <c r="V948" s="124">
        <f t="shared" si="14"/>
        <v>55</v>
      </c>
      <c r="W948" s="124">
        <f t="shared" si="14"/>
        <v>48</v>
      </c>
      <c r="X948" s="124">
        <f t="shared" si="14"/>
        <v>84</v>
      </c>
      <c r="Y948" s="124">
        <f t="shared" si="14"/>
        <v>56</v>
      </c>
      <c r="Z948" s="124">
        <f t="shared" si="14"/>
        <v>56</v>
      </c>
      <c r="AA948" s="124">
        <f t="shared" si="14"/>
        <v>46</v>
      </c>
      <c r="AB948" s="124">
        <f t="shared" si="14"/>
        <v>47</v>
      </c>
      <c r="AC948" s="124">
        <f t="shared" si="14"/>
        <v>50</v>
      </c>
      <c r="AD948" s="124">
        <f t="shared" si="14"/>
        <v>55</v>
      </c>
      <c r="AE948" s="124">
        <f t="shared" si="14"/>
        <v>47</v>
      </c>
      <c r="AF948" s="124">
        <f t="shared" si="14"/>
        <v>35</v>
      </c>
      <c r="AG948" s="124">
        <f t="shared" si="14"/>
        <v>33</v>
      </c>
      <c r="AH948" s="124">
        <f t="shared" si="14"/>
        <v>80</v>
      </c>
      <c r="AI948" s="124">
        <f t="shared" si="14"/>
        <v>43</v>
      </c>
    </row>
    <row r="949" spans="1:35" ht="14.25" customHeight="1" x14ac:dyDescent="0.35">
      <c r="A949" s="173"/>
      <c r="B949" s="173"/>
      <c r="C949" s="174"/>
      <c r="D949" s="175"/>
      <c r="E949" s="173"/>
      <c r="F949" s="173"/>
      <c r="G949" s="173"/>
      <c r="H949" s="173"/>
      <c r="I949" s="173"/>
      <c r="J949" s="173"/>
      <c r="K949" s="173"/>
      <c r="L949" s="361"/>
      <c r="M949" s="362"/>
      <c r="N949" s="350"/>
      <c r="O949" s="123" t="s">
        <v>64</v>
      </c>
      <c r="P949" s="124">
        <f t="shared" ref="P949:AI949" si="15">COUNTIF(P$452:P$536,"NO CUMPLE")</f>
        <v>12</v>
      </c>
      <c r="Q949" s="124">
        <f t="shared" si="15"/>
        <v>27</v>
      </c>
      <c r="R949" s="124">
        <f t="shared" si="15"/>
        <v>22</v>
      </c>
      <c r="S949" s="124">
        <f t="shared" si="15"/>
        <v>28</v>
      </c>
      <c r="T949" s="124">
        <f t="shared" si="15"/>
        <v>15</v>
      </c>
      <c r="U949" s="124">
        <f t="shared" si="15"/>
        <v>19</v>
      </c>
      <c r="V949" s="124">
        <f t="shared" si="15"/>
        <v>30</v>
      </c>
      <c r="W949" s="124">
        <f t="shared" si="15"/>
        <v>37</v>
      </c>
      <c r="X949" s="124">
        <f t="shared" si="15"/>
        <v>1</v>
      </c>
      <c r="Y949" s="124">
        <f t="shared" si="15"/>
        <v>29</v>
      </c>
      <c r="Z949" s="124">
        <f t="shared" si="15"/>
        <v>26</v>
      </c>
      <c r="AA949" s="124">
        <f t="shared" si="15"/>
        <v>39</v>
      </c>
      <c r="AB949" s="124">
        <f t="shared" si="15"/>
        <v>38</v>
      </c>
      <c r="AC949" s="124">
        <f t="shared" si="15"/>
        <v>35</v>
      </c>
      <c r="AD949" s="124">
        <f t="shared" si="15"/>
        <v>30</v>
      </c>
      <c r="AE949" s="124">
        <f t="shared" si="15"/>
        <v>38</v>
      </c>
      <c r="AF949" s="124">
        <f t="shared" si="15"/>
        <v>50</v>
      </c>
      <c r="AG949" s="124">
        <f t="shared" si="15"/>
        <v>52</v>
      </c>
      <c r="AH949" s="124">
        <f t="shared" si="15"/>
        <v>5</v>
      </c>
      <c r="AI949" s="124">
        <f t="shared" si="15"/>
        <v>42</v>
      </c>
    </row>
    <row r="950" spans="1:35" ht="14.25" customHeight="1" x14ac:dyDescent="0.35">
      <c r="A950" s="173"/>
      <c r="B950" s="173"/>
      <c r="C950" s="174"/>
      <c r="D950" s="175"/>
      <c r="E950" s="173"/>
      <c r="F950" s="173"/>
      <c r="G950" s="173"/>
      <c r="H950" s="173"/>
      <c r="I950" s="173"/>
      <c r="J950" s="173"/>
      <c r="K950" s="173"/>
      <c r="L950" s="361"/>
      <c r="M950" s="362"/>
      <c r="N950" s="365" t="s">
        <v>69</v>
      </c>
      <c r="O950" s="123" t="s">
        <v>63</v>
      </c>
      <c r="P950" s="124">
        <f t="shared" ref="P950:AI950" si="16">COUNTIF(P$537:P$584,"CUMPLE")</f>
        <v>34</v>
      </c>
      <c r="Q950" s="124">
        <f t="shared" si="16"/>
        <v>33</v>
      </c>
      <c r="R950" s="124">
        <f t="shared" si="16"/>
        <v>33</v>
      </c>
      <c r="S950" s="124">
        <f t="shared" si="16"/>
        <v>39</v>
      </c>
      <c r="T950" s="124">
        <f t="shared" si="16"/>
        <v>45</v>
      </c>
      <c r="U950" s="124">
        <f t="shared" si="16"/>
        <v>41</v>
      </c>
      <c r="V950" s="124">
        <f t="shared" si="16"/>
        <v>30</v>
      </c>
      <c r="W950" s="124">
        <f t="shared" si="16"/>
        <v>32</v>
      </c>
      <c r="X950" s="124">
        <f t="shared" si="16"/>
        <v>48</v>
      </c>
      <c r="Y950" s="124">
        <f t="shared" si="16"/>
        <v>35</v>
      </c>
      <c r="Z950" s="124">
        <f t="shared" si="16"/>
        <v>27</v>
      </c>
      <c r="AA950" s="124">
        <f t="shared" si="16"/>
        <v>28</v>
      </c>
      <c r="AB950" s="124">
        <f t="shared" si="16"/>
        <v>27</v>
      </c>
      <c r="AC950" s="124">
        <f t="shared" si="16"/>
        <v>35</v>
      </c>
      <c r="AD950" s="124">
        <f t="shared" si="16"/>
        <v>33</v>
      </c>
      <c r="AE950" s="124">
        <f t="shared" si="16"/>
        <v>26</v>
      </c>
      <c r="AF950" s="124">
        <f t="shared" si="16"/>
        <v>22</v>
      </c>
      <c r="AG950" s="124">
        <f t="shared" si="16"/>
        <v>22</v>
      </c>
      <c r="AH950" s="124">
        <f t="shared" si="16"/>
        <v>46</v>
      </c>
      <c r="AI950" s="124">
        <f t="shared" si="16"/>
        <v>26</v>
      </c>
    </row>
    <row r="951" spans="1:35" ht="14.25" customHeight="1" x14ac:dyDescent="0.35">
      <c r="A951" s="173"/>
      <c r="B951" s="173"/>
      <c r="C951" s="174"/>
      <c r="D951" s="175"/>
      <c r="E951" s="173"/>
      <c r="F951" s="173"/>
      <c r="G951" s="173"/>
      <c r="H951" s="173"/>
      <c r="I951" s="173"/>
      <c r="J951" s="173"/>
      <c r="K951" s="173"/>
      <c r="L951" s="363"/>
      <c r="M951" s="364"/>
      <c r="N951" s="350"/>
      <c r="O951" s="123" t="s">
        <v>64</v>
      </c>
      <c r="P951" s="124">
        <f t="shared" ref="P951:AI951" si="17">COUNTIF(P$537:P$584,"NO CUMPLE")</f>
        <v>14</v>
      </c>
      <c r="Q951" s="124">
        <f t="shared" si="17"/>
        <v>15</v>
      </c>
      <c r="R951" s="124">
        <f t="shared" si="17"/>
        <v>15</v>
      </c>
      <c r="S951" s="124">
        <f t="shared" si="17"/>
        <v>9</v>
      </c>
      <c r="T951" s="124">
        <f t="shared" si="17"/>
        <v>3</v>
      </c>
      <c r="U951" s="124">
        <f t="shared" si="17"/>
        <v>7</v>
      </c>
      <c r="V951" s="124">
        <f t="shared" si="17"/>
        <v>18</v>
      </c>
      <c r="W951" s="124">
        <f t="shared" si="17"/>
        <v>16</v>
      </c>
      <c r="X951" s="124">
        <f t="shared" si="17"/>
        <v>0</v>
      </c>
      <c r="Y951" s="124">
        <f t="shared" si="17"/>
        <v>13</v>
      </c>
      <c r="Z951" s="124">
        <f t="shared" si="17"/>
        <v>21</v>
      </c>
      <c r="AA951" s="124">
        <f t="shared" si="17"/>
        <v>20</v>
      </c>
      <c r="AB951" s="124">
        <f t="shared" si="17"/>
        <v>21</v>
      </c>
      <c r="AC951" s="124">
        <f t="shared" si="17"/>
        <v>13</v>
      </c>
      <c r="AD951" s="124">
        <f t="shared" si="17"/>
        <v>15</v>
      </c>
      <c r="AE951" s="124">
        <f t="shared" si="17"/>
        <v>22</v>
      </c>
      <c r="AF951" s="124">
        <f t="shared" si="17"/>
        <v>26</v>
      </c>
      <c r="AG951" s="124">
        <f t="shared" si="17"/>
        <v>26</v>
      </c>
      <c r="AH951" s="124">
        <f t="shared" si="17"/>
        <v>2</v>
      </c>
      <c r="AI951" s="124">
        <f t="shared" si="17"/>
        <v>22</v>
      </c>
    </row>
    <row r="952" spans="1:35" ht="14.25" customHeight="1" x14ac:dyDescent="0.35">
      <c r="A952" s="173"/>
      <c r="B952" s="173"/>
      <c r="C952" s="174"/>
      <c r="D952" s="175"/>
      <c r="E952" s="173"/>
      <c r="F952" s="173"/>
      <c r="G952" s="173"/>
      <c r="H952" s="173"/>
      <c r="I952" s="173"/>
      <c r="J952" s="173"/>
      <c r="K952" s="173"/>
      <c r="L952" s="359" t="s">
        <v>88</v>
      </c>
      <c r="M952" s="360"/>
      <c r="N952" s="365" t="s">
        <v>67</v>
      </c>
      <c r="O952" s="123" t="s">
        <v>63</v>
      </c>
      <c r="P952" s="124">
        <f t="shared" ref="P952:AI952" si="18">COUNTIF(P$585:P$737,"CUMPLE")</f>
        <v>33</v>
      </c>
      <c r="Q952" s="124">
        <f t="shared" si="18"/>
        <v>116</v>
      </c>
      <c r="R952" s="124">
        <f t="shared" si="18"/>
        <v>114</v>
      </c>
      <c r="S952" s="124">
        <f t="shared" si="18"/>
        <v>103</v>
      </c>
      <c r="T952" s="124">
        <f t="shared" si="18"/>
        <v>129</v>
      </c>
      <c r="U952" s="124">
        <f t="shared" si="18"/>
        <v>120</v>
      </c>
      <c r="V952" s="124">
        <f t="shared" si="18"/>
        <v>84</v>
      </c>
      <c r="W952" s="124">
        <f t="shared" si="18"/>
        <v>28</v>
      </c>
      <c r="X952" s="124">
        <f t="shared" si="18"/>
        <v>153</v>
      </c>
      <c r="Y952" s="124">
        <f t="shared" si="18"/>
        <v>40</v>
      </c>
      <c r="Z952" s="124">
        <f t="shared" si="18"/>
        <v>35</v>
      </c>
      <c r="AA952" s="124">
        <f t="shared" si="18"/>
        <v>81</v>
      </c>
      <c r="AB952" s="124">
        <f t="shared" si="18"/>
        <v>40</v>
      </c>
      <c r="AC952" s="124">
        <f t="shared" si="18"/>
        <v>103</v>
      </c>
      <c r="AD952" s="124">
        <f t="shared" si="18"/>
        <v>108</v>
      </c>
      <c r="AE952" s="124">
        <f t="shared" si="18"/>
        <v>95</v>
      </c>
      <c r="AF952" s="124">
        <f t="shared" si="18"/>
        <v>31</v>
      </c>
      <c r="AG952" s="124">
        <f t="shared" si="18"/>
        <v>4</v>
      </c>
      <c r="AH952" s="124">
        <f t="shared" si="18"/>
        <v>150</v>
      </c>
      <c r="AI952" s="124">
        <f t="shared" si="18"/>
        <v>10</v>
      </c>
    </row>
    <row r="953" spans="1:35" ht="14.25" customHeight="1" x14ac:dyDescent="0.35">
      <c r="A953" s="173"/>
      <c r="B953" s="173"/>
      <c r="C953" s="174"/>
      <c r="D953" s="175"/>
      <c r="E953" s="173"/>
      <c r="F953" s="173"/>
      <c r="G953" s="173"/>
      <c r="H953" s="173"/>
      <c r="I953" s="173"/>
      <c r="J953" s="173"/>
      <c r="K953" s="173"/>
      <c r="L953" s="361"/>
      <c r="M953" s="362"/>
      <c r="N953" s="350"/>
      <c r="O953" s="123" t="s">
        <v>64</v>
      </c>
      <c r="P953" s="124">
        <f t="shared" ref="P953:AI953" si="19">COUNTIF(P$585:P$737,"NO CUMPLE")</f>
        <v>120</v>
      </c>
      <c r="Q953" s="124">
        <f t="shared" si="19"/>
        <v>37</v>
      </c>
      <c r="R953" s="124">
        <f t="shared" si="19"/>
        <v>39</v>
      </c>
      <c r="S953" s="124">
        <f t="shared" si="19"/>
        <v>50</v>
      </c>
      <c r="T953" s="124">
        <f t="shared" si="19"/>
        <v>24</v>
      </c>
      <c r="U953" s="124">
        <f t="shared" si="19"/>
        <v>33</v>
      </c>
      <c r="V953" s="124">
        <f t="shared" si="19"/>
        <v>69</v>
      </c>
      <c r="W953" s="124">
        <f t="shared" si="19"/>
        <v>125</v>
      </c>
      <c r="X953" s="124">
        <f t="shared" si="19"/>
        <v>0</v>
      </c>
      <c r="Y953" s="124">
        <f t="shared" si="19"/>
        <v>113</v>
      </c>
      <c r="Z953" s="124">
        <f t="shared" si="19"/>
        <v>118</v>
      </c>
      <c r="AA953" s="124">
        <f t="shared" si="19"/>
        <v>72</v>
      </c>
      <c r="AB953" s="124">
        <f t="shared" si="19"/>
        <v>113</v>
      </c>
      <c r="AC953" s="124">
        <f t="shared" si="19"/>
        <v>50</v>
      </c>
      <c r="AD953" s="124">
        <f t="shared" si="19"/>
        <v>45</v>
      </c>
      <c r="AE953" s="124">
        <f t="shared" si="19"/>
        <v>58</v>
      </c>
      <c r="AF953" s="124">
        <f t="shared" si="19"/>
        <v>122</v>
      </c>
      <c r="AG953" s="124">
        <f t="shared" si="19"/>
        <v>149</v>
      </c>
      <c r="AH953" s="124">
        <f t="shared" si="19"/>
        <v>3</v>
      </c>
      <c r="AI953" s="124">
        <f t="shared" si="19"/>
        <v>143</v>
      </c>
    </row>
    <row r="954" spans="1:35" ht="14.25" customHeight="1" x14ac:dyDescent="0.35">
      <c r="A954" s="173"/>
      <c r="B954" s="173"/>
      <c r="C954" s="174"/>
      <c r="D954" s="175"/>
      <c r="E954" s="173"/>
      <c r="F954" s="173"/>
      <c r="G954" s="173"/>
      <c r="H954" s="173"/>
      <c r="I954" s="173"/>
      <c r="J954" s="173"/>
      <c r="K954" s="173"/>
      <c r="L954" s="361"/>
      <c r="M954" s="362"/>
      <c r="N954" s="365" t="s">
        <v>68</v>
      </c>
      <c r="O954" s="123" t="s">
        <v>63</v>
      </c>
      <c r="P954" s="124">
        <f t="shared" ref="P954:AI954" si="20">COUNTIF(P$738:P$859,"CUMPLE")</f>
        <v>77</v>
      </c>
      <c r="Q954" s="124">
        <f t="shared" si="20"/>
        <v>60</v>
      </c>
      <c r="R954" s="124">
        <f t="shared" si="20"/>
        <v>90</v>
      </c>
      <c r="S954" s="124">
        <f t="shared" si="20"/>
        <v>62</v>
      </c>
      <c r="T954" s="124">
        <f t="shared" si="20"/>
        <v>72</v>
      </c>
      <c r="U954" s="124">
        <f t="shared" si="20"/>
        <v>84</v>
      </c>
      <c r="V954" s="124">
        <f t="shared" si="20"/>
        <v>49</v>
      </c>
      <c r="W954" s="124">
        <f t="shared" si="20"/>
        <v>13</v>
      </c>
      <c r="X954" s="124">
        <f t="shared" si="20"/>
        <v>122</v>
      </c>
      <c r="Y954" s="124">
        <f t="shared" si="20"/>
        <v>32</v>
      </c>
      <c r="Z954" s="124">
        <f t="shared" si="20"/>
        <v>95</v>
      </c>
      <c r="AA954" s="124">
        <f t="shared" si="20"/>
        <v>40</v>
      </c>
      <c r="AB954" s="124">
        <f t="shared" si="20"/>
        <v>23</v>
      </c>
      <c r="AC954" s="124">
        <f t="shared" si="20"/>
        <v>62</v>
      </c>
      <c r="AD954" s="124">
        <f t="shared" si="20"/>
        <v>59</v>
      </c>
      <c r="AE954" s="124">
        <f t="shared" si="20"/>
        <v>61</v>
      </c>
      <c r="AF954" s="124">
        <f t="shared" si="20"/>
        <v>4</v>
      </c>
      <c r="AG954" s="124">
        <f t="shared" si="20"/>
        <v>1</v>
      </c>
      <c r="AH954" s="124">
        <f t="shared" si="20"/>
        <v>122</v>
      </c>
      <c r="AI954" s="124">
        <f t="shared" si="20"/>
        <v>9</v>
      </c>
    </row>
    <row r="955" spans="1:35" ht="14.25" customHeight="1" x14ac:dyDescent="0.35">
      <c r="A955" s="173"/>
      <c r="B955" s="173"/>
      <c r="C955" s="174"/>
      <c r="D955" s="175"/>
      <c r="E955" s="173"/>
      <c r="F955" s="173"/>
      <c r="G955" s="173"/>
      <c r="H955" s="173"/>
      <c r="I955" s="173"/>
      <c r="J955" s="173"/>
      <c r="K955" s="173"/>
      <c r="L955" s="361"/>
      <c r="M955" s="362"/>
      <c r="N955" s="350"/>
      <c r="O955" s="123" t="s">
        <v>64</v>
      </c>
      <c r="P955" s="124">
        <f t="shared" ref="P955:AI955" si="21">COUNTIF(P$738:P$859,"NO CUMPLE")</f>
        <v>36</v>
      </c>
      <c r="Q955" s="124">
        <f t="shared" si="21"/>
        <v>62</v>
      </c>
      <c r="R955" s="124">
        <f t="shared" si="21"/>
        <v>32</v>
      </c>
      <c r="S955" s="124">
        <f t="shared" si="21"/>
        <v>60</v>
      </c>
      <c r="T955" s="124">
        <f t="shared" si="21"/>
        <v>50</v>
      </c>
      <c r="U955" s="124">
        <f t="shared" si="21"/>
        <v>38</v>
      </c>
      <c r="V955" s="124">
        <f t="shared" si="21"/>
        <v>73</v>
      </c>
      <c r="W955" s="124">
        <f t="shared" si="21"/>
        <v>109</v>
      </c>
      <c r="X955" s="124">
        <f t="shared" si="21"/>
        <v>0</v>
      </c>
      <c r="Y955" s="124">
        <f t="shared" si="21"/>
        <v>90</v>
      </c>
      <c r="Z955" s="124">
        <f t="shared" si="21"/>
        <v>27</v>
      </c>
      <c r="AA955" s="124">
        <f t="shared" si="21"/>
        <v>82</v>
      </c>
      <c r="AB955" s="124">
        <f t="shared" si="21"/>
        <v>99</v>
      </c>
      <c r="AC955" s="124">
        <f t="shared" si="21"/>
        <v>60</v>
      </c>
      <c r="AD955" s="124">
        <f t="shared" si="21"/>
        <v>63</v>
      </c>
      <c r="AE955" s="124">
        <f t="shared" si="21"/>
        <v>61</v>
      </c>
      <c r="AF955" s="124">
        <f t="shared" si="21"/>
        <v>118</v>
      </c>
      <c r="AG955" s="124">
        <f t="shared" si="21"/>
        <v>121</v>
      </c>
      <c r="AH955" s="124">
        <f t="shared" si="21"/>
        <v>0</v>
      </c>
      <c r="AI955" s="124">
        <f t="shared" si="21"/>
        <v>113</v>
      </c>
    </row>
    <row r="956" spans="1:35" ht="14.25" customHeight="1" x14ac:dyDescent="0.35">
      <c r="A956" s="173"/>
      <c r="B956" s="173"/>
      <c r="C956" s="174"/>
      <c r="D956" s="175"/>
      <c r="E956" s="173"/>
      <c r="F956" s="173"/>
      <c r="G956" s="173"/>
      <c r="H956" s="173"/>
      <c r="I956" s="173"/>
      <c r="J956" s="173"/>
      <c r="K956" s="173"/>
      <c r="L956" s="361"/>
      <c r="M956" s="362"/>
      <c r="N956" s="365" t="s">
        <v>69</v>
      </c>
      <c r="O956" s="123" t="s">
        <v>63</v>
      </c>
      <c r="P956" s="124">
        <f t="shared" ref="P956:AI956" si="22">COUNTIF(P$860:P$930,"CUMPLE")</f>
        <v>34</v>
      </c>
      <c r="Q956" s="124">
        <f t="shared" si="22"/>
        <v>42</v>
      </c>
      <c r="R956" s="124">
        <f t="shared" si="22"/>
        <v>45</v>
      </c>
      <c r="S956" s="124">
        <f t="shared" si="22"/>
        <v>44</v>
      </c>
      <c r="T956" s="124">
        <f t="shared" si="22"/>
        <v>64</v>
      </c>
      <c r="U956" s="124">
        <f t="shared" si="22"/>
        <v>60</v>
      </c>
      <c r="V956" s="124">
        <f t="shared" si="22"/>
        <v>37</v>
      </c>
      <c r="W956" s="124">
        <f t="shared" si="22"/>
        <v>32</v>
      </c>
      <c r="X956" s="124">
        <f t="shared" si="22"/>
        <v>71</v>
      </c>
      <c r="Y956" s="124">
        <f t="shared" si="22"/>
        <v>38</v>
      </c>
      <c r="Z956" s="124">
        <f t="shared" si="22"/>
        <v>54</v>
      </c>
      <c r="AA956" s="124">
        <f t="shared" si="22"/>
        <v>30</v>
      </c>
      <c r="AB956" s="124">
        <f t="shared" si="22"/>
        <v>12</v>
      </c>
      <c r="AC956" s="124">
        <f t="shared" si="22"/>
        <v>44</v>
      </c>
      <c r="AD956" s="124">
        <f t="shared" si="22"/>
        <v>45</v>
      </c>
      <c r="AE956" s="124">
        <f t="shared" si="22"/>
        <v>40</v>
      </c>
      <c r="AF956" s="124">
        <f t="shared" si="22"/>
        <v>15</v>
      </c>
      <c r="AG956" s="124">
        <f t="shared" si="22"/>
        <v>16</v>
      </c>
      <c r="AH956" s="124">
        <f t="shared" si="22"/>
        <v>68</v>
      </c>
      <c r="AI956" s="124">
        <f t="shared" si="22"/>
        <v>7</v>
      </c>
    </row>
    <row r="957" spans="1:35" ht="14.25" customHeight="1" x14ac:dyDescent="0.35">
      <c r="A957" s="173"/>
      <c r="B957" s="173"/>
      <c r="C957" s="174"/>
      <c r="D957" s="175"/>
      <c r="E957" s="173"/>
      <c r="F957" s="173"/>
      <c r="G957" s="173"/>
      <c r="H957" s="173"/>
      <c r="I957" s="173"/>
      <c r="J957" s="173"/>
      <c r="K957" s="173"/>
      <c r="L957" s="363"/>
      <c r="M957" s="364"/>
      <c r="N957" s="350"/>
      <c r="O957" s="123" t="s">
        <v>64</v>
      </c>
      <c r="P957" s="124">
        <f t="shared" ref="P957:AI957" si="23">COUNTIF(P$860:P$930,"NO CUMPLE")</f>
        <v>37</v>
      </c>
      <c r="Q957" s="124">
        <f t="shared" si="23"/>
        <v>29</v>
      </c>
      <c r="R957" s="124">
        <f t="shared" si="23"/>
        <v>26</v>
      </c>
      <c r="S957" s="124">
        <f t="shared" si="23"/>
        <v>27</v>
      </c>
      <c r="T957" s="124">
        <f t="shared" si="23"/>
        <v>7</v>
      </c>
      <c r="U957" s="124">
        <f t="shared" si="23"/>
        <v>11</v>
      </c>
      <c r="V957" s="124">
        <f t="shared" si="23"/>
        <v>34</v>
      </c>
      <c r="W957" s="124">
        <f t="shared" si="23"/>
        <v>39</v>
      </c>
      <c r="X957" s="124">
        <f t="shared" si="23"/>
        <v>0</v>
      </c>
      <c r="Y957" s="124">
        <f t="shared" si="23"/>
        <v>33</v>
      </c>
      <c r="Z957" s="124">
        <f t="shared" si="23"/>
        <v>17</v>
      </c>
      <c r="AA957" s="124">
        <f t="shared" si="23"/>
        <v>41</v>
      </c>
      <c r="AB957" s="124">
        <f t="shared" si="23"/>
        <v>59</v>
      </c>
      <c r="AC957" s="124">
        <f t="shared" si="23"/>
        <v>27</v>
      </c>
      <c r="AD957" s="124">
        <f t="shared" si="23"/>
        <v>26</v>
      </c>
      <c r="AE957" s="124">
        <f t="shared" si="23"/>
        <v>31</v>
      </c>
      <c r="AF957" s="124">
        <f t="shared" si="23"/>
        <v>56</v>
      </c>
      <c r="AG957" s="124">
        <f t="shared" si="23"/>
        <v>55</v>
      </c>
      <c r="AH957" s="124">
        <f t="shared" si="23"/>
        <v>3</v>
      </c>
      <c r="AI957" s="124">
        <f t="shared" si="23"/>
        <v>64</v>
      </c>
    </row>
    <row r="958" spans="1:35" ht="14.25" customHeight="1" x14ac:dyDescent="0.35">
      <c r="A958" s="173"/>
      <c r="B958" s="173"/>
      <c r="C958" s="174"/>
      <c r="D958" s="175"/>
      <c r="E958" s="173"/>
      <c r="F958" s="173"/>
      <c r="G958" s="173"/>
      <c r="H958" s="173"/>
      <c r="I958" s="173"/>
      <c r="J958" s="173"/>
      <c r="K958" s="173"/>
      <c r="L958" s="180"/>
      <c r="M958" s="180"/>
      <c r="N958" s="181"/>
      <c r="O958" s="123" t="s">
        <v>66</v>
      </c>
      <c r="P958" s="124">
        <f t="shared" ref="P958:AI958" si="24">SUM(P934:P957)</f>
        <v>916</v>
      </c>
      <c r="Q958" s="124">
        <f t="shared" si="24"/>
        <v>928</v>
      </c>
      <c r="R958" s="124">
        <f t="shared" si="24"/>
        <v>928</v>
      </c>
      <c r="S958" s="124">
        <f t="shared" si="24"/>
        <v>928</v>
      </c>
      <c r="T958" s="124">
        <f t="shared" si="24"/>
        <v>928</v>
      </c>
      <c r="U958" s="124">
        <f t="shared" si="24"/>
        <v>928</v>
      </c>
      <c r="V958" s="124">
        <f t="shared" si="24"/>
        <v>928</v>
      </c>
      <c r="W958" s="124">
        <f t="shared" si="24"/>
        <v>928</v>
      </c>
      <c r="X958" s="124">
        <f t="shared" si="24"/>
        <v>928</v>
      </c>
      <c r="Y958" s="124">
        <f t="shared" si="24"/>
        <v>928</v>
      </c>
      <c r="Z958" s="124">
        <f t="shared" si="24"/>
        <v>925</v>
      </c>
      <c r="AA958" s="124">
        <f t="shared" si="24"/>
        <v>928</v>
      </c>
      <c r="AB958" s="124">
        <f t="shared" si="24"/>
        <v>928</v>
      </c>
      <c r="AC958" s="124">
        <f t="shared" si="24"/>
        <v>928</v>
      </c>
      <c r="AD958" s="124">
        <f t="shared" si="24"/>
        <v>928</v>
      </c>
      <c r="AE958" s="124">
        <f t="shared" si="24"/>
        <v>928</v>
      </c>
      <c r="AF958" s="124">
        <f t="shared" si="24"/>
        <v>928</v>
      </c>
      <c r="AG958" s="124">
        <f t="shared" si="24"/>
        <v>928</v>
      </c>
      <c r="AH958" s="124">
        <f t="shared" si="24"/>
        <v>928</v>
      </c>
      <c r="AI958" s="124">
        <f t="shared" si="24"/>
        <v>928</v>
      </c>
    </row>
    <row r="959" spans="1:35" ht="14.25" customHeight="1" x14ac:dyDescent="0.35">
      <c r="A959" s="173"/>
      <c r="B959" s="173"/>
      <c r="C959" s="174"/>
      <c r="D959" s="182"/>
      <c r="E959" s="125" t="s">
        <v>25</v>
      </c>
      <c r="F959" s="125" t="s">
        <v>11</v>
      </c>
      <c r="G959" s="125" t="s">
        <v>14</v>
      </c>
      <c r="H959" s="125" t="s">
        <v>49</v>
      </c>
      <c r="I959" s="126" t="s">
        <v>21</v>
      </c>
      <c r="J959" s="126" t="s">
        <v>50</v>
      </c>
      <c r="K959" s="127" t="s">
        <v>51</v>
      </c>
      <c r="L959" s="128" t="s">
        <v>53</v>
      </c>
      <c r="M959" s="128" t="s">
        <v>18</v>
      </c>
      <c r="N959" s="129" t="s">
        <v>54</v>
      </c>
      <c r="O959" s="177"/>
    </row>
    <row r="960" spans="1:35" ht="14.25" customHeight="1" x14ac:dyDescent="0.35">
      <c r="A960" s="183"/>
      <c r="B960" s="173"/>
      <c r="C960" s="184"/>
      <c r="D960" s="130" t="s">
        <v>70</v>
      </c>
      <c r="E960" s="131" t="e">
        <f t="shared" ref="E960:K960" ca="1" si="25">_xludf.MAXIFS(E:E,$B:$B,"SA-T1")</f>
        <v>#NAME?</v>
      </c>
      <c r="F960" s="131" t="e">
        <f t="shared" ca="1" si="25"/>
        <v>#NAME?</v>
      </c>
      <c r="G960" s="131" t="e">
        <f t="shared" ca="1" si="25"/>
        <v>#NAME?</v>
      </c>
      <c r="H960" s="131" t="e">
        <f t="shared" ca="1" si="25"/>
        <v>#NAME?</v>
      </c>
      <c r="I960" s="131" t="e">
        <f t="shared" ca="1" si="25"/>
        <v>#NAME?</v>
      </c>
      <c r="J960" s="131" t="e">
        <f t="shared" ca="1" si="25"/>
        <v>#NAME?</v>
      </c>
      <c r="K960" s="131" t="e">
        <f t="shared" ca="1" si="25"/>
        <v>#NAME?</v>
      </c>
      <c r="L960" s="131" t="e">
        <f t="shared" ref="L960:N960" ca="1" si="26">_xludf.MAXIFS(M:M,$B:$B,"SA-T1")</f>
        <v>#NAME?</v>
      </c>
      <c r="M960" s="131" t="e">
        <f t="shared" ca="1" si="26"/>
        <v>#NAME?</v>
      </c>
      <c r="N960" s="131" t="e">
        <f t="shared" ca="1" si="26"/>
        <v>#NAME?</v>
      </c>
      <c r="O960" s="177"/>
    </row>
    <row r="961" spans="1:15" ht="14.25" customHeight="1" x14ac:dyDescent="0.35">
      <c r="A961" s="183"/>
      <c r="B961" s="183"/>
      <c r="C961" s="184"/>
      <c r="D961" s="133" t="s">
        <v>71</v>
      </c>
      <c r="E961" s="131">
        <f t="shared" ref="E961:K961" si="27">AVERAGEIF($B:$B,"SA-T1",E:E)</f>
        <v>1.7562500000000001</v>
      </c>
      <c r="F961" s="131">
        <f t="shared" si="27"/>
        <v>11.294375000000002</v>
      </c>
      <c r="G961" s="131">
        <f t="shared" si="27"/>
        <v>4.973839285714285</v>
      </c>
      <c r="H961" s="131">
        <f t="shared" si="27"/>
        <v>7.3808035714285731</v>
      </c>
      <c r="I961" s="131">
        <f t="shared" si="27"/>
        <v>0.16544642857142855</v>
      </c>
      <c r="J961" s="131">
        <f t="shared" si="27"/>
        <v>0.14468750000000011</v>
      </c>
      <c r="K961" s="131">
        <f t="shared" si="27"/>
        <v>2.2604864864864855</v>
      </c>
      <c r="L961" s="131">
        <f t="shared" ref="L961:N961" si="28">AVERAGEIF($B:$B,"SA-T1",M:M)</f>
        <v>7.3458214285714307</v>
      </c>
      <c r="M961" s="131">
        <f t="shared" si="28"/>
        <v>6.6395857142857135</v>
      </c>
      <c r="N961" s="131">
        <f t="shared" si="28"/>
        <v>629.01875000000018</v>
      </c>
      <c r="O961" s="177"/>
    </row>
    <row r="962" spans="1:15" ht="14.25" customHeight="1" x14ac:dyDescent="0.35">
      <c r="A962" s="183"/>
      <c r="B962" s="183"/>
      <c r="C962" s="184"/>
      <c r="D962" s="134" t="s">
        <v>72</v>
      </c>
      <c r="E962" s="135">
        <v>5</v>
      </c>
      <c r="F962" s="135">
        <v>35</v>
      </c>
      <c r="G962" s="135">
        <v>10</v>
      </c>
      <c r="H962" s="135">
        <v>10</v>
      </c>
      <c r="I962" s="135">
        <v>1</v>
      </c>
      <c r="J962" s="135">
        <v>1</v>
      </c>
      <c r="K962" s="135">
        <v>5</v>
      </c>
      <c r="L962" s="135">
        <v>7</v>
      </c>
      <c r="M962" s="135" t="s">
        <v>20</v>
      </c>
      <c r="N962" s="135">
        <v>100000</v>
      </c>
      <c r="O962" s="177"/>
    </row>
    <row r="963" spans="1:15" ht="14.25" customHeight="1" x14ac:dyDescent="0.35">
      <c r="A963" s="183"/>
      <c r="B963" s="183"/>
      <c r="C963" s="184"/>
      <c r="D963" s="134" t="s">
        <v>73</v>
      </c>
      <c r="E963" s="135">
        <v>3</v>
      </c>
      <c r="F963" s="135">
        <v>10</v>
      </c>
      <c r="G963" s="135">
        <v>10</v>
      </c>
      <c r="H963" s="135">
        <v>10</v>
      </c>
      <c r="I963" s="135" t="s">
        <v>89</v>
      </c>
      <c r="J963" s="135" t="s">
        <v>90</v>
      </c>
      <c r="K963" s="185">
        <v>44317</v>
      </c>
      <c r="L963" s="135">
        <v>7</v>
      </c>
      <c r="M963" s="135" t="s">
        <v>29</v>
      </c>
      <c r="N963" s="135">
        <v>3000</v>
      </c>
      <c r="O963" s="177"/>
    </row>
    <row r="964" spans="1:15" ht="14.25" customHeight="1" x14ac:dyDescent="0.35">
      <c r="A964" s="183"/>
      <c r="B964" s="183"/>
      <c r="C964" s="184"/>
      <c r="E964" s="125" t="s">
        <v>25</v>
      </c>
      <c r="F964" s="125" t="s">
        <v>11</v>
      </c>
      <c r="G964" s="125" t="s">
        <v>14</v>
      </c>
      <c r="H964" s="125" t="s">
        <v>49</v>
      </c>
      <c r="I964" s="126" t="s">
        <v>21</v>
      </c>
      <c r="J964" s="126" t="s">
        <v>50</v>
      </c>
      <c r="K964" s="127" t="s">
        <v>51</v>
      </c>
      <c r="L964" s="128" t="s">
        <v>53</v>
      </c>
      <c r="M964" s="128" t="s">
        <v>18</v>
      </c>
      <c r="N964" s="129" t="s">
        <v>54</v>
      </c>
      <c r="O964" s="177"/>
    </row>
    <row r="965" spans="1:15" ht="14.25" customHeight="1" x14ac:dyDescent="0.35">
      <c r="A965" s="183"/>
      <c r="B965" s="183"/>
      <c r="C965" s="184"/>
      <c r="D965" s="130" t="s">
        <v>74</v>
      </c>
      <c r="E965" s="131" t="e">
        <f t="shared" ref="E965:K965" ca="1" si="29">_xludf.MAXIFS(E:E,$B:$B,"SA-T2")</f>
        <v>#NAME?</v>
      </c>
      <c r="F965" s="131" t="e">
        <f t="shared" ca="1" si="29"/>
        <v>#NAME?</v>
      </c>
      <c r="G965" s="131" t="e">
        <f t="shared" ca="1" si="29"/>
        <v>#NAME?</v>
      </c>
      <c r="H965" s="131" t="e">
        <f t="shared" ca="1" si="29"/>
        <v>#NAME?</v>
      </c>
      <c r="I965" s="131" t="e">
        <f t="shared" ca="1" si="29"/>
        <v>#NAME?</v>
      </c>
      <c r="J965" s="131" t="e">
        <f t="shared" ca="1" si="29"/>
        <v>#NAME?</v>
      </c>
      <c r="K965" s="131" t="e">
        <f t="shared" ca="1" si="29"/>
        <v>#NAME?</v>
      </c>
      <c r="L965" s="131" t="e">
        <f ca="1">_xludf.MAXIFS(M:M,$B:$B,"SA-T2")</f>
        <v>#NAME?</v>
      </c>
      <c r="M965" s="131" t="e">
        <f t="shared" ref="M965:N965" ca="1" si="30">_xludf.MAXIFS(N:N,$B:$B,"FU-T2")</f>
        <v>#NAME?</v>
      </c>
      <c r="N965" s="131" t="e">
        <f t="shared" ca="1" si="30"/>
        <v>#NAME?</v>
      </c>
      <c r="O965" s="177"/>
    </row>
    <row r="966" spans="1:15" ht="14.25" customHeight="1" x14ac:dyDescent="0.35">
      <c r="A966" s="183"/>
      <c r="B966" s="173"/>
      <c r="C966" s="184"/>
      <c r="D966" s="133" t="s">
        <v>75</v>
      </c>
      <c r="E966" s="131">
        <f t="shared" ref="E966:K966" si="31">AVERAGEIF($B:$B,"SA-T2",E:E)</f>
        <v>37.37217021276598</v>
      </c>
      <c r="F966" s="131">
        <f t="shared" si="31"/>
        <v>108.44162127659577</v>
      </c>
      <c r="G966" s="131">
        <f t="shared" si="31"/>
        <v>94.117659574468163</v>
      </c>
      <c r="H966" s="131">
        <f t="shared" si="31"/>
        <v>21.549021276595735</v>
      </c>
      <c r="I966" s="131">
        <f t="shared" si="31"/>
        <v>1.5843829787234014</v>
      </c>
      <c r="J966" s="131">
        <f t="shared" si="31"/>
        <v>1.3356553191489355</v>
      </c>
      <c r="K966" s="131">
        <f t="shared" si="31"/>
        <v>12.309017094017099</v>
      </c>
      <c r="L966" s="131">
        <f t="shared" ref="L966:N966" si="32">AVERAGEIF($B:$B,"SA-T2",M:M)</f>
        <v>5.6865702127659592</v>
      </c>
      <c r="M966" s="131">
        <f t="shared" si="32"/>
        <v>7.5490382978723423</v>
      </c>
      <c r="N966" s="131">
        <f t="shared" si="32"/>
        <v>9655322.5353191495</v>
      </c>
      <c r="O966" s="177"/>
    </row>
    <row r="967" spans="1:15" ht="14.25" customHeight="1" x14ac:dyDescent="0.35">
      <c r="A967" s="183"/>
      <c r="B967" s="183"/>
      <c r="C967" s="184"/>
      <c r="D967" s="134" t="s">
        <v>72</v>
      </c>
      <c r="E967" s="135">
        <v>80</v>
      </c>
      <c r="F967" s="135">
        <v>200</v>
      </c>
      <c r="G967" s="135">
        <v>80</v>
      </c>
      <c r="H967" s="135">
        <v>20</v>
      </c>
      <c r="I967" s="135">
        <v>3</v>
      </c>
      <c r="J967" s="135">
        <v>6</v>
      </c>
      <c r="K967" s="135">
        <v>20</v>
      </c>
      <c r="L967" s="135">
        <v>2</v>
      </c>
      <c r="M967" s="135" t="s">
        <v>20</v>
      </c>
      <c r="N967" s="135">
        <v>1000000</v>
      </c>
      <c r="O967" s="177"/>
    </row>
    <row r="968" spans="1:15" ht="14.25" customHeight="1" x14ac:dyDescent="0.35">
      <c r="A968" s="183"/>
      <c r="B968" s="183"/>
      <c r="C968" s="184"/>
      <c r="D968" s="134" t="s">
        <v>73</v>
      </c>
      <c r="E968" s="135">
        <v>3</v>
      </c>
      <c r="F968" s="135">
        <v>10</v>
      </c>
      <c r="G968" s="135">
        <v>25</v>
      </c>
      <c r="H968" s="135">
        <v>10</v>
      </c>
      <c r="I968" s="135">
        <v>1</v>
      </c>
      <c r="J968" s="135" t="s">
        <v>90</v>
      </c>
      <c r="K968" s="185">
        <v>44317</v>
      </c>
      <c r="L968" s="135">
        <v>7</v>
      </c>
      <c r="M968" s="135" t="s">
        <v>28</v>
      </c>
      <c r="N968" s="135">
        <v>3000</v>
      </c>
      <c r="O968" s="177"/>
    </row>
    <row r="969" spans="1:15" ht="14.25" customHeight="1" x14ac:dyDescent="0.35">
      <c r="A969" s="183"/>
      <c r="B969" s="183"/>
      <c r="C969" s="184"/>
      <c r="E969" s="125" t="s">
        <v>25</v>
      </c>
      <c r="F969" s="125" t="s">
        <v>11</v>
      </c>
      <c r="G969" s="125" t="s">
        <v>14</v>
      </c>
      <c r="H969" s="125" t="s">
        <v>49</v>
      </c>
      <c r="I969" s="126" t="s">
        <v>21</v>
      </c>
      <c r="J969" s="126" t="s">
        <v>50</v>
      </c>
      <c r="K969" s="127" t="s">
        <v>51</v>
      </c>
      <c r="L969" s="128" t="s">
        <v>53</v>
      </c>
      <c r="M969" s="128" t="s">
        <v>18</v>
      </c>
      <c r="N969" s="129" t="s">
        <v>54</v>
      </c>
      <c r="O969" s="177"/>
    </row>
    <row r="970" spans="1:15" ht="14.25" customHeight="1" x14ac:dyDescent="0.35">
      <c r="A970" s="183"/>
      <c r="B970" s="173"/>
      <c r="C970" s="184"/>
      <c r="D970" s="130" t="s">
        <v>91</v>
      </c>
      <c r="E970" s="131" t="e">
        <f t="shared" ref="E970:K970" ca="1" si="33">_xludf.MAXIFS(E:E,$B:$B,"SA-T3")</f>
        <v>#NAME?</v>
      </c>
      <c r="F970" s="131" t="e">
        <f t="shared" ca="1" si="33"/>
        <v>#NAME?</v>
      </c>
      <c r="G970" s="131" t="e">
        <f t="shared" ca="1" si="33"/>
        <v>#NAME?</v>
      </c>
      <c r="H970" s="131" t="e">
        <f t="shared" ca="1" si="33"/>
        <v>#NAME?</v>
      </c>
      <c r="I970" s="131" t="e">
        <f t="shared" ca="1" si="33"/>
        <v>#NAME?</v>
      </c>
      <c r="J970" s="131" t="e">
        <f t="shared" ca="1" si="33"/>
        <v>#NAME?</v>
      </c>
      <c r="K970" s="131" t="e">
        <f t="shared" ca="1" si="33"/>
        <v>#NAME?</v>
      </c>
      <c r="L970" s="131" t="e">
        <f t="shared" ref="L970:N970" ca="1" si="34">_xludf.MAXIFS(M:M,$B:$B,"SA-T3")</f>
        <v>#NAME?</v>
      </c>
      <c r="M970" s="131" t="e">
        <f t="shared" ca="1" si="34"/>
        <v>#NAME?</v>
      </c>
      <c r="N970" s="131" t="e">
        <f t="shared" ca="1" si="34"/>
        <v>#NAME?</v>
      </c>
      <c r="O970" s="177"/>
    </row>
    <row r="971" spans="1:15" ht="14.25" customHeight="1" x14ac:dyDescent="0.35">
      <c r="A971" s="183"/>
      <c r="B971" s="173"/>
      <c r="C971" s="184"/>
      <c r="D971" s="133" t="s">
        <v>92</v>
      </c>
      <c r="E971" s="131">
        <f t="shared" ref="E971:K971" si="35">AVERAGEIF($B:$B,"SA-T3",E:E)</f>
        <v>100.83344680851064</v>
      </c>
      <c r="F971" s="131">
        <f t="shared" si="35"/>
        <v>242.83989361702118</v>
      </c>
      <c r="G971" s="131">
        <f t="shared" si="35"/>
        <v>128.50765957446814</v>
      </c>
      <c r="H971" s="131">
        <f t="shared" si="35"/>
        <v>40.42731063829789</v>
      </c>
      <c r="I971" s="131">
        <f t="shared" si="35"/>
        <v>4.0109361702127639</v>
      </c>
      <c r="J971" s="131">
        <f t="shared" si="35"/>
        <v>3.3622255319148953</v>
      </c>
      <c r="K971" s="131">
        <f t="shared" si="35"/>
        <v>27.591297872340409</v>
      </c>
      <c r="L971" s="131">
        <f t="shared" ref="L971:N971" si="36">AVERAGEIF($B:$B,"SA-T3",M:M)</f>
        <v>2.9799568965517254</v>
      </c>
      <c r="M971" s="131">
        <f t="shared" si="36"/>
        <v>7.7482910638297886</v>
      </c>
      <c r="N971" s="131">
        <f t="shared" si="36"/>
        <v>27668726.502127659</v>
      </c>
      <c r="O971" s="186"/>
    </row>
    <row r="972" spans="1:15" ht="14.25" customHeight="1" x14ac:dyDescent="0.35">
      <c r="A972" s="183"/>
      <c r="B972" s="183"/>
      <c r="C972" s="184"/>
      <c r="D972" s="134" t="s">
        <v>72</v>
      </c>
      <c r="E972" s="135">
        <v>150</v>
      </c>
      <c r="F972" s="135">
        <v>350</v>
      </c>
      <c r="G972" s="135">
        <v>150</v>
      </c>
      <c r="H972" s="135">
        <v>30</v>
      </c>
      <c r="I972" s="135">
        <v>3</v>
      </c>
      <c r="J972" s="135">
        <v>6</v>
      </c>
      <c r="K972" s="135">
        <v>40</v>
      </c>
      <c r="L972" s="135" t="s">
        <v>89</v>
      </c>
      <c r="M972" s="135" t="s">
        <v>20</v>
      </c>
      <c r="N972" s="135">
        <v>1000000</v>
      </c>
      <c r="O972" s="186"/>
    </row>
    <row r="973" spans="1:15" ht="14.25" customHeight="1" x14ac:dyDescent="0.35">
      <c r="A973" s="183"/>
      <c r="B973" s="183"/>
      <c r="C973" s="184"/>
      <c r="D973" s="134" t="s">
        <v>73</v>
      </c>
      <c r="E973" s="135">
        <v>60</v>
      </c>
      <c r="F973" s="135">
        <v>120</v>
      </c>
      <c r="G973" s="135">
        <v>60</v>
      </c>
      <c r="H973" s="135">
        <v>10</v>
      </c>
      <c r="I973" s="135">
        <v>1</v>
      </c>
      <c r="J973" s="135">
        <v>4</v>
      </c>
      <c r="K973" s="135">
        <v>30</v>
      </c>
      <c r="L973" s="135">
        <v>1</v>
      </c>
      <c r="M973" s="135" t="s">
        <v>28</v>
      </c>
      <c r="N973" s="135">
        <v>7000000</v>
      </c>
      <c r="O973" s="186"/>
    </row>
    <row r="974" spans="1:15" ht="14.25" customHeight="1" x14ac:dyDescent="0.35">
      <c r="A974" s="183"/>
      <c r="B974" s="173"/>
      <c r="C974" s="184"/>
      <c r="E974" s="125" t="s">
        <v>25</v>
      </c>
      <c r="F974" s="125" t="s">
        <v>11</v>
      </c>
      <c r="G974" s="125" t="s">
        <v>14</v>
      </c>
      <c r="H974" s="125" t="s">
        <v>49</v>
      </c>
      <c r="I974" s="126" t="s">
        <v>21</v>
      </c>
      <c r="J974" s="126" t="s">
        <v>50</v>
      </c>
      <c r="K974" s="127" t="s">
        <v>51</v>
      </c>
      <c r="L974" s="128" t="s">
        <v>53</v>
      </c>
      <c r="M974" s="128" t="s">
        <v>18</v>
      </c>
      <c r="N974" s="129" t="s">
        <v>54</v>
      </c>
      <c r="O974" s="186"/>
    </row>
    <row r="975" spans="1:15" ht="14.25" customHeight="1" x14ac:dyDescent="0.35">
      <c r="A975" s="183"/>
      <c r="B975" s="183"/>
      <c r="C975" s="184"/>
      <c r="D975" s="130" t="s">
        <v>93</v>
      </c>
      <c r="E975" s="131" t="e">
        <f t="shared" ref="E975:K975" ca="1" si="37">_xludf.MAXIFS(E:E,$B:$B,"SA-T4")</f>
        <v>#NAME?</v>
      </c>
      <c r="F975" s="131" t="e">
        <f t="shared" ca="1" si="37"/>
        <v>#NAME?</v>
      </c>
      <c r="G975" s="131" t="e">
        <f t="shared" ca="1" si="37"/>
        <v>#NAME?</v>
      </c>
      <c r="H975" s="131" t="e">
        <f t="shared" ca="1" si="37"/>
        <v>#NAME?</v>
      </c>
      <c r="I975" s="131" t="e">
        <f t="shared" ca="1" si="37"/>
        <v>#NAME?</v>
      </c>
      <c r="J975" s="131" t="e">
        <f t="shared" ca="1" si="37"/>
        <v>#NAME?</v>
      </c>
      <c r="K975" s="131" t="e">
        <f t="shared" ca="1" si="37"/>
        <v>#NAME?</v>
      </c>
      <c r="L975" s="131" t="e">
        <f t="shared" ref="L975:N975" ca="1" si="38">_xludf.MAXIFS(M:M,$B:$B,"SA-T4")</f>
        <v>#NAME?</v>
      </c>
      <c r="M975" s="131" t="e">
        <f t="shared" ca="1" si="38"/>
        <v>#NAME?</v>
      </c>
      <c r="N975" s="131" t="e">
        <f t="shared" ca="1" si="38"/>
        <v>#NAME?</v>
      </c>
      <c r="O975" s="186"/>
    </row>
    <row r="976" spans="1:15" ht="14.25" customHeight="1" x14ac:dyDescent="0.35">
      <c r="A976" s="183"/>
      <c r="B976" s="173"/>
      <c r="C976" s="184"/>
      <c r="D976" s="133" t="s">
        <v>94</v>
      </c>
      <c r="E976" s="131">
        <f t="shared" ref="E976:K976" si="39">AVERAGEIF($B:$B,"SA-T4",E:E)</f>
        <v>127.75895953757231</v>
      </c>
      <c r="F976" s="131">
        <f t="shared" si="39"/>
        <v>298.29511271676301</v>
      </c>
      <c r="G976" s="131">
        <f t="shared" si="39"/>
        <v>134.40106936416186</v>
      </c>
      <c r="H976" s="131">
        <f t="shared" si="39"/>
        <v>47.849132947976884</v>
      </c>
      <c r="I976" s="131">
        <f t="shared" si="39"/>
        <v>5.31263005780347</v>
      </c>
      <c r="J976" s="131">
        <f t="shared" si="39"/>
        <v>4.688627167630063</v>
      </c>
      <c r="K976" s="131">
        <f t="shared" si="39"/>
        <v>34.670214492753615</v>
      </c>
      <c r="L976" s="131">
        <f t="shared" ref="L976:N976" si="40">AVERAGEIF($B:$B,"SA-T4",M:M)</f>
        <v>0.63535905044510421</v>
      </c>
      <c r="M976" s="131">
        <f t="shared" si="40"/>
        <v>7.4596589595375704</v>
      </c>
      <c r="N976" s="131">
        <f t="shared" si="40"/>
        <v>722418937.4277457</v>
      </c>
      <c r="O976" s="186"/>
    </row>
    <row r="977" spans="1:15" ht="14.25" customHeight="1" x14ac:dyDescent="0.35">
      <c r="A977" s="183"/>
      <c r="B977" s="183"/>
      <c r="C977" s="184"/>
      <c r="D977" s="134" t="s">
        <v>72</v>
      </c>
      <c r="E977" s="135">
        <v>150</v>
      </c>
      <c r="F977" s="135">
        <v>350</v>
      </c>
      <c r="G977" s="135">
        <v>150</v>
      </c>
      <c r="H977" s="135">
        <v>30</v>
      </c>
      <c r="I977" s="135">
        <v>3</v>
      </c>
      <c r="J977" s="135">
        <v>6</v>
      </c>
      <c r="K977" s="135">
        <v>40</v>
      </c>
      <c r="L977" s="135" t="s">
        <v>89</v>
      </c>
      <c r="M977" s="135" t="s">
        <v>20</v>
      </c>
      <c r="N977" s="135">
        <v>1000000</v>
      </c>
      <c r="O977" s="113"/>
    </row>
    <row r="978" spans="1:15" ht="14.25" customHeight="1" x14ac:dyDescent="0.35">
      <c r="A978" s="183"/>
      <c r="B978" s="183"/>
      <c r="C978" s="184"/>
      <c r="D978" s="134" t="s">
        <v>73</v>
      </c>
      <c r="E978" s="135">
        <v>100</v>
      </c>
      <c r="F978" s="135">
        <v>160</v>
      </c>
      <c r="G978" s="135">
        <v>100</v>
      </c>
      <c r="H978" s="135">
        <v>10</v>
      </c>
      <c r="I978" s="135">
        <v>1</v>
      </c>
      <c r="J978" s="135">
        <v>5</v>
      </c>
      <c r="K978" s="135">
        <v>40</v>
      </c>
      <c r="L978" s="135" t="s">
        <v>95</v>
      </c>
      <c r="M978" s="135" t="s">
        <v>28</v>
      </c>
      <c r="N978" s="135">
        <v>1000000</v>
      </c>
      <c r="O978" s="113"/>
    </row>
    <row r="979" spans="1:15" ht="14.25" customHeight="1" x14ac:dyDescent="0.35">
      <c r="A979" s="183"/>
      <c r="B979" s="183"/>
      <c r="C979" s="184"/>
      <c r="D979" s="182"/>
      <c r="J979" s="178"/>
      <c r="K979" s="64"/>
      <c r="L979" s="180"/>
      <c r="M979" s="180"/>
      <c r="N979" s="181"/>
      <c r="O979" s="186"/>
    </row>
    <row r="980" spans="1:15" ht="14.25" customHeight="1" x14ac:dyDescent="0.35">
      <c r="A980" s="183"/>
      <c r="B980" s="173"/>
      <c r="C980" s="184"/>
      <c r="O980" s="186"/>
    </row>
    <row r="981" spans="1:15" ht="14.25" customHeight="1" x14ac:dyDescent="0.35">
      <c r="A981" s="183"/>
      <c r="B981" s="183"/>
      <c r="C981" s="184"/>
      <c r="D981" s="187" t="s">
        <v>33</v>
      </c>
      <c r="E981" s="188" t="str">
        <f t="shared" ref="E981:N981" si="41">IF(E963&gt;E962,"MAYOR","MENOR")</f>
        <v>MENOR</v>
      </c>
      <c r="F981" s="188" t="str">
        <f t="shared" si="41"/>
        <v>MENOR</v>
      </c>
      <c r="G981" s="188" t="str">
        <f t="shared" si="41"/>
        <v>MENOR</v>
      </c>
      <c r="H981" s="188" t="str">
        <f t="shared" si="41"/>
        <v>MENOR</v>
      </c>
      <c r="I981" s="188" t="str">
        <f t="shared" si="41"/>
        <v>MAYOR</v>
      </c>
      <c r="J981" s="188" t="str">
        <f t="shared" si="41"/>
        <v>MAYOR</v>
      </c>
      <c r="K981" s="188" t="str">
        <f t="shared" si="41"/>
        <v>MAYOR</v>
      </c>
      <c r="L981" s="188" t="str">
        <f t="shared" si="41"/>
        <v>MENOR</v>
      </c>
      <c r="M981" s="188" t="str">
        <f t="shared" si="41"/>
        <v>MENOR</v>
      </c>
      <c r="N981" s="188" t="str">
        <f t="shared" si="41"/>
        <v>MENOR</v>
      </c>
      <c r="O981" s="186"/>
    </row>
    <row r="982" spans="1:15" ht="14.25" customHeight="1" x14ac:dyDescent="0.35">
      <c r="A982" s="183"/>
      <c r="B982" s="173"/>
      <c r="C982" s="184"/>
      <c r="D982" s="187" t="s">
        <v>34</v>
      </c>
      <c r="E982" s="188" t="str">
        <f t="shared" ref="E982:N982" si="42">IF(E968&gt;E967,"MAYOR","MENOR")</f>
        <v>MENOR</v>
      </c>
      <c r="F982" s="188" t="str">
        <f t="shared" si="42"/>
        <v>MENOR</v>
      </c>
      <c r="G982" s="188" t="str">
        <f t="shared" si="42"/>
        <v>MENOR</v>
      </c>
      <c r="H982" s="188" t="str">
        <f t="shared" si="42"/>
        <v>MENOR</v>
      </c>
      <c r="I982" s="188" t="str">
        <f t="shared" si="42"/>
        <v>MENOR</v>
      </c>
      <c r="J982" s="188" t="str">
        <f t="shared" si="42"/>
        <v>MAYOR</v>
      </c>
      <c r="K982" s="188" t="str">
        <f t="shared" si="42"/>
        <v>MAYOR</v>
      </c>
      <c r="L982" s="188" t="str">
        <f t="shared" si="42"/>
        <v>MAYOR</v>
      </c>
      <c r="M982" s="188" t="str">
        <f t="shared" si="42"/>
        <v>MAYOR</v>
      </c>
      <c r="N982" s="188" t="str">
        <f t="shared" si="42"/>
        <v>MENOR</v>
      </c>
      <c r="O982" s="186"/>
    </row>
    <row r="983" spans="1:15" ht="14.25" customHeight="1" x14ac:dyDescent="0.35">
      <c r="A983" s="183"/>
      <c r="B983" s="183"/>
      <c r="C983" s="184"/>
      <c r="D983" s="187" t="s">
        <v>36</v>
      </c>
      <c r="E983" s="188" t="str">
        <f t="shared" ref="E983:N983" si="43">IF(E973&gt;E972,"MAYOR","MENOR")</f>
        <v>MENOR</v>
      </c>
      <c r="F983" s="188" t="str">
        <f t="shared" si="43"/>
        <v>MENOR</v>
      </c>
      <c r="G983" s="188" t="str">
        <f t="shared" si="43"/>
        <v>MENOR</v>
      </c>
      <c r="H983" s="188" t="str">
        <f t="shared" si="43"/>
        <v>MENOR</v>
      </c>
      <c r="I983" s="188" t="str">
        <f t="shared" si="43"/>
        <v>MENOR</v>
      </c>
      <c r="J983" s="188" t="str">
        <f t="shared" si="43"/>
        <v>MENOR</v>
      </c>
      <c r="K983" s="188" t="str">
        <f t="shared" si="43"/>
        <v>MENOR</v>
      </c>
      <c r="L983" s="188" t="str">
        <f t="shared" si="43"/>
        <v>MENOR</v>
      </c>
      <c r="M983" s="188" t="str">
        <f t="shared" si="43"/>
        <v>MAYOR</v>
      </c>
      <c r="N983" s="188" t="str">
        <f t="shared" si="43"/>
        <v>MAYOR</v>
      </c>
      <c r="O983" s="186"/>
    </row>
    <row r="984" spans="1:15" ht="14.25" customHeight="1" x14ac:dyDescent="0.35">
      <c r="A984" s="183"/>
      <c r="B984" s="183"/>
      <c r="C984" s="184"/>
      <c r="D984" s="187" t="s">
        <v>37</v>
      </c>
      <c r="E984" s="188" t="str">
        <f t="shared" ref="E984:N984" si="44">IF(E978&gt;E977,"MAYOR","MENOR")</f>
        <v>MENOR</v>
      </c>
      <c r="F984" s="188" t="str">
        <f t="shared" si="44"/>
        <v>MENOR</v>
      </c>
      <c r="G984" s="188" t="str">
        <f t="shared" si="44"/>
        <v>MENOR</v>
      </c>
      <c r="H984" s="188" t="str">
        <f t="shared" si="44"/>
        <v>MENOR</v>
      </c>
      <c r="I984" s="188" t="str">
        <f t="shared" si="44"/>
        <v>MENOR</v>
      </c>
      <c r="J984" s="188" t="str">
        <f t="shared" si="44"/>
        <v>MENOR</v>
      </c>
      <c r="K984" s="188" t="str">
        <f t="shared" si="44"/>
        <v>MENOR</v>
      </c>
      <c r="L984" s="188" t="str">
        <f t="shared" si="44"/>
        <v>MENOR</v>
      </c>
      <c r="M984" s="188" t="str">
        <f t="shared" si="44"/>
        <v>MAYOR</v>
      </c>
      <c r="N984" s="188" t="str">
        <f t="shared" si="44"/>
        <v>MENOR</v>
      </c>
      <c r="O984" s="186"/>
    </row>
    <row r="985" spans="1:15" ht="14.25" customHeight="1" x14ac:dyDescent="0.35">
      <c r="A985" s="183"/>
      <c r="B985" s="183"/>
      <c r="C985" s="184"/>
      <c r="D985" s="182"/>
      <c r="J985" s="178"/>
      <c r="K985" s="64"/>
      <c r="L985" s="180"/>
      <c r="M985" s="180"/>
      <c r="N985" s="181"/>
      <c r="O985" s="186"/>
    </row>
    <row r="986" spans="1:15" ht="14.25" customHeight="1" x14ac:dyDescent="0.35">
      <c r="A986" s="183"/>
      <c r="B986" s="183"/>
      <c r="C986" s="184"/>
      <c r="D986" s="187" t="s">
        <v>33</v>
      </c>
      <c r="E986" s="188" t="str">
        <f t="shared" ref="E986:N986" si="45">IF(E963&gt;E961,"MAYOR","MENOR")</f>
        <v>MAYOR</v>
      </c>
      <c r="F986" s="188" t="str">
        <f t="shared" si="45"/>
        <v>MENOR</v>
      </c>
      <c r="G986" s="188" t="str">
        <f t="shared" si="45"/>
        <v>MAYOR</v>
      </c>
      <c r="H986" s="188" t="str">
        <f t="shared" si="45"/>
        <v>MAYOR</v>
      </c>
      <c r="I986" s="188" t="str">
        <f t="shared" si="45"/>
        <v>MAYOR</v>
      </c>
      <c r="J986" s="188" t="str">
        <f t="shared" si="45"/>
        <v>MAYOR</v>
      </c>
      <c r="K986" s="188" t="str">
        <f t="shared" si="45"/>
        <v>MAYOR</v>
      </c>
      <c r="L986" s="188" t="str">
        <f t="shared" si="45"/>
        <v>MENOR</v>
      </c>
      <c r="M986" s="188" t="str">
        <f t="shared" si="45"/>
        <v>MAYOR</v>
      </c>
      <c r="N986" s="188" t="str">
        <f t="shared" si="45"/>
        <v>MAYOR</v>
      </c>
      <c r="O986" s="186"/>
    </row>
    <row r="987" spans="1:15" ht="14.25" customHeight="1" x14ac:dyDescent="0.35">
      <c r="A987" s="183"/>
      <c r="B987" s="183"/>
      <c r="C987" s="184"/>
      <c r="D987" s="187" t="s">
        <v>34</v>
      </c>
      <c r="E987" s="188" t="str">
        <f t="shared" ref="E987:N987" si="46">IF(E968&gt;E966,"MAYOR","MENOR")</f>
        <v>MENOR</v>
      </c>
      <c r="F987" s="188" t="str">
        <f t="shared" si="46"/>
        <v>MENOR</v>
      </c>
      <c r="G987" s="188" t="str">
        <f t="shared" si="46"/>
        <v>MENOR</v>
      </c>
      <c r="H987" s="188" t="str">
        <f t="shared" si="46"/>
        <v>MENOR</v>
      </c>
      <c r="I987" s="188" t="str">
        <f t="shared" si="46"/>
        <v>MENOR</v>
      </c>
      <c r="J987" s="188" t="str">
        <f t="shared" si="46"/>
        <v>MAYOR</v>
      </c>
      <c r="K987" s="188" t="str">
        <f t="shared" si="46"/>
        <v>MAYOR</v>
      </c>
      <c r="L987" s="188" t="str">
        <f t="shared" si="46"/>
        <v>MAYOR</v>
      </c>
      <c r="M987" s="188" t="str">
        <f t="shared" si="46"/>
        <v>MAYOR</v>
      </c>
      <c r="N987" s="188" t="str">
        <f t="shared" si="46"/>
        <v>MENOR</v>
      </c>
      <c r="O987" s="186"/>
    </row>
    <row r="988" spans="1:15" ht="14.25" customHeight="1" x14ac:dyDescent="0.35">
      <c r="A988" s="183"/>
      <c r="B988" s="173"/>
      <c r="C988" s="184"/>
      <c r="D988" s="187" t="s">
        <v>36</v>
      </c>
      <c r="E988" s="188" t="str">
        <f t="shared" ref="E988:N988" si="47">IF(E973&gt;E971,"MAYOR","MENOR")</f>
        <v>MENOR</v>
      </c>
      <c r="F988" s="188" t="str">
        <f t="shared" si="47"/>
        <v>MENOR</v>
      </c>
      <c r="G988" s="188" t="str">
        <f t="shared" si="47"/>
        <v>MENOR</v>
      </c>
      <c r="H988" s="188" t="str">
        <f t="shared" si="47"/>
        <v>MENOR</v>
      </c>
      <c r="I988" s="188" t="str">
        <f t="shared" si="47"/>
        <v>MENOR</v>
      </c>
      <c r="J988" s="188" t="str">
        <f t="shared" si="47"/>
        <v>MAYOR</v>
      </c>
      <c r="K988" s="188" t="str">
        <f t="shared" si="47"/>
        <v>MAYOR</v>
      </c>
      <c r="L988" s="188" t="str">
        <f t="shared" si="47"/>
        <v>MENOR</v>
      </c>
      <c r="M988" s="188" t="str">
        <f t="shared" si="47"/>
        <v>MAYOR</v>
      </c>
      <c r="N988" s="188" t="str">
        <f t="shared" si="47"/>
        <v>MENOR</v>
      </c>
      <c r="O988" s="186"/>
    </row>
    <row r="989" spans="1:15" ht="14.25" customHeight="1" x14ac:dyDescent="0.35">
      <c r="A989" s="183"/>
      <c r="B989" s="173"/>
      <c r="C989" s="184"/>
      <c r="D989" s="187" t="s">
        <v>37</v>
      </c>
      <c r="E989" s="188" t="str">
        <f t="shared" ref="E989:N989" si="48">IF(E978&gt;E976,"MAYOR","MENOR")</f>
        <v>MENOR</v>
      </c>
      <c r="F989" s="188" t="str">
        <f t="shared" si="48"/>
        <v>MENOR</v>
      </c>
      <c r="G989" s="188" t="str">
        <f t="shared" si="48"/>
        <v>MENOR</v>
      </c>
      <c r="H989" s="188" t="str">
        <f t="shared" si="48"/>
        <v>MENOR</v>
      </c>
      <c r="I989" s="188" t="str">
        <f t="shared" si="48"/>
        <v>MENOR</v>
      </c>
      <c r="J989" s="188" t="str">
        <f t="shared" si="48"/>
        <v>MAYOR</v>
      </c>
      <c r="K989" s="188" t="str">
        <f t="shared" si="48"/>
        <v>MAYOR</v>
      </c>
      <c r="L989" s="188" t="str">
        <f t="shared" si="48"/>
        <v>MAYOR</v>
      </c>
      <c r="M989" s="188" t="str">
        <f t="shared" si="48"/>
        <v>MAYOR</v>
      </c>
      <c r="N989" s="188" t="str">
        <f t="shared" si="48"/>
        <v>MENOR</v>
      </c>
      <c r="O989" s="186"/>
    </row>
    <row r="990" spans="1:15" ht="14.25" customHeight="1" x14ac:dyDescent="0.35">
      <c r="A990" s="183"/>
      <c r="B990" s="183"/>
      <c r="C990" s="184"/>
      <c r="D990" s="182"/>
      <c r="J990" s="178"/>
      <c r="K990" s="64"/>
      <c r="L990" s="180"/>
      <c r="M990" s="180"/>
      <c r="N990" s="181"/>
      <c r="O990" s="186"/>
    </row>
    <row r="991" spans="1:15" ht="14.25" customHeight="1" x14ac:dyDescent="0.35">
      <c r="A991" s="183"/>
      <c r="B991" s="183"/>
      <c r="C991" s="184"/>
      <c r="D991" s="182"/>
      <c r="J991" s="178"/>
      <c r="K991" s="64"/>
      <c r="L991" s="180"/>
      <c r="M991" s="180"/>
      <c r="N991" s="181"/>
      <c r="O991" s="186"/>
    </row>
    <row r="992" spans="1:15" ht="14.25" customHeight="1" x14ac:dyDescent="0.35">
      <c r="A992" s="183"/>
      <c r="B992" s="173"/>
      <c r="C992" s="184"/>
      <c r="D992" s="182"/>
      <c r="E992" s="188" t="s">
        <v>25</v>
      </c>
      <c r="F992" s="188" t="s">
        <v>11</v>
      </c>
      <c r="G992" s="188" t="s">
        <v>14</v>
      </c>
      <c r="H992" s="188" t="s">
        <v>49</v>
      </c>
      <c r="I992" s="188" t="s">
        <v>21</v>
      </c>
      <c r="J992" s="178" t="s">
        <v>50</v>
      </c>
      <c r="K992" s="64" t="s">
        <v>51</v>
      </c>
      <c r="L992" s="180" t="s">
        <v>53</v>
      </c>
      <c r="M992" s="180" t="s">
        <v>18</v>
      </c>
      <c r="N992" s="181" t="s">
        <v>54</v>
      </c>
      <c r="O992" s="186"/>
    </row>
    <row r="993" spans="1:15" ht="14.25" customHeight="1" x14ac:dyDescent="0.35">
      <c r="A993" s="183"/>
      <c r="B993" s="183"/>
      <c r="C993" s="184"/>
      <c r="D993" s="50" t="s">
        <v>71</v>
      </c>
      <c r="E993" s="189">
        <v>1.7562500000000001</v>
      </c>
      <c r="F993" s="189">
        <v>11.294375000000002</v>
      </c>
      <c r="G993" s="189">
        <v>4.973839285714285</v>
      </c>
      <c r="H993" s="189">
        <v>7.3808035714285731</v>
      </c>
      <c r="I993" s="189">
        <v>0.16544642857142855</v>
      </c>
      <c r="J993" s="62">
        <v>0.14468750000000011</v>
      </c>
      <c r="K993" s="62">
        <v>2.2604864864864855</v>
      </c>
      <c r="L993" s="190">
        <v>7.3458214285714307</v>
      </c>
      <c r="M993" s="190">
        <v>6.6395857142857135</v>
      </c>
      <c r="N993" s="191">
        <v>629.01875000000018</v>
      </c>
      <c r="O993" s="186"/>
    </row>
    <row r="994" spans="1:15" ht="14.25" customHeight="1" x14ac:dyDescent="0.35">
      <c r="A994" s="183"/>
      <c r="B994" s="183"/>
      <c r="C994" s="184"/>
      <c r="D994" s="50" t="s">
        <v>75</v>
      </c>
      <c r="E994" s="189">
        <v>37.37217021276598</v>
      </c>
      <c r="F994" s="189">
        <v>108.44162127659577</v>
      </c>
      <c r="G994" s="189">
        <v>94.117659574468163</v>
      </c>
      <c r="H994" s="189">
        <v>21.549021276595735</v>
      </c>
      <c r="I994" s="189">
        <v>1.5843829787234014</v>
      </c>
      <c r="J994" s="62">
        <v>1.3356553191489355</v>
      </c>
      <c r="K994" s="62">
        <v>12.309017094017099</v>
      </c>
      <c r="L994" s="190">
        <v>5.6865702127659592</v>
      </c>
      <c r="M994" s="190">
        <v>7.5490382978723423</v>
      </c>
      <c r="N994" s="191">
        <v>9655322.5353191495</v>
      </c>
      <c r="O994" s="186"/>
    </row>
    <row r="995" spans="1:15" ht="14.25" customHeight="1" x14ac:dyDescent="0.35">
      <c r="A995" s="183"/>
      <c r="B995" s="183"/>
      <c r="C995" s="184"/>
      <c r="D995" s="50" t="s">
        <v>92</v>
      </c>
      <c r="E995" s="189">
        <v>100.83344680851064</v>
      </c>
      <c r="F995" s="189">
        <v>242.83989361702118</v>
      </c>
      <c r="G995" s="189">
        <v>128.50765957446814</v>
      </c>
      <c r="H995" s="189">
        <v>40.42731063829789</v>
      </c>
      <c r="I995" s="189">
        <v>4.0109361702127639</v>
      </c>
      <c r="J995" s="62">
        <v>3.3622255319148953</v>
      </c>
      <c r="K995" s="62">
        <v>27.591297872340409</v>
      </c>
      <c r="L995" s="190">
        <v>2.9799568965517254</v>
      </c>
      <c r="M995" s="190">
        <v>7.7482910638297886</v>
      </c>
      <c r="N995" s="191">
        <v>27668726.502127659</v>
      </c>
      <c r="O995" s="186"/>
    </row>
    <row r="996" spans="1:15" ht="14.25" customHeight="1" x14ac:dyDescent="0.35">
      <c r="A996" s="183"/>
      <c r="B996" s="183"/>
      <c r="C996" s="184"/>
      <c r="D996" s="50" t="s">
        <v>94</v>
      </c>
      <c r="E996" s="189">
        <v>127.75895953757231</v>
      </c>
      <c r="F996" s="189">
        <v>298.29511271676301</v>
      </c>
      <c r="G996" s="189">
        <v>134.40106936416186</v>
      </c>
      <c r="H996" s="189">
        <v>47.849132947976884</v>
      </c>
      <c r="I996" s="189">
        <v>5.31263005780347</v>
      </c>
      <c r="J996" s="62">
        <v>4.688627167630063</v>
      </c>
      <c r="K996" s="62">
        <v>34.670214492753615</v>
      </c>
      <c r="L996" s="190">
        <v>0.63535905044510421</v>
      </c>
      <c r="M996" s="190">
        <v>7.4596589595375704</v>
      </c>
      <c r="N996" s="191">
        <v>722418937.4277457</v>
      </c>
      <c r="O996" s="186"/>
    </row>
    <row r="997" spans="1:15" ht="14.25" customHeight="1" x14ac:dyDescent="0.35">
      <c r="A997" s="183"/>
      <c r="B997" s="173"/>
      <c r="C997" s="184"/>
      <c r="D997" s="175"/>
      <c r="E997" s="183"/>
      <c r="F997" s="183"/>
      <c r="G997" s="183"/>
      <c r="H997" s="183"/>
      <c r="I997" s="183"/>
      <c r="J997" s="183"/>
      <c r="K997" s="183"/>
      <c r="L997" s="183"/>
      <c r="M997" s="173"/>
      <c r="N997" s="176"/>
      <c r="O997" s="186"/>
    </row>
    <row r="998" spans="1:15" ht="14.25" customHeight="1" x14ac:dyDescent="0.35">
      <c r="A998" s="183"/>
      <c r="B998" s="183"/>
      <c r="C998" s="184"/>
      <c r="D998" s="175"/>
      <c r="E998" s="183"/>
      <c r="F998" s="183"/>
      <c r="G998" s="183"/>
      <c r="H998" s="183"/>
      <c r="I998" s="183"/>
      <c r="J998" s="183"/>
      <c r="K998" s="183"/>
      <c r="L998" s="183"/>
      <c r="M998" s="173"/>
      <c r="N998" s="176"/>
      <c r="O998" s="186"/>
    </row>
    <row r="999" spans="1:15" ht="14.25" customHeight="1" x14ac:dyDescent="0.35">
      <c r="A999" s="183"/>
      <c r="B999" s="173"/>
      <c r="C999" s="184"/>
      <c r="D999" s="175"/>
      <c r="E999" s="183"/>
      <c r="F999" s="183"/>
      <c r="G999" s="183"/>
      <c r="H999" s="183"/>
      <c r="I999" s="183"/>
      <c r="J999" s="183"/>
      <c r="K999" s="183"/>
      <c r="L999" s="183"/>
      <c r="M999" s="173"/>
      <c r="N999" s="176"/>
      <c r="O999" s="186"/>
    </row>
    <row r="1000" spans="1:15" ht="14.25" customHeight="1" x14ac:dyDescent="0.35">
      <c r="A1000" s="183"/>
      <c r="B1000" s="183"/>
      <c r="C1000" s="184"/>
      <c r="D1000" s="175"/>
      <c r="E1000" s="183"/>
      <c r="F1000" s="183"/>
      <c r="G1000" s="183"/>
      <c r="H1000" s="183"/>
      <c r="I1000" s="183"/>
      <c r="J1000" s="183"/>
      <c r="K1000" s="183"/>
      <c r="L1000" s="183"/>
      <c r="M1000" s="173"/>
      <c r="N1000" s="176"/>
      <c r="O1000" s="186"/>
    </row>
    <row r="1001" spans="1:15" ht="14.25" customHeight="1" x14ac:dyDescent="0.35">
      <c r="A1001" s="183"/>
      <c r="B1001" s="183"/>
      <c r="C1001" s="184"/>
      <c r="D1001" s="175"/>
      <c r="E1001" s="183"/>
      <c r="F1001" s="183"/>
      <c r="G1001" s="183"/>
      <c r="H1001" s="183"/>
      <c r="I1001" s="183"/>
      <c r="J1001" s="183"/>
      <c r="K1001" s="183"/>
      <c r="L1001" s="183"/>
      <c r="M1001" s="173"/>
      <c r="N1001" s="176"/>
      <c r="O1001" s="186"/>
    </row>
    <row r="1002" spans="1:15" ht="14.25" customHeight="1" x14ac:dyDescent="0.35">
      <c r="A1002" s="183"/>
      <c r="B1002" s="173"/>
      <c r="C1002" s="184"/>
      <c r="D1002" s="175"/>
      <c r="E1002" s="183"/>
      <c r="F1002" s="183"/>
      <c r="G1002" s="183"/>
      <c r="H1002" s="183"/>
      <c r="I1002" s="183"/>
      <c r="J1002" s="183"/>
      <c r="K1002" s="183"/>
      <c r="L1002" s="183"/>
      <c r="M1002" s="173"/>
      <c r="N1002" s="176"/>
      <c r="O1002" s="186"/>
    </row>
    <row r="1003" spans="1:15" ht="14.25" customHeight="1" x14ac:dyDescent="0.35">
      <c r="A1003" s="183"/>
      <c r="B1003" s="183"/>
      <c r="C1003" s="184"/>
      <c r="D1003" s="175"/>
      <c r="E1003" s="183"/>
      <c r="F1003" s="183"/>
      <c r="G1003" s="183"/>
      <c r="H1003" s="183"/>
      <c r="I1003" s="183"/>
      <c r="J1003" s="183"/>
      <c r="K1003" s="183"/>
      <c r="L1003" s="183"/>
      <c r="M1003" s="173"/>
      <c r="N1003" s="176"/>
      <c r="O1003" s="186"/>
    </row>
    <row r="1004" spans="1:15" ht="14.25" customHeight="1" x14ac:dyDescent="0.35">
      <c r="A1004" s="183"/>
      <c r="B1004" s="183"/>
      <c r="C1004" s="184"/>
      <c r="D1004" s="175"/>
      <c r="E1004" s="183"/>
      <c r="F1004" s="183"/>
      <c r="G1004" s="183"/>
      <c r="H1004" s="183"/>
      <c r="I1004" s="183"/>
      <c r="J1004" s="183"/>
      <c r="K1004" s="183"/>
      <c r="L1004" s="183"/>
      <c r="M1004" s="173"/>
      <c r="N1004" s="176"/>
      <c r="O1004" s="186"/>
    </row>
    <row r="1005" spans="1:15" ht="14.25" customHeight="1" x14ac:dyDescent="0.35">
      <c r="A1005" s="183"/>
      <c r="B1005" s="173"/>
      <c r="C1005" s="184"/>
      <c r="D1005" s="175"/>
      <c r="E1005" s="183"/>
      <c r="F1005" s="183"/>
      <c r="G1005" s="183"/>
      <c r="H1005" s="183"/>
      <c r="I1005" s="183"/>
      <c r="J1005" s="183"/>
      <c r="K1005" s="183"/>
      <c r="L1005" s="183"/>
      <c r="M1005" s="173"/>
      <c r="N1005" s="176"/>
      <c r="O1005" s="186"/>
    </row>
    <row r="1006" spans="1:15" ht="14.25" customHeight="1" x14ac:dyDescent="0.35">
      <c r="A1006" s="173"/>
      <c r="B1006" s="173"/>
      <c r="C1006" s="174"/>
      <c r="D1006" s="175"/>
      <c r="E1006" s="173"/>
      <c r="F1006" s="173"/>
      <c r="G1006" s="173"/>
      <c r="H1006" s="192"/>
      <c r="I1006" s="173"/>
      <c r="J1006" s="173"/>
      <c r="K1006" s="173"/>
      <c r="L1006" s="173"/>
      <c r="M1006" s="173"/>
      <c r="N1006" s="176"/>
      <c r="O1006" s="193"/>
    </row>
    <row r="1007" spans="1:15" ht="14.25" customHeight="1" x14ac:dyDescent="0.35">
      <c r="A1007" s="173"/>
      <c r="B1007" s="173"/>
      <c r="C1007" s="174"/>
      <c r="D1007" s="175"/>
      <c r="E1007" s="173"/>
      <c r="F1007" s="173"/>
      <c r="G1007" s="173"/>
      <c r="H1007" s="192"/>
      <c r="I1007" s="173"/>
      <c r="J1007" s="173"/>
      <c r="K1007" s="173"/>
      <c r="L1007" s="173"/>
      <c r="M1007" s="173"/>
      <c r="N1007" s="176"/>
      <c r="O1007" s="193"/>
    </row>
    <row r="1008" spans="1:15" ht="14.25" customHeight="1" x14ac:dyDescent="0.35">
      <c r="A1008" s="173"/>
      <c r="B1008" s="173"/>
      <c r="C1008" s="174"/>
      <c r="D1008" s="175"/>
      <c r="E1008" s="173"/>
      <c r="F1008" s="173"/>
      <c r="G1008" s="173"/>
      <c r="H1008" s="173"/>
      <c r="I1008" s="173"/>
      <c r="J1008" s="173"/>
      <c r="K1008" s="173"/>
      <c r="L1008" s="173"/>
      <c r="M1008" s="173"/>
      <c r="N1008" s="176"/>
      <c r="O1008" s="193"/>
    </row>
    <row r="1009" spans="1:15" ht="14.25" customHeight="1" x14ac:dyDescent="0.35">
      <c r="A1009" s="173"/>
      <c r="B1009" s="173"/>
      <c r="C1009" s="174"/>
      <c r="D1009" s="175"/>
      <c r="E1009" s="173"/>
      <c r="F1009" s="173"/>
      <c r="G1009" s="173"/>
      <c r="H1009" s="173"/>
      <c r="I1009" s="173"/>
      <c r="J1009" s="173"/>
      <c r="K1009" s="173"/>
      <c r="L1009" s="173"/>
      <c r="M1009" s="173"/>
      <c r="N1009" s="176"/>
      <c r="O1009" s="193"/>
    </row>
    <row r="1010" spans="1:15" ht="14.25" customHeight="1" x14ac:dyDescent="0.35">
      <c r="A1010" s="173"/>
      <c r="B1010" s="173"/>
      <c r="C1010" s="174"/>
      <c r="D1010" s="175"/>
      <c r="E1010" s="173"/>
      <c r="F1010" s="173"/>
      <c r="G1010" s="173"/>
      <c r="H1010" s="173"/>
      <c r="I1010" s="173"/>
      <c r="J1010" s="173"/>
      <c r="K1010" s="173"/>
      <c r="L1010" s="173"/>
      <c r="M1010" s="173"/>
      <c r="N1010" s="176"/>
      <c r="O1010" s="193"/>
    </row>
    <row r="1011" spans="1:15" ht="14.25" customHeight="1" x14ac:dyDescent="0.35">
      <c r="A1011" s="173"/>
      <c r="B1011" s="173"/>
      <c r="C1011" s="174"/>
      <c r="D1011" s="175"/>
      <c r="E1011" s="173"/>
      <c r="F1011" s="173"/>
      <c r="G1011" s="173"/>
      <c r="H1011" s="173"/>
      <c r="I1011" s="173"/>
      <c r="J1011" s="173"/>
      <c r="K1011" s="173"/>
      <c r="L1011" s="173"/>
      <c r="M1011" s="173"/>
      <c r="N1011" s="176"/>
      <c r="O1011" s="193"/>
    </row>
    <row r="1012" spans="1:15" ht="14.25" customHeight="1" x14ac:dyDescent="0.35">
      <c r="A1012" s="173"/>
      <c r="B1012" s="173"/>
      <c r="C1012" s="174"/>
      <c r="D1012" s="175"/>
      <c r="E1012" s="173"/>
      <c r="F1012" s="173"/>
      <c r="G1012" s="173"/>
      <c r="H1012" s="173"/>
      <c r="I1012" s="173"/>
      <c r="J1012" s="173"/>
      <c r="K1012" s="173"/>
      <c r="L1012" s="173"/>
      <c r="M1012" s="173"/>
      <c r="N1012" s="176"/>
      <c r="O1012" s="193"/>
    </row>
    <row r="1013" spans="1:15" ht="14.25" customHeight="1" x14ac:dyDescent="0.35">
      <c r="A1013" s="173"/>
      <c r="B1013" s="173"/>
      <c r="C1013" s="174"/>
      <c r="D1013" s="175"/>
      <c r="E1013" s="173"/>
      <c r="F1013" s="173"/>
      <c r="G1013" s="173"/>
      <c r="H1013" s="173"/>
      <c r="I1013" s="173"/>
      <c r="J1013" s="173"/>
      <c r="K1013" s="173"/>
      <c r="L1013" s="173"/>
      <c r="M1013" s="173"/>
      <c r="N1013" s="176"/>
      <c r="O1013" s="193"/>
    </row>
    <row r="1014" spans="1:15" ht="14.25" customHeight="1" x14ac:dyDescent="0.35">
      <c r="A1014" s="173"/>
      <c r="B1014" s="173"/>
      <c r="C1014" s="174"/>
      <c r="D1014" s="175"/>
      <c r="E1014" s="173"/>
      <c r="F1014" s="173"/>
      <c r="G1014" s="173"/>
      <c r="H1014" s="173"/>
      <c r="I1014" s="173"/>
      <c r="J1014" s="173"/>
      <c r="K1014" s="173"/>
      <c r="L1014" s="173"/>
      <c r="M1014" s="173"/>
      <c r="N1014" s="176"/>
      <c r="O1014" s="193"/>
    </row>
    <row r="1015" spans="1:15" ht="14.25" customHeight="1" x14ac:dyDescent="0.35">
      <c r="A1015" s="173"/>
      <c r="B1015" s="173"/>
      <c r="C1015" s="174"/>
      <c r="D1015" s="175"/>
      <c r="E1015" s="173"/>
      <c r="F1015" s="173"/>
      <c r="G1015" s="173"/>
      <c r="H1015" s="173"/>
      <c r="I1015" s="173"/>
      <c r="J1015" s="173"/>
      <c r="K1015" s="173"/>
      <c r="L1015" s="173"/>
      <c r="M1015" s="173"/>
      <c r="N1015" s="176"/>
      <c r="O1015" s="193"/>
    </row>
    <row r="1016" spans="1:15" ht="14.25" customHeight="1" x14ac:dyDescent="0.35">
      <c r="A1016" s="173"/>
      <c r="B1016" s="173"/>
      <c r="C1016" s="174"/>
      <c r="D1016" s="175"/>
      <c r="E1016" s="173"/>
      <c r="F1016" s="173"/>
      <c r="G1016" s="173"/>
      <c r="H1016" s="173"/>
      <c r="I1016" s="173"/>
      <c r="J1016" s="173"/>
      <c r="K1016" s="173"/>
      <c r="L1016" s="173"/>
      <c r="M1016" s="173"/>
      <c r="N1016" s="176"/>
      <c r="O1016" s="193"/>
    </row>
    <row r="1017" spans="1:15" ht="14.25" customHeight="1" x14ac:dyDescent="0.35">
      <c r="A1017" s="173"/>
      <c r="B1017" s="173"/>
      <c r="C1017" s="174"/>
      <c r="D1017" s="175"/>
      <c r="E1017" s="173"/>
      <c r="F1017" s="173"/>
      <c r="G1017" s="173"/>
      <c r="H1017" s="192"/>
      <c r="I1017" s="173"/>
      <c r="J1017" s="173"/>
      <c r="K1017" s="173"/>
      <c r="L1017" s="173"/>
      <c r="M1017" s="173"/>
      <c r="N1017" s="176"/>
      <c r="O1017" s="193"/>
    </row>
    <row r="1018" spans="1:15" ht="14.25" customHeight="1" x14ac:dyDescent="0.35">
      <c r="A1018" s="173"/>
      <c r="B1018" s="173"/>
      <c r="C1018" s="174"/>
      <c r="D1018" s="175"/>
      <c r="E1018" s="173"/>
      <c r="F1018" s="173"/>
      <c r="G1018" s="173"/>
      <c r="H1018" s="173"/>
      <c r="I1018" s="173"/>
      <c r="J1018" s="173"/>
      <c r="K1018" s="173"/>
      <c r="L1018" s="173"/>
      <c r="M1018" s="173"/>
      <c r="N1018" s="176"/>
      <c r="O1018" s="193"/>
    </row>
    <row r="1019" spans="1:15" ht="14.25" customHeight="1" x14ac:dyDescent="0.35">
      <c r="A1019" s="173"/>
      <c r="B1019" s="173"/>
      <c r="C1019" s="194"/>
      <c r="D1019" s="175"/>
      <c r="E1019" s="173"/>
      <c r="F1019" s="173"/>
      <c r="G1019" s="173"/>
      <c r="H1019" s="173"/>
      <c r="I1019" s="192"/>
      <c r="J1019" s="173"/>
      <c r="K1019" s="173"/>
      <c r="L1019" s="173"/>
      <c r="M1019" s="173"/>
      <c r="N1019" s="176"/>
      <c r="O1019" s="193"/>
    </row>
    <row r="1020" spans="1:15" ht="14.25" customHeight="1" x14ac:dyDescent="0.35">
      <c r="A1020" s="173"/>
      <c r="B1020" s="173"/>
      <c r="C1020" s="194"/>
      <c r="D1020" s="175"/>
      <c r="E1020" s="173"/>
      <c r="F1020" s="173"/>
      <c r="G1020" s="173"/>
      <c r="H1020" s="192"/>
      <c r="I1020" s="173"/>
      <c r="J1020" s="173"/>
      <c r="K1020" s="173"/>
      <c r="L1020" s="173"/>
      <c r="M1020" s="173"/>
      <c r="N1020" s="176"/>
      <c r="O1020" s="192"/>
    </row>
    <row r="1021" spans="1:15" ht="14.25" customHeight="1" x14ac:dyDescent="0.35">
      <c r="A1021" s="173"/>
      <c r="B1021" s="173"/>
      <c r="C1021" s="194"/>
      <c r="D1021" s="175"/>
      <c r="E1021" s="173"/>
      <c r="F1021" s="173"/>
      <c r="G1021" s="173"/>
      <c r="H1021" s="173"/>
      <c r="I1021" s="173"/>
      <c r="J1021" s="173"/>
      <c r="K1021" s="173"/>
      <c r="L1021" s="173"/>
      <c r="M1021" s="173"/>
      <c r="N1021" s="176"/>
      <c r="O1021" s="173"/>
    </row>
    <row r="1022" spans="1:15" ht="14.25" customHeight="1" x14ac:dyDescent="0.35">
      <c r="A1022" s="173"/>
      <c r="B1022" s="173"/>
      <c r="C1022" s="174"/>
      <c r="D1022" s="175"/>
      <c r="E1022" s="173"/>
      <c r="F1022" s="173"/>
      <c r="G1022" s="173"/>
      <c r="H1022" s="173"/>
      <c r="I1022" s="173"/>
      <c r="J1022" s="173"/>
      <c r="K1022" s="173"/>
      <c r="L1022" s="173"/>
      <c r="M1022" s="173"/>
      <c r="N1022" s="176"/>
      <c r="O1022" s="173"/>
    </row>
    <row r="1023" spans="1:15" ht="14.25" customHeight="1" x14ac:dyDescent="0.35">
      <c r="A1023" s="173"/>
      <c r="B1023" s="173"/>
      <c r="C1023" s="194"/>
      <c r="D1023" s="175"/>
      <c r="E1023" s="173"/>
      <c r="F1023" s="173"/>
      <c r="G1023" s="173"/>
      <c r="H1023" s="173"/>
      <c r="I1023" s="173"/>
      <c r="J1023" s="173"/>
      <c r="K1023" s="173"/>
      <c r="L1023" s="173"/>
      <c r="M1023" s="173"/>
      <c r="N1023" s="176"/>
      <c r="O1023" s="193"/>
    </row>
  </sheetData>
  <autoFilter ref="A1:AI930" xr:uid="{00000000-0009-0000-0000-000002000000}"/>
  <mergeCells count="20">
    <mergeCell ref="N936:N937"/>
    <mergeCell ref="N938:N939"/>
    <mergeCell ref="N948:N949"/>
    <mergeCell ref="N950:N951"/>
    <mergeCell ref="L952:M957"/>
    <mergeCell ref="N952:N953"/>
    <mergeCell ref="N954:N955"/>
    <mergeCell ref="N956:N957"/>
    <mergeCell ref="L934:M939"/>
    <mergeCell ref="L940:M945"/>
    <mergeCell ref="N940:N941"/>
    <mergeCell ref="N942:N943"/>
    <mergeCell ref="N944:N945"/>
    <mergeCell ref="L946:M951"/>
    <mergeCell ref="N946:N947"/>
    <mergeCell ref="P1:Y1"/>
    <mergeCell ref="Z1:AI1"/>
    <mergeCell ref="P932:Y932"/>
    <mergeCell ref="Z932:AI932"/>
    <mergeCell ref="N934:N935"/>
  </mergeCells>
  <conditionalFormatting sqref="E981:N984">
    <cfRule type="containsText" dxfId="72" priority="1" operator="containsText" text="MENOR">
      <formula>NOT(ISERROR(SEARCH(("MENOR"),(E981))))</formula>
    </cfRule>
  </conditionalFormatting>
  <conditionalFormatting sqref="E986:N989">
    <cfRule type="containsText" dxfId="71" priority="2" operator="containsText" text="menor">
      <formula>NOT(ISERROR(SEARCH(("menor"),(E986))))</formula>
    </cfRule>
  </conditionalFormatting>
  <conditionalFormatting sqref="P3:P478 Q3:Y930 Z3:Z478 AA3:AI930 P480 Z480 P482:P485 Z482:Z485 P487:P776 Z487:Z930 P782:P784 P787:P794 P796:P801 P803:P930">
    <cfRule type="beginsWith" dxfId="70" priority="3" operator="beginsWith" text="N">
      <formula>LEFT((P3),LEN("N"))=("N")</formula>
    </cfRule>
  </conditionalFormatting>
  <conditionalFormatting sqref="P3:P478 Q3:Y930 Z3:Z478 AA3:AI930 P480 Z480 P482:P485 Z482:Z485 P487:P776 Z487:Z930 P782:P784 P787:P794 P796:P801 P803:P930">
    <cfRule type="beginsWith" dxfId="69" priority="4" operator="beginsWith" text="C">
      <formula>LEFT((P3),LEN("C"))=("C")</formula>
    </cfRule>
  </conditionalFormatting>
  <conditionalFormatting sqref="B652:B687">
    <cfRule type="containsText" dxfId="68" priority="5" operator="containsText" text="&gt;">
      <formula>NOT(ISERROR(SEARCH(("&gt;"),(B652))))</formula>
    </cfRule>
  </conditionalFormatting>
  <conditionalFormatting sqref="C652:C687">
    <cfRule type="containsText" dxfId="67" priority="6" operator="containsText" text="&gt;">
      <formula>NOT(ISERROR(SEARCH(("&gt;"),(C652))))</formula>
    </cfRule>
  </conditionalFormatting>
  <conditionalFormatting sqref="E687:I687 E652:I686">
    <cfRule type="containsText" dxfId="66" priority="7" operator="containsText" text="&gt;">
      <formula>NOT(ISERROR(SEARCH(("&gt;"),(E687))))</formula>
    </cfRule>
  </conditionalFormatting>
  <conditionalFormatting sqref="F724:F779">
    <cfRule type="cellIs" dxfId="65" priority="8" operator="equal">
      <formula>70</formula>
    </cfRule>
  </conditionalFormatting>
  <conditionalFormatting sqref="F780:F794">
    <cfRule type="cellIs" dxfId="64" priority="9" operator="equal">
      <formula>70</formula>
    </cfRule>
  </conditionalFormatting>
  <conditionalFormatting sqref="J652:J687">
    <cfRule type="containsText" dxfId="63" priority="10" operator="containsText" text="&gt;">
      <formula>NOT(ISERROR(SEARCH(("&gt;"),(J652))))</formula>
    </cfRule>
  </conditionalFormatting>
  <conditionalFormatting sqref="K652:K687">
    <cfRule type="containsText" dxfId="62" priority="11" operator="containsText" text="&gt;">
      <formula>NOT(ISERROR(SEARCH(("&gt;"),(K652))))</formula>
    </cfRule>
  </conditionalFormatting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960"/>
  <sheetViews>
    <sheetView workbookViewId="0">
      <pane xSplit="15" ySplit="2" topLeftCell="P3" activePane="bottomRight" state="frozen"/>
      <selection pane="topRight" activeCell="P1" sqref="P1"/>
      <selection pane="bottomLeft" activeCell="A3" sqref="A3"/>
      <selection pane="bottomRight" activeCell="P3" sqref="P3"/>
    </sheetView>
  </sheetViews>
  <sheetFormatPr defaultColWidth="14.453125" defaultRowHeight="15" customHeight="1" x14ac:dyDescent="0.35"/>
  <cols>
    <col min="1" max="2" width="10.54296875" customWidth="1"/>
    <col min="3" max="3" width="9.453125" customWidth="1"/>
    <col min="4" max="4" width="11.26953125" customWidth="1"/>
    <col min="5" max="5" width="8.7265625" customWidth="1"/>
    <col min="6" max="6" width="7.81640625" customWidth="1"/>
    <col min="7" max="7" width="7.26953125" customWidth="1"/>
    <col min="8" max="8" width="7.54296875" customWidth="1"/>
    <col min="9" max="9" width="9" customWidth="1"/>
    <col min="10" max="10" width="11" customWidth="1"/>
    <col min="11" max="11" width="8.81640625" customWidth="1"/>
    <col min="12" max="12" width="9.7265625" customWidth="1"/>
    <col min="13" max="13" width="9.453125" customWidth="1"/>
    <col min="14" max="14" width="15.54296875" customWidth="1"/>
    <col min="15" max="15" width="16" customWidth="1"/>
    <col min="16" max="35" width="13.54296875" customWidth="1"/>
  </cols>
  <sheetData>
    <row r="1" spans="1:35" ht="14.25" customHeight="1" x14ac:dyDescent="0.35">
      <c r="A1" s="142"/>
      <c r="B1" s="142"/>
      <c r="C1" s="142"/>
      <c r="D1" s="142"/>
      <c r="E1" s="143"/>
      <c r="F1" s="143"/>
      <c r="G1" s="143"/>
      <c r="H1" s="143"/>
      <c r="I1" s="143"/>
      <c r="J1" s="143"/>
      <c r="K1" s="143"/>
      <c r="L1" s="143"/>
      <c r="M1" s="195"/>
      <c r="N1" s="195"/>
      <c r="O1" s="196"/>
      <c r="P1" s="366" t="s">
        <v>44</v>
      </c>
      <c r="Q1" s="346"/>
      <c r="R1" s="346"/>
      <c r="S1" s="346"/>
      <c r="T1" s="346"/>
      <c r="U1" s="346"/>
      <c r="V1" s="346"/>
      <c r="W1" s="346"/>
      <c r="X1" s="346"/>
      <c r="Y1" s="347"/>
      <c r="Z1" s="367" t="s">
        <v>45</v>
      </c>
      <c r="AA1" s="346"/>
      <c r="AB1" s="346"/>
      <c r="AC1" s="346"/>
      <c r="AD1" s="346"/>
      <c r="AE1" s="346"/>
      <c r="AF1" s="346"/>
      <c r="AG1" s="346"/>
      <c r="AH1" s="346"/>
      <c r="AI1" s="347"/>
    </row>
    <row r="2" spans="1:35" ht="14.25" customHeight="1" x14ac:dyDescent="0.35">
      <c r="A2" s="142" t="s">
        <v>46</v>
      </c>
      <c r="B2" s="142" t="s">
        <v>31</v>
      </c>
      <c r="C2" s="142" t="s">
        <v>47</v>
      </c>
      <c r="D2" s="142" t="s">
        <v>48</v>
      </c>
      <c r="E2" s="143" t="s">
        <v>25</v>
      </c>
      <c r="F2" s="143" t="s">
        <v>11</v>
      </c>
      <c r="G2" s="143" t="s">
        <v>14</v>
      </c>
      <c r="H2" s="143" t="s">
        <v>49</v>
      </c>
      <c r="I2" s="143" t="s">
        <v>21</v>
      </c>
      <c r="J2" s="143" t="s">
        <v>50</v>
      </c>
      <c r="K2" s="143" t="s">
        <v>51</v>
      </c>
      <c r="L2" s="143" t="s">
        <v>52</v>
      </c>
      <c r="M2" s="143" t="s">
        <v>53</v>
      </c>
      <c r="N2" s="143" t="s">
        <v>18</v>
      </c>
      <c r="O2" s="143" t="s">
        <v>54</v>
      </c>
      <c r="P2" s="30" t="s">
        <v>53</v>
      </c>
      <c r="Q2" s="31" t="s">
        <v>25</v>
      </c>
      <c r="R2" s="31" t="s">
        <v>11</v>
      </c>
      <c r="S2" s="32" t="s">
        <v>51</v>
      </c>
      <c r="T2" s="33" t="s">
        <v>50</v>
      </c>
      <c r="U2" s="31" t="s">
        <v>14</v>
      </c>
      <c r="V2" s="31" t="s">
        <v>49</v>
      </c>
      <c r="W2" s="34" t="s">
        <v>54</v>
      </c>
      <c r="X2" s="30" t="s">
        <v>18</v>
      </c>
      <c r="Y2" s="32" t="s">
        <v>21</v>
      </c>
      <c r="Z2" s="35" t="s">
        <v>53</v>
      </c>
      <c r="AA2" s="36" t="s">
        <v>25</v>
      </c>
      <c r="AB2" s="36" t="s">
        <v>11</v>
      </c>
      <c r="AC2" s="37" t="s">
        <v>51</v>
      </c>
      <c r="AD2" s="38" t="s">
        <v>50</v>
      </c>
      <c r="AE2" s="36" t="s">
        <v>14</v>
      </c>
      <c r="AF2" s="36" t="s">
        <v>49</v>
      </c>
      <c r="AG2" s="39" t="s">
        <v>54</v>
      </c>
      <c r="AH2" s="35" t="s">
        <v>18</v>
      </c>
      <c r="AI2" s="37" t="s">
        <v>21</v>
      </c>
    </row>
    <row r="3" spans="1:35" ht="14.25" customHeight="1" x14ac:dyDescent="0.35">
      <c r="A3" s="146" t="s">
        <v>96</v>
      </c>
      <c r="B3" s="147" t="s">
        <v>97</v>
      </c>
      <c r="C3" s="148">
        <v>40141</v>
      </c>
      <c r="D3" s="149">
        <v>0.34375</v>
      </c>
      <c r="E3" s="147">
        <v>2</v>
      </c>
      <c r="F3" s="147">
        <v>12.7</v>
      </c>
      <c r="G3" s="150">
        <v>2</v>
      </c>
      <c r="H3" s="150">
        <v>3.6</v>
      </c>
      <c r="I3" s="147">
        <v>0.23</v>
      </c>
      <c r="J3" s="150">
        <v>0.04</v>
      </c>
      <c r="K3" s="147">
        <v>1.89</v>
      </c>
      <c r="L3" s="164">
        <v>0.152</v>
      </c>
      <c r="M3" s="156">
        <v>5.9</v>
      </c>
      <c r="N3" s="156">
        <v>6.35</v>
      </c>
      <c r="O3" s="157">
        <v>4</v>
      </c>
      <c r="P3" s="188" t="str">
        <f>IF($M3&lt;NORMA!$I$7,"NO CUMPLE","CUMPLE")</f>
        <v>NO CUMPLE</v>
      </c>
      <c r="Q3" s="188" t="str">
        <f>IF($E3&gt;NORMA!$I$8,"NO CUMPLE","CUMPLE")</f>
        <v>CUMPLE</v>
      </c>
      <c r="R3" s="188" t="str">
        <f>IF($F3&gt;NORMA!$I$9,"NO CUMPLE","CUMPLE")</f>
        <v>CUMPLE</v>
      </c>
      <c r="S3" s="188" t="str">
        <f>IF($K3&gt;NORMA!$I$10,"NO CUMPLE","CUMPLE")</f>
        <v>CUMPLE</v>
      </c>
      <c r="T3" s="188" t="str">
        <f>IF($J3&gt;NORMA!$I$11,"NO CUMPLE","CUMPLE")</f>
        <v>CUMPLE</v>
      </c>
      <c r="U3" s="188" t="str">
        <f>IF($G3&gt;NORMA!$I$12,"NO CUMPLE","CUMPLE")</f>
        <v>CUMPLE</v>
      </c>
      <c r="V3" s="188" t="str">
        <f>IF($H3&gt;NORMA!$I$13,"NO CUMPLE","CUMPLE")</f>
        <v>CUMPLE</v>
      </c>
      <c r="W3" s="188" t="str">
        <f>IF($O3&gt;NORMA!$I$14,"NO CUMPLE","CUMPLE")</f>
        <v>CUMPLE</v>
      </c>
      <c r="X3" s="188" t="str">
        <f>IF(AND($N3&gt;=NORMA!$Q$4, $N3&lt;=NORMA!$R$4),"CUMPLE","NO CUMPLE")</f>
        <v>CUMPLE</v>
      </c>
      <c r="Y3" s="188" t="str">
        <f>IF($I3&gt;NORMA!$I$16,"NO CUMPLE","CUMPLE")</f>
        <v>CUMPLE</v>
      </c>
      <c r="Z3" s="188" t="str">
        <f>IF($M3&lt;NORMA!$I$23,"NO CUMPLE","CUMPLE")</f>
        <v>NO CUMPLE</v>
      </c>
      <c r="AA3" s="188" t="str">
        <f>IF($E3&gt;NORMA!$I$24,"NO CUMPLE","CUMPLE")</f>
        <v>CUMPLE</v>
      </c>
      <c r="AB3" s="188" t="str">
        <f>IF($F3&gt;NORMA!$I$25,"NO CUMPLE","CUMPLE")</f>
        <v>CUMPLE</v>
      </c>
      <c r="AC3" s="188" t="str">
        <f>IF($K3&gt;NORMA!$I$26,"NO CUMPLE","CUMPLE")</f>
        <v>NO CUMPLE</v>
      </c>
      <c r="AD3" s="188" t="str">
        <f>IF($J3&gt;NORMA!$I$27,"NO CUMPLE","CUMPLE")</f>
        <v>CUMPLE</v>
      </c>
      <c r="AE3" s="188" t="str">
        <f>IF($G3&gt;NORMA!$I$28,"NO CUMPLE","CUMPLE")</f>
        <v>CUMPLE</v>
      </c>
      <c r="AF3" s="188" t="str">
        <f>IF($H3&gt;NORMA!$I$29,"NO CUMPLE","CUMPLE")</f>
        <v>CUMPLE</v>
      </c>
      <c r="AG3" s="188" t="str">
        <f>IF($O3&gt;NORMA!$I$30,"NO CUMPLE","CUMPLE")</f>
        <v>CUMPLE</v>
      </c>
      <c r="AH3" s="188" t="str">
        <f>IF(AND($N3&gt;=NORMA!$R$18, $N3&lt;=NORMA!$S$18),"CUMPLE","NO CUMPLE")</f>
        <v>NO CUMPLE</v>
      </c>
      <c r="AI3" s="188" t="str">
        <f>IF($I3&gt;NORMA!$I$32,"NO CUMPLE","CUMPLE")</f>
        <v>CUMPLE</v>
      </c>
    </row>
    <row r="4" spans="1:35" ht="14.25" customHeight="1" x14ac:dyDescent="0.35">
      <c r="A4" s="146" t="s">
        <v>96</v>
      </c>
      <c r="B4" s="147" t="s">
        <v>97</v>
      </c>
      <c r="C4" s="148">
        <v>40141</v>
      </c>
      <c r="D4" s="149">
        <v>0.4375</v>
      </c>
      <c r="E4" s="147">
        <v>169</v>
      </c>
      <c r="F4" s="147">
        <v>576</v>
      </c>
      <c r="G4" s="147">
        <v>134</v>
      </c>
      <c r="H4" s="150">
        <v>3.6</v>
      </c>
      <c r="I4" s="147">
        <v>7.0000000000000007E-2</v>
      </c>
      <c r="J4" s="150">
        <v>0.04</v>
      </c>
      <c r="K4" s="147">
        <v>44.07</v>
      </c>
      <c r="L4" s="164">
        <v>0.16600000000000001</v>
      </c>
      <c r="M4" s="156">
        <v>4.5999999999999996</v>
      </c>
      <c r="N4" s="156">
        <v>6.47</v>
      </c>
      <c r="O4" s="157">
        <v>3</v>
      </c>
      <c r="P4" s="188" t="str">
        <f>IF($M4&lt;NORMA!$I$7,"NO CUMPLE","CUMPLE")</f>
        <v>NO CUMPLE</v>
      </c>
      <c r="Q4" s="188" t="str">
        <f>IF($E4&gt;NORMA!$I$8,"NO CUMPLE","CUMPLE")</f>
        <v>NO CUMPLE</v>
      </c>
      <c r="R4" s="188" t="str">
        <f>IF($F4&gt;NORMA!$I$9,"NO CUMPLE","CUMPLE")</f>
        <v>NO CUMPLE</v>
      </c>
      <c r="S4" s="188" t="str">
        <f>IF($K4&gt;NORMA!$I$10,"NO CUMPLE","CUMPLE")</f>
        <v>NO CUMPLE</v>
      </c>
      <c r="T4" s="188" t="str">
        <f>IF($J4&gt;NORMA!$I$11,"NO CUMPLE","CUMPLE")</f>
        <v>CUMPLE</v>
      </c>
      <c r="U4" s="188" t="str">
        <f>IF($G4&gt;NORMA!$I$12,"NO CUMPLE","CUMPLE")</f>
        <v>NO CUMPLE</v>
      </c>
      <c r="V4" s="188" t="str">
        <f>IF($H4&gt;NORMA!$I$13,"NO CUMPLE","CUMPLE")</f>
        <v>CUMPLE</v>
      </c>
      <c r="W4" s="188" t="str">
        <f>IF($O4&gt;NORMA!$I$14,"NO CUMPLE","CUMPLE")</f>
        <v>CUMPLE</v>
      </c>
      <c r="X4" s="188" t="str">
        <f>IF(AND($N4&gt;=NORMA!$Q$4, $N4&lt;=NORMA!$R$4),"CUMPLE","NO CUMPLE")</f>
        <v>CUMPLE</v>
      </c>
      <c r="Y4" s="188" t="str">
        <f>IF($I4&gt;NORMA!$I$16,"NO CUMPLE","CUMPLE")</f>
        <v>CUMPLE</v>
      </c>
      <c r="Z4" s="188" t="str">
        <f>IF($M4&lt;NORMA!$I$23,"NO CUMPLE","CUMPLE")</f>
        <v>NO CUMPLE</v>
      </c>
      <c r="AA4" s="188" t="str">
        <f>IF($E4&gt;NORMA!$I$24,"NO CUMPLE","CUMPLE")</f>
        <v>NO CUMPLE</v>
      </c>
      <c r="AB4" s="188" t="str">
        <f>IF($F4&gt;NORMA!$I$25,"NO CUMPLE","CUMPLE")</f>
        <v>NO CUMPLE</v>
      </c>
      <c r="AC4" s="188" t="str">
        <f>IF($K4&gt;NORMA!$I$26,"NO CUMPLE","CUMPLE")</f>
        <v>NO CUMPLE</v>
      </c>
      <c r="AD4" s="188" t="str">
        <f>IF($J4&gt;NORMA!$I$27,"NO CUMPLE","CUMPLE")</f>
        <v>CUMPLE</v>
      </c>
      <c r="AE4" s="188" t="str">
        <f>IF($G4&gt;NORMA!$I$28,"NO CUMPLE","CUMPLE")</f>
        <v>NO CUMPLE</v>
      </c>
      <c r="AF4" s="188" t="str">
        <f>IF($H4&gt;NORMA!$I$29,"NO CUMPLE","CUMPLE")</f>
        <v>CUMPLE</v>
      </c>
      <c r="AG4" s="188" t="str">
        <f>IF($O4&gt;NORMA!$I$30,"NO CUMPLE","CUMPLE")</f>
        <v>CUMPLE</v>
      </c>
      <c r="AH4" s="188" t="str">
        <f>IF(AND($N4&gt;=NORMA!$R$18, $N4&lt;=NORMA!$S$18),"CUMPLE","NO CUMPLE")</f>
        <v>NO CUMPLE</v>
      </c>
      <c r="AI4" s="188" t="str">
        <f>IF($I4&gt;NORMA!$I$32,"NO CUMPLE","CUMPLE")</f>
        <v>CUMPLE</v>
      </c>
    </row>
    <row r="5" spans="1:35" ht="14.25" customHeight="1" x14ac:dyDescent="0.35">
      <c r="A5" s="146" t="s">
        <v>96</v>
      </c>
      <c r="B5" s="147" t="s">
        <v>97</v>
      </c>
      <c r="C5" s="148">
        <v>40141</v>
      </c>
      <c r="D5" s="149">
        <v>0.53125</v>
      </c>
      <c r="E5" s="147">
        <v>0.9</v>
      </c>
      <c r="F5" s="147">
        <v>10.3</v>
      </c>
      <c r="G5" s="147">
        <v>24</v>
      </c>
      <c r="H5" s="150">
        <v>3.6</v>
      </c>
      <c r="I5" s="147">
        <v>0.02</v>
      </c>
      <c r="J5" s="150">
        <v>0.04</v>
      </c>
      <c r="K5" s="147">
        <v>1.87</v>
      </c>
      <c r="L5" s="164">
        <v>0.16500000000000001</v>
      </c>
      <c r="M5" s="156">
        <v>4.7</v>
      </c>
      <c r="N5" s="156">
        <v>6.83</v>
      </c>
      <c r="O5" s="157">
        <v>9</v>
      </c>
      <c r="P5" s="188" t="str">
        <f>IF($M5&lt;NORMA!$I$7,"NO CUMPLE","CUMPLE")</f>
        <v>NO CUMPLE</v>
      </c>
      <c r="Q5" s="188" t="str">
        <f>IF($E5&gt;NORMA!$I$8,"NO CUMPLE","CUMPLE")</f>
        <v>CUMPLE</v>
      </c>
      <c r="R5" s="188" t="str">
        <f>IF($F5&gt;NORMA!$I$9,"NO CUMPLE","CUMPLE")</f>
        <v>CUMPLE</v>
      </c>
      <c r="S5" s="188" t="str">
        <f>IF($K5&gt;NORMA!$I$10,"NO CUMPLE","CUMPLE")</f>
        <v>CUMPLE</v>
      </c>
      <c r="T5" s="188" t="str">
        <f>IF($J5&gt;NORMA!$I$11,"NO CUMPLE","CUMPLE")</f>
        <v>CUMPLE</v>
      </c>
      <c r="U5" s="188" t="str">
        <f>IF($G5&gt;NORMA!$I$12,"NO CUMPLE","CUMPLE")</f>
        <v>NO CUMPLE</v>
      </c>
      <c r="V5" s="188" t="str">
        <f>IF($H5&gt;NORMA!$I$13,"NO CUMPLE","CUMPLE")</f>
        <v>CUMPLE</v>
      </c>
      <c r="W5" s="188" t="str">
        <f>IF($O5&gt;NORMA!$I$14,"NO CUMPLE","CUMPLE")</f>
        <v>CUMPLE</v>
      </c>
      <c r="X5" s="188" t="str">
        <f>IF(AND($N5&gt;=NORMA!$Q$4, $N5&lt;=NORMA!$R$4),"CUMPLE","NO CUMPLE")</f>
        <v>CUMPLE</v>
      </c>
      <c r="Y5" s="188" t="str">
        <f>IF($I5&gt;NORMA!$I$16,"NO CUMPLE","CUMPLE")</f>
        <v>CUMPLE</v>
      </c>
      <c r="Z5" s="188" t="str">
        <f>IF($M5&lt;NORMA!$I$23,"NO CUMPLE","CUMPLE")</f>
        <v>NO CUMPLE</v>
      </c>
      <c r="AA5" s="188" t="str">
        <f>IF($E5&gt;NORMA!$I$24,"NO CUMPLE","CUMPLE")</f>
        <v>CUMPLE</v>
      </c>
      <c r="AB5" s="188" t="str">
        <f>IF($F5&gt;NORMA!$I$25,"NO CUMPLE","CUMPLE")</f>
        <v>CUMPLE</v>
      </c>
      <c r="AC5" s="188" t="str">
        <f>IF($K5&gt;NORMA!$I$26,"NO CUMPLE","CUMPLE")</f>
        <v>NO CUMPLE</v>
      </c>
      <c r="AD5" s="188" t="str">
        <f>IF($J5&gt;NORMA!$I$27,"NO CUMPLE","CUMPLE")</f>
        <v>CUMPLE</v>
      </c>
      <c r="AE5" s="188" t="str">
        <f>IF($G5&gt;NORMA!$I$28,"NO CUMPLE","CUMPLE")</f>
        <v>NO CUMPLE</v>
      </c>
      <c r="AF5" s="188" t="str">
        <f>IF($H5&gt;NORMA!$I$29,"NO CUMPLE","CUMPLE")</f>
        <v>CUMPLE</v>
      </c>
      <c r="AG5" s="188" t="str">
        <f>IF($O5&gt;NORMA!$I$30,"NO CUMPLE","CUMPLE")</f>
        <v>CUMPLE</v>
      </c>
      <c r="AH5" s="188" t="str">
        <f>IF(AND($N5&gt;=NORMA!$R$18, $N5&lt;=NORMA!$S$18),"CUMPLE","NO CUMPLE")</f>
        <v>CUMPLE</v>
      </c>
      <c r="AI5" s="188" t="str">
        <f>IF($I5&gt;NORMA!$I$32,"NO CUMPLE","CUMPLE")</f>
        <v>CUMPLE</v>
      </c>
    </row>
    <row r="6" spans="1:35" ht="14.25" customHeight="1" x14ac:dyDescent="0.35">
      <c r="A6" s="146" t="s">
        <v>96</v>
      </c>
      <c r="B6" s="147" t="s">
        <v>97</v>
      </c>
      <c r="C6" s="148">
        <v>40143</v>
      </c>
      <c r="D6" s="149">
        <v>0.44791666666666669</v>
      </c>
      <c r="E6" s="147">
        <v>1</v>
      </c>
      <c r="F6" s="147">
        <v>6.9</v>
      </c>
      <c r="G6" s="147">
        <v>88</v>
      </c>
      <c r="H6" s="150">
        <v>3.6</v>
      </c>
      <c r="I6" s="147">
        <v>0.17</v>
      </c>
      <c r="J6" s="150">
        <v>0.04</v>
      </c>
      <c r="K6" s="147">
        <v>1.3</v>
      </c>
      <c r="L6" s="164">
        <v>0.17499999999999999</v>
      </c>
      <c r="M6" s="156">
        <v>4.2</v>
      </c>
      <c r="N6" s="156">
        <v>7.25</v>
      </c>
      <c r="O6" s="157">
        <v>23</v>
      </c>
      <c r="P6" s="188" t="str">
        <f>IF($M6&lt;NORMA!$I$7,"NO CUMPLE","CUMPLE")</f>
        <v>NO CUMPLE</v>
      </c>
      <c r="Q6" s="188" t="str">
        <f>IF($E6&gt;NORMA!$I$8,"NO CUMPLE","CUMPLE")</f>
        <v>CUMPLE</v>
      </c>
      <c r="R6" s="188" t="str">
        <f>IF($F6&gt;NORMA!$I$9,"NO CUMPLE","CUMPLE")</f>
        <v>CUMPLE</v>
      </c>
      <c r="S6" s="188" t="str">
        <f>IF($K6&gt;NORMA!$I$10,"NO CUMPLE","CUMPLE")</f>
        <v>CUMPLE</v>
      </c>
      <c r="T6" s="188" t="str">
        <f>IF($J6&gt;NORMA!$I$11,"NO CUMPLE","CUMPLE")</f>
        <v>CUMPLE</v>
      </c>
      <c r="U6" s="188" t="str">
        <f>IF($G6&gt;NORMA!$I$12,"NO CUMPLE","CUMPLE")</f>
        <v>NO CUMPLE</v>
      </c>
      <c r="V6" s="188" t="str">
        <f>IF($H6&gt;NORMA!$I$13,"NO CUMPLE","CUMPLE")</f>
        <v>CUMPLE</v>
      </c>
      <c r="W6" s="188" t="str">
        <f>IF($O6&gt;NORMA!$I$14,"NO CUMPLE","CUMPLE")</f>
        <v>CUMPLE</v>
      </c>
      <c r="X6" s="188" t="str">
        <f>IF(AND($N6&gt;=NORMA!$Q$4, $N6&lt;=NORMA!$R$4),"CUMPLE","NO CUMPLE")</f>
        <v>CUMPLE</v>
      </c>
      <c r="Y6" s="188" t="str">
        <f>IF($I6&gt;NORMA!$I$16,"NO CUMPLE","CUMPLE")</f>
        <v>CUMPLE</v>
      </c>
      <c r="Z6" s="188" t="str">
        <f>IF($M6&lt;NORMA!$I$23,"NO CUMPLE","CUMPLE")</f>
        <v>NO CUMPLE</v>
      </c>
      <c r="AA6" s="188" t="str">
        <f>IF($E6&gt;NORMA!$I$24,"NO CUMPLE","CUMPLE")</f>
        <v>CUMPLE</v>
      </c>
      <c r="AB6" s="188" t="str">
        <f>IF($F6&gt;NORMA!$I$25,"NO CUMPLE","CUMPLE")</f>
        <v>CUMPLE</v>
      </c>
      <c r="AC6" s="188" t="str">
        <f>IF($K6&gt;NORMA!$I$26,"NO CUMPLE","CUMPLE")</f>
        <v>CUMPLE</v>
      </c>
      <c r="AD6" s="188" t="str">
        <f>IF($J6&gt;NORMA!$I$27,"NO CUMPLE","CUMPLE")</f>
        <v>CUMPLE</v>
      </c>
      <c r="AE6" s="188" t="str">
        <f>IF($G6&gt;NORMA!$I$28,"NO CUMPLE","CUMPLE")</f>
        <v>NO CUMPLE</v>
      </c>
      <c r="AF6" s="188" t="str">
        <f>IF($H6&gt;NORMA!$I$29,"NO CUMPLE","CUMPLE")</f>
        <v>CUMPLE</v>
      </c>
      <c r="AG6" s="188" t="str">
        <f>IF($O6&gt;NORMA!$I$30,"NO CUMPLE","CUMPLE")</f>
        <v>CUMPLE</v>
      </c>
      <c r="AH6" s="188" t="str">
        <f>IF(AND($N6&gt;=NORMA!$R$18, $N6&lt;=NORMA!$S$18),"CUMPLE","NO CUMPLE")</f>
        <v>CUMPLE</v>
      </c>
      <c r="AI6" s="188" t="str">
        <f>IF($I6&gt;NORMA!$I$32,"NO CUMPLE","CUMPLE")</f>
        <v>CUMPLE</v>
      </c>
    </row>
    <row r="7" spans="1:35" ht="14.25" customHeight="1" x14ac:dyDescent="0.35">
      <c r="A7" s="146" t="s">
        <v>96</v>
      </c>
      <c r="B7" s="147" t="s">
        <v>97</v>
      </c>
      <c r="C7" s="148">
        <v>40143</v>
      </c>
      <c r="D7" s="149">
        <v>0.54166666666666663</v>
      </c>
      <c r="E7" s="147">
        <v>0.7</v>
      </c>
      <c r="F7" s="147">
        <v>4.4000000000000004</v>
      </c>
      <c r="G7" s="150">
        <v>2</v>
      </c>
      <c r="H7" s="150">
        <v>3.6</v>
      </c>
      <c r="I7" s="147">
        <v>0.09</v>
      </c>
      <c r="J7" s="150">
        <v>0.04</v>
      </c>
      <c r="K7" s="147">
        <v>1.1200000000000001</v>
      </c>
      <c r="L7" s="164">
        <v>0.18099999999999999</v>
      </c>
      <c r="M7" s="156">
        <v>4.5</v>
      </c>
      <c r="N7" s="156">
        <v>7.27</v>
      </c>
      <c r="O7" s="157">
        <v>9</v>
      </c>
      <c r="P7" s="188" t="str">
        <f>IF($M7&lt;NORMA!$I$7,"NO CUMPLE","CUMPLE")</f>
        <v>NO CUMPLE</v>
      </c>
      <c r="Q7" s="188" t="str">
        <f>IF($E7&gt;NORMA!$I$8,"NO CUMPLE","CUMPLE")</f>
        <v>CUMPLE</v>
      </c>
      <c r="R7" s="188" t="str">
        <f>IF($F7&gt;NORMA!$I$9,"NO CUMPLE","CUMPLE")</f>
        <v>CUMPLE</v>
      </c>
      <c r="S7" s="188" t="str">
        <f>IF($K7&gt;NORMA!$I$10,"NO CUMPLE","CUMPLE")</f>
        <v>CUMPLE</v>
      </c>
      <c r="T7" s="188" t="str">
        <f>IF($J7&gt;NORMA!$I$11,"NO CUMPLE","CUMPLE")</f>
        <v>CUMPLE</v>
      </c>
      <c r="U7" s="188" t="str">
        <f>IF($G7&gt;NORMA!$I$12,"NO CUMPLE","CUMPLE")</f>
        <v>CUMPLE</v>
      </c>
      <c r="V7" s="188" t="str">
        <f>IF($H7&gt;NORMA!$I$13,"NO CUMPLE","CUMPLE")</f>
        <v>CUMPLE</v>
      </c>
      <c r="W7" s="188" t="str">
        <f>IF($O7&gt;NORMA!$I$14,"NO CUMPLE","CUMPLE")</f>
        <v>CUMPLE</v>
      </c>
      <c r="X7" s="188" t="str">
        <f>IF(AND($N7&gt;=NORMA!$Q$4, $N7&lt;=NORMA!$R$4),"CUMPLE","NO CUMPLE")</f>
        <v>CUMPLE</v>
      </c>
      <c r="Y7" s="188" t="str">
        <f>IF($I7&gt;NORMA!$I$16,"NO CUMPLE","CUMPLE")</f>
        <v>CUMPLE</v>
      </c>
      <c r="Z7" s="188" t="str">
        <f>IF($M7&lt;NORMA!$I$23,"NO CUMPLE","CUMPLE")</f>
        <v>NO CUMPLE</v>
      </c>
      <c r="AA7" s="188" t="str">
        <f>IF($E7&gt;NORMA!$I$24,"NO CUMPLE","CUMPLE")</f>
        <v>CUMPLE</v>
      </c>
      <c r="AB7" s="188" t="str">
        <f>IF($F7&gt;NORMA!$I$25,"NO CUMPLE","CUMPLE")</f>
        <v>CUMPLE</v>
      </c>
      <c r="AC7" s="188" t="str">
        <f>IF($K7&gt;NORMA!$I$26,"NO CUMPLE","CUMPLE")</f>
        <v>CUMPLE</v>
      </c>
      <c r="AD7" s="188" t="str">
        <f>IF($J7&gt;NORMA!$I$27,"NO CUMPLE","CUMPLE")</f>
        <v>CUMPLE</v>
      </c>
      <c r="AE7" s="188" t="str">
        <f>IF($G7&gt;NORMA!$I$28,"NO CUMPLE","CUMPLE")</f>
        <v>CUMPLE</v>
      </c>
      <c r="AF7" s="188" t="str">
        <f>IF($H7&gt;NORMA!$I$29,"NO CUMPLE","CUMPLE")</f>
        <v>CUMPLE</v>
      </c>
      <c r="AG7" s="188" t="str">
        <f>IF($O7&gt;NORMA!$I$30,"NO CUMPLE","CUMPLE")</f>
        <v>CUMPLE</v>
      </c>
      <c r="AH7" s="188" t="str">
        <f>IF(AND($N7&gt;=NORMA!$R$18, $N7&lt;=NORMA!$S$18),"CUMPLE","NO CUMPLE")</f>
        <v>CUMPLE</v>
      </c>
      <c r="AI7" s="188" t="str">
        <f>IF($I7&gt;NORMA!$I$32,"NO CUMPLE","CUMPLE")</f>
        <v>CUMPLE</v>
      </c>
    </row>
    <row r="8" spans="1:35" ht="14.25" customHeight="1" x14ac:dyDescent="0.35">
      <c r="A8" s="146" t="s">
        <v>96</v>
      </c>
      <c r="B8" s="147" t="s">
        <v>97</v>
      </c>
      <c r="C8" s="148">
        <v>40143</v>
      </c>
      <c r="D8" s="149">
        <v>0.63541666666666663</v>
      </c>
      <c r="E8" s="147">
        <v>0.8</v>
      </c>
      <c r="F8" s="147">
        <v>3.4</v>
      </c>
      <c r="G8" s="147">
        <v>6</v>
      </c>
      <c r="H8" s="147">
        <v>3.7</v>
      </c>
      <c r="I8" s="147">
        <v>0.12</v>
      </c>
      <c r="J8" s="150">
        <v>0.04</v>
      </c>
      <c r="K8" s="147">
        <v>1.35</v>
      </c>
      <c r="L8" s="164">
        <v>0.17100000000000001</v>
      </c>
      <c r="M8" s="156">
        <v>5.8</v>
      </c>
      <c r="N8" s="156">
        <v>7.28</v>
      </c>
      <c r="O8" s="157">
        <v>9</v>
      </c>
      <c r="P8" s="188" t="str">
        <f>IF($M8&lt;NORMA!$I$7,"NO CUMPLE","CUMPLE")</f>
        <v>NO CUMPLE</v>
      </c>
      <c r="Q8" s="188" t="str">
        <f>IF($E8&gt;NORMA!$I$8,"NO CUMPLE","CUMPLE")</f>
        <v>CUMPLE</v>
      </c>
      <c r="R8" s="188" t="str">
        <f>IF($F8&gt;NORMA!$I$9,"NO CUMPLE","CUMPLE")</f>
        <v>CUMPLE</v>
      </c>
      <c r="S8" s="188" t="str">
        <f>IF($K8&gt;NORMA!$I$10,"NO CUMPLE","CUMPLE")</f>
        <v>CUMPLE</v>
      </c>
      <c r="T8" s="188" t="str">
        <f>IF($J8&gt;NORMA!$I$11,"NO CUMPLE","CUMPLE")</f>
        <v>CUMPLE</v>
      </c>
      <c r="U8" s="188" t="str">
        <f>IF($G8&gt;NORMA!$I$12,"NO CUMPLE","CUMPLE")</f>
        <v>CUMPLE</v>
      </c>
      <c r="V8" s="188" t="str">
        <f>IF($H8&gt;NORMA!$I$13,"NO CUMPLE","CUMPLE")</f>
        <v>CUMPLE</v>
      </c>
      <c r="W8" s="188" t="str">
        <f>IF($O8&gt;NORMA!$I$14,"NO CUMPLE","CUMPLE")</f>
        <v>CUMPLE</v>
      </c>
      <c r="X8" s="188" t="str">
        <f>IF(AND($N8&gt;=NORMA!$Q$4, $N8&lt;=NORMA!$R$4),"CUMPLE","NO CUMPLE")</f>
        <v>CUMPLE</v>
      </c>
      <c r="Y8" s="188" t="str">
        <f>IF($I8&gt;NORMA!$I$16,"NO CUMPLE","CUMPLE")</f>
        <v>CUMPLE</v>
      </c>
      <c r="Z8" s="188" t="str">
        <f>IF($M8&lt;NORMA!$I$23,"NO CUMPLE","CUMPLE")</f>
        <v>NO CUMPLE</v>
      </c>
      <c r="AA8" s="188" t="str">
        <f>IF($E8&gt;NORMA!$I$24,"NO CUMPLE","CUMPLE")</f>
        <v>CUMPLE</v>
      </c>
      <c r="AB8" s="188" t="str">
        <f>IF($F8&gt;NORMA!$I$25,"NO CUMPLE","CUMPLE")</f>
        <v>CUMPLE</v>
      </c>
      <c r="AC8" s="188" t="str">
        <f>IF($K8&gt;NORMA!$I$26,"NO CUMPLE","CUMPLE")</f>
        <v>CUMPLE</v>
      </c>
      <c r="AD8" s="188" t="str">
        <f>IF($J8&gt;NORMA!$I$27,"NO CUMPLE","CUMPLE")</f>
        <v>CUMPLE</v>
      </c>
      <c r="AE8" s="188" t="str">
        <f>IF($G8&gt;NORMA!$I$28,"NO CUMPLE","CUMPLE")</f>
        <v>CUMPLE</v>
      </c>
      <c r="AF8" s="188" t="str">
        <f>IF($H8&gt;NORMA!$I$29,"NO CUMPLE","CUMPLE")</f>
        <v>CUMPLE</v>
      </c>
      <c r="AG8" s="188" t="str">
        <f>IF($O8&gt;NORMA!$I$30,"NO CUMPLE","CUMPLE")</f>
        <v>CUMPLE</v>
      </c>
      <c r="AH8" s="188" t="str">
        <f>IF(AND($N8&gt;=NORMA!$R$18, $N8&lt;=NORMA!$S$18),"CUMPLE","NO CUMPLE")</f>
        <v>CUMPLE</v>
      </c>
      <c r="AI8" s="188" t="str">
        <f>IF($I8&gt;NORMA!$I$32,"NO CUMPLE","CUMPLE")</f>
        <v>CUMPLE</v>
      </c>
    </row>
    <row r="9" spans="1:35" ht="14.25" customHeight="1" x14ac:dyDescent="0.35">
      <c r="A9" s="146" t="s">
        <v>96</v>
      </c>
      <c r="B9" s="147" t="s">
        <v>97</v>
      </c>
      <c r="C9" s="148">
        <v>40196</v>
      </c>
      <c r="D9" s="149">
        <v>0.52083333333333337</v>
      </c>
      <c r="E9" s="147">
        <v>0.6</v>
      </c>
      <c r="F9" s="150">
        <v>3</v>
      </c>
      <c r="G9" s="150">
        <v>2</v>
      </c>
      <c r="H9" s="150">
        <v>3.6</v>
      </c>
      <c r="I9" s="147">
        <v>0.11</v>
      </c>
      <c r="J9" s="147">
        <v>0.02</v>
      </c>
      <c r="K9" s="147">
        <v>1.23</v>
      </c>
      <c r="L9" s="164">
        <v>5.5E-2</v>
      </c>
      <c r="M9" s="156">
        <v>4.2</v>
      </c>
      <c r="N9" s="156">
        <v>7.81</v>
      </c>
      <c r="O9" s="157">
        <v>4</v>
      </c>
      <c r="P9" s="188" t="str">
        <f>IF($M9&lt;NORMA!$I$7,"NO CUMPLE","CUMPLE")</f>
        <v>NO CUMPLE</v>
      </c>
      <c r="Q9" s="188" t="str">
        <f>IF($E9&gt;NORMA!$I$8,"NO CUMPLE","CUMPLE")</f>
        <v>CUMPLE</v>
      </c>
      <c r="R9" s="188" t="str">
        <f>IF($F9&gt;NORMA!$I$9,"NO CUMPLE","CUMPLE")</f>
        <v>CUMPLE</v>
      </c>
      <c r="S9" s="188" t="str">
        <f>IF($K9&gt;NORMA!$I$10,"NO CUMPLE","CUMPLE")</f>
        <v>CUMPLE</v>
      </c>
      <c r="T9" s="188" t="str">
        <f>IF($J9&gt;NORMA!$I$11,"NO CUMPLE","CUMPLE")</f>
        <v>CUMPLE</v>
      </c>
      <c r="U9" s="188" t="str">
        <f>IF($G9&gt;NORMA!$I$12,"NO CUMPLE","CUMPLE")</f>
        <v>CUMPLE</v>
      </c>
      <c r="V9" s="188" t="str">
        <f>IF($H9&gt;NORMA!$I$13,"NO CUMPLE","CUMPLE")</f>
        <v>CUMPLE</v>
      </c>
      <c r="W9" s="188" t="str">
        <f>IF($O9&gt;NORMA!$I$14,"NO CUMPLE","CUMPLE")</f>
        <v>CUMPLE</v>
      </c>
      <c r="X9" s="188" t="str">
        <f>IF(AND($N9&gt;=NORMA!$Q$4, $N9&lt;=NORMA!$R$4),"CUMPLE","NO CUMPLE")</f>
        <v>CUMPLE</v>
      </c>
      <c r="Y9" s="188" t="str">
        <f>IF($I9&gt;NORMA!$I$16,"NO CUMPLE","CUMPLE")</f>
        <v>CUMPLE</v>
      </c>
      <c r="Z9" s="188" t="str">
        <f>IF($M9&lt;NORMA!$I$23,"NO CUMPLE","CUMPLE")</f>
        <v>NO CUMPLE</v>
      </c>
      <c r="AA9" s="188" t="str">
        <f>IF($E9&gt;NORMA!$I$24,"NO CUMPLE","CUMPLE")</f>
        <v>CUMPLE</v>
      </c>
      <c r="AB9" s="188" t="str">
        <f>IF($F9&gt;NORMA!$I$25,"NO CUMPLE","CUMPLE")</f>
        <v>CUMPLE</v>
      </c>
      <c r="AC9" s="188" t="str">
        <f>IF($K9&gt;NORMA!$I$26,"NO CUMPLE","CUMPLE")</f>
        <v>CUMPLE</v>
      </c>
      <c r="AD9" s="188" t="str">
        <f>IF($J9&gt;NORMA!$I$27,"NO CUMPLE","CUMPLE")</f>
        <v>CUMPLE</v>
      </c>
      <c r="AE9" s="188" t="str">
        <f>IF($G9&gt;NORMA!$I$28,"NO CUMPLE","CUMPLE")</f>
        <v>CUMPLE</v>
      </c>
      <c r="AF9" s="188" t="str">
        <f>IF($H9&gt;NORMA!$I$29,"NO CUMPLE","CUMPLE")</f>
        <v>CUMPLE</v>
      </c>
      <c r="AG9" s="188" t="str">
        <f>IF($O9&gt;NORMA!$I$30,"NO CUMPLE","CUMPLE")</f>
        <v>CUMPLE</v>
      </c>
      <c r="AH9" s="188" t="str">
        <f>IF(AND($N9&gt;=NORMA!$R$18, $N9&lt;=NORMA!$S$18),"CUMPLE","NO CUMPLE")</f>
        <v>CUMPLE</v>
      </c>
      <c r="AI9" s="188" t="str">
        <f>IF($I9&gt;NORMA!$I$32,"NO CUMPLE","CUMPLE")</f>
        <v>CUMPLE</v>
      </c>
    </row>
    <row r="10" spans="1:35" ht="14.25" customHeight="1" x14ac:dyDescent="0.35">
      <c r="A10" s="146" t="s">
        <v>96</v>
      </c>
      <c r="B10" s="147" t="s">
        <v>97</v>
      </c>
      <c r="C10" s="148">
        <v>40214</v>
      </c>
      <c r="D10" s="149">
        <v>0.375</v>
      </c>
      <c r="E10" s="147">
        <v>1</v>
      </c>
      <c r="F10" s="147">
        <v>14</v>
      </c>
      <c r="G10" s="150">
        <v>2</v>
      </c>
      <c r="H10" s="147">
        <v>3.9</v>
      </c>
      <c r="I10" s="147">
        <v>0.16</v>
      </c>
      <c r="J10" s="150">
        <v>0.04</v>
      </c>
      <c r="K10" s="147">
        <v>1.71</v>
      </c>
      <c r="L10" s="164">
        <v>0.08</v>
      </c>
      <c r="M10" s="156">
        <v>3.6</v>
      </c>
      <c r="N10" s="156">
        <v>7.34</v>
      </c>
      <c r="O10" s="157">
        <v>4</v>
      </c>
      <c r="P10" s="188" t="str">
        <f>IF($M10&lt;NORMA!$I$7,"NO CUMPLE","CUMPLE")</f>
        <v>NO CUMPLE</v>
      </c>
      <c r="Q10" s="188" t="str">
        <f>IF($E10&gt;NORMA!$I$8,"NO CUMPLE","CUMPLE")</f>
        <v>CUMPLE</v>
      </c>
      <c r="R10" s="188" t="str">
        <f>IF($F10&gt;NORMA!$I$9,"NO CUMPLE","CUMPLE")</f>
        <v>CUMPLE</v>
      </c>
      <c r="S10" s="188" t="str">
        <f>IF($K10&gt;NORMA!$I$10,"NO CUMPLE","CUMPLE")</f>
        <v>CUMPLE</v>
      </c>
      <c r="T10" s="188" t="str">
        <f>IF($J10&gt;NORMA!$I$11,"NO CUMPLE","CUMPLE")</f>
        <v>CUMPLE</v>
      </c>
      <c r="U10" s="188" t="str">
        <f>IF($G10&gt;NORMA!$I$12,"NO CUMPLE","CUMPLE")</f>
        <v>CUMPLE</v>
      </c>
      <c r="V10" s="188" t="str">
        <f>IF($H10&gt;NORMA!$I$13,"NO CUMPLE","CUMPLE")</f>
        <v>CUMPLE</v>
      </c>
      <c r="W10" s="188" t="str">
        <f>IF($O10&gt;NORMA!$I$14,"NO CUMPLE","CUMPLE")</f>
        <v>CUMPLE</v>
      </c>
      <c r="X10" s="188" t="str">
        <f>IF(AND($N10&gt;=NORMA!$Q$4, $N10&lt;=NORMA!$R$4),"CUMPLE","NO CUMPLE")</f>
        <v>CUMPLE</v>
      </c>
      <c r="Y10" s="188" t="str">
        <f>IF($I10&gt;NORMA!$I$16,"NO CUMPLE","CUMPLE")</f>
        <v>CUMPLE</v>
      </c>
      <c r="Z10" s="188" t="str">
        <f>IF($M10&lt;NORMA!$I$23,"NO CUMPLE","CUMPLE")</f>
        <v>NO CUMPLE</v>
      </c>
      <c r="AA10" s="188" t="str">
        <f>IF($E10&gt;NORMA!$I$24,"NO CUMPLE","CUMPLE")</f>
        <v>CUMPLE</v>
      </c>
      <c r="AB10" s="188" t="str">
        <f>IF($F10&gt;NORMA!$I$25,"NO CUMPLE","CUMPLE")</f>
        <v>CUMPLE</v>
      </c>
      <c r="AC10" s="188" t="str">
        <f>IF($K10&gt;NORMA!$I$26,"NO CUMPLE","CUMPLE")</f>
        <v>NO CUMPLE</v>
      </c>
      <c r="AD10" s="188" t="str">
        <f>IF($J10&gt;NORMA!$I$27,"NO CUMPLE","CUMPLE")</f>
        <v>CUMPLE</v>
      </c>
      <c r="AE10" s="188" t="str">
        <f>IF($G10&gt;NORMA!$I$28,"NO CUMPLE","CUMPLE")</f>
        <v>CUMPLE</v>
      </c>
      <c r="AF10" s="188" t="str">
        <f>IF($H10&gt;NORMA!$I$29,"NO CUMPLE","CUMPLE")</f>
        <v>CUMPLE</v>
      </c>
      <c r="AG10" s="188" t="str">
        <f>IF($O10&gt;NORMA!$I$30,"NO CUMPLE","CUMPLE")</f>
        <v>CUMPLE</v>
      </c>
      <c r="AH10" s="188" t="str">
        <f>IF(AND($N10&gt;=NORMA!$R$18, $N10&lt;=NORMA!$S$18),"CUMPLE","NO CUMPLE")</f>
        <v>CUMPLE</v>
      </c>
      <c r="AI10" s="188" t="str">
        <f>IF($I10&gt;NORMA!$I$32,"NO CUMPLE","CUMPLE")</f>
        <v>CUMPLE</v>
      </c>
    </row>
    <row r="11" spans="1:35" ht="14.25" customHeight="1" x14ac:dyDescent="0.35">
      <c r="A11" s="146" t="s">
        <v>96</v>
      </c>
      <c r="B11" s="147" t="s">
        <v>97</v>
      </c>
      <c r="C11" s="148">
        <v>40233</v>
      </c>
      <c r="D11" s="149">
        <v>0.125</v>
      </c>
      <c r="E11" s="147">
        <v>3.7</v>
      </c>
      <c r="F11" s="147">
        <v>11</v>
      </c>
      <c r="G11" s="147">
        <v>10</v>
      </c>
      <c r="H11" s="147">
        <v>5.9</v>
      </c>
      <c r="I11" s="147">
        <v>0.28999999999999998</v>
      </c>
      <c r="J11" s="147">
        <v>0.1</v>
      </c>
      <c r="K11" s="147">
        <v>1.53</v>
      </c>
      <c r="L11" s="164">
        <v>0.16</v>
      </c>
      <c r="M11" s="156">
        <v>6.2</v>
      </c>
      <c r="N11" s="156">
        <v>7.09</v>
      </c>
      <c r="O11" s="157">
        <v>200</v>
      </c>
      <c r="P11" s="188" t="str">
        <f>IF($M11&lt;NORMA!$I$7,"NO CUMPLE","CUMPLE")</f>
        <v>NO CUMPLE</v>
      </c>
      <c r="Q11" s="188" t="str">
        <f>IF($E11&gt;NORMA!$I$8,"NO CUMPLE","CUMPLE")</f>
        <v>CUMPLE</v>
      </c>
      <c r="R11" s="188" t="str">
        <f>IF($F11&gt;NORMA!$I$9,"NO CUMPLE","CUMPLE")</f>
        <v>CUMPLE</v>
      </c>
      <c r="S11" s="188" t="str">
        <f>IF($K11&gt;NORMA!$I$10,"NO CUMPLE","CUMPLE")</f>
        <v>CUMPLE</v>
      </c>
      <c r="T11" s="188" t="str">
        <f>IF($J11&gt;NORMA!$I$11,"NO CUMPLE","CUMPLE")</f>
        <v>CUMPLE</v>
      </c>
      <c r="U11" s="188" t="str">
        <f>IF($G11&gt;NORMA!$I$12,"NO CUMPLE","CUMPLE")</f>
        <v>CUMPLE</v>
      </c>
      <c r="V11" s="188" t="str">
        <f>IF($H11&gt;NORMA!$I$13,"NO CUMPLE","CUMPLE")</f>
        <v>CUMPLE</v>
      </c>
      <c r="W11" s="188" t="str">
        <f>IF($O11&gt;NORMA!$I$14,"NO CUMPLE","CUMPLE")</f>
        <v>CUMPLE</v>
      </c>
      <c r="X11" s="188" t="str">
        <f>IF(AND($N11&gt;=NORMA!$Q$4, $N11&lt;=NORMA!$R$4),"CUMPLE","NO CUMPLE")</f>
        <v>CUMPLE</v>
      </c>
      <c r="Y11" s="188" t="str">
        <f>IF($I11&gt;NORMA!$I$16,"NO CUMPLE","CUMPLE")</f>
        <v>CUMPLE</v>
      </c>
      <c r="Z11" s="188" t="str">
        <f>IF($M11&lt;NORMA!$I$23,"NO CUMPLE","CUMPLE")</f>
        <v>NO CUMPLE</v>
      </c>
      <c r="AA11" s="188" t="str">
        <f>IF($E11&gt;NORMA!$I$24,"NO CUMPLE","CUMPLE")</f>
        <v>CUMPLE</v>
      </c>
      <c r="AB11" s="188" t="str">
        <f>IF($F11&gt;NORMA!$I$25,"NO CUMPLE","CUMPLE")</f>
        <v>CUMPLE</v>
      </c>
      <c r="AC11" s="188" t="str">
        <f>IF($K11&gt;NORMA!$I$26,"NO CUMPLE","CUMPLE")</f>
        <v>NO CUMPLE</v>
      </c>
      <c r="AD11" s="188" t="str">
        <f>IF($J11&gt;NORMA!$I$27,"NO CUMPLE","CUMPLE")</f>
        <v>CUMPLE</v>
      </c>
      <c r="AE11" s="188" t="str">
        <f>IF($G11&gt;NORMA!$I$28,"NO CUMPLE","CUMPLE")</f>
        <v>CUMPLE</v>
      </c>
      <c r="AF11" s="188" t="str">
        <f>IF($H11&gt;NORMA!$I$29,"NO CUMPLE","CUMPLE")</f>
        <v>CUMPLE</v>
      </c>
      <c r="AG11" s="188" t="str">
        <f>IF($O11&gt;NORMA!$I$30,"NO CUMPLE","CUMPLE")</f>
        <v>NO CUMPLE</v>
      </c>
      <c r="AH11" s="188" t="str">
        <f>IF(AND($N11&gt;=NORMA!$R$18, $N11&lt;=NORMA!$S$18),"CUMPLE","NO CUMPLE")</f>
        <v>CUMPLE</v>
      </c>
      <c r="AI11" s="188" t="str">
        <f>IF($I11&gt;NORMA!$I$32,"NO CUMPLE","CUMPLE")</f>
        <v>CUMPLE</v>
      </c>
    </row>
    <row r="12" spans="1:35" ht="14.25" customHeight="1" x14ac:dyDescent="0.35">
      <c r="A12" s="146" t="s">
        <v>96</v>
      </c>
      <c r="B12" s="147" t="s">
        <v>97</v>
      </c>
      <c r="C12" s="148">
        <v>40250</v>
      </c>
      <c r="D12" s="149">
        <v>2.0833333333333332E-2</v>
      </c>
      <c r="E12" s="147">
        <v>4.2</v>
      </c>
      <c r="F12" s="147">
        <v>24</v>
      </c>
      <c r="G12" s="147">
        <v>4</v>
      </c>
      <c r="H12" s="150">
        <v>3.6</v>
      </c>
      <c r="I12" s="147">
        <v>0.12</v>
      </c>
      <c r="J12" s="150">
        <v>0.04</v>
      </c>
      <c r="K12" s="147">
        <v>0.61</v>
      </c>
      <c r="L12" s="164">
        <v>6.5000000000000002E-2</v>
      </c>
      <c r="M12" s="156">
        <v>6.1</v>
      </c>
      <c r="N12" s="156">
        <v>7.29</v>
      </c>
      <c r="O12" s="157">
        <v>3000</v>
      </c>
      <c r="P12" s="188" t="str">
        <f>IF($M12&lt;NORMA!$I$7,"NO CUMPLE","CUMPLE")</f>
        <v>NO CUMPLE</v>
      </c>
      <c r="Q12" s="188" t="str">
        <f>IF($E12&gt;NORMA!$I$8,"NO CUMPLE","CUMPLE")</f>
        <v>CUMPLE</v>
      </c>
      <c r="R12" s="188" t="str">
        <f>IF($F12&gt;NORMA!$I$9,"NO CUMPLE","CUMPLE")</f>
        <v>CUMPLE</v>
      </c>
      <c r="S12" s="188" t="str">
        <f>IF($K12&gt;NORMA!$I$10,"NO CUMPLE","CUMPLE")</f>
        <v>CUMPLE</v>
      </c>
      <c r="T12" s="188" t="str">
        <f>IF($J12&gt;NORMA!$I$11,"NO CUMPLE","CUMPLE")</f>
        <v>CUMPLE</v>
      </c>
      <c r="U12" s="188" t="str">
        <f>IF($G12&gt;NORMA!$I$12,"NO CUMPLE","CUMPLE")</f>
        <v>CUMPLE</v>
      </c>
      <c r="V12" s="188" t="str">
        <f>IF($H12&gt;NORMA!$I$13,"NO CUMPLE","CUMPLE")</f>
        <v>CUMPLE</v>
      </c>
      <c r="W12" s="188" t="str">
        <f>IF($O12&gt;NORMA!$I$14,"NO CUMPLE","CUMPLE")</f>
        <v>CUMPLE</v>
      </c>
      <c r="X12" s="188" t="str">
        <f>IF(AND($N12&gt;=NORMA!$Q$4, $N12&lt;=NORMA!$R$4),"CUMPLE","NO CUMPLE")</f>
        <v>CUMPLE</v>
      </c>
      <c r="Y12" s="188" t="str">
        <f>IF($I12&gt;NORMA!$I$16,"NO CUMPLE","CUMPLE")</f>
        <v>CUMPLE</v>
      </c>
      <c r="Z12" s="188" t="str">
        <f>IF($M12&lt;NORMA!$I$23,"NO CUMPLE","CUMPLE")</f>
        <v>NO CUMPLE</v>
      </c>
      <c r="AA12" s="188" t="str">
        <f>IF($E12&gt;NORMA!$I$24,"NO CUMPLE","CUMPLE")</f>
        <v>CUMPLE</v>
      </c>
      <c r="AB12" s="188" t="str">
        <f>IF($F12&gt;NORMA!$I$25,"NO CUMPLE","CUMPLE")</f>
        <v>CUMPLE</v>
      </c>
      <c r="AC12" s="188" t="str">
        <f>IF($K12&gt;NORMA!$I$26,"NO CUMPLE","CUMPLE")</f>
        <v>CUMPLE</v>
      </c>
      <c r="AD12" s="188" t="str">
        <f>IF($J12&gt;NORMA!$I$27,"NO CUMPLE","CUMPLE")</f>
        <v>CUMPLE</v>
      </c>
      <c r="AE12" s="188" t="str">
        <f>IF($G12&gt;NORMA!$I$28,"NO CUMPLE","CUMPLE")</f>
        <v>CUMPLE</v>
      </c>
      <c r="AF12" s="188" t="str">
        <f>IF($H12&gt;NORMA!$I$29,"NO CUMPLE","CUMPLE")</f>
        <v>CUMPLE</v>
      </c>
      <c r="AG12" s="188" t="str">
        <f>IF($O12&gt;NORMA!$I$30,"NO CUMPLE","CUMPLE")</f>
        <v>NO CUMPLE</v>
      </c>
      <c r="AH12" s="188" t="str">
        <f>IF(AND($N12&gt;=NORMA!$R$18, $N12&lt;=NORMA!$S$18),"CUMPLE","NO CUMPLE")</f>
        <v>CUMPLE</v>
      </c>
      <c r="AI12" s="188" t="str">
        <f>IF($I12&gt;NORMA!$I$32,"NO CUMPLE","CUMPLE")</f>
        <v>CUMPLE</v>
      </c>
    </row>
    <row r="13" spans="1:35" ht="14.25" customHeight="1" x14ac:dyDescent="0.35">
      <c r="A13" s="146" t="s">
        <v>96</v>
      </c>
      <c r="B13" s="147" t="s">
        <v>97</v>
      </c>
      <c r="C13" s="148">
        <v>40266</v>
      </c>
      <c r="D13" s="149">
        <v>0.58333333333333337</v>
      </c>
      <c r="E13" s="147">
        <v>1</v>
      </c>
      <c r="F13" s="147">
        <v>12</v>
      </c>
      <c r="G13" s="150">
        <v>2</v>
      </c>
      <c r="H13" s="147">
        <v>6.1</v>
      </c>
      <c r="I13" s="147">
        <v>0.09</v>
      </c>
      <c r="J13" s="150">
        <v>0.04</v>
      </c>
      <c r="K13" s="147">
        <v>1.27</v>
      </c>
      <c r="L13" s="164">
        <v>4.2999999999999997E-2</v>
      </c>
      <c r="M13" s="156">
        <v>0.1</v>
      </c>
      <c r="N13" s="156">
        <v>8.56</v>
      </c>
      <c r="O13" s="157">
        <v>40</v>
      </c>
      <c r="P13" s="188" t="str">
        <f>IF($M13&lt;NORMA!$I$7,"NO CUMPLE","CUMPLE")</f>
        <v>NO CUMPLE</v>
      </c>
      <c r="Q13" s="188" t="str">
        <f>IF($E13&gt;NORMA!$I$8,"NO CUMPLE","CUMPLE")</f>
        <v>CUMPLE</v>
      </c>
      <c r="R13" s="188" t="str">
        <f>IF($F13&gt;NORMA!$I$9,"NO CUMPLE","CUMPLE")</f>
        <v>CUMPLE</v>
      </c>
      <c r="S13" s="188" t="str">
        <f>IF($K13&gt;NORMA!$I$10,"NO CUMPLE","CUMPLE")</f>
        <v>CUMPLE</v>
      </c>
      <c r="T13" s="188" t="str">
        <f>IF($J13&gt;NORMA!$I$11,"NO CUMPLE","CUMPLE")</f>
        <v>CUMPLE</v>
      </c>
      <c r="U13" s="188" t="str">
        <f>IF($G13&gt;NORMA!$I$12,"NO CUMPLE","CUMPLE")</f>
        <v>CUMPLE</v>
      </c>
      <c r="V13" s="188" t="str">
        <f>IF($H13&gt;NORMA!$I$13,"NO CUMPLE","CUMPLE")</f>
        <v>CUMPLE</v>
      </c>
      <c r="W13" s="188" t="str">
        <f>IF($O13&gt;NORMA!$I$14,"NO CUMPLE","CUMPLE")</f>
        <v>CUMPLE</v>
      </c>
      <c r="X13" s="188" t="str">
        <f>IF(AND($N13&gt;=NORMA!$Q$4, $N13&lt;=NORMA!$R$4),"CUMPLE","NO CUMPLE")</f>
        <v>CUMPLE</v>
      </c>
      <c r="Y13" s="188" t="str">
        <f>IF($I13&gt;NORMA!$I$16,"NO CUMPLE","CUMPLE")</f>
        <v>CUMPLE</v>
      </c>
      <c r="Z13" s="188" t="str">
        <f>IF($M13&lt;NORMA!$I$23,"NO CUMPLE","CUMPLE")</f>
        <v>NO CUMPLE</v>
      </c>
      <c r="AA13" s="188" t="str">
        <f>IF($E13&gt;NORMA!$I$24,"NO CUMPLE","CUMPLE")</f>
        <v>CUMPLE</v>
      </c>
      <c r="AB13" s="188" t="str">
        <f>IF($F13&gt;NORMA!$I$25,"NO CUMPLE","CUMPLE")</f>
        <v>CUMPLE</v>
      </c>
      <c r="AC13" s="188" t="str">
        <f>IF($K13&gt;NORMA!$I$26,"NO CUMPLE","CUMPLE")</f>
        <v>CUMPLE</v>
      </c>
      <c r="AD13" s="188" t="str">
        <f>IF($J13&gt;NORMA!$I$27,"NO CUMPLE","CUMPLE")</f>
        <v>CUMPLE</v>
      </c>
      <c r="AE13" s="188" t="str">
        <f>IF($G13&gt;NORMA!$I$28,"NO CUMPLE","CUMPLE")</f>
        <v>CUMPLE</v>
      </c>
      <c r="AF13" s="188" t="str">
        <f>IF($H13&gt;NORMA!$I$29,"NO CUMPLE","CUMPLE")</f>
        <v>CUMPLE</v>
      </c>
      <c r="AG13" s="188" t="str">
        <f>IF($O13&gt;NORMA!$I$30,"NO CUMPLE","CUMPLE")</f>
        <v>CUMPLE</v>
      </c>
      <c r="AH13" s="188" t="str">
        <f>IF(AND($N13&gt;=NORMA!$R$18, $N13&lt;=NORMA!$S$18),"CUMPLE","NO CUMPLE")</f>
        <v>NO CUMPLE</v>
      </c>
      <c r="AI13" s="188" t="str">
        <f>IF($I13&gt;NORMA!$I$32,"NO CUMPLE","CUMPLE")</f>
        <v>CUMPLE</v>
      </c>
    </row>
    <row r="14" spans="1:35" ht="14.25" customHeight="1" x14ac:dyDescent="0.35">
      <c r="A14" s="146" t="s">
        <v>96</v>
      </c>
      <c r="B14" s="147" t="s">
        <v>97</v>
      </c>
      <c r="C14" s="148">
        <v>40282</v>
      </c>
      <c r="D14" s="149">
        <v>0.95833333333333337</v>
      </c>
      <c r="E14" s="147">
        <v>1</v>
      </c>
      <c r="F14" s="147">
        <v>14</v>
      </c>
      <c r="G14" s="147">
        <v>5</v>
      </c>
      <c r="H14" s="150">
        <v>3.6</v>
      </c>
      <c r="I14" s="147">
        <v>0.12</v>
      </c>
      <c r="J14" s="147">
        <v>0.05</v>
      </c>
      <c r="K14" s="147">
        <v>0.77</v>
      </c>
      <c r="L14" s="164">
        <v>0.48199999999999998</v>
      </c>
      <c r="M14" s="156">
        <v>8.5</v>
      </c>
      <c r="N14" s="156">
        <v>6.69</v>
      </c>
      <c r="O14" s="157">
        <v>40</v>
      </c>
      <c r="P14" s="188" t="str">
        <f>IF($M14&lt;NORMA!$I$7,"NO CUMPLE","CUMPLE")</f>
        <v>CUMPLE</v>
      </c>
      <c r="Q14" s="188" t="str">
        <f>IF($E14&gt;NORMA!$I$8,"NO CUMPLE","CUMPLE")</f>
        <v>CUMPLE</v>
      </c>
      <c r="R14" s="188" t="str">
        <f>IF($F14&gt;NORMA!$I$9,"NO CUMPLE","CUMPLE")</f>
        <v>CUMPLE</v>
      </c>
      <c r="S14" s="188" t="str">
        <f>IF($K14&gt;NORMA!$I$10,"NO CUMPLE","CUMPLE")</f>
        <v>CUMPLE</v>
      </c>
      <c r="T14" s="188" t="str">
        <f>IF($J14&gt;NORMA!$I$11,"NO CUMPLE","CUMPLE")</f>
        <v>CUMPLE</v>
      </c>
      <c r="U14" s="188" t="str">
        <f>IF($G14&gt;NORMA!$I$12,"NO CUMPLE","CUMPLE")</f>
        <v>CUMPLE</v>
      </c>
      <c r="V14" s="188" t="str">
        <f>IF($H14&gt;NORMA!$I$13,"NO CUMPLE","CUMPLE")</f>
        <v>CUMPLE</v>
      </c>
      <c r="W14" s="188" t="str">
        <f>IF($O14&gt;NORMA!$I$14,"NO CUMPLE","CUMPLE")</f>
        <v>CUMPLE</v>
      </c>
      <c r="X14" s="188" t="str">
        <f>IF(AND($N14&gt;=NORMA!$Q$4, $N14&lt;=NORMA!$R$4),"CUMPLE","NO CUMPLE")</f>
        <v>CUMPLE</v>
      </c>
      <c r="Y14" s="188" t="str">
        <f>IF($I14&gt;NORMA!$I$16,"NO CUMPLE","CUMPLE")</f>
        <v>CUMPLE</v>
      </c>
      <c r="Z14" s="188" t="str">
        <f>IF($M14&lt;NORMA!$I$23,"NO CUMPLE","CUMPLE")</f>
        <v>CUMPLE</v>
      </c>
      <c r="AA14" s="188" t="str">
        <f>IF($E14&gt;NORMA!$I$24,"NO CUMPLE","CUMPLE")</f>
        <v>CUMPLE</v>
      </c>
      <c r="AB14" s="188" t="str">
        <f>IF($F14&gt;NORMA!$I$25,"NO CUMPLE","CUMPLE")</f>
        <v>CUMPLE</v>
      </c>
      <c r="AC14" s="188" t="str">
        <f>IF($K14&gt;NORMA!$I$26,"NO CUMPLE","CUMPLE")</f>
        <v>CUMPLE</v>
      </c>
      <c r="AD14" s="188" t="str">
        <f>IF($J14&gt;NORMA!$I$27,"NO CUMPLE","CUMPLE")</f>
        <v>CUMPLE</v>
      </c>
      <c r="AE14" s="188" t="str">
        <f>IF($G14&gt;NORMA!$I$28,"NO CUMPLE","CUMPLE")</f>
        <v>CUMPLE</v>
      </c>
      <c r="AF14" s="188" t="str">
        <f>IF($H14&gt;NORMA!$I$29,"NO CUMPLE","CUMPLE")</f>
        <v>CUMPLE</v>
      </c>
      <c r="AG14" s="188" t="str">
        <f>IF($O14&gt;NORMA!$I$30,"NO CUMPLE","CUMPLE")</f>
        <v>CUMPLE</v>
      </c>
      <c r="AH14" s="188" t="str">
        <f>IF(AND($N14&gt;=NORMA!$R$18, $N14&lt;=NORMA!$S$18),"CUMPLE","NO CUMPLE")</f>
        <v>CUMPLE</v>
      </c>
      <c r="AI14" s="188" t="str">
        <f>IF($I14&gt;NORMA!$I$32,"NO CUMPLE","CUMPLE")</f>
        <v>CUMPLE</v>
      </c>
    </row>
    <row r="15" spans="1:35" ht="14.25" customHeight="1" x14ac:dyDescent="0.35">
      <c r="A15" s="146" t="s">
        <v>96</v>
      </c>
      <c r="B15" s="147" t="s">
        <v>97</v>
      </c>
      <c r="C15" s="148">
        <v>40305</v>
      </c>
      <c r="D15" s="149">
        <v>0.41666666666666669</v>
      </c>
      <c r="E15" s="150">
        <v>1</v>
      </c>
      <c r="F15" s="150">
        <v>3</v>
      </c>
      <c r="G15" s="147">
        <v>2</v>
      </c>
      <c r="H15" s="150">
        <v>3.6</v>
      </c>
      <c r="I15" s="147">
        <v>0.11</v>
      </c>
      <c r="J15" s="150">
        <v>0.04</v>
      </c>
      <c r="K15" s="147">
        <v>1.39</v>
      </c>
      <c r="L15" s="164">
        <v>0.41899999999999998</v>
      </c>
      <c r="M15" s="156">
        <v>7.74</v>
      </c>
      <c r="N15" s="156">
        <v>7.58</v>
      </c>
      <c r="O15" s="157">
        <v>90</v>
      </c>
      <c r="P15" s="188" t="str">
        <f>IF($M15&lt;NORMA!$I$7,"NO CUMPLE","CUMPLE")</f>
        <v>CUMPLE</v>
      </c>
      <c r="Q15" s="188" t="str">
        <f>IF($E15&gt;NORMA!$I$8,"NO CUMPLE","CUMPLE")</f>
        <v>CUMPLE</v>
      </c>
      <c r="R15" s="188" t="str">
        <f>IF($F15&gt;NORMA!$I$9,"NO CUMPLE","CUMPLE")</f>
        <v>CUMPLE</v>
      </c>
      <c r="S15" s="188" t="str">
        <f>IF($K15&gt;NORMA!$I$10,"NO CUMPLE","CUMPLE")</f>
        <v>CUMPLE</v>
      </c>
      <c r="T15" s="188" t="str">
        <f>IF($J15&gt;NORMA!$I$11,"NO CUMPLE","CUMPLE")</f>
        <v>CUMPLE</v>
      </c>
      <c r="U15" s="188" t="str">
        <f>IF($G15&gt;NORMA!$I$12,"NO CUMPLE","CUMPLE")</f>
        <v>CUMPLE</v>
      </c>
      <c r="V15" s="188" t="str">
        <f>IF($H15&gt;NORMA!$I$13,"NO CUMPLE","CUMPLE")</f>
        <v>CUMPLE</v>
      </c>
      <c r="W15" s="188" t="str">
        <f>IF($O15&gt;NORMA!$I$14,"NO CUMPLE","CUMPLE")</f>
        <v>CUMPLE</v>
      </c>
      <c r="X15" s="188" t="str">
        <f>IF(AND($N15&gt;=NORMA!$Q$4, $N15&lt;=NORMA!$R$4),"CUMPLE","NO CUMPLE")</f>
        <v>CUMPLE</v>
      </c>
      <c r="Y15" s="188" t="str">
        <f>IF($I15&gt;NORMA!$I$16,"NO CUMPLE","CUMPLE")</f>
        <v>CUMPLE</v>
      </c>
      <c r="Z15" s="188" t="str">
        <f>IF($M15&lt;NORMA!$I$23,"NO CUMPLE","CUMPLE")</f>
        <v>CUMPLE</v>
      </c>
      <c r="AA15" s="188" t="str">
        <f>IF($E15&gt;NORMA!$I$24,"NO CUMPLE","CUMPLE")</f>
        <v>CUMPLE</v>
      </c>
      <c r="AB15" s="188" t="str">
        <f>IF($F15&gt;NORMA!$I$25,"NO CUMPLE","CUMPLE")</f>
        <v>CUMPLE</v>
      </c>
      <c r="AC15" s="188" t="str">
        <f>IF($K15&gt;NORMA!$I$26,"NO CUMPLE","CUMPLE")</f>
        <v>CUMPLE</v>
      </c>
      <c r="AD15" s="188" t="str">
        <f>IF($J15&gt;NORMA!$I$27,"NO CUMPLE","CUMPLE")</f>
        <v>CUMPLE</v>
      </c>
      <c r="AE15" s="188" t="str">
        <f>IF($G15&gt;NORMA!$I$28,"NO CUMPLE","CUMPLE")</f>
        <v>CUMPLE</v>
      </c>
      <c r="AF15" s="188" t="str">
        <f>IF($H15&gt;NORMA!$I$29,"NO CUMPLE","CUMPLE")</f>
        <v>CUMPLE</v>
      </c>
      <c r="AG15" s="188" t="str">
        <f>IF($O15&gt;NORMA!$I$30,"NO CUMPLE","CUMPLE")</f>
        <v>CUMPLE</v>
      </c>
      <c r="AH15" s="188" t="str">
        <f>IF(AND($N15&gt;=NORMA!$R$18, $N15&lt;=NORMA!$S$18),"CUMPLE","NO CUMPLE")</f>
        <v>CUMPLE</v>
      </c>
      <c r="AI15" s="188" t="str">
        <f>IF($I15&gt;NORMA!$I$32,"NO CUMPLE","CUMPLE")</f>
        <v>CUMPLE</v>
      </c>
    </row>
    <row r="16" spans="1:35" ht="14.25" customHeight="1" x14ac:dyDescent="0.35">
      <c r="A16" s="146" t="s">
        <v>96</v>
      </c>
      <c r="B16" s="147" t="s">
        <v>97</v>
      </c>
      <c r="C16" s="148">
        <v>40327</v>
      </c>
      <c r="D16" s="149">
        <v>0.1875</v>
      </c>
      <c r="E16" s="147">
        <v>1.64</v>
      </c>
      <c r="F16" s="147">
        <v>15.9</v>
      </c>
      <c r="G16" s="147">
        <v>11</v>
      </c>
      <c r="H16" s="147">
        <v>2.1</v>
      </c>
      <c r="I16" s="147">
        <v>0.1</v>
      </c>
      <c r="J16" s="150">
        <v>0.04</v>
      </c>
      <c r="K16" s="147">
        <v>1.29</v>
      </c>
      <c r="L16" s="164">
        <v>0.88</v>
      </c>
      <c r="M16" s="156">
        <v>8.11</v>
      </c>
      <c r="N16" s="156">
        <v>7.05</v>
      </c>
      <c r="O16" s="157">
        <v>23</v>
      </c>
      <c r="P16" s="188" t="str">
        <f>IF($M16&lt;NORMA!$I$7,"NO CUMPLE","CUMPLE")</f>
        <v>CUMPLE</v>
      </c>
      <c r="Q16" s="188" t="str">
        <f>IF($E16&gt;NORMA!$I$8,"NO CUMPLE","CUMPLE")</f>
        <v>CUMPLE</v>
      </c>
      <c r="R16" s="188" t="str">
        <f>IF($F16&gt;NORMA!$I$9,"NO CUMPLE","CUMPLE")</f>
        <v>CUMPLE</v>
      </c>
      <c r="S16" s="188" t="str">
        <f>IF($K16&gt;NORMA!$I$10,"NO CUMPLE","CUMPLE")</f>
        <v>CUMPLE</v>
      </c>
      <c r="T16" s="188" t="str">
        <f>IF($J16&gt;NORMA!$I$11,"NO CUMPLE","CUMPLE")</f>
        <v>CUMPLE</v>
      </c>
      <c r="U16" s="188" t="str">
        <f>IF($G16&gt;NORMA!$I$12,"NO CUMPLE","CUMPLE")</f>
        <v>NO CUMPLE</v>
      </c>
      <c r="V16" s="188" t="str">
        <f>IF($H16&gt;NORMA!$I$13,"NO CUMPLE","CUMPLE")</f>
        <v>CUMPLE</v>
      </c>
      <c r="W16" s="188" t="str">
        <f>IF($O16&gt;NORMA!$I$14,"NO CUMPLE","CUMPLE")</f>
        <v>CUMPLE</v>
      </c>
      <c r="X16" s="188" t="str">
        <f>IF(AND($N16&gt;=NORMA!$Q$4, $N16&lt;=NORMA!$R$4),"CUMPLE","NO CUMPLE")</f>
        <v>CUMPLE</v>
      </c>
      <c r="Y16" s="188" t="str">
        <f>IF($I16&gt;NORMA!$I$16,"NO CUMPLE","CUMPLE")</f>
        <v>CUMPLE</v>
      </c>
      <c r="Z16" s="188" t="str">
        <f>IF($M16&lt;NORMA!$I$23,"NO CUMPLE","CUMPLE")</f>
        <v>CUMPLE</v>
      </c>
      <c r="AA16" s="188" t="str">
        <f>IF($E16&gt;NORMA!$I$24,"NO CUMPLE","CUMPLE")</f>
        <v>CUMPLE</v>
      </c>
      <c r="AB16" s="188" t="str">
        <f>IF($F16&gt;NORMA!$I$25,"NO CUMPLE","CUMPLE")</f>
        <v>CUMPLE</v>
      </c>
      <c r="AC16" s="188" t="str">
        <f>IF($K16&gt;NORMA!$I$26,"NO CUMPLE","CUMPLE")</f>
        <v>CUMPLE</v>
      </c>
      <c r="AD16" s="188" t="str">
        <f>IF($J16&gt;NORMA!$I$27,"NO CUMPLE","CUMPLE")</f>
        <v>CUMPLE</v>
      </c>
      <c r="AE16" s="188" t="str">
        <f>IF($G16&gt;NORMA!$I$28,"NO CUMPLE","CUMPLE")</f>
        <v>NO CUMPLE</v>
      </c>
      <c r="AF16" s="188" t="str">
        <f>IF($H16&gt;NORMA!$I$29,"NO CUMPLE","CUMPLE")</f>
        <v>CUMPLE</v>
      </c>
      <c r="AG16" s="188" t="str">
        <f>IF($O16&gt;NORMA!$I$30,"NO CUMPLE","CUMPLE")</f>
        <v>CUMPLE</v>
      </c>
      <c r="AH16" s="188" t="str">
        <f>IF(AND($N16&gt;=NORMA!$R$18, $N16&lt;=NORMA!$S$18),"CUMPLE","NO CUMPLE")</f>
        <v>CUMPLE</v>
      </c>
      <c r="AI16" s="188" t="str">
        <f>IF($I16&gt;NORMA!$I$32,"NO CUMPLE","CUMPLE")</f>
        <v>CUMPLE</v>
      </c>
    </row>
    <row r="17" spans="1:35" ht="14.25" customHeight="1" x14ac:dyDescent="0.35">
      <c r="A17" s="146" t="s">
        <v>96</v>
      </c>
      <c r="B17" s="147" t="s">
        <v>97</v>
      </c>
      <c r="C17" s="148">
        <v>40347</v>
      </c>
      <c r="D17" s="149">
        <v>0.79166666666666663</v>
      </c>
      <c r="E17" s="147">
        <v>22.5</v>
      </c>
      <c r="F17" s="147">
        <v>16.399999999999999</v>
      </c>
      <c r="G17" s="147">
        <v>16</v>
      </c>
      <c r="H17" s="150">
        <v>3.6</v>
      </c>
      <c r="I17" s="147">
        <v>0.14000000000000001</v>
      </c>
      <c r="J17" s="147">
        <v>0.18</v>
      </c>
      <c r="K17" s="147">
        <v>1.31</v>
      </c>
      <c r="L17" s="164">
        <v>0.48</v>
      </c>
      <c r="M17" s="156">
        <v>7.88</v>
      </c>
      <c r="N17" s="156">
        <v>6.94</v>
      </c>
      <c r="O17" s="157">
        <v>3000</v>
      </c>
      <c r="P17" s="188" t="str">
        <f>IF($M17&lt;NORMA!$I$7,"NO CUMPLE","CUMPLE")</f>
        <v>CUMPLE</v>
      </c>
      <c r="Q17" s="188" t="str">
        <f>IF($E17&gt;NORMA!$I$8,"NO CUMPLE","CUMPLE")</f>
        <v>NO CUMPLE</v>
      </c>
      <c r="R17" s="188" t="str">
        <f>IF($F17&gt;NORMA!$I$9,"NO CUMPLE","CUMPLE")</f>
        <v>CUMPLE</v>
      </c>
      <c r="S17" s="188" t="str">
        <f>IF($K17&gt;NORMA!$I$10,"NO CUMPLE","CUMPLE")</f>
        <v>CUMPLE</v>
      </c>
      <c r="T17" s="188" t="str">
        <f>IF($J17&gt;NORMA!$I$11,"NO CUMPLE","CUMPLE")</f>
        <v>NO CUMPLE</v>
      </c>
      <c r="U17" s="188" t="str">
        <f>IF($G17&gt;NORMA!$I$12,"NO CUMPLE","CUMPLE")</f>
        <v>NO CUMPLE</v>
      </c>
      <c r="V17" s="188" t="str">
        <f>IF($H17&gt;NORMA!$I$13,"NO CUMPLE","CUMPLE")</f>
        <v>CUMPLE</v>
      </c>
      <c r="W17" s="188" t="str">
        <f>IF($O17&gt;NORMA!$I$14,"NO CUMPLE","CUMPLE")</f>
        <v>CUMPLE</v>
      </c>
      <c r="X17" s="188" t="str">
        <f>IF(AND($N17&gt;=NORMA!$Q$4, $N17&lt;=NORMA!$R$4),"CUMPLE","NO CUMPLE")</f>
        <v>CUMPLE</v>
      </c>
      <c r="Y17" s="188" t="str">
        <f>IF($I17&gt;NORMA!$I$16,"NO CUMPLE","CUMPLE")</f>
        <v>CUMPLE</v>
      </c>
      <c r="Z17" s="188" t="str">
        <f>IF($M17&lt;NORMA!$I$23,"NO CUMPLE","CUMPLE")</f>
        <v>CUMPLE</v>
      </c>
      <c r="AA17" s="188" t="str">
        <f>IF($E17&gt;NORMA!$I$24,"NO CUMPLE","CUMPLE")</f>
        <v>NO CUMPLE</v>
      </c>
      <c r="AB17" s="188" t="str">
        <f>IF($F17&gt;NORMA!$I$25,"NO CUMPLE","CUMPLE")</f>
        <v>CUMPLE</v>
      </c>
      <c r="AC17" s="188" t="str">
        <f>IF($K17&gt;NORMA!$I$26,"NO CUMPLE","CUMPLE")</f>
        <v>CUMPLE</v>
      </c>
      <c r="AD17" s="188" t="str">
        <f>IF($J17&gt;NORMA!$I$27,"NO CUMPLE","CUMPLE")</f>
        <v>NO CUMPLE</v>
      </c>
      <c r="AE17" s="188" t="str">
        <f>IF($G17&gt;NORMA!$I$28,"NO CUMPLE","CUMPLE")</f>
        <v>NO CUMPLE</v>
      </c>
      <c r="AF17" s="188" t="str">
        <f>IF($H17&gt;NORMA!$I$29,"NO CUMPLE","CUMPLE")</f>
        <v>CUMPLE</v>
      </c>
      <c r="AG17" s="188" t="str">
        <f>IF($O17&gt;NORMA!$I$30,"NO CUMPLE","CUMPLE")</f>
        <v>NO CUMPLE</v>
      </c>
      <c r="AH17" s="188" t="str">
        <f>IF(AND($N17&gt;=NORMA!$R$18, $N17&lt;=NORMA!$S$18),"CUMPLE","NO CUMPLE")</f>
        <v>CUMPLE</v>
      </c>
      <c r="AI17" s="188" t="str">
        <f>IF($I17&gt;NORMA!$I$32,"NO CUMPLE","CUMPLE")</f>
        <v>CUMPLE</v>
      </c>
    </row>
    <row r="18" spans="1:35" ht="14.25" customHeight="1" x14ac:dyDescent="0.35">
      <c r="A18" s="146" t="s">
        <v>96</v>
      </c>
      <c r="B18" s="147" t="s">
        <v>97</v>
      </c>
      <c r="C18" s="148">
        <v>40386</v>
      </c>
      <c r="D18" s="149">
        <v>0.60416666666666663</v>
      </c>
      <c r="E18" s="147">
        <v>1.5</v>
      </c>
      <c r="F18" s="147">
        <v>19.100000000000001</v>
      </c>
      <c r="G18" s="147">
        <v>4.9000000000000004</v>
      </c>
      <c r="H18" s="150">
        <v>3.6</v>
      </c>
      <c r="I18" s="147">
        <v>0.25</v>
      </c>
      <c r="J18" s="147">
        <v>0.31</v>
      </c>
      <c r="K18" s="147">
        <v>1.39</v>
      </c>
      <c r="L18" s="164">
        <v>0.46700000000000003</v>
      </c>
      <c r="M18" s="156">
        <v>7.86</v>
      </c>
      <c r="N18" s="156">
        <v>6.06</v>
      </c>
      <c r="O18" s="157">
        <v>9</v>
      </c>
      <c r="P18" s="188" t="str">
        <f>IF($M18&lt;NORMA!$I$7,"NO CUMPLE","CUMPLE")</f>
        <v>CUMPLE</v>
      </c>
      <c r="Q18" s="188" t="str">
        <f>IF($E18&gt;NORMA!$I$8,"NO CUMPLE","CUMPLE")</f>
        <v>CUMPLE</v>
      </c>
      <c r="R18" s="188" t="str">
        <f>IF($F18&gt;NORMA!$I$9,"NO CUMPLE","CUMPLE")</f>
        <v>CUMPLE</v>
      </c>
      <c r="S18" s="188" t="str">
        <f>IF($K18&gt;NORMA!$I$10,"NO CUMPLE","CUMPLE")</f>
        <v>CUMPLE</v>
      </c>
      <c r="T18" s="188" t="str">
        <f>IF($J18&gt;NORMA!$I$11,"NO CUMPLE","CUMPLE")</f>
        <v>NO CUMPLE</v>
      </c>
      <c r="U18" s="188" t="str">
        <f>IF($G18&gt;NORMA!$I$12,"NO CUMPLE","CUMPLE")</f>
        <v>CUMPLE</v>
      </c>
      <c r="V18" s="188" t="str">
        <f>IF($H18&gt;NORMA!$I$13,"NO CUMPLE","CUMPLE")</f>
        <v>CUMPLE</v>
      </c>
      <c r="W18" s="188" t="str">
        <f>IF($O18&gt;NORMA!$I$14,"NO CUMPLE","CUMPLE")</f>
        <v>CUMPLE</v>
      </c>
      <c r="X18" s="188" t="str">
        <f>IF(AND($N18&gt;=NORMA!$Q$4, $N18&lt;=NORMA!$R$4),"CUMPLE","NO CUMPLE")</f>
        <v>CUMPLE</v>
      </c>
      <c r="Y18" s="188" t="str">
        <f>IF($I18&gt;NORMA!$I$16,"NO CUMPLE","CUMPLE")</f>
        <v>CUMPLE</v>
      </c>
      <c r="Z18" s="188" t="str">
        <f>IF($M18&lt;NORMA!$I$23,"NO CUMPLE","CUMPLE")</f>
        <v>CUMPLE</v>
      </c>
      <c r="AA18" s="188" t="str">
        <f>IF($E18&gt;NORMA!$I$24,"NO CUMPLE","CUMPLE")</f>
        <v>CUMPLE</v>
      </c>
      <c r="AB18" s="188" t="str">
        <f>IF($F18&gt;NORMA!$I$25,"NO CUMPLE","CUMPLE")</f>
        <v>CUMPLE</v>
      </c>
      <c r="AC18" s="188" t="str">
        <f>IF($K18&gt;NORMA!$I$26,"NO CUMPLE","CUMPLE")</f>
        <v>CUMPLE</v>
      </c>
      <c r="AD18" s="188" t="str">
        <f>IF($J18&gt;NORMA!$I$27,"NO CUMPLE","CUMPLE")</f>
        <v>NO CUMPLE</v>
      </c>
      <c r="AE18" s="188" t="str">
        <f>IF($G18&gt;NORMA!$I$28,"NO CUMPLE","CUMPLE")</f>
        <v>CUMPLE</v>
      </c>
      <c r="AF18" s="188" t="str">
        <f>IF($H18&gt;NORMA!$I$29,"NO CUMPLE","CUMPLE")</f>
        <v>CUMPLE</v>
      </c>
      <c r="AG18" s="188" t="str">
        <f>IF($O18&gt;NORMA!$I$30,"NO CUMPLE","CUMPLE")</f>
        <v>CUMPLE</v>
      </c>
      <c r="AH18" s="188" t="str">
        <f>IF(AND($N18&gt;=NORMA!$R$18, $N18&lt;=NORMA!$S$18),"CUMPLE","NO CUMPLE")</f>
        <v>NO CUMPLE</v>
      </c>
      <c r="AI18" s="188" t="str">
        <f>IF($I18&gt;NORMA!$I$32,"NO CUMPLE","CUMPLE")</f>
        <v>CUMPLE</v>
      </c>
    </row>
    <row r="19" spans="1:35" ht="14.25" customHeight="1" x14ac:dyDescent="0.35">
      <c r="A19" s="146" t="s">
        <v>96</v>
      </c>
      <c r="B19" s="147" t="s">
        <v>97</v>
      </c>
      <c r="C19" s="148">
        <v>40404</v>
      </c>
      <c r="D19" s="149">
        <v>0.35416666666666669</v>
      </c>
      <c r="E19" s="147">
        <v>1.5</v>
      </c>
      <c r="F19" s="147">
        <v>13</v>
      </c>
      <c r="G19" s="147">
        <v>5</v>
      </c>
      <c r="H19" s="147">
        <v>3.6</v>
      </c>
      <c r="I19" s="147">
        <v>0.13</v>
      </c>
      <c r="J19" s="147">
        <v>0.08</v>
      </c>
      <c r="K19" s="147">
        <v>1.19</v>
      </c>
      <c r="L19" s="164">
        <v>0.50900000000000001</v>
      </c>
      <c r="M19" s="156">
        <v>7.88</v>
      </c>
      <c r="N19" s="156">
        <v>6.76</v>
      </c>
      <c r="O19" s="157">
        <v>460</v>
      </c>
      <c r="P19" s="188" t="str">
        <f>IF($M19&lt;NORMA!$I$7,"NO CUMPLE","CUMPLE")</f>
        <v>CUMPLE</v>
      </c>
      <c r="Q19" s="188" t="str">
        <f>IF($E19&gt;NORMA!$I$8,"NO CUMPLE","CUMPLE")</f>
        <v>CUMPLE</v>
      </c>
      <c r="R19" s="188" t="str">
        <f>IF($F19&gt;NORMA!$I$9,"NO CUMPLE","CUMPLE")</f>
        <v>CUMPLE</v>
      </c>
      <c r="S19" s="188" t="str">
        <f>IF($K19&gt;NORMA!$I$10,"NO CUMPLE","CUMPLE")</f>
        <v>CUMPLE</v>
      </c>
      <c r="T19" s="188" t="str">
        <f>IF($J19&gt;NORMA!$I$11,"NO CUMPLE","CUMPLE")</f>
        <v>CUMPLE</v>
      </c>
      <c r="U19" s="188" t="str">
        <f>IF($G19&gt;NORMA!$I$12,"NO CUMPLE","CUMPLE")</f>
        <v>CUMPLE</v>
      </c>
      <c r="V19" s="188" t="str">
        <f>IF($H19&gt;NORMA!$I$13,"NO CUMPLE","CUMPLE")</f>
        <v>CUMPLE</v>
      </c>
      <c r="W19" s="188" t="str">
        <f>IF($O19&gt;NORMA!$I$14,"NO CUMPLE","CUMPLE")</f>
        <v>CUMPLE</v>
      </c>
      <c r="X19" s="188" t="str">
        <f>IF(AND($N19&gt;=NORMA!$Q$4, $N19&lt;=NORMA!$R$4),"CUMPLE","NO CUMPLE")</f>
        <v>CUMPLE</v>
      </c>
      <c r="Y19" s="188" t="str">
        <f>IF($I19&gt;NORMA!$I$16,"NO CUMPLE","CUMPLE")</f>
        <v>CUMPLE</v>
      </c>
      <c r="Z19" s="188" t="str">
        <f>IF($M19&lt;NORMA!$I$23,"NO CUMPLE","CUMPLE")</f>
        <v>CUMPLE</v>
      </c>
      <c r="AA19" s="188" t="str">
        <f>IF($E19&gt;NORMA!$I$24,"NO CUMPLE","CUMPLE")</f>
        <v>CUMPLE</v>
      </c>
      <c r="AB19" s="188" t="str">
        <f>IF($F19&gt;NORMA!$I$25,"NO CUMPLE","CUMPLE")</f>
        <v>CUMPLE</v>
      </c>
      <c r="AC19" s="188" t="str">
        <f>IF($K19&gt;NORMA!$I$26,"NO CUMPLE","CUMPLE")</f>
        <v>CUMPLE</v>
      </c>
      <c r="AD19" s="188" t="str">
        <f>IF($J19&gt;NORMA!$I$27,"NO CUMPLE","CUMPLE")</f>
        <v>CUMPLE</v>
      </c>
      <c r="AE19" s="188" t="str">
        <f>IF($G19&gt;NORMA!$I$28,"NO CUMPLE","CUMPLE")</f>
        <v>CUMPLE</v>
      </c>
      <c r="AF19" s="188" t="str">
        <f>IF($H19&gt;NORMA!$I$29,"NO CUMPLE","CUMPLE")</f>
        <v>CUMPLE</v>
      </c>
      <c r="AG19" s="188" t="str">
        <f>IF($O19&gt;NORMA!$I$30,"NO CUMPLE","CUMPLE")</f>
        <v>NO CUMPLE</v>
      </c>
      <c r="AH19" s="188" t="str">
        <f>IF(AND($N19&gt;=NORMA!$R$18, $N19&lt;=NORMA!$S$18),"CUMPLE","NO CUMPLE")</f>
        <v>CUMPLE</v>
      </c>
      <c r="AI19" s="188" t="str">
        <f>IF($I19&gt;NORMA!$I$32,"NO CUMPLE","CUMPLE")</f>
        <v>CUMPLE</v>
      </c>
    </row>
    <row r="20" spans="1:35" ht="14.25" customHeight="1" x14ac:dyDescent="0.35">
      <c r="A20" s="146" t="s">
        <v>96</v>
      </c>
      <c r="B20" s="147" t="s">
        <v>97</v>
      </c>
      <c r="C20" s="148">
        <v>40441</v>
      </c>
      <c r="D20" s="149">
        <v>0.41666666666666669</v>
      </c>
      <c r="E20" s="150">
        <v>1</v>
      </c>
      <c r="F20" s="147">
        <v>9.4</v>
      </c>
      <c r="G20" s="147">
        <v>4</v>
      </c>
      <c r="H20" s="147">
        <v>4.9000000000000004</v>
      </c>
      <c r="I20" s="147">
        <v>0.11</v>
      </c>
      <c r="J20" s="147">
        <v>0.02</v>
      </c>
      <c r="K20" s="147">
        <v>1.18</v>
      </c>
      <c r="L20" s="164">
        <v>0.13300000000000001</v>
      </c>
      <c r="M20" s="156">
        <v>7.25</v>
      </c>
      <c r="N20" s="156">
        <v>6.52</v>
      </c>
      <c r="O20" s="157">
        <v>15</v>
      </c>
      <c r="P20" s="188" t="str">
        <f>IF($M20&lt;NORMA!$I$7,"NO CUMPLE","CUMPLE")</f>
        <v>CUMPLE</v>
      </c>
      <c r="Q20" s="188" t="str">
        <f>IF($E20&gt;NORMA!$I$8,"NO CUMPLE","CUMPLE")</f>
        <v>CUMPLE</v>
      </c>
      <c r="R20" s="188" t="str">
        <f>IF($F20&gt;NORMA!$I$9,"NO CUMPLE","CUMPLE")</f>
        <v>CUMPLE</v>
      </c>
      <c r="S20" s="188" t="str">
        <f>IF($K20&gt;NORMA!$I$10,"NO CUMPLE","CUMPLE")</f>
        <v>CUMPLE</v>
      </c>
      <c r="T20" s="188" t="str">
        <f>IF($J20&gt;NORMA!$I$11,"NO CUMPLE","CUMPLE")</f>
        <v>CUMPLE</v>
      </c>
      <c r="U20" s="188" t="str">
        <f>IF($G20&gt;NORMA!$I$12,"NO CUMPLE","CUMPLE")</f>
        <v>CUMPLE</v>
      </c>
      <c r="V20" s="188" t="str">
        <f>IF($H20&gt;NORMA!$I$13,"NO CUMPLE","CUMPLE")</f>
        <v>CUMPLE</v>
      </c>
      <c r="W20" s="188" t="str">
        <f>IF($O20&gt;NORMA!$I$14,"NO CUMPLE","CUMPLE")</f>
        <v>CUMPLE</v>
      </c>
      <c r="X20" s="188" t="str">
        <f>IF(AND($N20&gt;=NORMA!$Q$4, $N20&lt;=NORMA!$R$4),"CUMPLE","NO CUMPLE")</f>
        <v>CUMPLE</v>
      </c>
      <c r="Y20" s="188" t="str">
        <f>IF($I20&gt;NORMA!$I$16,"NO CUMPLE","CUMPLE")</f>
        <v>CUMPLE</v>
      </c>
      <c r="Z20" s="188" t="str">
        <f>IF($M20&lt;NORMA!$I$23,"NO CUMPLE","CUMPLE")</f>
        <v>CUMPLE</v>
      </c>
      <c r="AA20" s="188" t="str">
        <f>IF($E20&gt;NORMA!$I$24,"NO CUMPLE","CUMPLE")</f>
        <v>CUMPLE</v>
      </c>
      <c r="AB20" s="188" t="str">
        <f>IF($F20&gt;NORMA!$I$25,"NO CUMPLE","CUMPLE")</f>
        <v>CUMPLE</v>
      </c>
      <c r="AC20" s="188" t="str">
        <f>IF($K20&gt;NORMA!$I$26,"NO CUMPLE","CUMPLE")</f>
        <v>CUMPLE</v>
      </c>
      <c r="AD20" s="188" t="str">
        <f>IF($J20&gt;NORMA!$I$27,"NO CUMPLE","CUMPLE")</f>
        <v>CUMPLE</v>
      </c>
      <c r="AE20" s="188" t="str">
        <f>IF($G20&gt;NORMA!$I$28,"NO CUMPLE","CUMPLE")</f>
        <v>CUMPLE</v>
      </c>
      <c r="AF20" s="188" t="str">
        <f>IF($H20&gt;NORMA!$I$29,"NO CUMPLE","CUMPLE")</f>
        <v>CUMPLE</v>
      </c>
      <c r="AG20" s="188" t="str">
        <f>IF($O20&gt;NORMA!$I$30,"NO CUMPLE","CUMPLE")</f>
        <v>CUMPLE</v>
      </c>
      <c r="AH20" s="188" t="str">
        <f>IF(AND($N20&gt;=NORMA!$R$18, $N20&lt;=NORMA!$S$18),"CUMPLE","NO CUMPLE")</f>
        <v>CUMPLE</v>
      </c>
      <c r="AI20" s="188" t="str">
        <f>IF($I20&gt;NORMA!$I$32,"NO CUMPLE","CUMPLE")</f>
        <v>CUMPLE</v>
      </c>
    </row>
    <row r="21" spans="1:35" ht="14.25" customHeight="1" x14ac:dyDescent="0.35">
      <c r="A21" s="146" t="s">
        <v>96</v>
      </c>
      <c r="B21" s="147" t="s">
        <v>97</v>
      </c>
      <c r="C21" s="148">
        <v>40460</v>
      </c>
      <c r="D21" s="149">
        <v>0.70833333333333337</v>
      </c>
      <c r="E21" s="150">
        <v>1</v>
      </c>
      <c r="F21" s="147">
        <v>5.84</v>
      </c>
      <c r="G21" s="147">
        <v>8</v>
      </c>
      <c r="H21" s="150">
        <v>3.6</v>
      </c>
      <c r="I21" s="147">
        <v>0.1</v>
      </c>
      <c r="J21" s="150">
        <v>0.04</v>
      </c>
      <c r="K21" s="147">
        <v>1.18</v>
      </c>
      <c r="L21" s="164">
        <v>0.4</v>
      </c>
      <c r="M21" s="156">
        <v>8.1199999999999992</v>
      </c>
      <c r="N21" s="156">
        <v>7.51</v>
      </c>
      <c r="O21" s="157">
        <v>14</v>
      </c>
      <c r="P21" s="188" t="str">
        <f>IF($M21&lt;NORMA!$I$7,"NO CUMPLE","CUMPLE")</f>
        <v>CUMPLE</v>
      </c>
      <c r="Q21" s="188" t="str">
        <f>IF($E21&gt;NORMA!$I$8,"NO CUMPLE","CUMPLE")</f>
        <v>CUMPLE</v>
      </c>
      <c r="R21" s="188" t="str">
        <f>IF($F21&gt;NORMA!$I$9,"NO CUMPLE","CUMPLE")</f>
        <v>CUMPLE</v>
      </c>
      <c r="S21" s="188" t="str">
        <f>IF($K21&gt;NORMA!$I$10,"NO CUMPLE","CUMPLE")</f>
        <v>CUMPLE</v>
      </c>
      <c r="T21" s="188" t="str">
        <f>IF($J21&gt;NORMA!$I$11,"NO CUMPLE","CUMPLE")</f>
        <v>CUMPLE</v>
      </c>
      <c r="U21" s="188" t="str">
        <f>IF($G21&gt;NORMA!$I$12,"NO CUMPLE","CUMPLE")</f>
        <v>CUMPLE</v>
      </c>
      <c r="V21" s="188" t="str">
        <f>IF($H21&gt;NORMA!$I$13,"NO CUMPLE","CUMPLE")</f>
        <v>CUMPLE</v>
      </c>
      <c r="W21" s="188" t="str">
        <f>IF($O21&gt;NORMA!$I$14,"NO CUMPLE","CUMPLE")</f>
        <v>CUMPLE</v>
      </c>
      <c r="X21" s="188" t="str">
        <f>IF(AND($N21&gt;=NORMA!$Q$4, $N21&lt;=NORMA!$R$4),"CUMPLE","NO CUMPLE")</f>
        <v>CUMPLE</v>
      </c>
      <c r="Y21" s="188" t="str">
        <f>IF($I21&gt;NORMA!$I$16,"NO CUMPLE","CUMPLE")</f>
        <v>CUMPLE</v>
      </c>
      <c r="Z21" s="188" t="str">
        <f>IF($M21&lt;NORMA!$I$23,"NO CUMPLE","CUMPLE")</f>
        <v>CUMPLE</v>
      </c>
      <c r="AA21" s="188" t="str">
        <f>IF($E21&gt;NORMA!$I$24,"NO CUMPLE","CUMPLE")</f>
        <v>CUMPLE</v>
      </c>
      <c r="AB21" s="188" t="str">
        <f>IF($F21&gt;NORMA!$I$25,"NO CUMPLE","CUMPLE")</f>
        <v>CUMPLE</v>
      </c>
      <c r="AC21" s="188" t="str">
        <f>IF($K21&gt;NORMA!$I$26,"NO CUMPLE","CUMPLE")</f>
        <v>CUMPLE</v>
      </c>
      <c r="AD21" s="188" t="str">
        <f>IF($J21&gt;NORMA!$I$27,"NO CUMPLE","CUMPLE")</f>
        <v>CUMPLE</v>
      </c>
      <c r="AE21" s="188" t="str">
        <f>IF($G21&gt;NORMA!$I$28,"NO CUMPLE","CUMPLE")</f>
        <v>CUMPLE</v>
      </c>
      <c r="AF21" s="188" t="str">
        <f>IF($H21&gt;NORMA!$I$29,"NO CUMPLE","CUMPLE")</f>
        <v>CUMPLE</v>
      </c>
      <c r="AG21" s="188" t="str">
        <f>IF($O21&gt;NORMA!$I$30,"NO CUMPLE","CUMPLE")</f>
        <v>CUMPLE</v>
      </c>
      <c r="AH21" s="188" t="str">
        <f>IF(AND($N21&gt;=NORMA!$R$18, $N21&lt;=NORMA!$S$18),"CUMPLE","NO CUMPLE")</f>
        <v>CUMPLE</v>
      </c>
      <c r="AI21" s="188" t="str">
        <f>IF($I21&gt;NORMA!$I$32,"NO CUMPLE","CUMPLE")</f>
        <v>CUMPLE</v>
      </c>
    </row>
    <row r="22" spans="1:35" ht="14.25" customHeight="1" x14ac:dyDescent="0.35">
      <c r="A22" s="146" t="s">
        <v>96</v>
      </c>
      <c r="B22" s="147" t="s">
        <v>97</v>
      </c>
      <c r="C22" s="148">
        <v>40466</v>
      </c>
      <c r="D22" s="149">
        <v>0.61805555555555558</v>
      </c>
      <c r="E22" s="150">
        <v>1</v>
      </c>
      <c r="F22" s="147">
        <v>3.2</v>
      </c>
      <c r="G22" s="147">
        <v>4</v>
      </c>
      <c r="H22" s="150">
        <v>3.6</v>
      </c>
      <c r="I22" s="147">
        <v>0.1</v>
      </c>
      <c r="J22" s="150">
        <v>0.04</v>
      </c>
      <c r="K22" s="147">
        <v>1.18</v>
      </c>
      <c r="L22" s="164">
        <v>0.29499999999999998</v>
      </c>
      <c r="M22" s="156">
        <v>7.14</v>
      </c>
      <c r="N22" s="156">
        <v>6.96</v>
      </c>
      <c r="O22" s="157">
        <v>43</v>
      </c>
      <c r="P22" s="188" t="str">
        <f>IF($M22&lt;NORMA!$I$7,"NO CUMPLE","CUMPLE")</f>
        <v>CUMPLE</v>
      </c>
      <c r="Q22" s="188" t="str">
        <f>IF($E22&gt;NORMA!$I$8,"NO CUMPLE","CUMPLE")</f>
        <v>CUMPLE</v>
      </c>
      <c r="R22" s="188" t="str">
        <f>IF($F22&gt;NORMA!$I$9,"NO CUMPLE","CUMPLE")</f>
        <v>CUMPLE</v>
      </c>
      <c r="S22" s="188" t="str">
        <f>IF($K22&gt;NORMA!$I$10,"NO CUMPLE","CUMPLE")</f>
        <v>CUMPLE</v>
      </c>
      <c r="T22" s="188" t="str">
        <f>IF($J22&gt;NORMA!$I$11,"NO CUMPLE","CUMPLE")</f>
        <v>CUMPLE</v>
      </c>
      <c r="U22" s="188" t="str">
        <f>IF($G22&gt;NORMA!$I$12,"NO CUMPLE","CUMPLE")</f>
        <v>CUMPLE</v>
      </c>
      <c r="V22" s="188" t="str">
        <f>IF($H22&gt;NORMA!$I$13,"NO CUMPLE","CUMPLE")</f>
        <v>CUMPLE</v>
      </c>
      <c r="W22" s="188" t="str">
        <f>IF($O22&gt;NORMA!$I$14,"NO CUMPLE","CUMPLE")</f>
        <v>CUMPLE</v>
      </c>
      <c r="X22" s="188" t="str">
        <f>IF(AND($N22&gt;=NORMA!$Q$4, $N22&lt;=NORMA!$R$4),"CUMPLE","NO CUMPLE")</f>
        <v>CUMPLE</v>
      </c>
      <c r="Y22" s="188" t="str">
        <f>IF($I22&gt;NORMA!$I$16,"NO CUMPLE","CUMPLE")</f>
        <v>CUMPLE</v>
      </c>
      <c r="Z22" s="188" t="str">
        <f>IF($M22&lt;NORMA!$I$23,"NO CUMPLE","CUMPLE")</f>
        <v>CUMPLE</v>
      </c>
      <c r="AA22" s="188" t="str">
        <f>IF($E22&gt;NORMA!$I$24,"NO CUMPLE","CUMPLE")</f>
        <v>CUMPLE</v>
      </c>
      <c r="AB22" s="188" t="str">
        <f>IF($F22&gt;NORMA!$I$25,"NO CUMPLE","CUMPLE")</f>
        <v>CUMPLE</v>
      </c>
      <c r="AC22" s="188" t="str">
        <f>IF($K22&gt;NORMA!$I$26,"NO CUMPLE","CUMPLE")</f>
        <v>CUMPLE</v>
      </c>
      <c r="AD22" s="188" t="str">
        <f>IF($J22&gt;NORMA!$I$27,"NO CUMPLE","CUMPLE")</f>
        <v>CUMPLE</v>
      </c>
      <c r="AE22" s="188" t="str">
        <f>IF($G22&gt;NORMA!$I$28,"NO CUMPLE","CUMPLE")</f>
        <v>CUMPLE</v>
      </c>
      <c r="AF22" s="188" t="str">
        <f>IF($H22&gt;NORMA!$I$29,"NO CUMPLE","CUMPLE")</f>
        <v>CUMPLE</v>
      </c>
      <c r="AG22" s="188" t="str">
        <f>IF($O22&gt;NORMA!$I$30,"NO CUMPLE","CUMPLE")</f>
        <v>CUMPLE</v>
      </c>
      <c r="AH22" s="188" t="str">
        <f>IF(AND($N22&gt;=NORMA!$R$18, $N22&lt;=NORMA!$S$18),"CUMPLE","NO CUMPLE")</f>
        <v>CUMPLE</v>
      </c>
      <c r="AI22" s="188" t="str">
        <f>IF($I22&gt;NORMA!$I$32,"NO CUMPLE","CUMPLE")</f>
        <v>CUMPLE</v>
      </c>
    </row>
    <row r="23" spans="1:35" ht="14.25" customHeight="1" x14ac:dyDescent="0.35">
      <c r="A23" s="146" t="s">
        <v>96</v>
      </c>
      <c r="B23" s="147" t="s">
        <v>97</v>
      </c>
      <c r="C23" s="148">
        <v>40485</v>
      </c>
      <c r="D23" s="149">
        <v>0.16666666666666666</v>
      </c>
      <c r="E23" s="150">
        <v>1</v>
      </c>
      <c r="F23" s="147">
        <v>4.4000000000000004</v>
      </c>
      <c r="G23" s="150">
        <v>2</v>
      </c>
      <c r="H23" s="150">
        <v>3.6</v>
      </c>
      <c r="I23" s="147">
        <v>0.12</v>
      </c>
      <c r="J23" s="147">
        <v>0.14000000000000001</v>
      </c>
      <c r="K23" s="147">
        <v>1.18</v>
      </c>
      <c r="L23" s="164">
        <v>0.41099999999999998</v>
      </c>
      <c r="M23" s="156">
        <v>7.09</v>
      </c>
      <c r="N23" s="156">
        <v>6.41</v>
      </c>
      <c r="O23" s="157">
        <v>9</v>
      </c>
      <c r="P23" s="188" t="str">
        <f>IF($M23&lt;NORMA!$I$7,"NO CUMPLE","CUMPLE")</f>
        <v>CUMPLE</v>
      </c>
      <c r="Q23" s="188" t="str">
        <f>IF($E23&gt;NORMA!$I$8,"NO CUMPLE","CUMPLE")</f>
        <v>CUMPLE</v>
      </c>
      <c r="R23" s="188" t="str">
        <f>IF($F23&gt;NORMA!$I$9,"NO CUMPLE","CUMPLE")</f>
        <v>CUMPLE</v>
      </c>
      <c r="S23" s="188" t="str">
        <f>IF($K23&gt;NORMA!$I$10,"NO CUMPLE","CUMPLE")</f>
        <v>CUMPLE</v>
      </c>
      <c r="T23" s="188" t="str">
        <f>IF($J23&gt;NORMA!$I$11,"NO CUMPLE","CUMPLE")</f>
        <v>NO CUMPLE</v>
      </c>
      <c r="U23" s="188" t="str">
        <f>IF($G23&gt;NORMA!$I$12,"NO CUMPLE","CUMPLE")</f>
        <v>CUMPLE</v>
      </c>
      <c r="V23" s="188" t="str">
        <f>IF($H23&gt;NORMA!$I$13,"NO CUMPLE","CUMPLE")</f>
        <v>CUMPLE</v>
      </c>
      <c r="W23" s="188" t="str">
        <f>IF($O23&gt;NORMA!$I$14,"NO CUMPLE","CUMPLE")</f>
        <v>CUMPLE</v>
      </c>
      <c r="X23" s="188" t="str">
        <f>IF(AND($N23&gt;=NORMA!$Q$4, $N23&lt;=NORMA!$R$4),"CUMPLE","NO CUMPLE")</f>
        <v>CUMPLE</v>
      </c>
      <c r="Y23" s="188" t="str">
        <f>IF($I23&gt;NORMA!$I$16,"NO CUMPLE","CUMPLE")</f>
        <v>CUMPLE</v>
      </c>
      <c r="Z23" s="188" t="str">
        <f>IF($M23&lt;NORMA!$I$23,"NO CUMPLE","CUMPLE")</f>
        <v>CUMPLE</v>
      </c>
      <c r="AA23" s="188" t="str">
        <f>IF($E23&gt;NORMA!$I$24,"NO CUMPLE","CUMPLE")</f>
        <v>CUMPLE</v>
      </c>
      <c r="AB23" s="188" t="str">
        <f>IF($F23&gt;NORMA!$I$25,"NO CUMPLE","CUMPLE")</f>
        <v>CUMPLE</v>
      </c>
      <c r="AC23" s="188" t="str">
        <f>IF($K23&gt;NORMA!$I$26,"NO CUMPLE","CUMPLE")</f>
        <v>CUMPLE</v>
      </c>
      <c r="AD23" s="188" t="str">
        <f>IF($J23&gt;NORMA!$I$27,"NO CUMPLE","CUMPLE")</f>
        <v>NO CUMPLE</v>
      </c>
      <c r="AE23" s="188" t="str">
        <f>IF($G23&gt;NORMA!$I$28,"NO CUMPLE","CUMPLE")</f>
        <v>CUMPLE</v>
      </c>
      <c r="AF23" s="188" t="str">
        <f>IF($H23&gt;NORMA!$I$29,"NO CUMPLE","CUMPLE")</f>
        <v>CUMPLE</v>
      </c>
      <c r="AG23" s="188" t="str">
        <f>IF($O23&gt;NORMA!$I$30,"NO CUMPLE","CUMPLE")</f>
        <v>CUMPLE</v>
      </c>
      <c r="AH23" s="188" t="str">
        <f>IF(AND($N23&gt;=NORMA!$R$18, $N23&lt;=NORMA!$S$18),"CUMPLE","NO CUMPLE")</f>
        <v>NO CUMPLE</v>
      </c>
      <c r="AI23" s="188" t="str">
        <f>IF($I23&gt;NORMA!$I$32,"NO CUMPLE","CUMPLE")</f>
        <v>CUMPLE</v>
      </c>
    </row>
    <row r="24" spans="1:35" ht="14.25" customHeight="1" x14ac:dyDescent="0.35">
      <c r="A24" s="146" t="s">
        <v>96</v>
      </c>
      <c r="B24" s="147" t="s">
        <v>97</v>
      </c>
      <c r="C24" s="148">
        <v>40502</v>
      </c>
      <c r="D24" s="149">
        <v>0.54166666666666663</v>
      </c>
      <c r="E24" s="150">
        <v>1</v>
      </c>
      <c r="F24" s="147">
        <v>8.77</v>
      </c>
      <c r="G24" s="147">
        <v>3</v>
      </c>
      <c r="H24" s="150">
        <v>3.6</v>
      </c>
      <c r="I24" s="147">
        <v>0.16</v>
      </c>
      <c r="J24" s="147">
        <v>0.06</v>
      </c>
      <c r="K24" s="147">
        <v>1.18</v>
      </c>
      <c r="L24" s="164">
        <v>1.827</v>
      </c>
      <c r="M24" s="156">
        <v>8.25</v>
      </c>
      <c r="N24" s="156">
        <v>6.97</v>
      </c>
      <c r="O24" s="157">
        <v>23</v>
      </c>
      <c r="P24" s="188" t="str">
        <f>IF($M24&lt;NORMA!$I$7,"NO CUMPLE","CUMPLE")</f>
        <v>CUMPLE</v>
      </c>
      <c r="Q24" s="188" t="str">
        <f>IF($E24&gt;NORMA!$I$8,"NO CUMPLE","CUMPLE")</f>
        <v>CUMPLE</v>
      </c>
      <c r="R24" s="188" t="str">
        <f>IF($F24&gt;NORMA!$I$9,"NO CUMPLE","CUMPLE")</f>
        <v>CUMPLE</v>
      </c>
      <c r="S24" s="188" t="str">
        <f>IF($K24&gt;NORMA!$I$10,"NO CUMPLE","CUMPLE")</f>
        <v>CUMPLE</v>
      </c>
      <c r="T24" s="188" t="str">
        <f>IF($J24&gt;NORMA!$I$11,"NO CUMPLE","CUMPLE")</f>
        <v>CUMPLE</v>
      </c>
      <c r="U24" s="188" t="str">
        <f>IF($G24&gt;NORMA!$I$12,"NO CUMPLE","CUMPLE")</f>
        <v>CUMPLE</v>
      </c>
      <c r="V24" s="188" t="str">
        <f>IF($H24&gt;NORMA!$I$13,"NO CUMPLE","CUMPLE")</f>
        <v>CUMPLE</v>
      </c>
      <c r="W24" s="188" t="str">
        <f>IF($O24&gt;NORMA!$I$14,"NO CUMPLE","CUMPLE")</f>
        <v>CUMPLE</v>
      </c>
      <c r="X24" s="188" t="str">
        <f>IF(AND($N24&gt;=NORMA!$Q$4, $N24&lt;=NORMA!$R$4),"CUMPLE","NO CUMPLE")</f>
        <v>CUMPLE</v>
      </c>
      <c r="Y24" s="188" t="str">
        <f>IF($I24&gt;NORMA!$I$16,"NO CUMPLE","CUMPLE")</f>
        <v>CUMPLE</v>
      </c>
      <c r="Z24" s="188" t="str">
        <f>IF($M24&lt;NORMA!$I$23,"NO CUMPLE","CUMPLE")</f>
        <v>CUMPLE</v>
      </c>
      <c r="AA24" s="188" t="str">
        <f>IF($E24&gt;NORMA!$I$24,"NO CUMPLE","CUMPLE")</f>
        <v>CUMPLE</v>
      </c>
      <c r="AB24" s="188" t="str">
        <f>IF($F24&gt;NORMA!$I$25,"NO CUMPLE","CUMPLE")</f>
        <v>CUMPLE</v>
      </c>
      <c r="AC24" s="188" t="str">
        <f>IF($K24&gt;NORMA!$I$26,"NO CUMPLE","CUMPLE")</f>
        <v>CUMPLE</v>
      </c>
      <c r="AD24" s="188" t="str">
        <f>IF($J24&gt;NORMA!$I$27,"NO CUMPLE","CUMPLE")</f>
        <v>CUMPLE</v>
      </c>
      <c r="AE24" s="188" t="str">
        <f>IF($G24&gt;NORMA!$I$28,"NO CUMPLE","CUMPLE")</f>
        <v>CUMPLE</v>
      </c>
      <c r="AF24" s="188" t="str">
        <f>IF($H24&gt;NORMA!$I$29,"NO CUMPLE","CUMPLE")</f>
        <v>CUMPLE</v>
      </c>
      <c r="AG24" s="188" t="str">
        <f>IF($O24&gt;NORMA!$I$30,"NO CUMPLE","CUMPLE")</f>
        <v>CUMPLE</v>
      </c>
      <c r="AH24" s="188" t="str">
        <f>IF(AND($N24&gt;=NORMA!$R$18, $N24&lt;=NORMA!$S$18),"CUMPLE","NO CUMPLE")</f>
        <v>CUMPLE</v>
      </c>
      <c r="AI24" s="188" t="str">
        <f>IF($I24&gt;NORMA!$I$32,"NO CUMPLE","CUMPLE")</f>
        <v>CUMPLE</v>
      </c>
    </row>
    <row r="25" spans="1:35" ht="14.25" customHeight="1" x14ac:dyDescent="0.35">
      <c r="A25" s="146" t="s">
        <v>96</v>
      </c>
      <c r="B25" s="147" t="s">
        <v>97</v>
      </c>
      <c r="C25" s="148">
        <v>40519</v>
      </c>
      <c r="D25" s="149">
        <v>8.3333333333333329E-2</v>
      </c>
      <c r="E25" s="150">
        <v>1</v>
      </c>
      <c r="F25" s="147">
        <v>8.14</v>
      </c>
      <c r="G25" s="147">
        <v>2.2999999999999998</v>
      </c>
      <c r="H25" s="150">
        <v>3.6</v>
      </c>
      <c r="I25" s="147">
        <v>0.09</v>
      </c>
      <c r="J25" s="147">
        <v>0.11</v>
      </c>
      <c r="K25" s="147">
        <v>1.18</v>
      </c>
      <c r="L25" s="164">
        <v>0.76100000000000001</v>
      </c>
      <c r="M25" s="156">
        <v>7.8</v>
      </c>
      <c r="N25" s="156">
        <v>6.39</v>
      </c>
      <c r="O25" s="157">
        <v>23</v>
      </c>
      <c r="P25" s="188" t="str">
        <f>IF($M25&lt;NORMA!$I$7,"NO CUMPLE","CUMPLE")</f>
        <v>CUMPLE</v>
      </c>
      <c r="Q25" s="188" t="str">
        <f>IF($E25&gt;NORMA!$I$8,"NO CUMPLE","CUMPLE")</f>
        <v>CUMPLE</v>
      </c>
      <c r="R25" s="188" t="str">
        <f>IF($F25&gt;NORMA!$I$9,"NO CUMPLE","CUMPLE")</f>
        <v>CUMPLE</v>
      </c>
      <c r="S25" s="188" t="str">
        <f>IF($K25&gt;NORMA!$I$10,"NO CUMPLE","CUMPLE")</f>
        <v>CUMPLE</v>
      </c>
      <c r="T25" s="188" t="str">
        <f>IF($J25&gt;NORMA!$I$11,"NO CUMPLE","CUMPLE")</f>
        <v>NO CUMPLE</v>
      </c>
      <c r="U25" s="188" t="str">
        <f>IF($G25&gt;NORMA!$I$12,"NO CUMPLE","CUMPLE")</f>
        <v>CUMPLE</v>
      </c>
      <c r="V25" s="188" t="str">
        <f>IF($H25&gt;NORMA!$I$13,"NO CUMPLE","CUMPLE")</f>
        <v>CUMPLE</v>
      </c>
      <c r="W25" s="188" t="str">
        <f>IF($O25&gt;NORMA!$I$14,"NO CUMPLE","CUMPLE")</f>
        <v>CUMPLE</v>
      </c>
      <c r="X25" s="188" t="str">
        <f>IF(AND($N25&gt;=NORMA!$Q$4, $N25&lt;=NORMA!$R$4),"CUMPLE","NO CUMPLE")</f>
        <v>CUMPLE</v>
      </c>
      <c r="Y25" s="188" t="str">
        <f>IF($I25&gt;NORMA!$I$16,"NO CUMPLE","CUMPLE")</f>
        <v>CUMPLE</v>
      </c>
      <c r="Z25" s="188" t="str">
        <f>IF($M25&lt;NORMA!$I$23,"NO CUMPLE","CUMPLE")</f>
        <v>CUMPLE</v>
      </c>
      <c r="AA25" s="188" t="str">
        <f>IF($E25&gt;NORMA!$I$24,"NO CUMPLE","CUMPLE")</f>
        <v>CUMPLE</v>
      </c>
      <c r="AB25" s="188" t="str">
        <f>IF($F25&gt;NORMA!$I$25,"NO CUMPLE","CUMPLE")</f>
        <v>CUMPLE</v>
      </c>
      <c r="AC25" s="188" t="str">
        <f>IF($K25&gt;NORMA!$I$26,"NO CUMPLE","CUMPLE")</f>
        <v>CUMPLE</v>
      </c>
      <c r="AD25" s="188" t="str">
        <f>IF($J25&gt;NORMA!$I$27,"NO CUMPLE","CUMPLE")</f>
        <v>NO CUMPLE</v>
      </c>
      <c r="AE25" s="188" t="str">
        <f>IF($G25&gt;NORMA!$I$28,"NO CUMPLE","CUMPLE")</f>
        <v>CUMPLE</v>
      </c>
      <c r="AF25" s="188" t="str">
        <f>IF($H25&gt;NORMA!$I$29,"NO CUMPLE","CUMPLE")</f>
        <v>CUMPLE</v>
      </c>
      <c r="AG25" s="188" t="str">
        <f>IF($O25&gt;NORMA!$I$30,"NO CUMPLE","CUMPLE")</f>
        <v>CUMPLE</v>
      </c>
      <c r="AH25" s="188" t="str">
        <f>IF(AND($N25&gt;=NORMA!$R$18, $N25&lt;=NORMA!$S$18),"CUMPLE","NO CUMPLE")</f>
        <v>NO CUMPLE</v>
      </c>
      <c r="AI25" s="188" t="str">
        <f>IF($I25&gt;NORMA!$I$32,"NO CUMPLE","CUMPLE")</f>
        <v>CUMPLE</v>
      </c>
    </row>
    <row r="26" spans="1:35" ht="14.25" customHeight="1" x14ac:dyDescent="0.35">
      <c r="A26" s="146" t="s">
        <v>96</v>
      </c>
      <c r="B26" s="147" t="s">
        <v>97</v>
      </c>
      <c r="C26" s="148">
        <v>40568</v>
      </c>
      <c r="D26" s="149">
        <v>0.27083333333333331</v>
      </c>
      <c r="E26" s="150">
        <v>1</v>
      </c>
      <c r="F26" s="150">
        <v>3</v>
      </c>
      <c r="G26" s="150">
        <v>2</v>
      </c>
      <c r="H26" s="150">
        <v>3.6</v>
      </c>
      <c r="I26" s="147">
        <v>0.13</v>
      </c>
      <c r="J26" s="147">
        <v>0.06</v>
      </c>
      <c r="K26" s="147">
        <v>1.1000000000000001</v>
      </c>
      <c r="L26" s="164">
        <v>0.17100000000000001</v>
      </c>
      <c r="M26" s="156">
        <v>8.06</v>
      </c>
      <c r="N26" s="156">
        <v>6.72</v>
      </c>
      <c r="O26" s="157">
        <v>43</v>
      </c>
      <c r="P26" s="188" t="str">
        <f>IF($M26&lt;NORMA!$I$7,"NO CUMPLE","CUMPLE")</f>
        <v>CUMPLE</v>
      </c>
      <c r="Q26" s="188" t="str">
        <f>IF($E26&gt;NORMA!$I$8,"NO CUMPLE","CUMPLE")</f>
        <v>CUMPLE</v>
      </c>
      <c r="R26" s="188" t="str">
        <f>IF($F26&gt;NORMA!$I$9,"NO CUMPLE","CUMPLE")</f>
        <v>CUMPLE</v>
      </c>
      <c r="S26" s="188" t="str">
        <f>IF($K26&gt;NORMA!$I$10,"NO CUMPLE","CUMPLE")</f>
        <v>CUMPLE</v>
      </c>
      <c r="T26" s="188" t="str">
        <f>IF($J26&gt;NORMA!$I$11,"NO CUMPLE","CUMPLE")</f>
        <v>CUMPLE</v>
      </c>
      <c r="U26" s="188" t="str">
        <f>IF($G26&gt;NORMA!$I$12,"NO CUMPLE","CUMPLE")</f>
        <v>CUMPLE</v>
      </c>
      <c r="V26" s="188" t="str">
        <f>IF($H26&gt;NORMA!$I$13,"NO CUMPLE","CUMPLE")</f>
        <v>CUMPLE</v>
      </c>
      <c r="W26" s="188" t="str">
        <f>IF($O26&gt;NORMA!$I$14,"NO CUMPLE","CUMPLE")</f>
        <v>CUMPLE</v>
      </c>
      <c r="X26" s="188" t="str">
        <f>IF(AND($N26&gt;=NORMA!$Q$4, $N26&lt;=NORMA!$R$4),"CUMPLE","NO CUMPLE")</f>
        <v>CUMPLE</v>
      </c>
      <c r="Y26" s="188" t="str">
        <f>IF($I26&gt;NORMA!$I$16,"NO CUMPLE","CUMPLE")</f>
        <v>CUMPLE</v>
      </c>
      <c r="Z26" s="188" t="str">
        <f>IF($M26&lt;NORMA!$I$23,"NO CUMPLE","CUMPLE")</f>
        <v>CUMPLE</v>
      </c>
      <c r="AA26" s="188" t="str">
        <f>IF($E26&gt;NORMA!$I$24,"NO CUMPLE","CUMPLE")</f>
        <v>CUMPLE</v>
      </c>
      <c r="AB26" s="188" t="str">
        <f>IF($F26&gt;NORMA!$I$25,"NO CUMPLE","CUMPLE")</f>
        <v>CUMPLE</v>
      </c>
      <c r="AC26" s="188" t="str">
        <f>IF($K26&gt;NORMA!$I$26,"NO CUMPLE","CUMPLE")</f>
        <v>CUMPLE</v>
      </c>
      <c r="AD26" s="188" t="str">
        <f>IF($J26&gt;NORMA!$I$27,"NO CUMPLE","CUMPLE")</f>
        <v>CUMPLE</v>
      </c>
      <c r="AE26" s="188" t="str">
        <f>IF($G26&gt;NORMA!$I$28,"NO CUMPLE","CUMPLE")</f>
        <v>CUMPLE</v>
      </c>
      <c r="AF26" s="188" t="str">
        <f>IF($H26&gt;NORMA!$I$29,"NO CUMPLE","CUMPLE")</f>
        <v>CUMPLE</v>
      </c>
      <c r="AG26" s="188" t="str">
        <f>IF($O26&gt;NORMA!$I$30,"NO CUMPLE","CUMPLE")</f>
        <v>CUMPLE</v>
      </c>
      <c r="AH26" s="188" t="str">
        <f>IF(AND($N26&gt;=NORMA!$R$18, $N26&lt;=NORMA!$S$18),"CUMPLE","NO CUMPLE")</f>
        <v>CUMPLE</v>
      </c>
      <c r="AI26" s="188" t="str">
        <f>IF($I26&gt;NORMA!$I$32,"NO CUMPLE","CUMPLE")</f>
        <v>CUMPLE</v>
      </c>
    </row>
    <row r="27" spans="1:35" ht="14.25" customHeight="1" x14ac:dyDescent="0.35">
      <c r="A27" s="146" t="s">
        <v>96</v>
      </c>
      <c r="B27" s="147" t="s">
        <v>97</v>
      </c>
      <c r="C27" s="148">
        <v>40585</v>
      </c>
      <c r="D27" s="149">
        <v>0.39583333333333331</v>
      </c>
      <c r="E27" s="150">
        <v>1</v>
      </c>
      <c r="F27" s="150">
        <v>3</v>
      </c>
      <c r="G27" s="150">
        <v>2</v>
      </c>
      <c r="H27" s="150">
        <v>3.6</v>
      </c>
      <c r="I27" s="147">
        <v>0.13</v>
      </c>
      <c r="J27" s="147">
        <v>0.92</v>
      </c>
      <c r="K27" s="147">
        <v>1.1000000000000001</v>
      </c>
      <c r="L27" s="164">
        <v>0.17899999999999999</v>
      </c>
      <c r="M27" s="156">
        <v>8.14</v>
      </c>
      <c r="N27" s="156">
        <v>7.46</v>
      </c>
      <c r="O27" s="157">
        <v>23</v>
      </c>
      <c r="P27" s="188" t="str">
        <f>IF($M27&lt;NORMA!$I$7,"NO CUMPLE","CUMPLE")</f>
        <v>CUMPLE</v>
      </c>
      <c r="Q27" s="188" t="str">
        <f>IF($E27&gt;NORMA!$I$8,"NO CUMPLE","CUMPLE")</f>
        <v>CUMPLE</v>
      </c>
      <c r="R27" s="188" t="str">
        <f>IF($F27&gt;NORMA!$I$9,"NO CUMPLE","CUMPLE")</f>
        <v>CUMPLE</v>
      </c>
      <c r="S27" s="188" t="str">
        <f>IF($K27&gt;NORMA!$I$10,"NO CUMPLE","CUMPLE")</f>
        <v>CUMPLE</v>
      </c>
      <c r="T27" s="188" t="str">
        <f>IF($J27&gt;NORMA!$I$11,"NO CUMPLE","CUMPLE")</f>
        <v>NO CUMPLE</v>
      </c>
      <c r="U27" s="188" t="str">
        <f>IF($G27&gt;NORMA!$I$12,"NO CUMPLE","CUMPLE")</f>
        <v>CUMPLE</v>
      </c>
      <c r="V27" s="188" t="str">
        <f>IF($H27&gt;NORMA!$I$13,"NO CUMPLE","CUMPLE")</f>
        <v>CUMPLE</v>
      </c>
      <c r="W27" s="188" t="str">
        <f>IF($O27&gt;NORMA!$I$14,"NO CUMPLE","CUMPLE")</f>
        <v>CUMPLE</v>
      </c>
      <c r="X27" s="188" t="str">
        <f>IF(AND($N27&gt;=NORMA!$Q$4, $N27&lt;=NORMA!$R$4),"CUMPLE","NO CUMPLE")</f>
        <v>CUMPLE</v>
      </c>
      <c r="Y27" s="188" t="str">
        <f>IF($I27&gt;NORMA!$I$16,"NO CUMPLE","CUMPLE")</f>
        <v>CUMPLE</v>
      </c>
      <c r="Z27" s="188" t="str">
        <f>IF($M27&lt;NORMA!$I$23,"NO CUMPLE","CUMPLE")</f>
        <v>CUMPLE</v>
      </c>
      <c r="AA27" s="188" t="str">
        <f>IF($E27&gt;NORMA!$I$24,"NO CUMPLE","CUMPLE")</f>
        <v>CUMPLE</v>
      </c>
      <c r="AB27" s="188" t="str">
        <f>IF($F27&gt;NORMA!$I$25,"NO CUMPLE","CUMPLE")</f>
        <v>CUMPLE</v>
      </c>
      <c r="AC27" s="188" t="str">
        <f>IF($K27&gt;NORMA!$I$26,"NO CUMPLE","CUMPLE")</f>
        <v>CUMPLE</v>
      </c>
      <c r="AD27" s="188" t="str">
        <f>IF($J27&gt;NORMA!$I$27,"NO CUMPLE","CUMPLE")</f>
        <v>NO CUMPLE</v>
      </c>
      <c r="AE27" s="188" t="str">
        <f>IF($G27&gt;NORMA!$I$28,"NO CUMPLE","CUMPLE")</f>
        <v>CUMPLE</v>
      </c>
      <c r="AF27" s="188" t="str">
        <f>IF($H27&gt;NORMA!$I$29,"NO CUMPLE","CUMPLE")</f>
        <v>CUMPLE</v>
      </c>
      <c r="AG27" s="188" t="str">
        <f>IF($O27&gt;NORMA!$I$30,"NO CUMPLE","CUMPLE")</f>
        <v>CUMPLE</v>
      </c>
      <c r="AH27" s="188" t="str">
        <f>IF(AND($N27&gt;=NORMA!$R$18, $N27&lt;=NORMA!$S$18),"CUMPLE","NO CUMPLE")</f>
        <v>CUMPLE</v>
      </c>
      <c r="AI27" s="188" t="str">
        <f>IF($I27&gt;NORMA!$I$32,"NO CUMPLE","CUMPLE")</f>
        <v>CUMPLE</v>
      </c>
    </row>
    <row r="28" spans="1:35" ht="14.25" customHeight="1" x14ac:dyDescent="0.35">
      <c r="A28" s="146" t="s">
        <v>96</v>
      </c>
      <c r="B28" s="147" t="s">
        <v>97</v>
      </c>
      <c r="C28" s="148">
        <v>40602</v>
      </c>
      <c r="D28" s="149">
        <v>0.64583333333333337</v>
      </c>
      <c r="E28" s="150">
        <v>1</v>
      </c>
      <c r="F28" s="147">
        <v>23.7</v>
      </c>
      <c r="G28" s="147">
        <v>2</v>
      </c>
      <c r="H28" s="150">
        <v>3.6</v>
      </c>
      <c r="I28" s="147">
        <v>0.09</v>
      </c>
      <c r="J28" s="147">
        <v>0.09</v>
      </c>
      <c r="K28" s="147">
        <v>1.1000000000000001</v>
      </c>
      <c r="L28" s="164">
        <v>0.248</v>
      </c>
      <c r="M28" s="156">
        <v>8.02</v>
      </c>
      <c r="N28" s="156">
        <v>7.02</v>
      </c>
      <c r="O28" s="157">
        <v>4</v>
      </c>
      <c r="P28" s="188" t="str">
        <f>IF($M28&lt;NORMA!$I$7,"NO CUMPLE","CUMPLE")</f>
        <v>CUMPLE</v>
      </c>
      <c r="Q28" s="188" t="str">
        <f>IF($E28&gt;NORMA!$I$8,"NO CUMPLE","CUMPLE")</f>
        <v>CUMPLE</v>
      </c>
      <c r="R28" s="188" t="str">
        <f>IF($F28&gt;NORMA!$I$9,"NO CUMPLE","CUMPLE")</f>
        <v>CUMPLE</v>
      </c>
      <c r="S28" s="188" t="str">
        <f>IF($K28&gt;NORMA!$I$10,"NO CUMPLE","CUMPLE")</f>
        <v>CUMPLE</v>
      </c>
      <c r="T28" s="188" t="str">
        <f>IF($J28&gt;NORMA!$I$11,"NO CUMPLE","CUMPLE")</f>
        <v>CUMPLE</v>
      </c>
      <c r="U28" s="188" t="str">
        <f>IF($G28&gt;NORMA!$I$12,"NO CUMPLE","CUMPLE")</f>
        <v>CUMPLE</v>
      </c>
      <c r="V28" s="188" t="str">
        <f>IF($H28&gt;NORMA!$I$13,"NO CUMPLE","CUMPLE")</f>
        <v>CUMPLE</v>
      </c>
      <c r="W28" s="188" t="str">
        <f>IF($O28&gt;NORMA!$I$14,"NO CUMPLE","CUMPLE")</f>
        <v>CUMPLE</v>
      </c>
      <c r="X28" s="188" t="str">
        <f>IF(AND($N28&gt;=NORMA!$Q$4, $N28&lt;=NORMA!$R$4),"CUMPLE","NO CUMPLE")</f>
        <v>CUMPLE</v>
      </c>
      <c r="Y28" s="188" t="str">
        <f>IF($I28&gt;NORMA!$I$16,"NO CUMPLE","CUMPLE")</f>
        <v>CUMPLE</v>
      </c>
      <c r="Z28" s="188" t="str">
        <f>IF($M28&lt;NORMA!$I$23,"NO CUMPLE","CUMPLE")</f>
        <v>CUMPLE</v>
      </c>
      <c r="AA28" s="188" t="str">
        <f>IF($E28&gt;NORMA!$I$24,"NO CUMPLE","CUMPLE")</f>
        <v>CUMPLE</v>
      </c>
      <c r="AB28" s="188" t="str">
        <f>IF($F28&gt;NORMA!$I$25,"NO CUMPLE","CUMPLE")</f>
        <v>CUMPLE</v>
      </c>
      <c r="AC28" s="188" t="str">
        <f>IF($K28&gt;NORMA!$I$26,"NO CUMPLE","CUMPLE")</f>
        <v>CUMPLE</v>
      </c>
      <c r="AD28" s="188" t="str">
        <f>IF($J28&gt;NORMA!$I$27,"NO CUMPLE","CUMPLE")</f>
        <v>CUMPLE</v>
      </c>
      <c r="AE28" s="188" t="str">
        <f>IF($G28&gt;NORMA!$I$28,"NO CUMPLE","CUMPLE")</f>
        <v>CUMPLE</v>
      </c>
      <c r="AF28" s="188" t="str">
        <f>IF($H28&gt;NORMA!$I$29,"NO CUMPLE","CUMPLE")</f>
        <v>CUMPLE</v>
      </c>
      <c r="AG28" s="188" t="str">
        <f>IF($O28&gt;NORMA!$I$30,"NO CUMPLE","CUMPLE")</f>
        <v>CUMPLE</v>
      </c>
      <c r="AH28" s="188" t="str">
        <f>IF(AND($N28&gt;=NORMA!$R$18, $N28&lt;=NORMA!$S$18),"CUMPLE","NO CUMPLE")</f>
        <v>CUMPLE</v>
      </c>
      <c r="AI28" s="188" t="str">
        <f>IF($I28&gt;NORMA!$I$32,"NO CUMPLE","CUMPLE")</f>
        <v>CUMPLE</v>
      </c>
    </row>
    <row r="29" spans="1:35" ht="14.25" customHeight="1" x14ac:dyDescent="0.35">
      <c r="A29" s="146" t="s">
        <v>96</v>
      </c>
      <c r="B29" s="147" t="s">
        <v>97</v>
      </c>
      <c r="C29" s="148">
        <v>40625</v>
      </c>
      <c r="D29" s="149">
        <v>4.1666666666666664E-2</v>
      </c>
      <c r="E29" s="150">
        <v>1</v>
      </c>
      <c r="F29" s="147">
        <v>16.2</v>
      </c>
      <c r="G29" s="147">
        <v>14</v>
      </c>
      <c r="H29" s="150">
        <v>3.6</v>
      </c>
      <c r="I29" s="147">
        <v>0.1</v>
      </c>
      <c r="J29" s="147">
        <v>0.21</v>
      </c>
      <c r="K29" s="147">
        <v>1.1000000000000001</v>
      </c>
      <c r="L29" s="164">
        <v>1.2889999999999999</v>
      </c>
      <c r="M29" s="156">
        <v>8.1</v>
      </c>
      <c r="N29" s="156">
        <v>6.04</v>
      </c>
      <c r="O29" s="157">
        <v>43</v>
      </c>
      <c r="P29" s="188" t="str">
        <f>IF($M29&lt;NORMA!$I$7,"NO CUMPLE","CUMPLE")</f>
        <v>CUMPLE</v>
      </c>
      <c r="Q29" s="188" t="str">
        <f>IF($E29&gt;NORMA!$I$8,"NO CUMPLE","CUMPLE")</f>
        <v>CUMPLE</v>
      </c>
      <c r="R29" s="188" t="str">
        <f>IF($F29&gt;NORMA!$I$9,"NO CUMPLE","CUMPLE")</f>
        <v>CUMPLE</v>
      </c>
      <c r="S29" s="188" t="str">
        <f>IF($K29&gt;NORMA!$I$10,"NO CUMPLE","CUMPLE")</f>
        <v>CUMPLE</v>
      </c>
      <c r="T29" s="188" t="str">
        <f>IF($J29&gt;NORMA!$I$11,"NO CUMPLE","CUMPLE")</f>
        <v>NO CUMPLE</v>
      </c>
      <c r="U29" s="188" t="str">
        <f>IF($G29&gt;NORMA!$I$12,"NO CUMPLE","CUMPLE")</f>
        <v>NO CUMPLE</v>
      </c>
      <c r="V29" s="188" t="str">
        <f>IF($H29&gt;NORMA!$I$13,"NO CUMPLE","CUMPLE")</f>
        <v>CUMPLE</v>
      </c>
      <c r="W29" s="188" t="str">
        <f>IF($O29&gt;NORMA!$I$14,"NO CUMPLE","CUMPLE")</f>
        <v>CUMPLE</v>
      </c>
      <c r="X29" s="188" t="str">
        <f>IF(AND($N29&gt;=NORMA!$Q$4, $N29&lt;=NORMA!$R$4),"CUMPLE","NO CUMPLE")</f>
        <v>CUMPLE</v>
      </c>
      <c r="Y29" s="188" t="str">
        <f>IF($I29&gt;NORMA!$I$16,"NO CUMPLE","CUMPLE")</f>
        <v>CUMPLE</v>
      </c>
      <c r="Z29" s="188" t="str">
        <f>IF($M29&lt;NORMA!$I$23,"NO CUMPLE","CUMPLE")</f>
        <v>CUMPLE</v>
      </c>
      <c r="AA29" s="188" t="str">
        <f>IF($E29&gt;NORMA!$I$24,"NO CUMPLE","CUMPLE")</f>
        <v>CUMPLE</v>
      </c>
      <c r="AB29" s="188" t="str">
        <f>IF($F29&gt;NORMA!$I$25,"NO CUMPLE","CUMPLE")</f>
        <v>CUMPLE</v>
      </c>
      <c r="AC29" s="188" t="str">
        <f>IF($K29&gt;NORMA!$I$26,"NO CUMPLE","CUMPLE")</f>
        <v>CUMPLE</v>
      </c>
      <c r="AD29" s="188" t="str">
        <f>IF($J29&gt;NORMA!$I$27,"NO CUMPLE","CUMPLE")</f>
        <v>NO CUMPLE</v>
      </c>
      <c r="AE29" s="188" t="str">
        <f>IF($G29&gt;NORMA!$I$28,"NO CUMPLE","CUMPLE")</f>
        <v>NO CUMPLE</v>
      </c>
      <c r="AF29" s="188" t="str">
        <f>IF($H29&gt;NORMA!$I$29,"NO CUMPLE","CUMPLE")</f>
        <v>CUMPLE</v>
      </c>
      <c r="AG29" s="188" t="str">
        <f>IF($O29&gt;NORMA!$I$30,"NO CUMPLE","CUMPLE")</f>
        <v>CUMPLE</v>
      </c>
      <c r="AH29" s="188" t="str">
        <f>IF(AND($N29&gt;=NORMA!$R$18, $N29&lt;=NORMA!$S$18),"CUMPLE","NO CUMPLE")</f>
        <v>NO CUMPLE</v>
      </c>
      <c r="AI29" s="188" t="str">
        <f>IF($I29&gt;NORMA!$I$32,"NO CUMPLE","CUMPLE")</f>
        <v>CUMPLE</v>
      </c>
    </row>
    <row r="30" spans="1:35" ht="14.25" customHeight="1" x14ac:dyDescent="0.35">
      <c r="A30" s="146" t="s">
        <v>96</v>
      </c>
      <c r="B30" s="147" t="s">
        <v>97</v>
      </c>
      <c r="C30" s="148">
        <v>40640</v>
      </c>
      <c r="D30" s="149">
        <v>0.5</v>
      </c>
      <c r="E30" s="150">
        <v>1</v>
      </c>
      <c r="F30" s="147">
        <v>6.1</v>
      </c>
      <c r="G30" s="150">
        <v>2</v>
      </c>
      <c r="H30" s="150">
        <v>3.6</v>
      </c>
      <c r="I30" s="147">
        <v>0.09</v>
      </c>
      <c r="J30" s="147">
        <v>0.08</v>
      </c>
      <c r="K30" s="147">
        <v>2.6</v>
      </c>
      <c r="L30" s="164">
        <v>0.29499999999999998</v>
      </c>
      <c r="M30" s="156">
        <v>7.97</v>
      </c>
      <c r="N30" s="156">
        <v>7.13</v>
      </c>
      <c r="O30" s="157">
        <v>23</v>
      </c>
      <c r="P30" s="188" t="str">
        <f>IF($M30&lt;NORMA!$I$7,"NO CUMPLE","CUMPLE")</f>
        <v>CUMPLE</v>
      </c>
      <c r="Q30" s="188" t="str">
        <f>IF($E30&gt;NORMA!$I$8,"NO CUMPLE","CUMPLE")</f>
        <v>CUMPLE</v>
      </c>
      <c r="R30" s="188" t="str">
        <f>IF($F30&gt;NORMA!$I$9,"NO CUMPLE","CUMPLE")</f>
        <v>CUMPLE</v>
      </c>
      <c r="S30" s="188" t="str">
        <f>IF($K30&gt;NORMA!$I$10,"NO CUMPLE","CUMPLE")</f>
        <v>CUMPLE</v>
      </c>
      <c r="T30" s="188" t="str">
        <f>IF($J30&gt;NORMA!$I$11,"NO CUMPLE","CUMPLE")</f>
        <v>CUMPLE</v>
      </c>
      <c r="U30" s="188" t="str">
        <f>IF($G30&gt;NORMA!$I$12,"NO CUMPLE","CUMPLE")</f>
        <v>CUMPLE</v>
      </c>
      <c r="V30" s="188" t="str">
        <f>IF($H30&gt;NORMA!$I$13,"NO CUMPLE","CUMPLE")</f>
        <v>CUMPLE</v>
      </c>
      <c r="W30" s="188" t="str">
        <f>IF($O30&gt;NORMA!$I$14,"NO CUMPLE","CUMPLE")</f>
        <v>CUMPLE</v>
      </c>
      <c r="X30" s="188" t="str">
        <f>IF(AND($N30&gt;=NORMA!$Q$4, $N30&lt;=NORMA!$R$4),"CUMPLE","NO CUMPLE")</f>
        <v>CUMPLE</v>
      </c>
      <c r="Y30" s="188" t="str">
        <f>IF($I30&gt;NORMA!$I$16,"NO CUMPLE","CUMPLE")</f>
        <v>CUMPLE</v>
      </c>
      <c r="Z30" s="188" t="str">
        <f>IF($M30&lt;NORMA!$I$23,"NO CUMPLE","CUMPLE")</f>
        <v>CUMPLE</v>
      </c>
      <c r="AA30" s="188" t="str">
        <f>IF($E30&gt;NORMA!$I$24,"NO CUMPLE","CUMPLE")</f>
        <v>CUMPLE</v>
      </c>
      <c r="AB30" s="188" t="str">
        <f>IF($F30&gt;NORMA!$I$25,"NO CUMPLE","CUMPLE")</f>
        <v>CUMPLE</v>
      </c>
      <c r="AC30" s="188" t="str">
        <f>IF($K30&gt;NORMA!$I$26,"NO CUMPLE","CUMPLE")</f>
        <v>NO CUMPLE</v>
      </c>
      <c r="AD30" s="188" t="str">
        <f>IF($J30&gt;NORMA!$I$27,"NO CUMPLE","CUMPLE")</f>
        <v>CUMPLE</v>
      </c>
      <c r="AE30" s="188" t="str">
        <f>IF($G30&gt;NORMA!$I$28,"NO CUMPLE","CUMPLE")</f>
        <v>CUMPLE</v>
      </c>
      <c r="AF30" s="188" t="str">
        <f>IF($H30&gt;NORMA!$I$29,"NO CUMPLE","CUMPLE")</f>
        <v>CUMPLE</v>
      </c>
      <c r="AG30" s="188" t="str">
        <f>IF($O30&gt;NORMA!$I$30,"NO CUMPLE","CUMPLE")</f>
        <v>CUMPLE</v>
      </c>
      <c r="AH30" s="188" t="str">
        <f>IF(AND($N30&gt;=NORMA!$R$18, $N30&lt;=NORMA!$S$18),"CUMPLE","NO CUMPLE")</f>
        <v>CUMPLE</v>
      </c>
      <c r="AI30" s="188" t="str">
        <f>IF($I30&gt;NORMA!$I$32,"NO CUMPLE","CUMPLE")</f>
        <v>CUMPLE</v>
      </c>
    </row>
    <row r="31" spans="1:35" ht="14.25" customHeight="1" x14ac:dyDescent="0.35">
      <c r="A31" s="146" t="s">
        <v>96</v>
      </c>
      <c r="B31" s="147" t="s">
        <v>97</v>
      </c>
      <c r="C31" s="148">
        <v>40659</v>
      </c>
      <c r="D31" s="149">
        <v>0.14583333333333334</v>
      </c>
      <c r="E31" s="150">
        <v>1</v>
      </c>
      <c r="F31" s="150">
        <v>3</v>
      </c>
      <c r="G31" s="147">
        <v>6</v>
      </c>
      <c r="H31" s="150">
        <v>3.6</v>
      </c>
      <c r="I31" s="147">
        <v>0.09</v>
      </c>
      <c r="J31" s="147">
        <v>7.0000000000000007E-2</v>
      </c>
      <c r="K31" s="147">
        <v>1.1000000000000001</v>
      </c>
      <c r="L31" s="164">
        <v>0.66100000000000003</v>
      </c>
      <c r="M31" s="156">
        <v>8.25</v>
      </c>
      <c r="N31" s="156">
        <v>6.96</v>
      </c>
      <c r="O31" s="157">
        <v>93</v>
      </c>
      <c r="P31" s="188" t="str">
        <f>IF($M31&lt;NORMA!$I$7,"NO CUMPLE","CUMPLE")</f>
        <v>CUMPLE</v>
      </c>
      <c r="Q31" s="188" t="str">
        <f>IF($E31&gt;NORMA!$I$8,"NO CUMPLE","CUMPLE")</f>
        <v>CUMPLE</v>
      </c>
      <c r="R31" s="188" t="str">
        <f>IF($F31&gt;NORMA!$I$9,"NO CUMPLE","CUMPLE")</f>
        <v>CUMPLE</v>
      </c>
      <c r="S31" s="188" t="str">
        <f>IF($K31&gt;NORMA!$I$10,"NO CUMPLE","CUMPLE")</f>
        <v>CUMPLE</v>
      </c>
      <c r="T31" s="188" t="str">
        <f>IF($J31&gt;NORMA!$I$11,"NO CUMPLE","CUMPLE")</f>
        <v>CUMPLE</v>
      </c>
      <c r="U31" s="188" t="str">
        <f>IF($G31&gt;NORMA!$I$12,"NO CUMPLE","CUMPLE")</f>
        <v>CUMPLE</v>
      </c>
      <c r="V31" s="188" t="str">
        <f>IF($H31&gt;NORMA!$I$13,"NO CUMPLE","CUMPLE")</f>
        <v>CUMPLE</v>
      </c>
      <c r="W31" s="188" t="str">
        <f>IF($O31&gt;NORMA!$I$14,"NO CUMPLE","CUMPLE")</f>
        <v>CUMPLE</v>
      </c>
      <c r="X31" s="188" t="str">
        <f>IF(AND($N31&gt;=NORMA!$Q$4, $N31&lt;=NORMA!$R$4),"CUMPLE","NO CUMPLE")</f>
        <v>CUMPLE</v>
      </c>
      <c r="Y31" s="188" t="str">
        <f>IF($I31&gt;NORMA!$I$16,"NO CUMPLE","CUMPLE")</f>
        <v>CUMPLE</v>
      </c>
      <c r="Z31" s="188" t="str">
        <f>IF($M31&lt;NORMA!$I$23,"NO CUMPLE","CUMPLE")</f>
        <v>CUMPLE</v>
      </c>
      <c r="AA31" s="188" t="str">
        <f>IF($E31&gt;NORMA!$I$24,"NO CUMPLE","CUMPLE")</f>
        <v>CUMPLE</v>
      </c>
      <c r="AB31" s="188" t="str">
        <f>IF($F31&gt;NORMA!$I$25,"NO CUMPLE","CUMPLE")</f>
        <v>CUMPLE</v>
      </c>
      <c r="AC31" s="188" t="str">
        <f>IF($K31&gt;NORMA!$I$26,"NO CUMPLE","CUMPLE")</f>
        <v>CUMPLE</v>
      </c>
      <c r="AD31" s="188" t="str">
        <f>IF($J31&gt;NORMA!$I$27,"NO CUMPLE","CUMPLE")</f>
        <v>CUMPLE</v>
      </c>
      <c r="AE31" s="188" t="str">
        <f>IF($G31&gt;NORMA!$I$28,"NO CUMPLE","CUMPLE")</f>
        <v>CUMPLE</v>
      </c>
      <c r="AF31" s="188" t="str">
        <f>IF($H31&gt;NORMA!$I$29,"NO CUMPLE","CUMPLE")</f>
        <v>CUMPLE</v>
      </c>
      <c r="AG31" s="188" t="str">
        <f>IF($O31&gt;NORMA!$I$30,"NO CUMPLE","CUMPLE")</f>
        <v>CUMPLE</v>
      </c>
      <c r="AH31" s="188" t="str">
        <f>IF(AND($N31&gt;=NORMA!$R$18, $N31&lt;=NORMA!$S$18),"CUMPLE","NO CUMPLE")</f>
        <v>CUMPLE</v>
      </c>
      <c r="AI31" s="188" t="str">
        <f>IF($I31&gt;NORMA!$I$32,"NO CUMPLE","CUMPLE")</f>
        <v>CUMPLE</v>
      </c>
    </row>
    <row r="32" spans="1:35" ht="14.25" customHeight="1" x14ac:dyDescent="0.35">
      <c r="A32" s="146" t="s">
        <v>96</v>
      </c>
      <c r="B32" s="147" t="s">
        <v>97</v>
      </c>
      <c r="C32" s="148">
        <v>40674</v>
      </c>
      <c r="D32" s="149">
        <v>0.29166666666666669</v>
      </c>
      <c r="E32" s="150">
        <v>1</v>
      </c>
      <c r="F32" s="147">
        <v>8.75</v>
      </c>
      <c r="G32" s="150">
        <v>2</v>
      </c>
      <c r="H32" s="150">
        <v>3.6</v>
      </c>
      <c r="I32" s="147">
        <v>0.09</v>
      </c>
      <c r="J32" s="150">
        <v>0.04</v>
      </c>
      <c r="K32" s="147">
        <v>1.1000000000000001</v>
      </c>
      <c r="L32" s="164">
        <v>0.73899999999999999</v>
      </c>
      <c r="M32" s="156">
        <v>8.19</v>
      </c>
      <c r="N32" s="156">
        <v>7.04</v>
      </c>
      <c r="O32" s="157">
        <v>11</v>
      </c>
      <c r="P32" s="188" t="str">
        <f>IF($M32&lt;NORMA!$I$7,"NO CUMPLE","CUMPLE")</f>
        <v>CUMPLE</v>
      </c>
      <c r="Q32" s="188" t="str">
        <f>IF($E32&gt;NORMA!$I$8,"NO CUMPLE","CUMPLE")</f>
        <v>CUMPLE</v>
      </c>
      <c r="R32" s="188" t="str">
        <f>IF($F32&gt;NORMA!$I$9,"NO CUMPLE","CUMPLE")</f>
        <v>CUMPLE</v>
      </c>
      <c r="S32" s="188" t="str">
        <f>IF($K32&gt;NORMA!$I$10,"NO CUMPLE","CUMPLE")</f>
        <v>CUMPLE</v>
      </c>
      <c r="T32" s="188" t="str">
        <f>IF($J32&gt;NORMA!$I$11,"NO CUMPLE","CUMPLE")</f>
        <v>CUMPLE</v>
      </c>
      <c r="U32" s="188" t="str">
        <f>IF($G32&gt;NORMA!$I$12,"NO CUMPLE","CUMPLE")</f>
        <v>CUMPLE</v>
      </c>
      <c r="V32" s="188" t="str">
        <f>IF($H32&gt;NORMA!$I$13,"NO CUMPLE","CUMPLE")</f>
        <v>CUMPLE</v>
      </c>
      <c r="W32" s="188" t="str">
        <f>IF($O32&gt;NORMA!$I$14,"NO CUMPLE","CUMPLE")</f>
        <v>CUMPLE</v>
      </c>
      <c r="X32" s="188" t="str">
        <f>IF(AND($N32&gt;=NORMA!$Q$4, $N32&lt;=NORMA!$R$4),"CUMPLE","NO CUMPLE")</f>
        <v>CUMPLE</v>
      </c>
      <c r="Y32" s="188" t="str">
        <f>IF($I32&gt;NORMA!$I$16,"NO CUMPLE","CUMPLE")</f>
        <v>CUMPLE</v>
      </c>
      <c r="Z32" s="188" t="str">
        <f>IF($M32&lt;NORMA!$I$23,"NO CUMPLE","CUMPLE")</f>
        <v>CUMPLE</v>
      </c>
      <c r="AA32" s="188" t="str">
        <f>IF($E32&gt;NORMA!$I$24,"NO CUMPLE","CUMPLE")</f>
        <v>CUMPLE</v>
      </c>
      <c r="AB32" s="188" t="str">
        <f>IF($F32&gt;NORMA!$I$25,"NO CUMPLE","CUMPLE")</f>
        <v>CUMPLE</v>
      </c>
      <c r="AC32" s="188" t="str">
        <f>IF($K32&gt;NORMA!$I$26,"NO CUMPLE","CUMPLE")</f>
        <v>CUMPLE</v>
      </c>
      <c r="AD32" s="188" t="str">
        <f>IF($J32&gt;NORMA!$I$27,"NO CUMPLE","CUMPLE")</f>
        <v>CUMPLE</v>
      </c>
      <c r="AE32" s="188" t="str">
        <f>IF($G32&gt;NORMA!$I$28,"NO CUMPLE","CUMPLE")</f>
        <v>CUMPLE</v>
      </c>
      <c r="AF32" s="188" t="str">
        <f>IF($H32&gt;NORMA!$I$29,"NO CUMPLE","CUMPLE")</f>
        <v>CUMPLE</v>
      </c>
      <c r="AG32" s="188" t="str">
        <f>IF($O32&gt;NORMA!$I$30,"NO CUMPLE","CUMPLE")</f>
        <v>CUMPLE</v>
      </c>
      <c r="AH32" s="188" t="str">
        <f>IF(AND($N32&gt;=NORMA!$R$18, $N32&lt;=NORMA!$S$18),"CUMPLE","NO CUMPLE")</f>
        <v>CUMPLE</v>
      </c>
      <c r="AI32" s="188" t="str">
        <f>IF($I32&gt;NORMA!$I$32,"NO CUMPLE","CUMPLE")</f>
        <v>CUMPLE</v>
      </c>
    </row>
    <row r="33" spans="1:35" ht="14.25" customHeight="1" x14ac:dyDescent="0.35">
      <c r="A33" s="146" t="s">
        <v>96</v>
      </c>
      <c r="B33" s="147" t="s">
        <v>97</v>
      </c>
      <c r="C33" s="148">
        <v>40695</v>
      </c>
      <c r="D33" s="149">
        <v>0.27083333333333331</v>
      </c>
      <c r="E33" s="150">
        <v>1</v>
      </c>
      <c r="F33" s="147">
        <v>3.7</v>
      </c>
      <c r="G33" s="147">
        <v>5.2</v>
      </c>
      <c r="H33" s="150">
        <v>3.6</v>
      </c>
      <c r="I33" s="147">
        <v>0.11</v>
      </c>
      <c r="J33" s="147">
        <v>0.09</v>
      </c>
      <c r="K33" s="147">
        <v>1.29</v>
      </c>
      <c r="L33" s="164">
        <v>1.675</v>
      </c>
      <c r="M33" s="156">
        <v>7.59</v>
      </c>
      <c r="N33" s="156">
        <v>6.41</v>
      </c>
      <c r="O33" s="157">
        <v>43</v>
      </c>
      <c r="P33" s="188" t="str">
        <f>IF($M33&lt;NORMA!$I$7,"NO CUMPLE","CUMPLE")</f>
        <v>CUMPLE</v>
      </c>
      <c r="Q33" s="188" t="str">
        <f>IF($E33&gt;NORMA!$I$8,"NO CUMPLE","CUMPLE")</f>
        <v>CUMPLE</v>
      </c>
      <c r="R33" s="188" t="str">
        <f>IF($F33&gt;NORMA!$I$9,"NO CUMPLE","CUMPLE")</f>
        <v>CUMPLE</v>
      </c>
      <c r="S33" s="188" t="str">
        <f>IF($K33&gt;NORMA!$I$10,"NO CUMPLE","CUMPLE")</f>
        <v>CUMPLE</v>
      </c>
      <c r="T33" s="188" t="str">
        <f>IF($J33&gt;NORMA!$I$11,"NO CUMPLE","CUMPLE")</f>
        <v>CUMPLE</v>
      </c>
      <c r="U33" s="188" t="str">
        <f>IF($G33&gt;NORMA!$I$12,"NO CUMPLE","CUMPLE")</f>
        <v>CUMPLE</v>
      </c>
      <c r="V33" s="188" t="str">
        <f>IF($H33&gt;NORMA!$I$13,"NO CUMPLE","CUMPLE")</f>
        <v>CUMPLE</v>
      </c>
      <c r="W33" s="188" t="str">
        <f>IF($O33&gt;NORMA!$I$14,"NO CUMPLE","CUMPLE")</f>
        <v>CUMPLE</v>
      </c>
      <c r="X33" s="188" t="str">
        <f>IF(AND($N33&gt;=NORMA!$Q$4, $N33&lt;=NORMA!$R$4),"CUMPLE","NO CUMPLE")</f>
        <v>CUMPLE</v>
      </c>
      <c r="Y33" s="188" t="str">
        <f>IF($I33&gt;NORMA!$I$16,"NO CUMPLE","CUMPLE")</f>
        <v>CUMPLE</v>
      </c>
      <c r="Z33" s="188" t="str">
        <f>IF($M33&lt;NORMA!$I$23,"NO CUMPLE","CUMPLE")</f>
        <v>CUMPLE</v>
      </c>
      <c r="AA33" s="188" t="str">
        <f>IF($E33&gt;NORMA!$I$24,"NO CUMPLE","CUMPLE")</f>
        <v>CUMPLE</v>
      </c>
      <c r="AB33" s="188" t="str">
        <f>IF($F33&gt;NORMA!$I$25,"NO CUMPLE","CUMPLE")</f>
        <v>CUMPLE</v>
      </c>
      <c r="AC33" s="188" t="str">
        <f>IF($K33&gt;NORMA!$I$26,"NO CUMPLE","CUMPLE")</f>
        <v>CUMPLE</v>
      </c>
      <c r="AD33" s="188" t="str">
        <f>IF($J33&gt;NORMA!$I$27,"NO CUMPLE","CUMPLE")</f>
        <v>CUMPLE</v>
      </c>
      <c r="AE33" s="188" t="str">
        <f>IF($G33&gt;NORMA!$I$28,"NO CUMPLE","CUMPLE")</f>
        <v>CUMPLE</v>
      </c>
      <c r="AF33" s="188" t="str">
        <f>IF($H33&gt;NORMA!$I$29,"NO CUMPLE","CUMPLE")</f>
        <v>CUMPLE</v>
      </c>
      <c r="AG33" s="188" t="str">
        <f>IF($O33&gt;NORMA!$I$30,"NO CUMPLE","CUMPLE")</f>
        <v>CUMPLE</v>
      </c>
      <c r="AH33" s="188" t="str">
        <f>IF(AND($N33&gt;=NORMA!$R$18, $N33&lt;=NORMA!$S$18),"CUMPLE","NO CUMPLE")</f>
        <v>NO CUMPLE</v>
      </c>
      <c r="AI33" s="188" t="str">
        <f>IF($I33&gt;NORMA!$I$32,"NO CUMPLE","CUMPLE")</f>
        <v>CUMPLE</v>
      </c>
    </row>
    <row r="34" spans="1:35" ht="14.25" customHeight="1" x14ac:dyDescent="0.35">
      <c r="A34" s="146" t="s">
        <v>96</v>
      </c>
      <c r="B34" s="147" t="s">
        <v>97</v>
      </c>
      <c r="C34" s="148">
        <v>40708</v>
      </c>
      <c r="D34" s="149">
        <v>0.25</v>
      </c>
      <c r="E34" s="147">
        <v>1.1000000000000001</v>
      </c>
      <c r="F34" s="147">
        <v>26.2</v>
      </c>
      <c r="G34" s="147">
        <v>9</v>
      </c>
      <c r="H34" s="150">
        <v>3.6</v>
      </c>
      <c r="I34" s="147">
        <v>0.13</v>
      </c>
      <c r="J34" s="147">
        <v>0.11</v>
      </c>
      <c r="K34" s="147">
        <v>1.41</v>
      </c>
      <c r="L34" s="164">
        <v>1.27</v>
      </c>
      <c r="M34" s="156">
        <v>8.33</v>
      </c>
      <c r="N34" s="156">
        <v>6.25</v>
      </c>
      <c r="O34" s="157">
        <v>90</v>
      </c>
      <c r="P34" s="188" t="str">
        <f>IF($M34&lt;NORMA!$I$7,"NO CUMPLE","CUMPLE")</f>
        <v>CUMPLE</v>
      </c>
      <c r="Q34" s="188" t="str">
        <f>IF($E34&gt;NORMA!$I$8,"NO CUMPLE","CUMPLE")</f>
        <v>CUMPLE</v>
      </c>
      <c r="R34" s="188" t="str">
        <f>IF($F34&gt;NORMA!$I$9,"NO CUMPLE","CUMPLE")</f>
        <v>CUMPLE</v>
      </c>
      <c r="S34" s="188" t="str">
        <f>IF($K34&gt;NORMA!$I$10,"NO CUMPLE","CUMPLE")</f>
        <v>CUMPLE</v>
      </c>
      <c r="T34" s="188" t="str">
        <f>IF($J34&gt;NORMA!$I$11,"NO CUMPLE","CUMPLE")</f>
        <v>NO CUMPLE</v>
      </c>
      <c r="U34" s="188" t="str">
        <f>IF($G34&gt;NORMA!$I$12,"NO CUMPLE","CUMPLE")</f>
        <v>CUMPLE</v>
      </c>
      <c r="V34" s="188" t="str">
        <f>IF($H34&gt;NORMA!$I$13,"NO CUMPLE","CUMPLE")</f>
        <v>CUMPLE</v>
      </c>
      <c r="W34" s="188" t="str">
        <f>IF($O34&gt;NORMA!$I$14,"NO CUMPLE","CUMPLE")</f>
        <v>CUMPLE</v>
      </c>
      <c r="X34" s="188" t="str">
        <f>IF(AND($N34&gt;=NORMA!$Q$4, $N34&lt;=NORMA!$R$4),"CUMPLE","NO CUMPLE")</f>
        <v>CUMPLE</v>
      </c>
      <c r="Y34" s="188" t="str">
        <f>IF($I34&gt;NORMA!$I$16,"NO CUMPLE","CUMPLE")</f>
        <v>CUMPLE</v>
      </c>
      <c r="Z34" s="188" t="str">
        <f>IF($M34&lt;NORMA!$I$23,"NO CUMPLE","CUMPLE")</f>
        <v>CUMPLE</v>
      </c>
      <c r="AA34" s="188" t="str">
        <f>IF($E34&gt;NORMA!$I$24,"NO CUMPLE","CUMPLE")</f>
        <v>CUMPLE</v>
      </c>
      <c r="AB34" s="188" t="str">
        <f>IF($F34&gt;NORMA!$I$25,"NO CUMPLE","CUMPLE")</f>
        <v>NO CUMPLE</v>
      </c>
      <c r="AC34" s="188" t="str">
        <f>IF($K34&gt;NORMA!$I$26,"NO CUMPLE","CUMPLE")</f>
        <v>CUMPLE</v>
      </c>
      <c r="AD34" s="188" t="str">
        <f>IF($J34&gt;NORMA!$I$27,"NO CUMPLE","CUMPLE")</f>
        <v>NO CUMPLE</v>
      </c>
      <c r="AE34" s="188" t="str">
        <f>IF($G34&gt;NORMA!$I$28,"NO CUMPLE","CUMPLE")</f>
        <v>CUMPLE</v>
      </c>
      <c r="AF34" s="188" t="str">
        <f>IF($H34&gt;NORMA!$I$29,"NO CUMPLE","CUMPLE")</f>
        <v>CUMPLE</v>
      </c>
      <c r="AG34" s="188" t="str">
        <f>IF($O34&gt;NORMA!$I$30,"NO CUMPLE","CUMPLE")</f>
        <v>CUMPLE</v>
      </c>
      <c r="AH34" s="188" t="str">
        <f>IF(AND($N34&gt;=NORMA!$R$18, $N34&lt;=NORMA!$S$18),"CUMPLE","NO CUMPLE")</f>
        <v>NO CUMPLE</v>
      </c>
      <c r="AI34" s="188" t="str">
        <f>IF($I34&gt;NORMA!$I$32,"NO CUMPLE","CUMPLE")</f>
        <v>CUMPLE</v>
      </c>
    </row>
    <row r="35" spans="1:35" ht="14.25" customHeight="1" x14ac:dyDescent="0.35">
      <c r="A35" s="146" t="s">
        <v>96</v>
      </c>
      <c r="B35" s="147" t="s">
        <v>97</v>
      </c>
      <c r="C35" s="148">
        <v>40738</v>
      </c>
      <c r="D35" s="149">
        <v>0.375</v>
      </c>
      <c r="E35" s="150">
        <v>1</v>
      </c>
      <c r="F35" s="150">
        <v>3</v>
      </c>
      <c r="G35" s="150">
        <v>2</v>
      </c>
      <c r="H35" s="150">
        <v>3.6</v>
      </c>
      <c r="I35" s="147">
        <v>0.08</v>
      </c>
      <c r="J35" s="150">
        <v>0.04</v>
      </c>
      <c r="K35" s="147">
        <v>1.19</v>
      </c>
      <c r="L35" s="164">
        <v>0.58199999999999996</v>
      </c>
      <c r="M35" s="156">
        <v>7.82</v>
      </c>
      <c r="N35" s="156">
        <v>7.19</v>
      </c>
      <c r="O35" s="157">
        <v>3900000</v>
      </c>
      <c r="P35" s="188" t="str">
        <f>IF($M35&lt;NORMA!$I$7,"NO CUMPLE","CUMPLE")</f>
        <v>CUMPLE</v>
      </c>
      <c r="Q35" s="188" t="str">
        <f>IF($E35&gt;NORMA!$I$8,"NO CUMPLE","CUMPLE")</f>
        <v>CUMPLE</v>
      </c>
      <c r="R35" s="188" t="str">
        <f>IF($F35&gt;NORMA!$I$9,"NO CUMPLE","CUMPLE")</f>
        <v>CUMPLE</v>
      </c>
      <c r="S35" s="188" t="str">
        <f>IF($K35&gt;NORMA!$I$10,"NO CUMPLE","CUMPLE")</f>
        <v>CUMPLE</v>
      </c>
      <c r="T35" s="188" t="str">
        <f>IF($J35&gt;NORMA!$I$11,"NO CUMPLE","CUMPLE")</f>
        <v>CUMPLE</v>
      </c>
      <c r="U35" s="188" t="str">
        <f>IF($G35&gt;NORMA!$I$12,"NO CUMPLE","CUMPLE")</f>
        <v>CUMPLE</v>
      </c>
      <c r="V35" s="188" t="str">
        <f>IF($H35&gt;NORMA!$I$13,"NO CUMPLE","CUMPLE")</f>
        <v>CUMPLE</v>
      </c>
      <c r="W35" s="188" t="str">
        <f>IF($O35&gt;NORMA!$I$14,"NO CUMPLE","CUMPLE")</f>
        <v>NO CUMPLE</v>
      </c>
      <c r="X35" s="188" t="str">
        <f>IF(AND($N35&gt;=NORMA!$Q$4, $N35&lt;=NORMA!$R$4),"CUMPLE","NO CUMPLE")</f>
        <v>CUMPLE</v>
      </c>
      <c r="Y35" s="188" t="str">
        <f>IF($I35&gt;NORMA!$I$16,"NO CUMPLE","CUMPLE")</f>
        <v>CUMPLE</v>
      </c>
      <c r="Z35" s="188" t="str">
        <f>IF($M35&lt;NORMA!$I$23,"NO CUMPLE","CUMPLE")</f>
        <v>CUMPLE</v>
      </c>
      <c r="AA35" s="188" t="str">
        <f>IF($E35&gt;NORMA!$I$24,"NO CUMPLE","CUMPLE")</f>
        <v>CUMPLE</v>
      </c>
      <c r="AB35" s="188" t="str">
        <f>IF($F35&gt;NORMA!$I$25,"NO CUMPLE","CUMPLE")</f>
        <v>CUMPLE</v>
      </c>
      <c r="AC35" s="188" t="str">
        <f>IF($K35&gt;NORMA!$I$26,"NO CUMPLE","CUMPLE")</f>
        <v>CUMPLE</v>
      </c>
      <c r="AD35" s="188" t="str">
        <f>IF($J35&gt;NORMA!$I$27,"NO CUMPLE","CUMPLE")</f>
        <v>CUMPLE</v>
      </c>
      <c r="AE35" s="188" t="str">
        <f>IF($G35&gt;NORMA!$I$28,"NO CUMPLE","CUMPLE")</f>
        <v>CUMPLE</v>
      </c>
      <c r="AF35" s="188" t="str">
        <f>IF($H35&gt;NORMA!$I$29,"NO CUMPLE","CUMPLE")</f>
        <v>CUMPLE</v>
      </c>
      <c r="AG35" s="188" t="str">
        <f>IF($O35&gt;NORMA!$I$30,"NO CUMPLE","CUMPLE")</f>
        <v>NO CUMPLE</v>
      </c>
      <c r="AH35" s="188" t="str">
        <f>IF(AND($N35&gt;=NORMA!$R$18, $N35&lt;=NORMA!$S$18),"CUMPLE","NO CUMPLE")</f>
        <v>CUMPLE</v>
      </c>
      <c r="AI35" s="188" t="str">
        <f>IF($I35&gt;NORMA!$I$32,"NO CUMPLE","CUMPLE")</f>
        <v>CUMPLE</v>
      </c>
    </row>
    <row r="36" spans="1:35" ht="14.25" customHeight="1" x14ac:dyDescent="0.35">
      <c r="A36" s="146" t="s">
        <v>96</v>
      </c>
      <c r="B36" s="147" t="s">
        <v>97</v>
      </c>
      <c r="C36" s="148">
        <v>40750</v>
      </c>
      <c r="D36" s="149">
        <v>4.1666666666666664E-2</v>
      </c>
      <c r="E36" s="147">
        <v>1.6</v>
      </c>
      <c r="F36" s="147">
        <v>9.9</v>
      </c>
      <c r="G36" s="147">
        <v>6</v>
      </c>
      <c r="H36" s="150">
        <v>3.6</v>
      </c>
      <c r="I36" s="147">
        <v>0.1</v>
      </c>
      <c r="J36" s="147">
        <v>0.06</v>
      </c>
      <c r="K36" s="147">
        <v>1.19</v>
      </c>
      <c r="L36" s="164">
        <v>1.2070000000000001</v>
      </c>
      <c r="M36" s="156">
        <v>7.81</v>
      </c>
      <c r="N36" s="156">
        <v>6.12</v>
      </c>
      <c r="O36" s="157">
        <v>43</v>
      </c>
      <c r="P36" s="188" t="str">
        <f>IF($M36&lt;NORMA!$I$7,"NO CUMPLE","CUMPLE")</f>
        <v>CUMPLE</v>
      </c>
      <c r="Q36" s="188" t="str">
        <f>IF($E36&gt;NORMA!$I$8,"NO CUMPLE","CUMPLE")</f>
        <v>CUMPLE</v>
      </c>
      <c r="R36" s="188" t="str">
        <f>IF($F36&gt;NORMA!$I$9,"NO CUMPLE","CUMPLE")</f>
        <v>CUMPLE</v>
      </c>
      <c r="S36" s="188" t="str">
        <f>IF($K36&gt;NORMA!$I$10,"NO CUMPLE","CUMPLE")</f>
        <v>CUMPLE</v>
      </c>
      <c r="T36" s="188" t="str">
        <f>IF($J36&gt;NORMA!$I$11,"NO CUMPLE","CUMPLE")</f>
        <v>CUMPLE</v>
      </c>
      <c r="U36" s="188" t="str">
        <f>IF($G36&gt;NORMA!$I$12,"NO CUMPLE","CUMPLE")</f>
        <v>CUMPLE</v>
      </c>
      <c r="V36" s="188" t="str">
        <f>IF($H36&gt;NORMA!$I$13,"NO CUMPLE","CUMPLE")</f>
        <v>CUMPLE</v>
      </c>
      <c r="W36" s="188" t="str">
        <f>IF($O36&gt;NORMA!$I$14,"NO CUMPLE","CUMPLE")</f>
        <v>CUMPLE</v>
      </c>
      <c r="X36" s="188" t="str">
        <f>IF(AND($N36&gt;=NORMA!$Q$4, $N36&lt;=NORMA!$R$4),"CUMPLE","NO CUMPLE")</f>
        <v>CUMPLE</v>
      </c>
      <c r="Y36" s="188" t="str">
        <f>IF($I36&gt;NORMA!$I$16,"NO CUMPLE","CUMPLE")</f>
        <v>CUMPLE</v>
      </c>
      <c r="Z36" s="188" t="str">
        <f>IF($M36&lt;NORMA!$I$23,"NO CUMPLE","CUMPLE")</f>
        <v>CUMPLE</v>
      </c>
      <c r="AA36" s="188" t="str">
        <f>IF($E36&gt;NORMA!$I$24,"NO CUMPLE","CUMPLE")</f>
        <v>CUMPLE</v>
      </c>
      <c r="AB36" s="188" t="str">
        <f>IF($F36&gt;NORMA!$I$25,"NO CUMPLE","CUMPLE")</f>
        <v>CUMPLE</v>
      </c>
      <c r="AC36" s="188" t="str">
        <f>IF($K36&gt;NORMA!$I$26,"NO CUMPLE","CUMPLE")</f>
        <v>CUMPLE</v>
      </c>
      <c r="AD36" s="188" t="str">
        <f>IF($J36&gt;NORMA!$I$27,"NO CUMPLE","CUMPLE")</f>
        <v>CUMPLE</v>
      </c>
      <c r="AE36" s="188" t="str">
        <f>IF($G36&gt;NORMA!$I$28,"NO CUMPLE","CUMPLE")</f>
        <v>CUMPLE</v>
      </c>
      <c r="AF36" s="188" t="str">
        <f>IF($H36&gt;NORMA!$I$29,"NO CUMPLE","CUMPLE")</f>
        <v>CUMPLE</v>
      </c>
      <c r="AG36" s="188" t="str">
        <f>IF($O36&gt;NORMA!$I$30,"NO CUMPLE","CUMPLE")</f>
        <v>CUMPLE</v>
      </c>
      <c r="AH36" s="188" t="str">
        <f>IF(AND($N36&gt;=NORMA!$R$18, $N36&lt;=NORMA!$S$18),"CUMPLE","NO CUMPLE")</f>
        <v>NO CUMPLE</v>
      </c>
      <c r="AI36" s="188" t="str">
        <f>IF($I36&gt;NORMA!$I$32,"NO CUMPLE","CUMPLE")</f>
        <v>CUMPLE</v>
      </c>
    </row>
    <row r="37" spans="1:35" ht="14.25" customHeight="1" x14ac:dyDescent="0.35">
      <c r="A37" s="146" t="s">
        <v>96</v>
      </c>
      <c r="B37" s="147" t="s">
        <v>97</v>
      </c>
      <c r="C37" s="148">
        <v>40764</v>
      </c>
      <c r="D37" s="149">
        <v>0.54166666666666663</v>
      </c>
      <c r="E37" s="147">
        <v>1.4</v>
      </c>
      <c r="F37" s="147">
        <v>15.8</v>
      </c>
      <c r="G37" s="147">
        <v>3.5</v>
      </c>
      <c r="H37" s="150">
        <v>3.6</v>
      </c>
      <c r="I37" s="147">
        <v>0.09</v>
      </c>
      <c r="J37" s="147">
        <v>0.08</v>
      </c>
      <c r="K37" s="147">
        <v>1.26</v>
      </c>
      <c r="L37" s="164">
        <v>0.311</v>
      </c>
      <c r="M37" s="156">
        <v>7.46</v>
      </c>
      <c r="N37" s="156">
        <v>6.64</v>
      </c>
      <c r="O37" s="157">
        <v>23</v>
      </c>
      <c r="P37" s="188" t="str">
        <f>IF($M37&lt;NORMA!$I$7,"NO CUMPLE","CUMPLE")</f>
        <v>CUMPLE</v>
      </c>
      <c r="Q37" s="188" t="str">
        <f>IF($E37&gt;NORMA!$I$8,"NO CUMPLE","CUMPLE")</f>
        <v>CUMPLE</v>
      </c>
      <c r="R37" s="188" t="str">
        <f>IF($F37&gt;NORMA!$I$9,"NO CUMPLE","CUMPLE")</f>
        <v>CUMPLE</v>
      </c>
      <c r="S37" s="188" t="str">
        <f>IF($K37&gt;NORMA!$I$10,"NO CUMPLE","CUMPLE")</f>
        <v>CUMPLE</v>
      </c>
      <c r="T37" s="188" t="str">
        <f>IF($J37&gt;NORMA!$I$11,"NO CUMPLE","CUMPLE")</f>
        <v>CUMPLE</v>
      </c>
      <c r="U37" s="188" t="str">
        <f>IF($G37&gt;NORMA!$I$12,"NO CUMPLE","CUMPLE")</f>
        <v>CUMPLE</v>
      </c>
      <c r="V37" s="188" t="str">
        <f>IF($H37&gt;NORMA!$I$13,"NO CUMPLE","CUMPLE")</f>
        <v>CUMPLE</v>
      </c>
      <c r="W37" s="188" t="str">
        <f>IF($O37&gt;NORMA!$I$14,"NO CUMPLE","CUMPLE")</f>
        <v>CUMPLE</v>
      </c>
      <c r="X37" s="188" t="str">
        <f>IF(AND($N37&gt;=NORMA!$Q$4, $N37&lt;=NORMA!$R$4),"CUMPLE","NO CUMPLE")</f>
        <v>CUMPLE</v>
      </c>
      <c r="Y37" s="188" t="str">
        <f>IF($I37&gt;NORMA!$I$16,"NO CUMPLE","CUMPLE")</f>
        <v>CUMPLE</v>
      </c>
      <c r="Z37" s="188" t="str">
        <f>IF($M37&lt;NORMA!$I$23,"NO CUMPLE","CUMPLE")</f>
        <v>CUMPLE</v>
      </c>
      <c r="AA37" s="188" t="str">
        <f>IF($E37&gt;NORMA!$I$24,"NO CUMPLE","CUMPLE")</f>
        <v>CUMPLE</v>
      </c>
      <c r="AB37" s="188" t="str">
        <f>IF($F37&gt;NORMA!$I$25,"NO CUMPLE","CUMPLE")</f>
        <v>CUMPLE</v>
      </c>
      <c r="AC37" s="188" t="str">
        <f>IF($K37&gt;NORMA!$I$26,"NO CUMPLE","CUMPLE")</f>
        <v>CUMPLE</v>
      </c>
      <c r="AD37" s="188" t="str">
        <f>IF($J37&gt;NORMA!$I$27,"NO CUMPLE","CUMPLE")</f>
        <v>CUMPLE</v>
      </c>
      <c r="AE37" s="188" t="str">
        <f>IF($G37&gt;NORMA!$I$28,"NO CUMPLE","CUMPLE")</f>
        <v>CUMPLE</v>
      </c>
      <c r="AF37" s="188" t="str">
        <f>IF($H37&gt;NORMA!$I$29,"NO CUMPLE","CUMPLE")</f>
        <v>CUMPLE</v>
      </c>
      <c r="AG37" s="188" t="str">
        <f>IF($O37&gt;NORMA!$I$30,"NO CUMPLE","CUMPLE")</f>
        <v>CUMPLE</v>
      </c>
      <c r="AH37" s="188" t="str">
        <f>IF(AND($N37&gt;=NORMA!$R$18, $N37&lt;=NORMA!$S$18),"CUMPLE","NO CUMPLE")</f>
        <v>CUMPLE</v>
      </c>
      <c r="AI37" s="188" t="str">
        <f>IF($I37&gt;NORMA!$I$32,"NO CUMPLE","CUMPLE")</f>
        <v>CUMPLE</v>
      </c>
    </row>
    <row r="38" spans="1:35" ht="14.25" customHeight="1" x14ac:dyDescent="0.35">
      <c r="A38" s="146" t="s">
        <v>96</v>
      </c>
      <c r="B38" s="147" t="s">
        <v>97</v>
      </c>
      <c r="C38" s="148">
        <v>40782</v>
      </c>
      <c r="D38" s="149">
        <v>0.58333333333333337</v>
      </c>
      <c r="E38" s="147">
        <v>2</v>
      </c>
      <c r="F38" s="147">
        <v>3.9</v>
      </c>
      <c r="G38" s="150">
        <v>2</v>
      </c>
      <c r="H38" s="150">
        <v>3.6</v>
      </c>
      <c r="I38" s="147">
        <v>0.09</v>
      </c>
      <c r="J38" s="147">
        <v>0.12</v>
      </c>
      <c r="K38" s="147">
        <v>1.19</v>
      </c>
      <c r="L38" s="164">
        <v>0.39300000000000002</v>
      </c>
      <c r="M38" s="156">
        <v>6.83</v>
      </c>
      <c r="N38" s="156">
        <v>6.34</v>
      </c>
      <c r="O38" s="157">
        <v>23</v>
      </c>
      <c r="P38" s="188" t="str">
        <f>IF($M38&lt;NORMA!$I$7,"NO CUMPLE","CUMPLE")</f>
        <v>NO CUMPLE</v>
      </c>
      <c r="Q38" s="188" t="str">
        <f>IF($E38&gt;NORMA!$I$8,"NO CUMPLE","CUMPLE")</f>
        <v>CUMPLE</v>
      </c>
      <c r="R38" s="188" t="str">
        <f>IF($F38&gt;NORMA!$I$9,"NO CUMPLE","CUMPLE")</f>
        <v>CUMPLE</v>
      </c>
      <c r="S38" s="188" t="str">
        <f>IF($K38&gt;NORMA!$I$10,"NO CUMPLE","CUMPLE")</f>
        <v>CUMPLE</v>
      </c>
      <c r="T38" s="188" t="str">
        <f>IF($J38&gt;NORMA!$I$11,"NO CUMPLE","CUMPLE")</f>
        <v>NO CUMPLE</v>
      </c>
      <c r="U38" s="188" t="str">
        <f>IF($G38&gt;NORMA!$I$12,"NO CUMPLE","CUMPLE")</f>
        <v>CUMPLE</v>
      </c>
      <c r="V38" s="188" t="str">
        <f>IF($H38&gt;NORMA!$I$13,"NO CUMPLE","CUMPLE")</f>
        <v>CUMPLE</v>
      </c>
      <c r="W38" s="188" t="str">
        <f>IF($O38&gt;NORMA!$I$14,"NO CUMPLE","CUMPLE")</f>
        <v>CUMPLE</v>
      </c>
      <c r="X38" s="188" t="str">
        <f>IF(AND($N38&gt;=NORMA!$Q$4, $N38&lt;=NORMA!$R$4),"CUMPLE","NO CUMPLE")</f>
        <v>CUMPLE</v>
      </c>
      <c r="Y38" s="188" t="str">
        <f>IF($I38&gt;NORMA!$I$16,"NO CUMPLE","CUMPLE")</f>
        <v>CUMPLE</v>
      </c>
      <c r="Z38" s="188" t="str">
        <f>IF($M38&lt;NORMA!$I$23,"NO CUMPLE","CUMPLE")</f>
        <v>NO CUMPLE</v>
      </c>
      <c r="AA38" s="188" t="str">
        <f>IF($E38&gt;NORMA!$I$24,"NO CUMPLE","CUMPLE")</f>
        <v>CUMPLE</v>
      </c>
      <c r="AB38" s="188" t="str">
        <f>IF($F38&gt;NORMA!$I$25,"NO CUMPLE","CUMPLE")</f>
        <v>CUMPLE</v>
      </c>
      <c r="AC38" s="188" t="str">
        <f>IF($K38&gt;NORMA!$I$26,"NO CUMPLE","CUMPLE")</f>
        <v>CUMPLE</v>
      </c>
      <c r="AD38" s="188" t="str">
        <f>IF($J38&gt;NORMA!$I$27,"NO CUMPLE","CUMPLE")</f>
        <v>NO CUMPLE</v>
      </c>
      <c r="AE38" s="188" t="str">
        <f>IF($G38&gt;NORMA!$I$28,"NO CUMPLE","CUMPLE")</f>
        <v>CUMPLE</v>
      </c>
      <c r="AF38" s="188" t="str">
        <f>IF($H38&gt;NORMA!$I$29,"NO CUMPLE","CUMPLE")</f>
        <v>CUMPLE</v>
      </c>
      <c r="AG38" s="188" t="str">
        <f>IF($O38&gt;NORMA!$I$30,"NO CUMPLE","CUMPLE")</f>
        <v>CUMPLE</v>
      </c>
      <c r="AH38" s="188" t="str">
        <f>IF(AND($N38&gt;=NORMA!$R$18, $N38&lt;=NORMA!$S$18),"CUMPLE","NO CUMPLE")</f>
        <v>NO CUMPLE</v>
      </c>
      <c r="AI38" s="188" t="str">
        <f>IF($I38&gt;NORMA!$I$32,"NO CUMPLE","CUMPLE")</f>
        <v>CUMPLE</v>
      </c>
    </row>
    <row r="39" spans="1:35" ht="14.25" customHeight="1" x14ac:dyDescent="0.35">
      <c r="A39" s="146" t="s">
        <v>96</v>
      </c>
      <c r="B39" s="147" t="s">
        <v>97</v>
      </c>
      <c r="C39" s="148">
        <v>40794</v>
      </c>
      <c r="D39" s="149">
        <v>0</v>
      </c>
      <c r="E39" s="150">
        <v>1</v>
      </c>
      <c r="F39" s="150">
        <v>3</v>
      </c>
      <c r="G39" s="150">
        <v>2</v>
      </c>
      <c r="H39" s="150">
        <v>3.6</v>
      </c>
      <c r="I39" s="147">
        <v>0.23</v>
      </c>
      <c r="J39" s="147">
        <v>0.05</v>
      </c>
      <c r="K39" s="147">
        <v>1.19</v>
      </c>
      <c r="L39" s="164">
        <v>0.20699999999999999</v>
      </c>
      <c r="M39" s="156">
        <v>7.54</v>
      </c>
      <c r="N39" s="156">
        <v>6.9</v>
      </c>
      <c r="O39" s="157">
        <v>9</v>
      </c>
      <c r="P39" s="188" t="str">
        <f>IF($M39&lt;NORMA!$I$7,"NO CUMPLE","CUMPLE")</f>
        <v>CUMPLE</v>
      </c>
      <c r="Q39" s="188" t="str">
        <f>IF($E39&gt;NORMA!$I$8,"NO CUMPLE","CUMPLE")</f>
        <v>CUMPLE</v>
      </c>
      <c r="R39" s="188" t="str">
        <f>IF($F39&gt;NORMA!$I$9,"NO CUMPLE","CUMPLE")</f>
        <v>CUMPLE</v>
      </c>
      <c r="S39" s="188" t="str">
        <f>IF($K39&gt;NORMA!$I$10,"NO CUMPLE","CUMPLE")</f>
        <v>CUMPLE</v>
      </c>
      <c r="T39" s="188" t="str">
        <f>IF($J39&gt;NORMA!$I$11,"NO CUMPLE","CUMPLE")</f>
        <v>CUMPLE</v>
      </c>
      <c r="U39" s="188" t="str">
        <f>IF($G39&gt;NORMA!$I$12,"NO CUMPLE","CUMPLE")</f>
        <v>CUMPLE</v>
      </c>
      <c r="V39" s="188" t="str">
        <f>IF($H39&gt;NORMA!$I$13,"NO CUMPLE","CUMPLE")</f>
        <v>CUMPLE</v>
      </c>
      <c r="W39" s="188" t="str">
        <f>IF($O39&gt;NORMA!$I$14,"NO CUMPLE","CUMPLE")</f>
        <v>CUMPLE</v>
      </c>
      <c r="X39" s="188" t="str">
        <f>IF(AND($N39&gt;=NORMA!$Q$4, $N39&lt;=NORMA!$R$4),"CUMPLE","NO CUMPLE")</f>
        <v>CUMPLE</v>
      </c>
      <c r="Y39" s="188" t="str">
        <f>IF($I39&gt;NORMA!$I$16,"NO CUMPLE","CUMPLE")</f>
        <v>CUMPLE</v>
      </c>
      <c r="Z39" s="188" t="str">
        <f>IF($M39&lt;NORMA!$I$23,"NO CUMPLE","CUMPLE")</f>
        <v>CUMPLE</v>
      </c>
      <c r="AA39" s="188" t="str">
        <f>IF($E39&gt;NORMA!$I$24,"NO CUMPLE","CUMPLE")</f>
        <v>CUMPLE</v>
      </c>
      <c r="AB39" s="188" t="str">
        <f>IF($F39&gt;NORMA!$I$25,"NO CUMPLE","CUMPLE")</f>
        <v>CUMPLE</v>
      </c>
      <c r="AC39" s="188" t="str">
        <f>IF($K39&gt;NORMA!$I$26,"NO CUMPLE","CUMPLE")</f>
        <v>CUMPLE</v>
      </c>
      <c r="AD39" s="188" t="str">
        <f>IF($J39&gt;NORMA!$I$27,"NO CUMPLE","CUMPLE")</f>
        <v>CUMPLE</v>
      </c>
      <c r="AE39" s="188" t="str">
        <f>IF($G39&gt;NORMA!$I$28,"NO CUMPLE","CUMPLE")</f>
        <v>CUMPLE</v>
      </c>
      <c r="AF39" s="188" t="str">
        <f>IF($H39&gt;NORMA!$I$29,"NO CUMPLE","CUMPLE")</f>
        <v>CUMPLE</v>
      </c>
      <c r="AG39" s="188" t="str">
        <f>IF($O39&gt;NORMA!$I$30,"NO CUMPLE","CUMPLE")</f>
        <v>CUMPLE</v>
      </c>
      <c r="AH39" s="188" t="str">
        <f>IF(AND($N39&gt;=NORMA!$R$18, $N39&lt;=NORMA!$S$18),"CUMPLE","NO CUMPLE")</f>
        <v>CUMPLE</v>
      </c>
      <c r="AI39" s="188" t="str">
        <f>IF($I39&gt;NORMA!$I$32,"NO CUMPLE","CUMPLE")</f>
        <v>CUMPLE</v>
      </c>
    </row>
    <row r="40" spans="1:35" ht="14.25" customHeight="1" x14ac:dyDescent="0.35">
      <c r="A40" s="146" t="s">
        <v>96</v>
      </c>
      <c r="B40" s="147" t="s">
        <v>97</v>
      </c>
      <c r="C40" s="148">
        <v>40802</v>
      </c>
      <c r="D40" s="149">
        <v>0.25</v>
      </c>
      <c r="E40" s="147">
        <v>1.6</v>
      </c>
      <c r="F40" s="147">
        <v>7.9</v>
      </c>
      <c r="G40" s="147">
        <v>3</v>
      </c>
      <c r="H40" s="147">
        <v>4.9000000000000004</v>
      </c>
      <c r="I40" s="147">
        <v>0.18</v>
      </c>
      <c r="J40" s="147">
        <v>0.06</v>
      </c>
      <c r="K40" s="147">
        <v>1.2</v>
      </c>
      <c r="L40" s="164">
        <v>0.35499999999999998</v>
      </c>
      <c r="M40" s="156">
        <v>7.9</v>
      </c>
      <c r="N40" s="156">
        <v>7.33</v>
      </c>
      <c r="O40" s="157">
        <v>23</v>
      </c>
      <c r="P40" s="188" t="str">
        <f>IF($M40&lt;NORMA!$I$7,"NO CUMPLE","CUMPLE")</f>
        <v>CUMPLE</v>
      </c>
      <c r="Q40" s="188" t="str">
        <f>IF($E40&gt;NORMA!$I$8,"NO CUMPLE","CUMPLE")</f>
        <v>CUMPLE</v>
      </c>
      <c r="R40" s="188" t="str">
        <f>IF($F40&gt;NORMA!$I$9,"NO CUMPLE","CUMPLE")</f>
        <v>CUMPLE</v>
      </c>
      <c r="S40" s="188" t="str">
        <f>IF($K40&gt;NORMA!$I$10,"NO CUMPLE","CUMPLE")</f>
        <v>CUMPLE</v>
      </c>
      <c r="T40" s="188" t="str">
        <f>IF($J40&gt;NORMA!$I$11,"NO CUMPLE","CUMPLE")</f>
        <v>CUMPLE</v>
      </c>
      <c r="U40" s="188" t="str">
        <f>IF($G40&gt;NORMA!$I$12,"NO CUMPLE","CUMPLE")</f>
        <v>CUMPLE</v>
      </c>
      <c r="V40" s="188" t="str">
        <f>IF($H40&gt;NORMA!$I$13,"NO CUMPLE","CUMPLE")</f>
        <v>CUMPLE</v>
      </c>
      <c r="W40" s="188" t="str">
        <f>IF($O40&gt;NORMA!$I$14,"NO CUMPLE","CUMPLE")</f>
        <v>CUMPLE</v>
      </c>
      <c r="X40" s="188" t="str">
        <f>IF(AND($N40&gt;=NORMA!$Q$4, $N40&lt;=NORMA!$R$4),"CUMPLE","NO CUMPLE")</f>
        <v>CUMPLE</v>
      </c>
      <c r="Y40" s="188" t="str">
        <f>IF($I40&gt;NORMA!$I$16,"NO CUMPLE","CUMPLE")</f>
        <v>CUMPLE</v>
      </c>
      <c r="Z40" s="188" t="str">
        <f>IF($M40&lt;NORMA!$I$23,"NO CUMPLE","CUMPLE")</f>
        <v>CUMPLE</v>
      </c>
      <c r="AA40" s="188" t="str">
        <f>IF($E40&gt;NORMA!$I$24,"NO CUMPLE","CUMPLE")</f>
        <v>CUMPLE</v>
      </c>
      <c r="AB40" s="188" t="str">
        <f>IF($F40&gt;NORMA!$I$25,"NO CUMPLE","CUMPLE")</f>
        <v>CUMPLE</v>
      </c>
      <c r="AC40" s="188" t="str">
        <f>IF($K40&gt;NORMA!$I$26,"NO CUMPLE","CUMPLE")</f>
        <v>CUMPLE</v>
      </c>
      <c r="AD40" s="188" t="str">
        <f>IF($J40&gt;NORMA!$I$27,"NO CUMPLE","CUMPLE")</f>
        <v>CUMPLE</v>
      </c>
      <c r="AE40" s="188" t="str">
        <f>IF($G40&gt;NORMA!$I$28,"NO CUMPLE","CUMPLE")</f>
        <v>CUMPLE</v>
      </c>
      <c r="AF40" s="188" t="str">
        <f>IF($H40&gt;NORMA!$I$29,"NO CUMPLE","CUMPLE")</f>
        <v>CUMPLE</v>
      </c>
      <c r="AG40" s="188" t="str">
        <f>IF($O40&gt;NORMA!$I$30,"NO CUMPLE","CUMPLE")</f>
        <v>CUMPLE</v>
      </c>
      <c r="AH40" s="188" t="str">
        <f>IF(AND($N40&gt;=NORMA!$R$18, $N40&lt;=NORMA!$S$18),"CUMPLE","NO CUMPLE")</f>
        <v>CUMPLE</v>
      </c>
      <c r="AI40" s="188" t="str">
        <f>IF($I40&gt;NORMA!$I$32,"NO CUMPLE","CUMPLE")</f>
        <v>CUMPLE</v>
      </c>
    </row>
    <row r="41" spans="1:35" ht="14.25" customHeight="1" x14ac:dyDescent="0.35">
      <c r="A41" s="146" t="s">
        <v>96</v>
      </c>
      <c r="B41" s="147" t="s">
        <v>97</v>
      </c>
      <c r="C41" s="148">
        <v>40835</v>
      </c>
      <c r="D41" s="149">
        <v>0.29166666666666669</v>
      </c>
      <c r="E41" s="147">
        <v>1.1000000000000001</v>
      </c>
      <c r="F41" s="147">
        <v>12.4</v>
      </c>
      <c r="G41" s="147">
        <v>4</v>
      </c>
      <c r="H41" s="150">
        <v>3.6</v>
      </c>
      <c r="I41" s="147">
        <v>7.0000000000000007E-2</v>
      </c>
      <c r="J41" s="147">
        <v>0.06</v>
      </c>
      <c r="K41" s="147">
        <v>1.26</v>
      </c>
      <c r="L41" s="164">
        <v>2.7610000000000001</v>
      </c>
      <c r="M41" s="156">
        <v>7.68</v>
      </c>
      <c r="N41" s="156">
        <v>5.66</v>
      </c>
      <c r="O41" s="157">
        <v>23</v>
      </c>
      <c r="P41" s="188" t="str">
        <f>IF($M41&lt;NORMA!$I$7,"NO CUMPLE","CUMPLE")</f>
        <v>CUMPLE</v>
      </c>
      <c r="Q41" s="188" t="str">
        <f>IF($E41&gt;NORMA!$I$8,"NO CUMPLE","CUMPLE")</f>
        <v>CUMPLE</v>
      </c>
      <c r="R41" s="188" t="str">
        <f>IF($F41&gt;NORMA!$I$9,"NO CUMPLE","CUMPLE")</f>
        <v>CUMPLE</v>
      </c>
      <c r="S41" s="188" t="str">
        <f>IF($K41&gt;NORMA!$I$10,"NO CUMPLE","CUMPLE")</f>
        <v>CUMPLE</v>
      </c>
      <c r="T41" s="188" t="str">
        <f>IF($J41&gt;NORMA!$I$11,"NO CUMPLE","CUMPLE")</f>
        <v>CUMPLE</v>
      </c>
      <c r="U41" s="188" t="str">
        <f>IF($G41&gt;NORMA!$I$12,"NO CUMPLE","CUMPLE")</f>
        <v>CUMPLE</v>
      </c>
      <c r="V41" s="188" t="str">
        <f>IF($H41&gt;NORMA!$I$13,"NO CUMPLE","CUMPLE")</f>
        <v>CUMPLE</v>
      </c>
      <c r="W41" s="188" t="str">
        <f>IF($O41&gt;NORMA!$I$14,"NO CUMPLE","CUMPLE")</f>
        <v>CUMPLE</v>
      </c>
      <c r="X41" s="188" t="str">
        <f>IF(AND($N41&gt;=NORMA!$Q$4, $N41&lt;=NORMA!$R$4),"CUMPLE","NO CUMPLE")</f>
        <v>NO CUMPLE</v>
      </c>
      <c r="Y41" s="188" t="str">
        <f>IF($I41&gt;NORMA!$I$16,"NO CUMPLE","CUMPLE")</f>
        <v>CUMPLE</v>
      </c>
      <c r="Z41" s="188" t="str">
        <f>IF($M41&lt;NORMA!$I$23,"NO CUMPLE","CUMPLE")</f>
        <v>CUMPLE</v>
      </c>
      <c r="AA41" s="188" t="str">
        <f>IF($E41&gt;NORMA!$I$24,"NO CUMPLE","CUMPLE")</f>
        <v>CUMPLE</v>
      </c>
      <c r="AB41" s="188" t="str">
        <f>IF($F41&gt;NORMA!$I$25,"NO CUMPLE","CUMPLE")</f>
        <v>CUMPLE</v>
      </c>
      <c r="AC41" s="188" t="str">
        <f>IF($K41&gt;NORMA!$I$26,"NO CUMPLE","CUMPLE")</f>
        <v>CUMPLE</v>
      </c>
      <c r="AD41" s="188" t="str">
        <f>IF($J41&gt;NORMA!$I$27,"NO CUMPLE","CUMPLE")</f>
        <v>CUMPLE</v>
      </c>
      <c r="AE41" s="188" t="str">
        <f>IF($G41&gt;NORMA!$I$28,"NO CUMPLE","CUMPLE")</f>
        <v>CUMPLE</v>
      </c>
      <c r="AF41" s="188" t="str">
        <f>IF($H41&gt;NORMA!$I$29,"NO CUMPLE","CUMPLE")</f>
        <v>CUMPLE</v>
      </c>
      <c r="AG41" s="188" t="str">
        <f>IF($O41&gt;NORMA!$I$30,"NO CUMPLE","CUMPLE")</f>
        <v>CUMPLE</v>
      </c>
      <c r="AH41" s="188" t="str">
        <f>IF(AND($N41&gt;=NORMA!$R$18, $N41&lt;=NORMA!$S$18),"CUMPLE","NO CUMPLE")</f>
        <v>NO CUMPLE</v>
      </c>
      <c r="AI41" s="188" t="str">
        <f>IF($I41&gt;NORMA!$I$32,"NO CUMPLE","CUMPLE")</f>
        <v>CUMPLE</v>
      </c>
    </row>
    <row r="42" spans="1:35" ht="14.25" customHeight="1" x14ac:dyDescent="0.35">
      <c r="A42" s="146" t="s">
        <v>96</v>
      </c>
      <c r="B42" s="147" t="s">
        <v>97</v>
      </c>
      <c r="C42" s="148">
        <v>40850</v>
      </c>
      <c r="D42" s="149">
        <v>0.5</v>
      </c>
      <c r="E42" s="147">
        <v>2</v>
      </c>
      <c r="F42" s="147">
        <v>11.4</v>
      </c>
      <c r="G42" s="147">
        <v>5</v>
      </c>
      <c r="H42" s="150">
        <v>3.6</v>
      </c>
      <c r="I42" s="147">
        <v>0.08</v>
      </c>
      <c r="J42" s="147">
        <v>0.05</v>
      </c>
      <c r="K42" s="147">
        <v>1.19</v>
      </c>
      <c r="L42" s="164">
        <v>0.58199999999999996</v>
      </c>
      <c r="M42" s="156">
        <v>7.43</v>
      </c>
      <c r="N42" s="156">
        <v>7.25</v>
      </c>
      <c r="O42" s="157">
        <v>36</v>
      </c>
      <c r="P42" s="188" t="str">
        <f>IF($M42&lt;NORMA!$I$7,"NO CUMPLE","CUMPLE")</f>
        <v>CUMPLE</v>
      </c>
      <c r="Q42" s="188" t="str">
        <f>IF($E42&gt;NORMA!$I$8,"NO CUMPLE","CUMPLE")</f>
        <v>CUMPLE</v>
      </c>
      <c r="R42" s="188" t="str">
        <f>IF($F42&gt;NORMA!$I$9,"NO CUMPLE","CUMPLE")</f>
        <v>CUMPLE</v>
      </c>
      <c r="S42" s="188" t="str">
        <f>IF($K42&gt;NORMA!$I$10,"NO CUMPLE","CUMPLE")</f>
        <v>CUMPLE</v>
      </c>
      <c r="T42" s="188" t="str">
        <f>IF($J42&gt;NORMA!$I$11,"NO CUMPLE","CUMPLE")</f>
        <v>CUMPLE</v>
      </c>
      <c r="U42" s="188" t="str">
        <f>IF($G42&gt;NORMA!$I$12,"NO CUMPLE","CUMPLE")</f>
        <v>CUMPLE</v>
      </c>
      <c r="V42" s="188" t="str">
        <f>IF($H42&gt;NORMA!$I$13,"NO CUMPLE","CUMPLE")</f>
        <v>CUMPLE</v>
      </c>
      <c r="W42" s="188" t="str">
        <f>IF($O42&gt;NORMA!$I$14,"NO CUMPLE","CUMPLE")</f>
        <v>CUMPLE</v>
      </c>
      <c r="X42" s="188" t="str">
        <f>IF(AND($N42&gt;=NORMA!$Q$4, $N42&lt;=NORMA!$R$4),"CUMPLE","NO CUMPLE")</f>
        <v>CUMPLE</v>
      </c>
      <c r="Y42" s="188" t="str">
        <f>IF($I42&gt;NORMA!$I$16,"NO CUMPLE","CUMPLE")</f>
        <v>CUMPLE</v>
      </c>
      <c r="Z42" s="188" t="str">
        <f>IF($M42&lt;NORMA!$I$23,"NO CUMPLE","CUMPLE")</f>
        <v>CUMPLE</v>
      </c>
      <c r="AA42" s="188" t="str">
        <f>IF($E42&gt;NORMA!$I$24,"NO CUMPLE","CUMPLE")</f>
        <v>CUMPLE</v>
      </c>
      <c r="AB42" s="188" t="str">
        <f>IF($F42&gt;NORMA!$I$25,"NO CUMPLE","CUMPLE")</f>
        <v>CUMPLE</v>
      </c>
      <c r="AC42" s="188" t="str">
        <f>IF($K42&gt;NORMA!$I$26,"NO CUMPLE","CUMPLE")</f>
        <v>CUMPLE</v>
      </c>
      <c r="AD42" s="188" t="str">
        <f>IF($J42&gt;NORMA!$I$27,"NO CUMPLE","CUMPLE")</f>
        <v>CUMPLE</v>
      </c>
      <c r="AE42" s="188" t="str">
        <f>IF($G42&gt;NORMA!$I$28,"NO CUMPLE","CUMPLE")</f>
        <v>CUMPLE</v>
      </c>
      <c r="AF42" s="188" t="str">
        <f>IF($H42&gt;NORMA!$I$29,"NO CUMPLE","CUMPLE")</f>
        <v>CUMPLE</v>
      </c>
      <c r="AG42" s="188" t="str">
        <f>IF($O42&gt;NORMA!$I$30,"NO CUMPLE","CUMPLE")</f>
        <v>CUMPLE</v>
      </c>
      <c r="AH42" s="188" t="str">
        <f>IF(AND($N42&gt;=NORMA!$R$18, $N42&lt;=NORMA!$S$18),"CUMPLE","NO CUMPLE")</f>
        <v>CUMPLE</v>
      </c>
      <c r="AI42" s="188" t="str">
        <f>IF($I42&gt;NORMA!$I$32,"NO CUMPLE","CUMPLE")</f>
        <v>CUMPLE</v>
      </c>
    </row>
    <row r="43" spans="1:35" ht="14.25" customHeight="1" x14ac:dyDescent="0.35">
      <c r="A43" s="146" t="s">
        <v>96</v>
      </c>
      <c r="B43" s="147" t="s">
        <v>97</v>
      </c>
      <c r="C43" s="148">
        <v>40865</v>
      </c>
      <c r="D43" s="149">
        <v>0.625</v>
      </c>
      <c r="E43" s="147">
        <v>3.4</v>
      </c>
      <c r="F43" s="147">
        <v>8.1</v>
      </c>
      <c r="G43" s="147">
        <v>5</v>
      </c>
      <c r="H43" s="150">
        <v>3.6</v>
      </c>
      <c r="I43" s="147">
        <v>0.06</v>
      </c>
      <c r="J43" s="147">
        <v>7.0000000000000007E-2</v>
      </c>
      <c r="K43" s="147">
        <v>1.63</v>
      </c>
      <c r="L43" s="164">
        <v>1.028</v>
      </c>
      <c r="M43" s="156">
        <v>7.6</v>
      </c>
      <c r="N43" s="156">
        <v>7.15</v>
      </c>
      <c r="O43" s="157">
        <v>23</v>
      </c>
      <c r="P43" s="188" t="str">
        <f>IF($M43&lt;NORMA!$I$7,"NO CUMPLE","CUMPLE")</f>
        <v>CUMPLE</v>
      </c>
      <c r="Q43" s="188" t="str">
        <f>IF($E43&gt;NORMA!$I$8,"NO CUMPLE","CUMPLE")</f>
        <v>CUMPLE</v>
      </c>
      <c r="R43" s="188" t="str">
        <f>IF($F43&gt;NORMA!$I$9,"NO CUMPLE","CUMPLE")</f>
        <v>CUMPLE</v>
      </c>
      <c r="S43" s="188" t="str">
        <f>IF($K43&gt;NORMA!$I$10,"NO CUMPLE","CUMPLE")</f>
        <v>CUMPLE</v>
      </c>
      <c r="T43" s="188" t="str">
        <f>IF($J43&gt;NORMA!$I$11,"NO CUMPLE","CUMPLE")</f>
        <v>CUMPLE</v>
      </c>
      <c r="U43" s="188" t="str">
        <f>IF($G43&gt;NORMA!$I$12,"NO CUMPLE","CUMPLE")</f>
        <v>CUMPLE</v>
      </c>
      <c r="V43" s="188" t="str">
        <f>IF($H43&gt;NORMA!$I$13,"NO CUMPLE","CUMPLE")</f>
        <v>CUMPLE</v>
      </c>
      <c r="W43" s="188" t="str">
        <f>IF($O43&gt;NORMA!$I$14,"NO CUMPLE","CUMPLE")</f>
        <v>CUMPLE</v>
      </c>
      <c r="X43" s="188" t="str">
        <f>IF(AND($N43&gt;=NORMA!$Q$4, $N43&lt;=NORMA!$R$4),"CUMPLE","NO CUMPLE")</f>
        <v>CUMPLE</v>
      </c>
      <c r="Y43" s="188" t="str">
        <f>IF($I43&gt;NORMA!$I$16,"NO CUMPLE","CUMPLE")</f>
        <v>CUMPLE</v>
      </c>
      <c r="Z43" s="188" t="str">
        <f>IF($M43&lt;NORMA!$I$23,"NO CUMPLE","CUMPLE")</f>
        <v>CUMPLE</v>
      </c>
      <c r="AA43" s="188" t="str">
        <f>IF($E43&gt;NORMA!$I$24,"NO CUMPLE","CUMPLE")</f>
        <v>CUMPLE</v>
      </c>
      <c r="AB43" s="188" t="str">
        <f>IF($F43&gt;NORMA!$I$25,"NO CUMPLE","CUMPLE")</f>
        <v>CUMPLE</v>
      </c>
      <c r="AC43" s="188" t="str">
        <f>IF($K43&gt;NORMA!$I$26,"NO CUMPLE","CUMPLE")</f>
        <v>NO CUMPLE</v>
      </c>
      <c r="AD43" s="188" t="str">
        <f>IF($J43&gt;NORMA!$I$27,"NO CUMPLE","CUMPLE")</f>
        <v>CUMPLE</v>
      </c>
      <c r="AE43" s="188" t="str">
        <f>IF($G43&gt;NORMA!$I$28,"NO CUMPLE","CUMPLE")</f>
        <v>CUMPLE</v>
      </c>
      <c r="AF43" s="188" t="str">
        <f>IF($H43&gt;NORMA!$I$29,"NO CUMPLE","CUMPLE")</f>
        <v>CUMPLE</v>
      </c>
      <c r="AG43" s="188" t="str">
        <f>IF($O43&gt;NORMA!$I$30,"NO CUMPLE","CUMPLE")</f>
        <v>CUMPLE</v>
      </c>
      <c r="AH43" s="188" t="str">
        <f>IF(AND($N43&gt;=NORMA!$R$18, $N43&lt;=NORMA!$S$18),"CUMPLE","NO CUMPLE")</f>
        <v>CUMPLE</v>
      </c>
      <c r="AI43" s="188" t="str">
        <f>IF($I43&gt;NORMA!$I$32,"NO CUMPLE","CUMPLE")</f>
        <v>CUMPLE</v>
      </c>
    </row>
    <row r="44" spans="1:35" ht="14.25" customHeight="1" x14ac:dyDescent="0.35">
      <c r="A44" s="146" t="s">
        <v>96</v>
      </c>
      <c r="B44" s="147" t="s">
        <v>97</v>
      </c>
      <c r="C44" s="148">
        <v>40928</v>
      </c>
      <c r="D44" s="149">
        <v>0.54166666666666663</v>
      </c>
      <c r="E44" s="147">
        <v>1.1000000000000001</v>
      </c>
      <c r="F44" s="147">
        <v>26.3</v>
      </c>
      <c r="G44" s="147">
        <v>4.7</v>
      </c>
      <c r="H44" s="150">
        <v>3.6</v>
      </c>
      <c r="I44" s="147">
        <v>0.04</v>
      </c>
      <c r="J44" s="150">
        <v>0.04</v>
      </c>
      <c r="K44" s="147">
        <v>1.4</v>
      </c>
      <c r="L44" s="164">
        <v>0.28799999999999998</v>
      </c>
      <c r="M44" s="156">
        <v>7.88</v>
      </c>
      <c r="N44" s="156">
        <v>7.22</v>
      </c>
      <c r="O44" s="157">
        <v>43</v>
      </c>
      <c r="P44" s="188" t="str">
        <f>IF($M44&lt;NORMA!$I$7,"NO CUMPLE","CUMPLE")</f>
        <v>CUMPLE</v>
      </c>
      <c r="Q44" s="188" t="str">
        <f>IF($E44&gt;NORMA!$I$8,"NO CUMPLE","CUMPLE")</f>
        <v>CUMPLE</v>
      </c>
      <c r="R44" s="188" t="str">
        <f>IF($F44&gt;NORMA!$I$9,"NO CUMPLE","CUMPLE")</f>
        <v>CUMPLE</v>
      </c>
      <c r="S44" s="188" t="str">
        <f>IF($K44&gt;NORMA!$I$10,"NO CUMPLE","CUMPLE")</f>
        <v>CUMPLE</v>
      </c>
      <c r="T44" s="188" t="str">
        <f>IF($J44&gt;NORMA!$I$11,"NO CUMPLE","CUMPLE")</f>
        <v>CUMPLE</v>
      </c>
      <c r="U44" s="188" t="str">
        <f>IF($G44&gt;NORMA!$I$12,"NO CUMPLE","CUMPLE")</f>
        <v>CUMPLE</v>
      </c>
      <c r="V44" s="188" t="str">
        <f>IF($H44&gt;NORMA!$I$13,"NO CUMPLE","CUMPLE")</f>
        <v>CUMPLE</v>
      </c>
      <c r="W44" s="188" t="str">
        <f>IF($O44&gt;NORMA!$I$14,"NO CUMPLE","CUMPLE")</f>
        <v>CUMPLE</v>
      </c>
      <c r="X44" s="188" t="str">
        <f>IF(AND($N44&gt;=NORMA!$Q$4, $N44&lt;=NORMA!$R$4),"CUMPLE","NO CUMPLE")</f>
        <v>CUMPLE</v>
      </c>
      <c r="Y44" s="188" t="str">
        <f>IF($I44&gt;NORMA!$I$16,"NO CUMPLE","CUMPLE")</f>
        <v>CUMPLE</v>
      </c>
      <c r="Z44" s="188" t="str">
        <f>IF($M44&lt;NORMA!$I$23,"NO CUMPLE","CUMPLE")</f>
        <v>CUMPLE</v>
      </c>
      <c r="AA44" s="188" t="str">
        <f>IF($E44&gt;NORMA!$I$24,"NO CUMPLE","CUMPLE")</f>
        <v>CUMPLE</v>
      </c>
      <c r="AB44" s="188" t="str">
        <f>IF($F44&gt;NORMA!$I$25,"NO CUMPLE","CUMPLE")</f>
        <v>NO CUMPLE</v>
      </c>
      <c r="AC44" s="188" t="str">
        <f>IF($K44&gt;NORMA!$I$26,"NO CUMPLE","CUMPLE")</f>
        <v>CUMPLE</v>
      </c>
      <c r="AD44" s="188" t="str">
        <f>IF($J44&gt;NORMA!$I$27,"NO CUMPLE","CUMPLE")</f>
        <v>CUMPLE</v>
      </c>
      <c r="AE44" s="188" t="str">
        <f>IF($G44&gt;NORMA!$I$28,"NO CUMPLE","CUMPLE")</f>
        <v>CUMPLE</v>
      </c>
      <c r="AF44" s="188" t="str">
        <f>IF($H44&gt;NORMA!$I$29,"NO CUMPLE","CUMPLE")</f>
        <v>CUMPLE</v>
      </c>
      <c r="AG44" s="188" t="str">
        <f>IF($O44&gt;NORMA!$I$30,"NO CUMPLE","CUMPLE")</f>
        <v>CUMPLE</v>
      </c>
      <c r="AH44" s="188" t="str">
        <f>IF(AND($N44&gt;=NORMA!$R$18, $N44&lt;=NORMA!$S$18),"CUMPLE","NO CUMPLE")</f>
        <v>CUMPLE</v>
      </c>
      <c r="AI44" s="188" t="str">
        <f>IF($I44&gt;NORMA!$I$32,"NO CUMPLE","CUMPLE")</f>
        <v>CUMPLE</v>
      </c>
    </row>
    <row r="45" spans="1:35" ht="14.25" customHeight="1" x14ac:dyDescent="0.35">
      <c r="A45" s="146" t="s">
        <v>96</v>
      </c>
      <c r="B45" s="147" t="s">
        <v>97</v>
      </c>
      <c r="C45" s="148">
        <v>40945</v>
      </c>
      <c r="D45" s="149">
        <v>0.125</v>
      </c>
      <c r="E45" s="150">
        <v>1</v>
      </c>
      <c r="F45" s="147">
        <v>8.4</v>
      </c>
      <c r="G45" s="147">
        <v>4.0999999999999996</v>
      </c>
      <c r="H45" s="150">
        <v>3.6</v>
      </c>
      <c r="I45" s="147">
        <v>0.04</v>
      </c>
      <c r="J45" s="147">
        <v>0.06</v>
      </c>
      <c r="K45" s="147">
        <v>1.5</v>
      </c>
      <c r="L45" s="164">
        <v>0.38</v>
      </c>
      <c r="M45" s="156">
        <v>7.91</v>
      </c>
      <c r="N45" s="156">
        <v>7.03</v>
      </c>
      <c r="O45" s="157">
        <v>93</v>
      </c>
      <c r="P45" s="188" t="str">
        <f>IF($M45&lt;NORMA!$I$7,"NO CUMPLE","CUMPLE")</f>
        <v>CUMPLE</v>
      </c>
      <c r="Q45" s="188" t="str">
        <f>IF($E45&gt;NORMA!$I$8,"NO CUMPLE","CUMPLE")</f>
        <v>CUMPLE</v>
      </c>
      <c r="R45" s="188" t="str">
        <f>IF($F45&gt;NORMA!$I$9,"NO CUMPLE","CUMPLE")</f>
        <v>CUMPLE</v>
      </c>
      <c r="S45" s="188" t="str">
        <f>IF($K45&gt;NORMA!$I$10,"NO CUMPLE","CUMPLE")</f>
        <v>CUMPLE</v>
      </c>
      <c r="T45" s="188" t="str">
        <f>IF($J45&gt;NORMA!$I$11,"NO CUMPLE","CUMPLE")</f>
        <v>CUMPLE</v>
      </c>
      <c r="U45" s="188" t="str">
        <f>IF($G45&gt;NORMA!$I$12,"NO CUMPLE","CUMPLE")</f>
        <v>CUMPLE</v>
      </c>
      <c r="V45" s="188" t="str">
        <f>IF($H45&gt;NORMA!$I$13,"NO CUMPLE","CUMPLE")</f>
        <v>CUMPLE</v>
      </c>
      <c r="W45" s="188" t="str">
        <f>IF($O45&gt;NORMA!$I$14,"NO CUMPLE","CUMPLE")</f>
        <v>CUMPLE</v>
      </c>
      <c r="X45" s="188" t="str">
        <f>IF(AND($N45&gt;=NORMA!$Q$4, $N45&lt;=NORMA!$R$4),"CUMPLE","NO CUMPLE")</f>
        <v>CUMPLE</v>
      </c>
      <c r="Y45" s="188" t="str">
        <f>IF($I45&gt;NORMA!$I$16,"NO CUMPLE","CUMPLE")</f>
        <v>CUMPLE</v>
      </c>
      <c r="Z45" s="188" t="str">
        <f>IF($M45&lt;NORMA!$I$23,"NO CUMPLE","CUMPLE")</f>
        <v>CUMPLE</v>
      </c>
      <c r="AA45" s="188" t="str">
        <f>IF($E45&gt;NORMA!$I$24,"NO CUMPLE","CUMPLE")</f>
        <v>CUMPLE</v>
      </c>
      <c r="AB45" s="188" t="str">
        <f>IF($F45&gt;NORMA!$I$25,"NO CUMPLE","CUMPLE")</f>
        <v>CUMPLE</v>
      </c>
      <c r="AC45" s="188" t="str">
        <f>IF($K45&gt;NORMA!$I$26,"NO CUMPLE","CUMPLE")</f>
        <v>CUMPLE</v>
      </c>
      <c r="AD45" s="188" t="str">
        <f>IF($J45&gt;NORMA!$I$27,"NO CUMPLE","CUMPLE")</f>
        <v>CUMPLE</v>
      </c>
      <c r="AE45" s="188" t="str">
        <f>IF($G45&gt;NORMA!$I$28,"NO CUMPLE","CUMPLE")</f>
        <v>CUMPLE</v>
      </c>
      <c r="AF45" s="188" t="str">
        <f>IF($H45&gt;NORMA!$I$29,"NO CUMPLE","CUMPLE")</f>
        <v>CUMPLE</v>
      </c>
      <c r="AG45" s="188" t="str">
        <f>IF($O45&gt;NORMA!$I$30,"NO CUMPLE","CUMPLE")</f>
        <v>CUMPLE</v>
      </c>
      <c r="AH45" s="188" t="str">
        <f>IF(AND($N45&gt;=NORMA!$R$18, $N45&lt;=NORMA!$S$18),"CUMPLE","NO CUMPLE")</f>
        <v>CUMPLE</v>
      </c>
      <c r="AI45" s="188" t="str">
        <f>IF($I45&gt;NORMA!$I$32,"NO CUMPLE","CUMPLE")</f>
        <v>CUMPLE</v>
      </c>
    </row>
    <row r="46" spans="1:35" ht="14.25" customHeight="1" x14ac:dyDescent="0.35">
      <c r="A46" s="146" t="s">
        <v>96</v>
      </c>
      <c r="B46" s="147" t="s">
        <v>97</v>
      </c>
      <c r="C46" s="148">
        <v>40959</v>
      </c>
      <c r="D46" s="149">
        <v>0</v>
      </c>
      <c r="E46" s="150">
        <v>1</v>
      </c>
      <c r="F46" s="147">
        <v>13.8</v>
      </c>
      <c r="G46" s="147">
        <v>2.8</v>
      </c>
      <c r="H46" s="150">
        <v>3.6</v>
      </c>
      <c r="I46" s="147">
        <v>0.05</v>
      </c>
      <c r="J46" s="147">
        <v>0.1</v>
      </c>
      <c r="K46" s="147">
        <v>1.8</v>
      </c>
      <c r="L46" s="164">
        <v>0.33600000000000002</v>
      </c>
      <c r="M46" s="156">
        <v>8.2899999999999991</v>
      </c>
      <c r="N46" s="156">
        <v>6.68</v>
      </c>
      <c r="O46" s="157">
        <v>23</v>
      </c>
      <c r="P46" s="188" t="str">
        <f>IF($M46&lt;NORMA!$I$7,"NO CUMPLE","CUMPLE")</f>
        <v>CUMPLE</v>
      </c>
      <c r="Q46" s="188" t="str">
        <f>IF($E46&gt;NORMA!$I$8,"NO CUMPLE","CUMPLE")</f>
        <v>CUMPLE</v>
      </c>
      <c r="R46" s="188" t="str">
        <f>IF($F46&gt;NORMA!$I$9,"NO CUMPLE","CUMPLE")</f>
        <v>CUMPLE</v>
      </c>
      <c r="S46" s="188" t="str">
        <f>IF($K46&gt;NORMA!$I$10,"NO CUMPLE","CUMPLE")</f>
        <v>CUMPLE</v>
      </c>
      <c r="T46" s="188" t="str">
        <f>IF($J46&gt;NORMA!$I$11,"NO CUMPLE","CUMPLE")</f>
        <v>CUMPLE</v>
      </c>
      <c r="U46" s="188" t="str">
        <f>IF($G46&gt;NORMA!$I$12,"NO CUMPLE","CUMPLE")</f>
        <v>CUMPLE</v>
      </c>
      <c r="V46" s="188" t="str">
        <f>IF($H46&gt;NORMA!$I$13,"NO CUMPLE","CUMPLE")</f>
        <v>CUMPLE</v>
      </c>
      <c r="W46" s="188" t="str">
        <f>IF($O46&gt;NORMA!$I$14,"NO CUMPLE","CUMPLE")</f>
        <v>CUMPLE</v>
      </c>
      <c r="X46" s="188" t="str">
        <f>IF(AND($N46&gt;=NORMA!$Q$4, $N46&lt;=NORMA!$R$4),"CUMPLE","NO CUMPLE")</f>
        <v>CUMPLE</v>
      </c>
      <c r="Y46" s="188" t="str">
        <f>IF($I46&gt;NORMA!$I$16,"NO CUMPLE","CUMPLE")</f>
        <v>CUMPLE</v>
      </c>
      <c r="Z46" s="188" t="str">
        <f>IF($M46&lt;NORMA!$I$23,"NO CUMPLE","CUMPLE")</f>
        <v>CUMPLE</v>
      </c>
      <c r="AA46" s="188" t="str">
        <f>IF($E46&gt;NORMA!$I$24,"NO CUMPLE","CUMPLE")</f>
        <v>CUMPLE</v>
      </c>
      <c r="AB46" s="188" t="str">
        <f>IF($F46&gt;NORMA!$I$25,"NO CUMPLE","CUMPLE")</f>
        <v>CUMPLE</v>
      </c>
      <c r="AC46" s="188" t="str">
        <f>IF($K46&gt;NORMA!$I$26,"NO CUMPLE","CUMPLE")</f>
        <v>NO CUMPLE</v>
      </c>
      <c r="AD46" s="188" t="str">
        <f>IF($J46&gt;NORMA!$I$27,"NO CUMPLE","CUMPLE")</f>
        <v>CUMPLE</v>
      </c>
      <c r="AE46" s="188" t="str">
        <f>IF($G46&gt;NORMA!$I$28,"NO CUMPLE","CUMPLE")</f>
        <v>CUMPLE</v>
      </c>
      <c r="AF46" s="188" t="str">
        <f>IF($H46&gt;NORMA!$I$29,"NO CUMPLE","CUMPLE")</f>
        <v>CUMPLE</v>
      </c>
      <c r="AG46" s="188" t="str">
        <f>IF($O46&gt;NORMA!$I$30,"NO CUMPLE","CUMPLE")</f>
        <v>CUMPLE</v>
      </c>
      <c r="AH46" s="188" t="str">
        <f>IF(AND($N46&gt;=NORMA!$R$18, $N46&lt;=NORMA!$S$18),"CUMPLE","NO CUMPLE")</f>
        <v>CUMPLE</v>
      </c>
      <c r="AI46" s="188" t="str">
        <f>IF($I46&gt;NORMA!$I$32,"NO CUMPLE","CUMPLE")</f>
        <v>CUMPLE</v>
      </c>
    </row>
    <row r="47" spans="1:35" ht="14.25" customHeight="1" x14ac:dyDescent="0.35">
      <c r="A47" s="146" t="s">
        <v>96</v>
      </c>
      <c r="B47" s="147" t="s">
        <v>97</v>
      </c>
      <c r="C47" s="148">
        <v>40967</v>
      </c>
      <c r="D47" s="149">
        <v>0.125</v>
      </c>
      <c r="E47" s="150">
        <v>1</v>
      </c>
      <c r="F47" s="147">
        <v>28.9</v>
      </c>
      <c r="G47" s="147">
        <v>1.6</v>
      </c>
      <c r="H47" s="150">
        <v>3.6</v>
      </c>
      <c r="I47" s="147">
        <v>0.04</v>
      </c>
      <c r="J47" s="150">
        <v>0.04</v>
      </c>
      <c r="K47" s="147">
        <v>1.4</v>
      </c>
      <c r="L47" s="164">
        <v>0.186</v>
      </c>
      <c r="M47" s="156">
        <v>8.23</v>
      </c>
      <c r="N47" s="156">
        <v>6.55</v>
      </c>
      <c r="O47" s="157">
        <v>43</v>
      </c>
      <c r="P47" s="188" t="str">
        <f>IF($M47&lt;NORMA!$I$7,"NO CUMPLE","CUMPLE")</f>
        <v>CUMPLE</v>
      </c>
      <c r="Q47" s="188" t="str">
        <f>IF($E47&gt;NORMA!$I$8,"NO CUMPLE","CUMPLE")</f>
        <v>CUMPLE</v>
      </c>
      <c r="R47" s="188" t="str">
        <f>IF($F47&gt;NORMA!$I$9,"NO CUMPLE","CUMPLE")</f>
        <v>CUMPLE</v>
      </c>
      <c r="S47" s="188" t="str">
        <f>IF($K47&gt;NORMA!$I$10,"NO CUMPLE","CUMPLE")</f>
        <v>CUMPLE</v>
      </c>
      <c r="T47" s="188" t="str">
        <f>IF($J47&gt;NORMA!$I$11,"NO CUMPLE","CUMPLE")</f>
        <v>CUMPLE</v>
      </c>
      <c r="U47" s="188" t="str">
        <f>IF($G47&gt;NORMA!$I$12,"NO CUMPLE","CUMPLE")</f>
        <v>CUMPLE</v>
      </c>
      <c r="V47" s="188" t="str">
        <f>IF($H47&gt;NORMA!$I$13,"NO CUMPLE","CUMPLE")</f>
        <v>CUMPLE</v>
      </c>
      <c r="W47" s="188" t="str">
        <f>IF($O47&gt;NORMA!$I$14,"NO CUMPLE","CUMPLE")</f>
        <v>CUMPLE</v>
      </c>
      <c r="X47" s="188" t="str">
        <f>IF(AND($N47&gt;=NORMA!$Q$4, $N47&lt;=NORMA!$R$4),"CUMPLE","NO CUMPLE")</f>
        <v>CUMPLE</v>
      </c>
      <c r="Y47" s="188" t="str">
        <f>IF($I47&gt;NORMA!$I$16,"NO CUMPLE","CUMPLE")</f>
        <v>CUMPLE</v>
      </c>
      <c r="Z47" s="188" t="str">
        <f>IF($M47&lt;NORMA!$I$23,"NO CUMPLE","CUMPLE")</f>
        <v>CUMPLE</v>
      </c>
      <c r="AA47" s="188" t="str">
        <f>IF($E47&gt;NORMA!$I$24,"NO CUMPLE","CUMPLE")</f>
        <v>CUMPLE</v>
      </c>
      <c r="AB47" s="188" t="str">
        <f>IF($F47&gt;NORMA!$I$25,"NO CUMPLE","CUMPLE")</f>
        <v>NO CUMPLE</v>
      </c>
      <c r="AC47" s="188" t="str">
        <f>IF($K47&gt;NORMA!$I$26,"NO CUMPLE","CUMPLE")</f>
        <v>CUMPLE</v>
      </c>
      <c r="AD47" s="188" t="str">
        <f>IF($J47&gt;NORMA!$I$27,"NO CUMPLE","CUMPLE")</f>
        <v>CUMPLE</v>
      </c>
      <c r="AE47" s="188" t="str">
        <f>IF($G47&gt;NORMA!$I$28,"NO CUMPLE","CUMPLE")</f>
        <v>CUMPLE</v>
      </c>
      <c r="AF47" s="188" t="str">
        <f>IF($H47&gt;NORMA!$I$29,"NO CUMPLE","CUMPLE")</f>
        <v>CUMPLE</v>
      </c>
      <c r="AG47" s="188" t="str">
        <f>IF($O47&gt;NORMA!$I$30,"NO CUMPLE","CUMPLE")</f>
        <v>CUMPLE</v>
      </c>
      <c r="AH47" s="188" t="str">
        <f>IF(AND($N47&gt;=NORMA!$R$18, $N47&lt;=NORMA!$S$18),"CUMPLE","NO CUMPLE")</f>
        <v>CUMPLE</v>
      </c>
      <c r="AI47" s="188" t="str">
        <f>IF($I47&gt;NORMA!$I$32,"NO CUMPLE","CUMPLE")</f>
        <v>CUMPLE</v>
      </c>
    </row>
    <row r="48" spans="1:35" ht="14.25" customHeight="1" x14ac:dyDescent="0.35">
      <c r="A48" s="146" t="s">
        <v>96</v>
      </c>
      <c r="B48" s="147" t="s">
        <v>97</v>
      </c>
      <c r="C48" s="148">
        <v>41135</v>
      </c>
      <c r="D48" s="149">
        <v>0.25</v>
      </c>
      <c r="E48" s="150">
        <v>1</v>
      </c>
      <c r="F48" s="147">
        <v>13.6</v>
      </c>
      <c r="G48" s="147">
        <v>6.5</v>
      </c>
      <c r="H48" s="166">
        <v>3.6</v>
      </c>
      <c r="I48" s="147">
        <v>0.13</v>
      </c>
      <c r="J48" s="147">
        <v>0.04</v>
      </c>
      <c r="K48" s="147">
        <v>1.64</v>
      </c>
      <c r="L48" s="164">
        <v>1.2729999999999999</v>
      </c>
      <c r="M48" s="156">
        <v>7.6</v>
      </c>
      <c r="N48" s="156">
        <v>6.81</v>
      </c>
      <c r="O48" s="157">
        <v>93</v>
      </c>
      <c r="P48" s="188" t="str">
        <f>IF($M48&lt;NORMA!$I$7,"NO CUMPLE","CUMPLE")</f>
        <v>CUMPLE</v>
      </c>
      <c r="Q48" s="188" t="str">
        <f>IF($E48&gt;NORMA!$I$8,"NO CUMPLE","CUMPLE")</f>
        <v>CUMPLE</v>
      </c>
      <c r="R48" s="188" t="str">
        <f>IF($F48&gt;NORMA!$I$9,"NO CUMPLE","CUMPLE")</f>
        <v>CUMPLE</v>
      </c>
      <c r="S48" s="188" t="str">
        <f>IF($K48&gt;NORMA!$I$10,"NO CUMPLE","CUMPLE")</f>
        <v>CUMPLE</v>
      </c>
      <c r="T48" s="188" t="str">
        <f>IF($J48&gt;NORMA!$I$11,"NO CUMPLE","CUMPLE")</f>
        <v>CUMPLE</v>
      </c>
      <c r="U48" s="188" t="str">
        <f>IF($G48&gt;NORMA!$I$12,"NO CUMPLE","CUMPLE")</f>
        <v>CUMPLE</v>
      </c>
      <c r="V48" s="188" t="str">
        <f>IF($H48&gt;NORMA!$I$13,"NO CUMPLE","CUMPLE")</f>
        <v>CUMPLE</v>
      </c>
      <c r="W48" s="188" t="str">
        <f>IF($O48&gt;NORMA!$I$14,"NO CUMPLE","CUMPLE")</f>
        <v>CUMPLE</v>
      </c>
      <c r="X48" s="188" t="str">
        <f>IF(AND($N48&gt;=NORMA!$Q$4, $N48&lt;=NORMA!$R$4),"CUMPLE","NO CUMPLE")</f>
        <v>CUMPLE</v>
      </c>
      <c r="Y48" s="188" t="str">
        <f>IF($I48&gt;NORMA!$I$16,"NO CUMPLE","CUMPLE")</f>
        <v>CUMPLE</v>
      </c>
      <c r="Z48" s="188" t="str">
        <f>IF($M48&lt;NORMA!$I$23,"NO CUMPLE","CUMPLE")</f>
        <v>CUMPLE</v>
      </c>
      <c r="AA48" s="188" t="str">
        <f>IF($E48&gt;NORMA!$I$24,"NO CUMPLE","CUMPLE")</f>
        <v>CUMPLE</v>
      </c>
      <c r="AB48" s="188" t="str">
        <f>IF($F48&gt;NORMA!$I$25,"NO CUMPLE","CUMPLE")</f>
        <v>CUMPLE</v>
      </c>
      <c r="AC48" s="188" t="str">
        <f>IF($K48&gt;NORMA!$I$26,"NO CUMPLE","CUMPLE")</f>
        <v>NO CUMPLE</v>
      </c>
      <c r="AD48" s="188" t="str">
        <f>IF($J48&gt;NORMA!$I$27,"NO CUMPLE","CUMPLE")</f>
        <v>CUMPLE</v>
      </c>
      <c r="AE48" s="188" t="str">
        <f>IF($G48&gt;NORMA!$I$28,"NO CUMPLE","CUMPLE")</f>
        <v>CUMPLE</v>
      </c>
      <c r="AF48" s="188" t="str">
        <f>IF($H48&gt;NORMA!$I$29,"NO CUMPLE","CUMPLE")</f>
        <v>CUMPLE</v>
      </c>
      <c r="AG48" s="188" t="str">
        <f>IF($O48&gt;NORMA!$I$30,"NO CUMPLE","CUMPLE")</f>
        <v>CUMPLE</v>
      </c>
      <c r="AH48" s="188" t="str">
        <f>IF(AND($N48&gt;=NORMA!$R$18, $N48&lt;=NORMA!$S$18),"CUMPLE","NO CUMPLE")</f>
        <v>CUMPLE</v>
      </c>
      <c r="AI48" s="188" t="str">
        <f>IF($I48&gt;NORMA!$I$32,"NO CUMPLE","CUMPLE")</f>
        <v>CUMPLE</v>
      </c>
    </row>
    <row r="49" spans="1:35" ht="14.25" customHeight="1" x14ac:dyDescent="0.35">
      <c r="A49" s="146" t="s">
        <v>96</v>
      </c>
      <c r="B49" s="147" t="s">
        <v>97</v>
      </c>
      <c r="C49" s="148">
        <v>41152</v>
      </c>
      <c r="D49" s="149">
        <v>0.41666666666666669</v>
      </c>
      <c r="E49" s="150">
        <v>1</v>
      </c>
      <c r="F49" s="147">
        <v>24.3</v>
      </c>
      <c r="G49" s="147">
        <v>46</v>
      </c>
      <c r="H49" s="166">
        <v>3.6</v>
      </c>
      <c r="I49" s="147">
        <v>0.08</v>
      </c>
      <c r="J49" s="147">
        <v>0.13</v>
      </c>
      <c r="K49" s="147">
        <v>1.43</v>
      </c>
      <c r="L49" s="164">
        <v>2.0569999999999999</v>
      </c>
      <c r="M49" s="156">
        <v>9.1199999999999992</v>
      </c>
      <c r="N49" s="156">
        <v>6.67</v>
      </c>
      <c r="O49" s="157">
        <v>93</v>
      </c>
      <c r="P49" s="188" t="str">
        <f>IF($M49&lt;NORMA!$I$7,"NO CUMPLE","CUMPLE")</f>
        <v>CUMPLE</v>
      </c>
      <c r="Q49" s="188" t="str">
        <f>IF($E49&gt;NORMA!$I$8,"NO CUMPLE","CUMPLE")</f>
        <v>CUMPLE</v>
      </c>
      <c r="R49" s="188" t="str">
        <f>IF($F49&gt;NORMA!$I$9,"NO CUMPLE","CUMPLE")</f>
        <v>CUMPLE</v>
      </c>
      <c r="S49" s="188" t="str">
        <f>IF($K49&gt;NORMA!$I$10,"NO CUMPLE","CUMPLE")</f>
        <v>CUMPLE</v>
      </c>
      <c r="T49" s="188" t="str">
        <f>IF($J49&gt;NORMA!$I$11,"NO CUMPLE","CUMPLE")</f>
        <v>NO CUMPLE</v>
      </c>
      <c r="U49" s="188" t="str">
        <f>IF($G49&gt;NORMA!$I$12,"NO CUMPLE","CUMPLE")</f>
        <v>NO CUMPLE</v>
      </c>
      <c r="V49" s="188" t="str">
        <f>IF($H49&gt;NORMA!$I$13,"NO CUMPLE","CUMPLE")</f>
        <v>CUMPLE</v>
      </c>
      <c r="W49" s="188" t="str">
        <f>IF($O49&gt;NORMA!$I$14,"NO CUMPLE","CUMPLE")</f>
        <v>CUMPLE</v>
      </c>
      <c r="X49" s="188" t="str">
        <f>IF(AND($N49&gt;=NORMA!$Q$4, $N49&lt;=NORMA!$R$4),"CUMPLE","NO CUMPLE")</f>
        <v>CUMPLE</v>
      </c>
      <c r="Y49" s="188" t="str">
        <f>IF($I49&gt;NORMA!$I$16,"NO CUMPLE","CUMPLE")</f>
        <v>CUMPLE</v>
      </c>
      <c r="Z49" s="188" t="str">
        <f>IF($M49&lt;NORMA!$I$23,"NO CUMPLE","CUMPLE")</f>
        <v>CUMPLE</v>
      </c>
      <c r="AA49" s="188" t="str">
        <f>IF($E49&gt;NORMA!$I$24,"NO CUMPLE","CUMPLE")</f>
        <v>CUMPLE</v>
      </c>
      <c r="AB49" s="188" t="str">
        <f>IF($F49&gt;NORMA!$I$25,"NO CUMPLE","CUMPLE")</f>
        <v>CUMPLE</v>
      </c>
      <c r="AC49" s="188" t="str">
        <f>IF($K49&gt;NORMA!$I$26,"NO CUMPLE","CUMPLE")</f>
        <v>CUMPLE</v>
      </c>
      <c r="AD49" s="188" t="str">
        <f>IF($J49&gt;NORMA!$I$27,"NO CUMPLE","CUMPLE")</f>
        <v>NO CUMPLE</v>
      </c>
      <c r="AE49" s="188" t="str">
        <f>IF($G49&gt;NORMA!$I$28,"NO CUMPLE","CUMPLE")</f>
        <v>NO CUMPLE</v>
      </c>
      <c r="AF49" s="188" t="str">
        <f>IF($H49&gt;NORMA!$I$29,"NO CUMPLE","CUMPLE")</f>
        <v>CUMPLE</v>
      </c>
      <c r="AG49" s="188" t="str">
        <f>IF($O49&gt;NORMA!$I$30,"NO CUMPLE","CUMPLE")</f>
        <v>CUMPLE</v>
      </c>
      <c r="AH49" s="188" t="str">
        <f>IF(AND($N49&gt;=NORMA!$R$18, $N49&lt;=NORMA!$S$18),"CUMPLE","NO CUMPLE")</f>
        <v>CUMPLE</v>
      </c>
      <c r="AI49" s="188" t="str">
        <f>IF($I49&gt;NORMA!$I$32,"NO CUMPLE","CUMPLE")</f>
        <v>CUMPLE</v>
      </c>
    </row>
    <row r="50" spans="1:35" ht="14.25" customHeight="1" x14ac:dyDescent="0.35">
      <c r="A50" s="146" t="s">
        <v>96</v>
      </c>
      <c r="B50" s="147" t="s">
        <v>97</v>
      </c>
      <c r="C50" s="148">
        <v>41167</v>
      </c>
      <c r="D50" s="149">
        <v>0.58333333333333337</v>
      </c>
      <c r="E50" s="150">
        <v>1</v>
      </c>
      <c r="F50" s="147">
        <v>12.7</v>
      </c>
      <c r="G50" s="147">
        <v>4</v>
      </c>
      <c r="H50" s="166">
        <v>3.6</v>
      </c>
      <c r="I50" s="147">
        <v>0.02</v>
      </c>
      <c r="J50" s="147">
        <v>0.04</v>
      </c>
      <c r="K50" s="147">
        <v>1.97</v>
      </c>
      <c r="L50" s="164">
        <v>0.96</v>
      </c>
      <c r="M50" s="156">
        <v>8.2100000000000009</v>
      </c>
      <c r="N50" s="156">
        <v>6.93</v>
      </c>
      <c r="O50" s="158">
        <v>3</v>
      </c>
      <c r="P50" s="188" t="str">
        <f>IF($M50&lt;NORMA!$I$7,"NO CUMPLE","CUMPLE")</f>
        <v>CUMPLE</v>
      </c>
      <c r="Q50" s="188" t="str">
        <f>IF($E50&gt;NORMA!$I$8,"NO CUMPLE","CUMPLE")</f>
        <v>CUMPLE</v>
      </c>
      <c r="R50" s="188" t="str">
        <f>IF($F50&gt;NORMA!$I$9,"NO CUMPLE","CUMPLE")</f>
        <v>CUMPLE</v>
      </c>
      <c r="S50" s="188" t="str">
        <f>IF($K50&gt;NORMA!$I$10,"NO CUMPLE","CUMPLE")</f>
        <v>CUMPLE</v>
      </c>
      <c r="T50" s="188" t="str">
        <f>IF($J50&gt;NORMA!$I$11,"NO CUMPLE","CUMPLE")</f>
        <v>CUMPLE</v>
      </c>
      <c r="U50" s="188" t="str">
        <f>IF($G50&gt;NORMA!$I$12,"NO CUMPLE","CUMPLE")</f>
        <v>CUMPLE</v>
      </c>
      <c r="V50" s="188" t="str">
        <f>IF($H50&gt;NORMA!$I$13,"NO CUMPLE","CUMPLE")</f>
        <v>CUMPLE</v>
      </c>
      <c r="W50" s="188" t="str">
        <f>IF($O50&gt;NORMA!$I$14,"NO CUMPLE","CUMPLE")</f>
        <v>CUMPLE</v>
      </c>
      <c r="X50" s="188" t="str">
        <f>IF(AND($N50&gt;=NORMA!$Q$4, $N50&lt;=NORMA!$R$4),"CUMPLE","NO CUMPLE")</f>
        <v>CUMPLE</v>
      </c>
      <c r="Y50" s="188" t="str">
        <f>IF($I50&gt;NORMA!$I$16,"NO CUMPLE","CUMPLE")</f>
        <v>CUMPLE</v>
      </c>
      <c r="Z50" s="188" t="str">
        <f>IF($M50&lt;NORMA!$I$23,"NO CUMPLE","CUMPLE")</f>
        <v>CUMPLE</v>
      </c>
      <c r="AA50" s="188" t="str">
        <f>IF($E50&gt;NORMA!$I$24,"NO CUMPLE","CUMPLE")</f>
        <v>CUMPLE</v>
      </c>
      <c r="AB50" s="188" t="str">
        <f>IF($F50&gt;NORMA!$I$25,"NO CUMPLE","CUMPLE")</f>
        <v>CUMPLE</v>
      </c>
      <c r="AC50" s="188" t="str">
        <f>IF($K50&gt;NORMA!$I$26,"NO CUMPLE","CUMPLE")</f>
        <v>NO CUMPLE</v>
      </c>
      <c r="AD50" s="188" t="str">
        <f>IF($J50&gt;NORMA!$I$27,"NO CUMPLE","CUMPLE")</f>
        <v>CUMPLE</v>
      </c>
      <c r="AE50" s="188" t="str">
        <f>IF($G50&gt;NORMA!$I$28,"NO CUMPLE","CUMPLE")</f>
        <v>CUMPLE</v>
      </c>
      <c r="AF50" s="188" t="str">
        <f>IF($H50&gt;NORMA!$I$29,"NO CUMPLE","CUMPLE")</f>
        <v>CUMPLE</v>
      </c>
      <c r="AG50" s="188" t="str">
        <f>IF($O50&gt;NORMA!$I$30,"NO CUMPLE","CUMPLE")</f>
        <v>CUMPLE</v>
      </c>
      <c r="AH50" s="188" t="str">
        <f>IF(AND($N50&gt;=NORMA!$R$18, $N50&lt;=NORMA!$S$18),"CUMPLE","NO CUMPLE")</f>
        <v>CUMPLE</v>
      </c>
      <c r="AI50" s="188" t="str">
        <f>IF($I50&gt;NORMA!$I$32,"NO CUMPLE","CUMPLE")</f>
        <v>CUMPLE</v>
      </c>
    </row>
    <row r="51" spans="1:35" ht="14.25" customHeight="1" x14ac:dyDescent="0.35">
      <c r="A51" s="146" t="s">
        <v>96</v>
      </c>
      <c r="B51" s="147" t="s">
        <v>97</v>
      </c>
      <c r="C51" s="148">
        <v>41184</v>
      </c>
      <c r="D51" s="149">
        <v>0.69444444444444442</v>
      </c>
      <c r="E51" s="150">
        <v>1</v>
      </c>
      <c r="F51" s="147">
        <v>12.1</v>
      </c>
      <c r="G51" s="147">
        <v>3.9</v>
      </c>
      <c r="H51" s="166">
        <v>3.6</v>
      </c>
      <c r="I51" s="147">
        <v>0.03</v>
      </c>
      <c r="J51" s="147">
        <v>0.06</v>
      </c>
      <c r="K51" s="147">
        <v>1.4</v>
      </c>
      <c r="L51" s="164">
        <v>0.44</v>
      </c>
      <c r="M51" s="156">
        <v>7.86</v>
      </c>
      <c r="N51" s="156">
        <v>5.96</v>
      </c>
      <c r="O51" s="157">
        <v>93</v>
      </c>
      <c r="P51" s="188" t="str">
        <f>IF($M51&lt;NORMA!$I$7,"NO CUMPLE","CUMPLE")</f>
        <v>CUMPLE</v>
      </c>
      <c r="Q51" s="188" t="str">
        <f>IF($E51&gt;NORMA!$I$8,"NO CUMPLE","CUMPLE")</f>
        <v>CUMPLE</v>
      </c>
      <c r="R51" s="188" t="str">
        <f>IF($F51&gt;NORMA!$I$9,"NO CUMPLE","CUMPLE")</f>
        <v>CUMPLE</v>
      </c>
      <c r="S51" s="188" t="str">
        <f>IF($K51&gt;NORMA!$I$10,"NO CUMPLE","CUMPLE")</f>
        <v>CUMPLE</v>
      </c>
      <c r="T51" s="188" t="str">
        <f>IF($J51&gt;NORMA!$I$11,"NO CUMPLE","CUMPLE")</f>
        <v>CUMPLE</v>
      </c>
      <c r="U51" s="188" t="str">
        <f>IF($G51&gt;NORMA!$I$12,"NO CUMPLE","CUMPLE")</f>
        <v>CUMPLE</v>
      </c>
      <c r="V51" s="188" t="str">
        <f>IF($H51&gt;NORMA!$I$13,"NO CUMPLE","CUMPLE")</f>
        <v>CUMPLE</v>
      </c>
      <c r="W51" s="188" t="str">
        <f>IF($O51&gt;NORMA!$I$14,"NO CUMPLE","CUMPLE")</f>
        <v>CUMPLE</v>
      </c>
      <c r="X51" s="188" t="str">
        <f>IF(AND($N51&gt;=NORMA!$Q$4, $N51&lt;=NORMA!$R$4),"CUMPLE","NO CUMPLE")</f>
        <v>NO CUMPLE</v>
      </c>
      <c r="Y51" s="188" t="str">
        <f>IF($I51&gt;NORMA!$I$16,"NO CUMPLE","CUMPLE")</f>
        <v>CUMPLE</v>
      </c>
      <c r="Z51" s="188" t="str">
        <f>IF($M51&lt;NORMA!$I$23,"NO CUMPLE","CUMPLE")</f>
        <v>CUMPLE</v>
      </c>
      <c r="AA51" s="188" t="str">
        <f>IF($E51&gt;NORMA!$I$24,"NO CUMPLE","CUMPLE")</f>
        <v>CUMPLE</v>
      </c>
      <c r="AB51" s="188" t="str">
        <f>IF($F51&gt;NORMA!$I$25,"NO CUMPLE","CUMPLE")</f>
        <v>CUMPLE</v>
      </c>
      <c r="AC51" s="188" t="str">
        <f>IF($K51&gt;NORMA!$I$26,"NO CUMPLE","CUMPLE")</f>
        <v>CUMPLE</v>
      </c>
      <c r="AD51" s="188" t="str">
        <f>IF($J51&gt;NORMA!$I$27,"NO CUMPLE","CUMPLE")</f>
        <v>CUMPLE</v>
      </c>
      <c r="AE51" s="188" t="str">
        <f>IF($G51&gt;NORMA!$I$28,"NO CUMPLE","CUMPLE")</f>
        <v>CUMPLE</v>
      </c>
      <c r="AF51" s="188" t="str">
        <f>IF($H51&gt;NORMA!$I$29,"NO CUMPLE","CUMPLE")</f>
        <v>CUMPLE</v>
      </c>
      <c r="AG51" s="188" t="str">
        <f>IF($O51&gt;NORMA!$I$30,"NO CUMPLE","CUMPLE")</f>
        <v>CUMPLE</v>
      </c>
      <c r="AH51" s="188" t="str">
        <f>IF(AND($N51&gt;=NORMA!$R$18, $N51&lt;=NORMA!$S$18),"CUMPLE","NO CUMPLE")</f>
        <v>NO CUMPLE</v>
      </c>
      <c r="AI51" s="188" t="str">
        <f>IF($I51&gt;NORMA!$I$32,"NO CUMPLE","CUMPLE")</f>
        <v>CUMPLE</v>
      </c>
    </row>
    <row r="52" spans="1:35" ht="14.25" customHeight="1" x14ac:dyDescent="0.35">
      <c r="A52" s="146" t="s">
        <v>96</v>
      </c>
      <c r="B52" s="147" t="s">
        <v>97</v>
      </c>
      <c r="C52" s="148">
        <v>41209</v>
      </c>
      <c r="D52" s="149">
        <v>8.3333333333333329E-2</v>
      </c>
      <c r="E52" s="150">
        <v>1</v>
      </c>
      <c r="F52" s="147">
        <v>11.5</v>
      </c>
      <c r="G52" s="147">
        <v>5</v>
      </c>
      <c r="H52" s="156">
        <v>5.8</v>
      </c>
      <c r="I52" s="147">
        <v>0.35</v>
      </c>
      <c r="J52" s="147">
        <v>0.11</v>
      </c>
      <c r="K52" s="147">
        <v>1.4</v>
      </c>
      <c r="L52" s="164">
        <v>0.505</v>
      </c>
      <c r="M52" s="156">
        <v>8.7200000000000006</v>
      </c>
      <c r="N52" s="156">
        <v>6.69</v>
      </c>
      <c r="O52" s="157">
        <v>23</v>
      </c>
      <c r="P52" s="188" t="str">
        <f>IF($M52&lt;NORMA!$I$7,"NO CUMPLE","CUMPLE")</f>
        <v>CUMPLE</v>
      </c>
      <c r="Q52" s="188" t="str">
        <f>IF($E52&gt;NORMA!$I$8,"NO CUMPLE","CUMPLE")</f>
        <v>CUMPLE</v>
      </c>
      <c r="R52" s="188" t="str">
        <f>IF($F52&gt;NORMA!$I$9,"NO CUMPLE","CUMPLE")</f>
        <v>CUMPLE</v>
      </c>
      <c r="S52" s="188" t="str">
        <f>IF($K52&gt;NORMA!$I$10,"NO CUMPLE","CUMPLE")</f>
        <v>CUMPLE</v>
      </c>
      <c r="T52" s="188" t="str">
        <f>IF($J52&gt;NORMA!$I$11,"NO CUMPLE","CUMPLE")</f>
        <v>NO CUMPLE</v>
      </c>
      <c r="U52" s="188" t="str">
        <f>IF($G52&gt;NORMA!$I$12,"NO CUMPLE","CUMPLE")</f>
        <v>CUMPLE</v>
      </c>
      <c r="V52" s="188" t="str">
        <f>IF($H52&gt;NORMA!$I$13,"NO CUMPLE","CUMPLE")</f>
        <v>CUMPLE</v>
      </c>
      <c r="W52" s="188" t="str">
        <f>IF($O52&gt;NORMA!$I$14,"NO CUMPLE","CUMPLE")</f>
        <v>CUMPLE</v>
      </c>
      <c r="X52" s="188" t="str">
        <f>IF(AND($N52&gt;=NORMA!$Q$4, $N52&lt;=NORMA!$R$4),"CUMPLE","NO CUMPLE")</f>
        <v>CUMPLE</v>
      </c>
      <c r="Y52" s="188" t="str">
        <f>IF($I52&gt;NORMA!$I$16,"NO CUMPLE","CUMPLE")</f>
        <v>CUMPLE</v>
      </c>
      <c r="Z52" s="188" t="str">
        <f>IF($M52&lt;NORMA!$I$23,"NO CUMPLE","CUMPLE")</f>
        <v>CUMPLE</v>
      </c>
      <c r="AA52" s="188" t="str">
        <f>IF($E52&gt;NORMA!$I$24,"NO CUMPLE","CUMPLE")</f>
        <v>CUMPLE</v>
      </c>
      <c r="AB52" s="188" t="str">
        <f>IF($F52&gt;NORMA!$I$25,"NO CUMPLE","CUMPLE")</f>
        <v>CUMPLE</v>
      </c>
      <c r="AC52" s="188" t="str">
        <f>IF($K52&gt;NORMA!$I$26,"NO CUMPLE","CUMPLE")</f>
        <v>CUMPLE</v>
      </c>
      <c r="AD52" s="188" t="str">
        <f>IF($J52&gt;NORMA!$I$27,"NO CUMPLE","CUMPLE")</f>
        <v>NO CUMPLE</v>
      </c>
      <c r="AE52" s="188" t="str">
        <f>IF($G52&gt;NORMA!$I$28,"NO CUMPLE","CUMPLE")</f>
        <v>CUMPLE</v>
      </c>
      <c r="AF52" s="188" t="str">
        <f>IF($H52&gt;NORMA!$I$29,"NO CUMPLE","CUMPLE")</f>
        <v>CUMPLE</v>
      </c>
      <c r="AG52" s="188" t="str">
        <f>IF($O52&gt;NORMA!$I$30,"NO CUMPLE","CUMPLE")</f>
        <v>CUMPLE</v>
      </c>
      <c r="AH52" s="188" t="str">
        <f>IF(AND($N52&gt;=NORMA!$R$18, $N52&lt;=NORMA!$S$18),"CUMPLE","NO CUMPLE")</f>
        <v>CUMPLE</v>
      </c>
      <c r="AI52" s="188" t="str">
        <f>IF($I52&gt;NORMA!$I$32,"NO CUMPLE","CUMPLE")</f>
        <v>CUMPLE</v>
      </c>
    </row>
    <row r="53" spans="1:35" ht="14.25" customHeight="1" x14ac:dyDescent="0.35">
      <c r="A53" s="146" t="s">
        <v>96</v>
      </c>
      <c r="B53" s="147" t="s">
        <v>97</v>
      </c>
      <c r="C53" s="148">
        <v>41215</v>
      </c>
      <c r="D53" s="149">
        <v>0.91666666666666663</v>
      </c>
      <c r="E53" s="150">
        <v>1</v>
      </c>
      <c r="F53" s="147">
        <v>6.3</v>
      </c>
      <c r="G53" s="147">
        <v>4</v>
      </c>
      <c r="H53" s="166">
        <v>3.6</v>
      </c>
      <c r="I53" s="147">
        <v>0.02</v>
      </c>
      <c r="J53" s="147">
        <v>0.2</v>
      </c>
      <c r="K53" s="147">
        <v>1.4</v>
      </c>
      <c r="L53" s="164">
        <v>0.36599999999999999</v>
      </c>
      <c r="M53" s="156">
        <v>8.24</v>
      </c>
      <c r="N53" s="156">
        <v>6.42</v>
      </c>
      <c r="O53" s="157">
        <v>3.6</v>
      </c>
      <c r="P53" s="188" t="str">
        <f>IF($M53&lt;NORMA!$I$7,"NO CUMPLE","CUMPLE")</f>
        <v>CUMPLE</v>
      </c>
      <c r="Q53" s="188" t="str">
        <f>IF($E53&gt;NORMA!$I$8,"NO CUMPLE","CUMPLE")</f>
        <v>CUMPLE</v>
      </c>
      <c r="R53" s="188" t="str">
        <f>IF($F53&gt;NORMA!$I$9,"NO CUMPLE","CUMPLE")</f>
        <v>CUMPLE</v>
      </c>
      <c r="S53" s="188" t="str">
        <f>IF($K53&gt;NORMA!$I$10,"NO CUMPLE","CUMPLE")</f>
        <v>CUMPLE</v>
      </c>
      <c r="T53" s="188" t="str">
        <f>IF($J53&gt;NORMA!$I$11,"NO CUMPLE","CUMPLE")</f>
        <v>NO CUMPLE</v>
      </c>
      <c r="U53" s="188" t="str">
        <f>IF($G53&gt;NORMA!$I$12,"NO CUMPLE","CUMPLE")</f>
        <v>CUMPLE</v>
      </c>
      <c r="V53" s="188" t="str">
        <f>IF($H53&gt;NORMA!$I$13,"NO CUMPLE","CUMPLE")</f>
        <v>CUMPLE</v>
      </c>
      <c r="W53" s="188" t="str">
        <f>IF($O53&gt;NORMA!$I$14,"NO CUMPLE","CUMPLE")</f>
        <v>CUMPLE</v>
      </c>
      <c r="X53" s="188" t="str">
        <f>IF(AND($N53&gt;=NORMA!$Q$4, $N53&lt;=NORMA!$R$4),"CUMPLE","NO CUMPLE")</f>
        <v>CUMPLE</v>
      </c>
      <c r="Y53" s="188" t="str">
        <f>IF($I53&gt;NORMA!$I$16,"NO CUMPLE","CUMPLE")</f>
        <v>CUMPLE</v>
      </c>
      <c r="Z53" s="188" t="str">
        <f>IF($M53&lt;NORMA!$I$23,"NO CUMPLE","CUMPLE")</f>
        <v>CUMPLE</v>
      </c>
      <c r="AA53" s="188" t="str">
        <f>IF($E53&gt;NORMA!$I$24,"NO CUMPLE","CUMPLE")</f>
        <v>CUMPLE</v>
      </c>
      <c r="AB53" s="188" t="str">
        <f>IF($F53&gt;NORMA!$I$25,"NO CUMPLE","CUMPLE")</f>
        <v>CUMPLE</v>
      </c>
      <c r="AC53" s="188" t="str">
        <f>IF($K53&gt;NORMA!$I$26,"NO CUMPLE","CUMPLE")</f>
        <v>CUMPLE</v>
      </c>
      <c r="AD53" s="188" t="str">
        <f>IF($J53&gt;NORMA!$I$27,"NO CUMPLE","CUMPLE")</f>
        <v>NO CUMPLE</v>
      </c>
      <c r="AE53" s="188" t="str">
        <f>IF($G53&gt;NORMA!$I$28,"NO CUMPLE","CUMPLE")</f>
        <v>CUMPLE</v>
      </c>
      <c r="AF53" s="188" t="str">
        <f>IF($H53&gt;NORMA!$I$29,"NO CUMPLE","CUMPLE")</f>
        <v>CUMPLE</v>
      </c>
      <c r="AG53" s="188" t="str">
        <f>IF($O53&gt;NORMA!$I$30,"NO CUMPLE","CUMPLE")</f>
        <v>CUMPLE</v>
      </c>
      <c r="AH53" s="188" t="str">
        <f>IF(AND($N53&gt;=NORMA!$R$18, $N53&lt;=NORMA!$S$18),"CUMPLE","NO CUMPLE")</f>
        <v>NO CUMPLE</v>
      </c>
      <c r="AI53" s="188" t="str">
        <f>IF($I53&gt;NORMA!$I$32,"NO CUMPLE","CUMPLE")</f>
        <v>CUMPLE</v>
      </c>
    </row>
    <row r="54" spans="1:35" ht="14.25" customHeight="1" x14ac:dyDescent="0.35">
      <c r="A54" s="146" t="s">
        <v>96</v>
      </c>
      <c r="B54" s="147" t="s">
        <v>97</v>
      </c>
      <c r="C54" s="148">
        <v>41310</v>
      </c>
      <c r="D54" s="149">
        <v>0.33333333333333331</v>
      </c>
      <c r="E54" s="150">
        <v>1</v>
      </c>
      <c r="F54" s="150">
        <v>2.7</v>
      </c>
      <c r="G54" s="147">
        <v>3.3</v>
      </c>
      <c r="H54" s="150">
        <v>3.6</v>
      </c>
      <c r="I54" s="147">
        <v>0.03</v>
      </c>
      <c r="J54" s="147">
        <v>0.14000000000000001</v>
      </c>
      <c r="K54" s="147">
        <v>1.91</v>
      </c>
      <c r="L54" s="164">
        <v>0.24099999999999999</v>
      </c>
      <c r="M54" s="156">
        <v>8.17</v>
      </c>
      <c r="N54" s="156">
        <v>7.49</v>
      </c>
      <c r="O54" s="157">
        <v>91</v>
      </c>
      <c r="P54" s="188" t="str">
        <f>IF($M54&lt;NORMA!$I$7,"NO CUMPLE","CUMPLE")</f>
        <v>CUMPLE</v>
      </c>
      <c r="Q54" s="188" t="str">
        <f>IF($E54&gt;NORMA!$I$8,"NO CUMPLE","CUMPLE")</f>
        <v>CUMPLE</v>
      </c>
      <c r="R54" s="188" t="str">
        <f>IF($F54&gt;NORMA!$I$9,"NO CUMPLE","CUMPLE")</f>
        <v>CUMPLE</v>
      </c>
      <c r="S54" s="188" t="str">
        <f>IF($K54&gt;NORMA!$I$10,"NO CUMPLE","CUMPLE")</f>
        <v>CUMPLE</v>
      </c>
      <c r="T54" s="188" t="str">
        <f>IF($J54&gt;NORMA!$I$11,"NO CUMPLE","CUMPLE")</f>
        <v>NO CUMPLE</v>
      </c>
      <c r="U54" s="188" t="str">
        <f>IF($G54&gt;NORMA!$I$12,"NO CUMPLE","CUMPLE")</f>
        <v>CUMPLE</v>
      </c>
      <c r="V54" s="188" t="str">
        <f>IF($H54&gt;NORMA!$I$13,"NO CUMPLE","CUMPLE")</f>
        <v>CUMPLE</v>
      </c>
      <c r="W54" s="188" t="str">
        <f>IF($O54&gt;NORMA!$I$14,"NO CUMPLE","CUMPLE")</f>
        <v>CUMPLE</v>
      </c>
      <c r="X54" s="188" t="str">
        <f>IF(AND($N54&gt;=NORMA!$Q$4, $N54&lt;=NORMA!$R$4),"CUMPLE","NO CUMPLE")</f>
        <v>CUMPLE</v>
      </c>
      <c r="Y54" s="188" t="str">
        <f>IF($I54&gt;NORMA!$I$16,"NO CUMPLE","CUMPLE")</f>
        <v>CUMPLE</v>
      </c>
      <c r="Z54" s="188" t="str">
        <f>IF($M54&lt;NORMA!$I$23,"NO CUMPLE","CUMPLE")</f>
        <v>CUMPLE</v>
      </c>
      <c r="AA54" s="188" t="str">
        <f>IF($E54&gt;NORMA!$I$24,"NO CUMPLE","CUMPLE")</f>
        <v>CUMPLE</v>
      </c>
      <c r="AB54" s="188" t="str">
        <f>IF($F54&gt;NORMA!$I$25,"NO CUMPLE","CUMPLE")</f>
        <v>CUMPLE</v>
      </c>
      <c r="AC54" s="188" t="str">
        <f>IF($K54&gt;NORMA!$I$26,"NO CUMPLE","CUMPLE")</f>
        <v>NO CUMPLE</v>
      </c>
      <c r="AD54" s="188" t="str">
        <f>IF($J54&gt;NORMA!$I$27,"NO CUMPLE","CUMPLE")</f>
        <v>NO CUMPLE</v>
      </c>
      <c r="AE54" s="188" t="str">
        <f>IF($G54&gt;NORMA!$I$28,"NO CUMPLE","CUMPLE")</f>
        <v>CUMPLE</v>
      </c>
      <c r="AF54" s="188" t="str">
        <f>IF($H54&gt;NORMA!$I$29,"NO CUMPLE","CUMPLE")</f>
        <v>CUMPLE</v>
      </c>
      <c r="AG54" s="188" t="str">
        <f>IF($O54&gt;NORMA!$I$30,"NO CUMPLE","CUMPLE")</f>
        <v>CUMPLE</v>
      </c>
      <c r="AH54" s="188" t="str">
        <f>IF(AND($N54&gt;=NORMA!$R$18, $N54&lt;=NORMA!$S$18),"CUMPLE","NO CUMPLE")</f>
        <v>CUMPLE</v>
      </c>
      <c r="AI54" s="188" t="str">
        <f>IF($I54&gt;NORMA!$I$32,"NO CUMPLE","CUMPLE")</f>
        <v>CUMPLE</v>
      </c>
    </row>
    <row r="55" spans="1:35" ht="14.25" customHeight="1" x14ac:dyDescent="0.35">
      <c r="A55" s="146" t="s">
        <v>96</v>
      </c>
      <c r="B55" s="147" t="s">
        <v>97</v>
      </c>
      <c r="C55" s="148">
        <v>41332</v>
      </c>
      <c r="D55" s="149">
        <v>0.375</v>
      </c>
      <c r="E55" s="150">
        <v>1</v>
      </c>
      <c r="F55" s="147">
        <v>7.1</v>
      </c>
      <c r="G55" s="150">
        <v>1.6</v>
      </c>
      <c r="H55" s="147">
        <v>6</v>
      </c>
      <c r="I55" s="147">
        <v>0.03</v>
      </c>
      <c r="J55" s="150">
        <v>0.04</v>
      </c>
      <c r="K55" s="147">
        <v>1.91</v>
      </c>
      <c r="L55" s="164">
        <v>0.252</v>
      </c>
      <c r="M55" s="156">
        <v>8.26</v>
      </c>
      <c r="N55" s="156">
        <v>7.41</v>
      </c>
      <c r="O55" s="157">
        <v>91</v>
      </c>
      <c r="P55" s="188" t="str">
        <f>IF($M55&lt;NORMA!$I$7,"NO CUMPLE","CUMPLE")</f>
        <v>CUMPLE</v>
      </c>
      <c r="Q55" s="188" t="str">
        <f>IF($E55&gt;NORMA!$I$8,"NO CUMPLE","CUMPLE")</f>
        <v>CUMPLE</v>
      </c>
      <c r="R55" s="188" t="str">
        <f>IF($F55&gt;NORMA!$I$9,"NO CUMPLE","CUMPLE")</f>
        <v>CUMPLE</v>
      </c>
      <c r="S55" s="188" t="str">
        <f>IF($K55&gt;NORMA!$I$10,"NO CUMPLE","CUMPLE")</f>
        <v>CUMPLE</v>
      </c>
      <c r="T55" s="188" t="str">
        <f>IF($J55&gt;NORMA!$I$11,"NO CUMPLE","CUMPLE")</f>
        <v>CUMPLE</v>
      </c>
      <c r="U55" s="188" t="str">
        <f>IF($G55&gt;NORMA!$I$12,"NO CUMPLE","CUMPLE")</f>
        <v>CUMPLE</v>
      </c>
      <c r="V55" s="188" t="str">
        <f>IF($H55&gt;NORMA!$I$13,"NO CUMPLE","CUMPLE")</f>
        <v>CUMPLE</v>
      </c>
      <c r="W55" s="188" t="str">
        <f>IF($O55&gt;NORMA!$I$14,"NO CUMPLE","CUMPLE")</f>
        <v>CUMPLE</v>
      </c>
      <c r="X55" s="188" t="str">
        <f>IF(AND($N55&gt;=NORMA!$Q$4, $N55&lt;=NORMA!$R$4),"CUMPLE","NO CUMPLE")</f>
        <v>CUMPLE</v>
      </c>
      <c r="Y55" s="188" t="str">
        <f>IF($I55&gt;NORMA!$I$16,"NO CUMPLE","CUMPLE")</f>
        <v>CUMPLE</v>
      </c>
      <c r="Z55" s="188" t="str">
        <f>IF($M55&lt;NORMA!$I$23,"NO CUMPLE","CUMPLE")</f>
        <v>CUMPLE</v>
      </c>
      <c r="AA55" s="188" t="str">
        <f>IF($E55&gt;NORMA!$I$24,"NO CUMPLE","CUMPLE")</f>
        <v>CUMPLE</v>
      </c>
      <c r="AB55" s="188" t="str">
        <f>IF($F55&gt;NORMA!$I$25,"NO CUMPLE","CUMPLE")</f>
        <v>CUMPLE</v>
      </c>
      <c r="AC55" s="188" t="str">
        <f>IF($K55&gt;NORMA!$I$26,"NO CUMPLE","CUMPLE")</f>
        <v>NO CUMPLE</v>
      </c>
      <c r="AD55" s="188" t="str">
        <f>IF($J55&gt;NORMA!$I$27,"NO CUMPLE","CUMPLE")</f>
        <v>CUMPLE</v>
      </c>
      <c r="AE55" s="188" t="str">
        <f>IF($G55&gt;NORMA!$I$28,"NO CUMPLE","CUMPLE")</f>
        <v>CUMPLE</v>
      </c>
      <c r="AF55" s="188" t="str">
        <f>IF($H55&gt;NORMA!$I$29,"NO CUMPLE","CUMPLE")</f>
        <v>CUMPLE</v>
      </c>
      <c r="AG55" s="188" t="str">
        <f>IF($O55&gt;NORMA!$I$30,"NO CUMPLE","CUMPLE")</f>
        <v>CUMPLE</v>
      </c>
      <c r="AH55" s="188" t="str">
        <f>IF(AND($N55&gt;=NORMA!$R$18, $N55&lt;=NORMA!$S$18),"CUMPLE","NO CUMPLE")</f>
        <v>CUMPLE</v>
      </c>
      <c r="AI55" s="188" t="str">
        <f>IF($I55&gt;NORMA!$I$32,"NO CUMPLE","CUMPLE")</f>
        <v>CUMPLE</v>
      </c>
    </row>
    <row r="56" spans="1:35" ht="14.25" customHeight="1" x14ac:dyDescent="0.35">
      <c r="A56" s="146" t="s">
        <v>96</v>
      </c>
      <c r="B56" s="147" t="s">
        <v>97</v>
      </c>
      <c r="C56" s="148">
        <v>41352</v>
      </c>
      <c r="D56" s="149">
        <v>0.66666666666666663</v>
      </c>
      <c r="E56" s="150">
        <v>1</v>
      </c>
      <c r="F56" s="147">
        <v>12.3</v>
      </c>
      <c r="G56" s="147">
        <v>3.7</v>
      </c>
      <c r="H56" s="147">
        <v>4</v>
      </c>
      <c r="I56" s="150">
        <v>0.02</v>
      </c>
      <c r="J56" s="147">
        <v>0.04</v>
      </c>
      <c r="K56" s="147">
        <v>1.9</v>
      </c>
      <c r="L56" s="164">
        <v>0.44600000000000001</v>
      </c>
      <c r="M56" s="156">
        <v>8.11</v>
      </c>
      <c r="N56" s="156">
        <v>7.3</v>
      </c>
      <c r="O56" s="157">
        <v>91</v>
      </c>
      <c r="P56" s="188" t="str">
        <f>IF($M56&lt;NORMA!$I$7,"NO CUMPLE","CUMPLE")</f>
        <v>CUMPLE</v>
      </c>
      <c r="Q56" s="188" t="str">
        <f>IF($E56&gt;NORMA!$I$8,"NO CUMPLE","CUMPLE")</f>
        <v>CUMPLE</v>
      </c>
      <c r="R56" s="188" t="str">
        <f>IF($F56&gt;NORMA!$I$9,"NO CUMPLE","CUMPLE")</f>
        <v>CUMPLE</v>
      </c>
      <c r="S56" s="188" t="str">
        <f>IF($K56&gt;NORMA!$I$10,"NO CUMPLE","CUMPLE")</f>
        <v>CUMPLE</v>
      </c>
      <c r="T56" s="188" t="str">
        <f>IF($J56&gt;NORMA!$I$11,"NO CUMPLE","CUMPLE")</f>
        <v>CUMPLE</v>
      </c>
      <c r="U56" s="188" t="str">
        <f>IF($G56&gt;NORMA!$I$12,"NO CUMPLE","CUMPLE")</f>
        <v>CUMPLE</v>
      </c>
      <c r="V56" s="188" t="str">
        <f>IF($H56&gt;NORMA!$I$13,"NO CUMPLE","CUMPLE")</f>
        <v>CUMPLE</v>
      </c>
      <c r="W56" s="188" t="str">
        <f>IF($O56&gt;NORMA!$I$14,"NO CUMPLE","CUMPLE")</f>
        <v>CUMPLE</v>
      </c>
      <c r="X56" s="188" t="str">
        <f>IF(AND($N56&gt;=NORMA!$Q$4, $N56&lt;=NORMA!$R$4),"CUMPLE","NO CUMPLE")</f>
        <v>CUMPLE</v>
      </c>
      <c r="Y56" s="188" t="str">
        <f>IF($I56&gt;NORMA!$I$16,"NO CUMPLE","CUMPLE")</f>
        <v>CUMPLE</v>
      </c>
      <c r="Z56" s="188" t="str">
        <f>IF($M56&lt;NORMA!$I$23,"NO CUMPLE","CUMPLE")</f>
        <v>CUMPLE</v>
      </c>
      <c r="AA56" s="188" t="str">
        <f>IF($E56&gt;NORMA!$I$24,"NO CUMPLE","CUMPLE")</f>
        <v>CUMPLE</v>
      </c>
      <c r="AB56" s="188" t="str">
        <f>IF($F56&gt;NORMA!$I$25,"NO CUMPLE","CUMPLE")</f>
        <v>CUMPLE</v>
      </c>
      <c r="AC56" s="188" t="str">
        <f>IF($K56&gt;NORMA!$I$26,"NO CUMPLE","CUMPLE")</f>
        <v>NO CUMPLE</v>
      </c>
      <c r="AD56" s="188" t="str">
        <f>IF($J56&gt;NORMA!$I$27,"NO CUMPLE","CUMPLE")</f>
        <v>CUMPLE</v>
      </c>
      <c r="AE56" s="188" t="str">
        <f>IF($G56&gt;NORMA!$I$28,"NO CUMPLE","CUMPLE")</f>
        <v>CUMPLE</v>
      </c>
      <c r="AF56" s="188" t="str">
        <f>IF($H56&gt;NORMA!$I$29,"NO CUMPLE","CUMPLE")</f>
        <v>CUMPLE</v>
      </c>
      <c r="AG56" s="188" t="str">
        <f>IF($O56&gt;NORMA!$I$30,"NO CUMPLE","CUMPLE")</f>
        <v>CUMPLE</v>
      </c>
      <c r="AH56" s="188" t="str">
        <f>IF(AND($N56&gt;=NORMA!$R$18, $N56&lt;=NORMA!$S$18),"CUMPLE","NO CUMPLE")</f>
        <v>CUMPLE</v>
      </c>
      <c r="AI56" s="188" t="str">
        <f>IF($I56&gt;NORMA!$I$32,"NO CUMPLE","CUMPLE")</f>
        <v>CUMPLE</v>
      </c>
    </row>
    <row r="57" spans="1:35" ht="14.25" customHeight="1" x14ac:dyDescent="0.35">
      <c r="A57" s="146" t="s">
        <v>96</v>
      </c>
      <c r="B57" s="147" t="s">
        <v>97</v>
      </c>
      <c r="C57" s="148">
        <v>41383</v>
      </c>
      <c r="D57" s="149">
        <v>0.625</v>
      </c>
      <c r="E57" s="147">
        <v>1.4</v>
      </c>
      <c r="F57" s="147">
        <v>29.6</v>
      </c>
      <c r="G57" s="147">
        <v>23</v>
      </c>
      <c r="H57" s="150">
        <v>3.6</v>
      </c>
      <c r="I57" s="147">
        <v>0.03</v>
      </c>
      <c r="J57" s="147">
        <v>0.16</v>
      </c>
      <c r="K57" s="147">
        <v>2.31</v>
      </c>
      <c r="L57" s="164">
        <v>0.71</v>
      </c>
      <c r="M57" s="197" t="s">
        <v>61</v>
      </c>
      <c r="N57" s="156">
        <v>7.67</v>
      </c>
      <c r="O57" s="157">
        <v>36</v>
      </c>
      <c r="P57" s="188" t="str">
        <f>IF($M57&lt;NORMA!$I$7,"NO CUMPLE","CUMPLE")</f>
        <v>CUMPLE</v>
      </c>
      <c r="Q57" s="188" t="str">
        <f>IF($E57&gt;NORMA!$I$8,"NO CUMPLE","CUMPLE")</f>
        <v>CUMPLE</v>
      </c>
      <c r="R57" s="188" t="str">
        <f>IF($F57&gt;NORMA!$I$9,"NO CUMPLE","CUMPLE")</f>
        <v>CUMPLE</v>
      </c>
      <c r="S57" s="188" t="str">
        <f>IF($K57&gt;NORMA!$I$10,"NO CUMPLE","CUMPLE")</f>
        <v>CUMPLE</v>
      </c>
      <c r="T57" s="188" t="str">
        <f>IF($J57&gt;NORMA!$I$11,"NO CUMPLE","CUMPLE")</f>
        <v>NO CUMPLE</v>
      </c>
      <c r="U57" s="188" t="str">
        <f>IF($G57&gt;NORMA!$I$12,"NO CUMPLE","CUMPLE")</f>
        <v>NO CUMPLE</v>
      </c>
      <c r="V57" s="188" t="str">
        <f>IF($H57&gt;NORMA!$I$13,"NO CUMPLE","CUMPLE")</f>
        <v>CUMPLE</v>
      </c>
      <c r="W57" s="188" t="str">
        <f>IF($O57&gt;NORMA!$I$14,"NO CUMPLE","CUMPLE")</f>
        <v>CUMPLE</v>
      </c>
      <c r="X57" s="188" t="str">
        <f>IF(AND($N57&gt;=NORMA!$Q$4, $N57&lt;=NORMA!$R$4),"CUMPLE","NO CUMPLE")</f>
        <v>CUMPLE</v>
      </c>
      <c r="Y57" s="188" t="str">
        <f>IF($I57&gt;NORMA!$I$16,"NO CUMPLE","CUMPLE")</f>
        <v>CUMPLE</v>
      </c>
      <c r="Z57" s="188" t="str">
        <f>IF($M57&lt;NORMA!$I$23,"NO CUMPLE","CUMPLE")</f>
        <v>CUMPLE</v>
      </c>
      <c r="AA57" s="188" t="str">
        <f>IF($E57&gt;NORMA!$I$24,"NO CUMPLE","CUMPLE")</f>
        <v>CUMPLE</v>
      </c>
      <c r="AB57" s="188" t="str">
        <f>IF($F57&gt;NORMA!$I$25,"NO CUMPLE","CUMPLE")</f>
        <v>NO CUMPLE</v>
      </c>
      <c r="AC57" s="188" t="str">
        <f>IF($K57&gt;NORMA!$I$26,"NO CUMPLE","CUMPLE")</f>
        <v>NO CUMPLE</v>
      </c>
      <c r="AD57" s="188" t="str">
        <f>IF($J57&gt;NORMA!$I$27,"NO CUMPLE","CUMPLE")</f>
        <v>NO CUMPLE</v>
      </c>
      <c r="AE57" s="188" t="str">
        <f>IF($G57&gt;NORMA!$I$28,"NO CUMPLE","CUMPLE")</f>
        <v>NO CUMPLE</v>
      </c>
      <c r="AF57" s="188" t="str">
        <f>IF($H57&gt;NORMA!$I$29,"NO CUMPLE","CUMPLE")</f>
        <v>CUMPLE</v>
      </c>
      <c r="AG57" s="188" t="str">
        <f>IF($O57&gt;NORMA!$I$30,"NO CUMPLE","CUMPLE")</f>
        <v>CUMPLE</v>
      </c>
      <c r="AH57" s="188" t="str">
        <f>IF(AND($N57&gt;=NORMA!$R$18, $N57&lt;=NORMA!$S$18),"CUMPLE","NO CUMPLE")</f>
        <v>CUMPLE</v>
      </c>
      <c r="AI57" s="188" t="str">
        <f>IF($I57&gt;NORMA!$I$32,"NO CUMPLE","CUMPLE")</f>
        <v>CUMPLE</v>
      </c>
    </row>
    <row r="58" spans="1:35" ht="14.25" customHeight="1" x14ac:dyDescent="0.35">
      <c r="A58" s="146" t="s">
        <v>96</v>
      </c>
      <c r="B58" s="147" t="s">
        <v>97</v>
      </c>
      <c r="C58" s="148">
        <v>41404</v>
      </c>
      <c r="D58" s="149">
        <v>0.5</v>
      </c>
      <c r="E58" s="150">
        <v>1</v>
      </c>
      <c r="F58" s="147">
        <v>13.9</v>
      </c>
      <c r="G58" s="147">
        <v>3.4</v>
      </c>
      <c r="H58" s="150">
        <v>3.6</v>
      </c>
      <c r="I58" s="150">
        <v>0.02</v>
      </c>
      <c r="J58" s="147">
        <v>0.13</v>
      </c>
      <c r="K58" s="147">
        <v>1.9</v>
      </c>
      <c r="L58" s="164">
        <v>0.65100000000000002</v>
      </c>
      <c r="M58" s="156">
        <v>7.75</v>
      </c>
      <c r="N58" s="156">
        <v>7.76</v>
      </c>
      <c r="O58" s="157">
        <v>3.6</v>
      </c>
      <c r="P58" s="188" t="str">
        <f>IF($M58&lt;NORMA!$I$7,"NO CUMPLE","CUMPLE")</f>
        <v>CUMPLE</v>
      </c>
      <c r="Q58" s="188" t="str">
        <f>IF($E58&gt;NORMA!$I$8,"NO CUMPLE","CUMPLE")</f>
        <v>CUMPLE</v>
      </c>
      <c r="R58" s="188" t="str">
        <f>IF($F58&gt;NORMA!$I$9,"NO CUMPLE","CUMPLE")</f>
        <v>CUMPLE</v>
      </c>
      <c r="S58" s="188" t="str">
        <f>IF($K58&gt;NORMA!$I$10,"NO CUMPLE","CUMPLE")</f>
        <v>CUMPLE</v>
      </c>
      <c r="T58" s="188" t="str">
        <f>IF($J58&gt;NORMA!$I$11,"NO CUMPLE","CUMPLE")</f>
        <v>NO CUMPLE</v>
      </c>
      <c r="U58" s="188" t="str">
        <f>IF($G58&gt;NORMA!$I$12,"NO CUMPLE","CUMPLE")</f>
        <v>CUMPLE</v>
      </c>
      <c r="V58" s="188" t="str">
        <f>IF($H58&gt;NORMA!$I$13,"NO CUMPLE","CUMPLE")</f>
        <v>CUMPLE</v>
      </c>
      <c r="W58" s="188" t="str">
        <f>IF($O58&gt;NORMA!$I$14,"NO CUMPLE","CUMPLE")</f>
        <v>CUMPLE</v>
      </c>
      <c r="X58" s="188" t="str">
        <f>IF(AND($N58&gt;=NORMA!$Q$4, $N58&lt;=NORMA!$R$4),"CUMPLE","NO CUMPLE")</f>
        <v>CUMPLE</v>
      </c>
      <c r="Y58" s="188" t="str">
        <f>IF($I58&gt;NORMA!$I$16,"NO CUMPLE","CUMPLE")</f>
        <v>CUMPLE</v>
      </c>
      <c r="Z58" s="188" t="str">
        <f>IF($M58&lt;NORMA!$I$23,"NO CUMPLE","CUMPLE")</f>
        <v>CUMPLE</v>
      </c>
      <c r="AA58" s="188" t="str">
        <f>IF($E58&gt;NORMA!$I$24,"NO CUMPLE","CUMPLE")</f>
        <v>CUMPLE</v>
      </c>
      <c r="AB58" s="188" t="str">
        <f>IF($F58&gt;NORMA!$I$25,"NO CUMPLE","CUMPLE")</f>
        <v>CUMPLE</v>
      </c>
      <c r="AC58" s="188" t="str">
        <f>IF($K58&gt;NORMA!$I$26,"NO CUMPLE","CUMPLE")</f>
        <v>NO CUMPLE</v>
      </c>
      <c r="AD58" s="188" t="str">
        <f>IF($J58&gt;NORMA!$I$27,"NO CUMPLE","CUMPLE")</f>
        <v>NO CUMPLE</v>
      </c>
      <c r="AE58" s="188" t="str">
        <f>IF($G58&gt;NORMA!$I$28,"NO CUMPLE","CUMPLE")</f>
        <v>CUMPLE</v>
      </c>
      <c r="AF58" s="188" t="str">
        <f>IF($H58&gt;NORMA!$I$29,"NO CUMPLE","CUMPLE")</f>
        <v>CUMPLE</v>
      </c>
      <c r="AG58" s="188" t="str">
        <f>IF($O58&gt;NORMA!$I$30,"NO CUMPLE","CUMPLE")</f>
        <v>CUMPLE</v>
      </c>
      <c r="AH58" s="188" t="str">
        <f>IF(AND($N58&gt;=NORMA!$R$18, $N58&lt;=NORMA!$S$18),"CUMPLE","NO CUMPLE")</f>
        <v>CUMPLE</v>
      </c>
      <c r="AI58" s="188" t="str">
        <f>IF($I58&gt;NORMA!$I$32,"NO CUMPLE","CUMPLE")</f>
        <v>CUMPLE</v>
      </c>
    </row>
    <row r="59" spans="1:35" ht="14.25" customHeight="1" x14ac:dyDescent="0.35">
      <c r="A59" s="146" t="s">
        <v>96</v>
      </c>
      <c r="B59" s="147" t="s">
        <v>97</v>
      </c>
      <c r="C59" s="148">
        <v>41431</v>
      </c>
      <c r="D59" s="149">
        <v>0.60416666666666663</v>
      </c>
      <c r="E59" s="150">
        <v>1</v>
      </c>
      <c r="F59" s="150">
        <v>2.7</v>
      </c>
      <c r="G59" s="147">
        <v>3.1</v>
      </c>
      <c r="H59" s="150">
        <v>3.6</v>
      </c>
      <c r="I59" s="150">
        <v>0.02</v>
      </c>
      <c r="J59" s="147">
        <v>0.04</v>
      </c>
      <c r="K59" s="147">
        <v>1.9</v>
      </c>
      <c r="L59" s="164">
        <v>0.48</v>
      </c>
      <c r="M59" s="156">
        <v>7.82</v>
      </c>
      <c r="N59" s="156">
        <v>7.39</v>
      </c>
      <c r="O59" s="157">
        <v>30</v>
      </c>
      <c r="P59" s="188" t="str">
        <f>IF($M59&lt;NORMA!$I$7,"NO CUMPLE","CUMPLE")</f>
        <v>CUMPLE</v>
      </c>
      <c r="Q59" s="188" t="str">
        <f>IF($E59&gt;NORMA!$I$8,"NO CUMPLE","CUMPLE")</f>
        <v>CUMPLE</v>
      </c>
      <c r="R59" s="188" t="str">
        <f>IF($F59&gt;NORMA!$I$9,"NO CUMPLE","CUMPLE")</f>
        <v>CUMPLE</v>
      </c>
      <c r="S59" s="188" t="str">
        <f>IF($K59&gt;NORMA!$I$10,"NO CUMPLE","CUMPLE")</f>
        <v>CUMPLE</v>
      </c>
      <c r="T59" s="188" t="str">
        <f>IF($J59&gt;NORMA!$I$11,"NO CUMPLE","CUMPLE")</f>
        <v>CUMPLE</v>
      </c>
      <c r="U59" s="188" t="str">
        <f>IF($G59&gt;NORMA!$I$12,"NO CUMPLE","CUMPLE")</f>
        <v>CUMPLE</v>
      </c>
      <c r="V59" s="188" t="str">
        <f>IF($H59&gt;NORMA!$I$13,"NO CUMPLE","CUMPLE")</f>
        <v>CUMPLE</v>
      </c>
      <c r="W59" s="188" t="str">
        <f>IF($O59&gt;NORMA!$I$14,"NO CUMPLE","CUMPLE")</f>
        <v>CUMPLE</v>
      </c>
      <c r="X59" s="188" t="str">
        <f>IF(AND($N59&gt;=NORMA!$Q$4, $N59&lt;=NORMA!$R$4),"CUMPLE","NO CUMPLE")</f>
        <v>CUMPLE</v>
      </c>
      <c r="Y59" s="188" t="str">
        <f>IF($I59&gt;NORMA!$I$16,"NO CUMPLE","CUMPLE")</f>
        <v>CUMPLE</v>
      </c>
      <c r="Z59" s="188" t="str">
        <f>IF($M59&lt;NORMA!$I$23,"NO CUMPLE","CUMPLE")</f>
        <v>CUMPLE</v>
      </c>
      <c r="AA59" s="188" t="str">
        <f>IF($E59&gt;NORMA!$I$24,"NO CUMPLE","CUMPLE")</f>
        <v>CUMPLE</v>
      </c>
      <c r="AB59" s="188" t="str">
        <f>IF($F59&gt;NORMA!$I$25,"NO CUMPLE","CUMPLE")</f>
        <v>CUMPLE</v>
      </c>
      <c r="AC59" s="188" t="str">
        <f>IF($K59&gt;NORMA!$I$26,"NO CUMPLE","CUMPLE")</f>
        <v>NO CUMPLE</v>
      </c>
      <c r="AD59" s="188" t="str">
        <f>IF($J59&gt;NORMA!$I$27,"NO CUMPLE","CUMPLE")</f>
        <v>CUMPLE</v>
      </c>
      <c r="AE59" s="188" t="str">
        <f>IF($G59&gt;NORMA!$I$28,"NO CUMPLE","CUMPLE")</f>
        <v>CUMPLE</v>
      </c>
      <c r="AF59" s="188" t="str">
        <f>IF($H59&gt;NORMA!$I$29,"NO CUMPLE","CUMPLE")</f>
        <v>CUMPLE</v>
      </c>
      <c r="AG59" s="188" t="str">
        <f>IF($O59&gt;NORMA!$I$30,"NO CUMPLE","CUMPLE")</f>
        <v>CUMPLE</v>
      </c>
      <c r="AH59" s="188" t="str">
        <f>IF(AND($N59&gt;=NORMA!$R$18, $N59&lt;=NORMA!$S$18),"CUMPLE","NO CUMPLE")</f>
        <v>CUMPLE</v>
      </c>
      <c r="AI59" s="188" t="str">
        <f>IF($I59&gt;NORMA!$I$32,"NO CUMPLE","CUMPLE")</f>
        <v>CUMPLE</v>
      </c>
    </row>
    <row r="60" spans="1:35" ht="14.25" customHeight="1" x14ac:dyDescent="0.35">
      <c r="A60" s="146" t="s">
        <v>96</v>
      </c>
      <c r="B60" s="147" t="s">
        <v>97</v>
      </c>
      <c r="C60" s="148">
        <v>41465</v>
      </c>
      <c r="D60" s="149">
        <v>0.625</v>
      </c>
      <c r="E60" s="147">
        <v>1.7</v>
      </c>
      <c r="F60" s="147">
        <v>27.6</v>
      </c>
      <c r="G60" s="147">
        <v>16</v>
      </c>
      <c r="H60" s="147">
        <v>53</v>
      </c>
      <c r="I60" s="150">
        <v>0.02</v>
      </c>
      <c r="J60" s="147">
        <v>0.09</v>
      </c>
      <c r="K60" s="147">
        <v>1.9</v>
      </c>
      <c r="L60" s="164">
        <v>0.97</v>
      </c>
      <c r="M60" s="156">
        <v>7.91</v>
      </c>
      <c r="N60" s="156">
        <v>7.93</v>
      </c>
      <c r="O60" s="157">
        <v>300</v>
      </c>
      <c r="P60" s="188" t="str">
        <f>IF($M60&lt;NORMA!$I$7,"NO CUMPLE","CUMPLE")</f>
        <v>CUMPLE</v>
      </c>
      <c r="Q60" s="188" t="str">
        <f>IF($E60&gt;NORMA!$I$8,"NO CUMPLE","CUMPLE")</f>
        <v>CUMPLE</v>
      </c>
      <c r="R60" s="188" t="str">
        <f>IF($F60&gt;NORMA!$I$9,"NO CUMPLE","CUMPLE")</f>
        <v>CUMPLE</v>
      </c>
      <c r="S60" s="188" t="str">
        <f>IF($K60&gt;NORMA!$I$10,"NO CUMPLE","CUMPLE")</f>
        <v>CUMPLE</v>
      </c>
      <c r="T60" s="188" t="str">
        <f>IF($J60&gt;NORMA!$I$11,"NO CUMPLE","CUMPLE")</f>
        <v>CUMPLE</v>
      </c>
      <c r="U60" s="188" t="str">
        <f>IF($G60&gt;NORMA!$I$12,"NO CUMPLE","CUMPLE")</f>
        <v>NO CUMPLE</v>
      </c>
      <c r="V60" s="188" t="str">
        <f>IF($H60&gt;NORMA!$I$13,"NO CUMPLE","CUMPLE")</f>
        <v>NO CUMPLE</v>
      </c>
      <c r="W60" s="188" t="str">
        <f>IF($O60&gt;NORMA!$I$14,"NO CUMPLE","CUMPLE")</f>
        <v>CUMPLE</v>
      </c>
      <c r="X60" s="188" t="str">
        <f>IF(AND($N60&gt;=NORMA!$Q$4, $N60&lt;=NORMA!$R$4),"CUMPLE","NO CUMPLE")</f>
        <v>CUMPLE</v>
      </c>
      <c r="Y60" s="188" t="str">
        <f>IF($I60&gt;NORMA!$I$16,"NO CUMPLE","CUMPLE")</f>
        <v>CUMPLE</v>
      </c>
      <c r="Z60" s="188" t="str">
        <f>IF($M60&lt;NORMA!$I$23,"NO CUMPLE","CUMPLE")</f>
        <v>CUMPLE</v>
      </c>
      <c r="AA60" s="188" t="str">
        <f>IF($E60&gt;NORMA!$I$24,"NO CUMPLE","CUMPLE")</f>
        <v>CUMPLE</v>
      </c>
      <c r="AB60" s="188" t="str">
        <f>IF($F60&gt;NORMA!$I$25,"NO CUMPLE","CUMPLE")</f>
        <v>NO CUMPLE</v>
      </c>
      <c r="AC60" s="188" t="str">
        <f>IF($K60&gt;NORMA!$I$26,"NO CUMPLE","CUMPLE")</f>
        <v>NO CUMPLE</v>
      </c>
      <c r="AD60" s="188" t="str">
        <f>IF($J60&gt;NORMA!$I$27,"NO CUMPLE","CUMPLE")</f>
        <v>CUMPLE</v>
      </c>
      <c r="AE60" s="188" t="str">
        <f>IF($G60&gt;NORMA!$I$28,"NO CUMPLE","CUMPLE")</f>
        <v>NO CUMPLE</v>
      </c>
      <c r="AF60" s="188" t="str">
        <f>IF($H60&gt;NORMA!$I$29,"NO CUMPLE","CUMPLE")</f>
        <v>NO CUMPLE</v>
      </c>
      <c r="AG60" s="188" t="str">
        <f>IF($O60&gt;NORMA!$I$30,"NO CUMPLE","CUMPLE")</f>
        <v>NO CUMPLE</v>
      </c>
      <c r="AH60" s="188" t="str">
        <f>IF(AND($N60&gt;=NORMA!$R$18, $N60&lt;=NORMA!$S$18),"CUMPLE","NO CUMPLE")</f>
        <v>CUMPLE</v>
      </c>
      <c r="AI60" s="188" t="str">
        <f>IF($I60&gt;NORMA!$I$32,"NO CUMPLE","CUMPLE")</f>
        <v>CUMPLE</v>
      </c>
    </row>
    <row r="61" spans="1:35" ht="14.25" customHeight="1" x14ac:dyDescent="0.35">
      <c r="A61" s="146" t="s">
        <v>96</v>
      </c>
      <c r="B61" s="147" t="s">
        <v>97</v>
      </c>
      <c r="C61" s="148">
        <v>41509</v>
      </c>
      <c r="D61" s="149">
        <v>0.375</v>
      </c>
      <c r="E61" s="150">
        <v>1</v>
      </c>
      <c r="F61" s="147">
        <v>6.02</v>
      </c>
      <c r="G61" s="147">
        <v>5.4</v>
      </c>
      <c r="H61" s="150">
        <v>3.6</v>
      </c>
      <c r="I61" s="150">
        <v>0.02</v>
      </c>
      <c r="J61" s="147">
        <v>0.05</v>
      </c>
      <c r="K61" s="147">
        <v>1.9</v>
      </c>
      <c r="L61" s="164">
        <v>0.63</v>
      </c>
      <c r="M61" s="156">
        <v>8.0299999999999994</v>
      </c>
      <c r="N61" s="156">
        <v>7.81</v>
      </c>
      <c r="O61" s="157">
        <v>23</v>
      </c>
      <c r="P61" s="188" t="str">
        <f>IF($M61&lt;NORMA!$I$7,"NO CUMPLE","CUMPLE")</f>
        <v>CUMPLE</v>
      </c>
      <c r="Q61" s="188" t="str">
        <f>IF($E61&gt;NORMA!$I$8,"NO CUMPLE","CUMPLE")</f>
        <v>CUMPLE</v>
      </c>
      <c r="R61" s="188" t="str">
        <f>IF($F61&gt;NORMA!$I$9,"NO CUMPLE","CUMPLE")</f>
        <v>CUMPLE</v>
      </c>
      <c r="S61" s="188" t="str">
        <f>IF($K61&gt;NORMA!$I$10,"NO CUMPLE","CUMPLE")</f>
        <v>CUMPLE</v>
      </c>
      <c r="T61" s="188" t="str">
        <f>IF($J61&gt;NORMA!$I$11,"NO CUMPLE","CUMPLE")</f>
        <v>CUMPLE</v>
      </c>
      <c r="U61" s="188" t="str">
        <f>IF($G61&gt;NORMA!$I$12,"NO CUMPLE","CUMPLE")</f>
        <v>CUMPLE</v>
      </c>
      <c r="V61" s="188" t="str">
        <f>IF($H61&gt;NORMA!$I$13,"NO CUMPLE","CUMPLE")</f>
        <v>CUMPLE</v>
      </c>
      <c r="W61" s="188" t="str">
        <f>IF($O61&gt;NORMA!$I$14,"NO CUMPLE","CUMPLE")</f>
        <v>CUMPLE</v>
      </c>
      <c r="X61" s="188" t="str">
        <f>IF(AND($N61&gt;=NORMA!$Q$4, $N61&lt;=NORMA!$R$4),"CUMPLE","NO CUMPLE")</f>
        <v>CUMPLE</v>
      </c>
      <c r="Y61" s="188" t="str">
        <f>IF($I61&gt;NORMA!$I$16,"NO CUMPLE","CUMPLE")</f>
        <v>CUMPLE</v>
      </c>
      <c r="Z61" s="188" t="str">
        <f>IF($M61&lt;NORMA!$I$23,"NO CUMPLE","CUMPLE")</f>
        <v>CUMPLE</v>
      </c>
      <c r="AA61" s="188" t="str">
        <f>IF($E61&gt;NORMA!$I$24,"NO CUMPLE","CUMPLE")</f>
        <v>CUMPLE</v>
      </c>
      <c r="AB61" s="188" t="str">
        <f>IF($F61&gt;NORMA!$I$25,"NO CUMPLE","CUMPLE")</f>
        <v>CUMPLE</v>
      </c>
      <c r="AC61" s="188" t="str">
        <f>IF($K61&gt;NORMA!$I$26,"NO CUMPLE","CUMPLE")</f>
        <v>NO CUMPLE</v>
      </c>
      <c r="AD61" s="188" t="str">
        <f>IF($J61&gt;NORMA!$I$27,"NO CUMPLE","CUMPLE")</f>
        <v>CUMPLE</v>
      </c>
      <c r="AE61" s="188" t="str">
        <f>IF($G61&gt;NORMA!$I$28,"NO CUMPLE","CUMPLE")</f>
        <v>CUMPLE</v>
      </c>
      <c r="AF61" s="188" t="str">
        <f>IF($H61&gt;NORMA!$I$29,"NO CUMPLE","CUMPLE")</f>
        <v>CUMPLE</v>
      </c>
      <c r="AG61" s="188" t="str">
        <f>IF($O61&gt;NORMA!$I$30,"NO CUMPLE","CUMPLE")</f>
        <v>CUMPLE</v>
      </c>
      <c r="AH61" s="188" t="str">
        <f>IF(AND($N61&gt;=NORMA!$R$18, $N61&lt;=NORMA!$S$18),"CUMPLE","NO CUMPLE")</f>
        <v>CUMPLE</v>
      </c>
      <c r="AI61" s="188" t="str">
        <f>IF($I61&gt;NORMA!$I$32,"NO CUMPLE","CUMPLE")</f>
        <v>CUMPLE</v>
      </c>
    </row>
    <row r="62" spans="1:35" ht="14.25" customHeight="1" x14ac:dyDescent="0.35">
      <c r="A62" s="146" t="s">
        <v>96</v>
      </c>
      <c r="B62" s="147" t="s">
        <v>97</v>
      </c>
      <c r="C62" s="148">
        <v>41522</v>
      </c>
      <c r="D62" s="149">
        <v>0.29166666666666669</v>
      </c>
      <c r="E62" s="147">
        <v>1.3</v>
      </c>
      <c r="F62" s="147">
        <v>5.8</v>
      </c>
      <c r="G62" s="147">
        <v>1.9</v>
      </c>
      <c r="H62" s="150">
        <v>3.6</v>
      </c>
      <c r="I62" s="147">
        <v>0.05</v>
      </c>
      <c r="J62" s="147">
        <v>7.0000000000000007E-2</v>
      </c>
      <c r="K62" s="147">
        <v>1.9</v>
      </c>
      <c r="L62" s="164">
        <v>0.61</v>
      </c>
      <c r="M62" s="156">
        <v>8.1</v>
      </c>
      <c r="N62" s="156">
        <v>8.51</v>
      </c>
      <c r="O62" s="157">
        <v>91</v>
      </c>
      <c r="P62" s="188" t="str">
        <f>IF($M62&lt;NORMA!$I$7,"NO CUMPLE","CUMPLE")</f>
        <v>CUMPLE</v>
      </c>
      <c r="Q62" s="188" t="str">
        <f>IF($E62&gt;NORMA!$I$8,"NO CUMPLE","CUMPLE")</f>
        <v>CUMPLE</v>
      </c>
      <c r="R62" s="188" t="str">
        <f>IF($F62&gt;NORMA!$I$9,"NO CUMPLE","CUMPLE")</f>
        <v>CUMPLE</v>
      </c>
      <c r="S62" s="188" t="str">
        <f>IF($K62&gt;NORMA!$I$10,"NO CUMPLE","CUMPLE")</f>
        <v>CUMPLE</v>
      </c>
      <c r="T62" s="188" t="str">
        <f>IF($J62&gt;NORMA!$I$11,"NO CUMPLE","CUMPLE")</f>
        <v>CUMPLE</v>
      </c>
      <c r="U62" s="188" t="str">
        <f>IF($G62&gt;NORMA!$I$12,"NO CUMPLE","CUMPLE")</f>
        <v>CUMPLE</v>
      </c>
      <c r="V62" s="188" t="str">
        <f>IF($H62&gt;NORMA!$I$13,"NO CUMPLE","CUMPLE")</f>
        <v>CUMPLE</v>
      </c>
      <c r="W62" s="188" t="str">
        <f>IF($O62&gt;NORMA!$I$14,"NO CUMPLE","CUMPLE")</f>
        <v>CUMPLE</v>
      </c>
      <c r="X62" s="188" t="str">
        <f>IF(AND($N62&gt;=NORMA!$Q$4, $N62&lt;=NORMA!$R$4),"CUMPLE","NO CUMPLE")</f>
        <v>CUMPLE</v>
      </c>
      <c r="Y62" s="188" t="str">
        <f>IF($I62&gt;NORMA!$I$16,"NO CUMPLE","CUMPLE")</f>
        <v>CUMPLE</v>
      </c>
      <c r="Z62" s="188" t="str">
        <f>IF($M62&lt;NORMA!$I$23,"NO CUMPLE","CUMPLE")</f>
        <v>CUMPLE</v>
      </c>
      <c r="AA62" s="188" t="str">
        <f>IF($E62&gt;NORMA!$I$24,"NO CUMPLE","CUMPLE")</f>
        <v>CUMPLE</v>
      </c>
      <c r="AB62" s="188" t="str">
        <f>IF($F62&gt;NORMA!$I$25,"NO CUMPLE","CUMPLE")</f>
        <v>CUMPLE</v>
      </c>
      <c r="AC62" s="188" t="str">
        <f>IF($K62&gt;NORMA!$I$26,"NO CUMPLE","CUMPLE")</f>
        <v>NO CUMPLE</v>
      </c>
      <c r="AD62" s="188" t="str">
        <f>IF($J62&gt;NORMA!$I$27,"NO CUMPLE","CUMPLE")</f>
        <v>CUMPLE</v>
      </c>
      <c r="AE62" s="188" t="str">
        <f>IF($G62&gt;NORMA!$I$28,"NO CUMPLE","CUMPLE")</f>
        <v>CUMPLE</v>
      </c>
      <c r="AF62" s="188" t="str">
        <f>IF($H62&gt;NORMA!$I$29,"NO CUMPLE","CUMPLE")</f>
        <v>CUMPLE</v>
      </c>
      <c r="AG62" s="188" t="str">
        <f>IF($O62&gt;NORMA!$I$30,"NO CUMPLE","CUMPLE")</f>
        <v>CUMPLE</v>
      </c>
      <c r="AH62" s="188" t="str">
        <f>IF(AND($N62&gt;=NORMA!$R$18, $N62&lt;=NORMA!$S$18),"CUMPLE","NO CUMPLE")</f>
        <v>NO CUMPLE</v>
      </c>
      <c r="AI62" s="188" t="str">
        <f>IF($I62&gt;NORMA!$I$32,"NO CUMPLE","CUMPLE")</f>
        <v>CUMPLE</v>
      </c>
    </row>
    <row r="63" spans="1:35" ht="14.25" customHeight="1" x14ac:dyDescent="0.35">
      <c r="A63" s="146" t="s">
        <v>96</v>
      </c>
      <c r="B63" s="147" t="s">
        <v>97</v>
      </c>
      <c r="C63" s="148">
        <v>41529</v>
      </c>
      <c r="D63" s="149">
        <v>0.625</v>
      </c>
      <c r="E63" s="147">
        <v>1.1000000000000001</v>
      </c>
      <c r="F63" s="147">
        <v>9.68</v>
      </c>
      <c r="G63" s="147">
        <v>1.7</v>
      </c>
      <c r="H63" s="147">
        <v>4.0999999999999996</v>
      </c>
      <c r="I63" s="147">
        <v>0.05</v>
      </c>
      <c r="J63" s="147">
        <v>0.1</v>
      </c>
      <c r="K63" s="147">
        <v>1.9</v>
      </c>
      <c r="L63" s="164">
        <v>0.37</v>
      </c>
      <c r="M63" s="156">
        <v>7.99</v>
      </c>
      <c r="N63" s="156">
        <v>6.87</v>
      </c>
      <c r="O63" s="157">
        <v>36</v>
      </c>
      <c r="P63" s="188" t="str">
        <f>IF($M63&lt;NORMA!$I$7,"NO CUMPLE","CUMPLE")</f>
        <v>CUMPLE</v>
      </c>
      <c r="Q63" s="188" t="str">
        <f>IF($E63&gt;NORMA!$I$8,"NO CUMPLE","CUMPLE")</f>
        <v>CUMPLE</v>
      </c>
      <c r="R63" s="188" t="str">
        <f>IF($F63&gt;NORMA!$I$9,"NO CUMPLE","CUMPLE")</f>
        <v>CUMPLE</v>
      </c>
      <c r="S63" s="188" t="str">
        <f>IF($K63&gt;NORMA!$I$10,"NO CUMPLE","CUMPLE")</f>
        <v>CUMPLE</v>
      </c>
      <c r="T63" s="188" t="str">
        <f>IF($J63&gt;NORMA!$I$11,"NO CUMPLE","CUMPLE")</f>
        <v>CUMPLE</v>
      </c>
      <c r="U63" s="188" t="str">
        <f>IF($G63&gt;NORMA!$I$12,"NO CUMPLE","CUMPLE")</f>
        <v>CUMPLE</v>
      </c>
      <c r="V63" s="188" t="str">
        <f>IF($H63&gt;NORMA!$I$13,"NO CUMPLE","CUMPLE")</f>
        <v>CUMPLE</v>
      </c>
      <c r="W63" s="188" t="str">
        <f>IF($O63&gt;NORMA!$I$14,"NO CUMPLE","CUMPLE")</f>
        <v>CUMPLE</v>
      </c>
      <c r="X63" s="188" t="str">
        <f>IF(AND($N63&gt;=NORMA!$Q$4, $N63&lt;=NORMA!$R$4),"CUMPLE","NO CUMPLE")</f>
        <v>CUMPLE</v>
      </c>
      <c r="Y63" s="188" t="str">
        <f>IF($I63&gt;NORMA!$I$16,"NO CUMPLE","CUMPLE")</f>
        <v>CUMPLE</v>
      </c>
      <c r="Z63" s="188" t="str">
        <f>IF($M63&lt;NORMA!$I$23,"NO CUMPLE","CUMPLE")</f>
        <v>CUMPLE</v>
      </c>
      <c r="AA63" s="188" t="str">
        <f>IF($E63&gt;NORMA!$I$24,"NO CUMPLE","CUMPLE")</f>
        <v>CUMPLE</v>
      </c>
      <c r="AB63" s="188" t="str">
        <f>IF($F63&gt;NORMA!$I$25,"NO CUMPLE","CUMPLE")</f>
        <v>CUMPLE</v>
      </c>
      <c r="AC63" s="188" t="str">
        <f>IF($K63&gt;NORMA!$I$26,"NO CUMPLE","CUMPLE")</f>
        <v>NO CUMPLE</v>
      </c>
      <c r="AD63" s="188" t="str">
        <f>IF($J63&gt;NORMA!$I$27,"NO CUMPLE","CUMPLE")</f>
        <v>CUMPLE</v>
      </c>
      <c r="AE63" s="188" t="str">
        <f>IF($G63&gt;NORMA!$I$28,"NO CUMPLE","CUMPLE")</f>
        <v>CUMPLE</v>
      </c>
      <c r="AF63" s="188" t="str">
        <f>IF($H63&gt;NORMA!$I$29,"NO CUMPLE","CUMPLE")</f>
        <v>CUMPLE</v>
      </c>
      <c r="AG63" s="188" t="str">
        <f>IF($O63&gt;NORMA!$I$30,"NO CUMPLE","CUMPLE")</f>
        <v>CUMPLE</v>
      </c>
      <c r="AH63" s="188" t="str">
        <f>IF(AND($N63&gt;=NORMA!$R$18, $N63&lt;=NORMA!$S$18),"CUMPLE","NO CUMPLE")</f>
        <v>CUMPLE</v>
      </c>
      <c r="AI63" s="188" t="str">
        <f>IF($I63&gt;NORMA!$I$32,"NO CUMPLE","CUMPLE")</f>
        <v>CUMPLE</v>
      </c>
    </row>
    <row r="64" spans="1:35" ht="14.25" customHeight="1" x14ac:dyDescent="0.35">
      <c r="A64" s="146" t="s">
        <v>96</v>
      </c>
      <c r="B64" s="147" t="s">
        <v>97</v>
      </c>
      <c r="C64" s="148">
        <v>41547</v>
      </c>
      <c r="D64" s="149">
        <v>0.5</v>
      </c>
      <c r="E64" s="147">
        <v>1</v>
      </c>
      <c r="F64" s="147">
        <v>11.2</v>
      </c>
      <c r="G64" s="150">
        <v>1.6</v>
      </c>
      <c r="H64" s="150">
        <v>3.6</v>
      </c>
      <c r="I64" s="150">
        <v>0.02</v>
      </c>
      <c r="J64" s="150">
        <v>0.04</v>
      </c>
      <c r="K64" s="147">
        <v>1.9</v>
      </c>
      <c r="L64" s="164">
        <v>0.35</v>
      </c>
      <c r="M64" s="156">
        <v>7.15</v>
      </c>
      <c r="N64" s="156">
        <v>7.76</v>
      </c>
      <c r="O64" s="157">
        <v>36</v>
      </c>
      <c r="P64" s="188" t="str">
        <f>IF($M64&lt;NORMA!$I$7,"NO CUMPLE","CUMPLE")</f>
        <v>CUMPLE</v>
      </c>
      <c r="Q64" s="188" t="str">
        <f>IF($E64&gt;NORMA!$I$8,"NO CUMPLE","CUMPLE")</f>
        <v>CUMPLE</v>
      </c>
      <c r="R64" s="188" t="str">
        <f>IF($F64&gt;NORMA!$I$9,"NO CUMPLE","CUMPLE")</f>
        <v>CUMPLE</v>
      </c>
      <c r="S64" s="188" t="str">
        <f>IF($K64&gt;NORMA!$I$10,"NO CUMPLE","CUMPLE")</f>
        <v>CUMPLE</v>
      </c>
      <c r="T64" s="188" t="str">
        <f>IF($J64&gt;NORMA!$I$11,"NO CUMPLE","CUMPLE")</f>
        <v>CUMPLE</v>
      </c>
      <c r="U64" s="188" t="str">
        <f>IF($G64&gt;NORMA!$I$12,"NO CUMPLE","CUMPLE")</f>
        <v>CUMPLE</v>
      </c>
      <c r="V64" s="188" t="str">
        <f>IF($H64&gt;NORMA!$I$13,"NO CUMPLE","CUMPLE")</f>
        <v>CUMPLE</v>
      </c>
      <c r="W64" s="188" t="str">
        <f>IF($O64&gt;NORMA!$I$14,"NO CUMPLE","CUMPLE")</f>
        <v>CUMPLE</v>
      </c>
      <c r="X64" s="188" t="str">
        <f>IF(AND($N64&gt;=NORMA!$Q$4, $N64&lt;=NORMA!$R$4),"CUMPLE","NO CUMPLE")</f>
        <v>CUMPLE</v>
      </c>
      <c r="Y64" s="188" t="str">
        <f>IF($I64&gt;NORMA!$I$16,"NO CUMPLE","CUMPLE")</f>
        <v>CUMPLE</v>
      </c>
      <c r="Z64" s="188" t="str">
        <f>IF($M64&lt;NORMA!$I$23,"NO CUMPLE","CUMPLE")</f>
        <v>CUMPLE</v>
      </c>
      <c r="AA64" s="188" t="str">
        <f>IF($E64&gt;NORMA!$I$24,"NO CUMPLE","CUMPLE")</f>
        <v>CUMPLE</v>
      </c>
      <c r="AB64" s="188" t="str">
        <f>IF($F64&gt;NORMA!$I$25,"NO CUMPLE","CUMPLE")</f>
        <v>CUMPLE</v>
      </c>
      <c r="AC64" s="188" t="str">
        <f>IF($K64&gt;NORMA!$I$26,"NO CUMPLE","CUMPLE")</f>
        <v>NO CUMPLE</v>
      </c>
      <c r="AD64" s="188" t="str">
        <f>IF($J64&gt;NORMA!$I$27,"NO CUMPLE","CUMPLE")</f>
        <v>CUMPLE</v>
      </c>
      <c r="AE64" s="188" t="str">
        <f>IF($G64&gt;NORMA!$I$28,"NO CUMPLE","CUMPLE")</f>
        <v>CUMPLE</v>
      </c>
      <c r="AF64" s="188" t="str">
        <f>IF($H64&gt;NORMA!$I$29,"NO CUMPLE","CUMPLE")</f>
        <v>CUMPLE</v>
      </c>
      <c r="AG64" s="188" t="str">
        <f>IF($O64&gt;NORMA!$I$30,"NO CUMPLE","CUMPLE")</f>
        <v>CUMPLE</v>
      </c>
      <c r="AH64" s="188" t="str">
        <f>IF(AND($N64&gt;=NORMA!$R$18, $N64&lt;=NORMA!$S$18),"CUMPLE","NO CUMPLE")</f>
        <v>CUMPLE</v>
      </c>
      <c r="AI64" s="188" t="str">
        <f>IF($I64&gt;NORMA!$I$32,"NO CUMPLE","CUMPLE")</f>
        <v>CUMPLE</v>
      </c>
    </row>
    <row r="65" spans="1:35" ht="14.25" customHeight="1" x14ac:dyDescent="0.35">
      <c r="A65" s="146" t="s">
        <v>96</v>
      </c>
      <c r="B65" s="147" t="s">
        <v>97</v>
      </c>
      <c r="C65" s="148">
        <v>41566</v>
      </c>
      <c r="D65" s="149">
        <v>0.25</v>
      </c>
      <c r="E65" s="150">
        <v>1</v>
      </c>
      <c r="F65" s="147">
        <v>7.03</v>
      </c>
      <c r="G65" s="150">
        <v>1.6</v>
      </c>
      <c r="H65" s="150">
        <v>3.6</v>
      </c>
      <c r="I65" s="147">
        <v>0.05</v>
      </c>
      <c r="J65" s="150">
        <v>0.04</v>
      </c>
      <c r="K65" s="147">
        <v>4.7</v>
      </c>
      <c r="L65" s="164">
        <v>0.31</v>
      </c>
      <c r="M65" s="156">
        <v>8.5500000000000007</v>
      </c>
      <c r="N65" s="156">
        <v>8.1199999999999992</v>
      </c>
      <c r="O65" s="157">
        <v>150</v>
      </c>
      <c r="P65" s="188" t="str">
        <f>IF($M65&lt;NORMA!$I$7,"NO CUMPLE","CUMPLE")</f>
        <v>CUMPLE</v>
      </c>
      <c r="Q65" s="188" t="str">
        <f>IF($E65&gt;NORMA!$I$8,"NO CUMPLE","CUMPLE")</f>
        <v>CUMPLE</v>
      </c>
      <c r="R65" s="188" t="str">
        <f>IF($F65&gt;NORMA!$I$9,"NO CUMPLE","CUMPLE")</f>
        <v>CUMPLE</v>
      </c>
      <c r="S65" s="188" t="str">
        <f>IF($K65&gt;NORMA!$I$10,"NO CUMPLE","CUMPLE")</f>
        <v>NO CUMPLE</v>
      </c>
      <c r="T65" s="188" t="str">
        <f>IF($J65&gt;NORMA!$I$11,"NO CUMPLE","CUMPLE")</f>
        <v>CUMPLE</v>
      </c>
      <c r="U65" s="188" t="str">
        <f>IF($G65&gt;NORMA!$I$12,"NO CUMPLE","CUMPLE")</f>
        <v>CUMPLE</v>
      </c>
      <c r="V65" s="188" t="str">
        <f>IF($H65&gt;NORMA!$I$13,"NO CUMPLE","CUMPLE")</f>
        <v>CUMPLE</v>
      </c>
      <c r="W65" s="188" t="str">
        <f>IF($O65&gt;NORMA!$I$14,"NO CUMPLE","CUMPLE")</f>
        <v>CUMPLE</v>
      </c>
      <c r="X65" s="188" t="str">
        <f>IF(AND($N65&gt;=NORMA!$Q$4, $N65&lt;=NORMA!$R$4),"CUMPLE","NO CUMPLE")</f>
        <v>CUMPLE</v>
      </c>
      <c r="Y65" s="188" t="str">
        <f>IF($I65&gt;NORMA!$I$16,"NO CUMPLE","CUMPLE")</f>
        <v>CUMPLE</v>
      </c>
      <c r="Z65" s="188" t="str">
        <f>IF($M65&lt;NORMA!$I$23,"NO CUMPLE","CUMPLE")</f>
        <v>CUMPLE</v>
      </c>
      <c r="AA65" s="188" t="str">
        <f>IF($E65&gt;NORMA!$I$24,"NO CUMPLE","CUMPLE")</f>
        <v>CUMPLE</v>
      </c>
      <c r="AB65" s="188" t="str">
        <f>IF($F65&gt;NORMA!$I$25,"NO CUMPLE","CUMPLE")</f>
        <v>CUMPLE</v>
      </c>
      <c r="AC65" s="188" t="str">
        <f>IF($K65&gt;NORMA!$I$26,"NO CUMPLE","CUMPLE")</f>
        <v>NO CUMPLE</v>
      </c>
      <c r="AD65" s="188" t="str">
        <f>IF($J65&gt;NORMA!$I$27,"NO CUMPLE","CUMPLE")</f>
        <v>CUMPLE</v>
      </c>
      <c r="AE65" s="188" t="str">
        <f>IF($G65&gt;NORMA!$I$28,"NO CUMPLE","CUMPLE")</f>
        <v>CUMPLE</v>
      </c>
      <c r="AF65" s="188" t="str">
        <f>IF($H65&gt;NORMA!$I$29,"NO CUMPLE","CUMPLE")</f>
        <v>CUMPLE</v>
      </c>
      <c r="AG65" s="188" t="str">
        <f>IF($O65&gt;NORMA!$I$30,"NO CUMPLE","CUMPLE")</f>
        <v>NO CUMPLE</v>
      </c>
      <c r="AH65" s="188" t="str">
        <f>IF(AND($N65&gt;=NORMA!$R$18, $N65&lt;=NORMA!$S$18),"CUMPLE","NO CUMPLE")</f>
        <v>CUMPLE</v>
      </c>
      <c r="AI65" s="188" t="str">
        <f>IF($I65&gt;NORMA!$I$32,"NO CUMPLE","CUMPLE")</f>
        <v>CUMPLE</v>
      </c>
    </row>
    <row r="66" spans="1:35" ht="14.25" customHeight="1" x14ac:dyDescent="0.35">
      <c r="A66" s="146" t="s">
        <v>96</v>
      </c>
      <c r="B66" s="147" t="s">
        <v>97</v>
      </c>
      <c r="C66" s="148">
        <v>41919</v>
      </c>
      <c r="D66" s="149">
        <v>0.58333333333333337</v>
      </c>
      <c r="E66" s="150">
        <v>2</v>
      </c>
      <c r="F66" s="150">
        <v>6</v>
      </c>
      <c r="G66" s="150">
        <v>5</v>
      </c>
      <c r="H66" s="150">
        <v>1.22</v>
      </c>
      <c r="I66" s="147">
        <v>0.12</v>
      </c>
      <c r="J66" s="150">
        <v>0.05</v>
      </c>
      <c r="K66" s="147">
        <v>0.65</v>
      </c>
      <c r="L66" s="164">
        <v>0.37</v>
      </c>
      <c r="M66" s="156">
        <v>7.9</v>
      </c>
      <c r="N66" s="156">
        <v>7.47</v>
      </c>
      <c r="O66" s="158">
        <v>1.8</v>
      </c>
      <c r="P66" s="188" t="str">
        <f>IF($M66&lt;NORMA!$I$7,"NO CUMPLE","CUMPLE")</f>
        <v>CUMPLE</v>
      </c>
      <c r="Q66" s="188" t="str">
        <f>IF($E66&gt;NORMA!$I$8,"NO CUMPLE","CUMPLE")</f>
        <v>CUMPLE</v>
      </c>
      <c r="R66" s="188" t="str">
        <f>IF($F66&gt;NORMA!$I$9,"NO CUMPLE","CUMPLE")</f>
        <v>CUMPLE</v>
      </c>
      <c r="S66" s="188" t="str">
        <f>IF($K66&gt;NORMA!$I$10,"NO CUMPLE","CUMPLE")</f>
        <v>CUMPLE</v>
      </c>
      <c r="T66" s="188" t="str">
        <f>IF($J66&gt;NORMA!$I$11,"NO CUMPLE","CUMPLE")</f>
        <v>CUMPLE</v>
      </c>
      <c r="U66" s="188" t="str">
        <f>IF($G66&gt;NORMA!$I$12,"NO CUMPLE","CUMPLE")</f>
        <v>CUMPLE</v>
      </c>
      <c r="V66" s="188" t="str">
        <f>IF($H66&gt;NORMA!$I$13,"NO CUMPLE","CUMPLE")</f>
        <v>CUMPLE</v>
      </c>
      <c r="W66" s="188" t="str">
        <f>IF($O66&gt;NORMA!$I$14,"NO CUMPLE","CUMPLE")</f>
        <v>CUMPLE</v>
      </c>
      <c r="X66" s="188" t="str">
        <f>IF(AND($N66&gt;=NORMA!$Q$4, $N66&lt;=NORMA!$R$4),"CUMPLE","NO CUMPLE")</f>
        <v>CUMPLE</v>
      </c>
      <c r="Y66" s="188" t="str">
        <f>IF($I66&gt;NORMA!$I$16,"NO CUMPLE","CUMPLE")</f>
        <v>CUMPLE</v>
      </c>
      <c r="Z66" s="188" t="str">
        <f>IF($M66&lt;NORMA!$I$23,"NO CUMPLE","CUMPLE")</f>
        <v>CUMPLE</v>
      </c>
      <c r="AA66" s="188" t="str">
        <f>IF($E66&gt;NORMA!$I$24,"NO CUMPLE","CUMPLE")</f>
        <v>CUMPLE</v>
      </c>
      <c r="AB66" s="188" t="str">
        <f>IF($F66&gt;NORMA!$I$25,"NO CUMPLE","CUMPLE")</f>
        <v>CUMPLE</v>
      </c>
      <c r="AC66" s="188" t="str">
        <f>IF($K66&gt;NORMA!$I$26,"NO CUMPLE","CUMPLE")</f>
        <v>CUMPLE</v>
      </c>
      <c r="AD66" s="188" t="str">
        <f>IF($J66&gt;NORMA!$I$27,"NO CUMPLE","CUMPLE")</f>
        <v>CUMPLE</v>
      </c>
      <c r="AE66" s="188" t="str">
        <f>IF($G66&gt;NORMA!$I$28,"NO CUMPLE","CUMPLE")</f>
        <v>CUMPLE</v>
      </c>
      <c r="AF66" s="188" t="str">
        <f>IF($H66&gt;NORMA!$I$29,"NO CUMPLE","CUMPLE")</f>
        <v>CUMPLE</v>
      </c>
      <c r="AG66" s="188" t="str">
        <f>IF($O66&gt;NORMA!$I$30,"NO CUMPLE","CUMPLE")</f>
        <v>CUMPLE</v>
      </c>
      <c r="AH66" s="188" t="str">
        <f>IF(AND($N66&gt;=NORMA!$R$18, $N66&lt;=NORMA!$S$18),"CUMPLE","NO CUMPLE")</f>
        <v>CUMPLE</v>
      </c>
      <c r="AI66" s="188" t="str">
        <f>IF($I66&gt;NORMA!$I$32,"NO CUMPLE","CUMPLE")</f>
        <v>CUMPLE</v>
      </c>
    </row>
    <row r="67" spans="1:35" ht="14.25" customHeight="1" x14ac:dyDescent="0.35">
      <c r="A67" s="146" t="s">
        <v>96</v>
      </c>
      <c r="B67" s="147" t="s">
        <v>97</v>
      </c>
      <c r="C67" s="148">
        <v>41928</v>
      </c>
      <c r="D67" s="149">
        <v>0.25</v>
      </c>
      <c r="E67" s="150">
        <v>2</v>
      </c>
      <c r="F67" s="150">
        <v>6</v>
      </c>
      <c r="G67" s="150">
        <v>5</v>
      </c>
      <c r="H67" s="147">
        <v>22</v>
      </c>
      <c r="I67" s="147">
        <v>0.14000000000000001</v>
      </c>
      <c r="J67" s="150">
        <v>0.05</v>
      </c>
      <c r="K67" s="147">
        <v>0.65</v>
      </c>
      <c r="L67" s="164">
        <v>0.49</v>
      </c>
      <c r="M67" s="156">
        <v>7.91</v>
      </c>
      <c r="N67" s="156">
        <v>7.37</v>
      </c>
      <c r="O67" s="158">
        <v>1.8</v>
      </c>
      <c r="P67" s="188" t="str">
        <f>IF($M67&lt;NORMA!$I$7,"NO CUMPLE","CUMPLE")</f>
        <v>CUMPLE</v>
      </c>
      <c r="Q67" s="188" t="str">
        <f>IF($E67&gt;NORMA!$I$8,"NO CUMPLE","CUMPLE")</f>
        <v>CUMPLE</v>
      </c>
      <c r="R67" s="188" t="str">
        <f>IF($F67&gt;NORMA!$I$9,"NO CUMPLE","CUMPLE")</f>
        <v>CUMPLE</v>
      </c>
      <c r="S67" s="188" t="str">
        <f>IF($K67&gt;NORMA!$I$10,"NO CUMPLE","CUMPLE")</f>
        <v>CUMPLE</v>
      </c>
      <c r="T67" s="188" t="str">
        <f>IF($J67&gt;NORMA!$I$11,"NO CUMPLE","CUMPLE")</f>
        <v>CUMPLE</v>
      </c>
      <c r="U67" s="188" t="str">
        <f>IF($G67&gt;NORMA!$I$12,"NO CUMPLE","CUMPLE")</f>
        <v>CUMPLE</v>
      </c>
      <c r="V67" s="188" t="str">
        <f>IF($H67&gt;NORMA!$I$13,"NO CUMPLE","CUMPLE")</f>
        <v>NO CUMPLE</v>
      </c>
      <c r="W67" s="188" t="str">
        <f>IF($O67&gt;NORMA!$I$14,"NO CUMPLE","CUMPLE")</f>
        <v>CUMPLE</v>
      </c>
      <c r="X67" s="188" t="str">
        <f>IF(AND($N67&gt;=NORMA!$Q$4, $N67&lt;=NORMA!$R$4),"CUMPLE","NO CUMPLE")</f>
        <v>CUMPLE</v>
      </c>
      <c r="Y67" s="188" t="str">
        <f>IF($I67&gt;NORMA!$I$16,"NO CUMPLE","CUMPLE")</f>
        <v>CUMPLE</v>
      </c>
      <c r="Z67" s="188" t="str">
        <f>IF($M67&lt;NORMA!$I$23,"NO CUMPLE","CUMPLE")</f>
        <v>CUMPLE</v>
      </c>
      <c r="AA67" s="188" t="str">
        <f>IF($E67&gt;NORMA!$I$24,"NO CUMPLE","CUMPLE")</f>
        <v>CUMPLE</v>
      </c>
      <c r="AB67" s="188" t="str">
        <f>IF($F67&gt;NORMA!$I$25,"NO CUMPLE","CUMPLE")</f>
        <v>CUMPLE</v>
      </c>
      <c r="AC67" s="188" t="str">
        <f>IF($K67&gt;NORMA!$I$26,"NO CUMPLE","CUMPLE")</f>
        <v>CUMPLE</v>
      </c>
      <c r="AD67" s="188" t="str">
        <f>IF($J67&gt;NORMA!$I$27,"NO CUMPLE","CUMPLE")</f>
        <v>CUMPLE</v>
      </c>
      <c r="AE67" s="188" t="str">
        <f>IF($G67&gt;NORMA!$I$28,"NO CUMPLE","CUMPLE")</f>
        <v>CUMPLE</v>
      </c>
      <c r="AF67" s="188" t="str">
        <f>IF($H67&gt;NORMA!$I$29,"NO CUMPLE","CUMPLE")</f>
        <v>NO CUMPLE</v>
      </c>
      <c r="AG67" s="188" t="str">
        <f>IF($O67&gt;NORMA!$I$30,"NO CUMPLE","CUMPLE")</f>
        <v>CUMPLE</v>
      </c>
      <c r="AH67" s="188" t="str">
        <f>IF(AND($N67&gt;=NORMA!$R$18, $N67&lt;=NORMA!$S$18),"CUMPLE","NO CUMPLE")</f>
        <v>CUMPLE</v>
      </c>
      <c r="AI67" s="188" t="str">
        <f>IF($I67&gt;NORMA!$I$32,"NO CUMPLE","CUMPLE")</f>
        <v>CUMPLE</v>
      </c>
    </row>
    <row r="68" spans="1:35" ht="14.25" customHeight="1" x14ac:dyDescent="0.35">
      <c r="A68" s="146" t="s">
        <v>96</v>
      </c>
      <c r="B68" s="147" t="s">
        <v>97</v>
      </c>
      <c r="C68" s="148">
        <v>41936</v>
      </c>
      <c r="D68" s="149">
        <v>0.5</v>
      </c>
      <c r="E68" s="150">
        <v>2</v>
      </c>
      <c r="F68" s="147">
        <v>15</v>
      </c>
      <c r="G68" s="150">
        <v>5</v>
      </c>
      <c r="H68" s="150">
        <v>6</v>
      </c>
      <c r="I68" s="147">
        <v>0.18</v>
      </c>
      <c r="J68" s="150">
        <v>0.05</v>
      </c>
      <c r="K68" s="147">
        <v>0.65</v>
      </c>
      <c r="L68" s="164">
        <v>0.39</v>
      </c>
      <c r="M68" s="156">
        <v>8.07</v>
      </c>
      <c r="N68" s="156">
        <v>7.03</v>
      </c>
      <c r="O68" s="158">
        <v>1.8</v>
      </c>
      <c r="P68" s="188" t="str">
        <f>IF($M68&lt;NORMA!$I$7,"NO CUMPLE","CUMPLE")</f>
        <v>CUMPLE</v>
      </c>
      <c r="Q68" s="188" t="str">
        <f>IF($E68&gt;NORMA!$I$8,"NO CUMPLE","CUMPLE")</f>
        <v>CUMPLE</v>
      </c>
      <c r="R68" s="188" t="str">
        <f>IF($F68&gt;NORMA!$I$9,"NO CUMPLE","CUMPLE")</f>
        <v>CUMPLE</v>
      </c>
      <c r="S68" s="188" t="str">
        <f>IF($K68&gt;NORMA!$I$10,"NO CUMPLE","CUMPLE")</f>
        <v>CUMPLE</v>
      </c>
      <c r="T68" s="188" t="str">
        <f>IF($J68&gt;NORMA!$I$11,"NO CUMPLE","CUMPLE")</f>
        <v>CUMPLE</v>
      </c>
      <c r="U68" s="188" t="str">
        <f>IF($G68&gt;NORMA!$I$12,"NO CUMPLE","CUMPLE")</f>
        <v>CUMPLE</v>
      </c>
      <c r="V68" s="188" t="str">
        <f>IF($H68&gt;NORMA!$I$13,"NO CUMPLE","CUMPLE")</f>
        <v>CUMPLE</v>
      </c>
      <c r="W68" s="188" t="str">
        <f>IF($O68&gt;NORMA!$I$14,"NO CUMPLE","CUMPLE")</f>
        <v>CUMPLE</v>
      </c>
      <c r="X68" s="188" t="str">
        <f>IF(AND($N68&gt;=NORMA!$Q$4, $N68&lt;=NORMA!$R$4),"CUMPLE","NO CUMPLE")</f>
        <v>CUMPLE</v>
      </c>
      <c r="Y68" s="188" t="str">
        <f>IF($I68&gt;NORMA!$I$16,"NO CUMPLE","CUMPLE")</f>
        <v>CUMPLE</v>
      </c>
      <c r="Z68" s="188" t="str">
        <f>IF($M68&lt;NORMA!$I$23,"NO CUMPLE","CUMPLE")</f>
        <v>CUMPLE</v>
      </c>
      <c r="AA68" s="188" t="str">
        <f>IF($E68&gt;NORMA!$I$24,"NO CUMPLE","CUMPLE")</f>
        <v>CUMPLE</v>
      </c>
      <c r="AB68" s="188" t="str">
        <f>IF($F68&gt;NORMA!$I$25,"NO CUMPLE","CUMPLE")</f>
        <v>CUMPLE</v>
      </c>
      <c r="AC68" s="188" t="str">
        <f>IF($K68&gt;NORMA!$I$26,"NO CUMPLE","CUMPLE")</f>
        <v>CUMPLE</v>
      </c>
      <c r="AD68" s="188" t="str">
        <f>IF($J68&gt;NORMA!$I$27,"NO CUMPLE","CUMPLE")</f>
        <v>CUMPLE</v>
      </c>
      <c r="AE68" s="188" t="str">
        <f>IF($G68&gt;NORMA!$I$28,"NO CUMPLE","CUMPLE")</f>
        <v>CUMPLE</v>
      </c>
      <c r="AF68" s="188" t="str">
        <f>IF($H68&gt;NORMA!$I$29,"NO CUMPLE","CUMPLE")</f>
        <v>CUMPLE</v>
      </c>
      <c r="AG68" s="188" t="str">
        <f>IF($O68&gt;NORMA!$I$30,"NO CUMPLE","CUMPLE")</f>
        <v>CUMPLE</v>
      </c>
      <c r="AH68" s="188" t="str">
        <f>IF(AND($N68&gt;=NORMA!$R$18, $N68&lt;=NORMA!$S$18),"CUMPLE","NO CUMPLE")</f>
        <v>CUMPLE</v>
      </c>
      <c r="AI68" s="188" t="str">
        <f>IF($I68&gt;NORMA!$I$32,"NO CUMPLE","CUMPLE")</f>
        <v>CUMPLE</v>
      </c>
    </row>
    <row r="69" spans="1:35" ht="14.25" customHeight="1" x14ac:dyDescent="0.35">
      <c r="A69" s="146" t="s">
        <v>96</v>
      </c>
      <c r="B69" s="147" t="s">
        <v>97</v>
      </c>
      <c r="C69" s="148">
        <v>41947</v>
      </c>
      <c r="D69" s="149">
        <v>0.41666666666666669</v>
      </c>
      <c r="E69" s="150">
        <v>2</v>
      </c>
      <c r="F69" s="147">
        <v>19</v>
      </c>
      <c r="G69" s="150">
        <v>5</v>
      </c>
      <c r="H69" s="150">
        <v>6</v>
      </c>
      <c r="I69" s="147">
        <v>0.14000000000000001</v>
      </c>
      <c r="J69" s="147">
        <v>0.06</v>
      </c>
      <c r="K69" s="147">
        <v>0.65</v>
      </c>
      <c r="L69" s="164">
        <v>0.2</v>
      </c>
      <c r="M69" s="156">
        <v>8.0500000000000007</v>
      </c>
      <c r="N69" s="156">
        <v>6.81</v>
      </c>
      <c r="O69" s="158">
        <v>1.8</v>
      </c>
      <c r="P69" s="188" t="str">
        <f>IF($M69&lt;NORMA!$I$7,"NO CUMPLE","CUMPLE")</f>
        <v>CUMPLE</v>
      </c>
      <c r="Q69" s="188" t="str">
        <f>IF($E69&gt;NORMA!$I$8,"NO CUMPLE","CUMPLE")</f>
        <v>CUMPLE</v>
      </c>
      <c r="R69" s="188" t="str">
        <f>IF($F69&gt;NORMA!$I$9,"NO CUMPLE","CUMPLE")</f>
        <v>CUMPLE</v>
      </c>
      <c r="S69" s="188" t="str">
        <f>IF($K69&gt;NORMA!$I$10,"NO CUMPLE","CUMPLE")</f>
        <v>CUMPLE</v>
      </c>
      <c r="T69" s="188" t="str">
        <f>IF($J69&gt;NORMA!$I$11,"NO CUMPLE","CUMPLE")</f>
        <v>CUMPLE</v>
      </c>
      <c r="U69" s="188" t="str">
        <f>IF($G69&gt;NORMA!$I$12,"NO CUMPLE","CUMPLE")</f>
        <v>CUMPLE</v>
      </c>
      <c r="V69" s="188" t="str">
        <f>IF($H69&gt;NORMA!$I$13,"NO CUMPLE","CUMPLE")</f>
        <v>CUMPLE</v>
      </c>
      <c r="W69" s="188" t="str">
        <f>IF($O69&gt;NORMA!$I$14,"NO CUMPLE","CUMPLE")</f>
        <v>CUMPLE</v>
      </c>
      <c r="X69" s="188" t="str">
        <f>IF(AND($N69&gt;=NORMA!$Q$4, $N69&lt;=NORMA!$R$4),"CUMPLE","NO CUMPLE")</f>
        <v>CUMPLE</v>
      </c>
      <c r="Y69" s="188" t="str">
        <f>IF($I69&gt;NORMA!$I$16,"NO CUMPLE","CUMPLE")</f>
        <v>CUMPLE</v>
      </c>
      <c r="Z69" s="188" t="str">
        <f>IF($M69&lt;NORMA!$I$23,"NO CUMPLE","CUMPLE")</f>
        <v>CUMPLE</v>
      </c>
      <c r="AA69" s="188" t="str">
        <f>IF($E69&gt;NORMA!$I$24,"NO CUMPLE","CUMPLE")</f>
        <v>CUMPLE</v>
      </c>
      <c r="AB69" s="188" t="str">
        <f>IF($F69&gt;NORMA!$I$25,"NO CUMPLE","CUMPLE")</f>
        <v>CUMPLE</v>
      </c>
      <c r="AC69" s="188" t="str">
        <f>IF($K69&gt;NORMA!$I$26,"NO CUMPLE","CUMPLE")</f>
        <v>CUMPLE</v>
      </c>
      <c r="AD69" s="188" t="str">
        <f>IF($J69&gt;NORMA!$I$27,"NO CUMPLE","CUMPLE")</f>
        <v>CUMPLE</v>
      </c>
      <c r="AE69" s="188" t="str">
        <f>IF($G69&gt;NORMA!$I$28,"NO CUMPLE","CUMPLE")</f>
        <v>CUMPLE</v>
      </c>
      <c r="AF69" s="188" t="str">
        <f>IF($H69&gt;NORMA!$I$29,"NO CUMPLE","CUMPLE")</f>
        <v>CUMPLE</v>
      </c>
      <c r="AG69" s="188" t="str">
        <f>IF($O69&gt;NORMA!$I$30,"NO CUMPLE","CUMPLE")</f>
        <v>CUMPLE</v>
      </c>
      <c r="AH69" s="188" t="str">
        <f>IF(AND($N69&gt;=NORMA!$R$18, $N69&lt;=NORMA!$S$18),"CUMPLE","NO CUMPLE")</f>
        <v>CUMPLE</v>
      </c>
      <c r="AI69" s="188" t="str">
        <f>IF($I69&gt;NORMA!$I$32,"NO CUMPLE","CUMPLE")</f>
        <v>CUMPLE</v>
      </c>
    </row>
    <row r="70" spans="1:35" ht="14.25" customHeight="1" x14ac:dyDescent="0.35">
      <c r="A70" s="146" t="s">
        <v>96</v>
      </c>
      <c r="B70" s="147" t="s">
        <v>97</v>
      </c>
      <c r="C70" s="148">
        <v>42002</v>
      </c>
      <c r="D70" s="149">
        <v>0.65625</v>
      </c>
      <c r="E70" s="150">
        <v>2</v>
      </c>
      <c r="F70" s="147">
        <v>21</v>
      </c>
      <c r="G70" s="150">
        <v>5</v>
      </c>
      <c r="H70" s="150">
        <v>6</v>
      </c>
      <c r="I70" s="150">
        <v>7.0000000000000007E-2</v>
      </c>
      <c r="J70" s="147">
        <v>0.06</v>
      </c>
      <c r="K70" s="147">
        <v>0.65</v>
      </c>
      <c r="L70" s="164">
        <v>0.6</v>
      </c>
      <c r="M70" s="156">
        <v>7.99</v>
      </c>
      <c r="N70" s="156">
        <v>6.79</v>
      </c>
      <c r="O70" s="158">
        <v>1.8</v>
      </c>
      <c r="P70" s="188" t="str">
        <f>IF($M70&lt;NORMA!$I$7,"NO CUMPLE","CUMPLE")</f>
        <v>CUMPLE</v>
      </c>
      <c r="Q70" s="188" t="str">
        <f>IF($E70&gt;NORMA!$I$8,"NO CUMPLE","CUMPLE")</f>
        <v>CUMPLE</v>
      </c>
      <c r="R70" s="188" t="str">
        <f>IF($F70&gt;NORMA!$I$9,"NO CUMPLE","CUMPLE")</f>
        <v>CUMPLE</v>
      </c>
      <c r="S70" s="188" t="str">
        <f>IF($K70&gt;NORMA!$I$10,"NO CUMPLE","CUMPLE")</f>
        <v>CUMPLE</v>
      </c>
      <c r="T70" s="188" t="str">
        <f>IF($J70&gt;NORMA!$I$11,"NO CUMPLE","CUMPLE")</f>
        <v>CUMPLE</v>
      </c>
      <c r="U70" s="188" t="str">
        <f>IF($G70&gt;NORMA!$I$12,"NO CUMPLE","CUMPLE")</f>
        <v>CUMPLE</v>
      </c>
      <c r="V70" s="188" t="str">
        <f>IF($H70&gt;NORMA!$I$13,"NO CUMPLE","CUMPLE")</f>
        <v>CUMPLE</v>
      </c>
      <c r="W70" s="188" t="str">
        <f>IF($O70&gt;NORMA!$I$14,"NO CUMPLE","CUMPLE")</f>
        <v>CUMPLE</v>
      </c>
      <c r="X70" s="188" t="str">
        <f>IF(AND($N70&gt;=NORMA!$Q$4, $N70&lt;=NORMA!$R$4),"CUMPLE","NO CUMPLE")</f>
        <v>CUMPLE</v>
      </c>
      <c r="Y70" s="188" t="str">
        <f>IF($I70&gt;NORMA!$I$16,"NO CUMPLE","CUMPLE")</f>
        <v>CUMPLE</v>
      </c>
      <c r="Z70" s="188" t="str">
        <f>IF($M70&lt;NORMA!$I$23,"NO CUMPLE","CUMPLE")</f>
        <v>CUMPLE</v>
      </c>
      <c r="AA70" s="188" t="str">
        <f>IF($E70&gt;NORMA!$I$24,"NO CUMPLE","CUMPLE")</f>
        <v>CUMPLE</v>
      </c>
      <c r="AB70" s="188" t="str">
        <f>IF($F70&gt;NORMA!$I$25,"NO CUMPLE","CUMPLE")</f>
        <v>CUMPLE</v>
      </c>
      <c r="AC70" s="188" t="str">
        <f>IF($K70&gt;NORMA!$I$26,"NO CUMPLE","CUMPLE")</f>
        <v>CUMPLE</v>
      </c>
      <c r="AD70" s="188" t="str">
        <f>IF($J70&gt;NORMA!$I$27,"NO CUMPLE","CUMPLE")</f>
        <v>CUMPLE</v>
      </c>
      <c r="AE70" s="188" t="str">
        <f>IF($G70&gt;NORMA!$I$28,"NO CUMPLE","CUMPLE")</f>
        <v>CUMPLE</v>
      </c>
      <c r="AF70" s="188" t="str">
        <f>IF($H70&gt;NORMA!$I$29,"NO CUMPLE","CUMPLE")</f>
        <v>CUMPLE</v>
      </c>
      <c r="AG70" s="188" t="str">
        <f>IF($O70&gt;NORMA!$I$30,"NO CUMPLE","CUMPLE")</f>
        <v>CUMPLE</v>
      </c>
      <c r="AH70" s="188" t="str">
        <f>IF(AND($N70&gt;=NORMA!$R$18, $N70&lt;=NORMA!$S$18),"CUMPLE","NO CUMPLE")</f>
        <v>CUMPLE</v>
      </c>
      <c r="AI70" s="188" t="str">
        <f>IF($I70&gt;NORMA!$I$32,"NO CUMPLE","CUMPLE")</f>
        <v>CUMPLE</v>
      </c>
    </row>
    <row r="71" spans="1:35" ht="14.25" customHeight="1" x14ac:dyDescent="0.35">
      <c r="A71" s="198" t="s">
        <v>96</v>
      </c>
      <c r="B71" s="156" t="s">
        <v>97</v>
      </c>
      <c r="C71" s="199">
        <v>42018</v>
      </c>
      <c r="D71" s="200">
        <v>0.33333333333333331</v>
      </c>
      <c r="E71" s="166">
        <v>2</v>
      </c>
      <c r="F71" s="166">
        <v>6</v>
      </c>
      <c r="G71" s="166">
        <v>5</v>
      </c>
      <c r="H71" s="201">
        <v>6</v>
      </c>
      <c r="I71" s="201">
        <v>7.0000000000000007E-2</v>
      </c>
      <c r="J71" s="201">
        <v>0.05</v>
      </c>
      <c r="K71" s="147">
        <v>0.65</v>
      </c>
      <c r="L71" s="164">
        <v>0.44</v>
      </c>
      <c r="M71" s="156">
        <v>8.0500000000000007</v>
      </c>
      <c r="N71" s="156">
        <v>5.94</v>
      </c>
      <c r="O71" s="158">
        <v>1.8</v>
      </c>
      <c r="P71" s="188" t="str">
        <f>IF($M71&lt;NORMA!$I$7,"NO CUMPLE","CUMPLE")</f>
        <v>CUMPLE</v>
      </c>
      <c r="Q71" s="188" t="str">
        <f>IF($E71&gt;NORMA!$I$8,"NO CUMPLE","CUMPLE")</f>
        <v>CUMPLE</v>
      </c>
      <c r="R71" s="188" t="str">
        <f>IF($F71&gt;NORMA!$I$9,"NO CUMPLE","CUMPLE")</f>
        <v>CUMPLE</v>
      </c>
      <c r="S71" s="188" t="str">
        <f>IF($K71&gt;NORMA!$I$10,"NO CUMPLE","CUMPLE")</f>
        <v>CUMPLE</v>
      </c>
      <c r="T71" s="188" t="str">
        <f>IF($J71&gt;NORMA!$I$11,"NO CUMPLE","CUMPLE")</f>
        <v>CUMPLE</v>
      </c>
      <c r="U71" s="188" t="str">
        <f>IF($G71&gt;NORMA!$I$12,"NO CUMPLE","CUMPLE")</f>
        <v>CUMPLE</v>
      </c>
      <c r="V71" s="188" t="str">
        <f>IF($H71&gt;NORMA!$I$13,"NO CUMPLE","CUMPLE")</f>
        <v>CUMPLE</v>
      </c>
      <c r="W71" s="188" t="str">
        <f>IF($O71&gt;NORMA!$I$14,"NO CUMPLE","CUMPLE")</f>
        <v>CUMPLE</v>
      </c>
      <c r="X71" s="188" t="str">
        <f>IF(AND($N71&gt;=NORMA!$Q$4, $N71&lt;=NORMA!$R$4),"CUMPLE","NO CUMPLE")</f>
        <v>NO CUMPLE</v>
      </c>
      <c r="Y71" s="188" t="str">
        <f>IF($I71&gt;NORMA!$I$16,"NO CUMPLE","CUMPLE")</f>
        <v>CUMPLE</v>
      </c>
      <c r="Z71" s="188" t="str">
        <f>IF($M71&lt;NORMA!$I$23,"NO CUMPLE","CUMPLE")</f>
        <v>CUMPLE</v>
      </c>
      <c r="AA71" s="188" t="str">
        <f>IF($E71&gt;NORMA!$I$24,"NO CUMPLE","CUMPLE")</f>
        <v>CUMPLE</v>
      </c>
      <c r="AB71" s="188" t="str">
        <f>IF($F71&gt;NORMA!$I$25,"NO CUMPLE","CUMPLE")</f>
        <v>CUMPLE</v>
      </c>
      <c r="AC71" s="188" t="str">
        <f>IF($K71&gt;NORMA!$I$26,"NO CUMPLE","CUMPLE")</f>
        <v>CUMPLE</v>
      </c>
      <c r="AD71" s="188" t="str">
        <f>IF($J71&gt;NORMA!$I$27,"NO CUMPLE","CUMPLE")</f>
        <v>CUMPLE</v>
      </c>
      <c r="AE71" s="188" t="str">
        <f>IF($G71&gt;NORMA!$I$28,"NO CUMPLE","CUMPLE")</f>
        <v>CUMPLE</v>
      </c>
      <c r="AF71" s="188" t="str">
        <f>IF($H71&gt;NORMA!$I$29,"NO CUMPLE","CUMPLE")</f>
        <v>CUMPLE</v>
      </c>
      <c r="AG71" s="188" t="str">
        <f>IF($O71&gt;NORMA!$I$30,"NO CUMPLE","CUMPLE")</f>
        <v>CUMPLE</v>
      </c>
      <c r="AH71" s="188" t="str">
        <f>IF(AND($N71&gt;=NORMA!$R$18, $N71&lt;=NORMA!$S$18),"CUMPLE","NO CUMPLE")</f>
        <v>NO CUMPLE</v>
      </c>
      <c r="AI71" s="188" t="str">
        <f>IF($I71&gt;NORMA!$I$32,"NO CUMPLE","CUMPLE")</f>
        <v>CUMPLE</v>
      </c>
    </row>
    <row r="72" spans="1:35" ht="14.25" customHeight="1" x14ac:dyDescent="0.35">
      <c r="A72" s="198" t="s">
        <v>96</v>
      </c>
      <c r="B72" s="156" t="s">
        <v>97</v>
      </c>
      <c r="C72" s="199">
        <v>42023</v>
      </c>
      <c r="D72" s="200">
        <v>0.66666666666666663</v>
      </c>
      <c r="E72" s="166">
        <v>2</v>
      </c>
      <c r="F72" s="156">
        <v>13</v>
      </c>
      <c r="G72" s="166">
        <v>5</v>
      </c>
      <c r="H72" s="201">
        <v>6</v>
      </c>
      <c r="I72" s="201">
        <v>7.0000000000000007E-2</v>
      </c>
      <c r="J72" s="201">
        <v>0.05</v>
      </c>
      <c r="K72" s="147">
        <v>0.65</v>
      </c>
      <c r="L72" s="164">
        <v>0.21</v>
      </c>
      <c r="M72" s="156">
        <v>7.63</v>
      </c>
      <c r="N72" s="156">
        <v>7</v>
      </c>
      <c r="O72" s="157">
        <v>18</v>
      </c>
      <c r="P72" s="188" t="str">
        <f>IF($M72&lt;NORMA!$I$7,"NO CUMPLE","CUMPLE")</f>
        <v>CUMPLE</v>
      </c>
      <c r="Q72" s="188" t="str">
        <f>IF($E72&gt;NORMA!$I$8,"NO CUMPLE","CUMPLE")</f>
        <v>CUMPLE</v>
      </c>
      <c r="R72" s="188" t="str">
        <f>IF($F72&gt;NORMA!$I$9,"NO CUMPLE","CUMPLE")</f>
        <v>CUMPLE</v>
      </c>
      <c r="S72" s="188" t="str">
        <f>IF($K72&gt;NORMA!$I$10,"NO CUMPLE","CUMPLE")</f>
        <v>CUMPLE</v>
      </c>
      <c r="T72" s="188" t="str">
        <f>IF($J72&gt;NORMA!$I$11,"NO CUMPLE","CUMPLE")</f>
        <v>CUMPLE</v>
      </c>
      <c r="U72" s="188" t="str">
        <f>IF($G72&gt;NORMA!$I$12,"NO CUMPLE","CUMPLE")</f>
        <v>CUMPLE</v>
      </c>
      <c r="V72" s="188" t="str">
        <f>IF($H72&gt;NORMA!$I$13,"NO CUMPLE","CUMPLE")</f>
        <v>CUMPLE</v>
      </c>
      <c r="W72" s="188" t="str">
        <f>IF($O72&gt;NORMA!$I$14,"NO CUMPLE","CUMPLE")</f>
        <v>CUMPLE</v>
      </c>
      <c r="X72" s="188" t="str">
        <f>IF(AND($N72&gt;=NORMA!$Q$4, $N72&lt;=NORMA!$R$4),"CUMPLE","NO CUMPLE")</f>
        <v>CUMPLE</v>
      </c>
      <c r="Y72" s="188" t="str">
        <f>IF($I72&gt;NORMA!$I$16,"NO CUMPLE","CUMPLE")</f>
        <v>CUMPLE</v>
      </c>
      <c r="Z72" s="188" t="str">
        <f>IF($M72&lt;NORMA!$I$23,"NO CUMPLE","CUMPLE")</f>
        <v>CUMPLE</v>
      </c>
      <c r="AA72" s="188" t="str">
        <f>IF($E72&gt;NORMA!$I$24,"NO CUMPLE","CUMPLE")</f>
        <v>CUMPLE</v>
      </c>
      <c r="AB72" s="188" t="str">
        <f>IF($F72&gt;NORMA!$I$25,"NO CUMPLE","CUMPLE")</f>
        <v>CUMPLE</v>
      </c>
      <c r="AC72" s="188" t="str">
        <f>IF($K72&gt;NORMA!$I$26,"NO CUMPLE","CUMPLE")</f>
        <v>CUMPLE</v>
      </c>
      <c r="AD72" s="188" t="str">
        <f>IF($J72&gt;NORMA!$I$27,"NO CUMPLE","CUMPLE")</f>
        <v>CUMPLE</v>
      </c>
      <c r="AE72" s="188" t="str">
        <f>IF($G72&gt;NORMA!$I$28,"NO CUMPLE","CUMPLE")</f>
        <v>CUMPLE</v>
      </c>
      <c r="AF72" s="188" t="str">
        <f>IF($H72&gt;NORMA!$I$29,"NO CUMPLE","CUMPLE")</f>
        <v>CUMPLE</v>
      </c>
      <c r="AG72" s="188" t="str">
        <f>IF($O72&gt;NORMA!$I$30,"NO CUMPLE","CUMPLE")</f>
        <v>CUMPLE</v>
      </c>
      <c r="AH72" s="188" t="str">
        <f>IF(AND($N72&gt;=NORMA!$R$18, $N72&lt;=NORMA!$S$18),"CUMPLE","NO CUMPLE")</f>
        <v>CUMPLE</v>
      </c>
      <c r="AI72" s="188" t="str">
        <f>IF($I72&gt;NORMA!$I$32,"NO CUMPLE","CUMPLE")</f>
        <v>CUMPLE</v>
      </c>
    </row>
    <row r="73" spans="1:35" ht="14.25" customHeight="1" x14ac:dyDescent="0.35">
      <c r="A73" s="198" t="s">
        <v>96</v>
      </c>
      <c r="B73" s="156" t="s">
        <v>97</v>
      </c>
      <c r="C73" s="199">
        <v>42031</v>
      </c>
      <c r="D73" s="200">
        <v>0.5</v>
      </c>
      <c r="E73" s="166">
        <v>2</v>
      </c>
      <c r="F73" s="166">
        <v>6</v>
      </c>
      <c r="G73" s="156">
        <v>14</v>
      </c>
      <c r="H73" s="201">
        <v>6</v>
      </c>
      <c r="I73" s="201">
        <v>7.0000000000000007E-2</v>
      </c>
      <c r="J73" s="201">
        <v>0.1</v>
      </c>
      <c r="K73" s="147">
        <v>0.65</v>
      </c>
      <c r="L73" s="164">
        <v>0.13</v>
      </c>
      <c r="M73" s="156">
        <v>7.66</v>
      </c>
      <c r="N73" s="156">
        <v>6.18</v>
      </c>
      <c r="O73" s="158">
        <v>1.8</v>
      </c>
      <c r="P73" s="188" t="str">
        <f>IF($M73&lt;NORMA!$I$7,"NO CUMPLE","CUMPLE")</f>
        <v>CUMPLE</v>
      </c>
      <c r="Q73" s="188" t="str">
        <f>IF($E73&gt;NORMA!$I$8,"NO CUMPLE","CUMPLE")</f>
        <v>CUMPLE</v>
      </c>
      <c r="R73" s="188" t="str">
        <f>IF($F73&gt;NORMA!$I$9,"NO CUMPLE","CUMPLE")</f>
        <v>CUMPLE</v>
      </c>
      <c r="S73" s="188" t="str">
        <f>IF($K73&gt;NORMA!$I$10,"NO CUMPLE","CUMPLE")</f>
        <v>CUMPLE</v>
      </c>
      <c r="T73" s="188" t="str">
        <f>IF($J73&gt;NORMA!$I$11,"NO CUMPLE","CUMPLE")</f>
        <v>CUMPLE</v>
      </c>
      <c r="U73" s="188" t="str">
        <f>IF($G73&gt;NORMA!$I$12,"NO CUMPLE","CUMPLE")</f>
        <v>NO CUMPLE</v>
      </c>
      <c r="V73" s="188" t="str">
        <f>IF($H73&gt;NORMA!$I$13,"NO CUMPLE","CUMPLE")</f>
        <v>CUMPLE</v>
      </c>
      <c r="W73" s="188" t="str">
        <f>IF($O73&gt;NORMA!$I$14,"NO CUMPLE","CUMPLE")</f>
        <v>CUMPLE</v>
      </c>
      <c r="X73" s="188" t="str">
        <f>IF(AND($N73&gt;=NORMA!$Q$4, $N73&lt;=NORMA!$R$4),"CUMPLE","NO CUMPLE")</f>
        <v>CUMPLE</v>
      </c>
      <c r="Y73" s="188" t="str">
        <f>IF($I73&gt;NORMA!$I$16,"NO CUMPLE","CUMPLE")</f>
        <v>CUMPLE</v>
      </c>
      <c r="Z73" s="188" t="str">
        <f>IF($M73&lt;NORMA!$I$23,"NO CUMPLE","CUMPLE")</f>
        <v>CUMPLE</v>
      </c>
      <c r="AA73" s="188" t="str">
        <f>IF($E73&gt;NORMA!$I$24,"NO CUMPLE","CUMPLE")</f>
        <v>CUMPLE</v>
      </c>
      <c r="AB73" s="188" t="str">
        <f>IF($F73&gt;NORMA!$I$25,"NO CUMPLE","CUMPLE")</f>
        <v>CUMPLE</v>
      </c>
      <c r="AC73" s="188" t="str">
        <f>IF($K73&gt;NORMA!$I$26,"NO CUMPLE","CUMPLE")</f>
        <v>CUMPLE</v>
      </c>
      <c r="AD73" s="188" t="str">
        <f>IF($J73&gt;NORMA!$I$27,"NO CUMPLE","CUMPLE")</f>
        <v>CUMPLE</v>
      </c>
      <c r="AE73" s="188" t="str">
        <f>IF($G73&gt;NORMA!$I$28,"NO CUMPLE","CUMPLE")</f>
        <v>NO CUMPLE</v>
      </c>
      <c r="AF73" s="188" t="str">
        <f>IF($H73&gt;NORMA!$I$29,"NO CUMPLE","CUMPLE")</f>
        <v>CUMPLE</v>
      </c>
      <c r="AG73" s="188" t="str">
        <f>IF($O73&gt;NORMA!$I$30,"NO CUMPLE","CUMPLE")</f>
        <v>CUMPLE</v>
      </c>
      <c r="AH73" s="188" t="str">
        <f>IF(AND($N73&gt;=NORMA!$R$18, $N73&lt;=NORMA!$S$18),"CUMPLE","NO CUMPLE")</f>
        <v>NO CUMPLE</v>
      </c>
      <c r="AI73" s="188" t="str">
        <f>IF($I73&gt;NORMA!$I$32,"NO CUMPLE","CUMPLE")</f>
        <v>CUMPLE</v>
      </c>
    </row>
    <row r="74" spans="1:35" ht="14.25" customHeight="1" x14ac:dyDescent="0.35">
      <c r="A74" s="198" t="s">
        <v>96</v>
      </c>
      <c r="B74" s="156" t="s">
        <v>97</v>
      </c>
      <c r="C74" s="199">
        <v>42041</v>
      </c>
      <c r="D74" s="200">
        <v>0.41666666666666669</v>
      </c>
      <c r="E74" s="166">
        <v>2</v>
      </c>
      <c r="F74" s="156">
        <v>30</v>
      </c>
      <c r="G74" s="156">
        <v>8</v>
      </c>
      <c r="H74" s="201">
        <v>6</v>
      </c>
      <c r="I74" s="201">
        <v>0.18</v>
      </c>
      <c r="J74" s="201">
        <v>0.05</v>
      </c>
      <c r="K74" s="147">
        <v>0.65</v>
      </c>
      <c r="L74" s="164">
        <v>0.32</v>
      </c>
      <c r="M74" s="156">
        <v>8.08</v>
      </c>
      <c r="N74" s="156">
        <v>6.06</v>
      </c>
      <c r="O74" s="158">
        <v>1.8</v>
      </c>
      <c r="P74" s="188" t="str">
        <f>IF($M74&lt;NORMA!$I$7,"NO CUMPLE","CUMPLE")</f>
        <v>CUMPLE</v>
      </c>
      <c r="Q74" s="188" t="str">
        <f>IF($E74&gt;NORMA!$I$8,"NO CUMPLE","CUMPLE")</f>
        <v>CUMPLE</v>
      </c>
      <c r="R74" s="188" t="str">
        <f>IF($F74&gt;NORMA!$I$9,"NO CUMPLE","CUMPLE")</f>
        <v>CUMPLE</v>
      </c>
      <c r="S74" s="188" t="str">
        <f>IF($K74&gt;NORMA!$I$10,"NO CUMPLE","CUMPLE")</f>
        <v>CUMPLE</v>
      </c>
      <c r="T74" s="188" t="str">
        <f>IF($J74&gt;NORMA!$I$11,"NO CUMPLE","CUMPLE")</f>
        <v>CUMPLE</v>
      </c>
      <c r="U74" s="188" t="str">
        <f>IF($G74&gt;NORMA!$I$12,"NO CUMPLE","CUMPLE")</f>
        <v>CUMPLE</v>
      </c>
      <c r="V74" s="188" t="str">
        <f>IF($H74&gt;NORMA!$I$13,"NO CUMPLE","CUMPLE")</f>
        <v>CUMPLE</v>
      </c>
      <c r="W74" s="188" t="str">
        <f>IF($O74&gt;NORMA!$I$14,"NO CUMPLE","CUMPLE")</f>
        <v>CUMPLE</v>
      </c>
      <c r="X74" s="188" t="str">
        <f>IF(AND($N74&gt;=NORMA!$Q$4, $N74&lt;=NORMA!$R$4),"CUMPLE","NO CUMPLE")</f>
        <v>CUMPLE</v>
      </c>
      <c r="Y74" s="188" t="str">
        <f>IF($I74&gt;NORMA!$I$16,"NO CUMPLE","CUMPLE")</f>
        <v>CUMPLE</v>
      </c>
      <c r="Z74" s="188" t="str">
        <f>IF($M74&lt;NORMA!$I$23,"NO CUMPLE","CUMPLE")</f>
        <v>CUMPLE</v>
      </c>
      <c r="AA74" s="188" t="str">
        <f>IF($E74&gt;NORMA!$I$24,"NO CUMPLE","CUMPLE")</f>
        <v>CUMPLE</v>
      </c>
      <c r="AB74" s="188" t="str">
        <f>IF($F74&gt;NORMA!$I$25,"NO CUMPLE","CUMPLE")</f>
        <v>NO CUMPLE</v>
      </c>
      <c r="AC74" s="188" t="str">
        <f>IF($K74&gt;NORMA!$I$26,"NO CUMPLE","CUMPLE")</f>
        <v>CUMPLE</v>
      </c>
      <c r="AD74" s="188" t="str">
        <f>IF($J74&gt;NORMA!$I$27,"NO CUMPLE","CUMPLE")</f>
        <v>CUMPLE</v>
      </c>
      <c r="AE74" s="188" t="str">
        <f>IF($G74&gt;NORMA!$I$28,"NO CUMPLE","CUMPLE")</f>
        <v>CUMPLE</v>
      </c>
      <c r="AF74" s="188" t="str">
        <f>IF($H74&gt;NORMA!$I$29,"NO CUMPLE","CUMPLE")</f>
        <v>CUMPLE</v>
      </c>
      <c r="AG74" s="188" t="str">
        <f>IF($O74&gt;NORMA!$I$30,"NO CUMPLE","CUMPLE")</f>
        <v>CUMPLE</v>
      </c>
      <c r="AH74" s="188" t="str">
        <f>IF(AND($N74&gt;=NORMA!$R$18, $N74&lt;=NORMA!$S$18),"CUMPLE","NO CUMPLE")</f>
        <v>NO CUMPLE</v>
      </c>
      <c r="AI74" s="188" t="str">
        <f>IF($I74&gt;NORMA!$I$32,"NO CUMPLE","CUMPLE")</f>
        <v>CUMPLE</v>
      </c>
    </row>
    <row r="75" spans="1:35" ht="14.25" customHeight="1" x14ac:dyDescent="0.35">
      <c r="A75" s="198" t="s">
        <v>96</v>
      </c>
      <c r="B75" s="156" t="s">
        <v>97</v>
      </c>
      <c r="C75" s="199">
        <v>42045</v>
      </c>
      <c r="D75" s="200">
        <v>0.58333333333333337</v>
      </c>
      <c r="E75" s="166">
        <v>2</v>
      </c>
      <c r="F75" s="156">
        <v>28</v>
      </c>
      <c r="G75" s="166">
        <v>5</v>
      </c>
      <c r="H75" s="201">
        <v>6</v>
      </c>
      <c r="I75" s="201">
        <v>0.14000000000000001</v>
      </c>
      <c r="J75" s="201">
        <v>0.05</v>
      </c>
      <c r="K75" s="147">
        <v>0.65</v>
      </c>
      <c r="L75" s="164">
        <v>0.38</v>
      </c>
      <c r="M75" s="156">
        <v>7.66</v>
      </c>
      <c r="N75" s="156">
        <v>6.97</v>
      </c>
      <c r="O75" s="157">
        <v>120</v>
      </c>
      <c r="P75" s="188" t="str">
        <f>IF($M75&lt;NORMA!$I$7,"NO CUMPLE","CUMPLE")</f>
        <v>CUMPLE</v>
      </c>
      <c r="Q75" s="188" t="str">
        <f>IF($E75&gt;NORMA!$I$8,"NO CUMPLE","CUMPLE")</f>
        <v>CUMPLE</v>
      </c>
      <c r="R75" s="188" t="str">
        <f>IF($F75&gt;NORMA!$I$9,"NO CUMPLE","CUMPLE")</f>
        <v>CUMPLE</v>
      </c>
      <c r="S75" s="188" t="str">
        <f>IF($K75&gt;NORMA!$I$10,"NO CUMPLE","CUMPLE")</f>
        <v>CUMPLE</v>
      </c>
      <c r="T75" s="188" t="str">
        <f>IF($J75&gt;NORMA!$I$11,"NO CUMPLE","CUMPLE")</f>
        <v>CUMPLE</v>
      </c>
      <c r="U75" s="188" t="str">
        <f>IF($G75&gt;NORMA!$I$12,"NO CUMPLE","CUMPLE")</f>
        <v>CUMPLE</v>
      </c>
      <c r="V75" s="188" t="str">
        <f>IF($H75&gt;NORMA!$I$13,"NO CUMPLE","CUMPLE")</f>
        <v>CUMPLE</v>
      </c>
      <c r="W75" s="188" t="str">
        <f>IF($O75&gt;NORMA!$I$14,"NO CUMPLE","CUMPLE")</f>
        <v>CUMPLE</v>
      </c>
      <c r="X75" s="188" t="str">
        <f>IF(AND($N75&gt;=NORMA!$Q$4, $N75&lt;=NORMA!$R$4),"CUMPLE","NO CUMPLE")</f>
        <v>CUMPLE</v>
      </c>
      <c r="Y75" s="188" t="str">
        <f>IF($I75&gt;NORMA!$I$16,"NO CUMPLE","CUMPLE")</f>
        <v>CUMPLE</v>
      </c>
      <c r="Z75" s="188" t="str">
        <f>IF($M75&lt;NORMA!$I$23,"NO CUMPLE","CUMPLE")</f>
        <v>CUMPLE</v>
      </c>
      <c r="AA75" s="188" t="str">
        <f>IF($E75&gt;NORMA!$I$24,"NO CUMPLE","CUMPLE")</f>
        <v>CUMPLE</v>
      </c>
      <c r="AB75" s="188" t="str">
        <f>IF($F75&gt;NORMA!$I$25,"NO CUMPLE","CUMPLE")</f>
        <v>NO CUMPLE</v>
      </c>
      <c r="AC75" s="188" t="str">
        <f>IF($K75&gt;NORMA!$I$26,"NO CUMPLE","CUMPLE")</f>
        <v>CUMPLE</v>
      </c>
      <c r="AD75" s="188" t="str">
        <f>IF($J75&gt;NORMA!$I$27,"NO CUMPLE","CUMPLE")</f>
        <v>CUMPLE</v>
      </c>
      <c r="AE75" s="188" t="str">
        <f>IF($G75&gt;NORMA!$I$28,"NO CUMPLE","CUMPLE")</f>
        <v>CUMPLE</v>
      </c>
      <c r="AF75" s="188" t="str">
        <f>IF($H75&gt;NORMA!$I$29,"NO CUMPLE","CUMPLE")</f>
        <v>CUMPLE</v>
      </c>
      <c r="AG75" s="188" t="str">
        <f>IF($O75&gt;NORMA!$I$30,"NO CUMPLE","CUMPLE")</f>
        <v>NO CUMPLE</v>
      </c>
      <c r="AH75" s="188" t="str">
        <f>IF(AND($N75&gt;=NORMA!$R$18, $N75&lt;=NORMA!$S$18),"CUMPLE","NO CUMPLE")</f>
        <v>CUMPLE</v>
      </c>
      <c r="AI75" s="188" t="str">
        <f>IF($I75&gt;NORMA!$I$32,"NO CUMPLE","CUMPLE")</f>
        <v>CUMPLE</v>
      </c>
    </row>
    <row r="76" spans="1:35" ht="14.25" customHeight="1" x14ac:dyDescent="0.35">
      <c r="A76" s="198" t="s">
        <v>96</v>
      </c>
      <c r="B76" s="156" t="s">
        <v>97</v>
      </c>
      <c r="C76" s="199">
        <v>42065</v>
      </c>
      <c r="D76" s="200">
        <v>0.33333333333333331</v>
      </c>
      <c r="E76" s="156">
        <v>7</v>
      </c>
      <c r="F76" s="156">
        <v>25</v>
      </c>
      <c r="G76" s="166">
        <v>5</v>
      </c>
      <c r="H76" s="201">
        <v>6</v>
      </c>
      <c r="I76" s="201">
        <v>7.0000000000000007E-2</v>
      </c>
      <c r="J76" s="201">
        <v>0.05</v>
      </c>
      <c r="K76" s="147">
        <v>0.65</v>
      </c>
      <c r="L76" s="164">
        <v>0.09</v>
      </c>
      <c r="M76" s="156">
        <v>8.02</v>
      </c>
      <c r="N76" s="156">
        <v>6.18</v>
      </c>
      <c r="O76" s="157">
        <v>20</v>
      </c>
      <c r="P76" s="188" t="str">
        <f>IF($M76&lt;NORMA!$I$7,"NO CUMPLE","CUMPLE")</f>
        <v>CUMPLE</v>
      </c>
      <c r="Q76" s="188" t="str">
        <f>IF($E76&gt;NORMA!$I$8,"NO CUMPLE","CUMPLE")</f>
        <v>NO CUMPLE</v>
      </c>
      <c r="R76" s="188" t="str">
        <f>IF($F76&gt;NORMA!$I$9,"NO CUMPLE","CUMPLE")</f>
        <v>CUMPLE</v>
      </c>
      <c r="S76" s="188" t="str">
        <f>IF($K76&gt;NORMA!$I$10,"NO CUMPLE","CUMPLE")</f>
        <v>CUMPLE</v>
      </c>
      <c r="T76" s="188" t="str">
        <f>IF($J76&gt;NORMA!$I$11,"NO CUMPLE","CUMPLE")</f>
        <v>CUMPLE</v>
      </c>
      <c r="U76" s="188" t="str">
        <f>IF($G76&gt;NORMA!$I$12,"NO CUMPLE","CUMPLE")</f>
        <v>CUMPLE</v>
      </c>
      <c r="V76" s="188" t="str">
        <f>IF($H76&gt;NORMA!$I$13,"NO CUMPLE","CUMPLE")</f>
        <v>CUMPLE</v>
      </c>
      <c r="W76" s="188" t="str">
        <f>IF($O76&gt;NORMA!$I$14,"NO CUMPLE","CUMPLE")</f>
        <v>CUMPLE</v>
      </c>
      <c r="X76" s="188" t="str">
        <f>IF(AND($N76&gt;=NORMA!$Q$4, $N76&lt;=NORMA!$R$4),"CUMPLE","NO CUMPLE")</f>
        <v>CUMPLE</v>
      </c>
      <c r="Y76" s="188" t="str">
        <f>IF($I76&gt;NORMA!$I$16,"NO CUMPLE","CUMPLE")</f>
        <v>CUMPLE</v>
      </c>
      <c r="Z76" s="188" t="str">
        <f>IF($M76&lt;NORMA!$I$23,"NO CUMPLE","CUMPLE")</f>
        <v>CUMPLE</v>
      </c>
      <c r="AA76" s="188" t="str">
        <f>IF($E76&gt;NORMA!$I$24,"NO CUMPLE","CUMPLE")</f>
        <v>NO CUMPLE</v>
      </c>
      <c r="AB76" s="188" t="str">
        <f>IF($F76&gt;NORMA!$I$25,"NO CUMPLE","CUMPLE")</f>
        <v>CUMPLE</v>
      </c>
      <c r="AC76" s="188" t="str">
        <f>IF($K76&gt;NORMA!$I$26,"NO CUMPLE","CUMPLE")</f>
        <v>CUMPLE</v>
      </c>
      <c r="AD76" s="188" t="str">
        <f>IF($J76&gt;NORMA!$I$27,"NO CUMPLE","CUMPLE")</f>
        <v>CUMPLE</v>
      </c>
      <c r="AE76" s="188" t="str">
        <f>IF($G76&gt;NORMA!$I$28,"NO CUMPLE","CUMPLE")</f>
        <v>CUMPLE</v>
      </c>
      <c r="AF76" s="188" t="str">
        <f>IF($H76&gt;NORMA!$I$29,"NO CUMPLE","CUMPLE")</f>
        <v>CUMPLE</v>
      </c>
      <c r="AG76" s="188" t="str">
        <f>IF($O76&gt;NORMA!$I$30,"NO CUMPLE","CUMPLE")</f>
        <v>CUMPLE</v>
      </c>
      <c r="AH76" s="188" t="str">
        <f>IF(AND($N76&gt;=NORMA!$R$18, $N76&lt;=NORMA!$S$18),"CUMPLE","NO CUMPLE")</f>
        <v>NO CUMPLE</v>
      </c>
      <c r="AI76" s="188" t="str">
        <f>IF($I76&gt;NORMA!$I$32,"NO CUMPLE","CUMPLE")</f>
        <v>CUMPLE</v>
      </c>
    </row>
    <row r="77" spans="1:35" ht="14.25" customHeight="1" x14ac:dyDescent="0.35">
      <c r="A77" s="198" t="s">
        <v>96</v>
      </c>
      <c r="B77" s="156" t="s">
        <v>97</v>
      </c>
      <c r="C77" s="199">
        <v>42073</v>
      </c>
      <c r="D77" s="200">
        <v>0.25</v>
      </c>
      <c r="E77" s="156">
        <v>4</v>
      </c>
      <c r="F77" s="156">
        <v>34</v>
      </c>
      <c r="G77" s="166">
        <v>5</v>
      </c>
      <c r="H77" s="201">
        <v>6</v>
      </c>
      <c r="I77" s="201">
        <v>0.12</v>
      </c>
      <c r="J77" s="201">
        <v>0.05</v>
      </c>
      <c r="K77" s="147">
        <v>0.65</v>
      </c>
      <c r="L77" s="164">
        <v>0.09</v>
      </c>
      <c r="M77" s="156">
        <v>7.62</v>
      </c>
      <c r="N77" s="156">
        <v>5.88</v>
      </c>
      <c r="O77" s="157">
        <v>45</v>
      </c>
      <c r="P77" s="188" t="str">
        <f>IF($M77&lt;NORMA!$I$7,"NO CUMPLE","CUMPLE")</f>
        <v>CUMPLE</v>
      </c>
      <c r="Q77" s="188" t="str">
        <f>IF($E77&gt;NORMA!$I$8,"NO CUMPLE","CUMPLE")</f>
        <v>CUMPLE</v>
      </c>
      <c r="R77" s="188" t="str">
        <f>IF($F77&gt;NORMA!$I$9,"NO CUMPLE","CUMPLE")</f>
        <v>CUMPLE</v>
      </c>
      <c r="S77" s="188" t="str">
        <f>IF($K77&gt;NORMA!$I$10,"NO CUMPLE","CUMPLE")</f>
        <v>CUMPLE</v>
      </c>
      <c r="T77" s="188" t="str">
        <f>IF($J77&gt;NORMA!$I$11,"NO CUMPLE","CUMPLE")</f>
        <v>CUMPLE</v>
      </c>
      <c r="U77" s="188" t="str">
        <f>IF($G77&gt;NORMA!$I$12,"NO CUMPLE","CUMPLE")</f>
        <v>CUMPLE</v>
      </c>
      <c r="V77" s="188" t="str">
        <f>IF($H77&gt;NORMA!$I$13,"NO CUMPLE","CUMPLE")</f>
        <v>CUMPLE</v>
      </c>
      <c r="W77" s="188" t="str">
        <f>IF($O77&gt;NORMA!$I$14,"NO CUMPLE","CUMPLE")</f>
        <v>CUMPLE</v>
      </c>
      <c r="X77" s="188" t="str">
        <f>IF(AND($N77&gt;=NORMA!$Q$4, $N77&lt;=NORMA!$R$4),"CUMPLE","NO CUMPLE")</f>
        <v>NO CUMPLE</v>
      </c>
      <c r="Y77" s="188" t="str">
        <f>IF($I77&gt;NORMA!$I$16,"NO CUMPLE","CUMPLE")</f>
        <v>CUMPLE</v>
      </c>
      <c r="Z77" s="188" t="str">
        <f>IF($M77&lt;NORMA!$I$23,"NO CUMPLE","CUMPLE")</f>
        <v>CUMPLE</v>
      </c>
      <c r="AA77" s="188" t="str">
        <f>IF($E77&gt;NORMA!$I$24,"NO CUMPLE","CUMPLE")</f>
        <v>CUMPLE</v>
      </c>
      <c r="AB77" s="188" t="str">
        <f>IF($F77&gt;NORMA!$I$25,"NO CUMPLE","CUMPLE")</f>
        <v>NO CUMPLE</v>
      </c>
      <c r="AC77" s="188" t="str">
        <f>IF($K77&gt;NORMA!$I$26,"NO CUMPLE","CUMPLE")</f>
        <v>CUMPLE</v>
      </c>
      <c r="AD77" s="188" t="str">
        <f>IF($J77&gt;NORMA!$I$27,"NO CUMPLE","CUMPLE")</f>
        <v>CUMPLE</v>
      </c>
      <c r="AE77" s="188" t="str">
        <f>IF($G77&gt;NORMA!$I$28,"NO CUMPLE","CUMPLE")</f>
        <v>CUMPLE</v>
      </c>
      <c r="AF77" s="188" t="str">
        <f>IF($H77&gt;NORMA!$I$29,"NO CUMPLE","CUMPLE")</f>
        <v>CUMPLE</v>
      </c>
      <c r="AG77" s="188" t="str">
        <f>IF($O77&gt;NORMA!$I$30,"NO CUMPLE","CUMPLE")</f>
        <v>CUMPLE</v>
      </c>
      <c r="AH77" s="188" t="str">
        <f>IF(AND($N77&gt;=NORMA!$R$18, $N77&lt;=NORMA!$S$18),"CUMPLE","NO CUMPLE")</f>
        <v>NO CUMPLE</v>
      </c>
      <c r="AI77" s="188" t="str">
        <f>IF($I77&gt;NORMA!$I$32,"NO CUMPLE","CUMPLE")</f>
        <v>CUMPLE</v>
      </c>
    </row>
    <row r="78" spans="1:35" ht="14.25" customHeight="1" x14ac:dyDescent="0.35">
      <c r="A78" s="202" t="s">
        <v>96</v>
      </c>
      <c r="B78" s="201" t="s">
        <v>97</v>
      </c>
      <c r="C78" s="203">
        <v>42244</v>
      </c>
      <c r="D78" s="149">
        <v>0.5</v>
      </c>
      <c r="E78" s="204">
        <v>2</v>
      </c>
      <c r="F78" s="204">
        <v>7</v>
      </c>
      <c r="G78" s="204">
        <v>7.7</v>
      </c>
      <c r="H78" s="204">
        <v>0.67</v>
      </c>
      <c r="I78" s="204">
        <v>0.05</v>
      </c>
      <c r="J78" s="201">
        <v>0.114</v>
      </c>
      <c r="K78" s="147">
        <v>1.9</v>
      </c>
      <c r="L78" s="164">
        <v>0.6</v>
      </c>
      <c r="M78" s="156">
        <v>8.16</v>
      </c>
      <c r="N78" s="156">
        <v>7.5</v>
      </c>
      <c r="O78" s="157">
        <v>110</v>
      </c>
      <c r="P78" s="188" t="str">
        <f>IF($M78&lt;NORMA!$I$7,"NO CUMPLE","CUMPLE")</f>
        <v>CUMPLE</v>
      </c>
      <c r="Q78" s="188" t="str">
        <f>IF($E78&gt;NORMA!$I$8,"NO CUMPLE","CUMPLE")</f>
        <v>CUMPLE</v>
      </c>
      <c r="R78" s="188" t="str">
        <f>IF($F78&gt;NORMA!$I$9,"NO CUMPLE","CUMPLE")</f>
        <v>CUMPLE</v>
      </c>
      <c r="S78" s="188" t="str">
        <f>IF($K78&gt;NORMA!$I$10,"NO CUMPLE","CUMPLE")</f>
        <v>CUMPLE</v>
      </c>
      <c r="T78" s="188" t="str">
        <f>IF($J78&gt;NORMA!$I$11,"NO CUMPLE","CUMPLE")</f>
        <v>NO CUMPLE</v>
      </c>
      <c r="U78" s="188" t="str">
        <f>IF($G78&gt;NORMA!$I$12,"NO CUMPLE","CUMPLE")</f>
        <v>CUMPLE</v>
      </c>
      <c r="V78" s="188" t="str">
        <f>IF($H78&gt;NORMA!$I$13,"NO CUMPLE","CUMPLE")</f>
        <v>CUMPLE</v>
      </c>
      <c r="W78" s="188" t="str">
        <f>IF($O78&gt;NORMA!$I$14,"NO CUMPLE","CUMPLE")</f>
        <v>CUMPLE</v>
      </c>
      <c r="X78" s="188" t="str">
        <f>IF(AND($N78&gt;=NORMA!$Q$4, $N78&lt;=NORMA!$R$4),"CUMPLE","NO CUMPLE")</f>
        <v>CUMPLE</v>
      </c>
      <c r="Y78" s="188" t="str">
        <f>IF($I78&gt;NORMA!$I$16,"NO CUMPLE","CUMPLE")</f>
        <v>CUMPLE</v>
      </c>
      <c r="Z78" s="188" t="str">
        <f>IF($M78&lt;NORMA!$I$23,"NO CUMPLE","CUMPLE")</f>
        <v>CUMPLE</v>
      </c>
      <c r="AA78" s="188" t="str">
        <f>IF($E78&gt;NORMA!$I$24,"NO CUMPLE","CUMPLE")</f>
        <v>CUMPLE</v>
      </c>
      <c r="AB78" s="188" t="str">
        <f>IF($F78&gt;NORMA!$I$25,"NO CUMPLE","CUMPLE")</f>
        <v>CUMPLE</v>
      </c>
      <c r="AC78" s="188" t="str">
        <f>IF($K78&gt;NORMA!$I$26,"NO CUMPLE","CUMPLE")</f>
        <v>NO CUMPLE</v>
      </c>
      <c r="AD78" s="188" t="str">
        <f>IF($J78&gt;NORMA!$I$27,"NO CUMPLE","CUMPLE")</f>
        <v>NO CUMPLE</v>
      </c>
      <c r="AE78" s="188" t="str">
        <f>IF($G78&gt;NORMA!$I$28,"NO CUMPLE","CUMPLE")</f>
        <v>CUMPLE</v>
      </c>
      <c r="AF78" s="188" t="str">
        <f>IF($H78&gt;NORMA!$I$29,"NO CUMPLE","CUMPLE")</f>
        <v>CUMPLE</v>
      </c>
      <c r="AG78" s="188" t="str">
        <f>IF($O78&gt;NORMA!$I$30,"NO CUMPLE","CUMPLE")</f>
        <v>NO CUMPLE</v>
      </c>
      <c r="AH78" s="188" t="str">
        <f>IF(AND($N78&gt;=NORMA!$R$18, $N78&lt;=NORMA!$S$18),"CUMPLE","NO CUMPLE")</f>
        <v>CUMPLE</v>
      </c>
      <c r="AI78" s="188" t="str">
        <f>IF($I78&gt;NORMA!$I$32,"NO CUMPLE","CUMPLE")</f>
        <v>CUMPLE</v>
      </c>
    </row>
    <row r="79" spans="1:35" ht="14.25" customHeight="1" x14ac:dyDescent="0.35">
      <c r="A79" s="202" t="s">
        <v>96</v>
      </c>
      <c r="B79" s="201" t="s">
        <v>97</v>
      </c>
      <c r="C79" s="203">
        <v>42263</v>
      </c>
      <c r="D79" s="149">
        <v>0.41666666666666669</v>
      </c>
      <c r="E79" s="204">
        <v>2</v>
      </c>
      <c r="F79" s="204">
        <v>7</v>
      </c>
      <c r="G79" s="204">
        <v>7.7</v>
      </c>
      <c r="H79" s="204">
        <v>0.67</v>
      </c>
      <c r="I79" s="204">
        <v>0.05</v>
      </c>
      <c r="J79" s="201">
        <v>0.11</v>
      </c>
      <c r="K79" s="147">
        <v>0.1</v>
      </c>
      <c r="L79" s="164">
        <v>0.56999999999999995</v>
      </c>
      <c r="M79" s="156">
        <v>6.98</v>
      </c>
      <c r="N79" s="156">
        <v>7.28</v>
      </c>
      <c r="O79" s="157">
        <v>10</v>
      </c>
      <c r="P79" s="188" t="str">
        <f>IF($M79&lt;NORMA!$I$7,"NO CUMPLE","CUMPLE")</f>
        <v>NO CUMPLE</v>
      </c>
      <c r="Q79" s="188" t="str">
        <f>IF($E79&gt;NORMA!$I$8,"NO CUMPLE","CUMPLE")</f>
        <v>CUMPLE</v>
      </c>
      <c r="R79" s="188" t="str">
        <f>IF($F79&gt;NORMA!$I$9,"NO CUMPLE","CUMPLE")</f>
        <v>CUMPLE</v>
      </c>
      <c r="S79" s="188" t="str">
        <f>IF($K79&gt;NORMA!$I$10,"NO CUMPLE","CUMPLE")</f>
        <v>CUMPLE</v>
      </c>
      <c r="T79" s="188" t="str">
        <f>IF($J79&gt;NORMA!$I$11,"NO CUMPLE","CUMPLE")</f>
        <v>NO CUMPLE</v>
      </c>
      <c r="U79" s="188" t="str">
        <f>IF($G79&gt;NORMA!$I$12,"NO CUMPLE","CUMPLE")</f>
        <v>CUMPLE</v>
      </c>
      <c r="V79" s="188" t="str">
        <f>IF($H79&gt;NORMA!$I$13,"NO CUMPLE","CUMPLE")</f>
        <v>CUMPLE</v>
      </c>
      <c r="W79" s="188" t="str">
        <f>IF($O79&gt;NORMA!$I$14,"NO CUMPLE","CUMPLE")</f>
        <v>CUMPLE</v>
      </c>
      <c r="X79" s="188" t="str">
        <f>IF(AND($N79&gt;=NORMA!$Q$4, $N79&lt;=NORMA!$R$4),"CUMPLE","NO CUMPLE")</f>
        <v>CUMPLE</v>
      </c>
      <c r="Y79" s="188" t="str">
        <f>IF($I79&gt;NORMA!$I$16,"NO CUMPLE","CUMPLE")</f>
        <v>CUMPLE</v>
      </c>
      <c r="Z79" s="188" t="str">
        <f>IF($M79&lt;NORMA!$I$23,"NO CUMPLE","CUMPLE")</f>
        <v>NO CUMPLE</v>
      </c>
      <c r="AA79" s="188" t="str">
        <f>IF($E79&gt;NORMA!$I$24,"NO CUMPLE","CUMPLE")</f>
        <v>CUMPLE</v>
      </c>
      <c r="AB79" s="188" t="str">
        <f>IF($F79&gt;NORMA!$I$25,"NO CUMPLE","CUMPLE")</f>
        <v>CUMPLE</v>
      </c>
      <c r="AC79" s="188" t="str">
        <f>IF($K79&gt;NORMA!$I$26,"NO CUMPLE","CUMPLE")</f>
        <v>CUMPLE</v>
      </c>
      <c r="AD79" s="188" t="str">
        <f>IF($J79&gt;NORMA!$I$27,"NO CUMPLE","CUMPLE")</f>
        <v>NO CUMPLE</v>
      </c>
      <c r="AE79" s="188" t="str">
        <f>IF($G79&gt;NORMA!$I$28,"NO CUMPLE","CUMPLE")</f>
        <v>CUMPLE</v>
      </c>
      <c r="AF79" s="188" t="str">
        <f>IF($H79&gt;NORMA!$I$29,"NO CUMPLE","CUMPLE")</f>
        <v>CUMPLE</v>
      </c>
      <c r="AG79" s="188" t="str">
        <f>IF($O79&gt;NORMA!$I$30,"NO CUMPLE","CUMPLE")</f>
        <v>CUMPLE</v>
      </c>
      <c r="AH79" s="188" t="str">
        <f>IF(AND($N79&gt;=NORMA!$R$18, $N79&lt;=NORMA!$S$18),"CUMPLE","NO CUMPLE")</f>
        <v>CUMPLE</v>
      </c>
      <c r="AI79" s="188" t="str">
        <f>IF($I79&gt;NORMA!$I$32,"NO CUMPLE","CUMPLE")</f>
        <v>CUMPLE</v>
      </c>
    </row>
    <row r="80" spans="1:35" ht="14.25" customHeight="1" x14ac:dyDescent="0.35">
      <c r="A80" s="202" t="s">
        <v>96</v>
      </c>
      <c r="B80" s="201" t="s">
        <v>97</v>
      </c>
      <c r="C80" s="203">
        <v>42276</v>
      </c>
      <c r="D80" s="149">
        <v>0.58333333333333337</v>
      </c>
      <c r="E80" s="201">
        <v>6</v>
      </c>
      <c r="F80" s="201">
        <v>24</v>
      </c>
      <c r="G80" s="204">
        <v>7.7</v>
      </c>
      <c r="H80" s="204">
        <v>0.67</v>
      </c>
      <c r="I80" s="204">
        <v>0.05</v>
      </c>
      <c r="J80" s="201">
        <v>7.1999999999999995E-2</v>
      </c>
      <c r="K80" s="147">
        <v>1.02</v>
      </c>
      <c r="L80" s="164">
        <v>0.26</v>
      </c>
      <c r="M80" s="156">
        <v>7.34</v>
      </c>
      <c r="N80" s="156">
        <v>8</v>
      </c>
      <c r="O80" s="157">
        <v>110</v>
      </c>
      <c r="P80" s="188" t="str">
        <f>IF($M80&lt;NORMA!$I$7,"NO CUMPLE","CUMPLE")</f>
        <v>CUMPLE</v>
      </c>
      <c r="Q80" s="188" t="str">
        <f>IF($E80&gt;NORMA!$I$8,"NO CUMPLE","CUMPLE")</f>
        <v>NO CUMPLE</v>
      </c>
      <c r="R80" s="188" t="str">
        <f>IF($F80&gt;NORMA!$I$9,"NO CUMPLE","CUMPLE")</f>
        <v>CUMPLE</v>
      </c>
      <c r="S80" s="188" t="str">
        <f>IF($K80&gt;NORMA!$I$10,"NO CUMPLE","CUMPLE")</f>
        <v>CUMPLE</v>
      </c>
      <c r="T80" s="188" t="str">
        <f>IF($J80&gt;NORMA!$I$11,"NO CUMPLE","CUMPLE")</f>
        <v>CUMPLE</v>
      </c>
      <c r="U80" s="188" t="str">
        <f>IF($G80&gt;NORMA!$I$12,"NO CUMPLE","CUMPLE")</f>
        <v>CUMPLE</v>
      </c>
      <c r="V80" s="188" t="str">
        <f>IF($H80&gt;NORMA!$I$13,"NO CUMPLE","CUMPLE")</f>
        <v>CUMPLE</v>
      </c>
      <c r="W80" s="188" t="str">
        <f>IF($O80&gt;NORMA!$I$14,"NO CUMPLE","CUMPLE")</f>
        <v>CUMPLE</v>
      </c>
      <c r="X80" s="188" t="str">
        <f>IF(AND($N80&gt;=NORMA!$Q$4, $N80&lt;=NORMA!$R$4),"CUMPLE","NO CUMPLE")</f>
        <v>CUMPLE</v>
      </c>
      <c r="Y80" s="188" t="str">
        <f>IF($I80&gt;NORMA!$I$16,"NO CUMPLE","CUMPLE")</f>
        <v>CUMPLE</v>
      </c>
      <c r="Z80" s="188" t="str">
        <f>IF($M80&lt;NORMA!$I$23,"NO CUMPLE","CUMPLE")</f>
        <v>CUMPLE</v>
      </c>
      <c r="AA80" s="188" t="str">
        <f>IF($E80&gt;NORMA!$I$24,"NO CUMPLE","CUMPLE")</f>
        <v>NO CUMPLE</v>
      </c>
      <c r="AB80" s="188" t="str">
        <f>IF($F80&gt;NORMA!$I$25,"NO CUMPLE","CUMPLE")</f>
        <v>CUMPLE</v>
      </c>
      <c r="AC80" s="188" t="str">
        <f>IF($K80&gt;NORMA!$I$26,"NO CUMPLE","CUMPLE")</f>
        <v>CUMPLE</v>
      </c>
      <c r="AD80" s="188" t="str">
        <f>IF($J80&gt;NORMA!$I$27,"NO CUMPLE","CUMPLE")</f>
        <v>CUMPLE</v>
      </c>
      <c r="AE80" s="188" t="str">
        <f>IF($G80&gt;NORMA!$I$28,"NO CUMPLE","CUMPLE")</f>
        <v>CUMPLE</v>
      </c>
      <c r="AF80" s="188" t="str">
        <f>IF($H80&gt;NORMA!$I$29,"NO CUMPLE","CUMPLE")</f>
        <v>CUMPLE</v>
      </c>
      <c r="AG80" s="188" t="str">
        <f>IF($O80&gt;NORMA!$I$30,"NO CUMPLE","CUMPLE")</f>
        <v>NO CUMPLE</v>
      </c>
      <c r="AH80" s="188" t="str">
        <f>IF(AND($N80&gt;=NORMA!$R$18, $N80&lt;=NORMA!$S$18),"CUMPLE","NO CUMPLE")</f>
        <v>CUMPLE</v>
      </c>
      <c r="AI80" s="188" t="str">
        <f>IF($I80&gt;NORMA!$I$32,"NO CUMPLE","CUMPLE")</f>
        <v>CUMPLE</v>
      </c>
    </row>
    <row r="81" spans="1:35" ht="14.25" customHeight="1" x14ac:dyDescent="0.35">
      <c r="A81" s="202" t="s">
        <v>96</v>
      </c>
      <c r="B81" s="201" t="s">
        <v>97</v>
      </c>
      <c r="C81" s="203">
        <v>42286</v>
      </c>
      <c r="D81" s="149">
        <v>0.25</v>
      </c>
      <c r="E81" s="204">
        <v>2</v>
      </c>
      <c r="F81" s="204">
        <v>7</v>
      </c>
      <c r="G81" s="204">
        <v>7.7</v>
      </c>
      <c r="H81" s="204">
        <v>0.67</v>
      </c>
      <c r="I81" s="204">
        <v>0.05</v>
      </c>
      <c r="J81" s="204">
        <v>5.5E-2</v>
      </c>
      <c r="K81" s="147">
        <v>1.08</v>
      </c>
      <c r="L81" s="164">
        <v>0.21</v>
      </c>
      <c r="M81" s="156">
        <v>8.19</v>
      </c>
      <c r="N81" s="156">
        <v>7.68</v>
      </c>
      <c r="O81" s="157">
        <v>110</v>
      </c>
      <c r="P81" s="188" t="str">
        <f>IF($M81&lt;NORMA!$I$7,"NO CUMPLE","CUMPLE")</f>
        <v>CUMPLE</v>
      </c>
      <c r="Q81" s="188" t="str">
        <f>IF($E81&gt;NORMA!$I$8,"NO CUMPLE","CUMPLE")</f>
        <v>CUMPLE</v>
      </c>
      <c r="R81" s="188" t="str">
        <f>IF($F81&gt;NORMA!$I$9,"NO CUMPLE","CUMPLE")</f>
        <v>CUMPLE</v>
      </c>
      <c r="S81" s="188" t="str">
        <f>IF($K81&gt;NORMA!$I$10,"NO CUMPLE","CUMPLE")</f>
        <v>CUMPLE</v>
      </c>
      <c r="T81" s="188" t="str">
        <f>IF($J81&gt;NORMA!$I$11,"NO CUMPLE","CUMPLE")</f>
        <v>CUMPLE</v>
      </c>
      <c r="U81" s="188" t="str">
        <f>IF($G81&gt;NORMA!$I$12,"NO CUMPLE","CUMPLE")</f>
        <v>CUMPLE</v>
      </c>
      <c r="V81" s="188" t="str">
        <f>IF($H81&gt;NORMA!$I$13,"NO CUMPLE","CUMPLE")</f>
        <v>CUMPLE</v>
      </c>
      <c r="W81" s="188" t="str">
        <f>IF($O81&gt;NORMA!$I$14,"NO CUMPLE","CUMPLE")</f>
        <v>CUMPLE</v>
      </c>
      <c r="X81" s="188" t="str">
        <f>IF(AND($N81&gt;=NORMA!$Q$4, $N81&lt;=NORMA!$R$4),"CUMPLE","NO CUMPLE")</f>
        <v>CUMPLE</v>
      </c>
      <c r="Y81" s="188" t="str">
        <f>IF($I81&gt;NORMA!$I$16,"NO CUMPLE","CUMPLE")</f>
        <v>CUMPLE</v>
      </c>
      <c r="Z81" s="188" t="str">
        <f>IF($M81&lt;NORMA!$I$23,"NO CUMPLE","CUMPLE")</f>
        <v>CUMPLE</v>
      </c>
      <c r="AA81" s="188" t="str">
        <f>IF($E81&gt;NORMA!$I$24,"NO CUMPLE","CUMPLE")</f>
        <v>CUMPLE</v>
      </c>
      <c r="AB81" s="188" t="str">
        <f>IF($F81&gt;NORMA!$I$25,"NO CUMPLE","CUMPLE")</f>
        <v>CUMPLE</v>
      </c>
      <c r="AC81" s="188" t="str">
        <f>IF($K81&gt;NORMA!$I$26,"NO CUMPLE","CUMPLE")</f>
        <v>CUMPLE</v>
      </c>
      <c r="AD81" s="188" t="str">
        <f>IF($J81&gt;NORMA!$I$27,"NO CUMPLE","CUMPLE")</f>
        <v>CUMPLE</v>
      </c>
      <c r="AE81" s="188" t="str">
        <f>IF($G81&gt;NORMA!$I$28,"NO CUMPLE","CUMPLE")</f>
        <v>CUMPLE</v>
      </c>
      <c r="AF81" s="188" t="str">
        <f>IF($H81&gt;NORMA!$I$29,"NO CUMPLE","CUMPLE")</f>
        <v>CUMPLE</v>
      </c>
      <c r="AG81" s="188" t="str">
        <f>IF($O81&gt;NORMA!$I$30,"NO CUMPLE","CUMPLE")</f>
        <v>NO CUMPLE</v>
      </c>
      <c r="AH81" s="188" t="str">
        <f>IF(AND($N81&gt;=NORMA!$R$18, $N81&lt;=NORMA!$S$18),"CUMPLE","NO CUMPLE")</f>
        <v>CUMPLE</v>
      </c>
      <c r="AI81" s="188" t="str">
        <f>IF($I81&gt;NORMA!$I$32,"NO CUMPLE","CUMPLE")</f>
        <v>CUMPLE</v>
      </c>
    </row>
    <row r="82" spans="1:35" ht="14.25" customHeight="1" x14ac:dyDescent="0.35">
      <c r="A82" s="202" t="s">
        <v>96</v>
      </c>
      <c r="B82" s="201" t="s">
        <v>97</v>
      </c>
      <c r="C82" s="203">
        <v>42291</v>
      </c>
      <c r="D82" s="149">
        <v>0.33333333333333331</v>
      </c>
      <c r="E82" s="204">
        <v>2</v>
      </c>
      <c r="F82" s="204">
        <v>7</v>
      </c>
      <c r="G82" s="201">
        <v>8</v>
      </c>
      <c r="H82" s="204">
        <v>0.67</v>
      </c>
      <c r="I82" s="204">
        <v>0.05</v>
      </c>
      <c r="J82" s="204">
        <v>5.5E-2</v>
      </c>
      <c r="K82" s="147">
        <v>1.05</v>
      </c>
      <c r="L82" s="164">
        <v>0.19</v>
      </c>
      <c r="M82" s="156">
        <v>7.74</v>
      </c>
      <c r="N82" s="156">
        <v>7.72</v>
      </c>
      <c r="O82" s="157">
        <v>17</v>
      </c>
      <c r="P82" s="188" t="str">
        <f>IF($M82&lt;NORMA!$I$7,"NO CUMPLE","CUMPLE")</f>
        <v>CUMPLE</v>
      </c>
      <c r="Q82" s="188" t="str">
        <f>IF($E82&gt;NORMA!$I$8,"NO CUMPLE","CUMPLE")</f>
        <v>CUMPLE</v>
      </c>
      <c r="R82" s="188" t="str">
        <f>IF($F82&gt;NORMA!$I$9,"NO CUMPLE","CUMPLE")</f>
        <v>CUMPLE</v>
      </c>
      <c r="S82" s="188" t="str">
        <f>IF($K82&gt;NORMA!$I$10,"NO CUMPLE","CUMPLE")</f>
        <v>CUMPLE</v>
      </c>
      <c r="T82" s="188" t="str">
        <f>IF($J82&gt;NORMA!$I$11,"NO CUMPLE","CUMPLE")</f>
        <v>CUMPLE</v>
      </c>
      <c r="U82" s="188" t="str">
        <f>IF($G82&gt;NORMA!$I$12,"NO CUMPLE","CUMPLE")</f>
        <v>CUMPLE</v>
      </c>
      <c r="V82" s="188" t="str">
        <f>IF($H82&gt;NORMA!$I$13,"NO CUMPLE","CUMPLE")</f>
        <v>CUMPLE</v>
      </c>
      <c r="W82" s="188" t="str">
        <f>IF($O82&gt;NORMA!$I$14,"NO CUMPLE","CUMPLE")</f>
        <v>CUMPLE</v>
      </c>
      <c r="X82" s="188" t="str">
        <f>IF(AND($N82&gt;=NORMA!$Q$4, $N82&lt;=NORMA!$R$4),"CUMPLE","NO CUMPLE")</f>
        <v>CUMPLE</v>
      </c>
      <c r="Y82" s="188" t="str">
        <f>IF($I82&gt;NORMA!$I$16,"NO CUMPLE","CUMPLE")</f>
        <v>CUMPLE</v>
      </c>
      <c r="Z82" s="188" t="str">
        <f>IF($M82&lt;NORMA!$I$23,"NO CUMPLE","CUMPLE")</f>
        <v>CUMPLE</v>
      </c>
      <c r="AA82" s="188" t="str">
        <f>IF($E82&gt;NORMA!$I$24,"NO CUMPLE","CUMPLE")</f>
        <v>CUMPLE</v>
      </c>
      <c r="AB82" s="188" t="str">
        <f>IF($F82&gt;NORMA!$I$25,"NO CUMPLE","CUMPLE")</f>
        <v>CUMPLE</v>
      </c>
      <c r="AC82" s="188" t="str">
        <f>IF($K82&gt;NORMA!$I$26,"NO CUMPLE","CUMPLE")</f>
        <v>CUMPLE</v>
      </c>
      <c r="AD82" s="188" t="str">
        <f>IF($J82&gt;NORMA!$I$27,"NO CUMPLE","CUMPLE")</f>
        <v>CUMPLE</v>
      </c>
      <c r="AE82" s="188" t="str">
        <f>IF($G82&gt;NORMA!$I$28,"NO CUMPLE","CUMPLE")</f>
        <v>CUMPLE</v>
      </c>
      <c r="AF82" s="188" t="str">
        <f>IF($H82&gt;NORMA!$I$29,"NO CUMPLE","CUMPLE")</f>
        <v>CUMPLE</v>
      </c>
      <c r="AG82" s="188" t="str">
        <f>IF($O82&gt;NORMA!$I$30,"NO CUMPLE","CUMPLE")</f>
        <v>CUMPLE</v>
      </c>
      <c r="AH82" s="188" t="str">
        <f>IF(AND($N82&gt;=NORMA!$R$18, $N82&lt;=NORMA!$S$18),"CUMPLE","NO CUMPLE")</f>
        <v>CUMPLE</v>
      </c>
      <c r="AI82" s="188" t="str">
        <f>IF($I82&gt;NORMA!$I$32,"NO CUMPLE","CUMPLE")</f>
        <v>CUMPLE</v>
      </c>
    </row>
    <row r="83" spans="1:35" ht="14.25" customHeight="1" x14ac:dyDescent="0.35">
      <c r="A83" s="202" t="s">
        <v>96</v>
      </c>
      <c r="B83" s="201" t="s">
        <v>97</v>
      </c>
      <c r="C83" s="203">
        <v>42299</v>
      </c>
      <c r="D83" s="149">
        <v>0.66666666666666663</v>
      </c>
      <c r="E83" s="201">
        <v>18</v>
      </c>
      <c r="F83" s="201">
        <v>22</v>
      </c>
      <c r="G83" s="204">
        <v>7.7</v>
      </c>
      <c r="H83" s="204">
        <v>0.67</v>
      </c>
      <c r="I83" s="204">
        <v>0.05</v>
      </c>
      <c r="J83" s="201">
        <v>0.22500000000000001</v>
      </c>
      <c r="K83" s="147">
        <v>1.02</v>
      </c>
      <c r="L83" s="164">
        <v>0.21</v>
      </c>
      <c r="M83" s="156">
        <v>7.78</v>
      </c>
      <c r="N83" s="156">
        <v>7.09</v>
      </c>
      <c r="O83" s="157">
        <v>110</v>
      </c>
      <c r="P83" s="188" t="str">
        <f>IF($M83&lt;NORMA!$I$7,"NO CUMPLE","CUMPLE")</f>
        <v>CUMPLE</v>
      </c>
      <c r="Q83" s="188" t="str">
        <f>IF($E83&gt;NORMA!$I$8,"NO CUMPLE","CUMPLE")</f>
        <v>NO CUMPLE</v>
      </c>
      <c r="R83" s="188" t="str">
        <f>IF($F83&gt;NORMA!$I$9,"NO CUMPLE","CUMPLE")</f>
        <v>CUMPLE</v>
      </c>
      <c r="S83" s="188" t="str">
        <f>IF($K83&gt;NORMA!$I$10,"NO CUMPLE","CUMPLE")</f>
        <v>CUMPLE</v>
      </c>
      <c r="T83" s="188" t="str">
        <f>IF($J83&gt;NORMA!$I$11,"NO CUMPLE","CUMPLE")</f>
        <v>NO CUMPLE</v>
      </c>
      <c r="U83" s="188" t="str">
        <f>IF($G83&gt;NORMA!$I$12,"NO CUMPLE","CUMPLE")</f>
        <v>CUMPLE</v>
      </c>
      <c r="V83" s="188" t="str">
        <f>IF($H83&gt;NORMA!$I$13,"NO CUMPLE","CUMPLE")</f>
        <v>CUMPLE</v>
      </c>
      <c r="W83" s="188" t="str">
        <f>IF($O83&gt;NORMA!$I$14,"NO CUMPLE","CUMPLE")</f>
        <v>CUMPLE</v>
      </c>
      <c r="X83" s="188" t="str">
        <f>IF(AND($N83&gt;=NORMA!$Q$4, $N83&lt;=NORMA!$R$4),"CUMPLE","NO CUMPLE")</f>
        <v>CUMPLE</v>
      </c>
      <c r="Y83" s="188" t="str">
        <f>IF($I83&gt;NORMA!$I$16,"NO CUMPLE","CUMPLE")</f>
        <v>CUMPLE</v>
      </c>
      <c r="Z83" s="188" t="str">
        <f>IF($M83&lt;NORMA!$I$23,"NO CUMPLE","CUMPLE")</f>
        <v>CUMPLE</v>
      </c>
      <c r="AA83" s="188" t="str">
        <f>IF($E83&gt;NORMA!$I$24,"NO CUMPLE","CUMPLE")</f>
        <v>NO CUMPLE</v>
      </c>
      <c r="AB83" s="188" t="str">
        <f>IF($F83&gt;NORMA!$I$25,"NO CUMPLE","CUMPLE")</f>
        <v>CUMPLE</v>
      </c>
      <c r="AC83" s="188" t="str">
        <f>IF($K83&gt;NORMA!$I$26,"NO CUMPLE","CUMPLE")</f>
        <v>CUMPLE</v>
      </c>
      <c r="AD83" s="188" t="str">
        <f>IF($J83&gt;NORMA!$I$27,"NO CUMPLE","CUMPLE")</f>
        <v>NO CUMPLE</v>
      </c>
      <c r="AE83" s="188" t="str">
        <f>IF($G83&gt;NORMA!$I$28,"NO CUMPLE","CUMPLE")</f>
        <v>CUMPLE</v>
      </c>
      <c r="AF83" s="188" t="str">
        <f>IF($H83&gt;NORMA!$I$29,"NO CUMPLE","CUMPLE")</f>
        <v>CUMPLE</v>
      </c>
      <c r="AG83" s="188" t="str">
        <f>IF($O83&gt;NORMA!$I$30,"NO CUMPLE","CUMPLE")</f>
        <v>NO CUMPLE</v>
      </c>
      <c r="AH83" s="188" t="str">
        <f>IF(AND($N83&gt;=NORMA!$R$18, $N83&lt;=NORMA!$S$18),"CUMPLE","NO CUMPLE")</f>
        <v>CUMPLE</v>
      </c>
      <c r="AI83" s="188" t="str">
        <f>IF($I83&gt;NORMA!$I$32,"NO CUMPLE","CUMPLE")</f>
        <v>CUMPLE</v>
      </c>
    </row>
    <row r="84" spans="1:35" ht="14.25" customHeight="1" x14ac:dyDescent="0.35">
      <c r="A84" s="146" t="s">
        <v>96</v>
      </c>
      <c r="B84" s="147" t="s">
        <v>97</v>
      </c>
      <c r="C84" s="148">
        <v>42934</v>
      </c>
      <c r="D84" s="149">
        <v>0.66666666666666663</v>
      </c>
      <c r="E84" s="150">
        <v>2</v>
      </c>
      <c r="F84" s="147">
        <v>385</v>
      </c>
      <c r="G84" s="150">
        <v>4.5</v>
      </c>
      <c r="H84" s="147">
        <v>14</v>
      </c>
      <c r="I84" s="150">
        <v>0.4</v>
      </c>
      <c r="J84" s="150">
        <v>0.06</v>
      </c>
      <c r="K84" s="147">
        <v>1.2</v>
      </c>
      <c r="L84" s="164">
        <v>0.96</v>
      </c>
      <c r="M84" s="156">
        <v>8.17</v>
      </c>
      <c r="N84" s="156">
        <v>6.57</v>
      </c>
      <c r="O84" s="157">
        <v>400</v>
      </c>
      <c r="P84" s="188" t="str">
        <f>IF($M84&lt;NORMA!$I$7,"NO CUMPLE","CUMPLE")</f>
        <v>CUMPLE</v>
      </c>
      <c r="Q84" s="188" t="str">
        <f>IF($E84&gt;NORMA!$I$8,"NO CUMPLE","CUMPLE")</f>
        <v>CUMPLE</v>
      </c>
      <c r="R84" s="188" t="str">
        <f>IF($F84&gt;NORMA!$I$9,"NO CUMPLE","CUMPLE")</f>
        <v>NO CUMPLE</v>
      </c>
      <c r="S84" s="188" t="str">
        <f>IF($K84&gt;NORMA!$I$10,"NO CUMPLE","CUMPLE")</f>
        <v>CUMPLE</v>
      </c>
      <c r="T84" s="188" t="str">
        <f>IF($J84&gt;NORMA!$I$11,"NO CUMPLE","CUMPLE")</f>
        <v>CUMPLE</v>
      </c>
      <c r="U84" s="188" t="str">
        <f>IF($G84&gt;NORMA!$I$12,"NO CUMPLE","CUMPLE")</f>
        <v>CUMPLE</v>
      </c>
      <c r="V84" s="188" t="str">
        <f>IF($H84&gt;NORMA!$I$13,"NO CUMPLE","CUMPLE")</f>
        <v>NO CUMPLE</v>
      </c>
      <c r="W84" s="188" t="str">
        <f>IF($O84&gt;NORMA!$I$14,"NO CUMPLE","CUMPLE")</f>
        <v>CUMPLE</v>
      </c>
      <c r="X84" s="188" t="str">
        <f>IF(AND($N84&gt;=NORMA!$Q$4, $N84&lt;=NORMA!$R$4),"CUMPLE","NO CUMPLE")</f>
        <v>CUMPLE</v>
      </c>
      <c r="Y84" s="188" t="str">
        <f>IF($I84&gt;NORMA!$I$16,"NO CUMPLE","CUMPLE")</f>
        <v>CUMPLE</v>
      </c>
      <c r="Z84" s="188" t="str">
        <f>IF($M84&lt;NORMA!$I$23,"NO CUMPLE","CUMPLE")</f>
        <v>CUMPLE</v>
      </c>
      <c r="AA84" s="188" t="str">
        <f>IF($E84&gt;NORMA!$I$24,"NO CUMPLE","CUMPLE")</f>
        <v>CUMPLE</v>
      </c>
      <c r="AB84" s="188" t="str">
        <f>IF($F84&gt;NORMA!$I$25,"NO CUMPLE","CUMPLE")</f>
        <v>NO CUMPLE</v>
      </c>
      <c r="AC84" s="188" t="str">
        <f>IF($K84&gt;NORMA!$I$26,"NO CUMPLE","CUMPLE")</f>
        <v>CUMPLE</v>
      </c>
      <c r="AD84" s="188" t="str">
        <f>IF($J84&gt;NORMA!$I$27,"NO CUMPLE","CUMPLE")</f>
        <v>CUMPLE</v>
      </c>
      <c r="AE84" s="188" t="str">
        <f>IF($G84&gt;NORMA!$I$28,"NO CUMPLE","CUMPLE")</f>
        <v>CUMPLE</v>
      </c>
      <c r="AF84" s="188" t="str">
        <f>IF($H84&gt;NORMA!$I$29,"NO CUMPLE","CUMPLE")</f>
        <v>NO CUMPLE</v>
      </c>
      <c r="AG84" s="188" t="str">
        <f>IF($O84&gt;NORMA!$I$30,"NO CUMPLE","CUMPLE")</f>
        <v>NO CUMPLE</v>
      </c>
      <c r="AH84" s="188" t="str">
        <f>IF(AND($N84&gt;=NORMA!$R$18, $N84&lt;=NORMA!$S$18),"CUMPLE","NO CUMPLE")</f>
        <v>CUMPLE</v>
      </c>
      <c r="AI84" s="188" t="str">
        <f>IF($I84&gt;NORMA!$I$32,"NO CUMPLE","CUMPLE")</f>
        <v>CUMPLE</v>
      </c>
    </row>
    <row r="85" spans="1:35" ht="14.25" customHeight="1" x14ac:dyDescent="0.35">
      <c r="A85" s="146" t="s">
        <v>96</v>
      </c>
      <c r="B85" s="147" t="s">
        <v>97</v>
      </c>
      <c r="C85" s="148">
        <v>42866</v>
      </c>
      <c r="D85" s="149">
        <v>0.5</v>
      </c>
      <c r="E85" s="150">
        <v>2</v>
      </c>
      <c r="F85" s="147">
        <v>22.5</v>
      </c>
      <c r="G85" s="150">
        <v>4</v>
      </c>
      <c r="H85" s="147">
        <v>7</v>
      </c>
      <c r="I85" s="150">
        <v>0.1</v>
      </c>
      <c r="J85" s="150">
        <v>0.06</v>
      </c>
      <c r="K85" s="147">
        <v>1.5269999999999999</v>
      </c>
      <c r="L85" s="164">
        <v>0.33500000000000002</v>
      </c>
      <c r="M85" s="156">
        <v>7.16</v>
      </c>
      <c r="N85" s="156">
        <v>7.39</v>
      </c>
      <c r="O85" s="157">
        <v>20</v>
      </c>
      <c r="P85" s="188" t="str">
        <f>IF($M85&lt;NORMA!$I$7,"NO CUMPLE","CUMPLE")</f>
        <v>CUMPLE</v>
      </c>
      <c r="Q85" s="188" t="str">
        <f>IF($E85&gt;NORMA!$I$8,"NO CUMPLE","CUMPLE")</f>
        <v>CUMPLE</v>
      </c>
      <c r="R85" s="188" t="str">
        <f>IF($F85&gt;NORMA!$I$9,"NO CUMPLE","CUMPLE")</f>
        <v>CUMPLE</v>
      </c>
      <c r="S85" s="188" t="str">
        <f>IF($K85&gt;NORMA!$I$10,"NO CUMPLE","CUMPLE")</f>
        <v>CUMPLE</v>
      </c>
      <c r="T85" s="188" t="str">
        <f>IF($J85&gt;NORMA!$I$11,"NO CUMPLE","CUMPLE")</f>
        <v>CUMPLE</v>
      </c>
      <c r="U85" s="188" t="str">
        <f>IF($G85&gt;NORMA!$I$12,"NO CUMPLE","CUMPLE")</f>
        <v>CUMPLE</v>
      </c>
      <c r="V85" s="188" t="str">
        <f>IF($H85&gt;NORMA!$I$13,"NO CUMPLE","CUMPLE")</f>
        <v>CUMPLE</v>
      </c>
      <c r="W85" s="188" t="str">
        <f>IF($O85&gt;NORMA!$I$14,"NO CUMPLE","CUMPLE")</f>
        <v>CUMPLE</v>
      </c>
      <c r="X85" s="188" t="str">
        <f>IF(AND($N85&gt;=NORMA!$Q$4, $N85&lt;=NORMA!$R$4),"CUMPLE","NO CUMPLE")</f>
        <v>CUMPLE</v>
      </c>
      <c r="Y85" s="188" t="str">
        <f>IF($I85&gt;NORMA!$I$16,"NO CUMPLE","CUMPLE")</f>
        <v>CUMPLE</v>
      </c>
      <c r="Z85" s="188" t="str">
        <f>IF($M85&lt;NORMA!$I$23,"NO CUMPLE","CUMPLE")</f>
        <v>CUMPLE</v>
      </c>
      <c r="AA85" s="188" t="str">
        <f>IF($E85&gt;NORMA!$I$24,"NO CUMPLE","CUMPLE")</f>
        <v>CUMPLE</v>
      </c>
      <c r="AB85" s="188" t="str">
        <f>IF($F85&gt;NORMA!$I$25,"NO CUMPLE","CUMPLE")</f>
        <v>CUMPLE</v>
      </c>
      <c r="AC85" s="188" t="str">
        <f>IF($K85&gt;NORMA!$I$26,"NO CUMPLE","CUMPLE")</f>
        <v>NO CUMPLE</v>
      </c>
      <c r="AD85" s="188" t="str">
        <f>IF($J85&gt;NORMA!$I$27,"NO CUMPLE","CUMPLE")</f>
        <v>CUMPLE</v>
      </c>
      <c r="AE85" s="188" t="str">
        <f>IF($G85&gt;NORMA!$I$28,"NO CUMPLE","CUMPLE")</f>
        <v>CUMPLE</v>
      </c>
      <c r="AF85" s="188" t="str">
        <f>IF($H85&gt;NORMA!$I$29,"NO CUMPLE","CUMPLE")</f>
        <v>CUMPLE</v>
      </c>
      <c r="AG85" s="188" t="str">
        <f>IF($O85&gt;NORMA!$I$30,"NO CUMPLE","CUMPLE")</f>
        <v>CUMPLE</v>
      </c>
      <c r="AH85" s="188" t="str">
        <f>IF(AND($N85&gt;=NORMA!$R$18, $N85&lt;=NORMA!$S$18),"CUMPLE","NO CUMPLE")</f>
        <v>CUMPLE</v>
      </c>
      <c r="AI85" s="188" t="str">
        <f>IF($I85&gt;NORMA!$I$32,"NO CUMPLE","CUMPLE")</f>
        <v>CUMPLE</v>
      </c>
    </row>
    <row r="86" spans="1:35" ht="14.25" customHeight="1" x14ac:dyDescent="0.35">
      <c r="A86" s="146" t="s">
        <v>96</v>
      </c>
      <c r="B86" s="147" t="s">
        <v>97</v>
      </c>
      <c r="C86" s="148">
        <v>42867</v>
      </c>
      <c r="D86" s="149">
        <v>0.41666666666666669</v>
      </c>
      <c r="E86" s="150">
        <v>2</v>
      </c>
      <c r="F86" s="150">
        <v>10</v>
      </c>
      <c r="G86" s="150">
        <v>4</v>
      </c>
      <c r="H86" s="150">
        <v>6</v>
      </c>
      <c r="I86" s="150">
        <v>0.1</v>
      </c>
      <c r="J86" s="150">
        <v>0.06</v>
      </c>
      <c r="K86" s="150">
        <v>1.1040000000000001</v>
      </c>
      <c r="L86" s="164">
        <v>0.48199999999999998</v>
      </c>
      <c r="M86" s="156">
        <v>7.79</v>
      </c>
      <c r="N86" s="156">
        <v>7.3</v>
      </c>
      <c r="O86" s="157">
        <v>33</v>
      </c>
      <c r="P86" s="188" t="str">
        <f>IF($M86&lt;NORMA!$I$7,"NO CUMPLE","CUMPLE")</f>
        <v>CUMPLE</v>
      </c>
      <c r="Q86" s="188" t="str">
        <f>IF($E86&gt;NORMA!$I$8,"NO CUMPLE","CUMPLE")</f>
        <v>CUMPLE</v>
      </c>
      <c r="R86" s="188" t="str">
        <f>IF($F86&gt;NORMA!$I$9,"NO CUMPLE","CUMPLE")</f>
        <v>CUMPLE</v>
      </c>
      <c r="S86" s="188" t="str">
        <f>IF($K86&gt;NORMA!$I$10,"NO CUMPLE","CUMPLE")</f>
        <v>CUMPLE</v>
      </c>
      <c r="T86" s="188" t="str">
        <f>IF($J86&gt;NORMA!$I$11,"NO CUMPLE","CUMPLE")</f>
        <v>CUMPLE</v>
      </c>
      <c r="U86" s="188" t="str">
        <f>IF($G86&gt;NORMA!$I$12,"NO CUMPLE","CUMPLE")</f>
        <v>CUMPLE</v>
      </c>
      <c r="V86" s="188" t="str">
        <f>IF($H86&gt;NORMA!$I$13,"NO CUMPLE","CUMPLE")</f>
        <v>CUMPLE</v>
      </c>
      <c r="W86" s="188" t="str">
        <f>IF($O86&gt;NORMA!$I$14,"NO CUMPLE","CUMPLE")</f>
        <v>CUMPLE</v>
      </c>
      <c r="X86" s="188" t="str">
        <f>IF(AND($N86&gt;=NORMA!$Q$4, $N86&lt;=NORMA!$R$4),"CUMPLE","NO CUMPLE")</f>
        <v>CUMPLE</v>
      </c>
      <c r="Y86" s="188" t="str">
        <f>IF($I86&gt;NORMA!$I$16,"NO CUMPLE","CUMPLE")</f>
        <v>CUMPLE</v>
      </c>
      <c r="Z86" s="188" t="str">
        <f>IF($M86&lt;NORMA!$I$23,"NO CUMPLE","CUMPLE")</f>
        <v>CUMPLE</v>
      </c>
      <c r="AA86" s="188" t="str">
        <f>IF($E86&gt;NORMA!$I$24,"NO CUMPLE","CUMPLE")</f>
        <v>CUMPLE</v>
      </c>
      <c r="AB86" s="188" t="str">
        <f>IF($F86&gt;NORMA!$I$25,"NO CUMPLE","CUMPLE")</f>
        <v>CUMPLE</v>
      </c>
      <c r="AC86" s="188" t="str">
        <f>IF($K86&gt;NORMA!$I$26,"NO CUMPLE","CUMPLE")</f>
        <v>CUMPLE</v>
      </c>
      <c r="AD86" s="188" t="str">
        <f>IF($J86&gt;NORMA!$I$27,"NO CUMPLE","CUMPLE")</f>
        <v>CUMPLE</v>
      </c>
      <c r="AE86" s="188" t="str">
        <f>IF($G86&gt;NORMA!$I$28,"NO CUMPLE","CUMPLE")</f>
        <v>CUMPLE</v>
      </c>
      <c r="AF86" s="188" t="str">
        <f>IF($H86&gt;NORMA!$I$29,"NO CUMPLE","CUMPLE")</f>
        <v>CUMPLE</v>
      </c>
      <c r="AG86" s="188" t="str">
        <f>IF($O86&gt;NORMA!$I$30,"NO CUMPLE","CUMPLE")</f>
        <v>CUMPLE</v>
      </c>
      <c r="AH86" s="188" t="str">
        <f>IF(AND($N86&gt;=NORMA!$R$18, $N86&lt;=NORMA!$S$18),"CUMPLE","NO CUMPLE")</f>
        <v>CUMPLE</v>
      </c>
      <c r="AI86" s="188" t="str">
        <f>IF($I86&gt;NORMA!$I$32,"NO CUMPLE","CUMPLE")</f>
        <v>CUMPLE</v>
      </c>
    </row>
    <row r="87" spans="1:35" ht="14.25" customHeight="1" x14ac:dyDescent="0.35">
      <c r="A87" s="146" t="s">
        <v>96</v>
      </c>
      <c r="B87" s="147" t="s">
        <v>97</v>
      </c>
      <c r="C87" s="148">
        <v>42870</v>
      </c>
      <c r="D87" s="149">
        <v>0.58333333333333337</v>
      </c>
      <c r="E87" s="150">
        <v>2</v>
      </c>
      <c r="F87" s="147">
        <v>19.100000000000001</v>
      </c>
      <c r="G87" s="150">
        <v>4</v>
      </c>
      <c r="H87" s="147">
        <v>13</v>
      </c>
      <c r="I87" s="150">
        <v>0.1</v>
      </c>
      <c r="J87" s="147">
        <v>7.0999999999999994E-2</v>
      </c>
      <c r="K87" s="147">
        <v>1.179</v>
      </c>
      <c r="L87" s="164">
        <v>1.321</v>
      </c>
      <c r="M87" s="156">
        <v>7.17</v>
      </c>
      <c r="N87" s="156">
        <v>6.66</v>
      </c>
      <c r="O87" s="157">
        <v>17</v>
      </c>
      <c r="P87" s="188" t="str">
        <f>IF($M87&lt;NORMA!$I$7,"NO CUMPLE","CUMPLE")</f>
        <v>CUMPLE</v>
      </c>
      <c r="Q87" s="188" t="str">
        <f>IF($E87&gt;NORMA!$I$8,"NO CUMPLE","CUMPLE")</f>
        <v>CUMPLE</v>
      </c>
      <c r="R87" s="188" t="str">
        <f>IF($F87&gt;NORMA!$I$9,"NO CUMPLE","CUMPLE")</f>
        <v>CUMPLE</v>
      </c>
      <c r="S87" s="188" t="str">
        <f>IF($K87&gt;NORMA!$I$10,"NO CUMPLE","CUMPLE")</f>
        <v>CUMPLE</v>
      </c>
      <c r="T87" s="188" t="str">
        <f>IF($J87&gt;NORMA!$I$11,"NO CUMPLE","CUMPLE")</f>
        <v>CUMPLE</v>
      </c>
      <c r="U87" s="188" t="str">
        <f>IF($G87&gt;NORMA!$I$12,"NO CUMPLE","CUMPLE")</f>
        <v>CUMPLE</v>
      </c>
      <c r="V87" s="188" t="str">
        <f>IF($H87&gt;NORMA!$I$13,"NO CUMPLE","CUMPLE")</f>
        <v>NO CUMPLE</v>
      </c>
      <c r="W87" s="188" t="str">
        <f>IF($O87&gt;NORMA!$I$14,"NO CUMPLE","CUMPLE")</f>
        <v>CUMPLE</v>
      </c>
      <c r="X87" s="188" t="str">
        <f>IF(AND($N87&gt;=NORMA!$Q$4, $N87&lt;=NORMA!$R$4),"CUMPLE","NO CUMPLE")</f>
        <v>CUMPLE</v>
      </c>
      <c r="Y87" s="188" t="str">
        <f>IF($I87&gt;NORMA!$I$16,"NO CUMPLE","CUMPLE")</f>
        <v>CUMPLE</v>
      </c>
      <c r="Z87" s="188" t="str">
        <f>IF($M87&lt;NORMA!$I$23,"NO CUMPLE","CUMPLE")</f>
        <v>CUMPLE</v>
      </c>
      <c r="AA87" s="188" t="str">
        <f>IF($E87&gt;NORMA!$I$24,"NO CUMPLE","CUMPLE")</f>
        <v>CUMPLE</v>
      </c>
      <c r="AB87" s="188" t="str">
        <f>IF($F87&gt;NORMA!$I$25,"NO CUMPLE","CUMPLE")</f>
        <v>CUMPLE</v>
      </c>
      <c r="AC87" s="188" t="str">
        <f>IF($K87&gt;NORMA!$I$26,"NO CUMPLE","CUMPLE")</f>
        <v>CUMPLE</v>
      </c>
      <c r="AD87" s="188" t="str">
        <f>IF($J87&gt;NORMA!$I$27,"NO CUMPLE","CUMPLE")</f>
        <v>CUMPLE</v>
      </c>
      <c r="AE87" s="188" t="str">
        <f>IF($G87&gt;NORMA!$I$28,"NO CUMPLE","CUMPLE")</f>
        <v>CUMPLE</v>
      </c>
      <c r="AF87" s="188" t="str">
        <f>IF($H87&gt;NORMA!$I$29,"NO CUMPLE","CUMPLE")</f>
        <v>NO CUMPLE</v>
      </c>
      <c r="AG87" s="188" t="str">
        <f>IF($O87&gt;NORMA!$I$30,"NO CUMPLE","CUMPLE")</f>
        <v>CUMPLE</v>
      </c>
      <c r="AH87" s="188" t="str">
        <f>IF(AND($N87&gt;=NORMA!$R$18, $N87&lt;=NORMA!$S$18),"CUMPLE","NO CUMPLE")</f>
        <v>CUMPLE</v>
      </c>
      <c r="AI87" s="188" t="str">
        <f>IF($I87&gt;NORMA!$I$32,"NO CUMPLE","CUMPLE")</f>
        <v>CUMPLE</v>
      </c>
    </row>
    <row r="88" spans="1:35" ht="14.25" customHeight="1" x14ac:dyDescent="0.35">
      <c r="A88" s="146" t="s">
        <v>96</v>
      </c>
      <c r="B88" s="147" t="s">
        <v>97</v>
      </c>
      <c r="C88" s="148">
        <v>42831</v>
      </c>
      <c r="D88" s="149">
        <v>0.33333333333333331</v>
      </c>
      <c r="E88" s="150">
        <v>2</v>
      </c>
      <c r="F88" s="147">
        <v>16.8</v>
      </c>
      <c r="G88" s="150">
        <v>4</v>
      </c>
      <c r="H88" s="147">
        <v>20</v>
      </c>
      <c r="I88" s="150">
        <v>0.4</v>
      </c>
      <c r="J88" s="150">
        <v>0.06</v>
      </c>
      <c r="K88" s="147">
        <v>1.48</v>
      </c>
      <c r="L88" s="164">
        <v>0.56000000000000005</v>
      </c>
      <c r="M88" s="156">
        <v>8.42</v>
      </c>
      <c r="N88" s="156">
        <v>6.99</v>
      </c>
      <c r="O88" s="157">
        <v>43</v>
      </c>
      <c r="P88" s="188" t="str">
        <f>IF($M88&lt;NORMA!$I$7,"NO CUMPLE","CUMPLE")</f>
        <v>CUMPLE</v>
      </c>
      <c r="Q88" s="188" t="str">
        <f>IF($E88&gt;NORMA!$I$8,"NO CUMPLE","CUMPLE")</f>
        <v>CUMPLE</v>
      </c>
      <c r="R88" s="188" t="str">
        <f>IF($F88&gt;NORMA!$I$9,"NO CUMPLE","CUMPLE")</f>
        <v>CUMPLE</v>
      </c>
      <c r="S88" s="188" t="str">
        <f>IF($K88&gt;NORMA!$I$10,"NO CUMPLE","CUMPLE")</f>
        <v>CUMPLE</v>
      </c>
      <c r="T88" s="188" t="str">
        <f>IF($J88&gt;NORMA!$I$11,"NO CUMPLE","CUMPLE")</f>
        <v>CUMPLE</v>
      </c>
      <c r="U88" s="188" t="str">
        <f>IF($G88&gt;NORMA!$I$12,"NO CUMPLE","CUMPLE")</f>
        <v>CUMPLE</v>
      </c>
      <c r="V88" s="188" t="str">
        <f>IF($H88&gt;NORMA!$I$13,"NO CUMPLE","CUMPLE")</f>
        <v>NO CUMPLE</v>
      </c>
      <c r="W88" s="188" t="str">
        <f>IF($O88&gt;NORMA!$I$14,"NO CUMPLE","CUMPLE")</f>
        <v>CUMPLE</v>
      </c>
      <c r="X88" s="188" t="str">
        <f>IF(AND($N88&gt;=NORMA!$Q$4, $N88&lt;=NORMA!$R$4),"CUMPLE","NO CUMPLE")</f>
        <v>CUMPLE</v>
      </c>
      <c r="Y88" s="188" t="str">
        <f>IF($I88&gt;NORMA!$I$16,"NO CUMPLE","CUMPLE")</f>
        <v>CUMPLE</v>
      </c>
      <c r="Z88" s="188" t="str">
        <f>IF($M88&lt;NORMA!$I$23,"NO CUMPLE","CUMPLE")</f>
        <v>CUMPLE</v>
      </c>
      <c r="AA88" s="188" t="str">
        <f>IF($E88&gt;NORMA!$I$24,"NO CUMPLE","CUMPLE")</f>
        <v>CUMPLE</v>
      </c>
      <c r="AB88" s="188" t="str">
        <f>IF($F88&gt;NORMA!$I$25,"NO CUMPLE","CUMPLE")</f>
        <v>CUMPLE</v>
      </c>
      <c r="AC88" s="188" t="str">
        <f>IF($K88&gt;NORMA!$I$26,"NO CUMPLE","CUMPLE")</f>
        <v>CUMPLE</v>
      </c>
      <c r="AD88" s="188" t="str">
        <f>IF($J88&gt;NORMA!$I$27,"NO CUMPLE","CUMPLE")</f>
        <v>CUMPLE</v>
      </c>
      <c r="AE88" s="188" t="str">
        <f>IF($G88&gt;NORMA!$I$28,"NO CUMPLE","CUMPLE")</f>
        <v>CUMPLE</v>
      </c>
      <c r="AF88" s="188" t="str">
        <f>IF($H88&gt;NORMA!$I$29,"NO CUMPLE","CUMPLE")</f>
        <v>NO CUMPLE</v>
      </c>
      <c r="AG88" s="188" t="str">
        <f>IF($O88&gt;NORMA!$I$30,"NO CUMPLE","CUMPLE")</f>
        <v>CUMPLE</v>
      </c>
      <c r="AH88" s="188" t="str">
        <f>IF(AND($N88&gt;=NORMA!$R$18, $N88&lt;=NORMA!$S$18),"CUMPLE","NO CUMPLE")</f>
        <v>CUMPLE</v>
      </c>
      <c r="AI88" s="188" t="str">
        <f>IF($I88&gt;NORMA!$I$32,"NO CUMPLE","CUMPLE")</f>
        <v>CUMPLE</v>
      </c>
    </row>
    <row r="89" spans="1:35" ht="14.25" customHeight="1" x14ac:dyDescent="0.35">
      <c r="A89" s="146" t="s">
        <v>96</v>
      </c>
      <c r="B89" s="147" t="s">
        <v>97</v>
      </c>
      <c r="C89" s="148">
        <v>42851</v>
      </c>
      <c r="D89" s="149">
        <v>0.25</v>
      </c>
      <c r="E89" s="150">
        <v>2</v>
      </c>
      <c r="F89" s="147">
        <v>36</v>
      </c>
      <c r="G89" s="147">
        <v>6.7</v>
      </c>
      <c r="H89" s="147">
        <v>10</v>
      </c>
      <c r="I89" s="150">
        <v>0.1</v>
      </c>
      <c r="J89" s="150">
        <v>0.06</v>
      </c>
      <c r="K89" s="147">
        <v>1.706</v>
      </c>
      <c r="L89" s="164">
        <v>0.63200000000000001</v>
      </c>
      <c r="M89" s="156">
        <v>6.85</v>
      </c>
      <c r="N89" s="156">
        <v>6.5</v>
      </c>
      <c r="O89" s="157">
        <v>20</v>
      </c>
      <c r="P89" s="188" t="str">
        <f>IF($M89&lt;NORMA!$I$7,"NO CUMPLE","CUMPLE")</f>
        <v>NO CUMPLE</v>
      </c>
      <c r="Q89" s="188" t="str">
        <f>IF($E89&gt;NORMA!$I$8,"NO CUMPLE","CUMPLE")</f>
        <v>CUMPLE</v>
      </c>
      <c r="R89" s="188" t="str">
        <f>IF($F89&gt;NORMA!$I$9,"NO CUMPLE","CUMPLE")</f>
        <v>NO CUMPLE</v>
      </c>
      <c r="S89" s="188" t="str">
        <f>IF($K89&gt;NORMA!$I$10,"NO CUMPLE","CUMPLE")</f>
        <v>CUMPLE</v>
      </c>
      <c r="T89" s="188" t="str">
        <f>IF($J89&gt;NORMA!$I$11,"NO CUMPLE","CUMPLE")</f>
        <v>CUMPLE</v>
      </c>
      <c r="U89" s="188" t="str">
        <f>IF($G89&gt;NORMA!$I$12,"NO CUMPLE","CUMPLE")</f>
        <v>CUMPLE</v>
      </c>
      <c r="V89" s="188" t="str">
        <f>IF($H89&gt;NORMA!$I$13,"NO CUMPLE","CUMPLE")</f>
        <v>CUMPLE</v>
      </c>
      <c r="W89" s="188" t="str">
        <f>IF($O89&gt;NORMA!$I$14,"NO CUMPLE","CUMPLE")</f>
        <v>CUMPLE</v>
      </c>
      <c r="X89" s="188" t="str">
        <f>IF(AND($N89&gt;=NORMA!$Q$4, $N89&lt;=NORMA!$R$4),"CUMPLE","NO CUMPLE")</f>
        <v>CUMPLE</v>
      </c>
      <c r="Y89" s="188" t="str">
        <f>IF($I89&gt;NORMA!$I$16,"NO CUMPLE","CUMPLE")</f>
        <v>CUMPLE</v>
      </c>
      <c r="Z89" s="188" t="str">
        <f>IF($M89&lt;NORMA!$I$23,"NO CUMPLE","CUMPLE")</f>
        <v>NO CUMPLE</v>
      </c>
      <c r="AA89" s="188" t="str">
        <f>IF($E89&gt;NORMA!$I$24,"NO CUMPLE","CUMPLE")</f>
        <v>CUMPLE</v>
      </c>
      <c r="AB89" s="188" t="str">
        <f>IF($F89&gt;NORMA!$I$25,"NO CUMPLE","CUMPLE")</f>
        <v>NO CUMPLE</v>
      </c>
      <c r="AC89" s="188" t="str">
        <f>IF($K89&gt;NORMA!$I$26,"NO CUMPLE","CUMPLE")</f>
        <v>NO CUMPLE</v>
      </c>
      <c r="AD89" s="188" t="str">
        <f>IF($J89&gt;NORMA!$I$27,"NO CUMPLE","CUMPLE")</f>
        <v>CUMPLE</v>
      </c>
      <c r="AE89" s="188" t="str">
        <f>IF($G89&gt;NORMA!$I$28,"NO CUMPLE","CUMPLE")</f>
        <v>CUMPLE</v>
      </c>
      <c r="AF89" s="188" t="str">
        <f>IF($H89&gt;NORMA!$I$29,"NO CUMPLE","CUMPLE")</f>
        <v>CUMPLE</v>
      </c>
      <c r="AG89" s="188" t="str">
        <f>IF($O89&gt;NORMA!$I$30,"NO CUMPLE","CUMPLE")</f>
        <v>CUMPLE</v>
      </c>
      <c r="AH89" s="188" t="str">
        <f>IF(AND($N89&gt;=NORMA!$R$18, $N89&lt;=NORMA!$S$18),"CUMPLE","NO CUMPLE")</f>
        <v>CUMPLE</v>
      </c>
      <c r="AI89" s="188" t="str">
        <f>IF($I89&gt;NORMA!$I$32,"NO CUMPLE","CUMPLE")</f>
        <v>CUMPLE</v>
      </c>
    </row>
    <row r="90" spans="1:35" ht="14.25" customHeight="1" x14ac:dyDescent="0.35">
      <c r="A90" s="146" t="s">
        <v>96</v>
      </c>
      <c r="B90" s="147" t="s">
        <v>97</v>
      </c>
      <c r="C90" s="148">
        <v>43116</v>
      </c>
      <c r="D90" s="149">
        <v>0.33333333333333331</v>
      </c>
      <c r="E90" s="150">
        <v>2</v>
      </c>
      <c r="F90" s="150">
        <v>10</v>
      </c>
      <c r="G90" s="150">
        <v>4</v>
      </c>
      <c r="H90" s="147">
        <v>10</v>
      </c>
      <c r="I90" s="150">
        <v>0.4</v>
      </c>
      <c r="J90" s="150">
        <v>0.06</v>
      </c>
      <c r="K90" s="150">
        <v>1.1000000000000001</v>
      </c>
      <c r="L90" s="164">
        <v>0.247</v>
      </c>
      <c r="M90" s="156">
        <v>8.49</v>
      </c>
      <c r="N90" s="156">
        <v>7.43</v>
      </c>
      <c r="O90" s="157">
        <v>5</v>
      </c>
      <c r="P90" s="188" t="str">
        <f>IF($M90&lt;NORMA!$I$7,"NO CUMPLE","CUMPLE")</f>
        <v>CUMPLE</v>
      </c>
      <c r="Q90" s="188" t="str">
        <f>IF($E90&gt;NORMA!$I$8,"NO CUMPLE","CUMPLE")</f>
        <v>CUMPLE</v>
      </c>
      <c r="R90" s="188" t="str">
        <f>IF($F90&gt;NORMA!$I$9,"NO CUMPLE","CUMPLE")</f>
        <v>CUMPLE</v>
      </c>
      <c r="S90" s="188" t="str">
        <f>IF($K90&gt;NORMA!$I$10,"NO CUMPLE","CUMPLE")</f>
        <v>CUMPLE</v>
      </c>
      <c r="T90" s="188" t="str">
        <f>IF($J90&gt;NORMA!$I$11,"NO CUMPLE","CUMPLE")</f>
        <v>CUMPLE</v>
      </c>
      <c r="U90" s="188" t="str">
        <f>IF($G90&gt;NORMA!$I$12,"NO CUMPLE","CUMPLE")</f>
        <v>CUMPLE</v>
      </c>
      <c r="V90" s="188" t="str">
        <f>IF($H90&gt;NORMA!$I$13,"NO CUMPLE","CUMPLE")</f>
        <v>CUMPLE</v>
      </c>
      <c r="W90" s="188" t="str">
        <f>IF($O90&gt;NORMA!$I$14,"NO CUMPLE","CUMPLE")</f>
        <v>CUMPLE</v>
      </c>
      <c r="X90" s="188" t="str">
        <f>IF(AND($N90&gt;=NORMA!$Q$4, $N90&lt;=NORMA!$R$4),"CUMPLE","NO CUMPLE")</f>
        <v>CUMPLE</v>
      </c>
      <c r="Y90" s="188" t="str">
        <f>IF($I90&gt;NORMA!$I$16,"NO CUMPLE","CUMPLE")</f>
        <v>CUMPLE</v>
      </c>
      <c r="Z90" s="188" t="str">
        <f>IF($M90&lt;NORMA!$I$23,"NO CUMPLE","CUMPLE")</f>
        <v>CUMPLE</v>
      </c>
      <c r="AA90" s="188" t="str">
        <f>IF($E90&gt;NORMA!$I$24,"NO CUMPLE","CUMPLE")</f>
        <v>CUMPLE</v>
      </c>
      <c r="AB90" s="188" t="str">
        <f>IF($F90&gt;NORMA!$I$25,"NO CUMPLE","CUMPLE")</f>
        <v>CUMPLE</v>
      </c>
      <c r="AC90" s="188" t="str">
        <f>IF($K90&gt;NORMA!$I$26,"NO CUMPLE","CUMPLE")</f>
        <v>CUMPLE</v>
      </c>
      <c r="AD90" s="188" t="str">
        <f>IF($J90&gt;NORMA!$I$27,"NO CUMPLE","CUMPLE")</f>
        <v>CUMPLE</v>
      </c>
      <c r="AE90" s="188" t="str">
        <f>IF($G90&gt;NORMA!$I$28,"NO CUMPLE","CUMPLE")</f>
        <v>CUMPLE</v>
      </c>
      <c r="AF90" s="188" t="str">
        <f>IF($H90&gt;NORMA!$I$29,"NO CUMPLE","CUMPLE")</f>
        <v>CUMPLE</v>
      </c>
      <c r="AG90" s="188" t="str">
        <f>IF($O90&gt;NORMA!$I$30,"NO CUMPLE","CUMPLE")</f>
        <v>CUMPLE</v>
      </c>
      <c r="AH90" s="188" t="str">
        <f>IF(AND($N90&gt;=NORMA!$R$18, $N90&lt;=NORMA!$S$18),"CUMPLE","NO CUMPLE")</f>
        <v>CUMPLE</v>
      </c>
      <c r="AI90" s="188" t="str">
        <f>IF($I90&gt;NORMA!$I$32,"NO CUMPLE","CUMPLE")</f>
        <v>CUMPLE</v>
      </c>
    </row>
    <row r="91" spans="1:35" ht="14.25" customHeight="1" x14ac:dyDescent="0.35">
      <c r="A91" s="146" t="s">
        <v>96</v>
      </c>
      <c r="B91" s="147" t="s">
        <v>97</v>
      </c>
      <c r="C91" s="148">
        <v>43143</v>
      </c>
      <c r="D91" s="149">
        <v>0.5</v>
      </c>
      <c r="E91" s="150">
        <v>2</v>
      </c>
      <c r="F91" s="150">
        <v>10</v>
      </c>
      <c r="G91" s="150">
        <v>4</v>
      </c>
      <c r="H91" s="150">
        <v>6</v>
      </c>
      <c r="I91" s="150">
        <v>0.4</v>
      </c>
      <c r="J91" s="147">
        <v>9.4E-2</v>
      </c>
      <c r="K91" s="147">
        <v>2</v>
      </c>
      <c r="L91" s="164">
        <v>0.11</v>
      </c>
      <c r="M91" s="156">
        <v>8.84</v>
      </c>
      <c r="N91" s="156">
        <v>7.31</v>
      </c>
      <c r="O91" s="157">
        <v>8</v>
      </c>
      <c r="P91" s="188" t="str">
        <f>IF($M91&lt;NORMA!$I$7,"NO CUMPLE","CUMPLE")</f>
        <v>CUMPLE</v>
      </c>
      <c r="Q91" s="188" t="str">
        <f>IF($E91&gt;NORMA!$I$8,"NO CUMPLE","CUMPLE")</f>
        <v>CUMPLE</v>
      </c>
      <c r="R91" s="188" t="str">
        <f>IF($F91&gt;NORMA!$I$9,"NO CUMPLE","CUMPLE")</f>
        <v>CUMPLE</v>
      </c>
      <c r="S91" s="188" t="str">
        <f>IF($K91&gt;NORMA!$I$10,"NO CUMPLE","CUMPLE")</f>
        <v>CUMPLE</v>
      </c>
      <c r="T91" s="188" t="str">
        <f>IF($J91&gt;NORMA!$I$11,"NO CUMPLE","CUMPLE")</f>
        <v>CUMPLE</v>
      </c>
      <c r="U91" s="188" t="str">
        <f>IF($G91&gt;NORMA!$I$12,"NO CUMPLE","CUMPLE")</f>
        <v>CUMPLE</v>
      </c>
      <c r="V91" s="188" t="str">
        <f>IF($H91&gt;NORMA!$I$13,"NO CUMPLE","CUMPLE")</f>
        <v>CUMPLE</v>
      </c>
      <c r="W91" s="188" t="str">
        <f>IF($O91&gt;NORMA!$I$14,"NO CUMPLE","CUMPLE")</f>
        <v>CUMPLE</v>
      </c>
      <c r="X91" s="188" t="str">
        <f>IF(AND($N91&gt;=NORMA!$Q$4, $N91&lt;=NORMA!$R$4),"CUMPLE","NO CUMPLE")</f>
        <v>CUMPLE</v>
      </c>
      <c r="Y91" s="188" t="str">
        <f>IF($I91&gt;NORMA!$I$16,"NO CUMPLE","CUMPLE")</f>
        <v>CUMPLE</v>
      </c>
      <c r="Z91" s="188" t="str">
        <f>IF($M91&lt;NORMA!$I$23,"NO CUMPLE","CUMPLE")</f>
        <v>CUMPLE</v>
      </c>
      <c r="AA91" s="188" t="str">
        <f>IF($E91&gt;NORMA!$I$24,"NO CUMPLE","CUMPLE")</f>
        <v>CUMPLE</v>
      </c>
      <c r="AB91" s="188" t="str">
        <f>IF($F91&gt;NORMA!$I$25,"NO CUMPLE","CUMPLE")</f>
        <v>CUMPLE</v>
      </c>
      <c r="AC91" s="188" t="str">
        <f>IF($K91&gt;NORMA!$I$26,"NO CUMPLE","CUMPLE")</f>
        <v>NO CUMPLE</v>
      </c>
      <c r="AD91" s="188" t="str">
        <f>IF($J91&gt;NORMA!$I$27,"NO CUMPLE","CUMPLE")</f>
        <v>CUMPLE</v>
      </c>
      <c r="AE91" s="188" t="str">
        <f>IF($G91&gt;NORMA!$I$28,"NO CUMPLE","CUMPLE")</f>
        <v>CUMPLE</v>
      </c>
      <c r="AF91" s="188" t="str">
        <f>IF($H91&gt;NORMA!$I$29,"NO CUMPLE","CUMPLE")</f>
        <v>CUMPLE</v>
      </c>
      <c r="AG91" s="188" t="str">
        <f>IF($O91&gt;NORMA!$I$30,"NO CUMPLE","CUMPLE")</f>
        <v>CUMPLE</v>
      </c>
      <c r="AH91" s="188" t="str">
        <f>IF(AND($N91&gt;=NORMA!$R$18, $N91&lt;=NORMA!$S$18),"CUMPLE","NO CUMPLE")</f>
        <v>CUMPLE</v>
      </c>
      <c r="AI91" s="188" t="str">
        <f>IF($I91&gt;NORMA!$I$32,"NO CUMPLE","CUMPLE")</f>
        <v>CUMPLE</v>
      </c>
    </row>
    <row r="92" spans="1:35" ht="14.25" customHeight="1" x14ac:dyDescent="0.35">
      <c r="A92" s="146" t="s">
        <v>96</v>
      </c>
      <c r="B92" s="147" t="s">
        <v>97</v>
      </c>
      <c r="C92" s="148">
        <v>43147</v>
      </c>
      <c r="D92" s="149">
        <v>0.25</v>
      </c>
      <c r="E92" s="150">
        <v>2</v>
      </c>
      <c r="F92" s="150">
        <v>10</v>
      </c>
      <c r="G92" s="150">
        <v>4</v>
      </c>
      <c r="H92" s="150">
        <v>6</v>
      </c>
      <c r="I92" s="150">
        <v>0.4</v>
      </c>
      <c r="J92" s="150">
        <v>0.06</v>
      </c>
      <c r="K92" s="147">
        <v>3.9</v>
      </c>
      <c r="L92" s="164">
        <v>0.108</v>
      </c>
      <c r="M92" s="156">
        <v>10.19</v>
      </c>
      <c r="N92" s="156">
        <v>6.92</v>
      </c>
      <c r="O92" s="157">
        <v>200</v>
      </c>
      <c r="P92" s="188" t="str">
        <f>IF($M92&lt;NORMA!$I$7,"NO CUMPLE","CUMPLE")</f>
        <v>CUMPLE</v>
      </c>
      <c r="Q92" s="188" t="str">
        <f>IF($E92&gt;NORMA!$I$8,"NO CUMPLE","CUMPLE")</f>
        <v>CUMPLE</v>
      </c>
      <c r="R92" s="188" t="str">
        <f>IF($F92&gt;NORMA!$I$9,"NO CUMPLE","CUMPLE")</f>
        <v>CUMPLE</v>
      </c>
      <c r="S92" s="188" t="str">
        <f>IF($K92&gt;NORMA!$I$10,"NO CUMPLE","CUMPLE")</f>
        <v>NO CUMPLE</v>
      </c>
      <c r="T92" s="188" t="str">
        <f>IF($J92&gt;NORMA!$I$11,"NO CUMPLE","CUMPLE")</f>
        <v>CUMPLE</v>
      </c>
      <c r="U92" s="188" t="str">
        <f>IF($G92&gt;NORMA!$I$12,"NO CUMPLE","CUMPLE")</f>
        <v>CUMPLE</v>
      </c>
      <c r="V92" s="188" t="str">
        <f>IF($H92&gt;NORMA!$I$13,"NO CUMPLE","CUMPLE")</f>
        <v>CUMPLE</v>
      </c>
      <c r="W92" s="188" t="str">
        <f>IF($O92&gt;NORMA!$I$14,"NO CUMPLE","CUMPLE")</f>
        <v>CUMPLE</v>
      </c>
      <c r="X92" s="188" t="str">
        <f>IF(AND($N92&gt;=NORMA!$Q$4, $N92&lt;=NORMA!$R$4),"CUMPLE","NO CUMPLE")</f>
        <v>CUMPLE</v>
      </c>
      <c r="Y92" s="188" t="str">
        <f>IF($I92&gt;NORMA!$I$16,"NO CUMPLE","CUMPLE")</f>
        <v>CUMPLE</v>
      </c>
      <c r="Z92" s="188" t="str">
        <f>IF($M92&lt;NORMA!$I$23,"NO CUMPLE","CUMPLE")</f>
        <v>CUMPLE</v>
      </c>
      <c r="AA92" s="188" t="str">
        <f>IF($E92&gt;NORMA!$I$24,"NO CUMPLE","CUMPLE")</f>
        <v>CUMPLE</v>
      </c>
      <c r="AB92" s="188" t="str">
        <f>IF($F92&gt;NORMA!$I$25,"NO CUMPLE","CUMPLE")</f>
        <v>CUMPLE</v>
      </c>
      <c r="AC92" s="188" t="str">
        <f>IF($K92&gt;NORMA!$I$26,"NO CUMPLE","CUMPLE")</f>
        <v>NO CUMPLE</v>
      </c>
      <c r="AD92" s="188" t="str">
        <f>IF($J92&gt;NORMA!$I$27,"NO CUMPLE","CUMPLE")</f>
        <v>CUMPLE</v>
      </c>
      <c r="AE92" s="188" t="str">
        <f>IF($G92&gt;NORMA!$I$28,"NO CUMPLE","CUMPLE")</f>
        <v>CUMPLE</v>
      </c>
      <c r="AF92" s="188" t="str">
        <f>IF($H92&gt;NORMA!$I$29,"NO CUMPLE","CUMPLE")</f>
        <v>CUMPLE</v>
      </c>
      <c r="AG92" s="188" t="str">
        <f>IF($O92&gt;NORMA!$I$30,"NO CUMPLE","CUMPLE")</f>
        <v>NO CUMPLE</v>
      </c>
      <c r="AH92" s="188" t="str">
        <f>IF(AND($N92&gt;=NORMA!$R$18, $N92&lt;=NORMA!$S$18),"CUMPLE","NO CUMPLE")</f>
        <v>CUMPLE</v>
      </c>
      <c r="AI92" s="188" t="str">
        <f>IF($I92&gt;NORMA!$I$32,"NO CUMPLE","CUMPLE")</f>
        <v>CUMPLE</v>
      </c>
    </row>
    <row r="93" spans="1:35" ht="14.25" customHeight="1" x14ac:dyDescent="0.35">
      <c r="A93" s="146" t="s">
        <v>96</v>
      </c>
      <c r="B93" s="147" t="s">
        <v>97</v>
      </c>
      <c r="C93" s="148">
        <v>43153</v>
      </c>
      <c r="D93" s="149">
        <v>0.66666666666666663</v>
      </c>
      <c r="E93" s="147">
        <v>4</v>
      </c>
      <c r="F93" s="150">
        <v>10</v>
      </c>
      <c r="G93" s="150">
        <v>5</v>
      </c>
      <c r="H93" s="147">
        <v>16</v>
      </c>
      <c r="I93" s="150">
        <v>0.1</v>
      </c>
      <c r="J93" s="147">
        <v>0.14699999999999999</v>
      </c>
      <c r="K93" s="147">
        <v>2</v>
      </c>
      <c r="L93" s="164">
        <v>0.217</v>
      </c>
      <c r="M93" s="156">
        <v>6.61</v>
      </c>
      <c r="N93" s="156">
        <v>7.35</v>
      </c>
      <c r="O93" s="157">
        <v>50</v>
      </c>
      <c r="P93" s="188" t="str">
        <f>IF($M93&lt;NORMA!$I$7,"NO CUMPLE","CUMPLE")</f>
        <v>NO CUMPLE</v>
      </c>
      <c r="Q93" s="188" t="str">
        <f>IF($E93&gt;NORMA!$I$8,"NO CUMPLE","CUMPLE")</f>
        <v>CUMPLE</v>
      </c>
      <c r="R93" s="188" t="str">
        <f>IF($F93&gt;NORMA!$I$9,"NO CUMPLE","CUMPLE")</f>
        <v>CUMPLE</v>
      </c>
      <c r="S93" s="188" t="str">
        <f>IF($K93&gt;NORMA!$I$10,"NO CUMPLE","CUMPLE")</f>
        <v>CUMPLE</v>
      </c>
      <c r="T93" s="188" t="str">
        <f>IF($J93&gt;NORMA!$I$11,"NO CUMPLE","CUMPLE")</f>
        <v>NO CUMPLE</v>
      </c>
      <c r="U93" s="188" t="str">
        <f>IF($G93&gt;NORMA!$I$12,"NO CUMPLE","CUMPLE")</f>
        <v>CUMPLE</v>
      </c>
      <c r="V93" s="188" t="str">
        <f>IF($H93&gt;NORMA!$I$13,"NO CUMPLE","CUMPLE")</f>
        <v>NO CUMPLE</v>
      </c>
      <c r="W93" s="188" t="str">
        <f>IF($O93&gt;NORMA!$I$14,"NO CUMPLE","CUMPLE")</f>
        <v>CUMPLE</v>
      </c>
      <c r="X93" s="188" t="str">
        <f>IF(AND($N93&gt;=NORMA!$Q$4, $N93&lt;=NORMA!$R$4),"CUMPLE","NO CUMPLE")</f>
        <v>CUMPLE</v>
      </c>
      <c r="Y93" s="188" t="str">
        <f>IF($I93&gt;NORMA!$I$16,"NO CUMPLE","CUMPLE")</f>
        <v>CUMPLE</v>
      </c>
      <c r="Z93" s="188" t="str">
        <f>IF($M93&lt;NORMA!$I$23,"NO CUMPLE","CUMPLE")</f>
        <v>NO CUMPLE</v>
      </c>
      <c r="AA93" s="188" t="str">
        <f>IF($E93&gt;NORMA!$I$24,"NO CUMPLE","CUMPLE")</f>
        <v>CUMPLE</v>
      </c>
      <c r="AB93" s="188" t="str">
        <f>IF($F93&gt;NORMA!$I$25,"NO CUMPLE","CUMPLE")</f>
        <v>CUMPLE</v>
      </c>
      <c r="AC93" s="188" t="str">
        <f>IF($K93&gt;NORMA!$I$26,"NO CUMPLE","CUMPLE")</f>
        <v>NO CUMPLE</v>
      </c>
      <c r="AD93" s="188" t="str">
        <f>IF($J93&gt;NORMA!$I$27,"NO CUMPLE","CUMPLE")</f>
        <v>NO CUMPLE</v>
      </c>
      <c r="AE93" s="188" t="str">
        <f>IF($G93&gt;NORMA!$I$28,"NO CUMPLE","CUMPLE")</f>
        <v>CUMPLE</v>
      </c>
      <c r="AF93" s="188" t="str">
        <f>IF($H93&gt;NORMA!$I$29,"NO CUMPLE","CUMPLE")</f>
        <v>NO CUMPLE</v>
      </c>
      <c r="AG93" s="188" t="str">
        <f>IF($O93&gt;NORMA!$I$30,"NO CUMPLE","CUMPLE")</f>
        <v>CUMPLE</v>
      </c>
      <c r="AH93" s="188" t="str">
        <f>IF(AND($N93&gt;=NORMA!$R$18, $N93&lt;=NORMA!$S$18),"CUMPLE","NO CUMPLE")</f>
        <v>CUMPLE</v>
      </c>
      <c r="AI93" s="188" t="str">
        <f>IF($I93&gt;NORMA!$I$32,"NO CUMPLE","CUMPLE")</f>
        <v>CUMPLE</v>
      </c>
    </row>
    <row r="94" spans="1:35" ht="14.25" customHeight="1" x14ac:dyDescent="0.35">
      <c r="A94" s="146" t="s">
        <v>96</v>
      </c>
      <c r="B94" s="147" t="s">
        <v>97</v>
      </c>
      <c r="C94" s="148">
        <v>43160</v>
      </c>
      <c r="D94" s="149">
        <v>0.41666666666666669</v>
      </c>
      <c r="E94" s="147">
        <v>4.2</v>
      </c>
      <c r="F94" s="150">
        <v>10</v>
      </c>
      <c r="G94" s="147">
        <v>180</v>
      </c>
      <c r="H94" s="150">
        <v>6</v>
      </c>
      <c r="I94" s="150">
        <v>0.1</v>
      </c>
      <c r="J94" s="150">
        <v>0.06</v>
      </c>
      <c r="K94" s="147">
        <v>2</v>
      </c>
      <c r="L94" s="164">
        <v>0.14099999999999999</v>
      </c>
      <c r="M94" s="156">
        <v>8.7799999999999994</v>
      </c>
      <c r="N94" s="156">
        <v>7.52</v>
      </c>
      <c r="O94" s="157">
        <v>8</v>
      </c>
      <c r="P94" s="188" t="str">
        <f>IF($M94&lt;NORMA!$I$7,"NO CUMPLE","CUMPLE")</f>
        <v>CUMPLE</v>
      </c>
      <c r="Q94" s="188" t="str">
        <f>IF($E94&gt;NORMA!$I$8,"NO CUMPLE","CUMPLE")</f>
        <v>CUMPLE</v>
      </c>
      <c r="R94" s="188" t="str">
        <f>IF($F94&gt;NORMA!$I$9,"NO CUMPLE","CUMPLE")</f>
        <v>CUMPLE</v>
      </c>
      <c r="S94" s="188" t="str">
        <f>IF($K94&gt;NORMA!$I$10,"NO CUMPLE","CUMPLE")</f>
        <v>CUMPLE</v>
      </c>
      <c r="T94" s="188" t="str">
        <f>IF($J94&gt;NORMA!$I$11,"NO CUMPLE","CUMPLE")</f>
        <v>CUMPLE</v>
      </c>
      <c r="U94" s="188" t="str">
        <f>IF($G94&gt;NORMA!$I$12,"NO CUMPLE","CUMPLE")</f>
        <v>NO CUMPLE</v>
      </c>
      <c r="V94" s="188" t="str">
        <f>IF($H94&gt;NORMA!$I$13,"NO CUMPLE","CUMPLE")</f>
        <v>CUMPLE</v>
      </c>
      <c r="W94" s="188" t="str">
        <f>IF($O94&gt;NORMA!$I$14,"NO CUMPLE","CUMPLE")</f>
        <v>CUMPLE</v>
      </c>
      <c r="X94" s="188" t="str">
        <f>IF(AND($N94&gt;=NORMA!$Q$4, $N94&lt;=NORMA!$R$4),"CUMPLE","NO CUMPLE")</f>
        <v>CUMPLE</v>
      </c>
      <c r="Y94" s="188" t="str">
        <f>IF($I94&gt;NORMA!$I$16,"NO CUMPLE","CUMPLE")</f>
        <v>CUMPLE</v>
      </c>
      <c r="Z94" s="188" t="str">
        <f>IF($M94&lt;NORMA!$I$23,"NO CUMPLE","CUMPLE")</f>
        <v>CUMPLE</v>
      </c>
      <c r="AA94" s="188" t="str">
        <f>IF($E94&gt;NORMA!$I$24,"NO CUMPLE","CUMPLE")</f>
        <v>CUMPLE</v>
      </c>
      <c r="AB94" s="188" t="str">
        <f>IF($F94&gt;NORMA!$I$25,"NO CUMPLE","CUMPLE")</f>
        <v>CUMPLE</v>
      </c>
      <c r="AC94" s="188" t="str">
        <f>IF($K94&gt;NORMA!$I$26,"NO CUMPLE","CUMPLE")</f>
        <v>NO CUMPLE</v>
      </c>
      <c r="AD94" s="188" t="str">
        <f>IF($J94&gt;NORMA!$I$27,"NO CUMPLE","CUMPLE")</f>
        <v>CUMPLE</v>
      </c>
      <c r="AE94" s="188" t="str">
        <f>IF($G94&gt;NORMA!$I$28,"NO CUMPLE","CUMPLE")</f>
        <v>NO CUMPLE</v>
      </c>
      <c r="AF94" s="188" t="str">
        <f>IF($H94&gt;NORMA!$I$29,"NO CUMPLE","CUMPLE")</f>
        <v>CUMPLE</v>
      </c>
      <c r="AG94" s="188" t="str">
        <f>IF($O94&gt;NORMA!$I$30,"NO CUMPLE","CUMPLE")</f>
        <v>CUMPLE</v>
      </c>
      <c r="AH94" s="188" t="str">
        <f>IF(AND($N94&gt;=NORMA!$R$18, $N94&lt;=NORMA!$S$18),"CUMPLE","NO CUMPLE")</f>
        <v>CUMPLE</v>
      </c>
      <c r="AI94" s="188" t="str">
        <f>IF($I94&gt;NORMA!$I$32,"NO CUMPLE","CUMPLE")</f>
        <v>CUMPLE</v>
      </c>
    </row>
    <row r="95" spans="1:35" ht="14.25" customHeight="1" x14ac:dyDescent="0.35">
      <c r="A95" s="146" t="s">
        <v>96</v>
      </c>
      <c r="B95" s="147" t="s">
        <v>97</v>
      </c>
      <c r="C95" s="148">
        <v>43164</v>
      </c>
      <c r="D95" s="149">
        <v>0.58333333333333337</v>
      </c>
      <c r="E95" s="150">
        <v>2</v>
      </c>
      <c r="F95" s="150">
        <v>10</v>
      </c>
      <c r="G95" s="150">
        <v>4</v>
      </c>
      <c r="H95" s="150">
        <v>6</v>
      </c>
      <c r="I95" s="150">
        <v>0.1</v>
      </c>
      <c r="J95" s="147">
        <v>9.7000000000000003E-2</v>
      </c>
      <c r="K95" s="147">
        <v>2</v>
      </c>
      <c r="L95" s="164">
        <v>0.108</v>
      </c>
      <c r="M95" s="156">
        <v>6.31</v>
      </c>
      <c r="N95" s="156">
        <v>7.57</v>
      </c>
      <c r="O95" s="157">
        <v>50</v>
      </c>
      <c r="P95" s="188" t="str">
        <f>IF($M95&lt;NORMA!$I$7,"NO CUMPLE","CUMPLE")</f>
        <v>NO CUMPLE</v>
      </c>
      <c r="Q95" s="188" t="str">
        <f>IF($E95&gt;NORMA!$I$8,"NO CUMPLE","CUMPLE")</f>
        <v>CUMPLE</v>
      </c>
      <c r="R95" s="188" t="str">
        <f>IF($F95&gt;NORMA!$I$9,"NO CUMPLE","CUMPLE")</f>
        <v>CUMPLE</v>
      </c>
      <c r="S95" s="188" t="str">
        <f>IF($K95&gt;NORMA!$I$10,"NO CUMPLE","CUMPLE")</f>
        <v>CUMPLE</v>
      </c>
      <c r="T95" s="188" t="str">
        <f>IF($J95&gt;NORMA!$I$11,"NO CUMPLE","CUMPLE")</f>
        <v>CUMPLE</v>
      </c>
      <c r="U95" s="188" t="str">
        <f>IF($G95&gt;NORMA!$I$12,"NO CUMPLE","CUMPLE")</f>
        <v>CUMPLE</v>
      </c>
      <c r="V95" s="188" t="str">
        <f>IF($H95&gt;NORMA!$I$13,"NO CUMPLE","CUMPLE")</f>
        <v>CUMPLE</v>
      </c>
      <c r="W95" s="188" t="str">
        <f>IF($O95&gt;NORMA!$I$14,"NO CUMPLE","CUMPLE")</f>
        <v>CUMPLE</v>
      </c>
      <c r="X95" s="188" t="str">
        <f>IF(AND($N95&gt;=NORMA!$Q$4, $N95&lt;=NORMA!$R$4),"CUMPLE","NO CUMPLE")</f>
        <v>CUMPLE</v>
      </c>
      <c r="Y95" s="188" t="str">
        <f>IF($I95&gt;NORMA!$I$16,"NO CUMPLE","CUMPLE")</f>
        <v>CUMPLE</v>
      </c>
      <c r="Z95" s="188" t="str">
        <f>IF($M95&lt;NORMA!$I$23,"NO CUMPLE","CUMPLE")</f>
        <v>NO CUMPLE</v>
      </c>
      <c r="AA95" s="188" t="str">
        <f>IF($E95&gt;NORMA!$I$24,"NO CUMPLE","CUMPLE")</f>
        <v>CUMPLE</v>
      </c>
      <c r="AB95" s="188" t="str">
        <f>IF($F95&gt;NORMA!$I$25,"NO CUMPLE","CUMPLE")</f>
        <v>CUMPLE</v>
      </c>
      <c r="AC95" s="188" t="str">
        <f>IF($K95&gt;NORMA!$I$26,"NO CUMPLE","CUMPLE")</f>
        <v>NO CUMPLE</v>
      </c>
      <c r="AD95" s="188" t="str">
        <f>IF($J95&gt;NORMA!$I$27,"NO CUMPLE","CUMPLE")</f>
        <v>CUMPLE</v>
      </c>
      <c r="AE95" s="188" t="str">
        <f>IF($G95&gt;NORMA!$I$28,"NO CUMPLE","CUMPLE")</f>
        <v>CUMPLE</v>
      </c>
      <c r="AF95" s="188" t="str">
        <f>IF($H95&gt;NORMA!$I$29,"NO CUMPLE","CUMPLE")</f>
        <v>CUMPLE</v>
      </c>
      <c r="AG95" s="188" t="str">
        <f>IF($O95&gt;NORMA!$I$30,"NO CUMPLE","CUMPLE")</f>
        <v>CUMPLE</v>
      </c>
      <c r="AH95" s="188" t="str">
        <f>IF(AND($N95&gt;=NORMA!$R$18, $N95&lt;=NORMA!$S$18),"CUMPLE","NO CUMPLE")</f>
        <v>CUMPLE</v>
      </c>
      <c r="AI95" s="188" t="str">
        <f>IF($I95&gt;NORMA!$I$32,"NO CUMPLE","CUMPLE")</f>
        <v>CUMPLE</v>
      </c>
    </row>
    <row r="96" spans="1:35" ht="14.25" customHeight="1" x14ac:dyDescent="0.35">
      <c r="A96" s="146" t="s">
        <v>96</v>
      </c>
      <c r="B96" s="147" t="s">
        <v>97</v>
      </c>
      <c r="C96" s="148">
        <v>43518</v>
      </c>
      <c r="D96" s="149">
        <v>0.25</v>
      </c>
      <c r="E96" s="147">
        <v>2</v>
      </c>
      <c r="F96" s="147">
        <v>10</v>
      </c>
      <c r="G96" s="147">
        <v>4</v>
      </c>
      <c r="H96" s="147">
        <v>10</v>
      </c>
      <c r="I96" s="147">
        <v>0.4</v>
      </c>
      <c r="J96" s="150">
        <v>0.06</v>
      </c>
      <c r="K96" s="147">
        <v>0.877</v>
      </c>
      <c r="L96" s="164">
        <v>0.1</v>
      </c>
      <c r="M96" s="156">
        <v>7.69</v>
      </c>
      <c r="N96" s="156">
        <v>7.13</v>
      </c>
      <c r="O96" s="158">
        <v>1</v>
      </c>
      <c r="P96" s="188" t="str">
        <f>IF($M96&lt;NORMA!$I$7,"NO CUMPLE","CUMPLE")</f>
        <v>CUMPLE</v>
      </c>
      <c r="Q96" s="188" t="str">
        <f>IF($E96&gt;NORMA!$I$8,"NO CUMPLE","CUMPLE")</f>
        <v>CUMPLE</v>
      </c>
      <c r="R96" s="188" t="str">
        <f>IF($F96&gt;NORMA!$I$9,"NO CUMPLE","CUMPLE")</f>
        <v>CUMPLE</v>
      </c>
      <c r="S96" s="188" t="str">
        <f>IF($K96&gt;NORMA!$I$10,"NO CUMPLE","CUMPLE")</f>
        <v>CUMPLE</v>
      </c>
      <c r="T96" s="188" t="str">
        <f>IF($J96&gt;NORMA!$I$11,"NO CUMPLE","CUMPLE")</f>
        <v>CUMPLE</v>
      </c>
      <c r="U96" s="188" t="str">
        <f>IF($G96&gt;NORMA!$I$12,"NO CUMPLE","CUMPLE")</f>
        <v>CUMPLE</v>
      </c>
      <c r="V96" s="188" t="str">
        <f>IF($H96&gt;NORMA!$I$13,"NO CUMPLE","CUMPLE")</f>
        <v>CUMPLE</v>
      </c>
      <c r="W96" s="188" t="str">
        <f>IF($O96&gt;NORMA!$I$14,"NO CUMPLE","CUMPLE")</f>
        <v>CUMPLE</v>
      </c>
      <c r="X96" s="188" t="str">
        <f>IF(AND($N96&gt;=NORMA!$Q$4, $N96&lt;=NORMA!$R$4),"CUMPLE","NO CUMPLE")</f>
        <v>CUMPLE</v>
      </c>
      <c r="Y96" s="188" t="str">
        <f>IF($I96&gt;NORMA!$I$16,"NO CUMPLE","CUMPLE")</f>
        <v>CUMPLE</v>
      </c>
      <c r="Z96" s="188" t="str">
        <f>IF($M96&lt;NORMA!$I$23,"NO CUMPLE","CUMPLE")</f>
        <v>CUMPLE</v>
      </c>
      <c r="AA96" s="188" t="str">
        <f>IF($E96&gt;NORMA!$I$24,"NO CUMPLE","CUMPLE")</f>
        <v>CUMPLE</v>
      </c>
      <c r="AB96" s="188" t="str">
        <f>IF($F96&gt;NORMA!$I$25,"NO CUMPLE","CUMPLE")</f>
        <v>CUMPLE</v>
      </c>
      <c r="AC96" s="188" t="str">
        <f>IF($K96&gt;NORMA!$I$26,"NO CUMPLE","CUMPLE")</f>
        <v>CUMPLE</v>
      </c>
      <c r="AD96" s="188" t="str">
        <f>IF($J96&gt;NORMA!$I$27,"NO CUMPLE","CUMPLE")</f>
        <v>CUMPLE</v>
      </c>
      <c r="AE96" s="188" t="str">
        <f>IF($G96&gt;NORMA!$I$28,"NO CUMPLE","CUMPLE")</f>
        <v>CUMPLE</v>
      </c>
      <c r="AF96" s="188" t="str">
        <f>IF($H96&gt;NORMA!$I$29,"NO CUMPLE","CUMPLE")</f>
        <v>CUMPLE</v>
      </c>
      <c r="AG96" s="188" t="str">
        <f>IF($O96&gt;NORMA!$I$30,"NO CUMPLE","CUMPLE")</f>
        <v>CUMPLE</v>
      </c>
      <c r="AH96" s="188" t="str">
        <f>IF(AND($N96&gt;=NORMA!$R$18, $N96&lt;=NORMA!$S$18),"CUMPLE","NO CUMPLE")</f>
        <v>CUMPLE</v>
      </c>
      <c r="AI96" s="188" t="str">
        <f>IF($I96&gt;NORMA!$I$32,"NO CUMPLE","CUMPLE")</f>
        <v>CUMPLE</v>
      </c>
    </row>
    <row r="97" spans="1:35" ht="14.25" customHeight="1" x14ac:dyDescent="0.35">
      <c r="A97" s="146" t="s">
        <v>96</v>
      </c>
      <c r="B97" s="147" t="s">
        <v>97</v>
      </c>
      <c r="C97" s="148">
        <v>43556</v>
      </c>
      <c r="D97" s="149">
        <v>0.33333333333333331</v>
      </c>
      <c r="E97" s="147">
        <v>2</v>
      </c>
      <c r="F97" s="147">
        <v>16.5</v>
      </c>
      <c r="G97" s="147">
        <v>26</v>
      </c>
      <c r="H97" s="147">
        <v>10</v>
      </c>
      <c r="I97" s="147">
        <v>0.4</v>
      </c>
      <c r="J97" s="150">
        <v>0.06</v>
      </c>
      <c r="K97" s="147">
        <v>0.23699999999999999</v>
      </c>
      <c r="L97" s="164">
        <v>0.1</v>
      </c>
      <c r="M97" s="156">
        <v>7.77</v>
      </c>
      <c r="N97" s="156">
        <v>7.03</v>
      </c>
      <c r="O97" s="158">
        <v>1</v>
      </c>
      <c r="P97" s="188" t="str">
        <f>IF($M97&lt;NORMA!$I$7,"NO CUMPLE","CUMPLE")</f>
        <v>CUMPLE</v>
      </c>
      <c r="Q97" s="188" t="str">
        <f>IF($E97&gt;NORMA!$I$8,"NO CUMPLE","CUMPLE")</f>
        <v>CUMPLE</v>
      </c>
      <c r="R97" s="188" t="str">
        <f>IF($F97&gt;NORMA!$I$9,"NO CUMPLE","CUMPLE")</f>
        <v>CUMPLE</v>
      </c>
      <c r="S97" s="188" t="str">
        <f>IF($K97&gt;NORMA!$I$10,"NO CUMPLE","CUMPLE")</f>
        <v>CUMPLE</v>
      </c>
      <c r="T97" s="188" t="str">
        <f>IF($J97&gt;NORMA!$I$11,"NO CUMPLE","CUMPLE")</f>
        <v>CUMPLE</v>
      </c>
      <c r="U97" s="188" t="str">
        <f>IF($G97&gt;NORMA!$I$12,"NO CUMPLE","CUMPLE")</f>
        <v>NO CUMPLE</v>
      </c>
      <c r="V97" s="188" t="str">
        <f>IF($H97&gt;NORMA!$I$13,"NO CUMPLE","CUMPLE")</f>
        <v>CUMPLE</v>
      </c>
      <c r="W97" s="188" t="str">
        <f>IF($O97&gt;NORMA!$I$14,"NO CUMPLE","CUMPLE")</f>
        <v>CUMPLE</v>
      </c>
      <c r="X97" s="188" t="str">
        <f>IF(AND($N97&gt;=NORMA!$Q$4, $N97&lt;=NORMA!$R$4),"CUMPLE","NO CUMPLE")</f>
        <v>CUMPLE</v>
      </c>
      <c r="Y97" s="188" t="str">
        <f>IF($I97&gt;NORMA!$I$16,"NO CUMPLE","CUMPLE")</f>
        <v>CUMPLE</v>
      </c>
      <c r="Z97" s="188" t="str">
        <f>IF($M97&lt;NORMA!$I$23,"NO CUMPLE","CUMPLE")</f>
        <v>CUMPLE</v>
      </c>
      <c r="AA97" s="188" t="str">
        <f>IF($E97&gt;NORMA!$I$24,"NO CUMPLE","CUMPLE")</f>
        <v>CUMPLE</v>
      </c>
      <c r="AB97" s="188" t="str">
        <f>IF($F97&gt;NORMA!$I$25,"NO CUMPLE","CUMPLE")</f>
        <v>CUMPLE</v>
      </c>
      <c r="AC97" s="188" t="str">
        <f>IF($K97&gt;NORMA!$I$26,"NO CUMPLE","CUMPLE")</f>
        <v>CUMPLE</v>
      </c>
      <c r="AD97" s="188" t="str">
        <f>IF($J97&gt;NORMA!$I$27,"NO CUMPLE","CUMPLE")</f>
        <v>CUMPLE</v>
      </c>
      <c r="AE97" s="188" t="str">
        <f>IF($G97&gt;NORMA!$I$28,"NO CUMPLE","CUMPLE")</f>
        <v>NO CUMPLE</v>
      </c>
      <c r="AF97" s="188" t="str">
        <f>IF($H97&gt;NORMA!$I$29,"NO CUMPLE","CUMPLE")</f>
        <v>CUMPLE</v>
      </c>
      <c r="AG97" s="188" t="str">
        <f>IF($O97&gt;NORMA!$I$30,"NO CUMPLE","CUMPLE")</f>
        <v>CUMPLE</v>
      </c>
      <c r="AH97" s="188" t="str">
        <f>IF(AND($N97&gt;=NORMA!$R$18, $N97&lt;=NORMA!$S$18),"CUMPLE","NO CUMPLE")</f>
        <v>CUMPLE</v>
      </c>
      <c r="AI97" s="188" t="str">
        <f>IF($I97&gt;NORMA!$I$32,"NO CUMPLE","CUMPLE")</f>
        <v>CUMPLE</v>
      </c>
    </row>
    <row r="98" spans="1:35" ht="14.25" customHeight="1" x14ac:dyDescent="0.35">
      <c r="A98" s="146" t="s">
        <v>96</v>
      </c>
      <c r="B98" s="147" t="s">
        <v>97</v>
      </c>
      <c r="C98" s="148">
        <v>43580</v>
      </c>
      <c r="D98" s="149">
        <v>0.58333333333333337</v>
      </c>
      <c r="E98" s="147">
        <v>2</v>
      </c>
      <c r="F98" s="147">
        <v>14.9</v>
      </c>
      <c r="G98" s="147">
        <v>4</v>
      </c>
      <c r="H98" s="147">
        <v>10</v>
      </c>
      <c r="I98" s="147">
        <v>0.4</v>
      </c>
      <c r="J98" s="150">
        <v>0.06</v>
      </c>
      <c r="K98" s="147">
        <v>0.877</v>
      </c>
      <c r="L98" s="164">
        <v>0.2</v>
      </c>
      <c r="M98" s="156">
        <v>8.82</v>
      </c>
      <c r="N98" s="156">
        <v>7.15</v>
      </c>
      <c r="O98" s="158">
        <v>1</v>
      </c>
      <c r="P98" s="188" t="str">
        <f>IF($M98&lt;NORMA!$I$7,"NO CUMPLE","CUMPLE")</f>
        <v>CUMPLE</v>
      </c>
      <c r="Q98" s="188" t="str">
        <f>IF($E98&gt;NORMA!$I$8,"NO CUMPLE","CUMPLE")</f>
        <v>CUMPLE</v>
      </c>
      <c r="R98" s="188" t="str">
        <f>IF($F98&gt;NORMA!$I$9,"NO CUMPLE","CUMPLE")</f>
        <v>CUMPLE</v>
      </c>
      <c r="S98" s="188" t="str">
        <f>IF($K98&gt;NORMA!$I$10,"NO CUMPLE","CUMPLE")</f>
        <v>CUMPLE</v>
      </c>
      <c r="T98" s="188" t="str">
        <f>IF($J98&gt;NORMA!$I$11,"NO CUMPLE","CUMPLE")</f>
        <v>CUMPLE</v>
      </c>
      <c r="U98" s="188" t="str">
        <f>IF($G98&gt;NORMA!$I$12,"NO CUMPLE","CUMPLE")</f>
        <v>CUMPLE</v>
      </c>
      <c r="V98" s="188" t="str">
        <f>IF($H98&gt;NORMA!$I$13,"NO CUMPLE","CUMPLE")</f>
        <v>CUMPLE</v>
      </c>
      <c r="W98" s="188" t="str">
        <f>IF($O98&gt;NORMA!$I$14,"NO CUMPLE","CUMPLE")</f>
        <v>CUMPLE</v>
      </c>
      <c r="X98" s="188" t="str">
        <f>IF(AND($N98&gt;=NORMA!$Q$4, $N98&lt;=NORMA!$R$4),"CUMPLE","NO CUMPLE")</f>
        <v>CUMPLE</v>
      </c>
      <c r="Y98" s="188" t="str">
        <f>IF($I98&gt;NORMA!$I$16,"NO CUMPLE","CUMPLE")</f>
        <v>CUMPLE</v>
      </c>
      <c r="Z98" s="188" t="str">
        <f>IF($M98&lt;NORMA!$I$23,"NO CUMPLE","CUMPLE")</f>
        <v>CUMPLE</v>
      </c>
      <c r="AA98" s="188" t="str">
        <f>IF($E98&gt;NORMA!$I$24,"NO CUMPLE","CUMPLE")</f>
        <v>CUMPLE</v>
      </c>
      <c r="AB98" s="188" t="str">
        <f>IF($F98&gt;NORMA!$I$25,"NO CUMPLE","CUMPLE")</f>
        <v>CUMPLE</v>
      </c>
      <c r="AC98" s="188" t="str">
        <f>IF($K98&gt;NORMA!$I$26,"NO CUMPLE","CUMPLE")</f>
        <v>CUMPLE</v>
      </c>
      <c r="AD98" s="188" t="str">
        <f>IF($J98&gt;NORMA!$I$27,"NO CUMPLE","CUMPLE")</f>
        <v>CUMPLE</v>
      </c>
      <c r="AE98" s="188" t="str">
        <f>IF($G98&gt;NORMA!$I$28,"NO CUMPLE","CUMPLE")</f>
        <v>CUMPLE</v>
      </c>
      <c r="AF98" s="188" t="str">
        <f>IF($H98&gt;NORMA!$I$29,"NO CUMPLE","CUMPLE")</f>
        <v>CUMPLE</v>
      </c>
      <c r="AG98" s="188" t="str">
        <f>IF($O98&gt;NORMA!$I$30,"NO CUMPLE","CUMPLE")</f>
        <v>CUMPLE</v>
      </c>
      <c r="AH98" s="188" t="str">
        <f>IF(AND($N98&gt;=NORMA!$R$18, $N98&lt;=NORMA!$S$18),"CUMPLE","NO CUMPLE")</f>
        <v>CUMPLE</v>
      </c>
      <c r="AI98" s="188" t="str">
        <f>IF($I98&gt;NORMA!$I$32,"NO CUMPLE","CUMPLE")</f>
        <v>CUMPLE</v>
      </c>
    </row>
    <row r="99" spans="1:35" ht="14.25" customHeight="1" x14ac:dyDescent="0.35">
      <c r="A99" s="146" t="s">
        <v>96</v>
      </c>
      <c r="B99" s="147" t="s">
        <v>97</v>
      </c>
      <c r="C99" s="148">
        <v>43564</v>
      </c>
      <c r="D99" s="149">
        <v>0.5</v>
      </c>
      <c r="E99" s="147">
        <v>2</v>
      </c>
      <c r="F99" s="147">
        <v>150</v>
      </c>
      <c r="G99" s="147">
        <v>4</v>
      </c>
      <c r="H99" s="147">
        <v>22.7</v>
      </c>
      <c r="I99" s="147">
        <v>0.4</v>
      </c>
      <c r="J99" s="150">
        <v>0.06</v>
      </c>
      <c r="K99" s="147">
        <v>1.2370000000000001</v>
      </c>
      <c r="L99" s="164">
        <v>0.2</v>
      </c>
      <c r="M99" s="156">
        <v>8.11</v>
      </c>
      <c r="N99" s="156">
        <v>7.54</v>
      </c>
      <c r="O99" s="157">
        <v>135</v>
      </c>
      <c r="P99" s="188" t="str">
        <f>IF($M99&lt;NORMA!$I$7,"NO CUMPLE","CUMPLE")</f>
        <v>CUMPLE</v>
      </c>
      <c r="Q99" s="188" t="str">
        <f>IF($E99&gt;NORMA!$I$8,"NO CUMPLE","CUMPLE")</f>
        <v>CUMPLE</v>
      </c>
      <c r="R99" s="188" t="str">
        <f>IF($F99&gt;NORMA!$I$9,"NO CUMPLE","CUMPLE")</f>
        <v>NO CUMPLE</v>
      </c>
      <c r="S99" s="188" t="str">
        <f>IF($K99&gt;NORMA!$I$10,"NO CUMPLE","CUMPLE")</f>
        <v>CUMPLE</v>
      </c>
      <c r="T99" s="188" t="str">
        <f>IF($J99&gt;NORMA!$I$11,"NO CUMPLE","CUMPLE")</f>
        <v>CUMPLE</v>
      </c>
      <c r="U99" s="188" t="str">
        <f>IF($G99&gt;NORMA!$I$12,"NO CUMPLE","CUMPLE")</f>
        <v>CUMPLE</v>
      </c>
      <c r="V99" s="188" t="str">
        <f>IF($H99&gt;NORMA!$I$13,"NO CUMPLE","CUMPLE")</f>
        <v>NO CUMPLE</v>
      </c>
      <c r="W99" s="188" t="str">
        <f>IF($O99&gt;NORMA!$I$14,"NO CUMPLE","CUMPLE")</f>
        <v>CUMPLE</v>
      </c>
      <c r="X99" s="188" t="str">
        <f>IF(AND($N99&gt;=NORMA!$Q$4, $N99&lt;=NORMA!$R$4),"CUMPLE","NO CUMPLE")</f>
        <v>CUMPLE</v>
      </c>
      <c r="Y99" s="188" t="str">
        <f>IF($I99&gt;NORMA!$I$16,"NO CUMPLE","CUMPLE")</f>
        <v>CUMPLE</v>
      </c>
      <c r="Z99" s="188" t="str">
        <f>IF($M99&lt;NORMA!$I$23,"NO CUMPLE","CUMPLE")</f>
        <v>CUMPLE</v>
      </c>
      <c r="AA99" s="188" t="str">
        <f>IF($E99&gt;NORMA!$I$24,"NO CUMPLE","CUMPLE")</f>
        <v>CUMPLE</v>
      </c>
      <c r="AB99" s="188" t="str">
        <f>IF($F99&gt;NORMA!$I$25,"NO CUMPLE","CUMPLE")</f>
        <v>NO CUMPLE</v>
      </c>
      <c r="AC99" s="188" t="str">
        <f>IF($K99&gt;NORMA!$I$26,"NO CUMPLE","CUMPLE")</f>
        <v>CUMPLE</v>
      </c>
      <c r="AD99" s="188" t="str">
        <f>IF($J99&gt;NORMA!$I$27,"NO CUMPLE","CUMPLE")</f>
        <v>CUMPLE</v>
      </c>
      <c r="AE99" s="188" t="str">
        <f>IF($G99&gt;NORMA!$I$28,"NO CUMPLE","CUMPLE")</f>
        <v>CUMPLE</v>
      </c>
      <c r="AF99" s="188" t="str">
        <f>IF($H99&gt;NORMA!$I$29,"NO CUMPLE","CUMPLE")</f>
        <v>NO CUMPLE</v>
      </c>
      <c r="AG99" s="188" t="str">
        <f>IF($O99&gt;NORMA!$I$30,"NO CUMPLE","CUMPLE")</f>
        <v>NO CUMPLE</v>
      </c>
      <c r="AH99" s="188" t="str">
        <f>IF(AND($N99&gt;=NORMA!$R$18, $N99&lt;=NORMA!$S$18),"CUMPLE","NO CUMPLE")</f>
        <v>CUMPLE</v>
      </c>
      <c r="AI99" s="188" t="str">
        <f>IF($I99&gt;NORMA!$I$32,"NO CUMPLE","CUMPLE")</f>
        <v>CUMPLE</v>
      </c>
    </row>
    <row r="100" spans="1:35" ht="14.25" customHeight="1" x14ac:dyDescent="0.35">
      <c r="A100" s="146" t="s">
        <v>96</v>
      </c>
      <c r="B100" s="147" t="s">
        <v>97</v>
      </c>
      <c r="C100" s="148">
        <v>43594</v>
      </c>
      <c r="D100" s="149">
        <v>0.41666666666666669</v>
      </c>
      <c r="E100" s="147">
        <v>2</v>
      </c>
      <c r="F100" s="147">
        <v>17.7</v>
      </c>
      <c r="G100" s="147">
        <v>5</v>
      </c>
      <c r="H100" s="147">
        <v>10</v>
      </c>
      <c r="I100" s="147">
        <v>0.4</v>
      </c>
      <c r="J100" s="147">
        <v>9.5000000000000001E-2</v>
      </c>
      <c r="K100" s="147">
        <v>0.47699999999999998</v>
      </c>
      <c r="L100" s="164">
        <v>0.7</v>
      </c>
      <c r="M100" s="156">
        <v>8.73</v>
      </c>
      <c r="N100" s="156">
        <v>6.91</v>
      </c>
      <c r="O100" s="157">
        <v>12900</v>
      </c>
      <c r="P100" s="188" t="str">
        <f>IF($M100&lt;NORMA!$I$7,"NO CUMPLE","CUMPLE")</f>
        <v>CUMPLE</v>
      </c>
      <c r="Q100" s="188" t="str">
        <f>IF($E100&gt;NORMA!$I$8,"NO CUMPLE","CUMPLE")</f>
        <v>CUMPLE</v>
      </c>
      <c r="R100" s="188" t="str">
        <f>IF($F100&gt;NORMA!$I$9,"NO CUMPLE","CUMPLE")</f>
        <v>CUMPLE</v>
      </c>
      <c r="S100" s="188" t="str">
        <f>IF($K100&gt;NORMA!$I$10,"NO CUMPLE","CUMPLE")</f>
        <v>CUMPLE</v>
      </c>
      <c r="T100" s="188" t="str">
        <f>IF($J100&gt;NORMA!$I$11,"NO CUMPLE","CUMPLE")</f>
        <v>CUMPLE</v>
      </c>
      <c r="U100" s="188" t="str">
        <f>IF($G100&gt;NORMA!$I$12,"NO CUMPLE","CUMPLE")</f>
        <v>CUMPLE</v>
      </c>
      <c r="V100" s="188" t="str">
        <f>IF($H100&gt;NORMA!$I$13,"NO CUMPLE","CUMPLE")</f>
        <v>CUMPLE</v>
      </c>
      <c r="W100" s="188" t="str">
        <f>IF($O100&gt;NORMA!$I$14,"NO CUMPLE","CUMPLE")</f>
        <v>CUMPLE</v>
      </c>
      <c r="X100" s="188" t="str">
        <f>IF(AND($N100&gt;=NORMA!$Q$4, $N100&lt;=NORMA!$R$4),"CUMPLE","NO CUMPLE")</f>
        <v>CUMPLE</v>
      </c>
      <c r="Y100" s="188" t="str">
        <f>IF($I100&gt;NORMA!$I$16,"NO CUMPLE","CUMPLE")</f>
        <v>CUMPLE</v>
      </c>
      <c r="Z100" s="188" t="str">
        <f>IF($M100&lt;NORMA!$I$23,"NO CUMPLE","CUMPLE")</f>
        <v>CUMPLE</v>
      </c>
      <c r="AA100" s="188" t="str">
        <f>IF($E100&gt;NORMA!$I$24,"NO CUMPLE","CUMPLE")</f>
        <v>CUMPLE</v>
      </c>
      <c r="AB100" s="188" t="str">
        <f>IF($F100&gt;NORMA!$I$25,"NO CUMPLE","CUMPLE")</f>
        <v>CUMPLE</v>
      </c>
      <c r="AC100" s="188" t="str">
        <f>IF($K100&gt;NORMA!$I$26,"NO CUMPLE","CUMPLE")</f>
        <v>CUMPLE</v>
      </c>
      <c r="AD100" s="188" t="str">
        <f>IF($J100&gt;NORMA!$I$27,"NO CUMPLE","CUMPLE")</f>
        <v>CUMPLE</v>
      </c>
      <c r="AE100" s="188" t="str">
        <f>IF($G100&gt;NORMA!$I$28,"NO CUMPLE","CUMPLE")</f>
        <v>CUMPLE</v>
      </c>
      <c r="AF100" s="188" t="str">
        <f>IF($H100&gt;NORMA!$I$29,"NO CUMPLE","CUMPLE")</f>
        <v>CUMPLE</v>
      </c>
      <c r="AG100" s="188" t="str">
        <f>IF($O100&gt;NORMA!$I$30,"NO CUMPLE","CUMPLE")</f>
        <v>NO CUMPLE</v>
      </c>
      <c r="AH100" s="188" t="str">
        <f>IF(AND($N100&gt;=NORMA!$R$18, $N100&lt;=NORMA!$S$18),"CUMPLE","NO CUMPLE")</f>
        <v>CUMPLE</v>
      </c>
      <c r="AI100" s="188" t="str">
        <f>IF($I100&gt;NORMA!$I$32,"NO CUMPLE","CUMPLE")</f>
        <v>CUMPLE</v>
      </c>
    </row>
    <row r="101" spans="1:35" ht="14.25" customHeight="1" x14ac:dyDescent="0.35">
      <c r="A101" s="146" t="s">
        <v>96</v>
      </c>
      <c r="B101" s="147" t="s">
        <v>97</v>
      </c>
      <c r="C101" s="148">
        <v>43643</v>
      </c>
      <c r="D101" s="149">
        <v>0.66666666666666663</v>
      </c>
      <c r="E101" s="147">
        <v>3.4</v>
      </c>
      <c r="F101" s="147">
        <v>38.9</v>
      </c>
      <c r="G101" s="147">
        <v>4</v>
      </c>
      <c r="H101" s="147">
        <v>10</v>
      </c>
      <c r="I101" s="147">
        <v>0.4</v>
      </c>
      <c r="J101" s="150">
        <v>0.06</v>
      </c>
      <c r="K101" s="147">
        <v>2.5649999999999999</v>
      </c>
      <c r="L101" s="164">
        <v>1.2</v>
      </c>
      <c r="M101" s="156">
        <v>8.08</v>
      </c>
      <c r="N101" s="156">
        <v>6.9</v>
      </c>
      <c r="O101" s="157">
        <v>10</v>
      </c>
      <c r="P101" s="188" t="str">
        <f>IF($M101&lt;NORMA!$I$7,"NO CUMPLE","CUMPLE")</f>
        <v>CUMPLE</v>
      </c>
      <c r="Q101" s="188" t="str">
        <f>IF($E101&gt;NORMA!$I$8,"NO CUMPLE","CUMPLE")</f>
        <v>CUMPLE</v>
      </c>
      <c r="R101" s="188" t="str">
        <f>IF($F101&gt;NORMA!$I$9,"NO CUMPLE","CUMPLE")</f>
        <v>NO CUMPLE</v>
      </c>
      <c r="S101" s="188" t="str">
        <f>IF($K101&gt;NORMA!$I$10,"NO CUMPLE","CUMPLE")</f>
        <v>CUMPLE</v>
      </c>
      <c r="T101" s="188" t="str">
        <f>IF($J101&gt;NORMA!$I$11,"NO CUMPLE","CUMPLE")</f>
        <v>CUMPLE</v>
      </c>
      <c r="U101" s="188" t="str">
        <f>IF($G101&gt;NORMA!$I$12,"NO CUMPLE","CUMPLE")</f>
        <v>CUMPLE</v>
      </c>
      <c r="V101" s="188" t="str">
        <f>IF($H101&gt;NORMA!$I$13,"NO CUMPLE","CUMPLE")</f>
        <v>CUMPLE</v>
      </c>
      <c r="W101" s="188" t="str">
        <f>IF($O101&gt;NORMA!$I$14,"NO CUMPLE","CUMPLE")</f>
        <v>CUMPLE</v>
      </c>
      <c r="X101" s="188" t="str">
        <f>IF(AND($N101&gt;=NORMA!$Q$4, $N101&lt;=NORMA!$R$4),"CUMPLE","NO CUMPLE")</f>
        <v>CUMPLE</v>
      </c>
      <c r="Y101" s="188" t="str">
        <f>IF($I101&gt;NORMA!$I$16,"NO CUMPLE","CUMPLE")</f>
        <v>CUMPLE</v>
      </c>
      <c r="Z101" s="188" t="str">
        <f>IF($M101&lt;NORMA!$I$23,"NO CUMPLE","CUMPLE")</f>
        <v>CUMPLE</v>
      </c>
      <c r="AA101" s="188" t="str">
        <f>IF($E101&gt;NORMA!$I$24,"NO CUMPLE","CUMPLE")</f>
        <v>CUMPLE</v>
      </c>
      <c r="AB101" s="188" t="str">
        <f>IF($F101&gt;NORMA!$I$25,"NO CUMPLE","CUMPLE")</f>
        <v>NO CUMPLE</v>
      </c>
      <c r="AC101" s="188" t="str">
        <f>IF($K101&gt;NORMA!$I$26,"NO CUMPLE","CUMPLE")</f>
        <v>NO CUMPLE</v>
      </c>
      <c r="AD101" s="188" t="str">
        <f>IF($J101&gt;NORMA!$I$27,"NO CUMPLE","CUMPLE")</f>
        <v>CUMPLE</v>
      </c>
      <c r="AE101" s="188" t="str">
        <f>IF($G101&gt;NORMA!$I$28,"NO CUMPLE","CUMPLE")</f>
        <v>CUMPLE</v>
      </c>
      <c r="AF101" s="188" t="str">
        <f>IF($H101&gt;NORMA!$I$29,"NO CUMPLE","CUMPLE")</f>
        <v>CUMPLE</v>
      </c>
      <c r="AG101" s="188" t="str">
        <f>IF($O101&gt;NORMA!$I$30,"NO CUMPLE","CUMPLE")</f>
        <v>CUMPLE</v>
      </c>
      <c r="AH101" s="188" t="str">
        <f>IF(AND($N101&gt;=NORMA!$R$18, $N101&lt;=NORMA!$S$18),"CUMPLE","NO CUMPLE")</f>
        <v>CUMPLE</v>
      </c>
      <c r="AI101" s="188" t="str">
        <f>IF($I101&gt;NORMA!$I$32,"NO CUMPLE","CUMPLE")</f>
        <v>CUMPLE</v>
      </c>
    </row>
    <row r="102" spans="1:35" ht="14.25" customHeight="1" x14ac:dyDescent="0.35">
      <c r="A102" s="146" t="s">
        <v>96</v>
      </c>
      <c r="B102" s="147" t="s">
        <v>97</v>
      </c>
      <c r="C102" s="148">
        <v>43676</v>
      </c>
      <c r="D102" s="149">
        <v>0.25</v>
      </c>
      <c r="E102" s="147">
        <v>2</v>
      </c>
      <c r="F102" s="147">
        <v>14.1</v>
      </c>
      <c r="G102" s="147">
        <v>9.5</v>
      </c>
      <c r="H102" s="147">
        <v>10</v>
      </c>
      <c r="I102" s="147">
        <v>0.4</v>
      </c>
      <c r="J102" s="150">
        <v>0.06</v>
      </c>
      <c r="K102" s="147">
        <v>0.90100000000000002</v>
      </c>
      <c r="L102" s="164">
        <v>1.3</v>
      </c>
      <c r="M102" s="156">
        <v>6.4</v>
      </c>
      <c r="N102" s="156">
        <v>6.4</v>
      </c>
      <c r="O102" s="157">
        <v>487</v>
      </c>
      <c r="P102" s="188" t="str">
        <f>IF($M102&lt;NORMA!$I$7,"NO CUMPLE","CUMPLE")</f>
        <v>NO CUMPLE</v>
      </c>
      <c r="Q102" s="188" t="str">
        <f>IF($E102&gt;NORMA!$I$8,"NO CUMPLE","CUMPLE")</f>
        <v>CUMPLE</v>
      </c>
      <c r="R102" s="188" t="str">
        <f>IF($F102&gt;NORMA!$I$9,"NO CUMPLE","CUMPLE")</f>
        <v>CUMPLE</v>
      </c>
      <c r="S102" s="188" t="str">
        <f>IF($K102&gt;NORMA!$I$10,"NO CUMPLE","CUMPLE")</f>
        <v>CUMPLE</v>
      </c>
      <c r="T102" s="188" t="str">
        <f>IF($J102&gt;NORMA!$I$11,"NO CUMPLE","CUMPLE")</f>
        <v>CUMPLE</v>
      </c>
      <c r="U102" s="188" t="str">
        <f>IF($G102&gt;NORMA!$I$12,"NO CUMPLE","CUMPLE")</f>
        <v>CUMPLE</v>
      </c>
      <c r="V102" s="188" t="str">
        <f>IF($H102&gt;NORMA!$I$13,"NO CUMPLE","CUMPLE")</f>
        <v>CUMPLE</v>
      </c>
      <c r="W102" s="188" t="str">
        <f>IF($O102&gt;NORMA!$I$14,"NO CUMPLE","CUMPLE")</f>
        <v>CUMPLE</v>
      </c>
      <c r="X102" s="188" t="str">
        <f>IF(AND($N102&gt;=NORMA!$Q$4, $N102&lt;=NORMA!$R$4),"CUMPLE","NO CUMPLE")</f>
        <v>CUMPLE</v>
      </c>
      <c r="Y102" s="188" t="str">
        <f>IF($I102&gt;NORMA!$I$16,"NO CUMPLE","CUMPLE")</f>
        <v>CUMPLE</v>
      </c>
      <c r="Z102" s="188" t="str">
        <f>IF($M102&lt;NORMA!$I$23,"NO CUMPLE","CUMPLE")</f>
        <v>NO CUMPLE</v>
      </c>
      <c r="AA102" s="188" t="str">
        <f>IF($E102&gt;NORMA!$I$24,"NO CUMPLE","CUMPLE")</f>
        <v>CUMPLE</v>
      </c>
      <c r="AB102" s="188" t="str">
        <f>IF($F102&gt;NORMA!$I$25,"NO CUMPLE","CUMPLE")</f>
        <v>CUMPLE</v>
      </c>
      <c r="AC102" s="188" t="str">
        <f>IF($K102&gt;NORMA!$I$26,"NO CUMPLE","CUMPLE")</f>
        <v>CUMPLE</v>
      </c>
      <c r="AD102" s="188" t="str">
        <f>IF($J102&gt;NORMA!$I$27,"NO CUMPLE","CUMPLE")</f>
        <v>CUMPLE</v>
      </c>
      <c r="AE102" s="188" t="str">
        <f>IF($G102&gt;NORMA!$I$28,"NO CUMPLE","CUMPLE")</f>
        <v>CUMPLE</v>
      </c>
      <c r="AF102" s="188" t="str">
        <f>IF($H102&gt;NORMA!$I$29,"NO CUMPLE","CUMPLE")</f>
        <v>CUMPLE</v>
      </c>
      <c r="AG102" s="188" t="str">
        <f>IF($O102&gt;NORMA!$I$30,"NO CUMPLE","CUMPLE")</f>
        <v>NO CUMPLE</v>
      </c>
      <c r="AH102" s="188" t="str">
        <f>IF(AND($N102&gt;=NORMA!$R$18, $N102&lt;=NORMA!$S$18),"CUMPLE","NO CUMPLE")</f>
        <v>NO CUMPLE</v>
      </c>
      <c r="AI102" s="188" t="str">
        <f>IF($I102&gt;NORMA!$I$32,"NO CUMPLE","CUMPLE")</f>
        <v>CUMPLE</v>
      </c>
    </row>
    <row r="103" spans="1:35" ht="14.25" customHeight="1" x14ac:dyDescent="0.35">
      <c r="A103" s="146" t="s">
        <v>96</v>
      </c>
      <c r="B103" s="147" t="s">
        <v>97</v>
      </c>
      <c r="C103" s="148">
        <v>43699</v>
      </c>
      <c r="D103" s="149">
        <v>0.58333333333333337</v>
      </c>
      <c r="E103" s="147">
        <v>2</v>
      </c>
      <c r="F103" s="147">
        <v>13.3</v>
      </c>
      <c r="G103" s="147">
        <v>4.5</v>
      </c>
      <c r="H103" s="147">
        <v>10</v>
      </c>
      <c r="I103" s="147">
        <v>0.4</v>
      </c>
      <c r="J103" s="150">
        <v>0.06</v>
      </c>
      <c r="K103" s="147">
        <v>0.61</v>
      </c>
      <c r="L103" s="164">
        <v>1.7</v>
      </c>
      <c r="M103" s="156">
        <v>8.85</v>
      </c>
      <c r="N103" s="156">
        <v>6.87</v>
      </c>
      <c r="O103" s="158">
        <v>1</v>
      </c>
      <c r="P103" s="188" t="str">
        <f>IF($M103&lt;NORMA!$I$7,"NO CUMPLE","CUMPLE")</f>
        <v>CUMPLE</v>
      </c>
      <c r="Q103" s="188" t="str">
        <f>IF($E103&gt;NORMA!$I$8,"NO CUMPLE","CUMPLE")</f>
        <v>CUMPLE</v>
      </c>
      <c r="R103" s="188" t="str">
        <f>IF($F103&gt;NORMA!$I$9,"NO CUMPLE","CUMPLE")</f>
        <v>CUMPLE</v>
      </c>
      <c r="S103" s="188" t="str">
        <f>IF($K103&gt;NORMA!$I$10,"NO CUMPLE","CUMPLE")</f>
        <v>CUMPLE</v>
      </c>
      <c r="T103" s="188" t="str">
        <f>IF($J103&gt;NORMA!$I$11,"NO CUMPLE","CUMPLE")</f>
        <v>CUMPLE</v>
      </c>
      <c r="U103" s="188" t="str">
        <f>IF($G103&gt;NORMA!$I$12,"NO CUMPLE","CUMPLE")</f>
        <v>CUMPLE</v>
      </c>
      <c r="V103" s="188" t="str">
        <f>IF($H103&gt;NORMA!$I$13,"NO CUMPLE","CUMPLE")</f>
        <v>CUMPLE</v>
      </c>
      <c r="W103" s="188" t="str">
        <f>IF($O103&gt;NORMA!$I$14,"NO CUMPLE","CUMPLE")</f>
        <v>CUMPLE</v>
      </c>
      <c r="X103" s="188" t="str">
        <f>IF(AND($N103&gt;=NORMA!$Q$4, $N103&lt;=NORMA!$R$4),"CUMPLE","NO CUMPLE")</f>
        <v>CUMPLE</v>
      </c>
      <c r="Y103" s="188" t="str">
        <f>IF($I103&gt;NORMA!$I$16,"NO CUMPLE","CUMPLE")</f>
        <v>CUMPLE</v>
      </c>
      <c r="Z103" s="188" t="str">
        <f>IF($M103&lt;NORMA!$I$23,"NO CUMPLE","CUMPLE")</f>
        <v>CUMPLE</v>
      </c>
      <c r="AA103" s="188" t="str">
        <f>IF($E103&gt;NORMA!$I$24,"NO CUMPLE","CUMPLE")</f>
        <v>CUMPLE</v>
      </c>
      <c r="AB103" s="188" t="str">
        <f>IF($F103&gt;NORMA!$I$25,"NO CUMPLE","CUMPLE")</f>
        <v>CUMPLE</v>
      </c>
      <c r="AC103" s="188" t="str">
        <f>IF($K103&gt;NORMA!$I$26,"NO CUMPLE","CUMPLE")</f>
        <v>CUMPLE</v>
      </c>
      <c r="AD103" s="188" t="str">
        <f>IF($J103&gt;NORMA!$I$27,"NO CUMPLE","CUMPLE")</f>
        <v>CUMPLE</v>
      </c>
      <c r="AE103" s="188" t="str">
        <f>IF($G103&gt;NORMA!$I$28,"NO CUMPLE","CUMPLE")</f>
        <v>CUMPLE</v>
      </c>
      <c r="AF103" s="188" t="str">
        <f>IF($H103&gt;NORMA!$I$29,"NO CUMPLE","CUMPLE")</f>
        <v>CUMPLE</v>
      </c>
      <c r="AG103" s="188" t="str">
        <f>IF($O103&gt;NORMA!$I$30,"NO CUMPLE","CUMPLE")</f>
        <v>CUMPLE</v>
      </c>
      <c r="AH103" s="188" t="str">
        <f>IF(AND($N103&gt;=NORMA!$R$18, $N103&lt;=NORMA!$S$18),"CUMPLE","NO CUMPLE")</f>
        <v>CUMPLE</v>
      </c>
      <c r="AI103" s="188" t="str">
        <f>IF($I103&gt;NORMA!$I$32,"NO CUMPLE","CUMPLE")</f>
        <v>CUMPLE</v>
      </c>
    </row>
    <row r="104" spans="1:35" ht="14.25" customHeight="1" x14ac:dyDescent="0.35">
      <c r="A104" s="146" t="s">
        <v>96</v>
      </c>
      <c r="B104" s="147" t="s">
        <v>97</v>
      </c>
      <c r="C104" s="148">
        <v>43721</v>
      </c>
      <c r="D104" s="149">
        <v>0.41666666666666669</v>
      </c>
      <c r="E104" s="147">
        <v>2</v>
      </c>
      <c r="F104" s="147">
        <v>10</v>
      </c>
      <c r="G104" s="147">
        <v>4</v>
      </c>
      <c r="H104" s="147">
        <v>10</v>
      </c>
      <c r="I104" s="147">
        <v>0.4</v>
      </c>
      <c r="J104" s="150">
        <v>0.06</v>
      </c>
      <c r="K104" s="147">
        <v>2.8</v>
      </c>
      <c r="L104" s="164">
        <v>0.4</v>
      </c>
      <c r="M104" s="156">
        <v>8.17</v>
      </c>
      <c r="N104" s="156">
        <v>7.47</v>
      </c>
      <c r="O104" s="157">
        <v>61300</v>
      </c>
      <c r="P104" s="188" t="str">
        <f>IF($M104&lt;NORMA!$I$7,"NO CUMPLE","CUMPLE")</f>
        <v>CUMPLE</v>
      </c>
      <c r="Q104" s="188" t="str">
        <f>IF($E104&gt;NORMA!$I$8,"NO CUMPLE","CUMPLE")</f>
        <v>CUMPLE</v>
      </c>
      <c r="R104" s="188" t="str">
        <f>IF($F104&gt;NORMA!$I$9,"NO CUMPLE","CUMPLE")</f>
        <v>CUMPLE</v>
      </c>
      <c r="S104" s="188" t="str">
        <f>IF($K104&gt;NORMA!$I$10,"NO CUMPLE","CUMPLE")</f>
        <v>CUMPLE</v>
      </c>
      <c r="T104" s="188" t="str">
        <f>IF($J104&gt;NORMA!$I$11,"NO CUMPLE","CUMPLE")</f>
        <v>CUMPLE</v>
      </c>
      <c r="U104" s="188" t="str">
        <f>IF($G104&gt;NORMA!$I$12,"NO CUMPLE","CUMPLE")</f>
        <v>CUMPLE</v>
      </c>
      <c r="V104" s="188" t="str">
        <f>IF($H104&gt;NORMA!$I$13,"NO CUMPLE","CUMPLE")</f>
        <v>CUMPLE</v>
      </c>
      <c r="W104" s="188" t="str">
        <f>IF($O104&gt;NORMA!$I$14,"NO CUMPLE","CUMPLE")</f>
        <v>CUMPLE</v>
      </c>
      <c r="X104" s="188" t="str">
        <f>IF(AND($N104&gt;=NORMA!$Q$4, $N104&lt;=NORMA!$R$4),"CUMPLE","NO CUMPLE")</f>
        <v>CUMPLE</v>
      </c>
      <c r="Y104" s="188" t="str">
        <f>IF($I104&gt;NORMA!$I$16,"NO CUMPLE","CUMPLE")</f>
        <v>CUMPLE</v>
      </c>
      <c r="Z104" s="188" t="str">
        <f>IF($M104&lt;NORMA!$I$23,"NO CUMPLE","CUMPLE")</f>
        <v>CUMPLE</v>
      </c>
      <c r="AA104" s="188" t="str">
        <f>IF($E104&gt;NORMA!$I$24,"NO CUMPLE","CUMPLE")</f>
        <v>CUMPLE</v>
      </c>
      <c r="AB104" s="188" t="str">
        <f>IF($F104&gt;NORMA!$I$25,"NO CUMPLE","CUMPLE")</f>
        <v>CUMPLE</v>
      </c>
      <c r="AC104" s="188" t="str">
        <f>IF($K104&gt;NORMA!$I$26,"NO CUMPLE","CUMPLE")</f>
        <v>NO CUMPLE</v>
      </c>
      <c r="AD104" s="188" t="str">
        <f>IF($J104&gt;NORMA!$I$27,"NO CUMPLE","CUMPLE")</f>
        <v>CUMPLE</v>
      </c>
      <c r="AE104" s="188" t="str">
        <f>IF($G104&gt;NORMA!$I$28,"NO CUMPLE","CUMPLE")</f>
        <v>CUMPLE</v>
      </c>
      <c r="AF104" s="188" t="str">
        <f>IF($H104&gt;NORMA!$I$29,"NO CUMPLE","CUMPLE")</f>
        <v>CUMPLE</v>
      </c>
      <c r="AG104" s="188" t="str">
        <f>IF($O104&gt;NORMA!$I$30,"NO CUMPLE","CUMPLE")</f>
        <v>NO CUMPLE</v>
      </c>
      <c r="AH104" s="188" t="str">
        <f>IF(AND($N104&gt;=NORMA!$R$18, $N104&lt;=NORMA!$S$18),"CUMPLE","NO CUMPLE")</f>
        <v>CUMPLE</v>
      </c>
      <c r="AI104" s="188" t="str">
        <f>IF($I104&gt;NORMA!$I$32,"NO CUMPLE","CUMPLE")</f>
        <v>CUMPLE</v>
      </c>
    </row>
    <row r="105" spans="1:35" ht="14.25" customHeight="1" x14ac:dyDescent="0.35">
      <c r="A105" s="146" t="s">
        <v>96</v>
      </c>
      <c r="B105" s="147" t="s">
        <v>97</v>
      </c>
      <c r="C105" s="148">
        <v>43739</v>
      </c>
      <c r="D105" s="149">
        <v>0.33333333333333331</v>
      </c>
      <c r="E105" s="147">
        <v>2</v>
      </c>
      <c r="F105" s="147">
        <v>10</v>
      </c>
      <c r="G105" s="147">
        <v>4</v>
      </c>
      <c r="H105" s="147">
        <v>10</v>
      </c>
      <c r="I105" s="147">
        <v>0.4</v>
      </c>
      <c r="J105" s="150">
        <v>0.06</v>
      </c>
      <c r="K105" s="147">
        <v>7.7969999999999997</v>
      </c>
      <c r="L105" s="164">
        <v>0.3</v>
      </c>
      <c r="M105" s="156">
        <v>8.6300000000000008</v>
      </c>
      <c r="N105" s="156">
        <v>7.14</v>
      </c>
      <c r="O105" s="157">
        <v>48</v>
      </c>
      <c r="P105" s="188" t="str">
        <f>IF($M105&lt;NORMA!$I$7,"NO CUMPLE","CUMPLE")</f>
        <v>CUMPLE</v>
      </c>
      <c r="Q105" s="188" t="str">
        <f>IF($E105&gt;NORMA!$I$8,"NO CUMPLE","CUMPLE")</f>
        <v>CUMPLE</v>
      </c>
      <c r="R105" s="188" t="str">
        <f>IF($F105&gt;NORMA!$I$9,"NO CUMPLE","CUMPLE")</f>
        <v>CUMPLE</v>
      </c>
      <c r="S105" s="188" t="str">
        <f>IF($K105&gt;NORMA!$I$10,"NO CUMPLE","CUMPLE")</f>
        <v>NO CUMPLE</v>
      </c>
      <c r="T105" s="188" t="str">
        <f>IF($J105&gt;NORMA!$I$11,"NO CUMPLE","CUMPLE")</f>
        <v>CUMPLE</v>
      </c>
      <c r="U105" s="188" t="str">
        <f>IF($G105&gt;NORMA!$I$12,"NO CUMPLE","CUMPLE")</f>
        <v>CUMPLE</v>
      </c>
      <c r="V105" s="188" t="str">
        <f>IF($H105&gt;NORMA!$I$13,"NO CUMPLE","CUMPLE")</f>
        <v>CUMPLE</v>
      </c>
      <c r="W105" s="188" t="str">
        <f>IF($O105&gt;NORMA!$I$14,"NO CUMPLE","CUMPLE")</f>
        <v>CUMPLE</v>
      </c>
      <c r="X105" s="188" t="str">
        <f>IF(AND($N105&gt;=NORMA!$Q$4, $N105&lt;=NORMA!$R$4),"CUMPLE","NO CUMPLE")</f>
        <v>CUMPLE</v>
      </c>
      <c r="Y105" s="188" t="str">
        <f>IF($I105&gt;NORMA!$I$16,"NO CUMPLE","CUMPLE")</f>
        <v>CUMPLE</v>
      </c>
      <c r="Z105" s="188" t="str">
        <f>IF($M105&lt;NORMA!$I$23,"NO CUMPLE","CUMPLE")</f>
        <v>CUMPLE</v>
      </c>
      <c r="AA105" s="188" t="str">
        <f>IF($E105&gt;NORMA!$I$24,"NO CUMPLE","CUMPLE")</f>
        <v>CUMPLE</v>
      </c>
      <c r="AB105" s="188" t="str">
        <f>IF($F105&gt;NORMA!$I$25,"NO CUMPLE","CUMPLE")</f>
        <v>CUMPLE</v>
      </c>
      <c r="AC105" s="188" t="str">
        <f>IF($K105&gt;NORMA!$I$26,"NO CUMPLE","CUMPLE")</f>
        <v>NO CUMPLE</v>
      </c>
      <c r="AD105" s="188" t="str">
        <f>IF($J105&gt;NORMA!$I$27,"NO CUMPLE","CUMPLE")</f>
        <v>CUMPLE</v>
      </c>
      <c r="AE105" s="188" t="str">
        <f>IF($G105&gt;NORMA!$I$28,"NO CUMPLE","CUMPLE")</f>
        <v>CUMPLE</v>
      </c>
      <c r="AF105" s="188" t="str">
        <f>IF($H105&gt;NORMA!$I$29,"NO CUMPLE","CUMPLE")</f>
        <v>CUMPLE</v>
      </c>
      <c r="AG105" s="188" t="str">
        <f>IF($O105&gt;NORMA!$I$30,"NO CUMPLE","CUMPLE")</f>
        <v>CUMPLE</v>
      </c>
      <c r="AH105" s="188" t="str">
        <f>IF(AND($N105&gt;=NORMA!$R$18, $N105&lt;=NORMA!$S$18),"CUMPLE","NO CUMPLE")</f>
        <v>CUMPLE</v>
      </c>
      <c r="AI105" s="188" t="str">
        <f>IF($I105&gt;NORMA!$I$32,"NO CUMPLE","CUMPLE")</f>
        <v>CUMPLE</v>
      </c>
    </row>
    <row r="106" spans="1:35" ht="14.25" customHeight="1" x14ac:dyDescent="0.35">
      <c r="A106" s="146" t="s">
        <v>96</v>
      </c>
      <c r="B106" s="147" t="s">
        <v>97</v>
      </c>
      <c r="C106" s="148">
        <v>43759</v>
      </c>
      <c r="D106" s="149">
        <v>0.66666666666666663</v>
      </c>
      <c r="E106" s="147">
        <v>2</v>
      </c>
      <c r="F106" s="147">
        <v>10</v>
      </c>
      <c r="G106" s="147">
        <v>4</v>
      </c>
      <c r="H106" s="147">
        <v>10</v>
      </c>
      <c r="I106" s="147">
        <v>0.4</v>
      </c>
      <c r="J106" s="150">
        <v>0.06</v>
      </c>
      <c r="K106" s="147">
        <v>5.8140000000000001</v>
      </c>
      <c r="L106" s="164">
        <v>0.2</v>
      </c>
      <c r="M106" s="156">
        <v>9.66</v>
      </c>
      <c r="N106" s="156">
        <v>6.86</v>
      </c>
      <c r="O106" s="157">
        <v>2</v>
      </c>
      <c r="P106" s="188" t="str">
        <f>IF($M106&lt;NORMA!$I$7,"NO CUMPLE","CUMPLE")</f>
        <v>CUMPLE</v>
      </c>
      <c r="Q106" s="188" t="str">
        <f>IF($E106&gt;NORMA!$I$8,"NO CUMPLE","CUMPLE")</f>
        <v>CUMPLE</v>
      </c>
      <c r="R106" s="188" t="str">
        <f>IF($F106&gt;NORMA!$I$9,"NO CUMPLE","CUMPLE")</f>
        <v>CUMPLE</v>
      </c>
      <c r="S106" s="188" t="str">
        <f>IF($K106&gt;NORMA!$I$10,"NO CUMPLE","CUMPLE")</f>
        <v>NO CUMPLE</v>
      </c>
      <c r="T106" s="188" t="str">
        <f>IF($J106&gt;NORMA!$I$11,"NO CUMPLE","CUMPLE")</f>
        <v>CUMPLE</v>
      </c>
      <c r="U106" s="188" t="str">
        <f>IF($G106&gt;NORMA!$I$12,"NO CUMPLE","CUMPLE")</f>
        <v>CUMPLE</v>
      </c>
      <c r="V106" s="188" t="str">
        <f>IF($H106&gt;NORMA!$I$13,"NO CUMPLE","CUMPLE")</f>
        <v>CUMPLE</v>
      </c>
      <c r="W106" s="188" t="str">
        <f>IF($O106&gt;NORMA!$I$14,"NO CUMPLE","CUMPLE")</f>
        <v>CUMPLE</v>
      </c>
      <c r="X106" s="188" t="str">
        <f>IF(AND($N106&gt;=NORMA!$Q$4, $N106&lt;=NORMA!$R$4),"CUMPLE","NO CUMPLE")</f>
        <v>CUMPLE</v>
      </c>
      <c r="Y106" s="188" t="str">
        <f>IF($I106&gt;NORMA!$I$16,"NO CUMPLE","CUMPLE")</f>
        <v>CUMPLE</v>
      </c>
      <c r="Z106" s="188" t="str">
        <f>IF($M106&lt;NORMA!$I$23,"NO CUMPLE","CUMPLE")</f>
        <v>CUMPLE</v>
      </c>
      <c r="AA106" s="188" t="str">
        <f>IF($E106&gt;NORMA!$I$24,"NO CUMPLE","CUMPLE")</f>
        <v>CUMPLE</v>
      </c>
      <c r="AB106" s="188" t="str">
        <f>IF($F106&gt;NORMA!$I$25,"NO CUMPLE","CUMPLE")</f>
        <v>CUMPLE</v>
      </c>
      <c r="AC106" s="188" t="str">
        <f>IF($K106&gt;NORMA!$I$26,"NO CUMPLE","CUMPLE")</f>
        <v>NO CUMPLE</v>
      </c>
      <c r="AD106" s="188" t="str">
        <f>IF($J106&gt;NORMA!$I$27,"NO CUMPLE","CUMPLE")</f>
        <v>CUMPLE</v>
      </c>
      <c r="AE106" s="188" t="str">
        <f>IF($G106&gt;NORMA!$I$28,"NO CUMPLE","CUMPLE")</f>
        <v>CUMPLE</v>
      </c>
      <c r="AF106" s="188" t="str">
        <f>IF($H106&gt;NORMA!$I$29,"NO CUMPLE","CUMPLE")</f>
        <v>CUMPLE</v>
      </c>
      <c r="AG106" s="188" t="str">
        <f>IF($O106&gt;NORMA!$I$30,"NO CUMPLE","CUMPLE")</f>
        <v>CUMPLE</v>
      </c>
      <c r="AH106" s="188" t="str">
        <f>IF(AND($N106&gt;=NORMA!$R$18, $N106&lt;=NORMA!$S$18),"CUMPLE","NO CUMPLE")</f>
        <v>CUMPLE</v>
      </c>
      <c r="AI106" s="188" t="str">
        <f>IF($I106&gt;NORMA!$I$32,"NO CUMPLE","CUMPLE")</f>
        <v>CUMPLE</v>
      </c>
    </row>
    <row r="107" spans="1:35" ht="14.25" customHeight="1" x14ac:dyDescent="0.35">
      <c r="A107" s="146" t="s">
        <v>96</v>
      </c>
      <c r="B107" s="147" t="s">
        <v>97</v>
      </c>
      <c r="C107" s="148">
        <v>43803</v>
      </c>
      <c r="D107" s="149">
        <v>0.5</v>
      </c>
      <c r="E107" s="147">
        <v>2</v>
      </c>
      <c r="F107" s="147">
        <v>10</v>
      </c>
      <c r="G107" s="147">
        <v>4</v>
      </c>
      <c r="H107" s="147">
        <v>10</v>
      </c>
      <c r="I107" s="147">
        <v>0.4</v>
      </c>
      <c r="J107" s="147">
        <v>0.06</v>
      </c>
      <c r="K107" s="147">
        <v>34.11</v>
      </c>
      <c r="L107" s="164">
        <v>0.6</v>
      </c>
      <c r="M107" s="156">
        <v>8.77</v>
      </c>
      <c r="N107" s="156">
        <v>6.83</v>
      </c>
      <c r="O107" s="158">
        <v>1</v>
      </c>
      <c r="P107" s="188" t="str">
        <f>IF($M107&lt;NORMA!$I$7,"NO CUMPLE","CUMPLE")</f>
        <v>CUMPLE</v>
      </c>
      <c r="Q107" s="188" t="str">
        <f>IF($E107&gt;NORMA!$I$8,"NO CUMPLE","CUMPLE")</f>
        <v>CUMPLE</v>
      </c>
      <c r="R107" s="188" t="str">
        <f>IF($F107&gt;NORMA!$I$9,"NO CUMPLE","CUMPLE")</f>
        <v>CUMPLE</v>
      </c>
      <c r="S107" s="188" t="str">
        <f>IF($K107&gt;NORMA!$I$10,"NO CUMPLE","CUMPLE")</f>
        <v>NO CUMPLE</v>
      </c>
      <c r="T107" s="188" t="str">
        <f>IF($J107&gt;NORMA!$I$11,"NO CUMPLE","CUMPLE")</f>
        <v>CUMPLE</v>
      </c>
      <c r="U107" s="188" t="str">
        <f>IF($G107&gt;NORMA!$I$12,"NO CUMPLE","CUMPLE")</f>
        <v>CUMPLE</v>
      </c>
      <c r="V107" s="188" t="str">
        <f>IF($H107&gt;NORMA!$I$13,"NO CUMPLE","CUMPLE")</f>
        <v>CUMPLE</v>
      </c>
      <c r="W107" s="188" t="str">
        <f>IF($O107&gt;NORMA!$I$14,"NO CUMPLE","CUMPLE")</f>
        <v>CUMPLE</v>
      </c>
      <c r="X107" s="188" t="str">
        <f>IF(AND($N107&gt;=NORMA!$Q$4, $N107&lt;=NORMA!$R$4),"CUMPLE","NO CUMPLE")</f>
        <v>CUMPLE</v>
      </c>
      <c r="Y107" s="188" t="str">
        <f>IF($I107&gt;NORMA!$I$16,"NO CUMPLE","CUMPLE")</f>
        <v>CUMPLE</v>
      </c>
      <c r="Z107" s="188" t="str">
        <f>IF($M107&lt;NORMA!$I$23,"NO CUMPLE","CUMPLE")</f>
        <v>CUMPLE</v>
      </c>
      <c r="AA107" s="188" t="str">
        <f>IF($E107&gt;NORMA!$I$24,"NO CUMPLE","CUMPLE")</f>
        <v>CUMPLE</v>
      </c>
      <c r="AB107" s="188" t="str">
        <f>IF($F107&gt;NORMA!$I$25,"NO CUMPLE","CUMPLE")</f>
        <v>CUMPLE</v>
      </c>
      <c r="AC107" s="188" t="str">
        <f>IF($K107&gt;NORMA!$I$26,"NO CUMPLE","CUMPLE")</f>
        <v>NO CUMPLE</v>
      </c>
      <c r="AD107" s="188" t="str">
        <f>IF($J107&gt;NORMA!$I$27,"NO CUMPLE","CUMPLE")</f>
        <v>CUMPLE</v>
      </c>
      <c r="AE107" s="188" t="str">
        <f>IF($G107&gt;NORMA!$I$28,"NO CUMPLE","CUMPLE")</f>
        <v>CUMPLE</v>
      </c>
      <c r="AF107" s="188" t="str">
        <f>IF($H107&gt;NORMA!$I$29,"NO CUMPLE","CUMPLE")</f>
        <v>CUMPLE</v>
      </c>
      <c r="AG107" s="188" t="str">
        <f>IF($O107&gt;NORMA!$I$30,"NO CUMPLE","CUMPLE")</f>
        <v>CUMPLE</v>
      </c>
      <c r="AH107" s="188" t="str">
        <f>IF(AND($N107&gt;=NORMA!$R$18, $N107&lt;=NORMA!$S$18),"CUMPLE","NO CUMPLE")</f>
        <v>CUMPLE</v>
      </c>
      <c r="AI107" s="188" t="str">
        <f>IF($I107&gt;NORMA!$I$32,"NO CUMPLE","CUMPLE")</f>
        <v>CUMPLE</v>
      </c>
    </row>
    <row r="108" spans="1:35" ht="14.25" customHeight="1" x14ac:dyDescent="0.35">
      <c r="A108" s="146" t="s">
        <v>96</v>
      </c>
      <c r="B108" s="147" t="s">
        <v>97</v>
      </c>
      <c r="C108" s="148">
        <v>43843</v>
      </c>
      <c r="D108" s="149">
        <v>0.25</v>
      </c>
      <c r="E108" s="150">
        <v>2</v>
      </c>
      <c r="F108" s="147">
        <v>14.5</v>
      </c>
      <c r="G108" s="150">
        <v>4</v>
      </c>
      <c r="H108" s="150">
        <v>10</v>
      </c>
      <c r="I108" s="150">
        <v>0.4</v>
      </c>
      <c r="J108" s="150">
        <v>0.06</v>
      </c>
      <c r="K108" s="147">
        <v>4.29</v>
      </c>
      <c r="L108" s="164">
        <v>0.19400000000000001</v>
      </c>
      <c r="M108" s="156">
        <v>8.56</v>
      </c>
      <c r="N108" s="156">
        <v>7.42</v>
      </c>
      <c r="O108" s="158">
        <v>1</v>
      </c>
      <c r="P108" s="188" t="str">
        <f>IF($M108&lt;NORMA!$I$7,"NO CUMPLE","CUMPLE")</f>
        <v>CUMPLE</v>
      </c>
      <c r="Q108" s="188" t="str">
        <f>IF($E108&gt;NORMA!$I$8,"NO CUMPLE","CUMPLE")</f>
        <v>CUMPLE</v>
      </c>
      <c r="R108" s="188" t="str">
        <f>IF($F108&gt;NORMA!$I$9,"NO CUMPLE","CUMPLE")</f>
        <v>CUMPLE</v>
      </c>
      <c r="S108" s="188" t="str">
        <f>IF($K108&gt;NORMA!$I$10,"NO CUMPLE","CUMPLE")</f>
        <v>NO CUMPLE</v>
      </c>
      <c r="T108" s="188" t="str">
        <f>IF($J108&gt;NORMA!$I$11,"NO CUMPLE","CUMPLE")</f>
        <v>CUMPLE</v>
      </c>
      <c r="U108" s="188" t="str">
        <f>IF($G108&gt;NORMA!$I$12,"NO CUMPLE","CUMPLE")</f>
        <v>CUMPLE</v>
      </c>
      <c r="V108" s="188" t="str">
        <f>IF($H108&gt;NORMA!$I$13,"NO CUMPLE","CUMPLE")</f>
        <v>CUMPLE</v>
      </c>
      <c r="W108" s="188" t="str">
        <f>IF($O108&gt;NORMA!$I$14,"NO CUMPLE","CUMPLE")</f>
        <v>CUMPLE</v>
      </c>
      <c r="X108" s="188" t="str">
        <f>IF(AND($N108&gt;=NORMA!$Q$4, $N108&lt;=NORMA!$R$4),"CUMPLE","NO CUMPLE")</f>
        <v>CUMPLE</v>
      </c>
      <c r="Y108" s="188" t="str">
        <f>IF($I108&gt;NORMA!$I$16,"NO CUMPLE","CUMPLE")</f>
        <v>CUMPLE</v>
      </c>
      <c r="Z108" s="188" t="str">
        <f>IF($M108&lt;NORMA!$I$23,"NO CUMPLE","CUMPLE")</f>
        <v>CUMPLE</v>
      </c>
      <c r="AA108" s="188" t="str">
        <f>IF($E108&gt;NORMA!$I$24,"NO CUMPLE","CUMPLE")</f>
        <v>CUMPLE</v>
      </c>
      <c r="AB108" s="188" t="str">
        <f>IF($F108&gt;NORMA!$I$25,"NO CUMPLE","CUMPLE")</f>
        <v>CUMPLE</v>
      </c>
      <c r="AC108" s="188" t="str">
        <f>IF($K108&gt;NORMA!$I$26,"NO CUMPLE","CUMPLE")</f>
        <v>NO CUMPLE</v>
      </c>
      <c r="AD108" s="188" t="str">
        <f>IF($J108&gt;NORMA!$I$27,"NO CUMPLE","CUMPLE")</f>
        <v>CUMPLE</v>
      </c>
      <c r="AE108" s="188" t="str">
        <f>IF($G108&gt;NORMA!$I$28,"NO CUMPLE","CUMPLE")</f>
        <v>CUMPLE</v>
      </c>
      <c r="AF108" s="188" t="str">
        <f>IF($H108&gt;NORMA!$I$29,"NO CUMPLE","CUMPLE")</f>
        <v>CUMPLE</v>
      </c>
      <c r="AG108" s="188" t="str">
        <f>IF($O108&gt;NORMA!$I$30,"NO CUMPLE","CUMPLE")</f>
        <v>CUMPLE</v>
      </c>
      <c r="AH108" s="188" t="str">
        <f>IF(AND($N108&gt;=NORMA!$R$18, $N108&lt;=NORMA!$S$18),"CUMPLE","NO CUMPLE")</f>
        <v>CUMPLE</v>
      </c>
      <c r="AI108" s="188" t="str">
        <f>IF($I108&gt;NORMA!$I$32,"NO CUMPLE","CUMPLE")</f>
        <v>CUMPLE</v>
      </c>
    </row>
    <row r="109" spans="1:35" ht="14.25" customHeight="1" x14ac:dyDescent="0.35">
      <c r="A109" s="146" t="s">
        <v>96</v>
      </c>
      <c r="B109" s="147" t="s">
        <v>97</v>
      </c>
      <c r="C109" s="148">
        <v>43860</v>
      </c>
      <c r="D109" s="149">
        <v>0.33333333333333331</v>
      </c>
      <c r="E109" s="150">
        <v>2</v>
      </c>
      <c r="F109" s="150">
        <v>10</v>
      </c>
      <c r="G109" s="150">
        <v>4</v>
      </c>
      <c r="H109" s="150">
        <v>10</v>
      </c>
      <c r="I109" s="150">
        <v>0.4</v>
      </c>
      <c r="J109" s="150">
        <v>0.06</v>
      </c>
      <c r="K109" s="147">
        <v>3.72</v>
      </c>
      <c r="L109" s="164">
        <v>0.16</v>
      </c>
      <c r="M109" s="156">
        <v>8.34</v>
      </c>
      <c r="N109" s="156">
        <v>7.52</v>
      </c>
      <c r="O109" s="157">
        <v>17</v>
      </c>
      <c r="P109" s="188" t="str">
        <f>IF($M109&lt;NORMA!$I$7,"NO CUMPLE","CUMPLE")</f>
        <v>CUMPLE</v>
      </c>
      <c r="Q109" s="188" t="str">
        <f>IF($E109&gt;NORMA!$I$8,"NO CUMPLE","CUMPLE")</f>
        <v>CUMPLE</v>
      </c>
      <c r="R109" s="188" t="str">
        <f>IF($F109&gt;NORMA!$I$9,"NO CUMPLE","CUMPLE")</f>
        <v>CUMPLE</v>
      </c>
      <c r="S109" s="188" t="str">
        <f>IF($K109&gt;NORMA!$I$10,"NO CUMPLE","CUMPLE")</f>
        <v>NO CUMPLE</v>
      </c>
      <c r="T109" s="188" t="str">
        <f>IF($J109&gt;NORMA!$I$11,"NO CUMPLE","CUMPLE")</f>
        <v>CUMPLE</v>
      </c>
      <c r="U109" s="188" t="str">
        <f>IF($G109&gt;NORMA!$I$12,"NO CUMPLE","CUMPLE")</f>
        <v>CUMPLE</v>
      </c>
      <c r="V109" s="188" t="str">
        <f>IF($H109&gt;NORMA!$I$13,"NO CUMPLE","CUMPLE")</f>
        <v>CUMPLE</v>
      </c>
      <c r="W109" s="188" t="str">
        <f>IF($O109&gt;NORMA!$I$14,"NO CUMPLE","CUMPLE")</f>
        <v>CUMPLE</v>
      </c>
      <c r="X109" s="188" t="str">
        <f>IF(AND($N109&gt;=NORMA!$Q$4, $N109&lt;=NORMA!$R$4),"CUMPLE","NO CUMPLE")</f>
        <v>CUMPLE</v>
      </c>
      <c r="Y109" s="188" t="str">
        <f>IF($I109&gt;NORMA!$I$16,"NO CUMPLE","CUMPLE")</f>
        <v>CUMPLE</v>
      </c>
      <c r="Z109" s="188" t="str">
        <f>IF($M109&lt;NORMA!$I$23,"NO CUMPLE","CUMPLE")</f>
        <v>CUMPLE</v>
      </c>
      <c r="AA109" s="188" t="str">
        <f>IF($E109&gt;NORMA!$I$24,"NO CUMPLE","CUMPLE")</f>
        <v>CUMPLE</v>
      </c>
      <c r="AB109" s="188" t="str">
        <f>IF($F109&gt;NORMA!$I$25,"NO CUMPLE","CUMPLE")</f>
        <v>CUMPLE</v>
      </c>
      <c r="AC109" s="188" t="str">
        <f>IF($K109&gt;NORMA!$I$26,"NO CUMPLE","CUMPLE")</f>
        <v>NO CUMPLE</v>
      </c>
      <c r="AD109" s="188" t="str">
        <f>IF($J109&gt;NORMA!$I$27,"NO CUMPLE","CUMPLE")</f>
        <v>CUMPLE</v>
      </c>
      <c r="AE109" s="188" t="str">
        <f>IF($G109&gt;NORMA!$I$28,"NO CUMPLE","CUMPLE")</f>
        <v>CUMPLE</v>
      </c>
      <c r="AF109" s="188" t="str">
        <f>IF($H109&gt;NORMA!$I$29,"NO CUMPLE","CUMPLE")</f>
        <v>CUMPLE</v>
      </c>
      <c r="AG109" s="188" t="str">
        <f>IF($O109&gt;NORMA!$I$30,"NO CUMPLE","CUMPLE")</f>
        <v>CUMPLE</v>
      </c>
      <c r="AH109" s="188" t="str">
        <f>IF(AND($N109&gt;=NORMA!$R$18, $N109&lt;=NORMA!$S$18),"CUMPLE","NO CUMPLE")</f>
        <v>CUMPLE</v>
      </c>
      <c r="AI109" s="188" t="str">
        <f>IF($I109&gt;NORMA!$I$32,"NO CUMPLE","CUMPLE")</f>
        <v>CUMPLE</v>
      </c>
    </row>
    <row r="110" spans="1:35" ht="14.25" customHeight="1" x14ac:dyDescent="0.35">
      <c r="A110" s="146" t="s">
        <v>96</v>
      </c>
      <c r="B110" s="147" t="s">
        <v>97</v>
      </c>
      <c r="C110" s="148">
        <v>43871</v>
      </c>
      <c r="D110" s="149">
        <v>0.58333333333333337</v>
      </c>
      <c r="E110" s="147">
        <v>7.8</v>
      </c>
      <c r="F110" s="150">
        <v>10</v>
      </c>
      <c r="G110" s="147">
        <v>143</v>
      </c>
      <c r="H110" s="147">
        <v>20.5</v>
      </c>
      <c r="I110" s="150">
        <v>0.4</v>
      </c>
      <c r="J110" s="150">
        <v>0.06</v>
      </c>
      <c r="K110" s="147">
        <v>8.1999999999999993</v>
      </c>
      <c r="L110" s="164">
        <v>0.22700000000000001</v>
      </c>
      <c r="M110" s="156">
        <v>7.24</v>
      </c>
      <c r="N110" s="156">
        <v>7.12</v>
      </c>
      <c r="O110" s="158">
        <v>1</v>
      </c>
      <c r="P110" s="188" t="str">
        <f>IF($M110&lt;NORMA!$I$7,"NO CUMPLE","CUMPLE")</f>
        <v>CUMPLE</v>
      </c>
      <c r="Q110" s="188" t="str">
        <f>IF($E110&gt;NORMA!$I$8,"NO CUMPLE","CUMPLE")</f>
        <v>NO CUMPLE</v>
      </c>
      <c r="R110" s="188" t="str">
        <f>IF($F110&gt;NORMA!$I$9,"NO CUMPLE","CUMPLE")</f>
        <v>CUMPLE</v>
      </c>
      <c r="S110" s="188" t="str">
        <f>IF($K110&gt;NORMA!$I$10,"NO CUMPLE","CUMPLE")</f>
        <v>NO CUMPLE</v>
      </c>
      <c r="T110" s="188" t="str">
        <f>IF($J110&gt;NORMA!$I$11,"NO CUMPLE","CUMPLE")</f>
        <v>CUMPLE</v>
      </c>
      <c r="U110" s="188" t="str">
        <f>IF($G110&gt;NORMA!$I$12,"NO CUMPLE","CUMPLE")</f>
        <v>NO CUMPLE</v>
      </c>
      <c r="V110" s="188" t="str">
        <f>IF($H110&gt;NORMA!$I$13,"NO CUMPLE","CUMPLE")</f>
        <v>NO CUMPLE</v>
      </c>
      <c r="W110" s="188" t="str">
        <f>IF($O110&gt;NORMA!$I$14,"NO CUMPLE","CUMPLE")</f>
        <v>CUMPLE</v>
      </c>
      <c r="X110" s="188" t="str">
        <f>IF(AND($N110&gt;=NORMA!$Q$4, $N110&lt;=NORMA!$R$4),"CUMPLE","NO CUMPLE")</f>
        <v>CUMPLE</v>
      </c>
      <c r="Y110" s="188" t="str">
        <f>IF($I110&gt;NORMA!$I$16,"NO CUMPLE","CUMPLE")</f>
        <v>CUMPLE</v>
      </c>
      <c r="Z110" s="188" t="str">
        <f>IF($M110&lt;NORMA!$I$23,"NO CUMPLE","CUMPLE")</f>
        <v>CUMPLE</v>
      </c>
      <c r="AA110" s="188" t="str">
        <f>IF($E110&gt;NORMA!$I$24,"NO CUMPLE","CUMPLE")</f>
        <v>NO CUMPLE</v>
      </c>
      <c r="AB110" s="188" t="str">
        <f>IF($F110&gt;NORMA!$I$25,"NO CUMPLE","CUMPLE")</f>
        <v>CUMPLE</v>
      </c>
      <c r="AC110" s="188" t="str">
        <f>IF($K110&gt;NORMA!$I$26,"NO CUMPLE","CUMPLE")</f>
        <v>NO CUMPLE</v>
      </c>
      <c r="AD110" s="188" t="str">
        <f>IF($J110&gt;NORMA!$I$27,"NO CUMPLE","CUMPLE")</f>
        <v>CUMPLE</v>
      </c>
      <c r="AE110" s="188" t="str">
        <f>IF($G110&gt;NORMA!$I$28,"NO CUMPLE","CUMPLE")</f>
        <v>NO CUMPLE</v>
      </c>
      <c r="AF110" s="188" t="str">
        <f>IF($H110&gt;NORMA!$I$29,"NO CUMPLE","CUMPLE")</f>
        <v>NO CUMPLE</v>
      </c>
      <c r="AG110" s="188" t="str">
        <f>IF($O110&gt;NORMA!$I$30,"NO CUMPLE","CUMPLE")</f>
        <v>CUMPLE</v>
      </c>
      <c r="AH110" s="188" t="str">
        <f>IF(AND($N110&gt;=NORMA!$R$18, $N110&lt;=NORMA!$S$18),"CUMPLE","NO CUMPLE")</f>
        <v>CUMPLE</v>
      </c>
      <c r="AI110" s="188" t="str">
        <f>IF($I110&gt;NORMA!$I$32,"NO CUMPLE","CUMPLE")</f>
        <v>CUMPLE</v>
      </c>
    </row>
    <row r="111" spans="1:35" ht="14.25" customHeight="1" x14ac:dyDescent="0.35">
      <c r="A111" s="146" t="s">
        <v>96</v>
      </c>
      <c r="B111" s="147" t="s">
        <v>97</v>
      </c>
      <c r="C111" s="148">
        <v>44000</v>
      </c>
      <c r="D111" s="149">
        <v>0.66666666666666663</v>
      </c>
      <c r="E111" s="147">
        <v>6.2</v>
      </c>
      <c r="F111" s="150">
        <v>10</v>
      </c>
      <c r="G111" s="150">
        <v>4</v>
      </c>
      <c r="H111" s="150">
        <v>10</v>
      </c>
      <c r="I111" s="150">
        <v>0.4</v>
      </c>
      <c r="J111" s="150">
        <v>0.06</v>
      </c>
      <c r="K111" s="147">
        <v>1.21</v>
      </c>
      <c r="L111" s="164">
        <v>1.073</v>
      </c>
      <c r="M111" s="156">
        <v>8.27</v>
      </c>
      <c r="N111" s="156">
        <v>7.05</v>
      </c>
      <c r="O111" s="157">
        <v>47</v>
      </c>
      <c r="P111" s="188" t="str">
        <f>IF($M111&lt;NORMA!$I$7,"NO CUMPLE","CUMPLE")</f>
        <v>CUMPLE</v>
      </c>
      <c r="Q111" s="188" t="str">
        <f>IF($E111&gt;NORMA!$I$8,"NO CUMPLE","CUMPLE")</f>
        <v>NO CUMPLE</v>
      </c>
      <c r="R111" s="188" t="str">
        <f>IF($F111&gt;NORMA!$I$9,"NO CUMPLE","CUMPLE")</f>
        <v>CUMPLE</v>
      </c>
      <c r="S111" s="188" t="str">
        <f>IF($K111&gt;NORMA!$I$10,"NO CUMPLE","CUMPLE")</f>
        <v>CUMPLE</v>
      </c>
      <c r="T111" s="188" t="str">
        <f>IF($J111&gt;NORMA!$I$11,"NO CUMPLE","CUMPLE")</f>
        <v>CUMPLE</v>
      </c>
      <c r="U111" s="188" t="str">
        <f>IF($G111&gt;NORMA!$I$12,"NO CUMPLE","CUMPLE")</f>
        <v>CUMPLE</v>
      </c>
      <c r="V111" s="188" t="str">
        <f>IF($H111&gt;NORMA!$I$13,"NO CUMPLE","CUMPLE")</f>
        <v>CUMPLE</v>
      </c>
      <c r="W111" s="188" t="str">
        <f>IF($O111&gt;NORMA!$I$14,"NO CUMPLE","CUMPLE")</f>
        <v>CUMPLE</v>
      </c>
      <c r="X111" s="188" t="str">
        <f>IF(AND($N111&gt;=NORMA!$Q$4, $N111&lt;=NORMA!$R$4),"CUMPLE","NO CUMPLE")</f>
        <v>CUMPLE</v>
      </c>
      <c r="Y111" s="188" t="str">
        <f>IF($I111&gt;NORMA!$I$16,"NO CUMPLE","CUMPLE")</f>
        <v>CUMPLE</v>
      </c>
      <c r="Z111" s="188" t="str">
        <f>IF($M111&lt;NORMA!$I$23,"NO CUMPLE","CUMPLE")</f>
        <v>CUMPLE</v>
      </c>
      <c r="AA111" s="188" t="str">
        <f>IF($E111&gt;NORMA!$I$24,"NO CUMPLE","CUMPLE")</f>
        <v>NO CUMPLE</v>
      </c>
      <c r="AB111" s="188" t="str">
        <f>IF($F111&gt;NORMA!$I$25,"NO CUMPLE","CUMPLE")</f>
        <v>CUMPLE</v>
      </c>
      <c r="AC111" s="188" t="str">
        <f>IF($K111&gt;NORMA!$I$26,"NO CUMPLE","CUMPLE")</f>
        <v>CUMPLE</v>
      </c>
      <c r="AD111" s="188" t="str">
        <f>IF($J111&gt;NORMA!$I$27,"NO CUMPLE","CUMPLE")</f>
        <v>CUMPLE</v>
      </c>
      <c r="AE111" s="188" t="str">
        <f>IF($G111&gt;NORMA!$I$28,"NO CUMPLE","CUMPLE")</f>
        <v>CUMPLE</v>
      </c>
      <c r="AF111" s="188" t="str">
        <f>IF($H111&gt;NORMA!$I$29,"NO CUMPLE","CUMPLE")</f>
        <v>CUMPLE</v>
      </c>
      <c r="AG111" s="188" t="str">
        <f>IF($O111&gt;NORMA!$I$30,"NO CUMPLE","CUMPLE")</f>
        <v>CUMPLE</v>
      </c>
      <c r="AH111" s="188" t="str">
        <f>IF(AND($N111&gt;=NORMA!$R$18, $N111&lt;=NORMA!$S$18),"CUMPLE","NO CUMPLE")</f>
        <v>CUMPLE</v>
      </c>
      <c r="AI111" s="188" t="str">
        <f>IF($I111&gt;NORMA!$I$32,"NO CUMPLE","CUMPLE")</f>
        <v>CUMPLE</v>
      </c>
    </row>
    <row r="112" spans="1:35" ht="14.25" customHeight="1" x14ac:dyDescent="0.35">
      <c r="A112" s="146" t="s">
        <v>96</v>
      </c>
      <c r="B112" s="147" t="s">
        <v>97</v>
      </c>
      <c r="C112" s="148">
        <v>44012</v>
      </c>
      <c r="D112" s="149">
        <v>0.5</v>
      </c>
      <c r="E112" s="150">
        <v>2</v>
      </c>
      <c r="F112" s="150">
        <v>10</v>
      </c>
      <c r="G112" s="150">
        <v>4</v>
      </c>
      <c r="H112" s="150">
        <v>10</v>
      </c>
      <c r="I112" s="150">
        <v>0.4</v>
      </c>
      <c r="J112" s="150">
        <v>0.06</v>
      </c>
      <c r="K112" s="147">
        <v>72.11</v>
      </c>
      <c r="L112" s="164">
        <v>0.68500000000000005</v>
      </c>
      <c r="M112" s="156">
        <v>8.0299999999999994</v>
      </c>
      <c r="N112" s="156">
        <v>7.39</v>
      </c>
      <c r="O112" s="157">
        <v>51</v>
      </c>
      <c r="P112" s="188" t="str">
        <f>IF($M112&lt;NORMA!$I$7,"NO CUMPLE","CUMPLE")</f>
        <v>CUMPLE</v>
      </c>
      <c r="Q112" s="188" t="str">
        <f>IF($E112&gt;NORMA!$I$8,"NO CUMPLE","CUMPLE")</f>
        <v>CUMPLE</v>
      </c>
      <c r="R112" s="188" t="str">
        <f>IF($F112&gt;NORMA!$I$9,"NO CUMPLE","CUMPLE")</f>
        <v>CUMPLE</v>
      </c>
      <c r="S112" s="188" t="str">
        <f>IF($K112&gt;NORMA!$I$10,"NO CUMPLE","CUMPLE")</f>
        <v>NO CUMPLE</v>
      </c>
      <c r="T112" s="188" t="str">
        <f>IF($J112&gt;NORMA!$I$11,"NO CUMPLE","CUMPLE")</f>
        <v>CUMPLE</v>
      </c>
      <c r="U112" s="188" t="str">
        <f>IF($G112&gt;NORMA!$I$12,"NO CUMPLE","CUMPLE")</f>
        <v>CUMPLE</v>
      </c>
      <c r="V112" s="188" t="str">
        <f>IF($H112&gt;NORMA!$I$13,"NO CUMPLE","CUMPLE")</f>
        <v>CUMPLE</v>
      </c>
      <c r="W112" s="188" t="str">
        <f>IF($O112&gt;NORMA!$I$14,"NO CUMPLE","CUMPLE")</f>
        <v>CUMPLE</v>
      </c>
      <c r="X112" s="188" t="str">
        <f>IF(AND($N112&gt;=NORMA!$Q$4, $N112&lt;=NORMA!$R$4),"CUMPLE","NO CUMPLE")</f>
        <v>CUMPLE</v>
      </c>
      <c r="Y112" s="188" t="str">
        <f>IF($I112&gt;NORMA!$I$16,"NO CUMPLE","CUMPLE")</f>
        <v>CUMPLE</v>
      </c>
      <c r="Z112" s="188" t="str">
        <f>IF($M112&lt;NORMA!$I$23,"NO CUMPLE","CUMPLE")</f>
        <v>CUMPLE</v>
      </c>
      <c r="AA112" s="188" t="str">
        <f>IF($E112&gt;NORMA!$I$24,"NO CUMPLE","CUMPLE")</f>
        <v>CUMPLE</v>
      </c>
      <c r="AB112" s="188" t="str">
        <f>IF($F112&gt;NORMA!$I$25,"NO CUMPLE","CUMPLE")</f>
        <v>CUMPLE</v>
      </c>
      <c r="AC112" s="188" t="str">
        <f>IF($K112&gt;NORMA!$I$26,"NO CUMPLE","CUMPLE")</f>
        <v>NO CUMPLE</v>
      </c>
      <c r="AD112" s="188" t="str">
        <f>IF($J112&gt;NORMA!$I$27,"NO CUMPLE","CUMPLE")</f>
        <v>CUMPLE</v>
      </c>
      <c r="AE112" s="188" t="str">
        <f>IF($G112&gt;NORMA!$I$28,"NO CUMPLE","CUMPLE")</f>
        <v>CUMPLE</v>
      </c>
      <c r="AF112" s="188" t="str">
        <f>IF($H112&gt;NORMA!$I$29,"NO CUMPLE","CUMPLE")</f>
        <v>CUMPLE</v>
      </c>
      <c r="AG112" s="188" t="str">
        <f>IF($O112&gt;NORMA!$I$30,"NO CUMPLE","CUMPLE")</f>
        <v>CUMPLE</v>
      </c>
      <c r="AH112" s="188" t="str">
        <f>IF(AND($N112&gt;=NORMA!$R$18, $N112&lt;=NORMA!$S$18),"CUMPLE","NO CUMPLE")</f>
        <v>CUMPLE</v>
      </c>
      <c r="AI112" s="188" t="str">
        <f>IF($I112&gt;NORMA!$I$32,"NO CUMPLE","CUMPLE")</f>
        <v>CUMPLE</v>
      </c>
    </row>
    <row r="113" spans="1:35" ht="14.25" customHeight="1" x14ac:dyDescent="0.35">
      <c r="A113" s="146" t="s">
        <v>96</v>
      </c>
      <c r="B113" s="147" t="s">
        <v>97</v>
      </c>
      <c r="C113" s="148">
        <v>44069</v>
      </c>
      <c r="D113" s="149">
        <v>0.41666666666666669</v>
      </c>
      <c r="E113" s="150">
        <v>2</v>
      </c>
      <c r="F113" s="150">
        <v>10</v>
      </c>
      <c r="G113" s="150">
        <v>4</v>
      </c>
      <c r="H113" s="150">
        <v>10</v>
      </c>
      <c r="I113" s="150">
        <v>0.4</v>
      </c>
      <c r="J113" s="147">
        <v>4.5999999999999999E-2</v>
      </c>
      <c r="K113" s="147">
        <v>13.21</v>
      </c>
      <c r="L113" s="164">
        <v>0.46500000000000002</v>
      </c>
      <c r="M113" s="156">
        <v>8.25</v>
      </c>
      <c r="N113" s="156">
        <v>7.1</v>
      </c>
      <c r="O113" s="157">
        <v>33</v>
      </c>
      <c r="P113" s="188" t="str">
        <f>IF($M113&lt;NORMA!$I$7,"NO CUMPLE","CUMPLE")</f>
        <v>CUMPLE</v>
      </c>
      <c r="Q113" s="188" t="str">
        <f>IF($E113&gt;NORMA!$I$8,"NO CUMPLE","CUMPLE")</f>
        <v>CUMPLE</v>
      </c>
      <c r="R113" s="188" t="str">
        <f>IF($F113&gt;NORMA!$I$9,"NO CUMPLE","CUMPLE")</f>
        <v>CUMPLE</v>
      </c>
      <c r="S113" s="188" t="str">
        <f>IF($K113&gt;NORMA!$I$10,"NO CUMPLE","CUMPLE")</f>
        <v>NO CUMPLE</v>
      </c>
      <c r="T113" s="188" t="str">
        <f>IF($J113&gt;NORMA!$I$11,"NO CUMPLE","CUMPLE")</f>
        <v>CUMPLE</v>
      </c>
      <c r="U113" s="188" t="str">
        <f>IF($G113&gt;NORMA!$I$12,"NO CUMPLE","CUMPLE")</f>
        <v>CUMPLE</v>
      </c>
      <c r="V113" s="188" t="str">
        <f>IF($H113&gt;NORMA!$I$13,"NO CUMPLE","CUMPLE")</f>
        <v>CUMPLE</v>
      </c>
      <c r="W113" s="188" t="str">
        <f>IF($O113&gt;NORMA!$I$14,"NO CUMPLE","CUMPLE")</f>
        <v>CUMPLE</v>
      </c>
      <c r="X113" s="188" t="str">
        <f>IF(AND($N113&gt;=NORMA!$Q$4, $N113&lt;=NORMA!$R$4),"CUMPLE","NO CUMPLE")</f>
        <v>CUMPLE</v>
      </c>
      <c r="Y113" s="188" t="str">
        <f>IF($I113&gt;NORMA!$I$16,"NO CUMPLE","CUMPLE")</f>
        <v>CUMPLE</v>
      </c>
      <c r="Z113" s="188" t="str">
        <f>IF($M113&lt;NORMA!$I$23,"NO CUMPLE","CUMPLE")</f>
        <v>CUMPLE</v>
      </c>
      <c r="AA113" s="188" t="str">
        <f>IF($E113&gt;NORMA!$I$24,"NO CUMPLE","CUMPLE")</f>
        <v>CUMPLE</v>
      </c>
      <c r="AB113" s="188" t="str">
        <f>IF($F113&gt;NORMA!$I$25,"NO CUMPLE","CUMPLE")</f>
        <v>CUMPLE</v>
      </c>
      <c r="AC113" s="188" t="str">
        <f>IF($K113&gt;NORMA!$I$26,"NO CUMPLE","CUMPLE")</f>
        <v>NO CUMPLE</v>
      </c>
      <c r="AD113" s="188" t="str">
        <f>IF($J113&gt;NORMA!$I$27,"NO CUMPLE","CUMPLE")</f>
        <v>CUMPLE</v>
      </c>
      <c r="AE113" s="188" t="str">
        <f>IF($G113&gt;NORMA!$I$28,"NO CUMPLE","CUMPLE")</f>
        <v>CUMPLE</v>
      </c>
      <c r="AF113" s="188" t="str">
        <f>IF($H113&gt;NORMA!$I$29,"NO CUMPLE","CUMPLE")</f>
        <v>CUMPLE</v>
      </c>
      <c r="AG113" s="188" t="str">
        <f>IF($O113&gt;NORMA!$I$30,"NO CUMPLE","CUMPLE")</f>
        <v>CUMPLE</v>
      </c>
      <c r="AH113" s="188" t="str">
        <f>IF(AND($N113&gt;=NORMA!$R$18, $N113&lt;=NORMA!$S$18),"CUMPLE","NO CUMPLE")</f>
        <v>CUMPLE</v>
      </c>
      <c r="AI113" s="188" t="str">
        <f>IF($I113&gt;NORMA!$I$32,"NO CUMPLE","CUMPLE")</f>
        <v>CUMPLE</v>
      </c>
    </row>
    <row r="114" spans="1:35" ht="14.25" customHeight="1" x14ac:dyDescent="0.35">
      <c r="A114" s="146" t="s">
        <v>98</v>
      </c>
      <c r="B114" s="147" t="s">
        <v>99</v>
      </c>
      <c r="C114" s="148">
        <v>40136</v>
      </c>
      <c r="D114" s="149">
        <v>0.3125</v>
      </c>
      <c r="E114" s="147">
        <v>93</v>
      </c>
      <c r="F114" s="147">
        <v>290</v>
      </c>
      <c r="G114" s="147">
        <v>71</v>
      </c>
      <c r="H114" s="147">
        <v>28</v>
      </c>
      <c r="I114" s="147">
        <v>2.08</v>
      </c>
      <c r="J114" s="147">
        <v>3.74</v>
      </c>
      <c r="K114" s="147">
        <v>43.87</v>
      </c>
      <c r="L114" s="164">
        <v>0.88400000000000001</v>
      </c>
      <c r="M114" s="156">
        <v>4.2</v>
      </c>
      <c r="N114" s="156">
        <v>7.77</v>
      </c>
      <c r="O114" s="157">
        <v>9300000</v>
      </c>
      <c r="P114" s="188" t="str">
        <f>IF($M114&lt;NORMA!$J$7,"NO CUMPLE","CUMPLE")</f>
        <v>CUMPLE</v>
      </c>
      <c r="Q114" s="188" t="str">
        <f>IF($E114&gt;NORMA!$J$8,"NO CUMPLE","CUMPLE")</f>
        <v>NO CUMPLE</v>
      </c>
      <c r="R114" s="188" t="str">
        <f>IF($F114&gt;NORMA!$J$9,"NO CUMPLE","CUMPLE")</f>
        <v>NO CUMPLE</v>
      </c>
      <c r="S114" s="188" t="str">
        <f>IF($K114&gt;NORMA!$J$10,"NO CUMPLE","CUMPLE")</f>
        <v>NO CUMPLE</v>
      </c>
      <c r="T114" s="188" t="str">
        <f>IF($J114&gt;NORMA!$J$11,"NO CUMPLE","CUMPLE")</f>
        <v>NO CUMPLE</v>
      </c>
      <c r="U114" s="188" t="str">
        <f>IF($G114&gt;NORMA!$J$12,"NO CUMPLE","CUMPLE")</f>
        <v>NO CUMPLE</v>
      </c>
      <c r="V114" s="188" t="str">
        <f>IF($H114&gt;NORMA!$J$13,"NO CUMPLE","CUMPLE")</f>
        <v>NO CUMPLE</v>
      </c>
      <c r="W114" s="188" t="str">
        <f>IF($O114&gt;NORMA!$J$14,"NO CUMPLE","CUMPLE")</f>
        <v>NO CUMPLE</v>
      </c>
      <c r="X114" s="188" t="str">
        <f>IF(AND($N114&gt;=NORMA!$Q$4, $N114&lt;=NORMA!$R$4),"CUMPLE","NO CUMPLE")</f>
        <v>CUMPLE</v>
      </c>
      <c r="Y114" s="188" t="str">
        <f>IF($I114&gt;NORMA!$J$16,"NO CUMPLE","CUMPLE")</f>
        <v>CUMPLE</v>
      </c>
      <c r="Z114" s="188" t="str">
        <f>IF($M114&lt;NORMA!$J$23,"NO CUMPLE","CUMPLE")</f>
        <v>NO CUMPLE</v>
      </c>
      <c r="AA114" s="188" t="str">
        <f>IF($E114&gt;NORMA!$J$24,"NO CUMPLE","CUMPLE")</f>
        <v>NO CUMPLE</v>
      </c>
      <c r="AB114" s="188" t="str">
        <f>IF($F114&gt;NORMA!$J$25,"NO CUMPLE","CUMPLE")</f>
        <v>NO CUMPLE</v>
      </c>
      <c r="AC114" s="188" t="str">
        <f>IF($K114&gt;NORMA!$J$26,"NO CUMPLE","CUMPLE")</f>
        <v>NO CUMPLE</v>
      </c>
      <c r="AD114" s="188" t="str">
        <f>IF($J114&gt;NORMA!$J$27,"NO CUMPLE","CUMPLE")</f>
        <v>NO CUMPLE</v>
      </c>
      <c r="AE114" s="188" t="str">
        <f>IF($G114&gt;NORMA!$J$28,"NO CUMPLE","CUMPLE")</f>
        <v>NO CUMPLE</v>
      </c>
      <c r="AF114" s="188" t="str">
        <f>IF($H114&gt;NORMA!$I$29,"NO CUMPLE","CUMPLE")</f>
        <v>NO CUMPLE</v>
      </c>
      <c r="AG114" s="188" t="str">
        <f>IF($O114&gt;NORMA!$J$30,"NO CUMPLE","CUMPLE")</f>
        <v>NO CUMPLE</v>
      </c>
      <c r="AH114" s="188" t="str">
        <f>IF(AND($N114&gt;=NORMA!$R$18, $N114&lt;=NORMA!$S$18),"CUMPLE","NO CUMPLE")</f>
        <v>CUMPLE</v>
      </c>
      <c r="AI114" s="188" t="str">
        <f>IF($I114&gt;NORMA!$J$32,"NO CUMPLE","CUMPLE")</f>
        <v>NO CUMPLE</v>
      </c>
    </row>
    <row r="115" spans="1:35" ht="14.25" customHeight="1" x14ac:dyDescent="0.35">
      <c r="A115" s="146" t="s">
        <v>98</v>
      </c>
      <c r="B115" s="147" t="s">
        <v>99</v>
      </c>
      <c r="C115" s="148">
        <v>40136</v>
      </c>
      <c r="D115" s="149">
        <v>0.39583333333333331</v>
      </c>
      <c r="E115" s="147">
        <v>111</v>
      </c>
      <c r="F115" s="147">
        <v>306</v>
      </c>
      <c r="G115" s="147">
        <v>76</v>
      </c>
      <c r="H115" s="147">
        <v>15.9</v>
      </c>
      <c r="I115" s="147">
        <v>4.7</v>
      </c>
      <c r="J115" s="147">
        <v>3.74</v>
      </c>
      <c r="K115" s="147">
        <v>36.03</v>
      </c>
      <c r="L115" s="164">
        <v>0.64600000000000002</v>
      </c>
      <c r="M115" s="156">
        <v>3.1</v>
      </c>
      <c r="N115" s="156">
        <v>8.2100000000000009</v>
      </c>
      <c r="O115" s="157">
        <v>2300000</v>
      </c>
      <c r="P115" s="188" t="str">
        <f>IF($M115&lt;NORMA!$J$7,"NO CUMPLE","CUMPLE")</f>
        <v>NO CUMPLE</v>
      </c>
      <c r="Q115" s="188" t="str">
        <f>IF($E115&gt;NORMA!$J$8,"NO CUMPLE","CUMPLE")</f>
        <v>NO CUMPLE</v>
      </c>
      <c r="R115" s="188" t="str">
        <f>IF($F115&gt;NORMA!$J$9,"NO CUMPLE","CUMPLE")</f>
        <v>NO CUMPLE</v>
      </c>
      <c r="S115" s="188" t="str">
        <f>IF($K115&gt;NORMA!$J$10,"NO CUMPLE","CUMPLE")</f>
        <v>NO CUMPLE</v>
      </c>
      <c r="T115" s="188" t="str">
        <f>IF($J115&gt;NORMA!$J$11,"NO CUMPLE","CUMPLE")</f>
        <v>NO CUMPLE</v>
      </c>
      <c r="U115" s="188" t="str">
        <f>IF($G115&gt;NORMA!$J$12,"NO CUMPLE","CUMPLE")</f>
        <v>NO CUMPLE</v>
      </c>
      <c r="V115" s="188" t="str">
        <f>IF($H115&gt;NORMA!$J$13,"NO CUMPLE","CUMPLE")</f>
        <v>CUMPLE</v>
      </c>
      <c r="W115" s="188" t="str">
        <f>IF($O115&gt;NORMA!$J$14,"NO CUMPLE","CUMPLE")</f>
        <v>NO CUMPLE</v>
      </c>
      <c r="X115" s="188" t="str">
        <f>IF(AND($N115&gt;=NORMA!$Q$4, $N115&lt;=NORMA!$R$4),"CUMPLE","NO CUMPLE")</f>
        <v>CUMPLE</v>
      </c>
      <c r="Y115" s="188" t="str">
        <f>IF($I115&gt;NORMA!$J$16,"NO CUMPLE","CUMPLE")</f>
        <v>NO CUMPLE</v>
      </c>
      <c r="Z115" s="188" t="str">
        <f>IF($M115&lt;NORMA!$J$23,"NO CUMPLE","CUMPLE")</f>
        <v>NO CUMPLE</v>
      </c>
      <c r="AA115" s="188" t="str">
        <f>IF($E115&gt;NORMA!$J$24,"NO CUMPLE","CUMPLE")</f>
        <v>NO CUMPLE</v>
      </c>
      <c r="AB115" s="188" t="str">
        <f>IF($F115&gt;NORMA!$J$25,"NO CUMPLE","CUMPLE")</f>
        <v>NO CUMPLE</v>
      </c>
      <c r="AC115" s="188" t="str">
        <f>IF($K115&gt;NORMA!$J$26,"NO CUMPLE","CUMPLE")</f>
        <v>NO CUMPLE</v>
      </c>
      <c r="AD115" s="188" t="str">
        <f>IF($J115&gt;NORMA!$J$27,"NO CUMPLE","CUMPLE")</f>
        <v>NO CUMPLE</v>
      </c>
      <c r="AE115" s="188" t="str">
        <f>IF($G115&gt;NORMA!$J$28,"NO CUMPLE","CUMPLE")</f>
        <v>NO CUMPLE</v>
      </c>
      <c r="AF115" s="188" t="str">
        <f>IF($H115&gt;NORMA!$I$29,"NO CUMPLE","CUMPLE")</f>
        <v>NO CUMPLE</v>
      </c>
      <c r="AG115" s="188" t="str">
        <f>IF($O115&gt;NORMA!$J$30,"NO CUMPLE","CUMPLE")</f>
        <v>NO CUMPLE</v>
      </c>
      <c r="AH115" s="188" t="str">
        <f>IF(AND($N115&gt;=NORMA!$R$18, $N115&lt;=NORMA!$S$18),"CUMPLE","NO CUMPLE")</f>
        <v>CUMPLE</v>
      </c>
      <c r="AI115" s="188" t="str">
        <f>IF($I115&gt;NORMA!$J$32,"NO CUMPLE","CUMPLE")</f>
        <v>NO CUMPLE</v>
      </c>
    </row>
    <row r="116" spans="1:35" ht="14.25" customHeight="1" x14ac:dyDescent="0.35">
      <c r="A116" s="146" t="s">
        <v>98</v>
      </c>
      <c r="B116" s="147" t="s">
        <v>99</v>
      </c>
      <c r="C116" s="148">
        <v>40136</v>
      </c>
      <c r="D116" s="149">
        <v>0.47916666666666669</v>
      </c>
      <c r="E116" s="147">
        <v>93</v>
      </c>
      <c r="F116" s="147">
        <v>264</v>
      </c>
      <c r="G116" s="147">
        <v>101</v>
      </c>
      <c r="H116" s="150">
        <v>3.6</v>
      </c>
      <c r="I116" s="147">
        <v>5.92</v>
      </c>
      <c r="J116" s="147">
        <v>2.99</v>
      </c>
      <c r="K116" s="147">
        <v>24.4</v>
      </c>
      <c r="L116" s="164">
        <v>0.76600000000000001</v>
      </c>
      <c r="M116" s="156">
        <v>4</v>
      </c>
      <c r="N116" s="156">
        <v>8.33</v>
      </c>
      <c r="O116" s="157">
        <v>2300000</v>
      </c>
      <c r="P116" s="188" t="str">
        <f>IF($M116&lt;NORMA!$J$7,"NO CUMPLE","CUMPLE")</f>
        <v>CUMPLE</v>
      </c>
      <c r="Q116" s="188" t="str">
        <f>IF($E116&gt;NORMA!$J$8,"NO CUMPLE","CUMPLE")</f>
        <v>NO CUMPLE</v>
      </c>
      <c r="R116" s="188" t="str">
        <f>IF($F116&gt;NORMA!$J$9,"NO CUMPLE","CUMPLE")</f>
        <v>NO CUMPLE</v>
      </c>
      <c r="S116" s="188" t="str">
        <f>IF($K116&gt;NORMA!$J$10,"NO CUMPLE","CUMPLE")</f>
        <v>NO CUMPLE</v>
      </c>
      <c r="T116" s="188" t="str">
        <f>IF($J116&gt;NORMA!$J$11,"NO CUMPLE","CUMPLE")</f>
        <v>CUMPLE</v>
      </c>
      <c r="U116" s="188" t="str">
        <f>IF($G116&gt;NORMA!$J$12,"NO CUMPLE","CUMPLE")</f>
        <v>NO CUMPLE</v>
      </c>
      <c r="V116" s="188" t="str">
        <f>IF($H116&gt;NORMA!$J$13,"NO CUMPLE","CUMPLE")</f>
        <v>CUMPLE</v>
      </c>
      <c r="W116" s="188" t="str">
        <f>IF($O116&gt;NORMA!$J$14,"NO CUMPLE","CUMPLE")</f>
        <v>NO CUMPLE</v>
      </c>
      <c r="X116" s="188" t="str">
        <f>IF(AND($N116&gt;=NORMA!$Q$4, $N116&lt;=NORMA!$R$4),"CUMPLE","NO CUMPLE")</f>
        <v>CUMPLE</v>
      </c>
      <c r="Y116" s="188" t="str">
        <f>IF($I116&gt;NORMA!$J$16,"NO CUMPLE","CUMPLE")</f>
        <v>NO CUMPLE</v>
      </c>
      <c r="Z116" s="188" t="str">
        <f>IF($M116&lt;NORMA!$J$23,"NO CUMPLE","CUMPLE")</f>
        <v>NO CUMPLE</v>
      </c>
      <c r="AA116" s="188" t="str">
        <f>IF($E116&gt;NORMA!$J$24,"NO CUMPLE","CUMPLE")</f>
        <v>NO CUMPLE</v>
      </c>
      <c r="AB116" s="188" t="str">
        <f>IF($F116&gt;NORMA!$J$25,"NO CUMPLE","CUMPLE")</f>
        <v>NO CUMPLE</v>
      </c>
      <c r="AC116" s="188" t="str">
        <f>IF($K116&gt;NORMA!$J$26,"NO CUMPLE","CUMPLE")</f>
        <v>NO CUMPLE</v>
      </c>
      <c r="AD116" s="188" t="str">
        <f>IF($J116&gt;NORMA!$J$27,"NO CUMPLE","CUMPLE")</f>
        <v>NO CUMPLE</v>
      </c>
      <c r="AE116" s="188" t="str">
        <f>IF($G116&gt;NORMA!$J$28,"NO CUMPLE","CUMPLE")</f>
        <v>NO CUMPLE</v>
      </c>
      <c r="AF116" s="188" t="str">
        <f>IF($H116&gt;NORMA!$I$29,"NO CUMPLE","CUMPLE")</f>
        <v>CUMPLE</v>
      </c>
      <c r="AG116" s="188" t="str">
        <f>IF($O116&gt;NORMA!$J$30,"NO CUMPLE","CUMPLE")</f>
        <v>NO CUMPLE</v>
      </c>
      <c r="AH116" s="188" t="str">
        <f>IF(AND($N116&gt;=NORMA!$R$18, $N116&lt;=NORMA!$S$18),"CUMPLE","NO CUMPLE")</f>
        <v>CUMPLE</v>
      </c>
      <c r="AI116" s="188" t="str">
        <f>IF($I116&gt;NORMA!$J$32,"NO CUMPLE","CUMPLE")</f>
        <v>NO CUMPLE</v>
      </c>
    </row>
    <row r="117" spans="1:35" ht="14.25" customHeight="1" x14ac:dyDescent="0.35">
      <c r="A117" s="146" t="s">
        <v>98</v>
      </c>
      <c r="B117" s="147" t="s">
        <v>99</v>
      </c>
      <c r="C117" s="148">
        <v>40142</v>
      </c>
      <c r="D117" s="149">
        <v>0.33333333333333331</v>
      </c>
      <c r="E117" s="147">
        <v>64</v>
      </c>
      <c r="F117" s="147">
        <v>177</v>
      </c>
      <c r="G117" s="147">
        <v>140</v>
      </c>
      <c r="H117" s="147">
        <v>16.600000000000001</v>
      </c>
      <c r="I117" s="147">
        <v>2.4</v>
      </c>
      <c r="J117" s="147">
        <v>2.4</v>
      </c>
      <c r="K117" s="147">
        <v>2.04</v>
      </c>
      <c r="L117" s="164">
        <v>1.1439999999999999</v>
      </c>
      <c r="M117" s="156">
        <v>5.4</v>
      </c>
      <c r="N117" s="156">
        <v>7.79</v>
      </c>
      <c r="O117" s="157">
        <v>1500000</v>
      </c>
      <c r="P117" s="188" t="str">
        <f>IF($M117&lt;NORMA!$J$7,"NO CUMPLE","CUMPLE")</f>
        <v>CUMPLE</v>
      </c>
      <c r="Q117" s="188" t="str">
        <f>IF($E117&gt;NORMA!$J$8,"NO CUMPLE","CUMPLE")</f>
        <v>NO CUMPLE</v>
      </c>
      <c r="R117" s="188" t="str">
        <f>IF($F117&gt;NORMA!$J$9,"NO CUMPLE","CUMPLE")</f>
        <v>NO CUMPLE</v>
      </c>
      <c r="S117" s="188" t="str">
        <f>IF($K117&gt;NORMA!$J$10,"NO CUMPLE","CUMPLE")</f>
        <v>CUMPLE</v>
      </c>
      <c r="T117" s="188" t="str">
        <f>IF($J117&gt;NORMA!$J$11,"NO CUMPLE","CUMPLE")</f>
        <v>CUMPLE</v>
      </c>
      <c r="U117" s="188" t="str">
        <f>IF($G117&gt;NORMA!$J$12,"NO CUMPLE","CUMPLE")</f>
        <v>NO CUMPLE</v>
      </c>
      <c r="V117" s="188" t="str">
        <f>IF($H117&gt;NORMA!$J$13,"NO CUMPLE","CUMPLE")</f>
        <v>CUMPLE</v>
      </c>
      <c r="W117" s="188" t="str">
        <f>IF($O117&gt;NORMA!$J$14,"NO CUMPLE","CUMPLE")</f>
        <v>NO CUMPLE</v>
      </c>
      <c r="X117" s="188" t="str">
        <f>IF(AND($N117&gt;=NORMA!$Q$4, $N117&lt;=NORMA!$R$4),"CUMPLE","NO CUMPLE")</f>
        <v>CUMPLE</v>
      </c>
      <c r="Y117" s="188" t="str">
        <f>IF($I117&gt;NORMA!$J$16,"NO CUMPLE","CUMPLE")</f>
        <v>CUMPLE</v>
      </c>
      <c r="Z117" s="188" t="str">
        <f>IF($M117&lt;NORMA!$J$23,"NO CUMPLE","CUMPLE")</f>
        <v>CUMPLE</v>
      </c>
      <c r="AA117" s="188" t="str">
        <f>IF($E117&gt;NORMA!$J$24,"NO CUMPLE","CUMPLE")</f>
        <v>NO CUMPLE</v>
      </c>
      <c r="AB117" s="188" t="str">
        <f>IF($F117&gt;NORMA!$J$25,"NO CUMPLE","CUMPLE")</f>
        <v>NO CUMPLE</v>
      </c>
      <c r="AC117" s="188" t="str">
        <f>IF($K117&gt;NORMA!$J$26,"NO CUMPLE","CUMPLE")</f>
        <v>CUMPLE</v>
      </c>
      <c r="AD117" s="188" t="str">
        <f>IF($J117&gt;NORMA!$J$27,"NO CUMPLE","CUMPLE")</f>
        <v>NO CUMPLE</v>
      </c>
      <c r="AE117" s="188" t="str">
        <f>IF($G117&gt;NORMA!$J$28,"NO CUMPLE","CUMPLE")</f>
        <v>NO CUMPLE</v>
      </c>
      <c r="AF117" s="188" t="str">
        <f>IF($H117&gt;NORMA!$I$29,"NO CUMPLE","CUMPLE")</f>
        <v>NO CUMPLE</v>
      </c>
      <c r="AG117" s="188" t="str">
        <f>IF($O117&gt;NORMA!$J$30,"NO CUMPLE","CUMPLE")</f>
        <v>NO CUMPLE</v>
      </c>
      <c r="AH117" s="188" t="str">
        <f>IF(AND($N117&gt;=NORMA!$R$18, $N117&lt;=NORMA!$S$18),"CUMPLE","NO CUMPLE")</f>
        <v>CUMPLE</v>
      </c>
      <c r="AI117" s="188" t="str">
        <f>IF($I117&gt;NORMA!$J$32,"NO CUMPLE","CUMPLE")</f>
        <v>NO CUMPLE</v>
      </c>
    </row>
    <row r="118" spans="1:35" ht="14.25" customHeight="1" x14ac:dyDescent="0.35">
      <c r="A118" s="146" t="s">
        <v>98</v>
      </c>
      <c r="B118" s="147" t="s">
        <v>99</v>
      </c>
      <c r="C118" s="148">
        <v>40142</v>
      </c>
      <c r="D118" s="149">
        <v>0.42708333333333331</v>
      </c>
      <c r="E118" s="147">
        <v>47</v>
      </c>
      <c r="F118" s="147">
        <v>217</v>
      </c>
      <c r="G118" s="147">
        <v>201</v>
      </c>
      <c r="H118" s="147">
        <v>12.9</v>
      </c>
      <c r="I118" s="147">
        <v>2.9</v>
      </c>
      <c r="J118" s="147">
        <v>1.65</v>
      </c>
      <c r="K118" s="147">
        <v>3.16</v>
      </c>
      <c r="L118" s="164">
        <v>1.32</v>
      </c>
      <c r="M118" s="156">
        <v>5.2</v>
      </c>
      <c r="N118" s="156">
        <v>7.97</v>
      </c>
      <c r="O118" s="157">
        <v>400000</v>
      </c>
      <c r="P118" s="188" t="str">
        <f>IF($M118&lt;NORMA!$J$7,"NO CUMPLE","CUMPLE")</f>
        <v>CUMPLE</v>
      </c>
      <c r="Q118" s="188" t="str">
        <f>IF($E118&gt;NORMA!$J$8,"NO CUMPLE","CUMPLE")</f>
        <v>CUMPLE</v>
      </c>
      <c r="R118" s="188" t="str">
        <f>IF($F118&gt;NORMA!$J$9,"NO CUMPLE","CUMPLE")</f>
        <v>NO CUMPLE</v>
      </c>
      <c r="S118" s="188" t="str">
        <f>IF($K118&gt;NORMA!$J$10,"NO CUMPLE","CUMPLE")</f>
        <v>CUMPLE</v>
      </c>
      <c r="T118" s="188" t="str">
        <f>IF($J118&gt;NORMA!$J$11,"NO CUMPLE","CUMPLE")</f>
        <v>CUMPLE</v>
      </c>
      <c r="U118" s="188" t="str">
        <f>IF($G118&gt;NORMA!$J$12,"NO CUMPLE","CUMPLE")</f>
        <v>NO CUMPLE</v>
      </c>
      <c r="V118" s="188" t="str">
        <f>IF($H118&gt;NORMA!$J$13,"NO CUMPLE","CUMPLE")</f>
        <v>CUMPLE</v>
      </c>
      <c r="W118" s="188" t="str">
        <f>IF($O118&gt;NORMA!$J$14,"NO CUMPLE","CUMPLE")</f>
        <v>CUMPLE</v>
      </c>
      <c r="X118" s="188" t="str">
        <f>IF(AND($N118&gt;=NORMA!$Q$4, $N118&lt;=NORMA!$R$4),"CUMPLE","NO CUMPLE")</f>
        <v>CUMPLE</v>
      </c>
      <c r="Y118" s="188" t="str">
        <f>IF($I118&gt;NORMA!$J$16,"NO CUMPLE","CUMPLE")</f>
        <v>CUMPLE</v>
      </c>
      <c r="Z118" s="188" t="str">
        <f>IF($M118&lt;NORMA!$J$23,"NO CUMPLE","CUMPLE")</f>
        <v>CUMPLE</v>
      </c>
      <c r="AA118" s="188" t="str">
        <f>IF($E118&gt;NORMA!$J$24,"NO CUMPLE","CUMPLE")</f>
        <v>NO CUMPLE</v>
      </c>
      <c r="AB118" s="188" t="str">
        <f>IF($F118&gt;NORMA!$J$25,"NO CUMPLE","CUMPLE")</f>
        <v>NO CUMPLE</v>
      </c>
      <c r="AC118" s="188" t="str">
        <f>IF($K118&gt;NORMA!$J$26,"NO CUMPLE","CUMPLE")</f>
        <v>CUMPLE</v>
      </c>
      <c r="AD118" s="188" t="str">
        <f>IF($J118&gt;NORMA!$J$27,"NO CUMPLE","CUMPLE")</f>
        <v>NO CUMPLE</v>
      </c>
      <c r="AE118" s="188" t="str">
        <f>IF($G118&gt;NORMA!$J$28,"NO CUMPLE","CUMPLE")</f>
        <v>NO CUMPLE</v>
      </c>
      <c r="AF118" s="188" t="str">
        <f>IF($H118&gt;NORMA!$I$29,"NO CUMPLE","CUMPLE")</f>
        <v>NO CUMPLE</v>
      </c>
      <c r="AG118" s="188" t="str">
        <f>IF($O118&gt;NORMA!$J$30,"NO CUMPLE","CUMPLE")</f>
        <v>NO CUMPLE</v>
      </c>
      <c r="AH118" s="188" t="str">
        <f>IF(AND($N118&gt;=NORMA!$R$18, $N118&lt;=NORMA!$S$18),"CUMPLE","NO CUMPLE")</f>
        <v>CUMPLE</v>
      </c>
      <c r="AI118" s="188" t="str">
        <f>IF($I118&gt;NORMA!$J$32,"NO CUMPLE","CUMPLE")</f>
        <v>NO CUMPLE</v>
      </c>
    </row>
    <row r="119" spans="1:35" ht="14.25" customHeight="1" x14ac:dyDescent="0.35">
      <c r="A119" s="146" t="s">
        <v>98</v>
      </c>
      <c r="B119" s="147" t="s">
        <v>99</v>
      </c>
      <c r="C119" s="148">
        <v>40142</v>
      </c>
      <c r="D119" s="149">
        <v>0.52083333333333337</v>
      </c>
      <c r="E119" s="147">
        <v>73</v>
      </c>
      <c r="F119" s="147">
        <v>229</v>
      </c>
      <c r="G119" s="147">
        <v>126</v>
      </c>
      <c r="H119" s="147">
        <v>37.6</v>
      </c>
      <c r="I119" s="147">
        <v>4.8</v>
      </c>
      <c r="J119" s="147">
        <v>1.94</v>
      </c>
      <c r="K119" s="147">
        <v>16.18</v>
      </c>
      <c r="L119" s="164">
        <v>0.38300000000000001</v>
      </c>
      <c r="M119" s="156">
        <v>4.9000000000000004</v>
      </c>
      <c r="N119" s="156">
        <v>7.05</v>
      </c>
      <c r="O119" s="157">
        <v>1500000</v>
      </c>
      <c r="P119" s="188" t="str">
        <f>IF($M119&lt;NORMA!$J$7,"NO CUMPLE","CUMPLE")</f>
        <v>CUMPLE</v>
      </c>
      <c r="Q119" s="188" t="str">
        <f>IF($E119&gt;NORMA!$J$8,"NO CUMPLE","CUMPLE")</f>
        <v>NO CUMPLE</v>
      </c>
      <c r="R119" s="188" t="str">
        <f>IF($F119&gt;NORMA!$J$9,"NO CUMPLE","CUMPLE")</f>
        <v>NO CUMPLE</v>
      </c>
      <c r="S119" s="188" t="str">
        <f>IF($K119&gt;NORMA!$J$10,"NO CUMPLE","CUMPLE")</f>
        <v>CUMPLE</v>
      </c>
      <c r="T119" s="188" t="str">
        <f>IF($J119&gt;NORMA!$J$11,"NO CUMPLE","CUMPLE")</f>
        <v>CUMPLE</v>
      </c>
      <c r="U119" s="188" t="str">
        <f>IF($G119&gt;NORMA!$J$12,"NO CUMPLE","CUMPLE")</f>
        <v>NO CUMPLE</v>
      </c>
      <c r="V119" s="188" t="str">
        <f>IF($H119&gt;NORMA!$J$13,"NO CUMPLE","CUMPLE")</f>
        <v>NO CUMPLE</v>
      </c>
      <c r="W119" s="188" t="str">
        <f>IF($O119&gt;NORMA!$J$14,"NO CUMPLE","CUMPLE")</f>
        <v>NO CUMPLE</v>
      </c>
      <c r="X119" s="188" t="str">
        <f>IF(AND($N119&gt;=NORMA!$Q$4, $N119&lt;=NORMA!$R$4),"CUMPLE","NO CUMPLE")</f>
        <v>CUMPLE</v>
      </c>
      <c r="Y119" s="188" t="str">
        <f>IF($I119&gt;NORMA!$J$16,"NO CUMPLE","CUMPLE")</f>
        <v>NO CUMPLE</v>
      </c>
      <c r="Z119" s="188" t="str">
        <f>IF($M119&lt;NORMA!$J$23,"NO CUMPLE","CUMPLE")</f>
        <v>NO CUMPLE</v>
      </c>
      <c r="AA119" s="188" t="str">
        <f>IF($E119&gt;NORMA!$J$24,"NO CUMPLE","CUMPLE")</f>
        <v>NO CUMPLE</v>
      </c>
      <c r="AB119" s="188" t="str">
        <f>IF($F119&gt;NORMA!$J$25,"NO CUMPLE","CUMPLE")</f>
        <v>NO CUMPLE</v>
      </c>
      <c r="AC119" s="188" t="str">
        <f>IF($K119&gt;NORMA!$J$26,"NO CUMPLE","CUMPLE")</f>
        <v>NO CUMPLE</v>
      </c>
      <c r="AD119" s="188" t="str">
        <f>IF($J119&gt;NORMA!$J$27,"NO CUMPLE","CUMPLE")</f>
        <v>NO CUMPLE</v>
      </c>
      <c r="AE119" s="188" t="str">
        <f>IF($G119&gt;NORMA!$J$28,"NO CUMPLE","CUMPLE")</f>
        <v>NO CUMPLE</v>
      </c>
      <c r="AF119" s="188" t="str">
        <f>IF($H119&gt;NORMA!$I$29,"NO CUMPLE","CUMPLE")</f>
        <v>NO CUMPLE</v>
      </c>
      <c r="AG119" s="188" t="str">
        <f>IF($O119&gt;NORMA!$J$30,"NO CUMPLE","CUMPLE")</f>
        <v>NO CUMPLE</v>
      </c>
      <c r="AH119" s="188" t="str">
        <f>IF(AND($N119&gt;=NORMA!$R$18, $N119&lt;=NORMA!$S$18),"CUMPLE","NO CUMPLE")</f>
        <v>CUMPLE</v>
      </c>
      <c r="AI119" s="188" t="str">
        <f>IF($I119&gt;NORMA!$J$32,"NO CUMPLE","CUMPLE")</f>
        <v>NO CUMPLE</v>
      </c>
    </row>
    <row r="120" spans="1:35" ht="14.25" customHeight="1" x14ac:dyDescent="0.35">
      <c r="A120" s="146" t="s">
        <v>100</v>
      </c>
      <c r="B120" s="147" t="s">
        <v>99</v>
      </c>
      <c r="C120" s="148">
        <v>40136</v>
      </c>
      <c r="D120" s="149">
        <v>0.32291666666666669</v>
      </c>
      <c r="E120" s="147">
        <v>26</v>
      </c>
      <c r="F120" s="147">
        <v>85.8</v>
      </c>
      <c r="G120" s="147">
        <v>23</v>
      </c>
      <c r="H120" s="147">
        <v>16.399999999999999</v>
      </c>
      <c r="I120" s="147">
        <v>1.05</v>
      </c>
      <c r="J120" s="147">
        <v>1.86</v>
      </c>
      <c r="K120" s="147">
        <v>25.14</v>
      </c>
      <c r="L120" s="164">
        <v>0.61799999999999999</v>
      </c>
      <c r="M120" s="156">
        <v>0.4</v>
      </c>
      <c r="N120" s="156">
        <v>7.62</v>
      </c>
      <c r="O120" s="157">
        <v>4000000</v>
      </c>
      <c r="P120" s="188" t="str">
        <f>IF($M120&lt;NORMA!$J$7,"NO CUMPLE","CUMPLE")</f>
        <v>NO CUMPLE</v>
      </c>
      <c r="Q120" s="188" t="str">
        <f>IF($E120&gt;NORMA!$J$8,"NO CUMPLE","CUMPLE")</f>
        <v>CUMPLE</v>
      </c>
      <c r="R120" s="188" t="str">
        <f>IF($F120&gt;NORMA!$J$9,"NO CUMPLE","CUMPLE")</f>
        <v>CUMPLE</v>
      </c>
      <c r="S120" s="188" t="str">
        <f>IF($K120&gt;NORMA!$J$10,"NO CUMPLE","CUMPLE")</f>
        <v>NO CUMPLE</v>
      </c>
      <c r="T120" s="188" t="str">
        <f>IF($J120&gt;NORMA!$J$11,"NO CUMPLE","CUMPLE")</f>
        <v>CUMPLE</v>
      </c>
      <c r="U120" s="188" t="str">
        <f>IF($G120&gt;NORMA!$J$12,"NO CUMPLE","CUMPLE")</f>
        <v>CUMPLE</v>
      </c>
      <c r="V120" s="188" t="str">
        <f>IF($H120&gt;NORMA!$J$13,"NO CUMPLE","CUMPLE")</f>
        <v>CUMPLE</v>
      </c>
      <c r="W120" s="188" t="str">
        <f>IF($O120&gt;NORMA!$J$14,"NO CUMPLE","CUMPLE")</f>
        <v>NO CUMPLE</v>
      </c>
      <c r="X120" s="188" t="str">
        <f>IF(AND($N120&gt;=NORMA!$Q$4, $N120&lt;=NORMA!$R$4),"CUMPLE","NO CUMPLE")</f>
        <v>CUMPLE</v>
      </c>
      <c r="Y120" s="188" t="str">
        <f>IF($I120&gt;NORMA!$J$16,"NO CUMPLE","CUMPLE")</f>
        <v>CUMPLE</v>
      </c>
      <c r="Z120" s="188" t="str">
        <f>IF($M120&lt;NORMA!$J$23,"NO CUMPLE","CUMPLE")</f>
        <v>NO CUMPLE</v>
      </c>
      <c r="AA120" s="188" t="str">
        <f>IF($E120&gt;NORMA!$J$24,"NO CUMPLE","CUMPLE")</f>
        <v>NO CUMPLE</v>
      </c>
      <c r="AB120" s="188" t="str">
        <f>IF($F120&gt;NORMA!$J$25,"NO CUMPLE","CUMPLE")</f>
        <v>NO CUMPLE</v>
      </c>
      <c r="AC120" s="188" t="str">
        <f>IF($K120&gt;NORMA!$J$26,"NO CUMPLE","CUMPLE")</f>
        <v>NO CUMPLE</v>
      </c>
      <c r="AD120" s="188" t="str">
        <f>IF($J120&gt;NORMA!$J$27,"NO CUMPLE","CUMPLE")</f>
        <v>NO CUMPLE</v>
      </c>
      <c r="AE120" s="188" t="str">
        <f>IF($G120&gt;NORMA!$J$28,"NO CUMPLE","CUMPLE")</f>
        <v>NO CUMPLE</v>
      </c>
      <c r="AF120" s="188" t="str">
        <f>IF($H120&gt;NORMA!$I$29,"NO CUMPLE","CUMPLE")</f>
        <v>NO CUMPLE</v>
      </c>
      <c r="AG120" s="188" t="str">
        <f>IF($O120&gt;NORMA!$J$30,"NO CUMPLE","CUMPLE")</f>
        <v>NO CUMPLE</v>
      </c>
      <c r="AH120" s="188" t="str">
        <f>IF(AND($N120&gt;=NORMA!$R$18, $N120&lt;=NORMA!$S$18),"CUMPLE","NO CUMPLE")</f>
        <v>CUMPLE</v>
      </c>
      <c r="AI120" s="188" t="str">
        <f>IF($I120&gt;NORMA!$J$32,"NO CUMPLE","CUMPLE")</f>
        <v>NO CUMPLE</v>
      </c>
    </row>
    <row r="121" spans="1:35" ht="14.25" customHeight="1" x14ac:dyDescent="0.35">
      <c r="A121" s="146" t="s">
        <v>100</v>
      </c>
      <c r="B121" s="147" t="s">
        <v>99</v>
      </c>
      <c r="C121" s="148">
        <v>40136</v>
      </c>
      <c r="D121" s="149">
        <v>0.40625</v>
      </c>
      <c r="E121" s="147">
        <v>52</v>
      </c>
      <c r="F121" s="147">
        <v>179</v>
      </c>
      <c r="G121" s="147">
        <v>26</v>
      </c>
      <c r="H121" s="147">
        <v>17</v>
      </c>
      <c r="I121" s="147">
        <v>2.2999999999999998</v>
      </c>
      <c r="J121" s="147">
        <v>3.32</v>
      </c>
      <c r="K121" s="147">
        <v>39.67</v>
      </c>
      <c r="L121" s="164">
        <v>0.623</v>
      </c>
      <c r="M121" s="156">
        <v>0.2</v>
      </c>
      <c r="N121" s="156">
        <v>7.89</v>
      </c>
      <c r="O121" s="157">
        <v>4000000</v>
      </c>
      <c r="P121" s="188" t="str">
        <f>IF($M121&lt;NORMA!$J$7,"NO CUMPLE","CUMPLE")</f>
        <v>NO CUMPLE</v>
      </c>
      <c r="Q121" s="188" t="str">
        <f>IF($E121&gt;NORMA!$J$8,"NO CUMPLE","CUMPLE")</f>
        <v>NO CUMPLE</v>
      </c>
      <c r="R121" s="188" t="str">
        <f>IF($F121&gt;NORMA!$J$9,"NO CUMPLE","CUMPLE")</f>
        <v>NO CUMPLE</v>
      </c>
      <c r="S121" s="188" t="str">
        <f>IF($K121&gt;NORMA!$J$10,"NO CUMPLE","CUMPLE")</f>
        <v>NO CUMPLE</v>
      </c>
      <c r="T121" s="188" t="str">
        <f>IF($J121&gt;NORMA!$J$11,"NO CUMPLE","CUMPLE")</f>
        <v>NO CUMPLE</v>
      </c>
      <c r="U121" s="188" t="str">
        <f>IF($G121&gt;NORMA!$J$12,"NO CUMPLE","CUMPLE")</f>
        <v>CUMPLE</v>
      </c>
      <c r="V121" s="188" t="str">
        <f>IF($H121&gt;NORMA!$J$13,"NO CUMPLE","CUMPLE")</f>
        <v>CUMPLE</v>
      </c>
      <c r="W121" s="188" t="str">
        <f>IF($O121&gt;NORMA!$J$14,"NO CUMPLE","CUMPLE")</f>
        <v>NO CUMPLE</v>
      </c>
      <c r="X121" s="188" t="str">
        <f>IF(AND($N121&gt;=NORMA!$Q$4, $N121&lt;=NORMA!$R$4),"CUMPLE","NO CUMPLE")</f>
        <v>CUMPLE</v>
      </c>
      <c r="Y121" s="188" t="str">
        <f>IF($I121&gt;NORMA!$J$16,"NO CUMPLE","CUMPLE")</f>
        <v>CUMPLE</v>
      </c>
      <c r="Z121" s="188" t="str">
        <f>IF($M121&lt;NORMA!$J$23,"NO CUMPLE","CUMPLE")</f>
        <v>NO CUMPLE</v>
      </c>
      <c r="AA121" s="188" t="str">
        <f>IF($E121&gt;NORMA!$J$24,"NO CUMPLE","CUMPLE")</f>
        <v>NO CUMPLE</v>
      </c>
      <c r="AB121" s="188" t="str">
        <f>IF($F121&gt;NORMA!$J$25,"NO CUMPLE","CUMPLE")</f>
        <v>NO CUMPLE</v>
      </c>
      <c r="AC121" s="188" t="str">
        <f>IF($K121&gt;NORMA!$J$26,"NO CUMPLE","CUMPLE")</f>
        <v>NO CUMPLE</v>
      </c>
      <c r="AD121" s="188" t="str">
        <f>IF($J121&gt;NORMA!$J$27,"NO CUMPLE","CUMPLE")</f>
        <v>NO CUMPLE</v>
      </c>
      <c r="AE121" s="188" t="str">
        <f>IF($G121&gt;NORMA!$J$28,"NO CUMPLE","CUMPLE")</f>
        <v>NO CUMPLE</v>
      </c>
      <c r="AF121" s="188" t="str">
        <f>IF($H121&gt;NORMA!$I$29,"NO CUMPLE","CUMPLE")</f>
        <v>NO CUMPLE</v>
      </c>
      <c r="AG121" s="188" t="str">
        <f>IF($O121&gt;NORMA!$J$30,"NO CUMPLE","CUMPLE")</f>
        <v>NO CUMPLE</v>
      </c>
      <c r="AH121" s="188" t="str">
        <f>IF(AND($N121&gt;=NORMA!$R$18, $N121&lt;=NORMA!$S$18),"CUMPLE","NO CUMPLE")</f>
        <v>CUMPLE</v>
      </c>
      <c r="AI121" s="188" t="str">
        <f>IF($I121&gt;NORMA!$J$32,"NO CUMPLE","CUMPLE")</f>
        <v>NO CUMPLE</v>
      </c>
    </row>
    <row r="122" spans="1:35" ht="14.25" customHeight="1" x14ac:dyDescent="0.35">
      <c r="A122" s="146" t="s">
        <v>100</v>
      </c>
      <c r="B122" s="147" t="s">
        <v>99</v>
      </c>
      <c r="C122" s="148">
        <v>40136</v>
      </c>
      <c r="D122" s="149">
        <v>0.48958333333333331</v>
      </c>
      <c r="E122" s="147">
        <v>72</v>
      </c>
      <c r="F122" s="147">
        <v>189</v>
      </c>
      <c r="G122" s="147">
        <v>38</v>
      </c>
      <c r="H122" s="147">
        <v>19.100000000000001</v>
      </c>
      <c r="I122" s="147">
        <v>4.72</v>
      </c>
      <c r="J122" s="147">
        <v>3.41</v>
      </c>
      <c r="K122" s="147">
        <v>34.33</v>
      </c>
      <c r="L122" s="164">
        <v>0.63800000000000001</v>
      </c>
      <c r="M122" s="156">
        <v>0.2</v>
      </c>
      <c r="N122" s="156">
        <v>7.78</v>
      </c>
      <c r="O122" s="157">
        <v>4000000</v>
      </c>
      <c r="P122" s="188" t="str">
        <f>IF($M122&lt;NORMA!$J$7,"NO CUMPLE","CUMPLE")</f>
        <v>NO CUMPLE</v>
      </c>
      <c r="Q122" s="188" t="str">
        <f>IF($E122&gt;NORMA!$J$8,"NO CUMPLE","CUMPLE")</f>
        <v>NO CUMPLE</v>
      </c>
      <c r="R122" s="188" t="str">
        <f>IF($F122&gt;NORMA!$J$9,"NO CUMPLE","CUMPLE")</f>
        <v>NO CUMPLE</v>
      </c>
      <c r="S122" s="188" t="str">
        <f>IF($K122&gt;NORMA!$J$10,"NO CUMPLE","CUMPLE")</f>
        <v>NO CUMPLE</v>
      </c>
      <c r="T122" s="188" t="str">
        <f>IF($J122&gt;NORMA!$J$11,"NO CUMPLE","CUMPLE")</f>
        <v>NO CUMPLE</v>
      </c>
      <c r="U122" s="188" t="str">
        <f>IF($G122&gt;NORMA!$J$12,"NO CUMPLE","CUMPLE")</f>
        <v>NO CUMPLE</v>
      </c>
      <c r="V122" s="188" t="str">
        <f>IF($H122&gt;NORMA!$J$13,"NO CUMPLE","CUMPLE")</f>
        <v>CUMPLE</v>
      </c>
      <c r="W122" s="188" t="str">
        <f>IF($O122&gt;NORMA!$J$14,"NO CUMPLE","CUMPLE")</f>
        <v>NO CUMPLE</v>
      </c>
      <c r="X122" s="188" t="str">
        <f>IF(AND($N122&gt;=NORMA!$Q$4, $N122&lt;=NORMA!$R$4),"CUMPLE","NO CUMPLE")</f>
        <v>CUMPLE</v>
      </c>
      <c r="Y122" s="188" t="str">
        <f>IF($I122&gt;NORMA!$J$16,"NO CUMPLE","CUMPLE")</f>
        <v>NO CUMPLE</v>
      </c>
      <c r="Z122" s="188" t="str">
        <f>IF($M122&lt;NORMA!$J$23,"NO CUMPLE","CUMPLE")</f>
        <v>NO CUMPLE</v>
      </c>
      <c r="AA122" s="188" t="str">
        <f>IF($E122&gt;NORMA!$J$24,"NO CUMPLE","CUMPLE")</f>
        <v>NO CUMPLE</v>
      </c>
      <c r="AB122" s="188" t="str">
        <f>IF($F122&gt;NORMA!$J$25,"NO CUMPLE","CUMPLE")</f>
        <v>NO CUMPLE</v>
      </c>
      <c r="AC122" s="188" t="str">
        <f>IF($K122&gt;NORMA!$J$26,"NO CUMPLE","CUMPLE")</f>
        <v>NO CUMPLE</v>
      </c>
      <c r="AD122" s="188" t="str">
        <f>IF($J122&gt;NORMA!$J$27,"NO CUMPLE","CUMPLE")</f>
        <v>NO CUMPLE</v>
      </c>
      <c r="AE122" s="188" t="str">
        <f>IF($G122&gt;NORMA!$J$28,"NO CUMPLE","CUMPLE")</f>
        <v>NO CUMPLE</v>
      </c>
      <c r="AF122" s="188" t="str">
        <f>IF($H122&gt;NORMA!$I$29,"NO CUMPLE","CUMPLE")</f>
        <v>NO CUMPLE</v>
      </c>
      <c r="AG122" s="188" t="str">
        <f>IF($O122&gt;NORMA!$J$30,"NO CUMPLE","CUMPLE")</f>
        <v>NO CUMPLE</v>
      </c>
      <c r="AH122" s="188" t="str">
        <f>IF(AND($N122&gt;=NORMA!$R$18, $N122&lt;=NORMA!$S$18),"CUMPLE","NO CUMPLE")</f>
        <v>CUMPLE</v>
      </c>
      <c r="AI122" s="188" t="str">
        <f>IF($I122&gt;NORMA!$J$32,"NO CUMPLE","CUMPLE")</f>
        <v>NO CUMPLE</v>
      </c>
    </row>
    <row r="123" spans="1:35" ht="14.25" customHeight="1" x14ac:dyDescent="0.35">
      <c r="A123" s="146" t="s">
        <v>100</v>
      </c>
      <c r="B123" s="147" t="s">
        <v>99</v>
      </c>
      <c r="C123" s="148">
        <v>40137</v>
      </c>
      <c r="D123" s="149">
        <v>0.375</v>
      </c>
      <c r="E123" s="147">
        <v>66</v>
      </c>
      <c r="F123" s="147">
        <v>248</v>
      </c>
      <c r="G123" s="147">
        <v>34</v>
      </c>
      <c r="H123" s="147">
        <v>13.9</v>
      </c>
      <c r="I123" s="147">
        <v>2.2599999999999998</v>
      </c>
      <c r="J123" s="147">
        <v>3.55</v>
      </c>
      <c r="K123" s="155">
        <v>34.229999999999997</v>
      </c>
      <c r="L123" s="164">
        <v>0.67100000000000004</v>
      </c>
      <c r="M123" s="156">
        <v>0.1</v>
      </c>
      <c r="N123" s="156">
        <v>7.47</v>
      </c>
      <c r="O123" s="157">
        <v>400000</v>
      </c>
      <c r="P123" s="188" t="str">
        <f>IF($M123&lt;NORMA!$J$7,"NO CUMPLE","CUMPLE")</f>
        <v>NO CUMPLE</v>
      </c>
      <c r="Q123" s="188" t="str">
        <f>IF($E123&gt;NORMA!$J$8,"NO CUMPLE","CUMPLE")</f>
        <v>NO CUMPLE</v>
      </c>
      <c r="R123" s="188" t="str">
        <f>IF($F123&gt;NORMA!$J$9,"NO CUMPLE","CUMPLE")</f>
        <v>NO CUMPLE</v>
      </c>
      <c r="S123" s="188" t="str">
        <f>IF($K123&gt;NORMA!$J$10,"NO CUMPLE","CUMPLE")</f>
        <v>NO CUMPLE</v>
      </c>
      <c r="T123" s="188" t="str">
        <f>IF($J123&gt;NORMA!$J$11,"NO CUMPLE","CUMPLE")</f>
        <v>NO CUMPLE</v>
      </c>
      <c r="U123" s="188" t="str">
        <f>IF($G123&gt;NORMA!$J$12,"NO CUMPLE","CUMPLE")</f>
        <v>NO CUMPLE</v>
      </c>
      <c r="V123" s="188" t="str">
        <f>IF($H123&gt;NORMA!$J$13,"NO CUMPLE","CUMPLE")</f>
        <v>CUMPLE</v>
      </c>
      <c r="W123" s="188" t="str">
        <f>IF($O123&gt;NORMA!$J$14,"NO CUMPLE","CUMPLE")</f>
        <v>CUMPLE</v>
      </c>
      <c r="X123" s="188" t="str">
        <f>IF(AND($N123&gt;=NORMA!$Q$4, $N123&lt;=NORMA!$R$4),"CUMPLE","NO CUMPLE")</f>
        <v>CUMPLE</v>
      </c>
      <c r="Y123" s="188" t="str">
        <f>IF($I123&gt;NORMA!$J$16,"NO CUMPLE","CUMPLE")</f>
        <v>CUMPLE</v>
      </c>
      <c r="Z123" s="188" t="str">
        <f>IF($M123&lt;NORMA!$J$23,"NO CUMPLE","CUMPLE")</f>
        <v>NO CUMPLE</v>
      </c>
      <c r="AA123" s="188" t="str">
        <f>IF($E123&gt;NORMA!$J$24,"NO CUMPLE","CUMPLE")</f>
        <v>NO CUMPLE</v>
      </c>
      <c r="AB123" s="188" t="str">
        <f>IF($F123&gt;NORMA!$J$25,"NO CUMPLE","CUMPLE")</f>
        <v>NO CUMPLE</v>
      </c>
      <c r="AC123" s="188" t="str">
        <f>IF($K123&gt;NORMA!$J$26,"NO CUMPLE","CUMPLE")</f>
        <v>NO CUMPLE</v>
      </c>
      <c r="AD123" s="188" t="str">
        <f>IF($J123&gt;NORMA!$J$27,"NO CUMPLE","CUMPLE")</f>
        <v>NO CUMPLE</v>
      </c>
      <c r="AE123" s="188" t="str">
        <f>IF($G123&gt;NORMA!$J$28,"NO CUMPLE","CUMPLE")</f>
        <v>NO CUMPLE</v>
      </c>
      <c r="AF123" s="188" t="str">
        <f>IF($H123&gt;NORMA!$I$29,"NO CUMPLE","CUMPLE")</f>
        <v>NO CUMPLE</v>
      </c>
      <c r="AG123" s="188" t="str">
        <f>IF($O123&gt;NORMA!$J$30,"NO CUMPLE","CUMPLE")</f>
        <v>NO CUMPLE</v>
      </c>
      <c r="AH123" s="188" t="str">
        <f>IF(AND($N123&gt;=NORMA!$R$18, $N123&lt;=NORMA!$S$18),"CUMPLE","NO CUMPLE")</f>
        <v>CUMPLE</v>
      </c>
      <c r="AI123" s="188" t="str">
        <f>IF($I123&gt;NORMA!$J$32,"NO CUMPLE","CUMPLE")</f>
        <v>NO CUMPLE</v>
      </c>
    </row>
    <row r="124" spans="1:35" ht="14.25" customHeight="1" x14ac:dyDescent="0.35">
      <c r="A124" s="146" t="s">
        <v>100</v>
      </c>
      <c r="B124" s="147" t="s">
        <v>99</v>
      </c>
      <c r="C124" s="148">
        <v>40137</v>
      </c>
      <c r="D124" s="149">
        <v>0.45833333333333331</v>
      </c>
      <c r="E124" s="147">
        <v>86</v>
      </c>
      <c r="F124" s="147">
        <v>274</v>
      </c>
      <c r="G124" s="147">
        <v>27</v>
      </c>
      <c r="H124" s="147">
        <v>20.9</v>
      </c>
      <c r="I124" s="147">
        <v>3.95</v>
      </c>
      <c r="J124" s="147">
        <v>3.67</v>
      </c>
      <c r="K124" s="155">
        <v>32.49</v>
      </c>
      <c r="L124" s="164">
        <v>0.70399999999999996</v>
      </c>
      <c r="M124" s="156">
        <v>0.1</v>
      </c>
      <c r="N124" s="156">
        <v>7.47</v>
      </c>
      <c r="O124" s="157">
        <v>2300000</v>
      </c>
      <c r="P124" s="188" t="str">
        <f>IF($M124&lt;NORMA!$J$7,"NO CUMPLE","CUMPLE")</f>
        <v>NO CUMPLE</v>
      </c>
      <c r="Q124" s="188" t="str">
        <f>IF($E124&gt;NORMA!$J$8,"NO CUMPLE","CUMPLE")</f>
        <v>NO CUMPLE</v>
      </c>
      <c r="R124" s="188" t="str">
        <f>IF($F124&gt;NORMA!$J$9,"NO CUMPLE","CUMPLE")</f>
        <v>NO CUMPLE</v>
      </c>
      <c r="S124" s="188" t="str">
        <f>IF($K124&gt;NORMA!$J$10,"NO CUMPLE","CUMPLE")</f>
        <v>NO CUMPLE</v>
      </c>
      <c r="T124" s="188" t="str">
        <f>IF($J124&gt;NORMA!$J$11,"NO CUMPLE","CUMPLE")</f>
        <v>NO CUMPLE</v>
      </c>
      <c r="U124" s="188" t="str">
        <f>IF($G124&gt;NORMA!$J$12,"NO CUMPLE","CUMPLE")</f>
        <v>CUMPLE</v>
      </c>
      <c r="V124" s="188" t="str">
        <f>IF($H124&gt;NORMA!$J$13,"NO CUMPLE","CUMPLE")</f>
        <v>CUMPLE</v>
      </c>
      <c r="W124" s="188" t="str">
        <f>IF($O124&gt;NORMA!$J$14,"NO CUMPLE","CUMPLE")</f>
        <v>NO CUMPLE</v>
      </c>
      <c r="X124" s="188" t="str">
        <f>IF(AND($N124&gt;=NORMA!$Q$4, $N124&lt;=NORMA!$R$4),"CUMPLE","NO CUMPLE")</f>
        <v>CUMPLE</v>
      </c>
      <c r="Y124" s="188" t="str">
        <f>IF($I124&gt;NORMA!$J$16,"NO CUMPLE","CUMPLE")</f>
        <v>NO CUMPLE</v>
      </c>
      <c r="Z124" s="188" t="str">
        <f>IF($M124&lt;NORMA!$J$23,"NO CUMPLE","CUMPLE")</f>
        <v>NO CUMPLE</v>
      </c>
      <c r="AA124" s="188" t="str">
        <f>IF($E124&gt;NORMA!$J$24,"NO CUMPLE","CUMPLE")</f>
        <v>NO CUMPLE</v>
      </c>
      <c r="AB124" s="188" t="str">
        <f>IF($F124&gt;NORMA!$J$25,"NO CUMPLE","CUMPLE")</f>
        <v>NO CUMPLE</v>
      </c>
      <c r="AC124" s="188" t="str">
        <f>IF($K124&gt;NORMA!$J$26,"NO CUMPLE","CUMPLE")</f>
        <v>NO CUMPLE</v>
      </c>
      <c r="AD124" s="188" t="str">
        <f>IF($J124&gt;NORMA!$J$27,"NO CUMPLE","CUMPLE")</f>
        <v>NO CUMPLE</v>
      </c>
      <c r="AE124" s="188" t="str">
        <f>IF($G124&gt;NORMA!$J$28,"NO CUMPLE","CUMPLE")</f>
        <v>NO CUMPLE</v>
      </c>
      <c r="AF124" s="188" t="str">
        <f>IF($H124&gt;NORMA!$I$29,"NO CUMPLE","CUMPLE")</f>
        <v>NO CUMPLE</v>
      </c>
      <c r="AG124" s="188" t="str">
        <f>IF($O124&gt;NORMA!$J$30,"NO CUMPLE","CUMPLE")</f>
        <v>NO CUMPLE</v>
      </c>
      <c r="AH124" s="188" t="str">
        <f>IF(AND($N124&gt;=NORMA!$R$18, $N124&lt;=NORMA!$S$18),"CUMPLE","NO CUMPLE")</f>
        <v>CUMPLE</v>
      </c>
      <c r="AI124" s="188" t="str">
        <f>IF($I124&gt;NORMA!$J$32,"NO CUMPLE","CUMPLE")</f>
        <v>NO CUMPLE</v>
      </c>
    </row>
    <row r="125" spans="1:35" ht="14.25" customHeight="1" x14ac:dyDescent="0.35">
      <c r="A125" s="146" t="s">
        <v>100</v>
      </c>
      <c r="B125" s="147" t="s">
        <v>99</v>
      </c>
      <c r="C125" s="148">
        <v>40137</v>
      </c>
      <c r="D125" s="149">
        <v>0.54166666666666663</v>
      </c>
      <c r="E125" s="147">
        <v>84</v>
      </c>
      <c r="F125" s="147">
        <v>256</v>
      </c>
      <c r="G125" s="147">
        <v>35</v>
      </c>
      <c r="H125" s="147">
        <v>24.2</v>
      </c>
      <c r="I125" s="147">
        <v>6.2</v>
      </c>
      <c r="J125" s="147">
        <v>3.53</v>
      </c>
      <c r="K125" s="155">
        <v>30.71</v>
      </c>
      <c r="L125" s="164">
        <v>0.70399999999999996</v>
      </c>
      <c r="M125" s="156">
        <v>0.1</v>
      </c>
      <c r="N125" s="156">
        <v>7.4</v>
      </c>
      <c r="O125" s="157">
        <v>930000</v>
      </c>
      <c r="P125" s="188" t="str">
        <f>IF($M125&lt;NORMA!$J$7,"NO CUMPLE","CUMPLE")</f>
        <v>NO CUMPLE</v>
      </c>
      <c r="Q125" s="188" t="str">
        <f>IF($E125&gt;NORMA!$J$8,"NO CUMPLE","CUMPLE")</f>
        <v>NO CUMPLE</v>
      </c>
      <c r="R125" s="188" t="str">
        <f>IF($F125&gt;NORMA!$J$9,"NO CUMPLE","CUMPLE")</f>
        <v>NO CUMPLE</v>
      </c>
      <c r="S125" s="188" t="str">
        <f>IF($K125&gt;NORMA!$J$10,"NO CUMPLE","CUMPLE")</f>
        <v>NO CUMPLE</v>
      </c>
      <c r="T125" s="188" t="str">
        <f>IF($J125&gt;NORMA!$J$11,"NO CUMPLE","CUMPLE")</f>
        <v>NO CUMPLE</v>
      </c>
      <c r="U125" s="188" t="str">
        <f>IF($G125&gt;NORMA!$J$12,"NO CUMPLE","CUMPLE")</f>
        <v>NO CUMPLE</v>
      </c>
      <c r="V125" s="188" t="str">
        <f>IF($H125&gt;NORMA!$J$13,"NO CUMPLE","CUMPLE")</f>
        <v>CUMPLE</v>
      </c>
      <c r="W125" s="188" t="str">
        <f>IF($O125&gt;NORMA!$J$14,"NO CUMPLE","CUMPLE")</f>
        <v>CUMPLE</v>
      </c>
      <c r="X125" s="188" t="str">
        <f>IF(AND($N125&gt;=NORMA!$Q$4, $N125&lt;=NORMA!$R$4),"CUMPLE","NO CUMPLE")</f>
        <v>CUMPLE</v>
      </c>
      <c r="Y125" s="188" t="str">
        <f>IF($I125&gt;NORMA!$J$16,"NO CUMPLE","CUMPLE")</f>
        <v>NO CUMPLE</v>
      </c>
      <c r="Z125" s="188" t="str">
        <f>IF($M125&lt;NORMA!$J$23,"NO CUMPLE","CUMPLE")</f>
        <v>NO CUMPLE</v>
      </c>
      <c r="AA125" s="188" t="str">
        <f>IF($E125&gt;NORMA!$J$24,"NO CUMPLE","CUMPLE")</f>
        <v>NO CUMPLE</v>
      </c>
      <c r="AB125" s="188" t="str">
        <f>IF($F125&gt;NORMA!$J$25,"NO CUMPLE","CUMPLE")</f>
        <v>NO CUMPLE</v>
      </c>
      <c r="AC125" s="188" t="str">
        <f>IF($K125&gt;NORMA!$J$26,"NO CUMPLE","CUMPLE")</f>
        <v>NO CUMPLE</v>
      </c>
      <c r="AD125" s="188" t="str">
        <f>IF($J125&gt;NORMA!$J$27,"NO CUMPLE","CUMPLE")</f>
        <v>NO CUMPLE</v>
      </c>
      <c r="AE125" s="188" t="str">
        <f>IF($G125&gt;NORMA!$J$28,"NO CUMPLE","CUMPLE")</f>
        <v>NO CUMPLE</v>
      </c>
      <c r="AF125" s="188" t="str">
        <f>IF($H125&gt;NORMA!$I$29,"NO CUMPLE","CUMPLE")</f>
        <v>NO CUMPLE</v>
      </c>
      <c r="AG125" s="188" t="str">
        <f>IF($O125&gt;NORMA!$J$30,"NO CUMPLE","CUMPLE")</f>
        <v>NO CUMPLE</v>
      </c>
      <c r="AH125" s="188" t="str">
        <f>IF(AND($N125&gt;=NORMA!$R$18, $N125&lt;=NORMA!$S$18),"CUMPLE","NO CUMPLE")</f>
        <v>CUMPLE</v>
      </c>
      <c r="AI125" s="188" t="str">
        <f>IF($I125&gt;NORMA!$J$32,"NO CUMPLE","CUMPLE")</f>
        <v>NO CUMPLE</v>
      </c>
    </row>
    <row r="126" spans="1:35" ht="14.25" customHeight="1" x14ac:dyDescent="0.35">
      <c r="A126" s="146" t="s">
        <v>98</v>
      </c>
      <c r="B126" s="147" t="s">
        <v>99</v>
      </c>
      <c r="C126" s="148">
        <v>40203</v>
      </c>
      <c r="D126" s="149">
        <v>0.54166666666666663</v>
      </c>
      <c r="E126" s="147">
        <v>171</v>
      </c>
      <c r="F126" s="147">
        <v>361</v>
      </c>
      <c r="G126" s="147">
        <v>141</v>
      </c>
      <c r="H126" s="147">
        <v>13.3</v>
      </c>
      <c r="I126" s="147">
        <v>9.6999999999999993</v>
      </c>
      <c r="J126" s="147">
        <v>4.88</v>
      </c>
      <c r="K126" s="155">
        <v>36.58</v>
      </c>
      <c r="L126" s="164">
        <v>0.28699999999999998</v>
      </c>
      <c r="M126" s="156">
        <v>2.5</v>
      </c>
      <c r="N126" s="156">
        <v>8.3699999999999992</v>
      </c>
      <c r="O126" s="157">
        <v>11000000</v>
      </c>
      <c r="P126" s="188" t="str">
        <f>IF($M126&lt;NORMA!$J$7,"NO CUMPLE","CUMPLE")</f>
        <v>NO CUMPLE</v>
      </c>
      <c r="Q126" s="188" t="str">
        <f>IF($E126&gt;NORMA!$J$8,"NO CUMPLE","CUMPLE")</f>
        <v>NO CUMPLE</v>
      </c>
      <c r="R126" s="188" t="str">
        <f>IF($F126&gt;NORMA!$J$9,"NO CUMPLE","CUMPLE")</f>
        <v>NO CUMPLE</v>
      </c>
      <c r="S126" s="188" t="str">
        <f>IF($K126&gt;NORMA!$J$10,"NO CUMPLE","CUMPLE")</f>
        <v>NO CUMPLE</v>
      </c>
      <c r="T126" s="188" t="str">
        <f>IF($J126&gt;NORMA!$J$11,"NO CUMPLE","CUMPLE")</f>
        <v>NO CUMPLE</v>
      </c>
      <c r="U126" s="188" t="str">
        <f>IF($G126&gt;NORMA!$J$12,"NO CUMPLE","CUMPLE")</f>
        <v>NO CUMPLE</v>
      </c>
      <c r="V126" s="188" t="str">
        <f>IF($H126&gt;NORMA!$J$13,"NO CUMPLE","CUMPLE")</f>
        <v>CUMPLE</v>
      </c>
      <c r="W126" s="188" t="str">
        <f>IF($O126&gt;NORMA!$J$14,"NO CUMPLE","CUMPLE")</f>
        <v>NO CUMPLE</v>
      </c>
      <c r="X126" s="188" t="str">
        <f>IF(AND($N126&gt;=NORMA!$Q$4, $N126&lt;=NORMA!$R$4),"CUMPLE","NO CUMPLE")</f>
        <v>CUMPLE</v>
      </c>
      <c r="Y126" s="188" t="str">
        <f>IF($I126&gt;NORMA!$J$16,"NO CUMPLE","CUMPLE")</f>
        <v>NO CUMPLE</v>
      </c>
      <c r="Z126" s="188" t="str">
        <f>IF($M126&lt;NORMA!$J$23,"NO CUMPLE","CUMPLE")</f>
        <v>NO CUMPLE</v>
      </c>
      <c r="AA126" s="188" t="str">
        <f>IF($E126&gt;NORMA!$J$24,"NO CUMPLE","CUMPLE")</f>
        <v>NO CUMPLE</v>
      </c>
      <c r="AB126" s="188" t="str">
        <f>IF($F126&gt;NORMA!$J$25,"NO CUMPLE","CUMPLE")</f>
        <v>NO CUMPLE</v>
      </c>
      <c r="AC126" s="188" t="str">
        <f>IF($K126&gt;NORMA!$J$26,"NO CUMPLE","CUMPLE")</f>
        <v>NO CUMPLE</v>
      </c>
      <c r="AD126" s="188" t="str">
        <f>IF($J126&gt;NORMA!$J$27,"NO CUMPLE","CUMPLE")</f>
        <v>NO CUMPLE</v>
      </c>
      <c r="AE126" s="188" t="str">
        <f>IF($G126&gt;NORMA!$J$28,"NO CUMPLE","CUMPLE")</f>
        <v>NO CUMPLE</v>
      </c>
      <c r="AF126" s="188" t="str">
        <f>IF($H126&gt;NORMA!$I$29,"NO CUMPLE","CUMPLE")</f>
        <v>NO CUMPLE</v>
      </c>
      <c r="AG126" s="188" t="str">
        <f>IF($O126&gt;NORMA!$J$30,"NO CUMPLE","CUMPLE")</f>
        <v>NO CUMPLE</v>
      </c>
      <c r="AH126" s="188" t="str">
        <f>IF(AND($N126&gt;=NORMA!$R$18, $N126&lt;=NORMA!$S$18),"CUMPLE","NO CUMPLE")</f>
        <v>CUMPLE</v>
      </c>
      <c r="AI126" s="188" t="str">
        <f>IF($I126&gt;NORMA!$J$32,"NO CUMPLE","CUMPLE")</f>
        <v>NO CUMPLE</v>
      </c>
    </row>
    <row r="127" spans="1:35" ht="14.25" customHeight="1" x14ac:dyDescent="0.35">
      <c r="A127" s="146" t="s">
        <v>100</v>
      </c>
      <c r="B127" s="147" t="s">
        <v>99</v>
      </c>
      <c r="C127" s="148">
        <v>40198</v>
      </c>
      <c r="D127" s="149">
        <v>0.54166666666666663</v>
      </c>
      <c r="E127" s="147">
        <v>208</v>
      </c>
      <c r="F127" s="147">
        <v>493</v>
      </c>
      <c r="G127" s="147">
        <v>298</v>
      </c>
      <c r="H127" s="147">
        <v>60</v>
      </c>
      <c r="I127" s="147">
        <v>8.2899999999999991</v>
      </c>
      <c r="J127" s="147">
        <v>6.58</v>
      </c>
      <c r="K127" s="155">
        <v>57.13</v>
      </c>
      <c r="L127" s="164">
        <v>0.34499999999999997</v>
      </c>
      <c r="M127" s="156">
        <v>0.1</v>
      </c>
      <c r="N127" s="156">
        <v>7.41</v>
      </c>
      <c r="O127" s="157">
        <v>2300000</v>
      </c>
      <c r="P127" s="188" t="str">
        <f>IF($M127&lt;NORMA!$J$7,"NO CUMPLE","CUMPLE")</f>
        <v>NO CUMPLE</v>
      </c>
      <c r="Q127" s="188" t="str">
        <f>IF($E127&gt;NORMA!$J$8,"NO CUMPLE","CUMPLE")</f>
        <v>NO CUMPLE</v>
      </c>
      <c r="R127" s="188" t="str">
        <f>IF($F127&gt;NORMA!$J$9,"NO CUMPLE","CUMPLE")</f>
        <v>NO CUMPLE</v>
      </c>
      <c r="S127" s="188" t="str">
        <f>IF($K127&gt;NORMA!$J$10,"NO CUMPLE","CUMPLE")</f>
        <v>NO CUMPLE</v>
      </c>
      <c r="T127" s="188" t="str">
        <f>IF($J127&gt;NORMA!$J$11,"NO CUMPLE","CUMPLE")</f>
        <v>NO CUMPLE</v>
      </c>
      <c r="U127" s="188" t="str">
        <f>IF($G127&gt;NORMA!$J$12,"NO CUMPLE","CUMPLE")</f>
        <v>NO CUMPLE</v>
      </c>
      <c r="V127" s="188" t="str">
        <f>IF($H127&gt;NORMA!$J$13,"NO CUMPLE","CUMPLE")</f>
        <v>NO CUMPLE</v>
      </c>
      <c r="W127" s="188" t="str">
        <f>IF($O127&gt;NORMA!$J$14,"NO CUMPLE","CUMPLE")</f>
        <v>NO CUMPLE</v>
      </c>
      <c r="X127" s="188" t="str">
        <f>IF(AND($N127&gt;=NORMA!$Q$4, $N127&lt;=NORMA!$R$4),"CUMPLE","NO CUMPLE")</f>
        <v>CUMPLE</v>
      </c>
      <c r="Y127" s="188" t="str">
        <f>IF($I127&gt;NORMA!$J$16,"NO CUMPLE","CUMPLE")</f>
        <v>NO CUMPLE</v>
      </c>
      <c r="Z127" s="188" t="str">
        <f>IF($M127&lt;NORMA!$J$23,"NO CUMPLE","CUMPLE")</f>
        <v>NO CUMPLE</v>
      </c>
      <c r="AA127" s="188" t="str">
        <f>IF($E127&gt;NORMA!$J$24,"NO CUMPLE","CUMPLE")</f>
        <v>NO CUMPLE</v>
      </c>
      <c r="AB127" s="188" t="str">
        <f>IF($F127&gt;NORMA!$J$25,"NO CUMPLE","CUMPLE")</f>
        <v>NO CUMPLE</v>
      </c>
      <c r="AC127" s="188" t="str">
        <f>IF($K127&gt;NORMA!$J$26,"NO CUMPLE","CUMPLE")</f>
        <v>NO CUMPLE</v>
      </c>
      <c r="AD127" s="188" t="str">
        <f>IF($J127&gt;NORMA!$J$27,"NO CUMPLE","CUMPLE")</f>
        <v>NO CUMPLE</v>
      </c>
      <c r="AE127" s="188" t="str">
        <f>IF($G127&gt;NORMA!$J$28,"NO CUMPLE","CUMPLE")</f>
        <v>NO CUMPLE</v>
      </c>
      <c r="AF127" s="188" t="str">
        <f>IF($H127&gt;NORMA!$I$29,"NO CUMPLE","CUMPLE")</f>
        <v>NO CUMPLE</v>
      </c>
      <c r="AG127" s="188" t="str">
        <f>IF($O127&gt;NORMA!$J$30,"NO CUMPLE","CUMPLE")</f>
        <v>NO CUMPLE</v>
      </c>
      <c r="AH127" s="188" t="str">
        <f>IF(AND($N127&gt;=NORMA!$R$18, $N127&lt;=NORMA!$S$18),"CUMPLE","NO CUMPLE")</f>
        <v>CUMPLE</v>
      </c>
      <c r="AI127" s="188" t="str">
        <f>IF($I127&gt;NORMA!$J$32,"NO CUMPLE","CUMPLE")</f>
        <v>NO CUMPLE</v>
      </c>
    </row>
    <row r="128" spans="1:35" ht="14.25" customHeight="1" x14ac:dyDescent="0.35">
      <c r="A128" s="146" t="s">
        <v>98</v>
      </c>
      <c r="B128" s="147" t="s">
        <v>99</v>
      </c>
      <c r="C128" s="148">
        <v>40218</v>
      </c>
      <c r="D128" s="149">
        <v>0.125</v>
      </c>
      <c r="E128" s="147">
        <v>20.9</v>
      </c>
      <c r="F128" s="147">
        <v>111</v>
      </c>
      <c r="G128" s="147">
        <v>28</v>
      </c>
      <c r="H128" s="150">
        <v>3.6</v>
      </c>
      <c r="I128" s="147">
        <v>2.5299999999999998</v>
      </c>
      <c r="J128" s="147">
        <v>2.17</v>
      </c>
      <c r="K128" s="155">
        <v>17.559999999999999</v>
      </c>
      <c r="L128" s="164">
        <v>0.18099999999999999</v>
      </c>
      <c r="M128" s="156">
        <v>2</v>
      </c>
      <c r="N128" s="156">
        <v>7.66</v>
      </c>
      <c r="O128" s="157">
        <v>160000</v>
      </c>
      <c r="P128" s="188" t="str">
        <f>IF($M128&lt;NORMA!$J$7,"NO CUMPLE","CUMPLE")</f>
        <v>NO CUMPLE</v>
      </c>
      <c r="Q128" s="188" t="str">
        <f>IF($E128&gt;NORMA!$J$8,"NO CUMPLE","CUMPLE")</f>
        <v>CUMPLE</v>
      </c>
      <c r="R128" s="188" t="str">
        <f>IF($F128&gt;NORMA!$J$9,"NO CUMPLE","CUMPLE")</f>
        <v>CUMPLE</v>
      </c>
      <c r="S128" s="188" t="str">
        <f>IF($K128&gt;NORMA!$J$10,"NO CUMPLE","CUMPLE")</f>
        <v>CUMPLE</v>
      </c>
      <c r="T128" s="188" t="str">
        <f>IF($J128&gt;NORMA!$J$11,"NO CUMPLE","CUMPLE")</f>
        <v>CUMPLE</v>
      </c>
      <c r="U128" s="188" t="str">
        <f>IF($G128&gt;NORMA!$J$12,"NO CUMPLE","CUMPLE")</f>
        <v>CUMPLE</v>
      </c>
      <c r="V128" s="188" t="str">
        <f>IF($H128&gt;NORMA!$J$13,"NO CUMPLE","CUMPLE")</f>
        <v>CUMPLE</v>
      </c>
      <c r="W128" s="188" t="str">
        <f>IF($O128&gt;NORMA!$J$14,"NO CUMPLE","CUMPLE")</f>
        <v>CUMPLE</v>
      </c>
      <c r="X128" s="188" t="str">
        <f>IF(AND($N128&gt;=NORMA!$Q$4, $N128&lt;=NORMA!$R$4),"CUMPLE","NO CUMPLE")</f>
        <v>CUMPLE</v>
      </c>
      <c r="Y128" s="188" t="str">
        <f>IF($I128&gt;NORMA!$J$16,"NO CUMPLE","CUMPLE")</f>
        <v>CUMPLE</v>
      </c>
      <c r="Z128" s="188" t="str">
        <f>IF($M128&lt;NORMA!$J$23,"NO CUMPLE","CUMPLE")</f>
        <v>NO CUMPLE</v>
      </c>
      <c r="AA128" s="188" t="str">
        <f>IF($E128&gt;NORMA!$J$24,"NO CUMPLE","CUMPLE")</f>
        <v>NO CUMPLE</v>
      </c>
      <c r="AB128" s="188" t="str">
        <f>IF($F128&gt;NORMA!$J$25,"NO CUMPLE","CUMPLE")</f>
        <v>NO CUMPLE</v>
      </c>
      <c r="AC128" s="188" t="str">
        <f>IF($K128&gt;NORMA!$J$26,"NO CUMPLE","CUMPLE")</f>
        <v>NO CUMPLE</v>
      </c>
      <c r="AD128" s="188" t="str">
        <f>IF($J128&gt;NORMA!$J$27,"NO CUMPLE","CUMPLE")</f>
        <v>NO CUMPLE</v>
      </c>
      <c r="AE128" s="188" t="str">
        <f>IF($G128&gt;NORMA!$J$28,"NO CUMPLE","CUMPLE")</f>
        <v>NO CUMPLE</v>
      </c>
      <c r="AF128" s="188" t="str">
        <f>IF($H128&gt;NORMA!$I$29,"NO CUMPLE","CUMPLE")</f>
        <v>CUMPLE</v>
      </c>
      <c r="AG128" s="188" t="str">
        <f>IF($O128&gt;NORMA!$J$30,"NO CUMPLE","CUMPLE")</f>
        <v>NO CUMPLE</v>
      </c>
      <c r="AH128" s="188" t="str">
        <f>IF(AND($N128&gt;=NORMA!$R$18, $N128&lt;=NORMA!$S$18),"CUMPLE","NO CUMPLE")</f>
        <v>CUMPLE</v>
      </c>
      <c r="AI128" s="188" t="str">
        <f>IF($I128&gt;NORMA!$J$32,"NO CUMPLE","CUMPLE")</f>
        <v>NO CUMPLE</v>
      </c>
    </row>
    <row r="129" spans="1:35" ht="14.25" customHeight="1" x14ac:dyDescent="0.35">
      <c r="A129" s="146" t="s">
        <v>100</v>
      </c>
      <c r="B129" s="147" t="s">
        <v>99</v>
      </c>
      <c r="C129" s="148">
        <v>40215</v>
      </c>
      <c r="D129" s="149">
        <v>0.5</v>
      </c>
      <c r="E129" s="147">
        <v>288</v>
      </c>
      <c r="F129" s="147">
        <v>727</v>
      </c>
      <c r="G129" s="147">
        <v>284</v>
      </c>
      <c r="H129" s="147">
        <v>91.8</v>
      </c>
      <c r="I129" s="147">
        <v>14.6</v>
      </c>
      <c r="J129" s="147">
        <v>10.3</v>
      </c>
      <c r="K129" s="155">
        <v>64.55</v>
      </c>
      <c r="L129" s="164">
        <v>0.28899999999999998</v>
      </c>
      <c r="M129" s="156">
        <v>0.1</v>
      </c>
      <c r="N129" s="156">
        <v>6.65</v>
      </c>
      <c r="O129" s="157">
        <v>4300000</v>
      </c>
      <c r="P129" s="188" t="str">
        <f>IF($M129&lt;NORMA!$J$7,"NO CUMPLE","CUMPLE")</f>
        <v>NO CUMPLE</v>
      </c>
      <c r="Q129" s="188" t="str">
        <f>IF($E129&gt;NORMA!$J$8,"NO CUMPLE","CUMPLE")</f>
        <v>NO CUMPLE</v>
      </c>
      <c r="R129" s="188" t="str">
        <f>IF($F129&gt;NORMA!$J$9,"NO CUMPLE","CUMPLE")</f>
        <v>NO CUMPLE</v>
      </c>
      <c r="S129" s="188" t="str">
        <f>IF($K129&gt;NORMA!$J$10,"NO CUMPLE","CUMPLE")</f>
        <v>NO CUMPLE</v>
      </c>
      <c r="T129" s="188" t="str">
        <f>IF($J129&gt;NORMA!$J$11,"NO CUMPLE","CUMPLE")</f>
        <v>NO CUMPLE</v>
      </c>
      <c r="U129" s="188" t="str">
        <f>IF($G129&gt;NORMA!$J$12,"NO CUMPLE","CUMPLE")</f>
        <v>NO CUMPLE</v>
      </c>
      <c r="V129" s="188" t="str">
        <f>IF($H129&gt;NORMA!$J$13,"NO CUMPLE","CUMPLE")</f>
        <v>NO CUMPLE</v>
      </c>
      <c r="W129" s="188" t="str">
        <f>IF($O129&gt;NORMA!$J$14,"NO CUMPLE","CUMPLE")</f>
        <v>NO CUMPLE</v>
      </c>
      <c r="X129" s="188" t="str">
        <f>IF(AND($N129&gt;=NORMA!$Q$4, $N129&lt;=NORMA!$R$4),"CUMPLE","NO CUMPLE")</f>
        <v>CUMPLE</v>
      </c>
      <c r="Y129" s="188" t="str">
        <f>IF($I129&gt;NORMA!$J$16,"NO CUMPLE","CUMPLE")</f>
        <v>NO CUMPLE</v>
      </c>
      <c r="Z129" s="188" t="str">
        <f>IF($M129&lt;NORMA!$J$23,"NO CUMPLE","CUMPLE")</f>
        <v>NO CUMPLE</v>
      </c>
      <c r="AA129" s="188" t="str">
        <f>IF($E129&gt;NORMA!$J$24,"NO CUMPLE","CUMPLE")</f>
        <v>NO CUMPLE</v>
      </c>
      <c r="AB129" s="188" t="str">
        <f>IF($F129&gt;NORMA!$J$25,"NO CUMPLE","CUMPLE")</f>
        <v>NO CUMPLE</v>
      </c>
      <c r="AC129" s="188" t="str">
        <f>IF($K129&gt;NORMA!$J$26,"NO CUMPLE","CUMPLE")</f>
        <v>NO CUMPLE</v>
      </c>
      <c r="AD129" s="188" t="str">
        <f>IF($J129&gt;NORMA!$J$27,"NO CUMPLE","CUMPLE")</f>
        <v>NO CUMPLE</v>
      </c>
      <c r="AE129" s="188" t="str">
        <f>IF($G129&gt;NORMA!$J$28,"NO CUMPLE","CUMPLE")</f>
        <v>NO CUMPLE</v>
      </c>
      <c r="AF129" s="188" t="str">
        <f>IF($H129&gt;NORMA!$I$29,"NO CUMPLE","CUMPLE")</f>
        <v>NO CUMPLE</v>
      </c>
      <c r="AG129" s="188" t="str">
        <f>IF($O129&gt;NORMA!$J$30,"NO CUMPLE","CUMPLE")</f>
        <v>NO CUMPLE</v>
      </c>
      <c r="AH129" s="188" t="str">
        <f>IF(AND($N129&gt;=NORMA!$R$18, $N129&lt;=NORMA!$S$18),"CUMPLE","NO CUMPLE")</f>
        <v>CUMPLE</v>
      </c>
      <c r="AI129" s="188" t="str">
        <f>IF($I129&gt;NORMA!$J$32,"NO CUMPLE","CUMPLE")</f>
        <v>NO CUMPLE</v>
      </c>
    </row>
    <row r="130" spans="1:35" ht="14.25" customHeight="1" x14ac:dyDescent="0.35">
      <c r="A130" s="146" t="s">
        <v>100</v>
      </c>
      <c r="B130" s="147" t="s">
        <v>99</v>
      </c>
      <c r="C130" s="148">
        <v>40231</v>
      </c>
      <c r="D130" s="149">
        <v>0.125</v>
      </c>
      <c r="E130" s="147">
        <v>55</v>
      </c>
      <c r="F130" s="147">
        <v>171</v>
      </c>
      <c r="G130" s="147">
        <v>35</v>
      </c>
      <c r="H130" s="147">
        <v>7.6</v>
      </c>
      <c r="I130" s="147">
        <v>6.1</v>
      </c>
      <c r="J130" s="147">
        <v>3.33</v>
      </c>
      <c r="K130" s="155">
        <v>30.21</v>
      </c>
      <c r="L130" s="164">
        <v>0.20300000000000001</v>
      </c>
      <c r="M130" s="156">
        <v>1.1000000000000001</v>
      </c>
      <c r="N130" s="156">
        <v>7.5</v>
      </c>
      <c r="O130" s="157">
        <v>16000000</v>
      </c>
      <c r="P130" s="188" t="str">
        <f>IF($M130&lt;NORMA!$J$7,"NO CUMPLE","CUMPLE")</f>
        <v>NO CUMPLE</v>
      </c>
      <c r="Q130" s="188" t="str">
        <f>IF($E130&gt;NORMA!$J$8,"NO CUMPLE","CUMPLE")</f>
        <v>NO CUMPLE</v>
      </c>
      <c r="R130" s="188" t="str">
        <f>IF($F130&gt;NORMA!$J$9,"NO CUMPLE","CUMPLE")</f>
        <v>NO CUMPLE</v>
      </c>
      <c r="S130" s="188" t="str">
        <f>IF($K130&gt;NORMA!$J$10,"NO CUMPLE","CUMPLE")</f>
        <v>NO CUMPLE</v>
      </c>
      <c r="T130" s="188" t="str">
        <f>IF($J130&gt;NORMA!$J$11,"NO CUMPLE","CUMPLE")</f>
        <v>NO CUMPLE</v>
      </c>
      <c r="U130" s="188" t="str">
        <f>IF($G130&gt;NORMA!$J$12,"NO CUMPLE","CUMPLE")</f>
        <v>NO CUMPLE</v>
      </c>
      <c r="V130" s="188" t="str">
        <f>IF($H130&gt;NORMA!$J$13,"NO CUMPLE","CUMPLE")</f>
        <v>CUMPLE</v>
      </c>
      <c r="W130" s="188" t="str">
        <f>IF($O130&gt;NORMA!$J$14,"NO CUMPLE","CUMPLE")</f>
        <v>NO CUMPLE</v>
      </c>
      <c r="X130" s="188" t="str">
        <f>IF(AND($N130&gt;=NORMA!$Q$4, $N130&lt;=NORMA!$R$4),"CUMPLE","NO CUMPLE")</f>
        <v>CUMPLE</v>
      </c>
      <c r="Y130" s="188" t="str">
        <f>IF($I130&gt;NORMA!$J$16,"NO CUMPLE","CUMPLE")</f>
        <v>NO CUMPLE</v>
      </c>
      <c r="Z130" s="188" t="str">
        <f>IF($M130&lt;NORMA!$J$23,"NO CUMPLE","CUMPLE")</f>
        <v>NO CUMPLE</v>
      </c>
      <c r="AA130" s="188" t="str">
        <f>IF($E130&gt;NORMA!$J$24,"NO CUMPLE","CUMPLE")</f>
        <v>NO CUMPLE</v>
      </c>
      <c r="AB130" s="188" t="str">
        <f>IF($F130&gt;NORMA!$J$25,"NO CUMPLE","CUMPLE")</f>
        <v>NO CUMPLE</v>
      </c>
      <c r="AC130" s="188" t="str">
        <f>IF($K130&gt;NORMA!$J$26,"NO CUMPLE","CUMPLE")</f>
        <v>NO CUMPLE</v>
      </c>
      <c r="AD130" s="188" t="str">
        <f>IF($J130&gt;NORMA!$J$27,"NO CUMPLE","CUMPLE")</f>
        <v>NO CUMPLE</v>
      </c>
      <c r="AE130" s="188" t="str">
        <f>IF($G130&gt;NORMA!$J$28,"NO CUMPLE","CUMPLE")</f>
        <v>NO CUMPLE</v>
      </c>
      <c r="AF130" s="188" t="str">
        <f>IF($H130&gt;NORMA!$I$29,"NO CUMPLE","CUMPLE")</f>
        <v>CUMPLE</v>
      </c>
      <c r="AG130" s="188" t="str">
        <f>IF($O130&gt;NORMA!$J$30,"NO CUMPLE","CUMPLE")</f>
        <v>NO CUMPLE</v>
      </c>
      <c r="AH130" s="188" t="str">
        <f>IF(AND($N130&gt;=NORMA!$R$18, $N130&lt;=NORMA!$S$18),"CUMPLE","NO CUMPLE")</f>
        <v>CUMPLE</v>
      </c>
      <c r="AI130" s="188" t="str">
        <f>IF($I130&gt;NORMA!$J$32,"NO CUMPLE","CUMPLE")</f>
        <v>NO CUMPLE</v>
      </c>
    </row>
    <row r="131" spans="1:35" ht="14.25" customHeight="1" x14ac:dyDescent="0.35">
      <c r="A131" s="146" t="s">
        <v>98</v>
      </c>
      <c r="B131" s="147" t="s">
        <v>99</v>
      </c>
      <c r="C131" s="148">
        <v>40235</v>
      </c>
      <c r="D131" s="149">
        <v>0.58333333333333337</v>
      </c>
      <c r="E131" s="147">
        <v>114</v>
      </c>
      <c r="F131" s="147">
        <v>271</v>
      </c>
      <c r="G131" s="147">
        <v>123</v>
      </c>
      <c r="H131" s="147">
        <v>30.9</v>
      </c>
      <c r="I131" s="147">
        <v>11.4</v>
      </c>
      <c r="J131" s="147">
        <v>2.97</v>
      </c>
      <c r="K131" s="161">
        <v>22.9</v>
      </c>
      <c r="L131" s="164">
        <v>0.34699999999999998</v>
      </c>
      <c r="M131" s="156">
        <v>6.5</v>
      </c>
      <c r="N131" s="156">
        <v>7.66</v>
      </c>
      <c r="O131" s="157">
        <v>7900000</v>
      </c>
      <c r="P131" s="188" t="str">
        <f>IF($M131&lt;NORMA!$J$7,"NO CUMPLE","CUMPLE")</f>
        <v>CUMPLE</v>
      </c>
      <c r="Q131" s="188" t="str">
        <f>IF($E131&gt;NORMA!$J$8,"NO CUMPLE","CUMPLE")</f>
        <v>NO CUMPLE</v>
      </c>
      <c r="R131" s="188" t="str">
        <f>IF($F131&gt;NORMA!$J$9,"NO CUMPLE","CUMPLE")</f>
        <v>NO CUMPLE</v>
      </c>
      <c r="S131" s="188" t="str">
        <f>IF($K131&gt;NORMA!$J$10,"NO CUMPLE","CUMPLE")</f>
        <v>NO CUMPLE</v>
      </c>
      <c r="T131" s="188" t="str">
        <f>IF($J131&gt;NORMA!$J$11,"NO CUMPLE","CUMPLE")</f>
        <v>CUMPLE</v>
      </c>
      <c r="U131" s="188" t="str">
        <f>IF($G131&gt;NORMA!$J$12,"NO CUMPLE","CUMPLE")</f>
        <v>NO CUMPLE</v>
      </c>
      <c r="V131" s="188" t="str">
        <f>IF($H131&gt;NORMA!$J$13,"NO CUMPLE","CUMPLE")</f>
        <v>NO CUMPLE</v>
      </c>
      <c r="W131" s="188" t="str">
        <f>IF($O131&gt;NORMA!$J$14,"NO CUMPLE","CUMPLE")</f>
        <v>NO CUMPLE</v>
      </c>
      <c r="X131" s="188" t="str">
        <f>IF(AND($N131&gt;=NORMA!$Q$4, $N131&lt;=NORMA!$R$4),"CUMPLE","NO CUMPLE")</f>
        <v>CUMPLE</v>
      </c>
      <c r="Y131" s="188" t="str">
        <f>IF($I131&gt;NORMA!$J$16,"NO CUMPLE","CUMPLE")</f>
        <v>NO CUMPLE</v>
      </c>
      <c r="Z131" s="188" t="str">
        <f>IF($M131&lt;NORMA!$J$23,"NO CUMPLE","CUMPLE")</f>
        <v>CUMPLE</v>
      </c>
      <c r="AA131" s="188" t="str">
        <f>IF($E131&gt;NORMA!$J$24,"NO CUMPLE","CUMPLE")</f>
        <v>NO CUMPLE</v>
      </c>
      <c r="AB131" s="188" t="str">
        <f>IF($F131&gt;NORMA!$J$25,"NO CUMPLE","CUMPLE")</f>
        <v>NO CUMPLE</v>
      </c>
      <c r="AC131" s="188" t="str">
        <f>IF($K131&gt;NORMA!$J$26,"NO CUMPLE","CUMPLE")</f>
        <v>NO CUMPLE</v>
      </c>
      <c r="AD131" s="188" t="str">
        <f>IF($J131&gt;NORMA!$J$27,"NO CUMPLE","CUMPLE")</f>
        <v>NO CUMPLE</v>
      </c>
      <c r="AE131" s="188" t="str">
        <f>IF($G131&gt;NORMA!$J$28,"NO CUMPLE","CUMPLE")</f>
        <v>NO CUMPLE</v>
      </c>
      <c r="AF131" s="188" t="str">
        <f>IF($H131&gt;NORMA!$I$29,"NO CUMPLE","CUMPLE")</f>
        <v>NO CUMPLE</v>
      </c>
      <c r="AG131" s="188" t="str">
        <f>IF($O131&gt;NORMA!$J$30,"NO CUMPLE","CUMPLE")</f>
        <v>NO CUMPLE</v>
      </c>
      <c r="AH131" s="188" t="str">
        <f>IF(AND($N131&gt;=NORMA!$R$18, $N131&lt;=NORMA!$S$18),"CUMPLE","NO CUMPLE")</f>
        <v>CUMPLE</v>
      </c>
      <c r="AI131" s="188" t="str">
        <f>IF($I131&gt;NORMA!$J$32,"NO CUMPLE","CUMPLE")</f>
        <v>NO CUMPLE</v>
      </c>
    </row>
    <row r="132" spans="1:35" ht="14.25" customHeight="1" x14ac:dyDescent="0.35">
      <c r="A132" s="146" t="s">
        <v>100</v>
      </c>
      <c r="B132" s="147" t="s">
        <v>99</v>
      </c>
      <c r="C132" s="148">
        <v>40246</v>
      </c>
      <c r="D132" s="149">
        <v>2.0833333333333332E-2</v>
      </c>
      <c r="E132" s="147">
        <v>75.599999999999994</v>
      </c>
      <c r="F132" s="147">
        <v>237</v>
      </c>
      <c r="G132" s="147">
        <v>62</v>
      </c>
      <c r="H132" s="147">
        <v>15.1</v>
      </c>
      <c r="I132" s="147">
        <v>6.8</v>
      </c>
      <c r="J132" s="147">
        <v>3.79</v>
      </c>
      <c r="K132" s="161">
        <v>30.2</v>
      </c>
      <c r="L132" s="164">
        <v>0.28699999999999998</v>
      </c>
      <c r="M132" s="156">
        <v>0.1</v>
      </c>
      <c r="N132" s="156">
        <v>7.42</v>
      </c>
      <c r="O132" s="157">
        <v>4900000</v>
      </c>
      <c r="P132" s="188" t="str">
        <f>IF($M132&lt;NORMA!$J$7,"NO CUMPLE","CUMPLE")</f>
        <v>NO CUMPLE</v>
      </c>
      <c r="Q132" s="188" t="str">
        <f>IF($E132&gt;NORMA!$J$8,"NO CUMPLE","CUMPLE")</f>
        <v>NO CUMPLE</v>
      </c>
      <c r="R132" s="188" t="str">
        <f>IF($F132&gt;NORMA!$J$9,"NO CUMPLE","CUMPLE")</f>
        <v>NO CUMPLE</v>
      </c>
      <c r="S132" s="188" t="str">
        <f>IF($K132&gt;NORMA!$J$10,"NO CUMPLE","CUMPLE")</f>
        <v>NO CUMPLE</v>
      </c>
      <c r="T132" s="188" t="str">
        <f>IF($J132&gt;NORMA!$J$11,"NO CUMPLE","CUMPLE")</f>
        <v>NO CUMPLE</v>
      </c>
      <c r="U132" s="188" t="str">
        <f>IF($G132&gt;NORMA!$J$12,"NO CUMPLE","CUMPLE")</f>
        <v>NO CUMPLE</v>
      </c>
      <c r="V132" s="188" t="str">
        <f>IF($H132&gt;NORMA!$J$13,"NO CUMPLE","CUMPLE")</f>
        <v>CUMPLE</v>
      </c>
      <c r="W132" s="188" t="str">
        <f>IF($O132&gt;NORMA!$J$14,"NO CUMPLE","CUMPLE")</f>
        <v>NO CUMPLE</v>
      </c>
      <c r="X132" s="188" t="str">
        <f>IF(AND($N132&gt;=NORMA!$Q$4, $N132&lt;=NORMA!$R$4),"CUMPLE","NO CUMPLE")</f>
        <v>CUMPLE</v>
      </c>
      <c r="Y132" s="188" t="str">
        <f>IF($I132&gt;NORMA!$J$16,"NO CUMPLE","CUMPLE")</f>
        <v>NO CUMPLE</v>
      </c>
      <c r="Z132" s="188" t="str">
        <f>IF($M132&lt;NORMA!$J$23,"NO CUMPLE","CUMPLE")</f>
        <v>NO CUMPLE</v>
      </c>
      <c r="AA132" s="188" t="str">
        <f>IF($E132&gt;NORMA!$J$24,"NO CUMPLE","CUMPLE")</f>
        <v>NO CUMPLE</v>
      </c>
      <c r="AB132" s="188" t="str">
        <f>IF($F132&gt;NORMA!$J$25,"NO CUMPLE","CUMPLE")</f>
        <v>NO CUMPLE</v>
      </c>
      <c r="AC132" s="188" t="str">
        <f>IF($K132&gt;NORMA!$J$26,"NO CUMPLE","CUMPLE")</f>
        <v>NO CUMPLE</v>
      </c>
      <c r="AD132" s="188" t="str">
        <f>IF($J132&gt;NORMA!$J$27,"NO CUMPLE","CUMPLE")</f>
        <v>NO CUMPLE</v>
      </c>
      <c r="AE132" s="188" t="str">
        <f>IF($G132&gt;NORMA!$J$28,"NO CUMPLE","CUMPLE")</f>
        <v>NO CUMPLE</v>
      </c>
      <c r="AF132" s="188" t="str">
        <f>IF($H132&gt;NORMA!$I$29,"NO CUMPLE","CUMPLE")</f>
        <v>NO CUMPLE</v>
      </c>
      <c r="AG132" s="188" t="str">
        <f>IF($O132&gt;NORMA!$J$30,"NO CUMPLE","CUMPLE")</f>
        <v>NO CUMPLE</v>
      </c>
      <c r="AH132" s="188" t="str">
        <f>IF(AND($N132&gt;=NORMA!$R$18, $N132&lt;=NORMA!$S$18),"CUMPLE","NO CUMPLE")</f>
        <v>CUMPLE</v>
      </c>
      <c r="AI132" s="188" t="str">
        <f>IF($I132&gt;NORMA!$J$32,"NO CUMPLE","CUMPLE")</f>
        <v>NO CUMPLE</v>
      </c>
    </row>
    <row r="133" spans="1:35" ht="14.25" customHeight="1" x14ac:dyDescent="0.35">
      <c r="A133" s="146" t="s">
        <v>98</v>
      </c>
      <c r="B133" s="147" t="s">
        <v>99</v>
      </c>
      <c r="C133" s="148">
        <v>40250</v>
      </c>
      <c r="D133" s="149">
        <v>2.4305555555555556E-2</v>
      </c>
      <c r="E133" s="147">
        <v>94</v>
      </c>
      <c r="F133" s="147">
        <v>219</v>
      </c>
      <c r="G133" s="147">
        <v>86</v>
      </c>
      <c r="H133" s="147">
        <v>14.6</v>
      </c>
      <c r="I133" s="147">
        <v>3.96</v>
      </c>
      <c r="J133" s="147">
        <v>3.22</v>
      </c>
      <c r="K133" s="161">
        <v>25.2</v>
      </c>
      <c r="L133" s="164">
        <v>0.182</v>
      </c>
      <c r="M133" s="156">
        <v>4.2</v>
      </c>
      <c r="N133" s="156">
        <v>7.44</v>
      </c>
      <c r="O133" s="157">
        <v>4900000</v>
      </c>
      <c r="P133" s="188" t="str">
        <f>IF($M133&lt;NORMA!$J$7,"NO CUMPLE","CUMPLE")</f>
        <v>CUMPLE</v>
      </c>
      <c r="Q133" s="188" t="str">
        <f>IF($E133&gt;NORMA!$J$8,"NO CUMPLE","CUMPLE")</f>
        <v>NO CUMPLE</v>
      </c>
      <c r="R133" s="188" t="str">
        <f>IF($F133&gt;NORMA!$J$9,"NO CUMPLE","CUMPLE")</f>
        <v>NO CUMPLE</v>
      </c>
      <c r="S133" s="188" t="str">
        <f>IF($K133&gt;NORMA!$J$10,"NO CUMPLE","CUMPLE")</f>
        <v>NO CUMPLE</v>
      </c>
      <c r="T133" s="188" t="str">
        <f>IF($J133&gt;NORMA!$J$11,"NO CUMPLE","CUMPLE")</f>
        <v>NO CUMPLE</v>
      </c>
      <c r="U133" s="188" t="str">
        <f>IF($G133&gt;NORMA!$J$12,"NO CUMPLE","CUMPLE")</f>
        <v>NO CUMPLE</v>
      </c>
      <c r="V133" s="188" t="str">
        <f>IF($H133&gt;NORMA!$J$13,"NO CUMPLE","CUMPLE")</f>
        <v>CUMPLE</v>
      </c>
      <c r="W133" s="188" t="str">
        <f>IF($O133&gt;NORMA!$J$14,"NO CUMPLE","CUMPLE")</f>
        <v>NO CUMPLE</v>
      </c>
      <c r="X133" s="188" t="str">
        <f>IF(AND($N133&gt;=NORMA!$Q$4, $N133&lt;=NORMA!$R$4),"CUMPLE","NO CUMPLE")</f>
        <v>CUMPLE</v>
      </c>
      <c r="Y133" s="188" t="str">
        <f>IF($I133&gt;NORMA!$J$16,"NO CUMPLE","CUMPLE")</f>
        <v>NO CUMPLE</v>
      </c>
      <c r="Z133" s="188" t="str">
        <f>IF($M133&lt;NORMA!$J$23,"NO CUMPLE","CUMPLE")</f>
        <v>NO CUMPLE</v>
      </c>
      <c r="AA133" s="188" t="str">
        <f>IF($E133&gt;NORMA!$J$24,"NO CUMPLE","CUMPLE")</f>
        <v>NO CUMPLE</v>
      </c>
      <c r="AB133" s="188" t="str">
        <f>IF($F133&gt;NORMA!$J$25,"NO CUMPLE","CUMPLE")</f>
        <v>NO CUMPLE</v>
      </c>
      <c r="AC133" s="188" t="str">
        <f>IF($K133&gt;NORMA!$J$26,"NO CUMPLE","CUMPLE")</f>
        <v>NO CUMPLE</v>
      </c>
      <c r="AD133" s="188" t="str">
        <f>IF($J133&gt;NORMA!$J$27,"NO CUMPLE","CUMPLE")</f>
        <v>NO CUMPLE</v>
      </c>
      <c r="AE133" s="188" t="str">
        <f>IF($G133&gt;NORMA!$J$28,"NO CUMPLE","CUMPLE")</f>
        <v>NO CUMPLE</v>
      </c>
      <c r="AF133" s="188" t="str">
        <f>IF($H133&gt;NORMA!$I$29,"NO CUMPLE","CUMPLE")</f>
        <v>NO CUMPLE</v>
      </c>
      <c r="AG133" s="188" t="str">
        <f>IF($O133&gt;NORMA!$J$30,"NO CUMPLE","CUMPLE")</f>
        <v>NO CUMPLE</v>
      </c>
      <c r="AH133" s="188" t="str">
        <f>IF(AND($N133&gt;=NORMA!$R$18, $N133&lt;=NORMA!$S$18),"CUMPLE","NO CUMPLE")</f>
        <v>CUMPLE</v>
      </c>
      <c r="AI133" s="188" t="str">
        <f>IF($I133&gt;NORMA!$J$32,"NO CUMPLE","CUMPLE")</f>
        <v>NO CUMPLE</v>
      </c>
    </row>
    <row r="134" spans="1:35" ht="14.25" customHeight="1" x14ac:dyDescent="0.35">
      <c r="A134" s="146" t="s">
        <v>98</v>
      </c>
      <c r="B134" s="147" t="s">
        <v>99</v>
      </c>
      <c r="C134" s="148">
        <v>40267</v>
      </c>
      <c r="D134" s="149">
        <v>0.5625</v>
      </c>
      <c r="E134" s="147">
        <v>132</v>
      </c>
      <c r="F134" s="147">
        <v>357</v>
      </c>
      <c r="G134" s="147">
        <v>26.6</v>
      </c>
      <c r="H134" s="147">
        <v>49.4</v>
      </c>
      <c r="I134" s="147">
        <v>8.44</v>
      </c>
      <c r="J134" s="147">
        <v>4.1399999999999997</v>
      </c>
      <c r="K134" s="161">
        <v>29.6</v>
      </c>
      <c r="L134" s="164">
        <v>0.32300000000000001</v>
      </c>
      <c r="M134" s="156">
        <v>3.8</v>
      </c>
      <c r="N134" s="156">
        <v>7.54</v>
      </c>
      <c r="O134" s="157">
        <v>9000000</v>
      </c>
      <c r="P134" s="188" t="str">
        <f>IF($M134&lt;NORMA!$J$7,"NO CUMPLE","CUMPLE")</f>
        <v>NO CUMPLE</v>
      </c>
      <c r="Q134" s="188" t="str">
        <f>IF($E134&gt;NORMA!$J$8,"NO CUMPLE","CUMPLE")</f>
        <v>NO CUMPLE</v>
      </c>
      <c r="R134" s="188" t="str">
        <f>IF($F134&gt;NORMA!$J$9,"NO CUMPLE","CUMPLE")</f>
        <v>NO CUMPLE</v>
      </c>
      <c r="S134" s="188" t="str">
        <f>IF($K134&gt;NORMA!$J$10,"NO CUMPLE","CUMPLE")</f>
        <v>NO CUMPLE</v>
      </c>
      <c r="T134" s="188" t="str">
        <f>IF($J134&gt;NORMA!$J$11,"NO CUMPLE","CUMPLE")</f>
        <v>NO CUMPLE</v>
      </c>
      <c r="U134" s="188" t="str">
        <f>IF($G134&gt;NORMA!$J$12,"NO CUMPLE","CUMPLE")</f>
        <v>CUMPLE</v>
      </c>
      <c r="V134" s="188" t="str">
        <f>IF($H134&gt;NORMA!$J$13,"NO CUMPLE","CUMPLE")</f>
        <v>NO CUMPLE</v>
      </c>
      <c r="W134" s="188" t="str">
        <f>IF($O134&gt;NORMA!$J$14,"NO CUMPLE","CUMPLE")</f>
        <v>NO CUMPLE</v>
      </c>
      <c r="X134" s="188" t="str">
        <f>IF(AND($N134&gt;=NORMA!$Q$4, $N134&lt;=NORMA!$R$4),"CUMPLE","NO CUMPLE")</f>
        <v>CUMPLE</v>
      </c>
      <c r="Y134" s="188" t="str">
        <f>IF($I134&gt;NORMA!$J$16,"NO CUMPLE","CUMPLE")</f>
        <v>NO CUMPLE</v>
      </c>
      <c r="Z134" s="188" t="str">
        <f>IF($M134&lt;NORMA!$J$23,"NO CUMPLE","CUMPLE")</f>
        <v>NO CUMPLE</v>
      </c>
      <c r="AA134" s="188" t="str">
        <f>IF($E134&gt;NORMA!$J$24,"NO CUMPLE","CUMPLE")</f>
        <v>NO CUMPLE</v>
      </c>
      <c r="AB134" s="188" t="str">
        <f>IF($F134&gt;NORMA!$J$25,"NO CUMPLE","CUMPLE")</f>
        <v>NO CUMPLE</v>
      </c>
      <c r="AC134" s="188" t="str">
        <f>IF($K134&gt;NORMA!$J$26,"NO CUMPLE","CUMPLE")</f>
        <v>NO CUMPLE</v>
      </c>
      <c r="AD134" s="188" t="str">
        <f>IF($J134&gt;NORMA!$J$27,"NO CUMPLE","CUMPLE")</f>
        <v>NO CUMPLE</v>
      </c>
      <c r="AE134" s="188" t="str">
        <f>IF($G134&gt;NORMA!$J$28,"NO CUMPLE","CUMPLE")</f>
        <v>NO CUMPLE</v>
      </c>
      <c r="AF134" s="188" t="str">
        <f>IF($H134&gt;NORMA!$I$29,"NO CUMPLE","CUMPLE")</f>
        <v>NO CUMPLE</v>
      </c>
      <c r="AG134" s="188" t="str">
        <f>IF($O134&gt;NORMA!$J$30,"NO CUMPLE","CUMPLE")</f>
        <v>NO CUMPLE</v>
      </c>
      <c r="AH134" s="188" t="str">
        <f>IF(AND($N134&gt;=NORMA!$R$18, $N134&lt;=NORMA!$S$18),"CUMPLE","NO CUMPLE")</f>
        <v>CUMPLE</v>
      </c>
      <c r="AI134" s="188" t="str">
        <f>IF($I134&gt;NORMA!$J$32,"NO CUMPLE","CUMPLE")</f>
        <v>NO CUMPLE</v>
      </c>
    </row>
    <row r="135" spans="1:35" ht="14.25" customHeight="1" x14ac:dyDescent="0.35">
      <c r="A135" s="146" t="s">
        <v>100</v>
      </c>
      <c r="B135" s="147" t="s">
        <v>99</v>
      </c>
      <c r="C135" s="148">
        <v>40260</v>
      </c>
      <c r="D135" s="149">
        <v>0.58333333333333337</v>
      </c>
      <c r="E135" s="147">
        <v>141</v>
      </c>
      <c r="F135" s="147">
        <v>366</v>
      </c>
      <c r="G135" s="147">
        <v>91</v>
      </c>
      <c r="H135" s="147">
        <v>37.799999999999997</v>
      </c>
      <c r="I135" s="147">
        <v>8.9499999999999993</v>
      </c>
      <c r="J135" s="147">
        <v>5.98</v>
      </c>
      <c r="K135" s="161">
        <v>42.1</v>
      </c>
      <c r="L135" s="164">
        <v>0.307</v>
      </c>
      <c r="M135" s="156">
        <v>0.1</v>
      </c>
      <c r="N135" s="156">
        <v>7.75</v>
      </c>
      <c r="O135" s="157">
        <v>6400000</v>
      </c>
      <c r="P135" s="188" t="str">
        <f>IF($M135&lt;NORMA!$J$7,"NO CUMPLE","CUMPLE")</f>
        <v>NO CUMPLE</v>
      </c>
      <c r="Q135" s="188" t="str">
        <f>IF($E135&gt;NORMA!$J$8,"NO CUMPLE","CUMPLE")</f>
        <v>NO CUMPLE</v>
      </c>
      <c r="R135" s="188" t="str">
        <f>IF($F135&gt;NORMA!$J$9,"NO CUMPLE","CUMPLE")</f>
        <v>NO CUMPLE</v>
      </c>
      <c r="S135" s="188" t="str">
        <f>IF($K135&gt;NORMA!$J$10,"NO CUMPLE","CUMPLE")</f>
        <v>NO CUMPLE</v>
      </c>
      <c r="T135" s="188" t="str">
        <f>IF($J135&gt;NORMA!$J$11,"NO CUMPLE","CUMPLE")</f>
        <v>NO CUMPLE</v>
      </c>
      <c r="U135" s="188" t="str">
        <f>IF($G135&gt;NORMA!$J$12,"NO CUMPLE","CUMPLE")</f>
        <v>NO CUMPLE</v>
      </c>
      <c r="V135" s="188" t="str">
        <f>IF($H135&gt;NORMA!$J$13,"NO CUMPLE","CUMPLE")</f>
        <v>NO CUMPLE</v>
      </c>
      <c r="W135" s="188" t="str">
        <f>IF($O135&gt;NORMA!$J$14,"NO CUMPLE","CUMPLE")</f>
        <v>NO CUMPLE</v>
      </c>
      <c r="X135" s="188" t="str">
        <f>IF(AND($N135&gt;=NORMA!$Q$4, $N135&lt;=NORMA!$R$4),"CUMPLE","NO CUMPLE")</f>
        <v>CUMPLE</v>
      </c>
      <c r="Y135" s="188" t="str">
        <f>IF($I135&gt;NORMA!$J$16,"NO CUMPLE","CUMPLE")</f>
        <v>NO CUMPLE</v>
      </c>
      <c r="Z135" s="188" t="str">
        <f>IF($M135&lt;NORMA!$J$23,"NO CUMPLE","CUMPLE")</f>
        <v>NO CUMPLE</v>
      </c>
      <c r="AA135" s="188" t="str">
        <f>IF($E135&gt;NORMA!$J$24,"NO CUMPLE","CUMPLE")</f>
        <v>NO CUMPLE</v>
      </c>
      <c r="AB135" s="188" t="str">
        <f>IF($F135&gt;NORMA!$J$25,"NO CUMPLE","CUMPLE")</f>
        <v>NO CUMPLE</v>
      </c>
      <c r="AC135" s="188" t="str">
        <f>IF($K135&gt;NORMA!$J$26,"NO CUMPLE","CUMPLE")</f>
        <v>NO CUMPLE</v>
      </c>
      <c r="AD135" s="188" t="str">
        <f>IF($J135&gt;NORMA!$J$27,"NO CUMPLE","CUMPLE")</f>
        <v>NO CUMPLE</v>
      </c>
      <c r="AE135" s="188" t="str">
        <f>IF($G135&gt;NORMA!$J$28,"NO CUMPLE","CUMPLE")</f>
        <v>NO CUMPLE</v>
      </c>
      <c r="AF135" s="188" t="str">
        <f>IF($H135&gt;NORMA!$I$29,"NO CUMPLE","CUMPLE")</f>
        <v>NO CUMPLE</v>
      </c>
      <c r="AG135" s="188" t="str">
        <f>IF($O135&gt;NORMA!$J$30,"NO CUMPLE","CUMPLE")</f>
        <v>NO CUMPLE</v>
      </c>
      <c r="AH135" s="188" t="str">
        <f>IF(AND($N135&gt;=NORMA!$R$18, $N135&lt;=NORMA!$S$18),"CUMPLE","NO CUMPLE")</f>
        <v>CUMPLE</v>
      </c>
      <c r="AI135" s="188" t="str">
        <f>IF($I135&gt;NORMA!$J$32,"NO CUMPLE","CUMPLE")</f>
        <v>NO CUMPLE</v>
      </c>
    </row>
    <row r="136" spans="1:35" ht="14.25" customHeight="1" x14ac:dyDescent="0.35">
      <c r="A136" s="146" t="s">
        <v>98</v>
      </c>
      <c r="B136" s="147" t="s">
        <v>99</v>
      </c>
      <c r="C136" s="148">
        <v>40285</v>
      </c>
      <c r="D136" s="149">
        <v>0.95833333333333337</v>
      </c>
      <c r="E136" s="147">
        <v>10</v>
      </c>
      <c r="F136" s="147">
        <v>47</v>
      </c>
      <c r="G136" s="147">
        <v>38</v>
      </c>
      <c r="H136" s="147">
        <v>4.4000000000000004</v>
      </c>
      <c r="I136" s="147">
        <v>0.71</v>
      </c>
      <c r="J136" s="147">
        <v>0.61</v>
      </c>
      <c r="K136" s="161">
        <v>1.7</v>
      </c>
      <c r="L136" s="164">
        <v>1.0349999999999999</v>
      </c>
      <c r="M136" s="156">
        <v>1.2</v>
      </c>
      <c r="N136" s="156">
        <v>7.2</v>
      </c>
      <c r="O136" s="157">
        <v>700000</v>
      </c>
      <c r="P136" s="188" t="str">
        <f>IF($M136&lt;NORMA!$J$7,"NO CUMPLE","CUMPLE")</f>
        <v>NO CUMPLE</v>
      </c>
      <c r="Q136" s="188" t="str">
        <f>IF($E136&gt;NORMA!$J$8,"NO CUMPLE","CUMPLE")</f>
        <v>CUMPLE</v>
      </c>
      <c r="R136" s="188" t="str">
        <f>IF($F136&gt;NORMA!$J$9,"NO CUMPLE","CUMPLE")</f>
        <v>CUMPLE</v>
      </c>
      <c r="S136" s="188" t="str">
        <f>IF($K136&gt;NORMA!$J$10,"NO CUMPLE","CUMPLE")</f>
        <v>CUMPLE</v>
      </c>
      <c r="T136" s="188" t="str">
        <f>IF($J136&gt;NORMA!$J$11,"NO CUMPLE","CUMPLE")</f>
        <v>CUMPLE</v>
      </c>
      <c r="U136" s="188" t="str">
        <f>IF($G136&gt;NORMA!$J$12,"NO CUMPLE","CUMPLE")</f>
        <v>NO CUMPLE</v>
      </c>
      <c r="V136" s="188" t="str">
        <f>IF($H136&gt;NORMA!$J$13,"NO CUMPLE","CUMPLE")</f>
        <v>CUMPLE</v>
      </c>
      <c r="W136" s="188" t="str">
        <f>IF($O136&gt;NORMA!$J$14,"NO CUMPLE","CUMPLE")</f>
        <v>CUMPLE</v>
      </c>
      <c r="X136" s="188" t="str">
        <f>IF(AND($N136&gt;=NORMA!$Q$4, $N136&lt;=NORMA!$R$4),"CUMPLE","NO CUMPLE")</f>
        <v>CUMPLE</v>
      </c>
      <c r="Y136" s="188" t="str">
        <f>IF($I136&gt;NORMA!$J$16,"NO CUMPLE","CUMPLE")</f>
        <v>CUMPLE</v>
      </c>
      <c r="Z136" s="188" t="str">
        <f>IF($M136&lt;NORMA!$J$23,"NO CUMPLE","CUMPLE")</f>
        <v>NO CUMPLE</v>
      </c>
      <c r="AA136" s="188" t="str">
        <f>IF($E136&gt;NORMA!$J$24,"NO CUMPLE","CUMPLE")</f>
        <v>CUMPLE</v>
      </c>
      <c r="AB136" s="188" t="str">
        <f>IF($F136&gt;NORMA!$J$25,"NO CUMPLE","CUMPLE")</f>
        <v>NO CUMPLE</v>
      </c>
      <c r="AC136" s="188" t="str">
        <f>IF($K136&gt;NORMA!$J$26,"NO CUMPLE","CUMPLE")</f>
        <v>CUMPLE</v>
      </c>
      <c r="AD136" s="188" t="str">
        <f>IF($J136&gt;NORMA!$J$27,"NO CUMPLE","CUMPLE")</f>
        <v>CUMPLE</v>
      </c>
      <c r="AE136" s="188" t="str">
        <f>IF($G136&gt;NORMA!$J$28,"NO CUMPLE","CUMPLE")</f>
        <v>NO CUMPLE</v>
      </c>
      <c r="AF136" s="188" t="str">
        <f>IF($H136&gt;NORMA!$I$29,"NO CUMPLE","CUMPLE")</f>
        <v>CUMPLE</v>
      </c>
      <c r="AG136" s="188" t="str">
        <f>IF($O136&gt;NORMA!$J$30,"NO CUMPLE","CUMPLE")</f>
        <v>NO CUMPLE</v>
      </c>
      <c r="AH136" s="188" t="str">
        <f>IF(AND($N136&gt;=NORMA!$R$18, $N136&lt;=NORMA!$S$18),"CUMPLE","NO CUMPLE")</f>
        <v>CUMPLE</v>
      </c>
      <c r="AI136" s="188" t="str">
        <f>IF($I136&gt;NORMA!$J$32,"NO CUMPLE","CUMPLE")</f>
        <v>CUMPLE</v>
      </c>
    </row>
    <row r="137" spans="1:35" ht="14.25" customHeight="1" x14ac:dyDescent="0.35">
      <c r="A137" s="146" t="s">
        <v>98</v>
      </c>
      <c r="B137" s="147" t="s">
        <v>99</v>
      </c>
      <c r="C137" s="148">
        <v>40301</v>
      </c>
      <c r="D137" s="149">
        <v>0.51041666666666663</v>
      </c>
      <c r="E137" s="147">
        <v>16.100000000000001</v>
      </c>
      <c r="F137" s="147">
        <v>64.400000000000006</v>
      </c>
      <c r="G137" s="147">
        <v>55</v>
      </c>
      <c r="H137" s="150">
        <v>3.6</v>
      </c>
      <c r="I137" s="147">
        <v>1.3</v>
      </c>
      <c r="J137" s="147">
        <v>0.68</v>
      </c>
      <c r="K137" s="161">
        <v>5.4</v>
      </c>
      <c r="L137" s="164">
        <v>2.5419999999999998</v>
      </c>
      <c r="M137" s="156">
        <v>6.1</v>
      </c>
      <c r="N137" s="156">
        <v>6.95</v>
      </c>
      <c r="O137" s="157">
        <v>900000</v>
      </c>
      <c r="P137" s="188" t="str">
        <f>IF($M137&lt;NORMA!$J$7,"NO CUMPLE","CUMPLE")</f>
        <v>CUMPLE</v>
      </c>
      <c r="Q137" s="188" t="str">
        <f>IF($E137&gt;NORMA!$J$8,"NO CUMPLE","CUMPLE")</f>
        <v>CUMPLE</v>
      </c>
      <c r="R137" s="188" t="str">
        <f>IF($F137&gt;NORMA!$J$9,"NO CUMPLE","CUMPLE")</f>
        <v>CUMPLE</v>
      </c>
      <c r="S137" s="188" t="str">
        <f>IF($K137&gt;NORMA!$J$10,"NO CUMPLE","CUMPLE")</f>
        <v>CUMPLE</v>
      </c>
      <c r="T137" s="188" t="str">
        <f>IF($J137&gt;NORMA!$J$11,"NO CUMPLE","CUMPLE")</f>
        <v>CUMPLE</v>
      </c>
      <c r="U137" s="188" t="str">
        <f>IF($G137&gt;NORMA!$J$12,"NO CUMPLE","CUMPLE")</f>
        <v>NO CUMPLE</v>
      </c>
      <c r="V137" s="188" t="str">
        <f>IF($H137&gt;NORMA!$J$13,"NO CUMPLE","CUMPLE")</f>
        <v>CUMPLE</v>
      </c>
      <c r="W137" s="188" t="str">
        <f>IF($O137&gt;NORMA!$J$14,"NO CUMPLE","CUMPLE")</f>
        <v>CUMPLE</v>
      </c>
      <c r="X137" s="188" t="str">
        <f>IF(AND($N137&gt;=NORMA!$Q$4, $N137&lt;=NORMA!$R$4),"CUMPLE","NO CUMPLE")</f>
        <v>CUMPLE</v>
      </c>
      <c r="Y137" s="188" t="str">
        <f>IF($I137&gt;NORMA!$J$16,"NO CUMPLE","CUMPLE")</f>
        <v>CUMPLE</v>
      </c>
      <c r="Z137" s="188" t="str">
        <f>IF($M137&lt;NORMA!$J$23,"NO CUMPLE","CUMPLE")</f>
        <v>CUMPLE</v>
      </c>
      <c r="AA137" s="188" t="str">
        <f>IF($E137&gt;NORMA!$J$24,"NO CUMPLE","CUMPLE")</f>
        <v>CUMPLE</v>
      </c>
      <c r="AB137" s="188" t="str">
        <f>IF($F137&gt;NORMA!$J$25,"NO CUMPLE","CUMPLE")</f>
        <v>NO CUMPLE</v>
      </c>
      <c r="AC137" s="188" t="str">
        <f>IF($K137&gt;NORMA!$J$26,"NO CUMPLE","CUMPLE")</f>
        <v>CUMPLE</v>
      </c>
      <c r="AD137" s="188" t="str">
        <f>IF($J137&gt;NORMA!$J$27,"NO CUMPLE","CUMPLE")</f>
        <v>CUMPLE</v>
      </c>
      <c r="AE137" s="188" t="str">
        <f>IF($G137&gt;NORMA!$J$28,"NO CUMPLE","CUMPLE")</f>
        <v>NO CUMPLE</v>
      </c>
      <c r="AF137" s="188" t="str">
        <f>IF($H137&gt;NORMA!$I$29,"NO CUMPLE","CUMPLE")</f>
        <v>CUMPLE</v>
      </c>
      <c r="AG137" s="188" t="str">
        <f>IF($O137&gt;NORMA!$J$30,"NO CUMPLE","CUMPLE")</f>
        <v>NO CUMPLE</v>
      </c>
      <c r="AH137" s="188" t="str">
        <f>IF(AND($N137&gt;=NORMA!$R$18, $N137&lt;=NORMA!$S$18),"CUMPLE","NO CUMPLE")</f>
        <v>CUMPLE</v>
      </c>
      <c r="AI137" s="188" t="str">
        <f>IF($I137&gt;NORMA!$J$32,"NO CUMPLE","CUMPLE")</f>
        <v>NO CUMPLE</v>
      </c>
    </row>
    <row r="138" spans="1:35" ht="14.25" customHeight="1" x14ac:dyDescent="0.35">
      <c r="A138" s="146" t="s">
        <v>100</v>
      </c>
      <c r="B138" s="147" t="s">
        <v>99</v>
      </c>
      <c r="C138" s="148">
        <v>40280</v>
      </c>
      <c r="D138" s="149">
        <v>0.95833333333333337</v>
      </c>
      <c r="E138" s="147">
        <v>24.9</v>
      </c>
      <c r="F138" s="147">
        <v>72</v>
      </c>
      <c r="G138" s="147">
        <v>240</v>
      </c>
      <c r="H138" s="150">
        <v>3.6</v>
      </c>
      <c r="I138" s="147">
        <v>1.4</v>
      </c>
      <c r="J138" s="147">
        <v>1.42</v>
      </c>
      <c r="K138" s="155">
        <v>8.7799999999999994</v>
      </c>
      <c r="L138" s="164">
        <v>1.3420000000000001</v>
      </c>
      <c r="M138" s="156">
        <v>4.5999999999999996</v>
      </c>
      <c r="N138" s="156">
        <v>6.62</v>
      </c>
      <c r="O138" s="157">
        <v>2000000</v>
      </c>
      <c r="P138" s="188" t="str">
        <f>IF($M138&lt;NORMA!$J$7,"NO CUMPLE","CUMPLE")</f>
        <v>CUMPLE</v>
      </c>
      <c r="Q138" s="188" t="str">
        <f>IF($E138&gt;NORMA!$J$8,"NO CUMPLE","CUMPLE")</f>
        <v>CUMPLE</v>
      </c>
      <c r="R138" s="188" t="str">
        <f>IF($F138&gt;NORMA!$J$9,"NO CUMPLE","CUMPLE")</f>
        <v>CUMPLE</v>
      </c>
      <c r="S138" s="188" t="str">
        <f>IF($K138&gt;NORMA!$J$10,"NO CUMPLE","CUMPLE")</f>
        <v>CUMPLE</v>
      </c>
      <c r="T138" s="188" t="str">
        <f>IF($J138&gt;NORMA!$J$11,"NO CUMPLE","CUMPLE")</f>
        <v>CUMPLE</v>
      </c>
      <c r="U138" s="188" t="str">
        <f>IF($G138&gt;NORMA!$J$12,"NO CUMPLE","CUMPLE")</f>
        <v>NO CUMPLE</v>
      </c>
      <c r="V138" s="188" t="str">
        <f>IF($H138&gt;NORMA!$J$13,"NO CUMPLE","CUMPLE")</f>
        <v>CUMPLE</v>
      </c>
      <c r="W138" s="188" t="str">
        <f>IF($O138&gt;NORMA!$J$14,"NO CUMPLE","CUMPLE")</f>
        <v>NO CUMPLE</v>
      </c>
      <c r="X138" s="188" t="str">
        <f>IF(AND($N138&gt;=NORMA!$Q$4, $N138&lt;=NORMA!$R$4),"CUMPLE","NO CUMPLE")</f>
        <v>CUMPLE</v>
      </c>
      <c r="Y138" s="188" t="str">
        <f>IF($I138&gt;NORMA!$J$16,"NO CUMPLE","CUMPLE")</f>
        <v>CUMPLE</v>
      </c>
      <c r="Z138" s="188" t="str">
        <f>IF($M138&lt;NORMA!$J$23,"NO CUMPLE","CUMPLE")</f>
        <v>NO CUMPLE</v>
      </c>
      <c r="AA138" s="188" t="str">
        <f>IF($E138&gt;NORMA!$J$24,"NO CUMPLE","CUMPLE")</f>
        <v>NO CUMPLE</v>
      </c>
      <c r="AB138" s="188" t="str">
        <f>IF($F138&gt;NORMA!$J$25,"NO CUMPLE","CUMPLE")</f>
        <v>NO CUMPLE</v>
      </c>
      <c r="AC138" s="188" t="str">
        <f>IF($K138&gt;NORMA!$J$26,"NO CUMPLE","CUMPLE")</f>
        <v>CUMPLE</v>
      </c>
      <c r="AD138" s="188" t="str">
        <f>IF($J138&gt;NORMA!$J$27,"NO CUMPLE","CUMPLE")</f>
        <v>NO CUMPLE</v>
      </c>
      <c r="AE138" s="188" t="str">
        <f>IF($G138&gt;NORMA!$J$28,"NO CUMPLE","CUMPLE")</f>
        <v>NO CUMPLE</v>
      </c>
      <c r="AF138" s="188" t="str">
        <f>IF($H138&gt;NORMA!$I$29,"NO CUMPLE","CUMPLE")</f>
        <v>CUMPLE</v>
      </c>
      <c r="AG138" s="188" t="str">
        <f>IF($O138&gt;NORMA!$J$30,"NO CUMPLE","CUMPLE")</f>
        <v>NO CUMPLE</v>
      </c>
      <c r="AH138" s="188" t="str">
        <f>IF(AND($N138&gt;=NORMA!$R$18, $N138&lt;=NORMA!$S$18),"CUMPLE","NO CUMPLE")</f>
        <v>CUMPLE</v>
      </c>
      <c r="AI138" s="188" t="str">
        <f>IF($I138&gt;NORMA!$J$32,"NO CUMPLE","CUMPLE")</f>
        <v>NO CUMPLE</v>
      </c>
    </row>
    <row r="139" spans="1:35" ht="14.25" customHeight="1" x14ac:dyDescent="0.35">
      <c r="A139" s="146" t="s">
        <v>100</v>
      </c>
      <c r="B139" s="147" t="s">
        <v>99</v>
      </c>
      <c r="C139" s="148">
        <v>40296</v>
      </c>
      <c r="D139" s="149">
        <v>0.54166666666666663</v>
      </c>
      <c r="E139" s="147">
        <v>38.9</v>
      </c>
      <c r="F139" s="147">
        <v>107</v>
      </c>
      <c r="G139" s="147">
        <v>60</v>
      </c>
      <c r="H139" s="147">
        <v>11.5</v>
      </c>
      <c r="I139" s="147">
        <v>4.2699999999999996</v>
      </c>
      <c r="J139" s="147">
        <v>2.0299999999999998</v>
      </c>
      <c r="K139" s="155">
        <v>13.03</v>
      </c>
      <c r="L139" s="164">
        <v>1.0489999999999999</v>
      </c>
      <c r="M139" s="156">
        <v>1.7</v>
      </c>
      <c r="N139" s="156">
        <v>5.41</v>
      </c>
      <c r="O139" s="157">
        <v>1500000</v>
      </c>
      <c r="P139" s="188" t="str">
        <f>IF($M139&lt;NORMA!$J$7,"NO CUMPLE","CUMPLE")</f>
        <v>NO CUMPLE</v>
      </c>
      <c r="Q139" s="188" t="str">
        <f>IF($E139&gt;NORMA!$J$8,"NO CUMPLE","CUMPLE")</f>
        <v>CUMPLE</v>
      </c>
      <c r="R139" s="188" t="str">
        <f>IF($F139&gt;NORMA!$J$9,"NO CUMPLE","CUMPLE")</f>
        <v>CUMPLE</v>
      </c>
      <c r="S139" s="188" t="str">
        <f>IF($K139&gt;NORMA!$J$10,"NO CUMPLE","CUMPLE")</f>
        <v>CUMPLE</v>
      </c>
      <c r="T139" s="188" t="str">
        <f>IF($J139&gt;NORMA!$J$11,"NO CUMPLE","CUMPLE")</f>
        <v>CUMPLE</v>
      </c>
      <c r="U139" s="188" t="str">
        <f>IF($G139&gt;NORMA!$J$12,"NO CUMPLE","CUMPLE")</f>
        <v>NO CUMPLE</v>
      </c>
      <c r="V139" s="188" t="str">
        <f>IF($H139&gt;NORMA!$J$13,"NO CUMPLE","CUMPLE")</f>
        <v>CUMPLE</v>
      </c>
      <c r="W139" s="188" t="str">
        <f>IF($O139&gt;NORMA!$J$14,"NO CUMPLE","CUMPLE")</f>
        <v>NO CUMPLE</v>
      </c>
      <c r="X139" s="188" t="str">
        <f>IF(AND($N139&gt;=NORMA!$Q$4, $N139&lt;=NORMA!$R$4),"CUMPLE","NO CUMPLE")</f>
        <v>NO CUMPLE</v>
      </c>
      <c r="Y139" s="188" t="str">
        <f>IF($I139&gt;NORMA!$J$16,"NO CUMPLE","CUMPLE")</f>
        <v>NO CUMPLE</v>
      </c>
      <c r="Z139" s="188" t="str">
        <f>IF($M139&lt;NORMA!$J$23,"NO CUMPLE","CUMPLE")</f>
        <v>NO CUMPLE</v>
      </c>
      <c r="AA139" s="188" t="str">
        <f>IF($E139&gt;NORMA!$J$24,"NO CUMPLE","CUMPLE")</f>
        <v>NO CUMPLE</v>
      </c>
      <c r="AB139" s="188" t="str">
        <f>IF($F139&gt;NORMA!$J$25,"NO CUMPLE","CUMPLE")</f>
        <v>NO CUMPLE</v>
      </c>
      <c r="AC139" s="188" t="str">
        <f>IF($K139&gt;NORMA!$J$26,"NO CUMPLE","CUMPLE")</f>
        <v>NO CUMPLE</v>
      </c>
      <c r="AD139" s="188" t="str">
        <f>IF($J139&gt;NORMA!$J$27,"NO CUMPLE","CUMPLE")</f>
        <v>NO CUMPLE</v>
      </c>
      <c r="AE139" s="188" t="str">
        <f>IF($G139&gt;NORMA!$J$28,"NO CUMPLE","CUMPLE")</f>
        <v>NO CUMPLE</v>
      </c>
      <c r="AF139" s="188" t="str">
        <f>IF($H139&gt;NORMA!$I$29,"NO CUMPLE","CUMPLE")</f>
        <v>NO CUMPLE</v>
      </c>
      <c r="AG139" s="188" t="str">
        <f>IF($O139&gt;NORMA!$J$30,"NO CUMPLE","CUMPLE")</f>
        <v>NO CUMPLE</v>
      </c>
      <c r="AH139" s="188" t="str">
        <f>IF(AND($N139&gt;=NORMA!$R$18, $N139&lt;=NORMA!$S$18),"CUMPLE","NO CUMPLE")</f>
        <v>NO CUMPLE</v>
      </c>
      <c r="AI139" s="188" t="str">
        <f>IF($I139&gt;NORMA!$J$32,"NO CUMPLE","CUMPLE")</f>
        <v>NO CUMPLE</v>
      </c>
    </row>
    <row r="140" spans="1:35" ht="14.25" customHeight="1" x14ac:dyDescent="0.35">
      <c r="A140" s="146" t="s">
        <v>98</v>
      </c>
      <c r="B140" s="147" t="s">
        <v>99</v>
      </c>
      <c r="C140" s="148">
        <v>40319</v>
      </c>
      <c r="D140" s="149">
        <v>0.16666666666666666</v>
      </c>
      <c r="E140" s="147">
        <v>3.8</v>
      </c>
      <c r="F140" s="147">
        <v>28.9</v>
      </c>
      <c r="G140" s="147">
        <v>46</v>
      </c>
      <c r="H140" s="150">
        <v>3.6</v>
      </c>
      <c r="I140" s="147">
        <v>0.19</v>
      </c>
      <c r="J140" s="147">
        <v>0.22</v>
      </c>
      <c r="K140" s="155">
        <v>1.75</v>
      </c>
      <c r="L140" s="164">
        <v>0.88400000000000001</v>
      </c>
      <c r="M140" s="156">
        <v>7</v>
      </c>
      <c r="N140" s="156">
        <v>7.48</v>
      </c>
      <c r="O140" s="157">
        <v>30000</v>
      </c>
      <c r="P140" s="188" t="str">
        <f>IF($M140&lt;NORMA!$J$7,"NO CUMPLE","CUMPLE")</f>
        <v>CUMPLE</v>
      </c>
      <c r="Q140" s="188" t="str">
        <f>IF($E140&gt;NORMA!$J$8,"NO CUMPLE","CUMPLE")</f>
        <v>CUMPLE</v>
      </c>
      <c r="R140" s="188" t="str">
        <f>IF($F140&gt;NORMA!$J$9,"NO CUMPLE","CUMPLE")</f>
        <v>CUMPLE</v>
      </c>
      <c r="S140" s="188" t="str">
        <f>IF($K140&gt;NORMA!$J$10,"NO CUMPLE","CUMPLE")</f>
        <v>CUMPLE</v>
      </c>
      <c r="T140" s="188" t="str">
        <f>IF($J140&gt;NORMA!$J$11,"NO CUMPLE","CUMPLE")</f>
        <v>CUMPLE</v>
      </c>
      <c r="U140" s="188" t="str">
        <f>IF($G140&gt;NORMA!$J$12,"NO CUMPLE","CUMPLE")</f>
        <v>NO CUMPLE</v>
      </c>
      <c r="V140" s="188" t="str">
        <f>IF($H140&gt;NORMA!$J$13,"NO CUMPLE","CUMPLE")</f>
        <v>CUMPLE</v>
      </c>
      <c r="W140" s="188" t="str">
        <f>IF($O140&gt;NORMA!$J$14,"NO CUMPLE","CUMPLE")</f>
        <v>CUMPLE</v>
      </c>
      <c r="X140" s="188" t="str">
        <f>IF(AND($N140&gt;=NORMA!$Q$4, $N140&lt;=NORMA!$R$4),"CUMPLE","NO CUMPLE")</f>
        <v>CUMPLE</v>
      </c>
      <c r="Y140" s="188" t="str">
        <f>IF($I140&gt;NORMA!$J$16,"NO CUMPLE","CUMPLE")</f>
        <v>CUMPLE</v>
      </c>
      <c r="Z140" s="188" t="str">
        <f>IF($M140&lt;NORMA!$J$23,"NO CUMPLE","CUMPLE")</f>
        <v>CUMPLE</v>
      </c>
      <c r="AA140" s="188" t="str">
        <f>IF($E140&gt;NORMA!$J$24,"NO CUMPLE","CUMPLE")</f>
        <v>CUMPLE</v>
      </c>
      <c r="AB140" s="188" t="str">
        <f>IF($F140&gt;NORMA!$J$25,"NO CUMPLE","CUMPLE")</f>
        <v>CUMPLE</v>
      </c>
      <c r="AC140" s="188" t="str">
        <f>IF($K140&gt;NORMA!$J$26,"NO CUMPLE","CUMPLE")</f>
        <v>CUMPLE</v>
      </c>
      <c r="AD140" s="188" t="str">
        <f>IF($J140&gt;NORMA!$J$27,"NO CUMPLE","CUMPLE")</f>
        <v>CUMPLE</v>
      </c>
      <c r="AE140" s="188" t="str">
        <f>IF($G140&gt;NORMA!$J$28,"NO CUMPLE","CUMPLE")</f>
        <v>NO CUMPLE</v>
      </c>
      <c r="AF140" s="188" t="str">
        <f>IF($H140&gt;NORMA!$I$29,"NO CUMPLE","CUMPLE")</f>
        <v>CUMPLE</v>
      </c>
      <c r="AG140" s="188" t="str">
        <f>IF($O140&gt;NORMA!$J$30,"NO CUMPLE","CUMPLE")</f>
        <v>CUMPLE</v>
      </c>
      <c r="AH140" s="188" t="str">
        <f>IF(AND($N140&gt;=NORMA!$R$18, $N140&lt;=NORMA!$S$18),"CUMPLE","NO CUMPLE")</f>
        <v>CUMPLE</v>
      </c>
      <c r="AI140" s="188" t="str">
        <f>IF($I140&gt;NORMA!$J$32,"NO CUMPLE","CUMPLE")</f>
        <v>CUMPLE</v>
      </c>
    </row>
    <row r="141" spans="1:35" ht="14.25" customHeight="1" x14ac:dyDescent="0.35">
      <c r="A141" s="146" t="s">
        <v>98</v>
      </c>
      <c r="B141" s="147" t="s">
        <v>99</v>
      </c>
      <c r="C141" s="148">
        <v>40337</v>
      </c>
      <c r="D141" s="149">
        <v>0.79166666666666663</v>
      </c>
      <c r="E141" s="147">
        <v>44</v>
      </c>
      <c r="F141" s="147">
        <v>116</v>
      </c>
      <c r="G141" s="147">
        <v>46</v>
      </c>
      <c r="H141" s="147">
        <v>13.3</v>
      </c>
      <c r="I141" s="147">
        <v>1.33</v>
      </c>
      <c r="J141" s="147">
        <v>1.42</v>
      </c>
      <c r="K141" s="155">
        <v>12.93</v>
      </c>
      <c r="L141" s="164">
        <v>1.242</v>
      </c>
      <c r="M141" s="156">
        <v>7.4</v>
      </c>
      <c r="N141" s="156">
        <v>7.7</v>
      </c>
      <c r="O141" s="157">
        <v>930000</v>
      </c>
      <c r="P141" s="188" t="str">
        <f>IF($M141&lt;NORMA!$J$7,"NO CUMPLE","CUMPLE")</f>
        <v>CUMPLE</v>
      </c>
      <c r="Q141" s="188" t="str">
        <f>IF($E141&gt;NORMA!$J$8,"NO CUMPLE","CUMPLE")</f>
        <v>CUMPLE</v>
      </c>
      <c r="R141" s="188" t="str">
        <f>IF($F141&gt;NORMA!$J$9,"NO CUMPLE","CUMPLE")</f>
        <v>CUMPLE</v>
      </c>
      <c r="S141" s="188" t="str">
        <f>IF($K141&gt;NORMA!$J$10,"NO CUMPLE","CUMPLE")</f>
        <v>CUMPLE</v>
      </c>
      <c r="T141" s="188" t="str">
        <f>IF($J141&gt;NORMA!$J$11,"NO CUMPLE","CUMPLE")</f>
        <v>CUMPLE</v>
      </c>
      <c r="U141" s="188" t="str">
        <f>IF($G141&gt;NORMA!$J$12,"NO CUMPLE","CUMPLE")</f>
        <v>NO CUMPLE</v>
      </c>
      <c r="V141" s="188" t="str">
        <f>IF($H141&gt;NORMA!$J$13,"NO CUMPLE","CUMPLE")</f>
        <v>CUMPLE</v>
      </c>
      <c r="W141" s="188" t="str">
        <f>IF($O141&gt;NORMA!$J$14,"NO CUMPLE","CUMPLE")</f>
        <v>CUMPLE</v>
      </c>
      <c r="X141" s="188" t="str">
        <f>IF(AND($N141&gt;=NORMA!$Q$4, $N141&lt;=NORMA!$R$4),"CUMPLE","NO CUMPLE")</f>
        <v>CUMPLE</v>
      </c>
      <c r="Y141" s="188" t="str">
        <f>IF($I141&gt;NORMA!$J$16,"NO CUMPLE","CUMPLE")</f>
        <v>CUMPLE</v>
      </c>
      <c r="Z141" s="188" t="str">
        <f>IF($M141&lt;NORMA!$J$23,"NO CUMPLE","CUMPLE")</f>
        <v>CUMPLE</v>
      </c>
      <c r="AA141" s="188" t="str">
        <f>IF($E141&gt;NORMA!$J$24,"NO CUMPLE","CUMPLE")</f>
        <v>NO CUMPLE</v>
      </c>
      <c r="AB141" s="188" t="str">
        <f>IF($F141&gt;NORMA!$J$25,"NO CUMPLE","CUMPLE")</f>
        <v>NO CUMPLE</v>
      </c>
      <c r="AC141" s="188" t="str">
        <f>IF($K141&gt;NORMA!$J$26,"NO CUMPLE","CUMPLE")</f>
        <v>NO CUMPLE</v>
      </c>
      <c r="AD141" s="188" t="str">
        <f>IF($J141&gt;NORMA!$J$27,"NO CUMPLE","CUMPLE")</f>
        <v>NO CUMPLE</v>
      </c>
      <c r="AE141" s="188" t="str">
        <f>IF($G141&gt;NORMA!$J$28,"NO CUMPLE","CUMPLE")</f>
        <v>NO CUMPLE</v>
      </c>
      <c r="AF141" s="188" t="str">
        <f>IF($H141&gt;NORMA!$I$29,"NO CUMPLE","CUMPLE")</f>
        <v>NO CUMPLE</v>
      </c>
      <c r="AG141" s="188" t="str">
        <f>IF($O141&gt;NORMA!$J$30,"NO CUMPLE","CUMPLE")</f>
        <v>NO CUMPLE</v>
      </c>
      <c r="AH141" s="188" t="str">
        <f>IF(AND($N141&gt;=NORMA!$R$18, $N141&lt;=NORMA!$S$18),"CUMPLE","NO CUMPLE")</f>
        <v>CUMPLE</v>
      </c>
      <c r="AI141" s="188" t="str">
        <f>IF($I141&gt;NORMA!$J$32,"NO CUMPLE","CUMPLE")</f>
        <v>NO CUMPLE</v>
      </c>
    </row>
    <row r="142" spans="1:35" ht="14.25" customHeight="1" x14ac:dyDescent="0.35">
      <c r="A142" s="146" t="s">
        <v>100</v>
      </c>
      <c r="B142" s="147" t="s">
        <v>99</v>
      </c>
      <c r="C142" s="148">
        <v>40313</v>
      </c>
      <c r="D142" s="149">
        <v>0.16666666666666666</v>
      </c>
      <c r="E142" s="147">
        <v>15</v>
      </c>
      <c r="F142" s="147">
        <v>17.8</v>
      </c>
      <c r="G142" s="147">
        <v>10</v>
      </c>
      <c r="H142" s="147">
        <v>5.5</v>
      </c>
      <c r="I142" s="147">
        <v>1.55</v>
      </c>
      <c r="J142" s="147">
        <v>1.1000000000000001</v>
      </c>
      <c r="K142" s="155">
        <v>7.99</v>
      </c>
      <c r="L142" s="164">
        <v>0.54100000000000004</v>
      </c>
      <c r="M142" s="156">
        <v>0.8</v>
      </c>
      <c r="N142" s="156">
        <v>7.31</v>
      </c>
      <c r="O142" s="157">
        <v>1100000</v>
      </c>
      <c r="P142" s="188" t="str">
        <f>IF($M142&lt;NORMA!$J$7,"NO CUMPLE","CUMPLE")</f>
        <v>NO CUMPLE</v>
      </c>
      <c r="Q142" s="188" t="str">
        <f>IF($E142&gt;NORMA!$J$8,"NO CUMPLE","CUMPLE")</f>
        <v>CUMPLE</v>
      </c>
      <c r="R142" s="188" t="str">
        <f>IF($F142&gt;NORMA!$J$9,"NO CUMPLE","CUMPLE")</f>
        <v>CUMPLE</v>
      </c>
      <c r="S142" s="188" t="str">
        <f>IF($K142&gt;NORMA!$J$10,"NO CUMPLE","CUMPLE")</f>
        <v>CUMPLE</v>
      </c>
      <c r="T142" s="188" t="str">
        <f>IF($J142&gt;NORMA!$J$11,"NO CUMPLE","CUMPLE")</f>
        <v>CUMPLE</v>
      </c>
      <c r="U142" s="188" t="str">
        <f>IF($G142&gt;NORMA!$J$12,"NO CUMPLE","CUMPLE")</f>
        <v>CUMPLE</v>
      </c>
      <c r="V142" s="188" t="str">
        <f>IF($H142&gt;NORMA!$J$13,"NO CUMPLE","CUMPLE")</f>
        <v>CUMPLE</v>
      </c>
      <c r="W142" s="188" t="str">
        <f>IF($O142&gt;NORMA!$J$14,"NO CUMPLE","CUMPLE")</f>
        <v>NO CUMPLE</v>
      </c>
      <c r="X142" s="188" t="str">
        <f>IF(AND($N142&gt;=NORMA!$Q$4, $N142&lt;=NORMA!$R$4),"CUMPLE","NO CUMPLE")</f>
        <v>CUMPLE</v>
      </c>
      <c r="Y142" s="188" t="str">
        <f>IF($I142&gt;NORMA!$J$16,"NO CUMPLE","CUMPLE")</f>
        <v>CUMPLE</v>
      </c>
      <c r="Z142" s="188" t="str">
        <f>IF($M142&lt;NORMA!$J$23,"NO CUMPLE","CUMPLE")</f>
        <v>NO CUMPLE</v>
      </c>
      <c r="AA142" s="188" t="str">
        <f>IF($E142&gt;NORMA!$J$24,"NO CUMPLE","CUMPLE")</f>
        <v>CUMPLE</v>
      </c>
      <c r="AB142" s="188" t="str">
        <f>IF($F142&gt;NORMA!$J$25,"NO CUMPLE","CUMPLE")</f>
        <v>CUMPLE</v>
      </c>
      <c r="AC142" s="188" t="str">
        <f>IF($K142&gt;NORMA!$J$26,"NO CUMPLE","CUMPLE")</f>
        <v>CUMPLE</v>
      </c>
      <c r="AD142" s="188" t="str">
        <f>IF($J142&gt;NORMA!$J$27,"NO CUMPLE","CUMPLE")</f>
        <v>NO CUMPLE</v>
      </c>
      <c r="AE142" s="188" t="str">
        <f>IF($G142&gt;NORMA!$J$28,"NO CUMPLE","CUMPLE")</f>
        <v>CUMPLE</v>
      </c>
      <c r="AF142" s="188" t="str">
        <f>IF($H142&gt;NORMA!$I$29,"NO CUMPLE","CUMPLE")</f>
        <v>CUMPLE</v>
      </c>
      <c r="AG142" s="188" t="str">
        <f>IF($O142&gt;NORMA!$J$30,"NO CUMPLE","CUMPLE")</f>
        <v>NO CUMPLE</v>
      </c>
      <c r="AH142" s="188" t="str">
        <f>IF(AND($N142&gt;=NORMA!$R$18, $N142&lt;=NORMA!$S$18),"CUMPLE","NO CUMPLE")</f>
        <v>CUMPLE</v>
      </c>
      <c r="AI142" s="188" t="str">
        <f>IF($I142&gt;NORMA!$J$32,"NO CUMPLE","CUMPLE")</f>
        <v>NO CUMPLE</v>
      </c>
    </row>
    <row r="143" spans="1:35" ht="14.25" customHeight="1" x14ac:dyDescent="0.35">
      <c r="A143" s="146" t="s">
        <v>100</v>
      </c>
      <c r="B143" s="147" t="s">
        <v>99</v>
      </c>
      <c r="C143" s="148">
        <v>40334</v>
      </c>
      <c r="D143" s="149">
        <v>0.79166666666666663</v>
      </c>
      <c r="E143" s="147">
        <v>15.5</v>
      </c>
      <c r="F143" s="147">
        <v>90</v>
      </c>
      <c r="G143" s="147">
        <v>72</v>
      </c>
      <c r="H143" s="147">
        <v>23</v>
      </c>
      <c r="I143" s="147">
        <v>8.6199999999999992</v>
      </c>
      <c r="J143" s="147">
        <v>1.84</v>
      </c>
      <c r="K143" s="155">
        <v>12.13</v>
      </c>
      <c r="L143" s="164">
        <v>0.95799999999999996</v>
      </c>
      <c r="M143" s="156">
        <v>2.36</v>
      </c>
      <c r="N143" s="156">
        <v>7.3</v>
      </c>
      <c r="O143" s="157">
        <v>2400</v>
      </c>
      <c r="P143" s="188" t="str">
        <f>IF($M143&lt;NORMA!$J$7,"NO CUMPLE","CUMPLE")</f>
        <v>NO CUMPLE</v>
      </c>
      <c r="Q143" s="188" t="str">
        <f>IF($E143&gt;NORMA!$J$8,"NO CUMPLE","CUMPLE")</f>
        <v>CUMPLE</v>
      </c>
      <c r="R143" s="188" t="str">
        <f>IF($F143&gt;NORMA!$J$9,"NO CUMPLE","CUMPLE")</f>
        <v>CUMPLE</v>
      </c>
      <c r="S143" s="188" t="str">
        <f>IF($K143&gt;NORMA!$J$10,"NO CUMPLE","CUMPLE")</f>
        <v>CUMPLE</v>
      </c>
      <c r="T143" s="188" t="str">
        <f>IF($J143&gt;NORMA!$J$11,"NO CUMPLE","CUMPLE")</f>
        <v>CUMPLE</v>
      </c>
      <c r="U143" s="188" t="str">
        <f>IF($G143&gt;NORMA!$J$12,"NO CUMPLE","CUMPLE")</f>
        <v>NO CUMPLE</v>
      </c>
      <c r="V143" s="188" t="str">
        <f>IF($H143&gt;NORMA!$J$13,"NO CUMPLE","CUMPLE")</f>
        <v>CUMPLE</v>
      </c>
      <c r="W143" s="188" t="str">
        <f>IF($O143&gt;NORMA!$J$14,"NO CUMPLE","CUMPLE")</f>
        <v>CUMPLE</v>
      </c>
      <c r="X143" s="188" t="str">
        <f>IF(AND($N143&gt;=NORMA!$Q$4, $N143&lt;=NORMA!$R$4),"CUMPLE","NO CUMPLE")</f>
        <v>CUMPLE</v>
      </c>
      <c r="Y143" s="188" t="str">
        <f>IF($I143&gt;NORMA!$J$16,"NO CUMPLE","CUMPLE")</f>
        <v>NO CUMPLE</v>
      </c>
      <c r="Z143" s="188" t="str">
        <f>IF($M143&lt;NORMA!$J$23,"NO CUMPLE","CUMPLE")</f>
        <v>NO CUMPLE</v>
      </c>
      <c r="AA143" s="188" t="str">
        <f>IF($E143&gt;NORMA!$J$24,"NO CUMPLE","CUMPLE")</f>
        <v>CUMPLE</v>
      </c>
      <c r="AB143" s="188" t="str">
        <f>IF($F143&gt;NORMA!$J$25,"NO CUMPLE","CUMPLE")</f>
        <v>NO CUMPLE</v>
      </c>
      <c r="AC143" s="188" t="str">
        <f>IF($K143&gt;NORMA!$J$26,"NO CUMPLE","CUMPLE")</f>
        <v>NO CUMPLE</v>
      </c>
      <c r="AD143" s="188" t="str">
        <f>IF($J143&gt;NORMA!$J$27,"NO CUMPLE","CUMPLE")</f>
        <v>NO CUMPLE</v>
      </c>
      <c r="AE143" s="188" t="str">
        <f>IF($G143&gt;NORMA!$J$28,"NO CUMPLE","CUMPLE")</f>
        <v>NO CUMPLE</v>
      </c>
      <c r="AF143" s="188" t="str">
        <f>IF($H143&gt;NORMA!$I$29,"NO CUMPLE","CUMPLE")</f>
        <v>NO CUMPLE</v>
      </c>
      <c r="AG143" s="188" t="str">
        <f>IF($O143&gt;NORMA!$J$30,"NO CUMPLE","CUMPLE")</f>
        <v>CUMPLE</v>
      </c>
      <c r="AH143" s="188" t="str">
        <f>IF(AND($N143&gt;=NORMA!$R$18, $N143&lt;=NORMA!$S$18),"CUMPLE","NO CUMPLE")</f>
        <v>CUMPLE</v>
      </c>
      <c r="AI143" s="188" t="str">
        <f>IF($I143&gt;NORMA!$J$32,"NO CUMPLE","CUMPLE")</f>
        <v>NO CUMPLE</v>
      </c>
    </row>
    <row r="144" spans="1:35" ht="14.25" customHeight="1" x14ac:dyDescent="0.35">
      <c r="A144" s="146" t="s">
        <v>98</v>
      </c>
      <c r="B144" s="147" t="s">
        <v>99</v>
      </c>
      <c r="C144" s="148">
        <v>40388</v>
      </c>
      <c r="D144" s="149">
        <v>0.35416666666666669</v>
      </c>
      <c r="E144" s="147">
        <v>50</v>
      </c>
      <c r="F144" s="147">
        <v>143</v>
      </c>
      <c r="G144" s="147">
        <v>61</v>
      </c>
      <c r="H144" s="147">
        <v>12</v>
      </c>
      <c r="I144" s="147">
        <v>1.32</v>
      </c>
      <c r="J144" s="147">
        <v>1.96</v>
      </c>
      <c r="K144" s="155">
        <v>16.239999999999998</v>
      </c>
      <c r="L144" s="164">
        <v>0.57899999999999996</v>
      </c>
      <c r="M144" s="156">
        <v>7.2</v>
      </c>
      <c r="N144" s="156">
        <v>7.74</v>
      </c>
      <c r="O144" s="157">
        <v>240000</v>
      </c>
      <c r="P144" s="188" t="str">
        <f>IF($M144&lt;NORMA!$J$7,"NO CUMPLE","CUMPLE")</f>
        <v>CUMPLE</v>
      </c>
      <c r="Q144" s="188" t="str">
        <f>IF($E144&gt;NORMA!$J$8,"NO CUMPLE","CUMPLE")</f>
        <v>CUMPLE</v>
      </c>
      <c r="R144" s="188" t="str">
        <f>IF($F144&gt;NORMA!$J$9,"NO CUMPLE","CUMPLE")</f>
        <v>CUMPLE</v>
      </c>
      <c r="S144" s="188" t="str">
        <f>IF($K144&gt;NORMA!$J$10,"NO CUMPLE","CUMPLE")</f>
        <v>CUMPLE</v>
      </c>
      <c r="T144" s="188" t="str">
        <f>IF($J144&gt;NORMA!$J$11,"NO CUMPLE","CUMPLE")</f>
        <v>CUMPLE</v>
      </c>
      <c r="U144" s="188" t="str">
        <f>IF($G144&gt;NORMA!$J$12,"NO CUMPLE","CUMPLE")</f>
        <v>NO CUMPLE</v>
      </c>
      <c r="V144" s="188" t="str">
        <f>IF($H144&gt;NORMA!$J$13,"NO CUMPLE","CUMPLE")</f>
        <v>CUMPLE</v>
      </c>
      <c r="W144" s="188" t="str">
        <f>IF($O144&gt;NORMA!$J$14,"NO CUMPLE","CUMPLE")</f>
        <v>CUMPLE</v>
      </c>
      <c r="X144" s="188" t="str">
        <f>IF(AND($N144&gt;=NORMA!$Q$4, $N144&lt;=NORMA!$R$4),"CUMPLE","NO CUMPLE")</f>
        <v>CUMPLE</v>
      </c>
      <c r="Y144" s="188" t="str">
        <f>IF($I144&gt;NORMA!$J$16,"NO CUMPLE","CUMPLE")</f>
        <v>CUMPLE</v>
      </c>
      <c r="Z144" s="188" t="str">
        <f>IF($M144&lt;NORMA!$J$23,"NO CUMPLE","CUMPLE")</f>
        <v>CUMPLE</v>
      </c>
      <c r="AA144" s="188" t="str">
        <f>IF($E144&gt;NORMA!$J$24,"NO CUMPLE","CUMPLE")</f>
        <v>NO CUMPLE</v>
      </c>
      <c r="AB144" s="188" t="str">
        <f>IF($F144&gt;NORMA!$J$25,"NO CUMPLE","CUMPLE")</f>
        <v>NO CUMPLE</v>
      </c>
      <c r="AC144" s="188" t="str">
        <f>IF($K144&gt;NORMA!$J$26,"NO CUMPLE","CUMPLE")</f>
        <v>NO CUMPLE</v>
      </c>
      <c r="AD144" s="188" t="str">
        <f>IF($J144&gt;NORMA!$J$27,"NO CUMPLE","CUMPLE")</f>
        <v>NO CUMPLE</v>
      </c>
      <c r="AE144" s="188" t="str">
        <f>IF($G144&gt;NORMA!$J$28,"NO CUMPLE","CUMPLE")</f>
        <v>NO CUMPLE</v>
      </c>
      <c r="AF144" s="188" t="str">
        <f>IF($H144&gt;NORMA!$I$29,"NO CUMPLE","CUMPLE")</f>
        <v>NO CUMPLE</v>
      </c>
      <c r="AG144" s="188" t="str">
        <f>IF($O144&gt;NORMA!$J$30,"NO CUMPLE","CUMPLE")</f>
        <v>NO CUMPLE</v>
      </c>
      <c r="AH144" s="188" t="str">
        <f>IF(AND($N144&gt;=NORMA!$R$18, $N144&lt;=NORMA!$S$18),"CUMPLE","NO CUMPLE")</f>
        <v>CUMPLE</v>
      </c>
      <c r="AI144" s="188" t="str">
        <f>IF($I144&gt;NORMA!$J$32,"NO CUMPLE","CUMPLE")</f>
        <v>NO CUMPLE</v>
      </c>
    </row>
    <row r="145" spans="1:35" ht="14.25" customHeight="1" x14ac:dyDescent="0.35">
      <c r="A145" s="146" t="s">
        <v>98</v>
      </c>
      <c r="B145" s="147" t="s">
        <v>99</v>
      </c>
      <c r="C145" s="148">
        <v>40408</v>
      </c>
      <c r="D145" s="149">
        <v>0.41666666666666669</v>
      </c>
      <c r="E145" s="147">
        <v>87</v>
      </c>
      <c r="F145" s="147">
        <v>218</v>
      </c>
      <c r="G145" s="147">
        <v>137</v>
      </c>
      <c r="H145" s="147">
        <v>26</v>
      </c>
      <c r="I145" s="147">
        <v>4.84</v>
      </c>
      <c r="J145" s="147">
        <v>3.15</v>
      </c>
      <c r="K145" s="155">
        <v>23.25</v>
      </c>
      <c r="L145" s="164">
        <v>0.33800000000000002</v>
      </c>
      <c r="M145" s="156">
        <v>6.37</v>
      </c>
      <c r="N145" s="156">
        <v>7.8</v>
      </c>
      <c r="O145" s="157">
        <v>230000</v>
      </c>
      <c r="P145" s="188" t="str">
        <f>IF($M145&lt;NORMA!$J$7,"NO CUMPLE","CUMPLE")</f>
        <v>CUMPLE</v>
      </c>
      <c r="Q145" s="188" t="str">
        <f>IF($E145&gt;NORMA!$J$8,"NO CUMPLE","CUMPLE")</f>
        <v>NO CUMPLE</v>
      </c>
      <c r="R145" s="188" t="str">
        <f>IF($F145&gt;NORMA!$J$9,"NO CUMPLE","CUMPLE")</f>
        <v>NO CUMPLE</v>
      </c>
      <c r="S145" s="188" t="str">
        <f>IF($K145&gt;NORMA!$J$10,"NO CUMPLE","CUMPLE")</f>
        <v>NO CUMPLE</v>
      </c>
      <c r="T145" s="188" t="str">
        <f>IF($J145&gt;NORMA!$J$11,"NO CUMPLE","CUMPLE")</f>
        <v>NO CUMPLE</v>
      </c>
      <c r="U145" s="188" t="str">
        <f>IF($G145&gt;NORMA!$J$12,"NO CUMPLE","CUMPLE")</f>
        <v>NO CUMPLE</v>
      </c>
      <c r="V145" s="188" t="str">
        <f>IF($H145&gt;NORMA!$J$13,"NO CUMPLE","CUMPLE")</f>
        <v>NO CUMPLE</v>
      </c>
      <c r="W145" s="188" t="str">
        <f>IF($O145&gt;NORMA!$J$14,"NO CUMPLE","CUMPLE")</f>
        <v>CUMPLE</v>
      </c>
      <c r="X145" s="188" t="str">
        <f>IF(AND($N145&gt;=NORMA!$Q$4, $N145&lt;=NORMA!$R$4),"CUMPLE","NO CUMPLE")</f>
        <v>CUMPLE</v>
      </c>
      <c r="Y145" s="188" t="str">
        <f>IF($I145&gt;NORMA!$J$16,"NO CUMPLE","CUMPLE")</f>
        <v>NO CUMPLE</v>
      </c>
      <c r="Z145" s="188" t="str">
        <f>IF($M145&lt;NORMA!$J$23,"NO CUMPLE","CUMPLE")</f>
        <v>CUMPLE</v>
      </c>
      <c r="AA145" s="188" t="str">
        <f>IF($E145&gt;NORMA!$J$24,"NO CUMPLE","CUMPLE")</f>
        <v>NO CUMPLE</v>
      </c>
      <c r="AB145" s="188" t="str">
        <f>IF($F145&gt;NORMA!$J$25,"NO CUMPLE","CUMPLE")</f>
        <v>NO CUMPLE</v>
      </c>
      <c r="AC145" s="188" t="str">
        <f>IF($K145&gt;NORMA!$J$26,"NO CUMPLE","CUMPLE")</f>
        <v>NO CUMPLE</v>
      </c>
      <c r="AD145" s="188" t="str">
        <f>IF($J145&gt;NORMA!$J$27,"NO CUMPLE","CUMPLE")</f>
        <v>NO CUMPLE</v>
      </c>
      <c r="AE145" s="188" t="str">
        <f>IF($G145&gt;NORMA!$J$28,"NO CUMPLE","CUMPLE")</f>
        <v>NO CUMPLE</v>
      </c>
      <c r="AF145" s="188" t="str">
        <f>IF($H145&gt;NORMA!$I$29,"NO CUMPLE","CUMPLE")</f>
        <v>NO CUMPLE</v>
      </c>
      <c r="AG145" s="188" t="str">
        <f>IF($O145&gt;NORMA!$J$30,"NO CUMPLE","CUMPLE")</f>
        <v>NO CUMPLE</v>
      </c>
      <c r="AH145" s="188" t="str">
        <f>IF(AND($N145&gt;=NORMA!$R$18, $N145&lt;=NORMA!$S$18),"CUMPLE","NO CUMPLE")</f>
        <v>CUMPLE</v>
      </c>
      <c r="AI145" s="188" t="str">
        <f>IF($I145&gt;NORMA!$J$32,"NO CUMPLE","CUMPLE")</f>
        <v>NO CUMPLE</v>
      </c>
    </row>
    <row r="146" spans="1:35" ht="14.25" customHeight="1" x14ac:dyDescent="0.35">
      <c r="A146" s="146" t="s">
        <v>98</v>
      </c>
      <c r="B146" s="147" t="s">
        <v>99</v>
      </c>
      <c r="C146" s="148">
        <v>40427</v>
      </c>
      <c r="D146" s="149">
        <v>0.14583333333333334</v>
      </c>
      <c r="E146" s="147">
        <v>8.8000000000000007</v>
      </c>
      <c r="F146" s="147">
        <v>30</v>
      </c>
      <c r="G146" s="147">
        <v>13</v>
      </c>
      <c r="H146" s="147">
        <v>4.9000000000000004</v>
      </c>
      <c r="I146" s="147">
        <v>0.59</v>
      </c>
      <c r="J146" s="147">
        <v>0.62</v>
      </c>
      <c r="K146" s="161">
        <v>4.5</v>
      </c>
      <c r="L146" s="164">
        <v>0.61099999999999999</v>
      </c>
      <c r="M146" s="156">
        <v>8.08</v>
      </c>
      <c r="N146" s="156">
        <v>6.63</v>
      </c>
      <c r="O146" s="157">
        <v>2400</v>
      </c>
      <c r="P146" s="188" t="str">
        <f>IF($M146&lt;NORMA!$J$7,"NO CUMPLE","CUMPLE")</f>
        <v>CUMPLE</v>
      </c>
      <c r="Q146" s="188" t="str">
        <f>IF($E146&gt;NORMA!$J$8,"NO CUMPLE","CUMPLE")</f>
        <v>CUMPLE</v>
      </c>
      <c r="R146" s="188" t="str">
        <f>IF($F146&gt;NORMA!$J$9,"NO CUMPLE","CUMPLE")</f>
        <v>CUMPLE</v>
      </c>
      <c r="S146" s="188" t="str">
        <f>IF($K146&gt;NORMA!$J$10,"NO CUMPLE","CUMPLE")</f>
        <v>CUMPLE</v>
      </c>
      <c r="T146" s="188" t="str">
        <f>IF($J146&gt;NORMA!$J$11,"NO CUMPLE","CUMPLE")</f>
        <v>CUMPLE</v>
      </c>
      <c r="U146" s="188" t="str">
        <f>IF($G146&gt;NORMA!$J$12,"NO CUMPLE","CUMPLE")</f>
        <v>CUMPLE</v>
      </c>
      <c r="V146" s="188" t="str">
        <f>IF($H146&gt;NORMA!$J$13,"NO CUMPLE","CUMPLE")</f>
        <v>CUMPLE</v>
      </c>
      <c r="W146" s="188" t="str">
        <f>IF($O146&gt;NORMA!$J$14,"NO CUMPLE","CUMPLE")</f>
        <v>CUMPLE</v>
      </c>
      <c r="X146" s="188" t="str">
        <f>IF(AND($N146&gt;=NORMA!$Q$4, $N146&lt;=NORMA!$R$4),"CUMPLE","NO CUMPLE")</f>
        <v>CUMPLE</v>
      </c>
      <c r="Y146" s="188" t="str">
        <f>IF($I146&gt;NORMA!$J$16,"NO CUMPLE","CUMPLE")</f>
        <v>CUMPLE</v>
      </c>
      <c r="Z146" s="188" t="str">
        <f>IF($M146&lt;NORMA!$J$23,"NO CUMPLE","CUMPLE")</f>
        <v>CUMPLE</v>
      </c>
      <c r="AA146" s="188" t="str">
        <f>IF($E146&gt;NORMA!$J$24,"NO CUMPLE","CUMPLE")</f>
        <v>CUMPLE</v>
      </c>
      <c r="AB146" s="188" t="str">
        <f>IF($F146&gt;NORMA!$J$25,"NO CUMPLE","CUMPLE")</f>
        <v>CUMPLE</v>
      </c>
      <c r="AC146" s="188" t="str">
        <f>IF($K146&gt;NORMA!$J$26,"NO CUMPLE","CUMPLE")</f>
        <v>CUMPLE</v>
      </c>
      <c r="AD146" s="188" t="str">
        <f>IF($J146&gt;NORMA!$J$27,"NO CUMPLE","CUMPLE")</f>
        <v>CUMPLE</v>
      </c>
      <c r="AE146" s="188" t="str">
        <f>IF($G146&gt;NORMA!$J$28,"NO CUMPLE","CUMPLE")</f>
        <v>CUMPLE</v>
      </c>
      <c r="AF146" s="188" t="str">
        <f>IF($H146&gt;NORMA!$I$29,"NO CUMPLE","CUMPLE")</f>
        <v>CUMPLE</v>
      </c>
      <c r="AG146" s="188" t="str">
        <f>IF($O146&gt;NORMA!$J$30,"NO CUMPLE","CUMPLE")</f>
        <v>CUMPLE</v>
      </c>
      <c r="AH146" s="188" t="str">
        <f>IF(AND($N146&gt;=NORMA!$R$18, $N146&lt;=NORMA!$S$18),"CUMPLE","NO CUMPLE")</f>
        <v>CUMPLE</v>
      </c>
      <c r="AI146" s="188" t="str">
        <f>IF($I146&gt;NORMA!$J$32,"NO CUMPLE","CUMPLE")</f>
        <v>CUMPLE</v>
      </c>
    </row>
    <row r="147" spans="1:35" ht="14.25" customHeight="1" x14ac:dyDescent="0.35">
      <c r="A147" s="146" t="s">
        <v>98</v>
      </c>
      <c r="B147" s="147" t="s">
        <v>99</v>
      </c>
      <c r="C147" s="148">
        <v>40442</v>
      </c>
      <c r="D147" s="149">
        <v>0.27083333333333331</v>
      </c>
      <c r="E147" s="147">
        <v>112</v>
      </c>
      <c r="F147" s="147">
        <v>270</v>
      </c>
      <c r="G147" s="147">
        <v>83</v>
      </c>
      <c r="H147" s="147">
        <v>56</v>
      </c>
      <c r="I147" s="147">
        <v>3.09</v>
      </c>
      <c r="J147" s="147">
        <v>4.33</v>
      </c>
      <c r="K147" s="161">
        <v>45.2</v>
      </c>
      <c r="L147" s="164">
        <v>0.374</v>
      </c>
      <c r="M147" s="156">
        <v>6.36</v>
      </c>
      <c r="N147" s="156">
        <v>8.1199999999999992</v>
      </c>
      <c r="O147" s="157">
        <v>24000000</v>
      </c>
      <c r="P147" s="188" t="str">
        <f>IF($M147&lt;NORMA!$J$7,"NO CUMPLE","CUMPLE")</f>
        <v>CUMPLE</v>
      </c>
      <c r="Q147" s="188" t="str">
        <f>IF($E147&gt;NORMA!$J$8,"NO CUMPLE","CUMPLE")</f>
        <v>NO CUMPLE</v>
      </c>
      <c r="R147" s="188" t="str">
        <f>IF($F147&gt;NORMA!$J$9,"NO CUMPLE","CUMPLE")</f>
        <v>NO CUMPLE</v>
      </c>
      <c r="S147" s="188" t="str">
        <f>IF($K147&gt;NORMA!$J$10,"NO CUMPLE","CUMPLE")</f>
        <v>NO CUMPLE</v>
      </c>
      <c r="T147" s="188" t="str">
        <f>IF($J147&gt;NORMA!$J$11,"NO CUMPLE","CUMPLE")</f>
        <v>NO CUMPLE</v>
      </c>
      <c r="U147" s="188" t="str">
        <f>IF($G147&gt;NORMA!$J$12,"NO CUMPLE","CUMPLE")</f>
        <v>NO CUMPLE</v>
      </c>
      <c r="V147" s="188" t="str">
        <f>IF($H147&gt;NORMA!$J$13,"NO CUMPLE","CUMPLE")</f>
        <v>NO CUMPLE</v>
      </c>
      <c r="W147" s="188" t="str">
        <f>IF($O147&gt;NORMA!$J$14,"NO CUMPLE","CUMPLE")</f>
        <v>NO CUMPLE</v>
      </c>
      <c r="X147" s="188" t="str">
        <f>IF(AND($N147&gt;=NORMA!$Q$4, $N147&lt;=NORMA!$R$4),"CUMPLE","NO CUMPLE")</f>
        <v>CUMPLE</v>
      </c>
      <c r="Y147" s="188" t="str">
        <f>IF($I147&gt;NORMA!$J$16,"NO CUMPLE","CUMPLE")</f>
        <v>NO CUMPLE</v>
      </c>
      <c r="Z147" s="188" t="str">
        <f>IF($M147&lt;NORMA!$J$23,"NO CUMPLE","CUMPLE")</f>
        <v>CUMPLE</v>
      </c>
      <c r="AA147" s="188" t="str">
        <f>IF($E147&gt;NORMA!$J$24,"NO CUMPLE","CUMPLE")</f>
        <v>NO CUMPLE</v>
      </c>
      <c r="AB147" s="188" t="str">
        <f>IF($F147&gt;NORMA!$J$25,"NO CUMPLE","CUMPLE")</f>
        <v>NO CUMPLE</v>
      </c>
      <c r="AC147" s="188" t="str">
        <f>IF($K147&gt;NORMA!$J$26,"NO CUMPLE","CUMPLE")</f>
        <v>NO CUMPLE</v>
      </c>
      <c r="AD147" s="188" t="str">
        <f>IF($J147&gt;NORMA!$J$27,"NO CUMPLE","CUMPLE")</f>
        <v>NO CUMPLE</v>
      </c>
      <c r="AE147" s="188" t="str">
        <f>IF($G147&gt;NORMA!$J$28,"NO CUMPLE","CUMPLE")</f>
        <v>NO CUMPLE</v>
      </c>
      <c r="AF147" s="188" t="str">
        <f>IF($H147&gt;NORMA!$I$29,"NO CUMPLE","CUMPLE")</f>
        <v>NO CUMPLE</v>
      </c>
      <c r="AG147" s="188" t="str">
        <f>IF($O147&gt;NORMA!$J$30,"NO CUMPLE","CUMPLE")</f>
        <v>NO CUMPLE</v>
      </c>
      <c r="AH147" s="188" t="str">
        <f>IF(AND($N147&gt;=NORMA!$R$18, $N147&lt;=NORMA!$S$18),"CUMPLE","NO CUMPLE")</f>
        <v>CUMPLE</v>
      </c>
      <c r="AI147" s="188" t="str">
        <f>IF($I147&gt;NORMA!$J$32,"NO CUMPLE","CUMPLE")</f>
        <v>NO CUMPLE</v>
      </c>
    </row>
    <row r="148" spans="1:35" ht="14.25" customHeight="1" x14ac:dyDescent="0.35">
      <c r="A148" s="146" t="s">
        <v>98</v>
      </c>
      <c r="B148" s="147" t="s">
        <v>99</v>
      </c>
      <c r="C148" s="148">
        <v>40466</v>
      </c>
      <c r="D148" s="149">
        <v>0.625</v>
      </c>
      <c r="E148" s="147">
        <v>90</v>
      </c>
      <c r="F148" s="147">
        <v>242</v>
      </c>
      <c r="G148" s="147">
        <v>105</v>
      </c>
      <c r="H148" s="147">
        <v>23</v>
      </c>
      <c r="I148" s="147">
        <v>6.8</v>
      </c>
      <c r="J148" s="147">
        <v>2.6</v>
      </c>
      <c r="K148" s="161">
        <v>1.2</v>
      </c>
      <c r="L148" s="164">
        <v>0.438</v>
      </c>
      <c r="M148" s="156">
        <v>5.91</v>
      </c>
      <c r="N148" s="156">
        <v>7.83</v>
      </c>
      <c r="O148" s="157">
        <v>7500000</v>
      </c>
      <c r="P148" s="188" t="str">
        <f>IF($M148&lt;NORMA!$J$7,"NO CUMPLE","CUMPLE")</f>
        <v>CUMPLE</v>
      </c>
      <c r="Q148" s="188" t="str">
        <f>IF($E148&gt;NORMA!$J$8,"NO CUMPLE","CUMPLE")</f>
        <v>NO CUMPLE</v>
      </c>
      <c r="R148" s="188" t="str">
        <f>IF($F148&gt;NORMA!$J$9,"NO CUMPLE","CUMPLE")</f>
        <v>NO CUMPLE</v>
      </c>
      <c r="S148" s="188" t="str">
        <f>IF($K148&gt;NORMA!$J$10,"NO CUMPLE","CUMPLE")</f>
        <v>CUMPLE</v>
      </c>
      <c r="T148" s="188" t="str">
        <f>IF($J148&gt;NORMA!$J$11,"NO CUMPLE","CUMPLE")</f>
        <v>CUMPLE</v>
      </c>
      <c r="U148" s="188" t="str">
        <f>IF($G148&gt;NORMA!$J$12,"NO CUMPLE","CUMPLE")</f>
        <v>NO CUMPLE</v>
      </c>
      <c r="V148" s="188" t="str">
        <f>IF($H148&gt;NORMA!$J$13,"NO CUMPLE","CUMPLE")</f>
        <v>CUMPLE</v>
      </c>
      <c r="W148" s="188" t="str">
        <f>IF($O148&gt;NORMA!$J$14,"NO CUMPLE","CUMPLE")</f>
        <v>NO CUMPLE</v>
      </c>
      <c r="X148" s="188" t="str">
        <f>IF(AND($N148&gt;=NORMA!$Q$4, $N148&lt;=NORMA!$R$4),"CUMPLE","NO CUMPLE")</f>
        <v>CUMPLE</v>
      </c>
      <c r="Y148" s="188" t="str">
        <f>IF($I148&gt;NORMA!$J$16,"NO CUMPLE","CUMPLE")</f>
        <v>NO CUMPLE</v>
      </c>
      <c r="Z148" s="188" t="str">
        <f>IF($M148&lt;NORMA!$J$23,"NO CUMPLE","CUMPLE")</f>
        <v>CUMPLE</v>
      </c>
      <c r="AA148" s="188" t="str">
        <f>IF($E148&gt;NORMA!$J$24,"NO CUMPLE","CUMPLE")</f>
        <v>NO CUMPLE</v>
      </c>
      <c r="AB148" s="188" t="str">
        <f>IF($F148&gt;NORMA!$J$25,"NO CUMPLE","CUMPLE")</f>
        <v>NO CUMPLE</v>
      </c>
      <c r="AC148" s="188" t="str">
        <f>IF($K148&gt;NORMA!$J$26,"NO CUMPLE","CUMPLE")</f>
        <v>CUMPLE</v>
      </c>
      <c r="AD148" s="188" t="str">
        <f>IF($J148&gt;NORMA!$J$27,"NO CUMPLE","CUMPLE")</f>
        <v>NO CUMPLE</v>
      </c>
      <c r="AE148" s="188" t="str">
        <f>IF($G148&gt;NORMA!$J$28,"NO CUMPLE","CUMPLE")</f>
        <v>NO CUMPLE</v>
      </c>
      <c r="AF148" s="188" t="str">
        <f>IF($H148&gt;NORMA!$I$29,"NO CUMPLE","CUMPLE")</f>
        <v>NO CUMPLE</v>
      </c>
      <c r="AG148" s="188" t="str">
        <f>IF($O148&gt;NORMA!$J$30,"NO CUMPLE","CUMPLE")</f>
        <v>NO CUMPLE</v>
      </c>
      <c r="AH148" s="188" t="str">
        <f>IF(AND($N148&gt;=NORMA!$R$18, $N148&lt;=NORMA!$S$18),"CUMPLE","NO CUMPLE")</f>
        <v>CUMPLE</v>
      </c>
      <c r="AI148" s="188" t="str">
        <f>IF($I148&gt;NORMA!$J$32,"NO CUMPLE","CUMPLE")</f>
        <v>NO CUMPLE</v>
      </c>
    </row>
    <row r="149" spans="1:35" ht="14.25" customHeight="1" x14ac:dyDescent="0.35">
      <c r="A149" s="146" t="s">
        <v>98</v>
      </c>
      <c r="B149" s="147" t="s">
        <v>99</v>
      </c>
      <c r="C149" s="148">
        <v>40480</v>
      </c>
      <c r="D149" s="149">
        <v>0.39583333333333331</v>
      </c>
      <c r="E149" s="147">
        <v>73</v>
      </c>
      <c r="F149" s="147">
        <v>219</v>
      </c>
      <c r="G149" s="147">
        <v>93</v>
      </c>
      <c r="H149" s="147">
        <v>27</v>
      </c>
      <c r="I149" s="147">
        <v>3.82</v>
      </c>
      <c r="J149" s="147">
        <v>2.5499999999999998</v>
      </c>
      <c r="K149" s="161">
        <v>10.4</v>
      </c>
      <c r="L149" s="164">
        <v>1.0229999999999999</v>
      </c>
      <c r="M149" s="156">
        <v>6.53</v>
      </c>
      <c r="N149" s="156">
        <v>9.02</v>
      </c>
      <c r="O149" s="157">
        <v>4600000</v>
      </c>
      <c r="P149" s="188" t="str">
        <f>IF($M149&lt;NORMA!$J$7,"NO CUMPLE","CUMPLE")</f>
        <v>CUMPLE</v>
      </c>
      <c r="Q149" s="188" t="str">
        <f>IF($E149&gt;NORMA!$J$8,"NO CUMPLE","CUMPLE")</f>
        <v>NO CUMPLE</v>
      </c>
      <c r="R149" s="188" t="str">
        <f>IF($F149&gt;NORMA!$J$9,"NO CUMPLE","CUMPLE")</f>
        <v>NO CUMPLE</v>
      </c>
      <c r="S149" s="188" t="str">
        <f>IF($K149&gt;NORMA!$J$10,"NO CUMPLE","CUMPLE")</f>
        <v>CUMPLE</v>
      </c>
      <c r="T149" s="188" t="str">
        <f>IF($J149&gt;NORMA!$J$11,"NO CUMPLE","CUMPLE")</f>
        <v>CUMPLE</v>
      </c>
      <c r="U149" s="188" t="str">
        <f>IF($G149&gt;NORMA!$J$12,"NO CUMPLE","CUMPLE")</f>
        <v>NO CUMPLE</v>
      </c>
      <c r="V149" s="188" t="str">
        <f>IF($H149&gt;NORMA!$J$13,"NO CUMPLE","CUMPLE")</f>
        <v>NO CUMPLE</v>
      </c>
      <c r="W149" s="188" t="str">
        <f>IF($O149&gt;NORMA!$J$14,"NO CUMPLE","CUMPLE")</f>
        <v>NO CUMPLE</v>
      </c>
      <c r="X149" s="188" t="str">
        <f>IF(AND($N149&gt;=NORMA!$Q$4, $N149&lt;=NORMA!$R$4),"CUMPLE","NO CUMPLE")</f>
        <v>NO CUMPLE</v>
      </c>
      <c r="Y149" s="188" t="str">
        <f>IF($I149&gt;NORMA!$J$16,"NO CUMPLE","CUMPLE")</f>
        <v>NO CUMPLE</v>
      </c>
      <c r="Z149" s="188" t="str">
        <f>IF($M149&lt;NORMA!$J$23,"NO CUMPLE","CUMPLE")</f>
        <v>CUMPLE</v>
      </c>
      <c r="AA149" s="188" t="str">
        <f>IF($E149&gt;NORMA!$J$24,"NO CUMPLE","CUMPLE")</f>
        <v>NO CUMPLE</v>
      </c>
      <c r="AB149" s="188" t="str">
        <f>IF($F149&gt;NORMA!$J$25,"NO CUMPLE","CUMPLE")</f>
        <v>NO CUMPLE</v>
      </c>
      <c r="AC149" s="188" t="str">
        <f>IF($K149&gt;NORMA!$J$26,"NO CUMPLE","CUMPLE")</f>
        <v>NO CUMPLE</v>
      </c>
      <c r="AD149" s="188" t="str">
        <f>IF($J149&gt;NORMA!$J$27,"NO CUMPLE","CUMPLE")</f>
        <v>NO CUMPLE</v>
      </c>
      <c r="AE149" s="188" t="str">
        <f>IF($G149&gt;NORMA!$J$28,"NO CUMPLE","CUMPLE")</f>
        <v>NO CUMPLE</v>
      </c>
      <c r="AF149" s="188" t="str">
        <f>IF($H149&gt;NORMA!$I$29,"NO CUMPLE","CUMPLE")</f>
        <v>NO CUMPLE</v>
      </c>
      <c r="AG149" s="188" t="str">
        <f>IF($O149&gt;NORMA!$J$30,"NO CUMPLE","CUMPLE")</f>
        <v>NO CUMPLE</v>
      </c>
      <c r="AH149" s="188" t="str">
        <f>IF(AND($N149&gt;=NORMA!$R$18, $N149&lt;=NORMA!$S$18),"CUMPLE","NO CUMPLE")</f>
        <v>NO CUMPLE</v>
      </c>
      <c r="AI149" s="188" t="str">
        <f>IF($I149&gt;NORMA!$J$32,"NO CUMPLE","CUMPLE")</f>
        <v>NO CUMPLE</v>
      </c>
    </row>
    <row r="150" spans="1:35" ht="14.25" customHeight="1" x14ac:dyDescent="0.35">
      <c r="A150" s="146" t="s">
        <v>98</v>
      </c>
      <c r="B150" s="147" t="s">
        <v>99</v>
      </c>
      <c r="C150" s="148">
        <v>40500</v>
      </c>
      <c r="D150" s="149">
        <v>0.625</v>
      </c>
      <c r="E150" s="147">
        <v>21</v>
      </c>
      <c r="F150" s="147">
        <v>63</v>
      </c>
      <c r="G150" s="147">
        <v>85</v>
      </c>
      <c r="H150" s="147">
        <v>12</v>
      </c>
      <c r="I150" s="147">
        <v>3.97</v>
      </c>
      <c r="J150" s="147">
        <v>0.24</v>
      </c>
      <c r="K150" s="161">
        <v>4.5999999999999996</v>
      </c>
      <c r="L150" s="164">
        <v>2.0670000000000002</v>
      </c>
      <c r="M150" s="156">
        <v>8.11</v>
      </c>
      <c r="N150" s="156">
        <v>7.78</v>
      </c>
      <c r="O150" s="157">
        <v>1100000</v>
      </c>
      <c r="P150" s="188" t="str">
        <f>IF($M150&lt;NORMA!$J$7,"NO CUMPLE","CUMPLE")</f>
        <v>CUMPLE</v>
      </c>
      <c r="Q150" s="188" t="str">
        <f>IF($E150&gt;NORMA!$J$8,"NO CUMPLE","CUMPLE")</f>
        <v>CUMPLE</v>
      </c>
      <c r="R150" s="188" t="str">
        <f>IF($F150&gt;NORMA!$J$9,"NO CUMPLE","CUMPLE")</f>
        <v>CUMPLE</v>
      </c>
      <c r="S150" s="188" t="str">
        <f>IF($K150&gt;NORMA!$J$10,"NO CUMPLE","CUMPLE")</f>
        <v>CUMPLE</v>
      </c>
      <c r="T150" s="188" t="str">
        <f>IF($J150&gt;NORMA!$J$11,"NO CUMPLE","CUMPLE")</f>
        <v>CUMPLE</v>
      </c>
      <c r="U150" s="188" t="str">
        <f>IF($G150&gt;NORMA!$J$12,"NO CUMPLE","CUMPLE")</f>
        <v>NO CUMPLE</v>
      </c>
      <c r="V150" s="188" t="str">
        <f>IF($H150&gt;NORMA!$J$13,"NO CUMPLE","CUMPLE")</f>
        <v>CUMPLE</v>
      </c>
      <c r="W150" s="188" t="str">
        <f>IF($O150&gt;NORMA!$J$14,"NO CUMPLE","CUMPLE")</f>
        <v>NO CUMPLE</v>
      </c>
      <c r="X150" s="188" t="str">
        <f>IF(AND($N150&gt;=NORMA!$Q$4, $N150&lt;=NORMA!$R$4),"CUMPLE","NO CUMPLE")</f>
        <v>CUMPLE</v>
      </c>
      <c r="Y150" s="188" t="str">
        <f>IF($I150&gt;NORMA!$J$16,"NO CUMPLE","CUMPLE")</f>
        <v>NO CUMPLE</v>
      </c>
      <c r="Z150" s="188" t="str">
        <f>IF($M150&lt;NORMA!$J$23,"NO CUMPLE","CUMPLE")</f>
        <v>CUMPLE</v>
      </c>
      <c r="AA150" s="188" t="str">
        <f>IF($E150&gt;NORMA!$J$24,"NO CUMPLE","CUMPLE")</f>
        <v>NO CUMPLE</v>
      </c>
      <c r="AB150" s="188" t="str">
        <f>IF($F150&gt;NORMA!$J$25,"NO CUMPLE","CUMPLE")</f>
        <v>NO CUMPLE</v>
      </c>
      <c r="AC150" s="188" t="str">
        <f>IF($K150&gt;NORMA!$J$26,"NO CUMPLE","CUMPLE")</f>
        <v>CUMPLE</v>
      </c>
      <c r="AD150" s="188" t="str">
        <f>IF($J150&gt;NORMA!$J$27,"NO CUMPLE","CUMPLE")</f>
        <v>CUMPLE</v>
      </c>
      <c r="AE150" s="188" t="str">
        <f>IF($G150&gt;NORMA!$J$28,"NO CUMPLE","CUMPLE")</f>
        <v>NO CUMPLE</v>
      </c>
      <c r="AF150" s="188" t="str">
        <f>IF($H150&gt;NORMA!$I$29,"NO CUMPLE","CUMPLE")</f>
        <v>NO CUMPLE</v>
      </c>
      <c r="AG150" s="188" t="str">
        <f>IF($O150&gt;NORMA!$J$30,"NO CUMPLE","CUMPLE")</f>
        <v>NO CUMPLE</v>
      </c>
      <c r="AH150" s="188" t="str">
        <f>IF(AND($N150&gt;=NORMA!$R$18, $N150&lt;=NORMA!$S$18),"CUMPLE","NO CUMPLE")</f>
        <v>CUMPLE</v>
      </c>
      <c r="AI150" s="188" t="str">
        <f>IF($I150&gt;NORMA!$J$32,"NO CUMPLE","CUMPLE")</f>
        <v>NO CUMPLE</v>
      </c>
    </row>
    <row r="151" spans="1:35" ht="14.25" customHeight="1" x14ac:dyDescent="0.35">
      <c r="A151" s="146" t="s">
        <v>98</v>
      </c>
      <c r="B151" s="147" t="s">
        <v>99</v>
      </c>
      <c r="C151" s="148">
        <v>40521</v>
      </c>
      <c r="D151" s="149">
        <v>0.16666666666666666</v>
      </c>
      <c r="E151" s="147">
        <v>17</v>
      </c>
      <c r="F151" s="147">
        <v>16.8</v>
      </c>
      <c r="G151" s="147">
        <v>11</v>
      </c>
      <c r="H151" s="150">
        <v>3.6</v>
      </c>
      <c r="I151" s="147">
        <v>0.25</v>
      </c>
      <c r="J151" s="147">
        <v>1.55</v>
      </c>
      <c r="K151" s="161">
        <v>3.4</v>
      </c>
      <c r="L151" s="164">
        <v>0.77900000000000003</v>
      </c>
      <c r="M151" s="156">
        <v>8.09</v>
      </c>
      <c r="N151" s="156">
        <v>7.07</v>
      </c>
      <c r="O151" s="157">
        <v>460000</v>
      </c>
      <c r="P151" s="188" t="str">
        <f>IF($M151&lt;NORMA!$J$7,"NO CUMPLE","CUMPLE")</f>
        <v>CUMPLE</v>
      </c>
      <c r="Q151" s="188" t="str">
        <f>IF($E151&gt;NORMA!$J$8,"NO CUMPLE","CUMPLE")</f>
        <v>CUMPLE</v>
      </c>
      <c r="R151" s="188" t="str">
        <f>IF($F151&gt;NORMA!$J$9,"NO CUMPLE","CUMPLE")</f>
        <v>CUMPLE</v>
      </c>
      <c r="S151" s="188" t="str">
        <f>IF($K151&gt;NORMA!$J$10,"NO CUMPLE","CUMPLE")</f>
        <v>CUMPLE</v>
      </c>
      <c r="T151" s="188" t="str">
        <f>IF($J151&gt;NORMA!$J$11,"NO CUMPLE","CUMPLE")</f>
        <v>CUMPLE</v>
      </c>
      <c r="U151" s="188" t="str">
        <f>IF($G151&gt;NORMA!$J$12,"NO CUMPLE","CUMPLE")</f>
        <v>CUMPLE</v>
      </c>
      <c r="V151" s="188" t="str">
        <f>IF($H151&gt;NORMA!$J$13,"NO CUMPLE","CUMPLE")</f>
        <v>CUMPLE</v>
      </c>
      <c r="W151" s="188" t="str">
        <f>IF($O151&gt;NORMA!$J$14,"NO CUMPLE","CUMPLE")</f>
        <v>CUMPLE</v>
      </c>
      <c r="X151" s="188" t="str">
        <f>IF(AND($N151&gt;=NORMA!$Q$4, $N151&lt;=NORMA!$R$4),"CUMPLE","NO CUMPLE")</f>
        <v>CUMPLE</v>
      </c>
      <c r="Y151" s="188" t="str">
        <f>IF($I151&gt;NORMA!$J$16,"NO CUMPLE","CUMPLE")</f>
        <v>CUMPLE</v>
      </c>
      <c r="Z151" s="188" t="str">
        <f>IF($M151&lt;NORMA!$J$23,"NO CUMPLE","CUMPLE")</f>
        <v>CUMPLE</v>
      </c>
      <c r="AA151" s="188" t="str">
        <f>IF($E151&gt;NORMA!$J$24,"NO CUMPLE","CUMPLE")</f>
        <v>CUMPLE</v>
      </c>
      <c r="AB151" s="188" t="str">
        <f>IF($F151&gt;NORMA!$J$25,"NO CUMPLE","CUMPLE")</f>
        <v>CUMPLE</v>
      </c>
      <c r="AC151" s="188" t="str">
        <f>IF($K151&gt;NORMA!$J$26,"NO CUMPLE","CUMPLE")</f>
        <v>CUMPLE</v>
      </c>
      <c r="AD151" s="188" t="str">
        <f>IF($J151&gt;NORMA!$J$27,"NO CUMPLE","CUMPLE")</f>
        <v>NO CUMPLE</v>
      </c>
      <c r="AE151" s="188" t="str">
        <f>IF($G151&gt;NORMA!$J$28,"NO CUMPLE","CUMPLE")</f>
        <v>CUMPLE</v>
      </c>
      <c r="AF151" s="188" t="str">
        <f>IF($H151&gt;NORMA!$I$29,"NO CUMPLE","CUMPLE")</f>
        <v>CUMPLE</v>
      </c>
      <c r="AG151" s="188" t="str">
        <f>IF($O151&gt;NORMA!$J$30,"NO CUMPLE","CUMPLE")</f>
        <v>NO CUMPLE</v>
      </c>
      <c r="AH151" s="188" t="str">
        <f>IF(AND($N151&gt;=NORMA!$R$18, $N151&lt;=NORMA!$S$18),"CUMPLE","NO CUMPLE")</f>
        <v>CUMPLE</v>
      </c>
      <c r="AI151" s="188" t="str">
        <f>IF($I151&gt;NORMA!$J$32,"NO CUMPLE","CUMPLE")</f>
        <v>CUMPLE</v>
      </c>
    </row>
    <row r="152" spans="1:35" ht="14.25" customHeight="1" x14ac:dyDescent="0.35">
      <c r="A152" s="146" t="s">
        <v>100</v>
      </c>
      <c r="B152" s="147" t="s">
        <v>99</v>
      </c>
      <c r="C152" s="148">
        <v>40390</v>
      </c>
      <c r="D152" s="149">
        <v>0.35416666666666669</v>
      </c>
      <c r="E152" s="147">
        <v>127</v>
      </c>
      <c r="F152" s="147">
        <v>332</v>
      </c>
      <c r="G152" s="147">
        <v>47</v>
      </c>
      <c r="H152" s="147">
        <v>33.5</v>
      </c>
      <c r="I152" s="147">
        <v>2.2400000000000002</v>
      </c>
      <c r="J152" s="147">
        <v>4.3600000000000003</v>
      </c>
      <c r="K152" s="161">
        <v>42.58</v>
      </c>
      <c r="L152" s="164">
        <v>0.92900000000000005</v>
      </c>
      <c r="M152" s="156">
        <v>0.27</v>
      </c>
      <c r="N152" s="156">
        <v>8.08</v>
      </c>
      <c r="O152" s="157">
        <v>24000000</v>
      </c>
      <c r="P152" s="188" t="str">
        <f>IF($M152&lt;NORMA!$J$7,"NO CUMPLE","CUMPLE")</f>
        <v>NO CUMPLE</v>
      </c>
      <c r="Q152" s="188" t="str">
        <f>IF($E152&gt;NORMA!$J$8,"NO CUMPLE","CUMPLE")</f>
        <v>NO CUMPLE</v>
      </c>
      <c r="R152" s="188" t="str">
        <f>IF($F152&gt;NORMA!$J$9,"NO CUMPLE","CUMPLE")</f>
        <v>NO CUMPLE</v>
      </c>
      <c r="S152" s="188" t="str">
        <f>IF($K152&gt;NORMA!$J$10,"NO CUMPLE","CUMPLE")</f>
        <v>NO CUMPLE</v>
      </c>
      <c r="T152" s="188" t="str">
        <f>IF($J152&gt;NORMA!$J$11,"NO CUMPLE","CUMPLE")</f>
        <v>NO CUMPLE</v>
      </c>
      <c r="U152" s="188" t="str">
        <f>IF($G152&gt;NORMA!$J$12,"NO CUMPLE","CUMPLE")</f>
        <v>NO CUMPLE</v>
      </c>
      <c r="V152" s="188" t="str">
        <f>IF($H152&gt;NORMA!$J$13,"NO CUMPLE","CUMPLE")</f>
        <v>NO CUMPLE</v>
      </c>
      <c r="W152" s="188" t="str">
        <f>IF($O152&gt;NORMA!$J$14,"NO CUMPLE","CUMPLE")</f>
        <v>NO CUMPLE</v>
      </c>
      <c r="X152" s="188" t="str">
        <f>IF(AND($N152&gt;=NORMA!$Q$4, $N152&lt;=NORMA!$R$4),"CUMPLE","NO CUMPLE")</f>
        <v>CUMPLE</v>
      </c>
      <c r="Y152" s="188" t="str">
        <f>IF($I152&gt;NORMA!$J$16,"NO CUMPLE","CUMPLE")</f>
        <v>CUMPLE</v>
      </c>
      <c r="Z152" s="188" t="str">
        <f>IF($M152&lt;NORMA!$J$23,"NO CUMPLE","CUMPLE")</f>
        <v>NO CUMPLE</v>
      </c>
      <c r="AA152" s="188" t="str">
        <f>IF($E152&gt;NORMA!$J$24,"NO CUMPLE","CUMPLE")</f>
        <v>NO CUMPLE</v>
      </c>
      <c r="AB152" s="188" t="str">
        <f>IF($F152&gt;NORMA!$J$25,"NO CUMPLE","CUMPLE")</f>
        <v>NO CUMPLE</v>
      </c>
      <c r="AC152" s="188" t="str">
        <f>IF($K152&gt;NORMA!$J$26,"NO CUMPLE","CUMPLE")</f>
        <v>NO CUMPLE</v>
      </c>
      <c r="AD152" s="188" t="str">
        <f>IF($J152&gt;NORMA!$J$27,"NO CUMPLE","CUMPLE")</f>
        <v>NO CUMPLE</v>
      </c>
      <c r="AE152" s="188" t="str">
        <f>IF($G152&gt;NORMA!$J$28,"NO CUMPLE","CUMPLE")</f>
        <v>NO CUMPLE</v>
      </c>
      <c r="AF152" s="188" t="str">
        <f>IF($H152&gt;NORMA!$I$29,"NO CUMPLE","CUMPLE")</f>
        <v>NO CUMPLE</v>
      </c>
      <c r="AG152" s="188" t="str">
        <f>IF($O152&gt;NORMA!$J$30,"NO CUMPLE","CUMPLE")</f>
        <v>NO CUMPLE</v>
      </c>
      <c r="AH152" s="188" t="str">
        <f>IF(AND($N152&gt;=NORMA!$R$18, $N152&lt;=NORMA!$S$18),"CUMPLE","NO CUMPLE")</f>
        <v>CUMPLE</v>
      </c>
      <c r="AI152" s="188" t="str">
        <f>IF($I152&gt;NORMA!$J$32,"NO CUMPLE","CUMPLE")</f>
        <v>NO CUMPLE</v>
      </c>
    </row>
    <row r="153" spans="1:35" ht="14.25" customHeight="1" x14ac:dyDescent="0.35">
      <c r="A153" s="146" t="s">
        <v>100</v>
      </c>
      <c r="B153" s="147" t="s">
        <v>99</v>
      </c>
      <c r="C153" s="148">
        <v>40410</v>
      </c>
      <c r="D153" s="149">
        <v>0.60416666666666663</v>
      </c>
      <c r="E153" s="147">
        <v>126</v>
      </c>
      <c r="F153" s="147">
        <v>315</v>
      </c>
      <c r="G153" s="147">
        <v>124</v>
      </c>
      <c r="H153" s="147">
        <v>30</v>
      </c>
      <c r="I153" s="147">
        <v>7.35</v>
      </c>
      <c r="J153" s="147">
        <v>3.71</v>
      </c>
      <c r="K153" s="155">
        <v>28.98</v>
      </c>
      <c r="L153" s="164">
        <v>0.65200000000000002</v>
      </c>
      <c r="M153" s="156">
        <v>0.2</v>
      </c>
      <c r="N153" s="156">
        <v>7.38</v>
      </c>
      <c r="O153" s="157">
        <v>150000</v>
      </c>
      <c r="P153" s="188" t="str">
        <f>IF($M153&lt;NORMA!$J$7,"NO CUMPLE","CUMPLE")</f>
        <v>NO CUMPLE</v>
      </c>
      <c r="Q153" s="188" t="str">
        <f>IF($E153&gt;NORMA!$J$8,"NO CUMPLE","CUMPLE")</f>
        <v>NO CUMPLE</v>
      </c>
      <c r="R153" s="188" t="str">
        <f>IF($F153&gt;NORMA!$J$9,"NO CUMPLE","CUMPLE")</f>
        <v>NO CUMPLE</v>
      </c>
      <c r="S153" s="188" t="str">
        <f>IF($K153&gt;NORMA!$J$10,"NO CUMPLE","CUMPLE")</f>
        <v>NO CUMPLE</v>
      </c>
      <c r="T153" s="188" t="str">
        <f>IF($J153&gt;NORMA!$J$11,"NO CUMPLE","CUMPLE")</f>
        <v>NO CUMPLE</v>
      </c>
      <c r="U153" s="188" t="str">
        <f>IF($G153&gt;NORMA!$J$12,"NO CUMPLE","CUMPLE")</f>
        <v>NO CUMPLE</v>
      </c>
      <c r="V153" s="188" t="str">
        <f>IF($H153&gt;NORMA!$J$13,"NO CUMPLE","CUMPLE")</f>
        <v>NO CUMPLE</v>
      </c>
      <c r="W153" s="188" t="str">
        <f>IF($O153&gt;NORMA!$J$14,"NO CUMPLE","CUMPLE")</f>
        <v>CUMPLE</v>
      </c>
      <c r="X153" s="188" t="str">
        <f>IF(AND($N153&gt;=NORMA!$Q$4, $N153&lt;=NORMA!$R$4),"CUMPLE","NO CUMPLE")</f>
        <v>CUMPLE</v>
      </c>
      <c r="Y153" s="188" t="str">
        <f>IF($I153&gt;NORMA!$J$16,"NO CUMPLE","CUMPLE")</f>
        <v>NO CUMPLE</v>
      </c>
      <c r="Z153" s="188" t="str">
        <f>IF($M153&lt;NORMA!$J$23,"NO CUMPLE","CUMPLE")</f>
        <v>NO CUMPLE</v>
      </c>
      <c r="AA153" s="188" t="str">
        <f>IF($E153&gt;NORMA!$J$24,"NO CUMPLE","CUMPLE")</f>
        <v>NO CUMPLE</v>
      </c>
      <c r="AB153" s="188" t="str">
        <f>IF($F153&gt;NORMA!$J$25,"NO CUMPLE","CUMPLE")</f>
        <v>NO CUMPLE</v>
      </c>
      <c r="AC153" s="188" t="str">
        <f>IF($K153&gt;NORMA!$J$26,"NO CUMPLE","CUMPLE")</f>
        <v>NO CUMPLE</v>
      </c>
      <c r="AD153" s="188" t="str">
        <f>IF($J153&gt;NORMA!$J$27,"NO CUMPLE","CUMPLE")</f>
        <v>NO CUMPLE</v>
      </c>
      <c r="AE153" s="188" t="str">
        <f>IF($G153&gt;NORMA!$J$28,"NO CUMPLE","CUMPLE")</f>
        <v>NO CUMPLE</v>
      </c>
      <c r="AF153" s="188" t="str">
        <f>IF($H153&gt;NORMA!$I$29,"NO CUMPLE","CUMPLE")</f>
        <v>NO CUMPLE</v>
      </c>
      <c r="AG153" s="188" t="str">
        <f>IF($O153&gt;NORMA!$J$30,"NO CUMPLE","CUMPLE")</f>
        <v>NO CUMPLE</v>
      </c>
      <c r="AH153" s="188" t="str">
        <f>IF(AND($N153&gt;=NORMA!$R$18, $N153&lt;=NORMA!$S$18),"CUMPLE","NO CUMPLE")</f>
        <v>CUMPLE</v>
      </c>
      <c r="AI153" s="188" t="str">
        <f>IF($I153&gt;NORMA!$J$32,"NO CUMPLE","CUMPLE")</f>
        <v>NO CUMPLE</v>
      </c>
    </row>
    <row r="154" spans="1:35" ht="14.25" customHeight="1" x14ac:dyDescent="0.35">
      <c r="A154" s="146" t="s">
        <v>100</v>
      </c>
      <c r="B154" s="147" t="s">
        <v>99</v>
      </c>
      <c r="C154" s="148">
        <v>40429</v>
      </c>
      <c r="D154" s="149">
        <v>0.95833333333333337</v>
      </c>
      <c r="E154" s="147">
        <v>101</v>
      </c>
      <c r="F154" s="147">
        <v>272</v>
      </c>
      <c r="G154" s="147">
        <v>84</v>
      </c>
      <c r="H154" s="147">
        <v>27</v>
      </c>
      <c r="I154" s="147">
        <v>6.07</v>
      </c>
      <c r="J154" s="147">
        <v>3.49</v>
      </c>
      <c r="K154" s="155">
        <v>29.1</v>
      </c>
      <c r="L154" s="164">
        <v>0.90900000000000003</v>
      </c>
      <c r="M154" s="156">
        <v>0.39</v>
      </c>
      <c r="N154" s="156">
        <v>7.4</v>
      </c>
      <c r="O154" s="157">
        <v>460000</v>
      </c>
      <c r="P154" s="188" t="str">
        <f>IF($M154&lt;NORMA!$J$7,"NO CUMPLE","CUMPLE")</f>
        <v>NO CUMPLE</v>
      </c>
      <c r="Q154" s="188" t="str">
        <f>IF($E154&gt;NORMA!$J$8,"NO CUMPLE","CUMPLE")</f>
        <v>NO CUMPLE</v>
      </c>
      <c r="R154" s="188" t="str">
        <f>IF($F154&gt;NORMA!$J$9,"NO CUMPLE","CUMPLE")</f>
        <v>NO CUMPLE</v>
      </c>
      <c r="S154" s="188" t="str">
        <f>IF($K154&gt;NORMA!$J$10,"NO CUMPLE","CUMPLE")</f>
        <v>NO CUMPLE</v>
      </c>
      <c r="T154" s="188" t="str">
        <f>IF($J154&gt;NORMA!$J$11,"NO CUMPLE","CUMPLE")</f>
        <v>NO CUMPLE</v>
      </c>
      <c r="U154" s="188" t="str">
        <f>IF($G154&gt;NORMA!$J$12,"NO CUMPLE","CUMPLE")</f>
        <v>NO CUMPLE</v>
      </c>
      <c r="V154" s="188" t="str">
        <f>IF($H154&gt;NORMA!$J$13,"NO CUMPLE","CUMPLE")</f>
        <v>NO CUMPLE</v>
      </c>
      <c r="W154" s="188" t="str">
        <f>IF($O154&gt;NORMA!$J$14,"NO CUMPLE","CUMPLE")</f>
        <v>CUMPLE</v>
      </c>
      <c r="X154" s="188" t="str">
        <f>IF(AND($N154&gt;=NORMA!$Q$4, $N154&lt;=NORMA!$R$4),"CUMPLE","NO CUMPLE")</f>
        <v>CUMPLE</v>
      </c>
      <c r="Y154" s="188" t="str">
        <f>IF($I154&gt;NORMA!$J$16,"NO CUMPLE","CUMPLE")</f>
        <v>NO CUMPLE</v>
      </c>
      <c r="Z154" s="188" t="str">
        <f>IF($M154&lt;NORMA!$J$23,"NO CUMPLE","CUMPLE")</f>
        <v>NO CUMPLE</v>
      </c>
      <c r="AA154" s="188" t="str">
        <f>IF($E154&gt;NORMA!$J$24,"NO CUMPLE","CUMPLE")</f>
        <v>NO CUMPLE</v>
      </c>
      <c r="AB154" s="188" t="str">
        <f>IF($F154&gt;NORMA!$J$25,"NO CUMPLE","CUMPLE")</f>
        <v>NO CUMPLE</v>
      </c>
      <c r="AC154" s="188" t="str">
        <f>IF($K154&gt;NORMA!$J$26,"NO CUMPLE","CUMPLE")</f>
        <v>NO CUMPLE</v>
      </c>
      <c r="AD154" s="188" t="str">
        <f>IF($J154&gt;NORMA!$J$27,"NO CUMPLE","CUMPLE")</f>
        <v>NO CUMPLE</v>
      </c>
      <c r="AE154" s="188" t="str">
        <f>IF($G154&gt;NORMA!$J$28,"NO CUMPLE","CUMPLE")</f>
        <v>NO CUMPLE</v>
      </c>
      <c r="AF154" s="188" t="str">
        <f>IF($H154&gt;NORMA!$I$29,"NO CUMPLE","CUMPLE")</f>
        <v>NO CUMPLE</v>
      </c>
      <c r="AG154" s="188" t="str">
        <f>IF($O154&gt;NORMA!$J$30,"NO CUMPLE","CUMPLE")</f>
        <v>NO CUMPLE</v>
      </c>
      <c r="AH154" s="188" t="str">
        <f>IF(AND($N154&gt;=NORMA!$R$18, $N154&lt;=NORMA!$S$18),"CUMPLE","NO CUMPLE")</f>
        <v>CUMPLE</v>
      </c>
      <c r="AI154" s="188" t="str">
        <f>IF($I154&gt;NORMA!$J$32,"NO CUMPLE","CUMPLE")</f>
        <v>NO CUMPLE</v>
      </c>
    </row>
    <row r="155" spans="1:35" ht="14.25" customHeight="1" x14ac:dyDescent="0.35">
      <c r="A155" s="146" t="s">
        <v>100</v>
      </c>
      <c r="B155" s="147" t="s">
        <v>99</v>
      </c>
      <c r="C155" s="148">
        <v>40448</v>
      </c>
      <c r="D155" s="149">
        <v>0.41666666666666669</v>
      </c>
      <c r="E155" s="147">
        <v>140</v>
      </c>
      <c r="F155" s="147">
        <v>437</v>
      </c>
      <c r="G155" s="147">
        <v>140</v>
      </c>
      <c r="H155" s="147">
        <v>56</v>
      </c>
      <c r="I155" s="147">
        <v>6.76</v>
      </c>
      <c r="J155" s="147">
        <v>5.63</v>
      </c>
      <c r="K155" s="155">
        <v>48.1</v>
      </c>
      <c r="L155" s="164">
        <v>0.63700000000000001</v>
      </c>
      <c r="M155" s="156">
        <v>0.2</v>
      </c>
      <c r="N155" s="156">
        <v>8.15</v>
      </c>
      <c r="O155" s="157">
        <v>110000000</v>
      </c>
      <c r="P155" s="188" t="str">
        <f>IF($M155&lt;NORMA!$J$7,"NO CUMPLE","CUMPLE")</f>
        <v>NO CUMPLE</v>
      </c>
      <c r="Q155" s="188" t="str">
        <f>IF($E155&gt;NORMA!$J$8,"NO CUMPLE","CUMPLE")</f>
        <v>NO CUMPLE</v>
      </c>
      <c r="R155" s="188" t="str">
        <f>IF($F155&gt;NORMA!$J$9,"NO CUMPLE","CUMPLE")</f>
        <v>NO CUMPLE</v>
      </c>
      <c r="S155" s="188" t="str">
        <f>IF($K155&gt;NORMA!$J$10,"NO CUMPLE","CUMPLE")</f>
        <v>NO CUMPLE</v>
      </c>
      <c r="T155" s="188" t="str">
        <f>IF($J155&gt;NORMA!$J$11,"NO CUMPLE","CUMPLE")</f>
        <v>NO CUMPLE</v>
      </c>
      <c r="U155" s="188" t="str">
        <f>IF($G155&gt;NORMA!$J$12,"NO CUMPLE","CUMPLE")</f>
        <v>NO CUMPLE</v>
      </c>
      <c r="V155" s="188" t="str">
        <f>IF($H155&gt;NORMA!$J$13,"NO CUMPLE","CUMPLE")</f>
        <v>NO CUMPLE</v>
      </c>
      <c r="W155" s="188" t="str">
        <f>IF($O155&gt;NORMA!$J$14,"NO CUMPLE","CUMPLE")</f>
        <v>NO CUMPLE</v>
      </c>
      <c r="X155" s="188" t="str">
        <f>IF(AND($N155&gt;=NORMA!$Q$4, $N155&lt;=NORMA!$R$4),"CUMPLE","NO CUMPLE")</f>
        <v>CUMPLE</v>
      </c>
      <c r="Y155" s="188" t="str">
        <f>IF($I155&gt;NORMA!$J$16,"NO CUMPLE","CUMPLE")</f>
        <v>NO CUMPLE</v>
      </c>
      <c r="Z155" s="188" t="str">
        <f>IF($M155&lt;NORMA!$J$23,"NO CUMPLE","CUMPLE")</f>
        <v>NO CUMPLE</v>
      </c>
      <c r="AA155" s="188" t="str">
        <f>IF($E155&gt;NORMA!$J$24,"NO CUMPLE","CUMPLE")</f>
        <v>NO CUMPLE</v>
      </c>
      <c r="AB155" s="188" t="str">
        <f>IF($F155&gt;NORMA!$J$25,"NO CUMPLE","CUMPLE")</f>
        <v>NO CUMPLE</v>
      </c>
      <c r="AC155" s="188" t="str">
        <f>IF($K155&gt;NORMA!$J$26,"NO CUMPLE","CUMPLE")</f>
        <v>NO CUMPLE</v>
      </c>
      <c r="AD155" s="188" t="str">
        <f>IF($J155&gt;NORMA!$J$27,"NO CUMPLE","CUMPLE")</f>
        <v>NO CUMPLE</v>
      </c>
      <c r="AE155" s="188" t="str">
        <f>IF($G155&gt;NORMA!$J$28,"NO CUMPLE","CUMPLE")</f>
        <v>NO CUMPLE</v>
      </c>
      <c r="AF155" s="188" t="str">
        <f>IF($H155&gt;NORMA!$I$29,"NO CUMPLE","CUMPLE")</f>
        <v>NO CUMPLE</v>
      </c>
      <c r="AG155" s="188" t="str">
        <f>IF($O155&gt;NORMA!$J$30,"NO CUMPLE","CUMPLE")</f>
        <v>NO CUMPLE</v>
      </c>
      <c r="AH155" s="188" t="str">
        <f>IF(AND($N155&gt;=NORMA!$R$18, $N155&lt;=NORMA!$S$18),"CUMPLE","NO CUMPLE")</f>
        <v>CUMPLE</v>
      </c>
      <c r="AI155" s="188" t="str">
        <f>IF($I155&gt;NORMA!$J$32,"NO CUMPLE","CUMPLE")</f>
        <v>NO CUMPLE</v>
      </c>
    </row>
    <row r="156" spans="1:35" ht="14.25" customHeight="1" x14ac:dyDescent="0.35">
      <c r="A156" s="146" t="s">
        <v>100</v>
      </c>
      <c r="B156" s="147" t="s">
        <v>99</v>
      </c>
      <c r="C156" s="148">
        <v>40463</v>
      </c>
      <c r="D156" s="149">
        <v>0.625</v>
      </c>
      <c r="E156" s="147">
        <v>129</v>
      </c>
      <c r="F156" s="147">
        <v>301</v>
      </c>
      <c r="G156" s="147">
        <v>257</v>
      </c>
      <c r="H156" s="147">
        <v>248</v>
      </c>
      <c r="I156" s="147">
        <v>1.99</v>
      </c>
      <c r="J156" s="147">
        <v>3.88</v>
      </c>
      <c r="K156" s="155">
        <v>27.1</v>
      </c>
      <c r="L156" s="164">
        <v>0.63300000000000001</v>
      </c>
      <c r="M156" s="156">
        <v>0.19</v>
      </c>
      <c r="N156" s="156">
        <v>7.49</v>
      </c>
      <c r="O156" s="157">
        <v>4600000</v>
      </c>
      <c r="P156" s="188" t="str">
        <f>IF($M156&lt;NORMA!$J$7,"NO CUMPLE","CUMPLE")</f>
        <v>NO CUMPLE</v>
      </c>
      <c r="Q156" s="188" t="str">
        <f>IF($E156&gt;NORMA!$J$8,"NO CUMPLE","CUMPLE")</f>
        <v>NO CUMPLE</v>
      </c>
      <c r="R156" s="188" t="str">
        <f>IF($F156&gt;NORMA!$J$9,"NO CUMPLE","CUMPLE")</f>
        <v>NO CUMPLE</v>
      </c>
      <c r="S156" s="188" t="str">
        <f>IF($K156&gt;NORMA!$J$10,"NO CUMPLE","CUMPLE")</f>
        <v>NO CUMPLE</v>
      </c>
      <c r="T156" s="188" t="str">
        <f>IF($J156&gt;NORMA!$J$11,"NO CUMPLE","CUMPLE")</f>
        <v>NO CUMPLE</v>
      </c>
      <c r="U156" s="188" t="str">
        <f>IF($G156&gt;NORMA!$J$12,"NO CUMPLE","CUMPLE")</f>
        <v>NO CUMPLE</v>
      </c>
      <c r="V156" s="188" t="str">
        <f>IF($H156&gt;NORMA!$J$13,"NO CUMPLE","CUMPLE")</f>
        <v>NO CUMPLE</v>
      </c>
      <c r="W156" s="188" t="str">
        <f>IF($O156&gt;NORMA!$J$14,"NO CUMPLE","CUMPLE")</f>
        <v>NO CUMPLE</v>
      </c>
      <c r="X156" s="188" t="str">
        <f>IF(AND($N156&gt;=NORMA!$Q$4, $N156&lt;=NORMA!$R$4),"CUMPLE","NO CUMPLE")</f>
        <v>CUMPLE</v>
      </c>
      <c r="Y156" s="188" t="str">
        <f>IF($I156&gt;NORMA!$J$16,"NO CUMPLE","CUMPLE")</f>
        <v>CUMPLE</v>
      </c>
      <c r="Z156" s="188" t="str">
        <f>IF($M156&lt;NORMA!$J$23,"NO CUMPLE","CUMPLE")</f>
        <v>NO CUMPLE</v>
      </c>
      <c r="AA156" s="188" t="str">
        <f>IF($E156&gt;NORMA!$J$24,"NO CUMPLE","CUMPLE")</f>
        <v>NO CUMPLE</v>
      </c>
      <c r="AB156" s="188" t="str">
        <f>IF($F156&gt;NORMA!$J$25,"NO CUMPLE","CUMPLE")</f>
        <v>NO CUMPLE</v>
      </c>
      <c r="AC156" s="188" t="str">
        <f>IF($K156&gt;NORMA!$J$26,"NO CUMPLE","CUMPLE")</f>
        <v>NO CUMPLE</v>
      </c>
      <c r="AD156" s="188" t="str">
        <f>IF($J156&gt;NORMA!$J$27,"NO CUMPLE","CUMPLE")</f>
        <v>NO CUMPLE</v>
      </c>
      <c r="AE156" s="188" t="str">
        <f>IF($G156&gt;NORMA!$J$28,"NO CUMPLE","CUMPLE")</f>
        <v>NO CUMPLE</v>
      </c>
      <c r="AF156" s="188" t="str">
        <f>IF($H156&gt;NORMA!$I$29,"NO CUMPLE","CUMPLE")</f>
        <v>NO CUMPLE</v>
      </c>
      <c r="AG156" s="188" t="str">
        <f>IF($O156&gt;NORMA!$J$30,"NO CUMPLE","CUMPLE")</f>
        <v>NO CUMPLE</v>
      </c>
      <c r="AH156" s="188" t="str">
        <f>IF(AND($N156&gt;=NORMA!$R$18, $N156&lt;=NORMA!$S$18),"CUMPLE","NO CUMPLE")</f>
        <v>CUMPLE</v>
      </c>
      <c r="AI156" s="188" t="str">
        <f>IF($I156&gt;NORMA!$J$32,"NO CUMPLE","CUMPLE")</f>
        <v>NO CUMPLE</v>
      </c>
    </row>
    <row r="157" spans="1:35" ht="14.25" customHeight="1" x14ac:dyDescent="0.35">
      <c r="A157" s="146" t="s">
        <v>100</v>
      </c>
      <c r="B157" s="147" t="s">
        <v>99</v>
      </c>
      <c r="C157" s="148">
        <v>40486</v>
      </c>
      <c r="D157" s="149">
        <v>0.20833333333333334</v>
      </c>
      <c r="E157" s="147">
        <v>13</v>
      </c>
      <c r="F157" s="147">
        <v>41</v>
      </c>
      <c r="G157" s="147">
        <v>11</v>
      </c>
      <c r="H157" s="147">
        <v>3.9</v>
      </c>
      <c r="I157" s="147">
        <v>1.53</v>
      </c>
      <c r="J157" s="147">
        <v>0.99</v>
      </c>
      <c r="K157" s="155">
        <v>8.1999999999999993</v>
      </c>
      <c r="L157" s="164">
        <v>0.59199999999999997</v>
      </c>
      <c r="M157" s="156">
        <v>3.6</v>
      </c>
      <c r="N157" s="156">
        <v>7.42</v>
      </c>
      <c r="O157" s="157">
        <v>15000</v>
      </c>
      <c r="P157" s="188" t="str">
        <f>IF($M157&lt;NORMA!$J$7,"NO CUMPLE","CUMPLE")</f>
        <v>NO CUMPLE</v>
      </c>
      <c r="Q157" s="188" t="str">
        <f>IF($E157&gt;NORMA!$J$8,"NO CUMPLE","CUMPLE")</f>
        <v>CUMPLE</v>
      </c>
      <c r="R157" s="188" t="str">
        <f>IF($F157&gt;NORMA!$J$9,"NO CUMPLE","CUMPLE")</f>
        <v>CUMPLE</v>
      </c>
      <c r="S157" s="188" t="str">
        <f>IF($K157&gt;NORMA!$J$10,"NO CUMPLE","CUMPLE")</f>
        <v>CUMPLE</v>
      </c>
      <c r="T157" s="188" t="str">
        <f>IF($J157&gt;NORMA!$J$11,"NO CUMPLE","CUMPLE")</f>
        <v>CUMPLE</v>
      </c>
      <c r="U157" s="188" t="str">
        <f>IF($G157&gt;NORMA!$J$12,"NO CUMPLE","CUMPLE")</f>
        <v>CUMPLE</v>
      </c>
      <c r="V157" s="188" t="str">
        <f>IF($H157&gt;NORMA!$J$13,"NO CUMPLE","CUMPLE")</f>
        <v>CUMPLE</v>
      </c>
      <c r="W157" s="188" t="str">
        <f>IF($O157&gt;NORMA!$J$14,"NO CUMPLE","CUMPLE")</f>
        <v>CUMPLE</v>
      </c>
      <c r="X157" s="188" t="str">
        <f>IF(AND($N157&gt;=NORMA!$Q$4, $N157&lt;=NORMA!$R$4),"CUMPLE","NO CUMPLE")</f>
        <v>CUMPLE</v>
      </c>
      <c r="Y157" s="188" t="str">
        <f>IF($I157&gt;NORMA!$J$16,"NO CUMPLE","CUMPLE")</f>
        <v>CUMPLE</v>
      </c>
      <c r="Z157" s="188" t="str">
        <f>IF($M157&lt;NORMA!$J$23,"NO CUMPLE","CUMPLE")</f>
        <v>NO CUMPLE</v>
      </c>
      <c r="AA157" s="188" t="str">
        <f>IF($E157&gt;NORMA!$J$24,"NO CUMPLE","CUMPLE")</f>
        <v>CUMPLE</v>
      </c>
      <c r="AB157" s="188" t="str">
        <f>IF($F157&gt;NORMA!$J$25,"NO CUMPLE","CUMPLE")</f>
        <v>NO CUMPLE</v>
      </c>
      <c r="AC157" s="188" t="str">
        <f>IF($K157&gt;NORMA!$J$26,"NO CUMPLE","CUMPLE")</f>
        <v>CUMPLE</v>
      </c>
      <c r="AD157" s="188" t="str">
        <f>IF($J157&gt;NORMA!$J$27,"NO CUMPLE","CUMPLE")</f>
        <v>CUMPLE</v>
      </c>
      <c r="AE157" s="188" t="str">
        <f>IF($G157&gt;NORMA!$J$28,"NO CUMPLE","CUMPLE")</f>
        <v>CUMPLE</v>
      </c>
      <c r="AF157" s="188" t="str">
        <f>IF($H157&gt;NORMA!$I$29,"NO CUMPLE","CUMPLE")</f>
        <v>CUMPLE</v>
      </c>
      <c r="AG157" s="188" t="str">
        <f>IF($O157&gt;NORMA!$J$30,"NO CUMPLE","CUMPLE")</f>
        <v>CUMPLE</v>
      </c>
      <c r="AH157" s="188" t="str">
        <f>IF(AND($N157&gt;=NORMA!$R$18, $N157&lt;=NORMA!$S$18),"CUMPLE","NO CUMPLE")</f>
        <v>CUMPLE</v>
      </c>
      <c r="AI157" s="188" t="str">
        <f>IF($I157&gt;NORMA!$J$32,"NO CUMPLE","CUMPLE")</f>
        <v>NO CUMPLE</v>
      </c>
    </row>
    <row r="158" spans="1:35" ht="14.25" customHeight="1" x14ac:dyDescent="0.35">
      <c r="A158" s="146" t="s">
        <v>100</v>
      </c>
      <c r="B158" s="147" t="s">
        <v>99</v>
      </c>
      <c r="C158" s="148">
        <v>40505</v>
      </c>
      <c r="D158" s="149">
        <v>0.54166666666666663</v>
      </c>
      <c r="E158" s="147">
        <v>106</v>
      </c>
      <c r="F158" s="147">
        <v>227</v>
      </c>
      <c r="G158" s="147">
        <v>165</v>
      </c>
      <c r="H158" s="147">
        <v>21</v>
      </c>
      <c r="I158" s="147">
        <v>8.8000000000000007</v>
      </c>
      <c r="J158" s="147">
        <v>3.12</v>
      </c>
      <c r="K158" s="155">
        <v>22.1</v>
      </c>
      <c r="L158" s="164">
        <v>1.5129999999999999</v>
      </c>
      <c r="M158" s="156">
        <v>3.93</v>
      </c>
      <c r="N158" s="156">
        <v>7.72</v>
      </c>
      <c r="O158" s="157">
        <v>2400000</v>
      </c>
      <c r="P158" s="188" t="str">
        <f>IF($M158&lt;NORMA!$J$7,"NO CUMPLE","CUMPLE")</f>
        <v>NO CUMPLE</v>
      </c>
      <c r="Q158" s="188" t="str">
        <f>IF($E158&gt;NORMA!$J$8,"NO CUMPLE","CUMPLE")</f>
        <v>NO CUMPLE</v>
      </c>
      <c r="R158" s="188" t="str">
        <f>IF($F158&gt;NORMA!$J$9,"NO CUMPLE","CUMPLE")</f>
        <v>NO CUMPLE</v>
      </c>
      <c r="S158" s="188" t="str">
        <f>IF($K158&gt;NORMA!$J$10,"NO CUMPLE","CUMPLE")</f>
        <v>NO CUMPLE</v>
      </c>
      <c r="T158" s="188" t="str">
        <f>IF($J158&gt;NORMA!$J$11,"NO CUMPLE","CUMPLE")</f>
        <v>NO CUMPLE</v>
      </c>
      <c r="U158" s="188" t="str">
        <f>IF($G158&gt;NORMA!$J$12,"NO CUMPLE","CUMPLE")</f>
        <v>NO CUMPLE</v>
      </c>
      <c r="V158" s="188" t="str">
        <f>IF($H158&gt;NORMA!$J$13,"NO CUMPLE","CUMPLE")</f>
        <v>CUMPLE</v>
      </c>
      <c r="W158" s="188" t="str">
        <f>IF($O158&gt;NORMA!$J$14,"NO CUMPLE","CUMPLE")</f>
        <v>NO CUMPLE</v>
      </c>
      <c r="X158" s="188" t="str">
        <f>IF(AND($N158&gt;=NORMA!$Q$4, $N158&lt;=NORMA!$R$4),"CUMPLE","NO CUMPLE")</f>
        <v>CUMPLE</v>
      </c>
      <c r="Y158" s="188" t="str">
        <f>IF($I158&gt;NORMA!$J$16,"NO CUMPLE","CUMPLE")</f>
        <v>NO CUMPLE</v>
      </c>
      <c r="Z158" s="188" t="str">
        <f>IF($M158&lt;NORMA!$J$23,"NO CUMPLE","CUMPLE")</f>
        <v>NO CUMPLE</v>
      </c>
      <c r="AA158" s="188" t="str">
        <f>IF($E158&gt;NORMA!$J$24,"NO CUMPLE","CUMPLE")</f>
        <v>NO CUMPLE</v>
      </c>
      <c r="AB158" s="188" t="str">
        <f>IF($F158&gt;NORMA!$J$25,"NO CUMPLE","CUMPLE")</f>
        <v>NO CUMPLE</v>
      </c>
      <c r="AC158" s="188" t="str">
        <f>IF($K158&gt;NORMA!$J$26,"NO CUMPLE","CUMPLE")</f>
        <v>NO CUMPLE</v>
      </c>
      <c r="AD158" s="188" t="str">
        <f>IF($J158&gt;NORMA!$J$27,"NO CUMPLE","CUMPLE")</f>
        <v>NO CUMPLE</v>
      </c>
      <c r="AE158" s="188" t="str">
        <f>IF($G158&gt;NORMA!$J$28,"NO CUMPLE","CUMPLE")</f>
        <v>NO CUMPLE</v>
      </c>
      <c r="AF158" s="188" t="str">
        <f>IF($H158&gt;NORMA!$I$29,"NO CUMPLE","CUMPLE")</f>
        <v>NO CUMPLE</v>
      </c>
      <c r="AG158" s="188" t="str">
        <f>IF($O158&gt;NORMA!$J$30,"NO CUMPLE","CUMPLE")</f>
        <v>NO CUMPLE</v>
      </c>
      <c r="AH158" s="188" t="str">
        <f>IF(AND($N158&gt;=NORMA!$R$18, $N158&lt;=NORMA!$S$18),"CUMPLE","NO CUMPLE")</f>
        <v>CUMPLE</v>
      </c>
      <c r="AI158" s="188" t="str">
        <f>IF($I158&gt;NORMA!$J$32,"NO CUMPLE","CUMPLE")</f>
        <v>NO CUMPLE</v>
      </c>
    </row>
    <row r="159" spans="1:35" ht="14.25" customHeight="1" x14ac:dyDescent="0.35">
      <c r="A159" s="146" t="s">
        <v>100</v>
      </c>
      <c r="B159" s="147" t="s">
        <v>99</v>
      </c>
      <c r="C159" s="148">
        <v>40522</v>
      </c>
      <c r="D159" s="149">
        <v>0.16666666666666666</v>
      </c>
      <c r="E159" s="147">
        <v>9.6</v>
      </c>
      <c r="F159" s="147">
        <v>30.4</v>
      </c>
      <c r="G159" s="147">
        <v>17</v>
      </c>
      <c r="H159" s="147">
        <v>29</v>
      </c>
      <c r="I159" s="147">
        <v>1.31</v>
      </c>
      <c r="J159" s="147">
        <v>0.71</v>
      </c>
      <c r="K159" s="155">
        <v>6.4</v>
      </c>
      <c r="L159" s="164">
        <v>0.83199999999999996</v>
      </c>
      <c r="M159" s="156">
        <v>4.2300000000000004</v>
      </c>
      <c r="N159" s="156">
        <v>6.81</v>
      </c>
      <c r="O159" s="157">
        <v>210000</v>
      </c>
      <c r="P159" s="188" t="str">
        <f>IF($M159&lt;NORMA!$J$7,"NO CUMPLE","CUMPLE")</f>
        <v>CUMPLE</v>
      </c>
      <c r="Q159" s="188" t="str">
        <f>IF($E159&gt;NORMA!$J$8,"NO CUMPLE","CUMPLE")</f>
        <v>CUMPLE</v>
      </c>
      <c r="R159" s="188" t="str">
        <f>IF($F159&gt;NORMA!$J$9,"NO CUMPLE","CUMPLE")</f>
        <v>CUMPLE</v>
      </c>
      <c r="S159" s="188" t="str">
        <f>IF($K159&gt;NORMA!$J$10,"NO CUMPLE","CUMPLE")</f>
        <v>CUMPLE</v>
      </c>
      <c r="T159" s="188" t="str">
        <f>IF($J159&gt;NORMA!$J$11,"NO CUMPLE","CUMPLE")</f>
        <v>CUMPLE</v>
      </c>
      <c r="U159" s="188" t="str">
        <f>IF($G159&gt;NORMA!$J$12,"NO CUMPLE","CUMPLE")</f>
        <v>CUMPLE</v>
      </c>
      <c r="V159" s="188" t="str">
        <f>IF($H159&gt;NORMA!$J$13,"NO CUMPLE","CUMPLE")</f>
        <v>NO CUMPLE</v>
      </c>
      <c r="W159" s="188" t="str">
        <f>IF($O159&gt;NORMA!$J$14,"NO CUMPLE","CUMPLE")</f>
        <v>CUMPLE</v>
      </c>
      <c r="X159" s="188" t="str">
        <f>IF(AND($N159&gt;=NORMA!$Q$4, $N159&lt;=NORMA!$R$4),"CUMPLE","NO CUMPLE")</f>
        <v>CUMPLE</v>
      </c>
      <c r="Y159" s="188" t="str">
        <f>IF($I159&gt;NORMA!$J$16,"NO CUMPLE","CUMPLE")</f>
        <v>CUMPLE</v>
      </c>
      <c r="Z159" s="188" t="str">
        <f>IF($M159&lt;NORMA!$J$23,"NO CUMPLE","CUMPLE")</f>
        <v>NO CUMPLE</v>
      </c>
      <c r="AA159" s="188" t="str">
        <f>IF($E159&gt;NORMA!$J$24,"NO CUMPLE","CUMPLE")</f>
        <v>CUMPLE</v>
      </c>
      <c r="AB159" s="188" t="str">
        <f>IF($F159&gt;NORMA!$J$25,"NO CUMPLE","CUMPLE")</f>
        <v>CUMPLE</v>
      </c>
      <c r="AC159" s="188" t="str">
        <f>IF($K159&gt;NORMA!$J$26,"NO CUMPLE","CUMPLE")</f>
        <v>CUMPLE</v>
      </c>
      <c r="AD159" s="188" t="str">
        <f>IF($J159&gt;NORMA!$J$27,"NO CUMPLE","CUMPLE")</f>
        <v>CUMPLE</v>
      </c>
      <c r="AE159" s="188" t="str">
        <f>IF($G159&gt;NORMA!$J$28,"NO CUMPLE","CUMPLE")</f>
        <v>NO CUMPLE</v>
      </c>
      <c r="AF159" s="188" t="str">
        <f>IF($H159&gt;NORMA!$I$29,"NO CUMPLE","CUMPLE")</f>
        <v>NO CUMPLE</v>
      </c>
      <c r="AG159" s="188" t="str">
        <f>IF($O159&gt;NORMA!$J$30,"NO CUMPLE","CUMPLE")</f>
        <v>NO CUMPLE</v>
      </c>
      <c r="AH159" s="188" t="str">
        <f>IF(AND($N159&gt;=NORMA!$R$18, $N159&lt;=NORMA!$S$18),"CUMPLE","NO CUMPLE")</f>
        <v>CUMPLE</v>
      </c>
      <c r="AI159" s="188" t="str">
        <f>IF($I159&gt;NORMA!$J$32,"NO CUMPLE","CUMPLE")</f>
        <v>NO CUMPLE</v>
      </c>
    </row>
    <row r="160" spans="1:35" ht="14.25" customHeight="1" x14ac:dyDescent="0.35">
      <c r="A160" s="146" t="s">
        <v>98</v>
      </c>
      <c r="B160" s="147" t="s">
        <v>99</v>
      </c>
      <c r="C160" s="148">
        <v>40565</v>
      </c>
      <c r="D160" s="149">
        <v>0.29166666666666669</v>
      </c>
      <c r="E160" s="147">
        <v>82</v>
      </c>
      <c r="F160" s="147">
        <v>248</v>
      </c>
      <c r="G160" s="147">
        <v>82</v>
      </c>
      <c r="H160" s="147">
        <v>12.8</v>
      </c>
      <c r="I160" s="147">
        <v>2.1</v>
      </c>
      <c r="J160" s="147">
        <v>3.55</v>
      </c>
      <c r="K160" s="155">
        <v>2</v>
      </c>
      <c r="L160" s="164">
        <v>0.52400000000000002</v>
      </c>
      <c r="M160" s="156">
        <v>6.21</v>
      </c>
      <c r="N160" s="156">
        <v>7.75</v>
      </c>
      <c r="O160" s="157">
        <v>11000000</v>
      </c>
      <c r="P160" s="188" t="str">
        <f>IF($M160&lt;NORMA!$J$7,"NO CUMPLE","CUMPLE")</f>
        <v>CUMPLE</v>
      </c>
      <c r="Q160" s="188" t="str">
        <f>IF($E160&gt;NORMA!$J$8,"NO CUMPLE","CUMPLE")</f>
        <v>NO CUMPLE</v>
      </c>
      <c r="R160" s="188" t="str">
        <f>IF($F160&gt;NORMA!$J$9,"NO CUMPLE","CUMPLE")</f>
        <v>NO CUMPLE</v>
      </c>
      <c r="S160" s="188" t="str">
        <f>IF($K160&gt;NORMA!$J$10,"NO CUMPLE","CUMPLE")</f>
        <v>CUMPLE</v>
      </c>
      <c r="T160" s="188" t="str">
        <f>IF($J160&gt;NORMA!$J$11,"NO CUMPLE","CUMPLE")</f>
        <v>NO CUMPLE</v>
      </c>
      <c r="U160" s="188" t="str">
        <f>IF($G160&gt;NORMA!$J$12,"NO CUMPLE","CUMPLE")</f>
        <v>NO CUMPLE</v>
      </c>
      <c r="V160" s="188" t="str">
        <f>IF($H160&gt;NORMA!$J$13,"NO CUMPLE","CUMPLE")</f>
        <v>CUMPLE</v>
      </c>
      <c r="W160" s="188" t="str">
        <f>IF($O160&gt;NORMA!$J$14,"NO CUMPLE","CUMPLE")</f>
        <v>NO CUMPLE</v>
      </c>
      <c r="X160" s="188" t="str">
        <f>IF(AND($N160&gt;=NORMA!$Q$4, $N160&lt;=NORMA!$R$4),"CUMPLE","NO CUMPLE")</f>
        <v>CUMPLE</v>
      </c>
      <c r="Y160" s="188" t="str">
        <f>IF($I160&gt;NORMA!$J$16,"NO CUMPLE","CUMPLE")</f>
        <v>CUMPLE</v>
      </c>
      <c r="Z160" s="188" t="str">
        <f>IF($M160&lt;NORMA!$J$23,"NO CUMPLE","CUMPLE")</f>
        <v>CUMPLE</v>
      </c>
      <c r="AA160" s="188" t="str">
        <f>IF($E160&gt;NORMA!$J$24,"NO CUMPLE","CUMPLE")</f>
        <v>NO CUMPLE</v>
      </c>
      <c r="AB160" s="188" t="str">
        <f>IF($F160&gt;NORMA!$J$25,"NO CUMPLE","CUMPLE")</f>
        <v>NO CUMPLE</v>
      </c>
      <c r="AC160" s="188" t="str">
        <f>IF($K160&gt;NORMA!$J$26,"NO CUMPLE","CUMPLE")</f>
        <v>CUMPLE</v>
      </c>
      <c r="AD160" s="188" t="str">
        <f>IF($J160&gt;NORMA!$J$27,"NO CUMPLE","CUMPLE")</f>
        <v>NO CUMPLE</v>
      </c>
      <c r="AE160" s="188" t="str">
        <f>IF($G160&gt;NORMA!$J$28,"NO CUMPLE","CUMPLE")</f>
        <v>NO CUMPLE</v>
      </c>
      <c r="AF160" s="188" t="str">
        <f>IF($H160&gt;NORMA!$I$29,"NO CUMPLE","CUMPLE")</f>
        <v>NO CUMPLE</v>
      </c>
      <c r="AG160" s="188" t="str">
        <f>IF($O160&gt;NORMA!$J$30,"NO CUMPLE","CUMPLE")</f>
        <v>NO CUMPLE</v>
      </c>
      <c r="AH160" s="188" t="str">
        <f>IF(AND($N160&gt;=NORMA!$R$18, $N160&lt;=NORMA!$S$18),"CUMPLE","NO CUMPLE")</f>
        <v>CUMPLE</v>
      </c>
      <c r="AI160" s="188" t="str">
        <f>IF($I160&gt;NORMA!$J$32,"NO CUMPLE","CUMPLE")</f>
        <v>NO CUMPLE</v>
      </c>
    </row>
    <row r="161" spans="1:35" ht="14.25" customHeight="1" x14ac:dyDescent="0.35">
      <c r="A161" s="146" t="s">
        <v>98</v>
      </c>
      <c r="B161" s="147" t="s">
        <v>99</v>
      </c>
      <c r="C161" s="148">
        <v>40583</v>
      </c>
      <c r="D161" s="149">
        <v>8.3333333333333329E-2</v>
      </c>
      <c r="E161" s="147">
        <v>28</v>
      </c>
      <c r="F161" s="147">
        <v>84.8</v>
      </c>
      <c r="G161" s="147">
        <v>32</v>
      </c>
      <c r="H161" s="150">
        <v>3.6</v>
      </c>
      <c r="I161" s="147">
        <v>3.09</v>
      </c>
      <c r="J161" s="147">
        <v>3.12</v>
      </c>
      <c r="K161" s="161">
        <v>20.3</v>
      </c>
      <c r="L161" s="164">
        <v>0.248</v>
      </c>
      <c r="M161" s="156">
        <v>6.79</v>
      </c>
      <c r="N161" s="156">
        <v>7.49</v>
      </c>
      <c r="O161" s="157">
        <v>1100000</v>
      </c>
      <c r="P161" s="188" t="str">
        <f>IF($M161&lt;NORMA!$J$7,"NO CUMPLE","CUMPLE")</f>
        <v>CUMPLE</v>
      </c>
      <c r="Q161" s="188" t="str">
        <f>IF($E161&gt;NORMA!$J$8,"NO CUMPLE","CUMPLE")</f>
        <v>CUMPLE</v>
      </c>
      <c r="R161" s="188" t="str">
        <f>IF($F161&gt;NORMA!$J$9,"NO CUMPLE","CUMPLE")</f>
        <v>CUMPLE</v>
      </c>
      <c r="S161" s="188" t="str">
        <f>IF($K161&gt;NORMA!$J$10,"NO CUMPLE","CUMPLE")</f>
        <v>NO CUMPLE</v>
      </c>
      <c r="T161" s="188" t="str">
        <f>IF($J161&gt;NORMA!$J$11,"NO CUMPLE","CUMPLE")</f>
        <v>NO CUMPLE</v>
      </c>
      <c r="U161" s="188" t="str">
        <f>IF($G161&gt;NORMA!$J$12,"NO CUMPLE","CUMPLE")</f>
        <v>NO CUMPLE</v>
      </c>
      <c r="V161" s="188" t="str">
        <f>IF($H161&gt;NORMA!$J$13,"NO CUMPLE","CUMPLE")</f>
        <v>CUMPLE</v>
      </c>
      <c r="W161" s="188" t="str">
        <f>IF($O161&gt;NORMA!$J$14,"NO CUMPLE","CUMPLE")</f>
        <v>NO CUMPLE</v>
      </c>
      <c r="X161" s="188" t="str">
        <f>IF(AND($N161&gt;=NORMA!$Q$4, $N161&lt;=NORMA!$R$4),"CUMPLE","NO CUMPLE")</f>
        <v>CUMPLE</v>
      </c>
      <c r="Y161" s="188" t="str">
        <f>IF($I161&gt;NORMA!$J$16,"NO CUMPLE","CUMPLE")</f>
        <v>NO CUMPLE</v>
      </c>
      <c r="Z161" s="188" t="str">
        <f>IF($M161&lt;NORMA!$J$23,"NO CUMPLE","CUMPLE")</f>
        <v>CUMPLE</v>
      </c>
      <c r="AA161" s="188" t="str">
        <f>IF($E161&gt;NORMA!$J$24,"NO CUMPLE","CUMPLE")</f>
        <v>NO CUMPLE</v>
      </c>
      <c r="AB161" s="188" t="str">
        <f>IF($F161&gt;NORMA!$J$25,"NO CUMPLE","CUMPLE")</f>
        <v>NO CUMPLE</v>
      </c>
      <c r="AC161" s="188" t="str">
        <f>IF($K161&gt;NORMA!$J$26,"NO CUMPLE","CUMPLE")</f>
        <v>NO CUMPLE</v>
      </c>
      <c r="AD161" s="188" t="str">
        <f>IF($J161&gt;NORMA!$J$27,"NO CUMPLE","CUMPLE")</f>
        <v>NO CUMPLE</v>
      </c>
      <c r="AE161" s="188" t="str">
        <f>IF($G161&gt;NORMA!$J$28,"NO CUMPLE","CUMPLE")</f>
        <v>NO CUMPLE</v>
      </c>
      <c r="AF161" s="188" t="str">
        <f>IF($H161&gt;NORMA!$I$29,"NO CUMPLE","CUMPLE")</f>
        <v>CUMPLE</v>
      </c>
      <c r="AG161" s="188" t="str">
        <f>IF($O161&gt;NORMA!$J$30,"NO CUMPLE","CUMPLE")</f>
        <v>NO CUMPLE</v>
      </c>
      <c r="AH161" s="188" t="str">
        <f>IF(AND($N161&gt;=NORMA!$R$18, $N161&lt;=NORMA!$S$18),"CUMPLE","NO CUMPLE")</f>
        <v>CUMPLE</v>
      </c>
      <c r="AI161" s="188" t="str">
        <f>IF($I161&gt;NORMA!$J$32,"NO CUMPLE","CUMPLE")</f>
        <v>NO CUMPLE</v>
      </c>
    </row>
    <row r="162" spans="1:35" ht="14.25" customHeight="1" x14ac:dyDescent="0.35">
      <c r="A162" s="146" t="s">
        <v>98</v>
      </c>
      <c r="B162" s="147" t="s">
        <v>99</v>
      </c>
      <c r="C162" s="148">
        <v>40605</v>
      </c>
      <c r="D162" s="149">
        <v>0.54166666666666663</v>
      </c>
      <c r="E162" s="147">
        <v>25.9</v>
      </c>
      <c r="F162" s="147">
        <v>111</v>
      </c>
      <c r="G162" s="147">
        <v>47</v>
      </c>
      <c r="H162" s="147">
        <v>4.9000000000000004</v>
      </c>
      <c r="I162" s="147">
        <v>2.1800000000000002</v>
      </c>
      <c r="J162" s="147">
        <v>0.81</v>
      </c>
      <c r="K162" s="161">
        <v>4.7</v>
      </c>
      <c r="L162" s="164">
        <v>1.1850000000000001</v>
      </c>
      <c r="M162" s="156">
        <v>7.34</v>
      </c>
      <c r="N162" s="156">
        <v>7.27</v>
      </c>
      <c r="O162" s="157">
        <v>11000000</v>
      </c>
      <c r="P162" s="188" t="str">
        <f>IF($M162&lt;NORMA!$J$7,"NO CUMPLE","CUMPLE")</f>
        <v>CUMPLE</v>
      </c>
      <c r="Q162" s="188" t="str">
        <f>IF($E162&gt;NORMA!$J$8,"NO CUMPLE","CUMPLE")</f>
        <v>CUMPLE</v>
      </c>
      <c r="R162" s="188" t="str">
        <f>IF($F162&gt;NORMA!$J$9,"NO CUMPLE","CUMPLE")</f>
        <v>CUMPLE</v>
      </c>
      <c r="S162" s="188" t="str">
        <f>IF($K162&gt;NORMA!$J$10,"NO CUMPLE","CUMPLE")</f>
        <v>CUMPLE</v>
      </c>
      <c r="T162" s="188" t="str">
        <f>IF($J162&gt;NORMA!$J$11,"NO CUMPLE","CUMPLE")</f>
        <v>CUMPLE</v>
      </c>
      <c r="U162" s="188" t="str">
        <f>IF($G162&gt;NORMA!$J$12,"NO CUMPLE","CUMPLE")</f>
        <v>NO CUMPLE</v>
      </c>
      <c r="V162" s="188" t="str">
        <f>IF($H162&gt;NORMA!$J$13,"NO CUMPLE","CUMPLE")</f>
        <v>CUMPLE</v>
      </c>
      <c r="W162" s="188" t="str">
        <f>IF($O162&gt;NORMA!$J$14,"NO CUMPLE","CUMPLE")</f>
        <v>NO CUMPLE</v>
      </c>
      <c r="X162" s="188" t="str">
        <f>IF(AND($N162&gt;=NORMA!$Q$4, $N162&lt;=NORMA!$R$4),"CUMPLE","NO CUMPLE")</f>
        <v>CUMPLE</v>
      </c>
      <c r="Y162" s="188" t="str">
        <f>IF($I162&gt;NORMA!$J$16,"NO CUMPLE","CUMPLE")</f>
        <v>CUMPLE</v>
      </c>
      <c r="Z162" s="188" t="str">
        <f>IF($M162&lt;NORMA!$J$23,"NO CUMPLE","CUMPLE")</f>
        <v>CUMPLE</v>
      </c>
      <c r="AA162" s="188" t="str">
        <f>IF($E162&gt;NORMA!$J$24,"NO CUMPLE","CUMPLE")</f>
        <v>NO CUMPLE</v>
      </c>
      <c r="AB162" s="188" t="str">
        <f>IF($F162&gt;NORMA!$J$25,"NO CUMPLE","CUMPLE")</f>
        <v>NO CUMPLE</v>
      </c>
      <c r="AC162" s="188" t="str">
        <f>IF($K162&gt;NORMA!$J$26,"NO CUMPLE","CUMPLE")</f>
        <v>CUMPLE</v>
      </c>
      <c r="AD162" s="188" t="str">
        <f>IF($J162&gt;NORMA!$J$27,"NO CUMPLE","CUMPLE")</f>
        <v>CUMPLE</v>
      </c>
      <c r="AE162" s="188" t="str">
        <f>IF($G162&gt;NORMA!$J$28,"NO CUMPLE","CUMPLE")</f>
        <v>NO CUMPLE</v>
      </c>
      <c r="AF162" s="188" t="str">
        <f>IF($H162&gt;NORMA!$I$29,"NO CUMPLE","CUMPLE")</f>
        <v>CUMPLE</v>
      </c>
      <c r="AG162" s="188" t="str">
        <f>IF($O162&gt;NORMA!$J$30,"NO CUMPLE","CUMPLE")</f>
        <v>NO CUMPLE</v>
      </c>
      <c r="AH162" s="188" t="str">
        <f>IF(AND($N162&gt;=NORMA!$R$18, $N162&lt;=NORMA!$S$18),"CUMPLE","NO CUMPLE")</f>
        <v>CUMPLE</v>
      </c>
      <c r="AI162" s="188" t="str">
        <f>IF($I162&gt;NORMA!$J$32,"NO CUMPLE","CUMPLE")</f>
        <v>NO CUMPLE</v>
      </c>
    </row>
    <row r="163" spans="1:35" ht="14.25" customHeight="1" x14ac:dyDescent="0.35">
      <c r="A163" s="146" t="s">
        <v>98</v>
      </c>
      <c r="B163" s="147" t="s">
        <v>99</v>
      </c>
      <c r="C163" s="148">
        <v>40621</v>
      </c>
      <c r="D163" s="149">
        <v>4.1666666666666664E-2</v>
      </c>
      <c r="E163" s="147">
        <v>4.7</v>
      </c>
      <c r="F163" s="147">
        <v>17.8</v>
      </c>
      <c r="G163" s="147">
        <v>10</v>
      </c>
      <c r="H163" s="147">
        <v>4.7</v>
      </c>
      <c r="I163" s="147">
        <v>0.44</v>
      </c>
      <c r="J163" s="147">
        <v>0.37</v>
      </c>
      <c r="K163" s="161">
        <v>2.9</v>
      </c>
      <c r="L163" s="164">
        <v>0.68</v>
      </c>
      <c r="M163" s="156">
        <v>8.14</v>
      </c>
      <c r="N163" s="156">
        <v>6.59</v>
      </c>
      <c r="O163" s="157">
        <v>110000</v>
      </c>
      <c r="P163" s="188" t="str">
        <f>IF($M163&lt;NORMA!$J$7,"NO CUMPLE","CUMPLE")</f>
        <v>CUMPLE</v>
      </c>
      <c r="Q163" s="188" t="str">
        <f>IF($E163&gt;NORMA!$J$8,"NO CUMPLE","CUMPLE")</f>
        <v>CUMPLE</v>
      </c>
      <c r="R163" s="188" t="str">
        <f>IF($F163&gt;NORMA!$J$9,"NO CUMPLE","CUMPLE")</f>
        <v>CUMPLE</v>
      </c>
      <c r="S163" s="188" t="str">
        <f>IF($K163&gt;NORMA!$J$10,"NO CUMPLE","CUMPLE")</f>
        <v>CUMPLE</v>
      </c>
      <c r="T163" s="188" t="str">
        <f>IF($J163&gt;NORMA!$J$11,"NO CUMPLE","CUMPLE")</f>
        <v>CUMPLE</v>
      </c>
      <c r="U163" s="188" t="str">
        <f>IF($G163&gt;NORMA!$J$12,"NO CUMPLE","CUMPLE")</f>
        <v>CUMPLE</v>
      </c>
      <c r="V163" s="188" t="str">
        <f>IF($H163&gt;NORMA!$J$13,"NO CUMPLE","CUMPLE")</f>
        <v>CUMPLE</v>
      </c>
      <c r="W163" s="188" t="str">
        <f>IF($O163&gt;NORMA!$J$14,"NO CUMPLE","CUMPLE")</f>
        <v>CUMPLE</v>
      </c>
      <c r="X163" s="188" t="str">
        <f>IF(AND($N163&gt;=NORMA!$Q$4, $N163&lt;=NORMA!$R$4),"CUMPLE","NO CUMPLE")</f>
        <v>CUMPLE</v>
      </c>
      <c r="Y163" s="188" t="str">
        <f>IF($I163&gt;NORMA!$J$16,"NO CUMPLE","CUMPLE")</f>
        <v>CUMPLE</v>
      </c>
      <c r="Z163" s="188" t="str">
        <f>IF($M163&lt;NORMA!$J$23,"NO CUMPLE","CUMPLE")</f>
        <v>CUMPLE</v>
      </c>
      <c r="AA163" s="188" t="str">
        <f>IF($E163&gt;NORMA!$J$24,"NO CUMPLE","CUMPLE")</f>
        <v>CUMPLE</v>
      </c>
      <c r="AB163" s="188" t="str">
        <f>IF($F163&gt;NORMA!$J$25,"NO CUMPLE","CUMPLE")</f>
        <v>CUMPLE</v>
      </c>
      <c r="AC163" s="188" t="str">
        <f>IF($K163&gt;NORMA!$J$26,"NO CUMPLE","CUMPLE")</f>
        <v>CUMPLE</v>
      </c>
      <c r="AD163" s="188" t="str">
        <f>IF($J163&gt;NORMA!$J$27,"NO CUMPLE","CUMPLE")</f>
        <v>CUMPLE</v>
      </c>
      <c r="AE163" s="188" t="str">
        <f>IF($G163&gt;NORMA!$J$28,"NO CUMPLE","CUMPLE")</f>
        <v>CUMPLE</v>
      </c>
      <c r="AF163" s="188" t="str">
        <f>IF($H163&gt;NORMA!$I$29,"NO CUMPLE","CUMPLE")</f>
        <v>CUMPLE</v>
      </c>
      <c r="AG163" s="188" t="str">
        <f>IF($O163&gt;NORMA!$J$30,"NO CUMPLE","CUMPLE")</f>
        <v>NO CUMPLE</v>
      </c>
      <c r="AH163" s="188" t="str">
        <f>IF(AND($N163&gt;=NORMA!$R$18, $N163&lt;=NORMA!$S$18),"CUMPLE","NO CUMPLE")</f>
        <v>CUMPLE</v>
      </c>
      <c r="AI163" s="188" t="str">
        <f>IF($I163&gt;NORMA!$J$32,"NO CUMPLE","CUMPLE")</f>
        <v>CUMPLE</v>
      </c>
    </row>
    <row r="164" spans="1:35" ht="14.25" customHeight="1" x14ac:dyDescent="0.35">
      <c r="A164" s="146" t="s">
        <v>98</v>
      </c>
      <c r="B164" s="147" t="s">
        <v>99</v>
      </c>
      <c r="C164" s="148">
        <v>40637</v>
      </c>
      <c r="D164" s="149">
        <v>0.14583333333333334</v>
      </c>
      <c r="E164" s="147">
        <v>3.9</v>
      </c>
      <c r="F164" s="147">
        <v>17.899999999999999</v>
      </c>
      <c r="G164" s="147">
        <v>15</v>
      </c>
      <c r="H164" s="150">
        <v>3.6</v>
      </c>
      <c r="I164" s="147">
        <v>0.25</v>
      </c>
      <c r="J164" s="147">
        <v>0.15</v>
      </c>
      <c r="K164" s="161">
        <v>2.2999999999999998</v>
      </c>
      <c r="L164" s="164">
        <v>0.70699999999999996</v>
      </c>
      <c r="M164" s="156">
        <v>8.09</v>
      </c>
      <c r="N164" s="156">
        <v>7.34</v>
      </c>
      <c r="O164" s="157">
        <v>40000</v>
      </c>
      <c r="P164" s="188" t="str">
        <f>IF($M164&lt;NORMA!$J$7,"NO CUMPLE","CUMPLE")</f>
        <v>CUMPLE</v>
      </c>
      <c r="Q164" s="188" t="str">
        <f>IF($E164&gt;NORMA!$J$8,"NO CUMPLE","CUMPLE")</f>
        <v>CUMPLE</v>
      </c>
      <c r="R164" s="188" t="str">
        <f>IF($F164&gt;NORMA!$J$9,"NO CUMPLE","CUMPLE")</f>
        <v>CUMPLE</v>
      </c>
      <c r="S164" s="188" t="str">
        <f>IF($K164&gt;NORMA!$J$10,"NO CUMPLE","CUMPLE")</f>
        <v>CUMPLE</v>
      </c>
      <c r="T164" s="188" t="str">
        <f>IF($J164&gt;NORMA!$J$11,"NO CUMPLE","CUMPLE")</f>
        <v>CUMPLE</v>
      </c>
      <c r="U164" s="188" t="str">
        <f>IF($G164&gt;NORMA!$J$12,"NO CUMPLE","CUMPLE")</f>
        <v>CUMPLE</v>
      </c>
      <c r="V164" s="188" t="str">
        <f>IF($H164&gt;NORMA!$J$13,"NO CUMPLE","CUMPLE")</f>
        <v>CUMPLE</v>
      </c>
      <c r="W164" s="188" t="str">
        <f>IF($O164&gt;NORMA!$J$14,"NO CUMPLE","CUMPLE")</f>
        <v>CUMPLE</v>
      </c>
      <c r="X164" s="188" t="str">
        <f>IF(AND($N164&gt;=NORMA!$Q$4, $N164&lt;=NORMA!$R$4),"CUMPLE","NO CUMPLE")</f>
        <v>CUMPLE</v>
      </c>
      <c r="Y164" s="188" t="str">
        <f>IF($I164&gt;NORMA!$J$16,"NO CUMPLE","CUMPLE")</f>
        <v>CUMPLE</v>
      </c>
      <c r="Z164" s="188" t="str">
        <f>IF($M164&lt;NORMA!$J$23,"NO CUMPLE","CUMPLE")</f>
        <v>CUMPLE</v>
      </c>
      <c r="AA164" s="188" t="str">
        <f>IF($E164&gt;NORMA!$J$24,"NO CUMPLE","CUMPLE")</f>
        <v>CUMPLE</v>
      </c>
      <c r="AB164" s="188" t="str">
        <f>IF($F164&gt;NORMA!$J$25,"NO CUMPLE","CUMPLE")</f>
        <v>CUMPLE</v>
      </c>
      <c r="AC164" s="188" t="str">
        <f>IF($K164&gt;NORMA!$J$26,"NO CUMPLE","CUMPLE")</f>
        <v>CUMPLE</v>
      </c>
      <c r="AD164" s="188" t="str">
        <f>IF($J164&gt;NORMA!$J$27,"NO CUMPLE","CUMPLE")</f>
        <v>CUMPLE</v>
      </c>
      <c r="AE164" s="188" t="str">
        <f>IF($G164&gt;NORMA!$J$28,"NO CUMPLE","CUMPLE")</f>
        <v>CUMPLE</v>
      </c>
      <c r="AF164" s="188" t="str">
        <f>IF($H164&gt;NORMA!$I$29,"NO CUMPLE","CUMPLE")</f>
        <v>CUMPLE</v>
      </c>
      <c r="AG164" s="188" t="str">
        <f>IF($O164&gt;NORMA!$J$30,"NO CUMPLE","CUMPLE")</f>
        <v>CUMPLE</v>
      </c>
      <c r="AH164" s="188" t="str">
        <f>IF(AND($N164&gt;=NORMA!$R$18, $N164&lt;=NORMA!$S$18),"CUMPLE","NO CUMPLE")</f>
        <v>CUMPLE</v>
      </c>
      <c r="AI164" s="188" t="str">
        <f>IF($I164&gt;NORMA!$J$32,"NO CUMPLE","CUMPLE")</f>
        <v>CUMPLE</v>
      </c>
    </row>
    <row r="165" spans="1:35" ht="14.25" customHeight="1" x14ac:dyDescent="0.35">
      <c r="A165" s="146" t="s">
        <v>98</v>
      </c>
      <c r="B165" s="147" t="s">
        <v>99</v>
      </c>
      <c r="C165" s="148">
        <v>40658</v>
      </c>
      <c r="D165" s="149">
        <v>0.625</v>
      </c>
      <c r="E165" s="147">
        <v>7.1</v>
      </c>
      <c r="F165" s="147">
        <v>21</v>
      </c>
      <c r="G165" s="147">
        <v>44</v>
      </c>
      <c r="H165" s="147">
        <v>5.5</v>
      </c>
      <c r="I165" s="147">
        <v>0.8</v>
      </c>
      <c r="J165" s="147">
        <v>0.41</v>
      </c>
      <c r="K165" s="161">
        <v>1.6</v>
      </c>
      <c r="L165" s="164">
        <v>2.1709999999999998</v>
      </c>
      <c r="M165" s="156">
        <v>8.2100000000000009</v>
      </c>
      <c r="N165" s="156">
        <v>7.31</v>
      </c>
      <c r="O165" s="157">
        <v>460000</v>
      </c>
      <c r="P165" s="188" t="str">
        <f>IF($M165&lt;NORMA!$J$7,"NO CUMPLE","CUMPLE")</f>
        <v>CUMPLE</v>
      </c>
      <c r="Q165" s="188" t="str">
        <f>IF($E165&gt;NORMA!$J$8,"NO CUMPLE","CUMPLE")</f>
        <v>CUMPLE</v>
      </c>
      <c r="R165" s="188" t="str">
        <f>IF($F165&gt;NORMA!$J$9,"NO CUMPLE","CUMPLE")</f>
        <v>CUMPLE</v>
      </c>
      <c r="S165" s="188" t="str">
        <f>IF($K165&gt;NORMA!$J$10,"NO CUMPLE","CUMPLE")</f>
        <v>CUMPLE</v>
      </c>
      <c r="T165" s="188" t="str">
        <f>IF($J165&gt;NORMA!$J$11,"NO CUMPLE","CUMPLE")</f>
        <v>CUMPLE</v>
      </c>
      <c r="U165" s="188" t="str">
        <f>IF($G165&gt;NORMA!$J$12,"NO CUMPLE","CUMPLE")</f>
        <v>NO CUMPLE</v>
      </c>
      <c r="V165" s="188" t="str">
        <f>IF($H165&gt;NORMA!$J$13,"NO CUMPLE","CUMPLE")</f>
        <v>CUMPLE</v>
      </c>
      <c r="W165" s="188" t="str">
        <f>IF($O165&gt;NORMA!$J$14,"NO CUMPLE","CUMPLE")</f>
        <v>CUMPLE</v>
      </c>
      <c r="X165" s="188" t="str">
        <f>IF(AND($N165&gt;=NORMA!$Q$4, $N165&lt;=NORMA!$R$4),"CUMPLE","NO CUMPLE")</f>
        <v>CUMPLE</v>
      </c>
      <c r="Y165" s="188" t="str">
        <f>IF($I165&gt;NORMA!$J$16,"NO CUMPLE","CUMPLE")</f>
        <v>CUMPLE</v>
      </c>
      <c r="Z165" s="188" t="str">
        <f>IF($M165&lt;NORMA!$J$23,"NO CUMPLE","CUMPLE")</f>
        <v>CUMPLE</v>
      </c>
      <c r="AA165" s="188" t="str">
        <f>IF($E165&gt;NORMA!$J$24,"NO CUMPLE","CUMPLE")</f>
        <v>CUMPLE</v>
      </c>
      <c r="AB165" s="188" t="str">
        <f>IF($F165&gt;NORMA!$J$25,"NO CUMPLE","CUMPLE")</f>
        <v>CUMPLE</v>
      </c>
      <c r="AC165" s="188" t="str">
        <f>IF($K165&gt;NORMA!$J$26,"NO CUMPLE","CUMPLE")</f>
        <v>CUMPLE</v>
      </c>
      <c r="AD165" s="188" t="str">
        <f>IF($J165&gt;NORMA!$J$27,"NO CUMPLE","CUMPLE")</f>
        <v>CUMPLE</v>
      </c>
      <c r="AE165" s="188" t="str">
        <f>IF($G165&gt;NORMA!$J$28,"NO CUMPLE","CUMPLE")</f>
        <v>NO CUMPLE</v>
      </c>
      <c r="AF165" s="188" t="str">
        <f>IF($H165&gt;NORMA!$I$29,"NO CUMPLE","CUMPLE")</f>
        <v>CUMPLE</v>
      </c>
      <c r="AG165" s="188" t="str">
        <f>IF($O165&gt;NORMA!$J$30,"NO CUMPLE","CUMPLE")</f>
        <v>NO CUMPLE</v>
      </c>
      <c r="AH165" s="188" t="str">
        <f>IF(AND($N165&gt;=NORMA!$R$18, $N165&lt;=NORMA!$S$18),"CUMPLE","NO CUMPLE")</f>
        <v>CUMPLE</v>
      </c>
      <c r="AI165" s="188" t="str">
        <f>IF($I165&gt;NORMA!$J$32,"NO CUMPLE","CUMPLE")</f>
        <v>CUMPLE</v>
      </c>
    </row>
    <row r="166" spans="1:35" ht="14.25" customHeight="1" x14ac:dyDescent="0.35">
      <c r="A166" s="146" t="s">
        <v>98</v>
      </c>
      <c r="B166" s="147" t="s">
        <v>99</v>
      </c>
      <c r="C166" s="148">
        <v>40672</v>
      </c>
      <c r="D166" s="149">
        <v>0.54166666666666663</v>
      </c>
      <c r="E166" s="147">
        <v>20.6</v>
      </c>
      <c r="F166" s="147">
        <v>73.099999999999994</v>
      </c>
      <c r="G166" s="147">
        <v>59</v>
      </c>
      <c r="H166" s="147">
        <v>11</v>
      </c>
      <c r="I166" s="147">
        <v>2.11</v>
      </c>
      <c r="J166" s="147">
        <v>1.04</v>
      </c>
      <c r="K166" s="161">
        <v>5.9</v>
      </c>
      <c r="L166" s="164">
        <v>1.137</v>
      </c>
      <c r="M166" s="156">
        <v>7.33</v>
      </c>
      <c r="N166" s="156">
        <v>8.1300000000000008</v>
      </c>
      <c r="O166" s="157">
        <v>230000</v>
      </c>
      <c r="P166" s="188" t="str">
        <f>IF($M166&lt;NORMA!$J$7,"NO CUMPLE","CUMPLE")</f>
        <v>CUMPLE</v>
      </c>
      <c r="Q166" s="188" t="str">
        <f>IF($E166&gt;NORMA!$J$8,"NO CUMPLE","CUMPLE")</f>
        <v>CUMPLE</v>
      </c>
      <c r="R166" s="188" t="str">
        <f>IF($F166&gt;NORMA!$J$9,"NO CUMPLE","CUMPLE")</f>
        <v>CUMPLE</v>
      </c>
      <c r="S166" s="188" t="str">
        <f>IF($K166&gt;NORMA!$J$10,"NO CUMPLE","CUMPLE")</f>
        <v>CUMPLE</v>
      </c>
      <c r="T166" s="188" t="str">
        <f>IF($J166&gt;NORMA!$J$11,"NO CUMPLE","CUMPLE")</f>
        <v>CUMPLE</v>
      </c>
      <c r="U166" s="188" t="str">
        <f>IF($G166&gt;NORMA!$J$12,"NO CUMPLE","CUMPLE")</f>
        <v>NO CUMPLE</v>
      </c>
      <c r="V166" s="188" t="str">
        <f>IF($H166&gt;NORMA!$J$13,"NO CUMPLE","CUMPLE")</f>
        <v>CUMPLE</v>
      </c>
      <c r="W166" s="188" t="str">
        <f>IF($O166&gt;NORMA!$J$14,"NO CUMPLE","CUMPLE")</f>
        <v>CUMPLE</v>
      </c>
      <c r="X166" s="188" t="str">
        <f>IF(AND($N166&gt;=NORMA!$Q$4, $N166&lt;=NORMA!$R$4),"CUMPLE","NO CUMPLE")</f>
        <v>CUMPLE</v>
      </c>
      <c r="Y166" s="188" t="str">
        <f>IF($I166&gt;NORMA!$J$16,"NO CUMPLE","CUMPLE")</f>
        <v>CUMPLE</v>
      </c>
      <c r="Z166" s="188" t="str">
        <f>IF($M166&lt;NORMA!$J$23,"NO CUMPLE","CUMPLE")</f>
        <v>CUMPLE</v>
      </c>
      <c r="AA166" s="188" t="str">
        <f>IF($E166&gt;NORMA!$J$24,"NO CUMPLE","CUMPLE")</f>
        <v>NO CUMPLE</v>
      </c>
      <c r="AB166" s="188" t="str">
        <f>IF($F166&gt;NORMA!$J$25,"NO CUMPLE","CUMPLE")</f>
        <v>NO CUMPLE</v>
      </c>
      <c r="AC166" s="188" t="str">
        <f>IF($K166&gt;NORMA!$J$26,"NO CUMPLE","CUMPLE")</f>
        <v>CUMPLE</v>
      </c>
      <c r="AD166" s="188" t="str">
        <f>IF($J166&gt;NORMA!$J$27,"NO CUMPLE","CUMPLE")</f>
        <v>NO CUMPLE</v>
      </c>
      <c r="AE166" s="188" t="str">
        <f>IF($G166&gt;NORMA!$J$28,"NO CUMPLE","CUMPLE")</f>
        <v>NO CUMPLE</v>
      </c>
      <c r="AF166" s="188" t="str">
        <f>IF($H166&gt;NORMA!$I$29,"NO CUMPLE","CUMPLE")</f>
        <v>NO CUMPLE</v>
      </c>
      <c r="AG166" s="188" t="str">
        <f>IF($O166&gt;NORMA!$J$30,"NO CUMPLE","CUMPLE")</f>
        <v>NO CUMPLE</v>
      </c>
      <c r="AH166" s="188" t="str">
        <f>IF(AND($N166&gt;=NORMA!$R$18, $N166&lt;=NORMA!$S$18),"CUMPLE","NO CUMPLE")</f>
        <v>CUMPLE</v>
      </c>
      <c r="AI166" s="188" t="str">
        <f>IF($I166&gt;NORMA!$J$32,"NO CUMPLE","CUMPLE")</f>
        <v>NO CUMPLE</v>
      </c>
    </row>
    <row r="167" spans="1:35" ht="14.25" customHeight="1" x14ac:dyDescent="0.35">
      <c r="A167" s="146" t="s">
        <v>100</v>
      </c>
      <c r="B167" s="147" t="s">
        <v>99</v>
      </c>
      <c r="C167" s="148">
        <v>40570</v>
      </c>
      <c r="D167" s="149">
        <v>0.39583333333333331</v>
      </c>
      <c r="E167" s="147">
        <v>180</v>
      </c>
      <c r="F167" s="147">
        <v>469</v>
      </c>
      <c r="G167" s="147">
        <v>202</v>
      </c>
      <c r="H167" s="147">
        <v>44</v>
      </c>
      <c r="I167" s="147">
        <v>5.14</v>
      </c>
      <c r="J167" s="147">
        <v>6.87</v>
      </c>
      <c r="K167" s="161">
        <v>66.099999999999994</v>
      </c>
      <c r="L167" s="164">
        <v>0.41399999999999998</v>
      </c>
      <c r="M167" s="156">
        <v>0.15</v>
      </c>
      <c r="N167" s="156">
        <v>8.2100000000000009</v>
      </c>
      <c r="O167" s="157">
        <v>46000000</v>
      </c>
      <c r="P167" s="188" t="str">
        <f>IF($M167&lt;NORMA!$J$7,"NO CUMPLE","CUMPLE")</f>
        <v>NO CUMPLE</v>
      </c>
      <c r="Q167" s="188" t="str">
        <f>IF($E167&gt;NORMA!$J$8,"NO CUMPLE","CUMPLE")</f>
        <v>NO CUMPLE</v>
      </c>
      <c r="R167" s="188" t="str">
        <f>IF($F167&gt;NORMA!$J$9,"NO CUMPLE","CUMPLE")</f>
        <v>NO CUMPLE</v>
      </c>
      <c r="S167" s="188" t="str">
        <f>IF($K167&gt;NORMA!$J$10,"NO CUMPLE","CUMPLE")</f>
        <v>NO CUMPLE</v>
      </c>
      <c r="T167" s="188" t="str">
        <f>IF($J167&gt;NORMA!$J$11,"NO CUMPLE","CUMPLE")</f>
        <v>NO CUMPLE</v>
      </c>
      <c r="U167" s="188" t="str">
        <f>IF($G167&gt;NORMA!$J$12,"NO CUMPLE","CUMPLE")</f>
        <v>NO CUMPLE</v>
      </c>
      <c r="V167" s="188" t="str">
        <f>IF($H167&gt;NORMA!$J$13,"NO CUMPLE","CUMPLE")</f>
        <v>NO CUMPLE</v>
      </c>
      <c r="W167" s="188" t="str">
        <f>IF($O167&gt;NORMA!$J$14,"NO CUMPLE","CUMPLE")</f>
        <v>NO CUMPLE</v>
      </c>
      <c r="X167" s="188" t="str">
        <f>IF(AND($N167&gt;=NORMA!$Q$4, $N167&lt;=NORMA!$R$4),"CUMPLE","NO CUMPLE")</f>
        <v>CUMPLE</v>
      </c>
      <c r="Y167" s="188" t="str">
        <f>IF($I167&gt;NORMA!$J$16,"NO CUMPLE","CUMPLE")</f>
        <v>NO CUMPLE</v>
      </c>
      <c r="Z167" s="188" t="str">
        <f>IF($M167&lt;NORMA!$J$23,"NO CUMPLE","CUMPLE")</f>
        <v>NO CUMPLE</v>
      </c>
      <c r="AA167" s="188" t="str">
        <f>IF($E167&gt;NORMA!$J$24,"NO CUMPLE","CUMPLE")</f>
        <v>NO CUMPLE</v>
      </c>
      <c r="AB167" s="188" t="str">
        <f>IF($F167&gt;NORMA!$J$25,"NO CUMPLE","CUMPLE")</f>
        <v>NO CUMPLE</v>
      </c>
      <c r="AC167" s="188" t="str">
        <f>IF($K167&gt;NORMA!$J$26,"NO CUMPLE","CUMPLE")</f>
        <v>NO CUMPLE</v>
      </c>
      <c r="AD167" s="188" t="str">
        <f>IF($J167&gt;NORMA!$J$27,"NO CUMPLE","CUMPLE")</f>
        <v>NO CUMPLE</v>
      </c>
      <c r="AE167" s="188" t="str">
        <f>IF($G167&gt;NORMA!$J$28,"NO CUMPLE","CUMPLE")</f>
        <v>NO CUMPLE</v>
      </c>
      <c r="AF167" s="188" t="str">
        <f>IF($H167&gt;NORMA!$I$29,"NO CUMPLE","CUMPLE")</f>
        <v>NO CUMPLE</v>
      </c>
      <c r="AG167" s="188" t="str">
        <f>IF($O167&gt;NORMA!$J$30,"NO CUMPLE","CUMPLE")</f>
        <v>NO CUMPLE</v>
      </c>
      <c r="AH167" s="188" t="str">
        <f>IF(AND($N167&gt;=NORMA!$R$18, $N167&lt;=NORMA!$S$18),"CUMPLE","NO CUMPLE")</f>
        <v>CUMPLE</v>
      </c>
      <c r="AI167" s="188" t="str">
        <f>IF($I167&gt;NORMA!$J$32,"NO CUMPLE","CUMPLE")</f>
        <v>NO CUMPLE</v>
      </c>
    </row>
    <row r="168" spans="1:35" ht="14.25" customHeight="1" x14ac:dyDescent="0.35">
      <c r="A168" s="146" t="s">
        <v>100</v>
      </c>
      <c r="B168" s="147" t="s">
        <v>99</v>
      </c>
      <c r="C168" s="148">
        <v>40590</v>
      </c>
      <c r="D168" s="149">
        <v>8.3333333333333329E-2</v>
      </c>
      <c r="E168" s="147">
        <v>51.1</v>
      </c>
      <c r="F168" s="147">
        <v>137</v>
      </c>
      <c r="G168" s="147">
        <v>76</v>
      </c>
      <c r="H168" s="147">
        <v>8.4</v>
      </c>
      <c r="I168" s="147">
        <v>6.92</v>
      </c>
      <c r="J168" s="147">
        <v>3.97</v>
      </c>
      <c r="K168" s="155">
        <v>22.3</v>
      </c>
      <c r="L168" s="164">
        <v>0.20100000000000001</v>
      </c>
      <c r="M168" s="156">
        <v>0.75</v>
      </c>
      <c r="N168" s="156">
        <v>7.45</v>
      </c>
      <c r="O168" s="157">
        <v>300000</v>
      </c>
      <c r="P168" s="188" t="str">
        <f>IF($M168&lt;NORMA!$J$7,"NO CUMPLE","CUMPLE")</f>
        <v>NO CUMPLE</v>
      </c>
      <c r="Q168" s="188" t="str">
        <f>IF($E168&gt;NORMA!$J$8,"NO CUMPLE","CUMPLE")</f>
        <v>NO CUMPLE</v>
      </c>
      <c r="R168" s="188" t="str">
        <f>IF($F168&gt;NORMA!$J$9,"NO CUMPLE","CUMPLE")</f>
        <v>CUMPLE</v>
      </c>
      <c r="S168" s="188" t="str">
        <f>IF($K168&gt;NORMA!$J$10,"NO CUMPLE","CUMPLE")</f>
        <v>NO CUMPLE</v>
      </c>
      <c r="T168" s="188" t="str">
        <f>IF($J168&gt;NORMA!$J$11,"NO CUMPLE","CUMPLE")</f>
        <v>NO CUMPLE</v>
      </c>
      <c r="U168" s="188" t="str">
        <f>IF($G168&gt;NORMA!$J$12,"NO CUMPLE","CUMPLE")</f>
        <v>NO CUMPLE</v>
      </c>
      <c r="V168" s="188" t="str">
        <f>IF($H168&gt;NORMA!$J$13,"NO CUMPLE","CUMPLE")</f>
        <v>CUMPLE</v>
      </c>
      <c r="W168" s="188" t="str">
        <f>IF($O168&gt;NORMA!$J$14,"NO CUMPLE","CUMPLE")</f>
        <v>CUMPLE</v>
      </c>
      <c r="X168" s="188" t="str">
        <f>IF(AND($N168&gt;=NORMA!$Q$4, $N168&lt;=NORMA!$R$4),"CUMPLE","NO CUMPLE")</f>
        <v>CUMPLE</v>
      </c>
      <c r="Y168" s="188" t="str">
        <f>IF($I168&gt;NORMA!$J$16,"NO CUMPLE","CUMPLE")</f>
        <v>NO CUMPLE</v>
      </c>
      <c r="Z168" s="188" t="str">
        <f>IF($M168&lt;NORMA!$J$23,"NO CUMPLE","CUMPLE")</f>
        <v>NO CUMPLE</v>
      </c>
      <c r="AA168" s="188" t="str">
        <f>IF($E168&gt;NORMA!$J$24,"NO CUMPLE","CUMPLE")</f>
        <v>NO CUMPLE</v>
      </c>
      <c r="AB168" s="188" t="str">
        <f>IF($F168&gt;NORMA!$J$25,"NO CUMPLE","CUMPLE")</f>
        <v>NO CUMPLE</v>
      </c>
      <c r="AC168" s="188" t="str">
        <f>IF($K168&gt;NORMA!$J$26,"NO CUMPLE","CUMPLE")</f>
        <v>NO CUMPLE</v>
      </c>
      <c r="AD168" s="188" t="str">
        <f>IF($J168&gt;NORMA!$J$27,"NO CUMPLE","CUMPLE")</f>
        <v>NO CUMPLE</v>
      </c>
      <c r="AE168" s="188" t="str">
        <f>IF($G168&gt;NORMA!$J$28,"NO CUMPLE","CUMPLE")</f>
        <v>NO CUMPLE</v>
      </c>
      <c r="AF168" s="188" t="str">
        <f>IF($H168&gt;NORMA!$I$29,"NO CUMPLE","CUMPLE")</f>
        <v>CUMPLE</v>
      </c>
      <c r="AG168" s="188" t="str">
        <f>IF($O168&gt;NORMA!$J$30,"NO CUMPLE","CUMPLE")</f>
        <v>NO CUMPLE</v>
      </c>
      <c r="AH168" s="188" t="str">
        <f>IF(AND($N168&gt;=NORMA!$R$18, $N168&lt;=NORMA!$S$18),"CUMPLE","NO CUMPLE")</f>
        <v>CUMPLE</v>
      </c>
      <c r="AI168" s="188" t="str">
        <f>IF($I168&gt;NORMA!$J$32,"NO CUMPLE","CUMPLE")</f>
        <v>NO CUMPLE</v>
      </c>
    </row>
    <row r="169" spans="1:35" ht="14.25" customHeight="1" x14ac:dyDescent="0.35">
      <c r="A169" s="146" t="s">
        <v>100</v>
      </c>
      <c r="B169" s="147" t="s">
        <v>99</v>
      </c>
      <c r="C169" s="148">
        <v>40613</v>
      </c>
      <c r="D169" s="149">
        <v>0.625</v>
      </c>
      <c r="E169" s="147">
        <v>16.7</v>
      </c>
      <c r="F169" s="147">
        <v>42</v>
      </c>
      <c r="G169" s="147">
        <v>46</v>
      </c>
      <c r="H169" s="150">
        <v>3.6</v>
      </c>
      <c r="I169" s="147">
        <v>1.55</v>
      </c>
      <c r="J169" s="150">
        <v>0.04</v>
      </c>
      <c r="K169" s="155">
        <v>3.4</v>
      </c>
      <c r="L169" s="164">
        <v>1.7889999999999999</v>
      </c>
      <c r="M169" s="156">
        <v>6.18</v>
      </c>
      <c r="N169" s="156">
        <v>7.25</v>
      </c>
      <c r="O169" s="157">
        <v>2400000</v>
      </c>
      <c r="P169" s="188" t="str">
        <f>IF($M169&lt;NORMA!$J$7,"NO CUMPLE","CUMPLE")</f>
        <v>CUMPLE</v>
      </c>
      <c r="Q169" s="188" t="str">
        <f>IF($E169&gt;NORMA!$J$8,"NO CUMPLE","CUMPLE")</f>
        <v>CUMPLE</v>
      </c>
      <c r="R169" s="188" t="str">
        <f>IF($F169&gt;NORMA!$J$9,"NO CUMPLE","CUMPLE")</f>
        <v>CUMPLE</v>
      </c>
      <c r="S169" s="188" t="str">
        <f>IF($K169&gt;NORMA!$J$10,"NO CUMPLE","CUMPLE")</f>
        <v>CUMPLE</v>
      </c>
      <c r="T169" s="188" t="str">
        <f>IF($J169&gt;NORMA!$J$11,"NO CUMPLE","CUMPLE")</f>
        <v>CUMPLE</v>
      </c>
      <c r="U169" s="188" t="str">
        <f>IF($G169&gt;NORMA!$J$12,"NO CUMPLE","CUMPLE")</f>
        <v>NO CUMPLE</v>
      </c>
      <c r="V169" s="188" t="str">
        <f>IF($H169&gt;NORMA!$J$13,"NO CUMPLE","CUMPLE")</f>
        <v>CUMPLE</v>
      </c>
      <c r="W169" s="188" t="str">
        <f>IF($O169&gt;NORMA!$J$14,"NO CUMPLE","CUMPLE")</f>
        <v>NO CUMPLE</v>
      </c>
      <c r="X169" s="188" t="str">
        <f>IF(AND($N169&gt;=NORMA!$Q$4, $N169&lt;=NORMA!$R$4),"CUMPLE","NO CUMPLE")</f>
        <v>CUMPLE</v>
      </c>
      <c r="Y169" s="188" t="str">
        <f>IF($I169&gt;NORMA!$J$16,"NO CUMPLE","CUMPLE")</f>
        <v>CUMPLE</v>
      </c>
      <c r="Z169" s="188" t="str">
        <f>IF($M169&lt;NORMA!$J$23,"NO CUMPLE","CUMPLE")</f>
        <v>CUMPLE</v>
      </c>
      <c r="AA169" s="188" t="str">
        <f>IF($E169&gt;NORMA!$J$24,"NO CUMPLE","CUMPLE")</f>
        <v>CUMPLE</v>
      </c>
      <c r="AB169" s="188" t="str">
        <f>IF($F169&gt;NORMA!$J$25,"NO CUMPLE","CUMPLE")</f>
        <v>NO CUMPLE</v>
      </c>
      <c r="AC169" s="188" t="str">
        <f>IF($K169&gt;NORMA!$J$26,"NO CUMPLE","CUMPLE")</f>
        <v>CUMPLE</v>
      </c>
      <c r="AD169" s="188" t="str">
        <f>IF($J169&gt;NORMA!$J$27,"NO CUMPLE","CUMPLE")</f>
        <v>CUMPLE</v>
      </c>
      <c r="AE169" s="188" t="str">
        <f>IF($G169&gt;NORMA!$J$28,"NO CUMPLE","CUMPLE")</f>
        <v>NO CUMPLE</v>
      </c>
      <c r="AF169" s="188" t="str">
        <f>IF($H169&gt;NORMA!$I$29,"NO CUMPLE","CUMPLE")</f>
        <v>CUMPLE</v>
      </c>
      <c r="AG169" s="188" t="str">
        <f>IF($O169&gt;NORMA!$J$30,"NO CUMPLE","CUMPLE")</f>
        <v>NO CUMPLE</v>
      </c>
      <c r="AH169" s="188" t="str">
        <f>IF(AND($N169&gt;=NORMA!$R$18, $N169&lt;=NORMA!$S$18),"CUMPLE","NO CUMPLE")</f>
        <v>CUMPLE</v>
      </c>
      <c r="AI169" s="188" t="str">
        <f>IF($I169&gt;NORMA!$J$32,"NO CUMPLE","CUMPLE")</f>
        <v>NO CUMPLE</v>
      </c>
    </row>
    <row r="170" spans="1:35" ht="14.25" customHeight="1" x14ac:dyDescent="0.35">
      <c r="A170" s="146" t="s">
        <v>100</v>
      </c>
      <c r="B170" s="147" t="s">
        <v>99</v>
      </c>
      <c r="C170" s="148">
        <v>40619</v>
      </c>
      <c r="D170" s="149">
        <v>4.1666666666666664E-2</v>
      </c>
      <c r="E170" s="147">
        <v>66.2</v>
      </c>
      <c r="F170" s="147">
        <v>175</v>
      </c>
      <c r="G170" s="147">
        <v>47</v>
      </c>
      <c r="H170" s="147">
        <v>12</v>
      </c>
      <c r="I170" s="147">
        <v>4.5599999999999996</v>
      </c>
      <c r="J170" s="147">
        <v>1.97</v>
      </c>
      <c r="K170" s="155">
        <v>19.399999999999999</v>
      </c>
      <c r="L170" s="164">
        <v>1.091</v>
      </c>
      <c r="M170" s="156">
        <v>0.92</v>
      </c>
      <c r="N170" s="156">
        <v>7.06</v>
      </c>
      <c r="O170" s="157">
        <v>900000</v>
      </c>
      <c r="P170" s="188" t="str">
        <f>IF($M170&lt;NORMA!$J$7,"NO CUMPLE","CUMPLE")</f>
        <v>NO CUMPLE</v>
      </c>
      <c r="Q170" s="188" t="str">
        <f>IF($E170&gt;NORMA!$J$8,"NO CUMPLE","CUMPLE")</f>
        <v>NO CUMPLE</v>
      </c>
      <c r="R170" s="188" t="str">
        <f>IF($F170&gt;NORMA!$J$9,"NO CUMPLE","CUMPLE")</f>
        <v>NO CUMPLE</v>
      </c>
      <c r="S170" s="188" t="str">
        <f>IF($K170&gt;NORMA!$J$10,"NO CUMPLE","CUMPLE")</f>
        <v>CUMPLE</v>
      </c>
      <c r="T170" s="188" t="str">
        <f>IF($J170&gt;NORMA!$J$11,"NO CUMPLE","CUMPLE")</f>
        <v>CUMPLE</v>
      </c>
      <c r="U170" s="188" t="str">
        <f>IF($G170&gt;NORMA!$J$12,"NO CUMPLE","CUMPLE")</f>
        <v>NO CUMPLE</v>
      </c>
      <c r="V170" s="188" t="str">
        <f>IF($H170&gt;NORMA!$J$13,"NO CUMPLE","CUMPLE")</f>
        <v>CUMPLE</v>
      </c>
      <c r="W170" s="188" t="str">
        <f>IF($O170&gt;NORMA!$J$14,"NO CUMPLE","CUMPLE")</f>
        <v>CUMPLE</v>
      </c>
      <c r="X170" s="188" t="str">
        <f>IF(AND($N170&gt;=NORMA!$Q$4, $N170&lt;=NORMA!$R$4),"CUMPLE","NO CUMPLE")</f>
        <v>CUMPLE</v>
      </c>
      <c r="Y170" s="188" t="str">
        <f>IF($I170&gt;NORMA!$J$16,"NO CUMPLE","CUMPLE")</f>
        <v>NO CUMPLE</v>
      </c>
      <c r="Z170" s="188" t="str">
        <f>IF($M170&lt;NORMA!$J$23,"NO CUMPLE","CUMPLE")</f>
        <v>NO CUMPLE</v>
      </c>
      <c r="AA170" s="188" t="str">
        <f>IF($E170&gt;NORMA!$J$24,"NO CUMPLE","CUMPLE")</f>
        <v>NO CUMPLE</v>
      </c>
      <c r="AB170" s="188" t="str">
        <f>IF($F170&gt;NORMA!$J$25,"NO CUMPLE","CUMPLE")</f>
        <v>NO CUMPLE</v>
      </c>
      <c r="AC170" s="188" t="str">
        <f>IF($K170&gt;NORMA!$J$26,"NO CUMPLE","CUMPLE")</f>
        <v>NO CUMPLE</v>
      </c>
      <c r="AD170" s="188" t="str">
        <f>IF($J170&gt;NORMA!$J$27,"NO CUMPLE","CUMPLE")</f>
        <v>NO CUMPLE</v>
      </c>
      <c r="AE170" s="188" t="str">
        <f>IF($G170&gt;NORMA!$J$28,"NO CUMPLE","CUMPLE")</f>
        <v>NO CUMPLE</v>
      </c>
      <c r="AF170" s="188" t="str">
        <f>IF($H170&gt;NORMA!$I$29,"NO CUMPLE","CUMPLE")</f>
        <v>NO CUMPLE</v>
      </c>
      <c r="AG170" s="188" t="str">
        <f>IF($O170&gt;NORMA!$J$30,"NO CUMPLE","CUMPLE")</f>
        <v>NO CUMPLE</v>
      </c>
      <c r="AH170" s="188" t="str">
        <f>IF(AND($N170&gt;=NORMA!$R$18, $N170&lt;=NORMA!$S$18),"CUMPLE","NO CUMPLE")</f>
        <v>CUMPLE</v>
      </c>
      <c r="AI170" s="188" t="str">
        <f>IF($I170&gt;NORMA!$J$32,"NO CUMPLE","CUMPLE")</f>
        <v>NO CUMPLE</v>
      </c>
    </row>
    <row r="171" spans="1:35" ht="14.25" customHeight="1" x14ac:dyDescent="0.35">
      <c r="A171" s="146" t="s">
        <v>100</v>
      </c>
      <c r="B171" s="147" t="s">
        <v>99</v>
      </c>
      <c r="C171" s="148">
        <v>40637</v>
      </c>
      <c r="D171" s="149">
        <v>0.14583333333333334</v>
      </c>
      <c r="E171" s="147">
        <v>10.199999999999999</v>
      </c>
      <c r="F171" s="147">
        <v>27.8</v>
      </c>
      <c r="G171" s="147">
        <v>19</v>
      </c>
      <c r="H171" s="150">
        <v>3.6</v>
      </c>
      <c r="I171" s="147">
        <v>1.02</v>
      </c>
      <c r="J171" s="147">
        <v>0.68</v>
      </c>
      <c r="K171" s="155">
        <v>7.2</v>
      </c>
      <c r="L171" s="164">
        <v>0.57599999999999996</v>
      </c>
      <c r="M171" s="156">
        <v>4.46</v>
      </c>
      <c r="N171" s="156">
        <v>6.81</v>
      </c>
      <c r="O171" s="157">
        <v>4600000</v>
      </c>
      <c r="P171" s="188" t="str">
        <f>IF($M171&lt;NORMA!$J$7,"NO CUMPLE","CUMPLE")</f>
        <v>CUMPLE</v>
      </c>
      <c r="Q171" s="188" t="str">
        <f>IF($E171&gt;NORMA!$J$8,"NO CUMPLE","CUMPLE")</f>
        <v>CUMPLE</v>
      </c>
      <c r="R171" s="188" t="str">
        <f>IF($F171&gt;NORMA!$J$9,"NO CUMPLE","CUMPLE")</f>
        <v>CUMPLE</v>
      </c>
      <c r="S171" s="188" t="str">
        <f>IF($K171&gt;NORMA!$J$10,"NO CUMPLE","CUMPLE")</f>
        <v>CUMPLE</v>
      </c>
      <c r="T171" s="188" t="str">
        <f>IF($J171&gt;NORMA!$J$11,"NO CUMPLE","CUMPLE")</f>
        <v>CUMPLE</v>
      </c>
      <c r="U171" s="188" t="str">
        <f>IF($G171&gt;NORMA!$J$12,"NO CUMPLE","CUMPLE")</f>
        <v>CUMPLE</v>
      </c>
      <c r="V171" s="188" t="str">
        <f>IF($H171&gt;NORMA!$J$13,"NO CUMPLE","CUMPLE")</f>
        <v>CUMPLE</v>
      </c>
      <c r="W171" s="188" t="str">
        <f>IF($O171&gt;NORMA!$J$14,"NO CUMPLE","CUMPLE")</f>
        <v>NO CUMPLE</v>
      </c>
      <c r="X171" s="188" t="str">
        <f>IF(AND($N171&gt;=NORMA!$Q$4, $N171&lt;=NORMA!$R$4),"CUMPLE","NO CUMPLE")</f>
        <v>CUMPLE</v>
      </c>
      <c r="Y171" s="188" t="str">
        <f>IF($I171&gt;NORMA!$J$16,"NO CUMPLE","CUMPLE")</f>
        <v>CUMPLE</v>
      </c>
      <c r="Z171" s="188" t="str">
        <f>IF($M171&lt;NORMA!$J$23,"NO CUMPLE","CUMPLE")</f>
        <v>NO CUMPLE</v>
      </c>
      <c r="AA171" s="188" t="str">
        <f>IF($E171&gt;NORMA!$J$24,"NO CUMPLE","CUMPLE")</f>
        <v>CUMPLE</v>
      </c>
      <c r="AB171" s="188" t="str">
        <f>IF($F171&gt;NORMA!$J$25,"NO CUMPLE","CUMPLE")</f>
        <v>CUMPLE</v>
      </c>
      <c r="AC171" s="188" t="str">
        <f>IF($K171&gt;NORMA!$J$26,"NO CUMPLE","CUMPLE")</f>
        <v>CUMPLE</v>
      </c>
      <c r="AD171" s="188" t="str">
        <f>IF($J171&gt;NORMA!$J$27,"NO CUMPLE","CUMPLE")</f>
        <v>CUMPLE</v>
      </c>
      <c r="AE171" s="188" t="str">
        <f>IF($G171&gt;NORMA!$J$28,"NO CUMPLE","CUMPLE")</f>
        <v>NO CUMPLE</v>
      </c>
      <c r="AF171" s="188" t="str">
        <f>IF($H171&gt;NORMA!$I$29,"NO CUMPLE","CUMPLE")</f>
        <v>CUMPLE</v>
      </c>
      <c r="AG171" s="188" t="str">
        <f>IF($O171&gt;NORMA!$J$30,"NO CUMPLE","CUMPLE")</f>
        <v>NO CUMPLE</v>
      </c>
      <c r="AH171" s="188" t="str">
        <f>IF(AND($N171&gt;=NORMA!$R$18, $N171&lt;=NORMA!$S$18),"CUMPLE","NO CUMPLE")</f>
        <v>CUMPLE</v>
      </c>
      <c r="AI171" s="188" t="str">
        <f>IF($I171&gt;NORMA!$J$32,"NO CUMPLE","CUMPLE")</f>
        <v>NO CUMPLE</v>
      </c>
    </row>
    <row r="172" spans="1:35" ht="14.25" customHeight="1" x14ac:dyDescent="0.35">
      <c r="A172" s="146" t="s">
        <v>100</v>
      </c>
      <c r="B172" s="147" t="s">
        <v>99</v>
      </c>
      <c r="C172" s="148">
        <v>40658</v>
      </c>
      <c r="D172" s="149">
        <v>0.5</v>
      </c>
      <c r="E172" s="147">
        <v>60.9</v>
      </c>
      <c r="F172" s="147">
        <v>389</v>
      </c>
      <c r="G172" s="147">
        <v>88</v>
      </c>
      <c r="H172" s="147">
        <v>20</v>
      </c>
      <c r="I172" s="147">
        <v>4.5199999999999996</v>
      </c>
      <c r="J172" s="147">
        <v>1.76</v>
      </c>
      <c r="K172" s="155">
        <v>15.3</v>
      </c>
      <c r="L172" s="164">
        <v>2.073</v>
      </c>
      <c r="M172" s="156">
        <v>4.01</v>
      </c>
      <c r="N172" s="156">
        <v>7.53</v>
      </c>
      <c r="O172" s="157">
        <v>11000000</v>
      </c>
      <c r="P172" s="188" t="str">
        <f>IF($M172&lt;NORMA!$J$7,"NO CUMPLE","CUMPLE")</f>
        <v>CUMPLE</v>
      </c>
      <c r="Q172" s="188" t="str">
        <f>IF($E172&gt;NORMA!$J$8,"NO CUMPLE","CUMPLE")</f>
        <v>NO CUMPLE</v>
      </c>
      <c r="R172" s="188" t="str">
        <f>IF($F172&gt;NORMA!$J$9,"NO CUMPLE","CUMPLE")</f>
        <v>NO CUMPLE</v>
      </c>
      <c r="S172" s="188" t="str">
        <f>IF($K172&gt;NORMA!$J$10,"NO CUMPLE","CUMPLE")</f>
        <v>CUMPLE</v>
      </c>
      <c r="T172" s="188" t="str">
        <f>IF($J172&gt;NORMA!$J$11,"NO CUMPLE","CUMPLE")</f>
        <v>CUMPLE</v>
      </c>
      <c r="U172" s="188" t="str">
        <f>IF($G172&gt;NORMA!$J$12,"NO CUMPLE","CUMPLE")</f>
        <v>NO CUMPLE</v>
      </c>
      <c r="V172" s="188" t="str">
        <f>IF($H172&gt;NORMA!$J$13,"NO CUMPLE","CUMPLE")</f>
        <v>CUMPLE</v>
      </c>
      <c r="W172" s="188" t="str">
        <f>IF($O172&gt;NORMA!$J$14,"NO CUMPLE","CUMPLE")</f>
        <v>NO CUMPLE</v>
      </c>
      <c r="X172" s="188" t="str">
        <f>IF(AND($N172&gt;=NORMA!$Q$4, $N172&lt;=NORMA!$R$4),"CUMPLE","NO CUMPLE")</f>
        <v>CUMPLE</v>
      </c>
      <c r="Y172" s="188" t="str">
        <f>IF($I172&gt;NORMA!$J$16,"NO CUMPLE","CUMPLE")</f>
        <v>NO CUMPLE</v>
      </c>
      <c r="Z172" s="188" t="str">
        <f>IF($M172&lt;NORMA!$J$23,"NO CUMPLE","CUMPLE")</f>
        <v>NO CUMPLE</v>
      </c>
      <c r="AA172" s="188" t="str">
        <f>IF($E172&gt;NORMA!$J$24,"NO CUMPLE","CUMPLE")</f>
        <v>NO CUMPLE</v>
      </c>
      <c r="AB172" s="188" t="str">
        <f>IF($F172&gt;NORMA!$J$25,"NO CUMPLE","CUMPLE")</f>
        <v>NO CUMPLE</v>
      </c>
      <c r="AC172" s="188" t="str">
        <f>IF($K172&gt;NORMA!$J$26,"NO CUMPLE","CUMPLE")</f>
        <v>NO CUMPLE</v>
      </c>
      <c r="AD172" s="188" t="str">
        <f>IF($J172&gt;NORMA!$J$27,"NO CUMPLE","CUMPLE")</f>
        <v>NO CUMPLE</v>
      </c>
      <c r="AE172" s="188" t="str">
        <f>IF($G172&gt;NORMA!$J$28,"NO CUMPLE","CUMPLE")</f>
        <v>NO CUMPLE</v>
      </c>
      <c r="AF172" s="188" t="str">
        <f>IF($H172&gt;NORMA!$I$29,"NO CUMPLE","CUMPLE")</f>
        <v>NO CUMPLE</v>
      </c>
      <c r="AG172" s="188" t="str">
        <f>IF($O172&gt;NORMA!$J$30,"NO CUMPLE","CUMPLE")</f>
        <v>NO CUMPLE</v>
      </c>
      <c r="AH172" s="188" t="str">
        <f>IF(AND($N172&gt;=NORMA!$R$18, $N172&lt;=NORMA!$S$18),"CUMPLE","NO CUMPLE")</f>
        <v>CUMPLE</v>
      </c>
      <c r="AI172" s="188" t="str">
        <f>IF($I172&gt;NORMA!$J$32,"NO CUMPLE","CUMPLE")</f>
        <v>NO CUMPLE</v>
      </c>
    </row>
    <row r="173" spans="1:35" ht="14.25" customHeight="1" x14ac:dyDescent="0.35">
      <c r="A173" s="146" t="s">
        <v>100</v>
      </c>
      <c r="B173" s="147" t="s">
        <v>99</v>
      </c>
      <c r="C173" s="148">
        <v>40673</v>
      </c>
      <c r="D173" s="149">
        <v>0.29166666666666669</v>
      </c>
      <c r="E173" s="147">
        <v>88.4</v>
      </c>
      <c r="F173" s="147">
        <v>231</v>
      </c>
      <c r="G173" s="147">
        <v>124</v>
      </c>
      <c r="H173" s="147">
        <v>28</v>
      </c>
      <c r="I173" s="147">
        <v>2.48</v>
      </c>
      <c r="J173" s="147">
        <v>3.97</v>
      </c>
      <c r="K173" s="155">
        <v>32.799999999999997</v>
      </c>
      <c r="L173" s="164">
        <v>1.5269999999999999</v>
      </c>
      <c r="M173" s="156">
        <v>0.4</v>
      </c>
      <c r="N173" s="156">
        <v>7.89</v>
      </c>
      <c r="O173" s="157">
        <v>110000000</v>
      </c>
      <c r="P173" s="188" t="str">
        <f>IF($M173&lt;NORMA!$J$7,"NO CUMPLE","CUMPLE")</f>
        <v>NO CUMPLE</v>
      </c>
      <c r="Q173" s="188" t="str">
        <f>IF($E173&gt;NORMA!$J$8,"NO CUMPLE","CUMPLE")</f>
        <v>NO CUMPLE</v>
      </c>
      <c r="R173" s="188" t="str">
        <f>IF($F173&gt;NORMA!$J$9,"NO CUMPLE","CUMPLE")</f>
        <v>NO CUMPLE</v>
      </c>
      <c r="S173" s="188" t="str">
        <f>IF($K173&gt;NORMA!$J$10,"NO CUMPLE","CUMPLE")</f>
        <v>NO CUMPLE</v>
      </c>
      <c r="T173" s="188" t="str">
        <f>IF($J173&gt;NORMA!$J$11,"NO CUMPLE","CUMPLE")</f>
        <v>NO CUMPLE</v>
      </c>
      <c r="U173" s="188" t="str">
        <f>IF($G173&gt;NORMA!$J$12,"NO CUMPLE","CUMPLE")</f>
        <v>NO CUMPLE</v>
      </c>
      <c r="V173" s="188" t="str">
        <f>IF($H173&gt;NORMA!$J$13,"NO CUMPLE","CUMPLE")</f>
        <v>NO CUMPLE</v>
      </c>
      <c r="W173" s="188" t="str">
        <f>IF($O173&gt;NORMA!$J$14,"NO CUMPLE","CUMPLE")</f>
        <v>NO CUMPLE</v>
      </c>
      <c r="X173" s="188" t="str">
        <f>IF(AND($N173&gt;=NORMA!$Q$4, $N173&lt;=NORMA!$R$4),"CUMPLE","NO CUMPLE")</f>
        <v>CUMPLE</v>
      </c>
      <c r="Y173" s="188" t="str">
        <f>IF($I173&gt;NORMA!$J$16,"NO CUMPLE","CUMPLE")</f>
        <v>CUMPLE</v>
      </c>
      <c r="Z173" s="188" t="str">
        <f>IF($M173&lt;NORMA!$J$23,"NO CUMPLE","CUMPLE")</f>
        <v>NO CUMPLE</v>
      </c>
      <c r="AA173" s="188" t="str">
        <f>IF($E173&gt;NORMA!$J$24,"NO CUMPLE","CUMPLE")</f>
        <v>NO CUMPLE</v>
      </c>
      <c r="AB173" s="188" t="str">
        <f>IF($F173&gt;NORMA!$J$25,"NO CUMPLE","CUMPLE")</f>
        <v>NO CUMPLE</v>
      </c>
      <c r="AC173" s="188" t="str">
        <f>IF($K173&gt;NORMA!$J$26,"NO CUMPLE","CUMPLE")</f>
        <v>NO CUMPLE</v>
      </c>
      <c r="AD173" s="188" t="str">
        <f>IF($J173&gt;NORMA!$J$27,"NO CUMPLE","CUMPLE")</f>
        <v>NO CUMPLE</v>
      </c>
      <c r="AE173" s="188" t="str">
        <f>IF($G173&gt;NORMA!$J$28,"NO CUMPLE","CUMPLE")</f>
        <v>NO CUMPLE</v>
      </c>
      <c r="AF173" s="188" t="str">
        <f>IF($H173&gt;NORMA!$I$29,"NO CUMPLE","CUMPLE")</f>
        <v>NO CUMPLE</v>
      </c>
      <c r="AG173" s="188" t="str">
        <f>IF($O173&gt;NORMA!$J$30,"NO CUMPLE","CUMPLE")</f>
        <v>NO CUMPLE</v>
      </c>
      <c r="AH173" s="188" t="str">
        <f>IF(AND($N173&gt;=NORMA!$R$18, $N173&lt;=NORMA!$S$18),"CUMPLE","NO CUMPLE")</f>
        <v>CUMPLE</v>
      </c>
      <c r="AI173" s="188" t="str">
        <f>IF($I173&gt;NORMA!$J$32,"NO CUMPLE","CUMPLE")</f>
        <v>NO CUMPLE</v>
      </c>
    </row>
    <row r="174" spans="1:35" ht="14.25" customHeight="1" x14ac:dyDescent="0.35">
      <c r="A174" s="146" t="s">
        <v>98</v>
      </c>
      <c r="B174" s="147" t="s">
        <v>99</v>
      </c>
      <c r="C174" s="148">
        <v>40695</v>
      </c>
      <c r="D174" s="149">
        <v>0.41666666666666669</v>
      </c>
      <c r="E174" s="147">
        <v>44.3</v>
      </c>
      <c r="F174" s="147">
        <v>119</v>
      </c>
      <c r="G174" s="147">
        <v>59</v>
      </c>
      <c r="H174" s="147">
        <v>12</v>
      </c>
      <c r="I174" s="147">
        <v>2.17</v>
      </c>
      <c r="J174" s="147">
        <v>1.27</v>
      </c>
      <c r="K174" s="155">
        <v>8.23</v>
      </c>
      <c r="L174" s="164">
        <v>2.2290000000000001</v>
      </c>
      <c r="M174" s="156">
        <v>7.36</v>
      </c>
      <c r="N174" s="156">
        <v>7.71</v>
      </c>
      <c r="O174" s="157">
        <v>750000</v>
      </c>
      <c r="P174" s="188" t="str">
        <f>IF($M174&lt;NORMA!$J$7,"NO CUMPLE","CUMPLE")</f>
        <v>CUMPLE</v>
      </c>
      <c r="Q174" s="188" t="str">
        <f>IF($E174&gt;NORMA!$J$8,"NO CUMPLE","CUMPLE")</f>
        <v>CUMPLE</v>
      </c>
      <c r="R174" s="188" t="str">
        <f>IF($F174&gt;NORMA!$J$9,"NO CUMPLE","CUMPLE")</f>
        <v>CUMPLE</v>
      </c>
      <c r="S174" s="188" t="str">
        <f>IF($K174&gt;NORMA!$J$10,"NO CUMPLE","CUMPLE")</f>
        <v>CUMPLE</v>
      </c>
      <c r="T174" s="188" t="str">
        <f>IF($J174&gt;NORMA!$J$11,"NO CUMPLE","CUMPLE")</f>
        <v>CUMPLE</v>
      </c>
      <c r="U174" s="188" t="str">
        <f>IF($G174&gt;NORMA!$J$12,"NO CUMPLE","CUMPLE")</f>
        <v>NO CUMPLE</v>
      </c>
      <c r="V174" s="188" t="str">
        <f>IF($H174&gt;NORMA!$J$13,"NO CUMPLE","CUMPLE")</f>
        <v>CUMPLE</v>
      </c>
      <c r="W174" s="188" t="str">
        <f>IF($O174&gt;NORMA!$J$14,"NO CUMPLE","CUMPLE")</f>
        <v>CUMPLE</v>
      </c>
      <c r="X174" s="188" t="str">
        <f>IF(AND($N174&gt;=NORMA!$Q$4, $N174&lt;=NORMA!$R$4),"CUMPLE","NO CUMPLE")</f>
        <v>CUMPLE</v>
      </c>
      <c r="Y174" s="188" t="str">
        <f>IF($I174&gt;NORMA!$J$16,"NO CUMPLE","CUMPLE")</f>
        <v>CUMPLE</v>
      </c>
      <c r="Z174" s="188" t="str">
        <f>IF($M174&lt;NORMA!$J$23,"NO CUMPLE","CUMPLE")</f>
        <v>CUMPLE</v>
      </c>
      <c r="AA174" s="188" t="str">
        <f>IF($E174&gt;NORMA!$J$24,"NO CUMPLE","CUMPLE")</f>
        <v>NO CUMPLE</v>
      </c>
      <c r="AB174" s="188" t="str">
        <f>IF($F174&gt;NORMA!$J$25,"NO CUMPLE","CUMPLE")</f>
        <v>NO CUMPLE</v>
      </c>
      <c r="AC174" s="188" t="str">
        <f>IF($K174&gt;NORMA!$J$26,"NO CUMPLE","CUMPLE")</f>
        <v>CUMPLE</v>
      </c>
      <c r="AD174" s="188" t="str">
        <f>IF($J174&gt;NORMA!$J$27,"NO CUMPLE","CUMPLE")</f>
        <v>NO CUMPLE</v>
      </c>
      <c r="AE174" s="188" t="str">
        <f>IF($G174&gt;NORMA!$J$28,"NO CUMPLE","CUMPLE")</f>
        <v>NO CUMPLE</v>
      </c>
      <c r="AF174" s="188" t="str">
        <f>IF($H174&gt;NORMA!$I$29,"NO CUMPLE","CUMPLE")</f>
        <v>NO CUMPLE</v>
      </c>
      <c r="AG174" s="188" t="str">
        <f>IF($O174&gt;NORMA!$J$30,"NO CUMPLE","CUMPLE")</f>
        <v>NO CUMPLE</v>
      </c>
      <c r="AH174" s="188" t="str">
        <f>IF(AND($N174&gt;=NORMA!$R$18, $N174&lt;=NORMA!$S$18),"CUMPLE","NO CUMPLE")</f>
        <v>CUMPLE</v>
      </c>
      <c r="AI174" s="188" t="str">
        <f>IF($I174&gt;NORMA!$J$32,"NO CUMPLE","CUMPLE")</f>
        <v>NO CUMPLE</v>
      </c>
    </row>
    <row r="175" spans="1:35" ht="14.25" customHeight="1" x14ac:dyDescent="0.35">
      <c r="A175" s="146" t="s">
        <v>98</v>
      </c>
      <c r="B175" s="147" t="s">
        <v>99</v>
      </c>
      <c r="C175" s="148">
        <v>40708</v>
      </c>
      <c r="D175" s="149">
        <v>0.39583333333333331</v>
      </c>
      <c r="E175" s="147">
        <v>34.1</v>
      </c>
      <c r="F175" s="147">
        <v>230</v>
      </c>
      <c r="G175" s="147">
        <v>47</v>
      </c>
      <c r="H175" s="147">
        <v>15</v>
      </c>
      <c r="I175" s="147">
        <v>2.57</v>
      </c>
      <c r="J175" s="147">
        <v>1.1299999999999999</v>
      </c>
      <c r="K175" s="161">
        <v>10.1</v>
      </c>
      <c r="L175" s="164">
        <v>1.66</v>
      </c>
      <c r="M175" s="156">
        <v>7.95</v>
      </c>
      <c r="N175" s="156">
        <v>7.62</v>
      </c>
      <c r="O175" s="157">
        <v>4600000</v>
      </c>
      <c r="P175" s="188" t="str">
        <f>IF($M175&lt;NORMA!$J$7,"NO CUMPLE","CUMPLE")</f>
        <v>CUMPLE</v>
      </c>
      <c r="Q175" s="188" t="str">
        <f>IF($E175&gt;NORMA!$J$8,"NO CUMPLE","CUMPLE")</f>
        <v>CUMPLE</v>
      </c>
      <c r="R175" s="188" t="str">
        <f>IF($F175&gt;NORMA!$J$9,"NO CUMPLE","CUMPLE")</f>
        <v>NO CUMPLE</v>
      </c>
      <c r="S175" s="188" t="str">
        <f>IF($K175&gt;NORMA!$J$10,"NO CUMPLE","CUMPLE")</f>
        <v>CUMPLE</v>
      </c>
      <c r="T175" s="188" t="str">
        <f>IF($J175&gt;NORMA!$J$11,"NO CUMPLE","CUMPLE")</f>
        <v>CUMPLE</v>
      </c>
      <c r="U175" s="188" t="str">
        <f>IF($G175&gt;NORMA!$J$12,"NO CUMPLE","CUMPLE")</f>
        <v>NO CUMPLE</v>
      </c>
      <c r="V175" s="188" t="str">
        <f>IF($H175&gt;NORMA!$J$13,"NO CUMPLE","CUMPLE")</f>
        <v>CUMPLE</v>
      </c>
      <c r="W175" s="188" t="str">
        <f>IF($O175&gt;NORMA!$J$14,"NO CUMPLE","CUMPLE")</f>
        <v>NO CUMPLE</v>
      </c>
      <c r="X175" s="188" t="str">
        <f>IF(AND($N175&gt;=NORMA!$Q$4, $N175&lt;=NORMA!$R$4),"CUMPLE","NO CUMPLE")</f>
        <v>CUMPLE</v>
      </c>
      <c r="Y175" s="188" t="str">
        <f>IF($I175&gt;NORMA!$J$16,"NO CUMPLE","CUMPLE")</f>
        <v>CUMPLE</v>
      </c>
      <c r="Z175" s="188" t="str">
        <f>IF($M175&lt;NORMA!$J$23,"NO CUMPLE","CUMPLE")</f>
        <v>CUMPLE</v>
      </c>
      <c r="AA175" s="188" t="str">
        <f>IF($E175&gt;NORMA!$J$24,"NO CUMPLE","CUMPLE")</f>
        <v>NO CUMPLE</v>
      </c>
      <c r="AB175" s="188" t="str">
        <f>IF($F175&gt;NORMA!$J$25,"NO CUMPLE","CUMPLE")</f>
        <v>NO CUMPLE</v>
      </c>
      <c r="AC175" s="188" t="str">
        <f>IF($K175&gt;NORMA!$J$26,"NO CUMPLE","CUMPLE")</f>
        <v>NO CUMPLE</v>
      </c>
      <c r="AD175" s="188" t="str">
        <f>IF($J175&gt;NORMA!$J$27,"NO CUMPLE","CUMPLE")</f>
        <v>NO CUMPLE</v>
      </c>
      <c r="AE175" s="188" t="str">
        <f>IF($G175&gt;NORMA!$J$28,"NO CUMPLE","CUMPLE")</f>
        <v>NO CUMPLE</v>
      </c>
      <c r="AF175" s="188" t="str">
        <f>IF($H175&gt;NORMA!$I$29,"NO CUMPLE","CUMPLE")</f>
        <v>NO CUMPLE</v>
      </c>
      <c r="AG175" s="188" t="str">
        <f>IF($O175&gt;NORMA!$J$30,"NO CUMPLE","CUMPLE")</f>
        <v>NO CUMPLE</v>
      </c>
      <c r="AH175" s="188" t="str">
        <f>IF(AND($N175&gt;=NORMA!$R$18, $N175&lt;=NORMA!$S$18),"CUMPLE","NO CUMPLE")</f>
        <v>CUMPLE</v>
      </c>
      <c r="AI175" s="188" t="str">
        <f>IF($I175&gt;NORMA!$J$32,"NO CUMPLE","CUMPLE")</f>
        <v>NO CUMPLE</v>
      </c>
    </row>
    <row r="176" spans="1:35" ht="14.25" customHeight="1" x14ac:dyDescent="0.35">
      <c r="A176" s="146" t="s">
        <v>98</v>
      </c>
      <c r="B176" s="147" t="s">
        <v>99</v>
      </c>
      <c r="C176" s="148">
        <v>40738</v>
      </c>
      <c r="D176" s="149">
        <v>0.27083333333333331</v>
      </c>
      <c r="E176" s="147">
        <v>96.6</v>
      </c>
      <c r="F176" s="147">
        <v>233</v>
      </c>
      <c r="G176" s="147">
        <v>106</v>
      </c>
      <c r="H176" s="147">
        <v>31</v>
      </c>
      <c r="I176" s="147">
        <v>1.99</v>
      </c>
      <c r="J176" s="147">
        <v>3.31</v>
      </c>
      <c r="K176" s="161">
        <v>30.7</v>
      </c>
      <c r="L176" s="164">
        <v>0.94599999999999995</v>
      </c>
      <c r="M176" s="156">
        <v>6.92</v>
      </c>
      <c r="N176" s="156">
        <v>8.2200000000000006</v>
      </c>
      <c r="O176" s="157">
        <v>43</v>
      </c>
      <c r="P176" s="188" t="str">
        <f>IF($M176&lt;NORMA!$J$7,"NO CUMPLE","CUMPLE")</f>
        <v>CUMPLE</v>
      </c>
      <c r="Q176" s="188" t="str">
        <f>IF($E176&gt;NORMA!$J$8,"NO CUMPLE","CUMPLE")</f>
        <v>NO CUMPLE</v>
      </c>
      <c r="R176" s="188" t="str">
        <f>IF($F176&gt;NORMA!$J$9,"NO CUMPLE","CUMPLE")</f>
        <v>NO CUMPLE</v>
      </c>
      <c r="S176" s="188" t="str">
        <f>IF($K176&gt;NORMA!$J$10,"NO CUMPLE","CUMPLE")</f>
        <v>NO CUMPLE</v>
      </c>
      <c r="T176" s="188" t="str">
        <f>IF($J176&gt;NORMA!$J$11,"NO CUMPLE","CUMPLE")</f>
        <v>NO CUMPLE</v>
      </c>
      <c r="U176" s="188" t="str">
        <f>IF($G176&gt;NORMA!$J$12,"NO CUMPLE","CUMPLE")</f>
        <v>NO CUMPLE</v>
      </c>
      <c r="V176" s="188" t="str">
        <f>IF($H176&gt;NORMA!$J$13,"NO CUMPLE","CUMPLE")</f>
        <v>NO CUMPLE</v>
      </c>
      <c r="W176" s="188" t="str">
        <f>IF($O176&gt;NORMA!$J$14,"NO CUMPLE","CUMPLE")</f>
        <v>CUMPLE</v>
      </c>
      <c r="X176" s="188" t="str">
        <f>IF(AND($N176&gt;=NORMA!$Q$4, $N176&lt;=NORMA!$R$4),"CUMPLE","NO CUMPLE")</f>
        <v>CUMPLE</v>
      </c>
      <c r="Y176" s="188" t="str">
        <f>IF($I176&gt;NORMA!$J$16,"NO CUMPLE","CUMPLE")</f>
        <v>CUMPLE</v>
      </c>
      <c r="Z176" s="188" t="str">
        <f>IF($M176&lt;NORMA!$J$23,"NO CUMPLE","CUMPLE")</f>
        <v>CUMPLE</v>
      </c>
      <c r="AA176" s="188" t="str">
        <f>IF($E176&gt;NORMA!$J$24,"NO CUMPLE","CUMPLE")</f>
        <v>NO CUMPLE</v>
      </c>
      <c r="AB176" s="188" t="str">
        <f>IF($F176&gt;NORMA!$J$25,"NO CUMPLE","CUMPLE")</f>
        <v>NO CUMPLE</v>
      </c>
      <c r="AC176" s="188" t="str">
        <f>IF($K176&gt;NORMA!$J$26,"NO CUMPLE","CUMPLE")</f>
        <v>NO CUMPLE</v>
      </c>
      <c r="AD176" s="188" t="str">
        <f>IF($J176&gt;NORMA!$J$27,"NO CUMPLE","CUMPLE")</f>
        <v>NO CUMPLE</v>
      </c>
      <c r="AE176" s="188" t="str">
        <f>IF($G176&gt;NORMA!$J$28,"NO CUMPLE","CUMPLE")</f>
        <v>NO CUMPLE</v>
      </c>
      <c r="AF176" s="188" t="str">
        <f>IF($H176&gt;NORMA!$I$29,"NO CUMPLE","CUMPLE")</f>
        <v>NO CUMPLE</v>
      </c>
      <c r="AG176" s="188" t="str">
        <f>IF($O176&gt;NORMA!$J$30,"NO CUMPLE","CUMPLE")</f>
        <v>CUMPLE</v>
      </c>
      <c r="AH176" s="188" t="str">
        <f>IF(AND($N176&gt;=NORMA!$R$18, $N176&lt;=NORMA!$S$18),"CUMPLE","NO CUMPLE")</f>
        <v>CUMPLE</v>
      </c>
      <c r="AI176" s="188" t="str">
        <f>IF($I176&gt;NORMA!$J$32,"NO CUMPLE","CUMPLE")</f>
        <v>NO CUMPLE</v>
      </c>
    </row>
    <row r="177" spans="1:35" ht="14.25" customHeight="1" x14ac:dyDescent="0.35">
      <c r="A177" s="146" t="s">
        <v>98</v>
      </c>
      <c r="B177" s="147" t="s">
        <v>99</v>
      </c>
      <c r="C177" s="148">
        <v>40750</v>
      </c>
      <c r="D177" s="149">
        <v>0.16666666666666666</v>
      </c>
      <c r="E177" s="147">
        <v>4.4000000000000004</v>
      </c>
      <c r="F177" s="147">
        <v>18.899999999999999</v>
      </c>
      <c r="G177" s="147">
        <v>12</v>
      </c>
      <c r="H177" s="150">
        <v>3.6</v>
      </c>
      <c r="I177" s="147">
        <v>0.26</v>
      </c>
      <c r="J177" s="147">
        <v>0.3</v>
      </c>
      <c r="K177" s="161">
        <v>2.5</v>
      </c>
      <c r="L177" s="164">
        <v>1.524</v>
      </c>
      <c r="M177" s="156">
        <v>7.67</v>
      </c>
      <c r="N177" s="156">
        <v>6.77</v>
      </c>
      <c r="O177" s="157">
        <v>110000</v>
      </c>
      <c r="P177" s="188" t="str">
        <f>IF($M177&lt;NORMA!$J$7,"NO CUMPLE","CUMPLE")</f>
        <v>CUMPLE</v>
      </c>
      <c r="Q177" s="188" t="str">
        <f>IF($E177&gt;NORMA!$J$8,"NO CUMPLE","CUMPLE")</f>
        <v>CUMPLE</v>
      </c>
      <c r="R177" s="188" t="str">
        <f>IF($F177&gt;NORMA!$J$9,"NO CUMPLE","CUMPLE")</f>
        <v>CUMPLE</v>
      </c>
      <c r="S177" s="188" t="str">
        <f>IF($K177&gt;NORMA!$J$10,"NO CUMPLE","CUMPLE")</f>
        <v>CUMPLE</v>
      </c>
      <c r="T177" s="188" t="str">
        <f>IF($J177&gt;NORMA!$J$11,"NO CUMPLE","CUMPLE")</f>
        <v>CUMPLE</v>
      </c>
      <c r="U177" s="188" t="str">
        <f>IF($G177&gt;NORMA!$J$12,"NO CUMPLE","CUMPLE")</f>
        <v>CUMPLE</v>
      </c>
      <c r="V177" s="188" t="str">
        <f>IF($H177&gt;NORMA!$J$13,"NO CUMPLE","CUMPLE")</f>
        <v>CUMPLE</v>
      </c>
      <c r="W177" s="188" t="str">
        <f>IF($O177&gt;NORMA!$J$14,"NO CUMPLE","CUMPLE")</f>
        <v>CUMPLE</v>
      </c>
      <c r="X177" s="188" t="str">
        <f>IF(AND($N177&gt;=NORMA!$Q$4, $N177&lt;=NORMA!$R$4),"CUMPLE","NO CUMPLE")</f>
        <v>CUMPLE</v>
      </c>
      <c r="Y177" s="188" t="str">
        <f>IF($I177&gt;NORMA!$J$16,"NO CUMPLE","CUMPLE")</f>
        <v>CUMPLE</v>
      </c>
      <c r="Z177" s="188" t="str">
        <f>IF($M177&lt;NORMA!$J$23,"NO CUMPLE","CUMPLE")</f>
        <v>CUMPLE</v>
      </c>
      <c r="AA177" s="188" t="str">
        <f>IF($E177&gt;NORMA!$J$24,"NO CUMPLE","CUMPLE")</f>
        <v>CUMPLE</v>
      </c>
      <c r="AB177" s="188" t="str">
        <f>IF($F177&gt;NORMA!$J$25,"NO CUMPLE","CUMPLE")</f>
        <v>CUMPLE</v>
      </c>
      <c r="AC177" s="188" t="str">
        <f>IF($K177&gt;NORMA!$J$26,"NO CUMPLE","CUMPLE")</f>
        <v>CUMPLE</v>
      </c>
      <c r="AD177" s="188" t="str">
        <f>IF($J177&gt;NORMA!$J$27,"NO CUMPLE","CUMPLE")</f>
        <v>CUMPLE</v>
      </c>
      <c r="AE177" s="188" t="str">
        <f>IF($G177&gt;NORMA!$J$28,"NO CUMPLE","CUMPLE")</f>
        <v>CUMPLE</v>
      </c>
      <c r="AF177" s="188" t="str">
        <f>IF($H177&gt;NORMA!$I$29,"NO CUMPLE","CUMPLE")</f>
        <v>CUMPLE</v>
      </c>
      <c r="AG177" s="188" t="str">
        <f>IF($O177&gt;NORMA!$J$30,"NO CUMPLE","CUMPLE")</f>
        <v>NO CUMPLE</v>
      </c>
      <c r="AH177" s="188" t="str">
        <f>IF(AND($N177&gt;=NORMA!$R$18, $N177&lt;=NORMA!$S$18),"CUMPLE","NO CUMPLE")</f>
        <v>CUMPLE</v>
      </c>
      <c r="AI177" s="188" t="str">
        <f>IF($I177&gt;NORMA!$J$32,"NO CUMPLE","CUMPLE")</f>
        <v>CUMPLE</v>
      </c>
    </row>
    <row r="178" spans="1:35" ht="14.25" customHeight="1" x14ac:dyDescent="0.35">
      <c r="A178" s="146" t="s">
        <v>98</v>
      </c>
      <c r="B178" s="147" t="s">
        <v>99</v>
      </c>
      <c r="C178" s="148">
        <v>40764</v>
      </c>
      <c r="D178" s="149">
        <v>0.54166666666666663</v>
      </c>
      <c r="E178" s="147">
        <v>65.7</v>
      </c>
      <c r="F178" s="147">
        <v>78.900000000000006</v>
      </c>
      <c r="G178" s="147">
        <v>95</v>
      </c>
      <c r="H178" s="147">
        <v>27</v>
      </c>
      <c r="I178" s="147">
        <v>4.1500000000000004</v>
      </c>
      <c r="J178" s="147">
        <v>1.64</v>
      </c>
      <c r="K178" s="161">
        <v>11.5</v>
      </c>
      <c r="L178" s="164">
        <v>0.83199999999999996</v>
      </c>
      <c r="M178" s="156">
        <v>6.28</v>
      </c>
      <c r="N178" s="156">
        <v>8.32</v>
      </c>
      <c r="O178" s="157">
        <v>9300000</v>
      </c>
      <c r="P178" s="188" t="str">
        <f>IF($M178&lt;NORMA!$J$7,"NO CUMPLE","CUMPLE")</f>
        <v>CUMPLE</v>
      </c>
      <c r="Q178" s="188" t="str">
        <f>IF($E178&gt;NORMA!$J$8,"NO CUMPLE","CUMPLE")</f>
        <v>NO CUMPLE</v>
      </c>
      <c r="R178" s="188" t="str">
        <f>IF($F178&gt;NORMA!$J$9,"NO CUMPLE","CUMPLE")</f>
        <v>CUMPLE</v>
      </c>
      <c r="S178" s="188" t="str">
        <f>IF($K178&gt;NORMA!$J$10,"NO CUMPLE","CUMPLE")</f>
        <v>CUMPLE</v>
      </c>
      <c r="T178" s="188" t="str">
        <f>IF($J178&gt;NORMA!$J$11,"NO CUMPLE","CUMPLE")</f>
        <v>CUMPLE</v>
      </c>
      <c r="U178" s="188" t="str">
        <f>IF($G178&gt;NORMA!$J$12,"NO CUMPLE","CUMPLE")</f>
        <v>NO CUMPLE</v>
      </c>
      <c r="V178" s="188" t="str">
        <f>IF($H178&gt;NORMA!$J$13,"NO CUMPLE","CUMPLE")</f>
        <v>NO CUMPLE</v>
      </c>
      <c r="W178" s="188" t="str">
        <f>IF($O178&gt;NORMA!$J$14,"NO CUMPLE","CUMPLE")</f>
        <v>NO CUMPLE</v>
      </c>
      <c r="X178" s="188" t="str">
        <f>IF(AND($N178&gt;=NORMA!$Q$4, $N178&lt;=NORMA!$R$4),"CUMPLE","NO CUMPLE")</f>
        <v>CUMPLE</v>
      </c>
      <c r="Y178" s="188" t="str">
        <f>IF($I178&gt;NORMA!$J$16,"NO CUMPLE","CUMPLE")</f>
        <v>NO CUMPLE</v>
      </c>
      <c r="Z178" s="188" t="str">
        <f>IF($M178&lt;NORMA!$J$23,"NO CUMPLE","CUMPLE")</f>
        <v>CUMPLE</v>
      </c>
      <c r="AA178" s="188" t="str">
        <f>IF($E178&gt;NORMA!$J$24,"NO CUMPLE","CUMPLE")</f>
        <v>NO CUMPLE</v>
      </c>
      <c r="AB178" s="188" t="str">
        <f>IF($F178&gt;NORMA!$J$25,"NO CUMPLE","CUMPLE")</f>
        <v>NO CUMPLE</v>
      </c>
      <c r="AC178" s="188" t="str">
        <f>IF($K178&gt;NORMA!$J$26,"NO CUMPLE","CUMPLE")</f>
        <v>NO CUMPLE</v>
      </c>
      <c r="AD178" s="188" t="str">
        <f>IF($J178&gt;NORMA!$J$27,"NO CUMPLE","CUMPLE")</f>
        <v>NO CUMPLE</v>
      </c>
      <c r="AE178" s="188" t="str">
        <f>IF($G178&gt;NORMA!$J$28,"NO CUMPLE","CUMPLE")</f>
        <v>NO CUMPLE</v>
      </c>
      <c r="AF178" s="188" t="str">
        <f>IF($H178&gt;NORMA!$I$29,"NO CUMPLE","CUMPLE")</f>
        <v>NO CUMPLE</v>
      </c>
      <c r="AG178" s="188" t="str">
        <f>IF($O178&gt;NORMA!$J$30,"NO CUMPLE","CUMPLE")</f>
        <v>NO CUMPLE</v>
      </c>
      <c r="AH178" s="188" t="str">
        <f>IF(AND($N178&gt;=NORMA!$R$18, $N178&lt;=NORMA!$S$18),"CUMPLE","NO CUMPLE")</f>
        <v>CUMPLE</v>
      </c>
      <c r="AI178" s="188" t="str">
        <f>IF($I178&gt;NORMA!$J$32,"NO CUMPLE","CUMPLE")</f>
        <v>NO CUMPLE</v>
      </c>
    </row>
    <row r="179" spans="1:35" ht="14.25" customHeight="1" x14ac:dyDescent="0.35">
      <c r="A179" s="146" t="s">
        <v>98</v>
      </c>
      <c r="B179" s="147" t="s">
        <v>99</v>
      </c>
      <c r="C179" s="148">
        <v>40782</v>
      </c>
      <c r="D179" s="149">
        <v>0.58333333333333337</v>
      </c>
      <c r="E179" s="147">
        <v>119</v>
      </c>
      <c r="F179" s="147">
        <v>287</v>
      </c>
      <c r="G179" s="147">
        <v>130</v>
      </c>
      <c r="H179" s="147">
        <v>45</v>
      </c>
      <c r="I179" s="147">
        <v>6.37</v>
      </c>
      <c r="J179" s="147">
        <v>3.41</v>
      </c>
      <c r="K179" s="161">
        <v>15.7</v>
      </c>
      <c r="L179" s="164">
        <v>0.754</v>
      </c>
      <c r="M179" s="156">
        <v>6</v>
      </c>
      <c r="N179" s="156">
        <v>8.1199999999999992</v>
      </c>
      <c r="O179" s="157">
        <v>93000000</v>
      </c>
      <c r="P179" s="188" t="str">
        <f>IF($M179&lt;NORMA!$J$7,"NO CUMPLE","CUMPLE")</f>
        <v>CUMPLE</v>
      </c>
      <c r="Q179" s="188" t="str">
        <f>IF($E179&gt;NORMA!$J$8,"NO CUMPLE","CUMPLE")</f>
        <v>NO CUMPLE</v>
      </c>
      <c r="R179" s="188" t="str">
        <f>IF($F179&gt;NORMA!$J$9,"NO CUMPLE","CUMPLE")</f>
        <v>NO CUMPLE</v>
      </c>
      <c r="S179" s="188" t="str">
        <f>IF($K179&gt;NORMA!$J$10,"NO CUMPLE","CUMPLE")</f>
        <v>CUMPLE</v>
      </c>
      <c r="T179" s="188" t="str">
        <f>IF($J179&gt;NORMA!$J$11,"NO CUMPLE","CUMPLE")</f>
        <v>NO CUMPLE</v>
      </c>
      <c r="U179" s="188" t="str">
        <f>IF($G179&gt;NORMA!$J$12,"NO CUMPLE","CUMPLE")</f>
        <v>NO CUMPLE</v>
      </c>
      <c r="V179" s="188" t="str">
        <f>IF($H179&gt;NORMA!$J$13,"NO CUMPLE","CUMPLE")</f>
        <v>NO CUMPLE</v>
      </c>
      <c r="W179" s="188" t="str">
        <f>IF($O179&gt;NORMA!$J$14,"NO CUMPLE","CUMPLE")</f>
        <v>NO CUMPLE</v>
      </c>
      <c r="X179" s="188" t="str">
        <f>IF(AND($N179&gt;=NORMA!$Q$4, $N179&lt;=NORMA!$R$4),"CUMPLE","NO CUMPLE")</f>
        <v>CUMPLE</v>
      </c>
      <c r="Y179" s="188" t="str">
        <f>IF($I179&gt;NORMA!$J$16,"NO CUMPLE","CUMPLE")</f>
        <v>NO CUMPLE</v>
      </c>
      <c r="Z179" s="188" t="str">
        <f>IF($M179&lt;NORMA!$J$23,"NO CUMPLE","CUMPLE")</f>
        <v>CUMPLE</v>
      </c>
      <c r="AA179" s="188" t="str">
        <f>IF($E179&gt;NORMA!$J$24,"NO CUMPLE","CUMPLE")</f>
        <v>NO CUMPLE</v>
      </c>
      <c r="AB179" s="188" t="str">
        <f>IF($F179&gt;NORMA!$J$25,"NO CUMPLE","CUMPLE")</f>
        <v>NO CUMPLE</v>
      </c>
      <c r="AC179" s="188" t="str">
        <f>IF($K179&gt;NORMA!$J$26,"NO CUMPLE","CUMPLE")</f>
        <v>NO CUMPLE</v>
      </c>
      <c r="AD179" s="188" t="str">
        <f>IF($J179&gt;NORMA!$J$27,"NO CUMPLE","CUMPLE")</f>
        <v>NO CUMPLE</v>
      </c>
      <c r="AE179" s="188" t="str">
        <f>IF($G179&gt;NORMA!$J$28,"NO CUMPLE","CUMPLE")</f>
        <v>NO CUMPLE</v>
      </c>
      <c r="AF179" s="188" t="str">
        <f>IF($H179&gt;NORMA!$I$29,"NO CUMPLE","CUMPLE")</f>
        <v>NO CUMPLE</v>
      </c>
      <c r="AG179" s="188" t="str">
        <f>IF($O179&gt;NORMA!$J$30,"NO CUMPLE","CUMPLE")</f>
        <v>NO CUMPLE</v>
      </c>
      <c r="AH179" s="188" t="str">
        <f>IF(AND($N179&gt;=NORMA!$R$18, $N179&lt;=NORMA!$S$18),"CUMPLE","NO CUMPLE")</f>
        <v>CUMPLE</v>
      </c>
      <c r="AI179" s="188" t="str">
        <f>IF($I179&gt;NORMA!$J$32,"NO CUMPLE","CUMPLE")</f>
        <v>NO CUMPLE</v>
      </c>
    </row>
    <row r="180" spans="1:35" ht="14.25" customHeight="1" x14ac:dyDescent="0.35">
      <c r="A180" s="146" t="s">
        <v>98</v>
      </c>
      <c r="B180" s="147" t="s">
        <v>99</v>
      </c>
      <c r="C180" s="148">
        <v>40794</v>
      </c>
      <c r="D180" s="149">
        <v>0.125</v>
      </c>
      <c r="E180" s="147">
        <v>7.2</v>
      </c>
      <c r="F180" s="147">
        <v>29</v>
      </c>
      <c r="G180" s="147">
        <v>14</v>
      </c>
      <c r="H180" s="147">
        <v>105</v>
      </c>
      <c r="I180" s="147">
        <v>0.61</v>
      </c>
      <c r="J180" s="147">
        <v>0.67</v>
      </c>
      <c r="K180" s="161">
        <v>4.3</v>
      </c>
      <c r="L180" s="164">
        <v>0.55400000000000005</v>
      </c>
      <c r="M180" s="156">
        <v>7.26</v>
      </c>
      <c r="N180" s="156">
        <v>7.67</v>
      </c>
      <c r="O180" s="157">
        <v>43000</v>
      </c>
      <c r="P180" s="188" t="str">
        <f>IF($M180&lt;NORMA!$J$7,"NO CUMPLE","CUMPLE")</f>
        <v>CUMPLE</v>
      </c>
      <c r="Q180" s="188" t="str">
        <f>IF($E180&gt;NORMA!$J$8,"NO CUMPLE","CUMPLE")</f>
        <v>CUMPLE</v>
      </c>
      <c r="R180" s="188" t="str">
        <f>IF($F180&gt;NORMA!$J$9,"NO CUMPLE","CUMPLE")</f>
        <v>CUMPLE</v>
      </c>
      <c r="S180" s="188" t="str">
        <f>IF($K180&gt;NORMA!$J$10,"NO CUMPLE","CUMPLE")</f>
        <v>CUMPLE</v>
      </c>
      <c r="T180" s="188" t="str">
        <f>IF($J180&gt;NORMA!$J$11,"NO CUMPLE","CUMPLE")</f>
        <v>CUMPLE</v>
      </c>
      <c r="U180" s="188" t="str">
        <f>IF($G180&gt;NORMA!$J$12,"NO CUMPLE","CUMPLE")</f>
        <v>CUMPLE</v>
      </c>
      <c r="V180" s="188" t="str">
        <f>IF($H180&gt;NORMA!$J$13,"NO CUMPLE","CUMPLE")</f>
        <v>NO CUMPLE</v>
      </c>
      <c r="W180" s="188" t="str">
        <f>IF($O180&gt;NORMA!$J$14,"NO CUMPLE","CUMPLE")</f>
        <v>CUMPLE</v>
      </c>
      <c r="X180" s="188" t="str">
        <f>IF(AND($N180&gt;=NORMA!$Q$4, $N180&lt;=NORMA!$R$4),"CUMPLE","NO CUMPLE")</f>
        <v>CUMPLE</v>
      </c>
      <c r="Y180" s="188" t="str">
        <f>IF($I180&gt;NORMA!$J$16,"NO CUMPLE","CUMPLE")</f>
        <v>CUMPLE</v>
      </c>
      <c r="Z180" s="188" t="str">
        <f>IF($M180&lt;NORMA!$J$23,"NO CUMPLE","CUMPLE")</f>
        <v>CUMPLE</v>
      </c>
      <c r="AA180" s="188" t="str">
        <f>IF($E180&gt;NORMA!$J$24,"NO CUMPLE","CUMPLE")</f>
        <v>CUMPLE</v>
      </c>
      <c r="AB180" s="188" t="str">
        <f>IF($F180&gt;NORMA!$J$25,"NO CUMPLE","CUMPLE")</f>
        <v>CUMPLE</v>
      </c>
      <c r="AC180" s="188" t="str">
        <f>IF($K180&gt;NORMA!$J$26,"NO CUMPLE","CUMPLE")</f>
        <v>CUMPLE</v>
      </c>
      <c r="AD180" s="188" t="str">
        <f>IF($J180&gt;NORMA!$J$27,"NO CUMPLE","CUMPLE")</f>
        <v>CUMPLE</v>
      </c>
      <c r="AE180" s="188" t="str">
        <f>IF($G180&gt;NORMA!$J$28,"NO CUMPLE","CUMPLE")</f>
        <v>CUMPLE</v>
      </c>
      <c r="AF180" s="188" t="str">
        <f>IF($H180&gt;NORMA!$I$29,"NO CUMPLE","CUMPLE")</f>
        <v>NO CUMPLE</v>
      </c>
      <c r="AG180" s="188" t="str">
        <f>IF($O180&gt;NORMA!$J$30,"NO CUMPLE","CUMPLE")</f>
        <v>CUMPLE</v>
      </c>
      <c r="AH180" s="188" t="str">
        <f>IF(AND($N180&gt;=NORMA!$R$18, $N180&lt;=NORMA!$S$18),"CUMPLE","NO CUMPLE")</f>
        <v>CUMPLE</v>
      </c>
      <c r="AI180" s="188" t="str">
        <f>IF($I180&gt;NORMA!$J$32,"NO CUMPLE","CUMPLE")</f>
        <v>CUMPLE</v>
      </c>
    </row>
    <row r="181" spans="1:35" ht="14.25" customHeight="1" x14ac:dyDescent="0.35">
      <c r="A181" s="146" t="s">
        <v>98</v>
      </c>
      <c r="B181" s="147" t="s">
        <v>99</v>
      </c>
      <c r="C181" s="148">
        <v>40802</v>
      </c>
      <c r="D181" s="149">
        <v>0.375</v>
      </c>
      <c r="E181" s="147">
        <v>106</v>
      </c>
      <c r="F181" s="147">
        <v>291</v>
      </c>
      <c r="G181" s="147">
        <v>210</v>
      </c>
      <c r="H181" s="147">
        <v>47</v>
      </c>
      <c r="I181" s="147">
        <v>4.1100000000000003</v>
      </c>
      <c r="J181" s="147">
        <v>4.13</v>
      </c>
      <c r="K181" s="161">
        <v>28.7</v>
      </c>
      <c r="L181" s="164">
        <v>0.60699999999999998</v>
      </c>
      <c r="M181" s="156">
        <v>6</v>
      </c>
      <c r="N181" s="156">
        <v>9.06</v>
      </c>
      <c r="O181" s="157">
        <v>930000</v>
      </c>
      <c r="P181" s="188" t="str">
        <f>IF($M181&lt;NORMA!$J$7,"NO CUMPLE","CUMPLE")</f>
        <v>CUMPLE</v>
      </c>
      <c r="Q181" s="188" t="str">
        <f>IF($E181&gt;NORMA!$J$8,"NO CUMPLE","CUMPLE")</f>
        <v>NO CUMPLE</v>
      </c>
      <c r="R181" s="188" t="str">
        <f>IF($F181&gt;NORMA!$J$9,"NO CUMPLE","CUMPLE")</f>
        <v>NO CUMPLE</v>
      </c>
      <c r="S181" s="188" t="str">
        <f>IF($K181&gt;NORMA!$J$10,"NO CUMPLE","CUMPLE")</f>
        <v>NO CUMPLE</v>
      </c>
      <c r="T181" s="188" t="str">
        <f>IF($J181&gt;NORMA!$J$11,"NO CUMPLE","CUMPLE")</f>
        <v>NO CUMPLE</v>
      </c>
      <c r="U181" s="188" t="str">
        <f>IF($G181&gt;NORMA!$J$12,"NO CUMPLE","CUMPLE")</f>
        <v>NO CUMPLE</v>
      </c>
      <c r="V181" s="188" t="str">
        <f>IF($H181&gt;NORMA!$J$13,"NO CUMPLE","CUMPLE")</f>
        <v>NO CUMPLE</v>
      </c>
      <c r="W181" s="188" t="str">
        <f>IF($O181&gt;NORMA!$J$14,"NO CUMPLE","CUMPLE")</f>
        <v>CUMPLE</v>
      </c>
      <c r="X181" s="188" t="str">
        <f>IF(AND($N181&gt;=NORMA!$Q$4, $N181&lt;=NORMA!$R$4),"CUMPLE","NO CUMPLE")</f>
        <v>NO CUMPLE</v>
      </c>
      <c r="Y181" s="188" t="str">
        <f>IF($I181&gt;NORMA!$J$16,"NO CUMPLE","CUMPLE")</f>
        <v>NO CUMPLE</v>
      </c>
      <c r="Z181" s="188" t="str">
        <f>IF($M181&lt;NORMA!$J$23,"NO CUMPLE","CUMPLE")</f>
        <v>CUMPLE</v>
      </c>
      <c r="AA181" s="188" t="str">
        <f>IF($E181&gt;NORMA!$J$24,"NO CUMPLE","CUMPLE")</f>
        <v>NO CUMPLE</v>
      </c>
      <c r="AB181" s="188" t="str">
        <f>IF($F181&gt;NORMA!$J$25,"NO CUMPLE","CUMPLE")</f>
        <v>NO CUMPLE</v>
      </c>
      <c r="AC181" s="188" t="str">
        <f>IF($K181&gt;NORMA!$J$26,"NO CUMPLE","CUMPLE")</f>
        <v>NO CUMPLE</v>
      </c>
      <c r="AD181" s="188" t="str">
        <f>IF($J181&gt;NORMA!$J$27,"NO CUMPLE","CUMPLE")</f>
        <v>NO CUMPLE</v>
      </c>
      <c r="AE181" s="188" t="str">
        <f>IF($G181&gt;NORMA!$J$28,"NO CUMPLE","CUMPLE")</f>
        <v>NO CUMPLE</v>
      </c>
      <c r="AF181" s="188" t="str">
        <f>IF($H181&gt;NORMA!$I$29,"NO CUMPLE","CUMPLE")</f>
        <v>NO CUMPLE</v>
      </c>
      <c r="AG181" s="188" t="str">
        <f>IF($O181&gt;NORMA!$J$30,"NO CUMPLE","CUMPLE")</f>
        <v>NO CUMPLE</v>
      </c>
      <c r="AH181" s="188" t="str">
        <f>IF(AND($N181&gt;=NORMA!$R$18, $N181&lt;=NORMA!$S$18),"CUMPLE","NO CUMPLE")</f>
        <v>NO CUMPLE</v>
      </c>
      <c r="AI181" s="188" t="str">
        <f>IF($I181&gt;NORMA!$J$32,"NO CUMPLE","CUMPLE")</f>
        <v>NO CUMPLE</v>
      </c>
    </row>
    <row r="182" spans="1:35" ht="14.25" customHeight="1" x14ac:dyDescent="0.35">
      <c r="A182" s="146" t="s">
        <v>98</v>
      </c>
      <c r="B182" s="147" t="s">
        <v>99</v>
      </c>
      <c r="C182" s="148">
        <v>40835</v>
      </c>
      <c r="D182" s="149">
        <v>0.29166666666666669</v>
      </c>
      <c r="E182" s="147">
        <v>34.700000000000003</v>
      </c>
      <c r="F182" s="147">
        <v>108</v>
      </c>
      <c r="G182" s="147">
        <v>40</v>
      </c>
      <c r="H182" s="147">
        <v>6.4</v>
      </c>
      <c r="I182" s="147">
        <v>1.2</v>
      </c>
      <c r="J182" s="147">
        <v>1.1299999999999999</v>
      </c>
      <c r="K182" s="155">
        <v>11.08</v>
      </c>
      <c r="L182" s="164">
        <v>2.9220000000000002</v>
      </c>
      <c r="M182" s="156">
        <v>7.7</v>
      </c>
      <c r="N182" s="156">
        <v>8.0399999999999991</v>
      </c>
      <c r="O182" s="157">
        <v>23000</v>
      </c>
      <c r="P182" s="188" t="str">
        <f>IF($M182&lt;NORMA!$J$7,"NO CUMPLE","CUMPLE")</f>
        <v>CUMPLE</v>
      </c>
      <c r="Q182" s="188" t="str">
        <f>IF($E182&gt;NORMA!$J$8,"NO CUMPLE","CUMPLE")</f>
        <v>CUMPLE</v>
      </c>
      <c r="R182" s="188" t="str">
        <f>IF($F182&gt;NORMA!$J$9,"NO CUMPLE","CUMPLE")</f>
        <v>CUMPLE</v>
      </c>
      <c r="S182" s="188" t="str">
        <f>IF($K182&gt;NORMA!$J$10,"NO CUMPLE","CUMPLE")</f>
        <v>CUMPLE</v>
      </c>
      <c r="T182" s="188" t="str">
        <f>IF($J182&gt;NORMA!$J$11,"NO CUMPLE","CUMPLE")</f>
        <v>CUMPLE</v>
      </c>
      <c r="U182" s="188" t="str">
        <f>IF($G182&gt;NORMA!$J$12,"NO CUMPLE","CUMPLE")</f>
        <v>NO CUMPLE</v>
      </c>
      <c r="V182" s="188" t="str">
        <f>IF($H182&gt;NORMA!$J$13,"NO CUMPLE","CUMPLE")</f>
        <v>CUMPLE</v>
      </c>
      <c r="W182" s="188" t="str">
        <f>IF($O182&gt;NORMA!$J$14,"NO CUMPLE","CUMPLE")</f>
        <v>CUMPLE</v>
      </c>
      <c r="X182" s="188" t="str">
        <f>IF(AND($N182&gt;=NORMA!$Q$4, $N182&lt;=NORMA!$R$4),"CUMPLE","NO CUMPLE")</f>
        <v>CUMPLE</v>
      </c>
      <c r="Y182" s="188" t="str">
        <f>IF($I182&gt;NORMA!$J$16,"NO CUMPLE","CUMPLE")</f>
        <v>CUMPLE</v>
      </c>
      <c r="Z182" s="188" t="str">
        <f>IF($M182&lt;NORMA!$J$23,"NO CUMPLE","CUMPLE")</f>
        <v>CUMPLE</v>
      </c>
      <c r="AA182" s="188" t="str">
        <f>IF($E182&gt;NORMA!$J$24,"NO CUMPLE","CUMPLE")</f>
        <v>NO CUMPLE</v>
      </c>
      <c r="AB182" s="188" t="str">
        <f>IF($F182&gt;NORMA!$J$25,"NO CUMPLE","CUMPLE")</f>
        <v>NO CUMPLE</v>
      </c>
      <c r="AC182" s="188" t="str">
        <f>IF($K182&gt;NORMA!$J$26,"NO CUMPLE","CUMPLE")</f>
        <v>NO CUMPLE</v>
      </c>
      <c r="AD182" s="188" t="str">
        <f>IF($J182&gt;NORMA!$J$27,"NO CUMPLE","CUMPLE")</f>
        <v>NO CUMPLE</v>
      </c>
      <c r="AE182" s="188" t="str">
        <f>IF($G182&gt;NORMA!$J$28,"NO CUMPLE","CUMPLE")</f>
        <v>NO CUMPLE</v>
      </c>
      <c r="AF182" s="188" t="str">
        <f>IF($H182&gt;NORMA!$I$29,"NO CUMPLE","CUMPLE")</f>
        <v>CUMPLE</v>
      </c>
      <c r="AG182" s="188" t="str">
        <f>IF($O182&gt;NORMA!$J$30,"NO CUMPLE","CUMPLE")</f>
        <v>CUMPLE</v>
      </c>
      <c r="AH182" s="188" t="str">
        <f>IF(AND($N182&gt;=NORMA!$R$18, $N182&lt;=NORMA!$S$18),"CUMPLE","NO CUMPLE")</f>
        <v>CUMPLE</v>
      </c>
      <c r="AI182" s="188" t="str">
        <f>IF($I182&gt;NORMA!$J$32,"NO CUMPLE","CUMPLE")</f>
        <v>NO CUMPLE</v>
      </c>
    </row>
    <row r="183" spans="1:35" ht="14.25" customHeight="1" x14ac:dyDescent="0.35">
      <c r="A183" s="146" t="s">
        <v>98</v>
      </c>
      <c r="B183" s="147" t="s">
        <v>99</v>
      </c>
      <c r="C183" s="148">
        <v>40850</v>
      </c>
      <c r="D183" s="149">
        <v>0.625</v>
      </c>
      <c r="E183" s="147">
        <v>59.7</v>
      </c>
      <c r="F183" s="147">
        <v>148</v>
      </c>
      <c r="G183" s="147">
        <v>116</v>
      </c>
      <c r="H183" s="147">
        <v>29</v>
      </c>
      <c r="I183" s="147">
        <v>3.99</v>
      </c>
      <c r="J183" s="147">
        <v>1.92</v>
      </c>
      <c r="K183" s="155">
        <v>11.94</v>
      </c>
      <c r="L183" s="164">
        <v>0.871</v>
      </c>
      <c r="M183" s="156">
        <v>5.51</v>
      </c>
      <c r="N183" s="156">
        <v>8.49</v>
      </c>
      <c r="O183" s="157">
        <v>200000</v>
      </c>
      <c r="P183" s="188" t="str">
        <f>IF($M183&lt;NORMA!$J$7,"NO CUMPLE","CUMPLE")</f>
        <v>CUMPLE</v>
      </c>
      <c r="Q183" s="188" t="str">
        <f>IF($E183&gt;NORMA!$J$8,"NO CUMPLE","CUMPLE")</f>
        <v>NO CUMPLE</v>
      </c>
      <c r="R183" s="188" t="str">
        <f>IF($F183&gt;NORMA!$J$9,"NO CUMPLE","CUMPLE")</f>
        <v>CUMPLE</v>
      </c>
      <c r="S183" s="188" t="str">
        <f>IF($K183&gt;NORMA!$J$10,"NO CUMPLE","CUMPLE")</f>
        <v>CUMPLE</v>
      </c>
      <c r="T183" s="188" t="str">
        <f>IF($J183&gt;NORMA!$J$11,"NO CUMPLE","CUMPLE")</f>
        <v>CUMPLE</v>
      </c>
      <c r="U183" s="188" t="str">
        <f>IF($G183&gt;NORMA!$J$12,"NO CUMPLE","CUMPLE")</f>
        <v>NO CUMPLE</v>
      </c>
      <c r="V183" s="188" t="str">
        <f>IF($H183&gt;NORMA!$J$13,"NO CUMPLE","CUMPLE")</f>
        <v>NO CUMPLE</v>
      </c>
      <c r="W183" s="188" t="str">
        <f>IF($O183&gt;NORMA!$J$14,"NO CUMPLE","CUMPLE")</f>
        <v>CUMPLE</v>
      </c>
      <c r="X183" s="188" t="str">
        <f>IF(AND($N183&gt;=NORMA!$Q$4, $N183&lt;=NORMA!$R$4),"CUMPLE","NO CUMPLE")</f>
        <v>CUMPLE</v>
      </c>
      <c r="Y183" s="188" t="str">
        <f>IF($I183&gt;NORMA!$J$16,"NO CUMPLE","CUMPLE")</f>
        <v>NO CUMPLE</v>
      </c>
      <c r="Z183" s="188" t="str">
        <f>IF($M183&lt;NORMA!$J$23,"NO CUMPLE","CUMPLE")</f>
        <v>CUMPLE</v>
      </c>
      <c r="AA183" s="188" t="str">
        <f>IF($E183&gt;NORMA!$J$24,"NO CUMPLE","CUMPLE")</f>
        <v>NO CUMPLE</v>
      </c>
      <c r="AB183" s="188" t="str">
        <f>IF($F183&gt;NORMA!$J$25,"NO CUMPLE","CUMPLE")</f>
        <v>NO CUMPLE</v>
      </c>
      <c r="AC183" s="188" t="str">
        <f>IF($K183&gt;NORMA!$J$26,"NO CUMPLE","CUMPLE")</f>
        <v>NO CUMPLE</v>
      </c>
      <c r="AD183" s="188" t="str">
        <f>IF($J183&gt;NORMA!$J$27,"NO CUMPLE","CUMPLE")</f>
        <v>NO CUMPLE</v>
      </c>
      <c r="AE183" s="188" t="str">
        <f>IF($G183&gt;NORMA!$J$28,"NO CUMPLE","CUMPLE")</f>
        <v>NO CUMPLE</v>
      </c>
      <c r="AF183" s="188" t="str">
        <f>IF($H183&gt;NORMA!$I$29,"NO CUMPLE","CUMPLE")</f>
        <v>NO CUMPLE</v>
      </c>
      <c r="AG183" s="188" t="str">
        <f>IF($O183&gt;NORMA!$J$30,"NO CUMPLE","CUMPLE")</f>
        <v>NO CUMPLE</v>
      </c>
      <c r="AH183" s="188" t="str">
        <f>IF(AND($N183&gt;=NORMA!$R$18, $N183&lt;=NORMA!$S$18),"CUMPLE","NO CUMPLE")</f>
        <v>CUMPLE</v>
      </c>
      <c r="AI183" s="188" t="str">
        <f>IF($I183&gt;NORMA!$J$32,"NO CUMPLE","CUMPLE")</f>
        <v>NO CUMPLE</v>
      </c>
    </row>
    <row r="184" spans="1:35" ht="14.25" customHeight="1" x14ac:dyDescent="0.35">
      <c r="A184" s="146" t="s">
        <v>98</v>
      </c>
      <c r="B184" s="147" t="s">
        <v>99</v>
      </c>
      <c r="C184" s="148">
        <v>40865</v>
      </c>
      <c r="D184" s="149">
        <v>0.5</v>
      </c>
      <c r="E184" s="147">
        <v>28.5</v>
      </c>
      <c r="F184" s="147">
        <v>107</v>
      </c>
      <c r="G184" s="147">
        <v>63</v>
      </c>
      <c r="H184" s="147">
        <v>12</v>
      </c>
      <c r="I184" s="147">
        <v>2.0699999999999998</v>
      </c>
      <c r="J184" s="147">
        <v>0.97</v>
      </c>
      <c r="K184" s="155">
        <v>5.67</v>
      </c>
      <c r="L184" s="164">
        <v>0.97099999999999997</v>
      </c>
      <c r="M184" s="156">
        <v>7.45</v>
      </c>
      <c r="N184" s="156">
        <v>8.2899999999999991</v>
      </c>
      <c r="O184" s="157">
        <v>240000</v>
      </c>
      <c r="P184" s="188" t="str">
        <f>IF($M184&lt;NORMA!$J$7,"NO CUMPLE","CUMPLE")</f>
        <v>CUMPLE</v>
      </c>
      <c r="Q184" s="188" t="str">
        <f>IF($E184&gt;NORMA!$J$8,"NO CUMPLE","CUMPLE")</f>
        <v>CUMPLE</v>
      </c>
      <c r="R184" s="188" t="str">
        <f>IF($F184&gt;NORMA!$J$9,"NO CUMPLE","CUMPLE")</f>
        <v>CUMPLE</v>
      </c>
      <c r="S184" s="188" t="str">
        <f>IF($K184&gt;NORMA!$J$10,"NO CUMPLE","CUMPLE")</f>
        <v>CUMPLE</v>
      </c>
      <c r="T184" s="188" t="str">
        <f>IF($J184&gt;NORMA!$J$11,"NO CUMPLE","CUMPLE")</f>
        <v>CUMPLE</v>
      </c>
      <c r="U184" s="188" t="str">
        <f>IF($G184&gt;NORMA!$J$12,"NO CUMPLE","CUMPLE")</f>
        <v>NO CUMPLE</v>
      </c>
      <c r="V184" s="188" t="str">
        <f>IF($H184&gt;NORMA!$J$13,"NO CUMPLE","CUMPLE")</f>
        <v>CUMPLE</v>
      </c>
      <c r="W184" s="188" t="str">
        <f>IF($O184&gt;NORMA!$J$14,"NO CUMPLE","CUMPLE")</f>
        <v>CUMPLE</v>
      </c>
      <c r="X184" s="188" t="str">
        <f>IF(AND($N184&gt;=NORMA!$Q$4, $N184&lt;=NORMA!$R$4),"CUMPLE","NO CUMPLE")</f>
        <v>CUMPLE</v>
      </c>
      <c r="Y184" s="188" t="str">
        <f>IF($I184&gt;NORMA!$J$16,"NO CUMPLE","CUMPLE")</f>
        <v>CUMPLE</v>
      </c>
      <c r="Z184" s="188" t="str">
        <f>IF($M184&lt;NORMA!$J$23,"NO CUMPLE","CUMPLE")</f>
        <v>CUMPLE</v>
      </c>
      <c r="AA184" s="188" t="str">
        <f>IF($E184&gt;NORMA!$J$24,"NO CUMPLE","CUMPLE")</f>
        <v>NO CUMPLE</v>
      </c>
      <c r="AB184" s="188" t="str">
        <f>IF($F184&gt;NORMA!$J$25,"NO CUMPLE","CUMPLE")</f>
        <v>NO CUMPLE</v>
      </c>
      <c r="AC184" s="188" t="str">
        <f>IF($K184&gt;NORMA!$J$26,"NO CUMPLE","CUMPLE")</f>
        <v>CUMPLE</v>
      </c>
      <c r="AD184" s="188" t="str">
        <f>IF($J184&gt;NORMA!$J$27,"NO CUMPLE","CUMPLE")</f>
        <v>CUMPLE</v>
      </c>
      <c r="AE184" s="188" t="str">
        <f>IF($G184&gt;NORMA!$J$28,"NO CUMPLE","CUMPLE")</f>
        <v>NO CUMPLE</v>
      </c>
      <c r="AF184" s="188" t="str">
        <f>IF($H184&gt;NORMA!$I$29,"NO CUMPLE","CUMPLE")</f>
        <v>NO CUMPLE</v>
      </c>
      <c r="AG184" s="188" t="str">
        <f>IF($O184&gt;NORMA!$J$30,"NO CUMPLE","CUMPLE")</f>
        <v>NO CUMPLE</v>
      </c>
      <c r="AH184" s="188" t="str">
        <f>IF(AND($N184&gt;=NORMA!$R$18, $N184&lt;=NORMA!$S$18),"CUMPLE","NO CUMPLE")</f>
        <v>CUMPLE</v>
      </c>
      <c r="AI184" s="188" t="str">
        <f>IF($I184&gt;NORMA!$J$32,"NO CUMPLE","CUMPLE")</f>
        <v>NO CUMPLE</v>
      </c>
    </row>
    <row r="185" spans="1:35" ht="14.25" customHeight="1" x14ac:dyDescent="0.35">
      <c r="A185" s="146" t="s">
        <v>98</v>
      </c>
      <c r="B185" s="147" t="s">
        <v>99</v>
      </c>
      <c r="C185" s="148">
        <v>40880</v>
      </c>
      <c r="D185" s="149">
        <v>0</v>
      </c>
      <c r="E185" s="147">
        <v>2.9</v>
      </c>
      <c r="F185" s="147">
        <v>28.4</v>
      </c>
      <c r="G185" s="147">
        <v>106</v>
      </c>
      <c r="H185" s="147">
        <v>4.2</v>
      </c>
      <c r="I185" s="147">
        <v>0.14000000000000001</v>
      </c>
      <c r="J185" s="147">
        <v>0.49</v>
      </c>
      <c r="K185" s="155">
        <v>3.78</v>
      </c>
      <c r="L185" s="164">
        <v>3.4609999999999999</v>
      </c>
      <c r="M185" s="156">
        <v>7.85</v>
      </c>
      <c r="N185" s="156">
        <v>7.24</v>
      </c>
      <c r="O185" s="157">
        <v>430000</v>
      </c>
      <c r="P185" s="188" t="str">
        <f>IF($M185&lt;NORMA!$J$7,"NO CUMPLE","CUMPLE")</f>
        <v>CUMPLE</v>
      </c>
      <c r="Q185" s="188" t="str">
        <f>IF($E185&gt;NORMA!$J$8,"NO CUMPLE","CUMPLE")</f>
        <v>CUMPLE</v>
      </c>
      <c r="R185" s="188" t="str">
        <f>IF($F185&gt;NORMA!$J$9,"NO CUMPLE","CUMPLE")</f>
        <v>CUMPLE</v>
      </c>
      <c r="S185" s="188" t="str">
        <f>IF($K185&gt;NORMA!$J$10,"NO CUMPLE","CUMPLE")</f>
        <v>CUMPLE</v>
      </c>
      <c r="T185" s="188" t="str">
        <f>IF($J185&gt;NORMA!$J$11,"NO CUMPLE","CUMPLE")</f>
        <v>CUMPLE</v>
      </c>
      <c r="U185" s="188" t="str">
        <f>IF($G185&gt;NORMA!$J$12,"NO CUMPLE","CUMPLE")</f>
        <v>NO CUMPLE</v>
      </c>
      <c r="V185" s="188" t="str">
        <f>IF($H185&gt;NORMA!$J$13,"NO CUMPLE","CUMPLE")</f>
        <v>CUMPLE</v>
      </c>
      <c r="W185" s="188" t="str">
        <f>IF($O185&gt;NORMA!$J$14,"NO CUMPLE","CUMPLE")</f>
        <v>CUMPLE</v>
      </c>
      <c r="X185" s="188" t="str">
        <f>IF(AND($N185&gt;=NORMA!$Q$4, $N185&lt;=NORMA!$R$4),"CUMPLE","NO CUMPLE")</f>
        <v>CUMPLE</v>
      </c>
      <c r="Y185" s="188" t="str">
        <f>IF($I185&gt;NORMA!$J$16,"NO CUMPLE","CUMPLE")</f>
        <v>CUMPLE</v>
      </c>
      <c r="Z185" s="188" t="str">
        <f>IF($M185&lt;NORMA!$J$23,"NO CUMPLE","CUMPLE")</f>
        <v>CUMPLE</v>
      </c>
      <c r="AA185" s="188" t="str">
        <f>IF($E185&gt;NORMA!$J$24,"NO CUMPLE","CUMPLE")</f>
        <v>CUMPLE</v>
      </c>
      <c r="AB185" s="188" t="str">
        <f>IF($F185&gt;NORMA!$J$25,"NO CUMPLE","CUMPLE")</f>
        <v>CUMPLE</v>
      </c>
      <c r="AC185" s="188" t="str">
        <f>IF($K185&gt;NORMA!$J$26,"NO CUMPLE","CUMPLE")</f>
        <v>CUMPLE</v>
      </c>
      <c r="AD185" s="188" t="str">
        <f>IF($J185&gt;NORMA!$J$27,"NO CUMPLE","CUMPLE")</f>
        <v>CUMPLE</v>
      </c>
      <c r="AE185" s="188" t="str">
        <f>IF($G185&gt;NORMA!$J$28,"NO CUMPLE","CUMPLE")</f>
        <v>NO CUMPLE</v>
      </c>
      <c r="AF185" s="188" t="str">
        <f>IF($H185&gt;NORMA!$I$29,"NO CUMPLE","CUMPLE")</f>
        <v>CUMPLE</v>
      </c>
      <c r="AG185" s="188" t="str">
        <f>IF($O185&gt;NORMA!$J$30,"NO CUMPLE","CUMPLE")</f>
        <v>NO CUMPLE</v>
      </c>
      <c r="AH185" s="188" t="str">
        <f>IF(AND($N185&gt;=NORMA!$R$18, $N185&lt;=NORMA!$S$18),"CUMPLE","NO CUMPLE")</f>
        <v>CUMPLE</v>
      </c>
      <c r="AI185" s="188" t="str">
        <f>IF($I185&gt;NORMA!$J$32,"NO CUMPLE","CUMPLE")</f>
        <v>CUMPLE</v>
      </c>
    </row>
    <row r="186" spans="1:35" ht="14.25" customHeight="1" x14ac:dyDescent="0.35">
      <c r="A186" s="146" t="s">
        <v>100</v>
      </c>
      <c r="B186" s="147" t="s">
        <v>99</v>
      </c>
      <c r="C186" s="148">
        <v>40697</v>
      </c>
      <c r="D186" s="149">
        <v>0.5</v>
      </c>
      <c r="E186" s="147">
        <v>63.1</v>
      </c>
      <c r="F186" s="147">
        <v>166</v>
      </c>
      <c r="G186" s="147">
        <v>123</v>
      </c>
      <c r="H186" s="147">
        <v>16</v>
      </c>
      <c r="I186" s="147">
        <v>4.63</v>
      </c>
      <c r="J186" s="147">
        <v>1.69</v>
      </c>
      <c r="K186" s="155">
        <v>11.42</v>
      </c>
      <c r="L186" s="164">
        <v>3.31</v>
      </c>
      <c r="M186" s="156">
        <v>4.5199999999999996</v>
      </c>
      <c r="N186" s="156">
        <v>7.55</v>
      </c>
      <c r="O186" s="157">
        <v>7000000</v>
      </c>
      <c r="P186" s="188" t="str">
        <f>IF($M186&lt;NORMA!$J$7,"NO CUMPLE","CUMPLE")</f>
        <v>CUMPLE</v>
      </c>
      <c r="Q186" s="188" t="str">
        <f>IF($E186&gt;NORMA!$J$8,"NO CUMPLE","CUMPLE")</f>
        <v>NO CUMPLE</v>
      </c>
      <c r="R186" s="188" t="str">
        <f>IF($F186&gt;NORMA!$J$9,"NO CUMPLE","CUMPLE")</f>
        <v>NO CUMPLE</v>
      </c>
      <c r="S186" s="188" t="str">
        <f>IF($K186&gt;NORMA!$J$10,"NO CUMPLE","CUMPLE")</f>
        <v>CUMPLE</v>
      </c>
      <c r="T186" s="188" t="str">
        <f>IF($J186&gt;NORMA!$J$11,"NO CUMPLE","CUMPLE")</f>
        <v>CUMPLE</v>
      </c>
      <c r="U186" s="188" t="str">
        <f>IF($G186&gt;NORMA!$J$12,"NO CUMPLE","CUMPLE")</f>
        <v>NO CUMPLE</v>
      </c>
      <c r="V186" s="188" t="str">
        <f>IF($H186&gt;NORMA!$J$13,"NO CUMPLE","CUMPLE")</f>
        <v>CUMPLE</v>
      </c>
      <c r="W186" s="188" t="str">
        <f>IF($O186&gt;NORMA!$J$14,"NO CUMPLE","CUMPLE")</f>
        <v>NO CUMPLE</v>
      </c>
      <c r="X186" s="188" t="str">
        <f>IF(AND($N186&gt;=NORMA!$Q$4, $N186&lt;=NORMA!$R$4),"CUMPLE","NO CUMPLE")</f>
        <v>CUMPLE</v>
      </c>
      <c r="Y186" s="188" t="str">
        <f>IF($I186&gt;NORMA!$J$16,"NO CUMPLE","CUMPLE")</f>
        <v>NO CUMPLE</v>
      </c>
      <c r="Z186" s="188" t="str">
        <f>IF($M186&lt;NORMA!$J$23,"NO CUMPLE","CUMPLE")</f>
        <v>NO CUMPLE</v>
      </c>
      <c r="AA186" s="188" t="str">
        <f>IF($E186&gt;NORMA!$J$24,"NO CUMPLE","CUMPLE")</f>
        <v>NO CUMPLE</v>
      </c>
      <c r="AB186" s="188" t="str">
        <f>IF($F186&gt;NORMA!$J$25,"NO CUMPLE","CUMPLE")</f>
        <v>NO CUMPLE</v>
      </c>
      <c r="AC186" s="188" t="str">
        <f>IF($K186&gt;NORMA!$J$26,"NO CUMPLE","CUMPLE")</f>
        <v>NO CUMPLE</v>
      </c>
      <c r="AD186" s="188" t="str">
        <f>IF($J186&gt;NORMA!$J$27,"NO CUMPLE","CUMPLE")</f>
        <v>NO CUMPLE</v>
      </c>
      <c r="AE186" s="188" t="str">
        <f>IF($G186&gt;NORMA!$J$28,"NO CUMPLE","CUMPLE")</f>
        <v>NO CUMPLE</v>
      </c>
      <c r="AF186" s="188" t="str">
        <f>IF($H186&gt;NORMA!$I$29,"NO CUMPLE","CUMPLE")</f>
        <v>NO CUMPLE</v>
      </c>
      <c r="AG186" s="188" t="str">
        <f>IF($O186&gt;NORMA!$J$30,"NO CUMPLE","CUMPLE")</f>
        <v>NO CUMPLE</v>
      </c>
      <c r="AH186" s="188" t="str">
        <f>IF(AND($N186&gt;=NORMA!$R$18, $N186&lt;=NORMA!$S$18),"CUMPLE","NO CUMPLE")</f>
        <v>CUMPLE</v>
      </c>
      <c r="AI186" s="188" t="str">
        <f>IF($I186&gt;NORMA!$J$32,"NO CUMPLE","CUMPLE")</f>
        <v>NO CUMPLE</v>
      </c>
    </row>
    <row r="187" spans="1:35" ht="14.25" customHeight="1" x14ac:dyDescent="0.35">
      <c r="A187" s="146" t="s">
        <v>100</v>
      </c>
      <c r="B187" s="147" t="s">
        <v>99</v>
      </c>
      <c r="C187" s="148">
        <v>40711</v>
      </c>
      <c r="D187" s="149">
        <v>0.29166666666666669</v>
      </c>
      <c r="E187" s="147">
        <v>73.599999999999994</v>
      </c>
      <c r="F187" s="147">
        <v>157</v>
      </c>
      <c r="G187" s="147">
        <v>72</v>
      </c>
      <c r="H187" s="147">
        <v>15</v>
      </c>
      <c r="I187" s="147">
        <v>3.14</v>
      </c>
      <c r="J187" s="147">
        <v>2.97</v>
      </c>
      <c r="K187" s="155">
        <v>27</v>
      </c>
      <c r="L187" s="164">
        <v>1.3580000000000001</v>
      </c>
      <c r="M187" s="156">
        <v>0.31</v>
      </c>
      <c r="N187" s="156">
        <v>7.73</v>
      </c>
      <c r="O187" s="157">
        <v>2400000</v>
      </c>
      <c r="P187" s="188" t="str">
        <f>IF($M187&lt;NORMA!$J$7,"NO CUMPLE","CUMPLE")</f>
        <v>NO CUMPLE</v>
      </c>
      <c r="Q187" s="188" t="str">
        <f>IF($E187&gt;NORMA!$J$8,"NO CUMPLE","CUMPLE")</f>
        <v>NO CUMPLE</v>
      </c>
      <c r="R187" s="188" t="str">
        <f>IF($F187&gt;NORMA!$J$9,"NO CUMPLE","CUMPLE")</f>
        <v>NO CUMPLE</v>
      </c>
      <c r="S187" s="188" t="str">
        <f>IF($K187&gt;NORMA!$J$10,"NO CUMPLE","CUMPLE")</f>
        <v>NO CUMPLE</v>
      </c>
      <c r="T187" s="188" t="str">
        <f>IF($J187&gt;NORMA!$J$11,"NO CUMPLE","CUMPLE")</f>
        <v>CUMPLE</v>
      </c>
      <c r="U187" s="188" t="str">
        <f>IF($G187&gt;NORMA!$J$12,"NO CUMPLE","CUMPLE")</f>
        <v>NO CUMPLE</v>
      </c>
      <c r="V187" s="188" t="str">
        <f>IF($H187&gt;NORMA!$J$13,"NO CUMPLE","CUMPLE")</f>
        <v>CUMPLE</v>
      </c>
      <c r="W187" s="188" t="str">
        <f>IF($O187&gt;NORMA!$J$14,"NO CUMPLE","CUMPLE")</f>
        <v>NO CUMPLE</v>
      </c>
      <c r="X187" s="188" t="str">
        <f>IF(AND($N187&gt;=NORMA!$Q$4, $N187&lt;=NORMA!$R$4),"CUMPLE","NO CUMPLE")</f>
        <v>CUMPLE</v>
      </c>
      <c r="Y187" s="188" t="str">
        <f>IF($I187&gt;NORMA!$J$16,"NO CUMPLE","CUMPLE")</f>
        <v>NO CUMPLE</v>
      </c>
      <c r="Z187" s="188" t="str">
        <f>IF($M187&lt;NORMA!$J$23,"NO CUMPLE","CUMPLE")</f>
        <v>NO CUMPLE</v>
      </c>
      <c r="AA187" s="188" t="str">
        <f>IF($E187&gt;NORMA!$J$24,"NO CUMPLE","CUMPLE")</f>
        <v>NO CUMPLE</v>
      </c>
      <c r="AB187" s="188" t="str">
        <f>IF($F187&gt;NORMA!$J$25,"NO CUMPLE","CUMPLE")</f>
        <v>NO CUMPLE</v>
      </c>
      <c r="AC187" s="188" t="str">
        <f>IF($K187&gt;NORMA!$J$26,"NO CUMPLE","CUMPLE")</f>
        <v>NO CUMPLE</v>
      </c>
      <c r="AD187" s="188" t="str">
        <f>IF($J187&gt;NORMA!$J$27,"NO CUMPLE","CUMPLE")</f>
        <v>NO CUMPLE</v>
      </c>
      <c r="AE187" s="188" t="str">
        <f>IF($G187&gt;NORMA!$J$28,"NO CUMPLE","CUMPLE")</f>
        <v>NO CUMPLE</v>
      </c>
      <c r="AF187" s="188" t="str">
        <f>IF($H187&gt;NORMA!$I$29,"NO CUMPLE","CUMPLE")</f>
        <v>NO CUMPLE</v>
      </c>
      <c r="AG187" s="188" t="str">
        <f>IF($O187&gt;NORMA!$J$30,"NO CUMPLE","CUMPLE")</f>
        <v>NO CUMPLE</v>
      </c>
      <c r="AH187" s="188" t="str">
        <f>IF(AND($N187&gt;=NORMA!$R$18, $N187&lt;=NORMA!$S$18),"CUMPLE","NO CUMPLE")</f>
        <v>CUMPLE</v>
      </c>
      <c r="AI187" s="188" t="str">
        <f>IF($I187&gt;NORMA!$J$32,"NO CUMPLE","CUMPLE")</f>
        <v>NO CUMPLE</v>
      </c>
    </row>
    <row r="188" spans="1:35" ht="14.25" customHeight="1" x14ac:dyDescent="0.35">
      <c r="A188" s="146" t="s">
        <v>100</v>
      </c>
      <c r="B188" s="147" t="s">
        <v>99</v>
      </c>
      <c r="C188" s="148">
        <v>40722</v>
      </c>
      <c r="D188" s="149">
        <v>4.1666666666666664E-2</v>
      </c>
      <c r="E188" s="147">
        <v>10.3</v>
      </c>
      <c r="F188" s="147">
        <v>58.8</v>
      </c>
      <c r="G188" s="147">
        <v>29</v>
      </c>
      <c r="H188" s="147">
        <v>7.8</v>
      </c>
      <c r="I188" s="147">
        <v>1</v>
      </c>
      <c r="J188" s="147">
        <v>0.71</v>
      </c>
      <c r="K188" s="155">
        <v>7</v>
      </c>
      <c r="L188" s="164">
        <v>1.6359999999999999</v>
      </c>
      <c r="M188" s="156">
        <v>6.62</v>
      </c>
      <c r="N188" s="156">
        <v>7.08</v>
      </c>
      <c r="O188" s="157">
        <v>150000</v>
      </c>
      <c r="P188" s="188" t="str">
        <f>IF($M188&lt;NORMA!$J$7,"NO CUMPLE","CUMPLE")</f>
        <v>CUMPLE</v>
      </c>
      <c r="Q188" s="188" t="str">
        <f>IF($E188&gt;NORMA!$J$8,"NO CUMPLE","CUMPLE")</f>
        <v>CUMPLE</v>
      </c>
      <c r="R188" s="188" t="str">
        <f>IF($F188&gt;NORMA!$J$9,"NO CUMPLE","CUMPLE")</f>
        <v>CUMPLE</v>
      </c>
      <c r="S188" s="188" t="str">
        <f>IF($K188&gt;NORMA!$J$10,"NO CUMPLE","CUMPLE")</f>
        <v>CUMPLE</v>
      </c>
      <c r="T188" s="188" t="str">
        <f>IF($J188&gt;NORMA!$J$11,"NO CUMPLE","CUMPLE")</f>
        <v>CUMPLE</v>
      </c>
      <c r="U188" s="188" t="str">
        <f>IF($G188&gt;NORMA!$J$12,"NO CUMPLE","CUMPLE")</f>
        <v>CUMPLE</v>
      </c>
      <c r="V188" s="188" t="str">
        <f>IF($H188&gt;NORMA!$J$13,"NO CUMPLE","CUMPLE")</f>
        <v>CUMPLE</v>
      </c>
      <c r="W188" s="188" t="str">
        <f>IF($O188&gt;NORMA!$J$14,"NO CUMPLE","CUMPLE")</f>
        <v>CUMPLE</v>
      </c>
      <c r="X188" s="188" t="str">
        <f>IF(AND($N188&gt;=NORMA!$Q$4, $N188&lt;=NORMA!$R$4),"CUMPLE","NO CUMPLE")</f>
        <v>CUMPLE</v>
      </c>
      <c r="Y188" s="188" t="str">
        <f>IF($I188&gt;NORMA!$J$16,"NO CUMPLE","CUMPLE")</f>
        <v>CUMPLE</v>
      </c>
      <c r="Z188" s="188" t="str">
        <f>IF($M188&lt;NORMA!$J$23,"NO CUMPLE","CUMPLE")</f>
        <v>CUMPLE</v>
      </c>
      <c r="AA188" s="188" t="str">
        <f>IF($E188&gt;NORMA!$J$24,"NO CUMPLE","CUMPLE")</f>
        <v>CUMPLE</v>
      </c>
      <c r="AB188" s="188" t="str">
        <f>IF($F188&gt;NORMA!$J$25,"NO CUMPLE","CUMPLE")</f>
        <v>NO CUMPLE</v>
      </c>
      <c r="AC188" s="188" t="str">
        <f>IF($K188&gt;NORMA!$J$26,"NO CUMPLE","CUMPLE")</f>
        <v>CUMPLE</v>
      </c>
      <c r="AD188" s="188" t="str">
        <f>IF($J188&gt;NORMA!$J$27,"NO CUMPLE","CUMPLE")</f>
        <v>CUMPLE</v>
      </c>
      <c r="AE188" s="188" t="str">
        <f>IF($G188&gt;NORMA!$J$28,"NO CUMPLE","CUMPLE")</f>
        <v>NO CUMPLE</v>
      </c>
      <c r="AF188" s="188" t="str">
        <f>IF($H188&gt;NORMA!$I$29,"NO CUMPLE","CUMPLE")</f>
        <v>CUMPLE</v>
      </c>
      <c r="AG188" s="188" t="str">
        <f>IF($O188&gt;NORMA!$J$30,"NO CUMPLE","CUMPLE")</f>
        <v>NO CUMPLE</v>
      </c>
      <c r="AH188" s="188" t="str">
        <f>IF(AND($N188&gt;=NORMA!$R$18, $N188&lt;=NORMA!$S$18),"CUMPLE","NO CUMPLE")</f>
        <v>CUMPLE</v>
      </c>
      <c r="AI188" s="188" t="str">
        <f>IF($I188&gt;NORMA!$J$32,"NO CUMPLE","CUMPLE")</f>
        <v>CUMPLE</v>
      </c>
    </row>
    <row r="189" spans="1:35" ht="14.25" customHeight="1" x14ac:dyDescent="0.35">
      <c r="A189" s="146" t="s">
        <v>100</v>
      </c>
      <c r="B189" s="147" t="s">
        <v>99</v>
      </c>
      <c r="C189" s="148">
        <v>40735</v>
      </c>
      <c r="D189" s="149">
        <v>0.25</v>
      </c>
      <c r="E189" s="147">
        <v>24</v>
      </c>
      <c r="F189" s="147">
        <v>90.5</v>
      </c>
      <c r="G189" s="147">
        <v>40</v>
      </c>
      <c r="H189" s="147">
        <v>11</v>
      </c>
      <c r="I189" s="147">
        <v>0.96</v>
      </c>
      <c r="J189" s="147">
        <v>1.28</v>
      </c>
      <c r="K189" s="155">
        <v>11.7</v>
      </c>
      <c r="L189" s="164">
        <v>1.2709999999999999</v>
      </c>
      <c r="M189" s="156">
        <v>1.24</v>
      </c>
      <c r="N189" s="156">
        <v>7.32</v>
      </c>
      <c r="O189" s="157">
        <v>2300000</v>
      </c>
      <c r="P189" s="188" t="str">
        <f>IF($M189&lt;NORMA!$J$7,"NO CUMPLE","CUMPLE")</f>
        <v>NO CUMPLE</v>
      </c>
      <c r="Q189" s="188" t="str">
        <f>IF($E189&gt;NORMA!$J$8,"NO CUMPLE","CUMPLE")</f>
        <v>CUMPLE</v>
      </c>
      <c r="R189" s="188" t="str">
        <f>IF($F189&gt;NORMA!$J$9,"NO CUMPLE","CUMPLE")</f>
        <v>CUMPLE</v>
      </c>
      <c r="S189" s="188" t="str">
        <f>IF($K189&gt;NORMA!$J$10,"NO CUMPLE","CUMPLE")</f>
        <v>CUMPLE</v>
      </c>
      <c r="T189" s="188" t="str">
        <f>IF($J189&gt;NORMA!$J$11,"NO CUMPLE","CUMPLE")</f>
        <v>CUMPLE</v>
      </c>
      <c r="U189" s="188" t="str">
        <f>IF($G189&gt;NORMA!$J$12,"NO CUMPLE","CUMPLE")</f>
        <v>NO CUMPLE</v>
      </c>
      <c r="V189" s="188" t="str">
        <f>IF($H189&gt;NORMA!$J$13,"NO CUMPLE","CUMPLE")</f>
        <v>CUMPLE</v>
      </c>
      <c r="W189" s="188" t="str">
        <f>IF($O189&gt;NORMA!$J$14,"NO CUMPLE","CUMPLE")</f>
        <v>NO CUMPLE</v>
      </c>
      <c r="X189" s="188" t="str">
        <f>IF(AND($N189&gt;=NORMA!$Q$4, $N189&lt;=NORMA!$R$4),"CUMPLE","NO CUMPLE")</f>
        <v>CUMPLE</v>
      </c>
      <c r="Y189" s="188" t="str">
        <f>IF($I189&gt;NORMA!$J$16,"NO CUMPLE","CUMPLE")</f>
        <v>CUMPLE</v>
      </c>
      <c r="Z189" s="188" t="str">
        <f>IF($M189&lt;NORMA!$J$23,"NO CUMPLE","CUMPLE")</f>
        <v>NO CUMPLE</v>
      </c>
      <c r="AA189" s="188" t="str">
        <f>IF($E189&gt;NORMA!$J$24,"NO CUMPLE","CUMPLE")</f>
        <v>NO CUMPLE</v>
      </c>
      <c r="AB189" s="188" t="str">
        <f>IF($F189&gt;NORMA!$J$25,"NO CUMPLE","CUMPLE")</f>
        <v>NO CUMPLE</v>
      </c>
      <c r="AC189" s="188" t="str">
        <f>IF($K189&gt;NORMA!$J$26,"NO CUMPLE","CUMPLE")</f>
        <v>NO CUMPLE</v>
      </c>
      <c r="AD189" s="188" t="str">
        <f>IF($J189&gt;NORMA!$J$27,"NO CUMPLE","CUMPLE")</f>
        <v>NO CUMPLE</v>
      </c>
      <c r="AE189" s="188" t="str">
        <f>IF($G189&gt;NORMA!$J$28,"NO CUMPLE","CUMPLE")</f>
        <v>NO CUMPLE</v>
      </c>
      <c r="AF189" s="188" t="str">
        <f>IF($H189&gt;NORMA!$I$29,"NO CUMPLE","CUMPLE")</f>
        <v>NO CUMPLE</v>
      </c>
      <c r="AG189" s="188" t="str">
        <f>IF($O189&gt;NORMA!$J$30,"NO CUMPLE","CUMPLE")</f>
        <v>NO CUMPLE</v>
      </c>
      <c r="AH189" s="188" t="str">
        <f>IF(AND($N189&gt;=NORMA!$R$18, $N189&lt;=NORMA!$S$18),"CUMPLE","NO CUMPLE")</f>
        <v>CUMPLE</v>
      </c>
      <c r="AI189" s="188" t="str">
        <f>IF($I189&gt;NORMA!$J$32,"NO CUMPLE","CUMPLE")</f>
        <v>CUMPLE</v>
      </c>
    </row>
    <row r="190" spans="1:35" ht="14.25" customHeight="1" x14ac:dyDescent="0.35">
      <c r="A190" s="146" t="s">
        <v>100</v>
      </c>
      <c r="B190" s="147" t="s">
        <v>99</v>
      </c>
      <c r="C190" s="148">
        <v>40756</v>
      </c>
      <c r="D190" s="149">
        <v>0.54166666666666663</v>
      </c>
      <c r="E190" s="147">
        <v>71.400000000000006</v>
      </c>
      <c r="F190" s="147">
        <v>254</v>
      </c>
      <c r="G190" s="147">
        <v>113</v>
      </c>
      <c r="H190" s="147">
        <v>32</v>
      </c>
      <c r="I190" s="147">
        <v>7.52</v>
      </c>
      <c r="J190" s="147">
        <v>3.1</v>
      </c>
      <c r="K190" s="161">
        <v>22.6</v>
      </c>
      <c r="L190" s="164">
        <v>2.11</v>
      </c>
      <c r="M190" s="156">
        <v>2.13</v>
      </c>
      <c r="N190" s="156">
        <v>7.39</v>
      </c>
      <c r="O190" s="157">
        <v>4300000</v>
      </c>
      <c r="P190" s="188" t="str">
        <f>IF($M190&lt;NORMA!$J$7,"NO CUMPLE","CUMPLE")</f>
        <v>NO CUMPLE</v>
      </c>
      <c r="Q190" s="188" t="str">
        <f>IF($E190&gt;NORMA!$J$8,"NO CUMPLE","CUMPLE")</f>
        <v>NO CUMPLE</v>
      </c>
      <c r="R190" s="188" t="str">
        <f>IF($F190&gt;NORMA!$J$9,"NO CUMPLE","CUMPLE")</f>
        <v>NO CUMPLE</v>
      </c>
      <c r="S190" s="188" t="str">
        <f>IF($K190&gt;NORMA!$J$10,"NO CUMPLE","CUMPLE")</f>
        <v>NO CUMPLE</v>
      </c>
      <c r="T190" s="188" t="str">
        <f>IF($J190&gt;NORMA!$J$11,"NO CUMPLE","CUMPLE")</f>
        <v>NO CUMPLE</v>
      </c>
      <c r="U190" s="188" t="str">
        <f>IF($G190&gt;NORMA!$J$12,"NO CUMPLE","CUMPLE")</f>
        <v>NO CUMPLE</v>
      </c>
      <c r="V190" s="188" t="str">
        <f>IF($H190&gt;NORMA!$J$13,"NO CUMPLE","CUMPLE")</f>
        <v>NO CUMPLE</v>
      </c>
      <c r="W190" s="188" t="str">
        <f>IF($O190&gt;NORMA!$J$14,"NO CUMPLE","CUMPLE")</f>
        <v>NO CUMPLE</v>
      </c>
      <c r="X190" s="188" t="str">
        <f>IF(AND($N190&gt;=NORMA!$Q$4, $N190&lt;=NORMA!$R$4),"CUMPLE","NO CUMPLE")</f>
        <v>CUMPLE</v>
      </c>
      <c r="Y190" s="188" t="str">
        <f>IF($I190&gt;NORMA!$J$16,"NO CUMPLE","CUMPLE")</f>
        <v>NO CUMPLE</v>
      </c>
      <c r="Z190" s="188" t="str">
        <f>IF($M190&lt;NORMA!$J$23,"NO CUMPLE","CUMPLE")</f>
        <v>NO CUMPLE</v>
      </c>
      <c r="AA190" s="188" t="str">
        <f>IF($E190&gt;NORMA!$J$24,"NO CUMPLE","CUMPLE")</f>
        <v>NO CUMPLE</v>
      </c>
      <c r="AB190" s="188" t="str">
        <f>IF($F190&gt;NORMA!$J$25,"NO CUMPLE","CUMPLE")</f>
        <v>NO CUMPLE</v>
      </c>
      <c r="AC190" s="188" t="str">
        <f>IF($K190&gt;NORMA!$J$26,"NO CUMPLE","CUMPLE")</f>
        <v>NO CUMPLE</v>
      </c>
      <c r="AD190" s="188" t="str">
        <f>IF($J190&gt;NORMA!$J$27,"NO CUMPLE","CUMPLE")</f>
        <v>NO CUMPLE</v>
      </c>
      <c r="AE190" s="188" t="str">
        <f>IF($G190&gt;NORMA!$J$28,"NO CUMPLE","CUMPLE")</f>
        <v>NO CUMPLE</v>
      </c>
      <c r="AF190" s="188" t="str">
        <f>IF($H190&gt;NORMA!$I$29,"NO CUMPLE","CUMPLE")</f>
        <v>NO CUMPLE</v>
      </c>
      <c r="AG190" s="188" t="str">
        <f>IF($O190&gt;NORMA!$J$30,"NO CUMPLE","CUMPLE")</f>
        <v>NO CUMPLE</v>
      </c>
      <c r="AH190" s="188" t="str">
        <f>IF(AND($N190&gt;=NORMA!$R$18, $N190&lt;=NORMA!$S$18),"CUMPLE","NO CUMPLE")</f>
        <v>CUMPLE</v>
      </c>
      <c r="AI190" s="188" t="str">
        <f>IF($I190&gt;NORMA!$J$32,"NO CUMPLE","CUMPLE")</f>
        <v>NO CUMPLE</v>
      </c>
    </row>
    <row r="191" spans="1:35" ht="14.25" customHeight="1" x14ac:dyDescent="0.35">
      <c r="A191" s="146" t="s">
        <v>100</v>
      </c>
      <c r="B191" s="147" t="s">
        <v>99</v>
      </c>
      <c r="C191" s="148">
        <v>40781</v>
      </c>
      <c r="D191" s="149">
        <v>0.58333333333333337</v>
      </c>
      <c r="E191" s="147">
        <v>162</v>
      </c>
      <c r="F191" s="147">
        <v>391</v>
      </c>
      <c r="G191" s="147">
        <v>160</v>
      </c>
      <c r="H191" s="147">
        <v>75</v>
      </c>
      <c r="I191" s="147">
        <v>9.0500000000000007</v>
      </c>
      <c r="J191" s="147">
        <v>5.0999999999999996</v>
      </c>
      <c r="K191" s="161">
        <v>32.4</v>
      </c>
      <c r="L191" s="164">
        <v>1.395</v>
      </c>
      <c r="M191" s="156">
        <v>0.38</v>
      </c>
      <c r="N191" s="156">
        <v>7.28</v>
      </c>
      <c r="O191" s="157">
        <v>7500000</v>
      </c>
      <c r="P191" s="188" t="str">
        <f>IF($M191&lt;NORMA!$J$7,"NO CUMPLE","CUMPLE")</f>
        <v>NO CUMPLE</v>
      </c>
      <c r="Q191" s="188" t="str">
        <f>IF($E191&gt;NORMA!$J$8,"NO CUMPLE","CUMPLE")</f>
        <v>NO CUMPLE</v>
      </c>
      <c r="R191" s="188" t="str">
        <f>IF($F191&gt;NORMA!$J$9,"NO CUMPLE","CUMPLE")</f>
        <v>NO CUMPLE</v>
      </c>
      <c r="S191" s="188" t="str">
        <f>IF($K191&gt;NORMA!$J$10,"NO CUMPLE","CUMPLE")</f>
        <v>NO CUMPLE</v>
      </c>
      <c r="T191" s="188" t="str">
        <f>IF($J191&gt;NORMA!$J$11,"NO CUMPLE","CUMPLE")</f>
        <v>NO CUMPLE</v>
      </c>
      <c r="U191" s="188" t="str">
        <f>IF($G191&gt;NORMA!$J$12,"NO CUMPLE","CUMPLE")</f>
        <v>NO CUMPLE</v>
      </c>
      <c r="V191" s="188" t="str">
        <f>IF($H191&gt;NORMA!$J$13,"NO CUMPLE","CUMPLE")</f>
        <v>NO CUMPLE</v>
      </c>
      <c r="W191" s="188" t="str">
        <f>IF($O191&gt;NORMA!$J$14,"NO CUMPLE","CUMPLE")</f>
        <v>NO CUMPLE</v>
      </c>
      <c r="X191" s="188" t="str">
        <f>IF(AND($N191&gt;=NORMA!$Q$4, $N191&lt;=NORMA!$R$4),"CUMPLE","NO CUMPLE")</f>
        <v>CUMPLE</v>
      </c>
      <c r="Y191" s="188" t="str">
        <f>IF($I191&gt;NORMA!$J$16,"NO CUMPLE","CUMPLE")</f>
        <v>NO CUMPLE</v>
      </c>
      <c r="Z191" s="188" t="str">
        <f>IF($M191&lt;NORMA!$J$23,"NO CUMPLE","CUMPLE")</f>
        <v>NO CUMPLE</v>
      </c>
      <c r="AA191" s="188" t="str">
        <f>IF($E191&gt;NORMA!$J$24,"NO CUMPLE","CUMPLE")</f>
        <v>NO CUMPLE</v>
      </c>
      <c r="AB191" s="188" t="str">
        <f>IF($F191&gt;NORMA!$J$25,"NO CUMPLE","CUMPLE")</f>
        <v>NO CUMPLE</v>
      </c>
      <c r="AC191" s="188" t="str">
        <f>IF($K191&gt;NORMA!$J$26,"NO CUMPLE","CUMPLE")</f>
        <v>NO CUMPLE</v>
      </c>
      <c r="AD191" s="188" t="str">
        <f>IF($J191&gt;NORMA!$J$27,"NO CUMPLE","CUMPLE")</f>
        <v>NO CUMPLE</v>
      </c>
      <c r="AE191" s="188" t="str">
        <f>IF($G191&gt;NORMA!$J$28,"NO CUMPLE","CUMPLE")</f>
        <v>NO CUMPLE</v>
      </c>
      <c r="AF191" s="188" t="str">
        <f>IF($H191&gt;NORMA!$I$29,"NO CUMPLE","CUMPLE")</f>
        <v>NO CUMPLE</v>
      </c>
      <c r="AG191" s="188" t="str">
        <f>IF($O191&gt;NORMA!$J$30,"NO CUMPLE","CUMPLE")</f>
        <v>NO CUMPLE</v>
      </c>
      <c r="AH191" s="188" t="str">
        <f>IF(AND($N191&gt;=NORMA!$R$18, $N191&lt;=NORMA!$S$18),"CUMPLE","NO CUMPLE")</f>
        <v>CUMPLE</v>
      </c>
      <c r="AI191" s="188" t="str">
        <f>IF($I191&gt;NORMA!$J$32,"NO CUMPLE","CUMPLE")</f>
        <v>NO CUMPLE</v>
      </c>
    </row>
    <row r="192" spans="1:35" ht="14.25" customHeight="1" x14ac:dyDescent="0.35">
      <c r="A192" s="146" t="s">
        <v>100</v>
      </c>
      <c r="B192" s="147" t="s">
        <v>99</v>
      </c>
      <c r="C192" s="148">
        <v>40791</v>
      </c>
      <c r="D192" s="149">
        <v>0</v>
      </c>
      <c r="E192" s="147">
        <v>97.1</v>
      </c>
      <c r="F192" s="147">
        <v>268</v>
      </c>
      <c r="G192" s="147">
        <v>85</v>
      </c>
      <c r="H192" s="147">
        <v>76</v>
      </c>
      <c r="I192" s="147">
        <v>5.31</v>
      </c>
      <c r="J192" s="147">
        <v>3.72</v>
      </c>
      <c r="K192" s="161">
        <v>36.6</v>
      </c>
      <c r="L192" s="164">
        <v>0.65700000000000003</v>
      </c>
      <c r="M192" s="156">
        <v>0.25</v>
      </c>
      <c r="N192" s="156">
        <v>7.67</v>
      </c>
      <c r="O192" s="157">
        <v>15000000</v>
      </c>
      <c r="P192" s="188" t="str">
        <f>IF($M192&lt;NORMA!$J$7,"NO CUMPLE","CUMPLE")</f>
        <v>NO CUMPLE</v>
      </c>
      <c r="Q192" s="188" t="str">
        <f>IF($E192&gt;NORMA!$J$8,"NO CUMPLE","CUMPLE")</f>
        <v>NO CUMPLE</v>
      </c>
      <c r="R192" s="188" t="str">
        <f>IF($F192&gt;NORMA!$J$9,"NO CUMPLE","CUMPLE")</f>
        <v>NO CUMPLE</v>
      </c>
      <c r="S192" s="188" t="str">
        <f>IF($K192&gt;NORMA!$J$10,"NO CUMPLE","CUMPLE")</f>
        <v>NO CUMPLE</v>
      </c>
      <c r="T192" s="188" t="str">
        <f>IF($J192&gt;NORMA!$J$11,"NO CUMPLE","CUMPLE")</f>
        <v>NO CUMPLE</v>
      </c>
      <c r="U192" s="188" t="str">
        <f>IF($G192&gt;NORMA!$J$12,"NO CUMPLE","CUMPLE")</f>
        <v>NO CUMPLE</v>
      </c>
      <c r="V192" s="188" t="str">
        <f>IF($H192&gt;NORMA!$J$13,"NO CUMPLE","CUMPLE")</f>
        <v>NO CUMPLE</v>
      </c>
      <c r="W192" s="188" t="str">
        <f>IF($O192&gt;NORMA!$J$14,"NO CUMPLE","CUMPLE")</f>
        <v>NO CUMPLE</v>
      </c>
      <c r="X192" s="188" t="str">
        <f>IF(AND($N192&gt;=NORMA!$Q$4, $N192&lt;=NORMA!$R$4),"CUMPLE","NO CUMPLE")</f>
        <v>CUMPLE</v>
      </c>
      <c r="Y192" s="188" t="str">
        <f>IF($I192&gt;NORMA!$J$16,"NO CUMPLE","CUMPLE")</f>
        <v>NO CUMPLE</v>
      </c>
      <c r="Z192" s="188" t="str">
        <f>IF($M192&lt;NORMA!$J$23,"NO CUMPLE","CUMPLE")</f>
        <v>NO CUMPLE</v>
      </c>
      <c r="AA192" s="188" t="str">
        <f>IF($E192&gt;NORMA!$J$24,"NO CUMPLE","CUMPLE")</f>
        <v>NO CUMPLE</v>
      </c>
      <c r="AB192" s="188" t="str">
        <f>IF($F192&gt;NORMA!$J$25,"NO CUMPLE","CUMPLE")</f>
        <v>NO CUMPLE</v>
      </c>
      <c r="AC192" s="188" t="str">
        <f>IF($K192&gt;NORMA!$J$26,"NO CUMPLE","CUMPLE")</f>
        <v>NO CUMPLE</v>
      </c>
      <c r="AD192" s="188" t="str">
        <f>IF($J192&gt;NORMA!$J$27,"NO CUMPLE","CUMPLE")</f>
        <v>NO CUMPLE</v>
      </c>
      <c r="AE192" s="188" t="str">
        <f>IF($G192&gt;NORMA!$J$28,"NO CUMPLE","CUMPLE")</f>
        <v>NO CUMPLE</v>
      </c>
      <c r="AF192" s="188" t="str">
        <f>IF($H192&gt;NORMA!$I$29,"NO CUMPLE","CUMPLE")</f>
        <v>NO CUMPLE</v>
      </c>
      <c r="AG192" s="188" t="str">
        <f>IF($O192&gt;NORMA!$J$30,"NO CUMPLE","CUMPLE")</f>
        <v>NO CUMPLE</v>
      </c>
      <c r="AH192" s="188" t="str">
        <f>IF(AND($N192&gt;=NORMA!$R$18, $N192&lt;=NORMA!$S$18),"CUMPLE","NO CUMPLE")</f>
        <v>CUMPLE</v>
      </c>
      <c r="AI192" s="188" t="str">
        <f>IF($I192&gt;NORMA!$J$32,"NO CUMPLE","CUMPLE")</f>
        <v>NO CUMPLE</v>
      </c>
    </row>
    <row r="193" spans="1:35" ht="14.25" customHeight="1" x14ac:dyDescent="0.35">
      <c r="A193" s="146" t="s">
        <v>100</v>
      </c>
      <c r="B193" s="147" t="s">
        <v>99</v>
      </c>
      <c r="C193" s="148">
        <v>40799</v>
      </c>
      <c r="D193" s="149">
        <v>0.125</v>
      </c>
      <c r="E193" s="147">
        <v>38.4</v>
      </c>
      <c r="F193" s="147">
        <v>112</v>
      </c>
      <c r="G193" s="147">
        <v>42</v>
      </c>
      <c r="H193" s="147">
        <v>14</v>
      </c>
      <c r="I193" s="147">
        <v>2.5499999999999998</v>
      </c>
      <c r="J193" s="147">
        <v>1.83</v>
      </c>
      <c r="K193" s="161">
        <v>16.5</v>
      </c>
      <c r="L193" s="164">
        <v>1.089</v>
      </c>
      <c r="M193" s="156">
        <v>3.37</v>
      </c>
      <c r="N193" s="156">
        <v>7.44</v>
      </c>
      <c r="O193" s="157">
        <v>900000</v>
      </c>
      <c r="P193" s="188" t="str">
        <f>IF($M193&lt;NORMA!$J$7,"NO CUMPLE","CUMPLE")</f>
        <v>NO CUMPLE</v>
      </c>
      <c r="Q193" s="188" t="str">
        <f>IF($E193&gt;NORMA!$J$8,"NO CUMPLE","CUMPLE")</f>
        <v>CUMPLE</v>
      </c>
      <c r="R193" s="188" t="str">
        <f>IF($F193&gt;NORMA!$J$9,"NO CUMPLE","CUMPLE")</f>
        <v>CUMPLE</v>
      </c>
      <c r="S193" s="188" t="str">
        <f>IF($K193&gt;NORMA!$J$10,"NO CUMPLE","CUMPLE")</f>
        <v>CUMPLE</v>
      </c>
      <c r="T193" s="188" t="str">
        <f>IF($J193&gt;NORMA!$J$11,"NO CUMPLE","CUMPLE")</f>
        <v>CUMPLE</v>
      </c>
      <c r="U193" s="188" t="str">
        <f>IF($G193&gt;NORMA!$J$12,"NO CUMPLE","CUMPLE")</f>
        <v>NO CUMPLE</v>
      </c>
      <c r="V193" s="188" t="str">
        <f>IF($H193&gt;NORMA!$J$13,"NO CUMPLE","CUMPLE")</f>
        <v>CUMPLE</v>
      </c>
      <c r="W193" s="188" t="str">
        <f>IF($O193&gt;NORMA!$J$14,"NO CUMPLE","CUMPLE")</f>
        <v>CUMPLE</v>
      </c>
      <c r="X193" s="188" t="str">
        <f>IF(AND($N193&gt;=NORMA!$Q$4, $N193&lt;=NORMA!$R$4),"CUMPLE","NO CUMPLE")</f>
        <v>CUMPLE</v>
      </c>
      <c r="Y193" s="188" t="str">
        <f>IF($I193&gt;NORMA!$J$16,"NO CUMPLE","CUMPLE")</f>
        <v>CUMPLE</v>
      </c>
      <c r="Z193" s="188" t="str">
        <f>IF($M193&lt;NORMA!$J$23,"NO CUMPLE","CUMPLE")</f>
        <v>NO CUMPLE</v>
      </c>
      <c r="AA193" s="188" t="str">
        <f>IF($E193&gt;NORMA!$J$24,"NO CUMPLE","CUMPLE")</f>
        <v>NO CUMPLE</v>
      </c>
      <c r="AB193" s="188" t="str">
        <f>IF($F193&gt;NORMA!$J$25,"NO CUMPLE","CUMPLE")</f>
        <v>NO CUMPLE</v>
      </c>
      <c r="AC193" s="188" t="str">
        <f>IF($K193&gt;NORMA!$J$26,"NO CUMPLE","CUMPLE")</f>
        <v>NO CUMPLE</v>
      </c>
      <c r="AD193" s="188" t="str">
        <f>IF($J193&gt;NORMA!$J$27,"NO CUMPLE","CUMPLE")</f>
        <v>NO CUMPLE</v>
      </c>
      <c r="AE193" s="188" t="str">
        <f>IF($G193&gt;NORMA!$J$28,"NO CUMPLE","CUMPLE")</f>
        <v>NO CUMPLE</v>
      </c>
      <c r="AF193" s="188" t="str">
        <f>IF($H193&gt;NORMA!$I$29,"NO CUMPLE","CUMPLE")</f>
        <v>NO CUMPLE</v>
      </c>
      <c r="AG193" s="188" t="str">
        <f>IF($O193&gt;NORMA!$J$30,"NO CUMPLE","CUMPLE")</f>
        <v>NO CUMPLE</v>
      </c>
      <c r="AH193" s="188" t="str">
        <f>IF(AND($N193&gt;=NORMA!$R$18, $N193&lt;=NORMA!$S$18),"CUMPLE","NO CUMPLE")</f>
        <v>CUMPLE</v>
      </c>
      <c r="AI193" s="188" t="str">
        <f>IF($I193&gt;NORMA!$J$32,"NO CUMPLE","CUMPLE")</f>
        <v>NO CUMPLE</v>
      </c>
    </row>
    <row r="194" spans="1:35" ht="14.25" customHeight="1" x14ac:dyDescent="0.35">
      <c r="A194" s="146" t="s">
        <v>100</v>
      </c>
      <c r="B194" s="147" t="s">
        <v>99</v>
      </c>
      <c r="C194" s="148">
        <v>40834</v>
      </c>
      <c r="D194" s="149">
        <v>0.41666666666666669</v>
      </c>
      <c r="E194" s="147">
        <v>48.4</v>
      </c>
      <c r="F194" s="147">
        <v>160</v>
      </c>
      <c r="G194" s="147">
        <v>70</v>
      </c>
      <c r="H194" s="147">
        <v>6.3</v>
      </c>
      <c r="I194" s="147">
        <v>1.64</v>
      </c>
      <c r="J194" s="147">
        <v>1.65</v>
      </c>
      <c r="K194" s="161">
        <v>13.64</v>
      </c>
      <c r="L194" s="164">
        <v>2.5299999999999998</v>
      </c>
      <c r="M194" s="156">
        <v>6.79</v>
      </c>
      <c r="N194" s="156">
        <v>8.36</v>
      </c>
      <c r="O194" s="157">
        <v>2100000</v>
      </c>
      <c r="P194" s="188" t="str">
        <f>IF($M194&lt;NORMA!$J$7,"NO CUMPLE","CUMPLE")</f>
        <v>CUMPLE</v>
      </c>
      <c r="Q194" s="188" t="str">
        <f>IF($E194&gt;NORMA!$J$8,"NO CUMPLE","CUMPLE")</f>
        <v>CUMPLE</v>
      </c>
      <c r="R194" s="188" t="str">
        <f>IF($F194&gt;NORMA!$J$9,"NO CUMPLE","CUMPLE")</f>
        <v>NO CUMPLE</v>
      </c>
      <c r="S194" s="188" t="str">
        <f>IF($K194&gt;NORMA!$J$10,"NO CUMPLE","CUMPLE")</f>
        <v>CUMPLE</v>
      </c>
      <c r="T194" s="188" t="str">
        <f>IF($J194&gt;NORMA!$J$11,"NO CUMPLE","CUMPLE")</f>
        <v>CUMPLE</v>
      </c>
      <c r="U194" s="188" t="str">
        <f>IF($G194&gt;NORMA!$J$12,"NO CUMPLE","CUMPLE")</f>
        <v>NO CUMPLE</v>
      </c>
      <c r="V194" s="188" t="str">
        <f>IF($H194&gt;NORMA!$J$13,"NO CUMPLE","CUMPLE")</f>
        <v>CUMPLE</v>
      </c>
      <c r="W194" s="188" t="str">
        <f>IF($O194&gt;NORMA!$J$14,"NO CUMPLE","CUMPLE")</f>
        <v>NO CUMPLE</v>
      </c>
      <c r="X194" s="188" t="str">
        <f>IF(AND($N194&gt;=NORMA!$Q$4, $N194&lt;=NORMA!$R$4),"CUMPLE","NO CUMPLE")</f>
        <v>CUMPLE</v>
      </c>
      <c r="Y194" s="188" t="str">
        <f>IF($I194&gt;NORMA!$J$16,"NO CUMPLE","CUMPLE")</f>
        <v>CUMPLE</v>
      </c>
      <c r="Z194" s="188" t="str">
        <f>IF($M194&lt;NORMA!$J$23,"NO CUMPLE","CUMPLE")</f>
        <v>CUMPLE</v>
      </c>
      <c r="AA194" s="188" t="str">
        <f>IF($E194&gt;NORMA!$J$24,"NO CUMPLE","CUMPLE")</f>
        <v>NO CUMPLE</v>
      </c>
      <c r="AB194" s="188" t="str">
        <f>IF($F194&gt;NORMA!$J$25,"NO CUMPLE","CUMPLE")</f>
        <v>NO CUMPLE</v>
      </c>
      <c r="AC194" s="188" t="str">
        <f>IF($K194&gt;NORMA!$J$26,"NO CUMPLE","CUMPLE")</f>
        <v>NO CUMPLE</v>
      </c>
      <c r="AD194" s="188" t="str">
        <f>IF($J194&gt;NORMA!$J$27,"NO CUMPLE","CUMPLE")</f>
        <v>NO CUMPLE</v>
      </c>
      <c r="AE194" s="188" t="str">
        <f>IF($G194&gt;NORMA!$J$28,"NO CUMPLE","CUMPLE")</f>
        <v>NO CUMPLE</v>
      </c>
      <c r="AF194" s="188" t="str">
        <f>IF($H194&gt;NORMA!$I$29,"NO CUMPLE","CUMPLE")</f>
        <v>CUMPLE</v>
      </c>
      <c r="AG194" s="188" t="str">
        <f>IF($O194&gt;NORMA!$J$30,"NO CUMPLE","CUMPLE")</f>
        <v>NO CUMPLE</v>
      </c>
      <c r="AH194" s="188" t="str">
        <f>IF(AND($N194&gt;=NORMA!$R$18, $N194&lt;=NORMA!$S$18),"CUMPLE","NO CUMPLE")</f>
        <v>CUMPLE</v>
      </c>
      <c r="AI194" s="188" t="str">
        <f>IF($I194&gt;NORMA!$J$32,"NO CUMPLE","CUMPLE")</f>
        <v>NO CUMPLE</v>
      </c>
    </row>
    <row r="195" spans="1:35" ht="14.25" customHeight="1" x14ac:dyDescent="0.35">
      <c r="A195" s="146" t="s">
        <v>100</v>
      </c>
      <c r="B195" s="147" t="s">
        <v>99</v>
      </c>
      <c r="C195" s="148">
        <v>40848</v>
      </c>
      <c r="D195" s="149">
        <v>0.375</v>
      </c>
      <c r="E195" s="147">
        <v>140</v>
      </c>
      <c r="F195" s="147">
        <v>386</v>
      </c>
      <c r="G195" s="147">
        <v>157</v>
      </c>
      <c r="H195" s="147">
        <v>44</v>
      </c>
      <c r="I195" s="147">
        <v>4.42</v>
      </c>
      <c r="J195" s="147">
        <v>5.97</v>
      </c>
      <c r="K195" s="161">
        <v>53.26</v>
      </c>
      <c r="L195" s="164">
        <v>1.3959999999999999</v>
      </c>
      <c r="M195" s="156">
        <v>0.24</v>
      </c>
      <c r="N195" s="156">
        <v>8.4</v>
      </c>
      <c r="O195" s="157">
        <v>93000000</v>
      </c>
      <c r="P195" s="188" t="str">
        <f>IF($M195&lt;NORMA!$J$7,"NO CUMPLE","CUMPLE")</f>
        <v>NO CUMPLE</v>
      </c>
      <c r="Q195" s="188" t="str">
        <f>IF($E195&gt;NORMA!$J$8,"NO CUMPLE","CUMPLE")</f>
        <v>NO CUMPLE</v>
      </c>
      <c r="R195" s="188" t="str">
        <f>IF($F195&gt;NORMA!$J$9,"NO CUMPLE","CUMPLE")</f>
        <v>NO CUMPLE</v>
      </c>
      <c r="S195" s="188" t="str">
        <f>IF($K195&gt;NORMA!$J$10,"NO CUMPLE","CUMPLE")</f>
        <v>NO CUMPLE</v>
      </c>
      <c r="T195" s="188" t="str">
        <f>IF($J195&gt;NORMA!$J$11,"NO CUMPLE","CUMPLE")</f>
        <v>NO CUMPLE</v>
      </c>
      <c r="U195" s="188" t="str">
        <f>IF($G195&gt;NORMA!$J$12,"NO CUMPLE","CUMPLE")</f>
        <v>NO CUMPLE</v>
      </c>
      <c r="V195" s="188" t="str">
        <f>IF($H195&gt;NORMA!$J$13,"NO CUMPLE","CUMPLE")</f>
        <v>NO CUMPLE</v>
      </c>
      <c r="W195" s="188" t="str">
        <f>IF($O195&gt;NORMA!$J$14,"NO CUMPLE","CUMPLE")</f>
        <v>NO CUMPLE</v>
      </c>
      <c r="X195" s="188" t="str">
        <f>IF(AND($N195&gt;=NORMA!$Q$4, $N195&lt;=NORMA!$R$4),"CUMPLE","NO CUMPLE")</f>
        <v>CUMPLE</v>
      </c>
      <c r="Y195" s="188" t="str">
        <f>IF($I195&gt;NORMA!$J$16,"NO CUMPLE","CUMPLE")</f>
        <v>NO CUMPLE</v>
      </c>
      <c r="Z195" s="188" t="str">
        <f>IF($M195&lt;NORMA!$J$23,"NO CUMPLE","CUMPLE")</f>
        <v>NO CUMPLE</v>
      </c>
      <c r="AA195" s="188" t="str">
        <f>IF($E195&gt;NORMA!$J$24,"NO CUMPLE","CUMPLE")</f>
        <v>NO CUMPLE</v>
      </c>
      <c r="AB195" s="188" t="str">
        <f>IF($F195&gt;NORMA!$J$25,"NO CUMPLE","CUMPLE")</f>
        <v>NO CUMPLE</v>
      </c>
      <c r="AC195" s="188" t="str">
        <f>IF($K195&gt;NORMA!$J$26,"NO CUMPLE","CUMPLE")</f>
        <v>NO CUMPLE</v>
      </c>
      <c r="AD195" s="188" t="str">
        <f>IF($J195&gt;NORMA!$J$27,"NO CUMPLE","CUMPLE")</f>
        <v>NO CUMPLE</v>
      </c>
      <c r="AE195" s="188" t="str">
        <f>IF($G195&gt;NORMA!$J$28,"NO CUMPLE","CUMPLE")</f>
        <v>NO CUMPLE</v>
      </c>
      <c r="AF195" s="188" t="str">
        <f>IF($H195&gt;NORMA!$I$29,"NO CUMPLE","CUMPLE")</f>
        <v>NO CUMPLE</v>
      </c>
      <c r="AG195" s="188" t="str">
        <f>IF($O195&gt;NORMA!$J$30,"NO CUMPLE","CUMPLE")</f>
        <v>NO CUMPLE</v>
      </c>
      <c r="AH195" s="188" t="str">
        <f>IF(AND($N195&gt;=NORMA!$R$18, $N195&lt;=NORMA!$S$18),"CUMPLE","NO CUMPLE")</f>
        <v>CUMPLE</v>
      </c>
      <c r="AI195" s="188" t="str">
        <f>IF($I195&gt;NORMA!$J$32,"NO CUMPLE","CUMPLE")</f>
        <v>NO CUMPLE</v>
      </c>
    </row>
    <row r="196" spans="1:35" ht="14.25" customHeight="1" x14ac:dyDescent="0.35">
      <c r="A196" s="146" t="s">
        <v>100</v>
      </c>
      <c r="B196" s="147" t="s">
        <v>99</v>
      </c>
      <c r="C196" s="148">
        <v>40864</v>
      </c>
      <c r="D196" s="149">
        <v>0.64583333333333337</v>
      </c>
      <c r="E196" s="147">
        <v>89.9</v>
      </c>
      <c r="F196" s="147">
        <v>225</v>
      </c>
      <c r="G196" s="147">
        <v>83</v>
      </c>
      <c r="H196" s="147">
        <v>25</v>
      </c>
      <c r="I196" s="147">
        <v>6.56</v>
      </c>
      <c r="J196" s="147">
        <v>2.11</v>
      </c>
      <c r="K196" s="161">
        <v>13.67</v>
      </c>
      <c r="L196" s="164">
        <v>2.0089999999999999</v>
      </c>
      <c r="M196" s="156">
        <v>3.61</v>
      </c>
      <c r="N196" s="156">
        <v>8.2899999999999991</v>
      </c>
      <c r="O196" s="157">
        <v>43000000</v>
      </c>
      <c r="P196" s="188" t="str">
        <f>IF($M196&lt;NORMA!$J$7,"NO CUMPLE","CUMPLE")</f>
        <v>NO CUMPLE</v>
      </c>
      <c r="Q196" s="188" t="str">
        <f>IF($E196&gt;NORMA!$J$8,"NO CUMPLE","CUMPLE")</f>
        <v>NO CUMPLE</v>
      </c>
      <c r="R196" s="188" t="str">
        <f>IF($F196&gt;NORMA!$J$9,"NO CUMPLE","CUMPLE")</f>
        <v>NO CUMPLE</v>
      </c>
      <c r="S196" s="188" t="str">
        <f>IF($K196&gt;NORMA!$J$10,"NO CUMPLE","CUMPLE")</f>
        <v>CUMPLE</v>
      </c>
      <c r="T196" s="188" t="str">
        <f>IF($J196&gt;NORMA!$J$11,"NO CUMPLE","CUMPLE")</f>
        <v>CUMPLE</v>
      </c>
      <c r="U196" s="188" t="str">
        <f>IF($G196&gt;NORMA!$J$12,"NO CUMPLE","CUMPLE")</f>
        <v>NO CUMPLE</v>
      </c>
      <c r="V196" s="188" t="str">
        <f>IF($H196&gt;NORMA!$J$13,"NO CUMPLE","CUMPLE")</f>
        <v>CUMPLE</v>
      </c>
      <c r="W196" s="188" t="str">
        <f>IF($O196&gt;NORMA!$J$14,"NO CUMPLE","CUMPLE")</f>
        <v>NO CUMPLE</v>
      </c>
      <c r="X196" s="188" t="str">
        <f>IF(AND($N196&gt;=NORMA!$Q$4, $N196&lt;=NORMA!$R$4),"CUMPLE","NO CUMPLE")</f>
        <v>CUMPLE</v>
      </c>
      <c r="Y196" s="188" t="str">
        <f>IF($I196&gt;NORMA!$J$16,"NO CUMPLE","CUMPLE")</f>
        <v>NO CUMPLE</v>
      </c>
      <c r="Z196" s="188" t="str">
        <f>IF($M196&lt;NORMA!$J$23,"NO CUMPLE","CUMPLE")</f>
        <v>NO CUMPLE</v>
      </c>
      <c r="AA196" s="188" t="str">
        <f>IF($E196&gt;NORMA!$J$24,"NO CUMPLE","CUMPLE")</f>
        <v>NO CUMPLE</v>
      </c>
      <c r="AB196" s="188" t="str">
        <f>IF($F196&gt;NORMA!$J$25,"NO CUMPLE","CUMPLE")</f>
        <v>NO CUMPLE</v>
      </c>
      <c r="AC196" s="188" t="str">
        <f>IF($K196&gt;NORMA!$J$26,"NO CUMPLE","CUMPLE")</f>
        <v>NO CUMPLE</v>
      </c>
      <c r="AD196" s="188" t="str">
        <f>IF($J196&gt;NORMA!$J$27,"NO CUMPLE","CUMPLE")</f>
        <v>NO CUMPLE</v>
      </c>
      <c r="AE196" s="188" t="str">
        <f>IF($G196&gt;NORMA!$J$28,"NO CUMPLE","CUMPLE")</f>
        <v>NO CUMPLE</v>
      </c>
      <c r="AF196" s="188" t="str">
        <f>IF($H196&gt;NORMA!$I$29,"NO CUMPLE","CUMPLE")</f>
        <v>NO CUMPLE</v>
      </c>
      <c r="AG196" s="188" t="str">
        <f>IF($O196&gt;NORMA!$J$30,"NO CUMPLE","CUMPLE")</f>
        <v>NO CUMPLE</v>
      </c>
      <c r="AH196" s="188" t="str">
        <f>IF(AND($N196&gt;=NORMA!$R$18, $N196&lt;=NORMA!$S$18),"CUMPLE","NO CUMPLE")</f>
        <v>CUMPLE</v>
      </c>
      <c r="AI196" s="188" t="str">
        <f>IF($I196&gt;NORMA!$J$32,"NO CUMPLE","CUMPLE")</f>
        <v>NO CUMPLE</v>
      </c>
    </row>
    <row r="197" spans="1:35" ht="14.25" customHeight="1" x14ac:dyDescent="0.35">
      <c r="A197" s="146" t="s">
        <v>100</v>
      </c>
      <c r="B197" s="147" t="s">
        <v>99</v>
      </c>
      <c r="C197" s="148">
        <v>40883</v>
      </c>
      <c r="D197" s="149">
        <v>0</v>
      </c>
      <c r="E197" s="147">
        <v>23</v>
      </c>
      <c r="F197" s="147">
        <v>110</v>
      </c>
      <c r="G197" s="147">
        <v>80</v>
      </c>
      <c r="H197" s="147">
        <v>7.3</v>
      </c>
      <c r="I197" s="147">
        <v>2.19</v>
      </c>
      <c r="J197" s="147">
        <v>1.1200000000000001</v>
      </c>
      <c r="K197" s="155">
        <v>10.53</v>
      </c>
      <c r="L197" s="164">
        <v>3.2440000000000002</v>
      </c>
      <c r="M197" s="156">
        <v>5.01</v>
      </c>
      <c r="N197" s="156">
        <v>7.51</v>
      </c>
      <c r="O197" s="157">
        <v>1500000</v>
      </c>
      <c r="P197" s="188" t="str">
        <f>IF($M197&lt;NORMA!$J$7,"NO CUMPLE","CUMPLE")</f>
        <v>CUMPLE</v>
      </c>
      <c r="Q197" s="188" t="str">
        <f>IF($E197&gt;NORMA!$J$8,"NO CUMPLE","CUMPLE")</f>
        <v>CUMPLE</v>
      </c>
      <c r="R197" s="188" t="str">
        <f>IF($F197&gt;NORMA!$J$9,"NO CUMPLE","CUMPLE")</f>
        <v>CUMPLE</v>
      </c>
      <c r="S197" s="188" t="str">
        <f>IF($K197&gt;NORMA!$J$10,"NO CUMPLE","CUMPLE")</f>
        <v>CUMPLE</v>
      </c>
      <c r="T197" s="188" t="str">
        <f>IF($J197&gt;NORMA!$J$11,"NO CUMPLE","CUMPLE")</f>
        <v>CUMPLE</v>
      </c>
      <c r="U197" s="188" t="str">
        <f>IF($G197&gt;NORMA!$J$12,"NO CUMPLE","CUMPLE")</f>
        <v>NO CUMPLE</v>
      </c>
      <c r="V197" s="188" t="str">
        <f>IF($H197&gt;NORMA!$J$13,"NO CUMPLE","CUMPLE")</f>
        <v>CUMPLE</v>
      </c>
      <c r="W197" s="188" t="str">
        <f>IF($O197&gt;NORMA!$J$14,"NO CUMPLE","CUMPLE")</f>
        <v>NO CUMPLE</v>
      </c>
      <c r="X197" s="188" t="str">
        <f>IF(AND($N197&gt;=NORMA!$Q$4, $N197&lt;=NORMA!$R$4),"CUMPLE","NO CUMPLE")</f>
        <v>CUMPLE</v>
      </c>
      <c r="Y197" s="188" t="str">
        <f>IF($I197&gt;NORMA!$J$16,"NO CUMPLE","CUMPLE")</f>
        <v>CUMPLE</v>
      </c>
      <c r="Z197" s="188" t="str">
        <f>IF($M197&lt;NORMA!$J$23,"NO CUMPLE","CUMPLE")</f>
        <v>CUMPLE</v>
      </c>
      <c r="AA197" s="188" t="str">
        <f>IF($E197&gt;NORMA!$J$24,"NO CUMPLE","CUMPLE")</f>
        <v>NO CUMPLE</v>
      </c>
      <c r="AB197" s="188" t="str">
        <f>IF($F197&gt;NORMA!$J$25,"NO CUMPLE","CUMPLE")</f>
        <v>NO CUMPLE</v>
      </c>
      <c r="AC197" s="188" t="str">
        <f>IF($K197&gt;NORMA!$J$26,"NO CUMPLE","CUMPLE")</f>
        <v>NO CUMPLE</v>
      </c>
      <c r="AD197" s="188" t="str">
        <f>IF($J197&gt;NORMA!$J$27,"NO CUMPLE","CUMPLE")</f>
        <v>NO CUMPLE</v>
      </c>
      <c r="AE197" s="188" t="str">
        <f>IF($G197&gt;NORMA!$J$28,"NO CUMPLE","CUMPLE")</f>
        <v>NO CUMPLE</v>
      </c>
      <c r="AF197" s="188" t="str">
        <f>IF($H197&gt;NORMA!$I$29,"NO CUMPLE","CUMPLE")</f>
        <v>CUMPLE</v>
      </c>
      <c r="AG197" s="188" t="str">
        <f>IF($O197&gt;NORMA!$J$30,"NO CUMPLE","CUMPLE")</f>
        <v>NO CUMPLE</v>
      </c>
      <c r="AH197" s="188" t="str">
        <f>IF(AND($N197&gt;=NORMA!$R$18, $N197&lt;=NORMA!$S$18),"CUMPLE","NO CUMPLE")</f>
        <v>CUMPLE</v>
      </c>
      <c r="AI197" s="188" t="str">
        <f>IF($I197&gt;NORMA!$J$32,"NO CUMPLE","CUMPLE")</f>
        <v>NO CUMPLE</v>
      </c>
    </row>
    <row r="198" spans="1:35" ht="14.25" customHeight="1" x14ac:dyDescent="0.35">
      <c r="A198" s="146" t="s">
        <v>98</v>
      </c>
      <c r="B198" s="147" t="s">
        <v>99</v>
      </c>
      <c r="C198" s="148">
        <v>40928</v>
      </c>
      <c r="D198" s="149">
        <v>0.45833333333333331</v>
      </c>
      <c r="E198" s="147">
        <v>102</v>
      </c>
      <c r="F198" s="147">
        <v>239</v>
      </c>
      <c r="G198" s="147">
        <v>104</v>
      </c>
      <c r="H198" s="147">
        <v>12</v>
      </c>
      <c r="I198" s="147">
        <v>5.63</v>
      </c>
      <c r="J198" s="147">
        <v>3.1</v>
      </c>
      <c r="K198" s="155">
        <v>23.17</v>
      </c>
      <c r="L198" s="164">
        <v>0.378</v>
      </c>
      <c r="M198" s="156">
        <v>6.07</v>
      </c>
      <c r="N198" s="156">
        <v>8.09</v>
      </c>
      <c r="O198" s="157">
        <v>24000000</v>
      </c>
      <c r="P198" s="188" t="str">
        <f>IF($M198&lt;NORMA!$J$7,"NO CUMPLE","CUMPLE")</f>
        <v>CUMPLE</v>
      </c>
      <c r="Q198" s="188" t="str">
        <f>IF($E198&gt;NORMA!$J$8,"NO CUMPLE","CUMPLE")</f>
        <v>NO CUMPLE</v>
      </c>
      <c r="R198" s="188" t="str">
        <f>IF($F198&gt;NORMA!$J$9,"NO CUMPLE","CUMPLE")</f>
        <v>NO CUMPLE</v>
      </c>
      <c r="S198" s="188" t="str">
        <f>IF($K198&gt;NORMA!$J$10,"NO CUMPLE","CUMPLE")</f>
        <v>NO CUMPLE</v>
      </c>
      <c r="T198" s="188" t="str">
        <f>IF($J198&gt;NORMA!$J$11,"NO CUMPLE","CUMPLE")</f>
        <v>NO CUMPLE</v>
      </c>
      <c r="U198" s="188" t="str">
        <f>IF($G198&gt;NORMA!$J$12,"NO CUMPLE","CUMPLE")</f>
        <v>NO CUMPLE</v>
      </c>
      <c r="V198" s="188" t="str">
        <f>IF($H198&gt;NORMA!$J$13,"NO CUMPLE","CUMPLE")</f>
        <v>CUMPLE</v>
      </c>
      <c r="W198" s="188" t="str">
        <f>IF($O198&gt;NORMA!$J$14,"NO CUMPLE","CUMPLE")</f>
        <v>NO CUMPLE</v>
      </c>
      <c r="X198" s="188" t="str">
        <f>IF(AND($N198&gt;=NORMA!$Q$4, $N198&lt;=NORMA!$R$4),"CUMPLE","NO CUMPLE")</f>
        <v>CUMPLE</v>
      </c>
      <c r="Y198" s="188" t="str">
        <f>IF($I198&gt;NORMA!$J$16,"NO CUMPLE","CUMPLE")</f>
        <v>NO CUMPLE</v>
      </c>
      <c r="Z198" s="188" t="str">
        <f>IF($M198&lt;NORMA!$J$23,"NO CUMPLE","CUMPLE")</f>
        <v>CUMPLE</v>
      </c>
      <c r="AA198" s="188" t="str">
        <f>IF($E198&gt;NORMA!$J$24,"NO CUMPLE","CUMPLE")</f>
        <v>NO CUMPLE</v>
      </c>
      <c r="AB198" s="188" t="str">
        <f>IF($F198&gt;NORMA!$J$25,"NO CUMPLE","CUMPLE")</f>
        <v>NO CUMPLE</v>
      </c>
      <c r="AC198" s="188" t="str">
        <f>IF($K198&gt;NORMA!$J$26,"NO CUMPLE","CUMPLE")</f>
        <v>NO CUMPLE</v>
      </c>
      <c r="AD198" s="188" t="str">
        <f>IF($J198&gt;NORMA!$J$27,"NO CUMPLE","CUMPLE")</f>
        <v>NO CUMPLE</v>
      </c>
      <c r="AE198" s="188" t="str">
        <f>IF($G198&gt;NORMA!$J$28,"NO CUMPLE","CUMPLE")</f>
        <v>NO CUMPLE</v>
      </c>
      <c r="AF198" s="188" t="str">
        <f>IF($H198&gt;NORMA!$I$29,"NO CUMPLE","CUMPLE")</f>
        <v>NO CUMPLE</v>
      </c>
      <c r="AG198" s="188" t="str">
        <f>IF($O198&gt;NORMA!$J$30,"NO CUMPLE","CUMPLE")</f>
        <v>NO CUMPLE</v>
      </c>
      <c r="AH198" s="188" t="str">
        <f>IF(AND($N198&gt;=NORMA!$R$18, $N198&lt;=NORMA!$S$18),"CUMPLE","NO CUMPLE")</f>
        <v>CUMPLE</v>
      </c>
      <c r="AI198" s="188" t="str">
        <f>IF($I198&gt;NORMA!$J$32,"NO CUMPLE","CUMPLE")</f>
        <v>NO CUMPLE</v>
      </c>
    </row>
    <row r="199" spans="1:35" ht="14.25" customHeight="1" x14ac:dyDescent="0.35">
      <c r="A199" s="146" t="s">
        <v>98</v>
      </c>
      <c r="B199" s="147" t="s">
        <v>99</v>
      </c>
      <c r="C199" s="148">
        <v>40945</v>
      </c>
      <c r="D199" s="149">
        <v>0</v>
      </c>
      <c r="E199" s="147">
        <v>81</v>
      </c>
      <c r="F199" s="147">
        <v>218.1</v>
      </c>
      <c r="G199" s="147">
        <v>145</v>
      </c>
      <c r="H199" s="147">
        <v>24</v>
      </c>
      <c r="I199" s="147">
        <v>3.77</v>
      </c>
      <c r="J199" s="147">
        <v>3.04</v>
      </c>
      <c r="K199" s="155">
        <v>22.3</v>
      </c>
      <c r="L199" s="164">
        <v>0.36099999999999999</v>
      </c>
      <c r="M199" s="156">
        <v>5.52</v>
      </c>
      <c r="N199" s="156">
        <v>7.94</v>
      </c>
      <c r="O199" s="157">
        <v>75000000</v>
      </c>
      <c r="P199" s="188" t="str">
        <f>IF($M199&lt;NORMA!$J$7,"NO CUMPLE","CUMPLE")</f>
        <v>CUMPLE</v>
      </c>
      <c r="Q199" s="188" t="str">
        <f>IF($E199&gt;NORMA!$J$8,"NO CUMPLE","CUMPLE")</f>
        <v>NO CUMPLE</v>
      </c>
      <c r="R199" s="188" t="str">
        <f>IF($F199&gt;NORMA!$J$9,"NO CUMPLE","CUMPLE")</f>
        <v>NO CUMPLE</v>
      </c>
      <c r="S199" s="188" t="str">
        <f>IF($K199&gt;NORMA!$J$10,"NO CUMPLE","CUMPLE")</f>
        <v>NO CUMPLE</v>
      </c>
      <c r="T199" s="188" t="str">
        <f>IF($J199&gt;NORMA!$J$11,"NO CUMPLE","CUMPLE")</f>
        <v>NO CUMPLE</v>
      </c>
      <c r="U199" s="188" t="str">
        <f>IF($G199&gt;NORMA!$J$12,"NO CUMPLE","CUMPLE")</f>
        <v>NO CUMPLE</v>
      </c>
      <c r="V199" s="188" t="str">
        <f>IF($H199&gt;NORMA!$J$13,"NO CUMPLE","CUMPLE")</f>
        <v>CUMPLE</v>
      </c>
      <c r="W199" s="188" t="str">
        <f>IF($O199&gt;NORMA!$J$14,"NO CUMPLE","CUMPLE")</f>
        <v>NO CUMPLE</v>
      </c>
      <c r="X199" s="188" t="str">
        <f>IF(AND($N199&gt;=NORMA!$Q$4, $N199&lt;=NORMA!$R$4),"CUMPLE","NO CUMPLE")</f>
        <v>CUMPLE</v>
      </c>
      <c r="Y199" s="188" t="str">
        <f>IF($I199&gt;NORMA!$J$16,"NO CUMPLE","CUMPLE")</f>
        <v>NO CUMPLE</v>
      </c>
      <c r="Z199" s="188" t="str">
        <f>IF($M199&lt;NORMA!$J$23,"NO CUMPLE","CUMPLE")</f>
        <v>CUMPLE</v>
      </c>
      <c r="AA199" s="188" t="str">
        <f>IF($E199&gt;NORMA!$J$24,"NO CUMPLE","CUMPLE")</f>
        <v>NO CUMPLE</v>
      </c>
      <c r="AB199" s="188" t="str">
        <f>IF($F199&gt;NORMA!$J$25,"NO CUMPLE","CUMPLE")</f>
        <v>NO CUMPLE</v>
      </c>
      <c r="AC199" s="188" t="str">
        <f>IF($K199&gt;NORMA!$J$26,"NO CUMPLE","CUMPLE")</f>
        <v>NO CUMPLE</v>
      </c>
      <c r="AD199" s="188" t="str">
        <f>IF($J199&gt;NORMA!$J$27,"NO CUMPLE","CUMPLE")</f>
        <v>NO CUMPLE</v>
      </c>
      <c r="AE199" s="188" t="str">
        <f>IF($G199&gt;NORMA!$J$28,"NO CUMPLE","CUMPLE")</f>
        <v>NO CUMPLE</v>
      </c>
      <c r="AF199" s="188" t="str">
        <f>IF($H199&gt;NORMA!$I$29,"NO CUMPLE","CUMPLE")</f>
        <v>NO CUMPLE</v>
      </c>
      <c r="AG199" s="188" t="str">
        <f>IF($O199&gt;NORMA!$J$30,"NO CUMPLE","CUMPLE")</f>
        <v>NO CUMPLE</v>
      </c>
      <c r="AH199" s="188" t="str">
        <f>IF(AND($N199&gt;=NORMA!$R$18, $N199&lt;=NORMA!$S$18),"CUMPLE","NO CUMPLE")</f>
        <v>CUMPLE</v>
      </c>
      <c r="AI199" s="188" t="str">
        <f>IF($I199&gt;NORMA!$J$32,"NO CUMPLE","CUMPLE")</f>
        <v>NO CUMPLE</v>
      </c>
    </row>
    <row r="200" spans="1:35" ht="14.25" customHeight="1" x14ac:dyDescent="0.35">
      <c r="A200" s="146" t="s">
        <v>98</v>
      </c>
      <c r="B200" s="147" t="s">
        <v>99</v>
      </c>
      <c r="C200" s="148">
        <v>40959</v>
      </c>
      <c r="D200" s="149">
        <v>0.125</v>
      </c>
      <c r="E200" s="147">
        <v>4.2</v>
      </c>
      <c r="F200" s="147">
        <v>23.8</v>
      </c>
      <c r="G200" s="147">
        <v>11</v>
      </c>
      <c r="H200" s="150">
        <v>3.6</v>
      </c>
      <c r="I200" s="147">
        <v>0.73</v>
      </c>
      <c r="J200" s="147">
        <v>0.71</v>
      </c>
      <c r="K200" s="155">
        <v>6.65</v>
      </c>
      <c r="L200" s="164">
        <v>0.32800000000000001</v>
      </c>
      <c r="M200" s="156">
        <v>7.61</v>
      </c>
      <c r="N200" s="156">
        <v>7.85</v>
      </c>
      <c r="O200" s="157">
        <v>930000</v>
      </c>
      <c r="P200" s="188" t="str">
        <f>IF($M200&lt;NORMA!$J$7,"NO CUMPLE","CUMPLE")</f>
        <v>CUMPLE</v>
      </c>
      <c r="Q200" s="188" t="str">
        <f>IF($E200&gt;NORMA!$J$8,"NO CUMPLE","CUMPLE")</f>
        <v>CUMPLE</v>
      </c>
      <c r="R200" s="188" t="str">
        <f>IF($F200&gt;NORMA!$J$9,"NO CUMPLE","CUMPLE")</f>
        <v>CUMPLE</v>
      </c>
      <c r="S200" s="188" t="str">
        <f>IF($K200&gt;NORMA!$J$10,"NO CUMPLE","CUMPLE")</f>
        <v>CUMPLE</v>
      </c>
      <c r="T200" s="188" t="str">
        <f>IF($J200&gt;NORMA!$J$11,"NO CUMPLE","CUMPLE")</f>
        <v>CUMPLE</v>
      </c>
      <c r="U200" s="188" t="str">
        <f>IF($G200&gt;NORMA!$J$12,"NO CUMPLE","CUMPLE")</f>
        <v>CUMPLE</v>
      </c>
      <c r="V200" s="188" t="str">
        <f>IF($H200&gt;NORMA!$J$13,"NO CUMPLE","CUMPLE")</f>
        <v>CUMPLE</v>
      </c>
      <c r="W200" s="188" t="str">
        <f>IF($O200&gt;NORMA!$J$14,"NO CUMPLE","CUMPLE")</f>
        <v>CUMPLE</v>
      </c>
      <c r="X200" s="188" t="str">
        <f>IF(AND($N200&gt;=NORMA!$Q$4, $N200&lt;=NORMA!$R$4),"CUMPLE","NO CUMPLE")</f>
        <v>CUMPLE</v>
      </c>
      <c r="Y200" s="188" t="str">
        <f>IF($I200&gt;NORMA!$J$16,"NO CUMPLE","CUMPLE")</f>
        <v>CUMPLE</v>
      </c>
      <c r="Z200" s="188" t="str">
        <f>IF($M200&lt;NORMA!$J$23,"NO CUMPLE","CUMPLE")</f>
        <v>CUMPLE</v>
      </c>
      <c r="AA200" s="188" t="str">
        <f>IF($E200&gt;NORMA!$J$24,"NO CUMPLE","CUMPLE")</f>
        <v>CUMPLE</v>
      </c>
      <c r="AB200" s="188" t="str">
        <f>IF($F200&gt;NORMA!$J$25,"NO CUMPLE","CUMPLE")</f>
        <v>CUMPLE</v>
      </c>
      <c r="AC200" s="188" t="str">
        <f>IF($K200&gt;NORMA!$J$26,"NO CUMPLE","CUMPLE")</f>
        <v>CUMPLE</v>
      </c>
      <c r="AD200" s="188" t="str">
        <f>IF($J200&gt;NORMA!$J$27,"NO CUMPLE","CUMPLE")</f>
        <v>CUMPLE</v>
      </c>
      <c r="AE200" s="188" t="str">
        <f>IF($G200&gt;NORMA!$J$28,"NO CUMPLE","CUMPLE")</f>
        <v>CUMPLE</v>
      </c>
      <c r="AF200" s="188" t="str">
        <f>IF($H200&gt;NORMA!$I$29,"NO CUMPLE","CUMPLE")</f>
        <v>CUMPLE</v>
      </c>
      <c r="AG200" s="188" t="str">
        <f>IF($O200&gt;NORMA!$J$30,"NO CUMPLE","CUMPLE")</f>
        <v>NO CUMPLE</v>
      </c>
      <c r="AH200" s="188" t="str">
        <f>IF(AND($N200&gt;=NORMA!$R$18, $N200&lt;=NORMA!$S$18),"CUMPLE","NO CUMPLE")</f>
        <v>CUMPLE</v>
      </c>
      <c r="AI200" s="188" t="str">
        <f>IF($I200&gt;NORMA!$J$32,"NO CUMPLE","CUMPLE")</f>
        <v>CUMPLE</v>
      </c>
    </row>
    <row r="201" spans="1:35" ht="14.25" customHeight="1" x14ac:dyDescent="0.35">
      <c r="A201" s="146" t="s">
        <v>100</v>
      </c>
      <c r="B201" s="147" t="s">
        <v>99</v>
      </c>
      <c r="C201" s="148">
        <v>40926</v>
      </c>
      <c r="D201" s="149">
        <v>0.5625</v>
      </c>
      <c r="E201" s="147">
        <v>177</v>
      </c>
      <c r="F201" s="147">
        <v>449</v>
      </c>
      <c r="G201" s="147">
        <v>197</v>
      </c>
      <c r="H201" s="147">
        <v>66</v>
      </c>
      <c r="I201" s="147">
        <v>10.52</v>
      </c>
      <c r="J201" s="147">
        <v>5.41</v>
      </c>
      <c r="K201" s="155">
        <v>42.52</v>
      </c>
      <c r="L201" s="164">
        <v>1.044</v>
      </c>
      <c r="M201" s="156">
        <v>0.26</v>
      </c>
      <c r="N201" s="156">
        <v>7.73</v>
      </c>
      <c r="O201" s="157">
        <v>29000000</v>
      </c>
      <c r="P201" s="188" t="str">
        <f>IF($M201&lt;NORMA!$J$7,"NO CUMPLE","CUMPLE")</f>
        <v>NO CUMPLE</v>
      </c>
      <c r="Q201" s="188" t="str">
        <f>IF($E201&gt;NORMA!$J$8,"NO CUMPLE","CUMPLE")</f>
        <v>NO CUMPLE</v>
      </c>
      <c r="R201" s="188" t="str">
        <f>IF($F201&gt;NORMA!$J$9,"NO CUMPLE","CUMPLE")</f>
        <v>NO CUMPLE</v>
      </c>
      <c r="S201" s="188" t="str">
        <f>IF($K201&gt;NORMA!$J$10,"NO CUMPLE","CUMPLE")</f>
        <v>NO CUMPLE</v>
      </c>
      <c r="T201" s="188" t="str">
        <f>IF($J201&gt;NORMA!$J$11,"NO CUMPLE","CUMPLE")</f>
        <v>NO CUMPLE</v>
      </c>
      <c r="U201" s="188" t="str">
        <f>IF($G201&gt;NORMA!$J$12,"NO CUMPLE","CUMPLE")</f>
        <v>NO CUMPLE</v>
      </c>
      <c r="V201" s="188" t="str">
        <f>IF($H201&gt;NORMA!$J$13,"NO CUMPLE","CUMPLE")</f>
        <v>NO CUMPLE</v>
      </c>
      <c r="W201" s="188" t="str">
        <f>IF($O201&gt;NORMA!$J$14,"NO CUMPLE","CUMPLE")</f>
        <v>NO CUMPLE</v>
      </c>
      <c r="X201" s="188" t="str">
        <f>IF(AND($N201&gt;=NORMA!$Q$4, $N201&lt;=NORMA!$R$4),"CUMPLE","NO CUMPLE")</f>
        <v>CUMPLE</v>
      </c>
      <c r="Y201" s="188" t="str">
        <f>IF($I201&gt;NORMA!$J$16,"NO CUMPLE","CUMPLE")</f>
        <v>NO CUMPLE</v>
      </c>
      <c r="Z201" s="188" t="str">
        <f>IF($M201&lt;NORMA!$J$23,"NO CUMPLE","CUMPLE")</f>
        <v>NO CUMPLE</v>
      </c>
      <c r="AA201" s="188" t="str">
        <f>IF($E201&gt;NORMA!$J$24,"NO CUMPLE","CUMPLE")</f>
        <v>NO CUMPLE</v>
      </c>
      <c r="AB201" s="188" t="str">
        <f>IF($F201&gt;NORMA!$J$25,"NO CUMPLE","CUMPLE")</f>
        <v>NO CUMPLE</v>
      </c>
      <c r="AC201" s="188" t="str">
        <f>IF($K201&gt;NORMA!$J$26,"NO CUMPLE","CUMPLE")</f>
        <v>NO CUMPLE</v>
      </c>
      <c r="AD201" s="188" t="str">
        <f>IF($J201&gt;NORMA!$J$27,"NO CUMPLE","CUMPLE")</f>
        <v>NO CUMPLE</v>
      </c>
      <c r="AE201" s="188" t="str">
        <f>IF($G201&gt;NORMA!$J$28,"NO CUMPLE","CUMPLE")</f>
        <v>NO CUMPLE</v>
      </c>
      <c r="AF201" s="188" t="str">
        <f>IF($H201&gt;NORMA!$I$29,"NO CUMPLE","CUMPLE")</f>
        <v>NO CUMPLE</v>
      </c>
      <c r="AG201" s="188" t="str">
        <f>IF($O201&gt;NORMA!$J$30,"NO CUMPLE","CUMPLE")</f>
        <v>NO CUMPLE</v>
      </c>
      <c r="AH201" s="188" t="str">
        <f>IF(AND($N201&gt;=NORMA!$R$18, $N201&lt;=NORMA!$S$18),"CUMPLE","NO CUMPLE")</f>
        <v>CUMPLE</v>
      </c>
      <c r="AI201" s="188" t="str">
        <f>IF($I201&gt;NORMA!$J$32,"NO CUMPLE","CUMPLE")</f>
        <v>NO CUMPLE</v>
      </c>
    </row>
    <row r="202" spans="1:35" ht="14.25" customHeight="1" x14ac:dyDescent="0.35">
      <c r="A202" s="146" t="s">
        <v>100</v>
      </c>
      <c r="B202" s="147" t="s">
        <v>99</v>
      </c>
      <c r="C202" s="148">
        <v>40942</v>
      </c>
      <c r="D202" s="149">
        <v>0</v>
      </c>
      <c r="E202" s="147">
        <v>94.2</v>
      </c>
      <c r="F202" s="147">
        <v>236</v>
      </c>
      <c r="G202" s="147">
        <v>90</v>
      </c>
      <c r="H202" s="147">
        <v>25</v>
      </c>
      <c r="I202" s="147">
        <v>6.42</v>
      </c>
      <c r="J202" s="147">
        <v>3.78</v>
      </c>
      <c r="K202" s="155">
        <v>32.24</v>
      </c>
      <c r="L202" s="164">
        <v>0.46600000000000003</v>
      </c>
      <c r="M202" s="156">
        <v>0.28000000000000003</v>
      </c>
      <c r="N202" s="156">
        <v>7.74</v>
      </c>
      <c r="O202" s="157">
        <v>15000000</v>
      </c>
      <c r="P202" s="188" t="str">
        <f>IF($M202&lt;NORMA!$J$7,"NO CUMPLE","CUMPLE")</f>
        <v>NO CUMPLE</v>
      </c>
      <c r="Q202" s="188" t="str">
        <f>IF($E202&gt;NORMA!$J$8,"NO CUMPLE","CUMPLE")</f>
        <v>NO CUMPLE</v>
      </c>
      <c r="R202" s="188" t="str">
        <f>IF($F202&gt;NORMA!$J$9,"NO CUMPLE","CUMPLE")</f>
        <v>NO CUMPLE</v>
      </c>
      <c r="S202" s="188" t="str">
        <f>IF($K202&gt;NORMA!$J$10,"NO CUMPLE","CUMPLE")</f>
        <v>NO CUMPLE</v>
      </c>
      <c r="T202" s="188" t="str">
        <f>IF($J202&gt;NORMA!$J$11,"NO CUMPLE","CUMPLE")</f>
        <v>NO CUMPLE</v>
      </c>
      <c r="U202" s="188" t="str">
        <f>IF($G202&gt;NORMA!$J$12,"NO CUMPLE","CUMPLE")</f>
        <v>NO CUMPLE</v>
      </c>
      <c r="V202" s="188" t="str">
        <f>IF($H202&gt;NORMA!$J$13,"NO CUMPLE","CUMPLE")</f>
        <v>CUMPLE</v>
      </c>
      <c r="W202" s="188" t="str">
        <f>IF($O202&gt;NORMA!$J$14,"NO CUMPLE","CUMPLE")</f>
        <v>NO CUMPLE</v>
      </c>
      <c r="X202" s="188" t="str">
        <f>IF(AND($N202&gt;=NORMA!$Q$4, $N202&lt;=NORMA!$R$4),"CUMPLE","NO CUMPLE")</f>
        <v>CUMPLE</v>
      </c>
      <c r="Y202" s="188" t="str">
        <f>IF($I202&gt;NORMA!$J$16,"NO CUMPLE","CUMPLE")</f>
        <v>NO CUMPLE</v>
      </c>
      <c r="Z202" s="188" t="str">
        <f>IF($M202&lt;NORMA!$J$23,"NO CUMPLE","CUMPLE")</f>
        <v>NO CUMPLE</v>
      </c>
      <c r="AA202" s="188" t="str">
        <f>IF($E202&gt;NORMA!$J$24,"NO CUMPLE","CUMPLE")</f>
        <v>NO CUMPLE</v>
      </c>
      <c r="AB202" s="188" t="str">
        <f>IF($F202&gt;NORMA!$J$25,"NO CUMPLE","CUMPLE")</f>
        <v>NO CUMPLE</v>
      </c>
      <c r="AC202" s="188" t="str">
        <f>IF($K202&gt;NORMA!$J$26,"NO CUMPLE","CUMPLE")</f>
        <v>NO CUMPLE</v>
      </c>
      <c r="AD202" s="188" t="str">
        <f>IF($J202&gt;NORMA!$J$27,"NO CUMPLE","CUMPLE")</f>
        <v>NO CUMPLE</v>
      </c>
      <c r="AE202" s="188" t="str">
        <f>IF($G202&gt;NORMA!$J$28,"NO CUMPLE","CUMPLE")</f>
        <v>NO CUMPLE</v>
      </c>
      <c r="AF202" s="188" t="str">
        <f>IF($H202&gt;NORMA!$I$29,"NO CUMPLE","CUMPLE")</f>
        <v>NO CUMPLE</v>
      </c>
      <c r="AG202" s="188" t="str">
        <f>IF($O202&gt;NORMA!$J$30,"NO CUMPLE","CUMPLE")</f>
        <v>NO CUMPLE</v>
      </c>
      <c r="AH202" s="188" t="str">
        <f>IF(AND($N202&gt;=NORMA!$R$18, $N202&lt;=NORMA!$S$18),"CUMPLE","NO CUMPLE")</f>
        <v>CUMPLE</v>
      </c>
      <c r="AI202" s="188" t="str">
        <f>IF($I202&gt;NORMA!$J$32,"NO CUMPLE","CUMPLE")</f>
        <v>NO CUMPLE</v>
      </c>
    </row>
    <row r="203" spans="1:35" ht="14.25" customHeight="1" x14ac:dyDescent="0.35">
      <c r="A203" s="146" t="s">
        <v>100</v>
      </c>
      <c r="B203" s="147" t="s">
        <v>99</v>
      </c>
      <c r="C203" s="148">
        <v>40963</v>
      </c>
      <c r="D203" s="149">
        <v>0.33333333333333331</v>
      </c>
      <c r="E203" s="147">
        <v>167</v>
      </c>
      <c r="F203" s="147">
        <v>528</v>
      </c>
      <c r="G203" s="147">
        <v>195</v>
      </c>
      <c r="H203" s="147">
        <v>73</v>
      </c>
      <c r="I203" s="147">
        <v>5.53</v>
      </c>
      <c r="J203" s="147">
        <v>7.89</v>
      </c>
      <c r="K203" s="155">
        <v>77.209999999999994</v>
      </c>
      <c r="L203" s="164">
        <v>0.73099999999999998</v>
      </c>
      <c r="M203" s="156">
        <v>0.28999999999999998</v>
      </c>
      <c r="N203" s="156">
        <v>8.2100000000000009</v>
      </c>
      <c r="O203" s="157">
        <v>150000000</v>
      </c>
      <c r="P203" s="188" t="str">
        <f>IF($M203&lt;NORMA!$J$7,"NO CUMPLE","CUMPLE")</f>
        <v>NO CUMPLE</v>
      </c>
      <c r="Q203" s="188" t="str">
        <f>IF($E203&gt;NORMA!$J$8,"NO CUMPLE","CUMPLE")</f>
        <v>NO CUMPLE</v>
      </c>
      <c r="R203" s="188" t="str">
        <f>IF($F203&gt;NORMA!$J$9,"NO CUMPLE","CUMPLE")</f>
        <v>NO CUMPLE</v>
      </c>
      <c r="S203" s="188" t="str">
        <f>IF($K203&gt;NORMA!$J$10,"NO CUMPLE","CUMPLE")</f>
        <v>NO CUMPLE</v>
      </c>
      <c r="T203" s="188" t="str">
        <f>IF($J203&gt;NORMA!$J$11,"NO CUMPLE","CUMPLE")</f>
        <v>NO CUMPLE</v>
      </c>
      <c r="U203" s="188" t="str">
        <f>IF($G203&gt;NORMA!$J$12,"NO CUMPLE","CUMPLE")</f>
        <v>NO CUMPLE</v>
      </c>
      <c r="V203" s="188" t="str">
        <f>IF($H203&gt;NORMA!$J$13,"NO CUMPLE","CUMPLE")</f>
        <v>NO CUMPLE</v>
      </c>
      <c r="W203" s="188" t="str">
        <f>IF($O203&gt;NORMA!$J$14,"NO CUMPLE","CUMPLE")</f>
        <v>NO CUMPLE</v>
      </c>
      <c r="X203" s="188" t="str">
        <f>IF(AND($N203&gt;=NORMA!$Q$4, $N203&lt;=NORMA!$R$4),"CUMPLE","NO CUMPLE")</f>
        <v>CUMPLE</v>
      </c>
      <c r="Y203" s="188" t="str">
        <f>IF($I203&gt;NORMA!$J$16,"NO CUMPLE","CUMPLE")</f>
        <v>NO CUMPLE</v>
      </c>
      <c r="Z203" s="188" t="str">
        <f>IF($M203&lt;NORMA!$J$23,"NO CUMPLE","CUMPLE")</f>
        <v>NO CUMPLE</v>
      </c>
      <c r="AA203" s="188" t="str">
        <f>IF($E203&gt;NORMA!$J$24,"NO CUMPLE","CUMPLE")</f>
        <v>NO CUMPLE</v>
      </c>
      <c r="AB203" s="188" t="str">
        <f>IF($F203&gt;NORMA!$J$25,"NO CUMPLE","CUMPLE")</f>
        <v>NO CUMPLE</v>
      </c>
      <c r="AC203" s="188" t="str">
        <f>IF($K203&gt;NORMA!$J$26,"NO CUMPLE","CUMPLE")</f>
        <v>NO CUMPLE</v>
      </c>
      <c r="AD203" s="188" t="str">
        <f>IF($J203&gt;NORMA!$J$27,"NO CUMPLE","CUMPLE")</f>
        <v>NO CUMPLE</v>
      </c>
      <c r="AE203" s="188" t="str">
        <f>IF($G203&gt;NORMA!$J$28,"NO CUMPLE","CUMPLE")</f>
        <v>NO CUMPLE</v>
      </c>
      <c r="AF203" s="188" t="str">
        <f>IF($H203&gt;NORMA!$I$29,"NO CUMPLE","CUMPLE")</f>
        <v>NO CUMPLE</v>
      </c>
      <c r="AG203" s="188" t="str">
        <f>IF($O203&gt;NORMA!$J$30,"NO CUMPLE","CUMPLE")</f>
        <v>NO CUMPLE</v>
      </c>
      <c r="AH203" s="188" t="str">
        <f>IF(AND($N203&gt;=NORMA!$R$18, $N203&lt;=NORMA!$S$18),"CUMPLE","NO CUMPLE")</f>
        <v>CUMPLE</v>
      </c>
      <c r="AI203" s="188" t="str">
        <f>IF($I203&gt;NORMA!$J$32,"NO CUMPLE","CUMPLE")</f>
        <v>NO CUMPLE</v>
      </c>
    </row>
    <row r="204" spans="1:35" ht="14.25" customHeight="1" x14ac:dyDescent="0.35">
      <c r="A204" s="146" t="s">
        <v>98</v>
      </c>
      <c r="B204" s="147" t="s">
        <v>99</v>
      </c>
      <c r="C204" s="148">
        <v>41135</v>
      </c>
      <c r="D204" s="149">
        <v>0.35416666666666669</v>
      </c>
      <c r="E204" s="147">
        <v>7.6</v>
      </c>
      <c r="F204" s="147">
        <v>48.8</v>
      </c>
      <c r="G204" s="147">
        <v>10</v>
      </c>
      <c r="H204" s="166">
        <v>3.6</v>
      </c>
      <c r="I204" s="147">
        <v>0.45</v>
      </c>
      <c r="J204" s="147">
        <v>0.49</v>
      </c>
      <c r="K204" s="155">
        <v>2.86</v>
      </c>
      <c r="L204" s="164">
        <v>1.0629999999999999</v>
      </c>
      <c r="M204" s="156">
        <v>7.1</v>
      </c>
      <c r="N204" s="156">
        <v>7.4</v>
      </c>
      <c r="O204" s="157">
        <v>2300000</v>
      </c>
      <c r="P204" s="188" t="str">
        <f>IF($M204&lt;NORMA!$J$7,"NO CUMPLE","CUMPLE")</f>
        <v>CUMPLE</v>
      </c>
      <c r="Q204" s="188" t="str">
        <f>IF($E204&gt;NORMA!$J$8,"NO CUMPLE","CUMPLE")</f>
        <v>CUMPLE</v>
      </c>
      <c r="R204" s="188" t="str">
        <f>IF($F204&gt;NORMA!$J$9,"NO CUMPLE","CUMPLE")</f>
        <v>CUMPLE</v>
      </c>
      <c r="S204" s="188" t="str">
        <f>IF($K204&gt;NORMA!$J$10,"NO CUMPLE","CUMPLE")</f>
        <v>CUMPLE</v>
      </c>
      <c r="T204" s="188" t="str">
        <f>IF($J204&gt;NORMA!$J$11,"NO CUMPLE","CUMPLE")</f>
        <v>CUMPLE</v>
      </c>
      <c r="U204" s="188" t="str">
        <f>IF($G204&gt;NORMA!$J$12,"NO CUMPLE","CUMPLE")</f>
        <v>CUMPLE</v>
      </c>
      <c r="V204" s="188" t="str">
        <f>IF($H204&gt;NORMA!$J$13,"NO CUMPLE","CUMPLE")</f>
        <v>CUMPLE</v>
      </c>
      <c r="W204" s="188" t="str">
        <f>IF($O204&gt;NORMA!$J$14,"NO CUMPLE","CUMPLE")</f>
        <v>NO CUMPLE</v>
      </c>
      <c r="X204" s="188" t="str">
        <f>IF(AND($N204&gt;=NORMA!$Q$4, $N204&lt;=NORMA!$R$4),"CUMPLE","NO CUMPLE")</f>
        <v>CUMPLE</v>
      </c>
      <c r="Y204" s="188" t="str">
        <f>IF($I204&gt;NORMA!$J$16,"NO CUMPLE","CUMPLE")</f>
        <v>CUMPLE</v>
      </c>
      <c r="Z204" s="188" t="str">
        <f>IF($M204&lt;NORMA!$J$23,"NO CUMPLE","CUMPLE")</f>
        <v>CUMPLE</v>
      </c>
      <c r="AA204" s="188" t="str">
        <f>IF($E204&gt;NORMA!$J$24,"NO CUMPLE","CUMPLE")</f>
        <v>CUMPLE</v>
      </c>
      <c r="AB204" s="188" t="str">
        <f>IF($F204&gt;NORMA!$J$25,"NO CUMPLE","CUMPLE")</f>
        <v>NO CUMPLE</v>
      </c>
      <c r="AC204" s="188" t="str">
        <f>IF($K204&gt;NORMA!$J$26,"NO CUMPLE","CUMPLE")</f>
        <v>CUMPLE</v>
      </c>
      <c r="AD204" s="188" t="str">
        <f>IF($J204&gt;NORMA!$J$27,"NO CUMPLE","CUMPLE")</f>
        <v>CUMPLE</v>
      </c>
      <c r="AE204" s="188" t="str">
        <f>IF($G204&gt;NORMA!$J$28,"NO CUMPLE","CUMPLE")</f>
        <v>CUMPLE</v>
      </c>
      <c r="AF204" s="188" t="str">
        <f>IF($H204&gt;NORMA!$I$29,"NO CUMPLE","CUMPLE")</f>
        <v>CUMPLE</v>
      </c>
      <c r="AG204" s="188" t="str">
        <f>IF($O204&gt;NORMA!$J$30,"NO CUMPLE","CUMPLE")</f>
        <v>NO CUMPLE</v>
      </c>
      <c r="AH204" s="188" t="str">
        <f>IF(AND($N204&gt;=NORMA!$R$18, $N204&lt;=NORMA!$S$18),"CUMPLE","NO CUMPLE")</f>
        <v>CUMPLE</v>
      </c>
      <c r="AI204" s="188" t="str">
        <f>IF($I204&gt;NORMA!$J$32,"NO CUMPLE","CUMPLE")</f>
        <v>CUMPLE</v>
      </c>
    </row>
    <row r="205" spans="1:35" ht="14.25" customHeight="1" x14ac:dyDescent="0.35">
      <c r="A205" s="146" t="s">
        <v>98</v>
      </c>
      <c r="B205" s="147" t="s">
        <v>99</v>
      </c>
      <c r="C205" s="148">
        <v>41155</v>
      </c>
      <c r="D205" s="149">
        <v>0.25</v>
      </c>
      <c r="E205" s="147">
        <v>22</v>
      </c>
      <c r="F205" s="147">
        <v>38.799999999999997</v>
      </c>
      <c r="G205" s="147">
        <v>14</v>
      </c>
      <c r="H205" s="166">
        <v>3.6</v>
      </c>
      <c r="I205" s="147">
        <v>0.34</v>
      </c>
      <c r="J205" s="147">
        <v>0.51</v>
      </c>
      <c r="K205" s="155">
        <v>4.51</v>
      </c>
      <c r="L205" s="164">
        <v>0.97899999999999998</v>
      </c>
      <c r="M205" s="156">
        <v>9.06</v>
      </c>
      <c r="N205" s="156">
        <v>7.31</v>
      </c>
      <c r="O205" s="157">
        <v>460000</v>
      </c>
      <c r="P205" s="188" t="str">
        <f>IF($M205&lt;NORMA!$J$7,"NO CUMPLE","CUMPLE")</f>
        <v>CUMPLE</v>
      </c>
      <c r="Q205" s="188" t="str">
        <f>IF($E205&gt;NORMA!$J$8,"NO CUMPLE","CUMPLE")</f>
        <v>CUMPLE</v>
      </c>
      <c r="R205" s="188" t="str">
        <f>IF($F205&gt;NORMA!$J$9,"NO CUMPLE","CUMPLE")</f>
        <v>CUMPLE</v>
      </c>
      <c r="S205" s="188" t="str">
        <f>IF($K205&gt;NORMA!$J$10,"NO CUMPLE","CUMPLE")</f>
        <v>CUMPLE</v>
      </c>
      <c r="T205" s="188" t="str">
        <f>IF($J205&gt;NORMA!$J$11,"NO CUMPLE","CUMPLE")</f>
        <v>CUMPLE</v>
      </c>
      <c r="U205" s="188" t="str">
        <f>IF($G205&gt;NORMA!$J$12,"NO CUMPLE","CUMPLE")</f>
        <v>CUMPLE</v>
      </c>
      <c r="V205" s="188" t="str">
        <f>IF($H205&gt;NORMA!$J$13,"NO CUMPLE","CUMPLE")</f>
        <v>CUMPLE</v>
      </c>
      <c r="W205" s="188" t="str">
        <f>IF($O205&gt;NORMA!$J$14,"NO CUMPLE","CUMPLE")</f>
        <v>CUMPLE</v>
      </c>
      <c r="X205" s="188" t="str">
        <f>IF(AND($N205&gt;=NORMA!$Q$4, $N205&lt;=NORMA!$R$4),"CUMPLE","NO CUMPLE")</f>
        <v>CUMPLE</v>
      </c>
      <c r="Y205" s="188" t="str">
        <f>IF($I205&gt;NORMA!$J$16,"NO CUMPLE","CUMPLE")</f>
        <v>CUMPLE</v>
      </c>
      <c r="Z205" s="188" t="str">
        <f>IF($M205&lt;NORMA!$J$23,"NO CUMPLE","CUMPLE")</f>
        <v>CUMPLE</v>
      </c>
      <c r="AA205" s="188" t="str">
        <f>IF($E205&gt;NORMA!$J$24,"NO CUMPLE","CUMPLE")</f>
        <v>NO CUMPLE</v>
      </c>
      <c r="AB205" s="188" t="str">
        <f>IF($F205&gt;NORMA!$J$25,"NO CUMPLE","CUMPLE")</f>
        <v>CUMPLE</v>
      </c>
      <c r="AC205" s="188" t="str">
        <f>IF($K205&gt;NORMA!$J$26,"NO CUMPLE","CUMPLE")</f>
        <v>CUMPLE</v>
      </c>
      <c r="AD205" s="188" t="str">
        <f>IF($J205&gt;NORMA!$J$27,"NO CUMPLE","CUMPLE")</f>
        <v>CUMPLE</v>
      </c>
      <c r="AE205" s="188" t="str">
        <f>IF($G205&gt;NORMA!$J$28,"NO CUMPLE","CUMPLE")</f>
        <v>CUMPLE</v>
      </c>
      <c r="AF205" s="188" t="str">
        <f>IF($H205&gt;NORMA!$I$29,"NO CUMPLE","CUMPLE")</f>
        <v>CUMPLE</v>
      </c>
      <c r="AG205" s="188" t="str">
        <f>IF($O205&gt;NORMA!$J$30,"NO CUMPLE","CUMPLE")</f>
        <v>NO CUMPLE</v>
      </c>
      <c r="AH205" s="188" t="str">
        <f>IF(AND($N205&gt;=NORMA!$R$18, $N205&lt;=NORMA!$S$18),"CUMPLE","NO CUMPLE")</f>
        <v>CUMPLE</v>
      </c>
      <c r="AI205" s="188" t="str">
        <f>IF($I205&gt;NORMA!$J$32,"NO CUMPLE","CUMPLE")</f>
        <v>CUMPLE</v>
      </c>
    </row>
    <row r="206" spans="1:35" ht="14.25" customHeight="1" x14ac:dyDescent="0.35">
      <c r="A206" s="146" t="s">
        <v>98</v>
      </c>
      <c r="B206" s="147" t="s">
        <v>99</v>
      </c>
      <c r="C206" s="148">
        <v>41170</v>
      </c>
      <c r="D206" s="149">
        <v>0.54166666666666663</v>
      </c>
      <c r="E206" s="147">
        <v>8.4</v>
      </c>
      <c r="F206" s="147">
        <v>27.2</v>
      </c>
      <c r="G206" s="147">
        <v>12</v>
      </c>
      <c r="H206" s="166">
        <v>3.6</v>
      </c>
      <c r="I206" s="147">
        <v>0.52</v>
      </c>
      <c r="J206" s="147">
        <v>0.3</v>
      </c>
      <c r="K206" s="161">
        <v>1.9</v>
      </c>
      <c r="L206" s="164">
        <v>0.71299999999999997</v>
      </c>
      <c r="M206" s="156">
        <v>7.92</v>
      </c>
      <c r="N206" s="156">
        <v>7.43</v>
      </c>
      <c r="O206" s="157">
        <v>240000</v>
      </c>
      <c r="P206" s="188" t="str">
        <f>IF($M206&lt;NORMA!$J$7,"NO CUMPLE","CUMPLE")</f>
        <v>CUMPLE</v>
      </c>
      <c r="Q206" s="188" t="str">
        <f>IF($E206&gt;NORMA!$J$8,"NO CUMPLE","CUMPLE")</f>
        <v>CUMPLE</v>
      </c>
      <c r="R206" s="188" t="str">
        <f>IF($F206&gt;NORMA!$J$9,"NO CUMPLE","CUMPLE")</f>
        <v>CUMPLE</v>
      </c>
      <c r="S206" s="188" t="str">
        <f>IF($K206&gt;NORMA!$J$10,"NO CUMPLE","CUMPLE")</f>
        <v>CUMPLE</v>
      </c>
      <c r="T206" s="188" t="str">
        <f>IF($J206&gt;NORMA!$J$11,"NO CUMPLE","CUMPLE")</f>
        <v>CUMPLE</v>
      </c>
      <c r="U206" s="188" t="str">
        <f>IF($G206&gt;NORMA!$J$12,"NO CUMPLE","CUMPLE")</f>
        <v>CUMPLE</v>
      </c>
      <c r="V206" s="188" t="str">
        <f>IF($H206&gt;NORMA!$J$13,"NO CUMPLE","CUMPLE")</f>
        <v>CUMPLE</v>
      </c>
      <c r="W206" s="188" t="str">
        <f>IF($O206&gt;NORMA!$J$14,"NO CUMPLE","CUMPLE")</f>
        <v>CUMPLE</v>
      </c>
      <c r="X206" s="188" t="str">
        <f>IF(AND($N206&gt;=NORMA!$Q$4, $N206&lt;=NORMA!$R$4),"CUMPLE","NO CUMPLE")</f>
        <v>CUMPLE</v>
      </c>
      <c r="Y206" s="188" t="str">
        <f>IF($I206&gt;NORMA!$J$16,"NO CUMPLE","CUMPLE")</f>
        <v>CUMPLE</v>
      </c>
      <c r="Z206" s="188" t="str">
        <f>IF($M206&lt;NORMA!$J$23,"NO CUMPLE","CUMPLE")</f>
        <v>CUMPLE</v>
      </c>
      <c r="AA206" s="188" t="str">
        <f>IF($E206&gt;NORMA!$J$24,"NO CUMPLE","CUMPLE")</f>
        <v>CUMPLE</v>
      </c>
      <c r="AB206" s="188" t="str">
        <f>IF($F206&gt;NORMA!$J$25,"NO CUMPLE","CUMPLE")</f>
        <v>CUMPLE</v>
      </c>
      <c r="AC206" s="188" t="str">
        <f>IF($K206&gt;NORMA!$J$26,"NO CUMPLE","CUMPLE")</f>
        <v>CUMPLE</v>
      </c>
      <c r="AD206" s="188" t="str">
        <f>IF($J206&gt;NORMA!$J$27,"NO CUMPLE","CUMPLE")</f>
        <v>CUMPLE</v>
      </c>
      <c r="AE206" s="188" t="str">
        <f>IF($G206&gt;NORMA!$J$28,"NO CUMPLE","CUMPLE")</f>
        <v>CUMPLE</v>
      </c>
      <c r="AF206" s="188" t="str">
        <f>IF($H206&gt;NORMA!$I$29,"NO CUMPLE","CUMPLE")</f>
        <v>CUMPLE</v>
      </c>
      <c r="AG206" s="188" t="str">
        <f>IF($O206&gt;NORMA!$J$30,"NO CUMPLE","CUMPLE")</f>
        <v>NO CUMPLE</v>
      </c>
      <c r="AH206" s="188" t="str">
        <f>IF(AND($N206&gt;=NORMA!$R$18, $N206&lt;=NORMA!$S$18),"CUMPLE","NO CUMPLE")</f>
        <v>CUMPLE</v>
      </c>
      <c r="AI206" s="188" t="str">
        <f>IF($I206&gt;NORMA!$J$32,"NO CUMPLE","CUMPLE")</f>
        <v>CUMPLE</v>
      </c>
    </row>
    <row r="207" spans="1:35" ht="14.25" customHeight="1" x14ac:dyDescent="0.35">
      <c r="A207" s="146" t="s">
        <v>98</v>
      </c>
      <c r="B207" s="147" t="s">
        <v>99</v>
      </c>
      <c r="C207" s="148">
        <v>41185</v>
      </c>
      <c r="D207" s="149">
        <v>0.66666666666666663</v>
      </c>
      <c r="E207" s="147">
        <v>11</v>
      </c>
      <c r="F207" s="147">
        <v>96.6</v>
      </c>
      <c r="G207" s="147">
        <v>20</v>
      </c>
      <c r="H207" s="166">
        <v>3.6</v>
      </c>
      <c r="I207" s="147">
        <v>0.45</v>
      </c>
      <c r="J207" s="147">
        <v>0.6</v>
      </c>
      <c r="K207" s="161">
        <v>4</v>
      </c>
      <c r="L207" s="164">
        <v>0.35599999999999998</v>
      </c>
      <c r="M207" s="156">
        <v>7.94</v>
      </c>
      <c r="N207" s="156">
        <v>7.78</v>
      </c>
      <c r="O207" s="157">
        <v>460000</v>
      </c>
      <c r="P207" s="188" t="str">
        <f>IF($M207&lt;NORMA!$J$7,"NO CUMPLE","CUMPLE")</f>
        <v>CUMPLE</v>
      </c>
      <c r="Q207" s="188" t="str">
        <f>IF($E207&gt;NORMA!$J$8,"NO CUMPLE","CUMPLE")</f>
        <v>CUMPLE</v>
      </c>
      <c r="R207" s="188" t="str">
        <f>IF($F207&gt;NORMA!$J$9,"NO CUMPLE","CUMPLE")</f>
        <v>CUMPLE</v>
      </c>
      <c r="S207" s="188" t="str">
        <f>IF($K207&gt;NORMA!$J$10,"NO CUMPLE","CUMPLE")</f>
        <v>CUMPLE</v>
      </c>
      <c r="T207" s="188" t="str">
        <f>IF($J207&gt;NORMA!$J$11,"NO CUMPLE","CUMPLE")</f>
        <v>CUMPLE</v>
      </c>
      <c r="U207" s="188" t="str">
        <f>IF($G207&gt;NORMA!$J$12,"NO CUMPLE","CUMPLE")</f>
        <v>CUMPLE</v>
      </c>
      <c r="V207" s="188" t="str">
        <f>IF($H207&gt;NORMA!$J$13,"NO CUMPLE","CUMPLE")</f>
        <v>CUMPLE</v>
      </c>
      <c r="W207" s="188" t="str">
        <f>IF($O207&gt;NORMA!$J$14,"NO CUMPLE","CUMPLE")</f>
        <v>CUMPLE</v>
      </c>
      <c r="X207" s="188" t="str">
        <f>IF(AND($N207&gt;=NORMA!$Q$4, $N207&lt;=NORMA!$R$4),"CUMPLE","NO CUMPLE")</f>
        <v>CUMPLE</v>
      </c>
      <c r="Y207" s="188" t="str">
        <f>IF($I207&gt;NORMA!$J$16,"NO CUMPLE","CUMPLE")</f>
        <v>CUMPLE</v>
      </c>
      <c r="Z207" s="188" t="str">
        <f>IF($M207&lt;NORMA!$J$23,"NO CUMPLE","CUMPLE")</f>
        <v>CUMPLE</v>
      </c>
      <c r="AA207" s="188" t="str">
        <f>IF($E207&gt;NORMA!$J$24,"NO CUMPLE","CUMPLE")</f>
        <v>CUMPLE</v>
      </c>
      <c r="AB207" s="188" t="str">
        <f>IF($F207&gt;NORMA!$J$25,"NO CUMPLE","CUMPLE")</f>
        <v>NO CUMPLE</v>
      </c>
      <c r="AC207" s="188" t="str">
        <f>IF($K207&gt;NORMA!$J$26,"NO CUMPLE","CUMPLE")</f>
        <v>CUMPLE</v>
      </c>
      <c r="AD207" s="188" t="str">
        <f>IF($J207&gt;NORMA!$J$27,"NO CUMPLE","CUMPLE")</f>
        <v>CUMPLE</v>
      </c>
      <c r="AE207" s="188" t="str">
        <f>IF($G207&gt;NORMA!$J$28,"NO CUMPLE","CUMPLE")</f>
        <v>NO CUMPLE</v>
      </c>
      <c r="AF207" s="188" t="str">
        <f>IF($H207&gt;NORMA!$I$29,"NO CUMPLE","CUMPLE")</f>
        <v>CUMPLE</v>
      </c>
      <c r="AG207" s="188" t="str">
        <f>IF($O207&gt;NORMA!$J$30,"NO CUMPLE","CUMPLE")</f>
        <v>NO CUMPLE</v>
      </c>
      <c r="AH207" s="188" t="str">
        <f>IF(AND($N207&gt;=NORMA!$R$18, $N207&lt;=NORMA!$S$18),"CUMPLE","NO CUMPLE")</f>
        <v>CUMPLE</v>
      </c>
      <c r="AI207" s="188" t="str">
        <f>IF($I207&gt;NORMA!$J$32,"NO CUMPLE","CUMPLE")</f>
        <v>CUMPLE</v>
      </c>
    </row>
    <row r="208" spans="1:35" ht="14.25" customHeight="1" x14ac:dyDescent="0.35">
      <c r="A208" s="146" t="s">
        <v>98</v>
      </c>
      <c r="B208" s="147" t="s">
        <v>99</v>
      </c>
      <c r="C208" s="148">
        <v>41198</v>
      </c>
      <c r="D208" s="149">
        <v>0.95833333333333337</v>
      </c>
      <c r="E208" s="147">
        <v>17.8</v>
      </c>
      <c r="F208" s="147">
        <v>95.3</v>
      </c>
      <c r="G208" s="147">
        <v>228</v>
      </c>
      <c r="H208" s="156">
        <v>33</v>
      </c>
      <c r="I208" s="147">
        <v>0.6</v>
      </c>
      <c r="J208" s="147">
        <v>1.0900000000000001</v>
      </c>
      <c r="K208" s="161">
        <v>5.5</v>
      </c>
      <c r="L208" s="164">
        <v>6.7350000000000003</v>
      </c>
      <c r="M208" s="156">
        <v>5.64</v>
      </c>
      <c r="N208" s="156">
        <v>7.79</v>
      </c>
      <c r="O208" s="157">
        <v>430000</v>
      </c>
      <c r="P208" s="188" t="str">
        <f>IF($M208&lt;NORMA!$J$7,"NO CUMPLE","CUMPLE")</f>
        <v>CUMPLE</v>
      </c>
      <c r="Q208" s="188" t="str">
        <f>IF($E208&gt;NORMA!$J$8,"NO CUMPLE","CUMPLE")</f>
        <v>CUMPLE</v>
      </c>
      <c r="R208" s="188" t="str">
        <f>IF($F208&gt;NORMA!$J$9,"NO CUMPLE","CUMPLE")</f>
        <v>CUMPLE</v>
      </c>
      <c r="S208" s="188" t="str">
        <f>IF($K208&gt;NORMA!$J$10,"NO CUMPLE","CUMPLE")</f>
        <v>CUMPLE</v>
      </c>
      <c r="T208" s="188" t="str">
        <f>IF($J208&gt;NORMA!$J$11,"NO CUMPLE","CUMPLE")</f>
        <v>CUMPLE</v>
      </c>
      <c r="U208" s="188" t="str">
        <f>IF($G208&gt;NORMA!$J$12,"NO CUMPLE","CUMPLE")</f>
        <v>NO CUMPLE</v>
      </c>
      <c r="V208" s="188" t="str">
        <f>IF($H208&gt;NORMA!$J$13,"NO CUMPLE","CUMPLE")</f>
        <v>NO CUMPLE</v>
      </c>
      <c r="W208" s="188" t="str">
        <f>IF($O208&gt;NORMA!$J$14,"NO CUMPLE","CUMPLE")</f>
        <v>CUMPLE</v>
      </c>
      <c r="X208" s="188" t="str">
        <f>IF(AND($N208&gt;=NORMA!$Q$4, $N208&lt;=NORMA!$R$4),"CUMPLE","NO CUMPLE")</f>
        <v>CUMPLE</v>
      </c>
      <c r="Y208" s="188" t="str">
        <f>IF($I208&gt;NORMA!$J$16,"NO CUMPLE","CUMPLE")</f>
        <v>CUMPLE</v>
      </c>
      <c r="Z208" s="188" t="str">
        <f>IF($M208&lt;NORMA!$J$23,"NO CUMPLE","CUMPLE")</f>
        <v>CUMPLE</v>
      </c>
      <c r="AA208" s="188" t="str">
        <f>IF($E208&gt;NORMA!$J$24,"NO CUMPLE","CUMPLE")</f>
        <v>CUMPLE</v>
      </c>
      <c r="AB208" s="188" t="str">
        <f>IF($F208&gt;NORMA!$J$25,"NO CUMPLE","CUMPLE")</f>
        <v>NO CUMPLE</v>
      </c>
      <c r="AC208" s="188" t="str">
        <f>IF($K208&gt;NORMA!$J$26,"NO CUMPLE","CUMPLE")</f>
        <v>CUMPLE</v>
      </c>
      <c r="AD208" s="188" t="str">
        <f>IF($J208&gt;NORMA!$J$27,"NO CUMPLE","CUMPLE")</f>
        <v>NO CUMPLE</v>
      </c>
      <c r="AE208" s="188" t="str">
        <f>IF($G208&gt;NORMA!$J$28,"NO CUMPLE","CUMPLE")</f>
        <v>NO CUMPLE</v>
      </c>
      <c r="AF208" s="188" t="str">
        <f>IF($H208&gt;NORMA!$I$29,"NO CUMPLE","CUMPLE")</f>
        <v>NO CUMPLE</v>
      </c>
      <c r="AG208" s="188" t="str">
        <f>IF($O208&gt;NORMA!$J$30,"NO CUMPLE","CUMPLE")</f>
        <v>NO CUMPLE</v>
      </c>
      <c r="AH208" s="188" t="str">
        <f>IF(AND($N208&gt;=NORMA!$R$18, $N208&lt;=NORMA!$S$18),"CUMPLE","NO CUMPLE")</f>
        <v>CUMPLE</v>
      </c>
      <c r="AI208" s="188" t="str">
        <f>IF($I208&gt;NORMA!$J$32,"NO CUMPLE","CUMPLE")</f>
        <v>CUMPLE</v>
      </c>
    </row>
    <row r="209" spans="1:35" ht="14.25" customHeight="1" x14ac:dyDescent="0.35">
      <c r="A209" s="146" t="s">
        <v>98</v>
      </c>
      <c r="B209" s="147" t="s">
        <v>99</v>
      </c>
      <c r="C209" s="148">
        <v>41212</v>
      </c>
      <c r="D209" s="149">
        <v>0.125</v>
      </c>
      <c r="E209" s="147">
        <v>1.29</v>
      </c>
      <c r="F209" s="147">
        <v>12.7</v>
      </c>
      <c r="G209" s="147">
        <v>7</v>
      </c>
      <c r="H209" s="166">
        <v>3.6</v>
      </c>
      <c r="I209" s="147">
        <v>0.14000000000000001</v>
      </c>
      <c r="J209" s="147">
        <v>0.35</v>
      </c>
      <c r="K209" s="161">
        <v>1.4</v>
      </c>
      <c r="L209" s="164">
        <v>0.66900000000000004</v>
      </c>
      <c r="M209" s="156">
        <v>7.28</v>
      </c>
      <c r="N209" s="156">
        <v>7.21</v>
      </c>
      <c r="O209" s="157">
        <v>2300</v>
      </c>
      <c r="P209" s="188" t="str">
        <f>IF($M209&lt;NORMA!$J$7,"NO CUMPLE","CUMPLE")</f>
        <v>CUMPLE</v>
      </c>
      <c r="Q209" s="188" t="str">
        <f>IF($E209&gt;NORMA!$J$8,"NO CUMPLE","CUMPLE")</f>
        <v>CUMPLE</v>
      </c>
      <c r="R209" s="188" t="str">
        <f>IF($F209&gt;NORMA!$J$9,"NO CUMPLE","CUMPLE")</f>
        <v>CUMPLE</v>
      </c>
      <c r="S209" s="188" t="str">
        <f>IF($K209&gt;NORMA!$J$10,"NO CUMPLE","CUMPLE")</f>
        <v>CUMPLE</v>
      </c>
      <c r="T209" s="188" t="str">
        <f>IF($J209&gt;NORMA!$J$11,"NO CUMPLE","CUMPLE")</f>
        <v>CUMPLE</v>
      </c>
      <c r="U209" s="188" t="str">
        <f>IF($G209&gt;NORMA!$J$12,"NO CUMPLE","CUMPLE")</f>
        <v>CUMPLE</v>
      </c>
      <c r="V209" s="188" t="str">
        <f>IF($H209&gt;NORMA!$J$13,"NO CUMPLE","CUMPLE")</f>
        <v>CUMPLE</v>
      </c>
      <c r="W209" s="188" t="str">
        <f>IF($O209&gt;NORMA!$J$14,"NO CUMPLE","CUMPLE")</f>
        <v>CUMPLE</v>
      </c>
      <c r="X209" s="188" t="str">
        <f>IF(AND($N209&gt;=NORMA!$Q$4, $N209&lt;=NORMA!$R$4),"CUMPLE","NO CUMPLE")</f>
        <v>CUMPLE</v>
      </c>
      <c r="Y209" s="188" t="str">
        <f>IF($I209&gt;NORMA!$J$16,"NO CUMPLE","CUMPLE")</f>
        <v>CUMPLE</v>
      </c>
      <c r="Z209" s="188" t="str">
        <f>IF($M209&lt;NORMA!$J$23,"NO CUMPLE","CUMPLE")</f>
        <v>CUMPLE</v>
      </c>
      <c r="AA209" s="188" t="str">
        <f>IF($E209&gt;NORMA!$J$24,"NO CUMPLE","CUMPLE")</f>
        <v>CUMPLE</v>
      </c>
      <c r="AB209" s="188" t="str">
        <f>IF($F209&gt;NORMA!$J$25,"NO CUMPLE","CUMPLE")</f>
        <v>CUMPLE</v>
      </c>
      <c r="AC209" s="188" t="str">
        <f>IF($K209&gt;NORMA!$J$26,"NO CUMPLE","CUMPLE")</f>
        <v>CUMPLE</v>
      </c>
      <c r="AD209" s="188" t="str">
        <f>IF($J209&gt;NORMA!$J$27,"NO CUMPLE","CUMPLE")</f>
        <v>CUMPLE</v>
      </c>
      <c r="AE209" s="188" t="str">
        <f>IF($G209&gt;NORMA!$J$28,"NO CUMPLE","CUMPLE")</f>
        <v>CUMPLE</v>
      </c>
      <c r="AF209" s="188" t="str">
        <f>IF($H209&gt;NORMA!$I$29,"NO CUMPLE","CUMPLE")</f>
        <v>CUMPLE</v>
      </c>
      <c r="AG209" s="188" t="str">
        <f>IF($O209&gt;NORMA!$J$30,"NO CUMPLE","CUMPLE")</f>
        <v>CUMPLE</v>
      </c>
      <c r="AH209" s="188" t="str">
        <f>IF(AND($N209&gt;=NORMA!$R$18, $N209&lt;=NORMA!$S$18),"CUMPLE","NO CUMPLE")</f>
        <v>CUMPLE</v>
      </c>
      <c r="AI209" s="188" t="str">
        <f>IF($I209&gt;NORMA!$J$32,"NO CUMPLE","CUMPLE")</f>
        <v>CUMPLE</v>
      </c>
    </row>
    <row r="210" spans="1:35" ht="14.25" customHeight="1" x14ac:dyDescent="0.35">
      <c r="A210" s="146" t="s">
        <v>100</v>
      </c>
      <c r="B210" s="147" t="s">
        <v>99</v>
      </c>
      <c r="C210" s="148">
        <v>41137</v>
      </c>
      <c r="D210" s="149">
        <v>0.58333333333333337</v>
      </c>
      <c r="E210" s="147">
        <v>63.2</v>
      </c>
      <c r="F210" s="147">
        <v>167</v>
      </c>
      <c r="G210" s="147">
        <v>60</v>
      </c>
      <c r="H210" s="156">
        <v>20.6</v>
      </c>
      <c r="I210" s="147">
        <v>4.41</v>
      </c>
      <c r="J210" s="147">
        <v>1.99</v>
      </c>
      <c r="K210" s="161">
        <v>16</v>
      </c>
      <c r="L210" s="164">
        <v>1.304</v>
      </c>
      <c r="M210" s="156">
        <v>0.69</v>
      </c>
      <c r="N210" s="156">
        <v>7.36</v>
      </c>
      <c r="O210" s="157">
        <v>20000000</v>
      </c>
      <c r="P210" s="188" t="str">
        <f>IF($M210&lt;NORMA!$J$7,"NO CUMPLE","CUMPLE")</f>
        <v>NO CUMPLE</v>
      </c>
      <c r="Q210" s="188" t="str">
        <f>IF($E210&gt;NORMA!$J$8,"NO CUMPLE","CUMPLE")</f>
        <v>NO CUMPLE</v>
      </c>
      <c r="R210" s="188" t="str">
        <f>IF($F210&gt;NORMA!$J$9,"NO CUMPLE","CUMPLE")</f>
        <v>NO CUMPLE</v>
      </c>
      <c r="S210" s="188" t="str">
        <f>IF($K210&gt;NORMA!$J$10,"NO CUMPLE","CUMPLE")</f>
        <v>CUMPLE</v>
      </c>
      <c r="T210" s="188" t="str">
        <f>IF($J210&gt;NORMA!$J$11,"NO CUMPLE","CUMPLE")</f>
        <v>CUMPLE</v>
      </c>
      <c r="U210" s="188" t="str">
        <f>IF($G210&gt;NORMA!$J$12,"NO CUMPLE","CUMPLE")</f>
        <v>NO CUMPLE</v>
      </c>
      <c r="V210" s="188" t="str">
        <f>IF($H210&gt;NORMA!$J$13,"NO CUMPLE","CUMPLE")</f>
        <v>CUMPLE</v>
      </c>
      <c r="W210" s="188" t="str">
        <f>IF($O210&gt;NORMA!$J$14,"NO CUMPLE","CUMPLE")</f>
        <v>NO CUMPLE</v>
      </c>
      <c r="X210" s="188" t="str">
        <f>IF(AND($N210&gt;=NORMA!$Q$4, $N210&lt;=NORMA!$R$4),"CUMPLE","NO CUMPLE")</f>
        <v>CUMPLE</v>
      </c>
      <c r="Y210" s="188" t="str">
        <f>IF($I210&gt;NORMA!$J$16,"NO CUMPLE","CUMPLE")</f>
        <v>NO CUMPLE</v>
      </c>
      <c r="Z210" s="188" t="str">
        <f>IF($M210&lt;NORMA!$J$23,"NO CUMPLE","CUMPLE")</f>
        <v>NO CUMPLE</v>
      </c>
      <c r="AA210" s="188" t="str">
        <f>IF($E210&gt;NORMA!$J$24,"NO CUMPLE","CUMPLE")</f>
        <v>NO CUMPLE</v>
      </c>
      <c r="AB210" s="188" t="str">
        <f>IF($F210&gt;NORMA!$J$25,"NO CUMPLE","CUMPLE")</f>
        <v>NO CUMPLE</v>
      </c>
      <c r="AC210" s="188" t="str">
        <f>IF($K210&gt;NORMA!$J$26,"NO CUMPLE","CUMPLE")</f>
        <v>NO CUMPLE</v>
      </c>
      <c r="AD210" s="188" t="str">
        <f>IF($J210&gt;NORMA!$J$27,"NO CUMPLE","CUMPLE")</f>
        <v>NO CUMPLE</v>
      </c>
      <c r="AE210" s="188" t="str">
        <f>IF($G210&gt;NORMA!$J$28,"NO CUMPLE","CUMPLE")</f>
        <v>NO CUMPLE</v>
      </c>
      <c r="AF210" s="188" t="str">
        <f>IF($H210&gt;NORMA!$I$29,"NO CUMPLE","CUMPLE")</f>
        <v>NO CUMPLE</v>
      </c>
      <c r="AG210" s="188" t="str">
        <f>IF($O210&gt;NORMA!$J$30,"NO CUMPLE","CUMPLE")</f>
        <v>NO CUMPLE</v>
      </c>
      <c r="AH210" s="188" t="str">
        <f>IF(AND($N210&gt;=NORMA!$R$18, $N210&lt;=NORMA!$S$18),"CUMPLE","NO CUMPLE")</f>
        <v>CUMPLE</v>
      </c>
      <c r="AI210" s="188" t="str">
        <f>IF($I210&gt;NORMA!$J$32,"NO CUMPLE","CUMPLE")</f>
        <v>NO CUMPLE</v>
      </c>
    </row>
    <row r="211" spans="1:35" ht="14.25" customHeight="1" x14ac:dyDescent="0.35">
      <c r="A211" s="146" t="s">
        <v>100</v>
      </c>
      <c r="B211" s="147" t="s">
        <v>99</v>
      </c>
      <c r="C211" s="148">
        <v>41158</v>
      </c>
      <c r="D211" s="149">
        <v>0.41666666666666669</v>
      </c>
      <c r="E211" s="147">
        <v>50</v>
      </c>
      <c r="F211" s="147">
        <v>165</v>
      </c>
      <c r="G211" s="147">
        <v>76</v>
      </c>
      <c r="H211" s="156">
        <v>28</v>
      </c>
      <c r="I211" s="147">
        <v>2.4900000000000002</v>
      </c>
      <c r="J211" s="147">
        <v>2.71</v>
      </c>
      <c r="K211" s="161">
        <v>24.9</v>
      </c>
      <c r="L211" s="164">
        <v>1.639</v>
      </c>
      <c r="M211" s="156">
        <v>1</v>
      </c>
      <c r="N211" s="156">
        <v>7.91</v>
      </c>
      <c r="O211" s="157">
        <v>4300000</v>
      </c>
      <c r="P211" s="188" t="str">
        <f>IF($M211&lt;NORMA!$J$7,"NO CUMPLE","CUMPLE")</f>
        <v>NO CUMPLE</v>
      </c>
      <c r="Q211" s="188" t="str">
        <f>IF($E211&gt;NORMA!$J$8,"NO CUMPLE","CUMPLE")</f>
        <v>CUMPLE</v>
      </c>
      <c r="R211" s="188" t="str">
        <f>IF($F211&gt;NORMA!$J$9,"NO CUMPLE","CUMPLE")</f>
        <v>NO CUMPLE</v>
      </c>
      <c r="S211" s="188" t="str">
        <f>IF($K211&gt;NORMA!$J$10,"NO CUMPLE","CUMPLE")</f>
        <v>NO CUMPLE</v>
      </c>
      <c r="T211" s="188" t="str">
        <f>IF($J211&gt;NORMA!$J$11,"NO CUMPLE","CUMPLE")</f>
        <v>CUMPLE</v>
      </c>
      <c r="U211" s="188" t="str">
        <f>IF($G211&gt;NORMA!$J$12,"NO CUMPLE","CUMPLE")</f>
        <v>NO CUMPLE</v>
      </c>
      <c r="V211" s="188" t="str">
        <f>IF($H211&gt;NORMA!$J$13,"NO CUMPLE","CUMPLE")</f>
        <v>NO CUMPLE</v>
      </c>
      <c r="W211" s="188" t="str">
        <f>IF($O211&gt;NORMA!$J$14,"NO CUMPLE","CUMPLE")</f>
        <v>NO CUMPLE</v>
      </c>
      <c r="X211" s="188" t="str">
        <f>IF(AND($N211&gt;=NORMA!$Q$4, $N211&lt;=NORMA!$R$4),"CUMPLE","NO CUMPLE")</f>
        <v>CUMPLE</v>
      </c>
      <c r="Y211" s="188" t="str">
        <f>IF($I211&gt;NORMA!$J$16,"NO CUMPLE","CUMPLE")</f>
        <v>CUMPLE</v>
      </c>
      <c r="Z211" s="188" t="str">
        <f>IF($M211&lt;NORMA!$J$23,"NO CUMPLE","CUMPLE")</f>
        <v>NO CUMPLE</v>
      </c>
      <c r="AA211" s="188" t="str">
        <f>IF($E211&gt;NORMA!$J$24,"NO CUMPLE","CUMPLE")</f>
        <v>NO CUMPLE</v>
      </c>
      <c r="AB211" s="188" t="str">
        <f>IF($F211&gt;NORMA!$J$25,"NO CUMPLE","CUMPLE")</f>
        <v>NO CUMPLE</v>
      </c>
      <c r="AC211" s="188" t="str">
        <f>IF($K211&gt;NORMA!$J$26,"NO CUMPLE","CUMPLE")</f>
        <v>NO CUMPLE</v>
      </c>
      <c r="AD211" s="188" t="str">
        <f>IF($J211&gt;NORMA!$J$27,"NO CUMPLE","CUMPLE")</f>
        <v>NO CUMPLE</v>
      </c>
      <c r="AE211" s="188" t="str">
        <f>IF($G211&gt;NORMA!$J$28,"NO CUMPLE","CUMPLE")</f>
        <v>NO CUMPLE</v>
      </c>
      <c r="AF211" s="188" t="str">
        <f>IF($H211&gt;NORMA!$I$29,"NO CUMPLE","CUMPLE")</f>
        <v>NO CUMPLE</v>
      </c>
      <c r="AG211" s="188" t="str">
        <f>IF($O211&gt;NORMA!$J$30,"NO CUMPLE","CUMPLE")</f>
        <v>NO CUMPLE</v>
      </c>
      <c r="AH211" s="188" t="str">
        <f>IF(AND($N211&gt;=NORMA!$R$18, $N211&lt;=NORMA!$S$18),"CUMPLE","NO CUMPLE")</f>
        <v>CUMPLE</v>
      </c>
      <c r="AI211" s="188" t="str">
        <f>IF($I211&gt;NORMA!$J$32,"NO CUMPLE","CUMPLE")</f>
        <v>NO CUMPLE</v>
      </c>
    </row>
    <row r="212" spans="1:35" ht="14.25" customHeight="1" x14ac:dyDescent="0.35">
      <c r="A212" s="146" t="s">
        <v>100</v>
      </c>
      <c r="B212" s="147" t="s">
        <v>99</v>
      </c>
      <c r="C212" s="148">
        <v>41173</v>
      </c>
      <c r="D212" s="149">
        <v>0.69791666666666663</v>
      </c>
      <c r="E212" s="147">
        <v>109</v>
      </c>
      <c r="F212" s="147">
        <v>265</v>
      </c>
      <c r="G212" s="147">
        <v>90</v>
      </c>
      <c r="H212" s="156">
        <v>38</v>
      </c>
      <c r="I212" s="147">
        <v>4.79</v>
      </c>
      <c r="J212" s="147">
        <v>3.73</v>
      </c>
      <c r="K212" s="161">
        <v>18</v>
      </c>
      <c r="L212" s="164">
        <v>1.165</v>
      </c>
      <c r="M212" s="156">
        <v>0.17</v>
      </c>
      <c r="N212" s="156">
        <v>7.27</v>
      </c>
      <c r="O212" s="157">
        <v>9300000</v>
      </c>
      <c r="P212" s="188" t="str">
        <f>IF($M212&lt;NORMA!$J$7,"NO CUMPLE","CUMPLE")</f>
        <v>NO CUMPLE</v>
      </c>
      <c r="Q212" s="188" t="str">
        <f>IF($E212&gt;NORMA!$J$8,"NO CUMPLE","CUMPLE")</f>
        <v>NO CUMPLE</v>
      </c>
      <c r="R212" s="188" t="str">
        <f>IF($F212&gt;NORMA!$J$9,"NO CUMPLE","CUMPLE")</f>
        <v>NO CUMPLE</v>
      </c>
      <c r="S212" s="188" t="str">
        <f>IF($K212&gt;NORMA!$J$10,"NO CUMPLE","CUMPLE")</f>
        <v>CUMPLE</v>
      </c>
      <c r="T212" s="188" t="str">
        <f>IF($J212&gt;NORMA!$J$11,"NO CUMPLE","CUMPLE")</f>
        <v>NO CUMPLE</v>
      </c>
      <c r="U212" s="188" t="str">
        <f>IF($G212&gt;NORMA!$J$12,"NO CUMPLE","CUMPLE")</f>
        <v>NO CUMPLE</v>
      </c>
      <c r="V212" s="188" t="str">
        <f>IF($H212&gt;NORMA!$J$13,"NO CUMPLE","CUMPLE")</f>
        <v>NO CUMPLE</v>
      </c>
      <c r="W212" s="188" t="str">
        <f>IF($O212&gt;NORMA!$J$14,"NO CUMPLE","CUMPLE")</f>
        <v>NO CUMPLE</v>
      </c>
      <c r="X212" s="188" t="str">
        <f>IF(AND($N212&gt;=NORMA!$Q$4, $N212&lt;=NORMA!$R$4),"CUMPLE","NO CUMPLE")</f>
        <v>CUMPLE</v>
      </c>
      <c r="Y212" s="188" t="str">
        <f>IF($I212&gt;NORMA!$J$16,"NO CUMPLE","CUMPLE")</f>
        <v>NO CUMPLE</v>
      </c>
      <c r="Z212" s="188" t="str">
        <f>IF($M212&lt;NORMA!$J$23,"NO CUMPLE","CUMPLE")</f>
        <v>NO CUMPLE</v>
      </c>
      <c r="AA212" s="188" t="str">
        <f>IF($E212&gt;NORMA!$J$24,"NO CUMPLE","CUMPLE")</f>
        <v>NO CUMPLE</v>
      </c>
      <c r="AB212" s="188" t="str">
        <f>IF($F212&gt;NORMA!$J$25,"NO CUMPLE","CUMPLE")</f>
        <v>NO CUMPLE</v>
      </c>
      <c r="AC212" s="188" t="str">
        <f>IF($K212&gt;NORMA!$J$26,"NO CUMPLE","CUMPLE")</f>
        <v>NO CUMPLE</v>
      </c>
      <c r="AD212" s="188" t="str">
        <f>IF($J212&gt;NORMA!$J$27,"NO CUMPLE","CUMPLE")</f>
        <v>NO CUMPLE</v>
      </c>
      <c r="AE212" s="188" t="str">
        <f>IF($G212&gt;NORMA!$J$28,"NO CUMPLE","CUMPLE")</f>
        <v>NO CUMPLE</v>
      </c>
      <c r="AF212" s="188" t="str">
        <f>IF($H212&gt;NORMA!$I$29,"NO CUMPLE","CUMPLE")</f>
        <v>NO CUMPLE</v>
      </c>
      <c r="AG212" s="188" t="str">
        <f>IF($O212&gt;NORMA!$J$30,"NO CUMPLE","CUMPLE")</f>
        <v>NO CUMPLE</v>
      </c>
      <c r="AH212" s="188" t="str">
        <f>IF(AND($N212&gt;=NORMA!$R$18, $N212&lt;=NORMA!$S$18),"CUMPLE","NO CUMPLE")</f>
        <v>CUMPLE</v>
      </c>
      <c r="AI212" s="188" t="str">
        <f>IF($I212&gt;NORMA!$J$32,"NO CUMPLE","CUMPLE")</f>
        <v>NO CUMPLE</v>
      </c>
    </row>
    <row r="213" spans="1:35" ht="14.25" customHeight="1" x14ac:dyDescent="0.35">
      <c r="A213" s="146" t="s">
        <v>100</v>
      </c>
      <c r="B213" s="147" t="s">
        <v>99</v>
      </c>
      <c r="C213" s="148">
        <v>41187</v>
      </c>
      <c r="D213" s="149">
        <v>0.125</v>
      </c>
      <c r="E213" s="147">
        <v>46</v>
      </c>
      <c r="F213" s="147">
        <v>101</v>
      </c>
      <c r="G213" s="147">
        <v>35</v>
      </c>
      <c r="H213" s="156">
        <v>15</v>
      </c>
      <c r="I213" s="147">
        <v>3.7</v>
      </c>
      <c r="J213" s="147">
        <v>2.08</v>
      </c>
      <c r="K213" s="155">
        <v>18.38</v>
      </c>
      <c r="L213" s="164">
        <v>0.51</v>
      </c>
      <c r="M213" s="156">
        <v>1.0900000000000001</v>
      </c>
      <c r="N213" s="156">
        <v>7.6</v>
      </c>
      <c r="O213" s="157">
        <v>4300000</v>
      </c>
      <c r="P213" s="188" t="str">
        <f>IF($M213&lt;NORMA!$J$7,"NO CUMPLE","CUMPLE")</f>
        <v>NO CUMPLE</v>
      </c>
      <c r="Q213" s="188" t="str">
        <f>IF($E213&gt;NORMA!$J$8,"NO CUMPLE","CUMPLE")</f>
        <v>CUMPLE</v>
      </c>
      <c r="R213" s="188" t="str">
        <f>IF($F213&gt;NORMA!$J$9,"NO CUMPLE","CUMPLE")</f>
        <v>CUMPLE</v>
      </c>
      <c r="S213" s="188" t="str">
        <f>IF($K213&gt;NORMA!$J$10,"NO CUMPLE","CUMPLE")</f>
        <v>CUMPLE</v>
      </c>
      <c r="T213" s="188" t="str">
        <f>IF($J213&gt;NORMA!$J$11,"NO CUMPLE","CUMPLE")</f>
        <v>CUMPLE</v>
      </c>
      <c r="U213" s="188" t="str">
        <f>IF($G213&gt;NORMA!$J$12,"NO CUMPLE","CUMPLE")</f>
        <v>NO CUMPLE</v>
      </c>
      <c r="V213" s="188" t="str">
        <f>IF($H213&gt;NORMA!$J$13,"NO CUMPLE","CUMPLE")</f>
        <v>CUMPLE</v>
      </c>
      <c r="W213" s="188" t="str">
        <f>IF($O213&gt;NORMA!$J$14,"NO CUMPLE","CUMPLE")</f>
        <v>NO CUMPLE</v>
      </c>
      <c r="X213" s="188" t="str">
        <f>IF(AND($N213&gt;=NORMA!$Q$4, $N213&lt;=NORMA!$R$4),"CUMPLE","NO CUMPLE")</f>
        <v>CUMPLE</v>
      </c>
      <c r="Y213" s="188" t="str">
        <f>IF($I213&gt;NORMA!$J$16,"NO CUMPLE","CUMPLE")</f>
        <v>NO CUMPLE</v>
      </c>
      <c r="Z213" s="188" t="str">
        <f>IF($M213&lt;NORMA!$J$23,"NO CUMPLE","CUMPLE")</f>
        <v>NO CUMPLE</v>
      </c>
      <c r="AA213" s="188" t="str">
        <f>IF($E213&gt;NORMA!$J$24,"NO CUMPLE","CUMPLE")</f>
        <v>NO CUMPLE</v>
      </c>
      <c r="AB213" s="188" t="str">
        <f>IF($F213&gt;NORMA!$J$25,"NO CUMPLE","CUMPLE")</f>
        <v>NO CUMPLE</v>
      </c>
      <c r="AC213" s="188" t="str">
        <f>IF($K213&gt;NORMA!$J$26,"NO CUMPLE","CUMPLE")</f>
        <v>NO CUMPLE</v>
      </c>
      <c r="AD213" s="188" t="str">
        <f>IF($J213&gt;NORMA!$J$27,"NO CUMPLE","CUMPLE")</f>
        <v>NO CUMPLE</v>
      </c>
      <c r="AE213" s="188" t="str">
        <f>IF($G213&gt;NORMA!$J$28,"NO CUMPLE","CUMPLE")</f>
        <v>NO CUMPLE</v>
      </c>
      <c r="AF213" s="188" t="str">
        <f>IF($H213&gt;NORMA!$I$29,"NO CUMPLE","CUMPLE")</f>
        <v>NO CUMPLE</v>
      </c>
      <c r="AG213" s="188" t="str">
        <f>IF($O213&gt;NORMA!$J$30,"NO CUMPLE","CUMPLE")</f>
        <v>NO CUMPLE</v>
      </c>
      <c r="AH213" s="188" t="str">
        <f>IF(AND($N213&gt;=NORMA!$R$18, $N213&lt;=NORMA!$S$18),"CUMPLE","NO CUMPLE")</f>
        <v>CUMPLE</v>
      </c>
      <c r="AI213" s="188" t="str">
        <f>IF($I213&gt;NORMA!$J$32,"NO CUMPLE","CUMPLE")</f>
        <v>NO CUMPLE</v>
      </c>
    </row>
    <row r="214" spans="1:35" ht="14.25" customHeight="1" x14ac:dyDescent="0.35">
      <c r="A214" s="146" t="s">
        <v>100</v>
      </c>
      <c r="B214" s="147" t="s">
        <v>99</v>
      </c>
      <c r="C214" s="148">
        <v>41199</v>
      </c>
      <c r="D214" s="149">
        <v>0.25</v>
      </c>
      <c r="E214" s="147">
        <v>22.6</v>
      </c>
      <c r="F214" s="147">
        <v>90.7</v>
      </c>
      <c r="G214" s="147">
        <v>73</v>
      </c>
      <c r="H214" s="156">
        <v>7.5</v>
      </c>
      <c r="I214" s="147">
        <v>0.67</v>
      </c>
      <c r="J214" s="147">
        <v>1.2</v>
      </c>
      <c r="K214" s="155">
        <v>12.85</v>
      </c>
      <c r="L214" s="164">
        <v>2.948</v>
      </c>
      <c r="M214" s="156">
        <v>6.86</v>
      </c>
      <c r="N214" s="156">
        <v>7.6</v>
      </c>
      <c r="O214" s="157">
        <v>240000000</v>
      </c>
      <c r="P214" s="188" t="str">
        <f>IF($M214&lt;NORMA!$J$7,"NO CUMPLE","CUMPLE")</f>
        <v>CUMPLE</v>
      </c>
      <c r="Q214" s="188" t="str">
        <f>IF($E214&gt;NORMA!$J$8,"NO CUMPLE","CUMPLE")</f>
        <v>CUMPLE</v>
      </c>
      <c r="R214" s="188" t="str">
        <f>IF($F214&gt;NORMA!$J$9,"NO CUMPLE","CUMPLE")</f>
        <v>CUMPLE</v>
      </c>
      <c r="S214" s="188" t="str">
        <f>IF($K214&gt;NORMA!$J$10,"NO CUMPLE","CUMPLE")</f>
        <v>CUMPLE</v>
      </c>
      <c r="T214" s="188" t="str">
        <f>IF($J214&gt;NORMA!$J$11,"NO CUMPLE","CUMPLE")</f>
        <v>CUMPLE</v>
      </c>
      <c r="U214" s="188" t="str">
        <f>IF($G214&gt;NORMA!$J$12,"NO CUMPLE","CUMPLE")</f>
        <v>NO CUMPLE</v>
      </c>
      <c r="V214" s="188" t="str">
        <f>IF($H214&gt;NORMA!$J$13,"NO CUMPLE","CUMPLE")</f>
        <v>CUMPLE</v>
      </c>
      <c r="W214" s="188" t="str">
        <f>IF($O214&gt;NORMA!$J$14,"NO CUMPLE","CUMPLE")</f>
        <v>NO CUMPLE</v>
      </c>
      <c r="X214" s="188" t="str">
        <f>IF(AND($N214&gt;=NORMA!$Q$4, $N214&lt;=NORMA!$R$4),"CUMPLE","NO CUMPLE")</f>
        <v>CUMPLE</v>
      </c>
      <c r="Y214" s="188" t="str">
        <f>IF($I214&gt;NORMA!$J$16,"NO CUMPLE","CUMPLE")</f>
        <v>CUMPLE</v>
      </c>
      <c r="Z214" s="188" t="str">
        <f>IF($M214&lt;NORMA!$J$23,"NO CUMPLE","CUMPLE")</f>
        <v>CUMPLE</v>
      </c>
      <c r="AA214" s="188" t="str">
        <f>IF($E214&gt;NORMA!$J$24,"NO CUMPLE","CUMPLE")</f>
        <v>NO CUMPLE</v>
      </c>
      <c r="AB214" s="188" t="str">
        <f>IF($F214&gt;NORMA!$J$25,"NO CUMPLE","CUMPLE")</f>
        <v>NO CUMPLE</v>
      </c>
      <c r="AC214" s="188" t="str">
        <f>IF($K214&gt;NORMA!$J$26,"NO CUMPLE","CUMPLE")</f>
        <v>NO CUMPLE</v>
      </c>
      <c r="AD214" s="188" t="str">
        <f>IF($J214&gt;NORMA!$J$27,"NO CUMPLE","CUMPLE")</f>
        <v>NO CUMPLE</v>
      </c>
      <c r="AE214" s="188" t="str">
        <f>IF($G214&gt;NORMA!$J$28,"NO CUMPLE","CUMPLE")</f>
        <v>NO CUMPLE</v>
      </c>
      <c r="AF214" s="188" t="str">
        <f>IF($H214&gt;NORMA!$I$29,"NO CUMPLE","CUMPLE")</f>
        <v>CUMPLE</v>
      </c>
      <c r="AG214" s="188" t="str">
        <f>IF($O214&gt;NORMA!$J$30,"NO CUMPLE","CUMPLE")</f>
        <v>NO CUMPLE</v>
      </c>
      <c r="AH214" s="188" t="str">
        <f>IF(AND($N214&gt;=NORMA!$R$18, $N214&lt;=NORMA!$S$18),"CUMPLE","NO CUMPLE")</f>
        <v>CUMPLE</v>
      </c>
      <c r="AI214" s="188" t="str">
        <f>IF($I214&gt;NORMA!$J$32,"NO CUMPLE","CUMPLE")</f>
        <v>CUMPLE</v>
      </c>
    </row>
    <row r="215" spans="1:35" ht="14.25" customHeight="1" x14ac:dyDescent="0.35">
      <c r="A215" s="146" t="s">
        <v>100</v>
      </c>
      <c r="B215" s="147" t="s">
        <v>99</v>
      </c>
      <c r="C215" s="148">
        <v>41212</v>
      </c>
      <c r="D215" s="149">
        <v>0</v>
      </c>
      <c r="E215" s="147">
        <v>38.200000000000003</v>
      </c>
      <c r="F215" s="147">
        <v>98.5</v>
      </c>
      <c r="G215" s="147">
        <v>44</v>
      </c>
      <c r="H215" s="156">
        <v>11.1</v>
      </c>
      <c r="I215" s="147">
        <v>2.77</v>
      </c>
      <c r="J215" s="147">
        <v>4.51</v>
      </c>
      <c r="K215" s="155">
        <v>12.39</v>
      </c>
      <c r="L215" s="164">
        <v>0.629</v>
      </c>
      <c r="M215" s="156">
        <v>0.78</v>
      </c>
      <c r="N215" s="156">
        <v>7.35</v>
      </c>
      <c r="O215" s="157">
        <v>36000000</v>
      </c>
      <c r="P215" s="188" t="str">
        <f>IF($M215&lt;NORMA!$J$7,"NO CUMPLE","CUMPLE")</f>
        <v>NO CUMPLE</v>
      </c>
      <c r="Q215" s="188" t="str">
        <f>IF($E215&gt;NORMA!$J$8,"NO CUMPLE","CUMPLE")</f>
        <v>CUMPLE</v>
      </c>
      <c r="R215" s="188" t="str">
        <f>IF($F215&gt;NORMA!$J$9,"NO CUMPLE","CUMPLE")</f>
        <v>CUMPLE</v>
      </c>
      <c r="S215" s="188" t="str">
        <f>IF($K215&gt;NORMA!$J$10,"NO CUMPLE","CUMPLE")</f>
        <v>CUMPLE</v>
      </c>
      <c r="T215" s="188" t="str">
        <f>IF($J215&gt;NORMA!$J$11,"NO CUMPLE","CUMPLE")</f>
        <v>NO CUMPLE</v>
      </c>
      <c r="U215" s="188" t="str">
        <f>IF($G215&gt;NORMA!$J$12,"NO CUMPLE","CUMPLE")</f>
        <v>NO CUMPLE</v>
      </c>
      <c r="V215" s="188" t="str">
        <f>IF($H215&gt;NORMA!$J$13,"NO CUMPLE","CUMPLE")</f>
        <v>CUMPLE</v>
      </c>
      <c r="W215" s="188" t="str">
        <f>IF($O215&gt;NORMA!$J$14,"NO CUMPLE","CUMPLE")</f>
        <v>NO CUMPLE</v>
      </c>
      <c r="X215" s="188" t="str">
        <f>IF(AND($N215&gt;=NORMA!$Q$4, $N215&lt;=NORMA!$R$4),"CUMPLE","NO CUMPLE")</f>
        <v>CUMPLE</v>
      </c>
      <c r="Y215" s="188" t="str">
        <f>IF($I215&gt;NORMA!$J$16,"NO CUMPLE","CUMPLE")</f>
        <v>CUMPLE</v>
      </c>
      <c r="Z215" s="188" t="str">
        <f>IF($M215&lt;NORMA!$J$23,"NO CUMPLE","CUMPLE")</f>
        <v>NO CUMPLE</v>
      </c>
      <c r="AA215" s="188" t="str">
        <f>IF($E215&gt;NORMA!$J$24,"NO CUMPLE","CUMPLE")</f>
        <v>NO CUMPLE</v>
      </c>
      <c r="AB215" s="188" t="str">
        <f>IF($F215&gt;NORMA!$J$25,"NO CUMPLE","CUMPLE")</f>
        <v>NO CUMPLE</v>
      </c>
      <c r="AC215" s="188" t="str">
        <f>IF($K215&gt;NORMA!$J$26,"NO CUMPLE","CUMPLE")</f>
        <v>NO CUMPLE</v>
      </c>
      <c r="AD215" s="188" t="str">
        <f>IF($J215&gt;NORMA!$J$27,"NO CUMPLE","CUMPLE")</f>
        <v>NO CUMPLE</v>
      </c>
      <c r="AE215" s="188" t="str">
        <f>IF($G215&gt;NORMA!$J$28,"NO CUMPLE","CUMPLE")</f>
        <v>NO CUMPLE</v>
      </c>
      <c r="AF215" s="188" t="str">
        <f>IF($H215&gt;NORMA!$I$29,"NO CUMPLE","CUMPLE")</f>
        <v>NO CUMPLE</v>
      </c>
      <c r="AG215" s="188" t="str">
        <f>IF($O215&gt;NORMA!$J$30,"NO CUMPLE","CUMPLE")</f>
        <v>NO CUMPLE</v>
      </c>
      <c r="AH215" s="188" t="str">
        <f>IF(AND($N215&gt;=NORMA!$R$18, $N215&lt;=NORMA!$S$18),"CUMPLE","NO CUMPLE")</f>
        <v>CUMPLE</v>
      </c>
      <c r="AI215" s="188" t="str">
        <f>IF($I215&gt;NORMA!$J$32,"NO CUMPLE","CUMPLE")</f>
        <v>NO CUMPLE</v>
      </c>
    </row>
    <row r="216" spans="1:35" ht="14.25" customHeight="1" x14ac:dyDescent="0.35">
      <c r="A216" s="146" t="s">
        <v>98</v>
      </c>
      <c r="B216" s="147" t="s">
        <v>99</v>
      </c>
      <c r="C216" s="148">
        <v>41313</v>
      </c>
      <c r="D216" s="149">
        <v>0.58333333333333337</v>
      </c>
      <c r="E216" s="147">
        <v>30</v>
      </c>
      <c r="F216" s="147">
        <v>120</v>
      </c>
      <c r="G216" s="147">
        <v>161</v>
      </c>
      <c r="H216" s="147">
        <v>5.3</v>
      </c>
      <c r="I216" s="147">
        <v>0.82</v>
      </c>
      <c r="J216" s="147">
        <v>1.49</v>
      </c>
      <c r="K216" s="155">
        <v>8.26</v>
      </c>
      <c r="L216" s="164">
        <v>0.63800000000000001</v>
      </c>
      <c r="M216" s="156">
        <v>7.49</v>
      </c>
      <c r="N216" s="156">
        <v>7.84</v>
      </c>
      <c r="O216" s="157">
        <v>430000</v>
      </c>
      <c r="P216" s="188" t="str">
        <f>IF($M216&lt;NORMA!$J$7,"NO CUMPLE","CUMPLE")</f>
        <v>CUMPLE</v>
      </c>
      <c r="Q216" s="188" t="str">
        <f>IF($E216&gt;NORMA!$J$8,"NO CUMPLE","CUMPLE")</f>
        <v>CUMPLE</v>
      </c>
      <c r="R216" s="188" t="str">
        <f>IF($F216&gt;NORMA!$J$9,"NO CUMPLE","CUMPLE")</f>
        <v>CUMPLE</v>
      </c>
      <c r="S216" s="188" t="str">
        <f>IF($K216&gt;NORMA!$J$10,"NO CUMPLE","CUMPLE")</f>
        <v>CUMPLE</v>
      </c>
      <c r="T216" s="188" t="str">
        <f>IF($J216&gt;NORMA!$J$11,"NO CUMPLE","CUMPLE")</f>
        <v>CUMPLE</v>
      </c>
      <c r="U216" s="188" t="str">
        <f>IF($G216&gt;NORMA!$J$12,"NO CUMPLE","CUMPLE")</f>
        <v>NO CUMPLE</v>
      </c>
      <c r="V216" s="188" t="str">
        <f>IF($H216&gt;NORMA!$J$13,"NO CUMPLE","CUMPLE")</f>
        <v>CUMPLE</v>
      </c>
      <c r="W216" s="188" t="str">
        <f>IF($O216&gt;NORMA!$J$14,"NO CUMPLE","CUMPLE")</f>
        <v>CUMPLE</v>
      </c>
      <c r="X216" s="188" t="str">
        <f>IF(AND($N216&gt;=NORMA!$Q$4, $N216&lt;=NORMA!$R$4),"CUMPLE","NO CUMPLE")</f>
        <v>CUMPLE</v>
      </c>
      <c r="Y216" s="188" t="str">
        <f>IF($I216&gt;NORMA!$J$16,"NO CUMPLE","CUMPLE")</f>
        <v>CUMPLE</v>
      </c>
      <c r="Z216" s="188" t="str">
        <f>IF($M216&lt;NORMA!$J$23,"NO CUMPLE","CUMPLE")</f>
        <v>CUMPLE</v>
      </c>
      <c r="AA216" s="188" t="str">
        <f>IF($E216&gt;NORMA!$J$24,"NO CUMPLE","CUMPLE")</f>
        <v>NO CUMPLE</v>
      </c>
      <c r="AB216" s="188" t="str">
        <f>IF($F216&gt;NORMA!$J$25,"NO CUMPLE","CUMPLE")</f>
        <v>NO CUMPLE</v>
      </c>
      <c r="AC216" s="188" t="str">
        <f>IF($K216&gt;NORMA!$J$26,"NO CUMPLE","CUMPLE")</f>
        <v>CUMPLE</v>
      </c>
      <c r="AD216" s="188" t="str">
        <f>IF($J216&gt;NORMA!$J$27,"NO CUMPLE","CUMPLE")</f>
        <v>NO CUMPLE</v>
      </c>
      <c r="AE216" s="188" t="str">
        <f>IF($G216&gt;NORMA!$J$28,"NO CUMPLE","CUMPLE")</f>
        <v>NO CUMPLE</v>
      </c>
      <c r="AF216" s="188" t="str">
        <f>IF($H216&gt;NORMA!$I$29,"NO CUMPLE","CUMPLE")</f>
        <v>CUMPLE</v>
      </c>
      <c r="AG216" s="188" t="str">
        <f>IF($O216&gt;NORMA!$J$30,"NO CUMPLE","CUMPLE")</f>
        <v>NO CUMPLE</v>
      </c>
      <c r="AH216" s="188" t="str">
        <f>IF(AND($N216&gt;=NORMA!$R$18, $N216&lt;=NORMA!$S$18),"CUMPLE","NO CUMPLE")</f>
        <v>CUMPLE</v>
      </c>
      <c r="AI216" s="188" t="str">
        <f>IF($I216&gt;NORMA!$J$32,"NO CUMPLE","CUMPLE")</f>
        <v>CUMPLE</v>
      </c>
    </row>
    <row r="217" spans="1:35" ht="14.25" customHeight="1" x14ac:dyDescent="0.35">
      <c r="A217" s="146" t="s">
        <v>98</v>
      </c>
      <c r="B217" s="147" t="s">
        <v>99</v>
      </c>
      <c r="C217" s="148">
        <v>41332</v>
      </c>
      <c r="D217" s="149">
        <v>0.25</v>
      </c>
      <c r="E217" s="147">
        <v>16.399999999999999</v>
      </c>
      <c r="F217" s="147">
        <v>91.4</v>
      </c>
      <c r="G217" s="147">
        <v>16</v>
      </c>
      <c r="H217" s="147">
        <v>9</v>
      </c>
      <c r="I217" s="147">
        <v>0.16</v>
      </c>
      <c r="J217" s="147">
        <v>1.23</v>
      </c>
      <c r="K217" s="155">
        <v>10.050000000000001</v>
      </c>
      <c r="L217" s="164">
        <v>0.23599999999999999</v>
      </c>
      <c r="M217" s="156">
        <v>7.71</v>
      </c>
      <c r="N217" s="156">
        <v>7.67</v>
      </c>
      <c r="O217" s="157">
        <v>430000</v>
      </c>
      <c r="P217" s="188" t="str">
        <f>IF($M217&lt;NORMA!$J$7,"NO CUMPLE","CUMPLE")</f>
        <v>CUMPLE</v>
      </c>
      <c r="Q217" s="188" t="str">
        <f>IF($E217&gt;NORMA!$J$8,"NO CUMPLE","CUMPLE")</f>
        <v>CUMPLE</v>
      </c>
      <c r="R217" s="188" t="str">
        <f>IF($F217&gt;NORMA!$J$9,"NO CUMPLE","CUMPLE")</f>
        <v>CUMPLE</v>
      </c>
      <c r="S217" s="188" t="str">
        <f>IF($K217&gt;NORMA!$J$10,"NO CUMPLE","CUMPLE")</f>
        <v>CUMPLE</v>
      </c>
      <c r="T217" s="188" t="str">
        <f>IF($J217&gt;NORMA!$J$11,"NO CUMPLE","CUMPLE")</f>
        <v>CUMPLE</v>
      </c>
      <c r="U217" s="188" t="str">
        <f>IF($G217&gt;NORMA!$J$12,"NO CUMPLE","CUMPLE")</f>
        <v>CUMPLE</v>
      </c>
      <c r="V217" s="188" t="str">
        <f>IF($H217&gt;NORMA!$J$13,"NO CUMPLE","CUMPLE")</f>
        <v>CUMPLE</v>
      </c>
      <c r="W217" s="188" t="str">
        <f>IF($O217&gt;NORMA!$J$14,"NO CUMPLE","CUMPLE")</f>
        <v>CUMPLE</v>
      </c>
      <c r="X217" s="188" t="str">
        <f>IF(AND($N217&gt;=NORMA!$Q$4, $N217&lt;=NORMA!$R$4),"CUMPLE","NO CUMPLE")</f>
        <v>CUMPLE</v>
      </c>
      <c r="Y217" s="188" t="str">
        <f>IF($I217&gt;NORMA!$J$16,"NO CUMPLE","CUMPLE")</f>
        <v>CUMPLE</v>
      </c>
      <c r="Z217" s="188" t="str">
        <f>IF($M217&lt;NORMA!$J$23,"NO CUMPLE","CUMPLE")</f>
        <v>CUMPLE</v>
      </c>
      <c r="AA217" s="188" t="str">
        <f>IF($E217&gt;NORMA!$J$24,"NO CUMPLE","CUMPLE")</f>
        <v>CUMPLE</v>
      </c>
      <c r="AB217" s="188" t="str">
        <f>IF($F217&gt;NORMA!$J$25,"NO CUMPLE","CUMPLE")</f>
        <v>NO CUMPLE</v>
      </c>
      <c r="AC217" s="188" t="str">
        <f>IF($K217&gt;NORMA!$J$26,"NO CUMPLE","CUMPLE")</f>
        <v>NO CUMPLE</v>
      </c>
      <c r="AD217" s="188" t="str">
        <f>IF($J217&gt;NORMA!$J$27,"NO CUMPLE","CUMPLE")</f>
        <v>NO CUMPLE</v>
      </c>
      <c r="AE217" s="188" t="str">
        <f>IF($G217&gt;NORMA!$J$28,"NO CUMPLE","CUMPLE")</f>
        <v>NO CUMPLE</v>
      </c>
      <c r="AF217" s="188" t="str">
        <f>IF($H217&gt;NORMA!$I$29,"NO CUMPLE","CUMPLE")</f>
        <v>CUMPLE</v>
      </c>
      <c r="AG217" s="188" t="str">
        <f>IF($O217&gt;NORMA!$J$30,"NO CUMPLE","CUMPLE")</f>
        <v>NO CUMPLE</v>
      </c>
      <c r="AH217" s="188" t="str">
        <f>IF(AND($N217&gt;=NORMA!$R$18, $N217&lt;=NORMA!$S$18),"CUMPLE","NO CUMPLE")</f>
        <v>CUMPLE</v>
      </c>
      <c r="AI217" s="188" t="str">
        <f>IF($I217&gt;NORMA!$J$32,"NO CUMPLE","CUMPLE")</f>
        <v>CUMPLE</v>
      </c>
    </row>
    <row r="218" spans="1:35" ht="14.25" customHeight="1" x14ac:dyDescent="0.35">
      <c r="A218" s="146" t="s">
        <v>98</v>
      </c>
      <c r="B218" s="147" t="s">
        <v>99</v>
      </c>
      <c r="C218" s="148">
        <v>41354</v>
      </c>
      <c r="D218" s="149">
        <v>0.33333333333333331</v>
      </c>
      <c r="E218" s="147">
        <v>23.5</v>
      </c>
      <c r="F218" s="147">
        <v>62.3</v>
      </c>
      <c r="G218" s="147">
        <v>29</v>
      </c>
      <c r="H218" s="147">
        <v>5.0999999999999996</v>
      </c>
      <c r="I218" s="147">
        <v>0.76</v>
      </c>
      <c r="J218" s="147">
        <v>1.29</v>
      </c>
      <c r="K218" s="155">
        <v>10.64</v>
      </c>
      <c r="L218" s="164">
        <v>0.28399999999999997</v>
      </c>
      <c r="M218" s="156">
        <v>7.84</v>
      </c>
      <c r="N218" s="156">
        <v>7.59</v>
      </c>
      <c r="O218" s="157">
        <v>230000</v>
      </c>
      <c r="P218" s="188" t="str">
        <f>IF($M218&lt;NORMA!$J$7,"NO CUMPLE","CUMPLE")</f>
        <v>CUMPLE</v>
      </c>
      <c r="Q218" s="188" t="str">
        <f>IF($E218&gt;NORMA!$J$8,"NO CUMPLE","CUMPLE")</f>
        <v>CUMPLE</v>
      </c>
      <c r="R218" s="188" t="str">
        <f>IF($F218&gt;NORMA!$J$9,"NO CUMPLE","CUMPLE")</f>
        <v>CUMPLE</v>
      </c>
      <c r="S218" s="188" t="str">
        <f>IF($K218&gt;NORMA!$J$10,"NO CUMPLE","CUMPLE")</f>
        <v>CUMPLE</v>
      </c>
      <c r="T218" s="188" t="str">
        <f>IF($J218&gt;NORMA!$J$11,"NO CUMPLE","CUMPLE")</f>
        <v>CUMPLE</v>
      </c>
      <c r="U218" s="188" t="str">
        <f>IF($G218&gt;NORMA!$J$12,"NO CUMPLE","CUMPLE")</f>
        <v>CUMPLE</v>
      </c>
      <c r="V218" s="188" t="str">
        <f>IF($H218&gt;NORMA!$J$13,"NO CUMPLE","CUMPLE")</f>
        <v>CUMPLE</v>
      </c>
      <c r="W218" s="188" t="str">
        <f>IF($O218&gt;NORMA!$J$14,"NO CUMPLE","CUMPLE")</f>
        <v>CUMPLE</v>
      </c>
      <c r="X218" s="188" t="str">
        <f>IF(AND($N218&gt;=NORMA!$Q$4, $N218&lt;=NORMA!$R$4),"CUMPLE","NO CUMPLE")</f>
        <v>CUMPLE</v>
      </c>
      <c r="Y218" s="188" t="str">
        <f>IF($I218&gt;NORMA!$J$16,"NO CUMPLE","CUMPLE")</f>
        <v>CUMPLE</v>
      </c>
      <c r="Z218" s="188" t="str">
        <f>IF($M218&lt;NORMA!$J$23,"NO CUMPLE","CUMPLE")</f>
        <v>CUMPLE</v>
      </c>
      <c r="AA218" s="188" t="str">
        <f>IF($E218&gt;NORMA!$J$24,"NO CUMPLE","CUMPLE")</f>
        <v>NO CUMPLE</v>
      </c>
      <c r="AB218" s="188" t="str">
        <f>IF($F218&gt;NORMA!$J$25,"NO CUMPLE","CUMPLE")</f>
        <v>NO CUMPLE</v>
      </c>
      <c r="AC218" s="188" t="str">
        <f>IF($K218&gt;NORMA!$J$26,"NO CUMPLE","CUMPLE")</f>
        <v>NO CUMPLE</v>
      </c>
      <c r="AD218" s="188" t="str">
        <f>IF($J218&gt;NORMA!$J$27,"NO CUMPLE","CUMPLE")</f>
        <v>NO CUMPLE</v>
      </c>
      <c r="AE218" s="188" t="str">
        <f>IF($G218&gt;NORMA!$J$28,"NO CUMPLE","CUMPLE")</f>
        <v>NO CUMPLE</v>
      </c>
      <c r="AF218" s="188" t="str">
        <f>IF($H218&gt;NORMA!$I$29,"NO CUMPLE","CUMPLE")</f>
        <v>CUMPLE</v>
      </c>
      <c r="AG218" s="188" t="str">
        <f>IF($O218&gt;NORMA!$J$30,"NO CUMPLE","CUMPLE")</f>
        <v>NO CUMPLE</v>
      </c>
      <c r="AH218" s="188" t="str">
        <f>IF(AND($N218&gt;=NORMA!$R$18, $N218&lt;=NORMA!$S$18),"CUMPLE","NO CUMPLE")</f>
        <v>CUMPLE</v>
      </c>
      <c r="AI218" s="188" t="str">
        <f>IF($I218&gt;NORMA!$J$32,"NO CUMPLE","CUMPLE")</f>
        <v>CUMPLE</v>
      </c>
    </row>
    <row r="219" spans="1:35" ht="14.25" customHeight="1" x14ac:dyDescent="0.35">
      <c r="A219" s="146" t="s">
        <v>98</v>
      </c>
      <c r="B219" s="147" t="s">
        <v>99</v>
      </c>
      <c r="C219" s="148">
        <v>41383</v>
      </c>
      <c r="D219" s="149">
        <v>0.45833333333333331</v>
      </c>
      <c r="E219" s="147">
        <v>29</v>
      </c>
      <c r="F219" s="147">
        <v>166</v>
      </c>
      <c r="G219" s="147">
        <v>312</v>
      </c>
      <c r="H219" s="150">
        <v>3.6</v>
      </c>
      <c r="I219" s="147">
        <v>0.99</v>
      </c>
      <c r="J219" s="147">
        <v>1.5</v>
      </c>
      <c r="K219" s="155">
        <v>8.61</v>
      </c>
      <c r="L219" s="164">
        <v>0.94299999999999995</v>
      </c>
      <c r="M219" s="156">
        <v>7.54</v>
      </c>
      <c r="N219" s="156">
        <v>8.16</v>
      </c>
      <c r="O219" s="157">
        <v>230000</v>
      </c>
      <c r="P219" s="188" t="str">
        <f>IF($M219&lt;NORMA!$J$7,"NO CUMPLE","CUMPLE")</f>
        <v>CUMPLE</v>
      </c>
      <c r="Q219" s="188" t="str">
        <f>IF($E219&gt;NORMA!$J$8,"NO CUMPLE","CUMPLE")</f>
        <v>CUMPLE</v>
      </c>
      <c r="R219" s="188" t="str">
        <f>IF($F219&gt;NORMA!$J$9,"NO CUMPLE","CUMPLE")</f>
        <v>NO CUMPLE</v>
      </c>
      <c r="S219" s="188" t="str">
        <f>IF($K219&gt;NORMA!$J$10,"NO CUMPLE","CUMPLE")</f>
        <v>CUMPLE</v>
      </c>
      <c r="T219" s="188" t="str">
        <f>IF($J219&gt;NORMA!$J$11,"NO CUMPLE","CUMPLE")</f>
        <v>CUMPLE</v>
      </c>
      <c r="U219" s="188" t="str">
        <f>IF($G219&gt;NORMA!$J$12,"NO CUMPLE","CUMPLE")</f>
        <v>NO CUMPLE</v>
      </c>
      <c r="V219" s="188" t="str">
        <f>IF($H219&gt;NORMA!$J$13,"NO CUMPLE","CUMPLE")</f>
        <v>CUMPLE</v>
      </c>
      <c r="W219" s="188" t="str">
        <f>IF($O219&gt;NORMA!$J$14,"NO CUMPLE","CUMPLE")</f>
        <v>CUMPLE</v>
      </c>
      <c r="X219" s="188" t="str">
        <f>IF(AND($N219&gt;=NORMA!$Q$4, $N219&lt;=NORMA!$R$4),"CUMPLE","NO CUMPLE")</f>
        <v>CUMPLE</v>
      </c>
      <c r="Y219" s="188" t="str">
        <f>IF($I219&gt;NORMA!$J$16,"NO CUMPLE","CUMPLE")</f>
        <v>CUMPLE</v>
      </c>
      <c r="Z219" s="188" t="str">
        <f>IF($M219&lt;NORMA!$J$23,"NO CUMPLE","CUMPLE")</f>
        <v>CUMPLE</v>
      </c>
      <c r="AA219" s="188" t="str">
        <f>IF($E219&gt;NORMA!$J$24,"NO CUMPLE","CUMPLE")</f>
        <v>NO CUMPLE</v>
      </c>
      <c r="AB219" s="188" t="str">
        <f>IF($F219&gt;NORMA!$J$25,"NO CUMPLE","CUMPLE")</f>
        <v>NO CUMPLE</v>
      </c>
      <c r="AC219" s="188" t="str">
        <f>IF($K219&gt;NORMA!$J$26,"NO CUMPLE","CUMPLE")</f>
        <v>CUMPLE</v>
      </c>
      <c r="AD219" s="188" t="str">
        <f>IF($J219&gt;NORMA!$J$27,"NO CUMPLE","CUMPLE")</f>
        <v>NO CUMPLE</v>
      </c>
      <c r="AE219" s="188" t="str">
        <f>IF($G219&gt;NORMA!$J$28,"NO CUMPLE","CUMPLE")</f>
        <v>NO CUMPLE</v>
      </c>
      <c r="AF219" s="188" t="str">
        <f>IF($H219&gt;NORMA!$I$29,"NO CUMPLE","CUMPLE")</f>
        <v>CUMPLE</v>
      </c>
      <c r="AG219" s="188" t="str">
        <f>IF($O219&gt;NORMA!$J$30,"NO CUMPLE","CUMPLE")</f>
        <v>NO CUMPLE</v>
      </c>
      <c r="AH219" s="188" t="str">
        <f>IF(AND($N219&gt;=NORMA!$R$18, $N219&lt;=NORMA!$S$18),"CUMPLE","NO CUMPLE")</f>
        <v>CUMPLE</v>
      </c>
      <c r="AI219" s="188" t="str">
        <f>IF($I219&gt;NORMA!$J$32,"NO CUMPLE","CUMPLE")</f>
        <v>CUMPLE</v>
      </c>
    </row>
    <row r="220" spans="1:35" ht="14.25" customHeight="1" x14ac:dyDescent="0.35">
      <c r="A220" s="146" t="s">
        <v>98</v>
      </c>
      <c r="B220" s="147" t="s">
        <v>99</v>
      </c>
      <c r="C220" s="148">
        <v>41408</v>
      </c>
      <c r="D220" s="149">
        <v>0.5</v>
      </c>
      <c r="E220" s="147">
        <v>83.7</v>
      </c>
      <c r="F220" s="147">
        <v>228</v>
      </c>
      <c r="G220" s="147">
        <v>106</v>
      </c>
      <c r="H220" s="147">
        <v>29</v>
      </c>
      <c r="I220" s="147">
        <v>2.68</v>
      </c>
      <c r="J220" s="147">
        <v>3.01</v>
      </c>
      <c r="K220" s="161">
        <v>11.7</v>
      </c>
      <c r="L220" s="164">
        <v>0.44400000000000001</v>
      </c>
      <c r="M220" s="156">
        <v>6.35</v>
      </c>
      <c r="N220" s="156">
        <v>8.19</v>
      </c>
      <c r="O220" s="157">
        <v>4300000</v>
      </c>
      <c r="P220" s="188" t="str">
        <f>IF($M220&lt;NORMA!$J$7,"NO CUMPLE","CUMPLE")</f>
        <v>CUMPLE</v>
      </c>
      <c r="Q220" s="188" t="str">
        <f>IF($E220&gt;NORMA!$J$8,"NO CUMPLE","CUMPLE")</f>
        <v>NO CUMPLE</v>
      </c>
      <c r="R220" s="188" t="str">
        <f>IF($F220&gt;NORMA!$J$9,"NO CUMPLE","CUMPLE")</f>
        <v>NO CUMPLE</v>
      </c>
      <c r="S220" s="188" t="str">
        <f>IF($K220&gt;NORMA!$J$10,"NO CUMPLE","CUMPLE")</f>
        <v>CUMPLE</v>
      </c>
      <c r="T220" s="188" t="str">
        <f>IF($J220&gt;NORMA!$J$11,"NO CUMPLE","CUMPLE")</f>
        <v>NO CUMPLE</v>
      </c>
      <c r="U220" s="188" t="str">
        <f>IF($G220&gt;NORMA!$J$12,"NO CUMPLE","CUMPLE")</f>
        <v>NO CUMPLE</v>
      </c>
      <c r="V220" s="188" t="str">
        <f>IF($H220&gt;NORMA!$J$13,"NO CUMPLE","CUMPLE")</f>
        <v>NO CUMPLE</v>
      </c>
      <c r="W220" s="188" t="str">
        <f>IF($O220&gt;NORMA!$J$14,"NO CUMPLE","CUMPLE")</f>
        <v>NO CUMPLE</v>
      </c>
      <c r="X220" s="188" t="str">
        <f>IF(AND($N220&gt;=NORMA!$Q$4, $N220&lt;=NORMA!$R$4),"CUMPLE","NO CUMPLE")</f>
        <v>CUMPLE</v>
      </c>
      <c r="Y220" s="188" t="str">
        <f>IF($I220&gt;NORMA!$J$16,"NO CUMPLE","CUMPLE")</f>
        <v>CUMPLE</v>
      </c>
      <c r="Z220" s="188" t="str">
        <f>IF($M220&lt;NORMA!$J$23,"NO CUMPLE","CUMPLE")</f>
        <v>CUMPLE</v>
      </c>
      <c r="AA220" s="188" t="str">
        <f>IF($E220&gt;NORMA!$J$24,"NO CUMPLE","CUMPLE")</f>
        <v>NO CUMPLE</v>
      </c>
      <c r="AB220" s="188" t="str">
        <f>IF($F220&gt;NORMA!$J$25,"NO CUMPLE","CUMPLE")</f>
        <v>NO CUMPLE</v>
      </c>
      <c r="AC220" s="188" t="str">
        <f>IF($K220&gt;NORMA!$J$26,"NO CUMPLE","CUMPLE")</f>
        <v>NO CUMPLE</v>
      </c>
      <c r="AD220" s="188" t="str">
        <f>IF($J220&gt;NORMA!$J$27,"NO CUMPLE","CUMPLE")</f>
        <v>NO CUMPLE</v>
      </c>
      <c r="AE220" s="188" t="str">
        <f>IF($G220&gt;NORMA!$J$28,"NO CUMPLE","CUMPLE")</f>
        <v>NO CUMPLE</v>
      </c>
      <c r="AF220" s="188" t="str">
        <f>IF($H220&gt;NORMA!$I$29,"NO CUMPLE","CUMPLE")</f>
        <v>NO CUMPLE</v>
      </c>
      <c r="AG220" s="188" t="str">
        <f>IF($O220&gt;NORMA!$J$30,"NO CUMPLE","CUMPLE")</f>
        <v>NO CUMPLE</v>
      </c>
      <c r="AH220" s="188" t="str">
        <f>IF(AND($N220&gt;=NORMA!$R$18, $N220&lt;=NORMA!$S$18),"CUMPLE","NO CUMPLE")</f>
        <v>CUMPLE</v>
      </c>
      <c r="AI220" s="188" t="str">
        <f>IF($I220&gt;NORMA!$J$32,"NO CUMPLE","CUMPLE")</f>
        <v>NO CUMPLE</v>
      </c>
    </row>
    <row r="221" spans="1:35" ht="14.25" customHeight="1" x14ac:dyDescent="0.35">
      <c r="A221" s="146" t="s">
        <v>98</v>
      </c>
      <c r="B221" s="147" t="s">
        <v>99</v>
      </c>
      <c r="C221" s="148">
        <v>41431</v>
      </c>
      <c r="D221" s="149">
        <v>0.70833333333333337</v>
      </c>
      <c r="E221" s="147">
        <v>85.8</v>
      </c>
      <c r="F221" s="147">
        <v>223</v>
      </c>
      <c r="G221" s="147">
        <v>198</v>
      </c>
      <c r="H221" s="147">
        <v>52</v>
      </c>
      <c r="I221" s="147">
        <v>1.82</v>
      </c>
      <c r="J221" s="147">
        <v>2.92</v>
      </c>
      <c r="K221" s="161">
        <v>15.2</v>
      </c>
      <c r="L221" s="164">
        <v>1.0289999999999999</v>
      </c>
      <c r="M221" s="156">
        <v>7.03</v>
      </c>
      <c r="N221" s="156">
        <v>8.0399999999999991</v>
      </c>
      <c r="O221" s="157">
        <v>4300000</v>
      </c>
      <c r="P221" s="188" t="str">
        <f>IF($M221&lt;NORMA!$J$7,"NO CUMPLE","CUMPLE")</f>
        <v>CUMPLE</v>
      </c>
      <c r="Q221" s="188" t="str">
        <f>IF($E221&gt;NORMA!$J$8,"NO CUMPLE","CUMPLE")</f>
        <v>NO CUMPLE</v>
      </c>
      <c r="R221" s="188" t="str">
        <f>IF($F221&gt;NORMA!$J$9,"NO CUMPLE","CUMPLE")</f>
        <v>NO CUMPLE</v>
      </c>
      <c r="S221" s="188" t="str">
        <f>IF($K221&gt;NORMA!$J$10,"NO CUMPLE","CUMPLE")</f>
        <v>CUMPLE</v>
      </c>
      <c r="T221" s="188" t="str">
        <f>IF($J221&gt;NORMA!$J$11,"NO CUMPLE","CUMPLE")</f>
        <v>CUMPLE</v>
      </c>
      <c r="U221" s="188" t="str">
        <f>IF($G221&gt;NORMA!$J$12,"NO CUMPLE","CUMPLE")</f>
        <v>NO CUMPLE</v>
      </c>
      <c r="V221" s="188" t="str">
        <f>IF($H221&gt;NORMA!$J$13,"NO CUMPLE","CUMPLE")</f>
        <v>NO CUMPLE</v>
      </c>
      <c r="W221" s="188" t="str">
        <f>IF($O221&gt;NORMA!$J$14,"NO CUMPLE","CUMPLE")</f>
        <v>NO CUMPLE</v>
      </c>
      <c r="X221" s="188" t="str">
        <f>IF(AND($N221&gt;=NORMA!$Q$4, $N221&lt;=NORMA!$R$4),"CUMPLE","NO CUMPLE")</f>
        <v>CUMPLE</v>
      </c>
      <c r="Y221" s="188" t="str">
        <f>IF($I221&gt;NORMA!$J$16,"NO CUMPLE","CUMPLE")</f>
        <v>CUMPLE</v>
      </c>
      <c r="Z221" s="188" t="str">
        <f>IF($M221&lt;NORMA!$J$23,"NO CUMPLE","CUMPLE")</f>
        <v>CUMPLE</v>
      </c>
      <c r="AA221" s="188" t="str">
        <f>IF($E221&gt;NORMA!$J$24,"NO CUMPLE","CUMPLE")</f>
        <v>NO CUMPLE</v>
      </c>
      <c r="AB221" s="188" t="str">
        <f>IF($F221&gt;NORMA!$J$25,"NO CUMPLE","CUMPLE")</f>
        <v>NO CUMPLE</v>
      </c>
      <c r="AC221" s="188" t="str">
        <f>IF($K221&gt;NORMA!$J$26,"NO CUMPLE","CUMPLE")</f>
        <v>NO CUMPLE</v>
      </c>
      <c r="AD221" s="188" t="str">
        <f>IF($J221&gt;NORMA!$J$27,"NO CUMPLE","CUMPLE")</f>
        <v>NO CUMPLE</v>
      </c>
      <c r="AE221" s="188" t="str">
        <f>IF($G221&gt;NORMA!$J$28,"NO CUMPLE","CUMPLE")</f>
        <v>NO CUMPLE</v>
      </c>
      <c r="AF221" s="188" t="str">
        <f>IF($H221&gt;NORMA!$I$29,"NO CUMPLE","CUMPLE")</f>
        <v>NO CUMPLE</v>
      </c>
      <c r="AG221" s="188" t="str">
        <f>IF($O221&gt;NORMA!$J$30,"NO CUMPLE","CUMPLE")</f>
        <v>NO CUMPLE</v>
      </c>
      <c r="AH221" s="188" t="str">
        <f>IF(AND($N221&gt;=NORMA!$R$18, $N221&lt;=NORMA!$S$18),"CUMPLE","NO CUMPLE")</f>
        <v>CUMPLE</v>
      </c>
      <c r="AI221" s="188" t="str">
        <f>IF($I221&gt;NORMA!$J$32,"NO CUMPLE","CUMPLE")</f>
        <v>NO CUMPLE</v>
      </c>
    </row>
    <row r="222" spans="1:35" ht="14.25" customHeight="1" x14ac:dyDescent="0.35">
      <c r="A222" s="146" t="s">
        <v>100</v>
      </c>
      <c r="B222" s="147" t="s">
        <v>99</v>
      </c>
      <c r="C222" s="148">
        <v>41316</v>
      </c>
      <c r="D222" s="149">
        <v>0.33333333333333331</v>
      </c>
      <c r="E222" s="147">
        <v>46.8</v>
      </c>
      <c r="F222" s="147">
        <v>123</v>
      </c>
      <c r="G222" s="147">
        <v>54</v>
      </c>
      <c r="H222" s="147">
        <v>4.4000000000000004</v>
      </c>
      <c r="I222" s="147">
        <v>1.0900000000000001</v>
      </c>
      <c r="J222" s="147">
        <v>1.9</v>
      </c>
      <c r="K222" s="161">
        <v>18.899999999999999</v>
      </c>
      <c r="L222" s="164">
        <v>1.1339999999999999</v>
      </c>
      <c r="M222" s="156">
        <v>6.89</v>
      </c>
      <c r="N222" s="156">
        <v>8.0299999999999994</v>
      </c>
      <c r="O222" s="157">
        <v>430000</v>
      </c>
      <c r="P222" s="188" t="str">
        <f>IF($M222&lt;NORMA!$J$7,"NO CUMPLE","CUMPLE")</f>
        <v>CUMPLE</v>
      </c>
      <c r="Q222" s="188" t="str">
        <f>IF($E222&gt;NORMA!$J$8,"NO CUMPLE","CUMPLE")</f>
        <v>CUMPLE</v>
      </c>
      <c r="R222" s="188" t="str">
        <f>IF($F222&gt;NORMA!$J$9,"NO CUMPLE","CUMPLE")</f>
        <v>CUMPLE</v>
      </c>
      <c r="S222" s="188" t="str">
        <f>IF($K222&gt;NORMA!$J$10,"NO CUMPLE","CUMPLE")</f>
        <v>CUMPLE</v>
      </c>
      <c r="T222" s="188" t="str">
        <f>IF($J222&gt;NORMA!$J$11,"NO CUMPLE","CUMPLE")</f>
        <v>CUMPLE</v>
      </c>
      <c r="U222" s="188" t="str">
        <f>IF($G222&gt;NORMA!$J$12,"NO CUMPLE","CUMPLE")</f>
        <v>NO CUMPLE</v>
      </c>
      <c r="V222" s="188" t="str">
        <f>IF($H222&gt;NORMA!$J$13,"NO CUMPLE","CUMPLE")</f>
        <v>CUMPLE</v>
      </c>
      <c r="W222" s="188" t="str">
        <f>IF($O222&gt;NORMA!$J$14,"NO CUMPLE","CUMPLE")</f>
        <v>CUMPLE</v>
      </c>
      <c r="X222" s="188" t="str">
        <f>IF(AND($N222&gt;=NORMA!$Q$4, $N222&lt;=NORMA!$R$4),"CUMPLE","NO CUMPLE")</f>
        <v>CUMPLE</v>
      </c>
      <c r="Y222" s="188" t="str">
        <f>IF($I222&gt;NORMA!$J$16,"NO CUMPLE","CUMPLE")</f>
        <v>CUMPLE</v>
      </c>
      <c r="Z222" s="188" t="str">
        <f>IF($M222&lt;NORMA!$J$23,"NO CUMPLE","CUMPLE")</f>
        <v>CUMPLE</v>
      </c>
      <c r="AA222" s="188" t="str">
        <f>IF($E222&gt;NORMA!$J$24,"NO CUMPLE","CUMPLE")</f>
        <v>NO CUMPLE</v>
      </c>
      <c r="AB222" s="188" t="str">
        <f>IF($F222&gt;NORMA!$J$25,"NO CUMPLE","CUMPLE")</f>
        <v>NO CUMPLE</v>
      </c>
      <c r="AC222" s="188" t="str">
        <f>IF($K222&gt;NORMA!$J$26,"NO CUMPLE","CUMPLE")</f>
        <v>NO CUMPLE</v>
      </c>
      <c r="AD222" s="188" t="str">
        <f>IF($J222&gt;NORMA!$J$27,"NO CUMPLE","CUMPLE")</f>
        <v>NO CUMPLE</v>
      </c>
      <c r="AE222" s="188" t="str">
        <f>IF($G222&gt;NORMA!$J$28,"NO CUMPLE","CUMPLE")</f>
        <v>NO CUMPLE</v>
      </c>
      <c r="AF222" s="188" t="str">
        <f>IF($H222&gt;NORMA!$I$29,"NO CUMPLE","CUMPLE")</f>
        <v>CUMPLE</v>
      </c>
      <c r="AG222" s="188" t="str">
        <f>IF($O222&gt;NORMA!$J$30,"NO CUMPLE","CUMPLE")</f>
        <v>NO CUMPLE</v>
      </c>
      <c r="AH222" s="188" t="str">
        <f>IF(AND($N222&gt;=NORMA!$R$18, $N222&lt;=NORMA!$S$18),"CUMPLE","NO CUMPLE")</f>
        <v>CUMPLE</v>
      </c>
      <c r="AI222" s="188" t="str">
        <f>IF($I222&gt;NORMA!$J$32,"NO CUMPLE","CUMPLE")</f>
        <v>NO CUMPLE</v>
      </c>
    </row>
    <row r="223" spans="1:35" ht="14.25" customHeight="1" x14ac:dyDescent="0.35">
      <c r="A223" s="146" t="s">
        <v>100</v>
      </c>
      <c r="B223" s="147" t="s">
        <v>99</v>
      </c>
      <c r="C223" s="148">
        <v>41339</v>
      </c>
      <c r="D223" s="149">
        <v>0.25</v>
      </c>
      <c r="E223" s="147">
        <v>34.700000000000003</v>
      </c>
      <c r="F223" s="147">
        <v>106</v>
      </c>
      <c r="G223" s="147">
        <v>73</v>
      </c>
      <c r="H223" s="147">
        <v>8.3000000000000007</v>
      </c>
      <c r="I223" s="147">
        <v>1.6</v>
      </c>
      <c r="J223" s="147">
        <v>2.2400000000000002</v>
      </c>
      <c r="K223" s="161">
        <v>16.7</v>
      </c>
      <c r="L223" s="164">
        <v>0.309</v>
      </c>
      <c r="M223" s="156">
        <v>0.85</v>
      </c>
      <c r="N223" s="156">
        <v>7.51</v>
      </c>
      <c r="O223" s="157">
        <v>430000</v>
      </c>
      <c r="P223" s="188" t="str">
        <f>IF($M223&lt;NORMA!$J$7,"NO CUMPLE","CUMPLE")</f>
        <v>NO CUMPLE</v>
      </c>
      <c r="Q223" s="188" t="str">
        <f>IF($E223&gt;NORMA!$J$8,"NO CUMPLE","CUMPLE")</f>
        <v>CUMPLE</v>
      </c>
      <c r="R223" s="188" t="str">
        <f>IF($F223&gt;NORMA!$J$9,"NO CUMPLE","CUMPLE")</f>
        <v>CUMPLE</v>
      </c>
      <c r="S223" s="188" t="str">
        <f>IF($K223&gt;NORMA!$J$10,"NO CUMPLE","CUMPLE")</f>
        <v>CUMPLE</v>
      </c>
      <c r="T223" s="188" t="str">
        <f>IF($J223&gt;NORMA!$J$11,"NO CUMPLE","CUMPLE")</f>
        <v>CUMPLE</v>
      </c>
      <c r="U223" s="188" t="str">
        <f>IF($G223&gt;NORMA!$J$12,"NO CUMPLE","CUMPLE")</f>
        <v>NO CUMPLE</v>
      </c>
      <c r="V223" s="188" t="str">
        <f>IF($H223&gt;NORMA!$J$13,"NO CUMPLE","CUMPLE")</f>
        <v>CUMPLE</v>
      </c>
      <c r="W223" s="188" t="str">
        <f>IF($O223&gt;NORMA!$J$14,"NO CUMPLE","CUMPLE")</f>
        <v>CUMPLE</v>
      </c>
      <c r="X223" s="188" t="str">
        <f>IF(AND($N223&gt;=NORMA!$Q$4, $N223&lt;=NORMA!$R$4),"CUMPLE","NO CUMPLE")</f>
        <v>CUMPLE</v>
      </c>
      <c r="Y223" s="188" t="str">
        <f>IF($I223&gt;NORMA!$J$16,"NO CUMPLE","CUMPLE")</f>
        <v>CUMPLE</v>
      </c>
      <c r="Z223" s="188" t="str">
        <f>IF($M223&lt;NORMA!$J$23,"NO CUMPLE","CUMPLE")</f>
        <v>NO CUMPLE</v>
      </c>
      <c r="AA223" s="188" t="str">
        <f>IF($E223&gt;NORMA!$J$24,"NO CUMPLE","CUMPLE")</f>
        <v>NO CUMPLE</v>
      </c>
      <c r="AB223" s="188" t="str">
        <f>IF($F223&gt;NORMA!$J$25,"NO CUMPLE","CUMPLE")</f>
        <v>NO CUMPLE</v>
      </c>
      <c r="AC223" s="188" t="str">
        <f>IF($K223&gt;NORMA!$J$26,"NO CUMPLE","CUMPLE")</f>
        <v>NO CUMPLE</v>
      </c>
      <c r="AD223" s="188" t="str">
        <f>IF($J223&gt;NORMA!$J$27,"NO CUMPLE","CUMPLE")</f>
        <v>NO CUMPLE</v>
      </c>
      <c r="AE223" s="188" t="str">
        <f>IF($G223&gt;NORMA!$J$28,"NO CUMPLE","CUMPLE")</f>
        <v>NO CUMPLE</v>
      </c>
      <c r="AF223" s="188" t="str">
        <f>IF($H223&gt;NORMA!$I$29,"NO CUMPLE","CUMPLE")</f>
        <v>CUMPLE</v>
      </c>
      <c r="AG223" s="188" t="str">
        <f>IF($O223&gt;NORMA!$J$30,"NO CUMPLE","CUMPLE")</f>
        <v>NO CUMPLE</v>
      </c>
      <c r="AH223" s="188" t="str">
        <f>IF(AND($N223&gt;=NORMA!$R$18, $N223&lt;=NORMA!$S$18),"CUMPLE","NO CUMPLE")</f>
        <v>CUMPLE</v>
      </c>
      <c r="AI223" s="188" t="str">
        <f>IF($I223&gt;NORMA!$J$32,"NO CUMPLE","CUMPLE")</f>
        <v>NO CUMPLE</v>
      </c>
    </row>
    <row r="224" spans="1:35" ht="14.25" customHeight="1" x14ac:dyDescent="0.35">
      <c r="A224" s="146" t="s">
        <v>100</v>
      </c>
      <c r="B224" s="147" t="s">
        <v>99</v>
      </c>
      <c r="C224" s="148">
        <v>41368</v>
      </c>
      <c r="D224" s="149">
        <v>0.41666666666666669</v>
      </c>
      <c r="E224" s="147">
        <v>176</v>
      </c>
      <c r="F224" s="147">
        <v>438</v>
      </c>
      <c r="G224" s="147">
        <v>159</v>
      </c>
      <c r="H224" s="147">
        <v>52</v>
      </c>
      <c r="I224" s="147">
        <v>4.43</v>
      </c>
      <c r="J224" s="147">
        <v>7.69</v>
      </c>
      <c r="K224" s="161">
        <v>62.8</v>
      </c>
      <c r="L224" s="164">
        <v>0.36299999999999999</v>
      </c>
      <c r="M224" s="156">
        <v>0.26</v>
      </c>
      <c r="N224" s="156">
        <v>8.26</v>
      </c>
      <c r="O224" s="157">
        <v>4300000</v>
      </c>
      <c r="P224" s="188" t="str">
        <f>IF($M224&lt;NORMA!$J$7,"NO CUMPLE","CUMPLE")</f>
        <v>NO CUMPLE</v>
      </c>
      <c r="Q224" s="188" t="str">
        <f>IF($E224&gt;NORMA!$J$8,"NO CUMPLE","CUMPLE")</f>
        <v>NO CUMPLE</v>
      </c>
      <c r="R224" s="188" t="str">
        <f>IF($F224&gt;NORMA!$J$9,"NO CUMPLE","CUMPLE")</f>
        <v>NO CUMPLE</v>
      </c>
      <c r="S224" s="188" t="str">
        <f>IF($K224&gt;NORMA!$J$10,"NO CUMPLE","CUMPLE")</f>
        <v>NO CUMPLE</v>
      </c>
      <c r="T224" s="188" t="str">
        <f>IF($J224&gt;NORMA!$J$11,"NO CUMPLE","CUMPLE")</f>
        <v>NO CUMPLE</v>
      </c>
      <c r="U224" s="188" t="str">
        <f>IF($G224&gt;NORMA!$J$12,"NO CUMPLE","CUMPLE")</f>
        <v>NO CUMPLE</v>
      </c>
      <c r="V224" s="188" t="str">
        <f>IF($H224&gt;NORMA!$J$13,"NO CUMPLE","CUMPLE")</f>
        <v>NO CUMPLE</v>
      </c>
      <c r="W224" s="188" t="str">
        <f>IF($O224&gt;NORMA!$J$14,"NO CUMPLE","CUMPLE")</f>
        <v>NO CUMPLE</v>
      </c>
      <c r="X224" s="188" t="str">
        <f>IF(AND($N224&gt;=NORMA!$Q$4, $N224&lt;=NORMA!$R$4),"CUMPLE","NO CUMPLE")</f>
        <v>CUMPLE</v>
      </c>
      <c r="Y224" s="188" t="str">
        <f>IF($I224&gt;NORMA!$J$16,"NO CUMPLE","CUMPLE")</f>
        <v>NO CUMPLE</v>
      </c>
      <c r="Z224" s="188" t="str">
        <f>IF($M224&lt;NORMA!$J$23,"NO CUMPLE","CUMPLE")</f>
        <v>NO CUMPLE</v>
      </c>
      <c r="AA224" s="188" t="str">
        <f>IF($E224&gt;NORMA!$J$24,"NO CUMPLE","CUMPLE")</f>
        <v>NO CUMPLE</v>
      </c>
      <c r="AB224" s="188" t="str">
        <f>IF($F224&gt;NORMA!$J$25,"NO CUMPLE","CUMPLE")</f>
        <v>NO CUMPLE</v>
      </c>
      <c r="AC224" s="188" t="str">
        <f>IF($K224&gt;NORMA!$J$26,"NO CUMPLE","CUMPLE")</f>
        <v>NO CUMPLE</v>
      </c>
      <c r="AD224" s="188" t="str">
        <f>IF($J224&gt;NORMA!$J$27,"NO CUMPLE","CUMPLE")</f>
        <v>NO CUMPLE</v>
      </c>
      <c r="AE224" s="188" t="str">
        <f>IF($G224&gt;NORMA!$J$28,"NO CUMPLE","CUMPLE")</f>
        <v>NO CUMPLE</v>
      </c>
      <c r="AF224" s="188" t="str">
        <f>IF($H224&gt;NORMA!$I$29,"NO CUMPLE","CUMPLE")</f>
        <v>NO CUMPLE</v>
      </c>
      <c r="AG224" s="188" t="str">
        <f>IF($O224&gt;NORMA!$J$30,"NO CUMPLE","CUMPLE")</f>
        <v>NO CUMPLE</v>
      </c>
      <c r="AH224" s="188" t="str">
        <f>IF(AND($N224&gt;=NORMA!$R$18, $N224&lt;=NORMA!$S$18),"CUMPLE","NO CUMPLE")</f>
        <v>CUMPLE</v>
      </c>
      <c r="AI224" s="188" t="str">
        <f>IF($I224&gt;NORMA!$J$32,"NO CUMPLE","CUMPLE")</f>
        <v>NO CUMPLE</v>
      </c>
    </row>
    <row r="225" spans="1:35" ht="14.25" customHeight="1" x14ac:dyDescent="0.35">
      <c r="A225" s="146" t="s">
        <v>100</v>
      </c>
      <c r="B225" s="147" t="s">
        <v>99</v>
      </c>
      <c r="C225" s="148">
        <v>41391</v>
      </c>
      <c r="D225" s="149">
        <v>0.5</v>
      </c>
      <c r="E225" s="147">
        <v>122</v>
      </c>
      <c r="F225" s="147">
        <v>311</v>
      </c>
      <c r="G225" s="147">
        <v>164</v>
      </c>
      <c r="H225" s="147">
        <v>37</v>
      </c>
      <c r="I225" s="147">
        <v>7.23</v>
      </c>
      <c r="J225" s="147">
        <v>4.66</v>
      </c>
      <c r="K225" s="161">
        <v>31.7</v>
      </c>
      <c r="L225" s="164">
        <v>1.153</v>
      </c>
      <c r="M225" s="156">
        <v>2.83</v>
      </c>
      <c r="N225" s="156">
        <v>8.11</v>
      </c>
      <c r="O225" s="157">
        <v>9300000</v>
      </c>
      <c r="P225" s="188" t="str">
        <f>IF($M225&lt;NORMA!$J$7,"NO CUMPLE","CUMPLE")</f>
        <v>NO CUMPLE</v>
      </c>
      <c r="Q225" s="188" t="str">
        <f>IF($E225&gt;NORMA!$J$8,"NO CUMPLE","CUMPLE")</f>
        <v>NO CUMPLE</v>
      </c>
      <c r="R225" s="188" t="str">
        <f>IF($F225&gt;NORMA!$J$9,"NO CUMPLE","CUMPLE")</f>
        <v>NO CUMPLE</v>
      </c>
      <c r="S225" s="188" t="str">
        <f>IF($K225&gt;NORMA!$J$10,"NO CUMPLE","CUMPLE")</f>
        <v>NO CUMPLE</v>
      </c>
      <c r="T225" s="188" t="str">
        <f>IF($J225&gt;NORMA!$J$11,"NO CUMPLE","CUMPLE")</f>
        <v>NO CUMPLE</v>
      </c>
      <c r="U225" s="188" t="str">
        <f>IF($G225&gt;NORMA!$J$12,"NO CUMPLE","CUMPLE")</f>
        <v>NO CUMPLE</v>
      </c>
      <c r="V225" s="188" t="str">
        <f>IF($H225&gt;NORMA!$J$13,"NO CUMPLE","CUMPLE")</f>
        <v>NO CUMPLE</v>
      </c>
      <c r="W225" s="188" t="str">
        <f>IF($O225&gt;NORMA!$J$14,"NO CUMPLE","CUMPLE")</f>
        <v>NO CUMPLE</v>
      </c>
      <c r="X225" s="188" t="str">
        <f>IF(AND($N225&gt;=NORMA!$Q$4, $N225&lt;=NORMA!$R$4),"CUMPLE","NO CUMPLE")</f>
        <v>CUMPLE</v>
      </c>
      <c r="Y225" s="188" t="str">
        <f>IF($I225&gt;NORMA!$J$16,"NO CUMPLE","CUMPLE")</f>
        <v>NO CUMPLE</v>
      </c>
      <c r="Z225" s="188" t="str">
        <f>IF($M225&lt;NORMA!$J$23,"NO CUMPLE","CUMPLE")</f>
        <v>NO CUMPLE</v>
      </c>
      <c r="AA225" s="188" t="str">
        <f>IF($E225&gt;NORMA!$J$24,"NO CUMPLE","CUMPLE")</f>
        <v>NO CUMPLE</v>
      </c>
      <c r="AB225" s="188" t="str">
        <f>IF($F225&gt;NORMA!$J$25,"NO CUMPLE","CUMPLE")</f>
        <v>NO CUMPLE</v>
      </c>
      <c r="AC225" s="188" t="str">
        <f>IF($K225&gt;NORMA!$J$26,"NO CUMPLE","CUMPLE")</f>
        <v>NO CUMPLE</v>
      </c>
      <c r="AD225" s="188" t="str">
        <f>IF($J225&gt;NORMA!$J$27,"NO CUMPLE","CUMPLE")</f>
        <v>NO CUMPLE</v>
      </c>
      <c r="AE225" s="188" t="str">
        <f>IF($G225&gt;NORMA!$J$28,"NO CUMPLE","CUMPLE")</f>
        <v>NO CUMPLE</v>
      </c>
      <c r="AF225" s="188" t="str">
        <f>IF($H225&gt;NORMA!$I$29,"NO CUMPLE","CUMPLE")</f>
        <v>NO CUMPLE</v>
      </c>
      <c r="AG225" s="188" t="str">
        <f>IF($O225&gt;NORMA!$J$30,"NO CUMPLE","CUMPLE")</f>
        <v>NO CUMPLE</v>
      </c>
      <c r="AH225" s="188" t="str">
        <f>IF(AND($N225&gt;=NORMA!$R$18, $N225&lt;=NORMA!$S$18),"CUMPLE","NO CUMPLE")</f>
        <v>CUMPLE</v>
      </c>
      <c r="AI225" s="188" t="str">
        <f>IF($I225&gt;NORMA!$J$32,"NO CUMPLE","CUMPLE")</f>
        <v>NO CUMPLE</v>
      </c>
    </row>
    <row r="226" spans="1:35" ht="14.25" customHeight="1" x14ac:dyDescent="0.35">
      <c r="A226" s="146" t="s">
        <v>100</v>
      </c>
      <c r="B226" s="147" t="s">
        <v>99</v>
      </c>
      <c r="C226" s="148">
        <v>41408</v>
      </c>
      <c r="D226" s="149">
        <v>0.70833333333333337</v>
      </c>
      <c r="E226" s="147">
        <v>115</v>
      </c>
      <c r="F226" s="147">
        <v>281</v>
      </c>
      <c r="G226" s="147">
        <v>99</v>
      </c>
      <c r="H226" s="147">
        <v>33</v>
      </c>
      <c r="I226" s="147">
        <v>6.23</v>
      </c>
      <c r="J226" s="147">
        <v>3.88</v>
      </c>
      <c r="K226" s="161">
        <v>22.9</v>
      </c>
      <c r="L226" s="164">
        <v>0.58299999999999996</v>
      </c>
      <c r="M226" s="156">
        <v>1.25</v>
      </c>
      <c r="N226" s="156">
        <v>7.78</v>
      </c>
      <c r="O226" s="157">
        <v>14000000</v>
      </c>
      <c r="P226" s="188" t="str">
        <f>IF($M226&lt;NORMA!$J$7,"NO CUMPLE","CUMPLE")</f>
        <v>NO CUMPLE</v>
      </c>
      <c r="Q226" s="188" t="str">
        <f>IF($E226&gt;NORMA!$J$8,"NO CUMPLE","CUMPLE")</f>
        <v>NO CUMPLE</v>
      </c>
      <c r="R226" s="188" t="str">
        <f>IF($F226&gt;NORMA!$J$9,"NO CUMPLE","CUMPLE")</f>
        <v>NO CUMPLE</v>
      </c>
      <c r="S226" s="188" t="str">
        <f>IF($K226&gt;NORMA!$J$10,"NO CUMPLE","CUMPLE")</f>
        <v>NO CUMPLE</v>
      </c>
      <c r="T226" s="188" t="str">
        <f>IF($J226&gt;NORMA!$J$11,"NO CUMPLE","CUMPLE")</f>
        <v>NO CUMPLE</v>
      </c>
      <c r="U226" s="188" t="str">
        <f>IF($G226&gt;NORMA!$J$12,"NO CUMPLE","CUMPLE")</f>
        <v>NO CUMPLE</v>
      </c>
      <c r="V226" s="188" t="str">
        <f>IF($H226&gt;NORMA!$J$13,"NO CUMPLE","CUMPLE")</f>
        <v>NO CUMPLE</v>
      </c>
      <c r="W226" s="188" t="str">
        <f>IF($O226&gt;NORMA!$J$14,"NO CUMPLE","CUMPLE")</f>
        <v>NO CUMPLE</v>
      </c>
      <c r="X226" s="188" t="str">
        <f>IF(AND($N226&gt;=NORMA!$Q$4, $N226&lt;=NORMA!$R$4),"CUMPLE","NO CUMPLE")</f>
        <v>CUMPLE</v>
      </c>
      <c r="Y226" s="188" t="str">
        <f>IF($I226&gt;NORMA!$J$16,"NO CUMPLE","CUMPLE")</f>
        <v>NO CUMPLE</v>
      </c>
      <c r="Z226" s="188" t="str">
        <f>IF($M226&lt;NORMA!$J$23,"NO CUMPLE","CUMPLE")</f>
        <v>NO CUMPLE</v>
      </c>
      <c r="AA226" s="188" t="str">
        <f>IF($E226&gt;NORMA!$J$24,"NO CUMPLE","CUMPLE")</f>
        <v>NO CUMPLE</v>
      </c>
      <c r="AB226" s="188" t="str">
        <f>IF($F226&gt;NORMA!$J$25,"NO CUMPLE","CUMPLE")</f>
        <v>NO CUMPLE</v>
      </c>
      <c r="AC226" s="188" t="str">
        <f>IF($K226&gt;NORMA!$J$26,"NO CUMPLE","CUMPLE")</f>
        <v>NO CUMPLE</v>
      </c>
      <c r="AD226" s="188" t="str">
        <f>IF($J226&gt;NORMA!$J$27,"NO CUMPLE","CUMPLE")</f>
        <v>NO CUMPLE</v>
      </c>
      <c r="AE226" s="188" t="str">
        <f>IF($G226&gt;NORMA!$J$28,"NO CUMPLE","CUMPLE")</f>
        <v>NO CUMPLE</v>
      </c>
      <c r="AF226" s="188" t="str">
        <f>IF($H226&gt;NORMA!$I$29,"NO CUMPLE","CUMPLE")</f>
        <v>NO CUMPLE</v>
      </c>
      <c r="AG226" s="188" t="str">
        <f>IF($O226&gt;NORMA!$J$30,"NO CUMPLE","CUMPLE")</f>
        <v>NO CUMPLE</v>
      </c>
      <c r="AH226" s="188" t="str">
        <f>IF(AND($N226&gt;=NORMA!$R$18, $N226&lt;=NORMA!$S$18),"CUMPLE","NO CUMPLE")</f>
        <v>CUMPLE</v>
      </c>
      <c r="AI226" s="188" t="str">
        <f>IF($I226&gt;NORMA!$J$32,"NO CUMPLE","CUMPLE")</f>
        <v>NO CUMPLE</v>
      </c>
    </row>
    <row r="227" spans="1:35" ht="14.25" customHeight="1" x14ac:dyDescent="0.35">
      <c r="A227" s="146" t="s">
        <v>100</v>
      </c>
      <c r="B227" s="147" t="s">
        <v>99</v>
      </c>
      <c r="C227" s="148">
        <v>41436</v>
      </c>
      <c r="D227" s="149">
        <v>0.66666666666666663</v>
      </c>
      <c r="E227" s="147">
        <v>84.8</v>
      </c>
      <c r="F227" s="147">
        <v>154</v>
      </c>
      <c r="G227" s="147">
        <v>94</v>
      </c>
      <c r="H227" s="147">
        <v>51</v>
      </c>
      <c r="I227" s="147">
        <v>5.47</v>
      </c>
      <c r="J227" s="147">
        <v>3.15</v>
      </c>
      <c r="K227" s="161">
        <v>19.100000000000001</v>
      </c>
      <c r="L227" s="164">
        <v>0.80200000000000005</v>
      </c>
      <c r="M227" s="156">
        <v>1.1200000000000001</v>
      </c>
      <c r="N227" s="156">
        <v>7.69</v>
      </c>
      <c r="O227" s="157">
        <v>1500000</v>
      </c>
      <c r="P227" s="188" t="str">
        <f>IF($M227&lt;NORMA!$J$7,"NO CUMPLE","CUMPLE")</f>
        <v>NO CUMPLE</v>
      </c>
      <c r="Q227" s="188" t="str">
        <f>IF($E227&gt;NORMA!$J$8,"NO CUMPLE","CUMPLE")</f>
        <v>NO CUMPLE</v>
      </c>
      <c r="R227" s="188" t="str">
        <f>IF($F227&gt;NORMA!$J$9,"NO CUMPLE","CUMPLE")</f>
        <v>NO CUMPLE</v>
      </c>
      <c r="S227" s="188" t="str">
        <f>IF($K227&gt;NORMA!$J$10,"NO CUMPLE","CUMPLE")</f>
        <v>CUMPLE</v>
      </c>
      <c r="T227" s="188" t="str">
        <f>IF($J227&gt;NORMA!$J$11,"NO CUMPLE","CUMPLE")</f>
        <v>NO CUMPLE</v>
      </c>
      <c r="U227" s="188" t="str">
        <f>IF($G227&gt;NORMA!$J$12,"NO CUMPLE","CUMPLE")</f>
        <v>NO CUMPLE</v>
      </c>
      <c r="V227" s="188" t="str">
        <f>IF($H227&gt;NORMA!$J$13,"NO CUMPLE","CUMPLE")</f>
        <v>NO CUMPLE</v>
      </c>
      <c r="W227" s="188" t="str">
        <f>IF($O227&gt;NORMA!$J$14,"NO CUMPLE","CUMPLE")</f>
        <v>NO CUMPLE</v>
      </c>
      <c r="X227" s="188" t="str">
        <f>IF(AND($N227&gt;=NORMA!$Q$4, $N227&lt;=NORMA!$R$4),"CUMPLE","NO CUMPLE")</f>
        <v>CUMPLE</v>
      </c>
      <c r="Y227" s="188" t="str">
        <f>IF($I227&gt;NORMA!$J$16,"NO CUMPLE","CUMPLE")</f>
        <v>NO CUMPLE</v>
      </c>
      <c r="Z227" s="188" t="str">
        <f>IF($M227&lt;NORMA!$J$23,"NO CUMPLE","CUMPLE")</f>
        <v>NO CUMPLE</v>
      </c>
      <c r="AA227" s="188" t="str">
        <f>IF($E227&gt;NORMA!$J$24,"NO CUMPLE","CUMPLE")</f>
        <v>NO CUMPLE</v>
      </c>
      <c r="AB227" s="188" t="str">
        <f>IF($F227&gt;NORMA!$J$25,"NO CUMPLE","CUMPLE")</f>
        <v>NO CUMPLE</v>
      </c>
      <c r="AC227" s="188" t="str">
        <f>IF($K227&gt;NORMA!$J$26,"NO CUMPLE","CUMPLE")</f>
        <v>NO CUMPLE</v>
      </c>
      <c r="AD227" s="188" t="str">
        <f>IF($J227&gt;NORMA!$J$27,"NO CUMPLE","CUMPLE")</f>
        <v>NO CUMPLE</v>
      </c>
      <c r="AE227" s="188" t="str">
        <f>IF($G227&gt;NORMA!$J$28,"NO CUMPLE","CUMPLE")</f>
        <v>NO CUMPLE</v>
      </c>
      <c r="AF227" s="188" t="str">
        <f>IF($H227&gt;NORMA!$I$29,"NO CUMPLE","CUMPLE")</f>
        <v>NO CUMPLE</v>
      </c>
      <c r="AG227" s="188" t="str">
        <f>IF($O227&gt;NORMA!$J$30,"NO CUMPLE","CUMPLE")</f>
        <v>NO CUMPLE</v>
      </c>
      <c r="AH227" s="188" t="str">
        <f>IF(AND($N227&gt;=NORMA!$R$18, $N227&lt;=NORMA!$S$18),"CUMPLE","NO CUMPLE")</f>
        <v>CUMPLE</v>
      </c>
      <c r="AI227" s="188" t="str">
        <f>IF($I227&gt;NORMA!$J$32,"NO CUMPLE","CUMPLE")</f>
        <v>NO CUMPLE</v>
      </c>
    </row>
    <row r="228" spans="1:35" ht="14.25" customHeight="1" x14ac:dyDescent="0.35">
      <c r="A228" s="146" t="s">
        <v>98</v>
      </c>
      <c r="B228" s="147" t="s">
        <v>99</v>
      </c>
      <c r="C228" s="148">
        <v>41467</v>
      </c>
      <c r="D228" s="149">
        <v>0.29166666666666669</v>
      </c>
      <c r="E228" s="147">
        <v>29.8</v>
      </c>
      <c r="F228" s="147">
        <v>67.7</v>
      </c>
      <c r="G228" s="147">
        <v>66</v>
      </c>
      <c r="H228" s="147">
        <v>12</v>
      </c>
      <c r="I228" s="147">
        <v>0.56999999999999995</v>
      </c>
      <c r="J228" s="147">
        <v>0.99</v>
      </c>
      <c r="K228" s="147">
        <v>10.96</v>
      </c>
      <c r="L228" s="164">
        <v>2.11</v>
      </c>
      <c r="M228" s="156">
        <v>8.06</v>
      </c>
      <c r="N228" s="156">
        <v>7.92</v>
      </c>
      <c r="O228" s="157">
        <v>930000</v>
      </c>
      <c r="P228" s="188" t="str">
        <f>IF($M228&lt;NORMA!$J$7,"NO CUMPLE","CUMPLE")</f>
        <v>CUMPLE</v>
      </c>
      <c r="Q228" s="188" t="str">
        <f>IF($E228&gt;NORMA!$J$8,"NO CUMPLE","CUMPLE")</f>
        <v>CUMPLE</v>
      </c>
      <c r="R228" s="188" t="str">
        <f>IF($F228&gt;NORMA!$J$9,"NO CUMPLE","CUMPLE")</f>
        <v>CUMPLE</v>
      </c>
      <c r="S228" s="188" t="str">
        <f>IF($K228&gt;NORMA!$J$10,"NO CUMPLE","CUMPLE")</f>
        <v>CUMPLE</v>
      </c>
      <c r="T228" s="188" t="str">
        <f>IF($J228&gt;NORMA!$J$11,"NO CUMPLE","CUMPLE")</f>
        <v>CUMPLE</v>
      </c>
      <c r="U228" s="188" t="str">
        <f>IF($G228&gt;NORMA!$J$12,"NO CUMPLE","CUMPLE")</f>
        <v>NO CUMPLE</v>
      </c>
      <c r="V228" s="188" t="str">
        <f>IF($H228&gt;NORMA!$J$13,"NO CUMPLE","CUMPLE")</f>
        <v>CUMPLE</v>
      </c>
      <c r="W228" s="188" t="str">
        <f>IF($O228&gt;NORMA!$J$14,"NO CUMPLE","CUMPLE")</f>
        <v>CUMPLE</v>
      </c>
      <c r="X228" s="188" t="str">
        <f>IF(AND($N228&gt;=NORMA!$Q$4, $N228&lt;=NORMA!$R$4),"CUMPLE","NO CUMPLE")</f>
        <v>CUMPLE</v>
      </c>
      <c r="Y228" s="188" t="str">
        <f>IF($I228&gt;NORMA!$J$16,"NO CUMPLE","CUMPLE")</f>
        <v>CUMPLE</v>
      </c>
      <c r="Z228" s="188" t="str">
        <f>IF($M228&lt;NORMA!$J$23,"NO CUMPLE","CUMPLE")</f>
        <v>CUMPLE</v>
      </c>
      <c r="AA228" s="188" t="str">
        <f>IF($E228&gt;NORMA!$J$24,"NO CUMPLE","CUMPLE")</f>
        <v>NO CUMPLE</v>
      </c>
      <c r="AB228" s="188" t="str">
        <f>IF($F228&gt;NORMA!$J$25,"NO CUMPLE","CUMPLE")</f>
        <v>NO CUMPLE</v>
      </c>
      <c r="AC228" s="188" t="str">
        <f>IF($K228&gt;NORMA!$J$26,"NO CUMPLE","CUMPLE")</f>
        <v>NO CUMPLE</v>
      </c>
      <c r="AD228" s="188" t="str">
        <f>IF($J228&gt;NORMA!$J$27,"NO CUMPLE","CUMPLE")</f>
        <v>CUMPLE</v>
      </c>
      <c r="AE228" s="188" t="str">
        <f>IF($G228&gt;NORMA!$J$28,"NO CUMPLE","CUMPLE")</f>
        <v>NO CUMPLE</v>
      </c>
      <c r="AF228" s="188" t="str">
        <f>IF($H228&gt;NORMA!$I$29,"NO CUMPLE","CUMPLE")</f>
        <v>NO CUMPLE</v>
      </c>
      <c r="AG228" s="188" t="str">
        <f>IF($O228&gt;NORMA!$J$30,"NO CUMPLE","CUMPLE")</f>
        <v>NO CUMPLE</v>
      </c>
      <c r="AH228" s="188" t="str">
        <f>IF(AND($N228&gt;=NORMA!$R$18, $N228&lt;=NORMA!$S$18),"CUMPLE","NO CUMPLE")</f>
        <v>CUMPLE</v>
      </c>
      <c r="AI228" s="188" t="str">
        <f>IF($I228&gt;NORMA!$J$32,"NO CUMPLE","CUMPLE")</f>
        <v>CUMPLE</v>
      </c>
    </row>
    <row r="229" spans="1:35" ht="14.25" customHeight="1" x14ac:dyDescent="0.35">
      <c r="A229" s="146" t="s">
        <v>98</v>
      </c>
      <c r="B229" s="147" t="s">
        <v>99</v>
      </c>
      <c r="C229" s="148">
        <v>41486</v>
      </c>
      <c r="D229" s="149">
        <v>0.33333333333333331</v>
      </c>
      <c r="E229" s="147">
        <v>20.2</v>
      </c>
      <c r="F229" s="147">
        <v>39.1</v>
      </c>
      <c r="G229" s="147">
        <v>46</v>
      </c>
      <c r="H229" s="150">
        <v>3.6</v>
      </c>
      <c r="I229" s="147">
        <v>0.06</v>
      </c>
      <c r="J229" s="147">
        <v>0.76</v>
      </c>
      <c r="K229" s="147">
        <v>6.22</v>
      </c>
      <c r="L229" s="164">
        <v>3.08</v>
      </c>
      <c r="M229" s="156">
        <v>8.17</v>
      </c>
      <c r="N229" s="156">
        <v>7.52</v>
      </c>
      <c r="O229" s="157">
        <v>2300000</v>
      </c>
      <c r="P229" s="188" t="str">
        <f>IF($M229&lt;NORMA!$J$7,"NO CUMPLE","CUMPLE")</f>
        <v>CUMPLE</v>
      </c>
      <c r="Q229" s="188" t="str">
        <f>IF($E229&gt;NORMA!$J$8,"NO CUMPLE","CUMPLE")</f>
        <v>CUMPLE</v>
      </c>
      <c r="R229" s="188" t="str">
        <f>IF($F229&gt;NORMA!$J$9,"NO CUMPLE","CUMPLE")</f>
        <v>CUMPLE</v>
      </c>
      <c r="S229" s="188" t="str">
        <f>IF($K229&gt;NORMA!$J$10,"NO CUMPLE","CUMPLE")</f>
        <v>CUMPLE</v>
      </c>
      <c r="T229" s="188" t="str">
        <f>IF($J229&gt;NORMA!$J$11,"NO CUMPLE","CUMPLE")</f>
        <v>CUMPLE</v>
      </c>
      <c r="U229" s="188" t="str">
        <f>IF($G229&gt;NORMA!$J$12,"NO CUMPLE","CUMPLE")</f>
        <v>NO CUMPLE</v>
      </c>
      <c r="V229" s="188" t="str">
        <f>IF($H229&gt;NORMA!$J$13,"NO CUMPLE","CUMPLE")</f>
        <v>CUMPLE</v>
      </c>
      <c r="W229" s="188" t="str">
        <f>IF($O229&gt;NORMA!$J$14,"NO CUMPLE","CUMPLE")</f>
        <v>NO CUMPLE</v>
      </c>
      <c r="X229" s="188" t="str">
        <f>IF(AND($N229&gt;=NORMA!$Q$4, $N229&lt;=NORMA!$R$4),"CUMPLE","NO CUMPLE")</f>
        <v>CUMPLE</v>
      </c>
      <c r="Y229" s="188" t="str">
        <f>IF($I229&gt;NORMA!$J$16,"NO CUMPLE","CUMPLE")</f>
        <v>CUMPLE</v>
      </c>
      <c r="Z229" s="188" t="str">
        <f>IF($M229&lt;NORMA!$J$23,"NO CUMPLE","CUMPLE")</f>
        <v>CUMPLE</v>
      </c>
      <c r="AA229" s="188" t="str">
        <f>IF($E229&gt;NORMA!$J$24,"NO CUMPLE","CUMPLE")</f>
        <v>NO CUMPLE</v>
      </c>
      <c r="AB229" s="188" t="str">
        <f>IF($F229&gt;NORMA!$J$25,"NO CUMPLE","CUMPLE")</f>
        <v>CUMPLE</v>
      </c>
      <c r="AC229" s="188" t="str">
        <f>IF($K229&gt;NORMA!$J$26,"NO CUMPLE","CUMPLE")</f>
        <v>CUMPLE</v>
      </c>
      <c r="AD229" s="188" t="str">
        <f>IF($J229&gt;NORMA!$J$27,"NO CUMPLE","CUMPLE")</f>
        <v>CUMPLE</v>
      </c>
      <c r="AE229" s="188" t="str">
        <f>IF($G229&gt;NORMA!$J$28,"NO CUMPLE","CUMPLE")</f>
        <v>NO CUMPLE</v>
      </c>
      <c r="AF229" s="188" t="str">
        <f>IF($H229&gt;NORMA!$I$29,"NO CUMPLE","CUMPLE")</f>
        <v>CUMPLE</v>
      </c>
      <c r="AG229" s="188" t="str">
        <f>IF($O229&gt;NORMA!$J$30,"NO CUMPLE","CUMPLE")</f>
        <v>NO CUMPLE</v>
      </c>
      <c r="AH229" s="188" t="str">
        <f>IF(AND($N229&gt;=NORMA!$R$18, $N229&lt;=NORMA!$S$18),"CUMPLE","NO CUMPLE")</f>
        <v>CUMPLE</v>
      </c>
      <c r="AI229" s="188" t="str">
        <f>IF($I229&gt;NORMA!$J$32,"NO CUMPLE","CUMPLE")</f>
        <v>CUMPLE</v>
      </c>
    </row>
    <row r="230" spans="1:35" ht="14.25" customHeight="1" x14ac:dyDescent="0.35">
      <c r="A230" s="146" t="s">
        <v>98</v>
      </c>
      <c r="B230" s="147" t="s">
        <v>99</v>
      </c>
      <c r="C230" s="148">
        <v>41506</v>
      </c>
      <c r="D230" s="149">
        <v>0.66666666666666663</v>
      </c>
      <c r="E230" s="147">
        <v>31.2</v>
      </c>
      <c r="F230" s="147">
        <v>78.2</v>
      </c>
      <c r="G230" s="147">
        <v>59</v>
      </c>
      <c r="H230" s="150">
        <v>3.6</v>
      </c>
      <c r="I230" s="147">
        <v>1.04</v>
      </c>
      <c r="J230" s="147">
        <v>2.13</v>
      </c>
      <c r="K230" s="147">
        <v>6.72</v>
      </c>
      <c r="L230" s="164">
        <v>1.57</v>
      </c>
      <c r="M230" s="156">
        <v>6.77</v>
      </c>
      <c r="N230" s="156">
        <v>7.75</v>
      </c>
      <c r="O230" s="157">
        <v>2400000</v>
      </c>
      <c r="P230" s="188" t="str">
        <f>IF($M230&lt;NORMA!$J$7,"NO CUMPLE","CUMPLE")</f>
        <v>CUMPLE</v>
      </c>
      <c r="Q230" s="188" t="str">
        <f>IF($E230&gt;NORMA!$J$8,"NO CUMPLE","CUMPLE")</f>
        <v>CUMPLE</v>
      </c>
      <c r="R230" s="188" t="str">
        <f>IF($F230&gt;NORMA!$J$9,"NO CUMPLE","CUMPLE")</f>
        <v>CUMPLE</v>
      </c>
      <c r="S230" s="188" t="str">
        <f>IF($K230&gt;NORMA!$J$10,"NO CUMPLE","CUMPLE")</f>
        <v>CUMPLE</v>
      </c>
      <c r="T230" s="188" t="str">
        <f>IF($J230&gt;NORMA!$J$11,"NO CUMPLE","CUMPLE")</f>
        <v>CUMPLE</v>
      </c>
      <c r="U230" s="188" t="str">
        <f>IF($G230&gt;NORMA!$J$12,"NO CUMPLE","CUMPLE")</f>
        <v>NO CUMPLE</v>
      </c>
      <c r="V230" s="188" t="str">
        <f>IF($H230&gt;NORMA!$J$13,"NO CUMPLE","CUMPLE")</f>
        <v>CUMPLE</v>
      </c>
      <c r="W230" s="188" t="str">
        <f>IF($O230&gt;NORMA!$J$14,"NO CUMPLE","CUMPLE")</f>
        <v>NO CUMPLE</v>
      </c>
      <c r="X230" s="188" t="str">
        <f>IF(AND($N230&gt;=NORMA!$Q$4, $N230&lt;=NORMA!$R$4),"CUMPLE","NO CUMPLE")</f>
        <v>CUMPLE</v>
      </c>
      <c r="Y230" s="188" t="str">
        <f>IF($I230&gt;NORMA!$J$16,"NO CUMPLE","CUMPLE")</f>
        <v>CUMPLE</v>
      </c>
      <c r="Z230" s="188" t="str">
        <f>IF($M230&lt;NORMA!$J$23,"NO CUMPLE","CUMPLE")</f>
        <v>CUMPLE</v>
      </c>
      <c r="AA230" s="188" t="str">
        <f>IF($E230&gt;NORMA!$J$24,"NO CUMPLE","CUMPLE")</f>
        <v>NO CUMPLE</v>
      </c>
      <c r="AB230" s="188" t="str">
        <f>IF($F230&gt;NORMA!$J$25,"NO CUMPLE","CUMPLE")</f>
        <v>NO CUMPLE</v>
      </c>
      <c r="AC230" s="188" t="str">
        <f>IF($K230&gt;NORMA!$J$26,"NO CUMPLE","CUMPLE")</f>
        <v>CUMPLE</v>
      </c>
      <c r="AD230" s="188" t="str">
        <f>IF($J230&gt;NORMA!$J$27,"NO CUMPLE","CUMPLE")</f>
        <v>NO CUMPLE</v>
      </c>
      <c r="AE230" s="188" t="str">
        <f>IF($G230&gt;NORMA!$J$28,"NO CUMPLE","CUMPLE")</f>
        <v>NO CUMPLE</v>
      </c>
      <c r="AF230" s="188" t="str">
        <f>IF($H230&gt;NORMA!$I$29,"NO CUMPLE","CUMPLE")</f>
        <v>CUMPLE</v>
      </c>
      <c r="AG230" s="188" t="str">
        <f>IF($O230&gt;NORMA!$J$30,"NO CUMPLE","CUMPLE")</f>
        <v>NO CUMPLE</v>
      </c>
      <c r="AH230" s="188" t="str">
        <f>IF(AND($N230&gt;=NORMA!$R$18, $N230&lt;=NORMA!$S$18),"CUMPLE","NO CUMPLE")</f>
        <v>CUMPLE</v>
      </c>
      <c r="AI230" s="188" t="str">
        <f>IF($I230&gt;NORMA!$J$32,"NO CUMPLE","CUMPLE")</f>
        <v>NO CUMPLE</v>
      </c>
    </row>
    <row r="231" spans="1:35" ht="14.25" customHeight="1" x14ac:dyDescent="0.35">
      <c r="A231" s="146" t="s">
        <v>98</v>
      </c>
      <c r="B231" s="147" t="s">
        <v>99</v>
      </c>
      <c r="C231" s="148">
        <v>41528</v>
      </c>
      <c r="D231" s="149">
        <v>0.58333333333333337</v>
      </c>
      <c r="E231" s="147">
        <v>90.3</v>
      </c>
      <c r="F231" s="147">
        <v>207</v>
      </c>
      <c r="G231" s="147">
        <v>77</v>
      </c>
      <c r="H231" s="147">
        <v>28.9</v>
      </c>
      <c r="I231" s="147">
        <v>4.29</v>
      </c>
      <c r="J231" s="147">
        <v>2.62</v>
      </c>
      <c r="K231" s="147">
        <v>15.94</v>
      </c>
      <c r="L231" s="164">
        <v>0.5</v>
      </c>
      <c r="M231" s="156">
        <v>6.52</v>
      </c>
      <c r="N231" s="156">
        <v>7.23</v>
      </c>
      <c r="O231" s="157">
        <v>4300000</v>
      </c>
      <c r="P231" s="188" t="str">
        <f>IF($M231&lt;NORMA!$J$7,"NO CUMPLE","CUMPLE")</f>
        <v>CUMPLE</v>
      </c>
      <c r="Q231" s="188" t="str">
        <f>IF($E231&gt;NORMA!$J$8,"NO CUMPLE","CUMPLE")</f>
        <v>NO CUMPLE</v>
      </c>
      <c r="R231" s="188" t="str">
        <f>IF($F231&gt;NORMA!$J$9,"NO CUMPLE","CUMPLE")</f>
        <v>NO CUMPLE</v>
      </c>
      <c r="S231" s="188" t="str">
        <f>IF($K231&gt;NORMA!$J$10,"NO CUMPLE","CUMPLE")</f>
        <v>CUMPLE</v>
      </c>
      <c r="T231" s="188" t="str">
        <f>IF($J231&gt;NORMA!$J$11,"NO CUMPLE","CUMPLE")</f>
        <v>CUMPLE</v>
      </c>
      <c r="U231" s="188" t="str">
        <f>IF($G231&gt;NORMA!$J$12,"NO CUMPLE","CUMPLE")</f>
        <v>NO CUMPLE</v>
      </c>
      <c r="V231" s="188" t="str">
        <f>IF($H231&gt;NORMA!$J$13,"NO CUMPLE","CUMPLE")</f>
        <v>NO CUMPLE</v>
      </c>
      <c r="W231" s="188" t="str">
        <f>IF($O231&gt;NORMA!$J$14,"NO CUMPLE","CUMPLE")</f>
        <v>NO CUMPLE</v>
      </c>
      <c r="X231" s="188" t="str">
        <f>IF(AND($N231&gt;=NORMA!$Q$4, $N231&lt;=NORMA!$R$4),"CUMPLE","NO CUMPLE")</f>
        <v>CUMPLE</v>
      </c>
      <c r="Y231" s="188" t="str">
        <f>IF($I231&gt;NORMA!$J$16,"NO CUMPLE","CUMPLE")</f>
        <v>NO CUMPLE</v>
      </c>
      <c r="Z231" s="188" t="str">
        <f>IF($M231&lt;NORMA!$J$23,"NO CUMPLE","CUMPLE")</f>
        <v>CUMPLE</v>
      </c>
      <c r="AA231" s="188" t="str">
        <f>IF($E231&gt;NORMA!$J$24,"NO CUMPLE","CUMPLE")</f>
        <v>NO CUMPLE</v>
      </c>
      <c r="AB231" s="188" t="str">
        <f>IF($F231&gt;NORMA!$J$25,"NO CUMPLE","CUMPLE")</f>
        <v>NO CUMPLE</v>
      </c>
      <c r="AC231" s="188" t="str">
        <f>IF($K231&gt;NORMA!$J$26,"NO CUMPLE","CUMPLE")</f>
        <v>NO CUMPLE</v>
      </c>
      <c r="AD231" s="188" t="str">
        <f>IF($J231&gt;NORMA!$J$27,"NO CUMPLE","CUMPLE")</f>
        <v>NO CUMPLE</v>
      </c>
      <c r="AE231" s="188" t="str">
        <f>IF($G231&gt;NORMA!$J$28,"NO CUMPLE","CUMPLE")</f>
        <v>NO CUMPLE</v>
      </c>
      <c r="AF231" s="188" t="str">
        <f>IF($H231&gt;NORMA!$I$29,"NO CUMPLE","CUMPLE")</f>
        <v>NO CUMPLE</v>
      </c>
      <c r="AG231" s="188" t="str">
        <f>IF($O231&gt;NORMA!$J$30,"NO CUMPLE","CUMPLE")</f>
        <v>NO CUMPLE</v>
      </c>
      <c r="AH231" s="188" t="str">
        <f>IF(AND($N231&gt;=NORMA!$R$18, $N231&lt;=NORMA!$S$18),"CUMPLE","NO CUMPLE")</f>
        <v>CUMPLE</v>
      </c>
      <c r="AI231" s="188" t="str">
        <f>IF($I231&gt;NORMA!$J$32,"NO CUMPLE","CUMPLE")</f>
        <v>NO CUMPLE</v>
      </c>
    </row>
    <row r="232" spans="1:35" ht="14.25" customHeight="1" x14ac:dyDescent="0.35">
      <c r="A232" s="146" t="s">
        <v>98</v>
      </c>
      <c r="B232" s="147" t="s">
        <v>99</v>
      </c>
      <c r="C232" s="148">
        <v>41551</v>
      </c>
      <c r="D232" s="149">
        <v>0.5</v>
      </c>
      <c r="E232" s="147">
        <v>39.799999999999997</v>
      </c>
      <c r="F232" s="147">
        <v>107</v>
      </c>
      <c r="G232" s="147">
        <v>59</v>
      </c>
      <c r="H232" s="147">
        <v>7.2</v>
      </c>
      <c r="I232" s="147">
        <v>0.81</v>
      </c>
      <c r="J232" s="147">
        <v>0.98</v>
      </c>
      <c r="K232" s="147">
        <v>8.1999999999999993</v>
      </c>
      <c r="L232" s="164">
        <v>1.53</v>
      </c>
      <c r="M232" s="156">
        <v>7.81</v>
      </c>
      <c r="N232" s="156">
        <v>7.86</v>
      </c>
      <c r="O232" s="157">
        <v>430000</v>
      </c>
      <c r="P232" s="188" t="str">
        <f>IF($M232&lt;NORMA!$J$7,"NO CUMPLE","CUMPLE")</f>
        <v>CUMPLE</v>
      </c>
      <c r="Q232" s="188" t="str">
        <f>IF($E232&gt;NORMA!$J$8,"NO CUMPLE","CUMPLE")</f>
        <v>CUMPLE</v>
      </c>
      <c r="R232" s="188" t="str">
        <f>IF($F232&gt;NORMA!$J$9,"NO CUMPLE","CUMPLE")</f>
        <v>CUMPLE</v>
      </c>
      <c r="S232" s="188" t="str">
        <f>IF($K232&gt;NORMA!$J$10,"NO CUMPLE","CUMPLE")</f>
        <v>CUMPLE</v>
      </c>
      <c r="T232" s="188" t="str">
        <f>IF($J232&gt;NORMA!$J$11,"NO CUMPLE","CUMPLE")</f>
        <v>CUMPLE</v>
      </c>
      <c r="U232" s="188" t="str">
        <f>IF($G232&gt;NORMA!$J$12,"NO CUMPLE","CUMPLE")</f>
        <v>NO CUMPLE</v>
      </c>
      <c r="V232" s="188" t="str">
        <f>IF($H232&gt;NORMA!$J$13,"NO CUMPLE","CUMPLE")</f>
        <v>CUMPLE</v>
      </c>
      <c r="W232" s="188" t="str">
        <f>IF($O232&gt;NORMA!$J$14,"NO CUMPLE","CUMPLE")</f>
        <v>CUMPLE</v>
      </c>
      <c r="X232" s="188" t="str">
        <f>IF(AND($N232&gt;=NORMA!$Q$4, $N232&lt;=NORMA!$R$4),"CUMPLE","NO CUMPLE")</f>
        <v>CUMPLE</v>
      </c>
      <c r="Y232" s="188" t="str">
        <f>IF($I232&gt;NORMA!$J$16,"NO CUMPLE","CUMPLE")</f>
        <v>CUMPLE</v>
      </c>
      <c r="Z232" s="188" t="str">
        <f>IF($M232&lt;NORMA!$J$23,"NO CUMPLE","CUMPLE")</f>
        <v>CUMPLE</v>
      </c>
      <c r="AA232" s="188" t="str">
        <f>IF($E232&gt;NORMA!$J$24,"NO CUMPLE","CUMPLE")</f>
        <v>NO CUMPLE</v>
      </c>
      <c r="AB232" s="188" t="str">
        <f>IF($F232&gt;NORMA!$J$25,"NO CUMPLE","CUMPLE")</f>
        <v>NO CUMPLE</v>
      </c>
      <c r="AC232" s="188" t="str">
        <f>IF($K232&gt;NORMA!$J$26,"NO CUMPLE","CUMPLE")</f>
        <v>CUMPLE</v>
      </c>
      <c r="AD232" s="188" t="str">
        <f>IF($J232&gt;NORMA!$J$27,"NO CUMPLE","CUMPLE")</f>
        <v>CUMPLE</v>
      </c>
      <c r="AE232" s="188" t="str">
        <f>IF($G232&gt;NORMA!$J$28,"NO CUMPLE","CUMPLE")</f>
        <v>NO CUMPLE</v>
      </c>
      <c r="AF232" s="188" t="str">
        <f>IF($H232&gt;NORMA!$I$29,"NO CUMPLE","CUMPLE")</f>
        <v>CUMPLE</v>
      </c>
      <c r="AG232" s="188" t="str">
        <f>IF($O232&gt;NORMA!$J$30,"NO CUMPLE","CUMPLE")</f>
        <v>NO CUMPLE</v>
      </c>
      <c r="AH232" s="188" t="str">
        <f>IF(AND($N232&gt;=NORMA!$R$18, $N232&lt;=NORMA!$S$18),"CUMPLE","NO CUMPLE")</f>
        <v>CUMPLE</v>
      </c>
      <c r="AI232" s="188" t="str">
        <f>IF($I232&gt;NORMA!$J$32,"NO CUMPLE","CUMPLE")</f>
        <v>CUMPLE</v>
      </c>
    </row>
    <row r="233" spans="1:35" ht="14.25" customHeight="1" x14ac:dyDescent="0.35">
      <c r="A233" s="146" t="s">
        <v>98</v>
      </c>
      <c r="B233" s="147" t="s">
        <v>99</v>
      </c>
      <c r="C233" s="148">
        <v>41571</v>
      </c>
      <c r="D233" s="149">
        <v>0.41666666666666669</v>
      </c>
      <c r="E233" s="147">
        <v>42.2</v>
      </c>
      <c r="F233" s="147">
        <v>186</v>
      </c>
      <c r="G233" s="147">
        <v>100</v>
      </c>
      <c r="H233" s="147">
        <v>37</v>
      </c>
      <c r="I233" s="147">
        <v>5.38</v>
      </c>
      <c r="J233" s="147">
        <v>4.01</v>
      </c>
      <c r="K233" s="147">
        <v>28.44</v>
      </c>
      <c r="L233" s="164">
        <v>0.39</v>
      </c>
      <c r="M233" s="156">
        <v>5.35</v>
      </c>
      <c r="N233" s="156">
        <v>7.94</v>
      </c>
      <c r="O233" s="157">
        <v>2300000</v>
      </c>
      <c r="P233" s="188" t="str">
        <f>IF($M233&lt;NORMA!$J$7,"NO CUMPLE","CUMPLE")</f>
        <v>CUMPLE</v>
      </c>
      <c r="Q233" s="188" t="str">
        <f>IF($E233&gt;NORMA!$J$8,"NO CUMPLE","CUMPLE")</f>
        <v>CUMPLE</v>
      </c>
      <c r="R233" s="188" t="str">
        <f>IF($F233&gt;NORMA!$J$9,"NO CUMPLE","CUMPLE")</f>
        <v>NO CUMPLE</v>
      </c>
      <c r="S233" s="188" t="str">
        <f>IF($K233&gt;NORMA!$J$10,"NO CUMPLE","CUMPLE")</f>
        <v>NO CUMPLE</v>
      </c>
      <c r="T233" s="188" t="str">
        <f>IF($J233&gt;NORMA!$J$11,"NO CUMPLE","CUMPLE")</f>
        <v>NO CUMPLE</v>
      </c>
      <c r="U233" s="188" t="str">
        <f>IF($G233&gt;NORMA!$J$12,"NO CUMPLE","CUMPLE")</f>
        <v>NO CUMPLE</v>
      </c>
      <c r="V233" s="188" t="str">
        <f>IF($H233&gt;NORMA!$J$13,"NO CUMPLE","CUMPLE")</f>
        <v>NO CUMPLE</v>
      </c>
      <c r="W233" s="188" t="str">
        <f>IF($O233&gt;NORMA!$J$14,"NO CUMPLE","CUMPLE")</f>
        <v>NO CUMPLE</v>
      </c>
      <c r="X233" s="188" t="str">
        <f>IF(AND($N233&gt;=NORMA!$Q$4, $N233&lt;=NORMA!$R$4),"CUMPLE","NO CUMPLE")</f>
        <v>CUMPLE</v>
      </c>
      <c r="Y233" s="188" t="str">
        <f>IF($I233&gt;NORMA!$J$16,"NO CUMPLE","CUMPLE")</f>
        <v>NO CUMPLE</v>
      </c>
      <c r="Z233" s="188" t="str">
        <f>IF($M233&lt;NORMA!$J$23,"NO CUMPLE","CUMPLE")</f>
        <v>CUMPLE</v>
      </c>
      <c r="AA233" s="188" t="str">
        <f>IF($E233&gt;NORMA!$J$24,"NO CUMPLE","CUMPLE")</f>
        <v>NO CUMPLE</v>
      </c>
      <c r="AB233" s="188" t="str">
        <f>IF($F233&gt;NORMA!$J$25,"NO CUMPLE","CUMPLE")</f>
        <v>NO CUMPLE</v>
      </c>
      <c r="AC233" s="188" t="str">
        <f>IF($K233&gt;NORMA!$J$26,"NO CUMPLE","CUMPLE")</f>
        <v>NO CUMPLE</v>
      </c>
      <c r="AD233" s="188" t="str">
        <f>IF($J233&gt;NORMA!$J$27,"NO CUMPLE","CUMPLE")</f>
        <v>NO CUMPLE</v>
      </c>
      <c r="AE233" s="188" t="str">
        <f>IF($G233&gt;NORMA!$J$28,"NO CUMPLE","CUMPLE")</f>
        <v>NO CUMPLE</v>
      </c>
      <c r="AF233" s="188" t="str">
        <f>IF($H233&gt;NORMA!$I$29,"NO CUMPLE","CUMPLE")</f>
        <v>NO CUMPLE</v>
      </c>
      <c r="AG233" s="188" t="str">
        <f>IF($O233&gt;NORMA!$J$30,"NO CUMPLE","CUMPLE")</f>
        <v>NO CUMPLE</v>
      </c>
      <c r="AH233" s="188" t="str">
        <f>IF(AND($N233&gt;=NORMA!$R$18, $N233&lt;=NORMA!$S$18),"CUMPLE","NO CUMPLE")</f>
        <v>CUMPLE</v>
      </c>
      <c r="AI233" s="188" t="str">
        <f>IF($I233&gt;NORMA!$J$32,"NO CUMPLE","CUMPLE")</f>
        <v>NO CUMPLE</v>
      </c>
    </row>
    <row r="234" spans="1:35" ht="14.25" customHeight="1" x14ac:dyDescent="0.35">
      <c r="A234" s="146" t="s">
        <v>100</v>
      </c>
      <c r="B234" s="147" t="s">
        <v>99</v>
      </c>
      <c r="C234" s="148">
        <v>41467</v>
      </c>
      <c r="D234" s="149">
        <v>0.41666666666666669</v>
      </c>
      <c r="E234" s="147">
        <v>70.900000000000006</v>
      </c>
      <c r="F234" s="147">
        <v>184</v>
      </c>
      <c r="G234" s="147">
        <v>93</v>
      </c>
      <c r="H234" s="147">
        <v>20</v>
      </c>
      <c r="I234" s="147">
        <v>1.5</v>
      </c>
      <c r="J234" s="147">
        <v>2.21</v>
      </c>
      <c r="K234" s="147">
        <v>20.55</v>
      </c>
      <c r="L234" s="164">
        <v>1.78</v>
      </c>
      <c r="M234" s="156">
        <v>6.13</v>
      </c>
      <c r="N234" s="156">
        <v>8.33</v>
      </c>
      <c r="O234" s="157">
        <v>7500000</v>
      </c>
      <c r="P234" s="188" t="str">
        <f>IF($M234&lt;NORMA!$J$7,"NO CUMPLE","CUMPLE")</f>
        <v>CUMPLE</v>
      </c>
      <c r="Q234" s="188" t="str">
        <f>IF($E234&gt;NORMA!$J$8,"NO CUMPLE","CUMPLE")</f>
        <v>NO CUMPLE</v>
      </c>
      <c r="R234" s="188" t="str">
        <f>IF($F234&gt;NORMA!$J$9,"NO CUMPLE","CUMPLE")</f>
        <v>NO CUMPLE</v>
      </c>
      <c r="S234" s="188" t="str">
        <f>IF($K234&gt;NORMA!$J$10,"NO CUMPLE","CUMPLE")</f>
        <v>NO CUMPLE</v>
      </c>
      <c r="T234" s="188" t="str">
        <f>IF($J234&gt;NORMA!$J$11,"NO CUMPLE","CUMPLE")</f>
        <v>CUMPLE</v>
      </c>
      <c r="U234" s="188" t="str">
        <f>IF($G234&gt;NORMA!$J$12,"NO CUMPLE","CUMPLE")</f>
        <v>NO CUMPLE</v>
      </c>
      <c r="V234" s="188" t="str">
        <f>IF($H234&gt;NORMA!$J$13,"NO CUMPLE","CUMPLE")</f>
        <v>CUMPLE</v>
      </c>
      <c r="W234" s="188" t="str">
        <f>IF($O234&gt;NORMA!$J$14,"NO CUMPLE","CUMPLE")</f>
        <v>NO CUMPLE</v>
      </c>
      <c r="X234" s="188" t="str">
        <f>IF(AND($N234&gt;=NORMA!$Q$4, $N234&lt;=NORMA!$R$4),"CUMPLE","NO CUMPLE")</f>
        <v>CUMPLE</v>
      </c>
      <c r="Y234" s="188" t="str">
        <f>IF($I234&gt;NORMA!$J$16,"NO CUMPLE","CUMPLE")</f>
        <v>CUMPLE</v>
      </c>
      <c r="Z234" s="188" t="str">
        <f>IF($M234&lt;NORMA!$J$23,"NO CUMPLE","CUMPLE")</f>
        <v>CUMPLE</v>
      </c>
      <c r="AA234" s="188" t="str">
        <f>IF($E234&gt;NORMA!$J$24,"NO CUMPLE","CUMPLE")</f>
        <v>NO CUMPLE</v>
      </c>
      <c r="AB234" s="188" t="str">
        <f>IF($F234&gt;NORMA!$J$25,"NO CUMPLE","CUMPLE")</f>
        <v>NO CUMPLE</v>
      </c>
      <c r="AC234" s="188" t="str">
        <f>IF($K234&gt;NORMA!$J$26,"NO CUMPLE","CUMPLE")</f>
        <v>NO CUMPLE</v>
      </c>
      <c r="AD234" s="188" t="str">
        <f>IF($J234&gt;NORMA!$J$27,"NO CUMPLE","CUMPLE")</f>
        <v>NO CUMPLE</v>
      </c>
      <c r="AE234" s="188" t="str">
        <f>IF($G234&gt;NORMA!$J$28,"NO CUMPLE","CUMPLE")</f>
        <v>NO CUMPLE</v>
      </c>
      <c r="AF234" s="188" t="str">
        <f>IF($H234&gt;NORMA!$I$29,"NO CUMPLE","CUMPLE")</f>
        <v>NO CUMPLE</v>
      </c>
      <c r="AG234" s="188" t="str">
        <f>IF($O234&gt;NORMA!$J$30,"NO CUMPLE","CUMPLE")</f>
        <v>NO CUMPLE</v>
      </c>
      <c r="AH234" s="188" t="str">
        <f>IF(AND($N234&gt;=NORMA!$R$18, $N234&lt;=NORMA!$S$18),"CUMPLE","NO CUMPLE")</f>
        <v>CUMPLE</v>
      </c>
      <c r="AI234" s="188" t="str">
        <f>IF($I234&gt;NORMA!$J$32,"NO CUMPLE","CUMPLE")</f>
        <v>NO CUMPLE</v>
      </c>
    </row>
    <row r="235" spans="1:35" ht="14.25" customHeight="1" x14ac:dyDescent="0.35">
      <c r="A235" s="146" t="s">
        <v>100</v>
      </c>
      <c r="B235" s="147" t="s">
        <v>99</v>
      </c>
      <c r="C235" s="148">
        <v>41486</v>
      </c>
      <c r="D235" s="149">
        <v>0.45833333333333331</v>
      </c>
      <c r="E235" s="147">
        <v>40.200000000000003</v>
      </c>
      <c r="F235" s="147">
        <v>146</v>
      </c>
      <c r="G235" s="147">
        <v>65</v>
      </c>
      <c r="H235" s="150">
        <v>3.6</v>
      </c>
      <c r="I235" s="147">
        <v>1.1299999999999999</v>
      </c>
      <c r="J235" s="147">
        <v>1.62</v>
      </c>
      <c r="K235" s="161">
        <v>13.1</v>
      </c>
      <c r="L235" s="164">
        <v>2.1800000000000002</v>
      </c>
      <c r="M235" s="156">
        <v>6.34</v>
      </c>
      <c r="N235" s="156">
        <v>7.88</v>
      </c>
      <c r="O235" s="157">
        <v>1500000</v>
      </c>
      <c r="P235" s="188" t="str">
        <f>IF($M235&lt;NORMA!$J$7,"NO CUMPLE","CUMPLE")</f>
        <v>CUMPLE</v>
      </c>
      <c r="Q235" s="188" t="str">
        <f>IF($E235&gt;NORMA!$J$8,"NO CUMPLE","CUMPLE")</f>
        <v>CUMPLE</v>
      </c>
      <c r="R235" s="188" t="str">
        <f>IF($F235&gt;NORMA!$J$9,"NO CUMPLE","CUMPLE")</f>
        <v>CUMPLE</v>
      </c>
      <c r="S235" s="188" t="str">
        <f>IF($K235&gt;NORMA!$J$10,"NO CUMPLE","CUMPLE")</f>
        <v>CUMPLE</v>
      </c>
      <c r="T235" s="188" t="str">
        <f>IF($J235&gt;NORMA!$J$11,"NO CUMPLE","CUMPLE")</f>
        <v>CUMPLE</v>
      </c>
      <c r="U235" s="188" t="str">
        <f>IF($G235&gt;NORMA!$J$12,"NO CUMPLE","CUMPLE")</f>
        <v>NO CUMPLE</v>
      </c>
      <c r="V235" s="188" t="str">
        <f>IF($H235&gt;NORMA!$J$13,"NO CUMPLE","CUMPLE")</f>
        <v>CUMPLE</v>
      </c>
      <c r="W235" s="188" t="str">
        <f>IF($O235&gt;NORMA!$J$14,"NO CUMPLE","CUMPLE")</f>
        <v>NO CUMPLE</v>
      </c>
      <c r="X235" s="188" t="str">
        <f>IF(AND($N235&gt;=NORMA!$Q$4, $N235&lt;=NORMA!$R$4),"CUMPLE","NO CUMPLE")</f>
        <v>CUMPLE</v>
      </c>
      <c r="Y235" s="188" t="str">
        <f>IF($I235&gt;NORMA!$J$16,"NO CUMPLE","CUMPLE")</f>
        <v>CUMPLE</v>
      </c>
      <c r="Z235" s="188" t="str">
        <f>IF($M235&lt;NORMA!$J$23,"NO CUMPLE","CUMPLE")</f>
        <v>CUMPLE</v>
      </c>
      <c r="AA235" s="188" t="str">
        <f>IF($E235&gt;NORMA!$J$24,"NO CUMPLE","CUMPLE")</f>
        <v>NO CUMPLE</v>
      </c>
      <c r="AB235" s="188" t="str">
        <f>IF($F235&gt;NORMA!$J$25,"NO CUMPLE","CUMPLE")</f>
        <v>NO CUMPLE</v>
      </c>
      <c r="AC235" s="188" t="str">
        <f>IF($K235&gt;NORMA!$J$26,"NO CUMPLE","CUMPLE")</f>
        <v>NO CUMPLE</v>
      </c>
      <c r="AD235" s="188" t="str">
        <f>IF($J235&gt;NORMA!$J$27,"NO CUMPLE","CUMPLE")</f>
        <v>NO CUMPLE</v>
      </c>
      <c r="AE235" s="188" t="str">
        <f>IF($G235&gt;NORMA!$J$28,"NO CUMPLE","CUMPLE")</f>
        <v>NO CUMPLE</v>
      </c>
      <c r="AF235" s="188" t="str">
        <f>IF($H235&gt;NORMA!$I$29,"NO CUMPLE","CUMPLE")</f>
        <v>CUMPLE</v>
      </c>
      <c r="AG235" s="188" t="str">
        <f>IF($O235&gt;NORMA!$J$30,"NO CUMPLE","CUMPLE")</f>
        <v>NO CUMPLE</v>
      </c>
      <c r="AH235" s="188" t="str">
        <f>IF(AND($N235&gt;=NORMA!$R$18, $N235&lt;=NORMA!$S$18),"CUMPLE","NO CUMPLE")</f>
        <v>CUMPLE</v>
      </c>
      <c r="AI235" s="188" t="str">
        <f>IF($I235&gt;NORMA!$J$32,"NO CUMPLE","CUMPLE")</f>
        <v>NO CUMPLE</v>
      </c>
    </row>
    <row r="236" spans="1:35" ht="14.25" customHeight="1" x14ac:dyDescent="0.35">
      <c r="A236" s="146" t="s">
        <v>100</v>
      </c>
      <c r="B236" s="147" t="s">
        <v>99</v>
      </c>
      <c r="C236" s="148">
        <v>41506</v>
      </c>
      <c r="D236" s="149">
        <v>0.33333333333333331</v>
      </c>
      <c r="E236" s="147">
        <v>104</v>
      </c>
      <c r="F236" s="147">
        <v>243</v>
      </c>
      <c r="G236" s="147">
        <v>100</v>
      </c>
      <c r="H236" s="147">
        <v>22</v>
      </c>
      <c r="I236" s="147">
        <v>1.1100000000000001</v>
      </c>
      <c r="J236" s="147">
        <v>3.5</v>
      </c>
      <c r="K236" s="161">
        <v>2</v>
      </c>
      <c r="L236" s="164">
        <v>0.88</v>
      </c>
      <c r="M236" s="156">
        <v>1.1200000000000001</v>
      </c>
      <c r="N236" s="156">
        <v>8.48</v>
      </c>
      <c r="O236" s="157">
        <v>9400000</v>
      </c>
      <c r="P236" s="188" t="str">
        <f>IF($M236&lt;NORMA!$J$7,"NO CUMPLE","CUMPLE")</f>
        <v>NO CUMPLE</v>
      </c>
      <c r="Q236" s="188" t="str">
        <f>IF($E236&gt;NORMA!$J$8,"NO CUMPLE","CUMPLE")</f>
        <v>NO CUMPLE</v>
      </c>
      <c r="R236" s="188" t="str">
        <f>IF($F236&gt;NORMA!$J$9,"NO CUMPLE","CUMPLE")</f>
        <v>NO CUMPLE</v>
      </c>
      <c r="S236" s="188" t="str">
        <f>IF($K236&gt;NORMA!$J$10,"NO CUMPLE","CUMPLE")</f>
        <v>CUMPLE</v>
      </c>
      <c r="T236" s="188" t="str">
        <f>IF($J236&gt;NORMA!$J$11,"NO CUMPLE","CUMPLE")</f>
        <v>NO CUMPLE</v>
      </c>
      <c r="U236" s="188" t="str">
        <f>IF($G236&gt;NORMA!$J$12,"NO CUMPLE","CUMPLE")</f>
        <v>NO CUMPLE</v>
      </c>
      <c r="V236" s="188" t="str">
        <f>IF($H236&gt;NORMA!$J$13,"NO CUMPLE","CUMPLE")</f>
        <v>CUMPLE</v>
      </c>
      <c r="W236" s="188" t="str">
        <f>IF($O236&gt;NORMA!$J$14,"NO CUMPLE","CUMPLE")</f>
        <v>NO CUMPLE</v>
      </c>
      <c r="X236" s="188" t="str">
        <f>IF(AND($N236&gt;=NORMA!$Q$4, $N236&lt;=NORMA!$R$4),"CUMPLE","NO CUMPLE")</f>
        <v>CUMPLE</v>
      </c>
      <c r="Y236" s="188" t="str">
        <f>IF($I236&gt;NORMA!$J$16,"NO CUMPLE","CUMPLE")</f>
        <v>CUMPLE</v>
      </c>
      <c r="Z236" s="188" t="str">
        <f>IF($M236&lt;NORMA!$J$23,"NO CUMPLE","CUMPLE")</f>
        <v>NO CUMPLE</v>
      </c>
      <c r="AA236" s="188" t="str">
        <f>IF($E236&gt;NORMA!$J$24,"NO CUMPLE","CUMPLE")</f>
        <v>NO CUMPLE</v>
      </c>
      <c r="AB236" s="188" t="str">
        <f>IF($F236&gt;NORMA!$J$25,"NO CUMPLE","CUMPLE")</f>
        <v>NO CUMPLE</v>
      </c>
      <c r="AC236" s="188" t="str">
        <f>IF($K236&gt;NORMA!$J$26,"NO CUMPLE","CUMPLE")</f>
        <v>CUMPLE</v>
      </c>
      <c r="AD236" s="188" t="str">
        <f>IF($J236&gt;NORMA!$J$27,"NO CUMPLE","CUMPLE")</f>
        <v>NO CUMPLE</v>
      </c>
      <c r="AE236" s="188" t="str">
        <f>IF($G236&gt;NORMA!$J$28,"NO CUMPLE","CUMPLE")</f>
        <v>NO CUMPLE</v>
      </c>
      <c r="AF236" s="188" t="str">
        <f>IF($H236&gt;NORMA!$I$29,"NO CUMPLE","CUMPLE")</f>
        <v>NO CUMPLE</v>
      </c>
      <c r="AG236" s="188" t="str">
        <f>IF($O236&gt;NORMA!$J$30,"NO CUMPLE","CUMPLE")</f>
        <v>NO CUMPLE</v>
      </c>
      <c r="AH236" s="188" t="str">
        <f>IF(AND($N236&gt;=NORMA!$R$18, $N236&lt;=NORMA!$S$18),"CUMPLE","NO CUMPLE")</f>
        <v>CUMPLE</v>
      </c>
      <c r="AI236" s="188" t="str">
        <f>IF($I236&gt;NORMA!$J$32,"NO CUMPLE","CUMPLE")</f>
        <v>NO CUMPLE</v>
      </c>
    </row>
    <row r="237" spans="1:35" ht="14.25" customHeight="1" x14ac:dyDescent="0.35">
      <c r="A237" s="146" t="s">
        <v>100</v>
      </c>
      <c r="B237" s="147" t="s">
        <v>99</v>
      </c>
      <c r="C237" s="148">
        <v>41527</v>
      </c>
      <c r="D237" s="149">
        <v>0.25</v>
      </c>
      <c r="E237" s="147">
        <v>15.6</v>
      </c>
      <c r="F237" s="147">
        <v>50.5</v>
      </c>
      <c r="G237" s="147">
        <v>21</v>
      </c>
      <c r="H237" s="150">
        <v>3.6</v>
      </c>
      <c r="I237" s="147">
        <v>0.73</v>
      </c>
      <c r="J237" s="147">
        <v>1.18</v>
      </c>
      <c r="K237" s="161">
        <v>8.3000000000000007</v>
      </c>
      <c r="L237" s="164">
        <v>0.52</v>
      </c>
      <c r="M237" s="156">
        <v>3.4</v>
      </c>
      <c r="N237" s="156">
        <v>7.68</v>
      </c>
      <c r="O237" s="157">
        <v>930000</v>
      </c>
      <c r="P237" s="188" t="str">
        <f>IF($M237&lt;NORMA!$J$7,"NO CUMPLE","CUMPLE")</f>
        <v>NO CUMPLE</v>
      </c>
      <c r="Q237" s="188" t="str">
        <f>IF($E237&gt;NORMA!$J$8,"NO CUMPLE","CUMPLE")</f>
        <v>CUMPLE</v>
      </c>
      <c r="R237" s="188" t="str">
        <f>IF($F237&gt;NORMA!$J$9,"NO CUMPLE","CUMPLE")</f>
        <v>CUMPLE</v>
      </c>
      <c r="S237" s="188" t="str">
        <f>IF($K237&gt;NORMA!$J$10,"NO CUMPLE","CUMPLE")</f>
        <v>CUMPLE</v>
      </c>
      <c r="T237" s="188" t="str">
        <f>IF($J237&gt;NORMA!$J$11,"NO CUMPLE","CUMPLE")</f>
        <v>CUMPLE</v>
      </c>
      <c r="U237" s="188" t="str">
        <f>IF($G237&gt;NORMA!$J$12,"NO CUMPLE","CUMPLE")</f>
        <v>CUMPLE</v>
      </c>
      <c r="V237" s="188" t="str">
        <f>IF($H237&gt;NORMA!$J$13,"NO CUMPLE","CUMPLE")</f>
        <v>CUMPLE</v>
      </c>
      <c r="W237" s="188" t="str">
        <f>IF($O237&gt;NORMA!$J$14,"NO CUMPLE","CUMPLE")</f>
        <v>CUMPLE</v>
      </c>
      <c r="X237" s="188" t="str">
        <f>IF(AND($N237&gt;=NORMA!$Q$4, $N237&lt;=NORMA!$R$4),"CUMPLE","NO CUMPLE")</f>
        <v>CUMPLE</v>
      </c>
      <c r="Y237" s="188" t="str">
        <f>IF($I237&gt;NORMA!$J$16,"NO CUMPLE","CUMPLE")</f>
        <v>CUMPLE</v>
      </c>
      <c r="Z237" s="188" t="str">
        <f>IF($M237&lt;NORMA!$J$23,"NO CUMPLE","CUMPLE")</f>
        <v>NO CUMPLE</v>
      </c>
      <c r="AA237" s="188" t="str">
        <f>IF($E237&gt;NORMA!$J$24,"NO CUMPLE","CUMPLE")</f>
        <v>CUMPLE</v>
      </c>
      <c r="AB237" s="188" t="str">
        <f>IF($F237&gt;NORMA!$J$25,"NO CUMPLE","CUMPLE")</f>
        <v>NO CUMPLE</v>
      </c>
      <c r="AC237" s="188" t="str">
        <f>IF($K237&gt;NORMA!$J$26,"NO CUMPLE","CUMPLE")</f>
        <v>CUMPLE</v>
      </c>
      <c r="AD237" s="188" t="str">
        <f>IF($J237&gt;NORMA!$J$27,"NO CUMPLE","CUMPLE")</f>
        <v>NO CUMPLE</v>
      </c>
      <c r="AE237" s="188" t="str">
        <f>IF($G237&gt;NORMA!$J$28,"NO CUMPLE","CUMPLE")</f>
        <v>NO CUMPLE</v>
      </c>
      <c r="AF237" s="188" t="str">
        <f>IF($H237&gt;NORMA!$I$29,"NO CUMPLE","CUMPLE")</f>
        <v>CUMPLE</v>
      </c>
      <c r="AG237" s="188" t="str">
        <f>IF($O237&gt;NORMA!$J$30,"NO CUMPLE","CUMPLE")</f>
        <v>NO CUMPLE</v>
      </c>
      <c r="AH237" s="188" t="str">
        <f>IF(AND($N237&gt;=NORMA!$R$18, $N237&lt;=NORMA!$S$18),"CUMPLE","NO CUMPLE")</f>
        <v>CUMPLE</v>
      </c>
      <c r="AI237" s="188" t="str">
        <f>IF($I237&gt;NORMA!$J$32,"NO CUMPLE","CUMPLE")</f>
        <v>CUMPLE</v>
      </c>
    </row>
    <row r="238" spans="1:35" ht="14.25" customHeight="1" x14ac:dyDescent="0.35">
      <c r="A238" s="146" t="s">
        <v>100</v>
      </c>
      <c r="B238" s="147" t="s">
        <v>99</v>
      </c>
      <c r="C238" s="148">
        <v>41550</v>
      </c>
      <c r="D238" s="149">
        <v>0.625</v>
      </c>
      <c r="E238" s="147">
        <v>103</v>
      </c>
      <c r="F238" s="147">
        <v>252</v>
      </c>
      <c r="G238" s="147">
        <v>84</v>
      </c>
      <c r="H238" s="147">
        <v>39</v>
      </c>
      <c r="I238" s="147">
        <v>3.67</v>
      </c>
      <c r="J238" s="147">
        <v>3.15</v>
      </c>
      <c r="K238" s="161">
        <v>22.5</v>
      </c>
      <c r="L238" s="164">
        <v>0.66</v>
      </c>
      <c r="M238" s="156">
        <v>1.38</v>
      </c>
      <c r="N238" s="156">
        <v>7.54</v>
      </c>
      <c r="O238" s="157">
        <v>2300000</v>
      </c>
      <c r="P238" s="188" t="str">
        <f>IF($M238&lt;NORMA!$J$7,"NO CUMPLE","CUMPLE")</f>
        <v>NO CUMPLE</v>
      </c>
      <c r="Q238" s="188" t="str">
        <f>IF($E238&gt;NORMA!$J$8,"NO CUMPLE","CUMPLE")</f>
        <v>NO CUMPLE</v>
      </c>
      <c r="R238" s="188" t="str">
        <f>IF($F238&gt;NORMA!$J$9,"NO CUMPLE","CUMPLE")</f>
        <v>NO CUMPLE</v>
      </c>
      <c r="S238" s="188" t="str">
        <f>IF($K238&gt;NORMA!$J$10,"NO CUMPLE","CUMPLE")</f>
        <v>NO CUMPLE</v>
      </c>
      <c r="T238" s="188" t="str">
        <f>IF($J238&gt;NORMA!$J$11,"NO CUMPLE","CUMPLE")</f>
        <v>NO CUMPLE</v>
      </c>
      <c r="U238" s="188" t="str">
        <f>IF($G238&gt;NORMA!$J$12,"NO CUMPLE","CUMPLE")</f>
        <v>NO CUMPLE</v>
      </c>
      <c r="V238" s="188" t="str">
        <f>IF($H238&gt;NORMA!$J$13,"NO CUMPLE","CUMPLE")</f>
        <v>NO CUMPLE</v>
      </c>
      <c r="W238" s="188" t="str">
        <f>IF($O238&gt;NORMA!$J$14,"NO CUMPLE","CUMPLE")</f>
        <v>NO CUMPLE</v>
      </c>
      <c r="X238" s="188" t="str">
        <f>IF(AND($N238&gt;=NORMA!$Q$4, $N238&lt;=NORMA!$R$4),"CUMPLE","NO CUMPLE")</f>
        <v>CUMPLE</v>
      </c>
      <c r="Y238" s="188" t="str">
        <f>IF($I238&gt;NORMA!$J$16,"NO CUMPLE","CUMPLE")</f>
        <v>NO CUMPLE</v>
      </c>
      <c r="Z238" s="188" t="str">
        <f>IF($M238&lt;NORMA!$J$23,"NO CUMPLE","CUMPLE")</f>
        <v>NO CUMPLE</v>
      </c>
      <c r="AA238" s="188" t="str">
        <f>IF($E238&gt;NORMA!$J$24,"NO CUMPLE","CUMPLE")</f>
        <v>NO CUMPLE</v>
      </c>
      <c r="AB238" s="188" t="str">
        <f>IF($F238&gt;NORMA!$J$25,"NO CUMPLE","CUMPLE")</f>
        <v>NO CUMPLE</v>
      </c>
      <c r="AC238" s="188" t="str">
        <f>IF($K238&gt;NORMA!$J$26,"NO CUMPLE","CUMPLE")</f>
        <v>NO CUMPLE</v>
      </c>
      <c r="AD238" s="188" t="str">
        <f>IF($J238&gt;NORMA!$J$27,"NO CUMPLE","CUMPLE")</f>
        <v>NO CUMPLE</v>
      </c>
      <c r="AE238" s="188" t="str">
        <f>IF($G238&gt;NORMA!$J$28,"NO CUMPLE","CUMPLE")</f>
        <v>NO CUMPLE</v>
      </c>
      <c r="AF238" s="188" t="str">
        <f>IF($H238&gt;NORMA!$I$29,"NO CUMPLE","CUMPLE")</f>
        <v>NO CUMPLE</v>
      </c>
      <c r="AG238" s="188" t="str">
        <f>IF($O238&gt;NORMA!$J$30,"NO CUMPLE","CUMPLE")</f>
        <v>NO CUMPLE</v>
      </c>
      <c r="AH238" s="188" t="str">
        <f>IF(AND($N238&gt;=NORMA!$R$18, $N238&lt;=NORMA!$S$18),"CUMPLE","NO CUMPLE")</f>
        <v>CUMPLE</v>
      </c>
      <c r="AI238" s="188" t="str">
        <f>IF($I238&gt;NORMA!$J$32,"NO CUMPLE","CUMPLE")</f>
        <v>NO CUMPLE</v>
      </c>
    </row>
    <row r="239" spans="1:35" ht="14.25" customHeight="1" x14ac:dyDescent="0.35">
      <c r="A239" s="146" t="s">
        <v>100</v>
      </c>
      <c r="B239" s="147" t="s">
        <v>99</v>
      </c>
      <c r="C239" s="148">
        <v>41568</v>
      </c>
      <c r="D239" s="149">
        <v>0.58333333333333337</v>
      </c>
      <c r="E239" s="147">
        <v>145</v>
      </c>
      <c r="F239" s="147">
        <v>355</v>
      </c>
      <c r="G239" s="147">
        <v>118</v>
      </c>
      <c r="H239" s="147">
        <v>62</v>
      </c>
      <c r="I239" s="147">
        <v>8.58</v>
      </c>
      <c r="J239" s="147">
        <v>5.13</v>
      </c>
      <c r="K239" s="161">
        <v>37</v>
      </c>
      <c r="L239" s="164">
        <v>0.56999999999999995</v>
      </c>
      <c r="M239" s="156">
        <v>1.57</v>
      </c>
      <c r="N239" s="156">
        <v>7.65</v>
      </c>
      <c r="O239" s="157">
        <v>23000000</v>
      </c>
      <c r="P239" s="188" t="str">
        <f>IF($M239&lt;NORMA!$J$7,"NO CUMPLE","CUMPLE")</f>
        <v>NO CUMPLE</v>
      </c>
      <c r="Q239" s="188" t="str">
        <f>IF($E239&gt;NORMA!$J$8,"NO CUMPLE","CUMPLE")</f>
        <v>NO CUMPLE</v>
      </c>
      <c r="R239" s="188" t="str">
        <f>IF($F239&gt;NORMA!$J$9,"NO CUMPLE","CUMPLE")</f>
        <v>NO CUMPLE</v>
      </c>
      <c r="S239" s="188" t="str">
        <f>IF($K239&gt;NORMA!$J$10,"NO CUMPLE","CUMPLE")</f>
        <v>NO CUMPLE</v>
      </c>
      <c r="T239" s="188" t="str">
        <f>IF($J239&gt;NORMA!$J$11,"NO CUMPLE","CUMPLE")</f>
        <v>NO CUMPLE</v>
      </c>
      <c r="U239" s="188" t="str">
        <f>IF($G239&gt;NORMA!$J$12,"NO CUMPLE","CUMPLE")</f>
        <v>NO CUMPLE</v>
      </c>
      <c r="V239" s="188" t="str">
        <f>IF($H239&gt;NORMA!$J$13,"NO CUMPLE","CUMPLE")</f>
        <v>NO CUMPLE</v>
      </c>
      <c r="W239" s="188" t="str">
        <f>IF($O239&gt;NORMA!$J$14,"NO CUMPLE","CUMPLE")</f>
        <v>NO CUMPLE</v>
      </c>
      <c r="X239" s="188" t="str">
        <f>IF(AND($N239&gt;=NORMA!$Q$4, $N239&lt;=NORMA!$R$4),"CUMPLE","NO CUMPLE")</f>
        <v>CUMPLE</v>
      </c>
      <c r="Y239" s="188" t="str">
        <f>IF($I239&gt;NORMA!$J$16,"NO CUMPLE","CUMPLE")</f>
        <v>NO CUMPLE</v>
      </c>
      <c r="Z239" s="188" t="str">
        <f>IF($M239&lt;NORMA!$J$23,"NO CUMPLE","CUMPLE")</f>
        <v>NO CUMPLE</v>
      </c>
      <c r="AA239" s="188" t="str">
        <f>IF($E239&gt;NORMA!$J$24,"NO CUMPLE","CUMPLE")</f>
        <v>NO CUMPLE</v>
      </c>
      <c r="AB239" s="188" t="str">
        <f>IF($F239&gt;NORMA!$J$25,"NO CUMPLE","CUMPLE")</f>
        <v>NO CUMPLE</v>
      </c>
      <c r="AC239" s="188" t="str">
        <f>IF($K239&gt;NORMA!$J$26,"NO CUMPLE","CUMPLE")</f>
        <v>NO CUMPLE</v>
      </c>
      <c r="AD239" s="188" t="str">
        <f>IF($J239&gt;NORMA!$J$27,"NO CUMPLE","CUMPLE")</f>
        <v>NO CUMPLE</v>
      </c>
      <c r="AE239" s="188" t="str">
        <f>IF($G239&gt;NORMA!$J$28,"NO CUMPLE","CUMPLE")</f>
        <v>NO CUMPLE</v>
      </c>
      <c r="AF239" s="188" t="str">
        <f>IF($H239&gt;NORMA!$I$29,"NO CUMPLE","CUMPLE")</f>
        <v>NO CUMPLE</v>
      </c>
      <c r="AG239" s="188" t="str">
        <f>IF($O239&gt;NORMA!$J$30,"NO CUMPLE","CUMPLE")</f>
        <v>NO CUMPLE</v>
      </c>
      <c r="AH239" s="188" t="str">
        <f>IF(AND($N239&gt;=NORMA!$R$18, $N239&lt;=NORMA!$S$18),"CUMPLE","NO CUMPLE")</f>
        <v>CUMPLE</v>
      </c>
      <c r="AI239" s="188" t="str">
        <f>IF($I239&gt;NORMA!$J$32,"NO CUMPLE","CUMPLE")</f>
        <v>NO CUMPLE</v>
      </c>
    </row>
    <row r="240" spans="1:35" ht="14.25" customHeight="1" x14ac:dyDescent="0.35">
      <c r="A240" s="146" t="s">
        <v>100</v>
      </c>
      <c r="B240" s="147" t="s">
        <v>99</v>
      </c>
      <c r="C240" s="148">
        <v>41916</v>
      </c>
      <c r="D240" s="149">
        <v>0.25</v>
      </c>
      <c r="E240" s="147">
        <v>4</v>
      </c>
      <c r="F240" s="147">
        <v>10</v>
      </c>
      <c r="G240" s="147">
        <v>19</v>
      </c>
      <c r="H240" s="150">
        <v>1.22</v>
      </c>
      <c r="I240" s="147">
        <v>0.22</v>
      </c>
      <c r="J240" s="147">
        <v>0.56000000000000005</v>
      </c>
      <c r="K240" s="161">
        <v>9.4</v>
      </c>
      <c r="L240" s="164">
        <v>0.26</v>
      </c>
      <c r="M240" s="156">
        <v>2.41</v>
      </c>
      <c r="N240" s="156">
        <v>6.95</v>
      </c>
      <c r="O240" s="157">
        <v>240000</v>
      </c>
      <c r="P240" s="188" t="str">
        <f>IF($M240&lt;NORMA!$J$7,"NO CUMPLE","CUMPLE")</f>
        <v>NO CUMPLE</v>
      </c>
      <c r="Q240" s="188" t="str">
        <f>IF($E240&gt;NORMA!$J$8,"NO CUMPLE","CUMPLE")</f>
        <v>CUMPLE</v>
      </c>
      <c r="R240" s="188" t="str">
        <f>IF($F240&gt;NORMA!$J$9,"NO CUMPLE","CUMPLE")</f>
        <v>CUMPLE</v>
      </c>
      <c r="S240" s="188" t="str">
        <f>IF($K240&gt;NORMA!$J$10,"NO CUMPLE","CUMPLE")</f>
        <v>CUMPLE</v>
      </c>
      <c r="T240" s="188" t="str">
        <f>IF($J240&gt;NORMA!$J$11,"NO CUMPLE","CUMPLE")</f>
        <v>CUMPLE</v>
      </c>
      <c r="U240" s="188" t="str">
        <f>IF($G240&gt;NORMA!$J$12,"NO CUMPLE","CUMPLE")</f>
        <v>CUMPLE</v>
      </c>
      <c r="V240" s="188" t="str">
        <f>IF($H240&gt;NORMA!$J$13,"NO CUMPLE","CUMPLE")</f>
        <v>CUMPLE</v>
      </c>
      <c r="W240" s="188" t="str">
        <f>IF($O240&gt;NORMA!$J$14,"NO CUMPLE","CUMPLE")</f>
        <v>CUMPLE</v>
      </c>
      <c r="X240" s="188" t="str">
        <f>IF(AND($N240&gt;=NORMA!$Q$4, $N240&lt;=NORMA!$R$4),"CUMPLE","NO CUMPLE")</f>
        <v>CUMPLE</v>
      </c>
      <c r="Y240" s="188" t="str">
        <f>IF($I240&gt;NORMA!$J$16,"NO CUMPLE","CUMPLE")</f>
        <v>CUMPLE</v>
      </c>
      <c r="Z240" s="188" t="str">
        <f>IF($M240&lt;NORMA!$J$23,"NO CUMPLE","CUMPLE")</f>
        <v>NO CUMPLE</v>
      </c>
      <c r="AA240" s="188" t="str">
        <f>IF($E240&gt;NORMA!$J$24,"NO CUMPLE","CUMPLE")</f>
        <v>CUMPLE</v>
      </c>
      <c r="AB240" s="188" t="str">
        <f>IF($F240&gt;NORMA!$J$25,"NO CUMPLE","CUMPLE")</f>
        <v>CUMPLE</v>
      </c>
      <c r="AC240" s="188" t="str">
        <f>IF($K240&gt;NORMA!$J$26,"NO CUMPLE","CUMPLE")</f>
        <v>CUMPLE</v>
      </c>
      <c r="AD240" s="188" t="str">
        <f>IF($J240&gt;NORMA!$J$27,"NO CUMPLE","CUMPLE")</f>
        <v>CUMPLE</v>
      </c>
      <c r="AE240" s="188" t="str">
        <f>IF($G240&gt;NORMA!$J$28,"NO CUMPLE","CUMPLE")</f>
        <v>NO CUMPLE</v>
      </c>
      <c r="AF240" s="188" t="str">
        <f>IF($H240&gt;NORMA!$I$29,"NO CUMPLE","CUMPLE")</f>
        <v>CUMPLE</v>
      </c>
      <c r="AG240" s="188" t="str">
        <f>IF($O240&gt;NORMA!$J$30,"NO CUMPLE","CUMPLE")</f>
        <v>NO CUMPLE</v>
      </c>
      <c r="AH240" s="188" t="str">
        <f>IF(AND($N240&gt;=NORMA!$R$18, $N240&lt;=NORMA!$S$18),"CUMPLE","NO CUMPLE")</f>
        <v>CUMPLE</v>
      </c>
      <c r="AI240" s="188" t="str">
        <f>IF($I240&gt;NORMA!$J$32,"NO CUMPLE","CUMPLE")</f>
        <v>CUMPLE</v>
      </c>
    </row>
    <row r="241" spans="1:35" ht="14.25" customHeight="1" x14ac:dyDescent="0.35">
      <c r="A241" s="146" t="s">
        <v>98</v>
      </c>
      <c r="B241" s="147" t="s">
        <v>99</v>
      </c>
      <c r="C241" s="148">
        <v>41919</v>
      </c>
      <c r="D241" s="149">
        <v>0.41666666666666669</v>
      </c>
      <c r="E241" s="147">
        <v>177</v>
      </c>
      <c r="F241" s="147">
        <v>295</v>
      </c>
      <c r="G241" s="147">
        <v>172</v>
      </c>
      <c r="H241" s="147">
        <v>52</v>
      </c>
      <c r="I241" s="147">
        <v>3.98</v>
      </c>
      <c r="J241" s="147">
        <v>6.3</v>
      </c>
      <c r="K241" s="161">
        <v>34.700000000000003</v>
      </c>
      <c r="L241" s="164">
        <v>0.88</v>
      </c>
      <c r="M241" s="156">
        <v>4.5</v>
      </c>
      <c r="N241" s="156">
        <v>7.5</v>
      </c>
      <c r="O241" s="157">
        <v>31000000</v>
      </c>
      <c r="P241" s="188" t="str">
        <f>IF($M241&lt;NORMA!$J$7,"NO CUMPLE","CUMPLE")</f>
        <v>CUMPLE</v>
      </c>
      <c r="Q241" s="188" t="str">
        <f>IF($E241&gt;NORMA!$J$8,"NO CUMPLE","CUMPLE")</f>
        <v>NO CUMPLE</v>
      </c>
      <c r="R241" s="188" t="str">
        <f>IF($F241&gt;NORMA!$J$9,"NO CUMPLE","CUMPLE")</f>
        <v>NO CUMPLE</v>
      </c>
      <c r="S241" s="188" t="str">
        <f>IF($K241&gt;NORMA!$J$10,"NO CUMPLE","CUMPLE")</f>
        <v>NO CUMPLE</v>
      </c>
      <c r="T241" s="188" t="str">
        <f>IF($J241&gt;NORMA!$J$11,"NO CUMPLE","CUMPLE")</f>
        <v>NO CUMPLE</v>
      </c>
      <c r="U241" s="188" t="str">
        <f>IF($G241&gt;NORMA!$J$12,"NO CUMPLE","CUMPLE")</f>
        <v>NO CUMPLE</v>
      </c>
      <c r="V241" s="188" t="str">
        <f>IF($H241&gt;NORMA!$J$13,"NO CUMPLE","CUMPLE")</f>
        <v>NO CUMPLE</v>
      </c>
      <c r="W241" s="188" t="str">
        <f>IF($O241&gt;NORMA!$J$14,"NO CUMPLE","CUMPLE")</f>
        <v>NO CUMPLE</v>
      </c>
      <c r="X241" s="188" t="str">
        <f>IF(AND($N241&gt;=NORMA!$Q$4, $N241&lt;=NORMA!$R$4),"CUMPLE","NO CUMPLE")</f>
        <v>CUMPLE</v>
      </c>
      <c r="Y241" s="188" t="str">
        <f>IF($I241&gt;NORMA!$J$16,"NO CUMPLE","CUMPLE")</f>
        <v>NO CUMPLE</v>
      </c>
      <c r="Z241" s="188" t="str">
        <f>IF($M241&lt;NORMA!$J$23,"NO CUMPLE","CUMPLE")</f>
        <v>NO CUMPLE</v>
      </c>
      <c r="AA241" s="188" t="str">
        <f>IF($E241&gt;NORMA!$J$24,"NO CUMPLE","CUMPLE")</f>
        <v>NO CUMPLE</v>
      </c>
      <c r="AB241" s="188" t="str">
        <f>IF($F241&gt;NORMA!$J$25,"NO CUMPLE","CUMPLE")</f>
        <v>NO CUMPLE</v>
      </c>
      <c r="AC241" s="188" t="str">
        <f>IF($K241&gt;NORMA!$J$26,"NO CUMPLE","CUMPLE")</f>
        <v>NO CUMPLE</v>
      </c>
      <c r="AD241" s="188" t="str">
        <f>IF($J241&gt;NORMA!$J$27,"NO CUMPLE","CUMPLE")</f>
        <v>NO CUMPLE</v>
      </c>
      <c r="AE241" s="188" t="str">
        <f>IF($G241&gt;NORMA!$J$28,"NO CUMPLE","CUMPLE")</f>
        <v>NO CUMPLE</v>
      </c>
      <c r="AF241" s="188" t="str">
        <f>IF($H241&gt;NORMA!$I$29,"NO CUMPLE","CUMPLE")</f>
        <v>NO CUMPLE</v>
      </c>
      <c r="AG241" s="188" t="str">
        <f>IF($O241&gt;NORMA!$J$30,"NO CUMPLE","CUMPLE")</f>
        <v>NO CUMPLE</v>
      </c>
      <c r="AH241" s="188" t="str">
        <f>IF(AND($N241&gt;=NORMA!$R$18, $N241&lt;=NORMA!$S$18),"CUMPLE","NO CUMPLE")</f>
        <v>CUMPLE</v>
      </c>
      <c r="AI241" s="188" t="str">
        <f>IF($I241&gt;NORMA!$J$32,"NO CUMPLE","CUMPLE")</f>
        <v>NO CUMPLE</v>
      </c>
    </row>
    <row r="242" spans="1:35" ht="14.25" customHeight="1" x14ac:dyDescent="0.35">
      <c r="A242" s="146" t="s">
        <v>100</v>
      </c>
      <c r="B242" s="147" t="s">
        <v>99</v>
      </c>
      <c r="C242" s="148">
        <v>41929</v>
      </c>
      <c r="D242" s="149">
        <v>0.41666666666666669</v>
      </c>
      <c r="E242" s="147">
        <v>44</v>
      </c>
      <c r="F242" s="147">
        <v>149</v>
      </c>
      <c r="G242" s="147">
        <v>79</v>
      </c>
      <c r="H242" s="147">
        <v>20</v>
      </c>
      <c r="I242" s="147">
        <v>3.99</v>
      </c>
      <c r="J242" s="147">
        <v>4</v>
      </c>
      <c r="K242" s="161">
        <v>25.9</v>
      </c>
      <c r="L242" s="164">
        <v>1.37</v>
      </c>
      <c r="M242" s="156">
        <v>0.09</v>
      </c>
      <c r="N242" s="156">
        <v>8.4499999999999993</v>
      </c>
      <c r="O242" s="157">
        <v>34000000</v>
      </c>
      <c r="P242" s="188" t="str">
        <f>IF($M242&lt;NORMA!$J$7,"NO CUMPLE","CUMPLE")</f>
        <v>NO CUMPLE</v>
      </c>
      <c r="Q242" s="188" t="str">
        <f>IF($E242&gt;NORMA!$J$8,"NO CUMPLE","CUMPLE")</f>
        <v>CUMPLE</v>
      </c>
      <c r="R242" s="188" t="str">
        <f>IF($F242&gt;NORMA!$J$9,"NO CUMPLE","CUMPLE")</f>
        <v>CUMPLE</v>
      </c>
      <c r="S242" s="188" t="str">
        <f>IF($K242&gt;NORMA!$J$10,"NO CUMPLE","CUMPLE")</f>
        <v>NO CUMPLE</v>
      </c>
      <c r="T242" s="188" t="str">
        <f>IF($J242&gt;NORMA!$J$11,"NO CUMPLE","CUMPLE")</f>
        <v>NO CUMPLE</v>
      </c>
      <c r="U242" s="188" t="str">
        <f>IF($G242&gt;NORMA!$J$12,"NO CUMPLE","CUMPLE")</f>
        <v>NO CUMPLE</v>
      </c>
      <c r="V242" s="188" t="str">
        <f>IF($H242&gt;NORMA!$J$13,"NO CUMPLE","CUMPLE")</f>
        <v>CUMPLE</v>
      </c>
      <c r="W242" s="188" t="str">
        <f>IF($O242&gt;NORMA!$J$14,"NO CUMPLE","CUMPLE")</f>
        <v>NO CUMPLE</v>
      </c>
      <c r="X242" s="188" t="str">
        <f>IF(AND($N242&gt;=NORMA!$Q$4, $N242&lt;=NORMA!$R$4),"CUMPLE","NO CUMPLE")</f>
        <v>CUMPLE</v>
      </c>
      <c r="Y242" s="188" t="str">
        <f>IF($I242&gt;NORMA!$J$16,"NO CUMPLE","CUMPLE")</f>
        <v>NO CUMPLE</v>
      </c>
      <c r="Z242" s="188" t="str">
        <f>IF($M242&lt;NORMA!$J$23,"NO CUMPLE","CUMPLE")</f>
        <v>NO CUMPLE</v>
      </c>
      <c r="AA242" s="188" t="str">
        <f>IF($E242&gt;NORMA!$J$24,"NO CUMPLE","CUMPLE")</f>
        <v>NO CUMPLE</v>
      </c>
      <c r="AB242" s="188" t="str">
        <f>IF($F242&gt;NORMA!$J$25,"NO CUMPLE","CUMPLE")</f>
        <v>NO CUMPLE</v>
      </c>
      <c r="AC242" s="188" t="str">
        <f>IF($K242&gt;NORMA!$J$26,"NO CUMPLE","CUMPLE")</f>
        <v>NO CUMPLE</v>
      </c>
      <c r="AD242" s="188" t="str">
        <f>IF($J242&gt;NORMA!$J$27,"NO CUMPLE","CUMPLE")</f>
        <v>NO CUMPLE</v>
      </c>
      <c r="AE242" s="188" t="str">
        <f>IF($G242&gt;NORMA!$J$28,"NO CUMPLE","CUMPLE")</f>
        <v>NO CUMPLE</v>
      </c>
      <c r="AF242" s="188" t="str">
        <f>IF($H242&gt;NORMA!$I$29,"NO CUMPLE","CUMPLE")</f>
        <v>NO CUMPLE</v>
      </c>
      <c r="AG242" s="188" t="str">
        <f>IF($O242&gt;NORMA!$J$30,"NO CUMPLE","CUMPLE")</f>
        <v>NO CUMPLE</v>
      </c>
      <c r="AH242" s="188" t="str">
        <f>IF(AND($N242&gt;=NORMA!$R$18, $N242&lt;=NORMA!$S$18),"CUMPLE","NO CUMPLE")</f>
        <v>CUMPLE</v>
      </c>
      <c r="AI242" s="188" t="str">
        <f>IF($I242&gt;NORMA!$J$32,"NO CUMPLE","CUMPLE")</f>
        <v>NO CUMPLE</v>
      </c>
    </row>
    <row r="243" spans="1:35" ht="14.25" customHeight="1" x14ac:dyDescent="0.35">
      <c r="A243" s="146" t="s">
        <v>98</v>
      </c>
      <c r="B243" s="147" t="s">
        <v>99</v>
      </c>
      <c r="C243" s="148">
        <v>41936</v>
      </c>
      <c r="D243" s="149">
        <v>0.33333333333333331</v>
      </c>
      <c r="E243" s="147">
        <v>175</v>
      </c>
      <c r="F243" s="147">
        <v>292</v>
      </c>
      <c r="G243" s="147">
        <v>527</v>
      </c>
      <c r="H243" s="147">
        <v>12</v>
      </c>
      <c r="I243" s="147">
        <v>4.0999999999999996</v>
      </c>
      <c r="J243" s="147">
        <v>5.0999999999999996</v>
      </c>
      <c r="K243" s="155">
        <v>31.21</v>
      </c>
      <c r="L243" s="164">
        <v>1.44</v>
      </c>
      <c r="M243" s="156">
        <v>1.64</v>
      </c>
      <c r="N243" s="156">
        <v>7.32</v>
      </c>
      <c r="O243" s="157">
        <v>58000000</v>
      </c>
      <c r="P243" s="188" t="str">
        <f>IF($M243&lt;NORMA!$J$7,"NO CUMPLE","CUMPLE")</f>
        <v>NO CUMPLE</v>
      </c>
      <c r="Q243" s="188" t="str">
        <f>IF($E243&gt;NORMA!$J$8,"NO CUMPLE","CUMPLE")</f>
        <v>NO CUMPLE</v>
      </c>
      <c r="R243" s="188" t="str">
        <f>IF($F243&gt;NORMA!$J$9,"NO CUMPLE","CUMPLE")</f>
        <v>NO CUMPLE</v>
      </c>
      <c r="S243" s="188" t="str">
        <f>IF($K243&gt;NORMA!$J$10,"NO CUMPLE","CUMPLE")</f>
        <v>NO CUMPLE</v>
      </c>
      <c r="T243" s="188" t="str">
        <f>IF($J243&gt;NORMA!$J$11,"NO CUMPLE","CUMPLE")</f>
        <v>NO CUMPLE</v>
      </c>
      <c r="U243" s="188" t="str">
        <f>IF($G243&gt;NORMA!$J$12,"NO CUMPLE","CUMPLE")</f>
        <v>NO CUMPLE</v>
      </c>
      <c r="V243" s="188" t="str">
        <f>IF($H243&gt;NORMA!$J$13,"NO CUMPLE","CUMPLE")</f>
        <v>CUMPLE</v>
      </c>
      <c r="W243" s="188" t="str">
        <f>IF($O243&gt;NORMA!$J$14,"NO CUMPLE","CUMPLE")</f>
        <v>NO CUMPLE</v>
      </c>
      <c r="X243" s="188" t="str">
        <f>IF(AND($N243&gt;=NORMA!$Q$4, $N243&lt;=NORMA!$R$4),"CUMPLE","NO CUMPLE")</f>
        <v>CUMPLE</v>
      </c>
      <c r="Y243" s="188" t="str">
        <f>IF($I243&gt;NORMA!$J$16,"NO CUMPLE","CUMPLE")</f>
        <v>NO CUMPLE</v>
      </c>
      <c r="Z243" s="188" t="str">
        <f>IF($M243&lt;NORMA!$J$23,"NO CUMPLE","CUMPLE")</f>
        <v>NO CUMPLE</v>
      </c>
      <c r="AA243" s="188" t="str">
        <f>IF($E243&gt;NORMA!$J$24,"NO CUMPLE","CUMPLE")</f>
        <v>NO CUMPLE</v>
      </c>
      <c r="AB243" s="188" t="str">
        <f>IF($F243&gt;NORMA!$J$25,"NO CUMPLE","CUMPLE")</f>
        <v>NO CUMPLE</v>
      </c>
      <c r="AC243" s="188" t="str">
        <f>IF($K243&gt;NORMA!$J$26,"NO CUMPLE","CUMPLE")</f>
        <v>NO CUMPLE</v>
      </c>
      <c r="AD243" s="188" t="str">
        <f>IF($J243&gt;NORMA!$J$27,"NO CUMPLE","CUMPLE")</f>
        <v>NO CUMPLE</v>
      </c>
      <c r="AE243" s="188" t="str">
        <f>IF($G243&gt;NORMA!$J$28,"NO CUMPLE","CUMPLE")</f>
        <v>NO CUMPLE</v>
      </c>
      <c r="AF243" s="188" t="str">
        <f>IF($H243&gt;NORMA!$I$29,"NO CUMPLE","CUMPLE")</f>
        <v>NO CUMPLE</v>
      </c>
      <c r="AG243" s="188" t="str">
        <f>IF($O243&gt;NORMA!$J$30,"NO CUMPLE","CUMPLE")</f>
        <v>NO CUMPLE</v>
      </c>
      <c r="AH243" s="188" t="str">
        <f>IF(AND($N243&gt;=NORMA!$R$18, $N243&lt;=NORMA!$S$18),"CUMPLE","NO CUMPLE")</f>
        <v>CUMPLE</v>
      </c>
      <c r="AI243" s="188" t="str">
        <f>IF($I243&gt;NORMA!$J$32,"NO CUMPLE","CUMPLE")</f>
        <v>NO CUMPLE</v>
      </c>
    </row>
    <row r="244" spans="1:35" ht="14.25" customHeight="1" x14ac:dyDescent="0.35">
      <c r="A244" s="146" t="s">
        <v>98</v>
      </c>
      <c r="B244" s="147" t="s">
        <v>99</v>
      </c>
      <c r="C244" s="148">
        <v>41940</v>
      </c>
      <c r="D244" s="149">
        <v>0.50694444444444442</v>
      </c>
      <c r="E244" s="147">
        <v>145</v>
      </c>
      <c r="F244" s="147">
        <v>207</v>
      </c>
      <c r="G244" s="147">
        <v>220</v>
      </c>
      <c r="H244" s="147">
        <v>10</v>
      </c>
      <c r="I244" s="147">
        <v>5.86</v>
      </c>
      <c r="J244" s="147">
        <v>0.75</v>
      </c>
      <c r="K244" s="155">
        <v>17.21</v>
      </c>
      <c r="L244" s="164">
        <v>1.77</v>
      </c>
      <c r="M244" s="156">
        <v>4.26</v>
      </c>
      <c r="N244" s="156">
        <v>5.77</v>
      </c>
      <c r="O244" s="157">
        <v>46000000</v>
      </c>
      <c r="P244" s="188" t="str">
        <f>IF($M244&lt;NORMA!$J$7,"NO CUMPLE","CUMPLE")</f>
        <v>CUMPLE</v>
      </c>
      <c r="Q244" s="188" t="str">
        <f>IF($E244&gt;NORMA!$J$8,"NO CUMPLE","CUMPLE")</f>
        <v>NO CUMPLE</v>
      </c>
      <c r="R244" s="188" t="str">
        <f>IF($F244&gt;NORMA!$J$9,"NO CUMPLE","CUMPLE")</f>
        <v>NO CUMPLE</v>
      </c>
      <c r="S244" s="188" t="str">
        <f>IF($K244&gt;NORMA!$J$10,"NO CUMPLE","CUMPLE")</f>
        <v>CUMPLE</v>
      </c>
      <c r="T244" s="188" t="str">
        <f>IF($J244&gt;NORMA!$J$11,"NO CUMPLE","CUMPLE")</f>
        <v>CUMPLE</v>
      </c>
      <c r="U244" s="188" t="str">
        <f>IF($G244&gt;NORMA!$J$12,"NO CUMPLE","CUMPLE")</f>
        <v>NO CUMPLE</v>
      </c>
      <c r="V244" s="188" t="str">
        <f>IF($H244&gt;NORMA!$J$13,"NO CUMPLE","CUMPLE")</f>
        <v>CUMPLE</v>
      </c>
      <c r="W244" s="188" t="str">
        <f>IF($O244&gt;NORMA!$J$14,"NO CUMPLE","CUMPLE")</f>
        <v>NO CUMPLE</v>
      </c>
      <c r="X244" s="188" t="str">
        <f>IF(AND($N244&gt;=NORMA!$Q$4, $N244&lt;=NORMA!$R$4),"CUMPLE","NO CUMPLE")</f>
        <v>NO CUMPLE</v>
      </c>
      <c r="Y244" s="188" t="str">
        <f>IF($I244&gt;NORMA!$J$16,"NO CUMPLE","CUMPLE")</f>
        <v>NO CUMPLE</v>
      </c>
      <c r="Z244" s="188" t="str">
        <f>IF($M244&lt;NORMA!$J$23,"NO CUMPLE","CUMPLE")</f>
        <v>NO CUMPLE</v>
      </c>
      <c r="AA244" s="188" t="str">
        <f>IF($E244&gt;NORMA!$J$24,"NO CUMPLE","CUMPLE")</f>
        <v>NO CUMPLE</v>
      </c>
      <c r="AB244" s="188" t="str">
        <f>IF($F244&gt;NORMA!$J$25,"NO CUMPLE","CUMPLE")</f>
        <v>NO CUMPLE</v>
      </c>
      <c r="AC244" s="188" t="str">
        <f>IF($K244&gt;NORMA!$J$26,"NO CUMPLE","CUMPLE")</f>
        <v>NO CUMPLE</v>
      </c>
      <c r="AD244" s="188" t="str">
        <f>IF($J244&gt;NORMA!$J$27,"NO CUMPLE","CUMPLE")</f>
        <v>CUMPLE</v>
      </c>
      <c r="AE244" s="188" t="str">
        <f>IF($G244&gt;NORMA!$J$28,"NO CUMPLE","CUMPLE")</f>
        <v>NO CUMPLE</v>
      </c>
      <c r="AF244" s="188" t="str">
        <f>IF($H244&gt;NORMA!$I$29,"NO CUMPLE","CUMPLE")</f>
        <v>CUMPLE</v>
      </c>
      <c r="AG244" s="188" t="str">
        <f>IF($O244&gt;NORMA!$J$30,"NO CUMPLE","CUMPLE")</f>
        <v>NO CUMPLE</v>
      </c>
      <c r="AH244" s="188" t="str">
        <f>IF(AND($N244&gt;=NORMA!$R$18, $N244&lt;=NORMA!$S$18),"CUMPLE","NO CUMPLE")</f>
        <v>NO CUMPLE</v>
      </c>
      <c r="AI244" s="188" t="str">
        <f>IF($I244&gt;NORMA!$J$32,"NO CUMPLE","CUMPLE")</f>
        <v>NO CUMPLE</v>
      </c>
    </row>
    <row r="245" spans="1:35" ht="14.25" customHeight="1" x14ac:dyDescent="0.35">
      <c r="A245" s="146" t="s">
        <v>100</v>
      </c>
      <c r="B245" s="147" t="s">
        <v>99</v>
      </c>
      <c r="C245" s="148">
        <v>41940</v>
      </c>
      <c r="D245" s="149">
        <v>0.33333333333333331</v>
      </c>
      <c r="E245" s="147">
        <v>22</v>
      </c>
      <c r="F245" s="147">
        <v>57</v>
      </c>
      <c r="G245" s="147">
        <v>66</v>
      </c>
      <c r="H245" s="147">
        <v>16</v>
      </c>
      <c r="I245" s="147">
        <v>2.54</v>
      </c>
      <c r="J245" s="147">
        <v>0.39</v>
      </c>
      <c r="K245" s="155">
        <v>42.11</v>
      </c>
      <c r="L245" s="164">
        <v>1.1299999999999999</v>
      </c>
      <c r="M245" s="156">
        <v>0.74</v>
      </c>
      <c r="N245" s="156">
        <v>7.19</v>
      </c>
      <c r="O245" s="157">
        <v>39000000</v>
      </c>
      <c r="P245" s="188" t="str">
        <f>IF($M245&lt;NORMA!$J$7,"NO CUMPLE","CUMPLE")</f>
        <v>NO CUMPLE</v>
      </c>
      <c r="Q245" s="188" t="str">
        <f>IF($E245&gt;NORMA!$J$8,"NO CUMPLE","CUMPLE")</f>
        <v>CUMPLE</v>
      </c>
      <c r="R245" s="188" t="str">
        <f>IF($F245&gt;NORMA!$J$9,"NO CUMPLE","CUMPLE")</f>
        <v>CUMPLE</v>
      </c>
      <c r="S245" s="188" t="str">
        <f>IF($K245&gt;NORMA!$J$10,"NO CUMPLE","CUMPLE")</f>
        <v>NO CUMPLE</v>
      </c>
      <c r="T245" s="188" t="str">
        <f>IF($J245&gt;NORMA!$J$11,"NO CUMPLE","CUMPLE")</f>
        <v>CUMPLE</v>
      </c>
      <c r="U245" s="188" t="str">
        <f>IF($G245&gt;NORMA!$J$12,"NO CUMPLE","CUMPLE")</f>
        <v>NO CUMPLE</v>
      </c>
      <c r="V245" s="188" t="str">
        <f>IF($H245&gt;NORMA!$J$13,"NO CUMPLE","CUMPLE")</f>
        <v>CUMPLE</v>
      </c>
      <c r="W245" s="188" t="str">
        <f>IF($O245&gt;NORMA!$J$14,"NO CUMPLE","CUMPLE")</f>
        <v>NO CUMPLE</v>
      </c>
      <c r="X245" s="188" t="str">
        <f>IF(AND($N245&gt;=NORMA!$Q$4, $N245&lt;=NORMA!$R$4),"CUMPLE","NO CUMPLE")</f>
        <v>CUMPLE</v>
      </c>
      <c r="Y245" s="188" t="str">
        <f>IF($I245&gt;NORMA!$J$16,"NO CUMPLE","CUMPLE")</f>
        <v>CUMPLE</v>
      </c>
      <c r="Z245" s="188" t="str">
        <f>IF($M245&lt;NORMA!$J$23,"NO CUMPLE","CUMPLE")</f>
        <v>NO CUMPLE</v>
      </c>
      <c r="AA245" s="188" t="str">
        <f>IF($E245&gt;NORMA!$J$24,"NO CUMPLE","CUMPLE")</f>
        <v>NO CUMPLE</v>
      </c>
      <c r="AB245" s="188" t="str">
        <f>IF($F245&gt;NORMA!$J$25,"NO CUMPLE","CUMPLE")</f>
        <v>NO CUMPLE</v>
      </c>
      <c r="AC245" s="188" t="str">
        <f>IF($K245&gt;NORMA!$J$26,"NO CUMPLE","CUMPLE")</f>
        <v>NO CUMPLE</v>
      </c>
      <c r="AD245" s="188" t="str">
        <f>IF($J245&gt;NORMA!$J$27,"NO CUMPLE","CUMPLE")</f>
        <v>CUMPLE</v>
      </c>
      <c r="AE245" s="188" t="str">
        <f>IF($G245&gt;NORMA!$J$28,"NO CUMPLE","CUMPLE")</f>
        <v>NO CUMPLE</v>
      </c>
      <c r="AF245" s="188" t="str">
        <f>IF($H245&gt;NORMA!$I$29,"NO CUMPLE","CUMPLE")</f>
        <v>NO CUMPLE</v>
      </c>
      <c r="AG245" s="188" t="str">
        <f>IF($O245&gt;NORMA!$J$30,"NO CUMPLE","CUMPLE")</f>
        <v>NO CUMPLE</v>
      </c>
      <c r="AH245" s="188" t="str">
        <f>IF(AND($N245&gt;=NORMA!$R$18, $N245&lt;=NORMA!$S$18),"CUMPLE","NO CUMPLE")</f>
        <v>CUMPLE</v>
      </c>
      <c r="AI245" s="188" t="str">
        <f>IF($I245&gt;NORMA!$J$32,"NO CUMPLE","CUMPLE")</f>
        <v>NO CUMPLE</v>
      </c>
    </row>
    <row r="246" spans="1:35" ht="14.25" customHeight="1" x14ac:dyDescent="0.35">
      <c r="A246" s="146" t="s">
        <v>100</v>
      </c>
      <c r="B246" s="147" t="s">
        <v>99</v>
      </c>
      <c r="C246" s="148">
        <v>41954</v>
      </c>
      <c r="D246" s="149">
        <v>0.58333333333333337</v>
      </c>
      <c r="E246" s="147">
        <v>110</v>
      </c>
      <c r="F246" s="147">
        <v>138</v>
      </c>
      <c r="G246" s="147">
        <v>108</v>
      </c>
      <c r="H246" s="147">
        <v>12</v>
      </c>
      <c r="I246" s="147">
        <v>5.33</v>
      </c>
      <c r="J246" s="147">
        <v>1.02</v>
      </c>
      <c r="K246" s="155">
        <v>12.58</v>
      </c>
      <c r="L246" s="164">
        <v>1.91</v>
      </c>
      <c r="M246" s="156" t="s">
        <v>61</v>
      </c>
      <c r="N246" s="156">
        <v>6.33</v>
      </c>
      <c r="O246" s="157">
        <v>43000000</v>
      </c>
      <c r="P246" s="205" t="s">
        <v>61</v>
      </c>
      <c r="Q246" s="188" t="str">
        <f>IF($E246&gt;NORMA!$J$8,"NO CUMPLE","CUMPLE")</f>
        <v>NO CUMPLE</v>
      </c>
      <c r="R246" s="188" t="str">
        <f>IF($F246&gt;NORMA!$J$9,"NO CUMPLE","CUMPLE")</f>
        <v>CUMPLE</v>
      </c>
      <c r="S246" s="188" t="str">
        <f>IF($K246&gt;NORMA!$J$10,"NO CUMPLE","CUMPLE")</f>
        <v>CUMPLE</v>
      </c>
      <c r="T246" s="188" t="str">
        <f>IF($J246&gt;NORMA!$J$11,"NO CUMPLE","CUMPLE")</f>
        <v>CUMPLE</v>
      </c>
      <c r="U246" s="188" t="str">
        <f>IF($G246&gt;NORMA!$J$12,"NO CUMPLE","CUMPLE")</f>
        <v>NO CUMPLE</v>
      </c>
      <c r="V246" s="188" t="str">
        <f>IF($H246&gt;NORMA!$J$13,"NO CUMPLE","CUMPLE")</f>
        <v>CUMPLE</v>
      </c>
      <c r="W246" s="188" t="str">
        <f>IF($O246&gt;NORMA!$J$14,"NO CUMPLE","CUMPLE")</f>
        <v>NO CUMPLE</v>
      </c>
      <c r="X246" s="188" t="str">
        <f>IF(AND($N246&gt;=NORMA!$Q$4, $N246&lt;=NORMA!$R$4),"CUMPLE","NO CUMPLE")</f>
        <v>CUMPLE</v>
      </c>
      <c r="Y246" s="188" t="str">
        <f>IF($I246&gt;NORMA!$J$16,"NO CUMPLE","CUMPLE")</f>
        <v>NO CUMPLE</v>
      </c>
      <c r="Z246" s="205" t="s">
        <v>61</v>
      </c>
      <c r="AA246" s="188" t="str">
        <f>IF($E246&gt;NORMA!$J$24,"NO CUMPLE","CUMPLE")</f>
        <v>NO CUMPLE</v>
      </c>
      <c r="AB246" s="188" t="str">
        <f>IF($F246&gt;NORMA!$J$25,"NO CUMPLE","CUMPLE")</f>
        <v>NO CUMPLE</v>
      </c>
      <c r="AC246" s="188" t="str">
        <f>IF($K246&gt;NORMA!$J$26,"NO CUMPLE","CUMPLE")</f>
        <v>NO CUMPLE</v>
      </c>
      <c r="AD246" s="188" t="str">
        <f>IF($J246&gt;NORMA!$J$27,"NO CUMPLE","CUMPLE")</f>
        <v>NO CUMPLE</v>
      </c>
      <c r="AE246" s="188" t="str">
        <f>IF($G246&gt;NORMA!$J$28,"NO CUMPLE","CUMPLE")</f>
        <v>NO CUMPLE</v>
      </c>
      <c r="AF246" s="188" t="str">
        <f>IF($H246&gt;NORMA!$I$29,"NO CUMPLE","CUMPLE")</f>
        <v>NO CUMPLE</v>
      </c>
      <c r="AG246" s="188" t="str">
        <f>IF($O246&gt;NORMA!$J$30,"NO CUMPLE","CUMPLE")</f>
        <v>NO CUMPLE</v>
      </c>
      <c r="AH246" s="188" t="str">
        <f>IF(AND($N246&gt;=NORMA!$R$18, $N246&lt;=NORMA!$S$18),"CUMPLE","NO CUMPLE")</f>
        <v>NO CUMPLE</v>
      </c>
      <c r="AI246" s="188" t="str">
        <f>IF($I246&gt;NORMA!$J$32,"NO CUMPLE","CUMPLE")</f>
        <v>NO CUMPLE</v>
      </c>
    </row>
    <row r="247" spans="1:35" ht="14.25" customHeight="1" x14ac:dyDescent="0.35">
      <c r="A247" s="146" t="s">
        <v>100</v>
      </c>
      <c r="B247" s="147" t="s">
        <v>99</v>
      </c>
      <c r="C247" s="148">
        <v>41957</v>
      </c>
      <c r="D247" s="149">
        <v>0.5</v>
      </c>
      <c r="E247" s="147">
        <v>136</v>
      </c>
      <c r="F247" s="147">
        <v>197</v>
      </c>
      <c r="G247" s="147">
        <v>75</v>
      </c>
      <c r="H247" s="147">
        <v>20</v>
      </c>
      <c r="I247" s="147">
        <v>5.54</v>
      </c>
      <c r="J247" s="147">
        <v>3.41</v>
      </c>
      <c r="K247" s="155">
        <v>23.11</v>
      </c>
      <c r="L247" s="164">
        <v>2.0699999999999998</v>
      </c>
      <c r="M247" s="156">
        <v>0.17</v>
      </c>
      <c r="N247" s="156">
        <v>7</v>
      </c>
      <c r="O247" s="157">
        <v>27000000</v>
      </c>
      <c r="P247" s="188" t="str">
        <f>IF($M247&lt;NORMA!$J$7,"NO CUMPLE","CUMPLE")</f>
        <v>NO CUMPLE</v>
      </c>
      <c r="Q247" s="188" t="str">
        <f>IF($E247&gt;NORMA!$J$8,"NO CUMPLE","CUMPLE")</f>
        <v>NO CUMPLE</v>
      </c>
      <c r="R247" s="188" t="str">
        <f>IF($F247&gt;NORMA!$J$9,"NO CUMPLE","CUMPLE")</f>
        <v>NO CUMPLE</v>
      </c>
      <c r="S247" s="188" t="str">
        <f>IF($K247&gt;NORMA!$J$10,"NO CUMPLE","CUMPLE")</f>
        <v>NO CUMPLE</v>
      </c>
      <c r="T247" s="188" t="str">
        <f>IF($J247&gt;NORMA!$J$11,"NO CUMPLE","CUMPLE")</f>
        <v>NO CUMPLE</v>
      </c>
      <c r="U247" s="188" t="str">
        <f>IF($G247&gt;NORMA!$J$12,"NO CUMPLE","CUMPLE")</f>
        <v>NO CUMPLE</v>
      </c>
      <c r="V247" s="188" t="str">
        <f>IF($H247&gt;NORMA!$J$13,"NO CUMPLE","CUMPLE")</f>
        <v>CUMPLE</v>
      </c>
      <c r="W247" s="188" t="str">
        <f>IF($O247&gt;NORMA!$J$14,"NO CUMPLE","CUMPLE")</f>
        <v>NO CUMPLE</v>
      </c>
      <c r="X247" s="188" t="str">
        <f>IF(AND($N247&gt;=NORMA!$Q$4, $N247&lt;=NORMA!$R$4),"CUMPLE","NO CUMPLE")</f>
        <v>CUMPLE</v>
      </c>
      <c r="Y247" s="188" t="str">
        <f>IF($I247&gt;NORMA!$J$16,"NO CUMPLE","CUMPLE")</f>
        <v>NO CUMPLE</v>
      </c>
      <c r="Z247" s="188" t="str">
        <f>IF($M247&lt;NORMA!$J$23,"NO CUMPLE","CUMPLE")</f>
        <v>NO CUMPLE</v>
      </c>
      <c r="AA247" s="188" t="str">
        <f>IF($E247&gt;NORMA!$J$24,"NO CUMPLE","CUMPLE")</f>
        <v>NO CUMPLE</v>
      </c>
      <c r="AB247" s="188" t="str">
        <f>IF($F247&gt;NORMA!$J$25,"NO CUMPLE","CUMPLE")</f>
        <v>NO CUMPLE</v>
      </c>
      <c r="AC247" s="188" t="str">
        <f>IF($K247&gt;NORMA!$J$26,"NO CUMPLE","CUMPLE")</f>
        <v>NO CUMPLE</v>
      </c>
      <c r="AD247" s="188" t="str">
        <f>IF($J247&gt;NORMA!$J$27,"NO CUMPLE","CUMPLE")</f>
        <v>NO CUMPLE</v>
      </c>
      <c r="AE247" s="188" t="str">
        <f>IF($G247&gt;NORMA!$J$28,"NO CUMPLE","CUMPLE")</f>
        <v>NO CUMPLE</v>
      </c>
      <c r="AF247" s="188" t="str">
        <f>IF($H247&gt;NORMA!$I$29,"NO CUMPLE","CUMPLE")</f>
        <v>NO CUMPLE</v>
      </c>
      <c r="AG247" s="188" t="str">
        <f>IF($O247&gt;NORMA!$J$30,"NO CUMPLE","CUMPLE")</f>
        <v>NO CUMPLE</v>
      </c>
      <c r="AH247" s="188" t="str">
        <f>IF(AND($N247&gt;=NORMA!$R$18, $N247&lt;=NORMA!$S$18),"CUMPLE","NO CUMPLE")</f>
        <v>CUMPLE</v>
      </c>
      <c r="AI247" s="188" t="str">
        <f>IF($I247&gt;NORMA!$J$32,"NO CUMPLE","CUMPLE")</f>
        <v>NO CUMPLE</v>
      </c>
    </row>
    <row r="248" spans="1:35" ht="14.25" customHeight="1" x14ac:dyDescent="0.35">
      <c r="A248" s="146" t="s">
        <v>98</v>
      </c>
      <c r="B248" s="147" t="s">
        <v>99</v>
      </c>
      <c r="C248" s="148">
        <v>41961</v>
      </c>
      <c r="D248" s="149">
        <v>0.66666666666666663</v>
      </c>
      <c r="E248" s="147">
        <v>63</v>
      </c>
      <c r="F248" s="147">
        <v>55</v>
      </c>
      <c r="G248" s="147">
        <v>189</v>
      </c>
      <c r="H248" s="147">
        <v>14</v>
      </c>
      <c r="I248" s="147">
        <v>3.31</v>
      </c>
      <c r="J248" s="147">
        <v>1.76</v>
      </c>
      <c r="K248" s="155">
        <v>9.91</v>
      </c>
      <c r="L248" s="164">
        <v>1001.97</v>
      </c>
      <c r="M248" s="156">
        <v>6.01</v>
      </c>
      <c r="N248" s="156">
        <v>7.39</v>
      </c>
      <c r="O248" s="157">
        <v>8400000</v>
      </c>
      <c r="P248" s="188" t="str">
        <f>IF($M248&lt;NORMA!$J$7,"NO CUMPLE","CUMPLE")</f>
        <v>CUMPLE</v>
      </c>
      <c r="Q248" s="188" t="str">
        <f>IF($E248&gt;NORMA!$J$8,"NO CUMPLE","CUMPLE")</f>
        <v>NO CUMPLE</v>
      </c>
      <c r="R248" s="188" t="str">
        <f>IF($F248&gt;NORMA!$J$9,"NO CUMPLE","CUMPLE")</f>
        <v>CUMPLE</v>
      </c>
      <c r="S248" s="188" t="str">
        <f>IF($K248&gt;NORMA!$J$10,"NO CUMPLE","CUMPLE")</f>
        <v>CUMPLE</v>
      </c>
      <c r="T248" s="188" t="str">
        <f>IF($J248&gt;NORMA!$J$11,"NO CUMPLE","CUMPLE")</f>
        <v>CUMPLE</v>
      </c>
      <c r="U248" s="188" t="str">
        <f>IF($G248&gt;NORMA!$J$12,"NO CUMPLE","CUMPLE")</f>
        <v>NO CUMPLE</v>
      </c>
      <c r="V248" s="188" t="str">
        <f>IF($H248&gt;NORMA!$J$13,"NO CUMPLE","CUMPLE")</f>
        <v>CUMPLE</v>
      </c>
      <c r="W248" s="188" t="str">
        <f>IF($O248&gt;NORMA!$J$14,"NO CUMPLE","CUMPLE")</f>
        <v>NO CUMPLE</v>
      </c>
      <c r="X248" s="188" t="str">
        <f>IF(AND($N248&gt;=NORMA!$Q$4, $N248&lt;=NORMA!$R$4),"CUMPLE","NO CUMPLE")</f>
        <v>CUMPLE</v>
      </c>
      <c r="Y248" s="188" t="str">
        <f>IF($I248&gt;NORMA!$J$16,"NO CUMPLE","CUMPLE")</f>
        <v>NO CUMPLE</v>
      </c>
      <c r="Z248" s="188" t="str">
        <f>IF($M248&lt;NORMA!$J$23,"NO CUMPLE","CUMPLE")</f>
        <v>CUMPLE</v>
      </c>
      <c r="AA248" s="188" t="str">
        <f>IF($E248&gt;NORMA!$J$24,"NO CUMPLE","CUMPLE")</f>
        <v>NO CUMPLE</v>
      </c>
      <c r="AB248" s="188" t="str">
        <f>IF($F248&gt;NORMA!$J$25,"NO CUMPLE","CUMPLE")</f>
        <v>NO CUMPLE</v>
      </c>
      <c r="AC248" s="188" t="str">
        <f>IF($K248&gt;NORMA!$J$26,"NO CUMPLE","CUMPLE")</f>
        <v>CUMPLE</v>
      </c>
      <c r="AD248" s="188" t="str">
        <f>IF($J248&gt;NORMA!$J$27,"NO CUMPLE","CUMPLE")</f>
        <v>NO CUMPLE</v>
      </c>
      <c r="AE248" s="188" t="str">
        <f>IF($G248&gt;NORMA!$J$28,"NO CUMPLE","CUMPLE")</f>
        <v>NO CUMPLE</v>
      </c>
      <c r="AF248" s="188" t="str">
        <f>IF($H248&gt;NORMA!$I$29,"NO CUMPLE","CUMPLE")</f>
        <v>NO CUMPLE</v>
      </c>
      <c r="AG248" s="188" t="str">
        <f>IF($O248&gt;NORMA!$J$30,"NO CUMPLE","CUMPLE")</f>
        <v>NO CUMPLE</v>
      </c>
      <c r="AH248" s="188" t="str">
        <f>IF(AND($N248&gt;=NORMA!$R$18, $N248&lt;=NORMA!$S$18),"CUMPLE","NO CUMPLE")</f>
        <v>CUMPLE</v>
      </c>
      <c r="AI248" s="188" t="str">
        <f>IF($I248&gt;NORMA!$J$32,"NO CUMPLE","CUMPLE")</f>
        <v>NO CUMPLE</v>
      </c>
    </row>
    <row r="249" spans="1:35" ht="14.25" customHeight="1" x14ac:dyDescent="0.35">
      <c r="A249" s="146" t="s">
        <v>98</v>
      </c>
      <c r="B249" s="147" t="s">
        <v>99</v>
      </c>
      <c r="C249" s="148">
        <v>41963</v>
      </c>
      <c r="D249" s="149">
        <v>0.58333333333333337</v>
      </c>
      <c r="E249" s="147">
        <v>38</v>
      </c>
      <c r="F249" s="147">
        <v>99</v>
      </c>
      <c r="G249" s="147">
        <v>109</v>
      </c>
      <c r="H249" s="147">
        <v>8</v>
      </c>
      <c r="I249" s="147">
        <v>2.16</v>
      </c>
      <c r="J249" s="147">
        <v>0.12</v>
      </c>
      <c r="K249" s="155">
        <v>6.04</v>
      </c>
      <c r="L249" s="164">
        <v>2.79</v>
      </c>
      <c r="M249" s="156">
        <v>1.84</v>
      </c>
      <c r="N249" s="156">
        <v>7.98</v>
      </c>
      <c r="O249" s="157">
        <v>2000000</v>
      </c>
      <c r="P249" s="188" t="str">
        <f>IF($M249&lt;NORMA!$J$7,"NO CUMPLE","CUMPLE")</f>
        <v>NO CUMPLE</v>
      </c>
      <c r="Q249" s="188" t="str">
        <f>IF($E249&gt;NORMA!$J$8,"NO CUMPLE","CUMPLE")</f>
        <v>CUMPLE</v>
      </c>
      <c r="R249" s="188" t="str">
        <f>IF($F249&gt;NORMA!$J$9,"NO CUMPLE","CUMPLE")</f>
        <v>CUMPLE</v>
      </c>
      <c r="S249" s="188" t="str">
        <f>IF($K249&gt;NORMA!$J$10,"NO CUMPLE","CUMPLE")</f>
        <v>CUMPLE</v>
      </c>
      <c r="T249" s="188" t="str">
        <f>IF($J249&gt;NORMA!$J$11,"NO CUMPLE","CUMPLE")</f>
        <v>CUMPLE</v>
      </c>
      <c r="U249" s="188" t="str">
        <f>IF($G249&gt;NORMA!$J$12,"NO CUMPLE","CUMPLE")</f>
        <v>NO CUMPLE</v>
      </c>
      <c r="V249" s="188" t="str">
        <f>IF($H249&gt;NORMA!$J$13,"NO CUMPLE","CUMPLE")</f>
        <v>CUMPLE</v>
      </c>
      <c r="W249" s="188" t="str">
        <f>IF($O249&gt;NORMA!$J$14,"NO CUMPLE","CUMPLE")</f>
        <v>NO CUMPLE</v>
      </c>
      <c r="X249" s="188" t="str">
        <f>IF(AND($N249&gt;=NORMA!$Q$4, $N249&lt;=NORMA!$R$4),"CUMPLE","NO CUMPLE")</f>
        <v>CUMPLE</v>
      </c>
      <c r="Y249" s="188" t="str">
        <f>IF($I249&gt;NORMA!$J$16,"NO CUMPLE","CUMPLE")</f>
        <v>CUMPLE</v>
      </c>
      <c r="Z249" s="188" t="str">
        <f>IF($M249&lt;NORMA!$J$23,"NO CUMPLE","CUMPLE")</f>
        <v>NO CUMPLE</v>
      </c>
      <c r="AA249" s="188" t="str">
        <f>IF($E249&gt;NORMA!$J$24,"NO CUMPLE","CUMPLE")</f>
        <v>NO CUMPLE</v>
      </c>
      <c r="AB249" s="188" t="str">
        <f>IF($F249&gt;NORMA!$J$25,"NO CUMPLE","CUMPLE")</f>
        <v>NO CUMPLE</v>
      </c>
      <c r="AC249" s="188" t="str">
        <f>IF($K249&gt;NORMA!$J$26,"NO CUMPLE","CUMPLE")</f>
        <v>CUMPLE</v>
      </c>
      <c r="AD249" s="188" t="str">
        <f>IF($J249&gt;NORMA!$J$27,"NO CUMPLE","CUMPLE")</f>
        <v>CUMPLE</v>
      </c>
      <c r="AE249" s="188" t="str">
        <f>IF($G249&gt;NORMA!$J$28,"NO CUMPLE","CUMPLE")</f>
        <v>NO CUMPLE</v>
      </c>
      <c r="AF249" s="188" t="str">
        <f>IF($H249&gt;NORMA!$I$29,"NO CUMPLE","CUMPLE")</f>
        <v>CUMPLE</v>
      </c>
      <c r="AG249" s="188" t="str">
        <f>IF($O249&gt;NORMA!$J$30,"NO CUMPLE","CUMPLE")</f>
        <v>NO CUMPLE</v>
      </c>
      <c r="AH249" s="188" t="str">
        <f>IF(AND($N249&gt;=NORMA!$R$18, $N249&lt;=NORMA!$S$18),"CUMPLE","NO CUMPLE")</f>
        <v>CUMPLE</v>
      </c>
      <c r="AI249" s="188" t="str">
        <f>IF($I249&gt;NORMA!$J$32,"NO CUMPLE","CUMPLE")</f>
        <v>NO CUMPLE</v>
      </c>
    </row>
    <row r="250" spans="1:35" ht="14.25" customHeight="1" x14ac:dyDescent="0.35">
      <c r="A250" s="146" t="s">
        <v>100</v>
      </c>
      <c r="B250" s="147" t="s">
        <v>99</v>
      </c>
      <c r="C250" s="148">
        <v>41965</v>
      </c>
      <c r="D250" s="149">
        <v>0.41666666666666669</v>
      </c>
      <c r="E250" s="147">
        <v>66</v>
      </c>
      <c r="F250" s="147">
        <v>88</v>
      </c>
      <c r="G250" s="147">
        <v>118</v>
      </c>
      <c r="H250" s="147">
        <v>26</v>
      </c>
      <c r="I250" s="147">
        <v>2.88</v>
      </c>
      <c r="J250" s="147">
        <v>0.28999999999999998</v>
      </c>
      <c r="K250" s="155">
        <v>12.11</v>
      </c>
      <c r="L250" s="164">
        <v>2.33</v>
      </c>
      <c r="M250" s="156">
        <v>6.52</v>
      </c>
      <c r="N250" s="156">
        <v>7.42</v>
      </c>
      <c r="O250" s="157">
        <v>8400000</v>
      </c>
      <c r="P250" s="188" t="str">
        <f>IF($M250&lt;NORMA!$J$7,"NO CUMPLE","CUMPLE")</f>
        <v>CUMPLE</v>
      </c>
      <c r="Q250" s="188" t="str">
        <f>IF($E250&gt;NORMA!$J$8,"NO CUMPLE","CUMPLE")</f>
        <v>NO CUMPLE</v>
      </c>
      <c r="R250" s="188" t="str">
        <f>IF($F250&gt;NORMA!$J$9,"NO CUMPLE","CUMPLE")</f>
        <v>CUMPLE</v>
      </c>
      <c r="S250" s="188" t="str">
        <f>IF($K250&gt;NORMA!$J$10,"NO CUMPLE","CUMPLE")</f>
        <v>CUMPLE</v>
      </c>
      <c r="T250" s="188" t="str">
        <f>IF($J250&gt;NORMA!$J$11,"NO CUMPLE","CUMPLE")</f>
        <v>CUMPLE</v>
      </c>
      <c r="U250" s="188" t="str">
        <f>IF($G250&gt;NORMA!$J$12,"NO CUMPLE","CUMPLE")</f>
        <v>NO CUMPLE</v>
      </c>
      <c r="V250" s="188" t="str">
        <f>IF($H250&gt;NORMA!$J$13,"NO CUMPLE","CUMPLE")</f>
        <v>NO CUMPLE</v>
      </c>
      <c r="W250" s="188" t="str">
        <f>IF($O250&gt;NORMA!$J$14,"NO CUMPLE","CUMPLE")</f>
        <v>NO CUMPLE</v>
      </c>
      <c r="X250" s="188" t="str">
        <f>IF(AND($N250&gt;=NORMA!$Q$4, $N250&lt;=NORMA!$R$4),"CUMPLE","NO CUMPLE")</f>
        <v>CUMPLE</v>
      </c>
      <c r="Y250" s="188" t="str">
        <f>IF($I250&gt;NORMA!$J$16,"NO CUMPLE","CUMPLE")</f>
        <v>CUMPLE</v>
      </c>
      <c r="Z250" s="188" t="str">
        <f>IF($M250&lt;NORMA!$J$23,"NO CUMPLE","CUMPLE")</f>
        <v>CUMPLE</v>
      </c>
      <c r="AA250" s="188" t="str">
        <f>IF($E250&gt;NORMA!$J$24,"NO CUMPLE","CUMPLE")</f>
        <v>NO CUMPLE</v>
      </c>
      <c r="AB250" s="188" t="str">
        <f>IF($F250&gt;NORMA!$J$25,"NO CUMPLE","CUMPLE")</f>
        <v>NO CUMPLE</v>
      </c>
      <c r="AC250" s="188" t="str">
        <f>IF($K250&gt;NORMA!$J$26,"NO CUMPLE","CUMPLE")</f>
        <v>NO CUMPLE</v>
      </c>
      <c r="AD250" s="188" t="str">
        <f>IF($J250&gt;NORMA!$J$27,"NO CUMPLE","CUMPLE")</f>
        <v>CUMPLE</v>
      </c>
      <c r="AE250" s="188" t="str">
        <f>IF($G250&gt;NORMA!$J$28,"NO CUMPLE","CUMPLE")</f>
        <v>NO CUMPLE</v>
      </c>
      <c r="AF250" s="188" t="str">
        <f>IF($H250&gt;NORMA!$I$29,"NO CUMPLE","CUMPLE")</f>
        <v>NO CUMPLE</v>
      </c>
      <c r="AG250" s="188" t="str">
        <f>IF($O250&gt;NORMA!$J$30,"NO CUMPLE","CUMPLE")</f>
        <v>NO CUMPLE</v>
      </c>
      <c r="AH250" s="188" t="str">
        <f>IF(AND($N250&gt;=NORMA!$R$18, $N250&lt;=NORMA!$S$18),"CUMPLE","NO CUMPLE")</f>
        <v>CUMPLE</v>
      </c>
      <c r="AI250" s="188" t="str">
        <f>IF($I250&gt;NORMA!$J$32,"NO CUMPLE","CUMPLE")</f>
        <v>NO CUMPLE</v>
      </c>
    </row>
    <row r="251" spans="1:35" ht="14.25" customHeight="1" x14ac:dyDescent="0.35">
      <c r="A251" s="146" t="s">
        <v>100</v>
      </c>
      <c r="B251" s="147" t="s">
        <v>99</v>
      </c>
      <c r="C251" s="148">
        <v>41974</v>
      </c>
      <c r="D251" s="149">
        <v>0.66666666666666663</v>
      </c>
      <c r="E251" s="147">
        <v>93</v>
      </c>
      <c r="F251" s="147">
        <v>138</v>
      </c>
      <c r="G251" s="147">
        <v>50</v>
      </c>
      <c r="H251" s="147">
        <v>38</v>
      </c>
      <c r="I251" s="147">
        <v>6.83</v>
      </c>
      <c r="J251" s="147">
        <v>2.73</v>
      </c>
      <c r="K251" s="155">
        <v>14.93</v>
      </c>
      <c r="L251" s="164">
        <v>0.73</v>
      </c>
      <c r="M251" s="156">
        <v>0.05</v>
      </c>
      <c r="N251" s="156">
        <v>7.25</v>
      </c>
      <c r="O251" s="157">
        <v>17000000</v>
      </c>
      <c r="P251" s="188" t="str">
        <f>IF($M251&lt;NORMA!$J$7,"NO CUMPLE","CUMPLE")</f>
        <v>NO CUMPLE</v>
      </c>
      <c r="Q251" s="188" t="str">
        <f>IF($E251&gt;NORMA!$J$8,"NO CUMPLE","CUMPLE")</f>
        <v>NO CUMPLE</v>
      </c>
      <c r="R251" s="188" t="str">
        <f>IF($F251&gt;NORMA!$J$9,"NO CUMPLE","CUMPLE")</f>
        <v>CUMPLE</v>
      </c>
      <c r="S251" s="188" t="str">
        <f>IF($K251&gt;NORMA!$J$10,"NO CUMPLE","CUMPLE")</f>
        <v>CUMPLE</v>
      </c>
      <c r="T251" s="188" t="str">
        <f>IF($J251&gt;NORMA!$J$11,"NO CUMPLE","CUMPLE")</f>
        <v>CUMPLE</v>
      </c>
      <c r="U251" s="188" t="str">
        <f>IF($G251&gt;NORMA!$J$12,"NO CUMPLE","CUMPLE")</f>
        <v>NO CUMPLE</v>
      </c>
      <c r="V251" s="188" t="str">
        <f>IF($H251&gt;NORMA!$J$13,"NO CUMPLE","CUMPLE")</f>
        <v>NO CUMPLE</v>
      </c>
      <c r="W251" s="188" t="str">
        <f>IF($O251&gt;NORMA!$J$14,"NO CUMPLE","CUMPLE")</f>
        <v>NO CUMPLE</v>
      </c>
      <c r="X251" s="188" t="str">
        <f>IF(AND($N251&gt;=NORMA!$Q$4, $N251&lt;=NORMA!$R$4),"CUMPLE","NO CUMPLE")</f>
        <v>CUMPLE</v>
      </c>
      <c r="Y251" s="188" t="str">
        <f>IF($I251&gt;NORMA!$J$16,"NO CUMPLE","CUMPLE")</f>
        <v>NO CUMPLE</v>
      </c>
      <c r="Z251" s="188" t="str">
        <f>IF($M251&lt;NORMA!$J$23,"NO CUMPLE","CUMPLE")</f>
        <v>NO CUMPLE</v>
      </c>
      <c r="AA251" s="188" t="str">
        <f>IF($E251&gt;NORMA!$J$24,"NO CUMPLE","CUMPLE")</f>
        <v>NO CUMPLE</v>
      </c>
      <c r="AB251" s="188" t="str">
        <f>IF($F251&gt;NORMA!$J$25,"NO CUMPLE","CUMPLE")</f>
        <v>NO CUMPLE</v>
      </c>
      <c r="AC251" s="188" t="str">
        <f>IF($K251&gt;NORMA!$J$26,"NO CUMPLE","CUMPLE")</f>
        <v>NO CUMPLE</v>
      </c>
      <c r="AD251" s="188" t="str">
        <f>IF($J251&gt;NORMA!$J$27,"NO CUMPLE","CUMPLE")</f>
        <v>NO CUMPLE</v>
      </c>
      <c r="AE251" s="188" t="str">
        <f>IF($G251&gt;NORMA!$J$28,"NO CUMPLE","CUMPLE")</f>
        <v>NO CUMPLE</v>
      </c>
      <c r="AF251" s="188" t="str">
        <f>IF($H251&gt;NORMA!$I$29,"NO CUMPLE","CUMPLE")</f>
        <v>NO CUMPLE</v>
      </c>
      <c r="AG251" s="188" t="str">
        <f>IF($O251&gt;NORMA!$J$30,"NO CUMPLE","CUMPLE")</f>
        <v>NO CUMPLE</v>
      </c>
      <c r="AH251" s="188" t="str">
        <f>IF(AND($N251&gt;=NORMA!$R$18, $N251&lt;=NORMA!$S$18),"CUMPLE","NO CUMPLE")</f>
        <v>CUMPLE</v>
      </c>
      <c r="AI251" s="188" t="str">
        <f>IF($I251&gt;NORMA!$J$32,"NO CUMPLE","CUMPLE")</f>
        <v>NO CUMPLE</v>
      </c>
    </row>
    <row r="252" spans="1:35" ht="14.25" customHeight="1" x14ac:dyDescent="0.35">
      <c r="A252" s="146" t="s">
        <v>100</v>
      </c>
      <c r="B252" s="147" t="s">
        <v>99</v>
      </c>
      <c r="C252" s="148">
        <v>41977</v>
      </c>
      <c r="D252" s="149">
        <v>0.32291666666666669</v>
      </c>
      <c r="E252" s="147">
        <v>32</v>
      </c>
      <c r="F252" s="147">
        <v>129</v>
      </c>
      <c r="G252" s="147">
        <v>42</v>
      </c>
      <c r="H252" s="147">
        <v>18</v>
      </c>
      <c r="I252" s="147">
        <v>0.38</v>
      </c>
      <c r="J252" s="147">
        <v>3</v>
      </c>
      <c r="K252" s="155">
        <v>35.909999999999997</v>
      </c>
      <c r="L252" s="164">
        <v>0.76</v>
      </c>
      <c r="M252" s="156">
        <v>0.84</v>
      </c>
      <c r="N252" s="156">
        <v>7.22</v>
      </c>
      <c r="O252" s="157">
        <v>4900000</v>
      </c>
      <c r="P252" s="188" t="str">
        <f>IF($M252&lt;NORMA!$J$7,"NO CUMPLE","CUMPLE")</f>
        <v>NO CUMPLE</v>
      </c>
      <c r="Q252" s="188" t="str">
        <f>IF($E252&gt;NORMA!$J$8,"NO CUMPLE","CUMPLE")</f>
        <v>CUMPLE</v>
      </c>
      <c r="R252" s="188" t="str">
        <f>IF($F252&gt;NORMA!$J$9,"NO CUMPLE","CUMPLE")</f>
        <v>CUMPLE</v>
      </c>
      <c r="S252" s="188" t="str">
        <f>IF($K252&gt;NORMA!$J$10,"NO CUMPLE","CUMPLE")</f>
        <v>NO CUMPLE</v>
      </c>
      <c r="T252" s="188" t="str">
        <f>IF($J252&gt;NORMA!$J$11,"NO CUMPLE","CUMPLE")</f>
        <v>CUMPLE</v>
      </c>
      <c r="U252" s="188" t="str">
        <f>IF($G252&gt;NORMA!$J$12,"NO CUMPLE","CUMPLE")</f>
        <v>NO CUMPLE</v>
      </c>
      <c r="V252" s="188" t="str">
        <f>IF($H252&gt;NORMA!$J$13,"NO CUMPLE","CUMPLE")</f>
        <v>CUMPLE</v>
      </c>
      <c r="W252" s="188" t="str">
        <f>IF($O252&gt;NORMA!$J$14,"NO CUMPLE","CUMPLE")</f>
        <v>NO CUMPLE</v>
      </c>
      <c r="X252" s="188" t="str">
        <f>IF(AND($N252&gt;=NORMA!$Q$4, $N252&lt;=NORMA!$R$4),"CUMPLE","NO CUMPLE")</f>
        <v>CUMPLE</v>
      </c>
      <c r="Y252" s="188" t="str">
        <f>IF($I252&gt;NORMA!$J$16,"NO CUMPLE","CUMPLE")</f>
        <v>CUMPLE</v>
      </c>
      <c r="Z252" s="188" t="str">
        <f>IF($M252&lt;NORMA!$J$23,"NO CUMPLE","CUMPLE")</f>
        <v>NO CUMPLE</v>
      </c>
      <c r="AA252" s="188" t="str">
        <f>IF($E252&gt;NORMA!$J$24,"NO CUMPLE","CUMPLE")</f>
        <v>NO CUMPLE</v>
      </c>
      <c r="AB252" s="188" t="str">
        <f>IF($F252&gt;NORMA!$J$25,"NO CUMPLE","CUMPLE")</f>
        <v>NO CUMPLE</v>
      </c>
      <c r="AC252" s="188" t="str">
        <f>IF($K252&gt;NORMA!$J$26,"NO CUMPLE","CUMPLE")</f>
        <v>NO CUMPLE</v>
      </c>
      <c r="AD252" s="188" t="str">
        <f>IF($J252&gt;NORMA!$J$27,"NO CUMPLE","CUMPLE")</f>
        <v>NO CUMPLE</v>
      </c>
      <c r="AE252" s="188" t="str">
        <f>IF($G252&gt;NORMA!$J$28,"NO CUMPLE","CUMPLE")</f>
        <v>NO CUMPLE</v>
      </c>
      <c r="AF252" s="188" t="str">
        <f>IF($H252&gt;NORMA!$I$29,"NO CUMPLE","CUMPLE")</f>
        <v>NO CUMPLE</v>
      </c>
      <c r="AG252" s="188" t="str">
        <f>IF($O252&gt;NORMA!$J$30,"NO CUMPLE","CUMPLE")</f>
        <v>NO CUMPLE</v>
      </c>
      <c r="AH252" s="188" t="str">
        <f>IF(AND($N252&gt;=NORMA!$R$18, $N252&lt;=NORMA!$S$18),"CUMPLE","NO CUMPLE")</f>
        <v>CUMPLE</v>
      </c>
      <c r="AI252" s="188" t="str">
        <f>IF($I252&gt;NORMA!$J$32,"NO CUMPLE","CUMPLE")</f>
        <v>CUMPLE</v>
      </c>
    </row>
    <row r="253" spans="1:35" ht="14.25" customHeight="1" x14ac:dyDescent="0.35">
      <c r="A253" s="198" t="s">
        <v>98</v>
      </c>
      <c r="B253" s="156" t="s">
        <v>99</v>
      </c>
      <c r="C253" s="199">
        <v>42010</v>
      </c>
      <c r="D253" s="200">
        <v>0.25</v>
      </c>
      <c r="E253" s="156">
        <v>88</v>
      </c>
      <c r="F253" s="156">
        <v>175</v>
      </c>
      <c r="G253" s="156">
        <v>66</v>
      </c>
      <c r="H253" s="201">
        <v>30</v>
      </c>
      <c r="I253" s="201">
        <v>0.45</v>
      </c>
      <c r="J253" s="201">
        <v>4.0599999999999996</v>
      </c>
      <c r="K253" s="155">
        <v>26.09</v>
      </c>
      <c r="L253" s="164">
        <v>1.56</v>
      </c>
      <c r="M253" s="156">
        <v>1.64</v>
      </c>
      <c r="N253" s="156">
        <v>7.87</v>
      </c>
      <c r="O253" s="157">
        <v>6300000</v>
      </c>
      <c r="P253" s="188" t="str">
        <f>IF($M253&lt;NORMA!$J$7,"NO CUMPLE","CUMPLE")</f>
        <v>NO CUMPLE</v>
      </c>
      <c r="Q253" s="188" t="str">
        <f>IF($E253&gt;NORMA!$J$8,"NO CUMPLE","CUMPLE")</f>
        <v>NO CUMPLE</v>
      </c>
      <c r="R253" s="188" t="str">
        <f>IF($F253&gt;NORMA!$J$9,"NO CUMPLE","CUMPLE")</f>
        <v>NO CUMPLE</v>
      </c>
      <c r="S253" s="188" t="str">
        <f>IF($K253&gt;NORMA!$J$10,"NO CUMPLE","CUMPLE")</f>
        <v>NO CUMPLE</v>
      </c>
      <c r="T253" s="188" t="str">
        <f>IF($J253&gt;NORMA!$J$11,"NO CUMPLE","CUMPLE")</f>
        <v>NO CUMPLE</v>
      </c>
      <c r="U253" s="188" t="str">
        <f>IF($G253&gt;NORMA!$J$12,"NO CUMPLE","CUMPLE")</f>
        <v>NO CUMPLE</v>
      </c>
      <c r="V253" s="188" t="str">
        <f>IF($H253&gt;NORMA!$J$13,"NO CUMPLE","CUMPLE")</f>
        <v>NO CUMPLE</v>
      </c>
      <c r="W253" s="188" t="str">
        <f>IF($O253&gt;NORMA!$J$14,"NO CUMPLE","CUMPLE")</f>
        <v>NO CUMPLE</v>
      </c>
      <c r="X253" s="188" t="str">
        <f>IF(AND($N253&gt;=NORMA!$Q$4, $N253&lt;=NORMA!$R$4),"CUMPLE","NO CUMPLE")</f>
        <v>CUMPLE</v>
      </c>
      <c r="Y253" s="188" t="str">
        <f>IF($I253&gt;NORMA!$J$16,"NO CUMPLE","CUMPLE")</f>
        <v>CUMPLE</v>
      </c>
      <c r="Z253" s="188" t="str">
        <f>IF($M253&lt;NORMA!$J$23,"NO CUMPLE","CUMPLE")</f>
        <v>NO CUMPLE</v>
      </c>
      <c r="AA253" s="188" t="str">
        <f>IF($E253&gt;NORMA!$J$24,"NO CUMPLE","CUMPLE")</f>
        <v>NO CUMPLE</v>
      </c>
      <c r="AB253" s="188" t="str">
        <f>IF($F253&gt;NORMA!$J$25,"NO CUMPLE","CUMPLE")</f>
        <v>NO CUMPLE</v>
      </c>
      <c r="AC253" s="188" t="str">
        <f>IF($K253&gt;NORMA!$J$26,"NO CUMPLE","CUMPLE")</f>
        <v>NO CUMPLE</v>
      </c>
      <c r="AD253" s="188" t="str">
        <f>IF($J253&gt;NORMA!$J$27,"NO CUMPLE","CUMPLE")</f>
        <v>NO CUMPLE</v>
      </c>
      <c r="AE253" s="188" t="str">
        <f>IF($G253&gt;NORMA!$J$28,"NO CUMPLE","CUMPLE")</f>
        <v>NO CUMPLE</v>
      </c>
      <c r="AF253" s="188" t="str">
        <f>IF($H253&gt;NORMA!$I$29,"NO CUMPLE","CUMPLE")</f>
        <v>NO CUMPLE</v>
      </c>
      <c r="AG253" s="188" t="str">
        <f>IF($O253&gt;NORMA!$J$30,"NO CUMPLE","CUMPLE")</f>
        <v>NO CUMPLE</v>
      </c>
      <c r="AH253" s="188" t="str">
        <f>IF(AND($N253&gt;=NORMA!$R$18, $N253&lt;=NORMA!$S$18),"CUMPLE","NO CUMPLE")</f>
        <v>CUMPLE</v>
      </c>
      <c r="AI253" s="188" t="str">
        <f>IF($I253&gt;NORMA!$J$32,"NO CUMPLE","CUMPLE")</f>
        <v>CUMPLE</v>
      </c>
    </row>
    <row r="254" spans="1:35" ht="14.25" customHeight="1" x14ac:dyDescent="0.35">
      <c r="A254" s="198" t="s">
        <v>100</v>
      </c>
      <c r="B254" s="156" t="s">
        <v>99</v>
      </c>
      <c r="C254" s="199">
        <v>42018</v>
      </c>
      <c r="D254" s="200">
        <v>0.5</v>
      </c>
      <c r="E254" s="156">
        <v>305</v>
      </c>
      <c r="F254" s="156">
        <v>448</v>
      </c>
      <c r="G254" s="156">
        <v>142</v>
      </c>
      <c r="H254" s="201">
        <v>18</v>
      </c>
      <c r="I254" s="201">
        <v>10.06</v>
      </c>
      <c r="J254" s="201">
        <v>9.6199999999999992</v>
      </c>
      <c r="K254" s="155">
        <v>40.409999999999997</v>
      </c>
      <c r="L254" s="164">
        <v>0.63</v>
      </c>
      <c r="M254" s="156">
        <v>3.87</v>
      </c>
      <c r="N254" s="156">
        <v>7.62</v>
      </c>
      <c r="O254" s="157">
        <v>79000000</v>
      </c>
      <c r="P254" s="188" t="str">
        <f>IF($M254&lt;NORMA!$J$7,"NO CUMPLE","CUMPLE")</f>
        <v>NO CUMPLE</v>
      </c>
      <c r="Q254" s="188" t="str">
        <f>IF($E254&gt;NORMA!$J$8,"NO CUMPLE","CUMPLE")</f>
        <v>NO CUMPLE</v>
      </c>
      <c r="R254" s="188" t="str">
        <f>IF($F254&gt;NORMA!$J$9,"NO CUMPLE","CUMPLE")</f>
        <v>NO CUMPLE</v>
      </c>
      <c r="S254" s="188" t="str">
        <f>IF($K254&gt;NORMA!$J$10,"NO CUMPLE","CUMPLE")</f>
        <v>NO CUMPLE</v>
      </c>
      <c r="T254" s="188" t="str">
        <f>IF($J254&gt;NORMA!$J$11,"NO CUMPLE","CUMPLE")</f>
        <v>NO CUMPLE</v>
      </c>
      <c r="U254" s="188" t="str">
        <f>IF($G254&gt;NORMA!$J$12,"NO CUMPLE","CUMPLE")</f>
        <v>NO CUMPLE</v>
      </c>
      <c r="V254" s="188" t="str">
        <f>IF($H254&gt;NORMA!$J$13,"NO CUMPLE","CUMPLE")</f>
        <v>CUMPLE</v>
      </c>
      <c r="W254" s="188" t="str">
        <f>IF($O254&gt;NORMA!$J$14,"NO CUMPLE","CUMPLE")</f>
        <v>NO CUMPLE</v>
      </c>
      <c r="X254" s="188" t="str">
        <f>IF(AND($N254&gt;=NORMA!$Q$4, $N254&lt;=NORMA!$R$4),"CUMPLE","NO CUMPLE")</f>
        <v>CUMPLE</v>
      </c>
      <c r="Y254" s="188" t="str">
        <f>IF($I254&gt;NORMA!$J$16,"NO CUMPLE","CUMPLE")</f>
        <v>NO CUMPLE</v>
      </c>
      <c r="Z254" s="188" t="str">
        <f>IF($M254&lt;NORMA!$J$23,"NO CUMPLE","CUMPLE")</f>
        <v>NO CUMPLE</v>
      </c>
      <c r="AA254" s="188" t="str">
        <f>IF($E254&gt;NORMA!$J$24,"NO CUMPLE","CUMPLE")</f>
        <v>NO CUMPLE</v>
      </c>
      <c r="AB254" s="188" t="str">
        <f>IF($F254&gt;NORMA!$J$25,"NO CUMPLE","CUMPLE")</f>
        <v>NO CUMPLE</v>
      </c>
      <c r="AC254" s="188" t="str">
        <f>IF($K254&gt;NORMA!$J$26,"NO CUMPLE","CUMPLE")</f>
        <v>NO CUMPLE</v>
      </c>
      <c r="AD254" s="188" t="str">
        <f>IF($J254&gt;NORMA!$J$27,"NO CUMPLE","CUMPLE")</f>
        <v>NO CUMPLE</v>
      </c>
      <c r="AE254" s="188" t="str">
        <f>IF($G254&gt;NORMA!$J$28,"NO CUMPLE","CUMPLE")</f>
        <v>NO CUMPLE</v>
      </c>
      <c r="AF254" s="188" t="str">
        <f>IF($H254&gt;NORMA!$I$29,"NO CUMPLE","CUMPLE")</f>
        <v>NO CUMPLE</v>
      </c>
      <c r="AG254" s="188" t="str">
        <f>IF($O254&gt;NORMA!$J$30,"NO CUMPLE","CUMPLE")</f>
        <v>NO CUMPLE</v>
      </c>
      <c r="AH254" s="188" t="str">
        <f>IF(AND($N254&gt;=NORMA!$R$18, $N254&lt;=NORMA!$S$18),"CUMPLE","NO CUMPLE")</f>
        <v>CUMPLE</v>
      </c>
      <c r="AI254" s="188" t="str">
        <f>IF($I254&gt;NORMA!$J$32,"NO CUMPLE","CUMPLE")</f>
        <v>NO CUMPLE</v>
      </c>
    </row>
    <row r="255" spans="1:35" ht="14.25" customHeight="1" x14ac:dyDescent="0.35">
      <c r="A255" s="198" t="s">
        <v>98</v>
      </c>
      <c r="B255" s="156" t="s">
        <v>99</v>
      </c>
      <c r="C255" s="199">
        <v>42024</v>
      </c>
      <c r="D255" s="200">
        <v>0.5</v>
      </c>
      <c r="E255" s="156">
        <v>153</v>
      </c>
      <c r="F255" s="156">
        <v>263</v>
      </c>
      <c r="G255" s="156">
        <v>141</v>
      </c>
      <c r="H255" s="201">
        <v>16</v>
      </c>
      <c r="I255" s="201">
        <v>8.5299999999999994</v>
      </c>
      <c r="J255" s="201">
        <v>4.7</v>
      </c>
      <c r="K255" s="155">
        <v>26.64</v>
      </c>
      <c r="L255" s="164">
        <v>2.85</v>
      </c>
      <c r="M255" s="156">
        <v>1.3</v>
      </c>
      <c r="N255" s="156">
        <v>7.2</v>
      </c>
      <c r="O255" s="157">
        <v>49000000</v>
      </c>
      <c r="P255" s="188" t="str">
        <f>IF($M255&lt;NORMA!$J$7,"NO CUMPLE","CUMPLE")</f>
        <v>NO CUMPLE</v>
      </c>
      <c r="Q255" s="188" t="str">
        <f>IF($E255&gt;NORMA!$J$8,"NO CUMPLE","CUMPLE")</f>
        <v>NO CUMPLE</v>
      </c>
      <c r="R255" s="188" t="str">
        <f>IF($F255&gt;NORMA!$J$9,"NO CUMPLE","CUMPLE")</f>
        <v>NO CUMPLE</v>
      </c>
      <c r="S255" s="188" t="str">
        <f>IF($K255&gt;NORMA!$J$10,"NO CUMPLE","CUMPLE")</f>
        <v>NO CUMPLE</v>
      </c>
      <c r="T255" s="188" t="str">
        <f>IF($J255&gt;NORMA!$J$11,"NO CUMPLE","CUMPLE")</f>
        <v>NO CUMPLE</v>
      </c>
      <c r="U255" s="188" t="str">
        <f>IF($G255&gt;NORMA!$J$12,"NO CUMPLE","CUMPLE")</f>
        <v>NO CUMPLE</v>
      </c>
      <c r="V255" s="188" t="str">
        <f>IF($H255&gt;NORMA!$J$13,"NO CUMPLE","CUMPLE")</f>
        <v>CUMPLE</v>
      </c>
      <c r="W255" s="188" t="str">
        <f>IF($O255&gt;NORMA!$J$14,"NO CUMPLE","CUMPLE")</f>
        <v>NO CUMPLE</v>
      </c>
      <c r="X255" s="188" t="str">
        <f>IF(AND($N255&gt;=NORMA!$Q$4, $N255&lt;=NORMA!$R$4),"CUMPLE","NO CUMPLE")</f>
        <v>CUMPLE</v>
      </c>
      <c r="Y255" s="188" t="str">
        <f>IF($I255&gt;NORMA!$J$16,"NO CUMPLE","CUMPLE")</f>
        <v>NO CUMPLE</v>
      </c>
      <c r="Z255" s="188" t="str">
        <f>IF($M255&lt;NORMA!$J$23,"NO CUMPLE","CUMPLE")</f>
        <v>NO CUMPLE</v>
      </c>
      <c r="AA255" s="188" t="str">
        <f>IF($E255&gt;NORMA!$J$24,"NO CUMPLE","CUMPLE")</f>
        <v>NO CUMPLE</v>
      </c>
      <c r="AB255" s="188" t="str">
        <f>IF($F255&gt;NORMA!$J$25,"NO CUMPLE","CUMPLE")</f>
        <v>NO CUMPLE</v>
      </c>
      <c r="AC255" s="188" t="str">
        <f>IF($K255&gt;NORMA!$J$26,"NO CUMPLE","CUMPLE")</f>
        <v>NO CUMPLE</v>
      </c>
      <c r="AD255" s="188" t="str">
        <f>IF($J255&gt;NORMA!$J$27,"NO CUMPLE","CUMPLE")</f>
        <v>NO CUMPLE</v>
      </c>
      <c r="AE255" s="188" t="str">
        <f>IF($G255&gt;NORMA!$J$28,"NO CUMPLE","CUMPLE")</f>
        <v>NO CUMPLE</v>
      </c>
      <c r="AF255" s="188" t="str">
        <f>IF($H255&gt;NORMA!$I$29,"NO CUMPLE","CUMPLE")</f>
        <v>NO CUMPLE</v>
      </c>
      <c r="AG255" s="188" t="str">
        <f>IF($O255&gt;NORMA!$J$30,"NO CUMPLE","CUMPLE")</f>
        <v>NO CUMPLE</v>
      </c>
      <c r="AH255" s="188" t="str">
        <f>IF(AND($N255&gt;=NORMA!$R$18, $N255&lt;=NORMA!$S$18),"CUMPLE","NO CUMPLE")</f>
        <v>CUMPLE</v>
      </c>
      <c r="AI255" s="188" t="str">
        <f>IF($I255&gt;NORMA!$J$32,"NO CUMPLE","CUMPLE")</f>
        <v>NO CUMPLE</v>
      </c>
    </row>
    <row r="256" spans="1:35" ht="14.25" customHeight="1" x14ac:dyDescent="0.35">
      <c r="A256" s="198" t="s">
        <v>98</v>
      </c>
      <c r="B256" s="156" t="s">
        <v>99</v>
      </c>
      <c r="C256" s="199">
        <v>42027</v>
      </c>
      <c r="D256" s="200">
        <v>0.41666666666666669</v>
      </c>
      <c r="E256" s="156">
        <v>191</v>
      </c>
      <c r="F256" s="156">
        <v>263</v>
      </c>
      <c r="G256" s="156">
        <v>134</v>
      </c>
      <c r="H256" s="201">
        <v>47</v>
      </c>
      <c r="I256" s="201">
        <v>4.0999999999999996</v>
      </c>
      <c r="J256" s="201">
        <v>5.4</v>
      </c>
      <c r="K256" s="155">
        <v>26.92</v>
      </c>
      <c r="L256" s="164">
        <v>1.4</v>
      </c>
      <c r="M256" s="156">
        <v>4.6100000000000003</v>
      </c>
      <c r="N256" s="156">
        <v>7.33</v>
      </c>
      <c r="O256" s="157">
        <v>1700000</v>
      </c>
      <c r="P256" s="188" t="str">
        <f>IF($M256&lt;NORMA!$J$7,"NO CUMPLE","CUMPLE")</f>
        <v>CUMPLE</v>
      </c>
      <c r="Q256" s="188" t="str">
        <f>IF($E256&gt;NORMA!$J$8,"NO CUMPLE","CUMPLE")</f>
        <v>NO CUMPLE</v>
      </c>
      <c r="R256" s="188" t="str">
        <f>IF($F256&gt;NORMA!$J$9,"NO CUMPLE","CUMPLE")</f>
        <v>NO CUMPLE</v>
      </c>
      <c r="S256" s="188" t="str">
        <f>IF($K256&gt;NORMA!$J$10,"NO CUMPLE","CUMPLE")</f>
        <v>NO CUMPLE</v>
      </c>
      <c r="T256" s="188" t="str">
        <f>IF($J256&gt;NORMA!$J$11,"NO CUMPLE","CUMPLE")</f>
        <v>NO CUMPLE</v>
      </c>
      <c r="U256" s="188" t="str">
        <f>IF($G256&gt;NORMA!$J$12,"NO CUMPLE","CUMPLE")</f>
        <v>NO CUMPLE</v>
      </c>
      <c r="V256" s="188" t="str">
        <f>IF($H256&gt;NORMA!$J$13,"NO CUMPLE","CUMPLE")</f>
        <v>NO CUMPLE</v>
      </c>
      <c r="W256" s="188" t="str">
        <f>IF($O256&gt;NORMA!$J$14,"NO CUMPLE","CUMPLE")</f>
        <v>NO CUMPLE</v>
      </c>
      <c r="X256" s="188" t="str">
        <f>IF(AND($N256&gt;=NORMA!$Q$4, $N256&lt;=NORMA!$R$4),"CUMPLE","NO CUMPLE")</f>
        <v>CUMPLE</v>
      </c>
      <c r="Y256" s="188" t="str">
        <f>IF($I256&gt;NORMA!$J$16,"NO CUMPLE","CUMPLE")</f>
        <v>NO CUMPLE</v>
      </c>
      <c r="Z256" s="188" t="str">
        <f>IF($M256&lt;NORMA!$J$23,"NO CUMPLE","CUMPLE")</f>
        <v>NO CUMPLE</v>
      </c>
      <c r="AA256" s="188" t="str">
        <f>IF($E256&gt;NORMA!$J$24,"NO CUMPLE","CUMPLE")</f>
        <v>NO CUMPLE</v>
      </c>
      <c r="AB256" s="188" t="str">
        <f>IF($F256&gt;NORMA!$J$25,"NO CUMPLE","CUMPLE")</f>
        <v>NO CUMPLE</v>
      </c>
      <c r="AC256" s="188" t="str">
        <f>IF($K256&gt;NORMA!$J$26,"NO CUMPLE","CUMPLE")</f>
        <v>NO CUMPLE</v>
      </c>
      <c r="AD256" s="188" t="str">
        <f>IF($J256&gt;NORMA!$J$27,"NO CUMPLE","CUMPLE")</f>
        <v>NO CUMPLE</v>
      </c>
      <c r="AE256" s="188" t="str">
        <f>IF($G256&gt;NORMA!$J$28,"NO CUMPLE","CUMPLE")</f>
        <v>NO CUMPLE</v>
      </c>
      <c r="AF256" s="188" t="str">
        <f>IF($H256&gt;NORMA!$I$29,"NO CUMPLE","CUMPLE")</f>
        <v>NO CUMPLE</v>
      </c>
      <c r="AG256" s="188" t="str">
        <f>IF($O256&gt;NORMA!$J$30,"NO CUMPLE","CUMPLE")</f>
        <v>NO CUMPLE</v>
      </c>
      <c r="AH256" s="188" t="str">
        <f>IF(AND($N256&gt;=NORMA!$R$18, $N256&lt;=NORMA!$S$18),"CUMPLE","NO CUMPLE")</f>
        <v>CUMPLE</v>
      </c>
      <c r="AI256" s="188" t="str">
        <f>IF($I256&gt;NORMA!$J$32,"NO CUMPLE","CUMPLE")</f>
        <v>NO CUMPLE</v>
      </c>
    </row>
    <row r="257" spans="1:35" ht="14.25" customHeight="1" x14ac:dyDescent="0.35">
      <c r="A257" s="198" t="s">
        <v>98</v>
      </c>
      <c r="B257" s="156" t="s">
        <v>99</v>
      </c>
      <c r="C257" s="199">
        <v>42031</v>
      </c>
      <c r="D257" s="200">
        <v>0.66666666666666663</v>
      </c>
      <c r="E257" s="156">
        <v>104</v>
      </c>
      <c r="F257" s="156">
        <v>171</v>
      </c>
      <c r="G257" s="156">
        <v>288</v>
      </c>
      <c r="H257" s="201">
        <v>41</v>
      </c>
      <c r="I257" s="201">
        <v>3.52</v>
      </c>
      <c r="J257" s="201">
        <v>2.5</v>
      </c>
      <c r="K257" s="155">
        <v>7.71</v>
      </c>
      <c r="L257" s="164">
        <v>0.47</v>
      </c>
      <c r="M257" s="156">
        <v>6</v>
      </c>
      <c r="N257" s="156">
        <v>7.27</v>
      </c>
      <c r="O257" s="157">
        <v>15000000</v>
      </c>
      <c r="P257" s="188" t="str">
        <f>IF($M257&lt;NORMA!$J$7,"NO CUMPLE","CUMPLE")</f>
        <v>CUMPLE</v>
      </c>
      <c r="Q257" s="188" t="str">
        <f>IF($E257&gt;NORMA!$J$8,"NO CUMPLE","CUMPLE")</f>
        <v>NO CUMPLE</v>
      </c>
      <c r="R257" s="188" t="str">
        <f>IF($F257&gt;NORMA!$J$9,"NO CUMPLE","CUMPLE")</f>
        <v>NO CUMPLE</v>
      </c>
      <c r="S257" s="188" t="str">
        <f>IF($K257&gt;NORMA!$J$10,"NO CUMPLE","CUMPLE")</f>
        <v>CUMPLE</v>
      </c>
      <c r="T257" s="188" t="str">
        <f>IF($J257&gt;NORMA!$J$11,"NO CUMPLE","CUMPLE")</f>
        <v>CUMPLE</v>
      </c>
      <c r="U257" s="188" t="str">
        <f>IF($G257&gt;NORMA!$J$12,"NO CUMPLE","CUMPLE")</f>
        <v>NO CUMPLE</v>
      </c>
      <c r="V257" s="188" t="str">
        <f>IF($H257&gt;NORMA!$J$13,"NO CUMPLE","CUMPLE")</f>
        <v>NO CUMPLE</v>
      </c>
      <c r="W257" s="188" t="str">
        <f>IF($O257&gt;NORMA!$J$14,"NO CUMPLE","CUMPLE")</f>
        <v>NO CUMPLE</v>
      </c>
      <c r="X257" s="188" t="str">
        <f>IF(AND($N257&gt;=NORMA!$Q$4, $N257&lt;=NORMA!$R$4),"CUMPLE","NO CUMPLE")</f>
        <v>CUMPLE</v>
      </c>
      <c r="Y257" s="188" t="str">
        <f>IF($I257&gt;NORMA!$J$16,"NO CUMPLE","CUMPLE")</f>
        <v>NO CUMPLE</v>
      </c>
      <c r="Z257" s="188" t="str">
        <f>IF($M257&lt;NORMA!$J$23,"NO CUMPLE","CUMPLE")</f>
        <v>CUMPLE</v>
      </c>
      <c r="AA257" s="188" t="str">
        <f>IF($E257&gt;NORMA!$J$24,"NO CUMPLE","CUMPLE")</f>
        <v>NO CUMPLE</v>
      </c>
      <c r="AB257" s="188" t="str">
        <f>IF($F257&gt;NORMA!$J$25,"NO CUMPLE","CUMPLE")</f>
        <v>NO CUMPLE</v>
      </c>
      <c r="AC257" s="188" t="str">
        <f>IF($K257&gt;NORMA!$J$26,"NO CUMPLE","CUMPLE")</f>
        <v>CUMPLE</v>
      </c>
      <c r="AD257" s="188" t="str">
        <f>IF($J257&gt;NORMA!$J$27,"NO CUMPLE","CUMPLE")</f>
        <v>NO CUMPLE</v>
      </c>
      <c r="AE257" s="188" t="str">
        <f>IF($G257&gt;NORMA!$J$28,"NO CUMPLE","CUMPLE")</f>
        <v>NO CUMPLE</v>
      </c>
      <c r="AF257" s="188" t="str">
        <f>IF($H257&gt;NORMA!$I$29,"NO CUMPLE","CUMPLE")</f>
        <v>NO CUMPLE</v>
      </c>
      <c r="AG257" s="188" t="str">
        <f>IF($O257&gt;NORMA!$J$30,"NO CUMPLE","CUMPLE")</f>
        <v>NO CUMPLE</v>
      </c>
      <c r="AH257" s="188" t="str">
        <f>IF(AND($N257&gt;=NORMA!$R$18, $N257&lt;=NORMA!$S$18),"CUMPLE","NO CUMPLE")</f>
        <v>CUMPLE</v>
      </c>
      <c r="AI257" s="188" t="str">
        <f>IF($I257&gt;NORMA!$J$32,"NO CUMPLE","CUMPLE")</f>
        <v>NO CUMPLE</v>
      </c>
    </row>
    <row r="258" spans="1:35" ht="14.25" customHeight="1" x14ac:dyDescent="0.35">
      <c r="A258" s="198" t="s">
        <v>98</v>
      </c>
      <c r="B258" s="156" t="s">
        <v>99</v>
      </c>
      <c r="C258" s="199">
        <v>42038</v>
      </c>
      <c r="D258" s="200">
        <v>0.58333333333333337</v>
      </c>
      <c r="E258" s="156">
        <v>168</v>
      </c>
      <c r="F258" s="156">
        <v>243</v>
      </c>
      <c r="G258" s="156">
        <v>218</v>
      </c>
      <c r="H258" s="201">
        <v>26</v>
      </c>
      <c r="I258" s="201">
        <v>7.75</v>
      </c>
      <c r="J258" s="201">
        <v>1.72</v>
      </c>
      <c r="K258" s="155">
        <v>11.01</v>
      </c>
      <c r="L258" s="164">
        <v>0.34</v>
      </c>
      <c r="M258" s="156">
        <v>4.79</v>
      </c>
      <c r="N258" s="156">
        <v>7.4</v>
      </c>
      <c r="O258" s="157">
        <v>49000000</v>
      </c>
      <c r="P258" s="188" t="str">
        <f>IF($M258&lt;NORMA!$J$7,"NO CUMPLE","CUMPLE")</f>
        <v>CUMPLE</v>
      </c>
      <c r="Q258" s="188" t="str">
        <f>IF($E258&gt;NORMA!$J$8,"NO CUMPLE","CUMPLE")</f>
        <v>NO CUMPLE</v>
      </c>
      <c r="R258" s="188" t="str">
        <f>IF($F258&gt;NORMA!$J$9,"NO CUMPLE","CUMPLE")</f>
        <v>NO CUMPLE</v>
      </c>
      <c r="S258" s="188" t="str">
        <f>IF($K258&gt;NORMA!$J$10,"NO CUMPLE","CUMPLE")</f>
        <v>CUMPLE</v>
      </c>
      <c r="T258" s="188" t="str">
        <f>IF($J258&gt;NORMA!$J$11,"NO CUMPLE","CUMPLE")</f>
        <v>CUMPLE</v>
      </c>
      <c r="U258" s="188" t="str">
        <f>IF($G258&gt;NORMA!$J$12,"NO CUMPLE","CUMPLE")</f>
        <v>NO CUMPLE</v>
      </c>
      <c r="V258" s="188" t="str">
        <f>IF($H258&gt;NORMA!$J$13,"NO CUMPLE","CUMPLE")</f>
        <v>NO CUMPLE</v>
      </c>
      <c r="W258" s="188" t="str">
        <f>IF($O258&gt;NORMA!$J$14,"NO CUMPLE","CUMPLE")</f>
        <v>NO CUMPLE</v>
      </c>
      <c r="X258" s="188" t="str">
        <f>IF(AND($N258&gt;=NORMA!$Q$4, $N258&lt;=NORMA!$R$4),"CUMPLE","NO CUMPLE")</f>
        <v>CUMPLE</v>
      </c>
      <c r="Y258" s="188" t="str">
        <f>IF($I258&gt;NORMA!$J$16,"NO CUMPLE","CUMPLE")</f>
        <v>NO CUMPLE</v>
      </c>
      <c r="Z258" s="188" t="str">
        <f>IF($M258&lt;NORMA!$J$23,"NO CUMPLE","CUMPLE")</f>
        <v>NO CUMPLE</v>
      </c>
      <c r="AA258" s="188" t="str">
        <f>IF($E258&gt;NORMA!$J$24,"NO CUMPLE","CUMPLE")</f>
        <v>NO CUMPLE</v>
      </c>
      <c r="AB258" s="188" t="str">
        <f>IF($F258&gt;NORMA!$J$25,"NO CUMPLE","CUMPLE")</f>
        <v>NO CUMPLE</v>
      </c>
      <c r="AC258" s="188" t="str">
        <f>IF($K258&gt;NORMA!$J$26,"NO CUMPLE","CUMPLE")</f>
        <v>NO CUMPLE</v>
      </c>
      <c r="AD258" s="188" t="str">
        <f>IF($J258&gt;NORMA!$J$27,"NO CUMPLE","CUMPLE")</f>
        <v>NO CUMPLE</v>
      </c>
      <c r="AE258" s="188" t="str">
        <f>IF($G258&gt;NORMA!$J$28,"NO CUMPLE","CUMPLE")</f>
        <v>NO CUMPLE</v>
      </c>
      <c r="AF258" s="188" t="str">
        <f>IF($H258&gt;NORMA!$I$29,"NO CUMPLE","CUMPLE")</f>
        <v>NO CUMPLE</v>
      </c>
      <c r="AG258" s="188" t="str">
        <f>IF($O258&gt;NORMA!$J$30,"NO CUMPLE","CUMPLE")</f>
        <v>NO CUMPLE</v>
      </c>
      <c r="AH258" s="188" t="str">
        <f>IF(AND($N258&gt;=NORMA!$R$18, $N258&lt;=NORMA!$S$18),"CUMPLE","NO CUMPLE")</f>
        <v>CUMPLE</v>
      </c>
      <c r="AI258" s="188" t="str">
        <f>IF($I258&gt;NORMA!$J$32,"NO CUMPLE","CUMPLE")</f>
        <v>NO CUMPLE</v>
      </c>
    </row>
    <row r="259" spans="1:35" ht="14.25" customHeight="1" x14ac:dyDescent="0.35">
      <c r="A259" s="198" t="s">
        <v>100</v>
      </c>
      <c r="B259" s="156" t="s">
        <v>99</v>
      </c>
      <c r="C259" s="199">
        <v>42040</v>
      </c>
      <c r="D259" s="200">
        <v>0.58333333333333337</v>
      </c>
      <c r="E259" s="156">
        <v>233</v>
      </c>
      <c r="F259" s="156">
        <v>455</v>
      </c>
      <c r="G259" s="156">
        <v>420</v>
      </c>
      <c r="H259" s="201">
        <v>37</v>
      </c>
      <c r="I259" s="201">
        <v>10.81</v>
      </c>
      <c r="J259" s="201">
        <v>6.42</v>
      </c>
      <c r="K259" s="155">
        <v>68.41</v>
      </c>
      <c r="L259" s="164">
        <v>0.62</v>
      </c>
      <c r="M259" s="156">
        <v>0.09</v>
      </c>
      <c r="N259" s="156">
        <v>7.44</v>
      </c>
      <c r="O259" s="157">
        <v>58000000</v>
      </c>
      <c r="P259" s="188" t="str">
        <f>IF($M259&lt;NORMA!$J$7,"NO CUMPLE","CUMPLE")</f>
        <v>NO CUMPLE</v>
      </c>
      <c r="Q259" s="188" t="str">
        <f>IF($E259&gt;NORMA!$J$8,"NO CUMPLE","CUMPLE")</f>
        <v>NO CUMPLE</v>
      </c>
      <c r="R259" s="188" t="str">
        <f>IF($F259&gt;NORMA!$J$9,"NO CUMPLE","CUMPLE")</f>
        <v>NO CUMPLE</v>
      </c>
      <c r="S259" s="188" t="str">
        <f>IF($K259&gt;NORMA!$J$10,"NO CUMPLE","CUMPLE")</f>
        <v>NO CUMPLE</v>
      </c>
      <c r="T259" s="188" t="str">
        <f>IF($J259&gt;NORMA!$J$11,"NO CUMPLE","CUMPLE")</f>
        <v>NO CUMPLE</v>
      </c>
      <c r="U259" s="188" t="str">
        <f>IF($G259&gt;NORMA!$J$12,"NO CUMPLE","CUMPLE")</f>
        <v>NO CUMPLE</v>
      </c>
      <c r="V259" s="188" t="str">
        <f>IF($H259&gt;NORMA!$J$13,"NO CUMPLE","CUMPLE")</f>
        <v>NO CUMPLE</v>
      </c>
      <c r="W259" s="188" t="str">
        <f>IF($O259&gt;NORMA!$J$14,"NO CUMPLE","CUMPLE")</f>
        <v>NO CUMPLE</v>
      </c>
      <c r="X259" s="188" t="str">
        <f>IF(AND($N259&gt;=NORMA!$Q$4, $N259&lt;=NORMA!$R$4),"CUMPLE","NO CUMPLE")</f>
        <v>CUMPLE</v>
      </c>
      <c r="Y259" s="188" t="str">
        <f>IF($I259&gt;NORMA!$J$16,"NO CUMPLE","CUMPLE")</f>
        <v>NO CUMPLE</v>
      </c>
      <c r="Z259" s="188" t="str">
        <f>IF($M259&lt;NORMA!$J$23,"NO CUMPLE","CUMPLE")</f>
        <v>NO CUMPLE</v>
      </c>
      <c r="AA259" s="188" t="str">
        <f>IF($E259&gt;NORMA!$J$24,"NO CUMPLE","CUMPLE")</f>
        <v>NO CUMPLE</v>
      </c>
      <c r="AB259" s="188" t="str">
        <f>IF($F259&gt;NORMA!$J$25,"NO CUMPLE","CUMPLE")</f>
        <v>NO CUMPLE</v>
      </c>
      <c r="AC259" s="188" t="str">
        <f>IF($K259&gt;NORMA!$J$26,"NO CUMPLE","CUMPLE")</f>
        <v>NO CUMPLE</v>
      </c>
      <c r="AD259" s="188" t="str">
        <f>IF($J259&gt;NORMA!$J$27,"NO CUMPLE","CUMPLE")</f>
        <v>NO CUMPLE</v>
      </c>
      <c r="AE259" s="188" t="str">
        <f>IF($G259&gt;NORMA!$J$28,"NO CUMPLE","CUMPLE")</f>
        <v>NO CUMPLE</v>
      </c>
      <c r="AF259" s="188" t="str">
        <f>IF($H259&gt;NORMA!$I$29,"NO CUMPLE","CUMPLE")</f>
        <v>NO CUMPLE</v>
      </c>
      <c r="AG259" s="188" t="str">
        <f>IF($O259&gt;NORMA!$J$30,"NO CUMPLE","CUMPLE")</f>
        <v>NO CUMPLE</v>
      </c>
      <c r="AH259" s="188" t="str">
        <f>IF(AND($N259&gt;=NORMA!$R$18, $N259&lt;=NORMA!$S$18),"CUMPLE","NO CUMPLE")</f>
        <v>CUMPLE</v>
      </c>
      <c r="AI259" s="188" t="str">
        <f>IF($I259&gt;NORMA!$J$32,"NO CUMPLE","CUMPLE")</f>
        <v>NO CUMPLE</v>
      </c>
    </row>
    <row r="260" spans="1:35" ht="14.25" customHeight="1" x14ac:dyDescent="0.35">
      <c r="A260" s="198" t="s">
        <v>98</v>
      </c>
      <c r="B260" s="156" t="s">
        <v>99</v>
      </c>
      <c r="C260" s="199">
        <v>42045</v>
      </c>
      <c r="D260" s="200">
        <v>0.33333333333333331</v>
      </c>
      <c r="E260" s="156">
        <v>170</v>
      </c>
      <c r="F260" s="156">
        <v>205</v>
      </c>
      <c r="G260" s="156">
        <v>107</v>
      </c>
      <c r="H260" s="201">
        <v>14</v>
      </c>
      <c r="I260" s="201">
        <v>3.52</v>
      </c>
      <c r="J260" s="201">
        <v>3.24</v>
      </c>
      <c r="K260" s="155">
        <v>32.020000000000003</v>
      </c>
      <c r="L260" s="164">
        <v>0.56000000000000005</v>
      </c>
      <c r="M260" s="156">
        <v>5.16</v>
      </c>
      <c r="N260" s="156">
        <v>8.2100000000000009</v>
      </c>
      <c r="O260" s="157">
        <v>47000000</v>
      </c>
      <c r="P260" s="188" t="str">
        <f>IF($M260&lt;NORMA!$J$7,"NO CUMPLE","CUMPLE")</f>
        <v>CUMPLE</v>
      </c>
      <c r="Q260" s="188" t="str">
        <f>IF($E260&gt;NORMA!$J$8,"NO CUMPLE","CUMPLE")</f>
        <v>NO CUMPLE</v>
      </c>
      <c r="R260" s="188" t="str">
        <f>IF($F260&gt;NORMA!$J$9,"NO CUMPLE","CUMPLE")</f>
        <v>NO CUMPLE</v>
      </c>
      <c r="S260" s="188" t="str">
        <f>IF($K260&gt;NORMA!$J$10,"NO CUMPLE","CUMPLE")</f>
        <v>NO CUMPLE</v>
      </c>
      <c r="T260" s="188" t="str">
        <f>IF($J260&gt;NORMA!$J$11,"NO CUMPLE","CUMPLE")</f>
        <v>NO CUMPLE</v>
      </c>
      <c r="U260" s="188" t="str">
        <f>IF($G260&gt;NORMA!$J$12,"NO CUMPLE","CUMPLE")</f>
        <v>NO CUMPLE</v>
      </c>
      <c r="V260" s="188" t="str">
        <f>IF($H260&gt;NORMA!$J$13,"NO CUMPLE","CUMPLE")</f>
        <v>CUMPLE</v>
      </c>
      <c r="W260" s="188" t="str">
        <f>IF($O260&gt;NORMA!$J$14,"NO CUMPLE","CUMPLE")</f>
        <v>NO CUMPLE</v>
      </c>
      <c r="X260" s="188" t="str">
        <f>IF(AND($N260&gt;=NORMA!$Q$4, $N260&lt;=NORMA!$R$4),"CUMPLE","NO CUMPLE")</f>
        <v>CUMPLE</v>
      </c>
      <c r="Y260" s="188" t="str">
        <f>IF($I260&gt;NORMA!$J$16,"NO CUMPLE","CUMPLE")</f>
        <v>NO CUMPLE</v>
      </c>
      <c r="Z260" s="188" t="str">
        <f>IF($M260&lt;NORMA!$J$23,"NO CUMPLE","CUMPLE")</f>
        <v>CUMPLE</v>
      </c>
      <c r="AA260" s="188" t="str">
        <f>IF($E260&gt;NORMA!$J$24,"NO CUMPLE","CUMPLE")</f>
        <v>NO CUMPLE</v>
      </c>
      <c r="AB260" s="188" t="str">
        <f>IF($F260&gt;NORMA!$J$25,"NO CUMPLE","CUMPLE")</f>
        <v>NO CUMPLE</v>
      </c>
      <c r="AC260" s="188" t="str">
        <f>IF($K260&gt;NORMA!$J$26,"NO CUMPLE","CUMPLE")</f>
        <v>NO CUMPLE</v>
      </c>
      <c r="AD260" s="188" t="str">
        <f>IF($J260&gt;NORMA!$J$27,"NO CUMPLE","CUMPLE")</f>
        <v>NO CUMPLE</v>
      </c>
      <c r="AE260" s="188" t="str">
        <f>IF($G260&gt;NORMA!$J$28,"NO CUMPLE","CUMPLE")</f>
        <v>NO CUMPLE</v>
      </c>
      <c r="AF260" s="188" t="str">
        <f>IF($H260&gt;NORMA!$I$29,"NO CUMPLE","CUMPLE")</f>
        <v>NO CUMPLE</v>
      </c>
      <c r="AG260" s="188" t="str">
        <f>IF($O260&gt;NORMA!$J$30,"NO CUMPLE","CUMPLE")</f>
        <v>NO CUMPLE</v>
      </c>
      <c r="AH260" s="188" t="str">
        <f>IF(AND($N260&gt;=NORMA!$R$18, $N260&lt;=NORMA!$S$18),"CUMPLE","NO CUMPLE")</f>
        <v>CUMPLE</v>
      </c>
      <c r="AI260" s="188" t="str">
        <f>IF($I260&gt;NORMA!$J$32,"NO CUMPLE","CUMPLE")</f>
        <v>NO CUMPLE</v>
      </c>
    </row>
    <row r="261" spans="1:35" ht="14.25" customHeight="1" x14ac:dyDescent="0.35">
      <c r="A261" s="198" t="s">
        <v>100</v>
      </c>
      <c r="B261" s="156" t="s">
        <v>99</v>
      </c>
      <c r="C261" s="199">
        <v>42082</v>
      </c>
      <c r="D261" s="200">
        <v>0.66666666666666663</v>
      </c>
      <c r="E261" s="156">
        <v>135</v>
      </c>
      <c r="F261" s="156">
        <v>165</v>
      </c>
      <c r="G261" s="156">
        <v>196</v>
      </c>
      <c r="H261" s="201">
        <v>12</v>
      </c>
      <c r="I261" s="201">
        <v>3.41</v>
      </c>
      <c r="J261" s="201">
        <v>1.49</v>
      </c>
      <c r="K261" s="155">
        <v>13.01</v>
      </c>
      <c r="L261" s="164">
        <v>1.55</v>
      </c>
      <c r="M261" s="156">
        <v>4.1399999999999997</v>
      </c>
      <c r="N261" s="156">
        <v>7.34</v>
      </c>
      <c r="O261" s="157">
        <v>20000000</v>
      </c>
      <c r="P261" s="188" t="str">
        <f>IF($M261&lt;NORMA!$J$7,"NO CUMPLE","CUMPLE")</f>
        <v>CUMPLE</v>
      </c>
      <c r="Q261" s="188" t="str">
        <f>IF($E261&gt;NORMA!$J$8,"NO CUMPLE","CUMPLE")</f>
        <v>NO CUMPLE</v>
      </c>
      <c r="R261" s="188" t="str">
        <f>IF($F261&gt;NORMA!$J$9,"NO CUMPLE","CUMPLE")</f>
        <v>NO CUMPLE</v>
      </c>
      <c r="S261" s="188" t="str">
        <f>IF($K261&gt;NORMA!$J$10,"NO CUMPLE","CUMPLE")</f>
        <v>CUMPLE</v>
      </c>
      <c r="T261" s="188" t="str">
        <f>IF($J261&gt;NORMA!$J$11,"NO CUMPLE","CUMPLE")</f>
        <v>CUMPLE</v>
      </c>
      <c r="U261" s="188" t="str">
        <f>IF($G261&gt;NORMA!$J$12,"NO CUMPLE","CUMPLE")</f>
        <v>NO CUMPLE</v>
      </c>
      <c r="V261" s="188" t="str">
        <f>IF($H261&gt;NORMA!$J$13,"NO CUMPLE","CUMPLE")</f>
        <v>CUMPLE</v>
      </c>
      <c r="W261" s="188" t="str">
        <f>IF($O261&gt;NORMA!$J$14,"NO CUMPLE","CUMPLE")</f>
        <v>NO CUMPLE</v>
      </c>
      <c r="X261" s="188" t="str">
        <f>IF(AND($N261&gt;=NORMA!$Q$4, $N261&lt;=NORMA!$R$4),"CUMPLE","NO CUMPLE")</f>
        <v>CUMPLE</v>
      </c>
      <c r="Y261" s="188" t="str">
        <f>IF($I261&gt;NORMA!$J$16,"NO CUMPLE","CUMPLE")</f>
        <v>NO CUMPLE</v>
      </c>
      <c r="Z261" s="188" t="str">
        <f>IF($M261&lt;NORMA!$J$23,"NO CUMPLE","CUMPLE")</f>
        <v>NO CUMPLE</v>
      </c>
      <c r="AA261" s="188" t="str">
        <f>IF($E261&gt;NORMA!$J$24,"NO CUMPLE","CUMPLE")</f>
        <v>NO CUMPLE</v>
      </c>
      <c r="AB261" s="188" t="str">
        <f>IF($F261&gt;NORMA!$J$25,"NO CUMPLE","CUMPLE")</f>
        <v>NO CUMPLE</v>
      </c>
      <c r="AC261" s="188" t="str">
        <f>IF($K261&gt;NORMA!$J$26,"NO CUMPLE","CUMPLE")</f>
        <v>NO CUMPLE</v>
      </c>
      <c r="AD261" s="188" t="str">
        <f>IF($J261&gt;NORMA!$J$27,"NO CUMPLE","CUMPLE")</f>
        <v>NO CUMPLE</v>
      </c>
      <c r="AE261" s="188" t="str">
        <f>IF($G261&gt;NORMA!$J$28,"NO CUMPLE","CUMPLE")</f>
        <v>NO CUMPLE</v>
      </c>
      <c r="AF261" s="188" t="str">
        <f>IF($H261&gt;NORMA!$I$29,"NO CUMPLE","CUMPLE")</f>
        <v>NO CUMPLE</v>
      </c>
      <c r="AG261" s="188" t="str">
        <f>IF($O261&gt;NORMA!$J$30,"NO CUMPLE","CUMPLE")</f>
        <v>NO CUMPLE</v>
      </c>
      <c r="AH261" s="188" t="str">
        <f>IF(AND($N261&gt;=NORMA!$R$18, $N261&lt;=NORMA!$S$18),"CUMPLE","NO CUMPLE")</f>
        <v>CUMPLE</v>
      </c>
      <c r="AI261" s="188" t="str">
        <f>IF($I261&gt;NORMA!$J$32,"NO CUMPLE","CUMPLE")</f>
        <v>NO CUMPLE</v>
      </c>
    </row>
    <row r="262" spans="1:35" ht="14.25" customHeight="1" x14ac:dyDescent="0.35">
      <c r="A262" s="198" t="s">
        <v>100</v>
      </c>
      <c r="B262" s="156" t="s">
        <v>99</v>
      </c>
      <c r="C262" s="199">
        <v>42084</v>
      </c>
      <c r="D262" s="200">
        <v>0.25</v>
      </c>
      <c r="E262" s="156">
        <v>114</v>
      </c>
      <c r="F262" s="156">
        <v>419</v>
      </c>
      <c r="G262" s="156">
        <v>179</v>
      </c>
      <c r="H262" s="201">
        <v>15</v>
      </c>
      <c r="I262" s="201">
        <v>1.35</v>
      </c>
      <c r="J262" s="201">
        <v>1.5</v>
      </c>
      <c r="K262" s="155">
        <v>17.579999999999998</v>
      </c>
      <c r="L262" s="164">
        <v>0.46</v>
      </c>
      <c r="M262" s="156">
        <v>3.25</v>
      </c>
      <c r="N262" s="156">
        <v>6.56</v>
      </c>
      <c r="O262" s="157">
        <v>700000</v>
      </c>
      <c r="P262" s="188" t="str">
        <f>IF($M262&lt;NORMA!$J$7,"NO CUMPLE","CUMPLE")</f>
        <v>NO CUMPLE</v>
      </c>
      <c r="Q262" s="188" t="str">
        <f>IF($E262&gt;NORMA!$J$8,"NO CUMPLE","CUMPLE")</f>
        <v>NO CUMPLE</v>
      </c>
      <c r="R262" s="188" t="str">
        <f>IF($F262&gt;NORMA!$J$9,"NO CUMPLE","CUMPLE")</f>
        <v>NO CUMPLE</v>
      </c>
      <c r="S262" s="188" t="str">
        <f>IF($K262&gt;NORMA!$J$10,"NO CUMPLE","CUMPLE")</f>
        <v>CUMPLE</v>
      </c>
      <c r="T262" s="188" t="str">
        <f>IF($J262&gt;NORMA!$J$11,"NO CUMPLE","CUMPLE")</f>
        <v>CUMPLE</v>
      </c>
      <c r="U262" s="188" t="str">
        <f>IF($G262&gt;NORMA!$J$12,"NO CUMPLE","CUMPLE")</f>
        <v>NO CUMPLE</v>
      </c>
      <c r="V262" s="188" t="str">
        <f>IF($H262&gt;NORMA!$J$13,"NO CUMPLE","CUMPLE")</f>
        <v>CUMPLE</v>
      </c>
      <c r="W262" s="188" t="str">
        <f>IF($O262&gt;NORMA!$J$14,"NO CUMPLE","CUMPLE")</f>
        <v>CUMPLE</v>
      </c>
      <c r="X262" s="188" t="str">
        <f>IF(AND($N262&gt;=NORMA!$Q$4, $N262&lt;=NORMA!$R$4),"CUMPLE","NO CUMPLE")</f>
        <v>CUMPLE</v>
      </c>
      <c r="Y262" s="188" t="str">
        <f>IF($I262&gt;NORMA!$J$16,"NO CUMPLE","CUMPLE")</f>
        <v>CUMPLE</v>
      </c>
      <c r="Z262" s="188" t="str">
        <f>IF($M262&lt;NORMA!$J$23,"NO CUMPLE","CUMPLE")</f>
        <v>NO CUMPLE</v>
      </c>
      <c r="AA262" s="188" t="str">
        <f>IF($E262&gt;NORMA!$J$24,"NO CUMPLE","CUMPLE")</f>
        <v>NO CUMPLE</v>
      </c>
      <c r="AB262" s="188" t="str">
        <f>IF($F262&gt;NORMA!$J$25,"NO CUMPLE","CUMPLE")</f>
        <v>NO CUMPLE</v>
      </c>
      <c r="AC262" s="188" t="str">
        <f>IF($K262&gt;NORMA!$J$26,"NO CUMPLE","CUMPLE")</f>
        <v>NO CUMPLE</v>
      </c>
      <c r="AD262" s="188" t="str">
        <f>IF($J262&gt;NORMA!$J$27,"NO CUMPLE","CUMPLE")</f>
        <v>NO CUMPLE</v>
      </c>
      <c r="AE262" s="188" t="str">
        <f>IF($G262&gt;NORMA!$J$28,"NO CUMPLE","CUMPLE")</f>
        <v>NO CUMPLE</v>
      </c>
      <c r="AF262" s="188" t="str">
        <f>IF($H262&gt;NORMA!$I$29,"NO CUMPLE","CUMPLE")</f>
        <v>NO CUMPLE</v>
      </c>
      <c r="AG262" s="188" t="str">
        <f>IF($O262&gt;NORMA!$J$30,"NO CUMPLE","CUMPLE")</f>
        <v>NO CUMPLE</v>
      </c>
      <c r="AH262" s="188" t="str">
        <f>IF(AND($N262&gt;=NORMA!$R$18, $N262&lt;=NORMA!$S$18),"CUMPLE","NO CUMPLE")</f>
        <v>CUMPLE</v>
      </c>
      <c r="AI262" s="188" t="str">
        <f>IF($I262&gt;NORMA!$J$32,"NO CUMPLE","CUMPLE")</f>
        <v>NO CUMPLE</v>
      </c>
    </row>
    <row r="263" spans="1:35" ht="14.25" customHeight="1" x14ac:dyDescent="0.35">
      <c r="A263" s="202" t="s">
        <v>98</v>
      </c>
      <c r="B263" s="201" t="s">
        <v>99</v>
      </c>
      <c r="C263" s="203">
        <v>42242</v>
      </c>
      <c r="D263" s="149">
        <v>0.5</v>
      </c>
      <c r="E263" s="201">
        <v>85</v>
      </c>
      <c r="F263" s="201">
        <v>113</v>
      </c>
      <c r="G263" s="201">
        <v>45</v>
      </c>
      <c r="H263" s="201">
        <v>9.6199999999999992</v>
      </c>
      <c r="I263" s="204">
        <v>0.05</v>
      </c>
      <c r="J263" s="201">
        <v>1.2</v>
      </c>
      <c r="K263" s="155">
        <v>5.85</v>
      </c>
      <c r="L263" s="164">
        <v>1.08</v>
      </c>
      <c r="M263" s="156">
        <v>6.88</v>
      </c>
      <c r="N263" s="156">
        <v>7.65</v>
      </c>
      <c r="O263" s="157">
        <v>9200000</v>
      </c>
      <c r="P263" s="188" t="str">
        <f>IF($M263&lt;NORMA!$J$7,"NO CUMPLE","CUMPLE")</f>
        <v>CUMPLE</v>
      </c>
      <c r="Q263" s="188" t="str">
        <f>IF($E263&gt;NORMA!$J$8,"NO CUMPLE","CUMPLE")</f>
        <v>NO CUMPLE</v>
      </c>
      <c r="R263" s="188" t="str">
        <f>IF($F263&gt;NORMA!$J$9,"NO CUMPLE","CUMPLE")</f>
        <v>CUMPLE</v>
      </c>
      <c r="S263" s="188" t="str">
        <f>IF($K263&gt;NORMA!$J$10,"NO CUMPLE","CUMPLE")</f>
        <v>CUMPLE</v>
      </c>
      <c r="T263" s="188" t="str">
        <f>IF($J263&gt;NORMA!$J$11,"NO CUMPLE","CUMPLE")</f>
        <v>CUMPLE</v>
      </c>
      <c r="U263" s="188" t="str">
        <f>IF($G263&gt;NORMA!$J$12,"NO CUMPLE","CUMPLE")</f>
        <v>NO CUMPLE</v>
      </c>
      <c r="V263" s="188" t="str">
        <f>IF($H263&gt;NORMA!$J$13,"NO CUMPLE","CUMPLE")</f>
        <v>CUMPLE</v>
      </c>
      <c r="W263" s="188" t="str">
        <f>IF($O263&gt;NORMA!$J$14,"NO CUMPLE","CUMPLE")</f>
        <v>NO CUMPLE</v>
      </c>
      <c r="X263" s="188" t="str">
        <f>IF(AND($N263&gt;=NORMA!$Q$4, $N263&lt;=NORMA!$R$4),"CUMPLE","NO CUMPLE")</f>
        <v>CUMPLE</v>
      </c>
      <c r="Y263" s="188" t="str">
        <f>IF($I263&gt;NORMA!$J$16,"NO CUMPLE","CUMPLE")</f>
        <v>CUMPLE</v>
      </c>
      <c r="Z263" s="188" t="str">
        <f>IF($M263&lt;NORMA!$J$23,"NO CUMPLE","CUMPLE")</f>
        <v>CUMPLE</v>
      </c>
      <c r="AA263" s="188" t="str">
        <f>IF($E263&gt;NORMA!$J$24,"NO CUMPLE","CUMPLE")</f>
        <v>NO CUMPLE</v>
      </c>
      <c r="AB263" s="188" t="str">
        <f>IF($F263&gt;NORMA!$J$25,"NO CUMPLE","CUMPLE")</f>
        <v>NO CUMPLE</v>
      </c>
      <c r="AC263" s="188" t="str">
        <f>IF($K263&gt;NORMA!$J$26,"NO CUMPLE","CUMPLE")</f>
        <v>CUMPLE</v>
      </c>
      <c r="AD263" s="188" t="str">
        <f>IF($J263&gt;NORMA!$J$27,"NO CUMPLE","CUMPLE")</f>
        <v>NO CUMPLE</v>
      </c>
      <c r="AE263" s="188" t="str">
        <f>IF($G263&gt;NORMA!$J$28,"NO CUMPLE","CUMPLE")</f>
        <v>NO CUMPLE</v>
      </c>
      <c r="AF263" s="188" t="str">
        <f>IF($H263&gt;NORMA!$I$29,"NO CUMPLE","CUMPLE")</f>
        <v>CUMPLE</v>
      </c>
      <c r="AG263" s="188" t="str">
        <f>IF($O263&gt;NORMA!$J$30,"NO CUMPLE","CUMPLE")</f>
        <v>NO CUMPLE</v>
      </c>
      <c r="AH263" s="188" t="str">
        <f>IF(AND($N263&gt;=NORMA!$R$18, $N263&lt;=NORMA!$S$18),"CUMPLE","NO CUMPLE")</f>
        <v>CUMPLE</v>
      </c>
      <c r="AI263" s="188" t="str">
        <f>IF($I263&gt;NORMA!$J$32,"NO CUMPLE","CUMPLE")</f>
        <v>CUMPLE</v>
      </c>
    </row>
    <row r="264" spans="1:35" ht="14.25" customHeight="1" x14ac:dyDescent="0.35">
      <c r="A264" s="202" t="s">
        <v>100</v>
      </c>
      <c r="B264" s="201" t="s">
        <v>99</v>
      </c>
      <c r="C264" s="203">
        <v>42244</v>
      </c>
      <c r="D264" s="149">
        <v>0.33333333333333331</v>
      </c>
      <c r="E264" s="201">
        <v>45</v>
      </c>
      <c r="F264" s="201">
        <v>87</v>
      </c>
      <c r="G264" s="201">
        <v>46</v>
      </c>
      <c r="H264" s="201">
        <v>207</v>
      </c>
      <c r="I264" s="201">
        <v>0.90800000000000003</v>
      </c>
      <c r="J264" s="201">
        <v>5.91</v>
      </c>
      <c r="K264" s="155">
        <v>19.21</v>
      </c>
      <c r="L264" s="164">
        <v>0.81</v>
      </c>
      <c r="M264" s="156">
        <v>1.25</v>
      </c>
      <c r="N264" s="156">
        <v>7.97</v>
      </c>
      <c r="O264" s="157">
        <v>5400000</v>
      </c>
      <c r="P264" s="188" t="str">
        <f>IF($M264&lt;NORMA!$J$7,"NO CUMPLE","CUMPLE")</f>
        <v>NO CUMPLE</v>
      </c>
      <c r="Q264" s="188" t="str">
        <f>IF($E264&gt;NORMA!$J$8,"NO CUMPLE","CUMPLE")</f>
        <v>CUMPLE</v>
      </c>
      <c r="R264" s="188" t="str">
        <f>IF($F264&gt;NORMA!$J$9,"NO CUMPLE","CUMPLE")</f>
        <v>CUMPLE</v>
      </c>
      <c r="S264" s="188" t="str">
        <f>IF($K264&gt;NORMA!$J$10,"NO CUMPLE","CUMPLE")</f>
        <v>CUMPLE</v>
      </c>
      <c r="T264" s="188" t="str">
        <f>IF($J264&gt;NORMA!$J$11,"NO CUMPLE","CUMPLE")</f>
        <v>NO CUMPLE</v>
      </c>
      <c r="U264" s="188" t="str">
        <f>IF($G264&gt;NORMA!$J$12,"NO CUMPLE","CUMPLE")</f>
        <v>NO CUMPLE</v>
      </c>
      <c r="V264" s="188" t="str">
        <f>IF($H264&gt;NORMA!$J$13,"NO CUMPLE","CUMPLE")</f>
        <v>NO CUMPLE</v>
      </c>
      <c r="W264" s="188" t="str">
        <f>IF($O264&gt;NORMA!$J$14,"NO CUMPLE","CUMPLE")</f>
        <v>NO CUMPLE</v>
      </c>
      <c r="X264" s="188" t="str">
        <f>IF(AND($N264&gt;=NORMA!$Q$4, $N264&lt;=NORMA!$R$4),"CUMPLE","NO CUMPLE")</f>
        <v>CUMPLE</v>
      </c>
      <c r="Y264" s="188" t="str">
        <f>IF($I264&gt;NORMA!$J$16,"NO CUMPLE","CUMPLE")</f>
        <v>CUMPLE</v>
      </c>
      <c r="Z264" s="188" t="str">
        <f>IF($M264&lt;NORMA!$J$23,"NO CUMPLE","CUMPLE")</f>
        <v>NO CUMPLE</v>
      </c>
      <c r="AA264" s="188" t="str">
        <f>IF($E264&gt;NORMA!$J$24,"NO CUMPLE","CUMPLE")</f>
        <v>NO CUMPLE</v>
      </c>
      <c r="AB264" s="188" t="str">
        <f>IF($F264&gt;NORMA!$J$25,"NO CUMPLE","CUMPLE")</f>
        <v>NO CUMPLE</v>
      </c>
      <c r="AC264" s="188" t="str">
        <f>IF($K264&gt;NORMA!$J$26,"NO CUMPLE","CUMPLE")</f>
        <v>NO CUMPLE</v>
      </c>
      <c r="AD264" s="188" t="str">
        <f>IF($J264&gt;NORMA!$J$27,"NO CUMPLE","CUMPLE")</f>
        <v>NO CUMPLE</v>
      </c>
      <c r="AE264" s="188" t="str">
        <f>IF($G264&gt;NORMA!$J$28,"NO CUMPLE","CUMPLE")</f>
        <v>NO CUMPLE</v>
      </c>
      <c r="AF264" s="188" t="str">
        <f>IF($H264&gt;NORMA!$I$29,"NO CUMPLE","CUMPLE")</f>
        <v>NO CUMPLE</v>
      </c>
      <c r="AG264" s="188" t="str">
        <f>IF($O264&gt;NORMA!$J$30,"NO CUMPLE","CUMPLE")</f>
        <v>NO CUMPLE</v>
      </c>
      <c r="AH264" s="188" t="str">
        <f>IF(AND($N264&gt;=NORMA!$R$18, $N264&lt;=NORMA!$S$18),"CUMPLE","NO CUMPLE")</f>
        <v>CUMPLE</v>
      </c>
      <c r="AI264" s="188" t="str">
        <f>IF($I264&gt;NORMA!$J$32,"NO CUMPLE","CUMPLE")</f>
        <v>CUMPLE</v>
      </c>
    </row>
    <row r="265" spans="1:35" ht="14.25" customHeight="1" x14ac:dyDescent="0.35">
      <c r="A265" s="202" t="s">
        <v>100</v>
      </c>
      <c r="B265" s="201" t="s">
        <v>99</v>
      </c>
      <c r="C265" s="203">
        <v>42249</v>
      </c>
      <c r="D265" s="149">
        <v>0.41666666666666669</v>
      </c>
      <c r="E265" s="201">
        <v>178</v>
      </c>
      <c r="F265" s="201">
        <v>221</v>
      </c>
      <c r="G265" s="201">
        <v>127</v>
      </c>
      <c r="H265" s="201">
        <v>10</v>
      </c>
      <c r="I265" s="201">
        <v>0.52300000000000002</v>
      </c>
      <c r="J265" s="201">
        <v>3.53</v>
      </c>
      <c r="K265" s="155">
        <v>22.35</v>
      </c>
      <c r="L265" s="164">
        <v>2.36</v>
      </c>
      <c r="M265" s="156">
        <v>0.94</v>
      </c>
      <c r="N265" s="156">
        <v>7.73</v>
      </c>
      <c r="O265" s="157">
        <v>1200000</v>
      </c>
      <c r="P265" s="188" t="str">
        <f>IF($M265&lt;NORMA!$J$7,"NO CUMPLE","CUMPLE")</f>
        <v>NO CUMPLE</v>
      </c>
      <c r="Q265" s="188" t="str">
        <f>IF($E265&gt;NORMA!$J$8,"NO CUMPLE","CUMPLE")</f>
        <v>NO CUMPLE</v>
      </c>
      <c r="R265" s="188" t="str">
        <f>IF($F265&gt;NORMA!$J$9,"NO CUMPLE","CUMPLE")</f>
        <v>NO CUMPLE</v>
      </c>
      <c r="S265" s="188" t="str">
        <f>IF($K265&gt;NORMA!$J$10,"NO CUMPLE","CUMPLE")</f>
        <v>NO CUMPLE</v>
      </c>
      <c r="T265" s="188" t="str">
        <f>IF($J265&gt;NORMA!$J$11,"NO CUMPLE","CUMPLE")</f>
        <v>NO CUMPLE</v>
      </c>
      <c r="U265" s="188" t="str">
        <f>IF($G265&gt;NORMA!$J$12,"NO CUMPLE","CUMPLE")</f>
        <v>NO CUMPLE</v>
      </c>
      <c r="V265" s="188" t="str">
        <f>IF($H265&gt;NORMA!$J$13,"NO CUMPLE","CUMPLE")</f>
        <v>CUMPLE</v>
      </c>
      <c r="W265" s="188" t="str">
        <f>IF($O265&gt;NORMA!$J$14,"NO CUMPLE","CUMPLE")</f>
        <v>NO CUMPLE</v>
      </c>
      <c r="X265" s="188" t="str">
        <f>IF(AND($N265&gt;=NORMA!$Q$4, $N265&lt;=NORMA!$R$4),"CUMPLE","NO CUMPLE")</f>
        <v>CUMPLE</v>
      </c>
      <c r="Y265" s="188" t="str">
        <f>IF($I265&gt;NORMA!$J$16,"NO CUMPLE","CUMPLE")</f>
        <v>CUMPLE</v>
      </c>
      <c r="Z265" s="188" t="str">
        <f>IF($M265&lt;NORMA!$J$23,"NO CUMPLE","CUMPLE")</f>
        <v>NO CUMPLE</v>
      </c>
      <c r="AA265" s="188" t="str">
        <f>IF($E265&gt;NORMA!$J$24,"NO CUMPLE","CUMPLE")</f>
        <v>NO CUMPLE</v>
      </c>
      <c r="AB265" s="188" t="str">
        <f>IF($F265&gt;NORMA!$J$25,"NO CUMPLE","CUMPLE")</f>
        <v>NO CUMPLE</v>
      </c>
      <c r="AC265" s="188" t="str">
        <f>IF($K265&gt;NORMA!$J$26,"NO CUMPLE","CUMPLE")</f>
        <v>NO CUMPLE</v>
      </c>
      <c r="AD265" s="188" t="str">
        <f>IF($J265&gt;NORMA!$J$27,"NO CUMPLE","CUMPLE")</f>
        <v>NO CUMPLE</v>
      </c>
      <c r="AE265" s="188" t="str">
        <f>IF($G265&gt;NORMA!$J$28,"NO CUMPLE","CUMPLE")</f>
        <v>NO CUMPLE</v>
      </c>
      <c r="AF265" s="188" t="str">
        <f>IF($H265&gt;NORMA!$I$29,"NO CUMPLE","CUMPLE")</f>
        <v>CUMPLE</v>
      </c>
      <c r="AG265" s="188" t="str">
        <f>IF($O265&gt;NORMA!$J$30,"NO CUMPLE","CUMPLE")</f>
        <v>NO CUMPLE</v>
      </c>
      <c r="AH265" s="188" t="str">
        <f>IF(AND($N265&gt;=NORMA!$R$18, $N265&lt;=NORMA!$S$18),"CUMPLE","NO CUMPLE")</f>
        <v>CUMPLE</v>
      </c>
      <c r="AI265" s="188" t="str">
        <f>IF($I265&gt;NORMA!$J$32,"NO CUMPLE","CUMPLE")</f>
        <v>CUMPLE</v>
      </c>
    </row>
    <row r="266" spans="1:35" ht="14.25" customHeight="1" x14ac:dyDescent="0.35">
      <c r="A266" s="202" t="s">
        <v>98</v>
      </c>
      <c r="B266" s="201" t="s">
        <v>99</v>
      </c>
      <c r="C266" s="203">
        <v>42263</v>
      </c>
      <c r="D266" s="149">
        <v>0.25</v>
      </c>
      <c r="E266" s="201">
        <v>110</v>
      </c>
      <c r="F266" s="201">
        <v>158</v>
      </c>
      <c r="G266" s="201">
        <v>88</v>
      </c>
      <c r="H266" s="201">
        <v>4.68</v>
      </c>
      <c r="I266" s="201">
        <v>1.07</v>
      </c>
      <c r="J266" s="201">
        <v>2.84</v>
      </c>
      <c r="K266" s="155">
        <v>2.69</v>
      </c>
      <c r="L266" s="164">
        <v>0.83</v>
      </c>
      <c r="M266" s="156">
        <v>7.37</v>
      </c>
      <c r="N266" s="156">
        <v>8.36</v>
      </c>
      <c r="O266" s="157">
        <v>2400000</v>
      </c>
      <c r="P266" s="188" t="str">
        <f>IF($M266&lt;NORMA!$J$7,"NO CUMPLE","CUMPLE")</f>
        <v>CUMPLE</v>
      </c>
      <c r="Q266" s="188" t="str">
        <f>IF($E266&gt;NORMA!$J$8,"NO CUMPLE","CUMPLE")</f>
        <v>NO CUMPLE</v>
      </c>
      <c r="R266" s="188" t="str">
        <f>IF($F266&gt;NORMA!$J$9,"NO CUMPLE","CUMPLE")</f>
        <v>NO CUMPLE</v>
      </c>
      <c r="S266" s="188" t="str">
        <f>IF($K266&gt;NORMA!$J$10,"NO CUMPLE","CUMPLE")</f>
        <v>CUMPLE</v>
      </c>
      <c r="T266" s="188" t="str">
        <f>IF($J266&gt;NORMA!$J$11,"NO CUMPLE","CUMPLE")</f>
        <v>CUMPLE</v>
      </c>
      <c r="U266" s="188" t="str">
        <f>IF($G266&gt;NORMA!$J$12,"NO CUMPLE","CUMPLE")</f>
        <v>NO CUMPLE</v>
      </c>
      <c r="V266" s="188" t="str">
        <f>IF($H266&gt;NORMA!$J$13,"NO CUMPLE","CUMPLE")</f>
        <v>CUMPLE</v>
      </c>
      <c r="W266" s="188" t="str">
        <f>IF($O266&gt;NORMA!$J$14,"NO CUMPLE","CUMPLE")</f>
        <v>NO CUMPLE</v>
      </c>
      <c r="X266" s="188" t="str">
        <f>IF(AND($N266&gt;=NORMA!$Q$4, $N266&lt;=NORMA!$R$4),"CUMPLE","NO CUMPLE")</f>
        <v>CUMPLE</v>
      </c>
      <c r="Y266" s="188" t="str">
        <f>IF($I266&gt;NORMA!$J$16,"NO CUMPLE","CUMPLE")</f>
        <v>CUMPLE</v>
      </c>
      <c r="Z266" s="188" t="str">
        <f>IF($M266&lt;NORMA!$J$23,"NO CUMPLE","CUMPLE")</f>
        <v>CUMPLE</v>
      </c>
      <c r="AA266" s="188" t="str">
        <f>IF($E266&gt;NORMA!$J$24,"NO CUMPLE","CUMPLE")</f>
        <v>NO CUMPLE</v>
      </c>
      <c r="AB266" s="188" t="str">
        <f>IF($F266&gt;NORMA!$J$25,"NO CUMPLE","CUMPLE")</f>
        <v>NO CUMPLE</v>
      </c>
      <c r="AC266" s="188" t="str">
        <f>IF($K266&gt;NORMA!$J$26,"NO CUMPLE","CUMPLE")</f>
        <v>CUMPLE</v>
      </c>
      <c r="AD266" s="188" t="str">
        <f>IF($J266&gt;NORMA!$J$27,"NO CUMPLE","CUMPLE")</f>
        <v>NO CUMPLE</v>
      </c>
      <c r="AE266" s="188" t="str">
        <f>IF($G266&gt;NORMA!$J$28,"NO CUMPLE","CUMPLE")</f>
        <v>NO CUMPLE</v>
      </c>
      <c r="AF266" s="188" t="str">
        <f>IF($H266&gt;NORMA!$I$29,"NO CUMPLE","CUMPLE")</f>
        <v>CUMPLE</v>
      </c>
      <c r="AG266" s="188" t="str">
        <f>IF($O266&gt;NORMA!$J$30,"NO CUMPLE","CUMPLE")</f>
        <v>NO CUMPLE</v>
      </c>
      <c r="AH266" s="188" t="str">
        <f>IF(AND($N266&gt;=NORMA!$R$18, $N266&lt;=NORMA!$S$18),"CUMPLE","NO CUMPLE")</f>
        <v>CUMPLE</v>
      </c>
      <c r="AI266" s="188" t="str">
        <f>IF($I266&gt;NORMA!$J$32,"NO CUMPLE","CUMPLE")</f>
        <v>NO CUMPLE</v>
      </c>
    </row>
    <row r="267" spans="1:35" ht="14.25" customHeight="1" x14ac:dyDescent="0.35">
      <c r="A267" s="202" t="s">
        <v>98</v>
      </c>
      <c r="B267" s="201" t="s">
        <v>99</v>
      </c>
      <c r="C267" s="203">
        <v>42276</v>
      </c>
      <c r="D267" s="149">
        <v>0.41666666666666669</v>
      </c>
      <c r="E267" s="201">
        <v>119</v>
      </c>
      <c r="F267" s="201">
        <v>198</v>
      </c>
      <c r="G267" s="201">
        <v>74</v>
      </c>
      <c r="H267" s="201">
        <v>13.5</v>
      </c>
      <c r="I267" s="201">
        <v>3.66</v>
      </c>
      <c r="J267" s="201">
        <v>3.19</v>
      </c>
      <c r="K267" s="155">
        <v>27.13</v>
      </c>
      <c r="L267" s="164">
        <v>0.51</v>
      </c>
      <c r="M267" s="156">
        <v>5.86</v>
      </c>
      <c r="N267" s="156">
        <v>7.77</v>
      </c>
      <c r="O267" s="157">
        <v>21000000</v>
      </c>
      <c r="P267" s="188" t="str">
        <f>IF($M267&lt;NORMA!$J$7,"NO CUMPLE","CUMPLE")</f>
        <v>CUMPLE</v>
      </c>
      <c r="Q267" s="188" t="str">
        <f>IF($E267&gt;NORMA!$J$8,"NO CUMPLE","CUMPLE")</f>
        <v>NO CUMPLE</v>
      </c>
      <c r="R267" s="188" t="str">
        <f>IF($F267&gt;NORMA!$J$9,"NO CUMPLE","CUMPLE")</f>
        <v>NO CUMPLE</v>
      </c>
      <c r="S267" s="188" t="str">
        <f>IF($K267&gt;NORMA!$J$10,"NO CUMPLE","CUMPLE")</f>
        <v>NO CUMPLE</v>
      </c>
      <c r="T267" s="188" t="str">
        <f>IF($J267&gt;NORMA!$J$11,"NO CUMPLE","CUMPLE")</f>
        <v>NO CUMPLE</v>
      </c>
      <c r="U267" s="188" t="str">
        <f>IF($G267&gt;NORMA!$J$12,"NO CUMPLE","CUMPLE")</f>
        <v>NO CUMPLE</v>
      </c>
      <c r="V267" s="188" t="str">
        <f>IF($H267&gt;NORMA!$J$13,"NO CUMPLE","CUMPLE")</f>
        <v>CUMPLE</v>
      </c>
      <c r="W267" s="188" t="str">
        <f>IF($O267&gt;NORMA!$J$14,"NO CUMPLE","CUMPLE")</f>
        <v>NO CUMPLE</v>
      </c>
      <c r="X267" s="188" t="str">
        <f>IF(AND($N267&gt;=NORMA!$Q$4, $N267&lt;=NORMA!$R$4),"CUMPLE","NO CUMPLE")</f>
        <v>CUMPLE</v>
      </c>
      <c r="Y267" s="188" t="str">
        <f>IF($I267&gt;NORMA!$J$16,"NO CUMPLE","CUMPLE")</f>
        <v>NO CUMPLE</v>
      </c>
      <c r="Z267" s="188" t="str">
        <f>IF($M267&lt;NORMA!$J$23,"NO CUMPLE","CUMPLE")</f>
        <v>CUMPLE</v>
      </c>
      <c r="AA267" s="188" t="str">
        <f>IF($E267&gt;NORMA!$J$24,"NO CUMPLE","CUMPLE")</f>
        <v>NO CUMPLE</v>
      </c>
      <c r="AB267" s="188" t="str">
        <f>IF($F267&gt;NORMA!$J$25,"NO CUMPLE","CUMPLE")</f>
        <v>NO CUMPLE</v>
      </c>
      <c r="AC267" s="188" t="str">
        <f>IF($K267&gt;NORMA!$J$26,"NO CUMPLE","CUMPLE")</f>
        <v>NO CUMPLE</v>
      </c>
      <c r="AD267" s="188" t="str">
        <f>IF($J267&gt;NORMA!$J$27,"NO CUMPLE","CUMPLE")</f>
        <v>NO CUMPLE</v>
      </c>
      <c r="AE267" s="188" t="str">
        <f>IF($G267&gt;NORMA!$J$28,"NO CUMPLE","CUMPLE")</f>
        <v>NO CUMPLE</v>
      </c>
      <c r="AF267" s="188" t="str">
        <f>IF($H267&gt;NORMA!$I$29,"NO CUMPLE","CUMPLE")</f>
        <v>NO CUMPLE</v>
      </c>
      <c r="AG267" s="188" t="str">
        <f>IF($O267&gt;NORMA!$J$30,"NO CUMPLE","CUMPLE")</f>
        <v>NO CUMPLE</v>
      </c>
      <c r="AH267" s="188" t="str">
        <f>IF(AND($N267&gt;=NORMA!$R$18, $N267&lt;=NORMA!$S$18),"CUMPLE","NO CUMPLE")</f>
        <v>CUMPLE</v>
      </c>
      <c r="AI267" s="188" t="str">
        <f>IF($I267&gt;NORMA!$J$32,"NO CUMPLE","CUMPLE")</f>
        <v>NO CUMPLE</v>
      </c>
    </row>
    <row r="268" spans="1:35" ht="14.25" customHeight="1" x14ac:dyDescent="0.35">
      <c r="A268" s="202" t="s">
        <v>98</v>
      </c>
      <c r="B268" s="201" t="s">
        <v>99</v>
      </c>
      <c r="C268" s="203">
        <v>42277</v>
      </c>
      <c r="D268" s="149">
        <v>0.66666666666666663</v>
      </c>
      <c r="E268" s="201">
        <v>102</v>
      </c>
      <c r="F268" s="201">
        <v>159</v>
      </c>
      <c r="G268" s="201">
        <v>37</v>
      </c>
      <c r="H268" s="201">
        <v>23.6</v>
      </c>
      <c r="I268" s="201">
        <v>3.42</v>
      </c>
      <c r="J268" s="201">
        <v>1.37</v>
      </c>
      <c r="K268" s="155">
        <v>18.190000000000001</v>
      </c>
      <c r="L268" s="164">
        <v>0.43</v>
      </c>
      <c r="M268" s="156">
        <v>5.99</v>
      </c>
      <c r="N268" s="156">
        <v>7.63</v>
      </c>
      <c r="O268" s="157">
        <v>2100000</v>
      </c>
      <c r="P268" s="188" t="str">
        <f>IF($M268&lt;NORMA!$J$7,"NO CUMPLE","CUMPLE")</f>
        <v>CUMPLE</v>
      </c>
      <c r="Q268" s="188" t="str">
        <f>IF($E268&gt;NORMA!$J$8,"NO CUMPLE","CUMPLE")</f>
        <v>NO CUMPLE</v>
      </c>
      <c r="R268" s="188" t="str">
        <f>IF($F268&gt;NORMA!$J$9,"NO CUMPLE","CUMPLE")</f>
        <v>NO CUMPLE</v>
      </c>
      <c r="S268" s="188" t="str">
        <f>IF($K268&gt;NORMA!$J$10,"NO CUMPLE","CUMPLE")</f>
        <v>CUMPLE</v>
      </c>
      <c r="T268" s="188" t="str">
        <f>IF($J268&gt;NORMA!$J$11,"NO CUMPLE","CUMPLE")</f>
        <v>CUMPLE</v>
      </c>
      <c r="U268" s="188" t="str">
        <f>IF($G268&gt;NORMA!$J$12,"NO CUMPLE","CUMPLE")</f>
        <v>NO CUMPLE</v>
      </c>
      <c r="V268" s="188" t="str">
        <f>IF($H268&gt;NORMA!$J$13,"NO CUMPLE","CUMPLE")</f>
        <v>CUMPLE</v>
      </c>
      <c r="W268" s="188" t="str">
        <f>IF($O268&gt;NORMA!$J$14,"NO CUMPLE","CUMPLE")</f>
        <v>NO CUMPLE</v>
      </c>
      <c r="X268" s="188" t="str">
        <f>IF(AND($N268&gt;=NORMA!$Q$4, $N268&lt;=NORMA!$R$4),"CUMPLE","NO CUMPLE")</f>
        <v>CUMPLE</v>
      </c>
      <c r="Y268" s="188" t="str">
        <f>IF($I268&gt;NORMA!$J$16,"NO CUMPLE","CUMPLE")</f>
        <v>NO CUMPLE</v>
      </c>
      <c r="Z268" s="188" t="str">
        <f>IF($M268&lt;NORMA!$J$23,"NO CUMPLE","CUMPLE")</f>
        <v>CUMPLE</v>
      </c>
      <c r="AA268" s="188" t="str">
        <f>IF($E268&gt;NORMA!$J$24,"NO CUMPLE","CUMPLE")</f>
        <v>NO CUMPLE</v>
      </c>
      <c r="AB268" s="188" t="str">
        <f>IF($F268&gt;NORMA!$J$25,"NO CUMPLE","CUMPLE")</f>
        <v>NO CUMPLE</v>
      </c>
      <c r="AC268" s="188" t="str">
        <f>IF($K268&gt;NORMA!$J$26,"NO CUMPLE","CUMPLE")</f>
        <v>NO CUMPLE</v>
      </c>
      <c r="AD268" s="188" t="str">
        <f>IF($J268&gt;NORMA!$J$27,"NO CUMPLE","CUMPLE")</f>
        <v>NO CUMPLE</v>
      </c>
      <c r="AE268" s="188" t="str">
        <f>IF($G268&gt;NORMA!$J$28,"NO CUMPLE","CUMPLE")</f>
        <v>NO CUMPLE</v>
      </c>
      <c r="AF268" s="188" t="str">
        <f>IF($H268&gt;NORMA!$I$29,"NO CUMPLE","CUMPLE")</f>
        <v>NO CUMPLE</v>
      </c>
      <c r="AG268" s="188" t="str">
        <f>IF($O268&gt;NORMA!$J$30,"NO CUMPLE","CUMPLE")</f>
        <v>NO CUMPLE</v>
      </c>
      <c r="AH268" s="188" t="str">
        <f>IF(AND($N268&gt;=NORMA!$R$18, $N268&lt;=NORMA!$S$18),"CUMPLE","NO CUMPLE")</f>
        <v>CUMPLE</v>
      </c>
      <c r="AI268" s="188" t="str">
        <f>IF($I268&gt;NORMA!$J$32,"NO CUMPLE","CUMPLE")</f>
        <v>NO CUMPLE</v>
      </c>
    </row>
    <row r="269" spans="1:35" ht="14.25" customHeight="1" x14ac:dyDescent="0.35">
      <c r="A269" s="202" t="s">
        <v>100</v>
      </c>
      <c r="B269" s="201" t="s">
        <v>99</v>
      </c>
      <c r="C269" s="203">
        <v>42277</v>
      </c>
      <c r="D269" s="149">
        <v>0.5</v>
      </c>
      <c r="E269" s="201">
        <v>155</v>
      </c>
      <c r="F269" s="201">
        <v>242</v>
      </c>
      <c r="G269" s="201">
        <v>384</v>
      </c>
      <c r="H269" s="201">
        <v>28</v>
      </c>
      <c r="I269" s="201">
        <v>3.26</v>
      </c>
      <c r="J269" s="201">
        <v>9.4</v>
      </c>
      <c r="K269" s="155">
        <v>58.29</v>
      </c>
      <c r="L269" s="164">
        <v>0.53</v>
      </c>
      <c r="M269" s="156">
        <v>0.94</v>
      </c>
      <c r="N269" s="156">
        <v>7.61</v>
      </c>
      <c r="O269" s="157">
        <v>3500000</v>
      </c>
      <c r="P269" s="188" t="str">
        <f>IF($M269&lt;NORMA!$J$7,"NO CUMPLE","CUMPLE")</f>
        <v>NO CUMPLE</v>
      </c>
      <c r="Q269" s="188" t="str">
        <f>IF($E269&gt;NORMA!$J$8,"NO CUMPLE","CUMPLE")</f>
        <v>NO CUMPLE</v>
      </c>
      <c r="R269" s="188" t="str">
        <f>IF($F269&gt;NORMA!$J$9,"NO CUMPLE","CUMPLE")</f>
        <v>NO CUMPLE</v>
      </c>
      <c r="S269" s="188" t="str">
        <f>IF($K269&gt;NORMA!$J$10,"NO CUMPLE","CUMPLE")</f>
        <v>NO CUMPLE</v>
      </c>
      <c r="T269" s="188" t="str">
        <f>IF($J269&gt;NORMA!$J$11,"NO CUMPLE","CUMPLE")</f>
        <v>NO CUMPLE</v>
      </c>
      <c r="U269" s="188" t="str">
        <f>IF($G269&gt;NORMA!$J$12,"NO CUMPLE","CUMPLE")</f>
        <v>NO CUMPLE</v>
      </c>
      <c r="V269" s="188" t="str">
        <f>IF($H269&gt;NORMA!$J$13,"NO CUMPLE","CUMPLE")</f>
        <v>NO CUMPLE</v>
      </c>
      <c r="W269" s="188" t="str">
        <f>IF($O269&gt;NORMA!$J$14,"NO CUMPLE","CUMPLE")</f>
        <v>NO CUMPLE</v>
      </c>
      <c r="X269" s="188" t="str">
        <f>IF(AND($N269&gt;=NORMA!$Q$4, $N269&lt;=NORMA!$R$4),"CUMPLE","NO CUMPLE")</f>
        <v>CUMPLE</v>
      </c>
      <c r="Y269" s="188" t="str">
        <f>IF($I269&gt;NORMA!$J$16,"NO CUMPLE","CUMPLE")</f>
        <v>NO CUMPLE</v>
      </c>
      <c r="Z269" s="188" t="str">
        <f>IF($M269&lt;NORMA!$J$23,"NO CUMPLE","CUMPLE")</f>
        <v>NO CUMPLE</v>
      </c>
      <c r="AA269" s="188" t="str">
        <f>IF($E269&gt;NORMA!$J$24,"NO CUMPLE","CUMPLE")</f>
        <v>NO CUMPLE</v>
      </c>
      <c r="AB269" s="188" t="str">
        <f>IF($F269&gt;NORMA!$J$25,"NO CUMPLE","CUMPLE")</f>
        <v>NO CUMPLE</v>
      </c>
      <c r="AC269" s="188" t="str">
        <f>IF($K269&gt;NORMA!$J$26,"NO CUMPLE","CUMPLE")</f>
        <v>NO CUMPLE</v>
      </c>
      <c r="AD269" s="188" t="str">
        <f>IF($J269&gt;NORMA!$J$27,"NO CUMPLE","CUMPLE")</f>
        <v>NO CUMPLE</v>
      </c>
      <c r="AE269" s="188" t="str">
        <f>IF($G269&gt;NORMA!$J$28,"NO CUMPLE","CUMPLE")</f>
        <v>NO CUMPLE</v>
      </c>
      <c r="AF269" s="188" t="str">
        <f>IF($H269&gt;NORMA!$I$29,"NO CUMPLE","CUMPLE")</f>
        <v>NO CUMPLE</v>
      </c>
      <c r="AG269" s="188" t="str">
        <f>IF($O269&gt;NORMA!$J$30,"NO CUMPLE","CUMPLE")</f>
        <v>NO CUMPLE</v>
      </c>
      <c r="AH269" s="188" t="str">
        <f>IF(AND($N269&gt;=NORMA!$R$18, $N269&lt;=NORMA!$S$18),"CUMPLE","NO CUMPLE")</f>
        <v>CUMPLE</v>
      </c>
      <c r="AI269" s="188" t="str">
        <f>IF($I269&gt;NORMA!$J$32,"NO CUMPLE","CUMPLE")</f>
        <v>NO CUMPLE</v>
      </c>
    </row>
    <row r="270" spans="1:35" ht="14.25" customHeight="1" x14ac:dyDescent="0.35">
      <c r="A270" s="202" t="s">
        <v>100</v>
      </c>
      <c r="B270" s="201" t="s">
        <v>99</v>
      </c>
      <c r="C270" s="203">
        <v>42284</v>
      </c>
      <c r="D270" s="149">
        <v>0.58333333333333337</v>
      </c>
      <c r="E270" s="201">
        <v>342</v>
      </c>
      <c r="F270" s="201">
        <v>551</v>
      </c>
      <c r="G270" s="201">
        <v>92</v>
      </c>
      <c r="H270" s="201">
        <v>45.3</v>
      </c>
      <c r="I270" s="201">
        <v>2.9</v>
      </c>
      <c r="J270" s="201">
        <v>8.34</v>
      </c>
      <c r="K270" s="155">
        <v>43.75</v>
      </c>
      <c r="L270" s="164">
        <v>0.66</v>
      </c>
      <c r="M270" s="156">
        <v>0.83</v>
      </c>
      <c r="N270" s="156">
        <v>7.69</v>
      </c>
      <c r="O270" s="157">
        <v>210000</v>
      </c>
      <c r="P270" s="188" t="str">
        <f>IF($M270&lt;NORMA!$J$7,"NO CUMPLE","CUMPLE")</f>
        <v>NO CUMPLE</v>
      </c>
      <c r="Q270" s="188" t="str">
        <f>IF($E270&gt;NORMA!$J$8,"NO CUMPLE","CUMPLE")</f>
        <v>NO CUMPLE</v>
      </c>
      <c r="R270" s="188" t="str">
        <f>IF($F270&gt;NORMA!$J$9,"NO CUMPLE","CUMPLE")</f>
        <v>NO CUMPLE</v>
      </c>
      <c r="S270" s="188" t="str">
        <f>IF($K270&gt;NORMA!$J$10,"NO CUMPLE","CUMPLE")</f>
        <v>NO CUMPLE</v>
      </c>
      <c r="T270" s="188" t="str">
        <f>IF($J270&gt;NORMA!$J$11,"NO CUMPLE","CUMPLE")</f>
        <v>NO CUMPLE</v>
      </c>
      <c r="U270" s="188" t="str">
        <f>IF($G270&gt;NORMA!$J$12,"NO CUMPLE","CUMPLE")</f>
        <v>NO CUMPLE</v>
      </c>
      <c r="V270" s="188" t="str">
        <f>IF($H270&gt;NORMA!$J$13,"NO CUMPLE","CUMPLE")</f>
        <v>NO CUMPLE</v>
      </c>
      <c r="W270" s="188" t="str">
        <f>IF($O270&gt;NORMA!$J$14,"NO CUMPLE","CUMPLE")</f>
        <v>CUMPLE</v>
      </c>
      <c r="X270" s="188" t="str">
        <f>IF(AND($N270&gt;=NORMA!$Q$4, $N270&lt;=NORMA!$R$4),"CUMPLE","NO CUMPLE")</f>
        <v>CUMPLE</v>
      </c>
      <c r="Y270" s="188" t="str">
        <f>IF($I270&gt;NORMA!$J$16,"NO CUMPLE","CUMPLE")</f>
        <v>CUMPLE</v>
      </c>
      <c r="Z270" s="188" t="str">
        <f>IF($M270&lt;NORMA!$J$23,"NO CUMPLE","CUMPLE")</f>
        <v>NO CUMPLE</v>
      </c>
      <c r="AA270" s="188" t="str">
        <f>IF($E270&gt;NORMA!$J$24,"NO CUMPLE","CUMPLE")</f>
        <v>NO CUMPLE</v>
      </c>
      <c r="AB270" s="188" t="str">
        <f>IF($F270&gt;NORMA!$J$25,"NO CUMPLE","CUMPLE")</f>
        <v>NO CUMPLE</v>
      </c>
      <c r="AC270" s="188" t="str">
        <f>IF($K270&gt;NORMA!$J$26,"NO CUMPLE","CUMPLE")</f>
        <v>NO CUMPLE</v>
      </c>
      <c r="AD270" s="188" t="str">
        <f>IF($J270&gt;NORMA!$J$27,"NO CUMPLE","CUMPLE")</f>
        <v>NO CUMPLE</v>
      </c>
      <c r="AE270" s="188" t="str">
        <f>IF($G270&gt;NORMA!$J$28,"NO CUMPLE","CUMPLE")</f>
        <v>NO CUMPLE</v>
      </c>
      <c r="AF270" s="188" t="str">
        <f>IF($H270&gt;NORMA!$I$29,"NO CUMPLE","CUMPLE")</f>
        <v>NO CUMPLE</v>
      </c>
      <c r="AG270" s="188" t="str">
        <f>IF($O270&gt;NORMA!$J$30,"NO CUMPLE","CUMPLE")</f>
        <v>NO CUMPLE</v>
      </c>
      <c r="AH270" s="188" t="str">
        <f>IF(AND($N270&gt;=NORMA!$R$18, $N270&lt;=NORMA!$S$18),"CUMPLE","NO CUMPLE")</f>
        <v>CUMPLE</v>
      </c>
      <c r="AI270" s="188" t="str">
        <f>IF($I270&gt;NORMA!$J$32,"NO CUMPLE","CUMPLE")</f>
        <v>NO CUMPLE</v>
      </c>
    </row>
    <row r="271" spans="1:35" ht="14.25" customHeight="1" x14ac:dyDescent="0.35">
      <c r="A271" s="202" t="s">
        <v>98</v>
      </c>
      <c r="B271" s="201" t="s">
        <v>99</v>
      </c>
      <c r="C271" s="203">
        <v>42287</v>
      </c>
      <c r="D271" s="149">
        <v>0.33333333333333331</v>
      </c>
      <c r="E271" s="201">
        <v>184</v>
      </c>
      <c r="F271" s="201">
        <v>306</v>
      </c>
      <c r="G271" s="201">
        <v>100</v>
      </c>
      <c r="H271" s="201">
        <v>23.4</v>
      </c>
      <c r="I271" s="201">
        <v>2.4500000000000002</v>
      </c>
      <c r="J271" s="201">
        <v>5.76</v>
      </c>
      <c r="K271" s="155">
        <v>52.35</v>
      </c>
      <c r="L271" s="164">
        <v>0.59</v>
      </c>
      <c r="M271" s="156">
        <v>5.78</v>
      </c>
      <c r="N271" s="156">
        <v>8.4700000000000006</v>
      </c>
      <c r="O271" s="157">
        <v>430000</v>
      </c>
      <c r="P271" s="188" t="str">
        <f>IF($M271&lt;NORMA!$J$7,"NO CUMPLE","CUMPLE")</f>
        <v>CUMPLE</v>
      </c>
      <c r="Q271" s="188" t="str">
        <f>IF($E271&gt;NORMA!$J$8,"NO CUMPLE","CUMPLE")</f>
        <v>NO CUMPLE</v>
      </c>
      <c r="R271" s="188" t="str">
        <f>IF($F271&gt;NORMA!$J$9,"NO CUMPLE","CUMPLE")</f>
        <v>NO CUMPLE</v>
      </c>
      <c r="S271" s="188" t="str">
        <f>IF($K271&gt;NORMA!$J$10,"NO CUMPLE","CUMPLE")</f>
        <v>NO CUMPLE</v>
      </c>
      <c r="T271" s="188" t="str">
        <f>IF($J271&gt;NORMA!$J$11,"NO CUMPLE","CUMPLE")</f>
        <v>NO CUMPLE</v>
      </c>
      <c r="U271" s="188" t="str">
        <f>IF($G271&gt;NORMA!$J$12,"NO CUMPLE","CUMPLE")</f>
        <v>NO CUMPLE</v>
      </c>
      <c r="V271" s="188" t="str">
        <f>IF($H271&gt;NORMA!$J$13,"NO CUMPLE","CUMPLE")</f>
        <v>CUMPLE</v>
      </c>
      <c r="W271" s="188" t="str">
        <f>IF($O271&gt;NORMA!$J$14,"NO CUMPLE","CUMPLE")</f>
        <v>CUMPLE</v>
      </c>
      <c r="X271" s="188" t="str">
        <f>IF(AND($N271&gt;=NORMA!$Q$4, $N271&lt;=NORMA!$R$4),"CUMPLE","NO CUMPLE")</f>
        <v>CUMPLE</v>
      </c>
      <c r="Y271" s="188" t="str">
        <f>IF($I271&gt;NORMA!$J$16,"NO CUMPLE","CUMPLE")</f>
        <v>CUMPLE</v>
      </c>
      <c r="Z271" s="188" t="str">
        <f>IF($M271&lt;NORMA!$J$23,"NO CUMPLE","CUMPLE")</f>
        <v>CUMPLE</v>
      </c>
      <c r="AA271" s="188" t="str">
        <f>IF($E271&gt;NORMA!$J$24,"NO CUMPLE","CUMPLE")</f>
        <v>NO CUMPLE</v>
      </c>
      <c r="AB271" s="188" t="str">
        <f>IF($F271&gt;NORMA!$J$25,"NO CUMPLE","CUMPLE")</f>
        <v>NO CUMPLE</v>
      </c>
      <c r="AC271" s="188" t="str">
        <f>IF($K271&gt;NORMA!$J$26,"NO CUMPLE","CUMPLE")</f>
        <v>NO CUMPLE</v>
      </c>
      <c r="AD271" s="188" t="str">
        <f>IF($J271&gt;NORMA!$J$27,"NO CUMPLE","CUMPLE")</f>
        <v>NO CUMPLE</v>
      </c>
      <c r="AE271" s="188" t="str">
        <f>IF($G271&gt;NORMA!$J$28,"NO CUMPLE","CUMPLE")</f>
        <v>NO CUMPLE</v>
      </c>
      <c r="AF271" s="188" t="str">
        <f>IF($H271&gt;NORMA!$I$29,"NO CUMPLE","CUMPLE")</f>
        <v>NO CUMPLE</v>
      </c>
      <c r="AG271" s="188" t="str">
        <f>IF($O271&gt;NORMA!$J$30,"NO CUMPLE","CUMPLE")</f>
        <v>NO CUMPLE</v>
      </c>
      <c r="AH271" s="188" t="str">
        <f>IF(AND($N271&gt;=NORMA!$R$18, $N271&lt;=NORMA!$S$18),"CUMPLE","NO CUMPLE")</f>
        <v>CUMPLE</v>
      </c>
      <c r="AI271" s="188" t="str">
        <f>IF($I271&gt;NORMA!$J$32,"NO CUMPLE","CUMPLE")</f>
        <v>NO CUMPLE</v>
      </c>
    </row>
    <row r="272" spans="1:35" ht="14.25" customHeight="1" x14ac:dyDescent="0.35">
      <c r="A272" s="202" t="s">
        <v>98</v>
      </c>
      <c r="B272" s="201" t="s">
        <v>99</v>
      </c>
      <c r="C272" s="203">
        <v>42291</v>
      </c>
      <c r="D272" s="149">
        <v>0.58333333333333337</v>
      </c>
      <c r="E272" s="201">
        <v>164</v>
      </c>
      <c r="F272" s="201">
        <v>268</v>
      </c>
      <c r="G272" s="201">
        <v>45</v>
      </c>
      <c r="H272" s="201">
        <v>8.3800000000000008</v>
      </c>
      <c r="I272" s="201">
        <v>4.05</v>
      </c>
      <c r="J272" s="201">
        <v>2.4</v>
      </c>
      <c r="K272" s="155">
        <v>21.52</v>
      </c>
      <c r="L272" s="164">
        <v>0.47</v>
      </c>
      <c r="M272" s="156">
        <v>6.22</v>
      </c>
      <c r="N272" s="156">
        <v>7.92</v>
      </c>
      <c r="O272" s="157">
        <v>11000</v>
      </c>
      <c r="P272" s="188" t="str">
        <f>IF($M272&lt;NORMA!$J$7,"NO CUMPLE","CUMPLE")</f>
        <v>CUMPLE</v>
      </c>
      <c r="Q272" s="188" t="str">
        <f>IF($E272&gt;NORMA!$J$8,"NO CUMPLE","CUMPLE")</f>
        <v>NO CUMPLE</v>
      </c>
      <c r="R272" s="188" t="str">
        <f>IF($F272&gt;NORMA!$J$9,"NO CUMPLE","CUMPLE")</f>
        <v>NO CUMPLE</v>
      </c>
      <c r="S272" s="188" t="str">
        <f>IF($K272&gt;NORMA!$J$10,"NO CUMPLE","CUMPLE")</f>
        <v>NO CUMPLE</v>
      </c>
      <c r="T272" s="188" t="str">
        <f>IF($J272&gt;NORMA!$J$11,"NO CUMPLE","CUMPLE")</f>
        <v>CUMPLE</v>
      </c>
      <c r="U272" s="188" t="str">
        <f>IF($G272&gt;NORMA!$J$12,"NO CUMPLE","CUMPLE")</f>
        <v>NO CUMPLE</v>
      </c>
      <c r="V272" s="188" t="str">
        <f>IF($H272&gt;NORMA!$J$13,"NO CUMPLE","CUMPLE")</f>
        <v>CUMPLE</v>
      </c>
      <c r="W272" s="188" t="str">
        <f>IF($O272&gt;NORMA!$J$14,"NO CUMPLE","CUMPLE")</f>
        <v>CUMPLE</v>
      </c>
      <c r="X272" s="188" t="str">
        <f>IF(AND($N272&gt;=NORMA!$Q$4, $N272&lt;=NORMA!$R$4),"CUMPLE","NO CUMPLE")</f>
        <v>CUMPLE</v>
      </c>
      <c r="Y272" s="188" t="str">
        <f>IF($I272&gt;NORMA!$J$16,"NO CUMPLE","CUMPLE")</f>
        <v>NO CUMPLE</v>
      </c>
      <c r="Z272" s="188" t="str">
        <f>IF($M272&lt;NORMA!$J$23,"NO CUMPLE","CUMPLE")</f>
        <v>CUMPLE</v>
      </c>
      <c r="AA272" s="188" t="str">
        <f>IF($E272&gt;NORMA!$J$24,"NO CUMPLE","CUMPLE")</f>
        <v>NO CUMPLE</v>
      </c>
      <c r="AB272" s="188" t="str">
        <f>IF($F272&gt;NORMA!$J$25,"NO CUMPLE","CUMPLE")</f>
        <v>NO CUMPLE</v>
      </c>
      <c r="AC272" s="188" t="str">
        <f>IF($K272&gt;NORMA!$J$26,"NO CUMPLE","CUMPLE")</f>
        <v>NO CUMPLE</v>
      </c>
      <c r="AD272" s="188" t="str">
        <f>IF($J272&gt;NORMA!$J$27,"NO CUMPLE","CUMPLE")</f>
        <v>NO CUMPLE</v>
      </c>
      <c r="AE272" s="188" t="str">
        <f>IF($G272&gt;NORMA!$J$28,"NO CUMPLE","CUMPLE")</f>
        <v>NO CUMPLE</v>
      </c>
      <c r="AF272" s="188" t="str">
        <f>IF($H272&gt;NORMA!$I$29,"NO CUMPLE","CUMPLE")</f>
        <v>CUMPLE</v>
      </c>
      <c r="AG272" s="188" t="str">
        <f>IF($O272&gt;NORMA!$J$30,"NO CUMPLE","CUMPLE")</f>
        <v>CUMPLE</v>
      </c>
      <c r="AH272" s="188" t="str">
        <f>IF(AND($N272&gt;=NORMA!$R$18, $N272&lt;=NORMA!$S$18),"CUMPLE","NO CUMPLE")</f>
        <v>CUMPLE</v>
      </c>
      <c r="AI272" s="188" t="str">
        <f>IF($I272&gt;NORMA!$J$32,"NO CUMPLE","CUMPLE")</f>
        <v>NO CUMPLE</v>
      </c>
    </row>
    <row r="273" spans="1:35" ht="14.25" customHeight="1" x14ac:dyDescent="0.35">
      <c r="A273" s="202" t="s">
        <v>100</v>
      </c>
      <c r="B273" s="201" t="s">
        <v>99</v>
      </c>
      <c r="C273" s="203">
        <v>42298</v>
      </c>
      <c r="D273" s="149">
        <v>0.25</v>
      </c>
      <c r="E273" s="201">
        <v>58</v>
      </c>
      <c r="F273" s="201">
        <v>85</v>
      </c>
      <c r="G273" s="201">
        <v>17</v>
      </c>
      <c r="H273" s="201">
        <v>2.69</v>
      </c>
      <c r="I273" s="201">
        <v>0.35899999999999999</v>
      </c>
      <c r="J273" s="201">
        <v>0.93600000000000005</v>
      </c>
      <c r="K273" s="155">
        <v>7.58</v>
      </c>
      <c r="L273" s="164">
        <v>0.49</v>
      </c>
      <c r="M273" s="156">
        <v>3.29</v>
      </c>
      <c r="N273" s="156">
        <v>7.59</v>
      </c>
      <c r="O273" s="157">
        <v>920000</v>
      </c>
      <c r="P273" s="188" t="str">
        <f>IF($M273&lt;NORMA!$J$7,"NO CUMPLE","CUMPLE")</f>
        <v>NO CUMPLE</v>
      </c>
      <c r="Q273" s="188" t="str">
        <f>IF($E273&gt;NORMA!$J$8,"NO CUMPLE","CUMPLE")</f>
        <v>NO CUMPLE</v>
      </c>
      <c r="R273" s="188" t="str">
        <f>IF($F273&gt;NORMA!$J$9,"NO CUMPLE","CUMPLE")</f>
        <v>CUMPLE</v>
      </c>
      <c r="S273" s="188" t="str">
        <f>IF($K273&gt;NORMA!$J$10,"NO CUMPLE","CUMPLE")</f>
        <v>CUMPLE</v>
      </c>
      <c r="T273" s="188" t="str">
        <f>IF($J273&gt;NORMA!$J$11,"NO CUMPLE","CUMPLE")</f>
        <v>CUMPLE</v>
      </c>
      <c r="U273" s="188" t="str">
        <f>IF($G273&gt;NORMA!$J$12,"NO CUMPLE","CUMPLE")</f>
        <v>CUMPLE</v>
      </c>
      <c r="V273" s="188" t="str">
        <f>IF($H273&gt;NORMA!$J$13,"NO CUMPLE","CUMPLE")</f>
        <v>CUMPLE</v>
      </c>
      <c r="W273" s="188" t="str">
        <f>IF($O273&gt;NORMA!$J$14,"NO CUMPLE","CUMPLE")</f>
        <v>CUMPLE</v>
      </c>
      <c r="X273" s="188" t="str">
        <f>IF(AND($N273&gt;=NORMA!$Q$4, $N273&lt;=NORMA!$R$4),"CUMPLE","NO CUMPLE")</f>
        <v>CUMPLE</v>
      </c>
      <c r="Y273" s="188" t="str">
        <f>IF($I273&gt;NORMA!$J$16,"NO CUMPLE","CUMPLE")</f>
        <v>CUMPLE</v>
      </c>
      <c r="Z273" s="188" t="str">
        <f>IF($M273&lt;NORMA!$J$23,"NO CUMPLE","CUMPLE")</f>
        <v>NO CUMPLE</v>
      </c>
      <c r="AA273" s="188" t="str">
        <f>IF($E273&gt;NORMA!$J$24,"NO CUMPLE","CUMPLE")</f>
        <v>NO CUMPLE</v>
      </c>
      <c r="AB273" s="188" t="str">
        <f>IF($F273&gt;NORMA!$J$25,"NO CUMPLE","CUMPLE")</f>
        <v>NO CUMPLE</v>
      </c>
      <c r="AC273" s="188" t="str">
        <f>IF($K273&gt;NORMA!$J$26,"NO CUMPLE","CUMPLE")</f>
        <v>CUMPLE</v>
      </c>
      <c r="AD273" s="188" t="str">
        <f>IF($J273&gt;NORMA!$J$27,"NO CUMPLE","CUMPLE")</f>
        <v>CUMPLE</v>
      </c>
      <c r="AE273" s="188" t="str">
        <f>IF($G273&gt;NORMA!$J$28,"NO CUMPLE","CUMPLE")</f>
        <v>NO CUMPLE</v>
      </c>
      <c r="AF273" s="188" t="str">
        <f>IF($H273&gt;NORMA!$I$29,"NO CUMPLE","CUMPLE")</f>
        <v>CUMPLE</v>
      </c>
      <c r="AG273" s="188" t="str">
        <f>IF($O273&gt;NORMA!$J$30,"NO CUMPLE","CUMPLE")</f>
        <v>NO CUMPLE</v>
      </c>
      <c r="AH273" s="188" t="str">
        <f>IF(AND($N273&gt;=NORMA!$R$18, $N273&lt;=NORMA!$S$18),"CUMPLE","NO CUMPLE")</f>
        <v>CUMPLE</v>
      </c>
      <c r="AI273" s="188" t="str">
        <f>IF($I273&gt;NORMA!$J$32,"NO CUMPLE","CUMPLE")</f>
        <v>CUMPLE</v>
      </c>
    </row>
    <row r="274" spans="1:35" ht="14.25" customHeight="1" x14ac:dyDescent="0.35">
      <c r="A274" s="202" t="s">
        <v>100</v>
      </c>
      <c r="B274" s="201" t="s">
        <v>99</v>
      </c>
      <c r="C274" s="203">
        <v>42299</v>
      </c>
      <c r="D274" s="149">
        <v>0.66666666666666663</v>
      </c>
      <c r="E274" s="201">
        <v>178</v>
      </c>
      <c r="F274" s="201">
        <v>248</v>
      </c>
      <c r="G274" s="201">
        <v>123</v>
      </c>
      <c r="H274" s="201">
        <v>23.7</v>
      </c>
      <c r="I274" s="201">
        <v>4.12</v>
      </c>
      <c r="J274" s="201">
        <v>3.97</v>
      </c>
      <c r="K274" s="155">
        <v>19.420000000000002</v>
      </c>
      <c r="L274" s="164">
        <v>0.52</v>
      </c>
      <c r="M274" s="156">
        <v>0.71</v>
      </c>
      <c r="N274" s="156">
        <v>7.52</v>
      </c>
      <c r="O274" s="157">
        <v>3400000</v>
      </c>
      <c r="P274" s="188" t="str">
        <f>IF($M274&lt;NORMA!$J$7,"NO CUMPLE","CUMPLE")</f>
        <v>NO CUMPLE</v>
      </c>
      <c r="Q274" s="188" t="str">
        <f>IF($E274&gt;NORMA!$J$8,"NO CUMPLE","CUMPLE")</f>
        <v>NO CUMPLE</v>
      </c>
      <c r="R274" s="188" t="str">
        <f>IF($F274&gt;NORMA!$J$9,"NO CUMPLE","CUMPLE")</f>
        <v>NO CUMPLE</v>
      </c>
      <c r="S274" s="188" t="str">
        <f>IF($K274&gt;NORMA!$J$10,"NO CUMPLE","CUMPLE")</f>
        <v>CUMPLE</v>
      </c>
      <c r="T274" s="188" t="str">
        <f>IF($J274&gt;NORMA!$J$11,"NO CUMPLE","CUMPLE")</f>
        <v>NO CUMPLE</v>
      </c>
      <c r="U274" s="188" t="str">
        <f>IF($G274&gt;NORMA!$J$12,"NO CUMPLE","CUMPLE")</f>
        <v>NO CUMPLE</v>
      </c>
      <c r="V274" s="188" t="str">
        <f>IF($H274&gt;NORMA!$J$13,"NO CUMPLE","CUMPLE")</f>
        <v>CUMPLE</v>
      </c>
      <c r="W274" s="188" t="str">
        <f>IF($O274&gt;NORMA!$J$14,"NO CUMPLE","CUMPLE")</f>
        <v>NO CUMPLE</v>
      </c>
      <c r="X274" s="188" t="str">
        <f>IF(AND($N274&gt;=NORMA!$Q$4, $N274&lt;=NORMA!$R$4),"CUMPLE","NO CUMPLE")</f>
        <v>CUMPLE</v>
      </c>
      <c r="Y274" s="188" t="str">
        <f>IF($I274&gt;NORMA!$J$16,"NO CUMPLE","CUMPLE")</f>
        <v>NO CUMPLE</v>
      </c>
      <c r="Z274" s="188" t="str">
        <f>IF($M274&lt;NORMA!$J$23,"NO CUMPLE","CUMPLE")</f>
        <v>NO CUMPLE</v>
      </c>
      <c r="AA274" s="188" t="str">
        <f>IF($E274&gt;NORMA!$J$24,"NO CUMPLE","CUMPLE")</f>
        <v>NO CUMPLE</v>
      </c>
      <c r="AB274" s="188" t="str">
        <f>IF($F274&gt;NORMA!$J$25,"NO CUMPLE","CUMPLE")</f>
        <v>NO CUMPLE</v>
      </c>
      <c r="AC274" s="188" t="str">
        <f>IF($K274&gt;NORMA!$J$26,"NO CUMPLE","CUMPLE")</f>
        <v>NO CUMPLE</v>
      </c>
      <c r="AD274" s="188" t="str">
        <f>IF($J274&gt;NORMA!$J$27,"NO CUMPLE","CUMPLE")</f>
        <v>NO CUMPLE</v>
      </c>
      <c r="AE274" s="188" t="str">
        <f>IF($G274&gt;NORMA!$J$28,"NO CUMPLE","CUMPLE")</f>
        <v>NO CUMPLE</v>
      </c>
      <c r="AF274" s="188" t="str">
        <f>IF($H274&gt;NORMA!$I$29,"NO CUMPLE","CUMPLE")</f>
        <v>NO CUMPLE</v>
      </c>
      <c r="AG274" s="188" t="str">
        <f>IF($O274&gt;NORMA!$J$30,"NO CUMPLE","CUMPLE")</f>
        <v>NO CUMPLE</v>
      </c>
      <c r="AH274" s="188" t="str">
        <f>IF(AND($N274&gt;=NORMA!$R$18, $N274&lt;=NORMA!$S$18),"CUMPLE","NO CUMPLE")</f>
        <v>CUMPLE</v>
      </c>
      <c r="AI274" s="188" t="str">
        <f>IF($I274&gt;NORMA!$J$32,"NO CUMPLE","CUMPLE")</f>
        <v>NO CUMPLE</v>
      </c>
    </row>
    <row r="275" spans="1:35" ht="14.25" customHeight="1" x14ac:dyDescent="0.35">
      <c r="A275" s="146" t="s">
        <v>98</v>
      </c>
      <c r="B275" s="147" t="s">
        <v>99</v>
      </c>
      <c r="C275" s="148">
        <v>42870</v>
      </c>
      <c r="D275" s="149">
        <v>0.33333333333333331</v>
      </c>
      <c r="E275" s="147">
        <v>11.7</v>
      </c>
      <c r="F275" s="147">
        <v>34.299999999999997</v>
      </c>
      <c r="G275" s="147">
        <v>7.5</v>
      </c>
      <c r="H275" s="147">
        <v>16</v>
      </c>
      <c r="I275" s="147">
        <v>0.47</v>
      </c>
      <c r="J275" s="147">
        <v>0.45100000000000001</v>
      </c>
      <c r="K275" s="155">
        <v>42.8</v>
      </c>
      <c r="L275" s="164">
        <v>1.9830000000000001</v>
      </c>
      <c r="M275" s="156">
        <v>6.83</v>
      </c>
      <c r="N275" s="156">
        <v>7.36</v>
      </c>
      <c r="O275" s="157">
        <v>13000</v>
      </c>
      <c r="P275" s="188" t="str">
        <f>IF($M275&lt;NORMA!$J$7,"NO CUMPLE","CUMPLE")</f>
        <v>CUMPLE</v>
      </c>
      <c r="Q275" s="188" t="str">
        <f>IF($E275&gt;NORMA!$J$8,"NO CUMPLE","CUMPLE")</f>
        <v>CUMPLE</v>
      </c>
      <c r="R275" s="188" t="str">
        <f>IF($F275&gt;NORMA!$J$9,"NO CUMPLE","CUMPLE")</f>
        <v>CUMPLE</v>
      </c>
      <c r="S275" s="188" t="str">
        <f>IF($K275&gt;NORMA!$J$10,"NO CUMPLE","CUMPLE")</f>
        <v>NO CUMPLE</v>
      </c>
      <c r="T275" s="188" t="str">
        <f>IF($J275&gt;NORMA!$J$11,"NO CUMPLE","CUMPLE")</f>
        <v>CUMPLE</v>
      </c>
      <c r="U275" s="188" t="str">
        <f>IF($G275&gt;NORMA!$J$12,"NO CUMPLE","CUMPLE")</f>
        <v>CUMPLE</v>
      </c>
      <c r="V275" s="188" t="str">
        <f>IF($H275&gt;NORMA!$J$13,"NO CUMPLE","CUMPLE")</f>
        <v>CUMPLE</v>
      </c>
      <c r="W275" s="188" t="str">
        <f>IF($O275&gt;NORMA!$J$14,"NO CUMPLE","CUMPLE")</f>
        <v>CUMPLE</v>
      </c>
      <c r="X275" s="188" t="str">
        <f>IF(AND($N275&gt;=NORMA!$Q$4, $N275&lt;=NORMA!$R$4),"CUMPLE","NO CUMPLE")</f>
        <v>CUMPLE</v>
      </c>
      <c r="Y275" s="188" t="str">
        <f>IF($I275&gt;NORMA!$J$16,"NO CUMPLE","CUMPLE")</f>
        <v>CUMPLE</v>
      </c>
      <c r="Z275" s="188" t="str">
        <f>IF($M275&lt;NORMA!$J$23,"NO CUMPLE","CUMPLE")</f>
        <v>CUMPLE</v>
      </c>
      <c r="AA275" s="188" t="str">
        <f>IF($E275&gt;NORMA!$J$24,"NO CUMPLE","CUMPLE")</f>
        <v>CUMPLE</v>
      </c>
      <c r="AB275" s="188" t="str">
        <f>IF($F275&gt;NORMA!$J$25,"NO CUMPLE","CUMPLE")</f>
        <v>CUMPLE</v>
      </c>
      <c r="AC275" s="188" t="str">
        <f>IF($K275&gt;NORMA!$J$26,"NO CUMPLE","CUMPLE")</f>
        <v>NO CUMPLE</v>
      </c>
      <c r="AD275" s="188" t="str">
        <f>IF($J275&gt;NORMA!$J$27,"NO CUMPLE","CUMPLE")</f>
        <v>CUMPLE</v>
      </c>
      <c r="AE275" s="188" t="str">
        <f>IF($G275&gt;NORMA!$J$28,"NO CUMPLE","CUMPLE")</f>
        <v>CUMPLE</v>
      </c>
      <c r="AF275" s="188" t="str">
        <f>IF($H275&gt;NORMA!$I$29,"NO CUMPLE","CUMPLE")</f>
        <v>NO CUMPLE</v>
      </c>
      <c r="AG275" s="188" t="str">
        <f>IF($O275&gt;NORMA!$J$30,"NO CUMPLE","CUMPLE")</f>
        <v>CUMPLE</v>
      </c>
      <c r="AH275" s="188" t="str">
        <f>IF(AND($N275&gt;=NORMA!$R$18, $N275&lt;=NORMA!$S$18),"CUMPLE","NO CUMPLE")</f>
        <v>CUMPLE</v>
      </c>
      <c r="AI275" s="188" t="str">
        <f>IF($I275&gt;NORMA!$J$32,"NO CUMPLE","CUMPLE")</f>
        <v>CUMPLE</v>
      </c>
    </row>
    <row r="276" spans="1:35" ht="14.25" customHeight="1" x14ac:dyDescent="0.35">
      <c r="A276" s="146" t="s">
        <v>100</v>
      </c>
      <c r="B276" s="147" t="s">
        <v>99</v>
      </c>
      <c r="C276" s="148">
        <v>42929</v>
      </c>
      <c r="D276" s="149">
        <v>0.66666666666666663</v>
      </c>
      <c r="E276" s="147">
        <v>36</v>
      </c>
      <c r="F276" s="147">
        <v>235</v>
      </c>
      <c r="G276" s="147">
        <v>90</v>
      </c>
      <c r="H276" s="150">
        <v>6</v>
      </c>
      <c r="I276" s="147">
        <v>1.57</v>
      </c>
      <c r="J276" s="147">
        <v>0.89</v>
      </c>
      <c r="K276" s="155">
        <v>7.81</v>
      </c>
      <c r="L276" s="164">
        <v>3.0409999999999999</v>
      </c>
      <c r="M276" s="156">
        <v>5.7</v>
      </c>
      <c r="N276" s="156">
        <v>7.5</v>
      </c>
      <c r="O276" s="157">
        <v>900000</v>
      </c>
      <c r="P276" s="188" t="str">
        <f>IF($M276&lt;NORMA!$J$7,"NO CUMPLE","CUMPLE")</f>
        <v>CUMPLE</v>
      </c>
      <c r="Q276" s="188" t="str">
        <f>IF($E276&gt;NORMA!$J$8,"NO CUMPLE","CUMPLE")</f>
        <v>CUMPLE</v>
      </c>
      <c r="R276" s="188" t="str">
        <f>IF($F276&gt;NORMA!$J$9,"NO CUMPLE","CUMPLE")</f>
        <v>NO CUMPLE</v>
      </c>
      <c r="S276" s="188" t="str">
        <f>IF($K276&gt;NORMA!$J$10,"NO CUMPLE","CUMPLE")</f>
        <v>CUMPLE</v>
      </c>
      <c r="T276" s="188" t="str">
        <f>IF($J276&gt;NORMA!$J$11,"NO CUMPLE","CUMPLE")</f>
        <v>CUMPLE</v>
      </c>
      <c r="U276" s="188" t="str">
        <f>IF($G276&gt;NORMA!$J$12,"NO CUMPLE","CUMPLE")</f>
        <v>NO CUMPLE</v>
      </c>
      <c r="V276" s="188" t="str">
        <f>IF($H276&gt;NORMA!$J$13,"NO CUMPLE","CUMPLE")</f>
        <v>CUMPLE</v>
      </c>
      <c r="W276" s="188" t="str">
        <f>IF($O276&gt;NORMA!$J$14,"NO CUMPLE","CUMPLE")</f>
        <v>CUMPLE</v>
      </c>
      <c r="X276" s="188" t="str">
        <f>IF(AND($N276&gt;=NORMA!$Q$4, $N276&lt;=NORMA!$R$4),"CUMPLE","NO CUMPLE")</f>
        <v>CUMPLE</v>
      </c>
      <c r="Y276" s="188" t="str">
        <f>IF($I276&gt;NORMA!$J$16,"NO CUMPLE","CUMPLE")</f>
        <v>CUMPLE</v>
      </c>
      <c r="Z276" s="188" t="str">
        <f>IF($M276&lt;NORMA!$J$23,"NO CUMPLE","CUMPLE")</f>
        <v>CUMPLE</v>
      </c>
      <c r="AA276" s="188" t="str">
        <f>IF($E276&gt;NORMA!$J$24,"NO CUMPLE","CUMPLE")</f>
        <v>NO CUMPLE</v>
      </c>
      <c r="AB276" s="188" t="str">
        <f>IF($F276&gt;NORMA!$J$25,"NO CUMPLE","CUMPLE")</f>
        <v>NO CUMPLE</v>
      </c>
      <c r="AC276" s="188" t="str">
        <f>IF($K276&gt;NORMA!$J$26,"NO CUMPLE","CUMPLE")</f>
        <v>CUMPLE</v>
      </c>
      <c r="AD276" s="188" t="str">
        <f>IF($J276&gt;NORMA!$J$27,"NO CUMPLE","CUMPLE")</f>
        <v>CUMPLE</v>
      </c>
      <c r="AE276" s="188" t="str">
        <f>IF($G276&gt;NORMA!$J$28,"NO CUMPLE","CUMPLE")</f>
        <v>NO CUMPLE</v>
      </c>
      <c r="AF276" s="188" t="str">
        <f>IF($H276&gt;NORMA!$I$29,"NO CUMPLE","CUMPLE")</f>
        <v>CUMPLE</v>
      </c>
      <c r="AG276" s="188" t="str">
        <f>IF($O276&gt;NORMA!$J$30,"NO CUMPLE","CUMPLE")</f>
        <v>NO CUMPLE</v>
      </c>
      <c r="AH276" s="188" t="str">
        <f>IF(AND($N276&gt;=NORMA!$R$18, $N276&lt;=NORMA!$S$18),"CUMPLE","NO CUMPLE")</f>
        <v>CUMPLE</v>
      </c>
      <c r="AI276" s="188" t="str">
        <f>IF($I276&gt;NORMA!$J$32,"NO CUMPLE","CUMPLE")</f>
        <v>NO CUMPLE</v>
      </c>
    </row>
    <row r="277" spans="1:35" ht="14.25" customHeight="1" x14ac:dyDescent="0.35">
      <c r="A277" s="146" t="s">
        <v>98</v>
      </c>
      <c r="B277" s="147" t="s">
        <v>99</v>
      </c>
      <c r="C277" s="148">
        <v>42881</v>
      </c>
      <c r="D277" s="149">
        <v>0.25</v>
      </c>
      <c r="E277" s="147">
        <v>36.6</v>
      </c>
      <c r="F277" s="147">
        <v>150.68799999999999</v>
      </c>
      <c r="G277" s="147">
        <v>32.700000000000003</v>
      </c>
      <c r="H277" s="147">
        <v>22</v>
      </c>
      <c r="I277" s="147">
        <v>0.61</v>
      </c>
      <c r="J277" s="147">
        <v>1.923</v>
      </c>
      <c r="K277" s="155">
        <v>13.72</v>
      </c>
      <c r="L277" s="164">
        <v>0.9</v>
      </c>
      <c r="M277" s="156">
        <v>6.03</v>
      </c>
      <c r="N277" s="156">
        <v>7.98</v>
      </c>
      <c r="O277" s="157">
        <v>160000</v>
      </c>
      <c r="P277" s="188" t="str">
        <f>IF($M277&lt;NORMA!$J$7,"NO CUMPLE","CUMPLE")</f>
        <v>CUMPLE</v>
      </c>
      <c r="Q277" s="188" t="str">
        <f>IF($E277&gt;NORMA!$J$8,"NO CUMPLE","CUMPLE")</f>
        <v>CUMPLE</v>
      </c>
      <c r="R277" s="188" t="str">
        <f>IF($F277&gt;NORMA!$J$9,"NO CUMPLE","CUMPLE")</f>
        <v>NO CUMPLE</v>
      </c>
      <c r="S277" s="188" t="str">
        <f>IF($K277&gt;NORMA!$J$10,"NO CUMPLE","CUMPLE")</f>
        <v>CUMPLE</v>
      </c>
      <c r="T277" s="188" t="str">
        <f>IF($J277&gt;NORMA!$J$11,"NO CUMPLE","CUMPLE")</f>
        <v>CUMPLE</v>
      </c>
      <c r="U277" s="188" t="str">
        <f>IF($G277&gt;NORMA!$J$12,"NO CUMPLE","CUMPLE")</f>
        <v>NO CUMPLE</v>
      </c>
      <c r="V277" s="188" t="str">
        <f>IF($H277&gt;NORMA!$J$13,"NO CUMPLE","CUMPLE")</f>
        <v>CUMPLE</v>
      </c>
      <c r="W277" s="188" t="str">
        <f>IF($O277&gt;NORMA!$J$14,"NO CUMPLE","CUMPLE")</f>
        <v>CUMPLE</v>
      </c>
      <c r="X277" s="188" t="str">
        <f>IF(AND($N277&gt;=NORMA!$Q$4, $N277&lt;=NORMA!$R$4),"CUMPLE","NO CUMPLE")</f>
        <v>CUMPLE</v>
      </c>
      <c r="Y277" s="188" t="str">
        <f>IF($I277&gt;NORMA!$J$16,"NO CUMPLE","CUMPLE")</f>
        <v>CUMPLE</v>
      </c>
      <c r="Z277" s="188" t="str">
        <f>IF($M277&lt;NORMA!$J$23,"NO CUMPLE","CUMPLE")</f>
        <v>CUMPLE</v>
      </c>
      <c r="AA277" s="188" t="str">
        <f>IF($E277&gt;NORMA!$J$24,"NO CUMPLE","CUMPLE")</f>
        <v>NO CUMPLE</v>
      </c>
      <c r="AB277" s="188" t="str">
        <f>IF($F277&gt;NORMA!$J$25,"NO CUMPLE","CUMPLE")</f>
        <v>NO CUMPLE</v>
      </c>
      <c r="AC277" s="188" t="str">
        <f>IF($K277&gt;NORMA!$J$26,"NO CUMPLE","CUMPLE")</f>
        <v>NO CUMPLE</v>
      </c>
      <c r="AD277" s="188" t="str">
        <f>IF($J277&gt;NORMA!$J$27,"NO CUMPLE","CUMPLE")</f>
        <v>NO CUMPLE</v>
      </c>
      <c r="AE277" s="188" t="str">
        <f>IF($G277&gt;NORMA!$J$28,"NO CUMPLE","CUMPLE")</f>
        <v>NO CUMPLE</v>
      </c>
      <c r="AF277" s="188" t="str">
        <f>IF($H277&gt;NORMA!$I$29,"NO CUMPLE","CUMPLE")</f>
        <v>NO CUMPLE</v>
      </c>
      <c r="AG277" s="188" t="str">
        <f>IF($O277&gt;NORMA!$J$30,"NO CUMPLE","CUMPLE")</f>
        <v>NO CUMPLE</v>
      </c>
      <c r="AH277" s="188" t="str">
        <f>IF(AND($N277&gt;=NORMA!$R$18, $N277&lt;=NORMA!$S$18),"CUMPLE","NO CUMPLE")</f>
        <v>CUMPLE</v>
      </c>
      <c r="AI277" s="188" t="str">
        <f>IF($I277&gt;NORMA!$J$32,"NO CUMPLE","CUMPLE")</f>
        <v>CUMPLE</v>
      </c>
    </row>
    <row r="278" spans="1:35" ht="14.25" customHeight="1" x14ac:dyDescent="0.35">
      <c r="A278" s="146" t="s">
        <v>100</v>
      </c>
      <c r="B278" s="147" t="s">
        <v>99</v>
      </c>
      <c r="C278" s="148">
        <v>42912</v>
      </c>
      <c r="D278" s="149">
        <v>0.58333333333333337</v>
      </c>
      <c r="E278" s="147">
        <v>205</v>
      </c>
      <c r="F278" s="147">
        <v>261.90800000000002</v>
      </c>
      <c r="G278" s="147">
        <v>108.9</v>
      </c>
      <c r="H278" s="147">
        <v>62</v>
      </c>
      <c r="I278" s="147">
        <v>1.07</v>
      </c>
      <c r="J278" s="147">
        <v>3.9889999999999999</v>
      </c>
      <c r="K278" s="155">
        <v>34.729999999999997</v>
      </c>
      <c r="L278" s="164">
        <v>1.2709999999999999</v>
      </c>
      <c r="M278" s="156">
        <v>0.93</v>
      </c>
      <c r="N278" s="156">
        <v>7.7</v>
      </c>
      <c r="O278" s="157">
        <v>7900000</v>
      </c>
      <c r="P278" s="188" t="str">
        <f>IF($M278&lt;NORMA!$J$7,"NO CUMPLE","CUMPLE")</f>
        <v>NO CUMPLE</v>
      </c>
      <c r="Q278" s="188" t="str">
        <f>IF($E278&gt;NORMA!$J$8,"NO CUMPLE","CUMPLE")</f>
        <v>NO CUMPLE</v>
      </c>
      <c r="R278" s="188" t="str">
        <f>IF($F278&gt;NORMA!$J$9,"NO CUMPLE","CUMPLE")</f>
        <v>NO CUMPLE</v>
      </c>
      <c r="S278" s="188" t="str">
        <f>IF($K278&gt;NORMA!$J$10,"NO CUMPLE","CUMPLE")</f>
        <v>NO CUMPLE</v>
      </c>
      <c r="T278" s="188" t="str">
        <f>IF($J278&gt;NORMA!$J$11,"NO CUMPLE","CUMPLE")</f>
        <v>NO CUMPLE</v>
      </c>
      <c r="U278" s="188" t="str">
        <f>IF($G278&gt;NORMA!$J$12,"NO CUMPLE","CUMPLE")</f>
        <v>NO CUMPLE</v>
      </c>
      <c r="V278" s="188" t="str">
        <f>IF($H278&gt;NORMA!$J$13,"NO CUMPLE","CUMPLE")</f>
        <v>NO CUMPLE</v>
      </c>
      <c r="W278" s="188" t="str">
        <f>IF($O278&gt;NORMA!$J$14,"NO CUMPLE","CUMPLE")</f>
        <v>NO CUMPLE</v>
      </c>
      <c r="X278" s="188" t="str">
        <f>IF(AND($N278&gt;=NORMA!$Q$4, $N278&lt;=NORMA!$R$4),"CUMPLE","NO CUMPLE")</f>
        <v>CUMPLE</v>
      </c>
      <c r="Y278" s="188" t="str">
        <f>IF($I278&gt;NORMA!$J$16,"NO CUMPLE","CUMPLE")</f>
        <v>CUMPLE</v>
      </c>
      <c r="Z278" s="188" t="str">
        <f>IF($M278&lt;NORMA!$J$23,"NO CUMPLE","CUMPLE")</f>
        <v>NO CUMPLE</v>
      </c>
      <c r="AA278" s="188" t="str">
        <f>IF($E278&gt;NORMA!$J$24,"NO CUMPLE","CUMPLE")</f>
        <v>NO CUMPLE</v>
      </c>
      <c r="AB278" s="188" t="str">
        <f>IF($F278&gt;NORMA!$J$25,"NO CUMPLE","CUMPLE")</f>
        <v>NO CUMPLE</v>
      </c>
      <c r="AC278" s="188" t="str">
        <f>IF($K278&gt;NORMA!$J$26,"NO CUMPLE","CUMPLE")</f>
        <v>NO CUMPLE</v>
      </c>
      <c r="AD278" s="188" t="str">
        <f>IF($J278&gt;NORMA!$J$27,"NO CUMPLE","CUMPLE")</f>
        <v>NO CUMPLE</v>
      </c>
      <c r="AE278" s="188" t="str">
        <f>IF($G278&gt;NORMA!$J$28,"NO CUMPLE","CUMPLE")</f>
        <v>NO CUMPLE</v>
      </c>
      <c r="AF278" s="188" t="str">
        <f>IF($H278&gt;NORMA!$I$29,"NO CUMPLE","CUMPLE")</f>
        <v>NO CUMPLE</v>
      </c>
      <c r="AG278" s="188" t="str">
        <f>IF($O278&gt;NORMA!$J$30,"NO CUMPLE","CUMPLE")</f>
        <v>NO CUMPLE</v>
      </c>
      <c r="AH278" s="188" t="str">
        <f>IF(AND($N278&gt;=NORMA!$R$18, $N278&lt;=NORMA!$S$18),"CUMPLE","NO CUMPLE")</f>
        <v>CUMPLE</v>
      </c>
      <c r="AI278" s="188" t="str">
        <f>IF($I278&gt;NORMA!$J$32,"NO CUMPLE","CUMPLE")</f>
        <v>NO CUMPLE</v>
      </c>
    </row>
    <row r="279" spans="1:35" ht="14.25" customHeight="1" x14ac:dyDescent="0.35">
      <c r="A279" s="146" t="s">
        <v>98</v>
      </c>
      <c r="B279" s="147" t="s">
        <v>99</v>
      </c>
      <c r="C279" s="148">
        <v>42912</v>
      </c>
      <c r="D279" s="149">
        <v>0.66666666666666663</v>
      </c>
      <c r="E279" s="147">
        <v>18.5</v>
      </c>
      <c r="F279" s="147">
        <v>36.15</v>
      </c>
      <c r="G279" s="147">
        <v>15</v>
      </c>
      <c r="H279" s="147">
        <v>9</v>
      </c>
      <c r="I279" s="147">
        <v>0.62</v>
      </c>
      <c r="J279" s="147">
        <v>0.59499999999999997</v>
      </c>
      <c r="K279" s="155">
        <v>4.53</v>
      </c>
      <c r="L279" s="164">
        <v>0.73199999999999998</v>
      </c>
      <c r="M279" s="156">
        <v>6.16</v>
      </c>
      <c r="N279" s="156">
        <v>7.61</v>
      </c>
      <c r="O279" s="157">
        <v>16000</v>
      </c>
      <c r="P279" s="188" t="str">
        <f>IF($M279&lt;NORMA!$J$7,"NO CUMPLE","CUMPLE")</f>
        <v>CUMPLE</v>
      </c>
      <c r="Q279" s="188" t="str">
        <f>IF($E279&gt;NORMA!$J$8,"NO CUMPLE","CUMPLE")</f>
        <v>CUMPLE</v>
      </c>
      <c r="R279" s="188" t="str">
        <f>IF($F279&gt;NORMA!$J$9,"NO CUMPLE","CUMPLE")</f>
        <v>CUMPLE</v>
      </c>
      <c r="S279" s="188" t="str">
        <f>IF($K279&gt;NORMA!$J$10,"NO CUMPLE","CUMPLE")</f>
        <v>CUMPLE</v>
      </c>
      <c r="T279" s="188" t="str">
        <f>IF($J279&gt;NORMA!$J$11,"NO CUMPLE","CUMPLE")</f>
        <v>CUMPLE</v>
      </c>
      <c r="U279" s="188" t="str">
        <f>IF($G279&gt;NORMA!$J$12,"NO CUMPLE","CUMPLE")</f>
        <v>CUMPLE</v>
      </c>
      <c r="V279" s="188" t="str">
        <f>IF($H279&gt;NORMA!$J$13,"NO CUMPLE","CUMPLE")</f>
        <v>CUMPLE</v>
      </c>
      <c r="W279" s="188" t="str">
        <f>IF($O279&gt;NORMA!$J$14,"NO CUMPLE","CUMPLE")</f>
        <v>CUMPLE</v>
      </c>
      <c r="X279" s="188" t="str">
        <f>IF(AND($N279&gt;=NORMA!$Q$4, $N279&lt;=NORMA!$R$4),"CUMPLE","NO CUMPLE")</f>
        <v>CUMPLE</v>
      </c>
      <c r="Y279" s="188" t="str">
        <f>IF($I279&gt;NORMA!$J$16,"NO CUMPLE","CUMPLE")</f>
        <v>CUMPLE</v>
      </c>
      <c r="Z279" s="188" t="str">
        <f>IF($M279&lt;NORMA!$J$23,"NO CUMPLE","CUMPLE")</f>
        <v>CUMPLE</v>
      </c>
      <c r="AA279" s="188" t="str">
        <f>IF($E279&gt;NORMA!$J$24,"NO CUMPLE","CUMPLE")</f>
        <v>CUMPLE</v>
      </c>
      <c r="AB279" s="188" t="str">
        <f>IF($F279&gt;NORMA!$J$25,"NO CUMPLE","CUMPLE")</f>
        <v>CUMPLE</v>
      </c>
      <c r="AC279" s="188" t="str">
        <f>IF($K279&gt;NORMA!$J$26,"NO CUMPLE","CUMPLE")</f>
        <v>CUMPLE</v>
      </c>
      <c r="AD279" s="188" t="str">
        <f>IF($J279&gt;NORMA!$J$27,"NO CUMPLE","CUMPLE")</f>
        <v>CUMPLE</v>
      </c>
      <c r="AE279" s="188" t="str">
        <f>IF($G279&gt;NORMA!$J$28,"NO CUMPLE","CUMPLE")</f>
        <v>CUMPLE</v>
      </c>
      <c r="AF279" s="188" t="str">
        <f>IF($H279&gt;NORMA!$I$29,"NO CUMPLE","CUMPLE")</f>
        <v>CUMPLE</v>
      </c>
      <c r="AG279" s="188" t="str">
        <f>IF($O279&gt;NORMA!$J$30,"NO CUMPLE","CUMPLE")</f>
        <v>CUMPLE</v>
      </c>
      <c r="AH279" s="188" t="str">
        <f>IF(AND($N279&gt;=NORMA!$R$18, $N279&lt;=NORMA!$S$18),"CUMPLE","NO CUMPLE")</f>
        <v>CUMPLE</v>
      </c>
      <c r="AI279" s="188" t="str">
        <f>IF($I279&gt;NORMA!$J$32,"NO CUMPLE","CUMPLE")</f>
        <v>CUMPLE</v>
      </c>
    </row>
    <row r="280" spans="1:35" ht="14.25" customHeight="1" x14ac:dyDescent="0.35">
      <c r="A280" s="146" t="s">
        <v>100</v>
      </c>
      <c r="B280" s="147" t="s">
        <v>99</v>
      </c>
      <c r="C280" s="148">
        <v>42864</v>
      </c>
      <c r="D280" s="149">
        <v>0.5</v>
      </c>
      <c r="E280" s="147">
        <v>170</v>
      </c>
      <c r="F280" s="147">
        <v>283</v>
      </c>
      <c r="G280" s="147">
        <v>130</v>
      </c>
      <c r="H280" s="147">
        <v>53</v>
      </c>
      <c r="I280" s="147">
        <v>2.9</v>
      </c>
      <c r="J280" s="147">
        <v>1.891</v>
      </c>
      <c r="K280" s="155">
        <v>35.76</v>
      </c>
      <c r="L280" s="164">
        <v>1.0820000000000001</v>
      </c>
      <c r="M280" s="156">
        <v>0.36</v>
      </c>
      <c r="N280" s="156">
        <v>7.62</v>
      </c>
      <c r="O280" s="157">
        <v>2300000</v>
      </c>
      <c r="P280" s="188" t="str">
        <f>IF($M280&lt;NORMA!$J$7,"NO CUMPLE","CUMPLE")</f>
        <v>NO CUMPLE</v>
      </c>
      <c r="Q280" s="188" t="str">
        <f>IF($E280&gt;NORMA!$J$8,"NO CUMPLE","CUMPLE")</f>
        <v>NO CUMPLE</v>
      </c>
      <c r="R280" s="188" t="str">
        <f>IF($F280&gt;NORMA!$J$9,"NO CUMPLE","CUMPLE")</f>
        <v>NO CUMPLE</v>
      </c>
      <c r="S280" s="188" t="str">
        <f>IF($K280&gt;NORMA!$J$10,"NO CUMPLE","CUMPLE")</f>
        <v>NO CUMPLE</v>
      </c>
      <c r="T280" s="188" t="str">
        <f>IF($J280&gt;NORMA!$J$11,"NO CUMPLE","CUMPLE")</f>
        <v>CUMPLE</v>
      </c>
      <c r="U280" s="188" t="str">
        <f>IF($G280&gt;NORMA!$J$12,"NO CUMPLE","CUMPLE")</f>
        <v>NO CUMPLE</v>
      </c>
      <c r="V280" s="188" t="str">
        <f>IF($H280&gt;NORMA!$J$13,"NO CUMPLE","CUMPLE")</f>
        <v>NO CUMPLE</v>
      </c>
      <c r="W280" s="188" t="str">
        <f>IF($O280&gt;NORMA!$J$14,"NO CUMPLE","CUMPLE")</f>
        <v>NO CUMPLE</v>
      </c>
      <c r="X280" s="188" t="str">
        <f>IF(AND($N280&gt;=NORMA!$Q$4, $N280&lt;=NORMA!$R$4),"CUMPLE","NO CUMPLE")</f>
        <v>CUMPLE</v>
      </c>
      <c r="Y280" s="188" t="str">
        <f>IF($I280&gt;NORMA!$J$16,"NO CUMPLE","CUMPLE")</f>
        <v>CUMPLE</v>
      </c>
      <c r="Z280" s="188" t="str">
        <f>IF($M280&lt;NORMA!$J$23,"NO CUMPLE","CUMPLE")</f>
        <v>NO CUMPLE</v>
      </c>
      <c r="AA280" s="188" t="str">
        <f>IF($E280&gt;NORMA!$J$24,"NO CUMPLE","CUMPLE")</f>
        <v>NO CUMPLE</v>
      </c>
      <c r="AB280" s="188" t="str">
        <f>IF($F280&gt;NORMA!$J$25,"NO CUMPLE","CUMPLE")</f>
        <v>NO CUMPLE</v>
      </c>
      <c r="AC280" s="188" t="str">
        <f>IF($K280&gt;NORMA!$J$26,"NO CUMPLE","CUMPLE")</f>
        <v>NO CUMPLE</v>
      </c>
      <c r="AD280" s="188" t="str">
        <f>IF($J280&gt;NORMA!$J$27,"NO CUMPLE","CUMPLE")</f>
        <v>NO CUMPLE</v>
      </c>
      <c r="AE280" s="188" t="str">
        <f>IF($G280&gt;NORMA!$J$28,"NO CUMPLE","CUMPLE")</f>
        <v>NO CUMPLE</v>
      </c>
      <c r="AF280" s="188" t="str">
        <f>IF($H280&gt;NORMA!$I$29,"NO CUMPLE","CUMPLE")</f>
        <v>NO CUMPLE</v>
      </c>
      <c r="AG280" s="188" t="str">
        <f>IF($O280&gt;NORMA!$J$30,"NO CUMPLE","CUMPLE")</f>
        <v>NO CUMPLE</v>
      </c>
      <c r="AH280" s="188" t="str">
        <f>IF(AND($N280&gt;=NORMA!$R$18, $N280&lt;=NORMA!$S$18),"CUMPLE","NO CUMPLE")</f>
        <v>CUMPLE</v>
      </c>
      <c r="AI280" s="188" t="str">
        <f>IF($I280&gt;NORMA!$J$32,"NO CUMPLE","CUMPLE")</f>
        <v>NO CUMPLE</v>
      </c>
    </row>
    <row r="281" spans="1:35" ht="14.25" customHeight="1" x14ac:dyDescent="0.35">
      <c r="A281" s="146" t="s">
        <v>98</v>
      </c>
      <c r="B281" s="147" t="s">
        <v>99</v>
      </c>
      <c r="C281" s="148">
        <v>42867</v>
      </c>
      <c r="D281" s="149">
        <v>0.58333333333333337</v>
      </c>
      <c r="E281" s="147">
        <v>19.3</v>
      </c>
      <c r="F281" s="147">
        <v>63.5</v>
      </c>
      <c r="G281" s="147">
        <v>21</v>
      </c>
      <c r="H281" s="147">
        <v>8</v>
      </c>
      <c r="I281" s="147">
        <v>0.96</v>
      </c>
      <c r="J281" s="150">
        <v>0.06</v>
      </c>
      <c r="K281" s="155">
        <v>6.09</v>
      </c>
      <c r="L281" s="164">
        <v>0.59099999999999997</v>
      </c>
      <c r="M281" s="156">
        <v>6.29</v>
      </c>
      <c r="N281" s="156">
        <v>7.55</v>
      </c>
      <c r="O281" s="157">
        <v>24000</v>
      </c>
      <c r="P281" s="188" t="str">
        <f>IF($M281&lt;NORMA!$J$7,"NO CUMPLE","CUMPLE")</f>
        <v>CUMPLE</v>
      </c>
      <c r="Q281" s="188" t="str">
        <f>IF($E281&gt;NORMA!$J$8,"NO CUMPLE","CUMPLE")</f>
        <v>CUMPLE</v>
      </c>
      <c r="R281" s="188" t="str">
        <f>IF($F281&gt;NORMA!$J$9,"NO CUMPLE","CUMPLE")</f>
        <v>CUMPLE</v>
      </c>
      <c r="S281" s="188" t="str">
        <f>IF($K281&gt;NORMA!$J$10,"NO CUMPLE","CUMPLE")</f>
        <v>CUMPLE</v>
      </c>
      <c r="T281" s="188" t="str">
        <f>IF($J281&gt;NORMA!$J$11,"NO CUMPLE","CUMPLE")</f>
        <v>CUMPLE</v>
      </c>
      <c r="U281" s="188" t="str">
        <f>IF($G281&gt;NORMA!$J$12,"NO CUMPLE","CUMPLE")</f>
        <v>CUMPLE</v>
      </c>
      <c r="V281" s="188" t="str">
        <f>IF($H281&gt;NORMA!$J$13,"NO CUMPLE","CUMPLE")</f>
        <v>CUMPLE</v>
      </c>
      <c r="W281" s="188" t="str">
        <f>IF($O281&gt;NORMA!$J$14,"NO CUMPLE","CUMPLE")</f>
        <v>CUMPLE</v>
      </c>
      <c r="X281" s="188" t="str">
        <f>IF(AND($N281&gt;=NORMA!$Q$4, $N281&lt;=NORMA!$R$4),"CUMPLE","NO CUMPLE")</f>
        <v>CUMPLE</v>
      </c>
      <c r="Y281" s="188" t="str">
        <f>IF($I281&gt;NORMA!$J$16,"NO CUMPLE","CUMPLE")</f>
        <v>CUMPLE</v>
      </c>
      <c r="Z281" s="188" t="str">
        <f>IF($M281&lt;NORMA!$J$23,"NO CUMPLE","CUMPLE")</f>
        <v>CUMPLE</v>
      </c>
      <c r="AA281" s="188" t="str">
        <f>IF($E281&gt;NORMA!$J$24,"NO CUMPLE","CUMPLE")</f>
        <v>CUMPLE</v>
      </c>
      <c r="AB281" s="188" t="str">
        <f>IF($F281&gt;NORMA!$J$25,"NO CUMPLE","CUMPLE")</f>
        <v>NO CUMPLE</v>
      </c>
      <c r="AC281" s="188" t="str">
        <f>IF($K281&gt;NORMA!$J$26,"NO CUMPLE","CUMPLE")</f>
        <v>CUMPLE</v>
      </c>
      <c r="AD281" s="188" t="str">
        <f>IF($J281&gt;NORMA!$J$27,"NO CUMPLE","CUMPLE")</f>
        <v>CUMPLE</v>
      </c>
      <c r="AE281" s="188" t="str">
        <f>IF($G281&gt;NORMA!$J$28,"NO CUMPLE","CUMPLE")</f>
        <v>NO CUMPLE</v>
      </c>
      <c r="AF281" s="188" t="str">
        <f>IF($H281&gt;NORMA!$I$29,"NO CUMPLE","CUMPLE")</f>
        <v>CUMPLE</v>
      </c>
      <c r="AG281" s="188" t="str">
        <f>IF($O281&gt;NORMA!$J$30,"NO CUMPLE","CUMPLE")</f>
        <v>CUMPLE</v>
      </c>
      <c r="AH281" s="188" t="str">
        <f>IF(AND($N281&gt;=NORMA!$R$18, $N281&lt;=NORMA!$S$18),"CUMPLE","NO CUMPLE")</f>
        <v>CUMPLE</v>
      </c>
      <c r="AI281" s="188" t="str">
        <f>IF($I281&gt;NORMA!$J$32,"NO CUMPLE","CUMPLE")</f>
        <v>CUMPLE</v>
      </c>
    </row>
    <row r="282" spans="1:35" ht="14.25" customHeight="1" x14ac:dyDescent="0.35">
      <c r="A282" s="146" t="s">
        <v>100</v>
      </c>
      <c r="B282" s="147" t="s">
        <v>99</v>
      </c>
      <c r="C282" s="148">
        <v>42871</v>
      </c>
      <c r="D282" s="149">
        <v>0.33333333333333331</v>
      </c>
      <c r="E282" s="147">
        <v>32.200000000000003</v>
      </c>
      <c r="F282" s="147">
        <v>135</v>
      </c>
      <c r="G282" s="147">
        <v>63.3</v>
      </c>
      <c r="H282" s="147">
        <v>38</v>
      </c>
      <c r="I282" s="147">
        <v>1.03</v>
      </c>
      <c r="J282" s="147">
        <v>1.254</v>
      </c>
      <c r="K282" s="155">
        <v>1.85</v>
      </c>
      <c r="L282" s="164">
        <v>1.968</v>
      </c>
      <c r="M282" s="156">
        <v>4.3600000000000003</v>
      </c>
      <c r="N282" s="156">
        <v>8.01</v>
      </c>
      <c r="O282" s="157">
        <v>240000</v>
      </c>
      <c r="P282" s="188" t="str">
        <f>IF($M282&lt;NORMA!$J$7,"NO CUMPLE","CUMPLE")</f>
        <v>CUMPLE</v>
      </c>
      <c r="Q282" s="188" t="str">
        <f>IF($E282&gt;NORMA!$J$8,"NO CUMPLE","CUMPLE")</f>
        <v>CUMPLE</v>
      </c>
      <c r="R282" s="188" t="str">
        <f>IF($F282&gt;NORMA!$J$9,"NO CUMPLE","CUMPLE")</f>
        <v>CUMPLE</v>
      </c>
      <c r="S282" s="188" t="str">
        <f>IF($K282&gt;NORMA!$J$10,"NO CUMPLE","CUMPLE")</f>
        <v>CUMPLE</v>
      </c>
      <c r="T282" s="188" t="str">
        <f>IF($J282&gt;NORMA!$J$11,"NO CUMPLE","CUMPLE")</f>
        <v>CUMPLE</v>
      </c>
      <c r="U282" s="188" t="str">
        <f>IF($G282&gt;NORMA!$J$12,"NO CUMPLE","CUMPLE")</f>
        <v>NO CUMPLE</v>
      </c>
      <c r="V282" s="188" t="str">
        <f>IF($H282&gt;NORMA!$J$13,"NO CUMPLE","CUMPLE")</f>
        <v>NO CUMPLE</v>
      </c>
      <c r="W282" s="188" t="str">
        <f>IF($O282&gt;NORMA!$J$14,"NO CUMPLE","CUMPLE")</f>
        <v>CUMPLE</v>
      </c>
      <c r="X282" s="188" t="str">
        <f>IF(AND($N282&gt;=NORMA!$Q$4, $N282&lt;=NORMA!$R$4),"CUMPLE","NO CUMPLE")</f>
        <v>CUMPLE</v>
      </c>
      <c r="Y282" s="188" t="str">
        <f>IF($I282&gt;NORMA!$J$16,"NO CUMPLE","CUMPLE")</f>
        <v>CUMPLE</v>
      </c>
      <c r="Z282" s="188" t="str">
        <f>IF($M282&lt;NORMA!$J$23,"NO CUMPLE","CUMPLE")</f>
        <v>NO CUMPLE</v>
      </c>
      <c r="AA282" s="188" t="str">
        <f>IF($E282&gt;NORMA!$J$24,"NO CUMPLE","CUMPLE")</f>
        <v>NO CUMPLE</v>
      </c>
      <c r="AB282" s="188" t="str">
        <f>IF($F282&gt;NORMA!$J$25,"NO CUMPLE","CUMPLE")</f>
        <v>NO CUMPLE</v>
      </c>
      <c r="AC282" s="188" t="str">
        <f>IF($K282&gt;NORMA!$J$26,"NO CUMPLE","CUMPLE")</f>
        <v>CUMPLE</v>
      </c>
      <c r="AD282" s="188" t="str">
        <f>IF($J282&gt;NORMA!$J$27,"NO CUMPLE","CUMPLE")</f>
        <v>NO CUMPLE</v>
      </c>
      <c r="AE282" s="188" t="str">
        <f>IF($G282&gt;NORMA!$J$28,"NO CUMPLE","CUMPLE")</f>
        <v>NO CUMPLE</v>
      </c>
      <c r="AF282" s="188" t="str">
        <f>IF($H282&gt;NORMA!$I$29,"NO CUMPLE","CUMPLE")</f>
        <v>NO CUMPLE</v>
      </c>
      <c r="AG282" s="188" t="str">
        <f>IF($O282&gt;NORMA!$J$30,"NO CUMPLE","CUMPLE")</f>
        <v>NO CUMPLE</v>
      </c>
      <c r="AH282" s="188" t="str">
        <f>IF(AND($N282&gt;=NORMA!$R$18, $N282&lt;=NORMA!$S$18),"CUMPLE","NO CUMPLE")</f>
        <v>CUMPLE</v>
      </c>
      <c r="AI282" s="188" t="str">
        <f>IF($I282&gt;NORMA!$J$32,"NO CUMPLE","CUMPLE")</f>
        <v>NO CUMPLE</v>
      </c>
    </row>
    <row r="283" spans="1:35" ht="14.25" customHeight="1" x14ac:dyDescent="0.35">
      <c r="A283" s="146" t="s">
        <v>98</v>
      </c>
      <c r="B283" s="147" t="s">
        <v>99</v>
      </c>
      <c r="C283" s="148">
        <v>42831</v>
      </c>
      <c r="D283" s="149">
        <v>0.5</v>
      </c>
      <c r="E283" s="147">
        <v>12.1</v>
      </c>
      <c r="F283" s="147">
        <v>52.7</v>
      </c>
      <c r="G283" s="147">
        <v>12.7</v>
      </c>
      <c r="H283" s="147">
        <v>19</v>
      </c>
      <c r="I283" s="150">
        <v>0.4</v>
      </c>
      <c r="J283" s="147">
        <v>0.49</v>
      </c>
      <c r="K283" s="155">
        <v>4.38</v>
      </c>
      <c r="L283" s="164">
        <v>0.56299999999999994</v>
      </c>
      <c r="M283" s="156">
        <v>7</v>
      </c>
      <c r="N283" s="156">
        <v>7.16</v>
      </c>
      <c r="O283" s="157">
        <v>230000</v>
      </c>
      <c r="P283" s="188" t="str">
        <f>IF($M283&lt;NORMA!$J$7,"NO CUMPLE","CUMPLE")</f>
        <v>CUMPLE</v>
      </c>
      <c r="Q283" s="188" t="str">
        <f>IF($E283&gt;NORMA!$J$8,"NO CUMPLE","CUMPLE")</f>
        <v>CUMPLE</v>
      </c>
      <c r="R283" s="188" t="str">
        <f>IF($F283&gt;NORMA!$J$9,"NO CUMPLE","CUMPLE")</f>
        <v>CUMPLE</v>
      </c>
      <c r="S283" s="188" t="str">
        <f>IF($K283&gt;NORMA!$J$10,"NO CUMPLE","CUMPLE")</f>
        <v>CUMPLE</v>
      </c>
      <c r="T283" s="188" t="str">
        <f>IF($J283&gt;NORMA!$J$11,"NO CUMPLE","CUMPLE")</f>
        <v>CUMPLE</v>
      </c>
      <c r="U283" s="188" t="str">
        <f>IF($G283&gt;NORMA!$J$12,"NO CUMPLE","CUMPLE")</f>
        <v>CUMPLE</v>
      </c>
      <c r="V283" s="188" t="str">
        <f>IF($H283&gt;NORMA!$J$13,"NO CUMPLE","CUMPLE")</f>
        <v>CUMPLE</v>
      </c>
      <c r="W283" s="188" t="str">
        <f>IF($O283&gt;NORMA!$J$14,"NO CUMPLE","CUMPLE")</f>
        <v>CUMPLE</v>
      </c>
      <c r="X283" s="188" t="str">
        <f>IF(AND($N283&gt;=NORMA!$Q$4, $N283&lt;=NORMA!$R$4),"CUMPLE","NO CUMPLE")</f>
        <v>CUMPLE</v>
      </c>
      <c r="Y283" s="188" t="str">
        <f>IF($I283&gt;NORMA!$J$16,"NO CUMPLE","CUMPLE")</f>
        <v>CUMPLE</v>
      </c>
      <c r="Z283" s="188" t="str">
        <f>IF($M283&lt;NORMA!$J$23,"NO CUMPLE","CUMPLE")</f>
        <v>CUMPLE</v>
      </c>
      <c r="AA283" s="188" t="str">
        <f>IF($E283&gt;NORMA!$J$24,"NO CUMPLE","CUMPLE")</f>
        <v>CUMPLE</v>
      </c>
      <c r="AB283" s="188" t="str">
        <f>IF($F283&gt;NORMA!$J$25,"NO CUMPLE","CUMPLE")</f>
        <v>NO CUMPLE</v>
      </c>
      <c r="AC283" s="188" t="str">
        <f>IF($K283&gt;NORMA!$J$26,"NO CUMPLE","CUMPLE")</f>
        <v>CUMPLE</v>
      </c>
      <c r="AD283" s="188" t="str">
        <f>IF($J283&gt;NORMA!$J$27,"NO CUMPLE","CUMPLE")</f>
        <v>CUMPLE</v>
      </c>
      <c r="AE283" s="188" t="str">
        <f>IF($G283&gt;NORMA!$J$28,"NO CUMPLE","CUMPLE")</f>
        <v>CUMPLE</v>
      </c>
      <c r="AF283" s="188" t="str">
        <f>IF($H283&gt;NORMA!$I$29,"NO CUMPLE","CUMPLE")</f>
        <v>NO CUMPLE</v>
      </c>
      <c r="AG283" s="188" t="str">
        <f>IF($O283&gt;NORMA!$J$30,"NO CUMPLE","CUMPLE")</f>
        <v>NO CUMPLE</v>
      </c>
      <c r="AH283" s="188" t="str">
        <f>IF(AND($N283&gt;=NORMA!$R$18, $N283&lt;=NORMA!$S$18),"CUMPLE","NO CUMPLE")</f>
        <v>CUMPLE</v>
      </c>
      <c r="AI283" s="188" t="str">
        <f>IF($I283&gt;NORMA!$J$32,"NO CUMPLE","CUMPLE")</f>
        <v>CUMPLE</v>
      </c>
    </row>
    <row r="284" spans="1:35" ht="14.25" customHeight="1" x14ac:dyDescent="0.35">
      <c r="A284" s="146" t="s">
        <v>100</v>
      </c>
      <c r="B284" s="147" t="s">
        <v>99</v>
      </c>
      <c r="C284" s="148">
        <v>42832</v>
      </c>
      <c r="D284" s="149">
        <v>0.25</v>
      </c>
      <c r="E284" s="147">
        <v>47.3</v>
      </c>
      <c r="F284" s="147">
        <v>113</v>
      </c>
      <c r="G284" s="147">
        <v>58.6</v>
      </c>
      <c r="H284" s="147">
        <v>21</v>
      </c>
      <c r="I284" s="150">
        <v>0.4</v>
      </c>
      <c r="J284" s="147">
        <v>1.0289999999999999</v>
      </c>
      <c r="K284" s="155">
        <v>16.829999999999998</v>
      </c>
      <c r="L284" s="164">
        <v>0.94199999999999995</v>
      </c>
      <c r="M284" s="156">
        <v>2.17</v>
      </c>
      <c r="N284" s="156">
        <v>7.06</v>
      </c>
      <c r="O284" s="157">
        <v>2400000</v>
      </c>
      <c r="P284" s="188" t="str">
        <f>IF($M284&lt;NORMA!$J$7,"NO CUMPLE","CUMPLE")</f>
        <v>NO CUMPLE</v>
      </c>
      <c r="Q284" s="188" t="str">
        <f>IF($E284&gt;NORMA!$J$8,"NO CUMPLE","CUMPLE")</f>
        <v>CUMPLE</v>
      </c>
      <c r="R284" s="188" t="str">
        <f>IF($F284&gt;NORMA!$J$9,"NO CUMPLE","CUMPLE")</f>
        <v>CUMPLE</v>
      </c>
      <c r="S284" s="188" t="str">
        <f>IF($K284&gt;NORMA!$J$10,"NO CUMPLE","CUMPLE")</f>
        <v>CUMPLE</v>
      </c>
      <c r="T284" s="188" t="str">
        <f>IF($J284&gt;NORMA!$J$11,"NO CUMPLE","CUMPLE")</f>
        <v>CUMPLE</v>
      </c>
      <c r="U284" s="188" t="str">
        <f>IF($G284&gt;NORMA!$J$12,"NO CUMPLE","CUMPLE")</f>
        <v>NO CUMPLE</v>
      </c>
      <c r="V284" s="188" t="str">
        <f>IF($H284&gt;NORMA!$J$13,"NO CUMPLE","CUMPLE")</f>
        <v>CUMPLE</v>
      </c>
      <c r="W284" s="188" t="str">
        <f>IF($O284&gt;NORMA!$J$14,"NO CUMPLE","CUMPLE")</f>
        <v>NO CUMPLE</v>
      </c>
      <c r="X284" s="188" t="str">
        <f>IF(AND($N284&gt;=NORMA!$Q$4, $N284&lt;=NORMA!$R$4),"CUMPLE","NO CUMPLE")</f>
        <v>CUMPLE</v>
      </c>
      <c r="Y284" s="188" t="str">
        <f>IF($I284&gt;NORMA!$J$16,"NO CUMPLE","CUMPLE")</f>
        <v>CUMPLE</v>
      </c>
      <c r="Z284" s="188" t="str">
        <f>IF($M284&lt;NORMA!$J$23,"NO CUMPLE","CUMPLE")</f>
        <v>NO CUMPLE</v>
      </c>
      <c r="AA284" s="188" t="str">
        <f>IF($E284&gt;NORMA!$J$24,"NO CUMPLE","CUMPLE")</f>
        <v>NO CUMPLE</v>
      </c>
      <c r="AB284" s="188" t="str">
        <f>IF($F284&gt;NORMA!$J$25,"NO CUMPLE","CUMPLE")</f>
        <v>NO CUMPLE</v>
      </c>
      <c r="AC284" s="188" t="str">
        <f>IF($K284&gt;NORMA!$J$26,"NO CUMPLE","CUMPLE")</f>
        <v>NO CUMPLE</v>
      </c>
      <c r="AD284" s="188" t="str">
        <f>IF($J284&gt;NORMA!$J$27,"NO CUMPLE","CUMPLE")</f>
        <v>NO CUMPLE</v>
      </c>
      <c r="AE284" s="188" t="str">
        <f>IF($G284&gt;NORMA!$J$28,"NO CUMPLE","CUMPLE")</f>
        <v>NO CUMPLE</v>
      </c>
      <c r="AF284" s="188" t="str">
        <f>IF($H284&gt;NORMA!$I$29,"NO CUMPLE","CUMPLE")</f>
        <v>NO CUMPLE</v>
      </c>
      <c r="AG284" s="188" t="str">
        <f>IF($O284&gt;NORMA!$J$30,"NO CUMPLE","CUMPLE")</f>
        <v>NO CUMPLE</v>
      </c>
      <c r="AH284" s="188" t="str">
        <f>IF(AND($N284&gt;=NORMA!$R$18, $N284&lt;=NORMA!$S$18),"CUMPLE","NO CUMPLE")</f>
        <v>CUMPLE</v>
      </c>
      <c r="AI284" s="188" t="str">
        <f>IF($I284&gt;NORMA!$J$32,"NO CUMPLE","CUMPLE")</f>
        <v>CUMPLE</v>
      </c>
    </row>
    <row r="285" spans="1:35" ht="14.25" customHeight="1" x14ac:dyDescent="0.35">
      <c r="A285" s="146" t="s">
        <v>98</v>
      </c>
      <c r="B285" s="147" t="s">
        <v>99</v>
      </c>
      <c r="C285" s="148">
        <v>42851</v>
      </c>
      <c r="D285" s="149">
        <v>0.41666666666666669</v>
      </c>
      <c r="E285" s="147">
        <v>12.1</v>
      </c>
      <c r="F285" s="147">
        <v>30.5</v>
      </c>
      <c r="G285" s="147">
        <v>25.9</v>
      </c>
      <c r="H285" s="147">
        <v>21</v>
      </c>
      <c r="I285" s="147">
        <v>0.63</v>
      </c>
      <c r="J285" s="147">
        <v>0.49099999999999999</v>
      </c>
      <c r="K285" s="155">
        <v>5.9</v>
      </c>
      <c r="L285" s="164">
        <v>0.83599999999999997</v>
      </c>
      <c r="M285" s="156">
        <v>6.8</v>
      </c>
      <c r="N285" s="156">
        <v>7.38</v>
      </c>
      <c r="O285" s="157">
        <v>330000</v>
      </c>
      <c r="P285" s="188" t="str">
        <f>IF($M285&lt;NORMA!$J$7,"NO CUMPLE","CUMPLE")</f>
        <v>CUMPLE</v>
      </c>
      <c r="Q285" s="188" t="str">
        <f>IF($E285&gt;NORMA!$J$8,"NO CUMPLE","CUMPLE")</f>
        <v>CUMPLE</v>
      </c>
      <c r="R285" s="188" t="str">
        <f>IF($F285&gt;NORMA!$J$9,"NO CUMPLE","CUMPLE")</f>
        <v>CUMPLE</v>
      </c>
      <c r="S285" s="188" t="str">
        <f>IF($K285&gt;NORMA!$J$10,"NO CUMPLE","CUMPLE")</f>
        <v>CUMPLE</v>
      </c>
      <c r="T285" s="188" t="str">
        <f>IF($J285&gt;NORMA!$J$11,"NO CUMPLE","CUMPLE")</f>
        <v>CUMPLE</v>
      </c>
      <c r="U285" s="188" t="str">
        <f>IF($G285&gt;NORMA!$J$12,"NO CUMPLE","CUMPLE")</f>
        <v>CUMPLE</v>
      </c>
      <c r="V285" s="188" t="str">
        <f>IF($H285&gt;NORMA!$J$13,"NO CUMPLE","CUMPLE")</f>
        <v>CUMPLE</v>
      </c>
      <c r="W285" s="188" t="str">
        <f>IF($O285&gt;NORMA!$J$14,"NO CUMPLE","CUMPLE")</f>
        <v>CUMPLE</v>
      </c>
      <c r="X285" s="188" t="str">
        <f>IF(AND($N285&gt;=NORMA!$Q$4, $N285&lt;=NORMA!$R$4),"CUMPLE","NO CUMPLE")</f>
        <v>CUMPLE</v>
      </c>
      <c r="Y285" s="188" t="str">
        <f>IF($I285&gt;NORMA!$J$16,"NO CUMPLE","CUMPLE")</f>
        <v>CUMPLE</v>
      </c>
      <c r="Z285" s="188" t="str">
        <f>IF($M285&lt;NORMA!$J$23,"NO CUMPLE","CUMPLE")</f>
        <v>CUMPLE</v>
      </c>
      <c r="AA285" s="188" t="str">
        <f>IF($E285&gt;NORMA!$J$24,"NO CUMPLE","CUMPLE")</f>
        <v>CUMPLE</v>
      </c>
      <c r="AB285" s="188" t="str">
        <f>IF($F285&gt;NORMA!$J$25,"NO CUMPLE","CUMPLE")</f>
        <v>CUMPLE</v>
      </c>
      <c r="AC285" s="188" t="str">
        <f>IF($K285&gt;NORMA!$J$26,"NO CUMPLE","CUMPLE")</f>
        <v>CUMPLE</v>
      </c>
      <c r="AD285" s="188" t="str">
        <f>IF($J285&gt;NORMA!$J$27,"NO CUMPLE","CUMPLE")</f>
        <v>CUMPLE</v>
      </c>
      <c r="AE285" s="188" t="str">
        <f>IF($G285&gt;NORMA!$J$28,"NO CUMPLE","CUMPLE")</f>
        <v>NO CUMPLE</v>
      </c>
      <c r="AF285" s="188" t="str">
        <f>IF($H285&gt;NORMA!$I$29,"NO CUMPLE","CUMPLE")</f>
        <v>NO CUMPLE</v>
      </c>
      <c r="AG285" s="188" t="str">
        <f>IF($O285&gt;NORMA!$J$30,"NO CUMPLE","CUMPLE")</f>
        <v>NO CUMPLE</v>
      </c>
      <c r="AH285" s="188" t="str">
        <f>IF(AND($N285&gt;=NORMA!$R$18, $N285&lt;=NORMA!$S$18),"CUMPLE","NO CUMPLE")</f>
        <v>CUMPLE</v>
      </c>
      <c r="AI285" s="188" t="str">
        <f>IF($I285&gt;NORMA!$J$32,"NO CUMPLE","CUMPLE")</f>
        <v>CUMPLE</v>
      </c>
    </row>
    <row r="286" spans="1:35" ht="14.25" customHeight="1" x14ac:dyDescent="0.35">
      <c r="A286" s="146" t="s">
        <v>100</v>
      </c>
      <c r="B286" s="147" t="s">
        <v>99</v>
      </c>
      <c r="C286" s="148">
        <v>42857</v>
      </c>
      <c r="D286" s="149">
        <v>0.41666666666666669</v>
      </c>
      <c r="E286" s="147">
        <v>136</v>
      </c>
      <c r="F286" s="147">
        <v>286</v>
      </c>
      <c r="G286" s="147">
        <v>255</v>
      </c>
      <c r="H286" s="147">
        <v>70</v>
      </c>
      <c r="I286" s="147">
        <v>2.66</v>
      </c>
      <c r="J286" s="147">
        <v>4.5949999999999998</v>
      </c>
      <c r="K286" s="155">
        <v>49.35</v>
      </c>
      <c r="L286" s="164">
        <v>0.91800000000000004</v>
      </c>
      <c r="M286" s="156">
        <v>0.73</v>
      </c>
      <c r="N286" s="156">
        <v>8.19</v>
      </c>
      <c r="O286" s="157">
        <v>1700000</v>
      </c>
      <c r="P286" s="188" t="str">
        <f>IF($M286&lt;NORMA!$J$7,"NO CUMPLE","CUMPLE")</f>
        <v>NO CUMPLE</v>
      </c>
      <c r="Q286" s="188" t="str">
        <f>IF($E286&gt;NORMA!$J$8,"NO CUMPLE","CUMPLE")</f>
        <v>NO CUMPLE</v>
      </c>
      <c r="R286" s="188" t="str">
        <f>IF($F286&gt;NORMA!$J$9,"NO CUMPLE","CUMPLE")</f>
        <v>NO CUMPLE</v>
      </c>
      <c r="S286" s="188" t="str">
        <f>IF($K286&gt;NORMA!$J$10,"NO CUMPLE","CUMPLE")</f>
        <v>NO CUMPLE</v>
      </c>
      <c r="T286" s="188" t="str">
        <f>IF($J286&gt;NORMA!$J$11,"NO CUMPLE","CUMPLE")</f>
        <v>NO CUMPLE</v>
      </c>
      <c r="U286" s="188" t="str">
        <f>IF($G286&gt;NORMA!$J$12,"NO CUMPLE","CUMPLE")</f>
        <v>NO CUMPLE</v>
      </c>
      <c r="V286" s="188" t="str">
        <f>IF($H286&gt;NORMA!$J$13,"NO CUMPLE","CUMPLE")</f>
        <v>NO CUMPLE</v>
      </c>
      <c r="W286" s="188" t="str">
        <f>IF($O286&gt;NORMA!$J$14,"NO CUMPLE","CUMPLE")</f>
        <v>NO CUMPLE</v>
      </c>
      <c r="X286" s="188" t="str">
        <f>IF(AND($N286&gt;=NORMA!$Q$4, $N286&lt;=NORMA!$R$4),"CUMPLE","NO CUMPLE")</f>
        <v>CUMPLE</v>
      </c>
      <c r="Y286" s="188" t="str">
        <f>IF($I286&gt;NORMA!$J$16,"NO CUMPLE","CUMPLE")</f>
        <v>CUMPLE</v>
      </c>
      <c r="Z286" s="188" t="str">
        <f>IF($M286&lt;NORMA!$J$23,"NO CUMPLE","CUMPLE")</f>
        <v>NO CUMPLE</v>
      </c>
      <c r="AA286" s="188" t="str">
        <f>IF($E286&gt;NORMA!$J$24,"NO CUMPLE","CUMPLE")</f>
        <v>NO CUMPLE</v>
      </c>
      <c r="AB286" s="188" t="str">
        <f>IF($F286&gt;NORMA!$J$25,"NO CUMPLE","CUMPLE")</f>
        <v>NO CUMPLE</v>
      </c>
      <c r="AC286" s="188" t="str">
        <f>IF($K286&gt;NORMA!$J$26,"NO CUMPLE","CUMPLE")</f>
        <v>NO CUMPLE</v>
      </c>
      <c r="AD286" s="188" t="str">
        <f>IF($J286&gt;NORMA!$J$27,"NO CUMPLE","CUMPLE")</f>
        <v>NO CUMPLE</v>
      </c>
      <c r="AE286" s="188" t="str">
        <f>IF($G286&gt;NORMA!$J$28,"NO CUMPLE","CUMPLE")</f>
        <v>NO CUMPLE</v>
      </c>
      <c r="AF286" s="188" t="str">
        <f>IF($H286&gt;NORMA!$I$29,"NO CUMPLE","CUMPLE")</f>
        <v>NO CUMPLE</v>
      </c>
      <c r="AG286" s="188" t="str">
        <f>IF($O286&gt;NORMA!$J$30,"NO CUMPLE","CUMPLE")</f>
        <v>NO CUMPLE</v>
      </c>
      <c r="AH286" s="188" t="str">
        <f>IF(AND($N286&gt;=NORMA!$R$18, $N286&lt;=NORMA!$S$18),"CUMPLE","NO CUMPLE")</f>
        <v>CUMPLE</v>
      </c>
      <c r="AI286" s="188" t="str">
        <f>IF($I286&gt;NORMA!$J$32,"NO CUMPLE","CUMPLE")</f>
        <v>NO CUMPLE</v>
      </c>
    </row>
    <row r="287" spans="1:35" ht="14.25" customHeight="1" x14ac:dyDescent="0.35">
      <c r="A287" s="146" t="s">
        <v>100</v>
      </c>
      <c r="B287" s="147" t="s">
        <v>99</v>
      </c>
      <c r="C287" s="148">
        <v>43137</v>
      </c>
      <c r="D287" s="149">
        <v>0.25</v>
      </c>
      <c r="E287" s="147">
        <v>32</v>
      </c>
      <c r="F287" s="147">
        <v>145</v>
      </c>
      <c r="G287" s="147">
        <v>26</v>
      </c>
      <c r="H287" s="147">
        <v>11</v>
      </c>
      <c r="I287" s="147">
        <v>0.75</v>
      </c>
      <c r="J287" s="147">
        <v>0.95899999999999996</v>
      </c>
      <c r="K287" s="155">
        <v>15.3</v>
      </c>
      <c r="L287" s="164">
        <v>0.41899999999999998</v>
      </c>
      <c r="M287" s="156">
        <v>1.45</v>
      </c>
      <c r="N287" s="156">
        <v>7.52</v>
      </c>
      <c r="O287" s="157">
        <v>90000</v>
      </c>
      <c r="P287" s="188" t="str">
        <f>IF($M287&lt;NORMA!$J$7,"NO CUMPLE","CUMPLE")</f>
        <v>NO CUMPLE</v>
      </c>
      <c r="Q287" s="188" t="str">
        <f>IF($E287&gt;NORMA!$J$8,"NO CUMPLE","CUMPLE")</f>
        <v>CUMPLE</v>
      </c>
      <c r="R287" s="188" t="str">
        <f>IF($F287&gt;NORMA!$J$9,"NO CUMPLE","CUMPLE")</f>
        <v>CUMPLE</v>
      </c>
      <c r="S287" s="188" t="str">
        <f>IF($K287&gt;NORMA!$J$10,"NO CUMPLE","CUMPLE")</f>
        <v>CUMPLE</v>
      </c>
      <c r="T287" s="188" t="str">
        <f>IF($J287&gt;NORMA!$J$11,"NO CUMPLE","CUMPLE")</f>
        <v>CUMPLE</v>
      </c>
      <c r="U287" s="188" t="str">
        <f>IF($G287&gt;NORMA!$J$12,"NO CUMPLE","CUMPLE")</f>
        <v>CUMPLE</v>
      </c>
      <c r="V287" s="188" t="str">
        <f>IF($H287&gt;NORMA!$J$13,"NO CUMPLE","CUMPLE")</f>
        <v>CUMPLE</v>
      </c>
      <c r="W287" s="188" t="str">
        <f>IF($O287&gt;NORMA!$J$14,"NO CUMPLE","CUMPLE")</f>
        <v>CUMPLE</v>
      </c>
      <c r="X287" s="188" t="str">
        <f>IF(AND($N287&gt;=NORMA!$Q$4, $N287&lt;=NORMA!$R$4),"CUMPLE","NO CUMPLE")</f>
        <v>CUMPLE</v>
      </c>
      <c r="Y287" s="188" t="str">
        <f>IF($I287&gt;NORMA!$J$16,"NO CUMPLE","CUMPLE")</f>
        <v>CUMPLE</v>
      </c>
      <c r="Z287" s="188" t="str">
        <f>IF($M287&lt;NORMA!$J$23,"NO CUMPLE","CUMPLE")</f>
        <v>NO CUMPLE</v>
      </c>
      <c r="AA287" s="188" t="str">
        <f>IF($E287&gt;NORMA!$J$24,"NO CUMPLE","CUMPLE")</f>
        <v>NO CUMPLE</v>
      </c>
      <c r="AB287" s="188" t="str">
        <f>IF($F287&gt;NORMA!$J$25,"NO CUMPLE","CUMPLE")</f>
        <v>NO CUMPLE</v>
      </c>
      <c r="AC287" s="188" t="str">
        <f>IF($K287&gt;NORMA!$J$26,"NO CUMPLE","CUMPLE")</f>
        <v>NO CUMPLE</v>
      </c>
      <c r="AD287" s="188" t="str">
        <f>IF($J287&gt;NORMA!$J$27,"NO CUMPLE","CUMPLE")</f>
        <v>CUMPLE</v>
      </c>
      <c r="AE287" s="188" t="str">
        <f>IF($G287&gt;NORMA!$J$28,"NO CUMPLE","CUMPLE")</f>
        <v>NO CUMPLE</v>
      </c>
      <c r="AF287" s="188" t="str">
        <f>IF($H287&gt;NORMA!$I$29,"NO CUMPLE","CUMPLE")</f>
        <v>NO CUMPLE</v>
      </c>
      <c r="AG287" s="188" t="str">
        <f>IF($O287&gt;NORMA!$J$30,"NO CUMPLE","CUMPLE")</f>
        <v>CUMPLE</v>
      </c>
      <c r="AH287" s="188" t="str">
        <f>IF(AND($N287&gt;=NORMA!$R$18, $N287&lt;=NORMA!$S$18),"CUMPLE","NO CUMPLE")</f>
        <v>CUMPLE</v>
      </c>
      <c r="AI287" s="188" t="str">
        <f>IF($I287&gt;NORMA!$J$32,"NO CUMPLE","CUMPLE")</f>
        <v>CUMPLE</v>
      </c>
    </row>
    <row r="288" spans="1:35" ht="14.25" customHeight="1" x14ac:dyDescent="0.35">
      <c r="A288" s="146" t="s">
        <v>98</v>
      </c>
      <c r="B288" s="147" t="s">
        <v>99</v>
      </c>
      <c r="C288" s="148">
        <v>43137</v>
      </c>
      <c r="D288" s="149">
        <v>0.41666666666666669</v>
      </c>
      <c r="E288" s="147">
        <v>202</v>
      </c>
      <c r="F288" s="147">
        <v>356</v>
      </c>
      <c r="G288" s="147">
        <v>113</v>
      </c>
      <c r="H288" s="147">
        <v>60</v>
      </c>
      <c r="I288" s="147">
        <v>3.22</v>
      </c>
      <c r="J288" s="147">
        <v>3.5030000000000001</v>
      </c>
      <c r="K288" s="155">
        <v>35</v>
      </c>
      <c r="L288" s="164">
        <v>0.45500000000000002</v>
      </c>
      <c r="M288" s="156">
        <v>4.5999999999999996</v>
      </c>
      <c r="N288" s="156">
        <v>8.33</v>
      </c>
      <c r="O288" s="157">
        <v>3000000</v>
      </c>
      <c r="P288" s="188" t="str">
        <f>IF($M288&lt;NORMA!$J$7,"NO CUMPLE","CUMPLE")</f>
        <v>CUMPLE</v>
      </c>
      <c r="Q288" s="188" t="str">
        <f>IF($E288&gt;NORMA!$J$8,"NO CUMPLE","CUMPLE")</f>
        <v>NO CUMPLE</v>
      </c>
      <c r="R288" s="188" t="str">
        <f>IF($F288&gt;NORMA!$J$9,"NO CUMPLE","CUMPLE")</f>
        <v>NO CUMPLE</v>
      </c>
      <c r="S288" s="188" t="str">
        <f>IF($K288&gt;NORMA!$J$10,"NO CUMPLE","CUMPLE")</f>
        <v>NO CUMPLE</v>
      </c>
      <c r="T288" s="188" t="str">
        <f>IF($J288&gt;NORMA!$J$11,"NO CUMPLE","CUMPLE")</f>
        <v>NO CUMPLE</v>
      </c>
      <c r="U288" s="188" t="str">
        <f>IF($G288&gt;NORMA!$J$12,"NO CUMPLE","CUMPLE")</f>
        <v>NO CUMPLE</v>
      </c>
      <c r="V288" s="188" t="str">
        <f>IF($H288&gt;NORMA!$J$13,"NO CUMPLE","CUMPLE")</f>
        <v>NO CUMPLE</v>
      </c>
      <c r="W288" s="188" t="str">
        <f>IF($O288&gt;NORMA!$J$14,"NO CUMPLE","CUMPLE")</f>
        <v>NO CUMPLE</v>
      </c>
      <c r="X288" s="188" t="str">
        <f>IF(AND($N288&gt;=NORMA!$Q$4, $N288&lt;=NORMA!$R$4),"CUMPLE","NO CUMPLE")</f>
        <v>CUMPLE</v>
      </c>
      <c r="Y288" s="188" t="str">
        <f>IF($I288&gt;NORMA!$J$16,"NO CUMPLE","CUMPLE")</f>
        <v>NO CUMPLE</v>
      </c>
      <c r="Z288" s="188" t="str">
        <f>IF($M288&lt;NORMA!$J$23,"NO CUMPLE","CUMPLE")</f>
        <v>NO CUMPLE</v>
      </c>
      <c r="AA288" s="188" t="str">
        <f>IF($E288&gt;NORMA!$J$24,"NO CUMPLE","CUMPLE")</f>
        <v>NO CUMPLE</v>
      </c>
      <c r="AB288" s="188" t="str">
        <f>IF($F288&gt;NORMA!$J$25,"NO CUMPLE","CUMPLE")</f>
        <v>NO CUMPLE</v>
      </c>
      <c r="AC288" s="188" t="str">
        <f>IF($K288&gt;NORMA!$J$26,"NO CUMPLE","CUMPLE")</f>
        <v>NO CUMPLE</v>
      </c>
      <c r="AD288" s="188" t="str">
        <f>IF($J288&gt;NORMA!$J$27,"NO CUMPLE","CUMPLE")</f>
        <v>NO CUMPLE</v>
      </c>
      <c r="AE288" s="188" t="str">
        <f>IF($G288&gt;NORMA!$J$28,"NO CUMPLE","CUMPLE")</f>
        <v>NO CUMPLE</v>
      </c>
      <c r="AF288" s="188" t="str">
        <f>IF($H288&gt;NORMA!$I$29,"NO CUMPLE","CUMPLE")</f>
        <v>NO CUMPLE</v>
      </c>
      <c r="AG288" s="188" t="str">
        <f>IF($O288&gt;NORMA!$J$30,"NO CUMPLE","CUMPLE")</f>
        <v>NO CUMPLE</v>
      </c>
      <c r="AH288" s="188" t="str">
        <f>IF(AND($N288&gt;=NORMA!$R$18, $N288&lt;=NORMA!$S$18),"CUMPLE","NO CUMPLE")</f>
        <v>CUMPLE</v>
      </c>
      <c r="AI288" s="188" t="str">
        <f>IF($I288&gt;NORMA!$J$32,"NO CUMPLE","CUMPLE")</f>
        <v>NO CUMPLE</v>
      </c>
    </row>
    <row r="289" spans="1:35" ht="14.25" customHeight="1" x14ac:dyDescent="0.35">
      <c r="A289" s="146" t="s">
        <v>100</v>
      </c>
      <c r="B289" s="147" t="s">
        <v>99</v>
      </c>
      <c r="C289" s="148">
        <v>43115</v>
      </c>
      <c r="D289" s="149">
        <v>0.5</v>
      </c>
      <c r="E289" s="147">
        <v>152</v>
      </c>
      <c r="F289" s="147">
        <v>302</v>
      </c>
      <c r="G289" s="147">
        <v>114.3</v>
      </c>
      <c r="H289" s="147">
        <v>49</v>
      </c>
      <c r="I289" s="147">
        <v>2.89</v>
      </c>
      <c r="J289" s="147">
        <v>4.0620000000000003</v>
      </c>
      <c r="K289" s="155">
        <v>35.799999999999997</v>
      </c>
      <c r="L289" s="164">
        <v>0.90200000000000002</v>
      </c>
      <c r="M289" s="156">
        <v>1.94</v>
      </c>
      <c r="N289" s="156">
        <v>8.24</v>
      </c>
      <c r="O289" s="157">
        <v>20000000</v>
      </c>
      <c r="P289" s="188" t="str">
        <f>IF($M289&lt;NORMA!$J$7,"NO CUMPLE","CUMPLE")</f>
        <v>NO CUMPLE</v>
      </c>
      <c r="Q289" s="188" t="str">
        <f>IF($E289&gt;NORMA!$J$8,"NO CUMPLE","CUMPLE")</f>
        <v>NO CUMPLE</v>
      </c>
      <c r="R289" s="188" t="str">
        <f>IF($F289&gt;NORMA!$J$9,"NO CUMPLE","CUMPLE")</f>
        <v>NO CUMPLE</v>
      </c>
      <c r="S289" s="188" t="str">
        <f>IF($K289&gt;NORMA!$J$10,"NO CUMPLE","CUMPLE")</f>
        <v>NO CUMPLE</v>
      </c>
      <c r="T289" s="188" t="str">
        <f>IF($J289&gt;NORMA!$J$11,"NO CUMPLE","CUMPLE")</f>
        <v>NO CUMPLE</v>
      </c>
      <c r="U289" s="188" t="str">
        <f>IF($G289&gt;NORMA!$J$12,"NO CUMPLE","CUMPLE")</f>
        <v>NO CUMPLE</v>
      </c>
      <c r="V289" s="188" t="str">
        <f>IF($H289&gt;NORMA!$J$13,"NO CUMPLE","CUMPLE")</f>
        <v>NO CUMPLE</v>
      </c>
      <c r="W289" s="188" t="str">
        <f>IF($O289&gt;NORMA!$J$14,"NO CUMPLE","CUMPLE")</f>
        <v>NO CUMPLE</v>
      </c>
      <c r="X289" s="188" t="str">
        <f>IF(AND($N289&gt;=NORMA!$Q$4, $N289&lt;=NORMA!$R$4),"CUMPLE","NO CUMPLE")</f>
        <v>CUMPLE</v>
      </c>
      <c r="Y289" s="188" t="str">
        <f>IF($I289&gt;NORMA!$J$16,"NO CUMPLE","CUMPLE")</f>
        <v>CUMPLE</v>
      </c>
      <c r="Z289" s="188" t="str">
        <f>IF($M289&lt;NORMA!$J$23,"NO CUMPLE","CUMPLE")</f>
        <v>NO CUMPLE</v>
      </c>
      <c r="AA289" s="188" t="str">
        <f>IF($E289&gt;NORMA!$J$24,"NO CUMPLE","CUMPLE")</f>
        <v>NO CUMPLE</v>
      </c>
      <c r="AB289" s="188" t="str">
        <f>IF($F289&gt;NORMA!$J$25,"NO CUMPLE","CUMPLE")</f>
        <v>NO CUMPLE</v>
      </c>
      <c r="AC289" s="188" t="str">
        <f>IF($K289&gt;NORMA!$J$26,"NO CUMPLE","CUMPLE")</f>
        <v>NO CUMPLE</v>
      </c>
      <c r="AD289" s="188" t="str">
        <f>IF($J289&gt;NORMA!$J$27,"NO CUMPLE","CUMPLE")</f>
        <v>NO CUMPLE</v>
      </c>
      <c r="AE289" s="188" t="str">
        <f>IF($G289&gt;NORMA!$J$28,"NO CUMPLE","CUMPLE")</f>
        <v>NO CUMPLE</v>
      </c>
      <c r="AF289" s="188" t="str">
        <f>IF($H289&gt;NORMA!$I$29,"NO CUMPLE","CUMPLE")</f>
        <v>NO CUMPLE</v>
      </c>
      <c r="AG289" s="188" t="str">
        <f>IF($O289&gt;NORMA!$J$30,"NO CUMPLE","CUMPLE")</f>
        <v>NO CUMPLE</v>
      </c>
      <c r="AH289" s="188" t="str">
        <f>IF(AND($N289&gt;=NORMA!$R$18, $N289&lt;=NORMA!$S$18),"CUMPLE","NO CUMPLE")</f>
        <v>CUMPLE</v>
      </c>
      <c r="AI289" s="188" t="str">
        <f>IF($I289&gt;NORMA!$J$32,"NO CUMPLE","CUMPLE")</f>
        <v>NO CUMPLE</v>
      </c>
    </row>
    <row r="290" spans="1:35" ht="14.25" customHeight="1" x14ac:dyDescent="0.35">
      <c r="A290" s="146" t="s">
        <v>98</v>
      </c>
      <c r="B290" s="147" t="s">
        <v>99</v>
      </c>
      <c r="C290" s="148">
        <v>43116</v>
      </c>
      <c r="D290" s="149">
        <v>0.5</v>
      </c>
      <c r="E290" s="147">
        <v>119</v>
      </c>
      <c r="F290" s="147">
        <v>262</v>
      </c>
      <c r="G290" s="147">
        <v>143.30000000000001</v>
      </c>
      <c r="H290" s="147">
        <v>49</v>
      </c>
      <c r="I290" s="147">
        <v>2.93</v>
      </c>
      <c r="J290" s="147">
        <v>2.2000000000000002</v>
      </c>
      <c r="K290" s="155">
        <v>23.2</v>
      </c>
      <c r="L290" s="164">
        <v>0.69499999999999995</v>
      </c>
      <c r="M290" s="156">
        <v>5.13</v>
      </c>
      <c r="N290" s="156">
        <v>7.94</v>
      </c>
      <c r="O290" s="157">
        <v>4000000</v>
      </c>
      <c r="P290" s="188" t="str">
        <f>IF($M290&lt;NORMA!$J$7,"NO CUMPLE","CUMPLE")</f>
        <v>CUMPLE</v>
      </c>
      <c r="Q290" s="188" t="str">
        <f>IF($E290&gt;NORMA!$J$8,"NO CUMPLE","CUMPLE")</f>
        <v>NO CUMPLE</v>
      </c>
      <c r="R290" s="188" t="str">
        <f>IF($F290&gt;NORMA!$J$9,"NO CUMPLE","CUMPLE")</f>
        <v>NO CUMPLE</v>
      </c>
      <c r="S290" s="188" t="str">
        <f>IF($K290&gt;NORMA!$J$10,"NO CUMPLE","CUMPLE")</f>
        <v>NO CUMPLE</v>
      </c>
      <c r="T290" s="188" t="str">
        <f>IF($J290&gt;NORMA!$J$11,"NO CUMPLE","CUMPLE")</f>
        <v>CUMPLE</v>
      </c>
      <c r="U290" s="188" t="str">
        <f>IF($G290&gt;NORMA!$J$12,"NO CUMPLE","CUMPLE")</f>
        <v>NO CUMPLE</v>
      </c>
      <c r="V290" s="188" t="str">
        <f>IF($H290&gt;NORMA!$J$13,"NO CUMPLE","CUMPLE")</f>
        <v>NO CUMPLE</v>
      </c>
      <c r="W290" s="188" t="str">
        <f>IF($O290&gt;NORMA!$J$14,"NO CUMPLE","CUMPLE")</f>
        <v>NO CUMPLE</v>
      </c>
      <c r="X290" s="188" t="str">
        <f>IF(AND($N290&gt;=NORMA!$Q$4, $N290&lt;=NORMA!$R$4),"CUMPLE","NO CUMPLE")</f>
        <v>CUMPLE</v>
      </c>
      <c r="Y290" s="188" t="str">
        <f>IF($I290&gt;NORMA!$J$16,"NO CUMPLE","CUMPLE")</f>
        <v>CUMPLE</v>
      </c>
      <c r="Z290" s="188" t="str">
        <f>IF($M290&lt;NORMA!$J$23,"NO CUMPLE","CUMPLE")</f>
        <v>CUMPLE</v>
      </c>
      <c r="AA290" s="188" t="str">
        <f>IF($E290&gt;NORMA!$J$24,"NO CUMPLE","CUMPLE")</f>
        <v>NO CUMPLE</v>
      </c>
      <c r="AB290" s="188" t="str">
        <f>IF($F290&gt;NORMA!$J$25,"NO CUMPLE","CUMPLE")</f>
        <v>NO CUMPLE</v>
      </c>
      <c r="AC290" s="188" t="str">
        <f>IF($K290&gt;NORMA!$J$26,"NO CUMPLE","CUMPLE")</f>
        <v>NO CUMPLE</v>
      </c>
      <c r="AD290" s="188" t="str">
        <f>IF($J290&gt;NORMA!$J$27,"NO CUMPLE","CUMPLE")</f>
        <v>NO CUMPLE</v>
      </c>
      <c r="AE290" s="188" t="str">
        <f>IF($G290&gt;NORMA!$J$28,"NO CUMPLE","CUMPLE")</f>
        <v>NO CUMPLE</v>
      </c>
      <c r="AF290" s="188" t="str">
        <f>IF($H290&gt;NORMA!$I$29,"NO CUMPLE","CUMPLE")</f>
        <v>NO CUMPLE</v>
      </c>
      <c r="AG290" s="188" t="str">
        <f>IF($O290&gt;NORMA!$J$30,"NO CUMPLE","CUMPLE")</f>
        <v>NO CUMPLE</v>
      </c>
      <c r="AH290" s="188" t="str">
        <f>IF(AND($N290&gt;=NORMA!$R$18, $N290&lt;=NORMA!$S$18),"CUMPLE","NO CUMPLE")</f>
        <v>CUMPLE</v>
      </c>
      <c r="AI290" s="188" t="str">
        <f>IF($I290&gt;NORMA!$J$32,"NO CUMPLE","CUMPLE")</f>
        <v>NO CUMPLE</v>
      </c>
    </row>
    <row r="291" spans="1:35" ht="14.25" customHeight="1" x14ac:dyDescent="0.35">
      <c r="A291" s="146" t="s">
        <v>98</v>
      </c>
      <c r="B291" s="147" t="s">
        <v>99</v>
      </c>
      <c r="C291" s="148">
        <v>43143</v>
      </c>
      <c r="D291" s="149">
        <v>0.33333333333333331</v>
      </c>
      <c r="E291" s="147">
        <v>170</v>
      </c>
      <c r="F291" s="147">
        <v>462</v>
      </c>
      <c r="G291" s="147">
        <v>145</v>
      </c>
      <c r="H291" s="147">
        <v>51</v>
      </c>
      <c r="I291" s="147">
        <v>3.71</v>
      </c>
      <c r="J291" s="147">
        <v>5.4180000000000001</v>
      </c>
      <c r="K291" s="155">
        <v>55.6</v>
      </c>
      <c r="L291" s="164">
        <v>0.44500000000000001</v>
      </c>
      <c r="M291" s="156">
        <v>5.48</v>
      </c>
      <c r="N291" s="156">
        <v>8.2899999999999991</v>
      </c>
      <c r="O291" s="157">
        <v>10000000</v>
      </c>
      <c r="P291" s="188" t="str">
        <f>IF($M291&lt;NORMA!$J$7,"NO CUMPLE","CUMPLE")</f>
        <v>CUMPLE</v>
      </c>
      <c r="Q291" s="188" t="str">
        <f>IF($E291&gt;NORMA!$J$8,"NO CUMPLE","CUMPLE")</f>
        <v>NO CUMPLE</v>
      </c>
      <c r="R291" s="188" t="str">
        <f>IF($F291&gt;NORMA!$J$9,"NO CUMPLE","CUMPLE")</f>
        <v>NO CUMPLE</v>
      </c>
      <c r="S291" s="188" t="str">
        <f>IF($K291&gt;NORMA!$J$10,"NO CUMPLE","CUMPLE")</f>
        <v>NO CUMPLE</v>
      </c>
      <c r="T291" s="188" t="str">
        <f>IF($J291&gt;NORMA!$J$11,"NO CUMPLE","CUMPLE")</f>
        <v>NO CUMPLE</v>
      </c>
      <c r="U291" s="188" t="str">
        <f>IF($G291&gt;NORMA!$J$12,"NO CUMPLE","CUMPLE")</f>
        <v>NO CUMPLE</v>
      </c>
      <c r="V291" s="188" t="str">
        <f>IF($H291&gt;NORMA!$J$13,"NO CUMPLE","CUMPLE")</f>
        <v>NO CUMPLE</v>
      </c>
      <c r="W291" s="188" t="str">
        <f>IF($O291&gt;NORMA!$J$14,"NO CUMPLE","CUMPLE")</f>
        <v>NO CUMPLE</v>
      </c>
      <c r="X291" s="188" t="str">
        <f>IF(AND($N291&gt;=NORMA!$Q$4, $N291&lt;=NORMA!$R$4),"CUMPLE","NO CUMPLE")</f>
        <v>CUMPLE</v>
      </c>
      <c r="Y291" s="188" t="str">
        <f>IF($I291&gt;NORMA!$J$16,"NO CUMPLE","CUMPLE")</f>
        <v>NO CUMPLE</v>
      </c>
      <c r="Z291" s="188" t="str">
        <f>IF($M291&lt;NORMA!$J$23,"NO CUMPLE","CUMPLE")</f>
        <v>CUMPLE</v>
      </c>
      <c r="AA291" s="188" t="str">
        <f>IF($E291&gt;NORMA!$J$24,"NO CUMPLE","CUMPLE")</f>
        <v>NO CUMPLE</v>
      </c>
      <c r="AB291" s="188" t="str">
        <f>IF($F291&gt;NORMA!$J$25,"NO CUMPLE","CUMPLE")</f>
        <v>NO CUMPLE</v>
      </c>
      <c r="AC291" s="188" t="str">
        <f>IF($K291&gt;NORMA!$J$26,"NO CUMPLE","CUMPLE")</f>
        <v>NO CUMPLE</v>
      </c>
      <c r="AD291" s="188" t="str">
        <f>IF($J291&gt;NORMA!$J$27,"NO CUMPLE","CUMPLE")</f>
        <v>NO CUMPLE</v>
      </c>
      <c r="AE291" s="188" t="str">
        <f>IF($G291&gt;NORMA!$J$28,"NO CUMPLE","CUMPLE")</f>
        <v>NO CUMPLE</v>
      </c>
      <c r="AF291" s="188" t="str">
        <f>IF($H291&gt;NORMA!$I$29,"NO CUMPLE","CUMPLE")</f>
        <v>NO CUMPLE</v>
      </c>
      <c r="AG291" s="188" t="str">
        <f>IF($O291&gt;NORMA!$J$30,"NO CUMPLE","CUMPLE")</f>
        <v>NO CUMPLE</v>
      </c>
      <c r="AH291" s="188" t="str">
        <f>IF(AND($N291&gt;=NORMA!$R$18, $N291&lt;=NORMA!$S$18),"CUMPLE","NO CUMPLE")</f>
        <v>CUMPLE</v>
      </c>
      <c r="AI291" s="188" t="str">
        <f>IF($I291&gt;NORMA!$J$32,"NO CUMPLE","CUMPLE")</f>
        <v>NO CUMPLE</v>
      </c>
    </row>
    <row r="292" spans="1:35" ht="14.25" customHeight="1" x14ac:dyDescent="0.35">
      <c r="A292" s="146" t="s">
        <v>100</v>
      </c>
      <c r="B292" s="147" t="s">
        <v>99</v>
      </c>
      <c r="C292" s="148">
        <v>43143</v>
      </c>
      <c r="D292" s="149">
        <v>0.58333333333333337</v>
      </c>
      <c r="E292" s="147">
        <v>174</v>
      </c>
      <c r="F292" s="147">
        <v>590</v>
      </c>
      <c r="G292" s="147">
        <v>130</v>
      </c>
      <c r="H292" s="147">
        <v>59</v>
      </c>
      <c r="I292" s="147">
        <v>5.65</v>
      </c>
      <c r="J292" s="147">
        <v>3.7639999999999998</v>
      </c>
      <c r="K292" s="155">
        <v>37.299999999999997</v>
      </c>
      <c r="L292" s="164">
        <v>0.62</v>
      </c>
      <c r="M292" s="156">
        <v>0.2</v>
      </c>
      <c r="N292" s="156">
        <v>7.59</v>
      </c>
      <c r="O292" s="157">
        <v>9000000</v>
      </c>
      <c r="P292" s="188" t="str">
        <f>IF($M292&lt;NORMA!$J$7,"NO CUMPLE","CUMPLE")</f>
        <v>NO CUMPLE</v>
      </c>
      <c r="Q292" s="188" t="str">
        <f>IF($E292&gt;NORMA!$J$8,"NO CUMPLE","CUMPLE")</f>
        <v>NO CUMPLE</v>
      </c>
      <c r="R292" s="188" t="str">
        <f>IF($F292&gt;NORMA!$J$9,"NO CUMPLE","CUMPLE")</f>
        <v>NO CUMPLE</v>
      </c>
      <c r="S292" s="188" t="str">
        <f>IF($K292&gt;NORMA!$J$10,"NO CUMPLE","CUMPLE")</f>
        <v>NO CUMPLE</v>
      </c>
      <c r="T292" s="188" t="str">
        <f>IF($J292&gt;NORMA!$J$11,"NO CUMPLE","CUMPLE")</f>
        <v>NO CUMPLE</v>
      </c>
      <c r="U292" s="188" t="str">
        <f>IF($G292&gt;NORMA!$J$12,"NO CUMPLE","CUMPLE")</f>
        <v>NO CUMPLE</v>
      </c>
      <c r="V292" s="188" t="str">
        <f>IF($H292&gt;NORMA!$J$13,"NO CUMPLE","CUMPLE")</f>
        <v>NO CUMPLE</v>
      </c>
      <c r="W292" s="188" t="str">
        <f>IF($O292&gt;NORMA!$J$14,"NO CUMPLE","CUMPLE")</f>
        <v>NO CUMPLE</v>
      </c>
      <c r="X292" s="188" t="str">
        <f>IF(AND($N292&gt;=NORMA!$Q$4, $N292&lt;=NORMA!$R$4),"CUMPLE","NO CUMPLE")</f>
        <v>CUMPLE</v>
      </c>
      <c r="Y292" s="188" t="str">
        <f>IF($I292&gt;NORMA!$J$16,"NO CUMPLE","CUMPLE")</f>
        <v>NO CUMPLE</v>
      </c>
      <c r="Z292" s="188" t="str">
        <f>IF($M292&lt;NORMA!$J$23,"NO CUMPLE","CUMPLE")</f>
        <v>NO CUMPLE</v>
      </c>
      <c r="AA292" s="188" t="str">
        <f>IF($E292&gt;NORMA!$J$24,"NO CUMPLE","CUMPLE")</f>
        <v>NO CUMPLE</v>
      </c>
      <c r="AB292" s="188" t="str">
        <f>IF($F292&gt;NORMA!$J$25,"NO CUMPLE","CUMPLE")</f>
        <v>NO CUMPLE</v>
      </c>
      <c r="AC292" s="188" t="str">
        <f>IF($K292&gt;NORMA!$J$26,"NO CUMPLE","CUMPLE")</f>
        <v>NO CUMPLE</v>
      </c>
      <c r="AD292" s="188" t="str">
        <f>IF($J292&gt;NORMA!$J$27,"NO CUMPLE","CUMPLE")</f>
        <v>NO CUMPLE</v>
      </c>
      <c r="AE292" s="188" t="str">
        <f>IF($G292&gt;NORMA!$J$28,"NO CUMPLE","CUMPLE")</f>
        <v>NO CUMPLE</v>
      </c>
      <c r="AF292" s="188" t="str">
        <f>IF($H292&gt;NORMA!$I$29,"NO CUMPLE","CUMPLE")</f>
        <v>NO CUMPLE</v>
      </c>
      <c r="AG292" s="188" t="str">
        <f>IF($O292&gt;NORMA!$J$30,"NO CUMPLE","CUMPLE")</f>
        <v>NO CUMPLE</v>
      </c>
      <c r="AH292" s="188" t="str">
        <f>IF(AND($N292&gt;=NORMA!$R$18, $N292&lt;=NORMA!$S$18),"CUMPLE","NO CUMPLE")</f>
        <v>CUMPLE</v>
      </c>
      <c r="AI292" s="188" t="str">
        <f>IF($I292&gt;NORMA!$J$32,"NO CUMPLE","CUMPLE")</f>
        <v>NO CUMPLE</v>
      </c>
    </row>
    <row r="293" spans="1:35" ht="14.25" customHeight="1" x14ac:dyDescent="0.35">
      <c r="A293" s="146" t="s">
        <v>100</v>
      </c>
      <c r="B293" s="147" t="s">
        <v>99</v>
      </c>
      <c r="C293" s="148">
        <v>43147</v>
      </c>
      <c r="D293" s="149">
        <v>0.33333333333333331</v>
      </c>
      <c r="E293" s="147">
        <v>35.200000000000003</v>
      </c>
      <c r="F293" s="147">
        <v>372</v>
      </c>
      <c r="G293" s="147">
        <v>208</v>
      </c>
      <c r="H293" s="147">
        <v>74</v>
      </c>
      <c r="I293" s="147">
        <v>3.08</v>
      </c>
      <c r="J293" s="147">
        <v>11.154999999999999</v>
      </c>
      <c r="K293" s="155">
        <v>73.599999999999994</v>
      </c>
      <c r="L293" s="164">
        <v>0.59</v>
      </c>
      <c r="M293" s="156">
        <v>0.33</v>
      </c>
      <c r="N293" s="156">
        <v>8.65</v>
      </c>
      <c r="O293" s="157">
        <v>20000000</v>
      </c>
      <c r="P293" s="188" t="str">
        <f>IF($M293&lt;NORMA!$J$7,"NO CUMPLE","CUMPLE")</f>
        <v>NO CUMPLE</v>
      </c>
      <c r="Q293" s="188" t="str">
        <f>IF($E293&gt;NORMA!$J$8,"NO CUMPLE","CUMPLE")</f>
        <v>CUMPLE</v>
      </c>
      <c r="R293" s="188" t="str">
        <f>IF($F293&gt;NORMA!$J$9,"NO CUMPLE","CUMPLE")</f>
        <v>NO CUMPLE</v>
      </c>
      <c r="S293" s="188" t="str">
        <f>IF($K293&gt;NORMA!$J$10,"NO CUMPLE","CUMPLE")</f>
        <v>NO CUMPLE</v>
      </c>
      <c r="T293" s="188" t="str">
        <f>IF($J293&gt;NORMA!$J$11,"NO CUMPLE","CUMPLE")</f>
        <v>NO CUMPLE</v>
      </c>
      <c r="U293" s="188" t="str">
        <f>IF($G293&gt;NORMA!$J$12,"NO CUMPLE","CUMPLE")</f>
        <v>NO CUMPLE</v>
      </c>
      <c r="V293" s="188" t="str">
        <f>IF($H293&gt;NORMA!$J$13,"NO CUMPLE","CUMPLE")</f>
        <v>NO CUMPLE</v>
      </c>
      <c r="W293" s="188" t="str">
        <f>IF($O293&gt;NORMA!$J$14,"NO CUMPLE","CUMPLE")</f>
        <v>NO CUMPLE</v>
      </c>
      <c r="X293" s="188" t="str">
        <f>IF(AND($N293&gt;=NORMA!$Q$4, $N293&lt;=NORMA!$R$4),"CUMPLE","NO CUMPLE")</f>
        <v>CUMPLE</v>
      </c>
      <c r="Y293" s="188" t="str">
        <f>IF($I293&gt;NORMA!$J$16,"NO CUMPLE","CUMPLE")</f>
        <v>NO CUMPLE</v>
      </c>
      <c r="Z293" s="188" t="str">
        <f>IF($M293&lt;NORMA!$J$23,"NO CUMPLE","CUMPLE")</f>
        <v>NO CUMPLE</v>
      </c>
      <c r="AA293" s="188" t="str">
        <f>IF($E293&gt;NORMA!$J$24,"NO CUMPLE","CUMPLE")</f>
        <v>NO CUMPLE</v>
      </c>
      <c r="AB293" s="188" t="str">
        <f>IF($F293&gt;NORMA!$J$25,"NO CUMPLE","CUMPLE")</f>
        <v>NO CUMPLE</v>
      </c>
      <c r="AC293" s="188" t="str">
        <f>IF($K293&gt;NORMA!$J$26,"NO CUMPLE","CUMPLE")</f>
        <v>NO CUMPLE</v>
      </c>
      <c r="AD293" s="188" t="str">
        <f>IF($J293&gt;NORMA!$J$27,"NO CUMPLE","CUMPLE")</f>
        <v>NO CUMPLE</v>
      </c>
      <c r="AE293" s="188" t="str">
        <f>IF($G293&gt;NORMA!$J$28,"NO CUMPLE","CUMPLE")</f>
        <v>NO CUMPLE</v>
      </c>
      <c r="AF293" s="188" t="str">
        <f>IF($H293&gt;NORMA!$I$29,"NO CUMPLE","CUMPLE")</f>
        <v>NO CUMPLE</v>
      </c>
      <c r="AG293" s="188" t="str">
        <f>IF($O293&gt;NORMA!$J$30,"NO CUMPLE","CUMPLE")</f>
        <v>NO CUMPLE</v>
      </c>
      <c r="AH293" s="188" t="str">
        <f>IF(AND($N293&gt;=NORMA!$R$18, $N293&lt;=NORMA!$S$18),"CUMPLE","NO CUMPLE")</f>
        <v>NO CUMPLE</v>
      </c>
      <c r="AI293" s="188" t="str">
        <f>IF($I293&gt;NORMA!$J$32,"NO CUMPLE","CUMPLE")</f>
        <v>NO CUMPLE</v>
      </c>
    </row>
    <row r="294" spans="1:35" ht="14.25" customHeight="1" x14ac:dyDescent="0.35">
      <c r="A294" s="146" t="s">
        <v>100</v>
      </c>
      <c r="B294" s="147" t="s">
        <v>99</v>
      </c>
      <c r="C294" s="148">
        <v>43151</v>
      </c>
      <c r="D294" s="149">
        <v>0.41666666666666669</v>
      </c>
      <c r="E294" s="147">
        <v>139</v>
      </c>
      <c r="F294" s="147">
        <v>297</v>
      </c>
      <c r="G294" s="147">
        <v>156</v>
      </c>
      <c r="H294" s="147">
        <v>116</v>
      </c>
      <c r="I294" s="147">
        <v>7.54</v>
      </c>
      <c r="J294" s="147">
        <v>9.8960000000000008</v>
      </c>
      <c r="K294" s="155">
        <v>56.9</v>
      </c>
      <c r="L294" s="164">
        <v>0.68500000000000005</v>
      </c>
      <c r="M294" s="156">
        <v>0.39</v>
      </c>
      <c r="N294" s="156">
        <v>8.34</v>
      </c>
      <c r="O294" s="157">
        <v>20000000</v>
      </c>
      <c r="P294" s="188" t="str">
        <f>IF($M294&lt;NORMA!$J$7,"NO CUMPLE","CUMPLE")</f>
        <v>NO CUMPLE</v>
      </c>
      <c r="Q294" s="188" t="str">
        <f>IF($E294&gt;NORMA!$J$8,"NO CUMPLE","CUMPLE")</f>
        <v>NO CUMPLE</v>
      </c>
      <c r="R294" s="188" t="str">
        <f>IF($F294&gt;NORMA!$J$9,"NO CUMPLE","CUMPLE")</f>
        <v>NO CUMPLE</v>
      </c>
      <c r="S294" s="188" t="str">
        <f>IF($K294&gt;NORMA!$J$10,"NO CUMPLE","CUMPLE")</f>
        <v>NO CUMPLE</v>
      </c>
      <c r="T294" s="188" t="str">
        <f>IF($J294&gt;NORMA!$J$11,"NO CUMPLE","CUMPLE")</f>
        <v>NO CUMPLE</v>
      </c>
      <c r="U294" s="188" t="str">
        <f>IF($G294&gt;NORMA!$J$12,"NO CUMPLE","CUMPLE")</f>
        <v>NO CUMPLE</v>
      </c>
      <c r="V294" s="188" t="str">
        <f>IF($H294&gt;NORMA!$J$13,"NO CUMPLE","CUMPLE")</f>
        <v>NO CUMPLE</v>
      </c>
      <c r="W294" s="188" t="str">
        <f>IF($O294&gt;NORMA!$J$14,"NO CUMPLE","CUMPLE")</f>
        <v>NO CUMPLE</v>
      </c>
      <c r="X294" s="188" t="str">
        <f>IF(AND($N294&gt;=NORMA!$Q$4, $N294&lt;=NORMA!$R$4),"CUMPLE","NO CUMPLE")</f>
        <v>CUMPLE</v>
      </c>
      <c r="Y294" s="188" t="str">
        <f>IF($I294&gt;NORMA!$J$16,"NO CUMPLE","CUMPLE")</f>
        <v>NO CUMPLE</v>
      </c>
      <c r="Z294" s="188" t="str">
        <f>IF($M294&lt;NORMA!$J$23,"NO CUMPLE","CUMPLE")</f>
        <v>NO CUMPLE</v>
      </c>
      <c r="AA294" s="188" t="str">
        <f>IF($E294&gt;NORMA!$J$24,"NO CUMPLE","CUMPLE")</f>
        <v>NO CUMPLE</v>
      </c>
      <c r="AB294" s="188" t="str">
        <f>IF($F294&gt;NORMA!$J$25,"NO CUMPLE","CUMPLE")</f>
        <v>NO CUMPLE</v>
      </c>
      <c r="AC294" s="188" t="str">
        <f>IF($K294&gt;NORMA!$J$26,"NO CUMPLE","CUMPLE")</f>
        <v>NO CUMPLE</v>
      </c>
      <c r="AD294" s="188" t="str">
        <f>IF($J294&gt;NORMA!$J$27,"NO CUMPLE","CUMPLE")</f>
        <v>NO CUMPLE</v>
      </c>
      <c r="AE294" s="188" t="str">
        <f>IF($G294&gt;NORMA!$J$28,"NO CUMPLE","CUMPLE")</f>
        <v>NO CUMPLE</v>
      </c>
      <c r="AF294" s="188" t="str">
        <f>IF($H294&gt;NORMA!$I$29,"NO CUMPLE","CUMPLE")</f>
        <v>NO CUMPLE</v>
      </c>
      <c r="AG294" s="188" t="str">
        <f>IF($O294&gt;NORMA!$J$30,"NO CUMPLE","CUMPLE")</f>
        <v>NO CUMPLE</v>
      </c>
      <c r="AH294" s="188" t="str">
        <f>IF(AND($N294&gt;=NORMA!$R$18, $N294&lt;=NORMA!$S$18),"CUMPLE","NO CUMPLE")</f>
        <v>CUMPLE</v>
      </c>
      <c r="AI294" s="188" t="str">
        <f>IF($I294&gt;NORMA!$J$32,"NO CUMPLE","CUMPLE")</f>
        <v>NO CUMPLE</v>
      </c>
    </row>
    <row r="295" spans="1:35" ht="14.25" customHeight="1" x14ac:dyDescent="0.35">
      <c r="A295" s="146" t="s">
        <v>98</v>
      </c>
      <c r="B295" s="147" t="s">
        <v>99</v>
      </c>
      <c r="C295" s="148">
        <v>43153</v>
      </c>
      <c r="D295" s="149">
        <v>0.58333333333333337</v>
      </c>
      <c r="E295" s="147">
        <v>110</v>
      </c>
      <c r="F295" s="147">
        <v>128</v>
      </c>
      <c r="G295" s="147">
        <v>88</v>
      </c>
      <c r="H295" s="147">
        <v>57</v>
      </c>
      <c r="I295" s="147">
        <v>7.47</v>
      </c>
      <c r="J295" s="147">
        <v>2.1030000000000002</v>
      </c>
      <c r="K295" s="155">
        <v>22</v>
      </c>
      <c r="L295" s="164">
        <v>0.44900000000000001</v>
      </c>
      <c r="M295" s="156">
        <v>5.31</v>
      </c>
      <c r="N295" s="156">
        <v>7.87</v>
      </c>
      <c r="O295" s="157">
        <v>50000000</v>
      </c>
      <c r="P295" s="188" t="str">
        <f>IF($M295&lt;NORMA!$J$7,"NO CUMPLE","CUMPLE")</f>
        <v>CUMPLE</v>
      </c>
      <c r="Q295" s="188" t="str">
        <f>IF($E295&gt;NORMA!$J$8,"NO CUMPLE","CUMPLE")</f>
        <v>NO CUMPLE</v>
      </c>
      <c r="R295" s="188" t="str">
        <f>IF($F295&gt;NORMA!$J$9,"NO CUMPLE","CUMPLE")</f>
        <v>CUMPLE</v>
      </c>
      <c r="S295" s="188" t="str">
        <f>IF($K295&gt;NORMA!$J$10,"NO CUMPLE","CUMPLE")</f>
        <v>NO CUMPLE</v>
      </c>
      <c r="T295" s="188" t="str">
        <f>IF($J295&gt;NORMA!$J$11,"NO CUMPLE","CUMPLE")</f>
        <v>CUMPLE</v>
      </c>
      <c r="U295" s="188" t="str">
        <f>IF($G295&gt;NORMA!$J$12,"NO CUMPLE","CUMPLE")</f>
        <v>NO CUMPLE</v>
      </c>
      <c r="V295" s="188" t="str">
        <f>IF($H295&gt;NORMA!$J$13,"NO CUMPLE","CUMPLE")</f>
        <v>NO CUMPLE</v>
      </c>
      <c r="W295" s="188" t="str">
        <f>IF($O295&gt;NORMA!$J$14,"NO CUMPLE","CUMPLE")</f>
        <v>NO CUMPLE</v>
      </c>
      <c r="X295" s="188" t="str">
        <f>IF(AND($N295&gt;=NORMA!$Q$4, $N295&lt;=NORMA!$R$4),"CUMPLE","NO CUMPLE")</f>
        <v>CUMPLE</v>
      </c>
      <c r="Y295" s="188" t="str">
        <f>IF($I295&gt;NORMA!$J$16,"NO CUMPLE","CUMPLE")</f>
        <v>NO CUMPLE</v>
      </c>
      <c r="Z295" s="188" t="str">
        <f>IF($M295&lt;NORMA!$J$23,"NO CUMPLE","CUMPLE")</f>
        <v>CUMPLE</v>
      </c>
      <c r="AA295" s="188" t="str">
        <f>IF($E295&gt;NORMA!$J$24,"NO CUMPLE","CUMPLE")</f>
        <v>NO CUMPLE</v>
      </c>
      <c r="AB295" s="188" t="str">
        <f>IF($F295&gt;NORMA!$J$25,"NO CUMPLE","CUMPLE")</f>
        <v>NO CUMPLE</v>
      </c>
      <c r="AC295" s="188" t="str">
        <f>IF($K295&gt;NORMA!$J$26,"NO CUMPLE","CUMPLE")</f>
        <v>NO CUMPLE</v>
      </c>
      <c r="AD295" s="188" t="str">
        <f>IF($J295&gt;NORMA!$J$27,"NO CUMPLE","CUMPLE")</f>
        <v>NO CUMPLE</v>
      </c>
      <c r="AE295" s="188" t="str">
        <f>IF($G295&gt;NORMA!$J$28,"NO CUMPLE","CUMPLE")</f>
        <v>NO CUMPLE</v>
      </c>
      <c r="AF295" s="188" t="str">
        <f>IF($H295&gt;NORMA!$I$29,"NO CUMPLE","CUMPLE")</f>
        <v>NO CUMPLE</v>
      </c>
      <c r="AG295" s="188" t="str">
        <f>IF($O295&gt;NORMA!$J$30,"NO CUMPLE","CUMPLE")</f>
        <v>NO CUMPLE</v>
      </c>
      <c r="AH295" s="188" t="str">
        <f>IF(AND($N295&gt;=NORMA!$R$18, $N295&lt;=NORMA!$S$18),"CUMPLE","NO CUMPLE")</f>
        <v>CUMPLE</v>
      </c>
      <c r="AI295" s="188" t="str">
        <f>IF($I295&gt;NORMA!$J$32,"NO CUMPLE","CUMPLE")</f>
        <v>NO CUMPLE</v>
      </c>
    </row>
    <row r="296" spans="1:35" ht="14.25" customHeight="1" x14ac:dyDescent="0.35">
      <c r="A296" s="146" t="s">
        <v>100</v>
      </c>
      <c r="B296" s="147" t="s">
        <v>99</v>
      </c>
      <c r="C296" s="148">
        <v>43157</v>
      </c>
      <c r="D296" s="149">
        <v>0.5</v>
      </c>
      <c r="E296" s="147">
        <v>21</v>
      </c>
      <c r="F296" s="147">
        <v>358</v>
      </c>
      <c r="G296" s="147">
        <v>156</v>
      </c>
      <c r="H296" s="147">
        <v>75</v>
      </c>
      <c r="I296" s="147">
        <v>9.82</v>
      </c>
      <c r="J296" s="147">
        <v>6.1760000000000002</v>
      </c>
      <c r="K296" s="155">
        <v>30.7</v>
      </c>
      <c r="L296" s="164">
        <v>0.66800000000000004</v>
      </c>
      <c r="M296" s="156">
        <v>0.36</v>
      </c>
      <c r="N296" s="156">
        <v>7.62</v>
      </c>
      <c r="O296" s="157">
        <v>8000000</v>
      </c>
      <c r="P296" s="188" t="str">
        <f>IF($M296&lt;NORMA!$J$7,"NO CUMPLE","CUMPLE")</f>
        <v>NO CUMPLE</v>
      </c>
      <c r="Q296" s="188" t="str">
        <f>IF($E296&gt;NORMA!$J$8,"NO CUMPLE","CUMPLE")</f>
        <v>CUMPLE</v>
      </c>
      <c r="R296" s="188" t="str">
        <f>IF($F296&gt;NORMA!$J$9,"NO CUMPLE","CUMPLE")</f>
        <v>NO CUMPLE</v>
      </c>
      <c r="S296" s="188" t="str">
        <f>IF($K296&gt;NORMA!$J$10,"NO CUMPLE","CUMPLE")</f>
        <v>NO CUMPLE</v>
      </c>
      <c r="T296" s="188" t="str">
        <f>IF($J296&gt;NORMA!$J$11,"NO CUMPLE","CUMPLE")</f>
        <v>NO CUMPLE</v>
      </c>
      <c r="U296" s="188" t="str">
        <f>IF($G296&gt;NORMA!$J$12,"NO CUMPLE","CUMPLE")</f>
        <v>NO CUMPLE</v>
      </c>
      <c r="V296" s="188" t="str">
        <f>IF($H296&gt;NORMA!$J$13,"NO CUMPLE","CUMPLE")</f>
        <v>NO CUMPLE</v>
      </c>
      <c r="W296" s="188" t="str">
        <f>IF($O296&gt;NORMA!$J$14,"NO CUMPLE","CUMPLE")</f>
        <v>NO CUMPLE</v>
      </c>
      <c r="X296" s="188" t="str">
        <f>IF(AND($N296&gt;=NORMA!$Q$4, $N296&lt;=NORMA!$R$4),"CUMPLE","NO CUMPLE")</f>
        <v>CUMPLE</v>
      </c>
      <c r="Y296" s="188" t="str">
        <f>IF($I296&gt;NORMA!$J$16,"NO CUMPLE","CUMPLE")</f>
        <v>NO CUMPLE</v>
      </c>
      <c r="Z296" s="188" t="str">
        <f>IF($M296&lt;NORMA!$J$23,"NO CUMPLE","CUMPLE")</f>
        <v>NO CUMPLE</v>
      </c>
      <c r="AA296" s="188" t="str">
        <f>IF($E296&gt;NORMA!$J$24,"NO CUMPLE","CUMPLE")</f>
        <v>NO CUMPLE</v>
      </c>
      <c r="AB296" s="188" t="str">
        <f>IF($F296&gt;NORMA!$J$25,"NO CUMPLE","CUMPLE")</f>
        <v>NO CUMPLE</v>
      </c>
      <c r="AC296" s="188" t="str">
        <f>IF($K296&gt;NORMA!$J$26,"NO CUMPLE","CUMPLE")</f>
        <v>NO CUMPLE</v>
      </c>
      <c r="AD296" s="188" t="str">
        <f>IF($J296&gt;NORMA!$J$27,"NO CUMPLE","CUMPLE")</f>
        <v>NO CUMPLE</v>
      </c>
      <c r="AE296" s="188" t="str">
        <f>IF($G296&gt;NORMA!$J$28,"NO CUMPLE","CUMPLE")</f>
        <v>NO CUMPLE</v>
      </c>
      <c r="AF296" s="188" t="str">
        <f>IF($H296&gt;NORMA!$I$29,"NO CUMPLE","CUMPLE")</f>
        <v>NO CUMPLE</v>
      </c>
      <c r="AG296" s="188" t="str">
        <f>IF($O296&gt;NORMA!$J$30,"NO CUMPLE","CUMPLE")</f>
        <v>NO CUMPLE</v>
      </c>
      <c r="AH296" s="188" t="str">
        <f>IF(AND($N296&gt;=NORMA!$R$18, $N296&lt;=NORMA!$S$18),"CUMPLE","NO CUMPLE")</f>
        <v>CUMPLE</v>
      </c>
      <c r="AI296" s="188" t="str">
        <f>IF($I296&gt;NORMA!$J$32,"NO CUMPLE","CUMPLE")</f>
        <v>NO CUMPLE</v>
      </c>
    </row>
    <row r="297" spans="1:35" ht="14.25" customHeight="1" x14ac:dyDescent="0.35">
      <c r="A297" s="146" t="s">
        <v>98</v>
      </c>
      <c r="B297" s="147" t="s">
        <v>99</v>
      </c>
      <c r="C297" s="148">
        <v>43160</v>
      </c>
      <c r="D297" s="149">
        <v>0.25</v>
      </c>
      <c r="E297" s="147">
        <v>163</v>
      </c>
      <c r="F297" s="147">
        <v>296</v>
      </c>
      <c r="G297" s="150">
        <v>4</v>
      </c>
      <c r="H297" s="147">
        <v>60</v>
      </c>
      <c r="I297" s="147">
        <v>2.9</v>
      </c>
      <c r="J297" s="147">
        <v>5.7309999999999999</v>
      </c>
      <c r="K297" s="155">
        <v>54.8</v>
      </c>
      <c r="L297" s="164">
        <v>0.52100000000000002</v>
      </c>
      <c r="M297" s="156">
        <v>4.25</v>
      </c>
      <c r="N297" s="156">
        <v>8.27</v>
      </c>
      <c r="O297" s="157">
        <v>10000000</v>
      </c>
      <c r="P297" s="188" t="str">
        <f>IF($M297&lt;NORMA!$J$7,"NO CUMPLE","CUMPLE")</f>
        <v>CUMPLE</v>
      </c>
      <c r="Q297" s="188" t="str">
        <f>IF($E297&gt;NORMA!$J$8,"NO CUMPLE","CUMPLE")</f>
        <v>NO CUMPLE</v>
      </c>
      <c r="R297" s="188" t="str">
        <f>IF($F297&gt;NORMA!$J$9,"NO CUMPLE","CUMPLE")</f>
        <v>NO CUMPLE</v>
      </c>
      <c r="S297" s="188" t="str">
        <f>IF($K297&gt;NORMA!$J$10,"NO CUMPLE","CUMPLE")</f>
        <v>NO CUMPLE</v>
      </c>
      <c r="T297" s="188" t="str">
        <f>IF($J297&gt;NORMA!$J$11,"NO CUMPLE","CUMPLE")</f>
        <v>NO CUMPLE</v>
      </c>
      <c r="U297" s="188" t="str">
        <f>IF($G297&gt;NORMA!$J$12,"NO CUMPLE","CUMPLE")</f>
        <v>CUMPLE</v>
      </c>
      <c r="V297" s="188" t="str">
        <f>IF($H297&gt;NORMA!$J$13,"NO CUMPLE","CUMPLE")</f>
        <v>NO CUMPLE</v>
      </c>
      <c r="W297" s="188" t="str">
        <f>IF($O297&gt;NORMA!$J$14,"NO CUMPLE","CUMPLE")</f>
        <v>NO CUMPLE</v>
      </c>
      <c r="X297" s="188" t="str">
        <f>IF(AND($N297&gt;=NORMA!$Q$4, $N297&lt;=NORMA!$R$4),"CUMPLE","NO CUMPLE")</f>
        <v>CUMPLE</v>
      </c>
      <c r="Y297" s="188" t="str">
        <f>IF($I297&gt;NORMA!$J$16,"NO CUMPLE","CUMPLE")</f>
        <v>CUMPLE</v>
      </c>
      <c r="Z297" s="188" t="str">
        <f>IF($M297&lt;NORMA!$J$23,"NO CUMPLE","CUMPLE")</f>
        <v>NO CUMPLE</v>
      </c>
      <c r="AA297" s="188" t="str">
        <f>IF($E297&gt;NORMA!$J$24,"NO CUMPLE","CUMPLE")</f>
        <v>NO CUMPLE</v>
      </c>
      <c r="AB297" s="188" t="str">
        <f>IF($F297&gt;NORMA!$J$25,"NO CUMPLE","CUMPLE")</f>
        <v>NO CUMPLE</v>
      </c>
      <c r="AC297" s="188" t="str">
        <f>IF($K297&gt;NORMA!$J$26,"NO CUMPLE","CUMPLE")</f>
        <v>NO CUMPLE</v>
      </c>
      <c r="AD297" s="188" t="str">
        <f>IF($J297&gt;NORMA!$J$27,"NO CUMPLE","CUMPLE")</f>
        <v>NO CUMPLE</v>
      </c>
      <c r="AE297" s="188" t="str">
        <f>IF($G297&gt;NORMA!$J$28,"NO CUMPLE","CUMPLE")</f>
        <v>CUMPLE</v>
      </c>
      <c r="AF297" s="188" t="str">
        <f>IF($H297&gt;NORMA!$I$29,"NO CUMPLE","CUMPLE")</f>
        <v>NO CUMPLE</v>
      </c>
      <c r="AG297" s="188" t="str">
        <f>IF($O297&gt;NORMA!$J$30,"NO CUMPLE","CUMPLE")</f>
        <v>NO CUMPLE</v>
      </c>
      <c r="AH297" s="188" t="str">
        <f>IF(AND($N297&gt;=NORMA!$R$18, $N297&lt;=NORMA!$S$18),"CUMPLE","NO CUMPLE")</f>
        <v>CUMPLE</v>
      </c>
      <c r="AI297" s="188" t="str">
        <f>IF($I297&gt;NORMA!$J$32,"NO CUMPLE","CUMPLE")</f>
        <v>NO CUMPLE</v>
      </c>
    </row>
    <row r="298" spans="1:35" ht="14.25" customHeight="1" x14ac:dyDescent="0.35">
      <c r="A298" s="146" t="s">
        <v>98</v>
      </c>
      <c r="B298" s="147" t="s">
        <v>99</v>
      </c>
      <c r="C298" s="148">
        <v>43164</v>
      </c>
      <c r="D298" s="149">
        <v>0.66666666666666663</v>
      </c>
      <c r="E298" s="147">
        <v>120</v>
      </c>
      <c r="F298" s="147">
        <v>321</v>
      </c>
      <c r="G298" s="147">
        <v>132</v>
      </c>
      <c r="H298" s="147">
        <v>80</v>
      </c>
      <c r="I298" s="147">
        <v>1.71</v>
      </c>
      <c r="J298" s="147">
        <v>2.5819999999999999</v>
      </c>
      <c r="K298" s="155">
        <v>26.8</v>
      </c>
      <c r="L298" s="164">
        <v>0.43</v>
      </c>
      <c r="M298" s="156">
        <v>4.07</v>
      </c>
      <c r="N298" s="156">
        <v>8.01</v>
      </c>
      <c r="O298" s="157">
        <v>5000000</v>
      </c>
      <c r="P298" s="188" t="str">
        <f>IF($M298&lt;NORMA!$J$7,"NO CUMPLE","CUMPLE")</f>
        <v>CUMPLE</v>
      </c>
      <c r="Q298" s="188" t="str">
        <f>IF($E298&gt;NORMA!$J$8,"NO CUMPLE","CUMPLE")</f>
        <v>NO CUMPLE</v>
      </c>
      <c r="R298" s="188" t="str">
        <f>IF($F298&gt;NORMA!$J$9,"NO CUMPLE","CUMPLE")</f>
        <v>NO CUMPLE</v>
      </c>
      <c r="S298" s="188" t="str">
        <f>IF($K298&gt;NORMA!$J$10,"NO CUMPLE","CUMPLE")</f>
        <v>NO CUMPLE</v>
      </c>
      <c r="T298" s="188" t="str">
        <f>IF($J298&gt;NORMA!$J$11,"NO CUMPLE","CUMPLE")</f>
        <v>CUMPLE</v>
      </c>
      <c r="U298" s="188" t="str">
        <f>IF($G298&gt;NORMA!$J$12,"NO CUMPLE","CUMPLE")</f>
        <v>NO CUMPLE</v>
      </c>
      <c r="V298" s="188" t="str">
        <f>IF($H298&gt;NORMA!$J$13,"NO CUMPLE","CUMPLE")</f>
        <v>NO CUMPLE</v>
      </c>
      <c r="W298" s="188" t="str">
        <f>IF($O298&gt;NORMA!$J$14,"NO CUMPLE","CUMPLE")</f>
        <v>NO CUMPLE</v>
      </c>
      <c r="X298" s="188" t="str">
        <f>IF(AND($N298&gt;=NORMA!$Q$4, $N298&lt;=NORMA!$R$4),"CUMPLE","NO CUMPLE")</f>
        <v>CUMPLE</v>
      </c>
      <c r="Y298" s="188" t="str">
        <f>IF($I298&gt;NORMA!$J$16,"NO CUMPLE","CUMPLE")</f>
        <v>CUMPLE</v>
      </c>
      <c r="Z298" s="188" t="str">
        <f>IF($M298&lt;NORMA!$J$23,"NO CUMPLE","CUMPLE")</f>
        <v>NO CUMPLE</v>
      </c>
      <c r="AA298" s="188" t="str">
        <f>IF($E298&gt;NORMA!$J$24,"NO CUMPLE","CUMPLE")</f>
        <v>NO CUMPLE</v>
      </c>
      <c r="AB298" s="188" t="str">
        <f>IF($F298&gt;NORMA!$J$25,"NO CUMPLE","CUMPLE")</f>
        <v>NO CUMPLE</v>
      </c>
      <c r="AC298" s="188" t="str">
        <f>IF($K298&gt;NORMA!$J$26,"NO CUMPLE","CUMPLE")</f>
        <v>NO CUMPLE</v>
      </c>
      <c r="AD298" s="188" t="str">
        <f>IF($J298&gt;NORMA!$J$27,"NO CUMPLE","CUMPLE")</f>
        <v>NO CUMPLE</v>
      </c>
      <c r="AE298" s="188" t="str">
        <f>IF($G298&gt;NORMA!$J$28,"NO CUMPLE","CUMPLE")</f>
        <v>NO CUMPLE</v>
      </c>
      <c r="AF298" s="188" t="str">
        <f>IF($H298&gt;NORMA!$I$29,"NO CUMPLE","CUMPLE")</f>
        <v>NO CUMPLE</v>
      </c>
      <c r="AG298" s="188" t="str">
        <f>IF($O298&gt;NORMA!$J$30,"NO CUMPLE","CUMPLE")</f>
        <v>NO CUMPLE</v>
      </c>
      <c r="AH298" s="188" t="str">
        <f>IF(AND($N298&gt;=NORMA!$R$18, $N298&lt;=NORMA!$S$18),"CUMPLE","NO CUMPLE")</f>
        <v>CUMPLE</v>
      </c>
      <c r="AI298" s="188" t="str">
        <f>IF($I298&gt;NORMA!$J$32,"NO CUMPLE","CUMPLE")</f>
        <v>NO CUMPLE</v>
      </c>
    </row>
    <row r="299" spans="1:35" ht="14.25" customHeight="1" x14ac:dyDescent="0.35">
      <c r="A299" s="146" t="s">
        <v>100</v>
      </c>
      <c r="B299" s="147" t="s">
        <v>99</v>
      </c>
      <c r="C299" s="148">
        <v>43528</v>
      </c>
      <c r="D299" s="149">
        <v>0.66666666666666663</v>
      </c>
      <c r="E299" s="147">
        <v>67.400000000000006</v>
      </c>
      <c r="F299" s="147">
        <v>266</v>
      </c>
      <c r="G299" s="147">
        <v>240</v>
      </c>
      <c r="H299" s="147">
        <v>44.7</v>
      </c>
      <c r="I299" s="147">
        <v>1.4</v>
      </c>
      <c r="J299" s="147">
        <v>2.2639999999999998</v>
      </c>
      <c r="K299" s="155">
        <v>12.69</v>
      </c>
      <c r="L299" s="164">
        <v>1.2</v>
      </c>
      <c r="M299" s="156">
        <v>2.15</v>
      </c>
      <c r="N299" s="156">
        <v>7.66</v>
      </c>
      <c r="O299" s="157">
        <v>1350</v>
      </c>
      <c r="P299" s="188" t="str">
        <f>IF($M299&lt;NORMA!$J$7,"NO CUMPLE","CUMPLE")</f>
        <v>NO CUMPLE</v>
      </c>
      <c r="Q299" s="188" t="str">
        <f>IF($E299&gt;NORMA!$J$8,"NO CUMPLE","CUMPLE")</f>
        <v>NO CUMPLE</v>
      </c>
      <c r="R299" s="188" t="str">
        <f>IF($F299&gt;NORMA!$J$9,"NO CUMPLE","CUMPLE")</f>
        <v>NO CUMPLE</v>
      </c>
      <c r="S299" s="188" t="str">
        <f>IF($K299&gt;NORMA!$J$10,"NO CUMPLE","CUMPLE")</f>
        <v>CUMPLE</v>
      </c>
      <c r="T299" s="188" t="str">
        <f>IF($J299&gt;NORMA!$J$11,"NO CUMPLE","CUMPLE")</f>
        <v>CUMPLE</v>
      </c>
      <c r="U299" s="188" t="str">
        <f>IF($G299&gt;NORMA!$J$12,"NO CUMPLE","CUMPLE")</f>
        <v>NO CUMPLE</v>
      </c>
      <c r="V299" s="188" t="str">
        <f>IF($H299&gt;NORMA!$J$13,"NO CUMPLE","CUMPLE")</f>
        <v>NO CUMPLE</v>
      </c>
      <c r="W299" s="188" t="str">
        <f>IF($O299&gt;NORMA!$J$14,"NO CUMPLE","CUMPLE")</f>
        <v>CUMPLE</v>
      </c>
      <c r="X299" s="188" t="str">
        <f>IF(AND($N299&gt;=NORMA!$Q$4, $N299&lt;=NORMA!$R$4),"CUMPLE","NO CUMPLE")</f>
        <v>CUMPLE</v>
      </c>
      <c r="Y299" s="188" t="str">
        <f>IF($I299&gt;NORMA!$J$16,"NO CUMPLE","CUMPLE")</f>
        <v>CUMPLE</v>
      </c>
      <c r="Z299" s="188" t="str">
        <f>IF($M299&lt;NORMA!$J$23,"NO CUMPLE","CUMPLE")</f>
        <v>NO CUMPLE</v>
      </c>
      <c r="AA299" s="188" t="str">
        <f>IF($E299&gt;NORMA!$J$24,"NO CUMPLE","CUMPLE")</f>
        <v>NO CUMPLE</v>
      </c>
      <c r="AB299" s="188" t="str">
        <f>IF($F299&gt;NORMA!$J$25,"NO CUMPLE","CUMPLE")</f>
        <v>NO CUMPLE</v>
      </c>
      <c r="AC299" s="188" t="str">
        <f>IF($K299&gt;NORMA!$J$26,"NO CUMPLE","CUMPLE")</f>
        <v>NO CUMPLE</v>
      </c>
      <c r="AD299" s="188" t="str">
        <f>IF($J299&gt;NORMA!$J$27,"NO CUMPLE","CUMPLE")</f>
        <v>NO CUMPLE</v>
      </c>
      <c r="AE299" s="188" t="str">
        <f>IF($G299&gt;NORMA!$J$28,"NO CUMPLE","CUMPLE")</f>
        <v>NO CUMPLE</v>
      </c>
      <c r="AF299" s="188" t="str">
        <f>IF($H299&gt;NORMA!$I$29,"NO CUMPLE","CUMPLE")</f>
        <v>NO CUMPLE</v>
      </c>
      <c r="AG299" s="188" t="str">
        <f>IF($O299&gt;NORMA!$J$30,"NO CUMPLE","CUMPLE")</f>
        <v>CUMPLE</v>
      </c>
      <c r="AH299" s="188" t="str">
        <f>IF(AND($N299&gt;=NORMA!$R$18, $N299&lt;=NORMA!$S$18),"CUMPLE","NO CUMPLE")</f>
        <v>CUMPLE</v>
      </c>
      <c r="AI299" s="188" t="str">
        <f>IF($I299&gt;NORMA!$J$32,"NO CUMPLE","CUMPLE")</f>
        <v>NO CUMPLE</v>
      </c>
    </row>
    <row r="300" spans="1:35" ht="14.25" customHeight="1" x14ac:dyDescent="0.35">
      <c r="A300" s="146" t="s">
        <v>98</v>
      </c>
      <c r="B300" s="147" t="s">
        <v>99</v>
      </c>
      <c r="C300" s="148">
        <v>43528</v>
      </c>
      <c r="D300" s="149">
        <v>0.5</v>
      </c>
      <c r="E300" s="147">
        <v>9.9</v>
      </c>
      <c r="F300" s="147">
        <v>48</v>
      </c>
      <c r="G300" s="147">
        <v>70</v>
      </c>
      <c r="H300" s="147">
        <v>16.600000000000001</v>
      </c>
      <c r="I300" s="147">
        <v>0.66</v>
      </c>
      <c r="J300" s="147">
        <v>0.83099999999999996</v>
      </c>
      <c r="K300" s="155">
        <v>6.98</v>
      </c>
      <c r="L300" s="164">
        <v>0.1</v>
      </c>
      <c r="M300" s="156">
        <v>9.41</v>
      </c>
      <c r="N300" s="156">
        <v>7.76</v>
      </c>
      <c r="O300" s="157">
        <v>218</v>
      </c>
      <c r="P300" s="188" t="str">
        <f>IF($M300&lt;NORMA!$J$7,"NO CUMPLE","CUMPLE")</f>
        <v>CUMPLE</v>
      </c>
      <c r="Q300" s="188" t="str">
        <f>IF($E300&gt;NORMA!$J$8,"NO CUMPLE","CUMPLE")</f>
        <v>CUMPLE</v>
      </c>
      <c r="R300" s="188" t="str">
        <f>IF($F300&gt;NORMA!$J$9,"NO CUMPLE","CUMPLE")</f>
        <v>CUMPLE</v>
      </c>
      <c r="S300" s="188" t="str">
        <f>IF($K300&gt;NORMA!$J$10,"NO CUMPLE","CUMPLE")</f>
        <v>CUMPLE</v>
      </c>
      <c r="T300" s="188" t="str">
        <f>IF($J300&gt;NORMA!$J$11,"NO CUMPLE","CUMPLE")</f>
        <v>CUMPLE</v>
      </c>
      <c r="U300" s="188" t="str">
        <f>IF($G300&gt;NORMA!$J$12,"NO CUMPLE","CUMPLE")</f>
        <v>NO CUMPLE</v>
      </c>
      <c r="V300" s="188" t="str">
        <f>IF($H300&gt;NORMA!$J$13,"NO CUMPLE","CUMPLE")</f>
        <v>CUMPLE</v>
      </c>
      <c r="W300" s="188" t="str">
        <f>IF($O300&gt;NORMA!$J$14,"NO CUMPLE","CUMPLE")</f>
        <v>CUMPLE</v>
      </c>
      <c r="X300" s="188" t="str">
        <f>IF(AND($N300&gt;=NORMA!$Q$4, $N300&lt;=NORMA!$R$4),"CUMPLE","NO CUMPLE")</f>
        <v>CUMPLE</v>
      </c>
      <c r="Y300" s="188" t="str">
        <f>IF($I300&gt;NORMA!$J$16,"NO CUMPLE","CUMPLE")</f>
        <v>CUMPLE</v>
      </c>
      <c r="Z300" s="188" t="str">
        <f>IF($M300&lt;NORMA!$J$23,"NO CUMPLE","CUMPLE")</f>
        <v>CUMPLE</v>
      </c>
      <c r="AA300" s="188" t="str">
        <f>IF($E300&gt;NORMA!$J$24,"NO CUMPLE","CUMPLE")</f>
        <v>CUMPLE</v>
      </c>
      <c r="AB300" s="188" t="str">
        <f>IF($F300&gt;NORMA!$J$25,"NO CUMPLE","CUMPLE")</f>
        <v>NO CUMPLE</v>
      </c>
      <c r="AC300" s="188" t="str">
        <f>IF($K300&gt;NORMA!$J$26,"NO CUMPLE","CUMPLE")</f>
        <v>CUMPLE</v>
      </c>
      <c r="AD300" s="188" t="str">
        <f>IF($J300&gt;NORMA!$J$27,"NO CUMPLE","CUMPLE")</f>
        <v>CUMPLE</v>
      </c>
      <c r="AE300" s="188" t="str">
        <f>IF($G300&gt;NORMA!$J$28,"NO CUMPLE","CUMPLE")</f>
        <v>NO CUMPLE</v>
      </c>
      <c r="AF300" s="188" t="str">
        <f>IF($H300&gt;NORMA!$I$29,"NO CUMPLE","CUMPLE")</f>
        <v>NO CUMPLE</v>
      </c>
      <c r="AG300" s="188" t="str">
        <f>IF($O300&gt;NORMA!$J$30,"NO CUMPLE","CUMPLE")</f>
        <v>CUMPLE</v>
      </c>
      <c r="AH300" s="188" t="str">
        <f>IF(AND($N300&gt;=NORMA!$R$18, $N300&lt;=NORMA!$S$18),"CUMPLE","NO CUMPLE")</f>
        <v>CUMPLE</v>
      </c>
      <c r="AI300" s="188" t="str">
        <f>IF($I300&gt;NORMA!$J$32,"NO CUMPLE","CUMPLE")</f>
        <v>CUMPLE</v>
      </c>
    </row>
    <row r="301" spans="1:35" ht="14.25" customHeight="1" x14ac:dyDescent="0.35">
      <c r="A301" s="146" t="s">
        <v>98</v>
      </c>
      <c r="B301" s="147" t="s">
        <v>99</v>
      </c>
      <c r="C301" s="148">
        <v>43556</v>
      </c>
      <c r="D301" s="149">
        <v>0.41666666666666669</v>
      </c>
      <c r="E301" s="147">
        <v>20.2</v>
      </c>
      <c r="F301" s="147">
        <v>58.7</v>
      </c>
      <c r="G301" s="147">
        <v>44</v>
      </c>
      <c r="H301" s="147">
        <v>19</v>
      </c>
      <c r="I301" s="147">
        <v>0.4</v>
      </c>
      <c r="J301" s="147">
        <v>1.3169999999999999</v>
      </c>
      <c r="K301" s="155">
        <v>10.7</v>
      </c>
      <c r="L301" s="164">
        <v>0.2</v>
      </c>
      <c r="M301" s="156">
        <v>6.17</v>
      </c>
      <c r="N301" s="156">
        <v>8</v>
      </c>
      <c r="O301" s="157">
        <v>29100</v>
      </c>
      <c r="P301" s="188" t="str">
        <f>IF($M301&lt;NORMA!$J$7,"NO CUMPLE","CUMPLE")</f>
        <v>CUMPLE</v>
      </c>
      <c r="Q301" s="188" t="str">
        <f>IF($E301&gt;NORMA!$J$8,"NO CUMPLE","CUMPLE")</f>
        <v>CUMPLE</v>
      </c>
      <c r="R301" s="188" t="str">
        <f>IF($F301&gt;NORMA!$J$9,"NO CUMPLE","CUMPLE")</f>
        <v>CUMPLE</v>
      </c>
      <c r="S301" s="188" t="str">
        <f>IF($K301&gt;NORMA!$J$10,"NO CUMPLE","CUMPLE")</f>
        <v>CUMPLE</v>
      </c>
      <c r="T301" s="188" t="str">
        <f>IF($J301&gt;NORMA!$J$11,"NO CUMPLE","CUMPLE")</f>
        <v>CUMPLE</v>
      </c>
      <c r="U301" s="188" t="str">
        <f>IF($G301&gt;NORMA!$J$12,"NO CUMPLE","CUMPLE")</f>
        <v>NO CUMPLE</v>
      </c>
      <c r="V301" s="188" t="str">
        <f>IF($H301&gt;NORMA!$J$13,"NO CUMPLE","CUMPLE")</f>
        <v>CUMPLE</v>
      </c>
      <c r="W301" s="188" t="str">
        <f>IF($O301&gt;NORMA!$J$14,"NO CUMPLE","CUMPLE")</f>
        <v>CUMPLE</v>
      </c>
      <c r="X301" s="188" t="str">
        <f>IF(AND($N301&gt;=NORMA!$Q$4, $N301&lt;=NORMA!$R$4),"CUMPLE","NO CUMPLE")</f>
        <v>CUMPLE</v>
      </c>
      <c r="Y301" s="188" t="str">
        <f>IF($I301&gt;NORMA!$J$16,"NO CUMPLE","CUMPLE")</f>
        <v>CUMPLE</v>
      </c>
      <c r="Z301" s="188" t="str">
        <f>IF($M301&lt;NORMA!$J$23,"NO CUMPLE","CUMPLE")</f>
        <v>CUMPLE</v>
      </c>
      <c r="AA301" s="188" t="str">
        <f>IF($E301&gt;NORMA!$J$24,"NO CUMPLE","CUMPLE")</f>
        <v>NO CUMPLE</v>
      </c>
      <c r="AB301" s="188" t="str">
        <f>IF($F301&gt;NORMA!$J$25,"NO CUMPLE","CUMPLE")</f>
        <v>NO CUMPLE</v>
      </c>
      <c r="AC301" s="188" t="str">
        <f>IF($K301&gt;NORMA!$J$26,"NO CUMPLE","CUMPLE")</f>
        <v>NO CUMPLE</v>
      </c>
      <c r="AD301" s="188" t="str">
        <f>IF($J301&gt;NORMA!$J$27,"NO CUMPLE","CUMPLE")</f>
        <v>NO CUMPLE</v>
      </c>
      <c r="AE301" s="188" t="str">
        <f>IF($G301&gt;NORMA!$J$28,"NO CUMPLE","CUMPLE")</f>
        <v>NO CUMPLE</v>
      </c>
      <c r="AF301" s="188" t="str">
        <f>IF($H301&gt;NORMA!$I$29,"NO CUMPLE","CUMPLE")</f>
        <v>NO CUMPLE</v>
      </c>
      <c r="AG301" s="188" t="str">
        <f>IF($O301&gt;NORMA!$J$30,"NO CUMPLE","CUMPLE")</f>
        <v>CUMPLE</v>
      </c>
      <c r="AH301" s="188" t="str">
        <f>IF(AND($N301&gt;=NORMA!$R$18, $N301&lt;=NORMA!$S$18),"CUMPLE","NO CUMPLE")</f>
        <v>CUMPLE</v>
      </c>
      <c r="AI301" s="188" t="str">
        <f>IF($I301&gt;NORMA!$J$32,"NO CUMPLE","CUMPLE")</f>
        <v>CUMPLE</v>
      </c>
    </row>
    <row r="302" spans="1:35" ht="14.25" customHeight="1" x14ac:dyDescent="0.35">
      <c r="A302" s="146" t="s">
        <v>100</v>
      </c>
      <c r="B302" s="147" t="s">
        <v>99</v>
      </c>
      <c r="C302" s="148">
        <v>43556</v>
      </c>
      <c r="D302" s="149">
        <v>0.58333333333333337</v>
      </c>
      <c r="E302" s="147">
        <v>95.7</v>
      </c>
      <c r="F302" s="147">
        <v>298</v>
      </c>
      <c r="G302" s="147">
        <v>77.5</v>
      </c>
      <c r="H302" s="147">
        <v>56.6</v>
      </c>
      <c r="I302" s="147">
        <v>2.88</v>
      </c>
      <c r="J302" s="147">
        <v>3.4780000000000002</v>
      </c>
      <c r="K302" s="155">
        <v>24.89</v>
      </c>
      <c r="L302" s="164">
        <v>0.2</v>
      </c>
      <c r="M302" s="156">
        <v>0.33</v>
      </c>
      <c r="N302" s="156">
        <v>7.48</v>
      </c>
      <c r="O302" s="157">
        <v>2610000</v>
      </c>
      <c r="P302" s="188" t="str">
        <f>IF($M302&lt;NORMA!$J$7,"NO CUMPLE","CUMPLE")</f>
        <v>NO CUMPLE</v>
      </c>
      <c r="Q302" s="188" t="str">
        <f>IF($E302&gt;NORMA!$J$8,"NO CUMPLE","CUMPLE")</f>
        <v>NO CUMPLE</v>
      </c>
      <c r="R302" s="188" t="str">
        <f>IF($F302&gt;NORMA!$J$9,"NO CUMPLE","CUMPLE")</f>
        <v>NO CUMPLE</v>
      </c>
      <c r="S302" s="188" t="str">
        <f>IF($K302&gt;NORMA!$J$10,"NO CUMPLE","CUMPLE")</f>
        <v>NO CUMPLE</v>
      </c>
      <c r="T302" s="188" t="str">
        <f>IF($J302&gt;NORMA!$J$11,"NO CUMPLE","CUMPLE")</f>
        <v>NO CUMPLE</v>
      </c>
      <c r="U302" s="188" t="str">
        <f>IF($G302&gt;NORMA!$J$12,"NO CUMPLE","CUMPLE")</f>
        <v>NO CUMPLE</v>
      </c>
      <c r="V302" s="188" t="str">
        <f>IF($H302&gt;NORMA!$J$13,"NO CUMPLE","CUMPLE")</f>
        <v>NO CUMPLE</v>
      </c>
      <c r="W302" s="188" t="str">
        <f>IF($O302&gt;NORMA!$J$14,"NO CUMPLE","CUMPLE")</f>
        <v>NO CUMPLE</v>
      </c>
      <c r="X302" s="188" t="str">
        <f>IF(AND($N302&gt;=NORMA!$Q$4, $N302&lt;=NORMA!$R$4),"CUMPLE","NO CUMPLE")</f>
        <v>CUMPLE</v>
      </c>
      <c r="Y302" s="188" t="str">
        <f>IF($I302&gt;NORMA!$J$16,"NO CUMPLE","CUMPLE")</f>
        <v>CUMPLE</v>
      </c>
      <c r="Z302" s="188" t="str">
        <f>IF($M302&lt;NORMA!$J$23,"NO CUMPLE","CUMPLE")</f>
        <v>NO CUMPLE</v>
      </c>
      <c r="AA302" s="188" t="str">
        <f>IF($E302&gt;NORMA!$J$24,"NO CUMPLE","CUMPLE")</f>
        <v>NO CUMPLE</v>
      </c>
      <c r="AB302" s="188" t="str">
        <f>IF($F302&gt;NORMA!$J$25,"NO CUMPLE","CUMPLE")</f>
        <v>NO CUMPLE</v>
      </c>
      <c r="AC302" s="188" t="str">
        <f>IF($K302&gt;NORMA!$J$26,"NO CUMPLE","CUMPLE")</f>
        <v>NO CUMPLE</v>
      </c>
      <c r="AD302" s="188" t="str">
        <f>IF($J302&gt;NORMA!$J$27,"NO CUMPLE","CUMPLE")</f>
        <v>NO CUMPLE</v>
      </c>
      <c r="AE302" s="188" t="str">
        <f>IF($G302&gt;NORMA!$J$28,"NO CUMPLE","CUMPLE")</f>
        <v>NO CUMPLE</v>
      </c>
      <c r="AF302" s="188" t="str">
        <f>IF($H302&gt;NORMA!$I$29,"NO CUMPLE","CUMPLE")</f>
        <v>NO CUMPLE</v>
      </c>
      <c r="AG302" s="188" t="str">
        <f>IF($O302&gt;NORMA!$J$30,"NO CUMPLE","CUMPLE")</f>
        <v>NO CUMPLE</v>
      </c>
      <c r="AH302" s="188" t="str">
        <f>IF(AND($N302&gt;=NORMA!$R$18, $N302&lt;=NORMA!$S$18),"CUMPLE","NO CUMPLE")</f>
        <v>CUMPLE</v>
      </c>
      <c r="AI302" s="188" t="str">
        <f>IF($I302&gt;NORMA!$J$32,"NO CUMPLE","CUMPLE")</f>
        <v>NO CUMPLE</v>
      </c>
    </row>
    <row r="303" spans="1:35" ht="14.25" customHeight="1" x14ac:dyDescent="0.35">
      <c r="A303" s="146" t="s">
        <v>98</v>
      </c>
      <c r="B303" s="147" t="s">
        <v>99</v>
      </c>
      <c r="C303" s="148">
        <v>43580</v>
      </c>
      <c r="D303" s="149">
        <v>0.33333333333333331</v>
      </c>
      <c r="E303" s="147">
        <v>10.8</v>
      </c>
      <c r="F303" s="147">
        <v>45.2</v>
      </c>
      <c r="G303" s="147">
        <v>12</v>
      </c>
      <c r="H303" s="147">
        <v>10</v>
      </c>
      <c r="I303" s="147">
        <v>0.4</v>
      </c>
      <c r="J303" s="147">
        <v>0.88900000000000001</v>
      </c>
      <c r="K303" s="155">
        <v>8.11</v>
      </c>
      <c r="L303" s="164">
        <v>0.4</v>
      </c>
      <c r="M303" s="156">
        <v>8.23</v>
      </c>
      <c r="N303" s="156">
        <v>7.8</v>
      </c>
      <c r="O303" s="157">
        <v>21</v>
      </c>
      <c r="P303" s="188" t="str">
        <f>IF($M303&lt;NORMA!$J$7,"NO CUMPLE","CUMPLE")</f>
        <v>CUMPLE</v>
      </c>
      <c r="Q303" s="188" t="str">
        <f>IF($E303&gt;NORMA!$J$8,"NO CUMPLE","CUMPLE")</f>
        <v>CUMPLE</v>
      </c>
      <c r="R303" s="188" t="str">
        <f>IF($F303&gt;NORMA!$J$9,"NO CUMPLE","CUMPLE")</f>
        <v>CUMPLE</v>
      </c>
      <c r="S303" s="188" t="str">
        <f>IF($K303&gt;NORMA!$J$10,"NO CUMPLE","CUMPLE")</f>
        <v>CUMPLE</v>
      </c>
      <c r="T303" s="188" t="str">
        <f>IF($J303&gt;NORMA!$J$11,"NO CUMPLE","CUMPLE")</f>
        <v>CUMPLE</v>
      </c>
      <c r="U303" s="188" t="str">
        <f>IF($G303&gt;NORMA!$J$12,"NO CUMPLE","CUMPLE")</f>
        <v>CUMPLE</v>
      </c>
      <c r="V303" s="188" t="str">
        <f>IF($H303&gt;NORMA!$J$13,"NO CUMPLE","CUMPLE")</f>
        <v>CUMPLE</v>
      </c>
      <c r="W303" s="188" t="str">
        <f>IF($O303&gt;NORMA!$J$14,"NO CUMPLE","CUMPLE")</f>
        <v>CUMPLE</v>
      </c>
      <c r="X303" s="188" t="str">
        <f>IF(AND($N303&gt;=NORMA!$Q$4, $N303&lt;=NORMA!$R$4),"CUMPLE","NO CUMPLE")</f>
        <v>CUMPLE</v>
      </c>
      <c r="Y303" s="188" t="str">
        <f>IF($I303&gt;NORMA!$J$16,"NO CUMPLE","CUMPLE")</f>
        <v>CUMPLE</v>
      </c>
      <c r="Z303" s="188" t="str">
        <f>IF($M303&lt;NORMA!$J$23,"NO CUMPLE","CUMPLE")</f>
        <v>CUMPLE</v>
      </c>
      <c r="AA303" s="188" t="str">
        <f>IF($E303&gt;NORMA!$J$24,"NO CUMPLE","CUMPLE")</f>
        <v>CUMPLE</v>
      </c>
      <c r="AB303" s="188" t="str">
        <f>IF($F303&gt;NORMA!$J$25,"NO CUMPLE","CUMPLE")</f>
        <v>NO CUMPLE</v>
      </c>
      <c r="AC303" s="188" t="str">
        <f>IF($K303&gt;NORMA!$J$26,"NO CUMPLE","CUMPLE")</f>
        <v>CUMPLE</v>
      </c>
      <c r="AD303" s="188" t="str">
        <f>IF($J303&gt;NORMA!$J$27,"NO CUMPLE","CUMPLE")</f>
        <v>CUMPLE</v>
      </c>
      <c r="AE303" s="188" t="str">
        <f>IF($G303&gt;NORMA!$J$28,"NO CUMPLE","CUMPLE")</f>
        <v>CUMPLE</v>
      </c>
      <c r="AF303" s="188" t="str">
        <f>IF($H303&gt;NORMA!$I$29,"NO CUMPLE","CUMPLE")</f>
        <v>CUMPLE</v>
      </c>
      <c r="AG303" s="188" t="str">
        <f>IF($O303&gt;NORMA!$J$30,"NO CUMPLE","CUMPLE")</f>
        <v>CUMPLE</v>
      </c>
      <c r="AH303" s="188" t="str">
        <f>IF(AND($N303&gt;=NORMA!$R$18, $N303&lt;=NORMA!$S$18),"CUMPLE","NO CUMPLE")</f>
        <v>CUMPLE</v>
      </c>
      <c r="AI303" s="188" t="str">
        <f>IF($I303&gt;NORMA!$J$32,"NO CUMPLE","CUMPLE")</f>
        <v>CUMPLE</v>
      </c>
    </row>
    <row r="304" spans="1:35" ht="14.25" customHeight="1" x14ac:dyDescent="0.35">
      <c r="A304" s="146" t="s">
        <v>100</v>
      </c>
      <c r="B304" s="147" t="s">
        <v>99</v>
      </c>
      <c r="C304" s="148">
        <v>43580</v>
      </c>
      <c r="D304" s="149">
        <v>0.41666666666666669</v>
      </c>
      <c r="E304" s="147">
        <v>6.5</v>
      </c>
      <c r="F304" s="147">
        <v>164</v>
      </c>
      <c r="G304" s="147">
        <v>50</v>
      </c>
      <c r="H304" s="147">
        <v>10</v>
      </c>
      <c r="I304" s="147">
        <v>0.81</v>
      </c>
      <c r="J304" s="147">
        <v>2.59</v>
      </c>
      <c r="K304" s="155">
        <v>25.87</v>
      </c>
      <c r="L304" s="164">
        <v>0.6</v>
      </c>
      <c r="M304" s="156">
        <v>4.07</v>
      </c>
      <c r="N304" s="156">
        <v>8.11</v>
      </c>
      <c r="O304" s="157">
        <v>147000</v>
      </c>
      <c r="P304" s="188" t="str">
        <f>IF($M304&lt;NORMA!$J$7,"NO CUMPLE","CUMPLE")</f>
        <v>CUMPLE</v>
      </c>
      <c r="Q304" s="188" t="str">
        <f>IF($E304&gt;NORMA!$J$8,"NO CUMPLE","CUMPLE")</f>
        <v>CUMPLE</v>
      </c>
      <c r="R304" s="188" t="str">
        <f>IF($F304&gt;NORMA!$J$9,"NO CUMPLE","CUMPLE")</f>
        <v>NO CUMPLE</v>
      </c>
      <c r="S304" s="188" t="str">
        <f>IF($K304&gt;NORMA!$J$10,"NO CUMPLE","CUMPLE")</f>
        <v>NO CUMPLE</v>
      </c>
      <c r="T304" s="188" t="str">
        <f>IF($J304&gt;NORMA!$J$11,"NO CUMPLE","CUMPLE")</f>
        <v>CUMPLE</v>
      </c>
      <c r="U304" s="188" t="str">
        <f>IF($G304&gt;NORMA!$J$12,"NO CUMPLE","CUMPLE")</f>
        <v>NO CUMPLE</v>
      </c>
      <c r="V304" s="188" t="str">
        <f>IF($H304&gt;NORMA!$J$13,"NO CUMPLE","CUMPLE")</f>
        <v>CUMPLE</v>
      </c>
      <c r="W304" s="188" t="str">
        <f>IF($O304&gt;NORMA!$J$14,"NO CUMPLE","CUMPLE")</f>
        <v>CUMPLE</v>
      </c>
      <c r="X304" s="188" t="str">
        <f>IF(AND($N304&gt;=NORMA!$Q$4, $N304&lt;=NORMA!$R$4),"CUMPLE","NO CUMPLE")</f>
        <v>CUMPLE</v>
      </c>
      <c r="Y304" s="188" t="str">
        <f>IF($I304&gt;NORMA!$J$16,"NO CUMPLE","CUMPLE")</f>
        <v>CUMPLE</v>
      </c>
      <c r="Z304" s="188" t="str">
        <f>IF($M304&lt;NORMA!$J$23,"NO CUMPLE","CUMPLE")</f>
        <v>NO CUMPLE</v>
      </c>
      <c r="AA304" s="188" t="str">
        <f>IF($E304&gt;NORMA!$J$24,"NO CUMPLE","CUMPLE")</f>
        <v>CUMPLE</v>
      </c>
      <c r="AB304" s="188" t="str">
        <f>IF($F304&gt;NORMA!$J$25,"NO CUMPLE","CUMPLE")</f>
        <v>NO CUMPLE</v>
      </c>
      <c r="AC304" s="188" t="str">
        <f>IF($K304&gt;NORMA!$J$26,"NO CUMPLE","CUMPLE")</f>
        <v>NO CUMPLE</v>
      </c>
      <c r="AD304" s="188" t="str">
        <f>IF($J304&gt;NORMA!$J$27,"NO CUMPLE","CUMPLE")</f>
        <v>NO CUMPLE</v>
      </c>
      <c r="AE304" s="188" t="str">
        <f>IF($G304&gt;NORMA!$J$28,"NO CUMPLE","CUMPLE")</f>
        <v>NO CUMPLE</v>
      </c>
      <c r="AF304" s="188" t="str">
        <f>IF($H304&gt;NORMA!$I$29,"NO CUMPLE","CUMPLE")</f>
        <v>CUMPLE</v>
      </c>
      <c r="AG304" s="188" t="str">
        <f>IF($O304&gt;NORMA!$J$30,"NO CUMPLE","CUMPLE")</f>
        <v>NO CUMPLE</v>
      </c>
      <c r="AH304" s="188" t="str">
        <f>IF(AND($N304&gt;=NORMA!$R$18, $N304&lt;=NORMA!$S$18),"CUMPLE","NO CUMPLE")</f>
        <v>CUMPLE</v>
      </c>
      <c r="AI304" s="188" t="str">
        <f>IF($I304&gt;NORMA!$J$32,"NO CUMPLE","CUMPLE")</f>
        <v>CUMPLE</v>
      </c>
    </row>
    <row r="305" spans="1:35" ht="14.25" customHeight="1" x14ac:dyDescent="0.35">
      <c r="A305" s="146" t="s">
        <v>100</v>
      </c>
      <c r="B305" s="147" t="s">
        <v>99</v>
      </c>
      <c r="C305" s="148">
        <v>43564</v>
      </c>
      <c r="D305" s="149">
        <v>0.33333333333333331</v>
      </c>
      <c r="E305" s="147">
        <v>69</v>
      </c>
      <c r="F305" s="147">
        <v>151</v>
      </c>
      <c r="G305" s="147">
        <v>64</v>
      </c>
      <c r="H305" s="147">
        <v>21.2</v>
      </c>
      <c r="I305" s="147">
        <v>0.71</v>
      </c>
      <c r="J305" s="147">
        <v>3.7</v>
      </c>
      <c r="K305" s="155">
        <v>30.08</v>
      </c>
      <c r="L305" s="164">
        <v>0.5</v>
      </c>
      <c r="M305" s="156">
        <v>1.28</v>
      </c>
      <c r="N305" s="156">
        <v>7.66</v>
      </c>
      <c r="O305" s="157">
        <v>10500</v>
      </c>
      <c r="P305" s="188" t="str">
        <f>IF($M305&lt;NORMA!$J$7,"NO CUMPLE","CUMPLE")</f>
        <v>NO CUMPLE</v>
      </c>
      <c r="Q305" s="188" t="str">
        <f>IF($E305&gt;NORMA!$J$8,"NO CUMPLE","CUMPLE")</f>
        <v>NO CUMPLE</v>
      </c>
      <c r="R305" s="188" t="str">
        <f>IF($F305&gt;NORMA!$J$9,"NO CUMPLE","CUMPLE")</f>
        <v>NO CUMPLE</v>
      </c>
      <c r="S305" s="188" t="str">
        <f>IF($K305&gt;NORMA!$J$10,"NO CUMPLE","CUMPLE")</f>
        <v>NO CUMPLE</v>
      </c>
      <c r="T305" s="188" t="str">
        <f>IF($J305&gt;NORMA!$J$11,"NO CUMPLE","CUMPLE")</f>
        <v>NO CUMPLE</v>
      </c>
      <c r="U305" s="188" t="str">
        <f>IF($G305&gt;NORMA!$J$12,"NO CUMPLE","CUMPLE")</f>
        <v>NO CUMPLE</v>
      </c>
      <c r="V305" s="188" t="str">
        <f>IF($H305&gt;NORMA!$J$13,"NO CUMPLE","CUMPLE")</f>
        <v>CUMPLE</v>
      </c>
      <c r="W305" s="188" t="str">
        <f>IF($O305&gt;NORMA!$J$14,"NO CUMPLE","CUMPLE")</f>
        <v>CUMPLE</v>
      </c>
      <c r="X305" s="188" t="str">
        <f>IF(AND($N305&gt;=NORMA!$Q$4, $N305&lt;=NORMA!$R$4),"CUMPLE","NO CUMPLE")</f>
        <v>CUMPLE</v>
      </c>
      <c r="Y305" s="188" t="str">
        <f>IF($I305&gt;NORMA!$J$16,"NO CUMPLE","CUMPLE")</f>
        <v>CUMPLE</v>
      </c>
      <c r="Z305" s="188" t="str">
        <f>IF($M305&lt;NORMA!$J$23,"NO CUMPLE","CUMPLE")</f>
        <v>NO CUMPLE</v>
      </c>
      <c r="AA305" s="188" t="str">
        <f>IF($E305&gt;NORMA!$J$24,"NO CUMPLE","CUMPLE")</f>
        <v>NO CUMPLE</v>
      </c>
      <c r="AB305" s="188" t="str">
        <f>IF($F305&gt;NORMA!$J$25,"NO CUMPLE","CUMPLE")</f>
        <v>NO CUMPLE</v>
      </c>
      <c r="AC305" s="188" t="str">
        <f>IF($K305&gt;NORMA!$J$26,"NO CUMPLE","CUMPLE")</f>
        <v>NO CUMPLE</v>
      </c>
      <c r="AD305" s="188" t="str">
        <f>IF($J305&gt;NORMA!$J$27,"NO CUMPLE","CUMPLE")</f>
        <v>NO CUMPLE</v>
      </c>
      <c r="AE305" s="188" t="str">
        <f>IF($G305&gt;NORMA!$J$28,"NO CUMPLE","CUMPLE")</f>
        <v>NO CUMPLE</v>
      </c>
      <c r="AF305" s="188" t="str">
        <f>IF($H305&gt;NORMA!$I$29,"NO CUMPLE","CUMPLE")</f>
        <v>NO CUMPLE</v>
      </c>
      <c r="AG305" s="188" t="str">
        <f>IF($O305&gt;NORMA!$J$30,"NO CUMPLE","CUMPLE")</f>
        <v>CUMPLE</v>
      </c>
      <c r="AH305" s="188" t="str">
        <f>IF(AND($N305&gt;=NORMA!$R$18, $N305&lt;=NORMA!$S$18),"CUMPLE","NO CUMPLE")</f>
        <v>CUMPLE</v>
      </c>
      <c r="AI305" s="188" t="str">
        <f>IF($I305&gt;NORMA!$J$32,"NO CUMPLE","CUMPLE")</f>
        <v>CUMPLE</v>
      </c>
    </row>
    <row r="306" spans="1:35" ht="14.25" customHeight="1" x14ac:dyDescent="0.35">
      <c r="A306" s="146" t="s">
        <v>98</v>
      </c>
      <c r="B306" s="147" t="s">
        <v>99</v>
      </c>
      <c r="C306" s="148">
        <v>43564</v>
      </c>
      <c r="D306" s="149">
        <v>0.66666666666666663</v>
      </c>
      <c r="E306" s="147">
        <v>26</v>
      </c>
      <c r="F306" s="147">
        <v>34.6</v>
      </c>
      <c r="G306" s="147">
        <v>52</v>
      </c>
      <c r="H306" s="147">
        <v>10</v>
      </c>
      <c r="I306" s="147">
        <v>0.47</v>
      </c>
      <c r="J306" s="147">
        <v>0.54700000000000004</v>
      </c>
      <c r="K306" s="155">
        <v>3.65</v>
      </c>
      <c r="L306" s="164">
        <v>0.3</v>
      </c>
      <c r="M306" s="156">
        <v>7.64</v>
      </c>
      <c r="N306" s="156">
        <v>7.3</v>
      </c>
      <c r="O306" s="157">
        <v>327</v>
      </c>
      <c r="P306" s="188" t="str">
        <f>IF($M306&lt;NORMA!$J$7,"NO CUMPLE","CUMPLE")</f>
        <v>CUMPLE</v>
      </c>
      <c r="Q306" s="188" t="str">
        <f>IF($E306&gt;NORMA!$J$8,"NO CUMPLE","CUMPLE")</f>
        <v>CUMPLE</v>
      </c>
      <c r="R306" s="188" t="str">
        <f>IF($F306&gt;NORMA!$J$9,"NO CUMPLE","CUMPLE")</f>
        <v>CUMPLE</v>
      </c>
      <c r="S306" s="188" t="str">
        <f>IF($K306&gt;NORMA!$J$10,"NO CUMPLE","CUMPLE")</f>
        <v>CUMPLE</v>
      </c>
      <c r="T306" s="188" t="str">
        <f>IF($J306&gt;NORMA!$J$11,"NO CUMPLE","CUMPLE")</f>
        <v>CUMPLE</v>
      </c>
      <c r="U306" s="188" t="str">
        <f>IF($G306&gt;NORMA!$J$12,"NO CUMPLE","CUMPLE")</f>
        <v>NO CUMPLE</v>
      </c>
      <c r="V306" s="188" t="str">
        <f>IF($H306&gt;NORMA!$J$13,"NO CUMPLE","CUMPLE")</f>
        <v>CUMPLE</v>
      </c>
      <c r="W306" s="188" t="str">
        <f>IF($O306&gt;NORMA!$J$14,"NO CUMPLE","CUMPLE")</f>
        <v>CUMPLE</v>
      </c>
      <c r="X306" s="188" t="str">
        <f>IF(AND($N306&gt;=NORMA!$Q$4, $N306&lt;=NORMA!$R$4),"CUMPLE","NO CUMPLE")</f>
        <v>CUMPLE</v>
      </c>
      <c r="Y306" s="188" t="str">
        <f>IF($I306&gt;NORMA!$J$16,"NO CUMPLE","CUMPLE")</f>
        <v>CUMPLE</v>
      </c>
      <c r="Z306" s="188" t="str">
        <f>IF($M306&lt;NORMA!$J$23,"NO CUMPLE","CUMPLE")</f>
        <v>CUMPLE</v>
      </c>
      <c r="AA306" s="188" t="str">
        <f>IF($E306&gt;NORMA!$J$24,"NO CUMPLE","CUMPLE")</f>
        <v>NO CUMPLE</v>
      </c>
      <c r="AB306" s="188" t="str">
        <f>IF($F306&gt;NORMA!$J$25,"NO CUMPLE","CUMPLE")</f>
        <v>CUMPLE</v>
      </c>
      <c r="AC306" s="188" t="str">
        <f>IF($K306&gt;NORMA!$J$26,"NO CUMPLE","CUMPLE")</f>
        <v>CUMPLE</v>
      </c>
      <c r="AD306" s="188" t="str">
        <f>IF($J306&gt;NORMA!$J$27,"NO CUMPLE","CUMPLE")</f>
        <v>CUMPLE</v>
      </c>
      <c r="AE306" s="188" t="str">
        <f>IF($G306&gt;NORMA!$J$28,"NO CUMPLE","CUMPLE")</f>
        <v>NO CUMPLE</v>
      </c>
      <c r="AF306" s="188" t="str">
        <f>IF($H306&gt;NORMA!$I$29,"NO CUMPLE","CUMPLE")</f>
        <v>CUMPLE</v>
      </c>
      <c r="AG306" s="188" t="str">
        <f>IF($O306&gt;NORMA!$J$30,"NO CUMPLE","CUMPLE")</f>
        <v>CUMPLE</v>
      </c>
      <c r="AH306" s="188" t="str">
        <f>IF(AND($N306&gt;=NORMA!$R$18, $N306&lt;=NORMA!$S$18),"CUMPLE","NO CUMPLE")</f>
        <v>CUMPLE</v>
      </c>
      <c r="AI306" s="188" t="str">
        <f>IF($I306&gt;NORMA!$J$32,"NO CUMPLE","CUMPLE")</f>
        <v>CUMPLE</v>
      </c>
    </row>
    <row r="307" spans="1:35" ht="14.25" customHeight="1" x14ac:dyDescent="0.35">
      <c r="A307" s="146" t="s">
        <v>98</v>
      </c>
      <c r="B307" s="147" t="s">
        <v>99</v>
      </c>
      <c r="C307" s="148">
        <v>43594</v>
      </c>
      <c r="D307" s="149">
        <v>0.25</v>
      </c>
      <c r="E307" s="147">
        <v>9.4</v>
      </c>
      <c r="F307" s="147">
        <v>30.7</v>
      </c>
      <c r="G307" s="147">
        <v>11</v>
      </c>
      <c r="H307" s="147">
        <v>10</v>
      </c>
      <c r="I307" s="147">
        <v>0.4</v>
      </c>
      <c r="J307" s="147">
        <v>0.50900000000000001</v>
      </c>
      <c r="K307" s="155">
        <v>4.4000000000000004</v>
      </c>
      <c r="L307" s="164">
        <v>0.9</v>
      </c>
      <c r="M307" s="156">
        <v>7.4</v>
      </c>
      <c r="N307" s="156">
        <v>7.49</v>
      </c>
      <c r="O307" s="157">
        <v>3970000</v>
      </c>
      <c r="P307" s="188" t="str">
        <f>IF($M307&lt;NORMA!$J$7,"NO CUMPLE","CUMPLE")</f>
        <v>CUMPLE</v>
      </c>
      <c r="Q307" s="188" t="str">
        <f>IF($E307&gt;NORMA!$J$8,"NO CUMPLE","CUMPLE")</f>
        <v>CUMPLE</v>
      </c>
      <c r="R307" s="188" t="str">
        <f>IF($F307&gt;NORMA!$J$9,"NO CUMPLE","CUMPLE")</f>
        <v>CUMPLE</v>
      </c>
      <c r="S307" s="188" t="str">
        <f>IF($K307&gt;NORMA!$J$10,"NO CUMPLE","CUMPLE")</f>
        <v>CUMPLE</v>
      </c>
      <c r="T307" s="188" t="str">
        <f>IF($J307&gt;NORMA!$J$11,"NO CUMPLE","CUMPLE")</f>
        <v>CUMPLE</v>
      </c>
      <c r="U307" s="188" t="str">
        <f>IF($G307&gt;NORMA!$J$12,"NO CUMPLE","CUMPLE")</f>
        <v>CUMPLE</v>
      </c>
      <c r="V307" s="188" t="str">
        <f>IF($H307&gt;NORMA!$J$13,"NO CUMPLE","CUMPLE")</f>
        <v>CUMPLE</v>
      </c>
      <c r="W307" s="188" t="str">
        <f>IF($O307&gt;NORMA!$J$14,"NO CUMPLE","CUMPLE")</f>
        <v>NO CUMPLE</v>
      </c>
      <c r="X307" s="188" t="str">
        <f>IF(AND($N307&gt;=NORMA!$Q$4, $N307&lt;=NORMA!$R$4),"CUMPLE","NO CUMPLE")</f>
        <v>CUMPLE</v>
      </c>
      <c r="Y307" s="188" t="str">
        <f>IF($I307&gt;NORMA!$J$16,"NO CUMPLE","CUMPLE")</f>
        <v>CUMPLE</v>
      </c>
      <c r="Z307" s="188" t="str">
        <f>IF($M307&lt;NORMA!$J$23,"NO CUMPLE","CUMPLE")</f>
        <v>CUMPLE</v>
      </c>
      <c r="AA307" s="188" t="str">
        <f>IF($E307&gt;NORMA!$J$24,"NO CUMPLE","CUMPLE")</f>
        <v>CUMPLE</v>
      </c>
      <c r="AB307" s="188" t="str">
        <f>IF($F307&gt;NORMA!$J$25,"NO CUMPLE","CUMPLE")</f>
        <v>CUMPLE</v>
      </c>
      <c r="AC307" s="188" t="str">
        <f>IF($K307&gt;NORMA!$J$26,"NO CUMPLE","CUMPLE")</f>
        <v>CUMPLE</v>
      </c>
      <c r="AD307" s="188" t="str">
        <f>IF($J307&gt;NORMA!$J$27,"NO CUMPLE","CUMPLE")</f>
        <v>CUMPLE</v>
      </c>
      <c r="AE307" s="188" t="str">
        <f>IF($G307&gt;NORMA!$J$28,"NO CUMPLE","CUMPLE")</f>
        <v>CUMPLE</v>
      </c>
      <c r="AF307" s="188" t="str">
        <f>IF($H307&gt;NORMA!$I$29,"NO CUMPLE","CUMPLE")</f>
        <v>CUMPLE</v>
      </c>
      <c r="AG307" s="188" t="str">
        <f>IF($O307&gt;NORMA!$J$30,"NO CUMPLE","CUMPLE")</f>
        <v>NO CUMPLE</v>
      </c>
      <c r="AH307" s="188" t="str">
        <f>IF(AND($N307&gt;=NORMA!$R$18, $N307&lt;=NORMA!$S$18),"CUMPLE","NO CUMPLE")</f>
        <v>CUMPLE</v>
      </c>
      <c r="AI307" s="188" t="str">
        <f>IF($I307&gt;NORMA!$J$32,"NO CUMPLE","CUMPLE")</f>
        <v>CUMPLE</v>
      </c>
    </row>
    <row r="308" spans="1:35" ht="14.25" customHeight="1" x14ac:dyDescent="0.35">
      <c r="A308" s="146" t="s">
        <v>100</v>
      </c>
      <c r="B308" s="147" t="s">
        <v>99</v>
      </c>
      <c r="C308" s="148">
        <v>43620</v>
      </c>
      <c r="D308" s="149">
        <v>0.25</v>
      </c>
      <c r="E308" s="147">
        <v>8.1999999999999993</v>
      </c>
      <c r="F308" s="147">
        <v>26.7</v>
      </c>
      <c r="G308" s="147">
        <v>26</v>
      </c>
      <c r="H308" s="147">
        <v>10</v>
      </c>
      <c r="I308" s="147">
        <v>0.4</v>
      </c>
      <c r="J308" s="147">
        <v>0.33800000000000002</v>
      </c>
      <c r="K308" s="155">
        <v>2.7</v>
      </c>
      <c r="L308" s="164">
        <v>0.7</v>
      </c>
      <c r="M308" s="156">
        <v>4.2699999999999996</v>
      </c>
      <c r="N308" s="156">
        <v>6.79</v>
      </c>
      <c r="O308" s="157">
        <v>5610</v>
      </c>
      <c r="P308" s="188" t="str">
        <f>IF($M308&lt;NORMA!$J$7,"NO CUMPLE","CUMPLE")</f>
        <v>CUMPLE</v>
      </c>
      <c r="Q308" s="188" t="str">
        <f>IF($E308&gt;NORMA!$J$8,"NO CUMPLE","CUMPLE")</f>
        <v>CUMPLE</v>
      </c>
      <c r="R308" s="188" t="str">
        <f>IF($F308&gt;NORMA!$J$9,"NO CUMPLE","CUMPLE")</f>
        <v>CUMPLE</v>
      </c>
      <c r="S308" s="188" t="str">
        <f>IF($K308&gt;NORMA!$J$10,"NO CUMPLE","CUMPLE")</f>
        <v>CUMPLE</v>
      </c>
      <c r="T308" s="188" t="str">
        <f>IF($J308&gt;NORMA!$J$11,"NO CUMPLE","CUMPLE")</f>
        <v>CUMPLE</v>
      </c>
      <c r="U308" s="188" t="str">
        <f>IF($G308&gt;NORMA!$J$12,"NO CUMPLE","CUMPLE")</f>
        <v>CUMPLE</v>
      </c>
      <c r="V308" s="188" t="str">
        <f>IF($H308&gt;NORMA!$J$13,"NO CUMPLE","CUMPLE")</f>
        <v>CUMPLE</v>
      </c>
      <c r="W308" s="188" t="str">
        <f>IF($O308&gt;NORMA!$J$14,"NO CUMPLE","CUMPLE")</f>
        <v>CUMPLE</v>
      </c>
      <c r="X308" s="188" t="str">
        <f>IF(AND($N308&gt;=NORMA!$Q$4, $N308&lt;=NORMA!$R$4),"CUMPLE","NO CUMPLE")</f>
        <v>CUMPLE</v>
      </c>
      <c r="Y308" s="188" t="str">
        <f>IF($I308&gt;NORMA!$J$16,"NO CUMPLE","CUMPLE")</f>
        <v>CUMPLE</v>
      </c>
      <c r="Z308" s="188" t="str">
        <f>IF($M308&lt;NORMA!$J$23,"NO CUMPLE","CUMPLE")</f>
        <v>NO CUMPLE</v>
      </c>
      <c r="AA308" s="188" t="str">
        <f>IF($E308&gt;NORMA!$J$24,"NO CUMPLE","CUMPLE")</f>
        <v>CUMPLE</v>
      </c>
      <c r="AB308" s="188" t="str">
        <f>IF($F308&gt;NORMA!$J$25,"NO CUMPLE","CUMPLE")</f>
        <v>CUMPLE</v>
      </c>
      <c r="AC308" s="188" t="str">
        <f>IF($K308&gt;NORMA!$J$26,"NO CUMPLE","CUMPLE")</f>
        <v>CUMPLE</v>
      </c>
      <c r="AD308" s="188" t="str">
        <f>IF($J308&gt;NORMA!$J$27,"NO CUMPLE","CUMPLE")</f>
        <v>CUMPLE</v>
      </c>
      <c r="AE308" s="188" t="str">
        <f>IF($G308&gt;NORMA!$J$28,"NO CUMPLE","CUMPLE")</f>
        <v>NO CUMPLE</v>
      </c>
      <c r="AF308" s="188" t="str">
        <f>IF($H308&gt;NORMA!$I$29,"NO CUMPLE","CUMPLE")</f>
        <v>CUMPLE</v>
      </c>
      <c r="AG308" s="188" t="str">
        <f>IF($O308&gt;NORMA!$J$30,"NO CUMPLE","CUMPLE")</f>
        <v>CUMPLE</v>
      </c>
      <c r="AH308" s="188" t="str">
        <f>IF(AND($N308&gt;=NORMA!$R$18, $N308&lt;=NORMA!$S$18),"CUMPLE","NO CUMPLE")</f>
        <v>CUMPLE</v>
      </c>
      <c r="AI308" s="188" t="str">
        <f>IF($I308&gt;NORMA!$J$32,"NO CUMPLE","CUMPLE")</f>
        <v>CUMPLE</v>
      </c>
    </row>
    <row r="309" spans="1:35" ht="14.25" customHeight="1" x14ac:dyDescent="0.35">
      <c r="A309" s="146" t="s">
        <v>98</v>
      </c>
      <c r="B309" s="147" t="s">
        <v>99</v>
      </c>
      <c r="C309" s="148">
        <v>43620</v>
      </c>
      <c r="D309" s="149">
        <v>0.58333333333333337</v>
      </c>
      <c r="E309" s="147">
        <v>14.7</v>
      </c>
      <c r="F309" s="147">
        <v>39.5</v>
      </c>
      <c r="G309" s="147">
        <v>20</v>
      </c>
      <c r="H309" s="147">
        <v>10</v>
      </c>
      <c r="I309" s="147">
        <v>0.56999999999999995</v>
      </c>
      <c r="J309" s="147">
        <v>0.42899999999999999</v>
      </c>
      <c r="K309" s="155">
        <v>2.5099999999999998</v>
      </c>
      <c r="L309" s="164">
        <v>0.5</v>
      </c>
      <c r="M309" s="156">
        <v>5.98</v>
      </c>
      <c r="N309" s="156">
        <v>7.77</v>
      </c>
      <c r="O309" s="157">
        <v>173000</v>
      </c>
      <c r="P309" s="188" t="str">
        <f>IF($M309&lt;NORMA!$J$7,"NO CUMPLE","CUMPLE")</f>
        <v>CUMPLE</v>
      </c>
      <c r="Q309" s="188" t="str">
        <f>IF($E309&gt;NORMA!$J$8,"NO CUMPLE","CUMPLE")</f>
        <v>CUMPLE</v>
      </c>
      <c r="R309" s="188" t="str">
        <f>IF($F309&gt;NORMA!$J$9,"NO CUMPLE","CUMPLE")</f>
        <v>CUMPLE</v>
      </c>
      <c r="S309" s="188" t="str">
        <f>IF($K309&gt;NORMA!$J$10,"NO CUMPLE","CUMPLE")</f>
        <v>CUMPLE</v>
      </c>
      <c r="T309" s="188" t="str">
        <f>IF($J309&gt;NORMA!$J$11,"NO CUMPLE","CUMPLE")</f>
        <v>CUMPLE</v>
      </c>
      <c r="U309" s="188" t="str">
        <f>IF($G309&gt;NORMA!$J$12,"NO CUMPLE","CUMPLE")</f>
        <v>CUMPLE</v>
      </c>
      <c r="V309" s="188" t="str">
        <f>IF($H309&gt;NORMA!$J$13,"NO CUMPLE","CUMPLE")</f>
        <v>CUMPLE</v>
      </c>
      <c r="W309" s="188" t="str">
        <f>IF($O309&gt;NORMA!$J$14,"NO CUMPLE","CUMPLE")</f>
        <v>CUMPLE</v>
      </c>
      <c r="X309" s="188" t="str">
        <f>IF(AND($N309&gt;=NORMA!$Q$4, $N309&lt;=NORMA!$R$4),"CUMPLE","NO CUMPLE")</f>
        <v>CUMPLE</v>
      </c>
      <c r="Y309" s="188" t="str">
        <f>IF($I309&gt;NORMA!$J$16,"NO CUMPLE","CUMPLE")</f>
        <v>CUMPLE</v>
      </c>
      <c r="Z309" s="188" t="str">
        <f>IF($M309&lt;NORMA!$J$23,"NO CUMPLE","CUMPLE")</f>
        <v>CUMPLE</v>
      </c>
      <c r="AA309" s="188" t="str">
        <f>IF($E309&gt;NORMA!$J$24,"NO CUMPLE","CUMPLE")</f>
        <v>CUMPLE</v>
      </c>
      <c r="AB309" s="188" t="str">
        <f>IF($F309&gt;NORMA!$J$25,"NO CUMPLE","CUMPLE")</f>
        <v>CUMPLE</v>
      </c>
      <c r="AC309" s="188" t="str">
        <f>IF($K309&gt;NORMA!$J$26,"NO CUMPLE","CUMPLE")</f>
        <v>CUMPLE</v>
      </c>
      <c r="AD309" s="188" t="str">
        <f>IF($J309&gt;NORMA!$J$27,"NO CUMPLE","CUMPLE")</f>
        <v>CUMPLE</v>
      </c>
      <c r="AE309" s="188" t="str">
        <f>IF($G309&gt;NORMA!$J$28,"NO CUMPLE","CUMPLE")</f>
        <v>NO CUMPLE</v>
      </c>
      <c r="AF309" s="188" t="str">
        <f>IF($H309&gt;NORMA!$I$29,"NO CUMPLE","CUMPLE")</f>
        <v>CUMPLE</v>
      </c>
      <c r="AG309" s="188" t="str">
        <f>IF($O309&gt;NORMA!$J$30,"NO CUMPLE","CUMPLE")</f>
        <v>NO CUMPLE</v>
      </c>
      <c r="AH309" s="188" t="str">
        <f>IF(AND($N309&gt;=NORMA!$R$18, $N309&lt;=NORMA!$S$18),"CUMPLE","NO CUMPLE")</f>
        <v>CUMPLE</v>
      </c>
      <c r="AI309" s="188" t="str">
        <f>IF($I309&gt;NORMA!$J$32,"NO CUMPLE","CUMPLE")</f>
        <v>CUMPLE</v>
      </c>
    </row>
    <row r="310" spans="1:35" ht="14.25" customHeight="1" x14ac:dyDescent="0.35">
      <c r="A310" s="146" t="s">
        <v>100</v>
      </c>
      <c r="B310" s="147" t="s">
        <v>99</v>
      </c>
      <c r="C310" s="148">
        <v>43633</v>
      </c>
      <c r="D310" s="149">
        <v>0.5</v>
      </c>
      <c r="E310" s="147">
        <v>33.5</v>
      </c>
      <c r="F310" s="147">
        <v>169</v>
      </c>
      <c r="G310" s="147">
        <v>36</v>
      </c>
      <c r="H310" s="147">
        <v>10</v>
      </c>
      <c r="I310" s="147">
        <v>1.2</v>
      </c>
      <c r="J310" s="147">
        <v>1.8049999999999999</v>
      </c>
      <c r="K310" s="155">
        <v>11.61</v>
      </c>
      <c r="L310" s="164">
        <v>2.1</v>
      </c>
      <c r="M310" s="156">
        <v>1.83</v>
      </c>
      <c r="N310" s="156">
        <v>7.59</v>
      </c>
      <c r="O310" s="157">
        <v>365000</v>
      </c>
      <c r="P310" s="188" t="str">
        <f>IF($M310&lt;NORMA!$J$7,"NO CUMPLE","CUMPLE")</f>
        <v>NO CUMPLE</v>
      </c>
      <c r="Q310" s="188" t="str">
        <f>IF($E310&gt;NORMA!$J$8,"NO CUMPLE","CUMPLE")</f>
        <v>CUMPLE</v>
      </c>
      <c r="R310" s="188" t="str">
        <f>IF($F310&gt;NORMA!$J$9,"NO CUMPLE","CUMPLE")</f>
        <v>NO CUMPLE</v>
      </c>
      <c r="S310" s="188" t="str">
        <f>IF($K310&gt;NORMA!$J$10,"NO CUMPLE","CUMPLE")</f>
        <v>CUMPLE</v>
      </c>
      <c r="T310" s="188" t="str">
        <f>IF($J310&gt;NORMA!$J$11,"NO CUMPLE","CUMPLE")</f>
        <v>CUMPLE</v>
      </c>
      <c r="U310" s="188" t="str">
        <f>IF($G310&gt;NORMA!$J$12,"NO CUMPLE","CUMPLE")</f>
        <v>NO CUMPLE</v>
      </c>
      <c r="V310" s="188" t="str">
        <f>IF($H310&gt;NORMA!$J$13,"NO CUMPLE","CUMPLE")</f>
        <v>CUMPLE</v>
      </c>
      <c r="W310" s="188" t="str">
        <f>IF($O310&gt;NORMA!$J$14,"NO CUMPLE","CUMPLE")</f>
        <v>CUMPLE</v>
      </c>
      <c r="X310" s="188" t="str">
        <f>IF(AND($N310&gt;=NORMA!$Q$4, $N310&lt;=NORMA!$R$4),"CUMPLE","NO CUMPLE")</f>
        <v>CUMPLE</v>
      </c>
      <c r="Y310" s="188" t="str">
        <f>IF($I310&gt;NORMA!$J$16,"NO CUMPLE","CUMPLE")</f>
        <v>CUMPLE</v>
      </c>
      <c r="Z310" s="188" t="str">
        <f>IF($M310&lt;NORMA!$J$23,"NO CUMPLE","CUMPLE")</f>
        <v>NO CUMPLE</v>
      </c>
      <c r="AA310" s="188" t="str">
        <f>IF($E310&gt;NORMA!$J$24,"NO CUMPLE","CUMPLE")</f>
        <v>NO CUMPLE</v>
      </c>
      <c r="AB310" s="188" t="str">
        <f>IF($F310&gt;NORMA!$J$25,"NO CUMPLE","CUMPLE")</f>
        <v>NO CUMPLE</v>
      </c>
      <c r="AC310" s="188" t="str">
        <f>IF($K310&gt;NORMA!$J$26,"NO CUMPLE","CUMPLE")</f>
        <v>NO CUMPLE</v>
      </c>
      <c r="AD310" s="188" t="str">
        <f>IF($J310&gt;NORMA!$J$27,"NO CUMPLE","CUMPLE")</f>
        <v>NO CUMPLE</v>
      </c>
      <c r="AE310" s="188" t="str">
        <f>IF($G310&gt;NORMA!$J$28,"NO CUMPLE","CUMPLE")</f>
        <v>NO CUMPLE</v>
      </c>
      <c r="AF310" s="188" t="str">
        <f>IF($H310&gt;NORMA!$I$29,"NO CUMPLE","CUMPLE")</f>
        <v>CUMPLE</v>
      </c>
      <c r="AG310" s="188" t="str">
        <f>IF($O310&gt;NORMA!$J$30,"NO CUMPLE","CUMPLE")</f>
        <v>NO CUMPLE</v>
      </c>
      <c r="AH310" s="188" t="str">
        <f>IF(AND($N310&gt;=NORMA!$R$18, $N310&lt;=NORMA!$S$18),"CUMPLE","NO CUMPLE")</f>
        <v>CUMPLE</v>
      </c>
      <c r="AI310" s="188" t="str">
        <f>IF($I310&gt;NORMA!$J$32,"NO CUMPLE","CUMPLE")</f>
        <v>NO CUMPLE</v>
      </c>
    </row>
    <row r="311" spans="1:35" ht="14.25" customHeight="1" x14ac:dyDescent="0.35">
      <c r="A311" s="146" t="s">
        <v>98</v>
      </c>
      <c r="B311" s="147" t="s">
        <v>99</v>
      </c>
      <c r="C311" s="148">
        <v>43670</v>
      </c>
      <c r="D311" s="149">
        <v>0.33333333333333331</v>
      </c>
      <c r="E311" s="147">
        <v>4.7</v>
      </c>
      <c r="F311" s="147">
        <v>12.9</v>
      </c>
      <c r="G311" s="147">
        <v>12.35</v>
      </c>
      <c r="H311" s="147">
        <v>10</v>
      </c>
      <c r="I311" s="147">
        <v>0.4</v>
      </c>
      <c r="J311" s="147">
        <v>0.19400000000000001</v>
      </c>
      <c r="K311" s="155">
        <v>1.76</v>
      </c>
      <c r="L311" s="164">
        <v>1.8</v>
      </c>
      <c r="M311" s="156">
        <v>7.82</v>
      </c>
      <c r="N311" s="156">
        <v>7.32</v>
      </c>
      <c r="O311" s="157">
        <v>2280</v>
      </c>
      <c r="P311" s="188" t="str">
        <f>IF($M311&lt;NORMA!$J$7,"NO CUMPLE","CUMPLE")</f>
        <v>CUMPLE</v>
      </c>
      <c r="Q311" s="188" t="str">
        <f>IF($E311&gt;NORMA!$J$8,"NO CUMPLE","CUMPLE")</f>
        <v>CUMPLE</v>
      </c>
      <c r="R311" s="188" t="str">
        <f>IF($F311&gt;NORMA!$J$9,"NO CUMPLE","CUMPLE")</f>
        <v>CUMPLE</v>
      </c>
      <c r="S311" s="188" t="str">
        <f>IF($K311&gt;NORMA!$J$10,"NO CUMPLE","CUMPLE")</f>
        <v>CUMPLE</v>
      </c>
      <c r="T311" s="188" t="str">
        <f>IF($J311&gt;NORMA!$J$11,"NO CUMPLE","CUMPLE")</f>
        <v>CUMPLE</v>
      </c>
      <c r="U311" s="188" t="str">
        <f>IF($G311&gt;NORMA!$J$12,"NO CUMPLE","CUMPLE")</f>
        <v>CUMPLE</v>
      </c>
      <c r="V311" s="188" t="str">
        <f>IF($H311&gt;NORMA!$J$13,"NO CUMPLE","CUMPLE")</f>
        <v>CUMPLE</v>
      </c>
      <c r="W311" s="188" t="str">
        <f>IF($O311&gt;NORMA!$J$14,"NO CUMPLE","CUMPLE")</f>
        <v>CUMPLE</v>
      </c>
      <c r="X311" s="188" t="str">
        <f>IF(AND($N311&gt;=NORMA!$Q$4, $N311&lt;=NORMA!$R$4),"CUMPLE","NO CUMPLE")</f>
        <v>CUMPLE</v>
      </c>
      <c r="Y311" s="188" t="str">
        <f>IF($I311&gt;NORMA!$J$16,"NO CUMPLE","CUMPLE")</f>
        <v>CUMPLE</v>
      </c>
      <c r="Z311" s="188" t="str">
        <f>IF($M311&lt;NORMA!$J$23,"NO CUMPLE","CUMPLE")</f>
        <v>CUMPLE</v>
      </c>
      <c r="AA311" s="188" t="str">
        <f>IF($E311&gt;NORMA!$J$24,"NO CUMPLE","CUMPLE")</f>
        <v>CUMPLE</v>
      </c>
      <c r="AB311" s="188" t="str">
        <f>IF($F311&gt;NORMA!$J$25,"NO CUMPLE","CUMPLE")</f>
        <v>CUMPLE</v>
      </c>
      <c r="AC311" s="188" t="str">
        <f>IF($K311&gt;NORMA!$J$26,"NO CUMPLE","CUMPLE")</f>
        <v>CUMPLE</v>
      </c>
      <c r="AD311" s="188" t="str">
        <f>IF($J311&gt;NORMA!$J$27,"NO CUMPLE","CUMPLE")</f>
        <v>CUMPLE</v>
      </c>
      <c r="AE311" s="188" t="str">
        <f>IF($G311&gt;NORMA!$J$28,"NO CUMPLE","CUMPLE")</f>
        <v>CUMPLE</v>
      </c>
      <c r="AF311" s="188" t="str">
        <f>IF($H311&gt;NORMA!$I$29,"NO CUMPLE","CUMPLE")</f>
        <v>CUMPLE</v>
      </c>
      <c r="AG311" s="188" t="str">
        <f>IF($O311&gt;NORMA!$J$30,"NO CUMPLE","CUMPLE")</f>
        <v>CUMPLE</v>
      </c>
      <c r="AH311" s="188" t="str">
        <f>IF(AND($N311&gt;=NORMA!$R$18, $N311&lt;=NORMA!$S$18),"CUMPLE","NO CUMPLE")</f>
        <v>CUMPLE</v>
      </c>
      <c r="AI311" s="188" t="str">
        <f>IF($I311&gt;NORMA!$J$32,"NO CUMPLE","CUMPLE")</f>
        <v>CUMPLE</v>
      </c>
    </row>
    <row r="312" spans="1:35" ht="14.25" customHeight="1" x14ac:dyDescent="0.35">
      <c r="A312" s="146" t="s">
        <v>100</v>
      </c>
      <c r="B312" s="147" t="s">
        <v>99</v>
      </c>
      <c r="C312" s="148">
        <v>43676</v>
      </c>
      <c r="D312" s="149">
        <v>0.41666666666666669</v>
      </c>
      <c r="E312" s="147">
        <v>26.9</v>
      </c>
      <c r="F312" s="147">
        <v>128</v>
      </c>
      <c r="G312" s="147">
        <v>35.71</v>
      </c>
      <c r="H312" s="147">
        <v>10</v>
      </c>
      <c r="I312" s="147">
        <v>0.94</v>
      </c>
      <c r="J312" s="147">
        <v>2.3439999999999999</v>
      </c>
      <c r="K312" s="155">
        <v>9.8000000000000007</v>
      </c>
      <c r="L312" s="164">
        <v>1.5</v>
      </c>
      <c r="M312" s="156">
        <v>2.0099999999999998</v>
      </c>
      <c r="N312" s="156">
        <v>8.16</v>
      </c>
      <c r="O312" s="157">
        <v>548000</v>
      </c>
      <c r="P312" s="188" t="str">
        <f>IF($M312&lt;NORMA!$J$7,"NO CUMPLE","CUMPLE")</f>
        <v>NO CUMPLE</v>
      </c>
      <c r="Q312" s="188" t="str">
        <f>IF($E312&gt;NORMA!$J$8,"NO CUMPLE","CUMPLE")</f>
        <v>CUMPLE</v>
      </c>
      <c r="R312" s="188" t="str">
        <f>IF($F312&gt;NORMA!$J$9,"NO CUMPLE","CUMPLE")</f>
        <v>CUMPLE</v>
      </c>
      <c r="S312" s="188" t="str">
        <f>IF($K312&gt;NORMA!$J$10,"NO CUMPLE","CUMPLE")</f>
        <v>CUMPLE</v>
      </c>
      <c r="T312" s="188" t="str">
        <f>IF($J312&gt;NORMA!$J$11,"NO CUMPLE","CUMPLE")</f>
        <v>CUMPLE</v>
      </c>
      <c r="U312" s="188" t="str">
        <f>IF($G312&gt;NORMA!$J$12,"NO CUMPLE","CUMPLE")</f>
        <v>NO CUMPLE</v>
      </c>
      <c r="V312" s="188" t="str">
        <f>IF($H312&gt;NORMA!$J$13,"NO CUMPLE","CUMPLE")</f>
        <v>CUMPLE</v>
      </c>
      <c r="W312" s="188" t="str">
        <f>IF($O312&gt;NORMA!$J$14,"NO CUMPLE","CUMPLE")</f>
        <v>CUMPLE</v>
      </c>
      <c r="X312" s="188" t="str">
        <f>IF(AND($N312&gt;=NORMA!$Q$4, $N312&lt;=NORMA!$R$4),"CUMPLE","NO CUMPLE")</f>
        <v>CUMPLE</v>
      </c>
      <c r="Y312" s="188" t="str">
        <f>IF($I312&gt;NORMA!$J$16,"NO CUMPLE","CUMPLE")</f>
        <v>CUMPLE</v>
      </c>
      <c r="Z312" s="188" t="str">
        <f>IF($M312&lt;NORMA!$J$23,"NO CUMPLE","CUMPLE")</f>
        <v>NO CUMPLE</v>
      </c>
      <c r="AA312" s="188" t="str">
        <f>IF($E312&gt;NORMA!$J$24,"NO CUMPLE","CUMPLE")</f>
        <v>NO CUMPLE</v>
      </c>
      <c r="AB312" s="188" t="str">
        <f>IF($F312&gt;NORMA!$J$25,"NO CUMPLE","CUMPLE")</f>
        <v>NO CUMPLE</v>
      </c>
      <c r="AC312" s="188" t="str">
        <f>IF($K312&gt;NORMA!$J$26,"NO CUMPLE","CUMPLE")</f>
        <v>CUMPLE</v>
      </c>
      <c r="AD312" s="188" t="str">
        <f>IF($J312&gt;NORMA!$J$27,"NO CUMPLE","CUMPLE")</f>
        <v>NO CUMPLE</v>
      </c>
      <c r="AE312" s="188" t="str">
        <f>IF($G312&gt;NORMA!$J$28,"NO CUMPLE","CUMPLE")</f>
        <v>NO CUMPLE</v>
      </c>
      <c r="AF312" s="188" t="str">
        <f>IF($H312&gt;NORMA!$I$29,"NO CUMPLE","CUMPLE")</f>
        <v>CUMPLE</v>
      </c>
      <c r="AG312" s="188" t="str">
        <f>IF($O312&gt;NORMA!$J$30,"NO CUMPLE","CUMPLE")</f>
        <v>NO CUMPLE</v>
      </c>
      <c r="AH312" s="188" t="str">
        <f>IF(AND($N312&gt;=NORMA!$R$18, $N312&lt;=NORMA!$S$18),"CUMPLE","NO CUMPLE")</f>
        <v>CUMPLE</v>
      </c>
      <c r="AI312" s="188" t="str">
        <f>IF($I312&gt;NORMA!$J$32,"NO CUMPLE","CUMPLE")</f>
        <v>CUMPLE</v>
      </c>
    </row>
    <row r="313" spans="1:35" ht="14.25" customHeight="1" x14ac:dyDescent="0.35">
      <c r="A313" s="146" t="s">
        <v>100</v>
      </c>
      <c r="B313" s="147" t="s">
        <v>99</v>
      </c>
      <c r="C313" s="148">
        <v>43690</v>
      </c>
      <c r="D313" s="149">
        <v>0.66666666666666663</v>
      </c>
      <c r="E313" s="147">
        <v>7.2</v>
      </c>
      <c r="F313" s="147">
        <v>75</v>
      </c>
      <c r="G313" s="147">
        <v>89</v>
      </c>
      <c r="H313" s="147">
        <v>10</v>
      </c>
      <c r="I313" s="147">
        <v>0.4</v>
      </c>
      <c r="J313" s="147">
        <v>0.26700000000000002</v>
      </c>
      <c r="K313" s="155">
        <v>30.03</v>
      </c>
      <c r="L313" s="164">
        <v>6.2</v>
      </c>
      <c r="M313" s="156">
        <v>6.36</v>
      </c>
      <c r="N313" s="156">
        <v>7.43</v>
      </c>
      <c r="O313" s="157">
        <v>419000</v>
      </c>
      <c r="P313" s="188" t="str">
        <f>IF($M313&lt;NORMA!$J$7,"NO CUMPLE","CUMPLE")</f>
        <v>CUMPLE</v>
      </c>
      <c r="Q313" s="188" t="str">
        <f>IF($E313&gt;NORMA!$J$8,"NO CUMPLE","CUMPLE")</f>
        <v>CUMPLE</v>
      </c>
      <c r="R313" s="188" t="str">
        <f>IF($F313&gt;NORMA!$J$9,"NO CUMPLE","CUMPLE")</f>
        <v>CUMPLE</v>
      </c>
      <c r="S313" s="188" t="str">
        <f>IF($K313&gt;NORMA!$J$10,"NO CUMPLE","CUMPLE")</f>
        <v>NO CUMPLE</v>
      </c>
      <c r="T313" s="188" t="str">
        <f>IF($J313&gt;NORMA!$J$11,"NO CUMPLE","CUMPLE")</f>
        <v>CUMPLE</v>
      </c>
      <c r="U313" s="188" t="str">
        <f>IF($G313&gt;NORMA!$J$12,"NO CUMPLE","CUMPLE")</f>
        <v>NO CUMPLE</v>
      </c>
      <c r="V313" s="188" t="str">
        <f>IF($H313&gt;NORMA!$J$13,"NO CUMPLE","CUMPLE")</f>
        <v>CUMPLE</v>
      </c>
      <c r="W313" s="188" t="str">
        <f>IF($O313&gt;NORMA!$J$14,"NO CUMPLE","CUMPLE")</f>
        <v>CUMPLE</v>
      </c>
      <c r="X313" s="188" t="str">
        <f>IF(AND($N313&gt;=NORMA!$Q$4, $N313&lt;=NORMA!$R$4),"CUMPLE","NO CUMPLE")</f>
        <v>CUMPLE</v>
      </c>
      <c r="Y313" s="188" t="str">
        <f>IF($I313&gt;NORMA!$J$16,"NO CUMPLE","CUMPLE")</f>
        <v>CUMPLE</v>
      </c>
      <c r="Z313" s="188" t="str">
        <f>IF($M313&lt;NORMA!$J$23,"NO CUMPLE","CUMPLE")</f>
        <v>CUMPLE</v>
      </c>
      <c r="AA313" s="188" t="str">
        <f>IF($E313&gt;NORMA!$J$24,"NO CUMPLE","CUMPLE")</f>
        <v>CUMPLE</v>
      </c>
      <c r="AB313" s="188" t="str">
        <f>IF($F313&gt;NORMA!$J$25,"NO CUMPLE","CUMPLE")</f>
        <v>NO CUMPLE</v>
      </c>
      <c r="AC313" s="188" t="str">
        <f>IF($K313&gt;NORMA!$J$26,"NO CUMPLE","CUMPLE")</f>
        <v>NO CUMPLE</v>
      </c>
      <c r="AD313" s="188" t="str">
        <f>IF($J313&gt;NORMA!$J$27,"NO CUMPLE","CUMPLE")</f>
        <v>CUMPLE</v>
      </c>
      <c r="AE313" s="188" t="str">
        <f>IF($G313&gt;NORMA!$J$28,"NO CUMPLE","CUMPLE")</f>
        <v>NO CUMPLE</v>
      </c>
      <c r="AF313" s="188" t="str">
        <f>IF($H313&gt;NORMA!$I$29,"NO CUMPLE","CUMPLE")</f>
        <v>CUMPLE</v>
      </c>
      <c r="AG313" s="188" t="str">
        <f>IF($O313&gt;NORMA!$J$30,"NO CUMPLE","CUMPLE")</f>
        <v>NO CUMPLE</v>
      </c>
      <c r="AH313" s="188" t="str">
        <f>IF(AND($N313&gt;=NORMA!$R$18, $N313&lt;=NORMA!$S$18),"CUMPLE","NO CUMPLE")</f>
        <v>CUMPLE</v>
      </c>
      <c r="AI313" s="188" t="str">
        <f>IF($I313&gt;NORMA!$J$32,"NO CUMPLE","CUMPLE")</f>
        <v>CUMPLE</v>
      </c>
    </row>
    <row r="314" spans="1:35" ht="14.25" customHeight="1" x14ac:dyDescent="0.35">
      <c r="A314" s="146" t="s">
        <v>98</v>
      </c>
      <c r="B314" s="147" t="s">
        <v>99</v>
      </c>
      <c r="C314" s="148">
        <v>43693</v>
      </c>
      <c r="D314" s="149">
        <v>0.41666666666666669</v>
      </c>
      <c r="E314" s="147">
        <v>12.7</v>
      </c>
      <c r="F314" s="147">
        <v>34.4</v>
      </c>
      <c r="G314" s="147">
        <v>7.5</v>
      </c>
      <c r="H314" s="147">
        <v>10</v>
      </c>
      <c r="I314" s="147">
        <v>0.4</v>
      </c>
      <c r="J314" s="147">
        <v>0.183</v>
      </c>
      <c r="K314" s="155">
        <v>2.41</v>
      </c>
      <c r="L314" s="164">
        <v>2.2000000000000002</v>
      </c>
      <c r="M314" s="156">
        <v>7.09</v>
      </c>
      <c r="N314" s="156">
        <v>7.37</v>
      </c>
      <c r="O314" s="157">
        <v>120000</v>
      </c>
      <c r="P314" s="188" t="str">
        <f>IF($M314&lt;NORMA!$J$7,"NO CUMPLE","CUMPLE")</f>
        <v>CUMPLE</v>
      </c>
      <c r="Q314" s="188" t="str">
        <f>IF($E314&gt;NORMA!$J$8,"NO CUMPLE","CUMPLE")</f>
        <v>CUMPLE</v>
      </c>
      <c r="R314" s="188" t="str">
        <f>IF($F314&gt;NORMA!$J$9,"NO CUMPLE","CUMPLE")</f>
        <v>CUMPLE</v>
      </c>
      <c r="S314" s="188" t="str">
        <f>IF($K314&gt;NORMA!$J$10,"NO CUMPLE","CUMPLE")</f>
        <v>CUMPLE</v>
      </c>
      <c r="T314" s="188" t="str">
        <f>IF($J314&gt;NORMA!$J$11,"NO CUMPLE","CUMPLE")</f>
        <v>CUMPLE</v>
      </c>
      <c r="U314" s="188" t="str">
        <f>IF($G314&gt;NORMA!$J$12,"NO CUMPLE","CUMPLE")</f>
        <v>CUMPLE</v>
      </c>
      <c r="V314" s="188" t="str">
        <f>IF($H314&gt;NORMA!$J$13,"NO CUMPLE","CUMPLE")</f>
        <v>CUMPLE</v>
      </c>
      <c r="W314" s="188" t="str">
        <f>IF($O314&gt;NORMA!$J$14,"NO CUMPLE","CUMPLE")</f>
        <v>CUMPLE</v>
      </c>
      <c r="X314" s="188" t="str">
        <f>IF(AND($N314&gt;=NORMA!$Q$4, $N314&lt;=NORMA!$R$4),"CUMPLE","NO CUMPLE")</f>
        <v>CUMPLE</v>
      </c>
      <c r="Y314" s="188" t="str">
        <f>IF($I314&gt;NORMA!$J$16,"NO CUMPLE","CUMPLE")</f>
        <v>CUMPLE</v>
      </c>
      <c r="Z314" s="188" t="str">
        <f>IF($M314&lt;NORMA!$J$23,"NO CUMPLE","CUMPLE")</f>
        <v>CUMPLE</v>
      </c>
      <c r="AA314" s="188" t="str">
        <f>IF($E314&gt;NORMA!$J$24,"NO CUMPLE","CUMPLE")</f>
        <v>CUMPLE</v>
      </c>
      <c r="AB314" s="188" t="str">
        <f>IF($F314&gt;NORMA!$J$25,"NO CUMPLE","CUMPLE")</f>
        <v>CUMPLE</v>
      </c>
      <c r="AC314" s="188" t="str">
        <f>IF($K314&gt;NORMA!$J$26,"NO CUMPLE","CUMPLE")</f>
        <v>CUMPLE</v>
      </c>
      <c r="AD314" s="188" t="str">
        <f>IF($J314&gt;NORMA!$J$27,"NO CUMPLE","CUMPLE")</f>
        <v>CUMPLE</v>
      </c>
      <c r="AE314" s="188" t="str">
        <f>IF($G314&gt;NORMA!$J$28,"NO CUMPLE","CUMPLE")</f>
        <v>CUMPLE</v>
      </c>
      <c r="AF314" s="188" t="str">
        <f>IF($H314&gt;NORMA!$I$29,"NO CUMPLE","CUMPLE")</f>
        <v>CUMPLE</v>
      </c>
      <c r="AG314" s="188" t="str">
        <f>IF($O314&gt;NORMA!$J$30,"NO CUMPLE","CUMPLE")</f>
        <v>NO CUMPLE</v>
      </c>
      <c r="AH314" s="188" t="str">
        <f>IF(AND($N314&gt;=NORMA!$R$18, $N314&lt;=NORMA!$S$18),"CUMPLE","NO CUMPLE")</f>
        <v>CUMPLE</v>
      </c>
      <c r="AI314" s="188" t="str">
        <f>IF($I314&gt;NORMA!$J$32,"NO CUMPLE","CUMPLE")</f>
        <v>CUMPLE</v>
      </c>
    </row>
    <row r="315" spans="1:35" ht="14.25" customHeight="1" x14ac:dyDescent="0.35">
      <c r="A315" s="146" t="s">
        <v>100</v>
      </c>
      <c r="B315" s="147" t="s">
        <v>99</v>
      </c>
      <c r="C315" s="148">
        <v>43704</v>
      </c>
      <c r="D315" s="149">
        <v>0.25</v>
      </c>
      <c r="E315" s="147">
        <v>10.7</v>
      </c>
      <c r="F315" s="147">
        <v>28.2</v>
      </c>
      <c r="G315" s="147">
        <v>11</v>
      </c>
      <c r="H315" s="147">
        <v>10</v>
      </c>
      <c r="I315" s="147">
        <v>0.4</v>
      </c>
      <c r="J315" s="147">
        <v>0.49299999999999999</v>
      </c>
      <c r="K315" s="155">
        <v>3.28</v>
      </c>
      <c r="L315" s="164">
        <v>1.1000000000000001</v>
      </c>
      <c r="M315" s="156">
        <v>5.23</v>
      </c>
      <c r="N315" s="156">
        <v>7.28</v>
      </c>
      <c r="O315" s="157">
        <v>135</v>
      </c>
      <c r="P315" s="188" t="str">
        <f>IF($M315&lt;NORMA!$J$7,"NO CUMPLE","CUMPLE")</f>
        <v>CUMPLE</v>
      </c>
      <c r="Q315" s="188" t="str">
        <f>IF($E315&gt;NORMA!$J$8,"NO CUMPLE","CUMPLE")</f>
        <v>CUMPLE</v>
      </c>
      <c r="R315" s="188" t="str">
        <f>IF($F315&gt;NORMA!$J$9,"NO CUMPLE","CUMPLE")</f>
        <v>CUMPLE</v>
      </c>
      <c r="S315" s="188" t="str">
        <f>IF($K315&gt;NORMA!$J$10,"NO CUMPLE","CUMPLE")</f>
        <v>CUMPLE</v>
      </c>
      <c r="T315" s="188" t="str">
        <f>IF($J315&gt;NORMA!$J$11,"NO CUMPLE","CUMPLE")</f>
        <v>CUMPLE</v>
      </c>
      <c r="U315" s="188" t="str">
        <f>IF($G315&gt;NORMA!$J$12,"NO CUMPLE","CUMPLE")</f>
        <v>CUMPLE</v>
      </c>
      <c r="V315" s="188" t="str">
        <f>IF($H315&gt;NORMA!$J$13,"NO CUMPLE","CUMPLE")</f>
        <v>CUMPLE</v>
      </c>
      <c r="W315" s="188" t="str">
        <f>IF($O315&gt;NORMA!$J$14,"NO CUMPLE","CUMPLE")</f>
        <v>CUMPLE</v>
      </c>
      <c r="X315" s="188" t="str">
        <f>IF(AND($N315&gt;=NORMA!$Q$4, $N315&lt;=NORMA!$R$4),"CUMPLE","NO CUMPLE")</f>
        <v>CUMPLE</v>
      </c>
      <c r="Y315" s="188" t="str">
        <f>IF($I315&gt;NORMA!$J$16,"NO CUMPLE","CUMPLE")</f>
        <v>CUMPLE</v>
      </c>
      <c r="Z315" s="188" t="str">
        <f>IF($M315&lt;NORMA!$J$23,"NO CUMPLE","CUMPLE")</f>
        <v>CUMPLE</v>
      </c>
      <c r="AA315" s="188" t="str">
        <f>IF($E315&gt;NORMA!$J$24,"NO CUMPLE","CUMPLE")</f>
        <v>CUMPLE</v>
      </c>
      <c r="AB315" s="188" t="str">
        <f>IF($F315&gt;NORMA!$J$25,"NO CUMPLE","CUMPLE")</f>
        <v>CUMPLE</v>
      </c>
      <c r="AC315" s="188" t="str">
        <f>IF($K315&gt;NORMA!$J$26,"NO CUMPLE","CUMPLE")</f>
        <v>CUMPLE</v>
      </c>
      <c r="AD315" s="188" t="str">
        <f>IF($J315&gt;NORMA!$J$27,"NO CUMPLE","CUMPLE")</f>
        <v>CUMPLE</v>
      </c>
      <c r="AE315" s="188" t="str">
        <f>IF($G315&gt;NORMA!$J$28,"NO CUMPLE","CUMPLE")</f>
        <v>CUMPLE</v>
      </c>
      <c r="AF315" s="188" t="str">
        <f>IF($H315&gt;NORMA!$I$29,"NO CUMPLE","CUMPLE")</f>
        <v>CUMPLE</v>
      </c>
      <c r="AG315" s="188" t="str">
        <f>IF($O315&gt;NORMA!$J$30,"NO CUMPLE","CUMPLE")</f>
        <v>CUMPLE</v>
      </c>
      <c r="AH315" s="188" t="str">
        <f>IF(AND($N315&gt;=NORMA!$R$18, $N315&lt;=NORMA!$S$18),"CUMPLE","NO CUMPLE")</f>
        <v>CUMPLE</v>
      </c>
      <c r="AI315" s="188" t="str">
        <f>IF($I315&gt;NORMA!$J$32,"NO CUMPLE","CUMPLE")</f>
        <v>CUMPLE</v>
      </c>
    </row>
    <row r="316" spans="1:35" ht="14.25" customHeight="1" x14ac:dyDescent="0.35">
      <c r="A316" s="146" t="s">
        <v>100</v>
      </c>
      <c r="B316" s="147" t="s">
        <v>99</v>
      </c>
      <c r="C316" s="148">
        <v>43718</v>
      </c>
      <c r="D316" s="149">
        <v>0.58333333333333337</v>
      </c>
      <c r="E316" s="147">
        <v>66</v>
      </c>
      <c r="F316" s="147">
        <v>181</v>
      </c>
      <c r="G316" s="147">
        <v>88.3</v>
      </c>
      <c r="H316" s="147">
        <v>19.8</v>
      </c>
      <c r="I316" s="147">
        <v>1.86</v>
      </c>
      <c r="J316" s="147">
        <v>2.1309999999999998</v>
      </c>
      <c r="K316" s="155">
        <v>17.940000000000001</v>
      </c>
      <c r="L316" s="164">
        <v>1.2</v>
      </c>
      <c r="M316" s="156">
        <v>1.36</v>
      </c>
      <c r="N316" s="156">
        <v>7.47</v>
      </c>
      <c r="O316" s="157">
        <v>5790000</v>
      </c>
      <c r="P316" s="188" t="str">
        <f>IF($M316&lt;NORMA!$J$7,"NO CUMPLE","CUMPLE")</f>
        <v>NO CUMPLE</v>
      </c>
      <c r="Q316" s="188" t="str">
        <f>IF($E316&gt;NORMA!$J$8,"NO CUMPLE","CUMPLE")</f>
        <v>NO CUMPLE</v>
      </c>
      <c r="R316" s="188" t="str">
        <f>IF($F316&gt;NORMA!$J$9,"NO CUMPLE","CUMPLE")</f>
        <v>NO CUMPLE</v>
      </c>
      <c r="S316" s="188" t="str">
        <f>IF($K316&gt;NORMA!$J$10,"NO CUMPLE","CUMPLE")</f>
        <v>CUMPLE</v>
      </c>
      <c r="T316" s="188" t="str">
        <f>IF($J316&gt;NORMA!$J$11,"NO CUMPLE","CUMPLE")</f>
        <v>CUMPLE</v>
      </c>
      <c r="U316" s="188" t="str">
        <f>IF($G316&gt;NORMA!$J$12,"NO CUMPLE","CUMPLE")</f>
        <v>NO CUMPLE</v>
      </c>
      <c r="V316" s="188" t="str">
        <f>IF($H316&gt;NORMA!$J$13,"NO CUMPLE","CUMPLE")</f>
        <v>CUMPLE</v>
      </c>
      <c r="W316" s="188" t="str">
        <f>IF($O316&gt;NORMA!$J$14,"NO CUMPLE","CUMPLE")</f>
        <v>NO CUMPLE</v>
      </c>
      <c r="X316" s="188" t="str">
        <f>IF(AND($N316&gt;=NORMA!$Q$4, $N316&lt;=NORMA!$R$4),"CUMPLE","NO CUMPLE")</f>
        <v>CUMPLE</v>
      </c>
      <c r="Y316" s="188" t="str">
        <f>IF($I316&gt;NORMA!$J$16,"NO CUMPLE","CUMPLE")</f>
        <v>CUMPLE</v>
      </c>
      <c r="Z316" s="188" t="str">
        <f>IF($M316&lt;NORMA!$J$23,"NO CUMPLE","CUMPLE")</f>
        <v>NO CUMPLE</v>
      </c>
      <c r="AA316" s="188" t="str">
        <f>IF($E316&gt;NORMA!$J$24,"NO CUMPLE","CUMPLE")</f>
        <v>NO CUMPLE</v>
      </c>
      <c r="AB316" s="188" t="str">
        <f>IF($F316&gt;NORMA!$J$25,"NO CUMPLE","CUMPLE")</f>
        <v>NO CUMPLE</v>
      </c>
      <c r="AC316" s="188" t="str">
        <f>IF($K316&gt;NORMA!$J$26,"NO CUMPLE","CUMPLE")</f>
        <v>NO CUMPLE</v>
      </c>
      <c r="AD316" s="188" t="str">
        <f>IF($J316&gt;NORMA!$J$27,"NO CUMPLE","CUMPLE")</f>
        <v>NO CUMPLE</v>
      </c>
      <c r="AE316" s="188" t="str">
        <f>IF($G316&gt;NORMA!$J$28,"NO CUMPLE","CUMPLE")</f>
        <v>NO CUMPLE</v>
      </c>
      <c r="AF316" s="188" t="str">
        <f>IF($H316&gt;NORMA!$I$29,"NO CUMPLE","CUMPLE")</f>
        <v>NO CUMPLE</v>
      </c>
      <c r="AG316" s="188" t="str">
        <f>IF($O316&gt;NORMA!$J$30,"NO CUMPLE","CUMPLE")</f>
        <v>NO CUMPLE</v>
      </c>
      <c r="AH316" s="188" t="str">
        <f>IF(AND($N316&gt;=NORMA!$R$18, $N316&lt;=NORMA!$S$18),"CUMPLE","NO CUMPLE")</f>
        <v>CUMPLE</v>
      </c>
      <c r="AI316" s="188" t="str">
        <f>IF($I316&gt;NORMA!$J$32,"NO CUMPLE","CUMPLE")</f>
        <v>NO CUMPLE</v>
      </c>
    </row>
    <row r="317" spans="1:35" ht="14.25" customHeight="1" x14ac:dyDescent="0.35">
      <c r="A317" s="146" t="s">
        <v>98</v>
      </c>
      <c r="B317" s="147" t="s">
        <v>99</v>
      </c>
      <c r="C317" s="148">
        <v>43721</v>
      </c>
      <c r="D317" s="149">
        <v>0.25</v>
      </c>
      <c r="E317" s="147">
        <v>2</v>
      </c>
      <c r="F317" s="147">
        <v>10</v>
      </c>
      <c r="G317" s="147">
        <v>5.5</v>
      </c>
      <c r="H317" s="147">
        <v>10</v>
      </c>
      <c r="I317" s="147">
        <v>0.4</v>
      </c>
      <c r="J317" s="147">
        <v>0.94299999999999995</v>
      </c>
      <c r="K317" s="155">
        <v>5.75</v>
      </c>
      <c r="L317" s="164">
        <v>0.6</v>
      </c>
      <c r="M317" s="156">
        <v>6.97</v>
      </c>
      <c r="N317" s="156">
        <v>7.62</v>
      </c>
      <c r="O317" s="157">
        <v>9</v>
      </c>
      <c r="P317" s="188" t="str">
        <f>IF($M317&lt;NORMA!$J$7,"NO CUMPLE","CUMPLE")</f>
        <v>CUMPLE</v>
      </c>
      <c r="Q317" s="188" t="str">
        <f>IF($E317&gt;NORMA!$J$8,"NO CUMPLE","CUMPLE")</f>
        <v>CUMPLE</v>
      </c>
      <c r="R317" s="188" t="str">
        <f>IF($F317&gt;NORMA!$J$9,"NO CUMPLE","CUMPLE")</f>
        <v>CUMPLE</v>
      </c>
      <c r="S317" s="188" t="str">
        <f>IF($K317&gt;NORMA!$J$10,"NO CUMPLE","CUMPLE")</f>
        <v>CUMPLE</v>
      </c>
      <c r="T317" s="188" t="str">
        <f>IF($J317&gt;NORMA!$J$11,"NO CUMPLE","CUMPLE")</f>
        <v>CUMPLE</v>
      </c>
      <c r="U317" s="188" t="str">
        <f>IF($G317&gt;NORMA!$J$12,"NO CUMPLE","CUMPLE")</f>
        <v>CUMPLE</v>
      </c>
      <c r="V317" s="188" t="str">
        <f>IF($H317&gt;NORMA!$J$13,"NO CUMPLE","CUMPLE")</f>
        <v>CUMPLE</v>
      </c>
      <c r="W317" s="188" t="str">
        <f>IF($O317&gt;NORMA!$J$14,"NO CUMPLE","CUMPLE")</f>
        <v>CUMPLE</v>
      </c>
      <c r="X317" s="188" t="str">
        <f>IF(AND($N317&gt;=NORMA!$Q$4, $N317&lt;=NORMA!$R$4),"CUMPLE","NO CUMPLE")</f>
        <v>CUMPLE</v>
      </c>
      <c r="Y317" s="188" t="str">
        <f>IF($I317&gt;NORMA!$J$16,"NO CUMPLE","CUMPLE")</f>
        <v>CUMPLE</v>
      </c>
      <c r="Z317" s="188" t="str">
        <f>IF($M317&lt;NORMA!$J$23,"NO CUMPLE","CUMPLE")</f>
        <v>CUMPLE</v>
      </c>
      <c r="AA317" s="188" t="str">
        <f>IF($E317&gt;NORMA!$J$24,"NO CUMPLE","CUMPLE")</f>
        <v>CUMPLE</v>
      </c>
      <c r="AB317" s="188" t="str">
        <f>IF($F317&gt;NORMA!$J$25,"NO CUMPLE","CUMPLE")</f>
        <v>CUMPLE</v>
      </c>
      <c r="AC317" s="188" t="str">
        <f>IF($K317&gt;NORMA!$J$26,"NO CUMPLE","CUMPLE")</f>
        <v>CUMPLE</v>
      </c>
      <c r="AD317" s="188" t="str">
        <f>IF($J317&gt;NORMA!$J$27,"NO CUMPLE","CUMPLE")</f>
        <v>CUMPLE</v>
      </c>
      <c r="AE317" s="188" t="str">
        <f>IF($G317&gt;NORMA!$J$28,"NO CUMPLE","CUMPLE")</f>
        <v>CUMPLE</v>
      </c>
      <c r="AF317" s="188" t="str">
        <f>IF($H317&gt;NORMA!$I$29,"NO CUMPLE","CUMPLE")</f>
        <v>CUMPLE</v>
      </c>
      <c r="AG317" s="188" t="str">
        <f>IF($O317&gt;NORMA!$J$30,"NO CUMPLE","CUMPLE")</f>
        <v>CUMPLE</v>
      </c>
      <c r="AH317" s="188" t="str">
        <f>IF(AND($N317&gt;=NORMA!$R$18, $N317&lt;=NORMA!$S$18),"CUMPLE","NO CUMPLE")</f>
        <v>CUMPLE</v>
      </c>
      <c r="AI317" s="188" t="str">
        <f>IF($I317&gt;NORMA!$J$32,"NO CUMPLE","CUMPLE")</f>
        <v>CUMPLE</v>
      </c>
    </row>
    <row r="318" spans="1:35" ht="14.25" customHeight="1" x14ac:dyDescent="0.35">
      <c r="A318" s="146" t="s">
        <v>100</v>
      </c>
      <c r="B318" s="147" t="s">
        <v>99</v>
      </c>
      <c r="C318" s="148">
        <v>43746</v>
      </c>
      <c r="D318" s="149">
        <v>0.5</v>
      </c>
      <c r="E318" s="147">
        <v>236</v>
      </c>
      <c r="F318" s="147">
        <v>535</v>
      </c>
      <c r="G318" s="147">
        <v>220</v>
      </c>
      <c r="H318" s="147">
        <v>10</v>
      </c>
      <c r="I318" s="147">
        <v>3.27</v>
      </c>
      <c r="J318" s="147">
        <v>6.3109999999999999</v>
      </c>
      <c r="K318" s="155">
        <v>55.92</v>
      </c>
      <c r="L318" s="164">
        <v>0.7</v>
      </c>
      <c r="M318" s="156">
        <v>0.22</v>
      </c>
      <c r="N318" s="156">
        <v>7.93</v>
      </c>
      <c r="O318" s="157">
        <v>173000</v>
      </c>
      <c r="P318" s="188" t="str">
        <f>IF($M318&lt;NORMA!$J$7,"NO CUMPLE","CUMPLE")</f>
        <v>NO CUMPLE</v>
      </c>
      <c r="Q318" s="188" t="str">
        <f>IF($E318&gt;NORMA!$J$8,"NO CUMPLE","CUMPLE")</f>
        <v>NO CUMPLE</v>
      </c>
      <c r="R318" s="188" t="str">
        <f>IF($F318&gt;NORMA!$J$9,"NO CUMPLE","CUMPLE")</f>
        <v>NO CUMPLE</v>
      </c>
      <c r="S318" s="188" t="str">
        <f>IF($K318&gt;NORMA!$J$10,"NO CUMPLE","CUMPLE")</f>
        <v>NO CUMPLE</v>
      </c>
      <c r="T318" s="188" t="str">
        <f>IF($J318&gt;NORMA!$J$11,"NO CUMPLE","CUMPLE")</f>
        <v>NO CUMPLE</v>
      </c>
      <c r="U318" s="188" t="str">
        <f>IF($G318&gt;NORMA!$J$12,"NO CUMPLE","CUMPLE")</f>
        <v>NO CUMPLE</v>
      </c>
      <c r="V318" s="188" t="str">
        <f>IF($H318&gt;NORMA!$J$13,"NO CUMPLE","CUMPLE")</f>
        <v>CUMPLE</v>
      </c>
      <c r="W318" s="188" t="str">
        <f>IF($O318&gt;NORMA!$J$14,"NO CUMPLE","CUMPLE")</f>
        <v>CUMPLE</v>
      </c>
      <c r="X318" s="188" t="str">
        <f>IF(AND($N318&gt;=NORMA!$Q$4, $N318&lt;=NORMA!$R$4),"CUMPLE","NO CUMPLE")</f>
        <v>CUMPLE</v>
      </c>
      <c r="Y318" s="188" t="str">
        <f>IF($I318&gt;NORMA!$J$16,"NO CUMPLE","CUMPLE")</f>
        <v>NO CUMPLE</v>
      </c>
      <c r="Z318" s="188" t="str">
        <f>IF($M318&lt;NORMA!$J$23,"NO CUMPLE","CUMPLE")</f>
        <v>NO CUMPLE</v>
      </c>
      <c r="AA318" s="188" t="str">
        <f>IF($E318&gt;NORMA!$J$24,"NO CUMPLE","CUMPLE")</f>
        <v>NO CUMPLE</v>
      </c>
      <c r="AB318" s="188" t="str">
        <f>IF($F318&gt;NORMA!$J$25,"NO CUMPLE","CUMPLE")</f>
        <v>NO CUMPLE</v>
      </c>
      <c r="AC318" s="188" t="str">
        <f>IF($K318&gt;NORMA!$J$26,"NO CUMPLE","CUMPLE")</f>
        <v>NO CUMPLE</v>
      </c>
      <c r="AD318" s="188" t="str">
        <f>IF($J318&gt;NORMA!$J$27,"NO CUMPLE","CUMPLE")</f>
        <v>NO CUMPLE</v>
      </c>
      <c r="AE318" s="188" t="str">
        <f>IF($G318&gt;NORMA!$J$28,"NO CUMPLE","CUMPLE")</f>
        <v>NO CUMPLE</v>
      </c>
      <c r="AF318" s="188" t="str">
        <f>IF($H318&gt;NORMA!$I$29,"NO CUMPLE","CUMPLE")</f>
        <v>CUMPLE</v>
      </c>
      <c r="AG318" s="188" t="str">
        <f>IF($O318&gt;NORMA!$J$30,"NO CUMPLE","CUMPLE")</f>
        <v>NO CUMPLE</v>
      </c>
      <c r="AH318" s="188" t="str">
        <f>IF(AND($N318&gt;=NORMA!$R$18, $N318&lt;=NORMA!$S$18),"CUMPLE","NO CUMPLE")</f>
        <v>CUMPLE</v>
      </c>
      <c r="AI318" s="188" t="str">
        <f>IF($I318&gt;NORMA!$J$32,"NO CUMPLE","CUMPLE")</f>
        <v>NO CUMPLE</v>
      </c>
    </row>
    <row r="319" spans="1:35" ht="14.25" customHeight="1" x14ac:dyDescent="0.35">
      <c r="A319" s="146" t="s">
        <v>98</v>
      </c>
      <c r="B319" s="147" t="s">
        <v>99</v>
      </c>
      <c r="C319" s="148">
        <v>43746</v>
      </c>
      <c r="D319" s="149">
        <v>0.66666666666666663</v>
      </c>
      <c r="E319" s="147">
        <v>170</v>
      </c>
      <c r="F319" s="147">
        <v>474</v>
      </c>
      <c r="G319" s="147">
        <v>217</v>
      </c>
      <c r="H319" s="147">
        <v>10</v>
      </c>
      <c r="I319" s="147">
        <v>2.77</v>
      </c>
      <c r="J319" s="147">
        <v>3.61</v>
      </c>
      <c r="K319" s="155">
        <v>29.48</v>
      </c>
      <c r="L319" s="164">
        <v>0.4</v>
      </c>
      <c r="M319" s="156">
        <v>5.67</v>
      </c>
      <c r="N319" s="156">
        <v>7.59</v>
      </c>
      <c r="O319" s="157">
        <v>41400</v>
      </c>
      <c r="P319" s="188" t="str">
        <f>IF($M319&lt;NORMA!$J$7,"NO CUMPLE","CUMPLE")</f>
        <v>CUMPLE</v>
      </c>
      <c r="Q319" s="188" t="str">
        <f>IF($E319&gt;NORMA!$J$8,"NO CUMPLE","CUMPLE")</f>
        <v>NO CUMPLE</v>
      </c>
      <c r="R319" s="188" t="str">
        <f>IF($F319&gt;NORMA!$J$9,"NO CUMPLE","CUMPLE")</f>
        <v>NO CUMPLE</v>
      </c>
      <c r="S319" s="188" t="str">
        <f>IF($K319&gt;NORMA!$J$10,"NO CUMPLE","CUMPLE")</f>
        <v>NO CUMPLE</v>
      </c>
      <c r="T319" s="188" t="str">
        <f>IF($J319&gt;NORMA!$J$11,"NO CUMPLE","CUMPLE")</f>
        <v>NO CUMPLE</v>
      </c>
      <c r="U319" s="188" t="str">
        <f>IF($G319&gt;NORMA!$J$12,"NO CUMPLE","CUMPLE")</f>
        <v>NO CUMPLE</v>
      </c>
      <c r="V319" s="188" t="str">
        <f>IF($H319&gt;NORMA!$J$13,"NO CUMPLE","CUMPLE")</f>
        <v>CUMPLE</v>
      </c>
      <c r="W319" s="188" t="str">
        <f>IF($O319&gt;NORMA!$J$14,"NO CUMPLE","CUMPLE")</f>
        <v>CUMPLE</v>
      </c>
      <c r="X319" s="188" t="str">
        <f>IF(AND($N319&gt;=NORMA!$Q$4, $N319&lt;=NORMA!$R$4),"CUMPLE","NO CUMPLE")</f>
        <v>CUMPLE</v>
      </c>
      <c r="Y319" s="188" t="str">
        <f>IF($I319&gt;NORMA!$J$16,"NO CUMPLE","CUMPLE")</f>
        <v>CUMPLE</v>
      </c>
      <c r="Z319" s="188" t="str">
        <f>IF($M319&lt;NORMA!$J$23,"NO CUMPLE","CUMPLE")</f>
        <v>CUMPLE</v>
      </c>
      <c r="AA319" s="188" t="str">
        <f>IF($E319&gt;NORMA!$J$24,"NO CUMPLE","CUMPLE")</f>
        <v>NO CUMPLE</v>
      </c>
      <c r="AB319" s="188" t="str">
        <f>IF($F319&gt;NORMA!$J$25,"NO CUMPLE","CUMPLE")</f>
        <v>NO CUMPLE</v>
      </c>
      <c r="AC319" s="188" t="str">
        <f>IF($K319&gt;NORMA!$J$26,"NO CUMPLE","CUMPLE")</f>
        <v>NO CUMPLE</v>
      </c>
      <c r="AD319" s="188" t="str">
        <f>IF($J319&gt;NORMA!$J$27,"NO CUMPLE","CUMPLE")</f>
        <v>NO CUMPLE</v>
      </c>
      <c r="AE319" s="188" t="str">
        <f>IF($G319&gt;NORMA!$J$28,"NO CUMPLE","CUMPLE")</f>
        <v>NO CUMPLE</v>
      </c>
      <c r="AF319" s="188" t="str">
        <f>IF($H319&gt;NORMA!$I$29,"NO CUMPLE","CUMPLE")</f>
        <v>CUMPLE</v>
      </c>
      <c r="AG319" s="188" t="str">
        <f>IF($O319&gt;NORMA!$J$30,"NO CUMPLE","CUMPLE")</f>
        <v>CUMPLE</v>
      </c>
      <c r="AH319" s="188" t="str">
        <f>IF(AND($N319&gt;=NORMA!$R$18, $N319&lt;=NORMA!$S$18),"CUMPLE","NO CUMPLE")</f>
        <v>CUMPLE</v>
      </c>
      <c r="AI319" s="188" t="str">
        <f>IF($I319&gt;NORMA!$J$32,"NO CUMPLE","CUMPLE")</f>
        <v>NO CUMPLE</v>
      </c>
    </row>
    <row r="320" spans="1:35" ht="14.25" customHeight="1" x14ac:dyDescent="0.35">
      <c r="A320" s="146" t="s">
        <v>98</v>
      </c>
      <c r="B320" s="147" t="s">
        <v>99</v>
      </c>
      <c r="C320" s="148">
        <v>43759</v>
      </c>
      <c r="D320" s="149">
        <v>0.5</v>
      </c>
      <c r="E320" s="147">
        <v>178</v>
      </c>
      <c r="F320" s="147">
        <v>384</v>
      </c>
      <c r="G320" s="147">
        <v>135</v>
      </c>
      <c r="H320" s="147">
        <v>41.2</v>
      </c>
      <c r="I320" s="147">
        <v>4.5199999999999996</v>
      </c>
      <c r="J320" s="147">
        <v>0.75700000000000001</v>
      </c>
      <c r="K320" s="155">
        <v>21.94</v>
      </c>
      <c r="L320" s="164">
        <v>0.3</v>
      </c>
      <c r="M320" s="156">
        <v>7.58</v>
      </c>
      <c r="N320" s="156">
        <v>8.11</v>
      </c>
      <c r="O320" s="157">
        <v>86600</v>
      </c>
      <c r="P320" s="188" t="str">
        <f>IF($M320&lt;NORMA!$J$7,"NO CUMPLE","CUMPLE")</f>
        <v>CUMPLE</v>
      </c>
      <c r="Q320" s="188" t="str">
        <f>IF($E320&gt;NORMA!$J$8,"NO CUMPLE","CUMPLE")</f>
        <v>NO CUMPLE</v>
      </c>
      <c r="R320" s="188" t="str">
        <f>IF($F320&gt;NORMA!$J$9,"NO CUMPLE","CUMPLE")</f>
        <v>NO CUMPLE</v>
      </c>
      <c r="S320" s="188" t="str">
        <f>IF($K320&gt;NORMA!$J$10,"NO CUMPLE","CUMPLE")</f>
        <v>NO CUMPLE</v>
      </c>
      <c r="T320" s="188" t="str">
        <f>IF($J320&gt;NORMA!$J$11,"NO CUMPLE","CUMPLE")</f>
        <v>CUMPLE</v>
      </c>
      <c r="U320" s="188" t="str">
        <f>IF($G320&gt;NORMA!$J$12,"NO CUMPLE","CUMPLE")</f>
        <v>NO CUMPLE</v>
      </c>
      <c r="V320" s="188" t="str">
        <f>IF($H320&gt;NORMA!$J$13,"NO CUMPLE","CUMPLE")</f>
        <v>NO CUMPLE</v>
      </c>
      <c r="W320" s="188" t="str">
        <f>IF($O320&gt;NORMA!$J$14,"NO CUMPLE","CUMPLE")</f>
        <v>CUMPLE</v>
      </c>
      <c r="X320" s="188" t="str">
        <f>IF(AND($N320&gt;=NORMA!$Q$4, $N320&lt;=NORMA!$R$4),"CUMPLE","NO CUMPLE")</f>
        <v>CUMPLE</v>
      </c>
      <c r="Y320" s="188" t="str">
        <f>IF($I320&gt;NORMA!$J$16,"NO CUMPLE","CUMPLE")</f>
        <v>NO CUMPLE</v>
      </c>
      <c r="Z320" s="188" t="str">
        <f>IF($M320&lt;NORMA!$J$23,"NO CUMPLE","CUMPLE")</f>
        <v>CUMPLE</v>
      </c>
      <c r="AA320" s="188" t="str">
        <f>IF($E320&gt;NORMA!$J$24,"NO CUMPLE","CUMPLE")</f>
        <v>NO CUMPLE</v>
      </c>
      <c r="AB320" s="188" t="str">
        <f>IF($F320&gt;NORMA!$J$25,"NO CUMPLE","CUMPLE")</f>
        <v>NO CUMPLE</v>
      </c>
      <c r="AC320" s="188" t="str">
        <f>IF($K320&gt;NORMA!$J$26,"NO CUMPLE","CUMPLE")</f>
        <v>NO CUMPLE</v>
      </c>
      <c r="AD320" s="188" t="str">
        <f>IF($J320&gt;NORMA!$J$27,"NO CUMPLE","CUMPLE")</f>
        <v>CUMPLE</v>
      </c>
      <c r="AE320" s="188" t="str">
        <f>IF($G320&gt;NORMA!$J$28,"NO CUMPLE","CUMPLE")</f>
        <v>NO CUMPLE</v>
      </c>
      <c r="AF320" s="188" t="str">
        <f>IF($H320&gt;NORMA!$I$29,"NO CUMPLE","CUMPLE")</f>
        <v>NO CUMPLE</v>
      </c>
      <c r="AG320" s="188" t="str">
        <f>IF($O320&gt;NORMA!$J$30,"NO CUMPLE","CUMPLE")</f>
        <v>CUMPLE</v>
      </c>
      <c r="AH320" s="188" t="str">
        <f>IF(AND($N320&gt;=NORMA!$R$18, $N320&lt;=NORMA!$S$18),"CUMPLE","NO CUMPLE")</f>
        <v>CUMPLE</v>
      </c>
      <c r="AI320" s="188" t="str">
        <f>IF($I320&gt;NORMA!$J$32,"NO CUMPLE","CUMPLE")</f>
        <v>NO CUMPLE</v>
      </c>
    </row>
    <row r="321" spans="1:35" ht="14.25" customHeight="1" x14ac:dyDescent="0.35">
      <c r="A321" s="146" t="s">
        <v>100</v>
      </c>
      <c r="B321" s="147" t="s">
        <v>99</v>
      </c>
      <c r="C321" s="148">
        <v>43803</v>
      </c>
      <c r="D321" s="149">
        <v>0.33333333333333331</v>
      </c>
      <c r="E321" s="147">
        <v>50.6</v>
      </c>
      <c r="F321" s="147">
        <v>171</v>
      </c>
      <c r="G321" s="147">
        <v>51.2</v>
      </c>
      <c r="H321" s="147">
        <v>10</v>
      </c>
      <c r="I321" s="147">
        <v>0.44</v>
      </c>
      <c r="J321" s="147">
        <v>2.8889999999999998</v>
      </c>
      <c r="K321" s="155">
        <v>75.61</v>
      </c>
      <c r="L321" s="164">
        <v>1.4</v>
      </c>
      <c r="M321" s="156">
        <v>3.35</v>
      </c>
      <c r="N321" s="156">
        <v>7.94</v>
      </c>
      <c r="O321" s="157">
        <v>11200</v>
      </c>
      <c r="P321" s="188" t="str">
        <f>IF($M321&lt;NORMA!$J$7,"NO CUMPLE","CUMPLE")</f>
        <v>NO CUMPLE</v>
      </c>
      <c r="Q321" s="188" t="str">
        <f>IF($E321&gt;NORMA!$J$8,"NO CUMPLE","CUMPLE")</f>
        <v>NO CUMPLE</v>
      </c>
      <c r="R321" s="188" t="str">
        <f>IF($F321&gt;NORMA!$J$9,"NO CUMPLE","CUMPLE")</f>
        <v>NO CUMPLE</v>
      </c>
      <c r="S321" s="188" t="str">
        <f>IF($K321&gt;NORMA!$J$10,"NO CUMPLE","CUMPLE")</f>
        <v>NO CUMPLE</v>
      </c>
      <c r="T321" s="188" t="str">
        <f>IF($J321&gt;NORMA!$J$11,"NO CUMPLE","CUMPLE")</f>
        <v>CUMPLE</v>
      </c>
      <c r="U321" s="188" t="str">
        <f>IF($G321&gt;NORMA!$J$12,"NO CUMPLE","CUMPLE")</f>
        <v>NO CUMPLE</v>
      </c>
      <c r="V321" s="188" t="str">
        <f>IF($H321&gt;NORMA!$J$13,"NO CUMPLE","CUMPLE")</f>
        <v>CUMPLE</v>
      </c>
      <c r="W321" s="188" t="str">
        <f>IF($O321&gt;NORMA!$J$14,"NO CUMPLE","CUMPLE")</f>
        <v>CUMPLE</v>
      </c>
      <c r="X321" s="188" t="str">
        <f>IF(AND($N321&gt;=NORMA!$Q$4, $N321&lt;=NORMA!$R$4),"CUMPLE","NO CUMPLE")</f>
        <v>CUMPLE</v>
      </c>
      <c r="Y321" s="188" t="str">
        <f>IF($I321&gt;NORMA!$J$16,"NO CUMPLE","CUMPLE")</f>
        <v>CUMPLE</v>
      </c>
      <c r="Z321" s="188" t="str">
        <f>IF($M321&lt;NORMA!$J$23,"NO CUMPLE","CUMPLE")</f>
        <v>NO CUMPLE</v>
      </c>
      <c r="AA321" s="188" t="str">
        <f>IF($E321&gt;NORMA!$J$24,"NO CUMPLE","CUMPLE")</f>
        <v>NO CUMPLE</v>
      </c>
      <c r="AB321" s="188" t="str">
        <f>IF($F321&gt;NORMA!$J$25,"NO CUMPLE","CUMPLE")</f>
        <v>NO CUMPLE</v>
      </c>
      <c r="AC321" s="188" t="str">
        <f>IF($K321&gt;NORMA!$J$26,"NO CUMPLE","CUMPLE")</f>
        <v>NO CUMPLE</v>
      </c>
      <c r="AD321" s="188" t="str">
        <f>IF($J321&gt;NORMA!$J$27,"NO CUMPLE","CUMPLE")</f>
        <v>NO CUMPLE</v>
      </c>
      <c r="AE321" s="188" t="str">
        <f>IF($G321&gt;NORMA!$J$28,"NO CUMPLE","CUMPLE")</f>
        <v>NO CUMPLE</v>
      </c>
      <c r="AF321" s="188" t="str">
        <f>IF($H321&gt;NORMA!$I$29,"NO CUMPLE","CUMPLE")</f>
        <v>CUMPLE</v>
      </c>
      <c r="AG321" s="188" t="str">
        <f>IF($O321&gt;NORMA!$J$30,"NO CUMPLE","CUMPLE")</f>
        <v>CUMPLE</v>
      </c>
      <c r="AH321" s="188" t="str">
        <f>IF(AND($N321&gt;=NORMA!$R$18, $N321&lt;=NORMA!$S$18),"CUMPLE","NO CUMPLE")</f>
        <v>CUMPLE</v>
      </c>
      <c r="AI321" s="188" t="str">
        <f>IF($I321&gt;NORMA!$J$32,"NO CUMPLE","CUMPLE")</f>
        <v>CUMPLE</v>
      </c>
    </row>
    <row r="322" spans="1:35" ht="14.25" customHeight="1" x14ac:dyDescent="0.35">
      <c r="A322" s="146" t="s">
        <v>98</v>
      </c>
      <c r="B322" s="147" t="s">
        <v>99</v>
      </c>
      <c r="C322" s="148">
        <v>43803</v>
      </c>
      <c r="D322" s="149">
        <v>0.58333333333333337</v>
      </c>
      <c r="E322" s="147">
        <v>53.4</v>
      </c>
      <c r="F322" s="147">
        <v>150</v>
      </c>
      <c r="G322" s="147">
        <v>52.9</v>
      </c>
      <c r="H322" s="147">
        <v>10</v>
      </c>
      <c r="I322" s="147">
        <v>1.1599999999999999</v>
      </c>
      <c r="J322" s="147">
        <v>0.98699999999999999</v>
      </c>
      <c r="K322" s="155">
        <v>79.41</v>
      </c>
      <c r="L322" s="164">
        <v>1.2</v>
      </c>
      <c r="M322" s="156">
        <v>8.7899999999999991</v>
      </c>
      <c r="N322" s="156">
        <v>7.67</v>
      </c>
      <c r="O322" s="157">
        <v>24200</v>
      </c>
      <c r="P322" s="188" t="str">
        <f>IF($M322&lt;NORMA!$J$7,"NO CUMPLE","CUMPLE")</f>
        <v>CUMPLE</v>
      </c>
      <c r="Q322" s="188" t="str">
        <f>IF($E322&gt;NORMA!$J$8,"NO CUMPLE","CUMPLE")</f>
        <v>NO CUMPLE</v>
      </c>
      <c r="R322" s="188" t="str">
        <f>IF($F322&gt;NORMA!$J$9,"NO CUMPLE","CUMPLE")</f>
        <v>CUMPLE</v>
      </c>
      <c r="S322" s="188" t="str">
        <f>IF($K322&gt;NORMA!$J$10,"NO CUMPLE","CUMPLE")</f>
        <v>NO CUMPLE</v>
      </c>
      <c r="T322" s="188" t="str">
        <f>IF($J322&gt;NORMA!$J$11,"NO CUMPLE","CUMPLE")</f>
        <v>CUMPLE</v>
      </c>
      <c r="U322" s="188" t="str">
        <f>IF($G322&gt;NORMA!$J$12,"NO CUMPLE","CUMPLE")</f>
        <v>NO CUMPLE</v>
      </c>
      <c r="V322" s="188" t="str">
        <f>IF($H322&gt;NORMA!$J$13,"NO CUMPLE","CUMPLE")</f>
        <v>CUMPLE</v>
      </c>
      <c r="W322" s="188" t="str">
        <f>IF($O322&gt;NORMA!$J$14,"NO CUMPLE","CUMPLE")</f>
        <v>CUMPLE</v>
      </c>
      <c r="X322" s="188" t="str">
        <f>IF(AND($N322&gt;=NORMA!$Q$4, $N322&lt;=NORMA!$R$4),"CUMPLE","NO CUMPLE")</f>
        <v>CUMPLE</v>
      </c>
      <c r="Y322" s="188" t="str">
        <f>IF($I322&gt;NORMA!$J$16,"NO CUMPLE","CUMPLE")</f>
        <v>CUMPLE</v>
      </c>
      <c r="Z322" s="188" t="str">
        <f>IF($M322&lt;NORMA!$J$23,"NO CUMPLE","CUMPLE")</f>
        <v>CUMPLE</v>
      </c>
      <c r="AA322" s="188" t="str">
        <f>IF($E322&gt;NORMA!$J$24,"NO CUMPLE","CUMPLE")</f>
        <v>NO CUMPLE</v>
      </c>
      <c r="AB322" s="188" t="str">
        <f>IF($F322&gt;NORMA!$J$25,"NO CUMPLE","CUMPLE")</f>
        <v>NO CUMPLE</v>
      </c>
      <c r="AC322" s="188" t="str">
        <f>IF($K322&gt;NORMA!$J$26,"NO CUMPLE","CUMPLE")</f>
        <v>NO CUMPLE</v>
      </c>
      <c r="AD322" s="188" t="str">
        <f>IF($J322&gt;NORMA!$J$27,"NO CUMPLE","CUMPLE")</f>
        <v>CUMPLE</v>
      </c>
      <c r="AE322" s="188" t="str">
        <f>IF($G322&gt;NORMA!$J$28,"NO CUMPLE","CUMPLE")</f>
        <v>NO CUMPLE</v>
      </c>
      <c r="AF322" s="188" t="str">
        <f>IF($H322&gt;NORMA!$I$29,"NO CUMPLE","CUMPLE")</f>
        <v>CUMPLE</v>
      </c>
      <c r="AG322" s="188" t="str">
        <f>IF($O322&gt;NORMA!$J$30,"NO CUMPLE","CUMPLE")</f>
        <v>CUMPLE</v>
      </c>
      <c r="AH322" s="188" t="str">
        <f>IF(AND($N322&gt;=NORMA!$R$18, $N322&lt;=NORMA!$S$18),"CUMPLE","NO CUMPLE")</f>
        <v>CUMPLE</v>
      </c>
      <c r="AI322" s="188" t="str">
        <f>IF($I322&gt;NORMA!$J$32,"NO CUMPLE","CUMPLE")</f>
        <v>NO CUMPLE</v>
      </c>
    </row>
    <row r="323" spans="1:35" ht="14.25" customHeight="1" x14ac:dyDescent="0.35">
      <c r="A323" s="146" t="s">
        <v>98</v>
      </c>
      <c r="B323" s="147" t="s">
        <v>99</v>
      </c>
      <c r="C323" s="148">
        <v>43843</v>
      </c>
      <c r="D323" s="149">
        <v>0.41666666666666669</v>
      </c>
      <c r="E323" s="147">
        <v>13.1</v>
      </c>
      <c r="F323" s="147">
        <v>41.2</v>
      </c>
      <c r="G323" s="147">
        <v>24</v>
      </c>
      <c r="H323" s="150">
        <v>10</v>
      </c>
      <c r="I323" s="150">
        <v>0.4</v>
      </c>
      <c r="J323" s="147">
        <v>0.94099999999999995</v>
      </c>
      <c r="K323" s="155">
        <v>12.91</v>
      </c>
      <c r="L323" s="164">
        <v>0.28199999999999997</v>
      </c>
      <c r="M323" s="156">
        <v>6.15</v>
      </c>
      <c r="N323" s="156">
        <v>8.08</v>
      </c>
      <c r="O323" s="157">
        <v>1850</v>
      </c>
      <c r="P323" s="188" t="str">
        <f>IF($M323&lt;NORMA!$J$7,"NO CUMPLE","CUMPLE")</f>
        <v>CUMPLE</v>
      </c>
      <c r="Q323" s="188" t="str">
        <f>IF($E323&gt;NORMA!$J$8,"NO CUMPLE","CUMPLE")</f>
        <v>CUMPLE</v>
      </c>
      <c r="R323" s="188" t="str">
        <f>IF($F323&gt;NORMA!$J$9,"NO CUMPLE","CUMPLE")</f>
        <v>CUMPLE</v>
      </c>
      <c r="S323" s="188" t="str">
        <f>IF($K323&gt;NORMA!$J$10,"NO CUMPLE","CUMPLE")</f>
        <v>CUMPLE</v>
      </c>
      <c r="T323" s="188" t="str">
        <f>IF($J323&gt;NORMA!$J$11,"NO CUMPLE","CUMPLE")</f>
        <v>CUMPLE</v>
      </c>
      <c r="U323" s="188" t="str">
        <f>IF($G323&gt;NORMA!$J$12,"NO CUMPLE","CUMPLE")</f>
        <v>CUMPLE</v>
      </c>
      <c r="V323" s="188" t="str">
        <f>IF($H323&gt;NORMA!$J$13,"NO CUMPLE","CUMPLE")</f>
        <v>CUMPLE</v>
      </c>
      <c r="W323" s="188" t="str">
        <f>IF($O323&gt;NORMA!$J$14,"NO CUMPLE","CUMPLE")</f>
        <v>CUMPLE</v>
      </c>
      <c r="X323" s="188" t="str">
        <f>IF(AND($N323&gt;=NORMA!$Q$4, $N323&lt;=NORMA!$R$4),"CUMPLE","NO CUMPLE")</f>
        <v>CUMPLE</v>
      </c>
      <c r="Y323" s="188" t="str">
        <f>IF($I323&gt;NORMA!$J$16,"NO CUMPLE","CUMPLE")</f>
        <v>CUMPLE</v>
      </c>
      <c r="Z323" s="188" t="str">
        <f>IF($M323&lt;NORMA!$J$23,"NO CUMPLE","CUMPLE")</f>
        <v>CUMPLE</v>
      </c>
      <c r="AA323" s="188" t="str">
        <f>IF($E323&gt;NORMA!$J$24,"NO CUMPLE","CUMPLE")</f>
        <v>CUMPLE</v>
      </c>
      <c r="AB323" s="188" t="str">
        <f>IF($F323&gt;NORMA!$J$25,"NO CUMPLE","CUMPLE")</f>
        <v>NO CUMPLE</v>
      </c>
      <c r="AC323" s="188" t="str">
        <f>IF($K323&gt;NORMA!$J$26,"NO CUMPLE","CUMPLE")</f>
        <v>NO CUMPLE</v>
      </c>
      <c r="AD323" s="188" t="str">
        <f>IF($J323&gt;NORMA!$J$27,"NO CUMPLE","CUMPLE")</f>
        <v>CUMPLE</v>
      </c>
      <c r="AE323" s="188" t="str">
        <f>IF($G323&gt;NORMA!$J$28,"NO CUMPLE","CUMPLE")</f>
        <v>NO CUMPLE</v>
      </c>
      <c r="AF323" s="188" t="str">
        <f>IF($H323&gt;NORMA!$I$29,"NO CUMPLE","CUMPLE")</f>
        <v>CUMPLE</v>
      </c>
      <c r="AG323" s="188" t="str">
        <f>IF($O323&gt;NORMA!$J$30,"NO CUMPLE","CUMPLE")</f>
        <v>CUMPLE</v>
      </c>
      <c r="AH323" s="188" t="str">
        <f>IF(AND($N323&gt;=NORMA!$R$18, $N323&lt;=NORMA!$S$18),"CUMPLE","NO CUMPLE")</f>
        <v>CUMPLE</v>
      </c>
      <c r="AI323" s="188" t="str">
        <f>IF($I323&gt;NORMA!$J$32,"NO CUMPLE","CUMPLE")</f>
        <v>CUMPLE</v>
      </c>
    </row>
    <row r="324" spans="1:35" ht="14.25" customHeight="1" x14ac:dyDescent="0.35">
      <c r="A324" s="146" t="s">
        <v>98</v>
      </c>
      <c r="B324" s="147" t="s">
        <v>99</v>
      </c>
      <c r="C324" s="148">
        <v>43860</v>
      </c>
      <c r="D324" s="149">
        <v>0.5</v>
      </c>
      <c r="E324" s="147">
        <v>112</v>
      </c>
      <c r="F324" s="147">
        <v>237</v>
      </c>
      <c r="G324" s="147">
        <v>75</v>
      </c>
      <c r="H324" s="147">
        <v>26.6</v>
      </c>
      <c r="I324" s="147">
        <v>1.84</v>
      </c>
      <c r="J324" s="147">
        <v>1.982</v>
      </c>
      <c r="K324" s="155">
        <v>28.61</v>
      </c>
      <c r="L324" s="164">
        <v>0.65900000000000003</v>
      </c>
      <c r="M324" s="156">
        <v>6.74</v>
      </c>
      <c r="N324" s="156">
        <v>7.62</v>
      </c>
      <c r="O324" s="157">
        <v>547500</v>
      </c>
      <c r="P324" s="188" t="str">
        <f>IF($M324&lt;NORMA!$J$7,"NO CUMPLE","CUMPLE")</f>
        <v>CUMPLE</v>
      </c>
      <c r="Q324" s="188" t="str">
        <f>IF($E324&gt;NORMA!$J$8,"NO CUMPLE","CUMPLE")</f>
        <v>NO CUMPLE</v>
      </c>
      <c r="R324" s="188" t="str">
        <f>IF($F324&gt;NORMA!$J$9,"NO CUMPLE","CUMPLE")</f>
        <v>NO CUMPLE</v>
      </c>
      <c r="S324" s="188" t="str">
        <f>IF($K324&gt;NORMA!$J$10,"NO CUMPLE","CUMPLE")</f>
        <v>NO CUMPLE</v>
      </c>
      <c r="T324" s="188" t="str">
        <f>IF($J324&gt;NORMA!$J$11,"NO CUMPLE","CUMPLE")</f>
        <v>CUMPLE</v>
      </c>
      <c r="U324" s="188" t="str">
        <f>IF($G324&gt;NORMA!$J$12,"NO CUMPLE","CUMPLE")</f>
        <v>NO CUMPLE</v>
      </c>
      <c r="V324" s="188" t="str">
        <f>IF($H324&gt;NORMA!$J$13,"NO CUMPLE","CUMPLE")</f>
        <v>NO CUMPLE</v>
      </c>
      <c r="W324" s="188" t="str">
        <f>IF($O324&gt;NORMA!$J$14,"NO CUMPLE","CUMPLE")</f>
        <v>CUMPLE</v>
      </c>
      <c r="X324" s="188" t="str">
        <f>IF(AND($N324&gt;=NORMA!$Q$4, $N324&lt;=NORMA!$R$4),"CUMPLE","NO CUMPLE")</f>
        <v>CUMPLE</v>
      </c>
      <c r="Y324" s="188" t="str">
        <f>IF($I324&gt;NORMA!$J$16,"NO CUMPLE","CUMPLE")</f>
        <v>CUMPLE</v>
      </c>
      <c r="Z324" s="188" t="str">
        <f>IF($M324&lt;NORMA!$J$23,"NO CUMPLE","CUMPLE")</f>
        <v>CUMPLE</v>
      </c>
      <c r="AA324" s="188" t="str">
        <f>IF($E324&gt;NORMA!$J$24,"NO CUMPLE","CUMPLE")</f>
        <v>NO CUMPLE</v>
      </c>
      <c r="AB324" s="188" t="str">
        <f>IF($F324&gt;NORMA!$J$25,"NO CUMPLE","CUMPLE")</f>
        <v>NO CUMPLE</v>
      </c>
      <c r="AC324" s="188" t="str">
        <f>IF($K324&gt;NORMA!$J$26,"NO CUMPLE","CUMPLE")</f>
        <v>NO CUMPLE</v>
      </c>
      <c r="AD324" s="188" t="str">
        <f>IF($J324&gt;NORMA!$J$27,"NO CUMPLE","CUMPLE")</f>
        <v>NO CUMPLE</v>
      </c>
      <c r="AE324" s="188" t="str">
        <f>IF($G324&gt;NORMA!$J$28,"NO CUMPLE","CUMPLE")</f>
        <v>NO CUMPLE</v>
      </c>
      <c r="AF324" s="188" t="str">
        <f>IF($H324&gt;NORMA!$I$29,"NO CUMPLE","CUMPLE")</f>
        <v>NO CUMPLE</v>
      </c>
      <c r="AG324" s="188" t="str">
        <f>IF($O324&gt;NORMA!$J$30,"NO CUMPLE","CUMPLE")</f>
        <v>NO CUMPLE</v>
      </c>
      <c r="AH324" s="188" t="str">
        <f>IF(AND($N324&gt;=NORMA!$R$18, $N324&lt;=NORMA!$S$18),"CUMPLE","NO CUMPLE")</f>
        <v>CUMPLE</v>
      </c>
      <c r="AI324" s="188" t="str">
        <f>IF($I324&gt;NORMA!$J$32,"NO CUMPLE","CUMPLE")</f>
        <v>NO CUMPLE</v>
      </c>
    </row>
    <row r="325" spans="1:35" ht="14.25" customHeight="1" x14ac:dyDescent="0.35">
      <c r="A325" s="146" t="s">
        <v>100</v>
      </c>
      <c r="B325" s="147" t="s">
        <v>99</v>
      </c>
      <c r="C325" s="148">
        <v>43864</v>
      </c>
      <c r="D325" s="149">
        <v>0.25</v>
      </c>
      <c r="E325" s="147">
        <v>23.8</v>
      </c>
      <c r="F325" s="147">
        <v>73.099999999999994</v>
      </c>
      <c r="G325" s="147">
        <v>14</v>
      </c>
      <c r="H325" s="150">
        <v>10</v>
      </c>
      <c r="I325" s="147">
        <v>0.9</v>
      </c>
      <c r="J325" s="147">
        <v>0.997</v>
      </c>
      <c r="K325" s="155">
        <v>19.21</v>
      </c>
      <c r="L325" s="164">
        <v>0.49299999999999999</v>
      </c>
      <c r="M325" s="156">
        <v>2.36</v>
      </c>
      <c r="N325" s="156">
        <v>7.61</v>
      </c>
      <c r="O325" s="157">
        <v>461</v>
      </c>
      <c r="P325" s="188" t="str">
        <f>IF($M325&lt;NORMA!$J$7,"NO CUMPLE","CUMPLE")</f>
        <v>NO CUMPLE</v>
      </c>
      <c r="Q325" s="188" t="str">
        <f>IF($E325&gt;NORMA!$J$8,"NO CUMPLE","CUMPLE")</f>
        <v>CUMPLE</v>
      </c>
      <c r="R325" s="188" t="str">
        <f>IF($F325&gt;NORMA!$J$9,"NO CUMPLE","CUMPLE")</f>
        <v>CUMPLE</v>
      </c>
      <c r="S325" s="188" t="str">
        <f>IF($K325&gt;NORMA!$J$10,"NO CUMPLE","CUMPLE")</f>
        <v>CUMPLE</v>
      </c>
      <c r="T325" s="188" t="str">
        <f>IF($J325&gt;NORMA!$J$11,"NO CUMPLE","CUMPLE")</f>
        <v>CUMPLE</v>
      </c>
      <c r="U325" s="188" t="str">
        <f>IF($G325&gt;NORMA!$J$12,"NO CUMPLE","CUMPLE")</f>
        <v>CUMPLE</v>
      </c>
      <c r="V325" s="188" t="str">
        <f>IF($H325&gt;NORMA!$J$13,"NO CUMPLE","CUMPLE")</f>
        <v>CUMPLE</v>
      </c>
      <c r="W325" s="188" t="str">
        <f>IF($O325&gt;NORMA!$J$14,"NO CUMPLE","CUMPLE")</f>
        <v>CUMPLE</v>
      </c>
      <c r="X325" s="188" t="str">
        <f>IF(AND($N325&gt;=NORMA!$Q$4, $N325&lt;=NORMA!$R$4),"CUMPLE","NO CUMPLE")</f>
        <v>CUMPLE</v>
      </c>
      <c r="Y325" s="188" t="str">
        <f>IF($I325&gt;NORMA!$J$16,"NO CUMPLE","CUMPLE")</f>
        <v>CUMPLE</v>
      </c>
      <c r="Z325" s="188" t="str">
        <f>IF($M325&lt;NORMA!$J$23,"NO CUMPLE","CUMPLE")</f>
        <v>NO CUMPLE</v>
      </c>
      <c r="AA325" s="188" t="str">
        <f>IF($E325&gt;NORMA!$J$24,"NO CUMPLE","CUMPLE")</f>
        <v>NO CUMPLE</v>
      </c>
      <c r="AB325" s="188" t="str">
        <f>IF($F325&gt;NORMA!$J$25,"NO CUMPLE","CUMPLE")</f>
        <v>NO CUMPLE</v>
      </c>
      <c r="AC325" s="188" t="str">
        <f>IF($K325&gt;NORMA!$J$26,"NO CUMPLE","CUMPLE")</f>
        <v>NO CUMPLE</v>
      </c>
      <c r="AD325" s="188" t="str">
        <f>IF($J325&gt;NORMA!$J$27,"NO CUMPLE","CUMPLE")</f>
        <v>CUMPLE</v>
      </c>
      <c r="AE325" s="188" t="str">
        <f>IF($G325&gt;NORMA!$J$28,"NO CUMPLE","CUMPLE")</f>
        <v>CUMPLE</v>
      </c>
      <c r="AF325" s="188" t="str">
        <f>IF($H325&gt;NORMA!$I$29,"NO CUMPLE","CUMPLE")</f>
        <v>CUMPLE</v>
      </c>
      <c r="AG325" s="188" t="str">
        <f>IF($O325&gt;NORMA!$J$30,"NO CUMPLE","CUMPLE")</f>
        <v>CUMPLE</v>
      </c>
      <c r="AH325" s="188" t="str">
        <f>IF(AND($N325&gt;=NORMA!$R$18, $N325&lt;=NORMA!$S$18),"CUMPLE","NO CUMPLE")</f>
        <v>CUMPLE</v>
      </c>
      <c r="AI325" s="188" t="str">
        <f>IF($I325&gt;NORMA!$J$32,"NO CUMPLE","CUMPLE")</f>
        <v>CUMPLE</v>
      </c>
    </row>
    <row r="326" spans="1:35" ht="14.25" customHeight="1" x14ac:dyDescent="0.35">
      <c r="A326" s="146" t="s">
        <v>98</v>
      </c>
      <c r="B326" s="147" t="s">
        <v>99</v>
      </c>
      <c r="C326" s="148">
        <v>43871</v>
      </c>
      <c r="D326" s="149">
        <v>0.25</v>
      </c>
      <c r="E326" s="147">
        <v>78.8</v>
      </c>
      <c r="F326" s="147">
        <v>213</v>
      </c>
      <c r="G326" s="147">
        <v>90</v>
      </c>
      <c r="H326" s="147">
        <v>26</v>
      </c>
      <c r="I326" s="147">
        <v>0.64</v>
      </c>
      <c r="J326" s="147">
        <v>3.653</v>
      </c>
      <c r="K326" s="155">
        <v>1.24</v>
      </c>
      <c r="L326" s="164">
        <v>0.75600000000000001</v>
      </c>
      <c r="M326" s="156">
        <v>5.61</v>
      </c>
      <c r="N326" s="156">
        <v>7.54</v>
      </c>
      <c r="O326" s="157">
        <v>155310</v>
      </c>
      <c r="P326" s="188" t="str">
        <f>IF($M326&lt;NORMA!$J$7,"NO CUMPLE","CUMPLE")</f>
        <v>CUMPLE</v>
      </c>
      <c r="Q326" s="188" t="str">
        <f>IF($E326&gt;NORMA!$J$8,"NO CUMPLE","CUMPLE")</f>
        <v>NO CUMPLE</v>
      </c>
      <c r="R326" s="188" t="str">
        <f>IF($F326&gt;NORMA!$J$9,"NO CUMPLE","CUMPLE")</f>
        <v>NO CUMPLE</v>
      </c>
      <c r="S326" s="188" t="str">
        <f>IF($K326&gt;NORMA!$J$10,"NO CUMPLE","CUMPLE")</f>
        <v>CUMPLE</v>
      </c>
      <c r="T326" s="188" t="str">
        <f>IF($J326&gt;NORMA!$J$11,"NO CUMPLE","CUMPLE")</f>
        <v>NO CUMPLE</v>
      </c>
      <c r="U326" s="188" t="str">
        <f>IF($G326&gt;NORMA!$J$12,"NO CUMPLE","CUMPLE")</f>
        <v>NO CUMPLE</v>
      </c>
      <c r="V326" s="188" t="str">
        <f>IF($H326&gt;NORMA!$J$13,"NO CUMPLE","CUMPLE")</f>
        <v>NO CUMPLE</v>
      </c>
      <c r="W326" s="188" t="str">
        <f>IF($O326&gt;NORMA!$J$14,"NO CUMPLE","CUMPLE")</f>
        <v>CUMPLE</v>
      </c>
      <c r="X326" s="188" t="str">
        <f>IF(AND($N326&gt;=NORMA!$Q$4, $N326&lt;=NORMA!$R$4),"CUMPLE","NO CUMPLE")</f>
        <v>CUMPLE</v>
      </c>
      <c r="Y326" s="188" t="str">
        <f>IF($I326&gt;NORMA!$J$16,"NO CUMPLE","CUMPLE")</f>
        <v>CUMPLE</v>
      </c>
      <c r="Z326" s="188" t="str">
        <f>IF($M326&lt;NORMA!$J$23,"NO CUMPLE","CUMPLE")</f>
        <v>CUMPLE</v>
      </c>
      <c r="AA326" s="188" t="str">
        <f>IF($E326&gt;NORMA!$J$24,"NO CUMPLE","CUMPLE")</f>
        <v>NO CUMPLE</v>
      </c>
      <c r="AB326" s="188" t="str">
        <f>IF($F326&gt;NORMA!$J$25,"NO CUMPLE","CUMPLE")</f>
        <v>NO CUMPLE</v>
      </c>
      <c r="AC326" s="188" t="str">
        <f>IF($K326&gt;NORMA!$J$26,"NO CUMPLE","CUMPLE")</f>
        <v>CUMPLE</v>
      </c>
      <c r="AD326" s="188" t="str">
        <f>IF($J326&gt;NORMA!$J$27,"NO CUMPLE","CUMPLE")</f>
        <v>NO CUMPLE</v>
      </c>
      <c r="AE326" s="188" t="str">
        <f>IF($G326&gt;NORMA!$J$28,"NO CUMPLE","CUMPLE")</f>
        <v>NO CUMPLE</v>
      </c>
      <c r="AF326" s="188" t="str">
        <f>IF($H326&gt;NORMA!$I$29,"NO CUMPLE","CUMPLE")</f>
        <v>NO CUMPLE</v>
      </c>
      <c r="AG326" s="188" t="str">
        <f>IF($O326&gt;NORMA!$J$30,"NO CUMPLE","CUMPLE")</f>
        <v>NO CUMPLE</v>
      </c>
      <c r="AH326" s="188" t="str">
        <f>IF(AND($N326&gt;=NORMA!$R$18, $N326&lt;=NORMA!$S$18),"CUMPLE","NO CUMPLE")</f>
        <v>CUMPLE</v>
      </c>
      <c r="AI326" s="188" t="str">
        <f>IF($I326&gt;NORMA!$J$32,"NO CUMPLE","CUMPLE")</f>
        <v>CUMPLE</v>
      </c>
    </row>
    <row r="327" spans="1:35" ht="14.25" customHeight="1" x14ac:dyDescent="0.35">
      <c r="A327" s="146" t="s">
        <v>100</v>
      </c>
      <c r="B327" s="147" t="s">
        <v>99</v>
      </c>
      <c r="C327" s="148">
        <v>43871</v>
      </c>
      <c r="D327" s="149">
        <v>0.41666666666666669</v>
      </c>
      <c r="E327" s="147">
        <v>105</v>
      </c>
      <c r="F327" s="147">
        <v>337</v>
      </c>
      <c r="G327" s="147">
        <v>130</v>
      </c>
      <c r="H327" s="147">
        <v>37.799999999999997</v>
      </c>
      <c r="I327" s="147">
        <v>2.0099999999999998</v>
      </c>
      <c r="J327" s="147">
        <v>5.07</v>
      </c>
      <c r="K327" s="155">
        <v>4.8499999999999996</v>
      </c>
      <c r="L327" s="164">
        <v>0.82799999999999996</v>
      </c>
      <c r="M327" s="156">
        <v>2.92</v>
      </c>
      <c r="N327" s="156">
        <v>7.8</v>
      </c>
      <c r="O327" s="157">
        <v>17329</v>
      </c>
      <c r="P327" s="188" t="str">
        <f>IF($M327&lt;NORMA!$J$7,"NO CUMPLE","CUMPLE")</f>
        <v>NO CUMPLE</v>
      </c>
      <c r="Q327" s="188" t="str">
        <f>IF($E327&gt;NORMA!$J$8,"NO CUMPLE","CUMPLE")</f>
        <v>NO CUMPLE</v>
      </c>
      <c r="R327" s="188" t="str">
        <f>IF($F327&gt;NORMA!$J$9,"NO CUMPLE","CUMPLE")</f>
        <v>NO CUMPLE</v>
      </c>
      <c r="S327" s="188" t="str">
        <f>IF($K327&gt;NORMA!$J$10,"NO CUMPLE","CUMPLE")</f>
        <v>CUMPLE</v>
      </c>
      <c r="T327" s="188" t="str">
        <f>IF($J327&gt;NORMA!$J$11,"NO CUMPLE","CUMPLE")</f>
        <v>NO CUMPLE</v>
      </c>
      <c r="U327" s="188" t="str">
        <f>IF($G327&gt;NORMA!$J$12,"NO CUMPLE","CUMPLE")</f>
        <v>NO CUMPLE</v>
      </c>
      <c r="V327" s="188" t="str">
        <f>IF($H327&gt;NORMA!$J$13,"NO CUMPLE","CUMPLE")</f>
        <v>NO CUMPLE</v>
      </c>
      <c r="W327" s="188" t="str">
        <f>IF($O327&gt;NORMA!$J$14,"NO CUMPLE","CUMPLE")</f>
        <v>CUMPLE</v>
      </c>
      <c r="X327" s="188" t="str">
        <f>IF(AND($N327&gt;=NORMA!$Q$4, $N327&lt;=NORMA!$R$4),"CUMPLE","NO CUMPLE")</f>
        <v>CUMPLE</v>
      </c>
      <c r="Y327" s="188" t="str">
        <f>IF($I327&gt;NORMA!$J$16,"NO CUMPLE","CUMPLE")</f>
        <v>CUMPLE</v>
      </c>
      <c r="Z327" s="188" t="str">
        <f>IF($M327&lt;NORMA!$J$23,"NO CUMPLE","CUMPLE")</f>
        <v>NO CUMPLE</v>
      </c>
      <c r="AA327" s="188" t="str">
        <f>IF($E327&gt;NORMA!$J$24,"NO CUMPLE","CUMPLE")</f>
        <v>NO CUMPLE</v>
      </c>
      <c r="AB327" s="188" t="str">
        <f>IF($F327&gt;NORMA!$J$25,"NO CUMPLE","CUMPLE")</f>
        <v>NO CUMPLE</v>
      </c>
      <c r="AC327" s="188" t="str">
        <f>IF($K327&gt;NORMA!$J$26,"NO CUMPLE","CUMPLE")</f>
        <v>CUMPLE</v>
      </c>
      <c r="AD327" s="188" t="str">
        <f>IF($J327&gt;NORMA!$J$27,"NO CUMPLE","CUMPLE")</f>
        <v>NO CUMPLE</v>
      </c>
      <c r="AE327" s="188" t="str">
        <f>IF($G327&gt;NORMA!$J$28,"NO CUMPLE","CUMPLE")</f>
        <v>NO CUMPLE</v>
      </c>
      <c r="AF327" s="188" t="str">
        <f>IF($H327&gt;NORMA!$I$29,"NO CUMPLE","CUMPLE")</f>
        <v>NO CUMPLE</v>
      </c>
      <c r="AG327" s="188" t="str">
        <f>IF($O327&gt;NORMA!$J$30,"NO CUMPLE","CUMPLE")</f>
        <v>CUMPLE</v>
      </c>
      <c r="AH327" s="188" t="str">
        <f>IF(AND($N327&gt;=NORMA!$R$18, $N327&lt;=NORMA!$S$18),"CUMPLE","NO CUMPLE")</f>
        <v>CUMPLE</v>
      </c>
      <c r="AI327" s="188" t="str">
        <f>IF($I327&gt;NORMA!$J$32,"NO CUMPLE","CUMPLE")</f>
        <v>NO CUMPLE</v>
      </c>
    </row>
    <row r="328" spans="1:35" ht="14.25" customHeight="1" x14ac:dyDescent="0.35">
      <c r="A328" s="146" t="s">
        <v>100</v>
      </c>
      <c r="B328" s="147" t="s">
        <v>99</v>
      </c>
      <c r="C328" s="148">
        <v>44000</v>
      </c>
      <c r="D328" s="149">
        <v>0.5</v>
      </c>
      <c r="E328" s="147">
        <v>79.599999999999994</v>
      </c>
      <c r="F328" s="147">
        <v>194</v>
      </c>
      <c r="G328" s="147">
        <v>56</v>
      </c>
      <c r="H328" s="147">
        <v>23.2</v>
      </c>
      <c r="I328" s="147">
        <v>1.72</v>
      </c>
      <c r="J328" s="147">
        <v>3.5539999999999998</v>
      </c>
      <c r="K328" s="155">
        <v>19.91</v>
      </c>
      <c r="L328" s="164">
        <v>1.254</v>
      </c>
      <c r="M328" s="156">
        <v>4.1900000000000004</v>
      </c>
      <c r="N328" s="156">
        <v>7.96</v>
      </c>
      <c r="O328" s="157">
        <v>707000</v>
      </c>
      <c r="P328" s="188" t="str">
        <f>IF($M328&lt;NORMA!$J$7,"NO CUMPLE","CUMPLE")</f>
        <v>CUMPLE</v>
      </c>
      <c r="Q328" s="188" t="str">
        <f>IF($E328&gt;NORMA!$J$8,"NO CUMPLE","CUMPLE")</f>
        <v>NO CUMPLE</v>
      </c>
      <c r="R328" s="188" t="str">
        <f>IF($F328&gt;NORMA!$J$9,"NO CUMPLE","CUMPLE")</f>
        <v>NO CUMPLE</v>
      </c>
      <c r="S328" s="188" t="str">
        <f>IF($K328&gt;NORMA!$J$10,"NO CUMPLE","CUMPLE")</f>
        <v>CUMPLE</v>
      </c>
      <c r="T328" s="188" t="str">
        <f>IF($J328&gt;NORMA!$J$11,"NO CUMPLE","CUMPLE")</f>
        <v>NO CUMPLE</v>
      </c>
      <c r="U328" s="188" t="str">
        <f>IF($G328&gt;NORMA!$J$12,"NO CUMPLE","CUMPLE")</f>
        <v>NO CUMPLE</v>
      </c>
      <c r="V328" s="188" t="str">
        <f>IF($H328&gt;NORMA!$J$13,"NO CUMPLE","CUMPLE")</f>
        <v>CUMPLE</v>
      </c>
      <c r="W328" s="188" t="str">
        <f>IF($O328&gt;NORMA!$J$14,"NO CUMPLE","CUMPLE")</f>
        <v>CUMPLE</v>
      </c>
      <c r="X328" s="188" t="str">
        <f>IF(AND($N328&gt;=NORMA!$Q$4, $N328&lt;=NORMA!$R$4),"CUMPLE","NO CUMPLE")</f>
        <v>CUMPLE</v>
      </c>
      <c r="Y328" s="188" t="str">
        <f>IF($I328&gt;NORMA!$J$16,"NO CUMPLE","CUMPLE")</f>
        <v>CUMPLE</v>
      </c>
      <c r="Z328" s="188" t="str">
        <f>IF($M328&lt;NORMA!$J$23,"NO CUMPLE","CUMPLE")</f>
        <v>NO CUMPLE</v>
      </c>
      <c r="AA328" s="188" t="str">
        <f>IF($E328&gt;NORMA!$J$24,"NO CUMPLE","CUMPLE")</f>
        <v>NO CUMPLE</v>
      </c>
      <c r="AB328" s="188" t="str">
        <f>IF($F328&gt;NORMA!$J$25,"NO CUMPLE","CUMPLE")</f>
        <v>NO CUMPLE</v>
      </c>
      <c r="AC328" s="188" t="str">
        <f>IF($K328&gt;NORMA!$J$26,"NO CUMPLE","CUMPLE")</f>
        <v>NO CUMPLE</v>
      </c>
      <c r="AD328" s="188" t="str">
        <f>IF($J328&gt;NORMA!$J$27,"NO CUMPLE","CUMPLE")</f>
        <v>NO CUMPLE</v>
      </c>
      <c r="AE328" s="188" t="str">
        <f>IF($G328&gt;NORMA!$J$28,"NO CUMPLE","CUMPLE")</f>
        <v>NO CUMPLE</v>
      </c>
      <c r="AF328" s="188" t="str">
        <f>IF($H328&gt;NORMA!$I$29,"NO CUMPLE","CUMPLE")</f>
        <v>NO CUMPLE</v>
      </c>
      <c r="AG328" s="188" t="str">
        <f>IF($O328&gt;NORMA!$J$30,"NO CUMPLE","CUMPLE")</f>
        <v>NO CUMPLE</v>
      </c>
      <c r="AH328" s="188" t="str">
        <f>IF(AND($N328&gt;=NORMA!$R$18, $N328&lt;=NORMA!$S$18),"CUMPLE","NO CUMPLE")</f>
        <v>CUMPLE</v>
      </c>
      <c r="AI328" s="188" t="str">
        <f>IF($I328&gt;NORMA!$J$32,"NO CUMPLE","CUMPLE")</f>
        <v>NO CUMPLE</v>
      </c>
    </row>
    <row r="329" spans="1:35" ht="14.25" customHeight="1" x14ac:dyDescent="0.35">
      <c r="A329" s="146" t="s">
        <v>100</v>
      </c>
      <c r="B329" s="147" t="s">
        <v>99</v>
      </c>
      <c r="C329" s="148">
        <v>44012</v>
      </c>
      <c r="D329" s="149">
        <v>0.33333333333333331</v>
      </c>
      <c r="E329" s="147">
        <v>38.1</v>
      </c>
      <c r="F329" s="147">
        <v>52.9</v>
      </c>
      <c r="G329" s="147">
        <v>36</v>
      </c>
      <c r="H329" s="147">
        <v>12.8</v>
      </c>
      <c r="I329" s="147">
        <v>0.73</v>
      </c>
      <c r="J329" s="147">
        <v>2.2130000000000001</v>
      </c>
      <c r="K329" s="155">
        <v>22.81</v>
      </c>
      <c r="L329" s="164">
        <v>0.94599999999999995</v>
      </c>
      <c r="M329" s="156">
        <v>1.1399999999999999</v>
      </c>
      <c r="N329" s="156">
        <v>7.83</v>
      </c>
      <c r="O329" s="157">
        <v>11200</v>
      </c>
      <c r="P329" s="188" t="str">
        <f>IF($M329&lt;NORMA!$J$7,"NO CUMPLE","CUMPLE")</f>
        <v>NO CUMPLE</v>
      </c>
      <c r="Q329" s="188" t="str">
        <f>IF($E329&gt;NORMA!$J$8,"NO CUMPLE","CUMPLE")</f>
        <v>CUMPLE</v>
      </c>
      <c r="R329" s="188" t="str">
        <f>IF($F329&gt;NORMA!$J$9,"NO CUMPLE","CUMPLE")</f>
        <v>CUMPLE</v>
      </c>
      <c r="S329" s="188" t="str">
        <f>IF($K329&gt;NORMA!$J$10,"NO CUMPLE","CUMPLE")</f>
        <v>NO CUMPLE</v>
      </c>
      <c r="T329" s="188" t="str">
        <f>IF($J329&gt;NORMA!$J$11,"NO CUMPLE","CUMPLE")</f>
        <v>CUMPLE</v>
      </c>
      <c r="U329" s="188" t="str">
        <f>IF($G329&gt;NORMA!$J$12,"NO CUMPLE","CUMPLE")</f>
        <v>NO CUMPLE</v>
      </c>
      <c r="V329" s="188" t="str">
        <f>IF($H329&gt;NORMA!$J$13,"NO CUMPLE","CUMPLE")</f>
        <v>CUMPLE</v>
      </c>
      <c r="W329" s="188" t="str">
        <f>IF($O329&gt;NORMA!$J$14,"NO CUMPLE","CUMPLE")</f>
        <v>CUMPLE</v>
      </c>
      <c r="X329" s="188" t="str">
        <f>IF(AND($N329&gt;=NORMA!$Q$4, $N329&lt;=NORMA!$R$4),"CUMPLE","NO CUMPLE")</f>
        <v>CUMPLE</v>
      </c>
      <c r="Y329" s="188" t="str">
        <f>IF($I329&gt;NORMA!$J$16,"NO CUMPLE","CUMPLE")</f>
        <v>CUMPLE</v>
      </c>
      <c r="Z329" s="188" t="str">
        <f>IF($M329&lt;NORMA!$J$23,"NO CUMPLE","CUMPLE")</f>
        <v>NO CUMPLE</v>
      </c>
      <c r="AA329" s="188" t="str">
        <f>IF($E329&gt;NORMA!$J$24,"NO CUMPLE","CUMPLE")</f>
        <v>NO CUMPLE</v>
      </c>
      <c r="AB329" s="188" t="str">
        <f>IF($F329&gt;NORMA!$J$25,"NO CUMPLE","CUMPLE")</f>
        <v>NO CUMPLE</v>
      </c>
      <c r="AC329" s="188" t="str">
        <f>IF($K329&gt;NORMA!$J$26,"NO CUMPLE","CUMPLE")</f>
        <v>NO CUMPLE</v>
      </c>
      <c r="AD329" s="188" t="str">
        <f>IF($J329&gt;NORMA!$J$27,"NO CUMPLE","CUMPLE")</f>
        <v>NO CUMPLE</v>
      </c>
      <c r="AE329" s="188" t="str">
        <f>IF($G329&gt;NORMA!$J$28,"NO CUMPLE","CUMPLE")</f>
        <v>NO CUMPLE</v>
      </c>
      <c r="AF329" s="188" t="str">
        <f>IF($H329&gt;NORMA!$I$29,"NO CUMPLE","CUMPLE")</f>
        <v>NO CUMPLE</v>
      </c>
      <c r="AG329" s="188" t="str">
        <f>IF($O329&gt;NORMA!$J$30,"NO CUMPLE","CUMPLE")</f>
        <v>CUMPLE</v>
      </c>
      <c r="AH329" s="188" t="str">
        <f>IF(AND($N329&gt;=NORMA!$R$18, $N329&lt;=NORMA!$S$18),"CUMPLE","NO CUMPLE")</f>
        <v>CUMPLE</v>
      </c>
      <c r="AI329" s="188" t="str">
        <f>IF($I329&gt;NORMA!$J$32,"NO CUMPLE","CUMPLE")</f>
        <v>CUMPLE</v>
      </c>
    </row>
    <row r="330" spans="1:35" ht="14.25" customHeight="1" x14ac:dyDescent="0.35">
      <c r="A330" s="146" t="s">
        <v>98</v>
      </c>
      <c r="B330" s="147" t="s">
        <v>99</v>
      </c>
      <c r="C330" s="148">
        <v>44012</v>
      </c>
      <c r="D330" s="149">
        <v>0.66666666666666663</v>
      </c>
      <c r="E330" s="147">
        <v>48.4</v>
      </c>
      <c r="F330" s="147">
        <v>103</v>
      </c>
      <c r="G330" s="147">
        <v>45.5</v>
      </c>
      <c r="H330" s="150">
        <v>10</v>
      </c>
      <c r="I330" s="147">
        <v>1.37</v>
      </c>
      <c r="J330" s="147">
        <v>1.266</v>
      </c>
      <c r="K330" s="155">
        <v>11.61</v>
      </c>
      <c r="L330" s="164">
        <v>0.78900000000000003</v>
      </c>
      <c r="M330" s="156">
        <v>6.69</v>
      </c>
      <c r="N330" s="156">
        <v>7.734</v>
      </c>
      <c r="O330" s="157">
        <v>4930000</v>
      </c>
      <c r="P330" s="188" t="str">
        <f>IF($M330&lt;NORMA!$J$7,"NO CUMPLE","CUMPLE")</f>
        <v>CUMPLE</v>
      </c>
      <c r="Q330" s="188" t="str">
        <f>IF($E330&gt;NORMA!$J$8,"NO CUMPLE","CUMPLE")</f>
        <v>CUMPLE</v>
      </c>
      <c r="R330" s="188" t="str">
        <f>IF($F330&gt;NORMA!$J$9,"NO CUMPLE","CUMPLE")</f>
        <v>CUMPLE</v>
      </c>
      <c r="S330" s="188" t="str">
        <f>IF($K330&gt;NORMA!$J$10,"NO CUMPLE","CUMPLE")</f>
        <v>CUMPLE</v>
      </c>
      <c r="T330" s="188" t="str">
        <f>IF($J330&gt;NORMA!$J$11,"NO CUMPLE","CUMPLE")</f>
        <v>CUMPLE</v>
      </c>
      <c r="U330" s="188" t="str">
        <f>IF($G330&gt;NORMA!$J$12,"NO CUMPLE","CUMPLE")</f>
        <v>NO CUMPLE</v>
      </c>
      <c r="V330" s="188" t="str">
        <f>IF($H330&gt;NORMA!$J$13,"NO CUMPLE","CUMPLE")</f>
        <v>CUMPLE</v>
      </c>
      <c r="W330" s="188" t="str">
        <f>IF($O330&gt;NORMA!$J$14,"NO CUMPLE","CUMPLE")</f>
        <v>NO CUMPLE</v>
      </c>
      <c r="X330" s="188" t="str">
        <f>IF(AND($N330&gt;=NORMA!$Q$4, $N330&lt;=NORMA!$R$4),"CUMPLE","NO CUMPLE")</f>
        <v>CUMPLE</v>
      </c>
      <c r="Y330" s="188" t="str">
        <f>IF($I330&gt;NORMA!$J$16,"NO CUMPLE","CUMPLE")</f>
        <v>CUMPLE</v>
      </c>
      <c r="Z330" s="188" t="str">
        <f>IF($M330&lt;NORMA!$J$23,"NO CUMPLE","CUMPLE")</f>
        <v>CUMPLE</v>
      </c>
      <c r="AA330" s="188" t="str">
        <f>IF($E330&gt;NORMA!$J$24,"NO CUMPLE","CUMPLE")</f>
        <v>NO CUMPLE</v>
      </c>
      <c r="AB330" s="188" t="str">
        <f>IF($F330&gt;NORMA!$J$25,"NO CUMPLE","CUMPLE")</f>
        <v>NO CUMPLE</v>
      </c>
      <c r="AC330" s="188" t="str">
        <f>IF($K330&gt;NORMA!$J$26,"NO CUMPLE","CUMPLE")</f>
        <v>NO CUMPLE</v>
      </c>
      <c r="AD330" s="188" t="str">
        <f>IF($J330&gt;NORMA!$J$27,"NO CUMPLE","CUMPLE")</f>
        <v>NO CUMPLE</v>
      </c>
      <c r="AE330" s="188" t="str">
        <f>IF($G330&gt;NORMA!$J$28,"NO CUMPLE","CUMPLE")</f>
        <v>NO CUMPLE</v>
      </c>
      <c r="AF330" s="188" t="str">
        <f>IF($H330&gt;NORMA!$I$29,"NO CUMPLE","CUMPLE")</f>
        <v>CUMPLE</v>
      </c>
      <c r="AG330" s="188" t="str">
        <f>IF($O330&gt;NORMA!$J$30,"NO CUMPLE","CUMPLE")</f>
        <v>NO CUMPLE</v>
      </c>
      <c r="AH330" s="188" t="str">
        <f>IF(AND($N330&gt;=NORMA!$R$18, $N330&lt;=NORMA!$S$18),"CUMPLE","NO CUMPLE")</f>
        <v>CUMPLE</v>
      </c>
      <c r="AI330" s="188" t="str">
        <f>IF($I330&gt;NORMA!$J$32,"NO CUMPLE","CUMPLE")</f>
        <v>NO CUMPLE</v>
      </c>
    </row>
    <row r="331" spans="1:35" ht="14.25" customHeight="1" x14ac:dyDescent="0.35">
      <c r="A331" s="146" t="s">
        <v>100</v>
      </c>
      <c r="B331" s="147" t="s">
        <v>99</v>
      </c>
      <c r="C331" s="148">
        <v>44069</v>
      </c>
      <c r="D331" s="149">
        <v>0.58333333333333337</v>
      </c>
      <c r="E331" s="147">
        <v>104</v>
      </c>
      <c r="F331" s="147">
        <v>335</v>
      </c>
      <c r="G331" s="147">
        <v>110</v>
      </c>
      <c r="H331" s="147">
        <v>32.5</v>
      </c>
      <c r="I331" s="147">
        <v>3.55</v>
      </c>
      <c r="J331" s="147">
        <v>4.29</v>
      </c>
      <c r="K331" s="155">
        <v>53.62</v>
      </c>
      <c r="L331" s="164">
        <v>0.85899999999999999</v>
      </c>
      <c r="M331" s="156">
        <v>7.4999999999999997E-2</v>
      </c>
      <c r="N331" s="156">
        <v>7.4</v>
      </c>
      <c r="O331" s="157">
        <v>920800</v>
      </c>
      <c r="P331" s="188" t="str">
        <f>IF($M331&lt;NORMA!$J$7,"NO CUMPLE","CUMPLE")</f>
        <v>NO CUMPLE</v>
      </c>
      <c r="Q331" s="188" t="str">
        <f>IF($E331&gt;NORMA!$J$8,"NO CUMPLE","CUMPLE")</f>
        <v>NO CUMPLE</v>
      </c>
      <c r="R331" s="188" t="str">
        <f>IF($F331&gt;NORMA!$J$9,"NO CUMPLE","CUMPLE")</f>
        <v>NO CUMPLE</v>
      </c>
      <c r="S331" s="188" t="str">
        <f>IF($K331&gt;NORMA!$J$10,"NO CUMPLE","CUMPLE")</f>
        <v>NO CUMPLE</v>
      </c>
      <c r="T331" s="188" t="str">
        <f>IF($J331&gt;NORMA!$J$11,"NO CUMPLE","CUMPLE")</f>
        <v>NO CUMPLE</v>
      </c>
      <c r="U331" s="188" t="str">
        <f>IF($G331&gt;NORMA!$J$12,"NO CUMPLE","CUMPLE")</f>
        <v>NO CUMPLE</v>
      </c>
      <c r="V331" s="188" t="str">
        <f>IF($H331&gt;NORMA!$J$13,"NO CUMPLE","CUMPLE")</f>
        <v>NO CUMPLE</v>
      </c>
      <c r="W331" s="188" t="str">
        <f>IF($O331&gt;NORMA!$J$14,"NO CUMPLE","CUMPLE")</f>
        <v>CUMPLE</v>
      </c>
      <c r="X331" s="188" t="str">
        <f>IF(AND($N331&gt;=NORMA!$Q$4, $N331&lt;=NORMA!$R$4),"CUMPLE","NO CUMPLE")</f>
        <v>CUMPLE</v>
      </c>
      <c r="Y331" s="188" t="str">
        <f>IF($I331&gt;NORMA!$J$16,"NO CUMPLE","CUMPLE")</f>
        <v>NO CUMPLE</v>
      </c>
      <c r="Z331" s="188" t="str">
        <f>IF($M331&lt;NORMA!$J$23,"NO CUMPLE","CUMPLE")</f>
        <v>NO CUMPLE</v>
      </c>
      <c r="AA331" s="188" t="str">
        <f>IF($E331&gt;NORMA!$J$24,"NO CUMPLE","CUMPLE")</f>
        <v>NO CUMPLE</v>
      </c>
      <c r="AB331" s="188" t="str">
        <f>IF($F331&gt;NORMA!$J$25,"NO CUMPLE","CUMPLE")</f>
        <v>NO CUMPLE</v>
      </c>
      <c r="AC331" s="188" t="str">
        <f>IF($K331&gt;NORMA!$J$26,"NO CUMPLE","CUMPLE")</f>
        <v>NO CUMPLE</v>
      </c>
      <c r="AD331" s="188" t="str">
        <f>IF($J331&gt;NORMA!$J$27,"NO CUMPLE","CUMPLE")</f>
        <v>NO CUMPLE</v>
      </c>
      <c r="AE331" s="188" t="str">
        <f>IF($G331&gt;NORMA!$J$28,"NO CUMPLE","CUMPLE")</f>
        <v>NO CUMPLE</v>
      </c>
      <c r="AF331" s="188" t="str">
        <f>IF($H331&gt;NORMA!$I$29,"NO CUMPLE","CUMPLE")</f>
        <v>NO CUMPLE</v>
      </c>
      <c r="AG331" s="188" t="str">
        <f>IF($O331&gt;NORMA!$J$30,"NO CUMPLE","CUMPLE")</f>
        <v>NO CUMPLE</v>
      </c>
      <c r="AH331" s="188" t="str">
        <f>IF(AND($N331&gt;=NORMA!$R$18, $N331&lt;=NORMA!$S$18),"CUMPLE","NO CUMPLE")</f>
        <v>CUMPLE</v>
      </c>
      <c r="AI331" s="188" t="str">
        <f>IF($I331&gt;NORMA!$J$32,"NO CUMPLE","CUMPLE")</f>
        <v>NO CUMPLE</v>
      </c>
    </row>
    <row r="332" spans="1:35" ht="14.25" customHeight="1" x14ac:dyDescent="0.35">
      <c r="A332" s="146" t="s">
        <v>98</v>
      </c>
      <c r="B332" s="147" t="s">
        <v>99</v>
      </c>
      <c r="C332" s="148">
        <v>44107</v>
      </c>
      <c r="D332" s="149">
        <v>0.33333333333333331</v>
      </c>
      <c r="E332" s="147">
        <v>90</v>
      </c>
      <c r="F332" s="147">
        <v>137</v>
      </c>
      <c r="G332" s="147">
        <v>44</v>
      </c>
      <c r="H332" s="147">
        <v>17.3</v>
      </c>
      <c r="I332" s="147">
        <v>0.63</v>
      </c>
      <c r="J332" s="147">
        <v>2.2370000000000001</v>
      </c>
      <c r="K332" s="155">
        <v>11.31</v>
      </c>
      <c r="L332" s="164">
        <v>0.74199999999999999</v>
      </c>
      <c r="M332" s="156">
        <v>4.26</v>
      </c>
      <c r="N332" s="156">
        <v>7.32</v>
      </c>
      <c r="O332" s="157">
        <v>6410</v>
      </c>
      <c r="P332" s="188" t="str">
        <f>IF($M332&lt;NORMA!$J$7,"NO CUMPLE","CUMPLE")</f>
        <v>CUMPLE</v>
      </c>
      <c r="Q332" s="188" t="str">
        <f>IF($E332&gt;NORMA!$J$8,"NO CUMPLE","CUMPLE")</f>
        <v>NO CUMPLE</v>
      </c>
      <c r="R332" s="188" t="str">
        <f>IF($F332&gt;NORMA!$J$9,"NO CUMPLE","CUMPLE")</f>
        <v>CUMPLE</v>
      </c>
      <c r="S332" s="188" t="str">
        <f>IF($K332&gt;NORMA!$J$10,"NO CUMPLE","CUMPLE")</f>
        <v>CUMPLE</v>
      </c>
      <c r="T332" s="188" t="str">
        <f>IF($J332&gt;NORMA!$J$11,"NO CUMPLE","CUMPLE")</f>
        <v>CUMPLE</v>
      </c>
      <c r="U332" s="188" t="str">
        <f>IF($G332&gt;NORMA!$J$12,"NO CUMPLE","CUMPLE")</f>
        <v>NO CUMPLE</v>
      </c>
      <c r="V332" s="188" t="str">
        <f>IF($H332&gt;NORMA!$J$13,"NO CUMPLE","CUMPLE")</f>
        <v>CUMPLE</v>
      </c>
      <c r="W332" s="188" t="str">
        <f>IF($O332&gt;NORMA!$J$14,"NO CUMPLE","CUMPLE")</f>
        <v>CUMPLE</v>
      </c>
      <c r="X332" s="188" t="str">
        <f>IF(AND($N332&gt;=NORMA!$Q$4, $N332&lt;=NORMA!$R$4),"CUMPLE","NO CUMPLE")</f>
        <v>CUMPLE</v>
      </c>
      <c r="Y332" s="188" t="str">
        <f>IF($I332&gt;NORMA!$J$16,"NO CUMPLE","CUMPLE")</f>
        <v>CUMPLE</v>
      </c>
      <c r="Z332" s="188" t="str">
        <f>IF($M332&lt;NORMA!$J$23,"NO CUMPLE","CUMPLE")</f>
        <v>NO CUMPLE</v>
      </c>
      <c r="AA332" s="188" t="str">
        <f>IF($E332&gt;NORMA!$J$24,"NO CUMPLE","CUMPLE")</f>
        <v>NO CUMPLE</v>
      </c>
      <c r="AB332" s="188" t="str">
        <f>IF($F332&gt;NORMA!$J$25,"NO CUMPLE","CUMPLE")</f>
        <v>NO CUMPLE</v>
      </c>
      <c r="AC332" s="188" t="str">
        <f>IF($K332&gt;NORMA!$J$26,"NO CUMPLE","CUMPLE")</f>
        <v>NO CUMPLE</v>
      </c>
      <c r="AD332" s="188" t="str">
        <f>IF($J332&gt;NORMA!$J$27,"NO CUMPLE","CUMPLE")</f>
        <v>NO CUMPLE</v>
      </c>
      <c r="AE332" s="188" t="str">
        <f>IF($G332&gt;NORMA!$J$28,"NO CUMPLE","CUMPLE")</f>
        <v>NO CUMPLE</v>
      </c>
      <c r="AF332" s="188" t="str">
        <f>IF($H332&gt;NORMA!$I$29,"NO CUMPLE","CUMPLE")</f>
        <v>NO CUMPLE</v>
      </c>
      <c r="AG332" s="188" t="str">
        <f>IF($O332&gt;NORMA!$J$30,"NO CUMPLE","CUMPLE")</f>
        <v>CUMPLE</v>
      </c>
      <c r="AH332" s="188" t="str">
        <f>IF(AND($N332&gt;=NORMA!$R$18, $N332&lt;=NORMA!$S$18),"CUMPLE","NO CUMPLE")</f>
        <v>CUMPLE</v>
      </c>
      <c r="AI332" s="188" t="str">
        <f>IF($I332&gt;NORMA!$J$32,"NO CUMPLE","CUMPLE")</f>
        <v>CUMPLE</v>
      </c>
    </row>
    <row r="333" spans="1:35" ht="14.25" customHeight="1" x14ac:dyDescent="0.35">
      <c r="A333" s="146" t="s">
        <v>100</v>
      </c>
      <c r="B333" s="147" t="s">
        <v>99</v>
      </c>
      <c r="C333" s="148">
        <v>44107</v>
      </c>
      <c r="D333" s="149">
        <v>0.66666666666666663</v>
      </c>
      <c r="E333" s="147">
        <v>23</v>
      </c>
      <c r="F333" s="147">
        <v>170</v>
      </c>
      <c r="G333" s="147">
        <v>54</v>
      </c>
      <c r="H333" s="147">
        <v>28.6</v>
      </c>
      <c r="I333" s="147">
        <v>3.05</v>
      </c>
      <c r="J333" s="147">
        <v>1.9830000000000001</v>
      </c>
      <c r="K333" s="155">
        <v>3.64</v>
      </c>
      <c r="L333" s="164">
        <v>0.78400000000000003</v>
      </c>
      <c r="M333" s="156">
        <v>0.68</v>
      </c>
      <c r="N333" s="156">
        <v>7.26</v>
      </c>
      <c r="O333" s="157">
        <v>12100</v>
      </c>
      <c r="P333" s="188" t="str">
        <f>IF($M333&lt;NORMA!$J$7,"NO CUMPLE","CUMPLE")</f>
        <v>NO CUMPLE</v>
      </c>
      <c r="Q333" s="188" t="str">
        <f>IF($E333&gt;NORMA!$J$8,"NO CUMPLE","CUMPLE")</f>
        <v>CUMPLE</v>
      </c>
      <c r="R333" s="188" t="str">
        <f>IF($F333&gt;NORMA!$J$9,"NO CUMPLE","CUMPLE")</f>
        <v>NO CUMPLE</v>
      </c>
      <c r="S333" s="188" t="str">
        <f>IF($K333&gt;NORMA!$J$10,"NO CUMPLE","CUMPLE")</f>
        <v>CUMPLE</v>
      </c>
      <c r="T333" s="188" t="str">
        <f>IF($J333&gt;NORMA!$J$11,"NO CUMPLE","CUMPLE")</f>
        <v>CUMPLE</v>
      </c>
      <c r="U333" s="188" t="str">
        <f>IF($G333&gt;NORMA!$J$12,"NO CUMPLE","CUMPLE")</f>
        <v>NO CUMPLE</v>
      </c>
      <c r="V333" s="188" t="str">
        <f>IF($H333&gt;NORMA!$J$13,"NO CUMPLE","CUMPLE")</f>
        <v>NO CUMPLE</v>
      </c>
      <c r="W333" s="188" t="str">
        <f>IF($O333&gt;NORMA!$J$14,"NO CUMPLE","CUMPLE")</f>
        <v>CUMPLE</v>
      </c>
      <c r="X333" s="188" t="str">
        <f>IF(AND($N333&gt;=NORMA!$Q$4, $N333&lt;=NORMA!$R$4),"CUMPLE","NO CUMPLE")</f>
        <v>CUMPLE</v>
      </c>
      <c r="Y333" s="188" t="str">
        <f>IF($I333&gt;NORMA!$J$16,"NO CUMPLE","CUMPLE")</f>
        <v>NO CUMPLE</v>
      </c>
      <c r="Z333" s="188" t="str">
        <f>IF($M333&lt;NORMA!$J$23,"NO CUMPLE","CUMPLE")</f>
        <v>NO CUMPLE</v>
      </c>
      <c r="AA333" s="188" t="str">
        <f>IF($E333&gt;NORMA!$J$24,"NO CUMPLE","CUMPLE")</f>
        <v>NO CUMPLE</v>
      </c>
      <c r="AB333" s="188" t="str">
        <f>IF($F333&gt;NORMA!$J$25,"NO CUMPLE","CUMPLE")</f>
        <v>NO CUMPLE</v>
      </c>
      <c r="AC333" s="188" t="str">
        <f>IF($K333&gt;NORMA!$J$26,"NO CUMPLE","CUMPLE")</f>
        <v>CUMPLE</v>
      </c>
      <c r="AD333" s="188" t="str">
        <f>IF($J333&gt;NORMA!$J$27,"NO CUMPLE","CUMPLE")</f>
        <v>NO CUMPLE</v>
      </c>
      <c r="AE333" s="188" t="str">
        <f>IF($G333&gt;NORMA!$J$28,"NO CUMPLE","CUMPLE")</f>
        <v>NO CUMPLE</v>
      </c>
      <c r="AF333" s="188" t="str">
        <f>IF($H333&gt;NORMA!$I$29,"NO CUMPLE","CUMPLE")</f>
        <v>NO CUMPLE</v>
      </c>
      <c r="AG333" s="188" t="str">
        <f>IF($O333&gt;NORMA!$J$30,"NO CUMPLE","CUMPLE")</f>
        <v>CUMPLE</v>
      </c>
      <c r="AH333" s="188" t="str">
        <f>IF(AND($N333&gt;=NORMA!$R$18, $N333&lt;=NORMA!$S$18),"CUMPLE","NO CUMPLE")</f>
        <v>CUMPLE</v>
      </c>
      <c r="AI333" s="188" t="str">
        <f>IF($I333&gt;NORMA!$J$32,"NO CUMPLE","CUMPLE")</f>
        <v>NO CUMPLE</v>
      </c>
    </row>
    <row r="334" spans="1:35" ht="14.25" customHeight="1" x14ac:dyDescent="0.35">
      <c r="A334" s="146" t="s">
        <v>98</v>
      </c>
      <c r="B334" s="147" t="s">
        <v>99</v>
      </c>
      <c r="C334" s="148">
        <v>44081</v>
      </c>
      <c r="D334" s="149">
        <v>0.58333333333333337</v>
      </c>
      <c r="E334" s="147">
        <v>96</v>
      </c>
      <c r="F334" s="147">
        <v>118</v>
      </c>
      <c r="G334" s="147">
        <v>12</v>
      </c>
      <c r="H334" s="150">
        <v>10</v>
      </c>
      <c r="I334" s="147">
        <v>1.64</v>
      </c>
      <c r="J334" s="147">
        <v>1.002</v>
      </c>
      <c r="K334" s="155">
        <v>8.6999999999999993</v>
      </c>
      <c r="L334" s="164">
        <v>0.79900000000000004</v>
      </c>
      <c r="M334" s="156">
        <v>7.4</v>
      </c>
      <c r="N334" s="156">
        <v>7.99</v>
      </c>
      <c r="O334" s="157">
        <v>94</v>
      </c>
      <c r="P334" s="188" t="str">
        <f>IF($M334&lt;NORMA!$J$7,"NO CUMPLE","CUMPLE")</f>
        <v>CUMPLE</v>
      </c>
      <c r="Q334" s="188" t="str">
        <f>IF($E334&gt;NORMA!$J$8,"NO CUMPLE","CUMPLE")</f>
        <v>NO CUMPLE</v>
      </c>
      <c r="R334" s="188" t="str">
        <f>IF($F334&gt;NORMA!$J$9,"NO CUMPLE","CUMPLE")</f>
        <v>CUMPLE</v>
      </c>
      <c r="S334" s="188" t="str">
        <f>IF($K334&gt;NORMA!$J$10,"NO CUMPLE","CUMPLE")</f>
        <v>CUMPLE</v>
      </c>
      <c r="T334" s="188" t="str">
        <f>IF($J334&gt;NORMA!$J$11,"NO CUMPLE","CUMPLE")</f>
        <v>CUMPLE</v>
      </c>
      <c r="U334" s="188" t="str">
        <f>IF($G334&gt;NORMA!$J$12,"NO CUMPLE","CUMPLE")</f>
        <v>CUMPLE</v>
      </c>
      <c r="V334" s="188" t="str">
        <f>IF($H334&gt;NORMA!$J$13,"NO CUMPLE","CUMPLE")</f>
        <v>CUMPLE</v>
      </c>
      <c r="W334" s="188" t="str">
        <f>IF($O334&gt;NORMA!$J$14,"NO CUMPLE","CUMPLE")</f>
        <v>CUMPLE</v>
      </c>
      <c r="X334" s="188" t="str">
        <f>IF(AND($N334&gt;=NORMA!$Q$4, $N334&lt;=NORMA!$R$4),"CUMPLE","NO CUMPLE")</f>
        <v>CUMPLE</v>
      </c>
      <c r="Y334" s="188" t="str">
        <f>IF($I334&gt;NORMA!$J$16,"NO CUMPLE","CUMPLE")</f>
        <v>CUMPLE</v>
      </c>
      <c r="Z334" s="188" t="str">
        <f>IF($M334&lt;NORMA!$J$23,"NO CUMPLE","CUMPLE")</f>
        <v>CUMPLE</v>
      </c>
      <c r="AA334" s="188" t="str">
        <f>IF($E334&gt;NORMA!$J$24,"NO CUMPLE","CUMPLE")</f>
        <v>NO CUMPLE</v>
      </c>
      <c r="AB334" s="188" t="str">
        <f>IF($F334&gt;NORMA!$J$25,"NO CUMPLE","CUMPLE")</f>
        <v>NO CUMPLE</v>
      </c>
      <c r="AC334" s="188" t="str">
        <f>IF($K334&gt;NORMA!$J$26,"NO CUMPLE","CUMPLE")</f>
        <v>CUMPLE</v>
      </c>
      <c r="AD334" s="188" t="str">
        <f>IF($J334&gt;NORMA!$J$27,"NO CUMPLE","CUMPLE")</f>
        <v>NO CUMPLE</v>
      </c>
      <c r="AE334" s="188" t="str">
        <f>IF($G334&gt;NORMA!$J$28,"NO CUMPLE","CUMPLE")</f>
        <v>CUMPLE</v>
      </c>
      <c r="AF334" s="188" t="str">
        <f>IF($H334&gt;NORMA!$I$29,"NO CUMPLE","CUMPLE")</f>
        <v>CUMPLE</v>
      </c>
      <c r="AG334" s="188" t="str">
        <f>IF($O334&gt;NORMA!$J$30,"NO CUMPLE","CUMPLE")</f>
        <v>CUMPLE</v>
      </c>
      <c r="AH334" s="188" t="str">
        <f>IF(AND($N334&gt;=NORMA!$R$18, $N334&lt;=NORMA!$S$18),"CUMPLE","NO CUMPLE")</f>
        <v>CUMPLE</v>
      </c>
      <c r="AI334" s="188" t="str">
        <f>IF($I334&gt;NORMA!$J$32,"NO CUMPLE","CUMPLE")</f>
        <v>NO CUMPLE</v>
      </c>
    </row>
    <row r="335" spans="1:35" ht="14.25" customHeight="1" x14ac:dyDescent="0.35">
      <c r="A335" s="146" t="s">
        <v>101</v>
      </c>
      <c r="B335" s="147" t="s">
        <v>102</v>
      </c>
      <c r="C335" s="148">
        <v>40137</v>
      </c>
      <c r="D335" s="149">
        <v>0.32291666666666669</v>
      </c>
      <c r="E335" s="147">
        <v>32</v>
      </c>
      <c r="F335" s="147">
        <v>55</v>
      </c>
      <c r="G335" s="147">
        <v>25</v>
      </c>
      <c r="H335" s="147">
        <v>6.9</v>
      </c>
      <c r="I335" s="147">
        <v>1.29</v>
      </c>
      <c r="J335" s="147">
        <v>1.57</v>
      </c>
      <c r="K335" s="155">
        <v>19.41</v>
      </c>
      <c r="L335" s="164">
        <v>0.873</v>
      </c>
      <c r="M335" s="156">
        <v>1.2</v>
      </c>
      <c r="N335" s="156">
        <v>7.26</v>
      </c>
      <c r="O335" s="157">
        <v>24000000</v>
      </c>
      <c r="P335" s="188" t="str">
        <f>IF($M335&lt;NORMA!$K$7,"NO CUMPLE","CUMPLE")</f>
        <v>CUMPLE</v>
      </c>
      <c r="Q335" s="188" t="str">
        <f>IF($E335&gt;NORMA!$K$8,"NO CUMPLE","CUMPLE")</f>
        <v>CUMPLE</v>
      </c>
      <c r="R335" s="188" t="str">
        <f>IF($F335&gt;NORMA!$K$9,"NO CUMPLE","CUMPLE")</f>
        <v>CUMPLE</v>
      </c>
      <c r="S335" s="188" t="str">
        <f>IF($K335&gt;NORMA!$K$10,"NO CUMPLE","CUMPLE")</f>
        <v>CUMPLE</v>
      </c>
      <c r="T335" s="188" t="str">
        <f>IF($J335&gt;NORMA!$K$11,"NO CUMPLE","CUMPLE")</f>
        <v>CUMPLE</v>
      </c>
      <c r="U335" s="188" t="str">
        <f>IF($G335&gt;NORMA!$K$12,"NO CUMPLE","CUMPLE")</f>
        <v>CUMPLE</v>
      </c>
      <c r="V335" s="188" t="str">
        <f>IF($H335&gt;NORMA!$K$13,"NO CUMPLE","CUMPLE")</f>
        <v>CUMPLE</v>
      </c>
      <c r="W335" s="188" t="str">
        <f>IF($O335&gt;NORMA!$J$14,"NO CUMPLE","CUMPLE")</f>
        <v>NO CUMPLE</v>
      </c>
      <c r="X335" s="188" t="str">
        <f>IF(AND($N335&gt;=NORMA!$Q$4, $N335&lt;=NORMA!$R$4),"CUMPLE","NO CUMPLE")</f>
        <v>CUMPLE</v>
      </c>
      <c r="Y335" s="188" t="str">
        <f>IF($I335&gt;NORMA!$K$16,"NO CUMPLE","CUMPLE")</f>
        <v>CUMPLE</v>
      </c>
      <c r="Z335" s="188" t="str">
        <f>IF($M335&lt;NORMA!$K$23,"NO CUMPLE","CUMPLE")</f>
        <v>NO CUMPLE</v>
      </c>
      <c r="AA335" s="188" t="str">
        <f>IF($E335&gt;NORMA!$J$24,"NO CUMPLE","CUMPLE")</f>
        <v>NO CUMPLE</v>
      </c>
      <c r="AB335" s="188" t="str">
        <f>IF($F335&gt;NORMA!$J$25,"NO CUMPLE","CUMPLE")</f>
        <v>NO CUMPLE</v>
      </c>
      <c r="AC335" s="188" t="str">
        <f>IF($K335&gt;NORMA!$J$26,"NO CUMPLE","CUMPLE")</f>
        <v>NO CUMPLE</v>
      </c>
      <c r="AD335" s="188" t="str">
        <f>IF($J335&gt;NORMA!$J$27,"NO CUMPLE","CUMPLE")</f>
        <v>NO CUMPLE</v>
      </c>
      <c r="AE335" s="188" t="str">
        <f>IF($G335&gt;NORMA!$K$28,"NO CUMPLE","CUMPLE")</f>
        <v>CUMPLE</v>
      </c>
      <c r="AF335" s="188" t="str">
        <f>IF($H335&gt;NORMA!$I$29,"NO CUMPLE","CUMPLE")</f>
        <v>CUMPLE</v>
      </c>
      <c r="AG335" s="188" t="str">
        <f>IF($O335&gt;NORMA!$K$30,"NO CUMPLE","CUMPLE")</f>
        <v>NO CUMPLE</v>
      </c>
      <c r="AH335" s="188" t="str">
        <f>IF(AND($N335&gt;=NORMA!$R$18, $N335&lt;=NORMA!$S$18),"CUMPLE","NO CUMPLE")</f>
        <v>CUMPLE</v>
      </c>
      <c r="AI335" s="188" t="str">
        <f>IF($I335&gt;NORMA!$J$32,"NO CUMPLE","CUMPLE")</f>
        <v>NO CUMPLE</v>
      </c>
    </row>
    <row r="336" spans="1:35" ht="14.25" customHeight="1" x14ac:dyDescent="0.35">
      <c r="A336" s="146" t="s">
        <v>101</v>
      </c>
      <c r="B336" s="147" t="s">
        <v>102</v>
      </c>
      <c r="C336" s="148">
        <v>40137</v>
      </c>
      <c r="D336" s="149">
        <v>0.40625</v>
      </c>
      <c r="E336" s="147">
        <v>127</v>
      </c>
      <c r="F336" s="147">
        <v>344</v>
      </c>
      <c r="G336" s="147">
        <v>95</v>
      </c>
      <c r="H336" s="147">
        <v>41.4</v>
      </c>
      <c r="I336" s="147">
        <v>2.64</v>
      </c>
      <c r="J336" s="147">
        <v>4.8099999999999996</v>
      </c>
      <c r="K336" s="155">
        <v>46.81</v>
      </c>
      <c r="L336" s="164">
        <v>1.052</v>
      </c>
      <c r="M336" s="197" t="s">
        <v>61</v>
      </c>
      <c r="N336" s="156">
        <v>7.84</v>
      </c>
      <c r="O336" s="157">
        <v>3000</v>
      </c>
      <c r="P336" s="188" t="str">
        <f>IF($M336&lt;NORMA!$K$7,"NO CUMPLE","CUMPLE")</f>
        <v>CUMPLE</v>
      </c>
      <c r="Q336" s="188" t="str">
        <f>IF($E336&gt;NORMA!$K$8,"NO CUMPLE","CUMPLE")</f>
        <v>CUMPLE</v>
      </c>
      <c r="R336" s="188" t="str">
        <f>IF($F336&gt;NORMA!$K$9,"NO CUMPLE","CUMPLE")</f>
        <v>CUMPLE</v>
      </c>
      <c r="S336" s="188" t="str">
        <f>IF($K336&gt;NORMA!$K$10,"NO CUMPLE","CUMPLE")</f>
        <v>NO CUMPLE</v>
      </c>
      <c r="T336" s="188" t="str">
        <f>IF($J336&gt;NORMA!$K$11,"NO CUMPLE","CUMPLE")</f>
        <v>CUMPLE</v>
      </c>
      <c r="U336" s="188" t="str">
        <f>IF($G336&gt;NORMA!$K$12,"NO CUMPLE","CUMPLE")</f>
        <v>CUMPLE</v>
      </c>
      <c r="V336" s="188" t="str">
        <f>IF($H336&gt;NORMA!$K$13,"NO CUMPLE","CUMPLE")</f>
        <v>NO CUMPLE</v>
      </c>
      <c r="W336" s="188" t="str">
        <f>IF($O336&gt;NORMA!$J$14,"NO CUMPLE","CUMPLE")</f>
        <v>CUMPLE</v>
      </c>
      <c r="X336" s="188" t="str">
        <f>IF(AND($N336&gt;=NORMA!$Q$4, $N336&lt;=NORMA!$R$4),"CUMPLE","NO CUMPLE")</f>
        <v>CUMPLE</v>
      </c>
      <c r="Y336" s="188" t="str">
        <f>IF($I336&gt;NORMA!$K$16,"NO CUMPLE","CUMPLE")</f>
        <v>CUMPLE</v>
      </c>
      <c r="Z336" s="188" t="str">
        <f>IF($M336&lt;NORMA!$K$23,"NO CUMPLE","CUMPLE")</f>
        <v>CUMPLE</v>
      </c>
      <c r="AA336" s="188" t="str">
        <f>IF($E336&gt;NORMA!$J$24,"NO CUMPLE","CUMPLE")</f>
        <v>NO CUMPLE</v>
      </c>
      <c r="AB336" s="188" t="str">
        <f>IF($F336&gt;NORMA!$J$25,"NO CUMPLE","CUMPLE")</f>
        <v>NO CUMPLE</v>
      </c>
      <c r="AC336" s="188" t="str">
        <f>IF($K336&gt;NORMA!$J$26,"NO CUMPLE","CUMPLE")</f>
        <v>NO CUMPLE</v>
      </c>
      <c r="AD336" s="188" t="str">
        <f>IF($J336&gt;NORMA!$J$27,"NO CUMPLE","CUMPLE")</f>
        <v>NO CUMPLE</v>
      </c>
      <c r="AE336" s="188" t="str">
        <f>IF($G336&gt;NORMA!$K$28,"NO CUMPLE","CUMPLE")</f>
        <v>NO CUMPLE</v>
      </c>
      <c r="AF336" s="188" t="str">
        <f>IF($H336&gt;NORMA!$I$29,"NO CUMPLE","CUMPLE")</f>
        <v>NO CUMPLE</v>
      </c>
      <c r="AG336" s="188" t="str">
        <f>IF($O336&gt;NORMA!$K$30,"NO CUMPLE","CUMPLE")</f>
        <v>CUMPLE</v>
      </c>
      <c r="AH336" s="188" t="str">
        <f>IF(AND($N336&gt;=NORMA!$R$18, $N336&lt;=NORMA!$S$18),"CUMPLE","NO CUMPLE")</f>
        <v>CUMPLE</v>
      </c>
      <c r="AI336" s="188" t="str">
        <f>IF($I336&gt;NORMA!$J$32,"NO CUMPLE","CUMPLE")</f>
        <v>NO CUMPLE</v>
      </c>
    </row>
    <row r="337" spans="1:35" ht="14.25" customHeight="1" x14ac:dyDescent="0.35">
      <c r="A337" s="146" t="s">
        <v>101</v>
      </c>
      <c r="B337" s="147" t="s">
        <v>102</v>
      </c>
      <c r="C337" s="148">
        <v>40137</v>
      </c>
      <c r="D337" s="149">
        <v>0.51041666666666663</v>
      </c>
      <c r="E337" s="147">
        <v>122</v>
      </c>
      <c r="F337" s="147">
        <v>355</v>
      </c>
      <c r="G337" s="147">
        <v>72</v>
      </c>
      <c r="H337" s="147">
        <v>35.200000000000003</v>
      </c>
      <c r="I337" s="147">
        <v>5.2</v>
      </c>
      <c r="J337" s="147">
        <v>4.88</v>
      </c>
      <c r="K337" s="155">
        <v>44.83</v>
      </c>
      <c r="L337" s="164">
        <v>0.94799999999999995</v>
      </c>
      <c r="M337" s="156">
        <v>0.1</v>
      </c>
      <c r="N337" s="156">
        <v>7.81</v>
      </c>
      <c r="O337" s="157">
        <v>900000</v>
      </c>
      <c r="P337" s="188" t="str">
        <f>IF($M337&lt;NORMA!$K$7,"NO CUMPLE","CUMPLE")</f>
        <v>NO CUMPLE</v>
      </c>
      <c r="Q337" s="188" t="str">
        <f>IF($E337&gt;NORMA!$K$8,"NO CUMPLE","CUMPLE")</f>
        <v>CUMPLE</v>
      </c>
      <c r="R337" s="188" t="str">
        <f>IF($F337&gt;NORMA!$K$9,"NO CUMPLE","CUMPLE")</f>
        <v>CUMPLE</v>
      </c>
      <c r="S337" s="188" t="str">
        <f>IF($K337&gt;NORMA!$K$10,"NO CUMPLE","CUMPLE")</f>
        <v>NO CUMPLE</v>
      </c>
      <c r="T337" s="188" t="str">
        <f>IF($J337&gt;NORMA!$K$11,"NO CUMPLE","CUMPLE")</f>
        <v>CUMPLE</v>
      </c>
      <c r="U337" s="188" t="str">
        <f>IF($G337&gt;NORMA!$K$12,"NO CUMPLE","CUMPLE")</f>
        <v>CUMPLE</v>
      </c>
      <c r="V337" s="188" t="str">
        <f>IF($H337&gt;NORMA!$K$13,"NO CUMPLE","CUMPLE")</f>
        <v>CUMPLE</v>
      </c>
      <c r="W337" s="188" t="str">
        <f>IF($O337&gt;NORMA!$J$14,"NO CUMPLE","CUMPLE")</f>
        <v>CUMPLE</v>
      </c>
      <c r="X337" s="188" t="str">
        <f>IF(AND($N337&gt;=NORMA!$Q$4, $N337&lt;=NORMA!$R$4),"CUMPLE","NO CUMPLE")</f>
        <v>CUMPLE</v>
      </c>
      <c r="Y337" s="188" t="str">
        <f>IF($I337&gt;NORMA!$K$16,"NO CUMPLE","CUMPLE")</f>
        <v>NO CUMPLE</v>
      </c>
      <c r="Z337" s="188" t="str">
        <f>IF($M337&lt;NORMA!$K$23,"NO CUMPLE","CUMPLE")</f>
        <v>NO CUMPLE</v>
      </c>
      <c r="AA337" s="188" t="str">
        <f>IF($E337&gt;NORMA!$J$24,"NO CUMPLE","CUMPLE")</f>
        <v>NO CUMPLE</v>
      </c>
      <c r="AB337" s="188" t="str">
        <f>IF($F337&gt;NORMA!$J$25,"NO CUMPLE","CUMPLE")</f>
        <v>NO CUMPLE</v>
      </c>
      <c r="AC337" s="188" t="str">
        <f>IF($K337&gt;NORMA!$J$26,"NO CUMPLE","CUMPLE")</f>
        <v>NO CUMPLE</v>
      </c>
      <c r="AD337" s="188" t="str">
        <f>IF($J337&gt;NORMA!$J$27,"NO CUMPLE","CUMPLE")</f>
        <v>NO CUMPLE</v>
      </c>
      <c r="AE337" s="188" t="str">
        <f>IF($G337&gt;NORMA!$K$28,"NO CUMPLE","CUMPLE")</f>
        <v>NO CUMPLE</v>
      </c>
      <c r="AF337" s="188" t="str">
        <f>IF($H337&gt;NORMA!$I$29,"NO CUMPLE","CUMPLE")</f>
        <v>NO CUMPLE</v>
      </c>
      <c r="AG337" s="188" t="str">
        <f>IF($O337&gt;NORMA!$K$30,"NO CUMPLE","CUMPLE")</f>
        <v>NO CUMPLE</v>
      </c>
      <c r="AH337" s="188" t="str">
        <f>IF(AND($N337&gt;=NORMA!$R$18, $N337&lt;=NORMA!$S$18),"CUMPLE","NO CUMPLE")</f>
        <v>CUMPLE</v>
      </c>
      <c r="AI337" s="188" t="str">
        <f>IF($I337&gt;NORMA!$J$32,"NO CUMPLE","CUMPLE")</f>
        <v>NO CUMPLE</v>
      </c>
    </row>
    <row r="338" spans="1:35" ht="14.25" customHeight="1" x14ac:dyDescent="0.35">
      <c r="A338" s="146" t="s">
        <v>101</v>
      </c>
      <c r="B338" s="147" t="s">
        <v>102</v>
      </c>
      <c r="C338" s="148">
        <v>40142</v>
      </c>
      <c r="D338" s="149">
        <v>0.375</v>
      </c>
      <c r="E338" s="147">
        <v>64</v>
      </c>
      <c r="F338" s="147">
        <v>197</v>
      </c>
      <c r="G338" s="147">
        <v>98</v>
      </c>
      <c r="H338" s="147">
        <v>6.5</v>
      </c>
      <c r="I338" s="147">
        <v>2.4</v>
      </c>
      <c r="J338" s="147">
        <v>3.06</v>
      </c>
      <c r="K338" s="155">
        <v>30.56</v>
      </c>
      <c r="L338" s="164">
        <v>0.748</v>
      </c>
      <c r="M338" s="156">
        <v>0.4</v>
      </c>
      <c r="N338" s="156">
        <v>7.61</v>
      </c>
      <c r="O338" s="157">
        <v>4300000</v>
      </c>
      <c r="P338" s="188" t="str">
        <f>IF($M338&lt;NORMA!$K$7,"NO CUMPLE","CUMPLE")</f>
        <v>CUMPLE</v>
      </c>
      <c r="Q338" s="188" t="str">
        <f>IF($E338&gt;NORMA!$K$8,"NO CUMPLE","CUMPLE")</f>
        <v>CUMPLE</v>
      </c>
      <c r="R338" s="188" t="str">
        <f>IF($F338&gt;NORMA!$K$9,"NO CUMPLE","CUMPLE")</f>
        <v>CUMPLE</v>
      </c>
      <c r="S338" s="188" t="str">
        <f>IF($K338&gt;NORMA!$K$10,"NO CUMPLE","CUMPLE")</f>
        <v>CUMPLE</v>
      </c>
      <c r="T338" s="188" t="str">
        <f>IF($J338&gt;NORMA!$K$11,"NO CUMPLE","CUMPLE")</f>
        <v>CUMPLE</v>
      </c>
      <c r="U338" s="188" t="str">
        <f>IF($G338&gt;NORMA!$K$12,"NO CUMPLE","CUMPLE")</f>
        <v>CUMPLE</v>
      </c>
      <c r="V338" s="188" t="str">
        <f>IF($H338&gt;NORMA!$K$13,"NO CUMPLE","CUMPLE")</f>
        <v>CUMPLE</v>
      </c>
      <c r="W338" s="188" t="str">
        <f>IF($O338&gt;NORMA!$J$14,"NO CUMPLE","CUMPLE")</f>
        <v>NO CUMPLE</v>
      </c>
      <c r="X338" s="188" t="str">
        <f>IF(AND($N338&gt;=NORMA!$Q$4, $N338&lt;=NORMA!$R$4),"CUMPLE","NO CUMPLE")</f>
        <v>CUMPLE</v>
      </c>
      <c r="Y338" s="188" t="str">
        <f>IF($I338&gt;NORMA!$K$16,"NO CUMPLE","CUMPLE")</f>
        <v>CUMPLE</v>
      </c>
      <c r="Z338" s="188" t="str">
        <f>IF($M338&lt;NORMA!$K$23,"NO CUMPLE","CUMPLE")</f>
        <v>NO CUMPLE</v>
      </c>
      <c r="AA338" s="188" t="str">
        <f>IF($E338&gt;NORMA!$J$24,"NO CUMPLE","CUMPLE")</f>
        <v>NO CUMPLE</v>
      </c>
      <c r="AB338" s="188" t="str">
        <f>IF($F338&gt;NORMA!$J$25,"NO CUMPLE","CUMPLE")</f>
        <v>NO CUMPLE</v>
      </c>
      <c r="AC338" s="188" t="str">
        <f>IF($K338&gt;NORMA!$J$26,"NO CUMPLE","CUMPLE")</f>
        <v>NO CUMPLE</v>
      </c>
      <c r="AD338" s="188" t="str">
        <f>IF($J338&gt;NORMA!$J$27,"NO CUMPLE","CUMPLE")</f>
        <v>NO CUMPLE</v>
      </c>
      <c r="AE338" s="188" t="str">
        <f>IF($G338&gt;NORMA!$K$28,"NO CUMPLE","CUMPLE")</f>
        <v>NO CUMPLE</v>
      </c>
      <c r="AF338" s="188" t="str">
        <f>IF($H338&gt;NORMA!$I$29,"NO CUMPLE","CUMPLE")</f>
        <v>CUMPLE</v>
      </c>
      <c r="AG338" s="188" t="str">
        <f>IF($O338&gt;NORMA!$K$30,"NO CUMPLE","CUMPLE")</f>
        <v>NO CUMPLE</v>
      </c>
      <c r="AH338" s="188" t="str">
        <f>IF(AND($N338&gt;=NORMA!$R$18, $N338&lt;=NORMA!$S$18),"CUMPLE","NO CUMPLE")</f>
        <v>CUMPLE</v>
      </c>
      <c r="AI338" s="188" t="str">
        <f>IF($I338&gt;NORMA!$J$32,"NO CUMPLE","CUMPLE")</f>
        <v>NO CUMPLE</v>
      </c>
    </row>
    <row r="339" spans="1:35" ht="14.25" customHeight="1" x14ac:dyDescent="0.35">
      <c r="A339" s="146" t="s">
        <v>101</v>
      </c>
      <c r="B339" s="147" t="s">
        <v>102</v>
      </c>
      <c r="C339" s="148">
        <v>40142</v>
      </c>
      <c r="D339" s="149">
        <v>0.46875</v>
      </c>
      <c r="E339" s="147">
        <v>86</v>
      </c>
      <c r="F339" s="147">
        <v>257</v>
      </c>
      <c r="G339" s="147">
        <v>124</v>
      </c>
      <c r="H339" s="147">
        <v>15.9</v>
      </c>
      <c r="I339" s="147">
        <v>4.3</v>
      </c>
      <c r="J339" s="147">
        <v>3.3</v>
      </c>
      <c r="K339" s="155">
        <v>31.35</v>
      </c>
      <c r="L339" s="164">
        <v>0.80500000000000005</v>
      </c>
      <c r="M339" s="156">
        <v>0.1</v>
      </c>
      <c r="N339" s="156">
        <v>7.46</v>
      </c>
      <c r="O339" s="157">
        <v>4300000</v>
      </c>
      <c r="P339" s="188" t="str">
        <f>IF($M339&lt;NORMA!$K$7,"NO CUMPLE","CUMPLE")</f>
        <v>NO CUMPLE</v>
      </c>
      <c r="Q339" s="188" t="str">
        <f>IF($E339&gt;NORMA!$K$8,"NO CUMPLE","CUMPLE")</f>
        <v>CUMPLE</v>
      </c>
      <c r="R339" s="188" t="str">
        <f>IF($F339&gt;NORMA!$K$9,"NO CUMPLE","CUMPLE")</f>
        <v>CUMPLE</v>
      </c>
      <c r="S339" s="188" t="str">
        <f>IF($K339&gt;NORMA!$K$10,"NO CUMPLE","CUMPLE")</f>
        <v>CUMPLE</v>
      </c>
      <c r="T339" s="188" t="str">
        <f>IF($J339&gt;NORMA!$K$11,"NO CUMPLE","CUMPLE")</f>
        <v>CUMPLE</v>
      </c>
      <c r="U339" s="188" t="str">
        <f>IF($G339&gt;NORMA!$K$12,"NO CUMPLE","CUMPLE")</f>
        <v>CUMPLE</v>
      </c>
      <c r="V339" s="188" t="str">
        <f>IF($H339&gt;NORMA!$K$13,"NO CUMPLE","CUMPLE")</f>
        <v>CUMPLE</v>
      </c>
      <c r="W339" s="188" t="str">
        <f>IF($O339&gt;NORMA!$J$14,"NO CUMPLE","CUMPLE")</f>
        <v>NO CUMPLE</v>
      </c>
      <c r="X339" s="188" t="str">
        <f>IF(AND($N339&gt;=NORMA!$Q$4, $N339&lt;=NORMA!$R$4),"CUMPLE","NO CUMPLE")</f>
        <v>CUMPLE</v>
      </c>
      <c r="Y339" s="188" t="str">
        <f>IF($I339&gt;NORMA!$K$16,"NO CUMPLE","CUMPLE")</f>
        <v>NO CUMPLE</v>
      </c>
      <c r="Z339" s="188" t="str">
        <f>IF($M339&lt;NORMA!$K$23,"NO CUMPLE","CUMPLE")</f>
        <v>NO CUMPLE</v>
      </c>
      <c r="AA339" s="188" t="str">
        <f>IF($E339&gt;NORMA!$J$24,"NO CUMPLE","CUMPLE")</f>
        <v>NO CUMPLE</v>
      </c>
      <c r="AB339" s="188" t="str">
        <f>IF($F339&gt;NORMA!$J$25,"NO CUMPLE","CUMPLE")</f>
        <v>NO CUMPLE</v>
      </c>
      <c r="AC339" s="188" t="str">
        <f>IF($K339&gt;NORMA!$J$26,"NO CUMPLE","CUMPLE")</f>
        <v>NO CUMPLE</v>
      </c>
      <c r="AD339" s="188" t="str">
        <f>IF($J339&gt;NORMA!$J$27,"NO CUMPLE","CUMPLE")</f>
        <v>NO CUMPLE</v>
      </c>
      <c r="AE339" s="188" t="str">
        <f>IF($G339&gt;NORMA!$K$28,"NO CUMPLE","CUMPLE")</f>
        <v>NO CUMPLE</v>
      </c>
      <c r="AF339" s="188" t="str">
        <f>IF($H339&gt;NORMA!$I$29,"NO CUMPLE","CUMPLE")</f>
        <v>NO CUMPLE</v>
      </c>
      <c r="AG339" s="188" t="str">
        <f>IF($O339&gt;NORMA!$K$30,"NO CUMPLE","CUMPLE")</f>
        <v>NO CUMPLE</v>
      </c>
      <c r="AH339" s="188" t="str">
        <f>IF(AND($N339&gt;=NORMA!$R$18, $N339&lt;=NORMA!$S$18),"CUMPLE","NO CUMPLE")</f>
        <v>CUMPLE</v>
      </c>
      <c r="AI339" s="188" t="str">
        <f>IF($I339&gt;NORMA!$J$32,"NO CUMPLE","CUMPLE")</f>
        <v>NO CUMPLE</v>
      </c>
    </row>
    <row r="340" spans="1:35" ht="14.25" customHeight="1" x14ac:dyDescent="0.35">
      <c r="A340" s="146" t="s">
        <v>101</v>
      </c>
      <c r="B340" s="147" t="s">
        <v>102</v>
      </c>
      <c r="C340" s="148">
        <v>40142</v>
      </c>
      <c r="D340" s="149">
        <v>0.5625</v>
      </c>
      <c r="E340" s="147">
        <v>90</v>
      </c>
      <c r="F340" s="147">
        <v>275</v>
      </c>
      <c r="G340" s="147">
        <v>162</v>
      </c>
      <c r="H340" s="147">
        <v>27.9</v>
      </c>
      <c r="I340" s="147">
        <v>5.4</v>
      </c>
      <c r="J340" s="147">
        <v>2.61</v>
      </c>
      <c r="K340" s="155">
        <v>24.77</v>
      </c>
      <c r="L340" s="164">
        <v>0.67400000000000004</v>
      </c>
      <c r="M340" s="156">
        <v>0.1</v>
      </c>
      <c r="N340" s="156">
        <v>7.36</v>
      </c>
      <c r="O340" s="157">
        <v>400000</v>
      </c>
      <c r="P340" s="188" t="str">
        <f>IF($M340&lt;NORMA!$K$7,"NO CUMPLE","CUMPLE")</f>
        <v>NO CUMPLE</v>
      </c>
      <c r="Q340" s="188" t="str">
        <f>IF($E340&gt;NORMA!$K$8,"NO CUMPLE","CUMPLE")</f>
        <v>CUMPLE</v>
      </c>
      <c r="R340" s="188" t="str">
        <f>IF($F340&gt;NORMA!$K$9,"NO CUMPLE","CUMPLE")</f>
        <v>CUMPLE</v>
      </c>
      <c r="S340" s="188" t="str">
        <f>IF($K340&gt;NORMA!$K$10,"NO CUMPLE","CUMPLE")</f>
        <v>CUMPLE</v>
      </c>
      <c r="T340" s="188" t="str">
        <f>IF($J340&gt;NORMA!$K$11,"NO CUMPLE","CUMPLE")</f>
        <v>CUMPLE</v>
      </c>
      <c r="U340" s="188" t="str">
        <f>IF($G340&gt;NORMA!$K$12,"NO CUMPLE","CUMPLE")</f>
        <v>NO CUMPLE</v>
      </c>
      <c r="V340" s="188" t="str">
        <f>IF($H340&gt;NORMA!$K$13,"NO CUMPLE","CUMPLE")</f>
        <v>CUMPLE</v>
      </c>
      <c r="W340" s="188" t="str">
        <f>IF($O340&gt;NORMA!$J$14,"NO CUMPLE","CUMPLE")</f>
        <v>CUMPLE</v>
      </c>
      <c r="X340" s="188" t="str">
        <f>IF(AND($N340&gt;=NORMA!$Q$4, $N340&lt;=NORMA!$R$4),"CUMPLE","NO CUMPLE")</f>
        <v>CUMPLE</v>
      </c>
      <c r="Y340" s="188" t="str">
        <f>IF($I340&gt;NORMA!$K$16,"NO CUMPLE","CUMPLE")</f>
        <v>NO CUMPLE</v>
      </c>
      <c r="Z340" s="188" t="str">
        <f>IF($M340&lt;NORMA!$K$23,"NO CUMPLE","CUMPLE")</f>
        <v>NO CUMPLE</v>
      </c>
      <c r="AA340" s="188" t="str">
        <f>IF($E340&gt;NORMA!$J$24,"NO CUMPLE","CUMPLE")</f>
        <v>NO CUMPLE</v>
      </c>
      <c r="AB340" s="188" t="str">
        <f>IF($F340&gt;NORMA!$J$25,"NO CUMPLE","CUMPLE")</f>
        <v>NO CUMPLE</v>
      </c>
      <c r="AC340" s="188" t="str">
        <f>IF($K340&gt;NORMA!$J$26,"NO CUMPLE","CUMPLE")</f>
        <v>NO CUMPLE</v>
      </c>
      <c r="AD340" s="188" t="str">
        <f>IF($J340&gt;NORMA!$J$27,"NO CUMPLE","CUMPLE")</f>
        <v>NO CUMPLE</v>
      </c>
      <c r="AE340" s="188" t="str">
        <f>IF($G340&gt;NORMA!$K$28,"NO CUMPLE","CUMPLE")</f>
        <v>NO CUMPLE</v>
      </c>
      <c r="AF340" s="188" t="str">
        <f>IF($H340&gt;NORMA!$I$29,"NO CUMPLE","CUMPLE")</f>
        <v>NO CUMPLE</v>
      </c>
      <c r="AG340" s="188" t="str">
        <f>IF($O340&gt;NORMA!$K$30,"NO CUMPLE","CUMPLE")</f>
        <v>NO CUMPLE</v>
      </c>
      <c r="AH340" s="188" t="str">
        <f>IF(AND($N340&gt;=NORMA!$R$18, $N340&lt;=NORMA!$S$18),"CUMPLE","NO CUMPLE")</f>
        <v>CUMPLE</v>
      </c>
      <c r="AI340" s="188" t="str">
        <f>IF($I340&gt;NORMA!$J$32,"NO CUMPLE","CUMPLE")</f>
        <v>NO CUMPLE</v>
      </c>
    </row>
    <row r="341" spans="1:35" ht="14.25" customHeight="1" x14ac:dyDescent="0.35">
      <c r="A341" s="146" t="s">
        <v>103</v>
      </c>
      <c r="B341" s="147" t="s">
        <v>102</v>
      </c>
      <c r="C341" s="148">
        <v>40144</v>
      </c>
      <c r="D341" s="149">
        <v>0.39583333333333331</v>
      </c>
      <c r="E341" s="147">
        <v>75</v>
      </c>
      <c r="F341" s="147">
        <v>248</v>
      </c>
      <c r="G341" s="147">
        <v>37</v>
      </c>
      <c r="H341" s="147">
        <v>15.2</v>
      </c>
      <c r="I341" s="147">
        <v>3.54</v>
      </c>
      <c r="J341" s="147">
        <v>3.22</v>
      </c>
      <c r="K341" s="155">
        <v>24.13</v>
      </c>
      <c r="L341" s="164">
        <v>1.0009999999999999</v>
      </c>
      <c r="M341" s="156">
        <v>0.3</v>
      </c>
      <c r="N341" s="156">
        <v>8.4499999999999993</v>
      </c>
      <c r="O341" s="157">
        <v>30000</v>
      </c>
      <c r="P341" s="188" t="str">
        <f>IF($M341&lt;NORMA!$K$7,"NO CUMPLE","CUMPLE")</f>
        <v>CUMPLE</v>
      </c>
      <c r="Q341" s="188" t="str">
        <f>IF($E341&gt;NORMA!$K$8,"NO CUMPLE","CUMPLE")</f>
        <v>CUMPLE</v>
      </c>
      <c r="R341" s="188" t="str">
        <f>IF($F341&gt;NORMA!$K$9,"NO CUMPLE","CUMPLE")</f>
        <v>CUMPLE</v>
      </c>
      <c r="S341" s="188" t="str">
        <f>IF($K341&gt;NORMA!$K$10,"NO CUMPLE","CUMPLE")</f>
        <v>CUMPLE</v>
      </c>
      <c r="T341" s="188" t="str">
        <f>IF($J341&gt;NORMA!$K$11,"NO CUMPLE","CUMPLE")</f>
        <v>CUMPLE</v>
      </c>
      <c r="U341" s="188" t="str">
        <f>IF($G341&gt;NORMA!$K$12,"NO CUMPLE","CUMPLE")</f>
        <v>CUMPLE</v>
      </c>
      <c r="V341" s="188" t="str">
        <f>IF($H341&gt;NORMA!$K$13,"NO CUMPLE","CUMPLE")</f>
        <v>CUMPLE</v>
      </c>
      <c r="W341" s="188" t="str">
        <f>IF($O341&gt;NORMA!$J$14,"NO CUMPLE","CUMPLE")</f>
        <v>CUMPLE</v>
      </c>
      <c r="X341" s="188" t="str">
        <f>IF(AND($N341&gt;=NORMA!$Q$4, $N341&lt;=NORMA!$R$4),"CUMPLE","NO CUMPLE")</f>
        <v>CUMPLE</v>
      </c>
      <c r="Y341" s="188" t="str">
        <f>IF($I341&gt;NORMA!$K$16,"NO CUMPLE","CUMPLE")</f>
        <v>CUMPLE</v>
      </c>
      <c r="Z341" s="188" t="str">
        <f>IF($M341&lt;NORMA!$K$23,"NO CUMPLE","CUMPLE")</f>
        <v>NO CUMPLE</v>
      </c>
      <c r="AA341" s="188" t="str">
        <f>IF($E341&gt;NORMA!$J$24,"NO CUMPLE","CUMPLE")</f>
        <v>NO CUMPLE</v>
      </c>
      <c r="AB341" s="188" t="str">
        <f>IF($F341&gt;NORMA!$J$25,"NO CUMPLE","CUMPLE")</f>
        <v>NO CUMPLE</v>
      </c>
      <c r="AC341" s="188" t="str">
        <f>IF($K341&gt;NORMA!$J$26,"NO CUMPLE","CUMPLE")</f>
        <v>NO CUMPLE</v>
      </c>
      <c r="AD341" s="188" t="str">
        <f>IF($J341&gt;NORMA!$J$27,"NO CUMPLE","CUMPLE")</f>
        <v>NO CUMPLE</v>
      </c>
      <c r="AE341" s="188" t="str">
        <f>IF($G341&gt;NORMA!$K$28,"NO CUMPLE","CUMPLE")</f>
        <v>CUMPLE</v>
      </c>
      <c r="AF341" s="188" t="str">
        <f>IF($H341&gt;NORMA!$I$29,"NO CUMPLE","CUMPLE")</f>
        <v>NO CUMPLE</v>
      </c>
      <c r="AG341" s="188" t="str">
        <f>IF($O341&gt;NORMA!$K$30,"NO CUMPLE","CUMPLE")</f>
        <v>CUMPLE</v>
      </c>
      <c r="AH341" s="188" t="str">
        <f>IF(AND($N341&gt;=NORMA!$R$18, $N341&lt;=NORMA!$S$18),"CUMPLE","NO CUMPLE")</f>
        <v>CUMPLE</v>
      </c>
      <c r="AI341" s="188" t="str">
        <f>IF($I341&gt;NORMA!$J$32,"NO CUMPLE","CUMPLE")</f>
        <v>NO CUMPLE</v>
      </c>
    </row>
    <row r="342" spans="1:35" ht="14.25" customHeight="1" x14ac:dyDescent="0.35">
      <c r="A342" s="146" t="s">
        <v>103</v>
      </c>
      <c r="B342" s="147" t="s">
        <v>102</v>
      </c>
      <c r="C342" s="148">
        <v>40144</v>
      </c>
      <c r="D342" s="149">
        <v>0.48958333333333331</v>
      </c>
      <c r="E342" s="147">
        <v>164</v>
      </c>
      <c r="F342" s="147">
        <v>522</v>
      </c>
      <c r="G342" s="147">
        <v>81</v>
      </c>
      <c r="H342" s="147">
        <v>42</v>
      </c>
      <c r="I342" s="147">
        <v>7.95</v>
      </c>
      <c r="J342" s="147">
        <v>6.27</v>
      </c>
      <c r="K342" s="155">
        <v>52.43</v>
      </c>
      <c r="L342" s="164">
        <v>1.1879999999999999</v>
      </c>
      <c r="M342" s="156">
        <v>0.1</v>
      </c>
      <c r="N342" s="156">
        <v>8.61</v>
      </c>
      <c r="O342" s="157">
        <v>2300000</v>
      </c>
      <c r="P342" s="188" t="str">
        <f>IF($M342&lt;NORMA!$K$7,"NO CUMPLE","CUMPLE")</f>
        <v>NO CUMPLE</v>
      </c>
      <c r="Q342" s="188" t="str">
        <f>IF($E342&gt;NORMA!$K$8,"NO CUMPLE","CUMPLE")</f>
        <v>CUMPLE</v>
      </c>
      <c r="R342" s="188" t="str">
        <f>IF($F342&gt;NORMA!$K$9,"NO CUMPLE","CUMPLE")</f>
        <v>NO CUMPLE</v>
      </c>
      <c r="S342" s="188" t="str">
        <f>IF($K342&gt;NORMA!$K$10,"NO CUMPLE","CUMPLE")</f>
        <v>NO CUMPLE</v>
      </c>
      <c r="T342" s="188" t="str">
        <f>IF($J342&gt;NORMA!$K$11,"NO CUMPLE","CUMPLE")</f>
        <v>CUMPLE</v>
      </c>
      <c r="U342" s="188" t="str">
        <f>IF($G342&gt;NORMA!$K$12,"NO CUMPLE","CUMPLE")</f>
        <v>CUMPLE</v>
      </c>
      <c r="V342" s="188" t="str">
        <f>IF($H342&gt;NORMA!$K$13,"NO CUMPLE","CUMPLE")</f>
        <v>NO CUMPLE</v>
      </c>
      <c r="W342" s="188" t="str">
        <f>IF($O342&gt;NORMA!$J$14,"NO CUMPLE","CUMPLE")</f>
        <v>NO CUMPLE</v>
      </c>
      <c r="X342" s="188" t="str">
        <f>IF(AND($N342&gt;=NORMA!$Q$4, $N342&lt;=NORMA!$R$4),"CUMPLE","NO CUMPLE")</f>
        <v>CUMPLE</v>
      </c>
      <c r="Y342" s="188" t="str">
        <f>IF($I342&gt;NORMA!$K$16,"NO CUMPLE","CUMPLE")</f>
        <v>NO CUMPLE</v>
      </c>
      <c r="Z342" s="188" t="str">
        <f>IF($M342&lt;NORMA!$K$23,"NO CUMPLE","CUMPLE")</f>
        <v>NO CUMPLE</v>
      </c>
      <c r="AA342" s="188" t="str">
        <f>IF($E342&gt;NORMA!$J$24,"NO CUMPLE","CUMPLE")</f>
        <v>NO CUMPLE</v>
      </c>
      <c r="AB342" s="188" t="str">
        <f>IF($F342&gt;NORMA!$J$25,"NO CUMPLE","CUMPLE")</f>
        <v>NO CUMPLE</v>
      </c>
      <c r="AC342" s="188" t="str">
        <f>IF($K342&gt;NORMA!$J$26,"NO CUMPLE","CUMPLE")</f>
        <v>NO CUMPLE</v>
      </c>
      <c r="AD342" s="188" t="str">
        <f>IF($J342&gt;NORMA!$J$27,"NO CUMPLE","CUMPLE")</f>
        <v>NO CUMPLE</v>
      </c>
      <c r="AE342" s="188" t="str">
        <f>IF($G342&gt;NORMA!$K$28,"NO CUMPLE","CUMPLE")</f>
        <v>NO CUMPLE</v>
      </c>
      <c r="AF342" s="188" t="str">
        <f>IF($H342&gt;NORMA!$I$29,"NO CUMPLE","CUMPLE")</f>
        <v>NO CUMPLE</v>
      </c>
      <c r="AG342" s="188" t="str">
        <f>IF($O342&gt;NORMA!$K$30,"NO CUMPLE","CUMPLE")</f>
        <v>NO CUMPLE</v>
      </c>
      <c r="AH342" s="188" t="str">
        <f>IF(AND($N342&gt;=NORMA!$R$18, $N342&lt;=NORMA!$S$18),"CUMPLE","NO CUMPLE")</f>
        <v>NO CUMPLE</v>
      </c>
      <c r="AI342" s="188" t="str">
        <f>IF($I342&gt;NORMA!$J$32,"NO CUMPLE","CUMPLE")</f>
        <v>NO CUMPLE</v>
      </c>
    </row>
    <row r="343" spans="1:35" ht="14.25" customHeight="1" x14ac:dyDescent="0.35">
      <c r="A343" s="146" t="s">
        <v>103</v>
      </c>
      <c r="B343" s="147" t="s">
        <v>102</v>
      </c>
      <c r="C343" s="148">
        <v>40144</v>
      </c>
      <c r="D343" s="149">
        <v>0.58333333333333337</v>
      </c>
      <c r="E343" s="147">
        <v>158</v>
      </c>
      <c r="F343" s="147">
        <v>610</v>
      </c>
      <c r="G343" s="147">
        <v>110</v>
      </c>
      <c r="H343" s="147">
        <v>49.6</v>
      </c>
      <c r="I343" s="147">
        <v>10.07</v>
      </c>
      <c r="J343" s="147">
        <v>6.19</v>
      </c>
      <c r="K343" s="155">
        <v>47.02</v>
      </c>
      <c r="L343" s="164">
        <v>1.28</v>
      </c>
      <c r="M343" s="156">
        <v>0.1</v>
      </c>
      <c r="N343" s="156">
        <v>8.09</v>
      </c>
      <c r="O343" s="157">
        <v>9000000</v>
      </c>
      <c r="P343" s="188" t="str">
        <f>IF($M343&lt;NORMA!$K$7,"NO CUMPLE","CUMPLE")</f>
        <v>NO CUMPLE</v>
      </c>
      <c r="Q343" s="188" t="str">
        <f>IF($E343&gt;NORMA!$K$8,"NO CUMPLE","CUMPLE")</f>
        <v>CUMPLE</v>
      </c>
      <c r="R343" s="188" t="str">
        <f>IF($F343&gt;NORMA!$K$9,"NO CUMPLE","CUMPLE")</f>
        <v>NO CUMPLE</v>
      </c>
      <c r="S343" s="188" t="str">
        <f>IF($K343&gt;NORMA!$K$10,"NO CUMPLE","CUMPLE")</f>
        <v>NO CUMPLE</v>
      </c>
      <c r="T343" s="188" t="str">
        <f>IF($J343&gt;NORMA!$K$11,"NO CUMPLE","CUMPLE")</f>
        <v>CUMPLE</v>
      </c>
      <c r="U343" s="188" t="str">
        <f>IF($G343&gt;NORMA!$K$12,"NO CUMPLE","CUMPLE")</f>
        <v>CUMPLE</v>
      </c>
      <c r="V343" s="188" t="str">
        <f>IF($H343&gt;NORMA!$K$13,"NO CUMPLE","CUMPLE")</f>
        <v>NO CUMPLE</v>
      </c>
      <c r="W343" s="188" t="str">
        <f>IF($O343&gt;NORMA!$J$14,"NO CUMPLE","CUMPLE")</f>
        <v>NO CUMPLE</v>
      </c>
      <c r="X343" s="188" t="str">
        <f>IF(AND($N343&gt;=NORMA!$Q$4, $N343&lt;=NORMA!$R$4),"CUMPLE","NO CUMPLE")</f>
        <v>CUMPLE</v>
      </c>
      <c r="Y343" s="188" t="str">
        <f>IF($I343&gt;NORMA!$K$16,"NO CUMPLE","CUMPLE")</f>
        <v>NO CUMPLE</v>
      </c>
      <c r="Z343" s="188" t="str">
        <f>IF($M343&lt;NORMA!$K$23,"NO CUMPLE","CUMPLE")</f>
        <v>NO CUMPLE</v>
      </c>
      <c r="AA343" s="188" t="str">
        <f>IF($E343&gt;NORMA!$J$24,"NO CUMPLE","CUMPLE")</f>
        <v>NO CUMPLE</v>
      </c>
      <c r="AB343" s="188" t="str">
        <f>IF($F343&gt;NORMA!$J$25,"NO CUMPLE","CUMPLE")</f>
        <v>NO CUMPLE</v>
      </c>
      <c r="AC343" s="188" t="str">
        <f>IF($K343&gt;NORMA!$J$26,"NO CUMPLE","CUMPLE")</f>
        <v>NO CUMPLE</v>
      </c>
      <c r="AD343" s="188" t="str">
        <f>IF($J343&gt;NORMA!$J$27,"NO CUMPLE","CUMPLE")</f>
        <v>NO CUMPLE</v>
      </c>
      <c r="AE343" s="188" t="str">
        <f>IF($G343&gt;NORMA!$K$28,"NO CUMPLE","CUMPLE")</f>
        <v>NO CUMPLE</v>
      </c>
      <c r="AF343" s="188" t="str">
        <f>IF($H343&gt;NORMA!$I$29,"NO CUMPLE","CUMPLE")</f>
        <v>NO CUMPLE</v>
      </c>
      <c r="AG343" s="188" t="str">
        <f>IF($O343&gt;NORMA!$K$30,"NO CUMPLE","CUMPLE")</f>
        <v>NO CUMPLE</v>
      </c>
      <c r="AH343" s="188" t="str">
        <f>IF(AND($N343&gt;=NORMA!$R$18, $N343&lt;=NORMA!$S$18),"CUMPLE","NO CUMPLE")</f>
        <v>CUMPLE</v>
      </c>
      <c r="AI343" s="188" t="str">
        <f>IF($I343&gt;NORMA!$J$32,"NO CUMPLE","CUMPLE")</f>
        <v>NO CUMPLE</v>
      </c>
    </row>
    <row r="344" spans="1:35" ht="14.25" customHeight="1" x14ac:dyDescent="0.35">
      <c r="A344" s="146" t="s">
        <v>103</v>
      </c>
      <c r="B344" s="147" t="s">
        <v>102</v>
      </c>
      <c r="C344" s="148">
        <v>40147</v>
      </c>
      <c r="D344" s="149">
        <v>0.34375</v>
      </c>
      <c r="E344" s="147">
        <v>148</v>
      </c>
      <c r="F344" s="147">
        <v>414</v>
      </c>
      <c r="G344" s="147">
        <v>71</v>
      </c>
      <c r="H344" s="147">
        <v>37.1</v>
      </c>
      <c r="I344" s="147">
        <v>3.31</v>
      </c>
      <c r="J344" s="147">
        <v>3.48</v>
      </c>
      <c r="K344" s="155">
        <v>33.6</v>
      </c>
      <c r="L344" s="164">
        <v>0.74</v>
      </c>
      <c r="M344" s="156">
        <v>0.1</v>
      </c>
      <c r="N344" s="156">
        <v>8.4600000000000009</v>
      </c>
      <c r="O344" s="157">
        <v>900000</v>
      </c>
      <c r="P344" s="188" t="str">
        <f>IF($M344&lt;NORMA!$K$7,"NO CUMPLE","CUMPLE")</f>
        <v>NO CUMPLE</v>
      </c>
      <c r="Q344" s="188" t="str">
        <f>IF($E344&gt;NORMA!$K$8,"NO CUMPLE","CUMPLE")</f>
        <v>CUMPLE</v>
      </c>
      <c r="R344" s="188" t="str">
        <f>IF($F344&gt;NORMA!$K$9,"NO CUMPLE","CUMPLE")</f>
        <v>NO CUMPLE</v>
      </c>
      <c r="S344" s="188" t="str">
        <f>IF($K344&gt;NORMA!$K$10,"NO CUMPLE","CUMPLE")</f>
        <v>CUMPLE</v>
      </c>
      <c r="T344" s="188" t="str">
        <f>IF($J344&gt;NORMA!$K$11,"NO CUMPLE","CUMPLE")</f>
        <v>CUMPLE</v>
      </c>
      <c r="U344" s="188" t="str">
        <f>IF($G344&gt;NORMA!$K$12,"NO CUMPLE","CUMPLE")</f>
        <v>CUMPLE</v>
      </c>
      <c r="V344" s="188" t="str">
        <f>IF($H344&gt;NORMA!$K$13,"NO CUMPLE","CUMPLE")</f>
        <v>CUMPLE</v>
      </c>
      <c r="W344" s="188" t="str">
        <f>IF($O344&gt;NORMA!$J$14,"NO CUMPLE","CUMPLE")</f>
        <v>CUMPLE</v>
      </c>
      <c r="X344" s="188" t="str">
        <f>IF(AND($N344&gt;=NORMA!$Q$4, $N344&lt;=NORMA!$R$4),"CUMPLE","NO CUMPLE")</f>
        <v>CUMPLE</v>
      </c>
      <c r="Y344" s="188" t="str">
        <f>IF($I344&gt;NORMA!$K$16,"NO CUMPLE","CUMPLE")</f>
        <v>CUMPLE</v>
      </c>
      <c r="Z344" s="188" t="str">
        <f>IF($M344&lt;NORMA!$K$23,"NO CUMPLE","CUMPLE")</f>
        <v>NO CUMPLE</v>
      </c>
      <c r="AA344" s="188" t="str">
        <f>IF($E344&gt;NORMA!$J$24,"NO CUMPLE","CUMPLE")</f>
        <v>NO CUMPLE</v>
      </c>
      <c r="AB344" s="188" t="str">
        <f>IF($F344&gt;NORMA!$J$25,"NO CUMPLE","CUMPLE")</f>
        <v>NO CUMPLE</v>
      </c>
      <c r="AC344" s="188" t="str">
        <f>IF($K344&gt;NORMA!$J$26,"NO CUMPLE","CUMPLE")</f>
        <v>NO CUMPLE</v>
      </c>
      <c r="AD344" s="188" t="str">
        <f>IF($J344&gt;NORMA!$J$27,"NO CUMPLE","CUMPLE")</f>
        <v>NO CUMPLE</v>
      </c>
      <c r="AE344" s="188" t="str">
        <f>IF($G344&gt;NORMA!$K$28,"NO CUMPLE","CUMPLE")</f>
        <v>NO CUMPLE</v>
      </c>
      <c r="AF344" s="188" t="str">
        <f>IF($H344&gt;NORMA!$I$29,"NO CUMPLE","CUMPLE")</f>
        <v>NO CUMPLE</v>
      </c>
      <c r="AG344" s="188" t="str">
        <f>IF($O344&gt;NORMA!$K$30,"NO CUMPLE","CUMPLE")</f>
        <v>NO CUMPLE</v>
      </c>
      <c r="AH344" s="188" t="str">
        <f>IF(AND($N344&gt;=NORMA!$R$18, $N344&lt;=NORMA!$S$18),"CUMPLE","NO CUMPLE")</f>
        <v>CUMPLE</v>
      </c>
      <c r="AI344" s="188" t="str">
        <f>IF($I344&gt;NORMA!$J$32,"NO CUMPLE","CUMPLE")</f>
        <v>NO CUMPLE</v>
      </c>
    </row>
    <row r="345" spans="1:35" ht="14.25" customHeight="1" x14ac:dyDescent="0.35">
      <c r="A345" s="146" t="s">
        <v>103</v>
      </c>
      <c r="B345" s="147" t="s">
        <v>102</v>
      </c>
      <c r="C345" s="148">
        <v>40147</v>
      </c>
      <c r="D345" s="149">
        <v>0.4375</v>
      </c>
      <c r="E345" s="147">
        <v>123</v>
      </c>
      <c r="F345" s="147">
        <v>458</v>
      </c>
      <c r="G345" s="147">
        <v>71</v>
      </c>
      <c r="H345" s="147">
        <v>49.6</v>
      </c>
      <c r="I345" s="147">
        <v>4.57</v>
      </c>
      <c r="J345" s="147">
        <v>5.29</v>
      </c>
      <c r="K345" s="155">
        <v>42.86</v>
      </c>
      <c r="L345" s="164">
        <v>0.97399999999999998</v>
      </c>
      <c r="M345" s="156">
        <v>0.1</v>
      </c>
      <c r="N345" s="156">
        <v>8.58</v>
      </c>
      <c r="O345" s="157">
        <v>15000000</v>
      </c>
      <c r="P345" s="188" t="str">
        <f>IF($M345&lt;NORMA!$K$7,"NO CUMPLE","CUMPLE")</f>
        <v>NO CUMPLE</v>
      </c>
      <c r="Q345" s="188" t="str">
        <f>IF($E345&gt;NORMA!$K$8,"NO CUMPLE","CUMPLE")</f>
        <v>CUMPLE</v>
      </c>
      <c r="R345" s="188" t="str">
        <f>IF($F345&gt;NORMA!$K$9,"NO CUMPLE","CUMPLE")</f>
        <v>NO CUMPLE</v>
      </c>
      <c r="S345" s="188" t="str">
        <f>IF($K345&gt;NORMA!$K$10,"NO CUMPLE","CUMPLE")</f>
        <v>NO CUMPLE</v>
      </c>
      <c r="T345" s="188" t="str">
        <f>IF($J345&gt;NORMA!$K$11,"NO CUMPLE","CUMPLE")</f>
        <v>CUMPLE</v>
      </c>
      <c r="U345" s="188" t="str">
        <f>IF($G345&gt;NORMA!$K$12,"NO CUMPLE","CUMPLE")</f>
        <v>CUMPLE</v>
      </c>
      <c r="V345" s="188" t="str">
        <f>IF($H345&gt;NORMA!$K$13,"NO CUMPLE","CUMPLE")</f>
        <v>NO CUMPLE</v>
      </c>
      <c r="W345" s="188" t="str">
        <f>IF($O345&gt;NORMA!$J$14,"NO CUMPLE","CUMPLE")</f>
        <v>NO CUMPLE</v>
      </c>
      <c r="X345" s="188" t="str">
        <f>IF(AND($N345&gt;=NORMA!$Q$4, $N345&lt;=NORMA!$R$4),"CUMPLE","NO CUMPLE")</f>
        <v>CUMPLE</v>
      </c>
      <c r="Y345" s="188" t="str">
        <f>IF($I345&gt;NORMA!$K$16,"NO CUMPLE","CUMPLE")</f>
        <v>NO CUMPLE</v>
      </c>
      <c r="Z345" s="188" t="str">
        <f>IF($M345&lt;NORMA!$K$23,"NO CUMPLE","CUMPLE")</f>
        <v>NO CUMPLE</v>
      </c>
      <c r="AA345" s="188" t="str">
        <f>IF($E345&gt;NORMA!$J$24,"NO CUMPLE","CUMPLE")</f>
        <v>NO CUMPLE</v>
      </c>
      <c r="AB345" s="188" t="str">
        <f>IF($F345&gt;NORMA!$J$25,"NO CUMPLE","CUMPLE")</f>
        <v>NO CUMPLE</v>
      </c>
      <c r="AC345" s="188" t="str">
        <f>IF($K345&gt;NORMA!$J$26,"NO CUMPLE","CUMPLE")</f>
        <v>NO CUMPLE</v>
      </c>
      <c r="AD345" s="188" t="str">
        <f>IF($J345&gt;NORMA!$J$27,"NO CUMPLE","CUMPLE")</f>
        <v>NO CUMPLE</v>
      </c>
      <c r="AE345" s="188" t="str">
        <f>IF($G345&gt;NORMA!$K$28,"NO CUMPLE","CUMPLE")</f>
        <v>NO CUMPLE</v>
      </c>
      <c r="AF345" s="188" t="str">
        <f>IF($H345&gt;NORMA!$I$29,"NO CUMPLE","CUMPLE")</f>
        <v>NO CUMPLE</v>
      </c>
      <c r="AG345" s="188" t="str">
        <f>IF($O345&gt;NORMA!$K$30,"NO CUMPLE","CUMPLE")</f>
        <v>NO CUMPLE</v>
      </c>
      <c r="AH345" s="188" t="str">
        <f>IF(AND($N345&gt;=NORMA!$R$18, $N345&lt;=NORMA!$S$18),"CUMPLE","NO CUMPLE")</f>
        <v>NO CUMPLE</v>
      </c>
      <c r="AI345" s="188" t="str">
        <f>IF($I345&gt;NORMA!$J$32,"NO CUMPLE","CUMPLE")</f>
        <v>NO CUMPLE</v>
      </c>
    </row>
    <row r="346" spans="1:35" ht="14.25" customHeight="1" x14ac:dyDescent="0.35">
      <c r="A346" s="146" t="s">
        <v>103</v>
      </c>
      <c r="B346" s="147" t="s">
        <v>102</v>
      </c>
      <c r="C346" s="148">
        <v>40147</v>
      </c>
      <c r="D346" s="149">
        <v>0.53125</v>
      </c>
      <c r="E346" s="147">
        <v>180</v>
      </c>
      <c r="F346" s="147">
        <v>611</v>
      </c>
      <c r="G346" s="147">
        <v>94</v>
      </c>
      <c r="H346" s="147">
        <v>43.2</v>
      </c>
      <c r="I346" s="147">
        <v>8.14</v>
      </c>
      <c r="J346" s="147">
        <v>6.93</v>
      </c>
      <c r="K346" s="155">
        <v>59.91</v>
      </c>
      <c r="L346" s="164">
        <v>1.0129999999999999</v>
      </c>
      <c r="M346" s="156">
        <v>0.1</v>
      </c>
      <c r="N346" s="156">
        <v>8.59</v>
      </c>
      <c r="O346" s="157">
        <v>4300000</v>
      </c>
      <c r="P346" s="188" t="str">
        <f>IF($M346&lt;NORMA!$K$7,"NO CUMPLE","CUMPLE")</f>
        <v>NO CUMPLE</v>
      </c>
      <c r="Q346" s="188" t="str">
        <f>IF($E346&gt;NORMA!$K$8,"NO CUMPLE","CUMPLE")</f>
        <v>CUMPLE</v>
      </c>
      <c r="R346" s="188" t="str">
        <f>IF($F346&gt;NORMA!$K$9,"NO CUMPLE","CUMPLE")</f>
        <v>NO CUMPLE</v>
      </c>
      <c r="S346" s="188" t="str">
        <f>IF($K346&gt;NORMA!$K$10,"NO CUMPLE","CUMPLE")</f>
        <v>NO CUMPLE</v>
      </c>
      <c r="T346" s="188" t="str">
        <f>IF($J346&gt;NORMA!$K$11,"NO CUMPLE","CUMPLE")</f>
        <v>CUMPLE</v>
      </c>
      <c r="U346" s="188" t="str">
        <f>IF($G346&gt;NORMA!$K$12,"NO CUMPLE","CUMPLE")</f>
        <v>CUMPLE</v>
      </c>
      <c r="V346" s="188" t="str">
        <f>IF($H346&gt;NORMA!$K$13,"NO CUMPLE","CUMPLE")</f>
        <v>NO CUMPLE</v>
      </c>
      <c r="W346" s="188" t="str">
        <f>IF($O346&gt;NORMA!$J$14,"NO CUMPLE","CUMPLE")</f>
        <v>NO CUMPLE</v>
      </c>
      <c r="X346" s="188" t="str">
        <f>IF(AND($N346&gt;=NORMA!$Q$4, $N346&lt;=NORMA!$R$4),"CUMPLE","NO CUMPLE")</f>
        <v>CUMPLE</v>
      </c>
      <c r="Y346" s="188" t="str">
        <f>IF($I346&gt;NORMA!$K$16,"NO CUMPLE","CUMPLE")</f>
        <v>NO CUMPLE</v>
      </c>
      <c r="Z346" s="188" t="str">
        <f>IF($M346&lt;NORMA!$K$23,"NO CUMPLE","CUMPLE")</f>
        <v>NO CUMPLE</v>
      </c>
      <c r="AA346" s="188" t="str">
        <f>IF($E346&gt;NORMA!$J$24,"NO CUMPLE","CUMPLE")</f>
        <v>NO CUMPLE</v>
      </c>
      <c r="AB346" s="188" t="str">
        <f>IF($F346&gt;NORMA!$J$25,"NO CUMPLE","CUMPLE")</f>
        <v>NO CUMPLE</v>
      </c>
      <c r="AC346" s="188" t="str">
        <f>IF($K346&gt;NORMA!$J$26,"NO CUMPLE","CUMPLE")</f>
        <v>NO CUMPLE</v>
      </c>
      <c r="AD346" s="188" t="str">
        <f>IF($J346&gt;NORMA!$J$27,"NO CUMPLE","CUMPLE")</f>
        <v>NO CUMPLE</v>
      </c>
      <c r="AE346" s="188" t="str">
        <f>IF($G346&gt;NORMA!$K$28,"NO CUMPLE","CUMPLE")</f>
        <v>NO CUMPLE</v>
      </c>
      <c r="AF346" s="188" t="str">
        <f>IF($H346&gt;NORMA!$I$29,"NO CUMPLE","CUMPLE")</f>
        <v>NO CUMPLE</v>
      </c>
      <c r="AG346" s="188" t="str">
        <f>IF($O346&gt;NORMA!$K$30,"NO CUMPLE","CUMPLE")</f>
        <v>NO CUMPLE</v>
      </c>
      <c r="AH346" s="188" t="str">
        <f>IF(AND($N346&gt;=NORMA!$R$18, $N346&lt;=NORMA!$S$18),"CUMPLE","NO CUMPLE")</f>
        <v>NO CUMPLE</v>
      </c>
      <c r="AI346" s="188" t="str">
        <f>IF($I346&gt;NORMA!$J$32,"NO CUMPLE","CUMPLE")</f>
        <v>NO CUMPLE</v>
      </c>
    </row>
    <row r="347" spans="1:35" ht="14.25" customHeight="1" x14ac:dyDescent="0.35">
      <c r="A347" s="146" t="s">
        <v>103</v>
      </c>
      <c r="B347" s="147" t="s">
        <v>102</v>
      </c>
      <c r="C347" s="148">
        <v>40201</v>
      </c>
      <c r="D347" s="149">
        <v>0.33333333333333331</v>
      </c>
      <c r="E347" s="147">
        <v>124</v>
      </c>
      <c r="F347" s="147">
        <v>372</v>
      </c>
      <c r="G347" s="147">
        <v>134</v>
      </c>
      <c r="H347" s="147">
        <v>30.3</v>
      </c>
      <c r="I347" s="147">
        <v>4.3</v>
      </c>
      <c r="J347" s="147">
        <v>4.37</v>
      </c>
      <c r="K347" s="155">
        <v>30.2</v>
      </c>
      <c r="L347" s="164">
        <v>0.44800000000000001</v>
      </c>
      <c r="M347" s="156">
        <v>0.1</v>
      </c>
      <c r="N347" s="156">
        <v>8.31</v>
      </c>
      <c r="O347" s="157">
        <v>11000000</v>
      </c>
      <c r="P347" s="188" t="str">
        <f>IF($M347&lt;NORMA!$K$7,"NO CUMPLE","CUMPLE")</f>
        <v>NO CUMPLE</v>
      </c>
      <c r="Q347" s="188" t="str">
        <f>IF($E347&gt;NORMA!$K$8,"NO CUMPLE","CUMPLE")</f>
        <v>CUMPLE</v>
      </c>
      <c r="R347" s="188" t="str">
        <f>IF($F347&gt;NORMA!$K$9,"NO CUMPLE","CUMPLE")</f>
        <v>CUMPLE</v>
      </c>
      <c r="S347" s="188" t="str">
        <f>IF($K347&gt;NORMA!$K$10,"NO CUMPLE","CUMPLE")</f>
        <v>CUMPLE</v>
      </c>
      <c r="T347" s="188" t="str">
        <f>IF($J347&gt;NORMA!$K$11,"NO CUMPLE","CUMPLE")</f>
        <v>CUMPLE</v>
      </c>
      <c r="U347" s="188" t="str">
        <f>IF($G347&gt;NORMA!$K$12,"NO CUMPLE","CUMPLE")</f>
        <v>CUMPLE</v>
      </c>
      <c r="V347" s="188" t="str">
        <f>IF($H347&gt;NORMA!$K$13,"NO CUMPLE","CUMPLE")</f>
        <v>CUMPLE</v>
      </c>
      <c r="W347" s="188" t="str">
        <f>IF($O347&gt;NORMA!$J$14,"NO CUMPLE","CUMPLE")</f>
        <v>NO CUMPLE</v>
      </c>
      <c r="X347" s="188" t="str">
        <f>IF(AND($N347&gt;=NORMA!$Q$4, $N347&lt;=NORMA!$R$4),"CUMPLE","NO CUMPLE")</f>
        <v>CUMPLE</v>
      </c>
      <c r="Y347" s="188" t="str">
        <f>IF($I347&gt;NORMA!$K$16,"NO CUMPLE","CUMPLE")</f>
        <v>NO CUMPLE</v>
      </c>
      <c r="Z347" s="188" t="str">
        <f>IF($M347&lt;NORMA!$K$23,"NO CUMPLE","CUMPLE")</f>
        <v>NO CUMPLE</v>
      </c>
      <c r="AA347" s="188" t="str">
        <f>IF($E347&gt;NORMA!$J$24,"NO CUMPLE","CUMPLE")</f>
        <v>NO CUMPLE</v>
      </c>
      <c r="AB347" s="188" t="str">
        <f>IF($F347&gt;NORMA!$J$25,"NO CUMPLE","CUMPLE")</f>
        <v>NO CUMPLE</v>
      </c>
      <c r="AC347" s="188" t="str">
        <f>IF($K347&gt;NORMA!$J$26,"NO CUMPLE","CUMPLE")</f>
        <v>NO CUMPLE</v>
      </c>
      <c r="AD347" s="188" t="str">
        <f>IF($J347&gt;NORMA!$J$27,"NO CUMPLE","CUMPLE")</f>
        <v>NO CUMPLE</v>
      </c>
      <c r="AE347" s="188" t="str">
        <f>IF($G347&gt;NORMA!$K$28,"NO CUMPLE","CUMPLE")</f>
        <v>NO CUMPLE</v>
      </c>
      <c r="AF347" s="188" t="str">
        <f>IF($H347&gt;NORMA!$I$29,"NO CUMPLE","CUMPLE")</f>
        <v>NO CUMPLE</v>
      </c>
      <c r="AG347" s="188" t="str">
        <f>IF($O347&gt;NORMA!$K$30,"NO CUMPLE","CUMPLE")</f>
        <v>NO CUMPLE</v>
      </c>
      <c r="AH347" s="188" t="str">
        <f>IF(AND($N347&gt;=NORMA!$R$18, $N347&lt;=NORMA!$S$18),"CUMPLE","NO CUMPLE")</f>
        <v>CUMPLE</v>
      </c>
      <c r="AI347" s="188" t="str">
        <f>IF($I347&gt;NORMA!$J$32,"NO CUMPLE","CUMPLE")</f>
        <v>NO CUMPLE</v>
      </c>
    </row>
    <row r="348" spans="1:35" ht="14.25" customHeight="1" x14ac:dyDescent="0.35">
      <c r="A348" s="146" t="s">
        <v>101</v>
      </c>
      <c r="B348" s="147" t="s">
        <v>102</v>
      </c>
      <c r="C348" s="148">
        <v>40206</v>
      </c>
      <c r="D348" s="149">
        <v>0.54166666666666663</v>
      </c>
      <c r="E348" s="147">
        <v>191</v>
      </c>
      <c r="F348" s="147">
        <v>486</v>
      </c>
      <c r="G348" s="147">
        <v>15</v>
      </c>
      <c r="H348" s="147">
        <v>63.2</v>
      </c>
      <c r="I348" s="147">
        <v>8.8000000000000007</v>
      </c>
      <c r="J348" s="147">
        <v>7.5</v>
      </c>
      <c r="K348" s="155">
        <v>66.819999999999993</v>
      </c>
      <c r="L348" s="164">
        <v>0.80800000000000005</v>
      </c>
      <c r="M348" s="156">
        <v>0.1</v>
      </c>
      <c r="N348" s="156">
        <v>7.87</v>
      </c>
      <c r="O348" s="157">
        <v>7500000</v>
      </c>
      <c r="P348" s="188" t="str">
        <f>IF($M348&lt;NORMA!$K$7,"NO CUMPLE","CUMPLE")</f>
        <v>NO CUMPLE</v>
      </c>
      <c r="Q348" s="188" t="str">
        <f>IF($E348&gt;NORMA!$K$8,"NO CUMPLE","CUMPLE")</f>
        <v>CUMPLE</v>
      </c>
      <c r="R348" s="188" t="str">
        <f>IF($F348&gt;NORMA!$K$9,"NO CUMPLE","CUMPLE")</f>
        <v>NO CUMPLE</v>
      </c>
      <c r="S348" s="188" t="str">
        <f>IF($K348&gt;NORMA!$K$10,"NO CUMPLE","CUMPLE")</f>
        <v>NO CUMPLE</v>
      </c>
      <c r="T348" s="188" t="str">
        <f>IF($J348&gt;NORMA!$K$11,"NO CUMPLE","CUMPLE")</f>
        <v>CUMPLE</v>
      </c>
      <c r="U348" s="188" t="str">
        <f>IF($G348&gt;NORMA!$K$12,"NO CUMPLE","CUMPLE")</f>
        <v>CUMPLE</v>
      </c>
      <c r="V348" s="188" t="str">
        <f>IF($H348&gt;NORMA!$K$13,"NO CUMPLE","CUMPLE")</f>
        <v>NO CUMPLE</v>
      </c>
      <c r="W348" s="188" t="str">
        <f>IF($O348&gt;NORMA!$J$14,"NO CUMPLE","CUMPLE")</f>
        <v>NO CUMPLE</v>
      </c>
      <c r="X348" s="188" t="str">
        <f>IF(AND($N348&gt;=NORMA!$Q$4, $N348&lt;=NORMA!$R$4),"CUMPLE","NO CUMPLE")</f>
        <v>CUMPLE</v>
      </c>
      <c r="Y348" s="188" t="str">
        <f>IF($I348&gt;NORMA!$K$16,"NO CUMPLE","CUMPLE")</f>
        <v>NO CUMPLE</v>
      </c>
      <c r="Z348" s="188" t="str">
        <f>IF($M348&lt;NORMA!$K$23,"NO CUMPLE","CUMPLE")</f>
        <v>NO CUMPLE</v>
      </c>
      <c r="AA348" s="188" t="str">
        <f>IF($E348&gt;NORMA!$J$24,"NO CUMPLE","CUMPLE")</f>
        <v>NO CUMPLE</v>
      </c>
      <c r="AB348" s="188" t="str">
        <f>IF($F348&gt;NORMA!$J$25,"NO CUMPLE","CUMPLE")</f>
        <v>NO CUMPLE</v>
      </c>
      <c r="AC348" s="188" t="str">
        <f>IF($K348&gt;NORMA!$J$26,"NO CUMPLE","CUMPLE")</f>
        <v>NO CUMPLE</v>
      </c>
      <c r="AD348" s="188" t="str">
        <f>IF($J348&gt;NORMA!$J$27,"NO CUMPLE","CUMPLE")</f>
        <v>NO CUMPLE</v>
      </c>
      <c r="AE348" s="188" t="str">
        <f>IF($G348&gt;NORMA!$K$28,"NO CUMPLE","CUMPLE")</f>
        <v>CUMPLE</v>
      </c>
      <c r="AF348" s="188" t="str">
        <f>IF($H348&gt;NORMA!$I$29,"NO CUMPLE","CUMPLE")</f>
        <v>NO CUMPLE</v>
      </c>
      <c r="AG348" s="188" t="str">
        <f>IF($O348&gt;NORMA!$K$30,"NO CUMPLE","CUMPLE")</f>
        <v>NO CUMPLE</v>
      </c>
      <c r="AH348" s="188" t="str">
        <f>IF(AND($N348&gt;=NORMA!$R$18, $N348&lt;=NORMA!$S$18),"CUMPLE","NO CUMPLE")</f>
        <v>CUMPLE</v>
      </c>
      <c r="AI348" s="188" t="str">
        <f>IF($I348&gt;NORMA!$J$32,"NO CUMPLE","CUMPLE")</f>
        <v>NO CUMPLE</v>
      </c>
    </row>
    <row r="349" spans="1:35" ht="14.25" customHeight="1" x14ac:dyDescent="0.35">
      <c r="A349" s="146" t="s">
        <v>101</v>
      </c>
      <c r="B349" s="147" t="s">
        <v>102</v>
      </c>
      <c r="C349" s="148">
        <v>40222</v>
      </c>
      <c r="D349" s="149">
        <v>0.125</v>
      </c>
      <c r="E349" s="147">
        <v>114</v>
      </c>
      <c r="F349" s="147">
        <v>305</v>
      </c>
      <c r="G349" s="147">
        <v>69</v>
      </c>
      <c r="H349" s="147">
        <v>17.100000000000001</v>
      </c>
      <c r="I349" s="147">
        <v>7</v>
      </c>
      <c r="J349" s="147">
        <v>4.49</v>
      </c>
      <c r="K349" s="155">
        <v>38.01</v>
      </c>
      <c r="L349" s="164">
        <v>0.308</v>
      </c>
      <c r="M349" s="156">
        <v>0.1</v>
      </c>
      <c r="N349" s="156">
        <v>7.05</v>
      </c>
      <c r="O349" s="157">
        <v>4900000</v>
      </c>
      <c r="P349" s="188" t="str">
        <f>IF($M349&lt;NORMA!$K$7,"NO CUMPLE","CUMPLE")</f>
        <v>NO CUMPLE</v>
      </c>
      <c r="Q349" s="188" t="str">
        <f>IF($E349&gt;NORMA!$K$8,"NO CUMPLE","CUMPLE")</f>
        <v>CUMPLE</v>
      </c>
      <c r="R349" s="188" t="str">
        <f>IF($F349&gt;NORMA!$K$9,"NO CUMPLE","CUMPLE")</f>
        <v>CUMPLE</v>
      </c>
      <c r="S349" s="188" t="str">
        <f>IF($K349&gt;NORMA!$K$10,"NO CUMPLE","CUMPLE")</f>
        <v>CUMPLE</v>
      </c>
      <c r="T349" s="188" t="str">
        <f>IF($J349&gt;NORMA!$K$11,"NO CUMPLE","CUMPLE")</f>
        <v>CUMPLE</v>
      </c>
      <c r="U349" s="188" t="str">
        <f>IF($G349&gt;NORMA!$K$12,"NO CUMPLE","CUMPLE")</f>
        <v>CUMPLE</v>
      </c>
      <c r="V349" s="188" t="str">
        <f>IF($H349&gt;NORMA!$K$13,"NO CUMPLE","CUMPLE")</f>
        <v>CUMPLE</v>
      </c>
      <c r="W349" s="188" t="str">
        <f>IF($O349&gt;NORMA!$J$14,"NO CUMPLE","CUMPLE")</f>
        <v>NO CUMPLE</v>
      </c>
      <c r="X349" s="188" t="str">
        <f>IF(AND($N349&gt;=NORMA!$Q$4, $N349&lt;=NORMA!$R$4),"CUMPLE","NO CUMPLE")</f>
        <v>CUMPLE</v>
      </c>
      <c r="Y349" s="188" t="str">
        <f>IF($I349&gt;NORMA!$K$16,"NO CUMPLE","CUMPLE")</f>
        <v>NO CUMPLE</v>
      </c>
      <c r="Z349" s="188" t="str">
        <f>IF($M349&lt;NORMA!$K$23,"NO CUMPLE","CUMPLE")</f>
        <v>NO CUMPLE</v>
      </c>
      <c r="AA349" s="188" t="str">
        <f>IF($E349&gt;NORMA!$J$24,"NO CUMPLE","CUMPLE")</f>
        <v>NO CUMPLE</v>
      </c>
      <c r="AB349" s="188" t="str">
        <f>IF($F349&gt;NORMA!$J$25,"NO CUMPLE","CUMPLE")</f>
        <v>NO CUMPLE</v>
      </c>
      <c r="AC349" s="188" t="str">
        <f>IF($K349&gt;NORMA!$J$26,"NO CUMPLE","CUMPLE")</f>
        <v>NO CUMPLE</v>
      </c>
      <c r="AD349" s="188" t="str">
        <f>IF($J349&gt;NORMA!$J$27,"NO CUMPLE","CUMPLE")</f>
        <v>NO CUMPLE</v>
      </c>
      <c r="AE349" s="188" t="str">
        <f>IF($G349&gt;NORMA!$K$28,"NO CUMPLE","CUMPLE")</f>
        <v>NO CUMPLE</v>
      </c>
      <c r="AF349" s="188" t="str">
        <f>IF($H349&gt;NORMA!$I$29,"NO CUMPLE","CUMPLE")</f>
        <v>NO CUMPLE</v>
      </c>
      <c r="AG349" s="188" t="str">
        <f>IF($O349&gt;NORMA!$K$30,"NO CUMPLE","CUMPLE")</f>
        <v>NO CUMPLE</v>
      </c>
      <c r="AH349" s="188" t="str">
        <f>IF(AND($N349&gt;=NORMA!$R$18, $N349&lt;=NORMA!$S$18),"CUMPLE","NO CUMPLE")</f>
        <v>CUMPLE</v>
      </c>
      <c r="AI349" s="188" t="str">
        <f>IF($I349&gt;NORMA!$J$32,"NO CUMPLE","CUMPLE")</f>
        <v>NO CUMPLE</v>
      </c>
    </row>
    <row r="350" spans="1:35" ht="14.25" customHeight="1" x14ac:dyDescent="0.35">
      <c r="A350" s="146" t="s">
        <v>103</v>
      </c>
      <c r="B350" s="147" t="s">
        <v>102</v>
      </c>
      <c r="C350" s="148">
        <v>40219</v>
      </c>
      <c r="D350" s="149">
        <v>0.125</v>
      </c>
      <c r="E350" s="147">
        <v>135</v>
      </c>
      <c r="F350" s="147">
        <v>512</v>
      </c>
      <c r="G350" s="147">
        <v>203</v>
      </c>
      <c r="H350" s="147">
        <v>54.8</v>
      </c>
      <c r="I350" s="147">
        <v>7.2</v>
      </c>
      <c r="J350" s="147">
        <v>4.18</v>
      </c>
      <c r="K350" s="155">
        <v>34.03</v>
      </c>
      <c r="L350" s="164">
        <v>0.38600000000000001</v>
      </c>
      <c r="M350" s="156">
        <v>0.1</v>
      </c>
      <c r="N350" s="156">
        <v>7.39</v>
      </c>
      <c r="O350" s="157">
        <v>4000000</v>
      </c>
      <c r="P350" s="188" t="str">
        <f>IF($M350&lt;NORMA!$K$7,"NO CUMPLE","CUMPLE")</f>
        <v>NO CUMPLE</v>
      </c>
      <c r="Q350" s="188" t="str">
        <f>IF($E350&gt;NORMA!$K$8,"NO CUMPLE","CUMPLE")</f>
        <v>CUMPLE</v>
      </c>
      <c r="R350" s="188" t="str">
        <f>IF($F350&gt;NORMA!$K$9,"NO CUMPLE","CUMPLE")</f>
        <v>NO CUMPLE</v>
      </c>
      <c r="S350" s="188" t="str">
        <f>IF($K350&gt;NORMA!$K$10,"NO CUMPLE","CUMPLE")</f>
        <v>CUMPLE</v>
      </c>
      <c r="T350" s="188" t="str">
        <f>IF($J350&gt;NORMA!$K$11,"NO CUMPLE","CUMPLE")</f>
        <v>CUMPLE</v>
      </c>
      <c r="U350" s="188" t="str">
        <f>IF($G350&gt;NORMA!$K$12,"NO CUMPLE","CUMPLE")</f>
        <v>NO CUMPLE</v>
      </c>
      <c r="V350" s="188" t="str">
        <f>IF($H350&gt;NORMA!$K$13,"NO CUMPLE","CUMPLE")</f>
        <v>NO CUMPLE</v>
      </c>
      <c r="W350" s="188" t="str">
        <f>IF($O350&gt;NORMA!$J$14,"NO CUMPLE","CUMPLE")</f>
        <v>NO CUMPLE</v>
      </c>
      <c r="X350" s="188" t="str">
        <f>IF(AND($N350&gt;=NORMA!$Q$4, $N350&lt;=NORMA!$R$4),"CUMPLE","NO CUMPLE")</f>
        <v>CUMPLE</v>
      </c>
      <c r="Y350" s="188" t="str">
        <f>IF($I350&gt;NORMA!$K$16,"NO CUMPLE","CUMPLE")</f>
        <v>NO CUMPLE</v>
      </c>
      <c r="Z350" s="188" t="str">
        <f>IF($M350&lt;NORMA!$K$23,"NO CUMPLE","CUMPLE")</f>
        <v>NO CUMPLE</v>
      </c>
      <c r="AA350" s="188" t="str">
        <f>IF($E350&gt;NORMA!$J$24,"NO CUMPLE","CUMPLE")</f>
        <v>NO CUMPLE</v>
      </c>
      <c r="AB350" s="188" t="str">
        <f>IF($F350&gt;NORMA!$J$25,"NO CUMPLE","CUMPLE")</f>
        <v>NO CUMPLE</v>
      </c>
      <c r="AC350" s="188" t="str">
        <f>IF($K350&gt;NORMA!$J$26,"NO CUMPLE","CUMPLE")</f>
        <v>NO CUMPLE</v>
      </c>
      <c r="AD350" s="188" t="str">
        <f>IF($J350&gt;NORMA!$J$27,"NO CUMPLE","CUMPLE")</f>
        <v>NO CUMPLE</v>
      </c>
      <c r="AE350" s="188" t="str">
        <f>IF($G350&gt;NORMA!$K$28,"NO CUMPLE","CUMPLE")</f>
        <v>NO CUMPLE</v>
      </c>
      <c r="AF350" s="188" t="str">
        <f>IF($H350&gt;NORMA!$I$29,"NO CUMPLE","CUMPLE")</f>
        <v>NO CUMPLE</v>
      </c>
      <c r="AG350" s="188" t="str">
        <f>IF($O350&gt;NORMA!$K$30,"NO CUMPLE","CUMPLE")</f>
        <v>NO CUMPLE</v>
      </c>
      <c r="AH350" s="188" t="str">
        <f>IF(AND($N350&gt;=NORMA!$R$18, $N350&lt;=NORMA!$S$18),"CUMPLE","NO CUMPLE")</f>
        <v>CUMPLE</v>
      </c>
      <c r="AI350" s="188" t="str">
        <f>IF($I350&gt;NORMA!$J$32,"NO CUMPLE","CUMPLE")</f>
        <v>NO CUMPLE</v>
      </c>
    </row>
    <row r="351" spans="1:35" ht="14.25" customHeight="1" x14ac:dyDescent="0.35">
      <c r="A351" s="146" t="s">
        <v>101</v>
      </c>
      <c r="B351" s="147" t="s">
        <v>102</v>
      </c>
      <c r="C351" s="148">
        <v>40238</v>
      </c>
      <c r="D351" s="149">
        <v>0.58333333333333337</v>
      </c>
      <c r="E351" s="147">
        <v>176</v>
      </c>
      <c r="F351" s="147">
        <v>476</v>
      </c>
      <c r="G351" s="147">
        <v>190</v>
      </c>
      <c r="H351" s="147">
        <v>55.3</v>
      </c>
      <c r="I351" s="147">
        <v>8.6999999999999993</v>
      </c>
      <c r="J351" s="147">
        <v>6.04</v>
      </c>
      <c r="K351" s="155">
        <v>56.86</v>
      </c>
      <c r="L351" s="164">
        <v>0.622</v>
      </c>
      <c r="M351" s="156">
        <v>0.1</v>
      </c>
      <c r="N351" s="156">
        <v>7.58</v>
      </c>
      <c r="O351" s="157">
        <v>9300000</v>
      </c>
      <c r="P351" s="188" t="str">
        <f>IF($M351&lt;NORMA!$K$7,"NO CUMPLE","CUMPLE")</f>
        <v>NO CUMPLE</v>
      </c>
      <c r="Q351" s="188" t="str">
        <f>IF($E351&gt;NORMA!$K$8,"NO CUMPLE","CUMPLE")</f>
        <v>CUMPLE</v>
      </c>
      <c r="R351" s="188" t="str">
        <f>IF($F351&gt;NORMA!$K$9,"NO CUMPLE","CUMPLE")</f>
        <v>NO CUMPLE</v>
      </c>
      <c r="S351" s="188" t="str">
        <f>IF($K351&gt;NORMA!$K$10,"NO CUMPLE","CUMPLE")</f>
        <v>NO CUMPLE</v>
      </c>
      <c r="T351" s="188" t="str">
        <f>IF($J351&gt;NORMA!$K$11,"NO CUMPLE","CUMPLE")</f>
        <v>CUMPLE</v>
      </c>
      <c r="U351" s="188" t="str">
        <f>IF($G351&gt;NORMA!$K$12,"NO CUMPLE","CUMPLE")</f>
        <v>NO CUMPLE</v>
      </c>
      <c r="V351" s="188" t="str">
        <f>IF($H351&gt;NORMA!$K$13,"NO CUMPLE","CUMPLE")</f>
        <v>NO CUMPLE</v>
      </c>
      <c r="W351" s="188" t="str">
        <f>IF($O351&gt;NORMA!$J$14,"NO CUMPLE","CUMPLE")</f>
        <v>NO CUMPLE</v>
      </c>
      <c r="X351" s="188" t="str">
        <f>IF(AND($N351&gt;=NORMA!$Q$4, $N351&lt;=NORMA!$R$4),"CUMPLE","NO CUMPLE")</f>
        <v>CUMPLE</v>
      </c>
      <c r="Y351" s="188" t="str">
        <f>IF($I351&gt;NORMA!$K$16,"NO CUMPLE","CUMPLE")</f>
        <v>NO CUMPLE</v>
      </c>
      <c r="Z351" s="188" t="str">
        <f>IF($M351&lt;NORMA!$K$23,"NO CUMPLE","CUMPLE")</f>
        <v>NO CUMPLE</v>
      </c>
      <c r="AA351" s="188" t="str">
        <f>IF($E351&gt;NORMA!$J$24,"NO CUMPLE","CUMPLE")</f>
        <v>NO CUMPLE</v>
      </c>
      <c r="AB351" s="188" t="str">
        <f>IF($F351&gt;NORMA!$J$25,"NO CUMPLE","CUMPLE")</f>
        <v>NO CUMPLE</v>
      </c>
      <c r="AC351" s="188" t="str">
        <f>IF($K351&gt;NORMA!$J$26,"NO CUMPLE","CUMPLE")</f>
        <v>NO CUMPLE</v>
      </c>
      <c r="AD351" s="188" t="str">
        <f>IF($J351&gt;NORMA!$J$27,"NO CUMPLE","CUMPLE")</f>
        <v>NO CUMPLE</v>
      </c>
      <c r="AE351" s="188" t="str">
        <f>IF($G351&gt;NORMA!$K$28,"NO CUMPLE","CUMPLE")</f>
        <v>NO CUMPLE</v>
      </c>
      <c r="AF351" s="188" t="str">
        <f>IF($H351&gt;NORMA!$I$29,"NO CUMPLE","CUMPLE")</f>
        <v>NO CUMPLE</v>
      </c>
      <c r="AG351" s="188" t="str">
        <f>IF($O351&gt;NORMA!$K$30,"NO CUMPLE","CUMPLE")</f>
        <v>NO CUMPLE</v>
      </c>
      <c r="AH351" s="188" t="str">
        <f>IF(AND($N351&gt;=NORMA!$R$18, $N351&lt;=NORMA!$S$18),"CUMPLE","NO CUMPLE")</f>
        <v>CUMPLE</v>
      </c>
      <c r="AI351" s="188" t="str">
        <f>IF($I351&gt;NORMA!$J$32,"NO CUMPLE","CUMPLE")</f>
        <v>NO CUMPLE</v>
      </c>
    </row>
    <row r="352" spans="1:35" ht="14.25" customHeight="1" x14ac:dyDescent="0.35">
      <c r="A352" s="146" t="s">
        <v>103</v>
      </c>
      <c r="B352" s="147" t="s">
        <v>102</v>
      </c>
      <c r="C352" s="148">
        <v>40234</v>
      </c>
      <c r="D352" s="149">
        <v>0.54166666666666663</v>
      </c>
      <c r="E352" s="147">
        <v>185</v>
      </c>
      <c r="F352" s="147">
        <v>577</v>
      </c>
      <c r="G352" s="147">
        <v>170</v>
      </c>
      <c r="H352" s="147">
        <v>60.5</v>
      </c>
      <c r="I352" s="147">
        <v>9.6999999999999993</v>
      </c>
      <c r="J352" s="147">
        <v>6.44</v>
      </c>
      <c r="K352" s="155">
        <v>56.24</v>
      </c>
      <c r="L352" s="164">
        <v>1.246</v>
      </c>
      <c r="M352" s="156">
        <v>0.1</v>
      </c>
      <c r="N352" s="156">
        <v>7.85</v>
      </c>
      <c r="O352" s="157">
        <v>110000000</v>
      </c>
      <c r="P352" s="188" t="str">
        <f>IF($M352&lt;NORMA!$K$7,"NO CUMPLE","CUMPLE")</f>
        <v>NO CUMPLE</v>
      </c>
      <c r="Q352" s="188" t="str">
        <f>IF($E352&gt;NORMA!$K$8,"NO CUMPLE","CUMPLE")</f>
        <v>CUMPLE</v>
      </c>
      <c r="R352" s="188" t="str">
        <f>IF($F352&gt;NORMA!$K$9,"NO CUMPLE","CUMPLE")</f>
        <v>NO CUMPLE</v>
      </c>
      <c r="S352" s="188" t="str">
        <f>IF($K352&gt;NORMA!$K$10,"NO CUMPLE","CUMPLE")</f>
        <v>NO CUMPLE</v>
      </c>
      <c r="T352" s="188" t="str">
        <f>IF($J352&gt;NORMA!$K$11,"NO CUMPLE","CUMPLE")</f>
        <v>CUMPLE</v>
      </c>
      <c r="U352" s="188" t="str">
        <f>IF($G352&gt;NORMA!$K$12,"NO CUMPLE","CUMPLE")</f>
        <v>NO CUMPLE</v>
      </c>
      <c r="V352" s="188" t="str">
        <f>IF($H352&gt;NORMA!$K$13,"NO CUMPLE","CUMPLE")</f>
        <v>NO CUMPLE</v>
      </c>
      <c r="W352" s="188" t="str">
        <f>IF($O352&gt;NORMA!$J$14,"NO CUMPLE","CUMPLE")</f>
        <v>NO CUMPLE</v>
      </c>
      <c r="X352" s="188" t="str">
        <f>IF(AND($N352&gt;=NORMA!$Q$4, $N352&lt;=NORMA!$R$4),"CUMPLE","NO CUMPLE")</f>
        <v>CUMPLE</v>
      </c>
      <c r="Y352" s="188" t="str">
        <f>IF($I352&gt;NORMA!$K$16,"NO CUMPLE","CUMPLE")</f>
        <v>NO CUMPLE</v>
      </c>
      <c r="Z352" s="188" t="str">
        <f>IF($M352&lt;NORMA!$K$23,"NO CUMPLE","CUMPLE")</f>
        <v>NO CUMPLE</v>
      </c>
      <c r="AA352" s="188" t="str">
        <f>IF($E352&gt;NORMA!$J$24,"NO CUMPLE","CUMPLE")</f>
        <v>NO CUMPLE</v>
      </c>
      <c r="AB352" s="188" t="str">
        <f>IF($F352&gt;NORMA!$J$25,"NO CUMPLE","CUMPLE")</f>
        <v>NO CUMPLE</v>
      </c>
      <c r="AC352" s="188" t="str">
        <f>IF($K352&gt;NORMA!$J$26,"NO CUMPLE","CUMPLE")</f>
        <v>NO CUMPLE</v>
      </c>
      <c r="AD352" s="188" t="str">
        <f>IF($J352&gt;NORMA!$J$27,"NO CUMPLE","CUMPLE")</f>
        <v>NO CUMPLE</v>
      </c>
      <c r="AE352" s="188" t="str">
        <f>IF($G352&gt;NORMA!$K$28,"NO CUMPLE","CUMPLE")</f>
        <v>NO CUMPLE</v>
      </c>
      <c r="AF352" s="188" t="str">
        <f>IF($H352&gt;NORMA!$I$29,"NO CUMPLE","CUMPLE")</f>
        <v>NO CUMPLE</v>
      </c>
      <c r="AG352" s="188" t="str">
        <f>IF($O352&gt;NORMA!$K$30,"NO CUMPLE","CUMPLE")</f>
        <v>NO CUMPLE</v>
      </c>
      <c r="AH352" s="188" t="str">
        <f>IF(AND($N352&gt;=NORMA!$R$18, $N352&lt;=NORMA!$S$18),"CUMPLE","NO CUMPLE")</f>
        <v>CUMPLE</v>
      </c>
      <c r="AI352" s="188" t="str">
        <f>IF($I352&gt;NORMA!$J$32,"NO CUMPLE","CUMPLE")</f>
        <v>NO CUMPLE</v>
      </c>
    </row>
    <row r="353" spans="1:35" ht="14.25" customHeight="1" x14ac:dyDescent="0.35">
      <c r="A353" s="146" t="s">
        <v>101</v>
      </c>
      <c r="B353" s="147" t="s">
        <v>102</v>
      </c>
      <c r="C353" s="148">
        <v>40257</v>
      </c>
      <c r="D353" s="149">
        <v>2.0833333333333332E-2</v>
      </c>
      <c r="E353" s="147">
        <v>125</v>
      </c>
      <c r="F353" s="147">
        <v>310</v>
      </c>
      <c r="G353" s="147">
        <v>92</v>
      </c>
      <c r="H353" s="147">
        <v>29.5</v>
      </c>
      <c r="I353" s="147">
        <v>7.33</v>
      </c>
      <c r="J353" s="147">
        <v>4.7699999999999996</v>
      </c>
      <c r="K353" s="155">
        <v>39.56</v>
      </c>
      <c r="L353" s="164">
        <v>0.42099999999999999</v>
      </c>
      <c r="M353" s="156">
        <v>0.1</v>
      </c>
      <c r="N353" s="156">
        <v>7.82</v>
      </c>
      <c r="O353" s="157">
        <v>9000000</v>
      </c>
      <c r="P353" s="188" t="str">
        <f>IF($M353&lt;NORMA!$K$7,"NO CUMPLE","CUMPLE")</f>
        <v>NO CUMPLE</v>
      </c>
      <c r="Q353" s="188" t="str">
        <f>IF($E353&gt;NORMA!$K$8,"NO CUMPLE","CUMPLE")</f>
        <v>CUMPLE</v>
      </c>
      <c r="R353" s="188" t="str">
        <f>IF($F353&gt;NORMA!$K$9,"NO CUMPLE","CUMPLE")</f>
        <v>CUMPLE</v>
      </c>
      <c r="S353" s="188" t="str">
        <f>IF($K353&gt;NORMA!$K$10,"NO CUMPLE","CUMPLE")</f>
        <v>CUMPLE</v>
      </c>
      <c r="T353" s="188" t="str">
        <f>IF($J353&gt;NORMA!$K$11,"NO CUMPLE","CUMPLE")</f>
        <v>CUMPLE</v>
      </c>
      <c r="U353" s="188" t="str">
        <f>IF($G353&gt;NORMA!$K$12,"NO CUMPLE","CUMPLE")</f>
        <v>CUMPLE</v>
      </c>
      <c r="V353" s="188" t="str">
        <f>IF($H353&gt;NORMA!$K$13,"NO CUMPLE","CUMPLE")</f>
        <v>CUMPLE</v>
      </c>
      <c r="W353" s="188" t="str">
        <f>IF($O353&gt;NORMA!$J$14,"NO CUMPLE","CUMPLE")</f>
        <v>NO CUMPLE</v>
      </c>
      <c r="X353" s="188" t="str">
        <f>IF(AND($N353&gt;=NORMA!$Q$4, $N353&lt;=NORMA!$R$4),"CUMPLE","NO CUMPLE")</f>
        <v>CUMPLE</v>
      </c>
      <c r="Y353" s="188" t="str">
        <f>IF($I353&gt;NORMA!$K$16,"NO CUMPLE","CUMPLE")</f>
        <v>NO CUMPLE</v>
      </c>
      <c r="Z353" s="188" t="str">
        <f>IF($M353&lt;NORMA!$K$23,"NO CUMPLE","CUMPLE")</f>
        <v>NO CUMPLE</v>
      </c>
      <c r="AA353" s="188" t="str">
        <f>IF($E353&gt;NORMA!$J$24,"NO CUMPLE","CUMPLE")</f>
        <v>NO CUMPLE</v>
      </c>
      <c r="AB353" s="188" t="str">
        <f>IF($F353&gt;NORMA!$J$25,"NO CUMPLE","CUMPLE")</f>
        <v>NO CUMPLE</v>
      </c>
      <c r="AC353" s="188" t="str">
        <f>IF($K353&gt;NORMA!$J$26,"NO CUMPLE","CUMPLE")</f>
        <v>NO CUMPLE</v>
      </c>
      <c r="AD353" s="188" t="str">
        <f>IF($J353&gt;NORMA!$J$27,"NO CUMPLE","CUMPLE")</f>
        <v>NO CUMPLE</v>
      </c>
      <c r="AE353" s="188" t="str">
        <f>IF($G353&gt;NORMA!$K$28,"NO CUMPLE","CUMPLE")</f>
        <v>NO CUMPLE</v>
      </c>
      <c r="AF353" s="188" t="str">
        <f>IF($H353&gt;NORMA!$I$29,"NO CUMPLE","CUMPLE")</f>
        <v>NO CUMPLE</v>
      </c>
      <c r="AG353" s="188" t="str">
        <f>IF($O353&gt;NORMA!$K$30,"NO CUMPLE","CUMPLE")</f>
        <v>NO CUMPLE</v>
      </c>
      <c r="AH353" s="188" t="str">
        <f>IF(AND($N353&gt;=NORMA!$R$18, $N353&lt;=NORMA!$S$18),"CUMPLE","NO CUMPLE")</f>
        <v>CUMPLE</v>
      </c>
      <c r="AI353" s="188" t="str">
        <f>IF($I353&gt;NORMA!$J$32,"NO CUMPLE","CUMPLE")</f>
        <v>NO CUMPLE</v>
      </c>
    </row>
    <row r="354" spans="1:35" ht="14.25" customHeight="1" x14ac:dyDescent="0.35">
      <c r="A354" s="146" t="s">
        <v>103</v>
      </c>
      <c r="B354" s="147" t="s">
        <v>102</v>
      </c>
      <c r="C354" s="148">
        <v>40253</v>
      </c>
      <c r="D354" s="149">
        <v>2.0833333333333332E-2</v>
      </c>
      <c r="E354" s="147">
        <v>202</v>
      </c>
      <c r="F354" s="147">
        <v>554</v>
      </c>
      <c r="G354" s="147">
        <v>177</v>
      </c>
      <c r="H354" s="147">
        <v>62.7</v>
      </c>
      <c r="I354" s="147">
        <v>10.5</v>
      </c>
      <c r="J354" s="147">
        <v>7.08</v>
      </c>
      <c r="K354" s="155">
        <v>56.69</v>
      </c>
      <c r="L354" s="164">
        <v>0.96499999999999997</v>
      </c>
      <c r="M354" s="156">
        <v>4.9000000000000004</v>
      </c>
      <c r="N354" s="156">
        <v>7.47</v>
      </c>
      <c r="O354" s="157">
        <v>13000000</v>
      </c>
      <c r="P354" s="188" t="str">
        <f>IF($M354&lt;NORMA!$K$7,"NO CUMPLE","CUMPLE")</f>
        <v>CUMPLE</v>
      </c>
      <c r="Q354" s="188" t="str">
        <f>IF($E354&gt;NORMA!$K$8,"NO CUMPLE","CUMPLE")</f>
        <v>CUMPLE</v>
      </c>
      <c r="R354" s="188" t="str">
        <f>IF($F354&gt;NORMA!$K$9,"NO CUMPLE","CUMPLE")</f>
        <v>NO CUMPLE</v>
      </c>
      <c r="S354" s="188" t="str">
        <f>IF($K354&gt;NORMA!$K$10,"NO CUMPLE","CUMPLE")</f>
        <v>NO CUMPLE</v>
      </c>
      <c r="T354" s="188" t="str">
        <f>IF($J354&gt;NORMA!$K$11,"NO CUMPLE","CUMPLE")</f>
        <v>CUMPLE</v>
      </c>
      <c r="U354" s="188" t="str">
        <f>IF($G354&gt;NORMA!$K$12,"NO CUMPLE","CUMPLE")</f>
        <v>NO CUMPLE</v>
      </c>
      <c r="V354" s="188" t="str">
        <f>IF($H354&gt;NORMA!$K$13,"NO CUMPLE","CUMPLE")</f>
        <v>NO CUMPLE</v>
      </c>
      <c r="W354" s="188" t="str">
        <f>IF($O354&gt;NORMA!$J$14,"NO CUMPLE","CUMPLE")</f>
        <v>NO CUMPLE</v>
      </c>
      <c r="X354" s="188" t="str">
        <f>IF(AND($N354&gt;=NORMA!$Q$4, $N354&lt;=NORMA!$R$4),"CUMPLE","NO CUMPLE")</f>
        <v>CUMPLE</v>
      </c>
      <c r="Y354" s="188" t="str">
        <f>IF($I354&gt;NORMA!$K$16,"NO CUMPLE","CUMPLE")</f>
        <v>NO CUMPLE</v>
      </c>
      <c r="Z354" s="188" t="str">
        <f>IF($M354&lt;NORMA!$K$23,"NO CUMPLE","CUMPLE")</f>
        <v>CUMPLE</v>
      </c>
      <c r="AA354" s="188" t="str">
        <f>IF($E354&gt;NORMA!$J$24,"NO CUMPLE","CUMPLE")</f>
        <v>NO CUMPLE</v>
      </c>
      <c r="AB354" s="188" t="str">
        <f>IF($F354&gt;NORMA!$J$25,"NO CUMPLE","CUMPLE")</f>
        <v>NO CUMPLE</v>
      </c>
      <c r="AC354" s="188" t="str">
        <f>IF($K354&gt;NORMA!$J$26,"NO CUMPLE","CUMPLE")</f>
        <v>NO CUMPLE</v>
      </c>
      <c r="AD354" s="188" t="str">
        <f>IF($J354&gt;NORMA!$J$27,"NO CUMPLE","CUMPLE")</f>
        <v>NO CUMPLE</v>
      </c>
      <c r="AE354" s="188" t="str">
        <f>IF($G354&gt;NORMA!$K$28,"NO CUMPLE","CUMPLE")</f>
        <v>NO CUMPLE</v>
      </c>
      <c r="AF354" s="188" t="str">
        <f>IF($H354&gt;NORMA!$I$29,"NO CUMPLE","CUMPLE")</f>
        <v>NO CUMPLE</v>
      </c>
      <c r="AG354" s="188" t="str">
        <f>IF($O354&gt;NORMA!$K$30,"NO CUMPLE","CUMPLE")</f>
        <v>NO CUMPLE</v>
      </c>
      <c r="AH354" s="188" t="str">
        <f>IF(AND($N354&gt;=NORMA!$R$18, $N354&lt;=NORMA!$S$18),"CUMPLE","NO CUMPLE")</f>
        <v>CUMPLE</v>
      </c>
      <c r="AI354" s="188" t="str">
        <f>IF($I354&gt;NORMA!$J$32,"NO CUMPLE","CUMPLE")</f>
        <v>NO CUMPLE</v>
      </c>
    </row>
    <row r="355" spans="1:35" ht="14.25" customHeight="1" x14ac:dyDescent="0.35">
      <c r="A355" s="146" t="s">
        <v>103</v>
      </c>
      <c r="B355" s="147" t="s">
        <v>102</v>
      </c>
      <c r="C355" s="148">
        <v>40275</v>
      </c>
      <c r="D355" s="149">
        <v>0.52083333333333337</v>
      </c>
      <c r="E355" s="147">
        <v>187</v>
      </c>
      <c r="F355" s="147">
        <v>508</v>
      </c>
      <c r="G355" s="147">
        <v>170</v>
      </c>
      <c r="H355" s="147">
        <v>48.9</v>
      </c>
      <c r="I355" s="147">
        <v>9.4600000000000009</v>
      </c>
      <c r="J355" s="147">
        <v>5.67</v>
      </c>
      <c r="K355" s="155">
        <v>52.25</v>
      </c>
      <c r="L355" s="164">
        <v>2.145</v>
      </c>
      <c r="M355" s="156">
        <v>0.1</v>
      </c>
      <c r="N355" s="156">
        <v>8.59</v>
      </c>
      <c r="O355" s="157">
        <v>23000000</v>
      </c>
      <c r="P355" s="188" t="str">
        <f>IF($M355&lt;NORMA!$K$7,"NO CUMPLE","CUMPLE")</f>
        <v>NO CUMPLE</v>
      </c>
      <c r="Q355" s="188" t="str">
        <f>IF($E355&gt;NORMA!$K$8,"NO CUMPLE","CUMPLE")</f>
        <v>CUMPLE</v>
      </c>
      <c r="R355" s="188" t="str">
        <f>IF($F355&gt;NORMA!$K$9,"NO CUMPLE","CUMPLE")</f>
        <v>NO CUMPLE</v>
      </c>
      <c r="S355" s="188" t="str">
        <f>IF($K355&gt;NORMA!$K$10,"NO CUMPLE","CUMPLE")</f>
        <v>NO CUMPLE</v>
      </c>
      <c r="T355" s="188" t="str">
        <f>IF($J355&gt;NORMA!$K$11,"NO CUMPLE","CUMPLE")</f>
        <v>CUMPLE</v>
      </c>
      <c r="U355" s="188" t="str">
        <f>IF($G355&gt;NORMA!$K$12,"NO CUMPLE","CUMPLE")</f>
        <v>NO CUMPLE</v>
      </c>
      <c r="V355" s="188" t="str">
        <f>IF($H355&gt;NORMA!$K$13,"NO CUMPLE","CUMPLE")</f>
        <v>NO CUMPLE</v>
      </c>
      <c r="W355" s="188" t="str">
        <f>IF($O355&gt;NORMA!$J$14,"NO CUMPLE","CUMPLE")</f>
        <v>NO CUMPLE</v>
      </c>
      <c r="X355" s="188" t="str">
        <f>IF(AND($N355&gt;=NORMA!$Q$4, $N355&lt;=NORMA!$R$4),"CUMPLE","NO CUMPLE")</f>
        <v>CUMPLE</v>
      </c>
      <c r="Y355" s="188" t="str">
        <f>IF($I355&gt;NORMA!$K$16,"NO CUMPLE","CUMPLE")</f>
        <v>NO CUMPLE</v>
      </c>
      <c r="Z355" s="188" t="str">
        <f>IF($M355&lt;NORMA!$K$23,"NO CUMPLE","CUMPLE")</f>
        <v>NO CUMPLE</v>
      </c>
      <c r="AA355" s="188" t="str">
        <f>IF($E355&gt;NORMA!$J$24,"NO CUMPLE","CUMPLE")</f>
        <v>NO CUMPLE</v>
      </c>
      <c r="AB355" s="188" t="str">
        <f>IF($F355&gt;NORMA!$J$25,"NO CUMPLE","CUMPLE")</f>
        <v>NO CUMPLE</v>
      </c>
      <c r="AC355" s="188" t="str">
        <f>IF($K355&gt;NORMA!$J$26,"NO CUMPLE","CUMPLE")</f>
        <v>NO CUMPLE</v>
      </c>
      <c r="AD355" s="188" t="str">
        <f>IF($J355&gt;NORMA!$J$27,"NO CUMPLE","CUMPLE")</f>
        <v>NO CUMPLE</v>
      </c>
      <c r="AE355" s="188" t="str">
        <f>IF($G355&gt;NORMA!$K$28,"NO CUMPLE","CUMPLE")</f>
        <v>NO CUMPLE</v>
      </c>
      <c r="AF355" s="188" t="str">
        <f>IF($H355&gt;NORMA!$I$29,"NO CUMPLE","CUMPLE")</f>
        <v>NO CUMPLE</v>
      </c>
      <c r="AG355" s="188" t="str">
        <f>IF($O355&gt;NORMA!$K$30,"NO CUMPLE","CUMPLE")</f>
        <v>NO CUMPLE</v>
      </c>
      <c r="AH355" s="188" t="str">
        <f>IF(AND($N355&gt;=NORMA!$R$18, $N355&lt;=NORMA!$S$18),"CUMPLE","NO CUMPLE")</f>
        <v>NO CUMPLE</v>
      </c>
      <c r="AI355" s="188" t="str">
        <f>IF($I355&gt;NORMA!$J$32,"NO CUMPLE","CUMPLE")</f>
        <v>NO CUMPLE</v>
      </c>
    </row>
    <row r="356" spans="1:35" ht="14.25" customHeight="1" x14ac:dyDescent="0.35">
      <c r="A356" s="146" t="s">
        <v>101</v>
      </c>
      <c r="B356" s="147" t="s">
        <v>102</v>
      </c>
      <c r="C356" s="148">
        <v>40281</v>
      </c>
      <c r="D356" s="149">
        <v>0.95833333333333337</v>
      </c>
      <c r="E356" s="147">
        <v>44.7</v>
      </c>
      <c r="F356" s="147">
        <v>172</v>
      </c>
      <c r="G356" s="147">
        <v>163</v>
      </c>
      <c r="H356" s="147">
        <v>9.4</v>
      </c>
      <c r="I356" s="147">
        <v>2.62</v>
      </c>
      <c r="J356" s="147">
        <v>1.68</v>
      </c>
      <c r="K356" s="155">
        <v>13.76</v>
      </c>
      <c r="L356" s="164">
        <v>1.2529999999999999</v>
      </c>
      <c r="M356" s="156">
        <v>3.3</v>
      </c>
      <c r="N356" s="156">
        <v>6.6</v>
      </c>
      <c r="O356" s="157">
        <v>240000</v>
      </c>
      <c r="P356" s="188" t="str">
        <f>IF($M356&lt;NORMA!$K$7,"NO CUMPLE","CUMPLE")</f>
        <v>CUMPLE</v>
      </c>
      <c r="Q356" s="188" t="str">
        <f>IF($E356&gt;NORMA!$K$8,"NO CUMPLE","CUMPLE")</f>
        <v>CUMPLE</v>
      </c>
      <c r="R356" s="188" t="str">
        <f>IF($F356&gt;NORMA!$K$9,"NO CUMPLE","CUMPLE")</f>
        <v>CUMPLE</v>
      </c>
      <c r="S356" s="188" t="str">
        <f>IF($K356&gt;NORMA!$K$10,"NO CUMPLE","CUMPLE")</f>
        <v>CUMPLE</v>
      </c>
      <c r="T356" s="188" t="str">
        <f>IF($J356&gt;NORMA!$K$11,"NO CUMPLE","CUMPLE")</f>
        <v>CUMPLE</v>
      </c>
      <c r="U356" s="188" t="str">
        <f>IF($G356&gt;NORMA!$K$12,"NO CUMPLE","CUMPLE")</f>
        <v>NO CUMPLE</v>
      </c>
      <c r="V356" s="188" t="str">
        <f>IF($H356&gt;NORMA!$K$13,"NO CUMPLE","CUMPLE")</f>
        <v>CUMPLE</v>
      </c>
      <c r="W356" s="188" t="str">
        <f>IF($O356&gt;NORMA!$J$14,"NO CUMPLE","CUMPLE")</f>
        <v>CUMPLE</v>
      </c>
      <c r="X356" s="188" t="str">
        <f>IF(AND($N356&gt;=NORMA!$Q$4, $N356&lt;=NORMA!$R$4),"CUMPLE","NO CUMPLE")</f>
        <v>CUMPLE</v>
      </c>
      <c r="Y356" s="188" t="str">
        <f>IF($I356&gt;NORMA!$K$16,"NO CUMPLE","CUMPLE")</f>
        <v>CUMPLE</v>
      </c>
      <c r="Z356" s="188" t="str">
        <f>IF($M356&lt;NORMA!$K$23,"NO CUMPLE","CUMPLE")</f>
        <v>NO CUMPLE</v>
      </c>
      <c r="AA356" s="188" t="str">
        <f>IF($E356&gt;NORMA!$J$24,"NO CUMPLE","CUMPLE")</f>
        <v>NO CUMPLE</v>
      </c>
      <c r="AB356" s="188" t="str">
        <f>IF($F356&gt;NORMA!$J$25,"NO CUMPLE","CUMPLE")</f>
        <v>NO CUMPLE</v>
      </c>
      <c r="AC356" s="188" t="str">
        <f>IF($K356&gt;NORMA!$J$26,"NO CUMPLE","CUMPLE")</f>
        <v>NO CUMPLE</v>
      </c>
      <c r="AD356" s="188" t="str">
        <f>IF($J356&gt;NORMA!$J$27,"NO CUMPLE","CUMPLE")</f>
        <v>NO CUMPLE</v>
      </c>
      <c r="AE356" s="188" t="str">
        <f>IF($G356&gt;NORMA!$K$28,"NO CUMPLE","CUMPLE")</f>
        <v>NO CUMPLE</v>
      </c>
      <c r="AF356" s="188" t="str">
        <f>IF($H356&gt;NORMA!$I$29,"NO CUMPLE","CUMPLE")</f>
        <v>CUMPLE</v>
      </c>
      <c r="AG356" s="188" t="str">
        <f>IF($O356&gt;NORMA!$K$30,"NO CUMPLE","CUMPLE")</f>
        <v>NO CUMPLE</v>
      </c>
      <c r="AH356" s="188" t="str">
        <f>IF(AND($N356&gt;=NORMA!$R$18, $N356&lt;=NORMA!$S$18),"CUMPLE","NO CUMPLE")</f>
        <v>CUMPLE</v>
      </c>
      <c r="AI356" s="188" t="str">
        <f>IF($I356&gt;NORMA!$J$32,"NO CUMPLE","CUMPLE")</f>
        <v>NO CUMPLE</v>
      </c>
    </row>
    <row r="357" spans="1:35" ht="14.25" customHeight="1" x14ac:dyDescent="0.35">
      <c r="A357" s="146" t="s">
        <v>101</v>
      </c>
      <c r="B357" s="147" t="s">
        <v>102</v>
      </c>
      <c r="C357" s="148">
        <v>40295</v>
      </c>
      <c r="D357" s="149">
        <v>0.5</v>
      </c>
      <c r="E357" s="147">
        <v>68.3</v>
      </c>
      <c r="F357" s="147">
        <v>201</v>
      </c>
      <c r="G357" s="147">
        <v>113</v>
      </c>
      <c r="H357" s="147">
        <v>24.4</v>
      </c>
      <c r="I357" s="147">
        <v>4.6399999999999997</v>
      </c>
      <c r="J357" s="147">
        <v>3.58</v>
      </c>
      <c r="K357" s="155">
        <v>24.21</v>
      </c>
      <c r="L357" s="164">
        <v>1.0009999999999999</v>
      </c>
      <c r="M357" s="156">
        <v>0.7</v>
      </c>
      <c r="N357" s="156">
        <v>7.24</v>
      </c>
      <c r="O357" s="157">
        <v>30000</v>
      </c>
      <c r="P357" s="188" t="str">
        <f>IF($M357&lt;NORMA!$K$7,"NO CUMPLE","CUMPLE")</f>
        <v>CUMPLE</v>
      </c>
      <c r="Q357" s="188" t="str">
        <f>IF($E357&gt;NORMA!$K$8,"NO CUMPLE","CUMPLE")</f>
        <v>CUMPLE</v>
      </c>
      <c r="R357" s="188" t="str">
        <f>IF($F357&gt;NORMA!$K$9,"NO CUMPLE","CUMPLE")</f>
        <v>CUMPLE</v>
      </c>
      <c r="S357" s="188" t="str">
        <f>IF($K357&gt;NORMA!$K$10,"NO CUMPLE","CUMPLE")</f>
        <v>CUMPLE</v>
      </c>
      <c r="T357" s="188" t="str">
        <f>IF($J357&gt;NORMA!$K$11,"NO CUMPLE","CUMPLE")</f>
        <v>CUMPLE</v>
      </c>
      <c r="U357" s="188" t="str">
        <f>IF($G357&gt;NORMA!$K$12,"NO CUMPLE","CUMPLE")</f>
        <v>CUMPLE</v>
      </c>
      <c r="V357" s="188" t="str">
        <f>IF($H357&gt;NORMA!$K$13,"NO CUMPLE","CUMPLE")</f>
        <v>CUMPLE</v>
      </c>
      <c r="W357" s="188" t="str">
        <f>IF($O357&gt;NORMA!$J$14,"NO CUMPLE","CUMPLE")</f>
        <v>CUMPLE</v>
      </c>
      <c r="X357" s="188" t="str">
        <f>IF(AND($N357&gt;=NORMA!$Q$4, $N357&lt;=NORMA!$R$4),"CUMPLE","NO CUMPLE")</f>
        <v>CUMPLE</v>
      </c>
      <c r="Y357" s="188" t="str">
        <f>IF($I357&gt;NORMA!$K$16,"NO CUMPLE","CUMPLE")</f>
        <v>NO CUMPLE</v>
      </c>
      <c r="Z357" s="188" t="str">
        <f>IF($M357&lt;NORMA!$K$23,"NO CUMPLE","CUMPLE")</f>
        <v>NO CUMPLE</v>
      </c>
      <c r="AA357" s="188" t="str">
        <f>IF($E357&gt;NORMA!$J$24,"NO CUMPLE","CUMPLE")</f>
        <v>NO CUMPLE</v>
      </c>
      <c r="AB357" s="188" t="str">
        <f>IF($F357&gt;NORMA!$J$25,"NO CUMPLE","CUMPLE")</f>
        <v>NO CUMPLE</v>
      </c>
      <c r="AC357" s="188" t="str">
        <f>IF($K357&gt;NORMA!$J$26,"NO CUMPLE","CUMPLE")</f>
        <v>NO CUMPLE</v>
      </c>
      <c r="AD357" s="188" t="str">
        <f>IF($J357&gt;NORMA!$J$27,"NO CUMPLE","CUMPLE")</f>
        <v>NO CUMPLE</v>
      </c>
      <c r="AE357" s="188" t="str">
        <f>IF($G357&gt;NORMA!$K$28,"NO CUMPLE","CUMPLE")</f>
        <v>NO CUMPLE</v>
      </c>
      <c r="AF357" s="188" t="str">
        <f>IF($H357&gt;NORMA!$I$29,"NO CUMPLE","CUMPLE")</f>
        <v>NO CUMPLE</v>
      </c>
      <c r="AG357" s="188" t="str">
        <f>IF($O357&gt;NORMA!$K$30,"NO CUMPLE","CUMPLE")</f>
        <v>CUMPLE</v>
      </c>
      <c r="AH357" s="188" t="str">
        <f>IF(AND($N357&gt;=NORMA!$R$18, $N357&lt;=NORMA!$S$18),"CUMPLE","NO CUMPLE")</f>
        <v>CUMPLE</v>
      </c>
      <c r="AI357" s="188" t="str">
        <f>IF($I357&gt;NORMA!$J$32,"NO CUMPLE","CUMPLE")</f>
        <v>NO CUMPLE</v>
      </c>
    </row>
    <row r="358" spans="1:35" ht="14.25" customHeight="1" x14ac:dyDescent="0.35">
      <c r="A358" s="146" t="s">
        <v>103</v>
      </c>
      <c r="B358" s="147" t="s">
        <v>102</v>
      </c>
      <c r="C358" s="148">
        <v>40292</v>
      </c>
      <c r="D358" s="149">
        <v>0.95833333333333337</v>
      </c>
      <c r="E358" s="147">
        <v>91.4</v>
      </c>
      <c r="F358" s="147">
        <v>261</v>
      </c>
      <c r="G358" s="147">
        <v>14</v>
      </c>
      <c r="H358" s="147">
        <v>28.5</v>
      </c>
      <c r="I358" s="147">
        <v>10</v>
      </c>
      <c r="J358" s="147">
        <v>4.26</v>
      </c>
      <c r="K358" s="155">
        <v>30.48</v>
      </c>
      <c r="L358" s="164">
        <v>1.0449999999999999</v>
      </c>
      <c r="M358" s="156">
        <v>0.1</v>
      </c>
      <c r="N358" s="156">
        <v>6.76</v>
      </c>
      <c r="O358" s="157">
        <v>4300000</v>
      </c>
      <c r="P358" s="188" t="str">
        <f>IF($M358&lt;NORMA!$K$7,"NO CUMPLE","CUMPLE")</f>
        <v>NO CUMPLE</v>
      </c>
      <c r="Q358" s="188" t="str">
        <f>IF($E358&gt;NORMA!$K$8,"NO CUMPLE","CUMPLE")</f>
        <v>CUMPLE</v>
      </c>
      <c r="R358" s="188" t="str">
        <f>IF($F358&gt;NORMA!$K$9,"NO CUMPLE","CUMPLE")</f>
        <v>CUMPLE</v>
      </c>
      <c r="S358" s="188" t="str">
        <f>IF($K358&gt;NORMA!$K$10,"NO CUMPLE","CUMPLE")</f>
        <v>CUMPLE</v>
      </c>
      <c r="T358" s="188" t="str">
        <f>IF($J358&gt;NORMA!$K$11,"NO CUMPLE","CUMPLE")</f>
        <v>CUMPLE</v>
      </c>
      <c r="U358" s="188" t="str">
        <f>IF($G358&gt;NORMA!$K$12,"NO CUMPLE","CUMPLE")</f>
        <v>CUMPLE</v>
      </c>
      <c r="V358" s="188" t="str">
        <f>IF($H358&gt;NORMA!$K$13,"NO CUMPLE","CUMPLE")</f>
        <v>CUMPLE</v>
      </c>
      <c r="W358" s="188" t="str">
        <f>IF($O358&gt;NORMA!$J$14,"NO CUMPLE","CUMPLE")</f>
        <v>NO CUMPLE</v>
      </c>
      <c r="X358" s="188" t="str">
        <f>IF(AND($N358&gt;=NORMA!$Q$4, $N358&lt;=NORMA!$R$4),"CUMPLE","NO CUMPLE")</f>
        <v>CUMPLE</v>
      </c>
      <c r="Y358" s="188" t="str">
        <f>IF($I358&gt;NORMA!$K$16,"NO CUMPLE","CUMPLE")</f>
        <v>NO CUMPLE</v>
      </c>
      <c r="Z358" s="188" t="str">
        <f>IF($M358&lt;NORMA!$K$23,"NO CUMPLE","CUMPLE")</f>
        <v>NO CUMPLE</v>
      </c>
      <c r="AA358" s="188" t="str">
        <f>IF($E358&gt;NORMA!$J$24,"NO CUMPLE","CUMPLE")</f>
        <v>NO CUMPLE</v>
      </c>
      <c r="AB358" s="188" t="str">
        <f>IF($F358&gt;NORMA!$J$25,"NO CUMPLE","CUMPLE")</f>
        <v>NO CUMPLE</v>
      </c>
      <c r="AC358" s="188" t="str">
        <f>IF($K358&gt;NORMA!$J$26,"NO CUMPLE","CUMPLE")</f>
        <v>NO CUMPLE</v>
      </c>
      <c r="AD358" s="188" t="str">
        <f>IF($J358&gt;NORMA!$J$27,"NO CUMPLE","CUMPLE")</f>
        <v>NO CUMPLE</v>
      </c>
      <c r="AE358" s="188" t="str">
        <f>IF($G358&gt;NORMA!$K$28,"NO CUMPLE","CUMPLE")</f>
        <v>CUMPLE</v>
      </c>
      <c r="AF358" s="188" t="str">
        <f>IF($H358&gt;NORMA!$I$29,"NO CUMPLE","CUMPLE")</f>
        <v>NO CUMPLE</v>
      </c>
      <c r="AG358" s="188" t="str">
        <f>IF($O358&gt;NORMA!$K$30,"NO CUMPLE","CUMPLE")</f>
        <v>NO CUMPLE</v>
      </c>
      <c r="AH358" s="188" t="str">
        <f>IF(AND($N358&gt;=NORMA!$R$18, $N358&lt;=NORMA!$S$18),"CUMPLE","NO CUMPLE")</f>
        <v>CUMPLE</v>
      </c>
      <c r="AI358" s="188" t="str">
        <f>IF($I358&gt;NORMA!$J$32,"NO CUMPLE","CUMPLE")</f>
        <v>NO CUMPLE</v>
      </c>
    </row>
    <row r="359" spans="1:35" ht="14.25" customHeight="1" x14ac:dyDescent="0.35">
      <c r="A359" s="146" t="s">
        <v>101</v>
      </c>
      <c r="B359" s="147" t="s">
        <v>102</v>
      </c>
      <c r="C359" s="148">
        <v>40318</v>
      </c>
      <c r="D359" s="149">
        <v>0.52083333333333337</v>
      </c>
      <c r="E359" s="147">
        <v>87.8</v>
      </c>
      <c r="F359" s="147">
        <v>228</v>
      </c>
      <c r="G359" s="147">
        <v>84</v>
      </c>
      <c r="H359" s="147">
        <v>17.100000000000001</v>
      </c>
      <c r="I359" s="147">
        <v>5.09</v>
      </c>
      <c r="J359" s="147">
        <v>3.43</v>
      </c>
      <c r="K359" s="155">
        <v>29.08</v>
      </c>
      <c r="L359" s="164">
        <v>1.4550000000000001</v>
      </c>
      <c r="M359" s="156">
        <v>0.5</v>
      </c>
      <c r="N359" s="156">
        <v>7.77</v>
      </c>
      <c r="O359" s="157">
        <v>3900000</v>
      </c>
      <c r="P359" s="188" t="str">
        <f>IF($M359&lt;NORMA!$K$7,"NO CUMPLE","CUMPLE")</f>
        <v>CUMPLE</v>
      </c>
      <c r="Q359" s="188" t="str">
        <f>IF($E359&gt;NORMA!$K$8,"NO CUMPLE","CUMPLE")</f>
        <v>CUMPLE</v>
      </c>
      <c r="R359" s="188" t="str">
        <f>IF($F359&gt;NORMA!$K$9,"NO CUMPLE","CUMPLE")</f>
        <v>CUMPLE</v>
      </c>
      <c r="S359" s="188" t="str">
        <f>IF($K359&gt;NORMA!$K$10,"NO CUMPLE","CUMPLE")</f>
        <v>CUMPLE</v>
      </c>
      <c r="T359" s="188" t="str">
        <f>IF($J359&gt;NORMA!$K$11,"NO CUMPLE","CUMPLE")</f>
        <v>CUMPLE</v>
      </c>
      <c r="U359" s="188" t="str">
        <f>IF($G359&gt;NORMA!$K$12,"NO CUMPLE","CUMPLE")</f>
        <v>CUMPLE</v>
      </c>
      <c r="V359" s="188" t="str">
        <f>IF($H359&gt;NORMA!$K$13,"NO CUMPLE","CUMPLE")</f>
        <v>CUMPLE</v>
      </c>
      <c r="W359" s="188" t="str">
        <f>IF($O359&gt;NORMA!$J$14,"NO CUMPLE","CUMPLE")</f>
        <v>NO CUMPLE</v>
      </c>
      <c r="X359" s="188" t="str">
        <f>IF(AND($N359&gt;=NORMA!$Q$4, $N359&lt;=NORMA!$R$4),"CUMPLE","NO CUMPLE")</f>
        <v>CUMPLE</v>
      </c>
      <c r="Y359" s="188" t="str">
        <f>IF($I359&gt;NORMA!$K$16,"NO CUMPLE","CUMPLE")</f>
        <v>NO CUMPLE</v>
      </c>
      <c r="Z359" s="188" t="str">
        <f>IF($M359&lt;NORMA!$K$23,"NO CUMPLE","CUMPLE")</f>
        <v>NO CUMPLE</v>
      </c>
      <c r="AA359" s="188" t="str">
        <f>IF($E359&gt;NORMA!$J$24,"NO CUMPLE","CUMPLE")</f>
        <v>NO CUMPLE</v>
      </c>
      <c r="AB359" s="188" t="str">
        <f>IF($F359&gt;NORMA!$J$25,"NO CUMPLE","CUMPLE")</f>
        <v>NO CUMPLE</v>
      </c>
      <c r="AC359" s="188" t="str">
        <f>IF($K359&gt;NORMA!$J$26,"NO CUMPLE","CUMPLE")</f>
        <v>NO CUMPLE</v>
      </c>
      <c r="AD359" s="188" t="str">
        <f>IF($J359&gt;NORMA!$J$27,"NO CUMPLE","CUMPLE")</f>
        <v>NO CUMPLE</v>
      </c>
      <c r="AE359" s="188" t="str">
        <f>IF($G359&gt;NORMA!$K$28,"NO CUMPLE","CUMPLE")</f>
        <v>NO CUMPLE</v>
      </c>
      <c r="AF359" s="188" t="str">
        <f>IF($H359&gt;NORMA!$I$29,"NO CUMPLE","CUMPLE")</f>
        <v>NO CUMPLE</v>
      </c>
      <c r="AG359" s="188" t="str">
        <f>IF($O359&gt;NORMA!$K$30,"NO CUMPLE","CUMPLE")</f>
        <v>NO CUMPLE</v>
      </c>
      <c r="AH359" s="188" t="str">
        <f>IF(AND($N359&gt;=NORMA!$R$18, $N359&lt;=NORMA!$S$18),"CUMPLE","NO CUMPLE")</f>
        <v>CUMPLE</v>
      </c>
      <c r="AI359" s="188" t="str">
        <f>IF($I359&gt;NORMA!$J$32,"NO CUMPLE","CUMPLE")</f>
        <v>NO CUMPLE</v>
      </c>
    </row>
    <row r="360" spans="1:35" ht="14.25" customHeight="1" x14ac:dyDescent="0.35">
      <c r="A360" s="146" t="s">
        <v>101</v>
      </c>
      <c r="B360" s="147" t="s">
        <v>102</v>
      </c>
      <c r="C360" s="148">
        <v>40339</v>
      </c>
      <c r="D360" s="149">
        <v>0.16666666666666666</v>
      </c>
      <c r="E360" s="147">
        <v>10.3</v>
      </c>
      <c r="F360" s="147">
        <v>34</v>
      </c>
      <c r="G360" s="147">
        <v>8</v>
      </c>
      <c r="H360" s="147">
        <v>8.8000000000000007</v>
      </c>
      <c r="I360" s="147">
        <v>0.61</v>
      </c>
      <c r="J360" s="147">
        <v>0.81</v>
      </c>
      <c r="K360" s="155">
        <v>7.43</v>
      </c>
      <c r="L360" s="164">
        <v>1.048</v>
      </c>
      <c r="M360" s="156">
        <v>4.32</v>
      </c>
      <c r="N360" s="156">
        <v>7.39</v>
      </c>
      <c r="O360" s="157">
        <v>230000</v>
      </c>
      <c r="P360" s="188" t="str">
        <f>IF($M360&lt;NORMA!$K$7,"NO CUMPLE","CUMPLE")</f>
        <v>CUMPLE</v>
      </c>
      <c r="Q360" s="188" t="str">
        <f>IF($E360&gt;NORMA!$K$8,"NO CUMPLE","CUMPLE")</f>
        <v>CUMPLE</v>
      </c>
      <c r="R360" s="188" t="str">
        <f>IF($F360&gt;NORMA!$K$9,"NO CUMPLE","CUMPLE")</f>
        <v>CUMPLE</v>
      </c>
      <c r="S360" s="188" t="str">
        <f>IF($K360&gt;NORMA!$K$10,"NO CUMPLE","CUMPLE")</f>
        <v>CUMPLE</v>
      </c>
      <c r="T360" s="188" t="str">
        <f>IF($J360&gt;NORMA!$K$11,"NO CUMPLE","CUMPLE")</f>
        <v>CUMPLE</v>
      </c>
      <c r="U360" s="188" t="str">
        <f>IF($G360&gt;NORMA!$K$12,"NO CUMPLE","CUMPLE")</f>
        <v>CUMPLE</v>
      </c>
      <c r="V360" s="188" t="str">
        <f>IF($H360&gt;NORMA!$K$13,"NO CUMPLE","CUMPLE")</f>
        <v>CUMPLE</v>
      </c>
      <c r="W360" s="188" t="str">
        <f>IF($O360&gt;NORMA!$J$14,"NO CUMPLE","CUMPLE")</f>
        <v>CUMPLE</v>
      </c>
      <c r="X360" s="188" t="str">
        <f>IF(AND($N360&gt;=NORMA!$Q$4, $N360&lt;=NORMA!$R$4),"CUMPLE","NO CUMPLE")</f>
        <v>CUMPLE</v>
      </c>
      <c r="Y360" s="188" t="str">
        <f>IF($I360&gt;NORMA!$K$16,"NO CUMPLE","CUMPLE")</f>
        <v>CUMPLE</v>
      </c>
      <c r="Z360" s="188" t="str">
        <f>IF($M360&lt;NORMA!$K$23,"NO CUMPLE","CUMPLE")</f>
        <v>CUMPLE</v>
      </c>
      <c r="AA360" s="188" t="str">
        <f>IF($E360&gt;NORMA!$J$24,"NO CUMPLE","CUMPLE")</f>
        <v>CUMPLE</v>
      </c>
      <c r="AB360" s="188" t="str">
        <f>IF($F360&gt;NORMA!$J$25,"NO CUMPLE","CUMPLE")</f>
        <v>CUMPLE</v>
      </c>
      <c r="AC360" s="188" t="str">
        <f>IF($K360&gt;NORMA!$J$26,"NO CUMPLE","CUMPLE")</f>
        <v>CUMPLE</v>
      </c>
      <c r="AD360" s="188" t="str">
        <f>IF($J360&gt;NORMA!$J$27,"NO CUMPLE","CUMPLE")</f>
        <v>CUMPLE</v>
      </c>
      <c r="AE360" s="188" t="str">
        <f>IF($G360&gt;NORMA!$K$28,"NO CUMPLE","CUMPLE")</f>
        <v>CUMPLE</v>
      </c>
      <c r="AF360" s="188" t="str">
        <f>IF($H360&gt;NORMA!$I$29,"NO CUMPLE","CUMPLE")</f>
        <v>CUMPLE</v>
      </c>
      <c r="AG360" s="188" t="str">
        <f>IF($O360&gt;NORMA!$K$30,"NO CUMPLE","CUMPLE")</f>
        <v>NO CUMPLE</v>
      </c>
      <c r="AH360" s="188" t="str">
        <f>IF(AND($N360&gt;=NORMA!$R$18, $N360&lt;=NORMA!$S$18),"CUMPLE","NO CUMPLE")</f>
        <v>CUMPLE</v>
      </c>
      <c r="AI360" s="188" t="str">
        <f>IF($I360&gt;NORMA!$J$32,"NO CUMPLE","CUMPLE")</f>
        <v>CUMPLE</v>
      </c>
    </row>
    <row r="361" spans="1:35" ht="14.25" customHeight="1" x14ac:dyDescent="0.35">
      <c r="A361" s="146" t="s">
        <v>103</v>
      </c>
      <c r="B361" s="147" t="s">
        <v>102</v>
      </c>
      <c r="C361" s="148">
        <v>40309</v>
      </c>
      <c r="D361" s="149">
        <v>0.58333333333333337</v>
      </c>
      <c r="E361" s="147">
        <v>260</v>
      </c>
      <c r="F361" s="147">
        <v>644</v>
      </c>
      <c r="G361" s="147">
        <v>153</v>
      </c>
      <c r="H361" s="147">
        <v>58.4</v>
      </c>
      <c r="I361" s="147">
        <v>11.7</v>
      </c>
      <c r="J361" s="147">
        <v>7.11</v>
      </c>
      <c r="K361" s="155">
        <v>54.05</v>
      </c>
      <c r="L361" s="164">
        <v>2.0459999999999998</v>
      </c>
      <c r="M361" s="156">
        <v>0.1</v>
      </c>
      <c r="N361" s="156">
        <v>7.67</v>
      </c>
      <c r="O361" s="157">
        <v>2300000</v>
      </c>
      <c r="P361" s="188" t="str">
        <f>IF($M361&lt;NORMA!$K$7,"NO CUMPLE","CUMPLE")</f>
        <v>NO CUMPLE</v>
      </c>
      <c r="Q361" s="188" t="str">
        <f>IF($E361&gt;NORMA!$K$8,"NO CUMPLE","CUMPLE")</f>
        <v>NO CUMPLE</v>
      </c>
      <c r="R361" s="188" t="str">
        <f>IF($F361&gt;NORMA!$K$9,"NO CUMPLE","CUMPLE")</f>
        <v>NO CUMPLE</v>
      </c>
      <c r="S361" s="188" t="str">
        <f>IF($K361&gt;NORMA!$K$10,"NO CUMPLE","CUMPLE")</f>
        <v>NO CUMPLE</v>
      </c>
      <c r="T361" s="188" t="str">
        <f>IF($J361&gt;NORMA!$K$11,"NO CUMPLE","CUMPLE")</f>
        <v>CUMPLE</v>
      </c>
      <c r="U361" s="188" t="str">
        <f>IF($G361&gt;NORMA!$K$12,"NO CUMPLE","CUMPLE")</f>
        <v>NO CUMPLE</v>
      </c>
      <c r="V361" s="188" t="str">
        <f>IF($H361&gt;NORMA!$K$13,"NO CUMPLE","CUMPLE")</f>
        <v>NO CUMPLE</v>
      </c>
      <c r="W361" s="188" t="str">
        <f>IF($O361&gt;NORMA!$J$14,"NO CUMPLE","CUMPLE")</f>
        <v>NO CUMPLE</v>
      </c>
      <c r="X361" s="188" t="str">
        <f>IF(AND($N361&gt;=NORMA!$Q$4, $N361&lt;=NORMA!$R$4),"CUMPLE","NO CUMPLE")</f>
        <v>CUMPLE</v>
      </c>
      <c r="Y361" s="188" t="str">
        <f>IF($I361&gt;NORMA!$K$16,"NO CUMPLE","CUMPLE")</f>
        <v>NO CUMPLE</v>
      </c>
      <c r="Z361" s="188" t="str">
        <f>IF($M361&lt;NORMA!$K$23,"NO CUMPLE","CUMPLE")</f>
        <v>NO CUMPLE</v>
      </c>
      <c r="AA361" s="188" t="str">
        <f>IF($E361&gt;NORMA!$J$24,"NO CUMPLE","CUMPLE")</f>
        <v>NO CUMPLE</v>
      </c>
      <c r="AB361" s="188" t="str">
        <f>IF($F361&gt;NORMA!$J$25,"NO CUMPLE","CUMPLE")</f>
        <v>NO CUMPLE</v>
      </c>
      <c r="AC361" s="188" t="str">
        <f>IF($K361&gt;NORMA!$J$26,"NO CUMPLE","CUMPLE")</f>
        <v>NO CUMPLE</v>
      </c>
      <c r="AD361" s="188" t="str">
        <f>IF($J361&gt;NORMA!$J$27,"NO CUMPLE","CUMPLE")</f>
        <v>NO CUMPLE</v>
      </c>
      <c r="AE361" s="188" t="str">
        <f>IF($G361&gt;NORMA!$K$28,"NO CUMPLE","CUMPLE")</f>
        <v>NO CUMPLE</v>
      </c>
      <c r="AF361" s="188" t="str">
        <f>IF($H361&gt;NORMA!$I$29,"NO CUMPLE","CUMPLE")</f>
        <v>NO CUMPLE</v>
      </c>
      <c r="AG361" s="188" t="str">
        <f>IF($O361&gt;NORMA!$K$30,"NO CUMPLE","CUMPLE")</f>
        <v>NO CUMPLE</v>
      </c>
      <c r="AH361" s="188" t="str">
        <f>IF(AND($N361&gt;=NORMA!$R$18, $N361&lt;=NORMA!$S$18),"CUMPLE","NO CUMPLE")</f>
        <v>CUMPLE</v>
      </c>
      <c r="AI361" s="188" t="str">
        <f>IF($I361&gt;NORMA!$J$32,"NO CUMPLE","CUMPLE")</f>
        <v>NO CUMPLE</v>
      </c>
    </row>
    <row r="362" spans="1:35" ht="14.25" customHeight="1" x14ac:dyDescent="0.35">
      <c r="A362" s="146" t="s">
        <v>103</v>
      </c>
      <c r="B362" s="147" t="s">
        <v>102</v>
      </c>
      <c r="C362" s="148">
        <v>40332</v>
      </c>
      <c r="D362" s="149">
        <v>0.16666666666666666</v>
      </c>
      <c r="E362" s="147">
        <v>9.9</v>
      </c>
      <c r="F362" s="147">
        <v>55</v>
      </c>
      <c r="G362" s="147">
        <v>57</v>
      </c>
      <c r="H362" s="150">
        <v>3.6</v>
      </c>
      <c r="I362" s="147">
        <v>0.62</v>
      </c>
      <c r="J362" s="147">
        <v>0.5</v>
      </c>
      <c r="K362" s="155">
        <v>5.04</v>
      </c>
      <c r="L362" s="164">
        <v>2.4769999999999999</v>
      </c>
      <c r="M362" s="156">
        <v>6.76</v>
      </c>
      <c r="N362" s="156">
        <v>8.1199999999999992</v>
      </c>
      <c r="O362" s="157">
        <v>150000</v>
      </c>
      <c r="P362" s="188" t="str">
        <f>IF($M362&lt;NORMA!$K$7,"NO CUMPLE","CUMPLE")</f>
        <v>CUMPLE</v>
      </c>
      <c r="Q362" s="188" t="str">
        <f>IF($E362&gt;NORMA!$K$8,"NO CUMPLE","CUMPLE")</f>
        <v>CUMPLE</v>
      </c>
      <c r="R362" s="188" t="str">
        <f>IF($F362&gt;NORMA!$K$9,"NO CUMPLE","CUMPLE")</f>
        <v>CUMPLE</v>
      </c>
      <c r="S362" s="188" t="str">
        <f>IF($K362&gt;NORMA!$K$10,"NO CUMPLE","CUMPLE")</f>
        <v>CUMPLE</v>
      </c>
      <c r="T362" s="188" t="str">
        <f>IF($J362&gt;NORMA!$K$11,"NO CUMPLE","CUMPLE")</f>
        <v>CUMPLE</v>
      </c>
      <c r="U362" s="188" t="str">
        <f>IF($G362&gt;NORMA!$K$12,"NO CUMPLE","CUMPLE")</f>
        <v>CUMPLE</v>
      </c>
      <c r="V362" s="188" t="str">
        <f>IF($H362&gt;NORMA!$K$13,"NO CUMPLE","CUMPLE")</f>
        <v>CUMPLE</v>
      </c>
      <c r="W362" s="188" t="str">
        <f>IF($O362&gt;NORMA!$J$14,"NO CUMPLE","CUMPLE")</f>
        <v>CUMPLE</v>
      </c>
      <c r="X362" s="188" t="str">
        <f>IF(AND($N362&gt;=NORMA!$Q$4, $N362&lt;=NORMA!$R$4),"CUMPLE","NO CUMPLE")</f>
        <v>CUMPLE</v>
      </c>
      <c r="Y362" s="188" t="str">
        <f>IF($I362&gt;NORMA!$K$16,"NO CUMPLE","CUMPLE")</f>
        <v>CUMPLE</v>
      </c>
      <c r="Z362" s="188" t="str">
        <f>IF($M362&lt;NORMA!$K$23,"NO CUMPLE","CUMPLE")</f>
        <v>CUMPLE</v>
      </c>
      <c r="AA362" s="188" t="str">
        <f>IF($E362&gt;NORMA!$J$24,"NO CUMPLE","CUMPLE")</f>
        <v>CUMPLE</v>
      </c>
      <c r="AB362" s="188" t="str">
        <f>IF($F362&gt;NORMA!$J$25,"NO CUMPLE","CUMPLE")</f>
        <v>NO CUMPLE</v>
      </c>
      <c r="AC362" s="188" t="str">
        <f>IF($K362&gt;NORMA!$J$26,"NO CUMPLE","CUMPLE")</f>
        <v>CUMPLE</v>
      </c>
      <c r="AD362" s="188" t="str">
        <f>IF($J362&gt;NORMA!$J$27,"NO CUMPLE","CUMPLE")</f>
        <v>CUMPLE</v>
      </c>
      <c r="AE362" s="188" t="str">
        <f>IF($G362&gt;NORMA!$K$28,"NO CUMPLE","CUMPLE")</f>
        <v>NO CUMPLE</v>
      </c>
      <c r="AF362" s="188" t="str">
        <f>IF($H362&gt;NORMA!$I$29,"NO CUMPLE","CUMPLE")</f>
        <v>CUMPLE</v>
      </c>
      <c r="AG362" s="188" t="str">
        <f>IF($O362&gt;NORMA!$K$30,"NO CUMPLE","CUMPLE")</f>
        <v>NO CUMPLE</v>
      </c>
      <c r="AH362" s="188" t="str">
        <f>IF(AND($N362&gt;=NORMA!$R$18, $N362&lt;=NORMA!$S$18),"CUMPLE","NO CUMPLE")</f>
        <v>CUMPLE</v>
      </c>
      <c r="AI362" s="188" t="str">
        <f>IF($I362&gt;NORMA!$J$32,"NO CUMPLE","CUMPLE")</f>
        <v>CUMPLE</v>
      </c>
    </row>
    <row r="363" spans="1:35" ht="14.25" customHeight="1" x14ac:dyDescent="0.35">
      <c r="A363" s="146" t="s">
        <v>101</v>
      </c>
      <c r="B363" s="147" t="s">
        <v>102</v>
      </c>
      <c r="C363" s="148">
        <v>40357</v>
      </c>
      <c r="D363" s="149">
        <v>0.79166666666666663</v>
      </c>
      <c r="E363" s="147">
        <v>80</v>
      </c>
      <c r="F363" s="147">
        <v>225</v>
      </c>
      <c r="G363" s="147">
        <v>75.599999999999994</v>
      </c>
      <c r="H363" s="147">
        <v>23.5</v>
      </c>
      <c r="I363" s="147">
        <v>6.51</v>
      </c>
      <c r="J363" s="147">
        <v>2.9</v>
      </c>
      <c r="K363" s="155">
        <v>23.07</v>
      </c>
      <c r="L363" s="164">
        <v>1.232</v>
      </c>
      <c r="M363" s="156">
        <v>0.24</v>
      </c>
      <c r="N363" s="156">
        <v>7.51</v>
      </c>
      <c r="O363" s="157">
        <v>240000</v>
      </c>
      <c r="P363" s="188" t="str">
        <f>IF($M363&lt;NORMA!$K$7,"NO CUMPLE","CUMPLE")</f>
        <v>CUMPLE</v>
      </c>
      <c r="Q363" s="188" t="str">
        <f>IF($E363&gt;NORMA!$K$8,"NO CUMPLE","CUMPLE")</f>
        <v>CUMPLE</v>
      </c>
      <c r="R363" s="188" t="str">
        <f>IF($F363&gt;NORMA!$K$9,"NO CUMPLE","CUMPLE")</f>
        <v>CUMPLE</v>
      </c>
      <c r="S363" s="188" t="str">
        <f>IF($K363&gt;NORMA!$K$10,"NO CUMPLE","CUMPLE")</f>
        <v>CUMPLE</v>
      </c>
      <c r="T363" s="188" t="str">
        <f>IF($J363&gt;NORMA!$K$11,"NO CUMPLE","CUMPLE")</f>
        <v>CUMPLE</v>
      </c>
      <c r="U363" s="188" t="str">
        <f>IF($G363&gt;NORMA!$K$12,"NO CUMPLE","CUMPLE")</f>
        <v>CUMPLE</v>
      </c>
      <c r="V363" s="188" t="str">
        <f>IF($H363&gt;NORMA!$K$13,"NO CUMPLE","CUMPLE")</f>
        <v>CUMPLE</v>
      </c>
      <c r="W363" s="188" t="str">
        <f>IF($O363&gt;NORMA!$J$14,"NO CUMPLE","CUMPLE")</f>
        <v>CUMPLE</v>
      </c>
      <c r="X363" s="188" t="str">
        <f>IF(AND($N363&gt;=NORMA!$Q$4, $N363&lt;=NORMA!$R$4),"CUMPLE","NO CUMPLE")</f>
        <v>CUMPLE</v>
      </c>
      <c r="Y363" s="188" t="str">
        <f>IF($I363&gt;NORMA!$K$16,"NO CUMPLE","CUMPLE")</f>
        <v>NO CUMPLE</v>
      </c>
      <c r="Z363" s="188" t="str">
        <f>IF($M363&lt;NORMA!$K$23,"NO CUMPLE","CUMPLE")</f>
        <v>NO CUMPLE</v>
      </c>
      <c r="AA363" s="188" t="str">
        <f>IF($E363&gt;NORMA!$J$24,"NO CUMPLE","CUMPLE")</f>
        <v>NO CUMPLE</v>
      </c>
      <c r="AB363" s="188" t="str">
        <f>IF($F363&gt;NORMA!$J$25,"NO CUMPLE","CUMPLE")</f>
        <v>NO CUMPLE</v>
      </c>
      <c r="AC363" s="188" t="str">
        <f>IF($K363&gt;NORMA!$J$26,"NO CUMPLE","CUMPLE")</f>
        <v>NO CUMPLE</v>
      </c>
      <c r="AD363" s="188" t="str">
        <f>IF($J363&gt;NORMA!$J$27,"NO CUMPLE","CUMPLE")</f>
        <v>NO CUMPLE</v>
      </c>
      <c r="AE363" s="188" t="str">
        <f>IF($G363&gt;NORMA!$K$28,"NO CUMPLE","CUMPLE")</f>
        <v>NO CUMPLE</v>
      </c>
      <c r="AF363" s="188" t="str">
        <f>IF($H363&gt;NORMA!$I$29,"NO CUMPLE","CUMPLE")</f>
        <v>NO CUMPLE</v>
      </c>
      <c r="AG363" s="188" t="str">
        <f>IF($O363&gt;NORMA!$K$30,"NO CUMPLE","CUMPLE")</f>
        <v>NO CUMPLE</v>
      </c>
      <c r="AH363" s="188" t="str">
        <f>IF(AND($N363&gt;=NORMA!$R$18, $N363&lt;=NORMA!$S$18),"CUMPLE","NO CUMPLE")</f>
        <v>CUMPLE</v>
      </c>
      <c r="AI363" s="188" t="str">
        <f>IF($I363&gt;NORMA!$J$32,"NO CUMPLE","CUMPLE")</f>
        <v>NO CUMPLE</v>
      </c>
    </row>
    <row r="364" spans="1:35" ht="14.25" customHeight="1" x14ac:dyDescent="0.35">
      <c r="A364" s="146" t="s">
        <v>103</v>
      </c>
      <c r="B364" s="147" t="s">
        <v>102</v>
      </c>
      <c r="C364" s="148">
        <v>40352</v>
      </c>
      <c r="D364" s="149">
        <v>0.79166666666666663</v>
      </c>
      <c r="E364" s="147">
        <v>97</v>
      </c>
      <c r="F364" s="147">
        <v>300</v>
      </c>
      <c r="G364" s="147">
        <v>250</v>
      </c>
      <c r="H364" s="147">
        <v>41.4</v>
      </c>
      <c r="I364" s="147">
        <v>4.4000000000000004</v>
      </c>
      <c r="J364" s="147">
        <v>2.62</v>
      </c>
      <c r="K364" s="155">
        <v>16.16</v>
      </c>
      <c r="L364" s="164">
        <v>2.52</v>
      </c>
      <c r="M364" s="156">
        <v>0.47</v>
      </c>
      <c r="N364" s="156">
        <v>8.02</v>
      </c>
      <c r="O364" s="157">
        <v>1500000</v>
      </c>
      <c r="P364" s="188" t="str">
        <f>IF($M364&lt;NORMA!$K$7,"NO CUMPLE","CUMPLE")</f>
        <v>CUMPLE</v>
      </c>
      <c r="Q364" s="188" t="str">
        <f>IF($E364&gt;NORMA!$K$8,"NO CUMPLE","CUMPLE")</f>
        <v>CUMPLE</v>
      </c>
      <c r="R364" s="188" t="str">
        <f>IF($F364&gt;NORMA!$K$9,"NO CUMPLE","CUMPLE")</f>
        <v>CUMPLE</v>
      </c>
      <c r="S364" s="188" t="str">
        <f>IF($K364&gt;NORMA!$K$10,"NO CUMPLE","CUMPLE")</f>
        <v>CUMPLE</v>
      </c>
      <c r="T364" s="188" t="str">
        <f>IF($J364&gt;NORMA!$K$11,"NO CUMPLE","CUMPLE")</f>
        <v>CUMPLE</v>
      </c>
      <c r="U364" s="188" t="str">
        <f>IF($G364&gt;NORMA!$K$12,"NO CUMPLE","CUMPLE")</f>
        <v>NO CUMPLE</v>
      </c>
      <c r="V364" s="188" t="str">
        <f>IF($H364&gt;NORMA!$K$13,"NO CUMPLE","CUMPLE")</f>
        <v>NO CUMPLE</v>
      </c>
      <c r="W364" s="188" t="str">
        <f>IF($O364&gt;NORMA!$J$14,"NO CUMPLE","CUMPLE")</f>
        <v>NO CUMPLE</v>
      </c>
      <c r="X364" s="188" t="str">
        <f>IF(AND($N364&gt;=NORMA!$Q$4, $N364&lt;=NORMA!$R$4),"CUMPLE","NO CUMPLE")</f>
        <v>CUMPLE</v>
      </c>
      <c r="Y364" s="188" t="str">
        <f>IF($I364&gt;NORMA!$K$16,"NO CUMPLE","CUMPLE")</f>
        <v>NO CUMPLE</v>
      </c>
      <c r="Z364" s="188" t="str">
        <f>IF($M364&lt;NORMA!$K$23,"NO CUMPLE","CUMPLE")</f>
        <v>NO CUMPLE</v>
      </c>
      <c r="AA364" s="188" t="str">
        <f>IF($E364&gt;NORMA!$J$24,"NO CUMPLE","CUMPLE")</f>
        <v>NO CUMPLE</v>
      </c>
      <c r="AB364" s="188" t="str">
        <f>IF($F364&gt;NORMA!$J$25,"NO CUMPLE","CUMPLE")</f>
        <v>NO CUMPLE</v>
      </c>
      <c r="AC364" s="188" t="str">
        <f>IF($K364&gt;NORMA!$J$26,"NO CUMPLE","CUMPLE")</f>
        <v>NO CUMPLE</v>
      </c>
      <c r="AD364" s="188" t="str">
        <f>IF($J364&gt;NORMA!$J$27,"NO CUMPLE","CUMPLE")</f>
        <v>NO CUMPLE</v>
      </c>
      <c r="AE364" s="188" t="str">
        <f>IF($G364&gt;NORMA!$K$28,"NO CUMPLE","CUMPLE")</f>
        <v>NO CUMPLE</v>
      </c>
      <c r="AF364" s="188" t="str">
        <f>IF($H364&gt;NORMA!$I$29,"NO CUMPLE","CUMPLE")</f>
        <v>NO CUMPLE</v>
      </c>
      <c r="AG364" s="188" t="str">
        <f>IF($O364&gt;NORMA!$K$30,"NO CUMPLE","CUMPLE")</f>
        <v>NO CUMPLE</v>
      </c>
      <c r="AH364" s="188" t="str">
        <f>IF(AND($N364&gt;=NORMA!$R$18, $N364&lt;=NORMA!$S$18),"CUMPLE","NO CUMPLE")</f>
        <v>CUMPLE</v>
      </c>
      <c r="AI364" s="188" t="str">
        <f>IF($I364&gt;NORMA!$J$32,"NO CUMPLE","CUMPLE")</f>
        <v>NO CUMPLE</v>
      </c>
    </row>
    <row r="365" spans="1:35" ht="14.25" customHeight="1" x14ac:dyDescent="0.35">
      <c r="A365" s="146" t="s">
        <v>101</v>
      </c>
      <c r="B365" s="147" t="s">
        <v>102</v>
      </c>
      <c r="C365" s="148">
        <v>40403</v>
      </c>
      <c r="D365" s="149">
        <v>0.60416666666666663</v>
      </c>
      <c r="E365" s="147">
        <v>305</v>
      </c>
      <c r="F365" s="147">
        <v>461</v>
      </c>
      <c r="G365" s="147">
        <v>203</v>
      </c>
      <c r="H365" s="147">
        <v>42</v>
      </c>
      <c r="I365" s="147">
        <v>8.15</v>
      </c>
      <c r="J365" s="147">
        <v>5.3</v>
      </c>
      <c r="K365" s="155">
        <v>42.08</v>
      </c>
      <c r="L365" s="164">
        <v>0.65200000000000002</v>
      </c>
      <c r="M365" s="156">
        <v>0.15</v>
      </c>
      <c r="N365" s="156">
        <v>7.49</v>
      </c>
      <c r="O365" s="157">
        <v>400000</v>
      </c>
      <c r="P365" s="188" t="str">
        <f>IF($M365&lt;NORMA!$K$7,"NO CUMPLE","CUMPLE")</f>
        <v>NO CUMPLE</v>
      </c>
      <c r="Q365" s="188" t="str">
        <f>IF($E365&gt;NORMA!$K$8,"NO CUMPLE","CUMPLE")</f>
        <v>NO CUMPLE</v>
      </c>
      <c r="R365" s="188" t="str">
        <f>IF($F365&gt;NORMA!$K$9,"NO CUMPLE","CUMPLE")</f>
        <v>NO CUMPLE</v>
      </c>
      <c r="S365" s="188" t="str">
        <f>IF($K365&gt;NORMA!$K$10,"NO CUMPLE","CUMPLE")</f>
        <v>NO CUMPLE</v>
      </c>
      <c r="T365" s="188" t="str">
        <f>IF($J365&gt;NORMA!$K$11,"NO CUMPLE","CUMPLE")</f>
        <v>CUMPLE</v>
      </c>
      <c r="U365" s="188" t="str">
        <f>IF($G365&gt;NORMA!$K$12,"NO CUMPLE","CUMPLE")</f>
        <v>NO CUMPLE</v>
      </c>
      <c r="V365" s="188" t="str">
        <f>IF($H365&gt;NORMA!$K$13,"NO CUMPLE","CUMPLE")</f>
        <v>NO CUMPLE</v>
      </c>
      <c r="W365" s="188" t="str">
        <f>IF($O365&gt;NORMA!$J$14,"NO CUMPLE","CUMPLE")</f>
        <v>CUMPLE</v>
      </c>
      <c r="X365" s="188" t="str">
        <f>IF(AND($N365&gt;=NORMA!$Q$4, $N365&lt;=NORMA!$R$4),"CUMPLE","NO CUMPLE")</f>
        <v>CUMPLE</v>
      </c>
      <c r="Y365" s="188" t="str">
        <f>IF($I365&gt;NORMA!$K$16,"NO CUMPLE","CUMPLE")</f>
        <v>NO CUMPLE</v>
      </c>
      <c r="Z365" s="188" t="str">
        <f>IF($M365&lt;NORMA!$K$23,"NO CUMPLE","CUMPLE")</f>
        <v>NO CUMPLE</v>
      </c>
      <c r="AA365" s="188" t="str">
        <f>IF($E365&gt;NORMA!$J$24,"NO CUMPLE","CUMPLE")</f>
        <v>NO CUMPLE</v>
      </c>
      <c r="AB365" s="188" t="str">
        <f>IF($F365&gt;NORMA!$J$25,"NO CUMPLE","CUMPLE")</f>
        <v>NO CUMPLE</v>
      </c>
      <c r="AC365" s="188" t="str">
        <f>IF($K365&gt;NORMA!$J$26,"NO CUMPLE","CUMPLE")</f>
        <v>NO CUMPLE</v>
      </c>
      <c r="AD365" s="188" t="str">
        <f>IF($J365&gt;NORMA!$J$27,"NO CUMPLE","CUMPLE")</f>
        <v>NO CUMPLE</v>
      </c>
      <c r="AE365" s="188" t="str">
        <f>IF($G365&gt;NORMA!$K$28,"NO CUMPLE","CUMPLE")</f>
        <v>NO CUMPLE</v>
      </c>
      <c r="AF365" s="188" t="str">
        <f>IF($H365&gt;NORMA!$I$29,"NO CUMPLE","CUMPLE")</f>
        <v>NO CUMPLE</v>
      </c>
      <c r="AG365" s="188" t="str">
        <f>IF($O365&gt;NORMA!$K$30,"NO CUMPLE","CUMPLE")</f>
        <v>NO CUMPLE</v>
      </c>
      <c r="AH365" s="188" t="str">
        <f>IF(AND($N365&gt;=NORMA!$R$18, $N365&lt;=NORMA!$S$18),"CUMPLE","NO CUMPLE")</f>
        <v>CUMPLE</v>
      </c>
      <c r="AI365" s="188" t="str">
        <f>IF($I365&gt;NORMA!$J$32,"NO CUMPLE","CUMPLE")</f>
        <v>NO CUMPLE</v>
      </c>
    </row>
    <row r="366" spans="1:35" ht="14.25" customHeight="1" x14ac:dyDescent="0.35">
      <c r="A366" s="146" t="s">
        <v>101</v>
      </c>
      <c r="B366" s="147" t="s">
        <v>102</v>
      </c>
      <c r="C366" s="148">
        <v>40413</v>
      </c>
      <c r="D366" s="149">
        <v>0.35416666666666669</v>
      </c>
      <c r="E366" s="147">
        <v>76</v>
      </c>
      <c r="F366" s="147">
        <v>221</v>
      </c>
      <c r="G366" s="147">
        <v>81</v>
      </c>
      <c r="H366" s="147">
        <v>20</v>
      </c>
      <c r="I366" s="147">
        <v>4.13</v>
      </c>
      <c r="J366" s="147">
        <v>3.91</v>
      </c>
      <c r="K366" s="155">
        <v>34.130000000000003</v>
      </c>
      <c r="L366" s="164">
        <v>0.89100000000000001</v>
      </c>
      <c r="M366" s="156">
        <v>0.16</v>
      </c>
      <c r="N366" s="156">
        <v>7.74</v>
      </c>
      <c r="O366" s="157">
        <v>11000000</v>
      </c>
      <c r="P366" s="188" t="str">
        <f>IF($M366&lt;NORMA!$K$7,"NO CUMPLE","CUMPLE")</f>
        <v>NO CUMPLE</v>
      </c>
      <c r="Q366" s="188" t="str">
        <f>IF($E366&gt;NORMA!$K$8,"NO CUMPLE","CUMPLE")</f>
        <v>CUMPLE</v>
      </c>
      <c r="R366" s="188" t="str">
        <f>IF($F366&gt;NORMA!$K$9,"NO CUMPLE","CUMPLE")</f>
        <v>CUMPLE</v>
      </c>
      <c r="S366" s="188" t="str">
        <f>IF($K366&gt;NORMA!$K$10,"NO CUMPLE","CUMPLE")</f>
        <v>CUMPLE</v>
      </c>
      <c r="T366" s="188" t="str">
        <f>IF($J366&gt;NORMA!$K$11,"NO CUMPLE","CUMPLE")</f>
        <v>CUMPLE</v>
      </c>
      <c r="U366" s="188" t="str">
        <f>IF($G366&gt;NORMA!$K$12,"NO CUMPLE","CUMPLE")</f>
        <v>CUMPLE</v>
      </c>
      <c r="V366" s="188" t="str">
        <f>IF($H366&gt;NORMA!$K$13,"NO CUMPLE","CUMPLE")</f>
        <v>CUMPLE</v>
      </c>
      <c r="W366" s="188" t="str">
        <f>IF($O366&gt;NORMA!$J$14,"NO CUMPLE","CUMPLE")</f>
        <v>NO CUMPLE</v>
      </c>
      <c r="X366" s="188" t="str">
        <f>IF(AND($N366&gt;=NORMA!$Q$4, $N366&lt;=NORMA!$R$4),"CUMPLE","NO CUMPLE")</f>
        <v>CUMPLE</v>
      </c>
      <c r="Y366" s="188" t="str">
        <f>IF($I366&gt;NORMA!$K$16,"NO CUMPLE","CUMPLE")</f>
        <v>NO CUMPLE</v>
      </c>
      <c r="Z366" s="188" t="str">
        <f>IF($M366&lt;NORMA!$K$23,"NO CUMPLE","CUMPLE")</f>
        <v>NO CUMPLE</v>
      </c>
      <c r="AA366" s="188" t="str">
        <f>IF($E366&gt;NORMA!$J$24,"NO CUMPLE","CUMPLE")</f>
        <v>NO CUMPLE</v>
      </c>
      <c r="AB366" s="188" t="str">
        <f>IF($F366&gt;NORMA!$J$25,"NO CUMPLE","CUMPLE")</f>
        <v>NO CUMPLE</v>
      </c>
      <c r="AC366" s="188" t="str">
        <f>IF($K366&gt;NORMA!$J$26,"NO CUMPLE","CUMPLE")</f>
        <v>NO CUMPLE</v>
      </c>
      <c r="AD366" s="188" t="str">
        <f>IF($J366&gt;NORMA!$J$27,"NO CUMPLE","CUMPLE")</f>
        <v>NO CUMPLE</v>
      </c>
      <c r="AE366" s="188" t="str">
        <f>IF($G366&gt;NORMA!$K$28,"NO CUMPLE","CUMPLE")</f>
        <v>NO CUMPLE</v>
      </c>
      <c r="AF366" s="188" t="str">
        <f>IF($H366&gt;NORMA!$I$29,"NO CUMPLE","CUMPLE")</f>
        <v>NO CUMPLE</v>
      </c>
      <c r="AG366" s="188" t="str">
        <f>IF($O366&gt;NORMA!$K$30,"NO CUMPLE","CUMPLE")</f>
        <v>NO CUMPLE</v>
      </c>
      <c r="AH366" s="188" t="str">
        <f>IF(AND($N366&gt;=NORMA!$R$18, $N366&lt;=NORMA!$S$18),"CUMPLE","NO CUMPLE")</f>
        <v>CUMPLE</v>
      </c>
      <c r="AI366" s="188" t="str">
        <f>IF($I366&gt;NORMA!$J$32,"NO CUMPLE","CUMPLE")</f>
        <v>NO CUMPLE</v>
      </c>
    </row>
    <row r="367" spans="1:35" ht="14.25" customHeight="1" x14ac:dyDescent="0.35">
      <c r="A367" s="146" t="s">
        <v>101</v>
      </c>
      <c r="B367" s="147" t="s">
        <v>102</v>
      </c>
      <c r="C367" s="148">
        <v>40432</v>
      </c>
      <c r="D367" s="149">
        <v>0.95833333333333337</v>
      </c>
      <c r="E367" s="147">
        <v>113</v>
      </c>
      <c r="F367" s="147">
        <v>341</v>
      </c>
      <c r="G367" s="147">
        <v>46</v>
      </c>
      <c r="H367" s="147">
        <v>35</v>
      </c>
      <c r="I367" s="147">
        <v>8.81</v>
      </c>
      <c r="J367" s="147">
        <v>3.89</v>
      </c>
      <c r="K367" s="155">
        <v>32.08</v>
      </c>
      <c r="L367" s="164">
        <v>1.1240000000000001</v>
      </c>
      <c r="M367" s="156">
        <v>0.25</v>
      </c>
      <c r="N367" s="156">
        <v>7.37</v>
      </c>
      <c r="O367" s="157">
        <v>1500000</v>
      </c>
      <c r="P367" s="188" t="str">
        <f>IF($M367&lt;NORMA!$K$7,"NO CUMPLE","CUMPLE")</f>
        <v>CUMPLE</v>
      </c>
      <c r="Q367" s="188" t="str">
        <f>IF($E367&gt;NORMA!$K$8,"NO CUMPLE","CUMPLE")</f>
        <v>CUMPLE</v>
      </c>
      <c r="R367" s="188" t="str">
        <f>IF($F367&gt;NORMA!$K$9,"NO CUMPLE","CUMPLE")</f>
        <v>CUMPLE</v>
      </c>
      <c r="S367" s="188" t="str">
        <f>IF($K367&gt;NORMA!$K$10,"NO CUMPLE","CUMPLE")</f>
        <v>CUMPLE</v>
      </c>
      <c r="T367" s="188" t="str">
        <f>IF($J367&gt;NORMA!$K$11,"NO CUMPLE","CUMPLE")</f>
        <v>CUMPLE</v>
      </c>
      <c r="U367" s="188" t="str">
        <f>IF($G367&gt;NORMA!$K$12,"NO CUMPLE","CUMPLE")</f>
        <v>CUMPLE</v>
      </c>
      <c r="V367" s="188" t="str">
        <f>IF($H367&gt;NORMA!$K$13,"NO CUMPLE","CUMPLE")</f>
        <v>CUMPLE</v>
      </c>
      <c r="W367" s="188" t="str">
        <f>IF($O367&gt;NORMA!$J$14,"NO CUMPLE","CUMPLE")</f>
        <v>NO CUMPLE</v>
      </c>
      <c r="X367" s="188" t="str">
        <f>IF(AND($N367&gt;=NORMA!$Q$4, $N367&lt;=NORMA!$R$4),"CUMPLE","NO CUMPLE")</f>
        <v>CUMPLE</v>
      </c>
      <c r="Y367" s="188" t="str">
        <f>IF($I367&gt;NORMA!$K$16,"NO CUMPLE","CUMPLE")</f>
        <v>NO CUMPLE</v>
      </c>
      <c r="Z367" s="188" t="str">
        <f>IF($M367&lt;NORMA!$K$23,"NO CUMPLE","CUMPLE")</f>
        <v>NO CUMPLE</v>
      </c>
      <c r="AA367" s="188" t="str">
        <f>IF($E367&gt;NORMA!$J$24,"NO CUMPLE","CUMPLE")</f>
        <v>NO CUMPLE</v>
      </c>
      <c r="AB367" s="188" t="str">
        <f>IF($F367&gt;NORMA!$J$25,"NO CUMPLE","CUMPLE")</f>
        <v>NO CUMPLE</v>
      </c>
      <c r="AC367" s="188" t="str">
        <f>IF($K367&gt;NORMA!$J$26,"NO CUMPLE","CUMPLE")</f>
        <v>NO CUMPLE</v>
      </c>
      <c r="AD367" s="188" t="str">
        <f>IF($J367&gt;NORMA!$J$27,"NO CUMPLE","CUMPLE")</f>
        <v>NO CUMPLE</v>
      </c>
      <c r="AE367" s="188" t="str">
        <f>IF($G367&gt;NORMA!$K$28,"NO CUMPLE","CUMPLE")</f>
        <v>CUMPLE</v>
      </c>
      <c r="AF367" s="188" t="str">
        <f>IF($H367&gt;NORMA!$I$29,"NO CUMPLE","CUMPLE")</f>
        <v>NO CUMPLE</v>
      </c>
      <c r="AG367" s="188" t="str">
        <f>IF($O367&gt;NORMA!$K$30,"NO CUMPLE","CUMPLE")</f>
        <v>NO CUMPLE</v>
      </c>
      <c r="AH367" s="188" t="str">
        <f>IF(AND($N367&gt;=NORMA!$R$18, $N367&lt;=NORMA!$S$18),"CUMPLE","NO CUMPLE")</f>
        <v>CUMPLE</v>
      </c>
      <c r="AI367" s="188" t="str">
        <f>IF($I367&gt;NORMA!$J$32,"NO CUMPLE","CUMPLE")</f>
        <v>NO CUMPLE</v>
      </c>
    </row>
    <row r="368" spans="1:35" ht="14.25" customHeight="1" x14ac:dyDescent="0.35">
      <c r="A368" s="146" t="s">
        <v>101</v>
      </c>
      <c r="B368" s="147" t="s">
        <v>102</v>
      </c>
      <c r="C368" s="148">
        <v>40450</v>
      </c>
      <c r="D368" s="149">
        <v>0.41666666666666669</v>
      </c>
      <c r="E368" s="147">
        <v>149</v>
      </c>
      <c r="F368" s="147">
        <v>348</v>
      </c>
      <c r="G368" s="147">
        <v>98</v>
      </c>
      <c r="H368" s="147">
        <v>60</v>
      </c>
      <c r="I368" s="147">
        <v>4.78</v>
      </c>
      <c r="J368" s="147">
        <v>5.52</v>
      </c>
      <c r="K368" s="155">
        <v>55.08</v>
      </c>
      <c r="L368" s="164">
        <v>1.0509999999999999</v>
      </c>
      <c r="M368" s="156">
        <v>0.14000000000000001</v>
      </c>
      <c r="N368" s="156">
        <v>8.2200000000000006</v>
      </c>
      <c r="O368" s="157">
        <v>15000000</v>
      </c>
      <c r="P368" s="188" t="str">
        <f>IF($M368&lt;NORMA!$K$7,"NO CUMPLE","CUMPLE")</f>
        <v>NO CUMPLE</v>
      </c>
      <c r="Q368" s="188" t="str">
        <f>IF($E368&gt;NORMA!$K$8,"NO CUMPLE","CUMPLE")</f>
        <v>CUMPLE</v>
      </c>
      <c r="R368" s="188" t="str">
        <f>IF($F368&gt;NORMA!$K$9,"NO CUMPLE","CUMPLE")</f>
        <v>CUMPLE</v>
      </c>
      <c r="S368" s="188" t="str">
        <f>IF($K368&gt;NORMA!$K$10,"NO CUMPLE","CUMPLE")</f>
        <v>NO CUMPLE</v>
      </c>
      <c r="T368" s="188" t="str">
        <f>IF($J368&gt;NORMA!$K$11,"NO CUMPLE","CUMPLE")</f>
        <v>CUMPLE</v>
      </c>
      <c r="U368" s="188" t="str">
        <f>IF($G368&gt;NORMA!$K$12,"NO CUMPLE","CUMPLE")</f>
        <v>CUMPLE</v>
      </c>
      <c r="V368" s="188" t="str">
        <f>IF($H368&gt;NORMA!$K$13,"NO CUMPLE","CUMPLE")</f>
        <v>NO CUMPLE</v>
      </c>
      <c r="W368" s="188" t="str">
        <f>IF($O368&gt;NORMA!$J$14,"NO CUMPLE","CUMPLE")</f>
        <v>NO CUMPLE</v>
      </c>
      <c r="X368" s="188" t="str">
        <f>IF(AND($N368&gt;=NORMA!$Q$4, $N368&lt;=NORMA!$R$4),"CUMPLE","NO CUMPLE")</f>
        <v>CUMPLE</v>
      </c>
      <c r="Y368" s="188" t="str">
        <f>IF($I368&gt;NORMA!$K$16,"NO CUMPLE","CUMPLE")</f>
        <v>NO CUMPLE</v>
      </c>
      <c r="Z368" s="188" t="str">
        <f>IF($M368&lt;NORMA!$K$23,"NO CUMPLE","CUMPLE")</f>
        <v>NO CUMPLE</v>
      </c>
      <c r="AA368" s="188" t="str">
        <f>IF($E368&gt;NORMA!$J$24,"NO CUMPLE","CUMPLE")</f>
        <v>NO CUMPLE</v>
      </c>
      <c r="AB368" s="188" t="str">
        <f>IF($F368&gt;NORMA!$J$25,"NO CUMPLE","CUMPLE")</f>
        <v>NO CUMPLE</v>
      </c>
      <c r="AC368" s="188" t="str">
        <f>IF($K368&gt;NORMA!$J$26,"NO CUMPLE","CUMPLE")</f>
        <v>NO CUMPLE</v>
      </c>
      <c r="AD368" s="188" t="str">
        <f>IF($J368&gt;NORMA!$J$27,"NO CUMPLE","CUMPLE")</f>
        <v>NO CUMPLE</v>
      </c>
      <c r="AE368" s="188" t="str">
        <f>IF($G368&gt;NORMA!$K$28,"NO CUMPLE","CUMPLE")</f>
        <v>NO CUMPLE</v>
      </c>
      <c r="AF368" s="188" t="str">
        <f>IF($H368&gt;NORMA!$I$29,"NO CUMPLE","CUMPLE")</f>
        <v>NO CUMPLE</v>
      </c>
      <c r="AG368" s="188" t="str">
        <f>IF($O368&gt;NORMA!$K$30,"NO CUMPLE","CUMPLE")</f>
        <v>NO CUMPLE</v>
      </c>
      <c r="AH368" s="188" t="str">
        <f>IF(AND($N368&gt;=NORMA!$R$18, $N368&lt;=NORMA!$S$18),"CUMPLE","NO CUMPLE")</f>
        <v>CUMPLE</v>
      </c>
      <c r="AI368" s="188" t="str">
        <f>IF($I368&gt;NORMA!$J$32,"NO CUMPLE","CUMPLE")</f>
        <v>NO CUMPLE</v>
      </c>
    </row>
    <row r="369" spans="1:35" ht="14.25" customHeight="1" x14ac:dyDescent="0.35">
      <c r="A369" s="146" t="s">
        <v>101</v>
      </c>
      <c r="B369" s="147" t="s">
        <v>102</v>
      </c>
      <c r="C369" s="148">
        <v>40463</v>
      </c>
      <c r="D369" s="149">
        <v>0.625</v>
      </c>
      <c r="E369" s="147">
        <v>153</v>
      </c>
      <c r="F369" s="147">
        <v>360</v>
      </c>
      <c r="G369" s="147">
        <v>243</v>
      </c>
      <c r="H369" s="147">
        <v>268</v>
      </c>
      <c r="I369" s="147">
        <v>10.8</v>
      </c>
      <c r="J369" s="147">
        <v>4.55</v>
      </c>
      <c r="K369" s="155">
        <v>41.1</v>
      </c>
      <c r="L369" s="164">
        <v>1.1679999999999999</v>
      </c>
      <c r="M369" s="156">
        <v>0.18</v>
      </c>
      <c r="N369" s="156">
        <v>7.62</v>
      </c>
      <c r="O369" s="157">
        <v>4600000</v>
      </c>
      <c r="P369" s="188" t="str">
        <f>IF($M369&lt;NORMA!$K$7,"NO CUMPLE","CUMPLE")</f>
        <v>NO CUMPLE</v>
      </c>
      <c r="Q369" s="188" t="str">
        <f>IF($E369&gt;NORMA!$K$8,"NO CUMPLE","CUMPLE")</f>
        <v>CUMPLE</v>
      </c>
      <c r="R369" s="188" t="str">
        <f>IF($F369&gt;NORMA!$K$9,"NO CUMPLE","CUMPLE")</f>
        <v>CUMPLE</v>
      </c>
      <c r="S369" s="188" t="str">
        <f>IF($K369&gt;NORMA!$K$10,"NO CUMPLE","CUMPLE")</f>
        <v>NO CUMPLE</v>
      </c>
      <c r="T369" s="188" t="str">
        <f>IF($J369&gt;NORMA!$K$11,"NO CUMPLE","CUMPLE")</f>
        <v>CUMPLE</v>
      </c>
      <c r="U369" s="188" t="str">
        <f>IF($G369&gt;NORMA!$K$12,"NO CUMPLE","CUMPLE")</f>
        <v>NO CUMPLE</v>
      </c>
      <c r="V369" s="188" t="str">
        <f>IF($H369&gt;NORMA!$K$13,"NO CUMPLE","CUMPLE")</f>
        <v>NO CUMPLE</v>
      </c>
      <c r="W369" s="188" t="str">
        <f>IF($O369&gt;NORMA!$J$14,"NO CUMPLE","CUMPLE")</f>
        <v>NO CUMPLE</v>
      </c>
      <c r="X369" s="188" t="str">
        <f>IF(AND($N369&gt;=NORMA!$Q$4, $N369&lt;=NORMA!$R$4),"CUMPLE","NO CUMPLE")</f>
        <v>CUMPLE</v>
      </c>
      <c r="Y369" s="188" t="str">
        <f>IF($I369&gt;NORMA!$K$16,"NO CUMPLE","CUMPLE")</f>
        <v>NO CUMPLE</v>
      </c>
      <c r="Z369" s="188" t="str">
        <f>IF($M369&lt;NORMA!$K$23,"NO CUMPLE","CUMPLE")</f>
        <v>NO CUMPLE</v>
      </c>
      <c r="AA369" s="188" t="str">
        <f>IF($E369&gt;NORMA!$J$24,"NO CUMPLE","CUMPLE")</f>
        <v>NO CUMPLE</v>
      </c>
      <c r="AB369" s="188" t="str">
        <f>IF($F369&gt;NORMA!$J$25,"NO CUMPLE","CUMPLE")</f>
        <v>NO CUMPLE</v>
      </c>
      <c r="AC369" s="188" t="str">
        <f>IF($K369&gt;NORMA!$J$26,"NO CUMPLE","CUMPLE")</f>
        <v>NO CUMPLE</v>
      </c>
      <c r="AD369" s="188" t="str">
        <f>IF($J369&gt;NORMA!$J$27,"NO CUMPLE","CUMPLE")</f>
        <v>NO CUMPLE</v>
      </c>
      <c r="AE369" s="188" t="str">
        <f>IF($G369&gt;NORMA!$K$28,"NO CUMPLE","CUMPLE")</f>
        <v>NO CUMPLE</v>
      </c>
      <c r="AF369" s="188" t="str">
        <f>IF($H369&gt;NORMA!$I$29,"NO CUMPLE","CUMPLE")</f>
        <v>NO CUMPLE</v>
      </c>
      <c r="AG369" s="188" t="str">
        <f>IF($O369&gt;NORMA!$K$30,"NO CUMPLE","CUMPLE")</f>
        <v>NO CUMPLE</v>
      </c>
      <c r="AH369" s="188" t="str">
        <f>IF(AND($N369&gt;=NORMA!$R$18, $N369&lt;=NORMA!$S$18),"CUMPLE","NO CUMPLE")</f>
        <v>CUMPLE</v>
      </c>
      <c r="AI369" s="188" t="str">
        <f>IF($I369&gt;NORMA!$J$32,"NO CUMPLE","CUMPLE")</f>
        <v>NO CUMPLE</v>
      </c>
    </row>
    <row r="370" spans="1:35" ht="14.25" customHeight="1" x14ac:dyDescent="0.35">
      <c r="A370" s="146" t="s">
        <v>101</v>
      </c>
      <c r="B370" s="147" t="s">
        <v>102</v>
      </c>
      <c r="C370" s="148">
        <v>40486</v>
      </c>
      <c r="D370" s="149">
        <v>0.16666666666666666</v>
      </c>
      <c r="E370" s="147">
        <v>28</v>
      </c>
      <c r="F370" s="147">
        <v>75</v>
      </c>
      <c r="G370" s="147">
        <v>25</v>
      </c>
      <c r="H370" s="147">
        <v>8.4</v>
      </c>
      <c r="I370" s="147">
        <v>3.67</v>
      </c>
      <c r="J370" s="147">
        <v>1.8</v>
      </c>
      <c r="K370" s="155">
        <v>1.99</v>
      </c>
      <c r="L370" s="164">
        <v>0.78600000000000003</v>
      </c>
      <c r="M370" s="156">
        <v>1.5</v>
      </c>
      <c r="N370" s="156">
        <v>7.6</v>
      </c>
      <c r="O370" s="157">
        <v>110000</v>
      </c>
      <c r="P370" s="188" t="str">
        <f>IF($M370&lt;NORMA!$K$7,"NO CUMPLE","CUMPLE")</f>
        <v>CUMPLE</v>
      </c>
      <c r="Q370" s="188" t="str">
        <f>IF($E370&gt;NORMA!$K$8,"NO CUMPLE","CUMPLE")</f>
        <v>CUMPLE</v>
      </c>
      <c r="R370" s="188" t="str">
        <f>IF($F370&gt;NORMA!$K$9,"NO CUMPLE","CUMPLE")</f>
        <v>CUMPLE</v>
      </c>
      <c r="S370" s="188" t="str">
        <f>IF($K370&gt;NORMA!$K$10,"NO CUMPLE","CUMPLE")</f>
        <v>CUMPLE</v>
      </c>
      <c r="T370" s="188" t="str">
        <f>IF($J370&gt;NORMA!$K$11,"NO CUMPLE","CUMPLE")</f>
        <v>CUMPLE</v>
      </c>
      <c r="U370" s="188" t="str">
        <f>IF($G370&gt;NORMA!$K$12,"NO CUMPLE","CUMPLE")</f>
        <v>CUMPLE</v>
      </c>
      <c r="V370" s="188" t="str">
        <f>IF($H370&gt;NORMA!$K$13,"NO CUMPLE","CUMPLE")</f>
        <v>CUMPLE</v>
      </c>
      <c r="W370" s="188" t="str">
        <f>IF($O370&gt;NORMA!$J$14,"NO CUMPLE","CUMPLE")</f>
        <v>CUMPLE</v>
      </c>
      <c r="X370" s="188" t="str">
        <f>IF(AND($N370&gt;=NORMA!$Q$4, $N370&lt;=NORMA!$R$4),"CUMPLE","NO CUMPLE")</f>
        <v>CUMPLE</v>
      </c>
      <c r="Y370" s="188" t="str">
        <f>IF($I370&gt;NORMA!$K$16,"NO CUMPLE","CUMPLE")</f>
        <v>CUMPLE</v>
      </c>
      <c r="Z370" s="188" t="str">
        <f>IF($M370&lt;NORMA!$K$23,"NO CUMPLE","CUMPLE")</f>
        <v>NO CUMPLE</v>
      </c>
      <c r="AA370" s="188" t="str">
        <f>IF($E370&gt;NORMA!$J$24,"NO CUMPLE","CUMPLE")</f>
        <v>NO CUMPLE</v>
      </c>
      <c r="AB370" s="188" t="str">
        <f>IF($F370&gt;NORMA!$J$25,"NO CUMPLE","CUMPLE")</f>
        <v>NO CUMPLE</v>
      </c>
      <c r="AC370" s="188" t="str">
        <f>IF($K370&gt;NORMA!$J$26,"NO CUMPLE","CUMPLE")</f>
        <v>CUMPLE</v>
      </c>
      <c r="AD370" s="188" t="str">
        <f>IF($J370&gt;NORMA!$J$27,"NO CUMPLE","CUMPLE")</f>
        <v>NO CUMPLE</v>
      </c>
      <c r="AE370" s="188" t="str">
        <f>IF($G370&gt;NORMA!$K$28,"NO CUMPLE","CUMPLE")</f>
        <v>CUMPLE</v>
      </c>
      <c r="AF370" s="188" t="str">
        <f>IF($H370&gt;NORMA!$I$29,"NO CUMPLE","CUMPLE")</f>
        <v>CUMPLE</v>
      </c>
      <c r="AG370" s="188" t="str">
        <f>IF($O370&gt;NORMA!$K$30,"NO CUMPLE","CUMPLE")</f>
        <v>NO CUMPLE</v>
      </c>
      <c r="AH370" s="188" t="str">
        <f>IF(AND($N370&gt;=NORMA!$R$18, $N370&lt;=NORMA!$S$18),"CUMPLE","NO CUMPLE")</f>
        <v>CUMPLE</v>
      </c>
      <c r="AI370" s="188" t="str">
        <f>IF($I370&gt;NORMA!$J$32,"NO CUMPLE","CUMPLE")</f>
        <v>NO CUMPLE</v>
      </c>
    </row>
    <row r="371" spans="1:35" ht="14.25" customHeight="1" x14ac:dyDescent="0.35">
      <c r="A371" s="146" t="s">
        <v>101</v>
      </c>
      <c r="B371" s="147" t="s">
        <v>102</v>
      </c>
      <c r="C371" s="148">
        <v>40506</v>
      </c>
      <c r="D371" s="149">
        <v>0.54166666666666663</v>
      </c>
      <c r="E371" s="147">
        <v>66</v>
      </c>
      <c r="F371" s="147">
        <v>251</v>
      </c>
      <c r="G371" s="147">
        <v>223</v>
      </c>
      <c r="H371" s="147">
        <v>16</v>
      </c>
      <c r="I371" s="147">
        <v>5</v>
      </c>
      <c r="J371" s="147">
        <v>2.0699999999999998</v>
      </c>
      <c r="K371" s="155">
        <v>18.23</v>
      </c>
      <c r="L371" s="164">
        <v>1.641</v>
      </c>
      <c r="M371" s="156">
        <v>1.03</v>
      </c>
      <c r="N371" s="156">
        <v>7.4</v>
      </c>
      <c r="O371" s="157">
        <v>300000</v>
      </c>
      <c r="P371" s="188" t="str">
        <f>IF($M371&lt;NORMA!$K$7,"NO CUMPLE","CUMPLE")</f>
        <v>CUMPLE</v>
      </c>
      <c r="Q371" s="188" t="str">
        <f>IF($E371&gt;NORMA!$K$8,"NO CUMPLE","CUMPLE")</f>
        <v>CUMPLE</v>
      </c>
      <c r="R371" s="188" t="str">
        <f>IF($F371&gt;NORMA!$K$9,"NO CUMPLE","CUMPLE")</f>
        <v>CUMPLE</v>
      </c>
      <c r="S371" s="188" t="str">
        <f>IF($K371&gt;NORMA!$K$10,"NO CUMPLE","CUMPLE")</f>
        <v>CUMPLE</v>
      </c>
      <c r="T371" s="188" t="str">
        <f>IF($J371&gt;NORMA!$K$11,"NO CUMPLE","CUMPLE")</f>
        <v>CUMPLE</v>
      </c>
      <c r="U371" s="188" t="str">
        <f>IF($G371&gt;NORMA!$K$12,"NO CUMPLE","CUMPLE")</f>
        <v>NO CUMPLE</v>
      </c>
      <c r="V371" s="188" t="str">
        <f>IF($H371&gt;NORMA!$K$13,"NO CUMPLE","CUMPLE")</f>
        <v>CUMPLE</v>
      </c>
      <c r="W371" s="188" t="str">
        <f>IF($O371&gt;NORMA!$J$14,"NO CUMPLE","CUMPLE")</f>
        <v>CUMPLE</v>
      </c>
      <c r="X371" s="188" t="str">
        <f>IF(AND($N371&gt;=NORMA!$Q$4, $N371&lt;=NORMA!$R$4),"CUMPLE","NO CUMPLE")</f>
        <v>CUMPLE</v>
      </c>
      <c r="Y371" s="188" t="str">
        <f>IF($I371&gt;NORMA!$K$16,"NO CUMPLE","CUMPLE")</f>
        <v>NO CUMPLE</v>
      </c>
      <c r="Z371" s="188" t="str">
        <f>IF($M371&lt;NORMA!$K$23,"NO CUMPLE","CUMPLE")</f>
        <v>NO CUMPLE</v>
      </c>
      <c r="AA371" s="188" t="str">
        <f>IF($E371&gt;NORMA!$J$24,"NO CUMPLE","CUMPLE")</f>
        <v>NO CUMPLE</v>
      </c>
      <c r="AB371" s="188" t="str">
        <f>IF($F371&gt;NORMA!$J$25,"NO CUMPLE","CUMPLE")</f>
        <v>NO CUMPLE</v>
      </c>
      <c r="AC371" s="188" t="str">
        <f>IF($K371&gt;NORMA!$J$26,"NO CUMPLE","CUMPLE")</f>
        <v>NO CUMPLE</v>
      </c>
      <c r="AD371" s="188" t="str">
        <f>IF($J371&gt;NORMA!$J$27,"NO CUMPLE","CUMPLE")</f>
        <v>NO CUMPLE</v>
      </c>
      <c r="AE371" s="188" t="str">
        <f>IF($G371&gt;NORMA!$K$28,"NO CUMPLE","CUMPLE")</f>
        <v>NO CUMPLE</v>
      </c>
      <c r="AF371" s="188" t="str">
        <f>IF($H371&gt;NORMA!$I$29,"NO CUMPLE","CUMPLE")</f>
        <v>NO CUMPLE</v>
      </c>
      <c r="AG371" s="188" t="str">
        <f>IF($O371&gt;NORMA!$K$30,"NO CUMPLE","CUMPLE")</f>
        <v>NO CUMPLE</v>
      </c>
      <c r="AH371" s="188" t="str">
        <f>IF(AND($N371&gt;=NORMA!$R$18, $N371&lt;=NORMA!$S$18),"CUMPLE","NO CUMPLE")</f>
        <v>CUMPLE</v>
      </c>
      <c r="AI371" s="188" t="str">
        <f>IF($I371&gt;NORMA!$J$32,"NO CUMPLE","CUMPLE")</f>
        <v>NO CUMPLE</v>
      </c>
    </row>
    <row r="372" spans="1:35" ht="14.25" customHeight="1" x14ac:dyDescent="0.35">
      <c r="A372" s="146" t="s">
        <v>103</v>
      </c>
      <c r="B372" s="147" t="s">
        <v>102</v>
      </c>
      <c r="C372" s="148">
        <v>40394</v>
      </c>
      <c r="D372" s="149">
        <v>0.25</v>
      </c>
      <c r="E372" s="147">
        <v>100</v>
      </c>
      <c r="F372" s="147">
        <v>307</v>
      </c>
      <c r="G372" s="147">
        <v>76</v>
      </c>
      <c r="H372" s="147">
        <v>4.8</v>
      </c>
      <c r="I372" s="147">
        <v>2.37</v>
      </c>
      <c r="J372" s="147">
        <v>2.23</v>
      </c>
      <c r="K372" s="155">
        <v>22.16</v>
      </c>
      <c r="L372" s="164">
        <v>1.0640000000000001</v>
      </c>
      <c r="M372" s="156">
        <v>1.35</v>
      </c>
      <c r="N372" s="156">
        <v>7.93</v>
      </c>
      <c r="O372" s="157">
        <v>46000</v>
      </c>
      <c r="P372" s="188" t="str">
        <f>IF($M372&lt;NORMA!$K$7,"NO CUMPLE","CUMPLE")</f>
        <v>CUMPLE</v>
      </c>
      <c r="Q372" s="188" t="str">
        <f>IF($E372&gt;NORMA!$K$8,"NO CUMPLE","CUMPLE")</f>
        <v>CUMPLE</v>
      </c>
      <c r="R372" s="188" t="str">
        <f>IF($F372&gt;NORMA!$K$9,"NO CUMPLE","CUMPLE")</f>
        <v>CUMPLE</v>
      </c>
      <c r="S372" s="188" t="str">
        <f>IF($K372&gt;NORMA!$K$10,"NO CUMPLE","CUMPLE")</f>
        <v>CUMPLE</v>
      </c>
      <c r="T372" s="188" t="str">
        <f>IF($J372&gt;NORMA!$K$11,"NO CUMPLE","CUMPLE")</f>
        <v>CUMPLE</v>
      </c>
      <c r="U372" s="188" t="str">
        <f>IF($G372&gt;NORMA!$K$12,"NO CUMPLE","CUMPLE")</f>
        <v>CUMPLE</v>
      </c>
      <c r="V372" s="188" t="str">
        <f>IF($H372&gt;NORMA!$K$13,"NO CUMPLE","CUMPLE")</f>
        <v>CUMPLE</v>
      </c>
      <c r="W372" s="188" t="str">
        <f>IF($O372&gt;NORMA!$J$14,"NO CUMPLE","CUMPLE")</f>
        <v>CUMPLE</v>
      </c>
      <c r="X372" s="188" t="str">
        <f>IF(AND($N372&gt;=NORMA!$Q$4, $N372&lt;=NORMA!$R$4),"CUMPLE","NO CUMPLE")</f>
        <v>CUMPLE</v>
      </c>
      <c r="Y372" s="188" t="str">
        <f>IF($I372&gt;NORMA!$K$16,"NO CUMPLE","CUMPLE")</f>
        <v>CUMPLE</v>
      </c>
      <c r="Z372" s="188" t="str">
        <f>IF($M372&lt;NORMA!$K$23,"NO CUMPLE","CUMPLE")</f>
        <v>NO CUMPLE</v>
      </c>
      <c r="AA372" s="188" t="str">
        <f>IF($E372&gt;NORMA!$J$24,"NO CUMPLE","CUMPLE")</f>
        <v>NO CUMPLE</v>
      </c>
      <c r="AB372" s="188" t="str">
        <f>IF($F372&gt;NORMA!$J$25,"NO CUMPLE","CUMPLE")</f>
        <v>NO CUMPLE</v>
      </c>
      <c r="AC372" s="188" t="str">
        <f>IF($K372&gt;NORMA!$J$26,"NO CUMPLE","CUMPLE")</f>
        <v>NO CUMPLE</v>
      </c>
      <c r="AD372" s="188" t="str">
        <f>IF($J372&gt;NORMA!$J$27,"NO CUMPLE","CUMPLE")</f>
        <v>NO CUMPLE</v>
      </c>
      <c r="AE372" s="188" t="str">
        <f>IF($G372&gt;NORMA!$K$28,"NO CUMPLE","CUMPLE")</f>
        <v>NO CUMPLE</v>
      </c>
      <c r="AF372" s="188" t="str">
        <f>IF($H372&gt;NORMA!$I$29,"NO CUMPLE","CUMPLE")</f>
        <v>CUMPLE</v>
      </c>
      <c r="AG372" s="188" t="str">
        <f>IF($O372&gt;NORMA!$K$30,"NO CUMPLE","CUMPLE")</f>
        <v>CUMPLE</v>
      </c>
      <c r="AH372" s="188" t="str">
        <f>IF(AND($N372&gt;=NORMA!$R$18, $N372&lt;=NORMA!$S$18),"CUMPLE","NO CUMPLE")</f>
        <v>CUMPLE</v>
      </c>
      <c r="AI372" s="188" t="str">
        <f>IF($I372&gt;NORMA!$J$32,"NO CUMPLE","CUMPLE")</f>
        <v>NO CUMPLE</v>
      </c>
    </row>
    <row r="373" spans="1:35" ht="14.25" customHeight="1" x14ac:dyDescent="0.35">
      <c r="A373" s="146" t="s">
        <v>103</v>
      </c>
      <c r="B373" s="147" t="s">
        <v>102</v>
      </c>
      <c r="C373" s="148">
        <v>40414</v>
      </c>
      <c r="D373" s="149">
        <v>0.66666666666666663</v>
      </c>
      <c r="E373" s="147">
        <v>248</v>
      </c>
      <c r="F373" s="147">
        <v>831</v>
      </c>
      <c r="G373" s="147">
        <v>455</v>
      </c>
      <c r="H373" s="147">
        <v>62</v>
      </c>
      <c r="I373" s="147">
        <v>9.9600000000000009</v>
      </c>
      <c r="J373" s="147">
        <v>7.87</v>
      </c>
      <c r="K373" s="155">
        <v>54.1</v>
      </c>
      <c r="L373" s="164">
        <v>1.448</v>
      </c>
      <c r="M373" s="156">
        <v>0.14000000000000001</v>
      </c>
      <c r="N373" s="156">
        <v>8.2100000000000009</v>
      </c>
      <c r="O373" s="157">
        <v>21000000</v>
      </c>
      <c r="P373" s="188" t="str">
        <f>IF($M373&lt;NORMA!$K$7,"NO CUMPLE","CUMPLE")</f>
        <v>NO CUMPLE</v>
      </c>
      <c r="Q373" s="188" t="str">
        <f>IF($E373&gt;NORMA!$K$8,"NO CUMPLE","CUMPLE")</f>
        <v>CUMPLE</v>
      </c>
      <c r="R373" s="188" t="str">
        <f>IF($F373&gt;NORMA!$K$9,"NO CUMPLE","CUMPLE")</f>
        <v>NO CUMPLE</v>
      </c>
      <c r="S373" s="188" t="str">
        <f>IF($K373&gt;NORMA!$K$10,"NO CUMPLE","CUMPLE")</f>
        <v>NO CUMPLE</v>
      </c>
      <c r="T373" s="188" t="str">
        <f>IF($J373&gt;NORMA!$K$11,"NO CUMPLE","CUMPLE")</f>
        <v>CUMPLE</v>
      </c>
      <c r="U373" s="188" t="str">
        <f>IF($G373&gt;NORMA!$K$12,"NO CUMPLE","CUMPLE")</f>
        <v>NO CUMPLE</v>
      </c>
      <c r="V373" s="188" t="str">
        <f>IF($H373&gt;NORMA!$K$13,"NO CUMPLE","CUMPLE")</f>
        <v>NO CUMPLE</v>
      </c>
      <c r="W373" s="188" t="str">
        <f>IF($O373&gt;NORMA!$J$14,"NO CUMPLE","CUMPLE")</f>
        <v>NO CUMPLE</v>
      </c>
      <c r="X373" s="188" t="str">
        <f>IF(AND($N373&gt;=NORMA!$Q$4, $N373&lt;=NORMA!$R$4),"CUMPLE","NO CUMPLE")</f>
        <v>CUMPLE</v>
      </c>
      <c r="Y373" s="188" t="str">
        <f>IF($I373&gt;NORMA!$K$16,"NO CUMPLE","CUMPLE")</f>
        <v>NO CUMPLE</v>
      </c>
      <c r="Z373" s="188" t="str">
        <f>IF($M373&lt;NORMA!$K$23,"NO CUMPLE","CUMPLE")</f>
        <v>NO CUMPLE</v>
      </c>
      <c r="AA373" s="188" t="str">
        <f>IF($E373&gt;NORMA!$J$24,"NO CUMPLE","CUMPLE")</f>
        <v>NO CUMPLE</v>
      </c>
      <c r="AB373" s="188" t="str">
        <f>IF($F373&gt;NORMA!$J$25,"NO CUMPLE","CUMPLE")</f>
        <v>NO CUMPLE</v>
      </c>
      <c r="AC373" s="188" t="str">
        <f>IF($K373&gt;NORMA!$J$26,"NO CUMPLE","CUMPLE")</f>
        <v>NO CUMPLE</v>
      </c>
      <c r="AD373" s="188" t="str">
        <f>IF($J373&gt;NORMA!$J$27,"NO CUMPLE","CUMPLE")</f>
        <v>NO CUMPLE</v>
      </c>
      <c r="AE373" s="188" t="str">
        <f>IF($G373&gt;NORMA!$K$28,"NO CUMPLE","CUMPLE")</f>
        <v>NO CUMPLE</v>
      </c>
      <c r="AF373" s="188" t="str">
        <f>IF($H373&gt;NORMA!$I$29,"NO CUMPLE","CUMPLE")</f>
        <v>NO CUMPLE</v>
      </c>
      <c r="AG373" s="188" t="str">
        <f>IF($O373&gt;NORMA!$K$30,"NO CUMPLE","CUMPLE")</f>
        <v>NO CUMPLE</v>
      </c>
      <c r="AH373" s="188" t="str">
        <f>IF(AND($N373&gt;=NORMA!$R$18, $N373&lt;=NORMA!$S$18),"CUMPLE","NO CUMPLE")</f>
        <v>CUMPLE</v>
      </c>
      <c r="AI373" s="188" t="str">
        <f>IF($I373&gt;NORMA!$J$32,"NO CUMPLE","CUMPLE")</f>
        <v>NO CUMPLE</v>
      </c>
    </row>
    <row r="374" spans="1:35" ht="14.25" customHeight="1" x14ac:dyDescent="0.35">
      <c r="A374" s="146" t="s">
        <v>103</v>
      </c>
      <c r="B374" s="147" t="s">
        <v>102</v>
      </c>
      <c r="C374" s="148">
        <v>40447</v>
      </c>
      <c r="D374" s="149">
        <v>0</v>
      </c>
      <c r="E374" s="147">
        <v>122</v>
      </c>
      <c r="F374" s="147">
        <v>418</v>
      </c>
      <c r="G374" s="147">
        <v>90</v>
      </c>
      <c r="H374" s="147">
        <v>45</v>
      </c>
      <c r="I374" s="147">
        <v>12.7</v>
      </c>
      <c r="J374" s="147">
        <v>2.78</v>
      </c>
      <c r="K374" s="155">
        <v>36.1</v>
      </c>
      <c r="L374" s="164">
        <v>0.93100000000000005</v>
      </c>
      <c r="M374" s="156">
        <v>0.16</v>
      </c>
      <c r="N374" s="156">
        <v>7.78</v>
      </c>
      <c r="O374" s="157">
        <v>4600000</v>
      </c>
      <c r="P374" s="188" t="str">
        <f>IF($M374&lt;NORMA!$K$7,"NO CUMPLE","CUMPLE")</f>
        <v>NO CUMPLE</v>
      </c>
      <c r="Q374" s="188" t="str">
        <f>IF($E374&gt;NORMA!$K$8,"NO CUMPLE","CUMPLE")</f>
        <v>CUMPLE</v>
      </c>
      <c r="R374" s="188" t="str">
        <f>IF($F374&gt;NORMA!$K$9,"NO CUMPLE","CUMPLE")</f>
        <v>NO CUMPLE</v>
      </c>
      <c r="S374" s="188" t="str">
        <f>IF($K374&gt;NORMA!$K$10,"NO CUMPLE","CUMPLE")</f>
        <v>CUMPLE</v>
      </c>
      <c r="T374" s="188" t="str">
        <f>IF($J374&gt;NORMA!$K$11,"NO CUMPLE","CUMPLE")</f>
        <v>CUMPLE</v>
      </c>
      <c r="U374" s="188" t="str">
        <f>IF($G374&gt;NORMA!$K$12,"NO CUMPLE","CUMPLE")</f>
        <v>CUMPLE</v>
      </c>
      <c r="V374" s="188" t="str">
        <f>IF($H374&gt;NORMA!$K$13,"NO CUMPLE","CUMPLE")</f>
        <v>NO CUMPLE</v>
      </c>
      <c r="W374" s="188" t="str">
        <f>IF($O374&gt;NORMA!$J$14,"NO CUMPLE","CUMPLE")</f>
        <v>NO CUMPLE</v>
      </c>
      <c r="X374" s="188" t="str">
        <f>IF(AND($N374&gt;=NORMA!$Q$4, $N374&lt;=NORMA!$R$4),"CUMPLE","NO CUMPLE")</f>
        <v>CUMPLE</v>
      </c>
      <c r="Y374" s="188" t="str">
        <f>IF($I374&gt;NORMA!$K$16,"NO CUMPLE","CUMPLE")</f>
        <v>NO CUMPLE</v>
      </c>
      <c r="Z374" s="188" t="str">
        <f>IF($M374&lt;NORMA!$K$23,"NO CUMPLE","CUMPLE")</f>
        <v>NO CUMPLE</v>
      </c>
      <c r="AA374" s="188" t="str">
        <f>IF($E374&gt;NORMA!$J$24,"NO CUMPLE","CUMPLE")</f>
        <v>NO CUMPLE</v>
      </c>
      <c r="AB374" s="188" t="str">
        <f>IF($F374&gt;NORMA!$J$25,"NO CUMPLE","CUMPLE")</f>
        <v>NO CUMPLE</v>
      </c>
      <c r="AC374" s="188" t="str">
        <f>IF($K374&gt;NORMA!$J$26,"NO CUMPLE","CUMPLE")</f>
        <v>NO CUMPLE</v>
      </c>
      <c r="AD374" s="188" t="str">
        <f>IF($J374&gt;NORMA!$J$27,"NO CUMPLE","CUMPLE")</f>
        <v>NO CUMPLE</v>
      </c>
      <c r="AE374" s="188" t="str">
        <f>IF($G374&gt;NORMA!$K$28,"NO CUMPLE","CUMPLE")</f>
        <v>NO CUMPLE</v>
      </c>
      <c r="AF374" s="188" t="str">
        <f>IF($H374&gt;NORMA!$I$29,"NO CUMPLE","CUMPLE")</f>
        <v>NO CUMPLE</v>
      </c>
      <c r="AG374" s="188" t="str">
        <f>IF($O374&gt;NORMA!$K$30,"NO CUMPLE","CUMPLE")</f>
        <v>NO CUMPLE</v>
      </c>
      <c r="AH374" s="188" t="str">
        <f>IF(AND($N374&gt;=NORMA!$R$18, $N374&lt;=NORMA!$S$18),"CUMPLE","NO CUMPLE")</f>
        <v>CUMPLE</v>
      </c>
      <c r="AI374" s="188" t="str">
        <f>IF($I374&gt;NORMA!$J$32,"NO CUMPLE","CUMPLE")</f>
        <v>NO CUMPLE</v>
      </c>
    </row>
    <row r="375" spans="1:35" ht="14.25" customHeight="1" x14ac:dyDescent="0.35">
      <c r="A375" s="146" t="s">
        <v>103</v>
      </c>
      <c r="B375" s="147" t="s">
        <v>102</v>
      </c>
      <c r="C375" s="148">
        <v>40451</v>
      </c>
      <c r="D375" s="149">
        <v>0.29166666666666669</v>
      </c>
      <c r="E375" s="147">
        <v>178</v>
      </c>
      <c r="F375" s="147">
        <v>475</v>
      </c>
      <c r="G375" s="147">
        <v>145</v>
      </c>
      <c r="H375" s="147">
        <v>49</v>
      </c>
      <c r="I375" s="147">
        <v>4</v>
      </c>
      <c r="J375" s="147">
        <v>3.62</v>
      </c>
      <c r="K375" s="155">
        <v>32.11</v>
      </c>
      <c r="L375" s="164">
        <v>0.66200000000000003</v>
      </c>
      <c r="M375" s="156">
        <v>0.78</v>
      </c>
      <c r="N375" s="156">
        <v>8.6199999999999992</v>
      </c>
      <c r="O375" s="157">
        <v>900000</v>
      </c>
      <c r="P375" s="188" t="str">
        <f>IF($M375&lt;NORMA!$K$7,"NO CUMPLE","CUMPLE")</f>
        <v>CUMPLE</v>
      </c>
      <c r="Q375" s="188" t="str">
        <f>IF($E375&gt;NORMA!$K$8,"NO CUMPLE","CUMPLE")</f>
        <v>CUMPLE</v>
      </c>
      <c r="R375" s="188" t="str">
        <f>IF($F375&gt;NORMA!$K$9,"NO CUMPLE","CUMPLE")</f>
        <v>NO CUMPLE</v>
      </c>
      <c r="S375" s="188" t="str">
        <f>IF($K375&gt;NORMA!$K$10,"NO CUMPLE","CUMPLE")</f>
        <v>CUMPLE</v>
      </c>
      <c r="T375" s="188" t="str">
        <f>IF($J375&gt;NORMA!$K$11,"NO CUMPLE","CUMPLE")</f>
        <v>CUMPLE</v>
      </c>
      <c r="U375" s="188" t="str">
        <f>IF($G375&gt;NORMA!$K$12,"NO CUMPLE","CUMPLE")</f>
        <v>CUMPLE</v>
      </c>
      <c r="V375" s="188" t="str">
        <f>IF($H375&gt;NORMA!$K$13,"NO CUMPLE","CUMPLE")</f>
        <v>NO CUMPLE</v>
      </c>
      <c r="W375" s="188" t="str">
        <f>IF($O375&gt;NORMA!$J$14,"NO CUMPLE","CUMPLE")</f>
        <v>CUMPLE</v>
      </c>
      <c r="X375" s="188" t="str">
        <f>IF(AND($N375&gt;=NORMA!$Q$4, $N375&lt;=NORMA!$R$4),"CUMPLE","NO CUMPLE")</f>
        <v>CUMPLE</v>
      </c>
      <c r="Y375" s="188" t="str">
        <f>IF($I375&gt;NORMA!$K$16,"NO CUMPLE","CUMPLE")</f>
        <v>CUMPLE</v>
      </c>
      <c r="Z375" s="188" t="str">
        <f>IF($M375&lt;NORMA!$K$23,"NO CUMPLE","CUMPLE")</f>
        <v>NO CUMPLE</v>
      </c>
      <c r="AA375" s="188" t="str">
        <f>IF($E375&gt;NORMA!$J$24,"NO CUMPLE","CUMPLE")</f>
        <v>NO CUMPLE</v>
      </c>
      <c r="AB375" s="188" t="str">
        <f>IF($F375&gt;NORMA!$J$25,"NO CUMPLE","CUMPLE")</f>
        <v>NO CUMPLE</v>
      </c>
      <c r="AC375" s="188" t="str">
        <f>IF($K375&gt;NORMA!$J$26,"NO CUMPLE","CUMPLE")</f>
        <v>NO CUMPLE</v>
      </c>
      <c r="AD375" s="188" t="str">
        <f>IF($J375&gt;NORMA!$J$27,"NO CUMPLE","CUMPLE")</f>
        <v>NO CUMPLE</v>
      </c>
      <c r="AE375" s="188" t="str">
        <f>IF($G375&gt;NORMA!$K$28,"NO CUMPLE","CUMPLE")</f>
        <v>NO CUMPLE</v>
      </c>
      <c r="AF375" s="188" t="str">
        <f>IF($H375&gt;NORMA!$I$29,"NO CUMPLE","CUMPLE")</f>
        <v>NO CUMPLE</v>
      </c>
      <c r="AG375" s="188" t="str">
        <f>IF($O375&gt;NORMA!$K$30,"NO CUMPLE","CUMPLE")</f>
        <v>NO CUMPLE</v>
      </c>
      <c r="AH375" s="188" t="str">
        <f>IF(AND($N375&gt;=NORMA!$R$18, $N375&lt;=NORMA!$S$18),"CUMPLE","NO CUMPLE")</f>
        <v>NO CUMPLE</v>
      </c>
      <c r="AI375" s="188" t="str">
        <f>IF($I375&gt;NORMA!$J$32,"NO CUMPLE","CUMPLE")</f>
        <v>NO CUMPLE</v>
      </c>
    </row>
    <row r="376" spans="1:35" ht="14.25" customHeight="1" x14ac:dyDescent="0.35">
      <c r="A376" s="146" t="s">
        <v>103</v>
      </c>
      <c r="B376" s="147" t="s">
        <v>102</v>
      </c>
      <c r="C376" s="148">
        <v>40467</v>
      </c>
      <c r="D376" s="149">
        <v>0.5625</v>
      </c>
      <c r="E376" s="147">
        <v>226</v>
      </c>
      <c r="F376" s="147">
        <v>631</v>
      </c>
      <c r="G376" s="147">
        <v>200</v>
      </c>
      <c r="H376" s="147">
        <v>77</v>
      </c>
      <c r="I376" s="147">
        <v>11.7</v>
      </c>
      <c r="J376" s="147">
        <v>7.26</v>
      </c>
      <c r="K376" s="155">
        <v>61.09</v>
      </c>
      <c r="L376" s="164">
        <v>1.4430000000000001</v>
      </c>
      <c r="M376" s="156">
        <v>0.35</v>
      </c>
      <c r="N376" s="156">
        <v>8.11</v>
      </c>
      <c r="O376" s="157">
        <v>43000000</v>
      </c>
      <c r="P376" s="188" t="str">
        <f>IF($M376&lt;NORMA!$K$7,"NO CUMPLE","CUMPLE")</f>
        <v>CUMPLE</v>
      </c>
      <c r="Q376" s="188" t="str">
        <f>IF($E376&gt;NORMA!$K$8,"NO CUMPLE","CUMPLE")</f>
        <v>CUMPLE</v>
      </c>
      <c r="R376" s="188" t="str">
        <f>IF($F376&gt;NORMA!$K$9,"NO CUMPLE","CUMPLE")</f>
        <v>NO CUMPLE</v>
      </c>
      <c r="S376" s="188" t="str">
        <f>IF($K376&gt;NORMA!$K$10,"NO CUMPLE","CUMPLE")</f>
        <v>NO CUMPLE</v>
      </c>
      <c r="T376" s="188" t="str">
        <f>IF($J376&gt;NORMA!$K$11,"NO CUMPLE","CUMPLE")</f>
        <v>CUMPLE</v>
      </c>
      <c r="U376" s="188" t="str">
        <f>IF($G376&gt;NORMA!$K$12,"NO CUMPLE","CUMPLE")</f>
        <v>NO CUMPLE</v>
      </c>
      <c r="V376" s="188" t="str">
        <f>IF($H376&gt;NORMA!$K$13,"NO CUMPLE","CUMPLE")</f>
        <v>NO CUMPLE</v>
      </c>
      <c r="W376" s="188" t="str">
        <f>IF($O376&gt;NORMA!$J$14,"NO CUMPLE","CUMPLE")</f>
        <v>NO CUMPLE</v>
      </c>
      <c r="X376" s="188" t="str">
        <f>IF(AND($N376&gt;=NORMA!$Q$4, $N376&lt;=NORMA!$R$4),"CUMPLE","NO CUMPLE")</f>
        <v>CUMPLE</v>
      </c>
      <c r="Y376" s="188" t="str">
        <f>IF($I376&gt;NORMA!$K$16,"NO CUMPLE","CUMPLE")</f>
        <v>NO CUMPLE</v>
      </c>
      <c r="Z376" s="188" t="str">
        <f>IF($M376&lt;NORMA!$K$23,"NO CUMPLE","CUMPLE")</f>
        <v>NO CUMPLE</v>
      </c>
      <c r="AA376" s="188" t="str">
        <f>IF($E376&gt;NORMA!$J$24,"NO CUMPLE","CUMPLE")</f>
        <v>NO CUMPLE</v>
      </c>
      <c r="AB376" s="188" t="str">
        <f>IF($F376&gt;NORMA!$J$25,"NO CUMPLE","CUMPLE")</f>
        <v>NO CUMPLE</v>
      </c>
      <c r="AC376" s="188" t="str">
        <f>IF($K376&gt;NORMA!$J$26,"NO CUMPLE","CUMPLE")</f>
        <v>NO CUMPLE</v>
      </c>
      <c r="AD376" s="188" t="str">
        <f>IF($J376&gt;NORMA!$J$27,"NO CUMPLE","CUMPLE")</f>
        <v>NO CUMPLE</v>
      </c>
      <c r="AE376" s="188" t="str">
        <f>IF($G376&gt;NORMA!$K$28,"NO CUMPLE","CUMPLE")</f>
        <v>NO CUMPLE</v>
      </c>
      <c r="AF376" s="188" t="str">
        <f>IF($H376&gt;NORMA!$I$29,"NO CUMPLE","CUMPLE")</f>
        <v>NO CUMPLE</v>
      </c>
      <c r="AG376" s="188" t="str">
        <f>IF($O376&gt;NORMA!$K$30,"NO CUMPLE","CUMPLE")</f>
        <v>NO CUMPLE</v>
      </c>
      <c r="AH376" s="188" t="str">
        <f>IF(AND($N376&gt;=NORMA!$R$18, $N376&lt;=NORMA!$S$18),"CUMPLE","NO CUMPLE")</f>
        <v>CUMPLE</v>
      </c>
      <c r="AI376" s="188" t="str">
        <f>IF($I376&gt;NORMA!$J$32,"NO CUMPLE","CUMPLE")</f>
        <v>NO CUMPLE</v>
      </c>
    </row>
    <row r="377" spans="1:35" ht="14.25" customHeight="1" x14ac:dyDescent="0.35">
      <c r="A377" s="146" t="s">
        <v>103</v>
      </c>
      <c r="B377" s="147" t="s">
        <v>102</v>
      </c>
      <c r="C377" s="148">
        <v>40487</v>
      </c>
      <c r="D377" s="149">
        <v>0.41666666666666669</v>
      </c>
      <c r="E377" s="147">
        <v>165</v>
      </c>
      <c r="F377" s="147">
        <v>520</v>
      </c>
      <c r="G377" s="147">
        <v>173</v>
      </c>
      <c r="H377" s="147">
        <v>52</v>
      </c>
      <c r="I377" s="147">
        <v>6.33</v>
      </c>
      <c r="J377" s="147">
        <v>5.36</v>
      </c>
      <c r="K377" s="155">
        <v>50.09</v>
      </c>
      <c r="L377" s="164">
        <v>1.7989999999999999</v>
      </c>
      <c r="M377" s="156">
        <v>0.14000000000000001</v>
      </c>
      <c r="N377" s="156">
        <v>8.15</v>
      </c>
      <c r="O377" s="157">
        <v>43000000</v>
      </c>
      <c r="P377" s="188" t="str">
        <f>IF($M377&lt;NORMA!$K$7,"NO CUMPLE","CUMPLE")</f>
        <v>NO CUMPLE</v>
      </c>
      <c r="Q377" s="188" t="str">
        <f>IF($E377&gt;NORMA!$K$8,"NO CUMPLE","CUMPLE")</f>
        <v>CUMPLE</v>
      </c>
      <c r="R377" s="188" t="str">
        <f>IF($F377&gt;NORMA!$K$9,"NO CUMPLE","CUMPLE")</f>
        <v>NO CUMPLE</v>
      </c>
      <c r="S377" s="188" t="str">
        <f>IF($K377&gt;NORMA!$K$10,"NO CUMPLE","CUMPLE")</f>
        <v>NO CUMPLE</v>
      </c>
      <c r="T377" s="188" t="str">
        <f>IF($J377&gt;NORMA!$K$11,"NO CUMPLE","CUMPLE")</f>
        <v>CUMPLE</v>
      </c>
      <c r="U377" s="188" t="str">
        <f>IF($G377&gt;NORMA!$K$12,"NO CUMPLE","CUMPLE")</f>
        <v>NO CUMPLE</v>
      </c>
      <c r="V377" s="188" t="str">
        <f>IF($H377&gt;NORMA!$K$13,"NO CUMPLE","CUMPLE")</f>
        <v>NO CUMPLE</v>
      </c>
      <c r="W377" s="188" t="str">
        <f>IF($O377&gt;NORMA!$J$14,"NO CUMPLE","CUMPLE")</f>
        <v>NO CUMPLE</v>
      </c>
      <c r="X377" s="188" t="str">
        <f>IF(AND($N377&gt;=NORMA!$Q$4, $N377&lt;=NORMA!$R$4),"CUMPLE","NO CUMPLE")</f>
        <v>CUMPLE</v>
      </c>
      <c r="Y377" s="188" t="str">
        <f>IF($I377&gt;NORMA!$K$16,"NO CUMPLE","CUMPLE")</f>
        <v>NO CUMPLE</v>
      </c>
      <c r="Z377" s="188" t="str">
        <f>IF($M377&lt;NORMA!$K$23,"NO CUMPLE","CUMPLE")</f>
        <v>NO CUMPLE</v>
      </c>
      <c r="AA377" s="188" t="str">
        <f>IF($E377&gt;NORMA!$J$24,"NO CUMPLE","CUMPLE")</f>
        <v>NO CUMPLE</v>
      </c>
      <c r="AB377" s="188" t="str">
        <f>IF($F377&gt;NORMA!$J$25,"NO CUMPLE","CUMPLE")</f>
        <v>NO CUMPLE</v>
      </c>
      <c r="AC377" s="188" t="str">
        <f>IF($K377&gt;NORMA!$J$26,"NO CUMPLE","CUMPLE")</f>
        <v>NO CUMPLE</v>
      </c>
      <c r="AD377" s="188" t="str">
        <f>IF($J377&gt;NORMA!$J$27,"NO CUMPLE","CUMPLE")</f>
        <v>NO CUMPLE</v>
      </c>
      <c r="AE377" s="188" t="str">
        <f>IF($G377&gt;NORMA!$K$28,"NO CUMPLE","CUMPLE")</f>
        <v>NO CUMPLE</v>
      </c>
      <c r="AF377" s="188" t="str">
        <f>IF($H377&gt;NORMA!$I$29,"NO CUMPLE","CUMPLE")</f>
        <v>NO CUMPLE</v>
      </c>
      <c r="AG377" s="188" t="str">
        <f>IF($O377&gt;NORMA!$K$30,"NO CUMPLE","CUMPLE")</f>
        <v>NO CUMPLE</v>
      </c>
      <c r="AH377" s="188" t="str">
        <f>IF(AND($N377&gt;=NORMA!$R$18, $N377&lt;=NORMA!$S$18),"CUMPLE","NO CUMPLE")</f>
        <v>CUMPLE</v>
      </c>
      <c r="AI377" s="188" t="str">
        <f>IF($I377&gt;NORMA!$J$32,"NO CUMPLE","CUMPLE")</f>
        <v>NO CUMPLE</v>
      </c>
    </row>
    <row r="378" spans="1:35" ht="14.25" customHeight="1" x14ac:dyDescent="0.35">
      <c r="A378" s="146" t="s">
        <v>103</v>
      </c>
      <c r="B378" s="147" t="s">
        <v>102</v>
      </c>
      <c r="C378" s="148">
        <v>40519</v>
      </c>
      <c r="D378" s="149">
        <v>0.64583333333333337</v>
      </c>
      <c r="E378" s="147">
        <v>125</v>
      </c>
      <c r="F378" s="147">
        <v>371</v>
      </c>
      <c r="G378" s="147">
        <v>114</v>
      </c>
      <c r="H378" s="147">
        <v>23</v>
      </c>
      <c r="I378" s="147">
        <v>7.93</v>
      </c>
      <c r="J378" s="147">
        <v>3.14</v>
      </c>
      <c r="K378" s="155">
        <v>27.13</v>
      </c>
      <c r="L378" s="164">
        <v>1.9330000000000001</v>
      </c>
      <c r="M378" s="156">
        <v>0.13</v>
      </c>
      <c r="N378" s="156">
        <v>7.63</v>
      </c>
      <c r="O378" s="157">
        <v>4300000</v>
      </c>
      <c r="P378" s="188" t="str">
        <f>IF($M378&lt;NORMA!$K$7,"NO CUMPLE","CUMPLE")</f>
        <v>NO CUMPLE</v>
      </c>
      <c r="Q378" s="188" t="str">
        <f>IF($E378&gt;NORMA!$K$8,"NO CUMPLE","CUMPLE")</f>
        <v>CUMPLE</v>
      </c>
      <c r="R378" s="188" t="str">
        <f>IF($F378&gt;NORMA!$K$9,"NO CUMPLE","CUMPLE")</f>
        <v>CUMPLE</v>
      </c>
      <c r="S378" s="188" t="str">
        <f>IF($K378&gt;NORMA!$K$10,"NO CUMPLE","CUMPLE")</f>
        <v>CUMPLE</v>
      </c>
      <c r="T378" s="188" t="str">
        <f>IF($J378&gt;NORMA!$K$11,"NO CUMPLE","CUMPLE")</f>
        <v>CUMPLE</v>
      </c>
      <c r="U378" s="188" t="str">
        <f>IF($G378&gt;NORMA!$K$12,"NO CUMPLE","CUMPLE")</f>
        <v>CUMPLE</v>
      </c>
      <c r="V378" s="188" t="str">
        <f>IF($H378&gt;NORMA!$K$13,"NO CUMPLE","CUMPLE")</f>
        <v>CUMPLE</v>
      </c>
      <c r="W378" s="188" t="str">
        <f>IF($O378&gt;NORMA!$J$14,"NO CUMPLE","CUMPLE")</f>
        <v>NO CUMPLE</v>
      </c>
      <c r="X378" s="188" t="str">
        <f>IF(AND($N378&gt;=NORMA!$Q$4, $N378&lt;=NORMA!$R$4),"CUMPLE","NO CUMPLE")</f>
        <v>CUMPLE</v>
      </c>
      <c r="Y378" s="188" t="str">
        <f>IF($I378&gt;NORMA!$K$16,"NO CUMPLE","CUMPLE")</f>
        <v>NO CUMPLE</v>
      </c>
      <c r="Z378" s="188" t="str">
        <f>IF($M378&lt;NORMA!$K$23,"NO CUMPLE","CUMPLE")</f>
        <v>NO CUMPLE</v>
      </c>
      <c r="AA378" s="188" t="str">
        <f>IF($E378&gt;NORMA!$J$24,"NO CUMPLE","CUMPLE")</f>
        <v>NO CUMPLE</v>
      </c>
      <c r="AB378" s="188" t="str">
        <f>IF($F378&gt;NORMA!$J$25,"NO CUMPLE","CUMPLE")</f>
        <v>NO CUMPLE</v>
      </c>
      <c r="AC378" s="188" t="str">
        <f>IF($K378&gt;NORMA!$J$26,"NO CUMPLE","CUMPLE")</f>
        <v>NO CUMPLE</v>
      </c>
      <c r="AD378" s="188" t="str">
        <f>IF($J378&gt;NORMA!$J$27,"NO CUMPLE","CUMPLE")</f>
        <v>NO CUMPLE</v>
      </c>
      <c r="AE378" s="188" t="str">
        <f>IF($G378&gt;NORMA!$K$28,"NO CUMPLE","CUMPLE")</f>
        <v>NO CUMPLE</v>
      </c>
      <c r="AF378" s="188" t="str">
        <f>IF($H378&gt;NORMA!$I$29,"NO CUMPLE","CUMPLE")</f>
        <v>NO CUMPLE</v>
      </c>
      <c r="AG378" s="188" t="str">
        <f>IF($O378&gt;NORMA!$K$30,"NO CUMPLE","CUMPLE")</f>
        <v>NO CUMPLE</v>
      </c>
      <c r="AH378" s="188" t="str">
        <f>IF(AND($N378&gt;=NORMA!$R$18, $N378&lt;=NORMA!$S$18),"CUMPLE","NO CUMPLE")</f>
        <v>CUMPLE</v>
      </c>
      <c r="AI378" s="188" t="str">
        <f>IF($I378&gt;NORMA!$J$32,"NO CUMPLE","CUMPLE")</f>
        <v>NO CUMPLE</v>
      </c>
    </row>
    <row r="379" spans="1:35" ht="14.25" customHeight="1" x14ac:dyDescent="0.35">
      <c r="A379" s="146" t="s">
        <v>101</v>
      </c>
      <c r="B379" s="147" t="s">
        <v>102</v>
      </c>
      <c r="C379" s="148">
        <v>40560</v>
      </c>
      <c r="D379" s="149">
        <v>8.3333333333333329E-2</v>
      </c>
      <c r="E379" s="147">
        <v>76</v>
      </c>
      <c r="F379" s="147">
        <v>183</v>
      </c>
      <c r="G379" s="147">
        <v>70</v>
      </c>
      <c r="H379" s="147">
        <v>17</v>
      </c>
      <c r="I379" s="147">
        <v>5.87</v>
      </c>
      <c r="J379" s="147">
        <v>3.33</v>
      </c>
      <c r="K379" s="155">
        <v>33</v>
      </c>
      <c r="L379" s="164">
        <v>0.72199999999999998</v>
      </c>
      <c r="M379" s="156">
        <v>0.56999999999999995</v>
      </c>
      <c r="N379" s="156">
        <v>7.62</v>
      </c>
      <c r="O379" s="157">
        <v>2400000</v>
      </c>
      <c r="P379" s="188" t="str">
        <f>IF($M379&lt;NORMA!$K$7,"NO CUMPLE","CUMPLE")</f>
        <v>CUMPLE</v>
      </c>
      <c r="Q379" s="188" t="str">
        <f>IF($E379&gt;NORMA!$K$8,"NO CUMPLE","CUMPLE")</f>
        <v>CUMPLE</v>
      </c>
      <c r="R379" s="188" t="str">
        <f>IF($F379&gt;NORMA!$K$9,"NO CUMPLE","CUMPLE")</f>
        <v>CUMPLE</v>
      </c>
      <c r="S379" s="188" t="str">
        <f>IF($K379&gt;NORMA!$K$10,"NO CUMPLE","CUMPLE")</f>
        <v>CUMPLE</v>
      </c>
      <c r="T379" s="188" t="str">
        <f>IF($J379&gt;NORMA!$K$11,"NO CUMPLE","CUMPLE")</f>
        <v>CUMPLE</v>
      </c>
      <c r="U379" s="188" t="str">
        <f>IF($G379&gt;NORMA!$K$12,"NO CUMPLE","CUMPLE")</f>
        <v>CUMPLE</v>
      </c>
      <c r="V379" s="188" t="str">
        <f>IF($H379&gt;NORMA!$K$13,"NO CUMPLE","CUMPLE")</f>
        <v>CUMPLE</v>
      </c>
      <c r="W379" s="188" t="str">
        <f>IF($O379&gt;NORMA!$J$14,"NO CUMPLE","CUMPLE")</f>
        <v>NO CUMPLE</v>
      </c>
      <c r="X379" s="188" t="str">
        <f>IF(AND($N379&gt;=NORMA!$Q$4, $N379&lt;=NORMA!$R$4),"CUMPLE","NO CUMPLE")</f>
        <v>CUMPLE</v>
      </c>
      <c r="Y379" s="188" t="str">
        <f>IF($I379&gt;NORMA!$K$16,"NO CUMPLE","CUMPLE")</f>
        <v>NO CUMPLE</v>
      </c>
      <c r="Z379" s="188" t="str">
        <f>IF($M379&lt;NORMA!$K$23,"NO CUMPLE","CUMPLE")</f>
        <v>NO CUMPLE</v>
      </c>
      <c r="AA379" s="188" t="str">
        <f>IF($E379&gt;NORMA!$J$24,"NO CUMPLE","CUMPLE")</f>
        <v>NO CUMPLE</v>
      </c>
      <c r="AB379" s="188" t="str">
        <f>IF($F379&gt;NORMA!$J$25,"NO CUMPLE","CUMPLE")</f>
        <v>NO CUMPLE</v>
      </c>
      <c r="AC379" s="188" t="str">
        <f>IF($K379&gt;NORMA!$J$26,"NO CUMPLE","CUMPLE")</f>
        <v>NO CUMPLE</v>
      </c>
      <c r="AD379" s="188" t="str">
        <f>IF($J379&gt;NORMA!$J$27,"NO CUMPLE","CUMPLE")</f>
        <v>NO CUMPLE</v>
      </c>
      <c r="AE379" s="188" t="str">
        <f>IF($G379&gt;NORMA!$K$28,"NO CUMPLE","CUMPLE")</f>
        <v>NO CUMPLE</v>
      </c>
      <c r="AF379" s="188" t="str">
        <f>IF($H379&gt;NORMA!$I$29,"NO CUMPLE","CUMPLE")</f>
        <v>NO CUMPLE</v>
      </c>
      <c r="AG379" s="188" t="str">
        <f>IF($O379&gt;NORMA!$K$30,"NO CUMPLE","CUMPLE")</f>
        <v>NO CUMPLE</v>
      </c>
      <c r="AH379" s="188" t="str">
        <f>IF(AND($N379&gt;=NORMA!$R$18, $N379&lt;=NORMA!$S$18),"CUMPLE","NO CUMPLE")</f>
        <v>CUMPLE</v>
      </c>
      <c r="AI379" s="188" t="str">
        <f>IF($I379&gt;NORMA!$J$32,"NO CUMPLE","CUMPLE")</f>
        <v>NO CUMPLE</v>
      </c>
    </row>
    <row r="380" spans="1:35" ht="14.25" customHeight="1" x14ac:dyDescent="0.35">
      <c r="A380" s="146" t="s">
        <v>101</v>
      </c>
      <c r="B380" s="147" t="s">
        <v>102</v>
      </c>
      <c r="C380" s="148">
        <v>40577</v>
      </c>
      <c r="D380" s="149">
        <v>0.27083333333333331</v>
      </c>
      <c r="E380" s="147">
        <v>34.6</v>
      </c>
      <c r="F380" s="147">
        <v>131</v>
      </c>
      <c r="G380" s="147">
        <v>45</v>
      </c>
      <c r="H380" s="147">
        <v>7.9</v>
      </c>
      <c r="I380" s="147">
        <v>3.53</v>
      </c>
      <c r="J380" s="147">
        <v>1.98</v>
      </c>
      <c r="K380" s="155">
        <v>12.2</v>
      </c>
      <c r="L380" s="164">
        <v>0.372</v>
      </c>
      <c r="M380" s="156">
        <v>3.04</v>
      </c>
      <c r="N380" s="156">
        <v>7.2</v>
      </c>
      <c r="O380" s="157">
        <v>1500000</v>
      </c>
      <c r="P380" s="188" t="str">
        <f>IF($M380&lt;NORMA!$K$7,"NO CUMPLE","CUMPLE")</f>
        <v>CUMPLE</v>
      </c>
      <c r="Q380" s="188" t="str">
        <f>IF($E380&gt;NORMA!$K$8,"NO CUMPLE","CUMPLE")</f>
        <v>CUMPLE</v>
      </c>
      <c r="R380" s="188" t="str">
        <f>IF($F380&gt;NORMA!$K$9,"NO CUMPLE","CUMPLE")</f>
        <v>CUMPLE</v>
      </c>
      <c r="S380" s="188" t="str">
        <f>IF($K380&gt;NORMA!$K$10,"NO CUMPLE","CUMPLE")</f>
        <v>CUMPLE</v>
      </c>
      <c r="T380" s="188" t="str">
        <f>IF($J380&gt;NORMA!$K$11,"NO CUMPLE","CUMPLE")</f>
        <v>CUMPLE</v>
      </c>
      <c r="U380" s="188" t="str">
        <f>IF($G380&gt;NORMA!$K$12,"NO CUMPLE","CUMPLE")</f>
        <v>CUMPLE</v>
      </c>
      <c r="V380" s="188" t="str">
        <f>IF($H380&gt;NORMA!$K$13,"NO CUMPLE","CUMPLE")</f>
        <v>CUMPLE</v>
      </c>
      <c r="W380" s="188" t="str">
        <f>IF($O380&gt;NORMA!$J$14,"NO CUMPLE","CUMPLE")</f>
        <v>NO CUMPLE</v>
      </c>
      <c r="X380" s="188" t="str">
        <f>IF(AND($N380&gt;=NORMA!$Q$4, $N380&lt;=NORMA!$R$4),"CUMPLE","NO CUMPLE")</f>
        <v>CUMPLE</v>
      </c>
      <c r="Y380" s="188" t="str">
        <f>IF($I380&gt;NORMA!$K$16,"NO CUMPLE","CUMPLE")</f>
        <v>CUMPLE</v>
      </c>
      <c r="Z380" s="188" t="str">
        <f>IF($M380&lt;NORMA!$K$23,"NO CUMPLE","CUMPLE")</f>
        <v>NO CUMPLE</v>
      </c>
      <c r="AA380" s="188" t="str">
        <f>IF($E380&gt;NORMA!$J$24,"NO CUMPLE","CUMPLE")</f>
        <v>NO CUMPLE</v>
      </c>
      <c r="AB380" s="188" t="str">
        <f>IF($F380&gt;NORMA!$J$25,"NO CUMPLE","CUMPLE")</f>
        <v>NO CUMPLE</v>
      </c>
      <c r="AC380" s="188" t="str">
        <f>IF($K380&gt;NORMA!$J$26,"NO CUMPLE","CUMPLE")</f>
        <v>NO CUMPLE</v>
      </c>
      <c r="AD380" s="188" t="str">
        <f>IF($J380&gt;NORMA!$J$27,"NO CUMPLE","CUMPLE")</f>
        <v>NO CUMPLE</v>
      </c>
      <c r="AE380" s="188" t="str">
        <f>IF($G380&gt;NORMA!$K$28,"NO CUMPLE","CUMPLE")</f>
        <v>CUMPLE</v>
      </c>
      <c r="AF380" s="188" t="str">
        <f>IF($H380&gt;NORMA!$I$29,"NO CUMPLE","CUMPLE")</f>
        <v>CUMPLE</v>
      </c>
      <c r="AG380" s="188" t="str">
        <f>IF($O380&gt;NORMA!$K$30,"NO CUMPLE","CUMPLE")</f>
        <v>NO CUMPLE</v>
      </c>
      <c r="AH380" s="188" t="str">
        <f>IF(AND($N380&gt;=NORMA!$R$18, $N380&lt;=NORMA!$S$18),"CUMPLE","NO CUMPLE")</f>
        <v>CUMPLE</v>
      </c>
      <c r="AI380" s="188" t="str">
        <f>IF($I380&gt;NORMA!$J$32,"NO CUMPLE","CUMPLE")</f>
        <v>NO CUMPLE</v>
      </c>
    </row>
    <row r="381" spans="1:35" ht="14.25" customHeight="1" x14ac:dyDescent="0.35">
      <c r="A381" s="146" t="s">
        <v>101</v>
      </c>
      <c r="B381" s="147" t="s">
        <v>102</v>
      </c>
      <c r="C381" s="148">
        <v>40592</v>
      </c>
      <c r="D381" s="149">
        <v>0.41666666666666669</v>
      </c>
      <c r="E381" s="147">
        <v>128</v>
      </c>
      <c r="F381" s="147">
        <v>288</v>
      </c>
      <c r="G381" s="147">
        <v>162</v>
      </c>
      <c r="H381" s="147">
        <v>24</v>
      </c>
      <c r="I381" s="147">
        <v>4.4400000000000004</v>
      </c>
      <c r="J381" s="147">
        <v>4.16</v>
      </c>
      <c r="K381" s="155">
        <v>41.2</v>
      </c>
      <c r="L381" s="164">
        <v>1.1870000000000001</v>
      </c>
      <c r="M381" s="156">
        <v>2.76</v>
      </c>
      <c r="N381" s="156">
        <v>7.88</v>
      </c>
      <c r="O381" s="157">
        <v>240000000</v>
      </c>
      <c r="P381" s="188" t="str">
        <f>IF($M381&lt;NORMA!$K$7,"NO CUMPLE","CUMPLE")</f>
        <v>CUMPLE</v>
      </c>
      <c r="Q381" s="188" t="str">
        <f>IF($E381&gt;NORMA!$K$8,"NO CUMPLE","CUMPLE")</f>
        <v>CUMPLE</v>
      </c>
      <c r="R381" s="188" t="str">
        <f>IF($F381&gt;NORMA!$K$9,"NO CUMPLE","CUMPLE")</f>
        <v>CUMPLE</v>
      </c>
      <c r="S381" s="188" t="str">
        <f>IF($K381&gt;NORMA!$K$10,"NO CUMPLE","CUMPLE")</f>
        <v>NO CUMPLE</v>
      </c>
      <c r="T381" s="188" t="str">
        <f>IF($J381&gt;NORMA!$K$11,"NO CUMPLE","CUMPLE")</f>
        <v>CUMPLE</v>
      </c>
      <c r="U381" s="188" t="str">
        <f>IF($G381&gt;NORMA!$K$12,"NO CUMPLE","CUMPLE")</f>
        <v>NO CUMPLE</v>
      </c>
      <c r="V381" s="188" t="str">
        <f>IF($H381&gt;NORMA!$K$13,"NO CUMPLE","CUMPLE")</f>
        <v>CUMPLE</v>
      </c>
      <c r="W381" s="188" t="str">
        <f>IF($O381&gt;NORMA!$J$14,"NO CUMPLE","CUMPLE")</f>
        <v>NO CUMPLE</v>
      </c>
      <c r="X381" s="188" t="str">
        <f>IF(AND($N381&gt;=NORMA!$Q$4, $N381&lt;=NORMA!$R$4),"CUMPLE","NO CUMPLE")</f>
        <v>CUMPLE</v>
      </c>
      <c r="Y381" s="188" t="str">
        <f>IF($I381&gt;NORMA!$K$16,"NO CUMPLE","CUMPLE")</f>
        <v>NO CUMPLE</v>
      </c>
      <c r="Z381" s="188" t="str">
        <f>IF($M381&lt;NORMA!$K$23,"NO CUMPLE","CUMPLE")</f>
        <v>NO CUMPLE</v>
      </c>
      <c r="AA381" s="188" t="str">
        <f>IF($E381&gt;NORMA!$J$24,"NO CUMPLE","CUMPLE")</f>
        <v>NO CUMPLE</v>
      </c>
      <c r="AB381" s="188" t="str">
        <f>IF($F381&gt;NORMA!$J$25,"NO CUMPLE","CUMPLE")</f>
        <v>NO CUMPLE</v>
      </c>
      <c r="AC381" s="188" t="str">
        <f>IF($K381&gt;NORMA!$J$26,"NO CUMPLE","CUMPLE")</f>
        <v>NO CUMPLE</v>
      </c>
      <c r="AD381" s="188" t="str">
        <f>IF($J381&gt;NORMA!$J$27,"NO CUMPLE","CUMPLE")</f>
        <v>NO CUMPLE</v>
      </c>
      <c r="AE381" s="188" t="str">
        <f>IF($G381&gt;NORMA!$K$28,"NO CUMPLE","CUMPLE")</f>
        <v>NO CUMPLE</v>
      </c>
      <c r="AF381" s="188" t="str">
        <f>IF($H381&gt;NORMA!$I$29,"NO CUMPLE","CUMPLE")</f>
        <v>NO CUMPLE</v>
      </c>
      <c r="AG381" s="188" t="str">
        <f>IF($O381&gt;NORMA!$K$30,"NO CUMPLE","CUMPLE")</f>
        <v>NO CUMPLE</v>
      </c>
      <c r="AH381" s="188" t="str">
        <f>IF(AND($N381&gt;=NORMA!$R$18, $N381&lt;=NORMA!$S$18),"CUMPLE","NO CUMPLE")</f>
        <v>CUMPLE</v>
      </c>
      <c r="AI381" s="188" t="str">
        <f>IF($I381&gt;NORMA!$J$32,"NO CUMPLE","CUMPLE")</f>
        <v>NO CUMPLE</v>
      </c>
    </row>
    <row r="382" spans="1:35" ht="14.25" customHeight="1" x14ac:dyDescent="0.35">
      <c r="A382" s="146" t="s">
        <v>101</v>
      </c>
      <c r="B382" s="147" t="s">
        <v>102</v>
      </c>
      <c r="C382" s="148">
        <v>40610</v>
      </c>
      <c r="D382" s="149">
        <v>0.625</v>
      </c>
      <c r="E382" s="147">
        <v>79.7</v>
      </c>
      <c r="F382" s="147">
        <v>369</v>
      </c>
      <c r="G382" s="147">
        <v>469</v>
      </c>
      <c r="H382" s="147">
        <v>26</v>
      </c>
      <c r="I382" s="147">
        <v>4.3</v>
      </c>
      <c r="J382" s="147">
        <v>2.78</v>
      </c>
      <c r="K382" s="155">
        <v>17</v>
      </c>
      <c r="L382" s="164">
        <v>5.4960000000000004</v>
      </c>
      <c r="M382" s="156">
        <v>3.12</v>
      </c>
      <c r="N382" s="156">
        <v>7.56</v>
      </c>
      <c r="O382" s="157">
        <v>2100000</v>
      </c>
      <c r="P382" s="188" t="str">
        <f>IF($M382&lt;NORMA!$K$7,"NO CUMPLE","CUMPLE")</f>
        <v>CUMPLE</v>
      </c>
      <c r="Q382" s="188" t="str">
        <f>IF($E382&gt;NORMA!$K$8,"NO CUMPLE","CUMPLE")</f>
        <v>CUMPLE</v>
      </c>
      <c r="R382" s="188" t="str">
        <f>IF($F382&gt;NORMA!$K$9,"NO CUMPLE","CUMPLE")</f>
        <v>CUMPLE</v>
      </c>
      <c r="S382" s="188" t="str">
        <f>IF($K382&gt;NORMA!$K$10,"NO CUMPLE","CUMPLE")</f>
        <v>CUMPLE</v>
      </c>
      <c r="T382" s="188" t="str">
        <f>IF($J382&gt;NORMA!$K$11,"NO CUMPLE","CUMPLE")</f>
        <v>CUMPLE</v>
      </c>
      <c r="U382" s="188" t="str">
        <f>IF($G382&gt;NORMA!$K$12,"NO CUMPLE","CUMPLE")</f>
        <v>NO CUMPLE</v>
      </c>
      <c r="V382" s="188" t="str">
        <f>IF($H382&gt;NORMA!$K$13,"NO CUMPLE","CUMPLE")</f>
        <v>CUMPLE</v>
      </c>
      <c r="W382" s="188" t="str">
        <f>IF($O382&gt;NORMA!$J$14,"NO CUMPLE","CUMPLE")</f>
        <v>NO CUMPLE</v>
      </c>
      <c r="X382" s="188" t="str">
        <f>IF(AND($N382&gt;=NORMA!$Q$4, $N382&lt;=NORMA!$R$4),"CUMPLE","NO CUMPLE")</f>
        <v>CUMPLE</v>
      </c>
      <c r="Y382" s="188" t="str">
        <f>IF($I382&gt;NORMA!$K$16,"NO CUMPLE","CUMPLE")</f>
        <v>NO CUMPLE</v>
      </c>
      <c r="Z382" s="188" t="str">
        <f>IF($M382&lt;NORMA!$K$23,"NO CUMPLE","CUMPLE")</f>
        <v>NO CUMPLE</v>
      </c>
      <c r="AA382" s="188" t="str">
        <f>IF($E382&gt;NORMA!$J$24,"NO CUMPLE","CUMPLE")</f>
        <v>NO CUMPLE</v>
      </c>
      <c r="AB382" s="188" t="str">
        <f>IF($F382&gt;NORMA!$J$25,"NO CUMPLE","CUMPLE")</f>
        <v>NO CUMPLE</v>
      </c>
      <c r="AC382" s="188" t="str">
        <f>IF($K382&gt;NORMA!$J$26,"NO CUMPLE","CUMPLE")</f>
        <v>NO CUMPLE</v>
      </c>
      <c r="AD382" s="188" t="str">
        <f>IF($J382&gt;NORMA!$J$27,"NO CUMPLE","CUMPLE")</f>
        <v>NO CUMPLE</v>
      </c>
      <c r="AE382" s="188" t="str">
        <f>IF($G382&gt;NORMA!$K$28,"NO CUMPLE","CUMPLE")</f>
        <v>NO CUMPLE</v>
      </c>
      <c r="AF382" s="188" t="str">
        <f>IF($H382&gt;NORMA!$I$29,"NO CUMPLE","CUMPLE")</f>
        <v>NO CUMPLE</v>
      </c>
      <c r="AG382" s="188" t="str">
        <f>IF($O382&gt;NORMA!$K$30,"NO CUMPLE","CUMPLE")</f>
        <v>NO CUMPLE</v>
      </c>
      <c r="AH382" s="188" t="str">
        <f>IF(AND($N382&gt;=NORMA!$R$18, $N382&lt;=NORMA!$S$18),"CUMPLE","NO CUMPLE")</f>
        <v>CUMPLE</v>
      </c>
      <c r="AI382" s="188" t="str">
        <f>IF($I382&gt;NORMA!$J$32,"NO CUMPLE","CUMPLE")</f>
        <v>NO CUMPLE</v>
      </c>
    </row>
    <row r="383" spans="1:35" ht="14.25" customHeight="1" x14ac:dyDescent="0.35">
      <c r="A383" s="146" t="s">
        <v>101</v>
      </c>
      <c r="B383" s="147" t="s">
        <v>102</v>
      </c>
      <c r="C383" s="148">
        <v>40628</v>
      </c>
      <c r="D383" s="149">
        <v>0</v>
      </c>
      <c r="E383" s="147">
        <v>93.9</v>
      </c>
      <c r="F383" s="147">
        <v>202</v>
      </c>
      <c r="G383" s="147">
        <v>101</v>
      </c>
      <c r="H383" s="147">
        <v>16</v>
      </c>
      <c r="I383" s="147">
        <v>6.69</v>
      </c>
      <c r="J383" s="147">
        <v>2.29</v>
      </c>
      <c r="K383" s="155">
        <v>23.6</v>
      </c>
      <c r="L383" s="164">
        <v>0.65400000000000003</v>
      </c>
      <c r="M383" s="156">
        <v>0.24</v>
      </c>
      <c r="N383" s="156">
        <v>7.37</v>
      </c>
      <c r="O383" s="157">
        <v>24000000</v>
      </c>
      <c r="P383" s="188" t="str">
        <f>IF($M383&lt;NORMA!$K$7,"NO CUMPLE","CUMPLE")</f>
        <v>CUMPLE</v>
      </c>
      <c r="Q383" s="188" t="str">
        <f>IF($E383&gt;NORMA!$K$8,"NO CUMPLE","CUMPLE")</f>
        <v>CUMPLE</v>
      </c>
      <c r="R383" s="188" t="str">
        <f>IF($F383&gt;NORMA!$K$9,"NO CUMPLE","CUMPLE")</f>
        <v>CUMPLE</v>
      </c>
      <c r="S383" s="188" t="str">
        <f>IF($K383&gt;NORMA!$K$10,"NO CUMPLE","CUMPLE")</f>
        <v>CUMPLE</v>
      </c>
      <c r="T383" s="188" t="str">
        <f>IF($J383&gt;NORMA!$K$11,"NO CUMPLE","CUMPLE")</f>
        <v>CUMPLE</v>
      </c>
      <c r="U383" s="188" t="str">
        <f>IF($G383&gt;NORMA!$K$12,"NO CUMPLE","CUMPLE")</f>
        <v>CUMPLE</v>
      </c>
      <c r="V383" s="188" t="str">
        <f>IF($H383&gt;NORMA!$K$13,"NO CUMPLE","CUMPLE")</f>
        <v>CUMPLE</v>
      </c>
      <c r="W383" s="188" t="str">
        <f>IF($O383&gt;NORMA!$J$14,"NO CUMPLE","CUMPLE")</f>
        <v>NO CUMPLE</v>
      </c>
      <c r="X383" s="188" t="str">
        <f>IF(AND($N383&gt;=NORMA!$Q$4, $N383&lt;=NORMA!$R$4),"CUMPLE","NO CUMPLE")</f>
        <v>CUMPLE</v>
      </c>
      <c r="Y383" s="188" t="str">
        <f>IF($I383&gt;NORMA!$K$16,"NO CUMPLE","CUMPLE")</f>
        <v>NO CUMPLE</v>
      </c>
      <c r="Z383" s="188" t="str">
        <f>IF($M383&lt;NORMA!$K$23,"NO CUMPLE","CUMPLE")</f>
        <v>NO CUMPLE</v>
      </c>
      <c r="AA383" s="188" t="str">
        <f>IF($E383&gt;NORMA!$J$24,"NO CUMPLE","CUMPLE")</f>
        <v>NO CUMPLE</v>
      </c>
      <c r="AB383" s="188" t="str">
        <f>IF($F383&gt;NORMA!$J$25,"NO CUMPLE","CUMPLE")</f>
        <v>NO CUMPLE</v>
      </c>
      <c r="AC383" s="188" t="str">
        <f>IF($K383&gt;NORMA!$J$26,"NO CUMPLE","CUMPLE")</f>
        <v>NO CUMPLE</v>
      </c>
      <c r="AD383" s="188" t="str">
        <f>IF($J383&gt;NORMA!$J$27,"NO CUMPLE","CUMPLE")</f>
        <v>NO CUMPLE</v>
      </c>
      <c r="AE383" s="188" t="str">
        <f>IF($G383&gt;NORMA!$K$28,"NO CUMPLE","CUMPLE")</f>
        <v>NO CUMPLE</v>
      </c>
      <c r="AF383" s="188" t="str">
        <f>IF($H383&gt;NORMA!$I$29,"NO CUMPLE","CUMPLE")</f>
        <v>NO CUMPLE</v>
      </c>
      <c r="AG383" s="188" t="str">
        <f>IF($O383&gt;NORMA!$K$30,"NO CUMPLE","CUMPLE")</f>
        <v>NO CUMPLE</v>
      </c>
      <c r="AH383" s="188" t="str">
        <f>IF(AND($N383&gt;=NORMA!$R$18, $N383&lt;=NORMA!$S$18),"CUMPLE","NO CUMPLE")</f>
        <v>CUMPLE</v>
      </c>
      <c r="AI383" s="188" t="str">
        <f>IF($I383&gt;NORMA!$J$32,"NO CUMPLE","CUMPLE")</f>
        <v>NO CUMPLE</v>
      </c>
    </row>
    <row r="384" spans="1:35" ht="14.25" customHeight="1" x14ac:dyDescent="0.35">
      <c r="A384" s="146" t="s">
        <v>101</v>
      </c>
      <c r="B384" s="147" t="s">
        <v>102</v>
      </c>
      <c r="C384" s="148">
        <v>40645</v>
      </c>
      <c r="D384" s="149">
        <v>0.5</v>
      </c>
      <c r="E384" s="147">
        <v>106</v>
      </c>
      <c r="F384" s="147">
        <v>407</v>
      </c>
      <c r="G384" s="147">
        <v>223</v>
      </c>
      <c r="H384" s="147">
        <v>36</v>
      </c>
      <c r="I384" s="147">
        <v>4.95</v>
      </c>
      <c r="J384" s="147">
        <v>3.69</v>
      </c>
      <c r="K384" s="155">
        <v>27</v>
      </c>
      <c r="L384" s="164">
        <v>2.1640000000000001</v>
      </c>
      <c r="M384" s="156">
        <v>1.23</v>
      </c>
      <c r="N384" s="156">
        <v>7.54</v>
      </c>
      <c r="O384" s="157">
        <v>15000000</v>
      </c>
      <c r="P384" s="188" t="str">
        <f>IF($M384&lt;NORMA!$K$7,"NO CUMPLE","CUMPLE")</f>
        <v>CUMPLE</v>
      </c>
      <c r="Q384" s="188" t="str">
        <f>IF($E384&gt;NORMA!$K$8,"NO CUMPLE","CUMPLE")</f>
        <v>CUMPLE</v>
      </c>
      <c r="R384" s="188" t="str">
        <f>IF($F384&gt;NORMA!$K$9,"NO CUMPLE","CUMPLE")</f>
        <v>NO CUMPLE</v>
      </c>
      <c r="S384" s="188" t="str">
        <f>IF($K384&gt;NORMA!$K$10,"NO CUMPLE","CUMPLE")</f>
        <v>CUMPLE</v>
      </c>
      <c r="T384" s="188" t="str">
        <f>IF($J384&gt;NORMA!$K$11,"NO CUMPLE","CUMPLE")</f>
        <v>CUMPLE</v>
      </c>
      <c r="U384" s="188" t="str">
        <f>IF($G384&gt;NORMA!$K$12,"NO CUMPLE","CUMPLE")</f>
        <v>NO CUMPLE</v>
      </c>
      <c r="V384" s="188" t="str">
        <f>IF($H384&gt;NORMA!$K$13,"NO CUMPLE","CUMPLE")</f>
        <v>CUMPLE</v>
      </c>
      <c r="W384" s="188" t="str">
        <f>IF($O384&gt;NORMA!$J$14,"NO CUMPLE","CUMPLE")</f>
        <v>NO CUMPLE</v>
      </c>
      <c r="X384" s="188" t="str">
        <f>IF(AND($N384&gt;=NORMA!$Q$4, $N384&lt;=NORMA!$R$4),"CUMPLE","NO CUMPLE")</f>
        <v>CUMPLE</v>
      </c>
      <c r="Y384" s="188" t="str">
        <f>IF($I384&gt;NORMA!$K$16,"NO CUMPLE","CUMPLE")</f>
        <v>NO CUMPLE</v>
      </c>
      <c r="Z384" s="188" t="str">
        <f>IF($M384&lt;NORMA!$K$23,"NO CUMPLE","CUMPLE")</f>
        <v>NO CUMPLE</v>
      </c>
      <c r="AA384" s="188" t="str">
        <f>IF($E384&gt;NORMA!$J$24,"NO CUMPLE","CUMPLE")</f>
        <v>NO CUMPLE</v>
      </c>
      <c r="AB384" s="188" t="str">
        <f>IF($F384&gt;NORMA!$J$25,"NO CUMPLE","CUMPLE")</f>
        <v>NO CUMPLE</v>
      </c>
      <c r="AC384" s="188" t="str">
        <f>IF($K384&gt;NORMA!$J$26,"NO CUMPLE","CUMPLE")</f>
        <v>NO CUMPLE</v>
      </c>
      <c r="AD384" s="188" t="str">
        <f>IF($J384&gt;NORMA!$J$27,"NO CUMPLE","CUMPLE")</f>
        <v>NO CUMPLE</v>
      </c>
      <c r="AE384" s="188" t="str">
        <f>IF($G384&gt;NORMA!$K$28,"NO CUMPLE","CUMPLE")</f>
        <v>NO CUMPLE</v>
      </c>
      <c r="AF384" s="188" t="str">
        <f>IF($H384&gt;NORMA!$I$29,"NO CUMPLE","CUMPLE")</f>
        <v>NO CUMPLE</v>
      </c>
      <c r="AG384" s="188" t="str">
        <f>IF($O384&gt;NORMA!$K$30,"NO CUMPLE","CUMPLE")</f>
        <v>NO CUMPLE</v>
      </c>
      <c r="AH384" s="188" t="str">
        <f>IF(AND($N384&gt;=NORMA!$R$18, $N384&lt;=NORMA!$S$18),"CUMPLE","NO CUMPLE")</f>
        <v>CUMPLE</v>
      </c>
      <c r="AI384" s="188" t="str">
        <f>IF($I384&gt;NORMA!$J$32,"NO CUMPLE","CUMPLE")</f>
        <v>NO CUMPLE</v>
      </c>
    </row>
    <row r="385" spans="1:35" ht="14.25" customHeight="1" x14ac:dyDescent="0.35">
      <c r="A385" s="146" t="s">
        <v>101</v>
      </c>
      <c r="B385" s="147" t="s">
        <v>102</v>
      </c>
      <c r="C385" s="148">
        <v>40669</v>
      </c>
      <c r="D385" s="149">
        <v>0.14583333333333334</v>
      </c>
      <c r="E385" s="147">
        <v>45.2</v>
      </c>
      <c r="F385" s="147">
        <v>129</v>
      </c>
      <c r="G385" s="147">
        <v>52</v>
      </c>
      <c r="H385" s="150">
        <v>3.6</v>
      </c>
      <c r="I385" s="147">
        <v>3.89</v>
      </c>
      <c r="J385" s="147">
        <v>0.05</v>
      </c>
      <c r="K385" s="155">
        <v>12.3</v>
      </c>
      <c r="L385" s="164">
        <v>1.8680000000000001</v>
      </c>
      <c r="M385" s="156">
        <v>0.35</v>
      </c>
      <c r="N385" s="156">
        <v>7.47</v>
      </c>
      <c r="O385" s="157">
        <v>4600000</v>
      </c>
      <c r="P385" s="188" t="str">
        <f>IF($M385&lt;NORMA!$K$7,"NO CUMPLE","CUMPLE")</f>
        <v>CUMPLE</v>
      </c>
      <c r="Q385" s="188" t="str">
        <f>IF($E385&gt;NORMA!$K$8,"NO CUMPLE","CUMPLE")</f>
        <v>CUMPLE</v>
      </c>
      <c r="R385" s="188" t="str">
        <f>IF($F385&gt;NORMA!$K$9,"NO CUMPLE","CUMPLE")</f>
        <v>CUMPLE</v>
      </c>
      <c r="S385" s="188" t="str">
        <f>IF($K385&gt;NORMA!$K$10,"NO CUMPLE","CUMPLE")</f>
        <v>CUMPLE</v>
      </c>
      <c r="T385" s="188" t="str">
        <f>IF($J385&gt;NORMA!$K$11,"NO CUMPLE","CUMPLE")</f>
        <v>CUMPLE</v>
      </c>
      <c r="U385" s="188" t="str">
        <f>IF($G385&gt;NORMA!$K$12,"NO CUMPLE","CUMPLE")</f>
        <v>CUMPLE</v>
      </c>
      <c r="V385" s="188" t="str">
        <f>IF($H385&gt;NORMA!$K$13,"NO CUMPLE","CUMPLE")</f>
        <v>CUMPLE</v>
      </c>
      <c r="W385" s="188" t="str">
        <f>IF($O385&gt;NORMA!$J$14,"NO CUMPLE","CUMPLE")</f>
        <v>NO CUMPLE</v>
      </c>
      <c r="X385" s="188" t="str">
        <f>IF(AND($N385&gt;=NORMA!$Q$4, $N385&lt;=NORMA!$R$4),"CUMPLE","NO CUMPLE")</f>
        <v>CUMPLE</v>
      </c>
      <c r="Y385" s="188" t="str">
        <f>IF($I385&gt;NORMA!$K$16,"NO CUMPLE","CUMPLE")</f>
        <v>CUMPLE</v>
      </c>
      <c r="Z385" s="188" t="str">
        <f>IF($M385&lt;NORMA!$K$23,"NO CUMPLE","CUMPLE")</f>
        <v>NO CUMPLE</v>
      </c>
      <c r="AA385" s="188" t="str">
        <f>IF($E385&gt;NORMA!$J$24,"NO CUMPLE","CUMPLE")</f>
        <v>NO CUMPLE</v>
      </c>
      <c r="AB385" s="188" t="str">
        <f>IF($F385&gt;NORMA!$J$25,"NO CUMPLE","CUMPLE")</f>
        <v>NO CUMPLE</v>
      </c>
      <c r="AC385" s="188" t="str">
        <f>IF($K385&gt;NORMA!$J$26,"NO CUMPLE","CUMPLE")</f>
        <v>NO CUMPLE</v>
      </c>
      <c r="AD385" s="188" t="str">
        <f>IF($J385&gt;NORMA!$J$27,"NO CUMPLE","CUMPLE")</f>
        <v>CUMPLE</v>
      </c>
      <c r="AE385" s="188" t="str">
        <f>IF($G385&gt;NORMA!$K$28,"NO CUMPLE","CUMPLE")</f>
        <v>NO CUMPLE</v>
      </c>
      <c r="AF385" s="188" t="str">
        <f>IF($H385&gt;NORMA!$I$29,"NO CUMPLE","CUMPLE")</f>
        <v>CUMPLE</v>
      </c>
      <c r="AG385" s="188" t="str">
        <f>IF($O385&gt;NORMA!$K$30,"NO CUMPLE","CUMPLE")</f>
        <v>NO CUMPLE</v>
      </c>
      <c r="AH385" s="188" t="str">
        <f>IF(AND($N385&gt;=NORMA!$R$18, $N385&lt;=NORMA!$S$18),"CUMPLE","NO CUMPLE")</f>
        <v>CUMPLE</v>
      </c>
      <c r="AI385" s="188" t="str">
        <f>IF($I385&gt;NORMA!$J$32,"NO CUMPLE","CUMPLE")</f>
        <v>NO CUMPLE</v>
      </c>
    </row>
    <row r="386" spans="1:35" ht="14.25" customHeight="1" x14ac:dyDescent="0.35">
      <c r="A386" s="146" t="s">
        <v>101</v>
      </c>
      <c r="B386" s="147" t="s">
        <v>102</v>
      </c>
      <c r="C386" s="148">
        <v>40684</v>
      </c>
      <c r="D386" s="149">
        <v>0.29166666666666669</v>
      </c>
      <c r="E386" s="147">
        <v>12</v>
      </c>
      <c r="F386" s="147">
        <v>37.9</v>
      </c>
      <c r="G386" s="147">
        <v>22</v>
      </c>
      <c r="H386" s="147">
        <v>4.8</v>
      </c>
      <c r="I386" s="147">
        <v>0.8</v>
      </c>
      <c r="J386" s="147">
        <v>0.62</v>
      </c>
      <c r="K386" s="170"/>
      <c r="L386" s="164">
        <v>2.806</v>
      </c>
      <c r="M386" s="156">
        <v>4.5999999999999996</v>
      </c>
      <c r="N386" s="156">
        <v>7.21</v>
      </c>
      <c r="O386" s="157">
        <v>2400000</v>
      </c>
      <c r="P386" s="188" t="str">
        <f>IF($M386&lt;NORMA!$K$7,"NO CUMPLE","CUMPLE")</f>
        <v>CUMPLE</v>
      </c>
      <c r="Q386" s="188" t="str">
        <f>IF($E386&gt;NORMA!$K$8,"NO CUMPLE","CUMPLE")</f>
        <v>CUMPLE</v>
      </c>
      <c r="R386" s="188" t="str">
        <f>IF($F386&gt;NORMA!$K$9,"NO CUMPLE","CUMPLE")</f>
        <v>CUMPLE</v>
      </c>
      <c r="S386" s="188" t="str">
        <f>IF($K386&gt;NORMA!$K$10,"NO CUMPLE","CUMPLE")</f>
        <v>CUMPLE</v>
      </c>
      <c r="T386" s="188" t="str">
        <f>IF($J386&gt;NORMA!$K$11,"NO CUMPLE","CUMPLE")</f>
        <v>CUMPLE</v>
      </c>
      <c r="U386" s="188" t="str">
        <f>IF($G386&gt;NORMA!$K$12,"NO CUMPLE","CUMPLE")</f>
        <v>CUMPLE</v>
      </c>
      <c r="V386" s="188" t="str">
        <f>IF($H386&gt;NORMA!$K$13,"NO CUMPLE","CUMPLE")</f>
        <v>CUMPLE</v>
      </c>
      <c r="W386" s="188" t="str">
        <f>IF($O386&gt;NORMA!$J$14,"NO CUMPLE","CUMPLE")</f>
        <v>NO CUMPLE</v>
      </c>
      <c r="X386" s="188" t="str">
        <f>IF(AND($N386&gt;=NORMA!$Q$4, $N386&lt;=NORMA!$R$4),"CUMPLE","NO CUMPLE")</f>
        <v>CUMPLE</v>
      </c>
      <c r="Y386" s="188" t="str">
        <f>IF($I386&gt;NORMA!$K$16,"NO CUMPLE","CUMPLE")</f>
        <v>CUMPLE</v>
      </c>
      <c r="Z386" s="188" t="str">
        <f>IF($M386&lt;NORMA!$K$23,"NO CUMPLE","CUMPLE")</f>
        <v>CUMPLE</v>
      </c>
      <c r="AA386" s="188" t="str">
        <f>IF($E386&gt;NORMA!$J$24,"NO CUMPLE","CUMPLE")</f>
        <v>CUMPLE</v>
      </c>
      <c r="AB386" s="188" t="str">
        <f>IF($F386&gt;NORMA!$J$25,"NO CUMPLE","CUMPLE")</f>
        <v>CUMPLE</v>
      </c>
      <c r="AC386" s="188" t="str">
        <f>IF($K386&gt;NORMA!$J$26,"NO CUMPLE","CUMPLE")</f>
        <v>CUMPLE</v>
      </c>
      <c r="AD386" s="188" t="str">
        <f>IF($J386&gt;NORMA!$J$27,"NO CUMPLE","CUMPLE")</f>
        <v>CUMPLE</v>
      </c>
      <c r="AE386" s="188" t="str">
        <f>IF($G386&gt;NORMA!$K$28,"NO CUMPLE","CUMPLE")</f>
        <v>CUMPLE</v>
      </c>
      <c r="AF386" s="188" t="str">
        <f>IF($H386&gt;NORMA!$I$29,"NO CUMPLE","CUMPLE")</f>
        <v>CUMPLE</v>
      </c>
      <c r="AG386" s="188" t="str">
        <f>IF($O386&gt;NORMA!$K$30,"NO CUMPLE","CUMPLE")</f>
        <v>NO CUMPLE</v>
      </c>
      <c r="AH386" s="188" t="str">
        <f>IF(AND($N386&gt;=NORMA!$R$18, $N386&lt;=NORMA!$S$18),"CUMPLE","NO CUMPLE")</f>
        <v>CUMPLE</v>
      </c>
      <c r="AI386" s="188" t="str">
        <f>IF($I386&gt;NORMA!$J$32,"NO CUMPLE","CUMPLE")</f>
        <v>CUMPLE</v>
      </c>
    </row>
    <row r="387" spans="1:35" ht="14.25" customHeight="1" x14ac:dyDescent="0.35">
      <c r="A387" s="146" t="s">
        <v>103</v>
      </c>
      <c r="B387" s="147" t="s">
        <v>102</v>
      </c>
      <c r="C387" s="148">
        <v>40562</v>
      </c>
      <c r="D387" s="149">
        <v>4.1666666666666664E-2</v>
      </c>
      <c r="E387" s="147">
        <v>130</v>
      </c>
      <c r="F387" s="147">
        <v>513</v>
      </c>
      <c r="G387" s="147">
        <v>138</v>
      </c>
      <c r="H387" s="147">
        <v>35</v>
      </c>
      <c r="I387" s="147">
        <v>8.4700000000000006</v>
      </c>
      <c r="J387" s="147">
        <v>4.3499999999999996</v>
      </c>
      <c r="K387" s="155">
        <v>36</v>
      </c>
      <c r="L387" s="164">
        <v>0.97199999999999998</v>
      </c>
      <c r="M387" s="156">
        <v>0.18</v>
      </c>
      <c r="N387" s="156">
        <v>7.61</v>
      </c>
      <c r="O387" s="157">
        <v>93000000</v>
      </c>
      <c r="P387" s="188" t="str">
        <f>IF($M387&lt;NORMA!$K$7,"NO CUMPLE","CUMPLE")</f>
        <v>NO CUMPLE</v>
      </c>
      <c r="Q387" s="188" t="str">
        <f>IF($E387&gt;NORMA!$K$8,"NO CUMPLE","CUMPLE")</f>
        <v>CUMPLE</v>
      </c>
      <c r="R387" s="188" t="str">
        <f>IF($F387&gt;NORMA!$K$9,"NO CUMPLE","CUMPLE")</f>
        <v>NO CUMPLE</v>
      </c>
      <c r="S387" s="188" t="str">
        <f>IF($K387&gt;NORMA!$K$10,"NO CUMPLE","CUMPLE")</f>
        <v>CUMPLE</v>
      </c>
      <c r="T387" s="188" t="str">
        <f>IF($J387&gt;NORMA!$K$11,"NO CUMPLE","CUMPLE")</f>
        <v>CUMPLE</v>
      </c>
      <c r="U387" s="188" t="str">
        <f>IF($G387&gt;NORMA!$K$12,"NO CUMPLE","CUMPLE")</f>
        <v>CUMPLE</v>
      </c>
      <c r="V387" s="188" t="str">
        <f>IF($H387&gt;NORMA!$K$13,"NO CUMPLE","CUMPLE")</f>
        <v>CUMPLE</v>
      </c>
      <c r="W387" s="188" t="str">
        <f>IF($O387&gt;NORMA!$J$14,"NO CUMPLE","CUMPLE")</f>
        <v>NO CUMPLE</v>
      </c>
      <c r="X387" s="188" t="str">
        <f>IF(AND($N387&gt;=NORMA!$Q$4, $N387&lt;=NORMA!$R$4),"CUMPLE","NO CUMPLE")</f>
        <v>CUMPLE</v>
      </c>
      <c r="Y387" s="188" t="str">
        <f>IF($I387&gt;NORMA!$K$16,"NO CUMPLE","CUMPLE")</f>
        <v>NO CUMPLE</v>
      </c>
      <c r="Z387" s="188" t="str">
        <f>IF($M387&lt;NORMA!$K$23,"NO CUMPLE","CUMPLE")</f>
        <v>NO CUMPLE</v>
      </c>
      <c r="AA387" s="188" t="str">
        <f>IF($E387&gt;NORMA!$J$24,"NO CUMPLE","CUMPLE")</f>
        <v>NO CUMPLE</v>
      </c>
      <c r="AB387" s="188" t="str">
        <f>IF($F387&gt;NORMA!$J$25,"NO CUMPLE","CUMPLE")</f>
        <v>NO CUMPLE</v>
      </c>
      <c r="AC387" s="188" t="str">
        <f>IF($K387&gt;NORMA!$J$26,"NO CUMPLE","CUMPLE")</f>
        <v>NO CUMPLE</v>
      </c>
      <c r="AD387" s="188" t="str">
        <f>IF($J387&gt;NORMA!$J$27,"NO CUMPLE","CUMPLE")</f>
        <v>NO CUMPLE</v>
      </c>
      <c r="AE387" s="188" t="str">
        <f>IF($G387&gt;NORMA!$K$28,"NO CUMPLE","CUMPLE")</f>
        <v>NO CUMPLE</v>
      </c>
      <c r="AF387" s="188" t="str">
        <f>IF($H387&gt;NORMA!$I$29,"NO CUMPLE","CUMPLE")</f>
        <v>NO CUMPLE</v>
      </c>
      <c r="AG387" s="188" t="str">
        <f>IF($O387&gt;NORMA!$K$30,"NO CUMPLE","CUMPLE")</f>
        <v>NO CUMPLE</v>
      </c>
      <c r="AH387" s="188" t="str">
        <f>IF(AND($N387&gt;=NORMA!$R$18, $N387&lt;=NORMA!$S$18),"CUMPLE","NO CUMPLE")</f>
        <v>CUMPLE</v>
      </c>
      <c r="AI387" s="188" t="str">
        <f>IF($I387&gt;NORMA!$J$32,"NO CUMPLE","CUMPLE")</f>
        <v>NO CUMPLE</v>
      </c>
    </row>
    <row r="388" spans="1:35" ht="14.25" customHeight="1" x14ac:dyDescent="0.35">
      <c r="A388" s="146" t="s">
        <v>103</v>
      </c>
      <c r="B388" s="147" t="s">
        <v>102</v>
      </c>
      <c r="C388" s="148">
        <v>40577</v>
      </c>
      <c r="D388" s="149">
        <v>0.375</v>
      </c>
      <c r="E388" s="147">
        <v>142</v>
      </c>
      <c r="F388" s="147">
        <v>404</v>
      </c>
      <c r="G388" s="147">
        <v>104</v>
      </c>
      <c r="H388" s="147">
        <v>29</v>
      </c>
      <c r="I388" s="147">
        <v>7.14</v>
      </c>
      <c r="J388" s="147">
        <v>2.4900000000000002</v>
      </c>
      <c r="K388" s="155">
        <v>30.4</v>
      </c>
      <c r="L388" s="164">
        <v>1.0549999999999999</v>
      </c>
      <c r="M388" s="156">
        <v>0.28999999999999998</v>
      </c>
      <c r="N388" s="156">
        <v>7.71</v>
      </c>
      <c r="O388" s="157">
        <v>4300000</v>
      </c>
      <c r="P388" s="188" t="str">
        <f>IF($M388&lt;NORMA!$K$7,"NO CUMPLE","CUMPLE")</f>
        <v>CUMPLE</v>
      </c>
      <c r="Q388" s="188" t="str">
        <f>IF($E388&gt;NORMA!$K$8,"NO CUMPLE","CUMPLE")</f>
        <v>CUMPLE</v>
      </c>
      <c r="R388" s="188" t="str">
        <f>IF($F388&gt;NORMA!$K$9,"NO CUMPLE","CUMPLE")</f>
        <v>NO CUMPLE</v>
      </c>
      <c r="S388" s="188" t="str">
        <f>IF($K388&gt;NORMA!$K$10,"NO CUMPLE","CUMPLE")</f>
        <v>CUMPLE</v>
      </c>
      <c r="T388" s="188" t="str">
        <f>IF($J388&gt;NORMA!$K$11,"NO CUMPLE","CUMPLE")</f>
        <v>CUMPLE</v>
      </c>
      <c r="U388" s="188" t="str">
        <f>IF($G388&gt;NORMA!$K$12,"NO CUMPLE","CUMPLE")</f>
        <v>CUMPLE</v>
      </c>
      <c r="V388" s="188" t="str">
        <f>IF($H388&gt;NORMA!$K$13,"NO CUMPLE","CUMPLE")</f>
        <v>CUMPLE</v>
      </c>
      <c r="W388" s="188" t="str">
        <f>IF($O388&gt;NORMA!$J$14,"NO CUMPLE","CUMPLE")</f>
        <v>NO CUMPLE</v>
      </c>
      <c r="X388" s="188" t="str">
        <f>IF(AND($N388&gt;=NORMA!$Q$4, $N388&lt;=NORMA!$R$4),"CUMPLE","NO CUMPLE")</f>
        <v>CUMPLE</v>
      </c>
      <c r="Y388" s="188" t="str">
        <f>IF($I388&gt;NORMA!$K$16,"NO CUMPLE","CUMPLE")</f>
        <v>NO CUMPLE</v>
      </c>
      <c r="Z388" s="188" t="str">
        <f>IF($M388&lt;NORMA!$K$23,"NO CUMPLE","CUMPLE")</f>
        <v>NO CUMPLE</v>
      </c>
      <c r="AA388" s="188" t="str">
        <f>IF($E388&gt;NORMA!$J$24,"NO CUMPLE","CUMPLE")</f>
        <v>NO CUMPLE</v>
      </c>
      <c r="AB388" s="188" t="str">
        <f>IF($F388&gt;NORMA!$J$25,"NO CUMPLE","CUMPLE")</f>
        <v>NO CUMPLE</v>
      </c>
      <c r="AC388" s="188" t="str">
        <f>IF($K388&gt;NORMA!$J$26,"NO CUMPLE","CUMPLE")</f>
        <v>NO CUMPLE</v>
      </c>
      <c r="AD388" s="188" t="str">
        <f>IF($J388&gt;NORMA!$J$27,"NO CUMPLE","CUMPLE")</f>
        <v>NO CUMPLE</v>
      </c>
      <c r="AE388" s="188" t="str">
        <f>IF($G388&gt;NORMA!$K$28,"NO CUMPLE","CUMPLE")</f>
        <v>NO CUMPLE</v>
      </c>
      <c r="AF388" s="188" t="str">
        <f>IF($H388&gt;NORMA!$I$29,"NO CUMPLE","CUMPLE")</f>
        <v>NO CUMPLE</v>
      </c>
      <c r="AG388" s="188" t="str">
        <f>IF($O388&gt;NORMA!$K$30,"NO CUMPLE","CUMPLE")</f>
        <v>NO CUMPLE</v>
      </c>
      <c r="AH388" s="188" t="str">
        <f>IF(AND($N388&gt;=NORMA!$R$18, $N388&lt;=NORMA!$S$18),"CUMPLE","NO CUMPLE")</f>
        <v>CUMPLE</v>
      </c>
      <c r="AI388" s="188" t="str">
        <f>IF($I388&gt;NORMA!$J$32,"NO CUMPLE","CUMPLE")</f>
        <v>NO CUMPLE</v>
      </c>
    </row>
    <row r="389" spans="1:35" ht="14.25" customHeight="1" x14ac:dyDescent="0.35">
      <c r="A389" s="146" t="s">
        <v>103</v>
      </c>
      <c r="B389" s="147" t="s">
        <v>102</v>
      </c>
      <c r="C389" s="148">
        <v>40593</v>
      </c>
      <c r="D389" s="149">
        <v>0.14583333333333334</v>
      </c>
      <c r="E389" s="147">
        <v>43.1</v>
      </c>
      <c r="F389" s="147">
        <v>151</v>
      </c>
      <c r="G389" s="147">
        <v>64</v>
      </c>
      <c r="H389" s="150">
        <v>3.6</v>
      </c>
      <c r="I389" s="147">
        <v>2.73</v>
      </c>
      <c r="J389" s="147">
        <v>0.86</v>
      </c>
      <c r="K389" s="155">
        <v>8.6999999999999993</v>
      </c>
      <c r="L389" s="164">
        <v>3.1589999999999998</v>
      </c>
      <c r="M389" s="156">
        <v>6.68</v>
      </c>
      <c r="N389" s="156">
        <v>8</v>
      </c>
      <c r="O389" s="157">
        <v>430000</v>
      </c>
      <c r="P389" s="188" t="str">
        <f>IF($M389&lt;NORMA!$K$7,"NO CUMPLE","CUMPLE")</f>
        <v>CUMPLE</v>
      </c>
      <c r="Q389" s="188" t="str">
        <f>IF($E389&gt;NORMA!$K$8,"NO CUMPLE","CUMPLE")</f>
        <v>CUMPLE</v>
      </c>
      <c r="R389" s="188" t="str">
        <f>IF($F389&gt;NORMA!$K$9,"NO CUMPLE","CUMPLE")</f>
        <v>CUMPLE</v>
      </c>
      <c r="S389" s="188" t="str">
        <f>IF($K389&gt;NORMA!$K$10,"NO CUMPLE","CUMPLE")</f>
        <v>CUMPLE</v>
      </c>
      <c r="T389" s="188" t="str">
        <f>IF($J389&gt;NORMA!$K$11,"NO CUMPLE","CUMPLE")</f>
        <v>CUMPLE</v>
      </c>
      <c r="U389" s="188" t="str">
        <f>IF($G389&gt;NORMA!$K$12,"NO CUMPLE","CUMPLE")</f>
        <v>CUMPLE</v>
      </c>
      <c r="V389" s="188" t="str">
        <f>IF($H389&gt;NORMA!$K$13,"NO CUMPLE","CUMPLE")</f>
        <v>CUMPLE</v>
      </c>
      <c r="W389" s="188" t="str">
        <f>IF($O389&gt;NORMA!$J$14,"NO CUMPLE","CUMPLE")</f>
        <v>CUMPLE</v>
      </c>
      <c r="X389" s="188" t="str">
        <f>IF(AND($N389&gt;=NORMA!$Q$4, $N389&lt;=NORMA!$R$4),"CUMPLE","NO CUMPLE")</f>
        <v>CUMPLE</v>
      </c>
      <c r="Y389" s="188" t="str">
        <f>IF($I389&gt;NORMA!$K$16,"NO CUMPLE","CUMPLE")</f>
        <v>CUMPLE</v>
      </c>
      <c r="Z389" s="188" t="str">
        <f>IF($M389&lt;NORMA!$K$23,"NO CUMPLE","CUMPLE")</f>
        <v>CUMPLE</v>
      </c>
      <c r="AA389" s="188" t="str">
        <f>IF($E389&gt;NORMA!$J$24,"NO CUMPLE","CUMPLE")</f>
        <v>NO CUMPLE</v>
      </c>
      <c r="AB389" s="188" t="str">
        <f>IF($F389&gt;NORMA!$J$25,"NO CUMPLE","CUMPLE")</f>
        <v>NO CUMPLE</v>
      </c>
      <c r="AC389" s="188" t="str">
        <f>IF($K389&gt;NORMA!$J$26,"NO CUMPLE","CUMPLE")</f>
        <v>CUMPLE</v>
      </c>
      <c r="AD389" s="188" t="str">
        <f>IF($J389&gt;NORMA!$J$27,"NO CUMPLE","CUMPLE")</f>
        <v>CUMPLE</v>
      </c>
      <c r="AE389" s="188" t="str">
        <f>IF($G389&gt;NORMA!$K$28,"NO CUMPLE","CUMPLE")</f>
        <v>NO CUMPLE</v>
      </c>
      <c r="AF389" s="188" t="str">
        <f>IF($H389&gt;NORMA!$I$29,"NO CUMPLE","CUMPLE")</f>
        <v>CUMPLE</v>
      </c>
      <c r="AG389" s="188" t="str">
        <f>IF($O389&gt;NORMA!$K$30,"NO CUMPLE","CUMPLE")</f>
        <v>NO CUMPLE</v>
      </c>
      <c r="AH389" s="188" t="str">
        <f>IF(AND($N389&gt;=NORMA!$R$18, $N389&lt;=NORMA!$S$18),"CUMPLE","NO CUMPLE")</f>
        <v>CUMPLE</v>
      </c>
      <c r="AI389" s="188" t="str">
        <f>IF($I389&gt;NORMA!$J$32,"NO CUMPLE","CUMPLE")</f>
        <v>NO CUMPLE</v>
      </c>
    </row>
    <row r="390" spans="1:35" ht="14.25" customHeight="1" x14ac:dyDescent="0.35">
      <c r="A390" s="146" t="s">
        <v>103</v>
      </c>
      <c r="B390" s="147" t="s">
        <v>102</v>
      </c>
      <c r="C390" s="148">
        <v>40609</v>
      </c>
      <c r="D390" s="149">
        <v>0.52083333333333337</v>
      </c>
      <c r="E390" s="147">
        <v>113</v>
      </c>
      <c r="F390" s="147">
        <v>304</v>
      </c>
      <c r="G390" s="147">
        <v>132</v>
      </c>
      <c r="H390" s="147">
        <v>20</v>
      </c>
      <c r="I390" s="147">
        <v>5.77</v>
      </c>
      <c r="J390" s="147">
        <v>2.97</v>
      </c>
      <c r="K390" s="155">
        <v>21.6</v>
      </c>
      <c r="L390" s="164">
        <v>1.7609999999999999</v>
      </c>
      <c r="M390" s="156">
        <v>2.5299999999999998</v>
      </c>
      <c r="N390" s="156">
        <v>7.56</v>
      </c>
      <c r="O390" s="157">
        <v>1400000</v>
      </c>
      <c r="P390" s="188" t="str">
        <f>IF($M390&lt;NORMA!$K$7,"NO CUMPLE","CUMPLE")</f>
        <v>CUMPLE</v>
      </c>
      <c r="Q390" s="188" t="str">
        <f>IF($E390&gt;NORMA!$K$8,"NO CUMPLE","CUMPLE")</f>
        <v>CUMPLE</v>
      </c>
      <c r="R390" s="188" t="str">
        <f>IF($F390&gt;NORMA!$K$9,"NO CUMPLE","CUMPLE")</f>
        <v>CUMPLE</v>
      </c>
      <c r="S390" s="188" t="str">
        <f>IF($K390&gt;NORMA!$K$10,"NO CUMPLE","CUMPLE")</f>
        <v>CUMPLE</v>
      </c>
      <c r="T390" s="188" t="str">
        <f>IF($J390&gt;NORMA!$K$11,"NO CUMPLE","CUMPLE")</f>
        <v>CUMPLE</v>
      </c>
      <c r="U390" s="188" t="str">
        <f>IF($G390&gt;NORMA!$K$12,"NO CUMPLE","CUMPLE")</f>
        <v>CUMPLE</v>
      </c>
      <c r="V390" s="188" t="str">
        <f>IF($H390&gt;NORMA!$K$13,"NO CUMPLE","CUMPLE")</f>
        <v>CUMPLE</v>
      </c>
      <c r="W390" s="188" t="str">
        <f>IF($O390&gt;NORMA!$J$14,"NO CUMPLE","CUMPLE")</f>
        <v>NO CUMPLE</v>
      </c>
      <c r="X390" s="188" t="str">
        <f>IF(AND($N390&gt;=NORMA!$Q$4, $N390&lt;=NORMA!$R$4),"CUMPLE","NO CUMPLE")</f>
        <v>CUMPLE</v>
      </c>
      <c r="Y390" s="188" t="str">
        <f>IF($I390&gt;NORMA!$K$16,"NO CUMPLE","CUMPLE")</f>
        <v>NO CUMPLE</v>
      </c>
      <c r="Z390" s="188" t="str">
        <f>IF($M390&lt;NORMA!$K$23,"NO CUMPLE","CUMPLE")</f>
        <v>NO CUMPLE</v>
      </c>
      <c r="AA390" s="188" t="str">
        <f>IF($E390&gt;NORMA!$J$24,"NO CUMPLE","CUMPLE")</f>
        <v>NO CUMPLE</v>
      </c>
      <c r="AB390" s="188" t="str">
        <f>IF($F390&gt;NORMA!$J$25,"NO CUMPLE","CUMPLE")</f>
        <v>NO CUMPLE</v>
      </c>
      <c r="AC390" s="188" t="str">
        <f>IF($K390&gt;NORMA!$J$26,"NO CUMPLE","CUMPLE")</f>
        <v>NO CUMPLE</v>
      </c>
      <c r="AD390" s="188" t="str">
        <f>IF($J390&gt;NORMA!$J$27,"NO CUMPLE","CUMPLE")</f>
        <v>NO CUMPLE</v>
      </c>
      <c r="AE390" s="188" t="str">
        <f>IF($G390&gt;NORMA!$K$28,"NO CUMPLE","CUMPLE")</f>
        <v>NO CUMPLE</v>
      </c>
      <c r="AF390" s="188" t="str">
        <f>IF($H390&gt;NORMA!$I$29,"NO CUMPLE","CUMPLE")</f>
        <v>NO CUMPLE</v>
      </c>
      <c r="AG390" s="188" t="str">
        <f>IF($O390&gt;NORMA!$K$30,"NO CUMPLE","CUMPLE")</f>
        <v>NO CUMPLE</v>
      </c>
      <c r="AH390" s="188" t="str">
        <f>IF(AND($N390&gt;=NORMA!$R$18, $N390&lt;=NORMA!$S$18),"CUMPLE","NO CUMPLE")</f>
        <v>CUMPLE</v>
      </c>
      <c r="AI390" s="188" t="str">
        <f>IF($I390&gt;NORMA!$J$32,"NO CUMPLE","CUMPLE")</f>
        <v>NO CUMPLE</v>
      </c>
    </row>
    <row r="391" spans="1:35" ht="14.25" customHeight="1" x14ac:dyDescent="0.35">
      <c r="A391" s="146" t="s">
        <v>103</v>
      </c>
      <c r="B391" s="147" t="s">
        <v>102</v>
      </c>
      <c r="C391" s="148">
        <v>40631</v>
      </c>
      <c r="D391" s="149">
        <v>0.125</v>
      </c>
      <c r="E391" s="147">
        <v>99</v>
      </c>
      <c r="F391" s="147">
        <v>277</v>
      </c>
      <c r="G391" s="147">
        <v>61</v>
      </c>
      <c r="H391" s="150">
        <v>3.6</v>
      </c>
      <c r="I391" s="147">
        <v>7.19</v>
      </c>
      <c r="J391" s="147">
        <v>2.64</v>
      </c>
      <c r="K391" s="155">
        <v>22.5</v>
      </c>
      <c r="L391" s="164">
        <v>0.624</v>
      </c>
      <c r="M391" s="156">
        <v>0.66</v>
      </c>
      <c r="N391" s="156">
        <v>7.53</v>
      </c>
      <c r="O391" s="157">
        <v>2100000</v>
      </c>
      <c r="P391" s="188" t="str">
        <f>IF($M391&lt;NORMA!$K$7,"NO CUMPLE","CUMPLE")</f>
        <v>CUMPLE</v>
      </c>
      <c r="Q391" s="188" t="str">
        <f>IF($E391&gt;NORMA!$K$8,"NO CUMPLE","CUMPLE")</f>
        <v>CUMPLE</v>
      </c>
      <c r="R391" s="188" t="str">
        <f>IF($F391&gt;NORMA!$K$9,"NO CUMPLE","CUMPLE")</f>
        <v>CUMPLE</v>
      </c>
      <c r="S391" s="188" t="str">
        <f>IF($K391&gt;NORMA!$K$10,"NO CUMPLE","CUMPLE")</f>
        <v>CUMPLE</v>
      </c>
      <c r="T391" s="188" t="str">
        <f>IF($J391&gt;NORMA!$K$11,"NO CUMPLE","CUMPLE")</f>
        <v>CUMPLE</v>
      </c>
      <c r="U391" s="188" t="str">
        <f>IF($G391&gt;NORMA!$K$12,"NO CUMPLE","CUMPLE")</f>
        <v>CUMPLE</v>
      </c>
      <c r="V391" s="188" t="str">
        <f>IF($H391&gt;NORMA!$K$13,"NO CUMPLE","CUMPLE")</f>
        <v>CUMPLE</v>
      </c>
      <c r="W391" s="188" t="str">
        <f>IF($O391&gt;NORMA!$J$14,"NO CUMPLE","CUMPLE")</f>
        <v>NO CUMPLE</v>
      </c>
      <c r="X391" s="188" t="str">
        <f>IF(AND($N391&gt;=NORMA!$Q$4, $N391&lt;=NORMA!$R$4),"CUMPLE","NO CUMPLE")</f>
        <v>CUMPLE</v>
      </c>
      <c r="Y391" s="188" t="str">
        <f>IF($I391&gt;NORMA!$K$16,"NO CUMPLE","CUMPLE")</f>
        <v>NO CUMPLE</v>
      </c>
      <c r="Z391" s="188" t="str">
        <f>IF($M391&lt;NORMA!$K$23,"NO CUMPLE","CUMPLE")</f>
        <v>NO CUMPLE</v>
      </c>
      <c r="AA391" s="188" t="str">
        <f>IF($E391&gt;NORMA!$J$24,"NO CUMPLE","CUMPLE")</f>
        <v>NO CUMPLE</v>
      </c>
      <c r="AB391" s="188" t="str">
        <f>IF($F391&gt;NORMA!$J$25,"NO CUMPLE","CUMPLE")</f>
        <v>NO CUMPLE</v>
      </c>
      <c r="AC391" s="188" t="str">
        <f>IF($K391&gt;NORMA!$J$26,"NO CUMPLE","CUMPLE")</f>
        <v>NO CUMPLE</v>
      </c>
      <c r="AD391" s="188" t="str">
        <f>IF($J391&gt;NORMA!$J$27,"NO CUMPLE","CUMPLE")</f>
        <v>NO CUMPLE</v>
      </c>
      <c r="AE391" s="188" t="str">
        <f>IF($G391&gt;NORMA!$K$28,"NO CUMPLE","CUMPLE")</f>
        <v>NO CUMPLE</v>
      </c>
      <c r="AF391" s="188" t="str">
        <f>IF($H391&gt;NORMA!$I$29,"NO CUMPLE","CUMPLE")</f>
        <v>CUMPLE</v>
      </c>
      <c r="AG391" s="188" t="str">
        <f>IF($O391&gt;NORMA!$K$30,"NO CUMPLE","CUMPLE")</f>
        <v>NO CUMPLE</v>
      </c>
      <c r="AH391" s="188" t="str">
        <f>IF(AND($N391&gt;=NORMA!$R$18, $N391&lt;=NORMA!$S$18),"CUMPLE","NO CUMPLE")</f>
        <v>CUMPLE</v>
      </c>
      <c r="AI391" s="188" t="str">
        <f>IF($I391&gt;NORMA!$J$32,"NO CUMPLE","CUMPLE")</f>
        <v>NO CUMPLE</v>
      </c>
    </row>
    <row r="392" spans="1:35" ht="14.25" customHeight="1" x14ac:dyDescent="0.35">
      <c r="A392" s="146" t="s">
        <v>103</v>
      </c>
      <c r="B392" s="147" t="s">
        <v>102</v>
      </c>
      <c r="C392" s="148">
        <v>40646</v>
      </c>
      <c r="D392" s="149">
        <v>0.97916666666666663</v>
      </c>
      <c r="E392" s="147">
        <v>23.6</v>
      </c>
      <c r="F392" s="147">
        <v>103</v>
      </c>
      <c r="G392" s="147">
        <v>53</v>
      </c>
      <c r="H392" s="147">
        <v>4.5999999999999996</v>
      </c>
      <c r="I392" s="147">
        <v>2.29</v>
      </c>
      <c r="J392" s="147">
        <v>1.33</v>
      </c>
      <c r="K392" s="155">
        <v>10.199999999999999</v>
      </c>
      <c r="L392" s="164">
        <v>1.819</v>
      </c>
      <c r="M392" s="156">
        <v>4.6399999999999997</v>
      </c>
      <c r="N392" s="156">
        <v>7.23</v>
      </c>
      <c r="O392" s="157">
        <v>4600000</v>
      </c>
      <c r="P392" s="188" t="str">
        <f>IF($M392&lt;NORMA!$K$7,"NO CUMPLE","CUMPLE")</f>
        <v>CUMPLE</v>
      </c>
      <c r="Q392" s="188" t="str">
        <f>IF($E392&gt;NORMA!$K$8,"NO CUMPLE","CUMPLE")</f>
        <v>CUMPLE</v>
      </c>
      <c r="R392" s="188" t="str">
        <f>IF($F392&gt;NORMA!$K$9,"NO CUMPLE","CUMPLE")</f>
        <v>CUMPLE</v>
      </c>
      <c r="S392" s="188" t="str">
        <f>IF($K392&gt;NORMA!$K$10,"NO CUMPLE","CUMPLE")</f>
        <v>CUMPLE</v>
      </c>
      <c r="T392" s="188" t="str">
        <f>IF($J392&gt;NORMA!$K$11,"NO CUMPLE","CUMPLE")</f>
        <v>CUMPLE</v>
      </c>
      <c r="U392" s="188" t="str">
        <f>IF($G392&gt;NORMA!$K$12,"NO CUMPLE","CUMPLE")</f>
        <v>CUMPLE</v>
      </c>
      <c r="V392" s="188" t="str">
        <f>IF($H392&gt;NORMA!$K$13,"NO CUMPLE","CUMPLE")</f>
        <v>CUMPLE</v>
      </c>
      <c r="W392" s="188" t="str">
        <f>IF($O392&gt;NORMA!$J$14,"NO CUMPLE","CUMPLE")</f>
        <v>NO CUMPLE</v>
      </c>
      <c r="X392" s="188" t="str">
        <f>IF(AND($N392&gt;=NORMA!$Q$4, $N392&lt;=NORMA!$R$4),"CUMPLE","NO CUMPLE")</f>
        <v>CUMPLE</v>
      </c>
      <c r="Y392" s="188" t="str">
        <f>IF($I392&gt;NORMA!$K$16,"NO CUMPLE","CUMPLE")</f>
        <v>CUMPLE</v>
      </c>
      <c r="Z392" s="188" t="str">
        <f>IF($M392&lt;NORMA!$K$23,"NO CUMPLE","CUMPLE")</f>
        <v>CUMPLE</v>
      </c>
      <c r="AA392" s="188" t="str">
        <f>IF($E392&gt;NORMA!$J$24,"NO CUMPLE","CUMPLE")</f>
        <v>NO CUMPLE</v>
      </c>
      <c r="AB392" s="188" t="str">
        <f>IF($F392&gt;NORMA!$J$25,"NO CUMPLE","CUMPLE")</f>
        <v>NO CUMPLE</v>
      </c>
      <c r="AC392" s="188" t="str">
        <f>IF($K392&gt;NORMA!$J$26,"NO CUMPLE","CUMPLE")</f>
        <v>NO CUMPLE</v>
      </c>
      <c r="AD392" s="188" t="str">
        <f>IF($J392&gt;NORMA!$J$27,"NO CUMPLE","CUMPLE")</f>
        <v>NO CUMPLE</v>
      </c>
      <c r="AE392" s="188" t="str">
        <f>IF($G392&gt;NORMA!$K$28,"NO CUMPLE","CUMPLE")</f>
        <v>NO CUMPLE</v>
      </c>
      <c r="AF392" s="188" t="str">
        <f>IF($H392&gt;NORMA!$I$29,"NO CUMPLE","CUMPLE")</f>
        <v>CUMPLE</v>
      </c>
      <c r="AG392" s="188" t="str">
        <f>IF($O392&gt;NORMA!$K$30,"NO CUMPLE","CUMPLE")</f>
        <v>NO CUMPLE</v>
      </c>
      <c r="AH392" s="188" t="str">
        <f>IF(AND($N392&gt;=NORMA!$R$18, $N392&lt;=NORMA!$S$18),"CUMPLE","NO CUMPLE")</f>
        <v>CUMPLE</v>
      </c>
      <c r="AI392" s="188" t="str">
        <f>IF($I392&gt;NORMA!$J$32,"NO CUMPLE","CUMPLE")</f>
        <v>NO CUMPLE</v>
      </c>
    </row>
    <row r="393" spans="1:35" ht="14.25" customHeight="1" x14ac:dyDescent="0.35">
      <c r="A393" s="146" t="s">
        <v>103</v>
      </c>
      <c r="B393" s="147" t="s">
        <v>102</v>
      </c>
      <c r="C393" s="148">
        <v>40666</v>
      </c>
      <c r="D393" s="149">
        <v>0.60416666666666663</v>
      </c>
      <c r="E393" s="147">
        <v>39.799999999999997</v>
      </c>
      <c r="F393" s="147">
        <v>141</v>
      </c>
      <c r="G393" s="147">
        <v>170</v>
      </c>
      <c r="H393" s="147">
        <v>5.8</v>
      </c>
      <c r="I393" s="147">
        <v>2.06</v>
      </c>
      <c r="J393" s="147">
        <v>1.51</v>
      </c>
      <c r="K393" s="155">
        <v>6.9</v>
      </c>
      <c r="L393" s="164">
        <v>9.6370000000000005</v>
      </c>
      <c r="M393" s="156">
        <v>3.38</v>
      </c>
      <c r="N393" s="156">
        <v>7.27</v>
      </c>
      <c r="O393" s="157">
        <v>90000</v>
      </c>
      <c r="P393" s="188" t="str">
        <f>IF($M393&lt;NORMA!$K$7,"NO CUMPLE","CUMPLE")</f>
        <v>CUMPLE</v>
      </c>
      <c r="Q393" s="188" t="str">
        <f>IF($E393&gt;NORMA!$K$8,"NO CUMPLE","CUMPLE")</f>
        <v>CUMPLE</v>
      </c>
      <c r="R393" s="188" t="str">
        <f>IF($F393&gt;NORMA!$K$9,"NO CUMPLE","CUMPLE")</f>
        <v>CUMPLE</v>
      </c>
      <c r="S393" s="188" t="str">
        <f>IF($K393&gt;NORMA!$K$10,"NO CUMPLE","CUMPLE")</f>
        <v>CUMPLE</v>
      </c>
      <c r="T393" s="188" t="str">
        <f>IF($J393&gt;NORMA!$K$11,"NO CUMPLE","CUMPLE")</f>
        <v>CUMPLE</v>
      </c>
      <c r="U393" s="188" t="str">
        <f>IF($G393&gt;NORMA!$K$12,"NO CUMPLE","CUMPLE")</f>
        <v>NO CUMPLE</v>
      </c>
      <c r="V393" s="188" t="str">
        <f>IF($H393&gt;NORMA!$K$13,"NO CUMPLE","CUMPLE")</f>
        <v>CUMPLE</v>
      </c>
      <c r="W393" s="188" t="str">
        <f>IF($O393&gt;NORMA!$J$14,"NO CUMPLE","CUMPLE")</f>
        <v>CUMPLE</v>
      </c>
      <c r="X393" s="188" t="str">
        <f>IF(AND($N393&gt;=NORMA!$Q$4, $N393&lt;=NORMA!$R$4),"CUMPLE","NO CUMPLE")</f>
        <v>CUMPLE</v>
      </c>
      <c r="Y393" s="188" t="str">
        <f>IF($I393&gt;NORMA!$K$16,"NO CUMPLE","CUMPLE")</f>
        <v>CUMPLE</v>
      </c>
      <c r="Z393" s="188" t="str">
        <f>IF($M393&lt;NORMA!$K$23,"NO CUMPLE","CUMPLE")</f>
        <v>NO CUMPLE</v>
      </c>
      <c r="AA393" s="188" t="str">
        <f>IF($E393&gt;NORMA!$J$24,"NO CUMPLE","CUMPLE")</f>
        <v>NO CUMPLE</v>
      </c>
      <c r="AB393" s="188" t="str">
        <f>IF($F393&gt;NORMA!$J$25,"NO CUMPLE","CUMPLE")</f>
        <v>NO CUMPLE</v>
      </c>
      <c r="AC393" s="188" t="str">
        <f>IF($K393&gt;NORMA!$J$26,"NO CUMPLE","CUMPLE")</f>
        <v>CUMPLE</v>
      </c>
      <c r="AD393" s="188" t="str">
        <f>IF($J393&gt;NORMA!$J$27,"NO CUMPLE","CUMPLE")</f>
        <v>NO CUMPLE</v>
      </c>
      <c r="AE393" s="188" t="str">
        <f>IF($G393&gt;NORMA!$K$28,"NO CUMPLE","CUMPLE")</f>
        <v>NO CUMPLE</v>
      </c>
      <c r="AF393" s="188" t="str">
        <f>IF($H393&gt;NORMA!$I$29,"NO CUMPLE","CUMPLE")</f>
        <v>CUMPLE</v>
      </c>
      <c r="AG393" s="188" t="str">
        <f>IF($O393&gt;NORMA!$K$30,"NO CUMPLE","CUMPLE")</f>
        <v>CUMPLE</v>
      </c>
      <c r="AH393" s="188" t="str">
        <f>IF(AND($N393&gt;=NORMA!$R$18, $N393&lt;=NORMA!$S$18),"CUMPLE","NO CUMPLE")</f>
        <v>CUMPLE</v>
      </c>
      <c r="AI393" s="188" t="str">
        <f>IF($I393&gt;NORMA!$J$32,"NO CUMPLE","CUMPLE")</f>
        <v>NO CUMPLE</v>
      </c>
    </row>
    <row r="394" spans="1:35" ht="14.25" customHeight="1" x14ac:dyDescent="0.35">
      <c r="A394" s="146" t="s">
        <v>103</v>
      </c>
      <c r="B394" s="147" t="s">
        <v>102</v>
      </c>
      <c r="C394" s="148">
        <v>40682</v>
      </c>
      <c r="D394" s="149">
        <v>0.33333333333333331</v>
      </c>
      <c r="E394" s="147">
        <v>102</v>
      </c>
      <c r="F394" s="147">
        <v>294</v>
      </c>
      <c r="G394" s="147">
        <v>140</v>
      </c>
      <c r="H394" s="147">
        <v>42</v>
      </c>
      <c r="I394" s="147">
        <v>3.2</v>
      </c>
      <c r="J394" s="147">
        <v>3.42</v>
      </c>
      <c r="K394" s="170"/>
      <c r="L394" s="164">
        <v>4.3710000000000004</v>
      </c>
      <c r="M394" s="156">
        <v>0.22</v>
      </c>
      <c r="N394" s="156">
        <v>7.77</v>
      </c>
      <c r="O394" s="157">
        <v>150000000</v>
      </c>
      <c r="P394" s="188" t="str">
        <f>IF($M394&lt;NORMA!$K$7,"NO CUMPLE","CUMPLE")</f>
        <v>CUMPLE</v>
      </c>
      <c r="Q394" s="188" t="str">
        <f>IF($E394&gt;NORMA!$K$8,"NO CUMPLE","CUMPLE")</f>
        <v>CUMPLE</v>
      </c>
      <c r="R394" s="188" t="str">
        <f>IF($F394&gt;NORMA!$K$9,"NO CUMPLE","CUMPLE")</f>
        <v>CUMPLE</v>
      </c>
      <c r="S394" s="188" t="str">
        <f>IF($K394&gt;NORMA!$K$10,"NO CUMPLE","CUMPLE")</f>
        <v>CUMPLE</v>
      </c>
      <c r="T394" s="188" t="str">
        <f>IF($J394&gt;NORMA!$K$11,"NO CUMPLE","CUMPLE")</f>
        <v>CUMPLE</v>
      </c>
      <c r="U394" s="188" t="str">
        <f>IF($G394&gt;NORMA!$K$12,"NO CUMPLE","CUMPLE")</f>
        <v>CUMPLE</v>
      </c>
      <c r="V394" s="188" t="str">
        <f>IF($H394&gt;NORMA!$K$13,"NO CUMPLE","CUMPLE")</f>
        <v>NO CUMPLE</v>
      </c>
      <c r="W394" s="188" t="str">
        <f>IF($O394&gt;NORMA!$J$14,"NO CUMPLE","CUMPLE")</f>
        <v>NO CUMPLE</v>
      </c>
      <c r="X394" s="188" t="str">
        <f>IF(AND($N394&gt;=NORMA!$Q$4, $N394&lt;=NORMA!$R$4),"CUMPLE","NO CUMPLE")</f>
        <v>CUMPLE</v>
      </c>
      <c r="Y394" s="188" t="str">
        <f>IF($I394&gt;NORMA!$K$16,"NO CUMPLE","CUMPLE")</f>
        <v>CUMPLE</v>
      </c>
      <c r="Z394" s="188" t="str">
        <f>IF($M394&lt;NORMA!$K$23,"NO CUMPLE","CUMPLE")</f>
        <v>NO CUMPLE</v>
      </c>
      <c r="AA394" s="188" t="str">
        <f>IF($E394&gt;NORMA!$J$24,"NO CUMPLE","CUMPLE")</f>
        <v>NO CUMPLE</v>
      </c>
      <c r="AB394" s="188" t="str">
        <f>IF($F394&gt;NORMA!$J$25,"NO CUMPLE","CUMPLE")</f>
        <v>NO CUMPLE</v>
      </c>
      <c r="AC394" s="188" t="str">
        <f>IF($K394&gt;NORMA!$J$26,"NO CUMPLE","CUMPLE")</f>
        <v>CUMPLE</v>
      </c>
      <c r="AD394" s="188" t="str">
        <f>IF($J394&gt;NORMA!$J$27,"NO CUMPLE","CUMPLE")</f>
        <v>NO CUMPLE</v>
      </c>
      <c r="AE394" s="188" t="str">
        <f>IF($G394&gt;NORMA!$K$28,"NO CUMPLE","CUMPLE")</f>
        <v>NO CUMPLE</v>
      </c>
      <c r="AF394" s="188" t="str">
        <f>IF($H394&gt;NORMA!$I$29,"NO CUMPLE","CUMPLE")</f>
        <v>NO CUMPLE</v>
      </c>
      <c r="AG394" s="188" t="str">
        <f>IF($O394&gt;NORMA!$K$30,"NO CUMPLE","CUMPLE")</f>
        <v>NO CUMPLE</v>
      </c>
      <c r="AH394" s="188" t="str">
        <f>IF(AND($N394&gt;=NORMA!$R$18, $N394&lt;=NORMA!$S$18),"CUMPLE","NO CUMPLE")</f>
        <v>CUMPLE</v>
      </c>
      <c r="AI394" s="188" t="str">
        <f>IF($I394&gt;NORMA!$J$32,"NO CUMPLE","CUMPLE")</f>
        <v>NO CUMPLE</v>
      </c>
    </row>
    <row r="395" spans="1:35" ht="14.25" customHeight="1" x14ac:dyDescent="0.35">
      <c r="A395" s="146" t="s">
        <v>101</v>
      </c>
      <c r="B395" s="147" t="s">
        <v>102</v>
      </c>
      <c r="C395" s="148">
        <v>40697</v>
      </c>
      <c r="D395" s="149">
        <v>0.625</v>
      </c>
      <c r="E395" s="147">
        <v>100</v>
      </c>
      <c r="F395" s="147">
        <v>235</v>
      </c>
      <c r="G395" s="147">
        <v>153</v>
      </c>
      <c r="H395" s="147">
        <v>35</v>
      </c>
      <c r="I395" s="147">
        <v>6.5</v>
      </c>
      <c r="J395" s="147">
        <v>3.71</v>
      </c>
      <c r="K395" s="155">
        <v>19.02</v>
      </c>
      <c r="L395" s="164">
        <v>3.9590000000000001</v>
      </c>
      <c r="M395" s="156">
        <v>3.14</v>
      </c>
      <c r="N395" s="156">
        <v>7.56</v>
      </c>
      <c r="O395" s="157">
        <v>15000000</v>
      </c>
      <c r="P395" s="188" t="str">
        <f>IF($M395&lt;NORMA!$K$7,"NO CUMPLE","CUMPLE")</f>
        <v>CUMPLE</v>
      </c>
      <c r="Q395" s="188" t="str">
        <f>IF($E395&gt;NORMA!$K$8,"NO CUMPLE","CUMPLE")</f>
        <v>CUMPLE</v>
      </c>
      <c r="R395" s="188" t="str">
        <f>IF($F395&gt;NORMA!$K$9,"NO CUMPLE","CUMPLE")</f>
        <v>CUMPLE</v>
      </c>
      <c r="S395" s="188" t="str">
        <f>IF($K395&gt;NORMA!$K$10,"NO CUMPLE","CUMPLE")</f>
        <v>CUMPLE</v>
      </c>
      <c r="T395" s="188" t="str">
        <f>IF($J395&gt;NORMA!$K$11,"NO CUMPLE","CUMPLE")</f>
        <v>CUMPLE</v>
      </c>
      <c r="U395" s="188" t="str">
        <f>IF($G395&gt;NORMA!$K$12,"NO CUMPLE","CUMPLE")</f>
        <v>NO CUMPLE</v>
      </c>
      <c r="V395" s="188" t="str">
        <f>IF($H395&gt;NORMA!$K$13,"NO CUMPLE","CUMPLE")</f>
        <v>CUMPLE</v>
      </c>
      <c r="W395" s="188" t="str">
        <f>IF($O395&gt;NORMA!$J$14,"NO CUMPLE","CUMPLE")</f>
        <v>NO CUMPLE</v>
      </c>
      <c r="X395" s="188" t="str">
        <f>IF(AND($N395&gt;=NORMA!$Q$4, $N395&lt;=NORMA!$R$4),"CUMPLE","NO CUMPLE")</f>
        <v>CUMPLE</v>
      </c>
      <c r="Y395" s="188" t="str">
        <f>IF($I395&gt;NORMA!$K$16,"NO CUMPLE","CUMPLE")</f>
        <v>NO CUMPLE</v>
      </c>
      <c r="Z395" s="188" t="str">
        <f>IF($M395&lt;NORMA!$K$23,"NO CUMPLE","CUMPLE")</f>
        <v>NO CUMPLE</v>
      </c>
      <c r="AA395" s="188" t="str">
        <f>IF($E395&gt;NORMA!$J$24,"NO CUMPLE","CUMPLE")</f>
        <v>NO CUMPLE</v>
      </c>
      <c r="AB395" s="188" t="str">
        <f>IF($F395&gt;NORMA!$J$25,"NO CUMPLE","CUMPLE")</f>
        <v>NO CUMPLE</v>
      </c>
      <c r="AC395" s="188" t="str">
        <f>IF($K395&gt;NORMA!$J$26,"NO CUMPLE","CUMPLE")</f>
        <v>NO CUMPLE</v>
      </c>
      <c r="AD395" s="188" t="str">
        <f>IF($J395&gt;NORMA!$J$27,"NO CUMPLE","CUMPLE")</f>
        <v>NO CUMPLE</v>
      </c>
      <c r="AE395" s="188" t="str">
        <f>IF($G395&gt;NORMA!$K$28,"NO CUMPLE","CUMPLE")</f>
        <v>NO CUMPLE</v>
      </c>
      <c r="AF395" s="188" t="str">
        <f>IF($H395&gt;NORMA!$I$29,"NO CUMPLE","CUMPLE")</f>
        <v>NO CUMPLE</v>
      </c>
      <c r="AG395" s="188" t="str">
        <f>IF($O395&gt;NORMA!$K$30,"NO CUMPLE","CUMPLE")</f>
        <v>NO CUMPLE</v>
      </c>
      <c r="AH395" s="188" t="str">
        <f>IF(AND($N395&gt;=NORMA!$R$18, $N395&lt;=NORMA!$S$18),"CUMPLE","NO CUMPLE")</f>
        <v>CUMPLE</v>
      </c>
      <c r="AI395" s="188" t="str">
        <f>IF($I395&gt;NORMA!$J$32,"NO CUMPLE","CUMPLE")</f>
        <v>NO CUMPLE</v>
      </c>
    </row>
    <row r="396" spans="1:35" ht="14.25" customHeight="1" x14ac:dyDescent="0.35">
      <c r="A396" s="146" t="s">
        <v>101</v>
      </c>
      <c r="B396" s="147" t="s">
        <v>102</v>
      </c>
      <c r="C396" s="148">
        <v>40711</v>
      </c>
      <c r="D396" s="149">
        <v>0.4375</v>
      </c>
      <c r="E396" s="147">
        <v>161</v>
      </c>
      <c r="F396" s="147">
        <v>442</v>
      </c>
      <c r="G396" s="147">
        <v>168</v>
      </c>
      <c r="H396" s="147">
        <v>47</v>
      </c>
      <c r="I396" s="147">
        <v>5.13</v>
      </c>
      <c r="J396" s="147">
        <v>5.63</v>
      </c>
      <c r="K396" s="155">
        <v>47.91</v>
      </c>
      <c r="L396" s="164">
        <v>1.673</v>
      </c>
      <c r="M396" s="156">
        <v>0.17</v>
      </c>
      <c r="N396" s="156">
        <v>7.8</v>
      </c>
      <c r="O396" s="157">
        <v>9300000</v>
      </c>
      <c r="P396" s="188" t="str">
        <f>IF($M396&lt;NORMA!$K$7,"NO CUMPLE","CUMPLE")</f>
        <v>NO CUMPLE</v>
      </c>
      <c r="Q396" s="188" t="str">
        <f>IF($E396&gt;NORMA!$K$8,"NO CUMPLE","CUMPLE")</f>
        <v>CUMPLE</v>
      </c>
      <c r="R396" s="188" t="str">
        <f>IF($F396&gt;NORMA!$K$9,"NO CUMPLE","CUMPLE")</f>
        <v>NO CUMPLE</v>
      </c>
      <c r="S396" s="188" t="str">
        <f>IF($K396&gt;NORMA!$K$10,"NO CUMPLE","CUMPLE")</f>
        <v>NO CUMPLE</v>
      </c>
      <c r="T396" s="188" t="str">
        <f>IF($J396&gt;NORMA!$K$11,"NO CUMPLE","CUMPLE")</f>
        <v>CUMPLE</v>
      </c>
      <c r="U396" s="188" t="str">
        <f>IF($G396&gt;NORMA!$K$12,"NO CUMPLE","CUMPLE")</f>
        <v>NO CUMPLE</v>
      </c>
      <c r="V396" s="188" t="str">
        <f>IF($H396&gt;NORMA!$K$13,"NO CUMPLE","CUMPLE")</f>
        <v>NO CUMPLE</v>
      </c>
      <c r="W396" s="188" t="str">
        <f>IF($O396&gt;NORMA!$J$14,"NO CUMPLE","CUMPLE")</f>
        <v>NO CUMPLE</v>
      </c>
      <c r="X396" s="188" t="str">
        <f>IF(AND($N396&gt;=NORMA!$Q$4, $N396&lt;=NORMA!$R$4),"CUMPLE","NO CUMPLE")</f>
        <v>CUMPLE</v>
      </c>
      <c r="Y396" s="188" t="str">
        <f>IF($I396&gt;NORMA!$K$16,"NO CUMPLE","CUMPLE")</f>
        <v>NO CUMPLE</v>
      </c>
      <c r="Z396" s="188" t="str">
        <f>IF($M396&lt;NORMA!$K$23,"NO CUMPLE","CUMPLE")</f>
        <v>NO CUMPLE</v>
      </c>
      <c r="AA396" s="188" t="str">
        <f>IF($E396&gt;NORMA!$J$24,"NO CUMPLE","CUMPLE")</f>
        <v>NO CUMPLE</v>
      </c>
      <c r="AB396" s="188" t="str">
        <f>IF($F396&gt;NORMA!$J$25,"NO CUMPLE","CUMPLE")</f>
        <v>NO CUMPLE</v>
      </c>
      <c r="AC396" s="188" t="str">
        <f>IF($K396&gt;NORMA!$J$26,"NO CUMPLE","CUMPLE")</f>
        <v>NO CUMPLE</v>
      </c>
      <c r="AD396" s="188" t="str">
        <f>IF($J396&gt;NORMA!$J$27,"NO CUMPLE","CUMPLE")</f>
        <v>NO CUMPLE</v>
      </c>
      <c r="AE396" s="188" t="str">
        <f>IF($G396&gt;NORMA!$K$28,"NO CUMPLE","CUMPLE")</f>
        <v>NO CUMPLE</v>
      </c>
      <c r="AF396" s="188" t="str">
        <f>IF($H396&gt;NORMA!$I$29,"NO CUMPLE","CUMPLE")</f>
        <v>NO CUMPLE</v>
      </c>
      <c r="AG396" s="188" t="str">
        <f>IF($O396&gt;NORMA!$K$30,"NO CUMPLE","CUMPLE")</f>
        <v>NO CUMPLE</v>
      </c>
      <c r="AH396" s="188" t="str">
        <f>IF(AND($N396&gt;=NORMA!$R$18, $N396&lt;=NORMA!$S$18),"CUMPLE","NO CUMPLE")</f>
        <v>CUMPLE</v>
      </c>
      <c r="AI396" s="188" t="str">
        <f>IF($I396&gt;NORMA!$J$32,"NO CUMPLE","CUMPLE")</f>
        <v>NO CUMPLE</v>
      </c>
    </row>
    <row r="397" spans="1:35" ht="14.25" customHeight="1" x14ac:dyDescent="0.35">
      <c r="A397" s="146" t="s">
        <v>101</v>
      </c>
      <c r="B397" s="147" t="s">
        <v>102</v>
      </c>
      <c r="C397" s="148">
        <v>40722</v>
      </c>
      <c r="D397" s="149">
        <v>0.16666666666666666</v>
      </c>
      <c r="E397" s="147">
        <v>11</v>
      </c>
      <c r="F397" s="147">
        <v>60.5</v>
      </c>
      <c r="G397" s="147">
        <v>27</v>
      </c>
      <c r="H397" s="147">
        <v>6.7</v>
      </c>
      <c r="I397" s="147">
        <v>0.9</v>
      </c>
      <c r="J397" s="147">
        <v>0.82</v>
      </c>
      <c r="K397" s="155">
        <v>7.66</v>
      </c>
      <c r="L397" s="164">
        <v>1.798</v>
      </c>
      <c r="M397" s="156">
        <v>4.28</v>
      </c>
      <c r="N397" s="156">
        <v>7.17</v>
      </c>
      <c r="O397" s="157">
        <v>750000</v>
      </c>
      <c r="P397" s="188" t="str">
        <f>IF($M397&lt;NORMA!$K$7,"NO CUMPLE","CUMPLE")</f>
        <v>CUMPLE</v>
      </c>
      <c r="Q397" s="188" t="str">
        <f>IF($E397&gt;NORMA!$K$8,"NO CUMPLE","CUMPLE")</f>
        <v>CUMPLE</v>
      </c>
      <c r="R397" s="188" t="str">
        <f>IF($F397&gt;NORMA!$K$9,"NO CUMPLE","CUMPLE")</f>
        <v>CUMPLE</v>
      </c>
      <c r="S397" s="188" t="str">
        <f>IF($K397&gt;NORMA!$K$10,"NO CUMPLE","CUMPLE")</f>
        <v>CUMPLE</v>
      </c>
      <c r="T397" s="188" t="str">
        <f>IF($J397&gt;NORMA!$K$11,"NO CUMPLE","CUMPLE")</f>
        <v>CUMPLE</v>
      </c>
      <c r="U397" s="188" t="str">
        <f>IF($G397&gt;NORMA!$K$12,"NO CUMPLE","CUMPLE")</f>
        <v>CUMPLE</v>
      </c>
      <c r="V397" s="188" t="str">
        <f>IF($H397&gt;NORMA!$K$13,"NO CUMPLE","CUMPLE")</f>
        <v>CUMPLE</v>
      </c>
      <c r="W397" s="188" t="str">
        <f>IF($O397&gt;NORMA!$J$14,"NO CUMPLE","CUMPLE")</f>
        <v>CUMPLE</v>
      </c>
      <c r="X397" s="188" t="str">
        <f>IF(AND($N397&gt;=NORMA!$Q$4, $N397&lt;=NORMA!$R$4),"CUMPLE","NO CUMPLE")</f>
        <v>CUMPLE</v>
      </c>
      <c r="Y397" s="188" t="str">
        <f>IF($I397&gt;NORMA!$K$16,"NO CUMPLE","CUMPLE")</f>
        <v>CUMPLE</v>
      </c>
      <c r="Z397" s="188" t="str">
        <f>IF($M397&lt;NORMA!$K$23,"NO CUMPLE","CUMPLE")</f>
        <v>CUMPLE</v>
      </c>
      <c r="AA397" s="188" t="str">
        <f>IF($E397&gt;NORMA!$J$24,"NO CUMPLE","CUMPLE")</f>
        <v>CUMPLE</v>
      </c>
      <c r="AB397" s="188" t="str">
        <f>IF($F397&gt;NORMA!$J$25,"NO CUMPLE","CUMPLE")</f>
        <v>NO CUMPLE</v>
      </c>
      <c r="AC397" s="188" t="str">
        <f>IF($K397&gt;NORMA!$J$26,"NO CUMPLE","CUMPLE")</f>
        <v>CUMPLE</v>
      </c>
      <c r="AD397" s="188" t="str">
        <f>IF($J397&gt;NORMA!$J$27,"NO CUMPLE","CUMPLE")</f>
        <v>CUMPLE</v>
      </c>
      <c r="AE397" s="188" t="str">
        <f>IF($G397&gt;NORMA!$K$28,"NO CUMPLE","CUMPLE")</f>
        <v>CUMPLE</v>
      </c>
      <c r="AF397" s="188" t="str">
        <f>IF($H397&gt;NORMA!$I$29,"NO CUMPLE","CUMPLE")</f>
        <v>CUMPLE</v>
      </c>
      <c r="AG397" s="188" t="str">
        <f>IF($O397&gt;NORMA!$K$30,"NO CUMPLE","CUMPLE")</f>
        <v>NO CUMPLE</v>
      </c>
      <c r="AH397" s="188" t="str">
        <f>IF(AND($N397&gt;=NORMA!$R$18, $N397&lt;=NORMA!$S$18),"CUMPLE","NO CUMPLE")</f>
        <v>CUMPLE</v>
      </c>
      <c r="AI397" s="188" t="str">
        <f>IF($I397&gt;NORMA!$J$32,"NO CUMPLE","CUMPLE")</f>
        <v>CUMPLE</v>
      </c>
    </row>
    <row r="398" spans="1:35" ht="14.25" customHeight="1" x14ac:dyDescent="0.35">
      <c r="A398" s="146" t="s">
        <v>101</v>
      </c>
      <c r="B398" s="147" t="s">
        <v>102</v>
      </c>
      <c r="C398" s="148">
        <v>40735</v>
      </c>
      <c r="D398" s="149">
        <v>0.39583333333333331</v>
      </c>
      <c r="E398" s="147">
        <v>79.8</v>
      </c>
      <c r="F398" s="147">
        <v>218</v>
      </c>
      <c r="G398" s="147">
        <v>93</v>
      </c>
      <c r="H398" s="147">
        <v>36</v>
      </c>
      <c r="I398" s="147">
        <v>2.54</v>
      </c>
      <c r="J398" s="147">
        <v>3.57</v>
      </c>
      <c r="K398" s="155">
        <v>36.49</v>
      </c>
      <c r="L398" s="164">
        <v>1.6080000000000001</v>
      </c>
      <c r="M398" s="156">
        <v>0.79</v>
      </c>
      <c r="N398" s="156">
        <v>7.97</v>
      </c>
      <c r="O398" s="157">
        <v>4300000</v>
      </c>
      <c r="P398" s="188" t="str">
        <f>IF($M398&lt;NORMA!$K$7,"NO CUMPLE","CUMPLE")</f>
        <v>CUMPLE</v>
      </c>
      <c r="Q398" s="188" t="str">
        <f>IF($E398&gt;NORMA!$K$8,"NO CUMPLE","CUMPLE")</f>
        <v>CUMPLE</v>
      </c>
      <c r="R398" s="188" t="str">
        <f>IF($F398&gt;NORMA!$K$9,"NO CUMPLE","CUMPLE")</f>
        <v>CUMPLE</v>
      </c>
      <c r="S398" s="188" t="str">
        <f>IF($K398&gt;NORMA!$K$10,"NO CUMPLE","CUMPLE")</f>
        <v>CUMPLE</v>
      </c>
      <c r="T398" s="188" t="str">
        <f>IF($J398&gt;NORMA!$K$11,"NO CUMPLE","CUMPLE")</f>
        <v>CUMPLE</v>
      </c>
      <c r="U398" s="188" t="str">
        <f>IF($G398&gt;NORMA!$K$12,"NO CUMPLE","CUMPLE")</f>
        <v>CUMPLE</v>
      </c>
      <c r="V398" s="188" t="str">
        <f>IF($H398&gt;NORMA!$K$13,"NO CUMPLE","CUMPLE")</f>
        <v>CUMPLE</v>
      </c>
      <c r="W398" s="188" t="str">
        <f>IF($O398&gt;NORMA!$J$14,"NO CUMPLE","CUMPLE")</f>
        <v>NO CUMPLE</v>
      </c>
      <c r="X398" s="188" t="str">
        <f>IF(AND($N398&gt;=NORMA!$Q$4, $N398&lt;=NORMA!$R$4),"CUMPLE","NO CUMPLE")</f>
        <v>CUMPLE</v>
      </c>
      <c r="Y398" s="188" t="str">
        <f>IF($I398&gt;NORMA!$K$16,"NO CUMPLE","CUMPLE")</f>
        <v>CUMPLE</v>
      </c>
      <c r="Z398" s="188" t="str">
        <f>IF($M398&lt;NORMA!$K$23,"NO CUMPLE","CUMPLE")</f>
        <v>NO CUMPLE</v>
      </c>
      <c r="AA398" s="188" t="str">
        <f>IF($E398&gt;NORMA!$J$24,"NO CUMPLE","CUMPLE")</f>
        <v>NO CUMPLE</v>
      </c>
      <c r="AB398" s="188" t="str">
        <f>IF($F398&gt;NORMA!$J$25,"NO CUMPLE","CUMPLE")</f>
        <v>NO CUMPLE</v>
      </c>
      <c r="AC398" s="188" t="str">
        <f>IF($K398&gt;NORMA!$J$26,"NO CUMPLE","CUMPLE")</f>
        <v>NO CUMPLE</v>
      </c>
      <c r="AD398" s="188" t="str">
        <f>IF($J398&gt;NORMA!$J$27,"NO CUMPLE","CUMPLE")</f>
        <v>NO CUMPLE</v>
      </c>
      <c r="AE398" s="188" t="str">
        <f>IF($G398&gt;NORMA!$K$28,"NO CUMPLE","CUMPLE")</f>
        <v>NO CUMPLE</v>
      </c>
      <c r="AF398" s="188" t="str">
        <f>IF($H398&gt;NORMA!$I$29,"NO CUMPLE","CUMPLE")</f>
        <v>NO CUMPLE</v>
      </c>
      <c r="AG398" s="188" t="str">
        <f>IF($O398&gt;NORMA!$K$30,"NO CUMPLE","CUMPLE")</f>
        <v>NO CUMPLE</v>
      </c>
      <c r="AH398" s="188" t="str">
        <f>IF(AND($N398&gt;=NORMA!$R$18, $N398&lt;=NORMA!$S$18),"CUMPLE","NO CUMPLE")</f>
        <v>CUMPLE</v>
      </c>
      <c r="AI398" s="188" t="str">
        <f>IF($I398&gt;NORMA!$J$32,"NO CUMPLE","CUMPLE")</f>
        <v>NO CUMPLE</v>
      </c>
    </row>
    <row r="399" spans="1:35" ht="14.25" customHeight="1" x14ac:dyDescent="0.35">
      <c r="A399" s="146" t="s">
        <v>101</v>
      </c>
      <c r="B399" s="147" t="s">
        <v>102</v>
      </c>
      <c r="C399" s="148">
        <v>40754</v>
      </c>
      <c r="D399" s="149">
        <v>0.60416666666666663</v>
      </c>
      <c r="E399" s="147">
        <v>75.2</v>
      </c>
      <c r="F399" s="147">
        <v>279</v>
      </c>
      <c r="G399" s="147">
        <v>180</v>
      </c>
      <c r="H399" s="147">
        <v>40</v>
      </c>
      <c r="I399" s="147">
        <v>6.43</v>
      </c>
      <c r="J399" s="147">
        <v>2.29</v>
      </c>
      <c r="K399" s="155">
        <v>16.88</v>
      </c>
      <c r="L399" s="164">
        <v>3.2959999999999998</v>
      </c>
      <c r="M399" s="156">
        <v>0.64</v>
      </c>
      <c r="N399" s="156">
        <v>7.17</v>
      </c>
      <c r="O399" s="157">
        <v>4300000</v>
      </c>
      <c r="P399" s="188" t="str">
        <f>IF($M399&lt;NORMA!$K$7,"NO CUMPLE","CUMPLE")</f>
        <v>CUMPLE</v>
      </c>
      <c r="Q399" s="188" t="str">
        <f>IF($E399&gt;NORMA!$K$8,"NO CUMPLE","CUMPLE")</f>
        <v>CUMPLE</v>
      </c>
      <c r="R399" s="188" t="str">
        <f>IF($F399&gt;NORMA!$K$9,"NO CUMPLE","CUMPLE")</f>
        <v>CUMPLE</v>
      </c>
      <c r="S399" s="188" t="str">
        <f>IF($K399&gt;NORMA!$K$10,"NO CUMPLE","CUMPLE")</f>
        <v>CUMPLE</v>
      </c>
      <c r="T399" s="188" t="str">
        <f>IF($J399&gt;NORMA!$K$11,"NO CUMPLE","CUMPLE")</f>
        <v>CUMPLE</v>
      </c>
      <c r="U399" s="188" t="str">
        <f>IF($G399&gt;NORMA!$K$12,"NO CUMPLE","CUMPLE")</f>
        <v>NO CUMPLE</v>
      </c>
      <c r="V399" s="188" t="str">
        <f>IF($H399&gt;NORMA!$K$13,"NO CUMPLE","CUMPLE")</f>
        <v>CUMPLE</v>
      </c>
      <c r="W399" s="188" t="str">
        <f>IF($O399&gt;NORMA!$J$14,"NO CUMPLE","CUMPLE")</f>
        <v>NO CUMPLE</v>
      </c>
      <c r="X399" s="188" t="str">
        <f>IF(AND($N399&gt;=NORMA!$Q$4, $N399&lt;=NORMA!$R$4),"CUMPLE","NO CUMPLE")</f>
        <v>CUMPLE</v>
      </c>
      <c r="Y399" s="188" t="str">
        <f>IF($I399&gt;NORMA!$K$16,"NO CUMPLE","CUMPLE")</f>
        <v>NO CUMPLE</v>
      </c>
      <c r="Z399" s="188" t="str">
        <f>IF($M399&lt;NORMA!$K$23,"NO CUMPLE","CUMPLE")</f>
        <v>NO CUMPLE</v>
      </c>
      <c r="AA399" s="188" t="str">
        <f>IF($E399&gt;NORMA!$J$24,"NO CUMPLE","CUMPLE")</f>
        <v>NO CUMPLE</v>
      </c>
      <c r="AB399" s="188" t="str">
        <f>IF($F399&gt;NORMA!$J$25,"NO CUMPLE","CUMPLE")</f>
        <v>NO CUMPLE</v>
      </c>
      <c r="AC399" s="188" t="str">
        <f>IF($K399&gt;NORMA!$J$26,"NO CUMPLE","CUMPLE")</f>
        <v>NO CUMPLE</v>
      </c>
      <c r="AD399" s="188" t="str">
        <f>IF($J399&gt;NORMA!$J$27,"NO CUMPLE","CUMPLE")</f>
        <v>NO CUMPLE</v>
      </c>
      <c r="AE399" s="188" t="str">
        <f>IF($G399&gt;NORMA!$K$28,"NO CUMPLE","CUMPLE")</f>
        <v>NO CUMPLE</v>
      </c>
      <c r="AF399" s="188" t="str">
        <f>IF($H399&gt;NORMA!$I$29,"NO CUMPLE","CUMPLE")</f>
        <v>NO CUMPLE</v>
      </c>
      <c r="AG399" s="188" t="str">
        <f>IF($O399&gt;NORMA!$K$30,"NO CUMPLE","CUMPLE")</f>
        <v>NO CUMPLE</v>
      </c>
      <c r="AH399" s="188" t="str">
        <f>IF(AND($N399&gt;=NORMA!$R$18, $N399&lt;=NORMA!$S$18),"CUMPLE","NO CUMPLE")</f>
        <v>CUMPLE</v>
      </c>
      <c r="AI399" s="188" t="str">
        <f>IF($I399&gt;NORMA!$J$32,"NO CUMPLE","CUMPLE")</f>
        <v>NO CUMPLE</v>
      </c>
    </row>
    <row r="400" spans="1:35" ht="14.25" customHeight="1" x14ac:dyDescent="0.35">
      <c r="A400" s="146" t="s">
        <v>101</v>
      </c>
      <c r="B400" s="147" t="s">
        <v>102</v>
      </c>
      <c r="C400" s="148">
        <v>40781</v>
      </c>
      <c r="D400" s="149">
        <v>0.5</v>
      </c>
      <c r="E400" s="147">
        <v>190</v>
      </c>
      <c r="F400" s="147">
        <v>432</v>
      </c>
      <c r="G400" s="147">
        <v>157</v>
      </c>
      <c r="H400" s="147">
        <v>61</v>
      </c>
      <c r="I400" s="147">
        <v>9.2200000000000006</v>
      </c>
      <c r="J400" s="147">
        <v>5.52</v>
      </c>
      <c r="K400" s="155">
        <v>43.19</v>
      </c>
      <c r="L400" s="164">
        <v>1.5309999999999999</v>
      </c>
      <c r="M400" s="156">
        <v>0.15</v>
      </c>
      <c r="N400" s="156">
        <v>7.77</v>
      </c>
      <c r="O400" s="157">
        <v>1100000000</v>
      </c>
      <c r="P400" s="188" t="str">
        <f>IF($M400&lt;NORMA!$K$7,"NO CUMPLE","CUMPLE")</f>
        <v>NO CUMPLE</v>
      </c>
      <c r="Q400" s="188" t="str">
        <f>IF($E400&gt;NORMA!$K$8,"NO CUMPLE","CUMPLE")</f>
        <v>CUMPLE</v>
      </c>
      <c r="R400" s="188" t="str">
        <f>IF($F400&gt;NORMA!$K$9,"NO CUMPLE","CUMPLE")</f>
        <v>NO CUMPLE</v>
      </c>
      <c r="S400" s="188" t="str">
        <f>IF($K400&gt;NORMA!$K$10,"NO CUMPLE","CUMPLE")</f>
        <v>NO CUMPLE</v>
      </c>
      <c r="T400" s="188" t="str">
        <f>IF($J400&gt;NORMA!$K$11,"NO CUMPLE","CUMPLE")</f>
        <v>CUMPLE</v>
      </c>
      <c r="U400" s="188" t="str">
        <f>IF($G400&gt;NORMA!$K$12,"NO CUMPLE","CUMPLE")</f>
        <v>NO CUMPLE</v>
      </c>
      <c r="V400" s="188" t="str">
        <f>IF($H400&gt;NORMA!$K$13,"NO CUMPLE","CUMPLE")</f>
        <v>NO CUMPLE</v>
      </c>
      <c r="W400" s="188" t="str">
        <f>IF($O400&gt;NORMA!$J$14,"NO CUMPLE","CUMPLE")</f>
        <v>NO CUMPLE</v>
      </c>
      <c r="X400" s="188" t="str">
        <f>IF(AND($N400&gt;=NORMA!$Q$4, $N400&lt;=NORMA!$R$4),"CUMPLE","NO CUMPLE")</f>
        <v>CUMPLE</v>
      </c>
      <c r="Y400" s="188" t="str">
        <f>IF($I400&gt;NORMA!$K$16,"NO CUMPLE","CUMPLE")</f>
        <v>NO CUMPLE</v>
      </c>
      <c r="Z400" s="188" t="str">
        <f>IF($M400&lt;NORMA!$K$23,"NO CUMPLE","CUMPLE")</f>
        <v>NO CUMPLE</v>
      </c>
      <c r="AA400" s="188" t="str">
        <f>IF($E400&gt;NORMA!$J$24,"NO CUMPLE","CUMPLE")</f>
        <v>NO CUMPLE</v>
      </c>
      <c r="AB400" s="188" t="str">
        <f>IF($F400&gt;NORMA!$J$25,"NO CUMPLE","CUMPLE")</f>
        <v>NO CUMPLE</v>
      </c>
      <c r="AC400" s="188" t="str">
        <f>IF($K400&gt;NORMA!$J$26,"NO CUMPLE","CUMPLE")</f>
        <v>NO CUMPLE</v>
      </c>
      <c r="AD400" s="188" t="str">
        <f>IF($J400&gt;NORMA!$J$27,"NO CUMPLE","CUMPLE")</f>
        <v>NO CUMPLE</v>
      </c>
      <c r="AE400" s="188" t="str">
        <f>IF($G400&gt;NORMA!$K$28,"NO CUMPLE","CUMPLE")</f>
        <v>NO CUMPLE</v>
      </c>
      <c r="AF400" s="188" t="str">
        <f>IF($H400&gt;NORMA!$I$29,"NO CUMPLE","CUMPLE")</f>
        <v>NO CUMPLE</v>
      </c>
      <c r="AG400" s="188" t="str">
        <f>IF($O400&gt;NORMA!$K$30,"NO CUMPLE","CUMPLE")</f>
        <v>NO CUMPLE</v>
      </c>
      <c r="AH400" s="188" t="str">
        <f>IF(AND($N400&gt;=NORMA!$R$18, $N400&lt;=NORMA!$S$18),"CUMPLE","NO CUMPLE")</f>
        <v>CUMPLE</v>
      </c>
      <c r="AI400" s="188" t="str">
        <f>IF($I400&gt;NORMA!$J$32,"NO CUMPLE","CUMPLE")</f>
        <v>NO CUMPLE</v>
      </c>
    </row>
    <row r="401" spans="1:35" ht="14.25" customHeight="1" x14ac:dyDescent="0.35">
      <c r="A401" s="146" t="s">
        <v>101</v>
      </c>
      <c r="B401" s="147" t="s">
        <v>102</v>
      </c>
      <c r="C401" s="148">
        <v>40791</v>
      </c>
      <c r="D401" s="149">
        <v>0.125</v>
      </c>
      <c r="E401" s="147">
        <v>58.1</v>
      </c>
      <c r="F401" s="147">
        <v>165</v>
      </c>
      <c r="G401" s="147">
        <v>34</v>
      </c>
      <c r="H401" s="147">
        <v>25</v>
      </c>
      <c r="I401" s="147">
        <v>4.18</v>
      </c>
      <c r="J401" s="147">
        <v>2.84</v>
      </c>
      <c r="K401" s="155">
        <v>18.84</v>
      </c>
      <c r="L401" s="164">
        <v>0.68500000000000005</v>
      </c>
      <c r="M401" s="156">
        <v>0.85</v>
      </c>
      <c r="N401" s="156">
        <v>7.85</v>
      </c>
      <c r="O401" s="157">
        <v>2300000</v>
      </c>
      <c r="P401" s="188" t="str">
        <f>IF($M401&lt;NORMA!$K$7,"NO CUMPLE","CUMPLE")</f>
        <v>CUMPLE</v>
      </c>
      <c r="Q401" s="188" t="str">
        <f>IF($E401&gt;NORMA!$K$8,"NO CUMPLE","CUMPLE")</f>
        <v>CUMPLE</v>
      </c>
      <c r="R401" s="188" t="str">
        <f>IF($F401&gt;NORMA!$K$9,"NO CUMPLE","CUMPLE")</f>
        <v>CUMPLE</v>
      </c>
      <c r="S401" s="188" t="str">
        <f>IF($K401&gt;NORMA!$K$10,"NO CUMPLE","CUMPLE")</f>
        <v>CUMPLE</v>
      </c>
      <c r="T401" s="188" t="str">
        <f>IF($J401&gt;NORMA!$K$11,"NO CUMPLE","CUMPLE")</f>
        <v>CUMPLE</v>
      </c>
      <c r="U401" s="188" t="str">
        <f>IF($G401&gt;NORMA!$K$12,"NO CUMPLE","CUMPLE")</f>
        <v>CUMPLE</v>
      </c>
      <c r="V401" s="188" t="str">
        <f>IF($H401&gt;NORMA!$K$13,"NO CUMPLE","CUMPLE")</f>
        <v>CUMPLE</v>
      </c>
      <c r="W401" s="188" t="str">
        <f>IF($O401&gt;NORMA!$J$14,"NO CUMPLE","CUMPLE")</f>
        <v>NO CUMPLE</v>
      </c>
      <c r="X401" s="188" t="str">
        <f>IF(AND($N401&gt;=NORMA!$Q$4, $N401&lt;=NORMA!$R$4),"CUMPLE","NO CUMPLE")</f>
        <v>CUMPLE</v>
      </c>
      <c r="Y401" s="188" t="str">
        <f>IF($I401&gt;NORMA!$K$16,"NO CUMPLE","CUMPLE")</f>
        <v>NO CUMPLE</v>
      </c>
      <c r="Z401" s="188" t="str">
        <f>IF($M401&lt;NORMA!$K$23,"NO CUMPLE","CUMPLE")</f>
        <v>NO CUMPLE</v>
      </c>
      <c r="AA401" s="188" t="str">
        <f>IF($E401&gt;NORMA!$J$24,"NO CUMPLE","CUMPLE")</f>
        <v>NO CUMPLE</v>
      </c>
      <c r="AB401" s="188" t="str">
        <f>IF($F401&gt;NORMA!$J$25,"NO CUMPLE","CUMPLE")</f>
        <v>NO CUMPLE</v>
      </c>
      <c r="AC401" s="188" t="str">
        <f>IF($K401&gt;NORMA!$J$26,"NO CUMPLE","CUMPLE")</f>
        <v>NO CUMPLE</v>
      </c>
      <c r="AD401" s="188" t="str">
        <f>IF($J401&gt;NORMA!$J$27,"NO CUMPLE","CUMPLE")</f>
        <v>NO CUMPLE</v>
      </c>
      <c r="AE401" s="188" t="str">
        <f>IF($G401&gt;NORMA!$K$28,"NO CUMPLE","CUMPLE")</f>
        <v>CUMPLE</v>
      </c>
      <c r="AF401" s="188" t="str">
        <f>IF($H401&gt;NORMA!$I$29,"NO CUMPLE","CUMPLE")</f>
        <v>NO CUMPLE</v>
      </c>
      <c r="AG401" s="188" t="str">
        <f>IF($O401&gt;NORMA!$K$30,"NO CUMPLE","CUMPLE")</f>
        <v>NO CUMPLE</v>
      </c>
      <c r="AH401" s="188" t="str">
        <f>IF(AND($N401&gt;=NORMA!$R$18, $N401&lt;=NORMA!$S$18),"CUMPLE","NO CUMPLE")</f>
        <v>CUMPLE</v>
      </c>
      <c r="AI401" s="188" t="str">
        <f>IF($I401&gt;NORMA!$J$32,"NO CUMPLE","CUMPLE")</f>
        <v>NO CUMPLE</v>
      </c>
    </row>
    <row r="402" spans="1:35" ht="14.25" customHeight="1" x14ac:dyDescent="0.35">
      <c r="A402" s="146" t="s">
        <v>101</v>
      </c>
      <c r="B402" s="147" t="s">
        <v>102</v>
      </c>
      <c r="C402" s="148">
        <v>40799</v>
      </c>
      <c r="D402" s="149">
        <v>0</v>
      </c>
      <c r="E402" s="147">
        <v>96.5</v>
      </c>
      <c r="F402" s="147">
        <v>228</v>
      </c>
      <c r="G402" s="147">
        <v>55</v>
      </c>
      <c r="H402" s="147">
        <v>24</v>
      </c>
      <c r="I402" s="147">
        <v>4.37</v>
      </c>
      <c r="J402" s="147">
        <v>3.29</v>
      </c>
      <c r="K402" s="155">
        <v>28.09</v>
      </c>
      <c r="L402" s="164">
        <v>1.48</v>
      </c>
      <c r="M402" s="156">
        <v>1.1200000000000001</v>
      </c>
      <c r="N402" s="156">
        <v>7.3</v>
      </c>
      <c r="O402" s="157">
        <v>90000</v>
      </c>
      <c r="P402" s="188" t="str">
        <f>IF($M402&lt;NORMA!$K$7,"NO CUMPLE","CUMPLE")</f>
        <v>CUMPLE</v>
      </c>
      <c r="Q402" s="188" t="str">
        <f>IF($E402&gt;NORMA!$K$8,"NO CUMPLE","CUMPLE")</f>
        <v>CUMPLE</v>
      </c>
      <c r="R402" s="188" t="str">
        <f>IF($F402&gt;NORMA!$K$9,"NO CUMPLE","CUMPLE")</f>
        <v>CUMPLE</v>
      </c>
      <c r="S402" s="188" t="str">
        <f>IF($K402&gt;NORMA!$K$10,"NO CUMPLE","CUMPLE")</f>
        <v>CUMPLE</v>
      </c>
      <c r="T402" s="188" t="str">
        <f>IF($J402&gt;NORMA!$K$11,"NO CUMPLE","CUMPLE")</f>
        <v>CUMPLE</v>
      </c>
      <c r="U402" s="188" t="str">
        <f>IF($G402&gt;NORMA!$K$12,"NO CUMPLE","CUMPLE")</f>
        <v>CUMPLE</v>
      </c>
      <c r="V402" s="188" t="str">
        <f>IF($H402&gt;NORMA!$K$13,"NO CUMPLE","CUMPLE")</f>
        <v>CUMPLE</v>
      </c>
      <c r="W402" s="188" t="str">
        <f>IF($O402&gt;NORMA!$J$14,"NO CUMPLE","CUMPLE")</f>
        <v>CUMPLE</v>
      </c>
      <c r="X402" s="188" t="str">
        <f>IF(AND($N402&gt;=NORMA!$Q$4, $N402&lt;=NORMA!$R$4),"CUMPLE","NO CUMPLE")</f>
        <v>CUMPLE</v>
      </c>
      <c r="Y402" s="188" t="str">
        <f>IF($I402&gt;NORMA!$K$16,"NO CUMPLE","CUMPLE")</f>
        <v>NO CUMPLE</v>
      </c>
      <c r="Z402" s="188" t="str">
        <f>IF($M402&lt;NORMA!$K$23,"NO CUMPLE","CUMPLE")</f>
        <v>NO CUMPLE</v>
      </c>
      <c r="AA402" s="188" t="str">
        <f>IF($E402&gt;NORMA!$J$24,"NO CUMPLE","CUMPLE")</f>
        <v>NO CUMPLE</v>
      </c>
      <c r="AB402" s="188" t="str">
        <f>IF($F402&gt;NORMA!$J$25,"NO CUMPLE","CUMPLE")</f>
        <v>NO CUMPLE</v>
      </c>
      <c r="AC402" s="188" t="str">
        <f>IF($K402&gt;NORMA!$J$26,"NO CUMPLE","CUMPLE")</f>
        <v>NO CUMPLE</v>
      </c>
      <c r="AD402" s="188" t="str">
        <f>IF($J402&gt;NORMA!$J$27,"NO CUMPLE","CUMPLE")</f>
        <v>NO CUMPLE</v>
      </c>
      <c r="AE402" s="188" t="str">
        <f>IF($G402&gt;NORMA!$K$28,"NO CUMPLE","CUMPLE")</f>
        <v>NO CUMPLE</v>
      </c>
      <c r="AF402" s="188" t="str">
        <f>IF($H402&gt;NORMA!$I$29,"NO CUMPLE","CUMPLE")</f>
        <v>NO CUMPLE</v>
      </c>
      <c r="AG402" s="188" t="str">
        <f>IF($O402&gt;NORMA!$K$30,"NO CUMPLE","CUMPLE")</f>
        <v>CUMPLE</v>
      </c>
      <c r="AH402" s="188" t="str">
        <f>IF(AND($N402&gt;=NORMA!$R$18, $N402&lt;=NORMA!$S$18),"CUMPLE","NO CUMPLE")</f>
        <v>CUMPLE</v>
      </c>
      <c r="AI402" s="188" t="str">
        <f>IF($I402&gt;NORMA!$J$32,"NO CUMPLE","CUMPLE")</f>
        <v>NO CUMPLE</v>
      </c>
    </row>
    <row r="403" spans="1:35" ht="14.25" customHeight="1" x14ac:dyDescent="0.35">
      <c r="A403" s="146" t="s">
        <v>101</v>
      </c>
      <c r="B403" s="147" t="s">
        <v>102</v>
      </c>
      <c r="C403" s="148">
        <v>40834</v>
      </c>
      <c r="D403" s="149">
        <v>0.29166666666666669</v>
      </c>
      <c r="E403" s="147">
        <v>33.5</v>
      </c>
      <c r="F403" s="147">
        <v>108</v>
      </c>
      <c r="G403" s="147">
        <v>48</v>
      </c>
      <c r="H403" s="147">
        <v>8.8000000000000007</v>
      </c>
      <c r="I403" s="147">
        <v>0.98</v>
      </c>
      <c r="J403" s="147">
        <v>1.22</v>
      </c>
      <c r="K403" s="155">
        <v>12.17</v>
      </c>
      <c r="L403" s="164">
        <v>3.46</v>
      </c>
      <c r="M403" s="156">
        <v>4.8600000000000003</v>
      </c>
      <c r="N403" s="156">
        <v>8.08</v>
      </c>
      <c r="O403" s="157">
        <v>2300000</v>
      </c>
      <c r="P403" s="188" t="str">
        <f>IF($M403&lt;NORMA!$K$7,"NO CUMPLE","CUMPLE")</f>
        <v>CUMPLE</v>
      </c>
      <c r="Q403" s="188" t="str">
        <f>IF($E403&gt;NORMA!$K$8,"NO CUMPLE","CUMPLE")</f>
        <v>CUMPLE</v>
      </c>
      <c r="R403" s="188" t="str">
        <f>IF($F403&gt;NORMA!$K$9,"NO CUMPLE","CUMPLE")</f>
        <v>CUMPLE</v>
      </c>
      <c r="S403" s="188" t="str">
        <f>IF($K403&gt;NORMA!$K$10,"NO CUMPLE","CUMPLE")</f>
        <v>CUMPLE</v>
      </c>
      <c r="T403" s="188" t="str">
        <f>IF($J403&gt;NORMA!$K$11,"NO CUMPLE","CUMPLE")</f>
        <v>CUMPLE</v>
      </c>
      <c r="U403" s="188" t="str">
        <f>IF($G403&gt;NORMA!$K$12,"NO CUMPLE","CUMPLE")</f>
        <v>CUMPLE</v>
      </c>
      <c r="V403" s="188" t="str">
        <f>IF($H403&gt;NORMA!$K$13,"NO CUMPLE","CUMPLE")</f>
        <v>CUMPLE</v>
      </c>
      <c r="W403" s="188" t="str">
        <f>IF($O403&gt;NORMA!$J$14,"NO CUMPLE","CUMPLE")</f>
        <v>NO CUMPLE</v>
      </c>
      <c r="X403" s="188" t="str">
        <f>IF(AND($N403&gt;=NORMA!$Q$4, $N403&lt;=NORMA!$R$4),"CUMPLE","NO CUMPLE")</f>
        <v>CUMPLE</v>
      </c>
      <c r="Y403" s="188" t="str">
        <f>IF($I403&gt;NORMA!$K$16,"NO CUMPLE","CUMPLE")</f>
        <v>CUMPLE</v>
      </c>
      <c r="Z403" s="188" t="str">
        <f>IF($M403&lt;NORMA!$K$23,"NO CUMPLE","CUMPLE")</f>
        <v>CUMPLE</v>
      </c>
      <c r="AA403" s="188" t="str">
        <f>IF($E403&gt;NORMA!$J$24,"NO CUMPLE","CUMPLE")</f>
        <v>NO CUMPLE</v>
      </c>
      <c r="AB403" s="188" t="str">
        <f>IF($F403&gt;NORMA!$J$25,"NO CUMPLE","CUMPLE")</f>
        <v>NO CUMPLE</v>
      </c>
      <c r="AC403" s="188" t="str">
        <f>IF($K403&gt;NORMA!$J$26,"NO CUMPLE","CUMPLE")</f>
        <v>NO CUMPLE</v>
      </c>
      <c r="AD403" s="188" t="str">
        <f>IF($J403&gt;NORMA!$J$27,"NO CUMPLE","CUMPLE")</f>
        <v>NO CUMPLE</v>
      </c>
      <c r="AE403" s="188" t="str">
        <f>IF($G403&gt;NORMA!$K$28,"NO CUMPLE","CUMPLE")</f>
        <v>CUMPLE</v>
      </c>
      <c r="AF403" s="188" t="str">
        <f>IF($H403&gt;NORMA!$I$29,"NO CUMPLE","CUMPLE")</f>
        <v>CUMPLE</v>
      </c>
      <c r="AG403" s="188" t="str">
        <f>IF($O403&gt;NORMA!$K$30,"NO CUMPLE","CUMPLE")</f>
        <v>NO CUMPLE</v>
      </c>
      <c r="AH403" s="188" t="str">
        <f>IF(AND($N403&gt;=NORMA!$R$18, $N403&lt;=NORMA!$S$18),"CUMPLE","NO CUMPLE")</f>
        <v>CUMPLE</v>
      </c>
      <c r="AI403" s="188" t="str">
        <f>IF($I403&gt;NORMA!$J$32,"NO CUMPLE","CUMPLE")</f>
        <v>CUMPLE</v>
      </c>
    </row>
    <row r="404" spans="1:35" ht="14.25" customHeight="1" x14ac:dyDescent="0.35">
      <c r="A404" s="146" t="s">
        <v>101</v>
      </c>
      <c r="B404" s="147" t="s">
        <v>102</v>
      </c>
      <c r="C404" s="148">
        <v>40848</v>
      </c>
      <c r="D404" s="149">
        <v>0.25</v>
      </c>
      <c r="E404" s="147">
        <v>14.8</v>
      </c>
      <c r="F404" s="147">
        <v>57.1</v>
      </c>
      <c r="G404" s="147">
        <v>21</v>
      </c>
      <c r="H404" s="147">
        <v>9.4</v>
      </c>
      <c r="I404" s="147">
        <v>1.26</v>
      </c>
      <c r="J404" s="147">
        <v>1.22</v>
      </c>
      <c r="K404" s="155">
        <v>11.07</v>
      </c>
      <c r="L404" s="164">
        <v>1.62</v>
      </c>
      <c r="M404" s="156">
        <v>2.87</v>
      </c>
      <c r="N404" s="156">
        <v>7.4</v>
      </c>
      <c r="O404" s="157">
        <v>1500000</v>
      </c>
      <c r="P404" s="188" t="str">
        <f>IF($M404&lt;NORMA!$K$7,"NO CUMPLE","CUMPLE")</f>
        <v>CUMPLE</v>
      </c>
      <c r="Q404" s="188" t="str">
        <f>IF($E404&gt;NORMA!$K$8,"NO CUMPLE","CUMPLE")</f>
        <v>CUMPLE</v>
      </c>
      <c r="R404" s="188" t="str">
        <f>IF($F404&gt;NORMA!$K$9,"NO CUMPLE","CUMPLE")</f>
        <v>CUMPLE</v>
      </c>
      <c r="S404" s="188" t="str">
        <f>IF($K404&gt;NORMA!$K$10,"NO CUMPLE","CUMPLE")</f>
        <v>CUMPLE</v>
      </c>
      <c r="T404" s="188" t="str">
        <f>IF($J404&gt;NORMA!$K$11,"NO CUMPLE","CUMPLE")</f>
        <v>CUMPLE</v>
      </c>
      <c r="U404" s="188" t="str">
        <f>IF($G404&gt;NORMA!$K$12,"NO CUMPLE","CUMPLE")</f>
        <v>CUMPLE</v>
      </c>
      <c r="V404" s="188" t="str">
        <f>IF($H404&gt;NORMA!$K$13,"NO CUMPLE","CUMPLE")</f>
        <v>CUMPLE</v>
      </c>
      <c r="W404" s="188" t="str">
        <f>IF($O404&gt;NORMA!$J$14,"NO CUMPLE","CUMPLE")</f>
        <v>NO CUMPLE</v>
      </c>
      <c r="X404" s="188" t="str">
        <f>IF(AND($N404&gt;=NORMA!$Q$4, $N404&lt;=NORMA!$R$4),"CUMPLE","NO CUMPLE")</f>
        <v>CUMPLE</v>
      </c>
      <c r="Y404" s="188" t="str">
        <f>IF($I404&gt;NORMA!$K$16,"NO CUMPLE","CUMPLE")</f>
        <v>CUMPLE</v>
      </c>
      <c r="Z404" s="188" t="str">
        <f>IF($M404&lt;NORMA!$K$23,"NO CUMPLE","CUMPLE")</f>
        <v>NO CUMPLE</v>
      </c>
      <c r="AA404" s="188" t="str">
        <f>IF($E404&gt;NORMA!$J$24,"NO CUMPLE","CUMPLE")</f>
        <v>CUMPLE</v>
      </c>
      <c r="AB404" s="188" t="str">
        <f>IF($F404&gt;NORMA!$J$25,"NO CUMPLE","CUMPLE")</f>
        <v>NO CUMPLE</v>
      </c>
      <c r="AC404" s="188" t="str">
        <f>IF($K404&gt;NORMA!$J$26,"NO CUMPLE","CUMPLE")</f>
        <v>NO CUMPLE</v>
      </c>
      <c r="AD404" s="188" t="str">
        <f>IF($J404&gt;NORMA!$J$27,"NO CUMPLE","CUMPLE")</f>
        <v>NO CUMPLE</v>
      </c>
      <c r="AE404" s="188" t="str">
        <f>IF($G404&gt;NORMA!$K$28,"NO CUMPLE","CUMPLE")</f>
        <v>CUMPLE</v>
      </c>
      <c r="AF404" s="188" t="str">
        <f>IF($H404&gt;NORMA!$I$29,"NO CUMPLE","CUMPLE")</f>
        <v>CUMPLE</v>
      </c>
      <c r="AG404" s="188" t="str">
        <f>IF($O404&gt;NORMA!$K$30,"NO CUMPLE","CUMPLE")</f>
        <v>NO CUMPLE</v>
      </c>
      <c r="AH404" s="188" t="str">
        <f>IF(AND($N404&gt;=NORMA!$R$18, $N404&lt;=NORMA!$S$18),"CUMPLE","NO CUMPLE")</f>
        <v>CUMPLE</v>
      </c>
      <c r="AI404" s="188" t="str">
        <f>IF($I404&gt;NORMA!$J$32,"NO CUMPLE","CUMPLE")</f>
        <v>NO CUMPLE</v>
      </c>
    </row>
    <row r="405" spans="1:35" ht="14.25" customHeight="1" x14ac:dyDescent="0.35">
      <c r="A405" s="146" t="s">
        <v>101</v>
      </c>
      <c r="B405" s="147" t="s">
        <v>102</v>
      </c>
      <c r="C405" s="148">
        <v>40864</v>
      </c>
      <c r="D405" s="149">
        <v>0.52083333333333337</v>
      </c>
      <c r="E405" s="147">
        <v>81.2</v>
      </c>
      <c r="F405" s="147">
        <v>258</v>
      </c>
      <c r="G405" s="147">
        <v>112</v>
      </c>
      <c r="H405" s="147">
        <v>32</v>
      </c>
      <c r="I405" s="147">
        <v>6.45</v>
      </c>
      <c r="J405" s="147">
        <v>2.69</v>
      </c>
      <c r="K405" s="155">
        <v>21.04</v>
      </c>
      <c r="L405" s="164">
        <v>2.96</v>
      </c>
      <c r="M405" s="156">
        <v>2.82</v>
      </c>
      <c r="N405" s="156">
        <v>8.24</v>
      </c>
      <c r="O405" s="157">
        <v>4300000</v>
      </c>
      <c r="P405" s="188" t="str">
        <f>IF($M405&lt;NORMA!$K$7,"NO CUMPLE","CUMPLE")</f>
        <v>CUMPLE</v>
      </c>
      <c r="Q405" s="188" t="str">
        <f>IF($E405&gt;NORMA!$K$8,"NO CUMPLE","CUMPLE")</f>
        <v>CUMPLE</v>
      </c>
      <c r="R405" s="188" t="str">
        <f>IF($F405&gt;NORMA!$K$9,"NO CUMPLE","CUMPLE")</f>
        <v>CUMPLE</v>
      </c>
      <c r="S405" s="188" t="str">
        <f>IF($K405&gt;NORMA!$K$10,"NO CUMPLE","CUMPLE")</f>
        <v>CUMPLE</v>
      </c>
      <c r="T405" s="188" t="str">
        <f>IF($J405&gt;NORMA!$K$11,"NO CUMPLE","CUMPLE")</f>
        <v>CUMPLE</v>
      </c>
      <c r="U405" s="188" t="str">
        <f>IF($G405&gt;NORMA!$K$12,"NO CUMPLE","CUMPLE")</f>
        <v>CUMPLE</v>
      </c>
      <c r="V405" s="188" t="str">
        <f>IF($H405&gt;NORMA!$K$13,"NO CUMPLE","CUMPLE")</f>
        <v>CUMPLE</v>
      </c>
      <c r="W405" s="188" t="str">
        <f>IF($O405&gt;NORMA!$J$14,"NO CUMPLE","CUMPLE")</f>
        <v>NO CUMPLE</v>
      </c>
      <c r="X405" s="188" t="str">
        <f>IF(AND($N405&gt;=NORMA!$Q$4, $N405&lt;=NORMA!$R$4),"CUMPLE","NO CUMPLE")</f>
        <v>CUMPLE</v>
      </c>
      <c r="Y405" s="188" t="str">
        <f>IF($I405&gt;NORMA!$K$16,"NO CUMPLE","CUMPLE")</f>
        <v>NO CUMPLE</v>
      </c>
      <c r="Z405" s="188" t="str">
        <f>IF($M405&lt;NORMA!$K$23,"NO CUMPLE","CUMPLE")</f>
        <v>NO CUMPLE</v>
      </c>
      <c r="AA405" s="188" t="str">
        <f>IF($E405&gt;NORMA!$J$24,"NO CUMPLE","CUMPLE")</f>
        <v>NO CUMPLE</v>
      </c>
      <c r="AB405" s="188" t="str">
        <f>IF($F405&gt;NORMA!$J$25,"NO CUMPLE","CUMPLE")</f>
        <v>NO CUMPLE</v>
      </c>
      <c r="AC405" s="188" t="str">
        <f>IF($K405&gt;NORMA!$J$26,"NO CUMPLE","CUMPLE")</f>
        <v>NO CUMPLE</v>
      </c>
      <c r="AD405" s="188" t="str">
        <f>IF($J405&gt;NORMA!$J$27,"NO CUMPLE","CUMPLE")</f>
        <v>NO CUMPLE</v>
      </c>
      <c r="AE405" s="188" t="str">
        <f>IF($G405&gt;NORMA!$K$28,"NO CUMPLE","CUMPLE")</f>
        <v>NO CUMPLE</v>
      </c>
      <c r="AF405" s="188" t="str">
        <f>IF($H405&gt;NORMA!$I$29,"NO CUMPLE","CUMPLE")</f>
        <v>NO CUMPLE</v>
      </c>
      <c r="AG405" s="188" t="str">
        <f>IF($O405&gt;NORMA!$K$30,"NO CUMPLE","CUMPLE")</f>
        <v>NO CUMPLE</v>
      </c>
      <c r="AH405" s="188" t="str">
        <f>IF(AND($N405&gt;=NORMA!$R$18, $N405&lt;=NORMA!$S$18),"CUMPLE","NO CUMPLE")</f>
        <v>CUMPLE</v>
      </c>
      <c r="AI405" s="188" t="str">
        <f>IF($I405&gt;NORMA!$J$32,"NO CUMPLE","CUMPLE")</f>
        <v>NO CUMPLE</v>
      </c>
    </row>
    <row r="406" spans="1:35" ht="14.25" customHeight="1" x14ac:dyDescent="0.35">
      <c r="A406" s="146" t="s">
        <v>101</v>
      </c>
      <c r="B406" s="147" t="s">
        <v>102</v>
      </c>
      <c r="C406" s="148">
        <v>40882</v>
      </c>
      <c r="D406" s="149">
        <v>0</v>
      </c>
      <c r="E406" s="147">
        <v>13.9</v>
      </c>
      <c r="F406" s="147">
        <v>71.400000000000006</v>
      </c>
      <c r="G406" s="147">
        <v>79</v>
      </c>
      <c r="H406" s="147">
        <v>6</v>
      </c>
      <c r="I406" s="147">
        <v>1.1299999999999999</v>
      </c>
      <c r="J406" s="147">
        <v>1.36</v>
      </c>
      <c r="K406" s="155">
        <v>11.18</v>
      </c>
      <c r="L406" s="164">
        <v>5.5819999999999999</v>
      </c>
      <c r="M406" s="156">
        <v>5.48</v>
      </c>
      <c r="N406" s="156">
        <v>7.2</v>
      </c>
      <c r="O406" s="157">
        <v>3900000</v>
      </c>
      <c r="P406" s="188" t="str">
        <f>IF($M406&lt;NORMA!$K$7,"NO CUMPLE","CUMPLE")</f>
        <v>CUMPLE</v>
      </c>
      <c r="Q406" s="188" t="str">
        <f>IF($E406&gt;NORMA!$K$8,"NO CUMPLE","CUMPLE")</f>
        <v>CUMPLE</v>
      </c>
      <c r="R406" s="188" t="str">
        <f>IF($F406&gt;NORMA!$K$9,"NO CUMPLE","CUMPLE")</f>
        <v>CUMPLE</v>
      </c>
      <c r="S406" s="188" t="str">
        <f>IF($K406&gt;NORMA!$K$10,"NO CUMPLE","CUMPLE")</f>
        <v>CUMPLE</v>
      </c>
      <c r="T406" s="188" t="str">
        <f>IF($J406&gt;NORMA!$K$11,"NO CUMPLE","CUMPLE")</f>
        <v>CUMPLE</v>
      </c>
      <c r="U406" s="188" t="str">
        <f>IF($G406&gt;NORMA!$K$12,"NO CUMPLE","CUMPLE")</f>
        <v>CUMPLE</v>
      </c>
      <c r="V406" s="188" t="str">
        <f>IF($H406&gt;NORMA!$K$13,"NO CUMPLE","CUMPLE")</f>
        <v>CUMPLE</v>
      </c>
      <c r="W406" s="188" t="str">
        <f>IF($O406&gt;NORMA!$J$14,"NO CUMPLE","CUMPLE")</f>
        <v>NO CUMPLE</v>
      </c>
      <c r="X406" s="188" t="str">
        <f>IF(AND($N406&gt;=NORMA!$Q$4, $N406&lt;=NORMA!$R$4),"CUMPLE","NO CUMPLE")</f>
        <v>CUMPLE</v>
      </c>
      <c r="Y406" s="188" t="str">
        <f>IF($I406&gt;NORMA!$K$16,"NO CUMPLE","CUMPLE")</f>
        <v>CUMPLE</v>
      </c>
      <c r="Z406" s="188" t="str">
        <f>IF($M406&lt;NORMA!$K$23,"NO CUMPLE","CUMPLE")</f>
        <v>CUMPLE</v>
      </c>
      <c r="AA406" s="188" t="str">
        <f>IF($E406&gt;NORMA!$J$24,"NO CUMPLE","CUMPLE")</f>
        <v>CUMPLE</v>
      </c>
      <c r="AB406" s="188" t="str">
        <f>IF($F406&gt;NORMA!$J$25,"NO CUMPLE","CUMPLE")</f>
        <v>NO CUMPLE</v>
      </c>
      <c r="AC406" s="188" t="str">
        <f>IF($K406&gt;NORMA!$J$26,"NO CUMPLE","CUMPLE")</f>
        <v>NO CUMPLE</v>
      </c>
      <c r="AD406" s="188" t="str">
        <f>IF($J406&gt;NORMA!$J$27,"NO CUMPLE","CUMPLE")</f>
        <v>NO CUMPLE</v>
      </c>
      <c r="AE406" s="188" t="str">
        <f>IF($G406&gt;NORMA!$K$28,"NO CUMPLE","CUMPLE")</f>
        <v>NO CUMPLE</v>
      </c>
      <c r="AF406" s="188" t="str">
        <f>IF($H406&gt;NORMA!$I$29,"NO CUMPLE","CUMPLE")</f>
        <v>CUMPLE</v>
      </c>
      <c r="AG406" s="188" t="str">
        <f>IF($O406&gt;NORMA!$K$30,"NO CUMPLE","CUMPLE")</f>
        <v>NO CUMPLE</v>
      </c>
      <c r="AH406" s="188" t="str">
        <f>IF(AND($N406&gt;=NORMA!$R$18, $N406&lt;=NORMA!$S$18),"CUMPLE","NO CUMPLE")</f>
        <v>CUMPLE</v>
      </c>
      <c r="AI406" s="188" t="str">
        <f>IF($I406&gt;NORMA!$J$32,"NO CUMPLE","CUMPLE")</f>
        <v>NO CUMPLE</v>
      </c>
    </row>
    <row r="407" spans="1:35" ht="14.25" customHeight="1" x14ac:dyDescent="0.35">
      <c r="A407" s="146" t="s">
        <v>103</v>
      </c>
      <c r="B407" s="147" t="s">
        <v>102</v>
      </c>
      <c r="C407" s="148">
        <v>40701</v>
      </c>
      <c r="D407" s="149">
        <v>0.5</v>
      </c>
      <c r="E407" s="147">
        <v>102</v>
      </c>
      <c r="F407" s="147">
        <v>313</v>
      </c>
      <c r="G407" s="147">
        <v>144</v>
      </c>
      <c r="H407" s="147">
        <v>34</v>
      </c>
      <c r="I407" s="147">
        <v>5.1100000000000003</v>
      </c>
      <c r="J407" s="147">
        <v>3.74</v>
      </c>
      <c r="K407" s="155">
        <v>29.42</v>
      </c>
      <c r="L407" s="164">
        <v>2.2400000000000002</v>
      </c>
      <c r="M407" s="156">
        <v>0.19</v>
      </c>
      <c r="N407" s="156">
        <v>7.92</v>
      </c>
      <c r="O407" s="157">
        <v>14000000</v>
      </c>
      <c r="P407" s="188" t="str">
        <f>IF($M407&lt;NORMA!$K$7,"NO CUMPLE","CUMPLE")</f>
        <v>NO CUMPLE</v>
      </c>
      <c r="Q407" s="188" t="str">
        <f>IF($E407&gt;NORMA!$K$8,"NO CUMPLE","CUMPLE")</f>
        <v>CUMPLE</v>
      </c>
      <c r="R407" s="188" t="str">
        <f>IF($F407&gt;NORMA!$K$9,"NO CUMPLE","CUMPLE")</f>
        <v>CUMPLE</v>
      </c>
      <c r="S407" s="188" t="str">
        <f>IF($K407&gt;NORMA!$K$10,"NO CUMPLE","CUMPLE")</f>
        <v>CUMPLE</v>
      </c>
      <c r="T407" s="188" t="str">
        <f>IF($J407&gt;NORMA!$K$11,"NO CUMPLE","CUMPLE")</f>
        <v>CUMPLE</v>
      </c>
      <c r="U407" s="188" t="str">
        <f>IF($G407&gt;NORMA!$K$12,"NO CUMPLE","CUMPLE")</f>
        <v>CUMPLE</v>
      </c>
      <c r="V407" s="188" t="str">
        <f>IF($H407&gt;NORMA!$K$13,"NO CUMPLE","CUMPLE")</f>
        <v>CUMPLE</v>
      </c>
      <c r="W407" s="188" t="str">
        <f>IF($O407&gt;NORMA!$J$14,"NO CUMPLE","CUMPLE")</f>
        <v>NO CUMPLE</v>
      </c>
      <c r="X407" s="188" t="str">
        <f>IF(AND($N407&gt;=NORMA!$Q$4, $N407&lt;=NORMA!$R$4),"CUMPLE","NO CUMPLE")</f>
        <v>CUMPLE</v>
      </c>
      <c r="Y407" s="188" t="str">
        <f>IF($I407&gt;NORMA!$K$16,"NO CUMPLE","CUMPLE")</f>
        <v>NO CUMPLE</v>
      </c>
      <c r="Z407" s="188" t="str">
        <f>IF($M407&lt;NORMA!$K$23,"NO CUMPLE","CUMPLE")</f>
        <v>NO CUMPLE</v>
      </c>
      <c r="AA407" s="188" t="str">
        <f>IF($E407&gt;NORMA!$J$24,"NO CUMPLE","CUMPLE")</f>
        <v>NO CUMPLE</v>
      </c>
      <c r="AB407" s="188" t="str">
        <f>IF($F407&gt;NORMA!$J$25,"NO CUMPLE","CUMPLE")</f>
        <v>NO CUMPLE</v>
      </c>
      <c r="AC407" s="188" t="str">
        <f>IF($K407&gt;NORMA!$J$26,"NO CUMPLE","CUMPLE")</f>
        <v>NO CUMPLE</v>
      </c>
      <c r="AD407" s="188" t="str">
        <f>IF($J407&gt;NORMA!$J$27,"NO CUMPLE","CUMPLE")</f>
        <v>NO CUMPLE</v>
      </c>
      <c r="AE407" s="188" t="str">
        <f>IF($G407&gt;NORMA!$K$28,"NO CUMPLE","CUMPLE")</f>
        <v>NO CUMPLE</v>
      </c>
      <c r="AF407" s="188" t="str">
        <f>IF($H407&gt;NORMA!$I$29,"NO CUMPLE","CUMPLE")</f>
        <v>NO CUMPLE</v>
      </c>
      <c r="AG407" s="188" t="str">
        <f>IF($O407&gt;NORMA!$K$30,"NO CUMPLE","CUMPLE")</f>
        <v>NO CUMPLE</v>
      </c>
      <c r="AH407" s="188" t="str">
        <f>IF(AND($N407&gt;=NORMA!$R$18, $N407&lt;=NORMA!$S$18),"CUMPLE","NO CUMPLE")</f>
        <v>CUMPLE</v>
      </c>
      <c r="AI407" s="188" t="str">
        <f>IF($I407&gt;NORMA!$J$32,"NO CUMPLE","CUMPLE")</f>
        <v>NO CUMPLE</v>
      </c>
    </row>
    <row r="408" spans="1:35" ht="14.25" customHeight="1" x14ac:dyDescent="0.35">
      <c r="A408" s="146" t="s">
        <v>103</v>
      </c>
      <c r="B408" s="147" t="s">
        <v>102</v>
      </c>
      <c r="C408" s="148">
        <v>40716</v>
      </c>
      <c r="D408" s="149">
        <v>0.35416666666666669</v>
      </c>
      <c r="E408" s="147">
        <v>108</v>
      </c>
      <c r="F408" s="147">
        <v>260</v>
      </c>
      <c r="G408" s="147">
        <v>83</v>
      </c>
      <c r="H408" s="147">
        <v>19</v>
      </c>
      <c r="I408" s="147">
        <v>2.88</v>
      </c>
      <c r="J408" s="147">
        <v>2.59</v>
      </c>
      <c r="K408" s="155">
        <v>20</v>
      </c>
      <c r="L408" s="164">
        <v>1.6819999999999999</v>
      </c>
      <c r="M408" s="156">
        <v>0.76</v>
      </c>
      <c r="N408" s="156">
        <v>7.67</v>
      </c>
      <c r="O408" s="157">
        <v>1100000</v>
      </c>
      <c r="P408" s="188" t="str">
        <f>IF($M408&lt;NORMA!$K$7,"NO CUMPLE","CUMPLE")</f>
        <v>CUMPLE</v>
      </c>
      <c r="Q408" s="188" t="str">
        <f>IF($E408&gt;NORMA!$K$8,"NO CUMPLE","CUMPLE")</f>
        <v>CUMPLE</v>
      </c>
      <c r="R408" s="188" t="str">
        <f>IF($F408&gt;NORMA!$K$9,"NO CUMPLE","CUMPLE")</f>
        <v>CUMPLE</v>
      </c>
      <c r="S408" s="188" t="str">
        <f>IF($K408&gt;NORMA!$K$10,"NO CUMPLE","CUMPLE")</f>
        <v>CUMPLE</v>
      </c>
      <c r="T408" s="188" t="str">
        <f>IF($J408&gt;NORMA!$K$11,"NO CUMPLE","CUMPLE")</f>
        <v>CUMPLE</v>
      </c>
      <c r="U408" s="188" t="str">
        <f>IF($G408&gt;NORMA!$K$12,"NO CUMPLE","CUMPLE")</f>
        <v>CUMPLE</v>
      </c>
      <c r="V408" s="188" t="str">
        <f>IF($H408&gt;NORMA!$K$13,"NO CUMPLE","CUMPLE")</f>
        <v>CUMPLE</v>
      </c>
      <c r="W408" s="188" t="str">
        <f>IF($O408&gt;NORMA!$J$14,"NO CUMPLE","CUMPLE")</f>
        <v>NO CUMPLE</v>
      </c>
      <c r="X408" s="188" t="str">
        <f>IF(AND($N408&gt;=NORMA!$Q$4, $N408&lt;=NORMA!$R$4),"CUMPLE","NO CUMPLE")</f>
        <v>CUMPLE</v>
      </c>
      <c r="Y408" s="188" t="str">
        <f>IF($I408&gt;NORMA!$K$16,"NO CUMPLE","CUMPLE")</f>
        <v>CUMPLE</v>
      </c>
      <c r="Z408" s="188" t="str">
        <f>IF($M408&lt;NORMA!$K$23,"NO CUMPLE","CUMPLE")</f>
        <v>NO CUMPLE</v>
      </c>
      <c r="AA408" s="188" t="str">
        <f>IF($E408&gt;NORMA!$J$24,"NO CUMPLE","CUMPLE")</f>
        <v>NO CUMPLE</v>
      </c>
      <c r="AB408" s="188" t="str">
        <f>IF($F408&gt;NORMA!$J$25,"NO CUMPLE","CUMPLE")</f>
        <v>NO CUMPLE</v>
      </c>
      <c r="AC408" s="188" t="str">
        <f>IF($K408&gt;NORMA!$J$26,"NO CUMPLE","CUMPLE")</f>
        <v>NO CUMPLE</v>
      </c>
      <c r="AD408" s="188" t="str">
        <f>IF($J408&gt;NORMA!$J$27,"NO CUMPLE","CUMPLE")</f>
        <v>NO CUMPLE</v>
      </c>
      <c r="AE408" s="188" t="str">
        <f>IF($G408&gt;NORMA!$K$28,"NO CUMPLE","CUMPLE")</f>
        <v>NO CUMPLE</v>
      </c>
      <c r="AF408" s="188" t="str">
        <f>IF($H408&gt;NORMA!$I$29,"NO CUMPLE","CUMPLE")</f>
        <v>NO CUMPLE</v>
      </c>
      <c r="AG408" s="188" t="str">
        <f>IF($O408&gt;NORMA!$K$30,"NO CUMPLE","CUMPLE")</f>
        <v>NO CUMPLE</v>
      </c>
      <c r="AH408" s="188" t="str">
        <f>IF(AND($N408&gt;=NORMA!$R$18, $N408&lt;=NORMA!$S$18),"CUMPLE","NO CUMPLE")</f>
        <v>CUMPLE</v>
      </c>
      <c r="AI408" s="188" t="str">
        <f>IF($I408&gt;NORMA!$J$32,"NO CUMPLE","CUMPLE")</f>
        <v>NO CUMPLE</v>
      </c>
    </row>
    <row r="409" spans="1:35" ht="14.25" customHeight="1" x14ac:dyDescent="0.35">
      <c r="A409" s="146" t="s">
        <v>103</v>
      </c>
      <c r="B409" s="147" t="s">
        <v>102</v>
      </c>
      <c r="C409" s="148">
        <v>40725</v>
      </c>
      <c r="D409" s="149">
        <v>4.1666666666666664E-2</v>
      </c>
      <c r="E409" s="147">
        <v>80.900000000000006</v>
      </c>
      <c r="F409" s="147">
        <v>282</v>
      </c>
      <c r="G409" s="147">
        <v>76</v>
      </c>
      <c r="H409" s="147">
        <v>6.6</v>
      </c>
      <c r="I409" s="147">
        <v>5.55</v>
      </c>
      <c r="J409" s="147">
        <v>3.14</v>
      </c>
      <c r="K409" s="155">
        <v>25.69</v>
      </c>
      <c r="L409" s="164">
        <v>1.5660000000000001</v>
      </c>
      <c r="M409" s="156">
        <v>0.26</v>
      </c>
      <c r="N409" s="156">
        <v>8.09</v>
      </c>
      <c r="O409" s="157">
        <v>900000</v>
      </c>
      <c r="P409" s="188" t="str">
        <f>IF($M409&lt;NORMA!$K$7,"NO CUMPLE","CUMPLE")</f>
        <v>CUMPLE</v>
      </c>
      <c r="Q409" s="188" t="str">
        <f>IF($E409&gt;NORMA!$K$8,"NO CUMPLE","CUMPLE")</f>
        <v>CUMPLE</v>
      </c>
      <c r="R409" s="188" t="str">
        <f>IF($F409&gt;NORMA!$K$9,"NO CUMPLE","CUMPLE")</f>
        <v>CUMPLE</v>
      </c>
      <c r="S409" s="188" t="str">
        <f>IF($K409&gt;NORMA!$K$10,"NO CUMPLE","CUMPLE")</f>
        <v>CUMPLE</v>
      </c>
      <c r="T409" s="188" t="str">
        <f>IF($J409&gt;NORMA!$K$11,"NO CUMPLE","CUMPLE")</f>
        <v>CUMPLE</v>
      </c>
      <c r="U409" s="188" t="str">
        <f>IF($G409&gt;NORMA!$K$12,"NO CUMPLE","CUMPLE")</f>
        <v>CUMPLE</v>
      </c>
      <c r="V409" s="188" t="str">
        <f>IF($H409&gt;NORMA!$K$13,"NO CUMPLE","CUMPLE")</f>
        <v>CUMPLE</v>
      </c>
      <c r="W409" s="188" t="str">
        <f>IF($O409&gt;NORMA!$J$14,"NO CUMPLE","CUMPLE")</f>
        <v>CUMPLE</v>
      </c>
      <c r="X409" s="188" t="str">
        <f>IF(AND($N409&gt;=NORMA!$Q$4, $N409&lt;=NORMA!$R$4),"CUMPLE","NO CUMPLE")</f>
        <v>CUMPLE</v>
      </c>
      <c r="Y409" s="188" t="str">
        <f>IF($I409&gt;NORMA!$K$16,"NO CUMPLE","CUMPLE")</f>
        <v>NO CUMPLE</v>
      </c>
      <c r="Z409" s="188" t="str">
        <f>IF($M409&lt;NORMA!$K$23,"NO CUMPLE","CUMPLE")</f>
        <v>NO CUMPLE</v>
      </c>
      <c r="AA409" s="188" t="str">
        <f>IF($E409&gt;NORMA!$J$24,"NO CUMPLE","CUMPLE")</f>
        <v>NO CUMPLE</v>
      </c>
      <c r="AB409" s="188" t="str">
        <f>IF($F409&gt;NORMA!$J$25,"NO CUMPLE","CUMPLE")</f>
        <v>NO CUMPLE</v>
      </c>
      <c r="AC409" s="188" t="str">
        <f>IF($K409&gt;NORMA!$J$26,"NO CUMPLE","CUMPLE")</f>
        <v>NO CUMPLE</v>
      </c>
      <c r="AD409" s="188" t="str">
        <f>IF($J409&gt;NORMA!$J$27,"NO CUMPLE","CUMPLE")</f>
        <v>NO CUMPLE</v>
      </c>
      <c r="AE409" s="188" t="str">
        <f>IF($G409&gt;NORMA!$K$28,"NO CUMPLE","CUMPLE")</f>
        <v>NO CUMPLE</v>
      </c>
      <c r="AF409" s="188" t="str">
        <f>IF($H409&gt;NORMA!$I$29,"NO CUMPLE","CUMPLE")</f>
        <v>CUMPLE</v>
      </c>
      <c r="AG409" s="188" t="str">
        <f>IF($O409&gt;NORMA!$K$30,"NO CUMPLE","CUMPLE")</f>
        <v>NO CUMPLE</v>
      </c>
      <c r="AH409" s="188" t="str">
        <f>IF(AND($N409&gt;=NORMA!$R$18, $N409&lt;=NORMA!$S$18),"CUMPLE","NO CUMPLE")</f>
        <v>CUMPLE</v>
      </c>
      <c r="AI409" s="188" t="str">
        <f>IF($I409&gt;NORMA!$J$32,"NO CUMPLE","CUMPLE")</f>
        <v>NO CUMPLE</v>
      </c>
    </row>
    <row r="410" spans="1:35" ht="14.25" customHeight="1" x14ac:dyDescent="0.35">
      <c r="A410" s="146" t="s">
        <v>103</v>
      </c>
      <c r="B410" s="147" t="s">
        <v>102</v>
      </c>
      <c r="C410" s="148">
        <v>40740</v>
      </c>
      <c r="D410" s="149">
        <v>0.25</v>
      </c>
      <c r="E410" s="147">
        <v>45.2</v>
      </c>
      <c r="F410" s="147">
        <v>213</v>
      </c>
      <c r="G410" s="147">
        <v>66</v>
      </c>
      <c r="H410" s="147">
        <v>14</v>
      </c>
      <c r="I410" s="147">
        <v>3.85</v>
      </c>
      <c r="J410" s="147">
        <v>1.55</v>
      </c>
      <c r="K410" s="155">
        <v>14.26</v>
      </c>
      <c r="L410" s="164">
        <v>1.484</v>
      </c>
      <c r="M410" s="156">
        <v>3.82</v>
      </c>
      <c r="N410" s="156">
        <v>9.0500000000000007</v>
      </c>
      <c r="O410" s="157">
        <v>4000000</v>
      </c>
      <c r="P410" s="188" t="str">
        <f>IF($M410&lt;NORMA!$K$7,"NO CUMPLE","CUMPLE")</f>
        <v>CUMPLE</v>
      </c>
      <c r="Q410" s="188" t="str">
        <f>IF($E410&gt;NORMA!$K$8,"NO CUMPLE","CUMPLE")</f>
        <v>CUMPLE</v>
      </c>
      <c r="R410" s="188" t="str">
        <f>IF($F410&gt;NORMA!$K$9,"NO CUMPLE","CUMPLE")</f>
        <v>CUMPLE</v>
      </c>
      <c r="S410" s="188" t="str">
        <f>IF($K410&gt;NORMA!$K$10,"NO CUMPLE","CUMPLE")</f>
        <v>CUMPLE</v>
      </c>
      <c r="T410" s="188" t="str">
        <f>IF($J410&gt;NORMA!$K$11,"NO CUMPLE","CUMPLE")</f>
        <v>CUMPLE</v>
      </c>
      <c r="U410" s="188" t="str">
        <f>IF($G410&gt;NORMA!$K$12,"NO CUMPLE","CUMPLE")</f>
        <v>CUMPLE</v>
      </c>
      <c r="V410" s="188" t="str">
        <f>IF($H410&gt;NORMA!$K$13,"NO CUMPLE","CUMPLE")</f>
        <v>CUMPLE</v>
      </c>
      <c r="W410" s="188" t="str">
        <f>IF($O410&gt;NORMA!$J$14,"NO CUMPLE","CUMPLE")</f>
        <v>NO CUMPLE</v>
      </c>
      <c r="X410" s="188" t="str">
        <f>IF(AND($N410&gt;=NORMA!$Q$4, $N410&lt;=NORMA!$R$4),"CUMPLE","NO CUMPLE")</f>
        <v>NO CUMPLE</v>
      </c>
      <c r="Y410" s="188" t="str">
        <f>IF($I410&gt;NORMA!$K$16,"NO CUMPLE","CUMPLE")</f>
        <v>CUMPLE</v>
      </c>
      <c r="Z410" s="188" t="str">
        <f>IF($M410&lt;NORMA!$K$23,"NO CUMPLE","CUMPLE")</f>
        <v>NO CUMPLE</v>
      </c>
      <c r="AA410" s="188" t="str">
        <f>IF($E410&gt;NORMA!$J$24,"NO CUMPLE","CUMPLE")</f>
        <v>NO CUMPLE</v>
      </c>
      <c r="AB410" s="188" t="str">
        <f>IF($F410&gt;NORMA!$J$25,"NO CUMPLE","CUMPLE")</f>
        <v>NO CUMPLE</v>
      </c>
      <c r="AC410" s="188" t="str">
        <f>IF($K410&gt;NORMA!$J$26,"NO CUMPLE","CUMPLE")</f>
        <v>NO CUMPLE</v>
      </c>
      <c r="AD410" s="188" t="str">
        <f>IF($J410&gt;NORMA!$J$27,"NO CUMPLE","CUMPLE")</f>
        <v>NO CUMPLE</v>
      </c>
      <c r="AE410" s="188" t="str">
        <f>IF($G410&gt;NORMA!$K$28,"NO CUMPLE","CUMPLE")</f>
        <v>NO CUMPLE</v>
      </c>
      <c r="AF410" s="188" t="str">
        <f>IF($H410&gt;NORMA!$I$29,"NO CUMPLE","CUMPLE")</f>
        <v>NO CUMPLE</v>
      </c>
      <c r="AG410" s="188" t="str">
        <f>IF($O410&gt;NORMA!$K$30,"NO CUMPLE","CUMPLE")</f>
        <v>NO CUMPLE</v>
      </c>
      <c r="AH410" s="188" t="str">
        <f>IF(AND($N410&gt;=NORMA!$R$18, $N410&lt;=NORMA!$S$18),"CUMPLE","NO CUMPLE")</f>
        <v>NO CUMPLE</v>
      </c>
      <c r="AI410" s="188" t="str">
        <f>IF($I410&gt;NORMA!$J$32,"NO CUMPLE","CUMPLE")</f>
        <v>NO CUMPLE</v>
      </c>
    </row>
    <row r="411" spans="1:35" ht="14.25" customHeight="1" x14ac:dyDescent="0.35">
      <c r="A411" s="146" t="s">
        <v>103</v>
      </c>
      <c r="B411" s="147" t="s">
        <v>102</v>
      </c>
      <c r="C411" s="148">
        <v>40759</v>
      </c>
      <c r="D411" s="149">
        <v>0.5625</v>
      </c>
      <c r="E411" s="147">
        <v>146</v>
      </c>
      <c r="F411" s="147">
        <v>450</v>
      </c>
      <c r="G411" s="147">
        <v>182</v>
      </c>
      <c r="H411" s="147">
        <v>61</v>
      </c>
      <c r="I411" s="147">
        <v>7.78</v>
      </c>
      <c r="J411" s="147">
        <v>5.0999999999999996</v>
      </c>
      <c r="K411" s="155">
        <v>41.29</v>
      </c>
      <c r="L411" s="164">
        <v>1.925</v>
      </c>
      <c r="M411" s="156">
        <v>0.12</v>
      </c>
      <c r="N411" s="156">
        <v>7.57</v>
      </c>
      <c r="O411" s="157">
        <v>11000000000</v>
      </c>
      <c r="P411" s="188" t="str">
        <f>IF($M411&lt;NORMA!$K$7,"NO CUMPLE","CUMPLE")</f>
        <v>NO CUMPLE</v>
      </c>
      <c r="Q411" s="188" t="str">
        <f>IF($E411&gt;NORMA!$K$8,"NO CUMPLE","CUMPLE")</f>
        <v>CUMPLE</v>
      </c>
      <c r="R411" s="188" t="str">
        <f>IF($F411&gt;NORMA!$K$9,"NO CUMPLE","CUMPLE")</f>
        <v>NO CUMPLE</v>
      </c>
      <c r="S411" s="188" t="str">
        <f>IF($K411&gt;NORMA!$K$10,"NO CUMPLE","CUMPLE")</f>
        <v>NO CUMPLE</v>
      </c>
      <c r="T411" s="188" t="str">
        <f>IF($J411&gt;NORMA!$K$11,"NO CUMPLE","CUMPLE")</f>
        <v>CUMPLE</v>
      </c>
      <c r="U411" s="188" t="str">
        <f>IF($G411&gt;NORMA!$K$12,"NO CUMPLE","CUMPLE")</f>
        <v>NO CUMPLE</v>
      </c>
      <c r="V411" s="188" t="str">
        <f>IF($H411&gt;NORMA!$K$13,"NO CUMPLE","CUMPLE")</f>
        <v>NO CUMPLE</v>
      </c>
      <c r="W411" s="188" t="str">
        <f>IF($O411&gt;NORMA!$J$14,"NO CUMPLE","CUMPLE")</f>
        <v>NO CUMPLE</v>
      </c>
      <c r="X411" s="188" t="str">
        <f>IF(AND($N411&gt;=NORMA!$Q$4, $N411&lt;=NORMA!$R$4),"CUMPLE","NO CUMPLE")</f>
        <v>CUMPLE</v>
      </c>
      <c r="Y411" s="188" t="str">
        <f>IF($I411&gt;NORMA!$K$16,"NO CUMPLE","CUMPLE")</f>
        <v>NO CUMPLE</v>
      </c>
      <c r="Z411" s="188" t="str">
        <f>IF($M411&lt;NORMA!$K$23,"NO CUMPLE","CUMPLE")</f>
        <v>NO CUMPLE</v>
      </c>
      <c r="AA411" s="188" t="str">
        <f>IF($E411&gt;NORMA!$J$24,"NO CUMPLE","CUMPLE")</f>
        <v>NO CUMPLE</v>
      </c>
      <c r="AB411" s="188" t="str">
        <f>IF($F411&gt;NORMA!$J$25,"NO CUMPLE","CUMPLE")</f>
        <v>NO CUMPLE</v>
      </c>
      <c r="AC411" s="188" t="str">
        <f>IF($K411&gt;NORMA!$J$26,"NO CUMPLE","CUMPLE")</f>
        <v>NO CUMPLE</v>
      </c>
      <c r="AD411" s="188" t="str">
        <f>IF($J411&gt;NORMA!$J$27,"NO CUMPLE","CUMPLE")</f>
        <v>NO CUMPLE</v>
      </c>
      <c r="AE411" s="188" t="str">
        <f>IF($G411&gt;NORMA!$K$28,"NO CUMPLE","CUMPLE")</f>
        <v>NO CUMPLE</v>
      </c>
      <c r="AF411" s="188" t="str">
        <f>IF($H411&gt;NORMA!$I$29,"NO CUMPLE","CUMPLE")</f>
        <v>NO CUMPLE</v>
      </c>
      <c r="AG411" s="188" t="str">
        <f>IF($O411&gt;NORMA!$K$30,"NO CUMPLE","CUMPLE")</f>
        <v>NO CUMPLE</v>
      </c>
      <c r="AH411" s="188" t="str">
        <f>IF(AND($N411&gt;=NORMA!$R$18, $N411&lt;=NORMA!$S$18),"CUMPLE","NO CUMPLE")</f>
        <v>CUMPLE</v>
      </c>
      <c r="AI411" s="188" t="str">
        <f>IF($I411&gt;NORMA!$J$32,"NO CUMPLE","CUMPLE")</f>
        <v>NO CUMPLE</v>
      </c>
    </row>
    <row r="412" spans="1:35" ht="14.25" customHeight="1" x14ac:dyDescent="0.35">
      <c r="A412" s="146" t="s">
        <v>103</v>
      </c>
      <c r="B412" s="147" t="s">
        <v>102</v>
      </c>
      <c r="C412" s="148">
        <v>40775</v>
      </c>
      <c r="D412" s="149">
        <v>0</v>
      </c>
      <c r="E412" s="147">
        <v>97.5</v>
      </c>
      <c r="F412" s="147">
        <v>245</v>
      </c>
      <c r="G412" s="147">
        <v>93</v>
      </c>
      <c r="H412" s="147">
        <v>33</v>
      </c>
      <c r="I412" s="147">
        <v>5.53</v>
      </c>
      <c r="J412" s="147">
        <v>3.02</v>
      </c>
      <c r="K412" s="155">
        <v>28.04</v>
      </c>
      <c r="L412" s="164">
        <v>1.8520000000000001</v>
      </c>
      <c r="M412" s="156">
        <v>1.03</v>
      </c>
      <c r="N412" s="156">
        <v>7.79</v>
      </c>
      <c r="O412" s="157">
        <v>240000000</v>
      </c>
      <c r="P412" s="188" t="str">
        <f>IF($M412&lt;NORMA!$K$7,"NO CUMPLE","CUMPLE")</f>
        <v>CUMPLE</v>
      </c>
      <c r="Q412" s="188" t="str">
        <f>IF($E412&gt;NORMA!$K$8,"NO CUMPLE","CUMPLE")</f>
        <v>CUMPLE</v>
      </c>
      <c r="R412" s="188" t="str">
        <f>IF($F412&gt;NORMA!$K$9,"NO CUMPLE","CUMPLE")</f>
        <v>CUMPLE</v>
      </c>
      <c r="S412" s="188" t="str">
        <f>IF($K412&gt;NORMA!$K$10,"NO CUMPLE","CUMPLE")</f>
        <v>CUMPLE</v>
      </c>
      <c r="T412" s="188" t="str">
        <f>IF($J412&gt;NORMA!$K$11,"NO CUMPLE","CUMPLE")</f>
        <v>CUMPLE</v>
      </c>
      <c r="U412" s="188" t="str">
        <f>IF($G412&gt;NORMA!$K$12,"NO CUMPLE","CUMPLE")</f>
        <v>CUMPLE</v>
      </c>
      <c r="V412" s="188" t="str">
        <f>IF($H412&gt;NORMA!$K$13,"NO CUMPLE","CUMPLE")</f>
        <v>CUMPLE</v>
      </c>
      <c r="W412" s="188" t="str">
        <f>IF($O412&gt;NORMA!$J$14,"NO CUMPLE","CUMPLE")</f>
        <v>NO CUMPLE</v>
      </c>
      <c r="X412" s="188" t="str">
        <f>IF(AND($N412&gt;=NORMA!$Q$4, $N412&lt;=NORMA!$R$4),"CUMPLE","NO CUMPLE")</f>
        <v>CUMPLE</v>
      </c>
      <c r="Y412" s="188" t="str">
        <f>IF($I412&gt;NORMA!$K$16,"NO CUMPLE","CUMPLE")</f>
        <v>NO CUMPLE</v>
      </c>
      <c r="Z412" s="188" t="str">
        <f>IF($M412&lt;NORMA!$K$23,"NO CUMPLE","CUMPLE")</f>
        <v>NO CUMPLE</v>
      </c>
      <c r="AA412" s="188" t="str">
        <f>IF($E412&gt;NORMA!$J$24,"NO CUMPLE","CUMPLE")</f>
        <v>NO CUMPLE</v>
      </c>
      <c r="AB412" s="188" t="str">
        <f>IF($F412&gt;NORMA!$J$25,"NO CUMPLE","CUMPLE")</f>
        <v>NO CUMPLE</v>
      </c>
      <c r="AC412" s="188" t="str">
        <f>IF($K412&gt;NORMA!$J$26,"NO CUMPLE","CUMPLE")</f>
        <v>NO CUMPLE</v>
      </c>
      <c r="AD412" s="188" t="str">
        <f>IF($J412&gt;NORMA!$J$27,"NO CUMPLE","CUMPLE")</f>
        <v>NO CUMPLE</v>
      </c>
      <c r="AE412" s="188" t="str">
        <f>IF($G412&gt;NORMA!$K$28,"NO CUMPLE","CUMPLE")</f>
        <v>NO CUMPLE</v>
      </c>
      <c r="AF412" s="188" t="str">
        <f>IF($H412&gt;NORMA!$I$29,"NO CUMPLE","CUMPLE")</f>
        <v>NO CUMPLE</v>
      </c>
      <c r="AG412" s="188" t="str">
        <f>IF($O412&gt;NORMA!$K$30,"NO CUMPLE","CUMPLE")</f>
        <v>NO CUMPLE</v>
      </c>
      <c r="AH412" s="188" t="str">
        <f>IF(AND($N412&gt;=NORMA!$R$18, $N412&lt;=NORMA!$S$18),"CUMPLE","NO CUMPLE")</f>
        <v>CUMPLE</v>
      </c>
      <c r="AI412" s="188" t="str">
        <f>IF($I412&gt;NORMA!$J$32,"NO CUMPLE","CUMPLE")</f>
        <v>NO CUMPLE</v>
      </c>
    </row>
    <row r="413" spans="1:35" ht="14.25" customHeight="1" x14ac:dyDescent="0.35">
      <c r="A413" s="146" t="s">
        <v>103</v>
      </c>
      <c r="B413" s="147" t="s">
        <v>102</v>
      </c>
      <c r="C413" s="148">
        <v>40786</v>
      </c>
      <c r="D413" s="149">
        <v>0.58333333333333337</v>
      </c>
      <c r="E413" s="147">
        <v>104</v>
      </c>
      <c r="F413" s="147">
        <v>449</v>
      </c>
      <c r="G413" s="147">
        <v>173</v>
      </c>
      <c r="H413" s="147">
        <v>66</v>
      </c>
      <c r="I413" s="147">
        <v>5.19</v>
      </c>
      <c r="J413" s="147">
        <v>4.9000000000000004</v>
      </c>
      <c r="K413" s="155">
        <v>39.840000000000003</v>
      </c>
      <c r="L413" s="164">
        <v>1.643</v>
      </c>
      <c r="M413" s="156">
        <v>0.16</v>
      </c>
      <c r="N413" s="156">
        <v>7.6</v>
      </c>
      <c r="O413" s="157">
        <v>3900000</v>
      </c>
      <c r="P413" s="188" t="str">
        <f>IF($M413&lt;NORMA!$K$7,"NO CUMPLE","CUMPLE")</f>
        <v>NO CUMPLE</v>
      </c>
      <c r="Q413" s="188" t="str">
        <f>IF($E413&gt;NORMA!$K$8,"NO CUMPLE","CUMPLE")</f>
        <v>CUMPLE</v>
      </c>
      <c r="R413" s="188" t="str">
        <f>IF($F413&gt;NORMA!$K$9,"NO CUMPLE","CUMPLE")</f>
        <v>NO CUMPLE</v>
      </c>
      <c r="S413" s="188" t="str">
        <f>IF($K413&gt;NORMA!$K$10,"NO CUMPLE","CUMPLE")</f>
        <v>CUMPLE</v>
      </c>
      <c r="T413" s="188" t="str">
        <f>IF($J413&gt;NORMA!$K$11,"NO CUMPLE","CUMPLE")</f>
        <v>CUMPLE</v>
      </c>
      <c r="U413" s="188" t="str">
        <f>IF($G413&gt;NORMA!$K$12,"NO CUMPLE","CUMPLE")</f>
        <v>NO CUMPLE</v>
      </c>
      <c r="V413" s="188" t="str">
        <f>IF($H413&gt;NORMA!$K$13,"NO CUMPLE","CUMPLE")</f>
        <v>NO CUMPLE</v>
      </c>
      <c r="W413" s="188" t="str">
        <f>IF($O413&gt;NORMA!$J$14,"NO CUMPLE","CUMPLE")</f>
        <v>NO CUMPLE</v>
      </c>
      <c r="X413" s="188" t="str">
        <f>IF(AND($N413&gt;=NORMA!$Q$4, $N413&lt;=NORMA!$R$4),"CUMPLE","NO CUMPLE")</f>
        <v>CUMPLE</v>
      </c>
      <c r="Y413" s="188" t="str">
        <f>IF($I413&gt;NORMA!$K$16,"NO CUMPLE","CUMPLE")</f>
        <v>NO CUMPLE</v>
      </c>
      <c r="Z413" s="188" t="str">
        <f>IF($M413&lt;NORMA!$K$23,"NO CUMPLE","CUMPLE")</f>
        <v>NO CUMPLE</v>
      </c>
      <c r="AA413" s="188" t="str">
        <f>IF($E413&gt;NORMA!$J$24,"NO CUMPLE","CUMPLE")</f>
        <v>NO CUMPLE</v>
      </c>
      <c r="AB413" s="188" t="str">
        <f>IF($F413&gt;NORMA!$J$25,"NO CUMPLE","CUMPLE")</f>
        <v>NO CUMPLE</v>
      </c>
      <c r="AC413" s="188" t="str">
        <f>IF($K413&gt;NORMA!$J$26,"NO CUMPLE","CUMPLE")</f>
        <v>NO CUMPLE</v>
      </c>
      <c r="AD413" s="188" t="str">
        <f>IF($J413&gt;NORMA!$J$27,"NO CUMPLE","CUMPLE")</f>
        <v>NO CUMPLE</v>
      </c>
      <c r="AE413" s="188" t="str">
        <f>IF($G413&gt;NORMA!$K$28,"NO CUMPLE","CUMPLE")</f>
        <v>NO CUMPLE</v>
      </c>
      <c r="AF413" s="188" t="str">
        <f>IF($H413&gt;NORMA!$I$29,"NO CUMPLE","CUMPLE")</f>
        <v>NO CUMPLE</v>
      </c>
      <c r="AG413" s="188" t="str">
        <f>IF($O413&gt;NORMA!$K$30,"NO CUMPLE","CUMPLE")</f>
        <v>NO CUMPLE</v>
      </c>
      <c r="AH413" s="188" t="str">
        <f>IF(AND($N413&gt;=NORMA!$R$18, $N413&lt;=NORMA!$S$18),"CUMPLE","NO CUMPLE")</f>
        <v>CUMPLE</v>
      </c>
      <c r="AI413" s="188" t="str">
        <f>IF($I413&gt;NORMA!$J$32,"NO CUMPLE","CUMPLE")</f>
        <v>NO CUMPLE</v>
      </c>
    </row>
    <row r="414" spans="1:35" ht="14.25" customHeight="1" x14ac:dyDescent="0.35">
      <c r="A414" s="146" t="s">
        <v>103</v>
      </c>
      <c r="B414" s="147" t="s">
        <v>102</v>
      </c>
      <c r="C414" s="148">
        <v>40800</v>
      </c>
      <c r="D414" s="149">
        <v>0.125</v>
      </c>
      <c r="E414" s="147">
        <v>139</v>
      </c>
      <c r="F414" s="147">
        <v>415</v>
      </c>
      <c r="G414" s="147">
        <v>84</v>
      </c>
      <c r="H414" s="147">
        <v>43.3</v>
      </c>
      <c r="I414" s="147">
        <v>6.9</v>
      </c>
      <c r="J414" s="147">
        <v>3.79</v>
      </c>
      <c r="K414" s="155">
        <v>37.090000000000003</v>
      </c>
      <c r="L414" s="164">
        <v>1.3240000000000001</v>
      </c>
      <c r="M414" s="156">
        <v>0.28999999999999998</v>
      </c>
      <c r="N414" s="156">
        <v>9.09</v>
      </c>
      <c r="O414" s="157">
        <v>900000</v>
      </c>
      <c r="P414" s="188" t="str">
        <f>IF($M414&lt;NORMA!$K$7,"NO CUMPLE","CUMPLE")</f>
        <v>CUMPLE</v>
      </c>
      <c r="Q414" s="188" t="str">
        <f>IF($E414&gt;NORMA!$K$8,"NO CUMPLE","CUMPLE")</f>
        <v>CUMPLE</v>
      </c>
      <c r="R414" s="188" t="str">
        <f>IF($F414&gt;NORMA!$K$9,"NO CUMPLE","CUMPLE")</f>
        <v>NO CUMPLE</v>
      </c>
      <c r="S414" s="188" t="str">
        <f>IF($K414&gt;NORMA!$K$10,"NO CUMPLE","CUMPLE")</f>
        <v>CUMPLE</v>
      </c>
      <c r="T414" s="188" t="str">
        <f>IF($J414&gt;NORMA!$K$11,"NO CUMPLE","CUMPLE")</f>
        <v>CUMPLE</v>
      </c>
      <c r="U414" s="188" t="str">
        <f>IF($G414&gt;NORMA!$K$12,"NO CUMPLE","CUMPLE")</f>
        <v>CUMPLE</v>
      </c>
      <c r="V414" s="188" t="str">
        <f>IF($H414&gt;NORMA!$K$13,"NO CUMPLE","CUMPLE")</f>
        <v>NO CUMPLE</v>
      </c>
      <c r="W414" s="188" t="str">
        <f>IF($O414&gt;NORMA!$J$14,"NO CUMPLE","CUMPLE")</f>
        <v>CUMPLE</v>
      </c>
      <c r="X414" s="188" t="str">
        <f>IF(AND($N414&gt;=NORMA!$Q$4, $N414&lt;=NORMA!$R$4),"CUMPLE","NO CUMPLE")</f>
        <v>NO CUMPLE</v>
      </c>
      <c r="Y414" s="188" t="str">
        <f>IF($I414&gt;NORMA!$K$16,"NO CUMPLE","CUMPLE")</f>
        <v>NO CUMPLE</v>
      </c>
      <c r="Z414" s="188" t="str">
        <f>IF($M414&lt;NORMA!$K$23,"NO CUMPLE","CUMPLE")</f>
        <v>NO CUMPLE</v>
      </c>
      <c r="AA414" s="188" t="str">
        <f>IF($E414&gt;NORMA!$J$24,"NO CUMPLE","CUMPLE")</f>
        <v>NO CUMPLE</v>
      </c>
      <c r="AB414" s="188" t="str">
        <f>IF($F414&gt;NORMA!$J$25,"NO CUMPLE","CUMPLE")</f>
        <v>NO CUMPLE</v>
      </c>
      <c r="AC414" s="188" t="str">
        <f>IF($K414&gt;NORMA!$J$26,"NO CUMPLE","CUMPLE")</f>
        <v>NO CUMPLE</v>
      </c>
      <c r="AD414" s="188" t="str">
        <f>IF($J414&gt;NORMA!$J$27,"NO CUMPLE","CUMPLE")</f>
        <v>NO CUMPLE</v>
      </c>
      <c r="AE414" s="188" t="str">
        <f>IF($G414&gt;NORMA!$K$28,"NO CUMPLE","CUMPLE")</f>
        <v>NO CUMPLE</v>
      </c>
      <c r="AF414" s="188" t="str">
        <f>IF($H414&gt;NORMA!$I$29,"NO CUMPLE","CUMPLE")</f>
        <v>NO CUMPLE</v>
      </c>
      <c r="AG414" s="188" t="str">
        <f>IF($O414&gt;NORMA!$K$30,"NO CUMPLE","CUMPLE")</f>
        <v>NO CUMPLE</v>
      </c>
      <c r="AH414" s="188" t="str">
        <f>IF(AND($N414&gt;=NORMA!$R$18, $N414&lt;=NORMA!$S$18),"CUMPLE","NO CUMPLE")</f>
        <v>NO CUMPLE</v>
      </c>
      <c r="AI414" s="188" t="str">
        <f>IF($I414&gt;NORMA!$J$32,"NO CUMPLE","CUMPLE")</f>
        <v>NO CUMPLE</v>
      </c>
    </row>
    <row r="415" spans="1:35" ht="14.25" customHeight="1" x14ac:dyDescent="0.35">
      <c r="A415" s="146" t="s">
        <v>103</v>
      </c>
      <c r="B415" s="147" t="s">
        <v>102</v>
      </c>
      <c r="C415" s="148">
        <v>40843</v>
      </c>
      <c r="D415" s="149">
        <v>0.29166666666666669</v>
      </c>
      <c r="E415" s="147">
        <v>94.2</v>
      </c>
      <c r="F415" s="147">
        <v>184</v>
      </c>
      <c r="G415" s="147">
        <v>52</v>
      </c>
      <c r="H415" s="147">
        <v>14</v>
      </c>
      <c r="I415" s="147">
        <v>1.27</v>
      </c>
      <c r="J415" s="147">
        <v>1.29</v>
      </c>
      <c r="K415" s="155">
        <v>10.59</v>
      </c>
      <c r="L415" s="164">
        <v>1.8620000000000001</v>
      </c>
      <c r="M415" s="156">
        <v>3.96</v>
      </c>
      <c r="N415" s="156">
        <v>7.37</v>
      </c>
      <c r="O415" s="157">
        <v>150000</v>
      </c>
      <c r="P415" s="188" t="str">
        <f>IF($M415&lt;NORMA!$K$7,"NO CUMPLE","CUMPLE")</f>
        <v>CUMPLE</v>
      </c>
      <c r="Q415" s="188" t="str">
        <f>IF($E415&gt;NORMA!$K$8,"NO CUMPLE","CUMPLE")</f>
        <v>CUMPLE</v>
      </c>
      <c r="R415" s="188" t="str">
        <f>IF($F415&gt;NORMA!$K$9,"NO CUMPLE","CUMPLE")</f>
        <v>CUMPLE</v>
      </c>
      <c r="S415" s="188" t="str">
        <f>IF($K415&gt;NORMA!$K$10,"NO CUMPLE","CUMPLE")</f>
        <v>CUMPLE</v>
      </c>
      <c r="T415" s="188" t="str">
        <f>IF($J415&gt;NORMA!$K$11,"NO CUMPLE","CUMPLE")</f>
        <v>CUMPLE</v>
      </c>
      <c r="U415" s="188" t="str">
        <f>IF($G415&gt;NORMA!$K$12,"NO CUMPLE","CUMPLE")</f>
        <v>CUMPLE</v>
      </c>
      <c r="V415" s="188" t="str">
        <f>IF($H415&gt;NORMA!$K$13,"NO CUMPLE","CUMPLE")</f>
        <v>CUMPLE</v>
      </c>
      <c r="W415" s="188" t="str">
        <f>IF($O415&gt;NORMA!$J$14,"NO CUMPLE","CUMPLE")</f>
        <v>CUMPLE</v>
      </c>
      <c r="X415" s="188" t="str">
        <f>IF(AND($N415&gt;=NORMA!$Q$4, $N415&lt;=NORMA!$R$4),"CUMPLE","NO CUMPLE")</f>
        <v>CUMPLE</v>
      </c>
      <c r="Y415" s="188" t="str">
        <f>IF($I415&gt;NORMA!$K$16,"NO CUMPLE","CUMPLE")</f>
        <v>CUMPLE</v>
      </c>
      <c r="Z415" s="188" t="str">
        <f>IF($M415&lt;NORMA!$K$23,"NO CUMPLE","CUMPLE")</f>
        <v>NO CUMPLE</v>
      </c>
      <c r="AA415" s="188" t="str">
        <f>IF($E415&gt;NORMA!$J$24,"NO CUMPLE","CUMPLE")</f>
        <v>NO CUMPLE</v>
      </c>
      <c r="AB415" s="188" t="str">
        <f>IF($F415&gt;NORMA!$J$25,"NO CUMPLE","CUMPLE")</f>
        <v>NO CUMPLE</v>
      </c>
      <c r="AC415" s="188" t="str">
        <f>IF($K415&gt;NORMA!$J$26,"NO CUMPLE","CUMPLE")</f>
        <v>NO CUMPLE</v>
      </c>
      <c r="AD415" s="188" t="str">
        <f>IF($J415&gt;NORMA!$J$27,"NO CUMPLE","CUMPLE")</f>
        <v>NO CUMPLE</v>
      </c>
      <c r="AE415" s="188" t="str">
        <f>IF($G415&gt;NORMA!$K$28,"NO CUMPLE","CUMPLE")</f>
        <v>NO CUMPLE</v>
      </c>
      <c r="AF415" s="188" t="str">
        <f>IF($H415&gt;NORMA!$I$29,"NO CUMPLE","CUMPLE")</f>
        <v>NO CUMPLE</v>
      </c>
      <c r="AG415" s="188" t="str">
        <f>IF($O415&gt;NORMA!$K$30,"NO CUMPLE","CUMPLE")</f>
        <v>NO CUMPLE</v>
      </c>
      <c r="AH415" s="188" t="str">
        <f>IF(AND($N415&gt;=NORMA!$R$18, $N415&lt;=NORMA!$S$18),"CUMPLE","NO CUMPLE")</f>
        <v>CUMPLE</v>
      </c>
      <c r="AI415" s="188" t="str">
        <f>IF($I415&gt;NORMA!$J$32,"NO CUMPLE","CUMPLE")</f>
        <v>NO CUMPLE</v>
      </c>
    </row>
    <row r="416" spans="1:35" ht="14.25" customHeight="1" x14ac:dyDescent="0.35">
      <c r="A416" s="146" t="s">
        <v>103</v>
      </c>
      <c r="B416" s="147" t="s">
        <v>102</v>
      </c>
      <c r="C416" s="148">
        <v>40855</v>
      </c>
      <c r="D416" s="149">
        <v>0.27083333333333331</v>
      </c>
      <c r="E416" s="147">
        <v>71.8</v>
      </c>
      <c r="F416" s="147">
        <v>212</v>
      </c>
      <c r="G416" s="147">
        <v>68</v>
      </c>
      <c r="H416" s="147">
        <v>13</v>
      </c>
      <c r="I416" s="147">
        <v>2.0499999999999998</v>
      </c>
      <c r="J416" s="147">
        <v>1.92</v>
      </c>
      <c r="K416" s="155">
        <v>14.29</v>
      </c>
      <c r="L416" s="164">
        <v>1.28</v>
      </c>
      <c r="M416" s="156">
        <v>0.16</v>
      </c>
      <c r="N416" s="156">
        <v>7.99</v>
      </c>
      <c r="O416" s="157">
        <v>930000</v>
      </c>
      <c r="P416" s="188" t="str">
        <f>IF($M416&lt;NORMA!$K$7,"NO CUMPLE","CUMPLE")</f>
        <v>NO CUMPLE</v>
      </c>
      <c r="Q416" s="188" t="str">
        <f>IF($E416&gt;NORMA!$K$8,"NO CUMPLE","CUMPLE")</f>
        <v>CUMPLE</v>
      </c>
      <c r="R416" s="188" t="str">
        <f>IF($F416&gt;NORMA!$K$9,"NO CUMPLE","CUMPLE")</f>
        <v>CUMPLE</v>
      </c>
      <c r="S416" s="188" t="str">
        <f>IF($K416&gt;NORMA!$K$10,"NO CUMPLE","CUMPLE")</f>
        <v>CUMPLE</v>
      </c>
      <c r="T416" s="188" t="str">
        <f>IF($J416&gt;NORMA!$K$11,"NO CUMPLE","CUMPLE")</f>
        <v>CUMPLE</v>
      </c>
      <c r="U416" s="188" t="str">
        <f>IF($G416&gt;NORMA!$K$12,"NO CUMPLE","CUMPLE")</f>
        <v>CUMPLE</v>
      </c>
      <c r="V416" s="188" t="str">
        <f>IF($H416&gt;NORMA!$K$13,"NO CUMPLE","CUMPLE")</f>
        <v>CUMPLE</v>
      </c>
      <c r="W416" s="188" t="str">
        <f>IF($O416&gt;NORMA!$J$14,"NO CUMPLE","CUMPLE")</f>
        <v>CUMPLE</v>
      </c>
      <c r="X416" s="188" t="str">
        <f>IF(AND($N416&gt;=NORMA!$Q$4, $N416&lt;=NORMA!$R$4),"CUMPLE","NO CUMPLE")</f>
        <v>CUMPLE</v>
      </c>
      <c r="Y416" s="188" t="str">
        <f>IF($I416&gt;NORMA!$K$16,"NO CUMPLE","CUMPLE")</f>
        <v>CUMPLE</v>
      </c>
      <c r="Z416" s="188" t="str">
        <f>IF($M416&lt;NORMA!$K$23,"NO CUMPLE","CUMPLE")</f>
        <v>NO CUMPLE</v>
      </c>
      <c r="AA416" s="188" t="str">
        <f>IF($E416&gt;NORMA!$J$24,"NO CUMPLE","CUMPLE")</f>
        <v>NO CUMPLE</v>
      </c>
      <c r="AB416" s="188" t="str">
        <f>IF($F416&gt;NORMA!$J$25,"NO CUMPLE","CUMPLE")</f>
        <v>NO CUMPLE</v>
      </c>
      <c r="AC416" s="188" t="str">
        <f>IF($K416&gt;NORMA!$J$26,"NO CUMPLE","CUMPLE")</f>
        <v>NO CUMPLE</v>
      </c>
      <c r="AD416" s="188" t="str">
        <f>IF($J416&gt;NORMA!$J$27,"NO CUMPLE","CUMPLE")</f>
        <v>NO CUMPLE</v>
      </c>
      <c r="AE416" s="188" t="str">
        <f>IF($G416&gt;NORMA!$K$28,"NO CUMPLE","CUMPLE")</f>
        <v>NO CUMPLE</v>
      </c>
      <c r="AF416" s="188" t="str">
        <f>IF($H416&gt;NORMA!$I$29,"NO CUMPLE","CUMPLE")</f>
        <v>NO CUMPLE</v>
      </c>
      <c r="AG416" s="188" t="str">
        <f>IF($O416&gt;NORMA!$K$30,"NO CUMPLE","CUMPLE")</f>
        <v>NO CUMPLE</v>
      </c>
      <c r="AH416" s="188" t="str">
        <f>IF(AND($N416&gt;=NORMA!$R$18, $N416&lt;=NORMA!$S$18),"CUMPLE","NO CUMPLE")</f>
        <v>CUMPLE</v>
      </c>
      <c r="AI416" s="188" t="str">
        <f>IF($I416&gt;NORMA!$J$32,"NO CUMPLE","CUMPLE")</f>
        <v>NO CUMPLE</v>
      </c>
    </row>
    <row r="417" spans="1:35" ht="14.25" customHeight="1" x14ac:dyDescent="0.35">
      <c r="A417" s="146" t="s">
        <v>103</v>
      </c>
      <c r="B417" s="147" t="s">
        <v>102</v>
      </c>
      <c r="C417" s="148">
        <v>40868</v>
      </c>
      <c r="D417" s="149">
        <v>0.6875</v>
      </c>
      <c r="E417" s="147">
        <v>36.299999999999997</v>
      </c>
      <c r="F417" s="147">
        <v>130</v>
      </c>
      <c r="G417" s="147">
        <v>136</v>
      </c>
      <c r="H417" s="147">
        <v>8.6999999999999993</v>
      </c>
      <c r="I417" s="147">
        <v>2.71</v>
      </c>
      <c r="J417" s="147">
        <v>1.4</v>
      </c>
      <c r="K417" s="155">
        <v>8.69</v>
      </c>
      <c r="L417" s="164">
        <v>7.1840000000000002</v>
      </c>
      <c r="M417" s="156">
        <v>5.09</v>
      </c>
      <c r="N417" s="156">
        <v>7.8</v>
      </c>
      <c r="O417" s="157">
        <v>300000</v>
      </c>
      <c r="P417" s="188" t="str">
        <f>IF($M417&lt;NORMA!$K$7,"NO CUMPLE","CUMPLE")</f>
        <v>CUMPLE</v>
      </c>
      <c r="Q417" s="188" t="str">
        <f>IF($E417&gt;NORMA!$K$8,"NO CUMPLE","CUMPLE")</f>
        <v>CUMPLE</v>
      </c>
      <c r="R417" s="188" t="str">
        <f>IF($F417&gt;NORMA!$K$9,"NO CUMPLE","CUMPLE")</f>
        <v>CUMPLE</v>
      </c>
      <c r="S417" s="188" t="str">
        <f>IF($K417&gt;NORMA!$K$10,"NO CUMPLE","CUMPLE")</f>
        <v>CUMPLE</v>
      </c>
      <c r="T417" s="188" t="str">
        <f>IF($J417&gt;NORMA!$K$11,"NO CUMPLE","CUMPLE")</f>
        <v>CUMPLE</v>
      </c>
      <c r="U417" s="188" t="str">
        <f>IF($G417&gt;NORMA!$K$12,"NO CUMPLE","CUMPLE")</f>
        <v>CUMPLE</v>
      </c>
      <c r="V417" s="188" t="str">
        <f>IF($H417&gt;NORMA!$K$13,"NO CUMPLE","CUMPLE")</f>
        <v>CUMPLE</v>
      </c>
      <c r="W417" s="188" t="str">
        <f>IF($O417&gt;NORMA!$J$14,"NO CUMPLE","CUMPLE")</f>
        <v>CUMPLE</v>
      </c>
      <c r="X417" s="188" t="str">
        <f>IF(AND($N417&gt;=NORMA!$Q$4, $N417&lt;=NORMA!$R$4),"CUMPLE","NO CUMPLE")</f>
        <v>CUMPLE</v>
      </c>
      <c r="Y417" s="188" t="str">
        <f>IF($I417&gt;NORMA!$K$16,"NO CUMPLE","CUMPLE")</f>
        <v>CUMPLE</v>
      </c>
      <c r="Z417" s="188" t="str">
        <f>IF($M417&lt;NORMA!$K$23,"NO CUMPLE","CUMPLE")</f>
        <v>CUMPLE</v>
      </c>
      <c r="AA417" s="188" t="str">
        <f>IF($E417&gt;NORMA!$J$24,"NO CUMPLE","CUMPLE")</f>
        <v>NO CUMPLE</v>
      </c>
      <c r="AB417" s="188" t="str">
        <f>IF($F417&gt;NORMA!$J$25,"NO CUMPLE","CUMPLE")</f>
        <v>NO CUMPLE</v>
      </c>
      <c r="AC417" s="188" t="str">
        <f>IF($K417&gt;NORMA!$J$26,"NO CUMPLE","CUMPLE")</f>
        <v>CUMPLE</v>
      </c>
      <c r="AD417" s="188" t="str">
        <f>IF($J417&gt;NORMA!$J$27,"NO CUMPLE","CUMPLE")</f>
        <v>NO CUMPLE</v>
      </c>
      <c r="AE417" s="188" t="str">
        <f>IF($G417&gt;NORMA!$K$28,"NO CUMPLE","CUMPLE")</f>
        <v>NO CUMPLE</v>
      </c>
      <c r="AF417" s="188" t="str">
        <f>IF($H417&gt;NORMA!$I$29,"NO CUMPLE","CUMPLE")</f>
        <v>CUMPLE</v>
      </c>
      <c r="AG417" s="188" t="str">
        <f>IF($O417&gt;NORMA!$K$30,"NO CUMPLE","CUMPLE")</f>
        <v>NO CUMPLE</v>
      </c>
      <c r="AH417" s="188" t="str">
        <f>IF(AND($N417&gt;=NORMA!$R$18, $N417&lt;=NORMA!$S$18),"CUMPLE","NO CUMPLE")</f>
        <v>CUMPLE</v>
      </c>
      <c r="AI417" s="188" t="str">
        <f>IF($I417&gt;NORMA!$J$32,"NO CUMPLE","CUMPLE")</f>
        <v>NO CUMPLE</v>
      </c>
    </row>
    <row r="418" spans="1:35" ht="14.25" customHeight="1" x14ac:dyDescent="0.35">
      <c r="A418" s="146" t="s">
        <v>103</v>
      </c>
      <c r="B418" s="147" t="s">
        <v>102</v>
      </c>
      <c r="C418" s="148">
        <v>40882</v>
      </c>
      <c r="D418" s="149">
        <v>0.10416666666666667</v>
      </c>
      <c r="E418" s="147">
        <v>21.2</v>
      </c>
      <c r="F418" s="147">
        <v>57.6</v>
      </c>
      <c r="G418" s="147">
        <v>84</v>
      </c>
      <c r="H418" s="147">
        <v>5.2</v>
      </c>
      <c r="I418" s="147">
        <v>2.2599999999999998</v>
      </c>
      <c r="J418" s="147">
        <v>1.02</v>
      </c>
      <c r="K418" s="155">
        <v>9.6300000000000008</v>
      </c>
      <c r="L418" s="164">
        <v>5.298</v>
      </c>
      <c r="M418" s="156">
        <v>5.61</v>
      </c>
      <c r="N418" s="156">
        <v>7.48</v>
      </c>
      <c r="O418" s="157">
        <v>300000</v>
      </c>
      <c r="P418" s="188" t="str">
        <f>IF($M418&lt;NORMA!$K$7,"NO CUMPLE","CUMPLE")</f>
        <v>CUMPLE</v>
      </c>
      <c r="Q418" s="188" t="str">
        <f>IF($E418&gt;NORMA!$K$8,"NO CUMPLE","CUMPLE")</f>
        <v>CUMPLE</v>
      </c>
      <c r="R418" s="188" t="str">
        <f>IF($F418&gt;NORMA!$K$9,"NO CUMPLE","CUMPLE")</f>
        <v>CUMPLE</v>
      </c>
      <c r="S418" s="188" t="str">
        <f>IF($K418&gt;NORMA!$K$10,"NO CUMPLE","CUMPLE")</f>
        <v>CUMPLE</v>
      </c>
      <c r="T418" s="188" t="str">
        <f>IF($J418&gt;NORMA!$K$11,"NO CUMPLE","CUMPLE")</f>
        <v>CUMPLE</v>
      </c>
      <c r="U418" s="188" t="str">
        <f>IF($G418&gt;NORMA!$K$12,"NO CUMPLE","CUMPLE")</f>
        <v>CUMPLE</v>
      </c>
      <c r="V418" s="188" t="str">
        <f>IF($H418&gt;NORMA!$K$13,"NO CUMPLE","CUMPLE")</f>
        <v>CUMPLE</v>
      </c>
      <c r="W418" s="188" t="str">
        <f>IF($O418&gt;NORMA!$J$14,"NO CUMPLE","CUMPLE")</f>
        <v>CUMPLE</v>
      </c>
      <c r="X418" s="188" t="str">
        <f>IF(AND($N418&gt;=NORMA!$Q$4, $N418&lt;=NORMA!$R$4),"CUMPLE","NO CUMPLE")</f>
        <v>CUMPLE</v>
      </c>
      <c r="Y418" s="188" t="str">
        <f>IF($I418&gt;NORMA!$K$16,"NO CUMPLE","CUMPLE")</f>
        <v>CUMPLE</v>
      </c>
      <c r="Z418" s="188" t="str">
        <f>IF($M418&lt;NORMA!$K$23,"NO CUMPLE","CUMPLE")</f>
        <v>CUMPLE</v>
      </c>
      <c r="AA418" s="188" t="str">
        <f>IF($E418&gt;NORMA!$J$24,"NO CUMPLE","CUMPLE")</f>
        <v>NO CUMPLE</v>
      </c>
      <c r="AB418" s="188" t="str">
        <f>IF($F418&gt;NORMA!$J$25,"NO CUMPLE","CUMPLE")</f>
        <v>NO CUMPLE</v>
      </c>
      <c r="AC418" s="188" t="str">
        <f>IF($K418&gt;NORMA!$J$26,"NO CUMPLE","CUMPLE")</f>
        <v>CUMPLE</v>
      </c>
      <c r="AD418" s="188" t="str">
        <f>IF($J418&gt;NORMA!$J$27,"NO CUMPLE","CUMPLE")</f>
        <v>NO CUMPLE</v>
      </c>
      <c r="AE418" s="188" t="str">
        <f>IF($G418&gt;NORMA!$K$28,"NO CUMPLE","CUMPLE")</f>
        <v>NO CUMPLE</v>
      </c>
      <c r="AF418" s="188" t="str">
        <f>IF($H418&gt;NORMA!$I$29,"NO CUMPLE","CUMPLE")</f>
        <v>CUMPLE</v>
      </c>
      <c r="AG418" s="188" t="str">
        <f>IF($O418&gt;NORMA!$K$30,"NO CUMPLE","CUMPLE")</f>
        <v>NO CUMPLE</v>
      </c>
      <c r="AH418" s="188" t="str">
        <f>IF(AND($N418&gt;=NORMA!$R$18, $N418&lt;=NORMA!$S$18),"CUMPLE","NO CUMPLE")</f>
        <v>CUMPLE</v>
      </c>
      <c r="AI418" s="188" t="str">
        <f>IF($I418&gt;NORMA!$J$32,"NO CUMPLE","CUMPLE")</f>
        <v>NO CUMPLE</v>
      </c>
    </row>
    <row r="419" spans="1:35" ht="14.25" customHeight="1" x14ac:dyDescent="0.35">
      <c r="A419" s="146" t="s">
        <v>101</v>
      </c>
      <c r="B419" s="147" t="s">
        <v>102</v>
      </c>
      <c r="C419" s="148">
        <v>40926</v>
      </c>
      <c r="D419" s="149">
        <v>0.5625</v>
      </c>
      <c r="E419" s="147">
        <v>176</v>
      </c>
      <c r="F419" s="147">
        <v>475</v>
      </c>
      <c r="G419" s="147">
        <v>190</v>
      </c>
      <c r="H419" s="147">
        <v>61</v>
      </c>
      <c r="I419" s="147">
        <v>12</v>
      </c>
      <c r="J419" s="147">
        <v>5.5</v>
      </c>
      <c r="K419" s="155">
        <v>50.91</v>
      </c>
      <c r="L419" s="164">
        <v>0.98799999999999999</v>
      </c>
      <c r="M419" s="156">
        <v>0.15</v>
      </c>
      <c r="N419" s="156">
        <v>8.36</v>
      </c>
      <c r="O419" s="157">
        <v>43000000</v>
      </c>
      <c r="P419" s="188" t="str">
        <f>IF($M419&lt;NORMA!$K$7,"NO CUMPLE","CUMPLE")</f>
        <v>NO CUMPLE</v>
      </c>
      <c r="Q419" s="188" t="str">
        <f>IF($E419&gt;NORMA!$K$8,"NO CUMPLE","CUMPLE")</f>
        <v>CUMPLE</v>
      </c>
      <c r="R419" s="188" t="str">
        <f>IF($F419&gt;NORMA!$K$9,"NO CUMPLE","CUMPLE")</f>
        <v>NO CUMPLE</v>
      </c>
      <c r="S419" s="188" t="str">
        <f>IF($K419&gt;NORMA!$K$10,"NO CUMPLE","CUMPLE")</f>
        <v>NO CUMPLE</v>
      </c>
      <c r="T419" s="188" t="str">
        <f>IF($J419&gt;NORMA!$K$11,"NO CUMPLE","CUMPLE")</f>
        <v>CUMPLE</v>
      </c>
      <c r="U419" s="188" t="str">
        <f>IF($G419&gt;NORMA!$K$12,"NO CUMPLE","CUMPLE")</f>
        <v>NO CUMPLE</v>
      </c>
      <c r="V419" s="188" t="str">
        <f>IF($H419&gt;NORMA!$K$13,"NO CUMPLE","CUMPLE")</f>
        <v>NO CUMPLE</v>
      </c>
      <c r="W419" s="188" t="str">
        <f>IF($O419&gt;NORMA!$J$14,"NO CUMPLE","CUMPLE")</f>
        <v>NO CUMPLE</v>
      </c>
      <c r="X419" s="188" t="str">
        <f>IF(AND($N419&gt;=NORMA!$Q$4, $N419&lt;=NORMA!$R$4),"CUMPLE","NO CUMPLE")</f>
        <v>CUMPLE</v>
      </c>
      <c r="Y419" s="188" t="str">
        <f>IF($I419&gt;NORMA!$K$16,"NO CUMPLE","CUMPLE")</f>
        <v>NO CUMPLE</v>
      </c>
      <c r="Z419" s="188" t="str">
        <f>IF($M419&lt;NORMA!$K$23,"NO CUMPLE","CUMPLE")</f>
        <v>NO CUMPLE</v>
      </c>
      <c r="AA419" s="188" t="str">
        <f>IF($E419&gt;NORMA!$J$24,"NO CUMPLE","CUMPLE")</f>
        <v>NO CUMPLE</v>
      </c>
      <c r="AB419" s="188" t="str">
        <f>IF($F419&gt;NORMA!$J$25,"NO CUMPLE","CUMPLE")</f>
        <v>NO CUMPLE</v>
      </c>
      <c r="AC419" s="188" t="str">
        <f>IF($K419&gt;NORMA!$J$26,"NO CUMPLE","CUMPLE")</f>
        <v>NO CUMPLE</v>
      </c>
      <c r="AD419" s="188" t="str">
        <f>IF($J419&gt;NORMA!$J$27,"NO CUMPLE","CUMPLE")</f>
        <v>NO CUMPLE</v>
      </c>
      <c r="AE419" s="188" t="str">
        <f>IF($G419&gt;NORMA!$K$28,"NO CUMPLE","CUMPLE")</f>
        <v>NO CUMPLE</v>
      </c>
      <c r="AF419" s="188" t="str">
        <f>IF($H419&gt;NORMA!$I$29,"NO CUMPLE","CUMPLE")</f>
        <v>NO CUMPLE</v>
      </c>
      <c r="AG419" s="188" t="str">
        <f>IF($O419&gt;NORMA!$K$30,"NO CUMPLE","CUMPLE")</f>
        <v>NO CUMPLE</v>
      </c>
      <c r="AH419" s="188" t="str">
        <f>IF(AND($N419&gt;=NORMA!$R$18, $N419&lt;=NORMA!$S$18),"CUMPLE","NO CUMPLE")</f>
        <v>CUMPLE</v>
      </c>
      <c r="AI419" s="188" t="str">
        <f>IF($I419&gt;NORMA!$J$32,"NO CUMPLE","CUMPLE")</f>
        <v>NO CUMPLE</v>
      </c>
    </row>
    <row r="420" spans="1:35" ht="14.25" customHeight="1" x14ac:dyDescent="0.35">
      <c r="A420" s="146" t="s">
        <v>101</v>
      </c>
      <c r="B420" s="147" t="s">
        <v>102</v>
      </c>
      <c r="C420" s="148">
        <v>40942</v>
      </c>
      <c r="D420" s="149">
        <v>0.125</v>
      </c>
      <c r="E420" s="147">
        <v>63.7</v>
      </c>
      <c r="F420" s="147">
        <v>181</v>
      </c>
      <c r="G420" s="147">
        <v>61</v>
      </c>
      <c r="H420" s="147">
        <v>17</v>
      </c>
      <c r="I420" s="147">
        <v>5.0199999999999996</v>
      </c>
      <c r="J420" s="147">
        <v>3.25</v>
      </c>
      <c r="K420" s="155">
        <v>29.52</v>
      </c>
      <c r="L420" s="164">
        <v>0.65300000000000002</v>
      </c>
      <c r="M420" s="156">
        <v>0.55000000000000004</v>
      </c>
      <c r="N420" s="156">
        <v>8.08</v>
      </c>
      <c r="O420" s="157">
        <v>4300000</v>
      </c>
      <c r="P420" s="188" t="str">
        <f>IF($M420&lt;NORMA!$K$7,"NO CUMPLE","CUMPLE")</f>
        <v>CUMPLE</v>
      </c>
      <c r="Q420" s="188" t="str">
        <f>IF($E420&gt;NORMA!$K$8,"NO CUMPLE","CUMPLE")</f>
        <v>CUMPLE</v>
      </c>
      <c r="R420" s="188" t="str">
        <f>IF($F420&gt;NORMA!$K$9,"NO CUMPLE","CUMPLE")</f>
        <v>CUMPLE</v>
      </c>
      <c r="S420" s="188" t="str">
        <f>IF($K420&gt;NORMA!$K$10,"NO CUMPLE","CUMPLE")</f>
        <v>CUMPLE</v>
      </c>
      <c r="T420" s="188" t="str">
        <f>IF($J420&gt;NORMA!$K$11,"NO CUMPLE","CUMPLE")</f>
        <v>CUMPLE</v>
      </c>
      <c r="U420" s="188" t="str">
        <f>IF($G420&gt;NORMA!$K$12,"NO CUMPLE","CUMPLE")</f>
        <v>CUMPLE</v>
      </c>
      <c r="V420" s="188" t="str">
        <f>IF($H420&gt;NORMA!$K$13,"NO CUMPLE","CUMPLE")</f>
        <v>CUMPLE</v>
      </c>
      <c r="W420" s="188" t="str">
        <f>IF($O420&gt;NORMA!$J$14,"NO CUMPLE","CUMPLE")</f>
        <v>NO CUMPLE</v>
      </c>
      <c r="X420" s="188" t="str">
        <f>IF(AND($N420&gt;=NORMA!$Q$4, $N420&lt;=NORMA!$R$4),"CUMPLE","NO CUMPLE")</f>
        <v>CUMPLE</v>
      </c>
      <c r="Y420" s="188" t="str">
        <f>IF($I420&gt;NORMA!$K$16,"NO CUMPLE","CUMPLE")</f>
        <v>NO CUMPLE</v>
      </c>
      <c r="Z420" s="188" t="str">
        <f>IF($M420&lt;NORMA!$K$23,"NO CUMPLE","CUMPLE")</f>
        <v>NO CUMPLE</v>
      </c>
      <c r="AA420" s="188" t="str">
        <f>IF($E420&gt;NORMA!$J$24,"NO CUMPLE","CUMPLE")</f>
        <v>NO CUMPLE</v>
      </c>
      <c r="AB420" s="188" t="str">
        <f>IF($F420&gt;NORMA!$J$25,"NO CUMPLE","CUMPLE")</f>
        <v>NO CUMPLE</v>
      </c>
      <c r="AC420" s="188" t="str">
        <f>IF($K420&gt;NORMA!$J$26,"NO CUMPLE","CUMPLE")</f>
        <v>NO CUMPLE</v>
      </c>
      <c r="AD420" s="188" t="str">
        <f>IF($J420&gt;NORMA!$J$27,"NO CUMPLE","CUMPLE")</f>
        <v>NO CUMPLE</v>
      </c>
      <c r="AE420" s="188" t="str">
        <f>IF($G420&gt;NORMA!$K$28,"NO CUMPLE","CUMPLE")</f>
        <v>NO CUMPLE</v>
      </c>
      <c r="AF420" s="188" t="str">
        <f>IF($H420&gt;NORMA!$I$29,"NO CUMPLE","CUMPLE")</f>
        <v>NO CUMPLE</v>
      </c>
      <c r="AG420" s="188" t="str">
        <f>IF($O420&gt;NORMA!$K$30,"NO CUMPLE","CUMPLE")</f>
        <v>NO CUMPLE</v>
      </c>
      <c r="AH420" s="188" t="str">
        <f>IF(AND($N420&gt;=NORMA!$R$18, $N420&lt;=NORMA!$S$18),"CUMPLE","NO CUMPLE")</f>
        <v>CUMPLE</v>
      </c>
      <c r="AI420" s="188" t="str">
        <f>IF($I420&gt;NORMA!$J$32,"NO CUMPLE","CUMPLE")</f>
        <v>NO CUMPLE</v>
      </c>
    </row>
    <row r="421" spans="1:35" ht="14.25" customHeight="1" x14ac:dyDescent="0.35">
      <c r="A421" s="146" t="s">
        <v>101</v>
      </c>
      <c r="B421" s="147" t="s">
        <v>102</v>
      </c>
      <c r="C421" s="148">
        <v>40963</v>
      </c>
      <c r="D421" s="149">
        <v>0.33333333333333331</v>
      </c>
      <c r="E421" s="147">
        <v>74</v>
      </c>
      <c r="F421" s="147">
        <v>341</v>
      </c>
      <c r="G421" s="147">
        <v>115</v>
      </c>
      <c r="H421" s="147">
        <v>35</v>
      </c>
      <c r="I421" s="147">
        <v>2.78</v>
      </c>
      <c r="J421" s="147">
        <v>3.99</v>
      </c>
      <c r="K421" s="155">
        <v>40.21</v>
      </c>
      <c r="L421" s="164">
        <v>0.96599999999999997</v>
      </c>
      <c r="M421" s="156">
        <v>0.22</v>
      </c>
      <c r="N421" s="156">
        <v>8</v>
      </c>
      <c r="O421" s="157">
        <v>430000000</v>
      </c>
      <c r="P421" s="188" t="str">
        <f>IF($M421&lt;NORMA!$K$7,"NO CUMPLE","CUMPLE")</f>
        <v>CUMPLE</v>
      </c>
      <c r="Q421" s="188" t="str">
        <f>IF($E421&gt;NORMA!$K$8,"NO CUMPLE","CUMPLE")</f>
        <v>CUMPLE</v>
      </c>
      <c r="R421" s="188" t="str">
        <f>IF($F421&gt;NORMA!$K$9,"NO CUMPLE","CUMPLE")</f>
        <v>CUMPLE</v>
      </c>
      <c r="S421" s="188" t="str">
        <f>IF($K421&gt;NORMA!$K$10,"NO CUMPLE","CUMPLE")</f>
        <v>NO CUMPLE</v>
      </c>
      <c r="T421" s="188" t="str">
        <f>IF($J421&gt;NORMA!$K$11,"NO CUMPLE","CUMPLE")</f>
        <v>CUMPLE</v>
      </c>
      <c r="U421" s="188" t="str">
        <f>IF($G421&gt;NORMA!$K$12,"NO CUMPLE","CUMPLE")</f>
        <v>CUMPLE</v>
      </c>
      <c r="V421" s="188" t="str">
        <f>IF($H421&gt;NORMA!$K$13,"NO CUMPLE","CUMPLE")</f>
        <v>CUMPLE</v>
      </c>
      <c r="W421" s="188" t="str">
        <f>IF($O421&gt;NORMA!$J$14,"NO CUMPLE","CUMPLE")</f>
        <v>NO CUMPLE</v>
      </c>
      <c r="X421" s="188" t="str">
        <f>IF(AND($N421&gt;=NORMA!$Q$4, $N421&lt;=NORMA!$R$4),"CUMPLE","NO CUMPLE")</f>
        <v>CUMPLE</v>
      </c>
      <c r="Y421" s="188" t="str">
        <f>IF($I421&gt;NORMA!$K$16,"NO CUMPLE","CUMPLE")</f>
        <v>CUMPLE</v>
      </c>
      <c r="Z421" s="188" t="str">
        <f>IF($M421&lt;NORMA!$K$23,"NO CUMPLE","CUMPLE")</f>
        <v>NO CUMPLE</v>
      </c>
      <c r="AA421" s="188" t="str">
        <f>IF($E421&gt;NORMA!$J$24,"NO CUMPLE","CUMPLE")</f>
        <v>NO CUMPLE</v>
      </c>
      <c r="AB421" s="188" t="str">
        <f>IF($F421&gt;NORMA!$J$25,"NO CUMPLE","CUMPLE")</f>
        <v>NO CUMPLE</v>
      </c>
      <c r="AC421" s="188" t="str">
        <f>IF($K421&gt;NORMA!$J$26,"NO CUMPLE","CUMPLE")</f>
        <v>NO CUMPLE</v>
      </c>
      <c r="AD421" s="188" t="str">
        <f>IF($J421&gt;NORMA!$J$27,"NO CUMPLE","CUMPLE")</f>
        <v>NO CUMPLE</v>
      </c>
      <c r="AE421" s="188" t="str">
        <f>IF($G421&gt;NORMA!$K$28,"NO CUMPLE","CUMPLE")</f>
        <v>NO CUMPLE</v>
      </c>
      <c r="AF421" s="188" t="str">
        <f>IF($H421&gt;NORMA!$I$29,"NO CUMPLE","CUMPLE")</f>
        <v>NO CUMPLE</v>
      </c>
      <c r="AG421" s="188" t="str">
        <f>IF($O421&gt;NORMA!$K$30,"NO CUMPLE","CUMPLE")</f>
        <v>NO CUMPLE</v>
      </c>
      <c r="AH421" s="188" t="str">
        <f>IF(AND($N421&gt;=NORMA!$R$18, $N421&lt;=NORMA!$S$18),"CUMPLE","NO CUMPLE")</f>
        <v>CUMPLE</v>
      </c>
      <c r="AI421" s="188" t="str">
        <f>IF($I421&gt;NORMA!$J$32,"NO CUMPLE","CUMPLE")</f>
        <v>NO CUMPLE</v>
      </c>
    </row>
    <row r="422" spans="1:35" ht="14.25" customHeight="1" x14ac:dyDescent="0.35">
      <c r="A422" s="146" t="s">
        <v>103</v>
      </c>
      <c r="B422" s="147" t="s">
        <v>102</v>
      </c>
      <c r="C422" s="148">
        <v>40933</v>
      </c>
      <c r="D422" s="149">
        <v>0.41666666666666669</v>
      </c>
      <c r="E422" s="147">
        <v>30.3</v>
      </c>
      <c r="F422" s="147">
        <v>362</v>
      </c>
      <c r="G422" s="147">
        <v>147</v>
      </c>
      <c r="H422" s="147">
        <v>35</v>
      </c>
      <c r="I422" s="147">
        <v>4.58</v>
      </c>
      <c r="J422" s="147">
        <v>5.07</v>
      </c>
      <c r="K422" s="155">
        <v>52.19</v>
      </c>
      <c r="L422" s="164">
        <v>1.8049999999999999</v>
      </c>
      <c r="M422" s="156">
        <v>1.1399999999999999</v>
      </c>
      <c r="N422" s="156">
        <v>7.97</v>
      </c>
      <c r="O422" s="157">
        <v>9300000</v>
      </c>
      <c r="P422" s="188" t="str">
        <f>IF($M422&lt;NORMA!$K$7,"NO CUMPLE","CUMPLE")</f>
        <v>CUMPLE</v>
      </c>
      <c r="Q422" s="188" t="str">
        <f>IF($E422&gt;NORMA!$K$8,"NO CUMPLE","CUMPLE")</f>
        <v>CUMPLE</v>
      </c>
      <c r="R422" s="188" t="str">
        <f>IF($F422&gt;NORMA!$K$9,"NO CUMPLE","CUMPLE")</f>
        <v>CUMPLE</v>
      </c>
      <c r="S422" s="188" t="str">
        <f>IF($K422&gt;NORMA!$K$10,"NO CUMPLE","CUMPLE")</f>
        <v>NO CUMPLE</v>
      </c>
      <c r="T422" s="188" t="str">
        <f>IF($J422&gt;NORMA!$K$11,"NO CUMPLE","CUMPLE")</f>
        <v>CUMPLE</v>
      </c>
      <c r="U422" s="188" t="str">
        <f>IF($G422&gt;NORMA!$K$12,"NO CUMPLE","CUMPLE")</f>
        <v>CUMPLE</v>
      </c>
      <c r="V422" s="188" t="str">
        <f>IF($H422&gt;NORMA!$K$13,"NO CUMPLE","CUMPLE")</f>
        <v>CUMPLE</v>
      </c>
      <c r="W422" s="188" t="str">
        <f>IF($O422&gt;NORMA!$J$14,"NO CUMPLE","CUMPLE")</f>
        <v>NO CUMPLE</v>
      </c>
      <c r="X422" s="188" t="str">
        <f>IF(AND($N422&gt;=NORMA!$Q$4, $N422&lt;=NORMA!$R$4),"CUMPLE","NO CUMPLE")</f>
        <v>CUMPLE</v>
      </c>
      <c r="Y422" s="188" t="str">
        <f>IF($I422&gt;NORMA!$K$16,"NO CUMPLE","CUMPLE")</f>
        <v>NO CUMPLE</v>
      </c>
      <c r="Z422" s="188" t="str">
        <f>IF($M422&lt;NORMA!$K$23,"NO CUMPLE","CUMPLE")</f>
        <v>NO CUMPLE</v>
      </c>
      <c r="AA422" s="188" t="str">
        <f>IF($E422&gt;NORMA!$J$24,"NO CUMPLE","CUMPLE")</f>
        <v>NO CUMPLE</v>
      </c>
      <c r="AB422" s="188" t="str">
        <f>IF($F422&gt;NORMA!$J$25,"NO CUMPLE","CUMPLE")</f>
        <v>NO CUMPLE</v>
      </c>
      <c r="AC422" s="188" t="str">
        <f>IF($K422&gt;NORMA!$J$26,"NO CUMPLE","CUMPLE")</f>
        <v>NO CUMPLE</v>
      </c>
      <c r="AD422" s="188" t="str">
        <f>IF($J422&gt;NORMA!$J$27,"NO CUMPLE","CUMPLE")</f>
        <v>NO CUMPLE</v>
      </c>
      <c r="AE422" s="188" t="str">
        <f>IF($G422&gt;NORMA!$K$28,"NO CUMPLE","CUMPLE")</f>
        <v>NO CUMPLE</v>
      </c>
      <c r="AF422" s="188" t="str">
        <f>IF($H422&gt;NORMA!$I$29,"NO CUMPLE","CUMPLE")</f>
        <v>NO CUMPLE</v>
      </c>
      <c r="AG422" s="188" t="str">
        <f>IF($O422&gt;NORMA!$K$30,"NO CUMPLE","CUMPLE")</f>
        <v>NO CUMPLE</v>
      </c>
      <c r="AH422" s="188" t="str">
        <f>IF(AND($N422&gt;=NORMA!$R$18, $N422&lt;=NORMA!$S$18),"CUMPLE","NO CUMPLE")</f>
        <v>CUMPLE</v>
      </c>
      <c r="AI422" s="188" t="str">
        <f>IF($I422&gt;NORMA!$J$32,"NO CUMPLE","CUMPLE")</f>
        <v>NO CUMPLE</v>
      </c>
    </row>
    <row r="423" spans="1:35" ht="14.25" customHeight="1" x14ac:dyDescent="0.35">
      <c r="A423" s="146" t="s">
        <v>103</v>
      </c>
      <c r="B423" s="147" t="s">
        <v>102</v>
      </c>
      <c r="C423" s="148">
        <v>40955</v>
      </c>
      <c r="D423" s="149">
        <v>0</v>
      </c>
      <c r="E423" s="147">
        <v>85.8</v>
      </c>
      <c r="F423" s="147">
        <v>346</v>
      </c>
      <c r="G423" s="147">
        <v>96</v>
      </c>
      <c r="H423" s="147">
        <v>34</v>
      </c>
      <c r="I423" s="147">
        <v>7.95</v>
      </c>
      <c r="J423" s="147">
        <v>4.18</v>
      </c>
      <c r="K423" s="155">
        <v>36.619999999999997</v>
      </c>
      <c r="L423" s="164">
        <v>1.0660000000000001</v>
      </c>
      <c r="M423" s="156">
        <v>0.27</v>
      </c>
      <c r="N423" s="156">
        <v>7.52</v>
      </c>
      <c r="O423" s="157">
        <v>7500000</v>
      </c>
      <c r="P423" s="188" t="str">
        <f>IF($M423&lt;NORMA!$K$7,"NO CUMPLE","CUMPLE")</f>
        <v>CUMPLE</v>
      </c>
      <c r="Q423" s="188" t="str">
        <f>IF($E423&gt;NORMA!$K$8,"NO CUMPLE","CUMPLE")</f>
        <v>CUMPLE</v>
      </c>
      <c r="R423" s="188" t="str">
        <f>IF($F423&gt;NORMA!$K$9,"NO CUMPLE","CUMPLE")</f>
        <v>CUMPLE</v>
      </c>
      <c r="S423" s="188" t="str">
        <f>IF($K423&gt;NORMA!$K$10,"NO CUMPLE","CUMPLE")</f>
        <v>CUMPLE</v>
      </c>
      <c r="T423" s="188" t="str">
        <f>IF($J423&gt;NORMA!$K$11,"NO CUMPLE","CUMPLE")</f>
        <v>CUMPLE</v>
      </c>
      <c r="U423" s="188" t="str">
        <f>IF($G423&gt;NORMA!$K$12,"NO CUMPLE","CUMPLE")</f>
        <v>CUMPLE</v>
      </c>
      <c r="V423" s="188" t="str">
        <f>IF($H423&gt;NORMA!$K$13,"NO CUMPLE","CUMPLE")</f>
        <v>CUMPLE</v>
      </c>
      <c r="W423" s="188" t="str">
        <f>IF($O423&gt;NORMA!$J$14,"NO CUMPLE","CUMPLE")</f>
        <v>NO CUMPLE</v>
      </c>
      <c r="X423" s="188" t="str">
        <f>IF(AND($N423&gt;=NORMA!$Q$4, $N423&lt;=NORMA!$R$4),"CUMPLE","NO CUMPLE")</f>
        <v>CUMPLE</v>
      </c>
      <c r="Y423" s="188" t="str">
        <f>IF($I423&gt;NORMA!$K$16,"NO CUMPLE","CUMPLE")</f>
        <v>NO CUMPLE</v>
      </c>
      <c r="Z423" s="188" t="str">
        <f>IF($M423&lt;NORMA!$K$23,"NO CUMPLE","CUMPLE")</f>
        <v>NO CUMPLE</v>
      </c>
      <c r="AA423" s="188" t="str">
        <f>IF($E423&gt;NORMA!$J$24,"NO CUMPLE","CUMPLE")</f>
        <v>NO CUMPLE</v>
      </c>
      <c r="AB423" s="188" t="str">
        <f>IF($F423&gt;NORMA!$J$25,"NO CUMPLE","CUMPLE")</f>
        <v>NO CUMPLE</v>
      </c>
      <c r="AC423" s="188" t="str">
        <f>IF($K423&gt;NORMA!$J$26,"NO CUMPLE","CUMPLE")</f>
        <v>NO CUMPLE</v>
      </c>
      <c r="AD423" s="188" t="str">
        <f>IF($J423&gt;NORMA!$J$27,"NO CUMPLE","CUMPLE")</f>
        <v>NO CUMPLE</v>
      </c>
      <c r="AE423" s="188" t="str">
        <f>IF($G423&gt;NORMA!$K$28,"NO CUMPLE","CUMPLE")</f>
        <v>NO CUMPLE</v>
      </c>
      <c r="AF423" s="188" t="str">
        <f>IF($H423&gt;NORMA!$I$29,"NO CUMPLE","CUMPLE")</f>
        <v>NO CUMPLE</v>
      </c>
      <c r="AG423" s="188" t="str">
        <f>IF($O423&gt;NORMA!$K$30,"NO CUMPLE","CUMPLE")</f>
        <v>NO CUMPLE</v>
      </c>
      <c r="AH423" s="188" t="str">
        <f>IF(AND($N423&gt;=NORMA!$R$18, $N423&lt;=NORMA!$S$18),"CUMPLE","NO CUMPLE")</f>
        <v>CUMPLE</v>
      </c>
      <c r="AI423" s="188" t="str">
        <f>IF($I423&gt;NORMA!$J$32,"NO CUMPLE","CUMPLE")</f>
        <v>NO CUMPLE</v>
      </c>
    </row>
    <row r="424" spans="1:35" ht="14.25" customHeight="1" x14ac:dyDescent="0.35">
      <c r="A424" s="146" t="s">
        <v>103</v>
      </c>
      <c r="B424" s="147" t="s">
        <v>102</v>
      </c>
      <c r="C424" s="148">
        <v>40968</v>
      </c>
      <c r="D424" s="149">
        <v>0.5</v>
      </c>
      <c r="E424" s="147">
        <v>230</v>
      </c>
      <c r="F424" s="147">
        <v>546</v>
      </c>
      <c r="G424" s="147">
        <v>210</v>
      </c>
      <c r="H424" s="147">
        <v>69</v>
      </c>
      <c r="I424" s="147">
        <v>7.66</v>
      </c>
      <c r="J424" s="147">
        <v>7.1</v>
      </c>
      <c r="K424" s="155">
        <v>75.83</v>
      </c>
      <c r="L424" s="164">
        <v>1.4470000000000001</v>
      </c>
      <c r="M424" s="156">
        <v>0.26</v>
      </c>
      <c r="N424" s="156">
        <v>7.85</v>
      </c>
      <c r="O424" s="157">
        <v>75000000</v>
      </c>
      <c r="P424" s="188" t="str">
        <f>IF($M424&lt;NORMA!$K$7,"NO CUMPLE","CUMPLE")</f>
        <v>CUMPLE</v>
      </c>
      <c r="Q424" s="188" t="str">
        <f>IF($E424&gt;NORMA!$K$8,"NO CUMPLE","CUMPLE")</f>
        <v>CUMPLE</v>
      </c>
      <c r="R424" s="188" t="str">
        <f>IF($F424&gt;NORMA!$K$9,"NO CUMPLE","CUMPLE")</f>
        <v>NO CUMPLE</v>
      </c>
      <c r="S424" s="188" t="str">
        <f>IF($K424&gt;NORMA!$K$10,"NO CUMPLE","CUMPLE")</f>
        <v>NO CUMPLE</v>
      </c>
      <c r="T424" s="188" t="str">
        <f>IF($J424&gt;NORMA!$K$11,"NO CUMPLE","CUMPLE")</f>
        <v>CUMPLE</v>
      </c>
      <c r="U424" s="188" t="str">
        <f>IF($G424&gt;NORMA!$K$12,"NO CUMPLE","CUMPLE")</f>
        <v>NO CUMPLE</v>
      </c>
      <c r="V424" s="188" t="str">
        <f>IF($H424&gt;NORMA!$K$13,"NO CUMPLE","CUMPLE")</f>
        <v>NO CUMPLE</v>
      </c>
      <c r="W424" s="188" t="str">
        <f>IF($O424&gt;NORMA!$J$14,"NO CUMPLE","CUMPLE")</f>
        <v>NO CUMPLE</v>
      </c>
      <c r="X424" s="188" t="str">
        <f>IF(AND($N424&gt;=NORMA!$Q$4, $N424&lt;=NORMA!$R$4),"CUMPLE","NO CUMPLE")</f>
        <v>CUMPLE</v>
      </c>
      <c r="Y424" s="188" t="str">
        <f>IF($I424&gt;NORMA!$K$16,"NO CUMPLE","CUMPLE")</f>
        <v>NO CUMPLE</v>
      </c>
      <c r="Z424" s="188" t="str">
        <f>IF($M424&lt;NORMA!$K$23,"NO CUMPLE","CUMPLE")</f>
        <v>NO CUMPLE</v>
      </c>
      <c r="AA424" s="188" t="str">
        <f>IF($E424&gt;NORMA!$J$24,"NO CUMPLE","CUMPLE")</f>
        <v>NO CUMPLE</v>
      </c>
      <c r="AB424" s="188" t="str">
        <f>IF($F424&gt;NORMA!$J$25,"NO CUMPLE","CUMPLE")</f>
        <v>NO CUMPLE</v>
      </c>
      <c r="AC424" s="188" t="str">
        <f>IF($K424&gt;NORMA!$J$26,"NO CUMPLE","CUMPLE")</f>
        <v>NO CUMPLE</v>
      </c>
      <c r="AD424" s="188" t="str">
        <f>IF($J424&gt;NORMA!$J$27,"NO CUMPLE","CUMPLE")</f>
        <v>NO CUMPLE</v>
      </c>
      <c r="AE424" s="188" t="str">
        <f>IF($G424&gt;NORMA!$K$28,"NO CUMPLE","CUMPLE")</f>
        <v>NO CUMPLE</v>
      </c>
      <c r="AF424" s="188" t="str">
        <f>IF($H424&gt;NORMA!$I$29,"NO CUMPLE","CUMPLE")</f>
        <v>NO CUMPLE</v>
      </c>
      <c r="AG424" s="188" t="str">
        <f>IF($O424&gt;NORMA!$K$30,"NO CUMPLE","CUMPLE")</f>
        <v>NO CUMPLE</v>
      </c>
      <c r="AH424" s="188" t="str">
        <f>IF(AND($N424&gt;=NORMA!$R$18, $N424&lt;=NORMA!$S$18),"CUMPLE","NO CUMPLE")</f>
        <v>CUMPLE</v>
      </c>
      <c r="AI424" s="188" t="str">
        <f>IF($I424&gt;NORMA!$J$32,"NO CUMPLE","CUMPLE")</f>
        <v>NO CUMPLE</v>
      </c>
    </row>
    <row r="425" spans="1:35" ht="14.25" customHeight="1" x14ac:dyDescent="0.35">
      <c r="A425" s="146" t="s">
        <v>101</v>
      </c>
      <c r="B425" s="147" t="s">
        <v>102</v>
      </c>
      <c r="C425" s="148">
        <v>41143</v>
      </c>
      <c r="D425" s="149">
        <v>0.27083333333333331</v>
      </c>
      <c r="E425" s="147">
        <v>96.6</v>
      </c>
      <c r="F425" s="147">
        <v>216</v>
      </c>
      <c r="G425" s="147">
        <v>150</v>
      </c>
      <c r="H425" s="156">
        <v>28.2</v>
      </c>
      <c r="I425" s="147">
        <v>1.95</v>
      </c>
      <c r="J425" s="147">
        <v>2.87</v>
      </c>
      <c r="K425" s="155">
        <v>19.559999999999999</v>
      </c>
      <c r="L425" s="164">
        <v>1.4630000000000001</v>
      </c>
      <c r="M425" s="156">
        <v>0.8</v>
      </c>
      <c r="N425" s="156">
        <v>7.39</v>
      </c>
      <c r="O425" s="157">
        <v>750000000</v>
      </c>
      <c r="P425" s="188" t="str">
        <f>IF($M425&lt;NORMA!$K$7,"NO CUMPLE","CUMPLE")</f>
        <v>CUMPLE</v>
      </c>
      <c r="Q425" s="188" t="str">
        <f>IF($E425&gt;NORMA!$K$8,"NO CUMPLE","CUMPLE")</f>
        <v>CUMPLE</v>
      </c>
      <c r="R425" s="188" t="str">
        <f>IF($F425&gt;NORMA!$K$9,"NO CUMPLE","CUMPLE")</f>
        <v>CUMPLE</v>
      </c>
      <c r="S425" s="188" t="str">
        <f>IF($K425&gt;NORMA!$K$10,"NO CUMPLE","CUMPLE")</f>
        <v>CUMPLE</v>
      </c>
      <c r="T425" s="188" t="str">
        <f>IF($J425&gt;NORMA!$K$11,"NO CUMPLE","CUMPLE")</f>
        <v>CUMPLE</v>
      </c>
      <c r="U425" s="188" t="str">
        <f>IF($G425&gt;NORMA!$K$12,"NO CUMPLE","CUMPLE")</f>
        <v>CUMPLE</v>
      </c>
      <c r="V425" s="188" t="str">
        <f>IF($H425&gt;NORMA!$K$13,"NO CUMPLE","CUMPLE")</f>
        <v>CUMPLE</v>
      </c>
      <c r="W425" s="188" t="str">
        <f>IF($O425&gt;NORMA!$J$14,"NO CUMPLE","CUMPLE")</f>
        <v>NO CUMPLE</v>
      </c>
      <c r="X425" s="188" t="str">
        <f>IF(AND($N425&gt;=NORMA!$Q$4, $N425&lt;=NORMA!$R$4),"CUMPLE","NO CUMPLE")</f>
        <v>CUMPLE</v>
      </c>
      <c r="Y425" s="188" t="str">
        <f>IF($I425&gt;NORMA!$K$16,"NO CUMPLE","CUMPLE")</f>
        <v>CUMPLE</v>
      </c>
      <c r="Z425" s="188" t="str">
        <f>IF($M425&lt;NORMA!$K$23,"NO CUMPLE","CUMPLE")</f>
        <v>NO CUMPLE</v>
      </c>
      <c r="AA425" s="188" t="str">
        <f>IF($E425&gt;NORMA!$J$24,"NO CUMPLE","CUMPLE")</f>
        <v>NO CUMPLE</v>
      </c>
      <c r="AB425" s="188" t="str">
        <f>IF($F425&gt;NORMA!$J$25,"NO CUMPLE","CUMPLE")</f>
        <v>NO CUMPLE</v>
      </c>
      <c r="AC425" s="188" t="str">
        <f>IF($K425&gt;NORMA!$J$26,"NO CUMPLE","CUMPLE")</f>
        <v>NO CUMPLE</v>
      </c>
      <c r="AD425" s="188" t="str">
        <f>IF($J425&gt;NORMA!$J$27,"NO CUMPLE","CUMPLE")</f>
        <v>NO CUMPLE</v>
      </c>
      <c r="AE425" s="188" t="str">
        <f>IF($G425&gt;NORMA!$K$28,"NO CUMPLE","CUMPLE")</f>
        <v>NO CUMPLE</v>
      </c>
      <c r="AF425" s="188" t="str">
        <f>IF($H425&gt;NORMA!$I$29,"NO CUMPLE","CUMPLE")</f>
        <v>NO CUMPLE</v>
      </c>
      <c r="AG425" s="188" t="str">
        <f>IF($O425&gt;NORMA!$K$30,"NO CUMPLE","CUMPLE")</f>
        <v>NO CUMPLE</v>
      </c>
      <c r="AH425" s="188" t="str">
        <f>IF(AND($N425&gt;=NORMA!$R$18, $N425&lt;=NORMA!$S$18),"CUMPLE","NO CUMPLE")</f>
        <v>CUMPLE</v>
      </c>
      <c r="AI425" s="188" t="str">
        <f>IF($I425&gt;NORMA!$J$32,"NO CUMPLE","CUMPLE")</f>
        <v>NO CUMPLE</v>
      </c>
    </row>
    <row r="426" spans="1:35" ht="14.25" customHeight="1" x14ac:dyDescent="0.35">
      <c r="A426" s="146" t="s">
        <v>101</v>
      </c>
      <c r="B426" s="147" t="s">
        <v>102</v>
      </c>
      <c r="C426" s="148">
        <v>41160</v>
      </c>
      <c r="D426" s="149">
        <v>0.41666666666666669</v>
      </c>
      <c r="E426" s="147">
        <v>122</v>
      </c>
      <c r="F426" s="147">
        <v>335</v>
      </c>
      <c r="G426" s="147">
        <v>183</v>
      </c>
      <c r="H426" s="156">
        <v>57</v>
      </c>
      <c r="I426" s="147">
        <v>2.23</v>
      </c>
      <c r="J426" s="147">
        <v>3.2</v>
      </c>
      <c r="K426" s="155">
        <v>48.61</v>
      </c>
      <c r="L426" s="164">
        <v>1.556</v>
      </c>
      <c r="M426" s="156">
        <v>0.18</v>
      </c>
      <c r="N426" s="156">
        <v>8.0399999999999991</v>
      </c>
      <c r="O426" s="157">
        <v>260000000</v>
      </c>
      <c r="P426" s="188" t="str">
        <f>IF($M426&lt;NORMA!$K$7,"NO CUMPLE","CUMPLE")</f>
        <v>NO CUMPLE</v>
      </c>
      <c r="Q426" s="188" t="str">
        <f>IF($E426&gt;NORMA!$K$8,"NO CUMPLE","CUMPLE")</f>
        <v>CUMPLE</v>
      </c>
      <c r="R426" s="188" t="str">
        <f>IF($F426&gt;NORMA!$K$9,"NO CUMPLE","CUMPLE")</f>
        <v>CUMPLE</v>
      </c>
      <c r="S426" s="188" t="str">
        <f>IF($K426&gt;NORMA!$K$10,"NO CUMPLE","CUMPLE")</f>
        <v>NO CUMPLE</v>
      </c>
      <c r="T426" s="188" t="str">
        <f>IF($J426&gt;NORMA!$K$11,"NO CUMPLE","CUMPLE")</f>
        <v>CUMPLE</v>
      </c>
      <c r="U426" s="188" t="str">
        <f>IF($G426&gt;NORMA!$K$12,"NO CUMPLE","CUMPLE")</f>
        <v>NO CUMPLE</v>
      </c>
      <c r="V426" s="188" t="str">
        <f>IF($H426&gt;NORMA!$K$13,"NO CUMPLE","CUMPLE")</f>
        <v>NO CUMPLE</v>
      </c>
      <c r="W426" s="188" t="str">
        <f>IF($O426&gt;NORMA!$J$14,"NO CUMPLE","CUMPLE")</f>
        <v>NO CUMPLE</v>
      </c>
      <c r="X426" s="188" t="str">
        <f>IF(AND($N426&gt;=NORMA!$Q$4, $N426&lt;=NORMA!$R$4),"CUMPLE","NO CUMPLE")</f>
        <v>CUMPLE</v>
      </c>
      <c r="Y426" s="188" t="str">
        <f>IF($I426&gt;NORMA!$K$16,"NO CUMPLE","CUMPLE")</f>
        <v>CUMPLE</v>
      </c>
      <c r="Z426" s="188" t="str">
        <f>IF($M426&lt;NORMA!$K$23,"NO CUMPLE","CUMPLE")</f>
        <v>NO CUMPLE</v>
      </c>
      <c r="AA426" s="188" t="str">
        <f>IF($E426&gt;NORMA!$J$24,"NO CUMPLE","CUMPLE")</f>
        <v>NO CUMPLE</v>
      </c>
      <c r="AB426" s="188" t="str">
        <f>IF($F426&gt;NORMA!$J$25,"NO CUMPLE","CUMPLE")</f>
        <v>NO CUMPLE</v>
      </c>
      <c r="AC426" s="188" t="str">
        <f>IF($K426&gt;NORMA!$J$26,"NO CUMPLE","CUMPLE")</f>
        <v>NO CUMPLE</v>
      </c>
      <c r="AD426" s="188" t="str">
        <f>IF($J426&gt;NORMA!$J$27,"NO CUMPLE","CUMPLE")</f>
        <v>NO CUMPLE</v>
      </c>
      <c r="AE426" s="188" t="str">
        <f>IF($G426&gt;NORMA!$K$28,"NO CUMPLE","CUMPLE")</f>
        <v>NO CUMPLE</v>
      </c>
      <c r="AF426" s="188" t="str">
        <f>IF($H426&gt;NORMA!$I$29,"NO CUMPLE","CUMPLE")</f>
        <v>NO CUMPLE</v>
      </c>
      <c r="AG426" s="188" t="str">
        <f>IF($O426&gt;NORMA!$K$30,"NO CUMPLE","CUMPLE")</f>
        <v>NO CUMPLE</v>
      </c>
      <c r="AH426" s="188" t="str">
        <f>IF(AND($N426&gt;=NORMA!$R$18, $N426&lt;=NORMA!$S$18),"CUMPLE","NO CUMPLE")</f>
        <v>CUMPLE</v>
      </c>
      <c r="AI426" s="188" t="str">
        <f>IF($I426&gt;NORMA!$J$32,"NO CUMPLE","CUMPLE")</f>
        <v>NO CUMPLE</v>
      </c>
    </row>
    <row r="427" spans="1:35" ht="14.25" customHeight="1" x14ac:dyDescent="0.35">
      <c r="A427" s="146" t="s">
        <v>101</v>
      </c>
      <c r="B427" s="147" t="s">
        <v>102</v>
      </c>
      <c r="C427" s="148">
        <v>41174</v>
      </c>
      <c r="D427" s="149">
        <v>0.58333333333333337</v>
      </c>
      <c r="E427" s="147">
        <v>235</v>
      </c>
      <c r="F427" s="147">
        <v>528</v>
      </c>
      <c r="G427" s="147">
        <v>392</v>
      </c>
      <c r="H427" s="156">
        <v>80</v>
      </c>
      <c r="I427" s="147">
        <v>5.16</v>
      </c>
      <c r="J427" s="147">
        <v>6.54</v>
      </c>
      <c r="K427" s="155">
        <v>45.59</v>
      </c>
      <c r="L427" s="164">
        <v>1.2549999999999999</v>
      </c>
      <c r="M427" s="156">
        <v>0.19</v>
      </c>
      <c r="N427" s="156">
        <v>7.47</v>
      </c>
      <c r="O427" s="157">
        <v>1600000000</v>
      </c>
      <c r="P427" s="188" t="str">
        <f>IF($M427&lt;NORMA!$K$7,"NO CUMPLE","CUMPLE")</f>
        <v>NO CUMPLE</v>
      </c>
      <c r="Q427" s="188" t="str">
        <f>IF($E427&gt;NORMA!$K$8,"NO CUMPLE","CUMPLE")</f>
        <v>CUMPLE</v>
      </c>
      <c r="R427" s="188" t="str">
        <f>IF($F427&gt;NORMA!$K$9,"NO CUMPLE","CUMPLE")</f>
        <v>NO CUMPLE</v>
      </c>
      <c r="S427" s="188" t="str">
        <f>IF($K427&gt;NORMA!$K$10,"NO CUMPLE","CUMPLE")</f>
        <v>NO CUMPLE</v>
      </c>
      <c r="T427" s="188" t="str">
        <f>IF($J427&gt;NORMA!$K$11,"NO CUMPLE","CUMPLE")</f>
        <v>CUMPLE</v>
      </c>
      <c r="U427" s="188" t="str">
        <f>IF($G427&gt;NORMA!$K$12,"NO CUMPLE","CUMPLE")</f>
        <v>NO CUMPLE</v>
      </c>
      <c r="V427" s="188" t="str">
        <f>IF($H427&gt;NORMA!$K$13,"NO CUMPLE","CUMPLE")</f>
        <v>NO CUMPLE</v>
      </c>
      <c r="W427" s="188" t="str">
        <f>IF($O427&gt;NORMA!$J$14,"NO CUMPLE","CUMPLE")</f>
        <v>NO CUMPLE</v>
      </c>
      <c r="X427" s="188" t="str">
        <f>IF(AND($N427&gt;=NORMA!$Q$4, $N427&lt;=NORMA!$R$4),"CUMPLE","NO CUMPLE")</f>
        <v>CUMPLE</v>
      </c>
      <c r="Y427" s="188" t="str">
        <f>IF($I427&gt;NORMA!$K$16,"NO CUMPLE","CUMPLE")</f>
        <v>NO CUMPLE</v>
      </c>
      <c r="Z427" s="188" t="str">
        <f>IF($M427&lt;NORMA!$K$23,"NO CUMPLE","CUMPLE")</f>
        <v>NO CUMPLE</v>
      </c>
      <c r="AA427" s="188" t="str">
        <f>IF($E427&gt;NORMA!$J$24,"NO CUMPLE","CUMPLE")</f>
        <v>NO CUMPLE</v>
      </c>
      <c r="AB427" s="188" t="str">
        <f>IF($F427&gt;NORMA!$J$25,"NO CUMPLE","CUMPLE")</f>
        <v>NO CUMPLE</v>
      </c>
      <c r="AC427" s="188" t="str">
        <f>IF($K427&gt;NORMA!$J$26,"NO CUMPLE","CUMPLE")</f>
        <v>NO CUMPLE</v>
      </c>
      <c r="AD427" s="188" t="str">
        <f>IF($J427&gt;NORMA!$J$27,"NO CUMPLE","CUMPLE")</f>
        <v>NO CUMPLE</v>
      </c>
      <c r="AE427" s="188" t="str">
        <f>IF($G427&gt;NORMA!$K$28,"NO CUMPLE","CUMPLE")</f>
        <v>NO CUMPLE</v>
      </c>
      <c r="AF427" s="188" t="str">
        <f>IF($H427&gt;NORMA!$I$29,"NO CUMPLE","CUMPLE")</f>
        <v>NO CUMPLE</v>
      </c>
      <c r="AG427" s="188" t="str">
        <f>IF($O427&gt;NORMA!$K$30,"NO CUMPLE","CUMPLE")</f>
        <v>NO CUMPLE</v>
      </c>
      <c r="AH427" s="188" t="str">
        <f>IF(AND($N427&gt;=NORMA!$R$18, $N427&lt;=NORMA!$S$18),"CUMPLE","NO CUMPLE")</f>
        <v>CUMPLE</v>
      </c>
      <c r="AI427" s="188" t="str">
        <f>IF($I427&gt;NORMA!$J$32,"NO CUMPLE","CUMPLE")</f>
        <v>NO CUMPLE</v>
      </c>
    </row>
    <row r="428" spans="1:35" ht="14.25" customHeight="1" x14ac:dyDescent="0.35">
      <c r="A428" s="146" t="s">
        <v>101</v>
      </c>
      <c r="B428" s="147" t="s">
        <v>102</v>
      </c>
      <c r="C428" s="148">
        <v>41187</v>
      </c>
      <c r="D428" s="149">
        <v>0</v>
      </c>
      <c r="E428" s="147">
        <v>110</v>
      </c>
      <c r="F428" s="147">
        <v>293</v>
      </c>
      <c r="G428" s="147">
        <v>140</v>
      </c>
      <c r="H428" s="156">
        <v>42</v>
      </c>
      <c r="I428" s="147">
        <v>4.7699999999999996</v>
      </c>
      <c r="J428" s="147">
        <v>4.22</v>
      </c>
      <c r="K428" s="155">
        <v>35.93</v>
      </c>
      <c r="L428" s="164">
        <v>0.84499999999999997</v>
      </c>
      <c r="M428" s="156">
        <v>0.18</v>
      </c>
      <c r="N428" s="156">
        <v>7.54</v>
      </c>
      <c r="O428" s="157">
        <v>14000000</v>
      </c>
      <c r="P428" s="188" t="str">
        <f>IF($M428&lt;NORMA!$K$7,"NO CUMPLE","CUMPLE")</f>
        <v>NO CUMPLE</v>
      </c>
      <c r="Q428" s="188" t="str">
        <f>IF($E428&gt;NORMA!$K$8,"NO CUMPLE","CUMPLE")</f>
        <v>CUMPLE</v>
      </c>
      <c r="R428" s="188" t="str">
        <f>IF($F428&gt;NORMA!$K$9,"NO CUMPLE","CUMPLE")</f>
        <v>CUMPLE</v>
      </c>
      <c r="S428" s="188" t="str">
        <f>IF($K428&gt;NORMA!$K$10,"NO CUMPLE","CUMPLE")</f>
        <v>CUMPLE</v>
      </c>
      <c r="T428" s="188" t="str">
        <f>IF($J428&gt;NORMA!$K$11,"NO CUMPLE","CUMPLE")</f>
        <v>CUMPLE</v>
      </c>
      <c r="U428" s="188" t="str">
        <f>IF($G428&gt;NORMA!$K$12,"NO CUMPLE","CUMPLE")</f>
        <v>CUMPLE</v>
      </c>
      <c r="V428" s="188" t="str">
        <f>IF($H428&gt;NORMA!$K$13,"NO CUMPLE","CUMPLE")</f>
        <v>NO CUMPLE</v>
      </c>
      <c r="W428" s="188" t="str">
        <f>IF($O428&gt;NORMA!$J$14,"NO CUMPLE","CUMPLE")</f>
        <v>NO CUMPLE</v>
      </c>
      <c r="X428" s="188" t="str">
        <f>IF(AND($N428&gt;=NORMA!$Q$4, $N428&lt;=NORMA!$R$4),"CUMPLE","NO CUMPLE")</f>
        <v>CUMPLE</v>
      </c>
      <c r="Y428" s="188" t="str">
        <f>IF($I428&gt;NORMA!$K$16,"NO CUMPLE","CUMPLE")</f>
        <v>NO CUMPLE</v>
      </c>
      <c r="Z428" s="188" t="str">
        <f>IF($M428&lt;NORMA!$K$23,"NO CUMPLE","CUMPLE")</f>
        <v>NO CUMPLE</v>
      </c>
      <c r="AA428" s="188" t="str">
        <f>IF($E428&gt;NORMA!$J$24,"NO CUMPLE","CUMPLE")</f>
        <v>NO CUMPLE</v>
      </c>
      <c r="AB428" s="188" t="str">
        <f>IF($F428&gt;NORMA!$J$25,"NO CUMPLE","CUMPLE")</f>
        <v>NO CUMPLE</v>
      </c>
      <c r="AC428" s="188" t="str">
        <f>IF($K428&gt;NORMA!$J$26,"NO CUMPLE","CUMPLE")</f>
        <v>NO CUMPLE</v>
      </c>
      <c r="AD428" s="188" t="str">
        <f>IF($J428&gt;NORMA!$J$27,"NO CUMPLE","CUMPLE")</f>
        <v>NO CUMPLE</v>
      </c>
      <c r="AE428" s="188" t="str">
        <f>IF($G428&gt;NORMA!$K$28,"NO CUMPLE","CUMPLE")</f>
        <v>NO CUMPLE</v>
      </c>
      <c r="AF428" s="188" t="str">
        <f>IF($H428&gt;NORMA!$I$29,"NO CUMPLE","CUMPLE")</f>
        <v>NO CUMPLE</v>
      </c>
      <c r="AG428" s="188" t="str">
        <f>IF($O428&gt;NORMA!$K$30,"NO CUMPLE","CUMPLE")</f>
        <v>NO CUMPLE</v>
      </c>
      <c r="AH428" s="188" t="str">
        <f>IF(AND($N428&gt;=NORMA!$R$18, $N428&lt;=NORMA!$S$18),"CUMPLE","NO CUMPLE")</f>
        <v>CUMPLE</v>
      </c>
      <c r="AI428" s="188" t="str">
        <f>IF($I428&gt;NORMA!$J$32,"NO CUMPLE","CUMPLE")</f>
        <v>NO CUMPLE</v>
      </c>
    </row>
    <row r="429" spans="1:35" ht="14.25" customHeight="1" x14ac:dyDescent="0.35">
      <c r="A429" s="146" t="s">
        <v>101</v>
      </c>
      <c r="B429" s="147" t="s">
        <v>102</v>
      </c>
      <c r="C429" s="148">
        <v>41200</v>
      </c>
      <c r="D429" s="149">
        <v>0.16666666666666666</v>
      </c>
      <c r="E429" s="147">
        <v>11.7</v>
      </c>
      <c r="F429" s="147">
        <v>32.200000000000003</v>
      </c>
      <c r="G429" s="147">
        <v>101</v>
      </c>
      <c r="H429" s="156">
        <v>6.1</v>
      </c>
      <c r="I429" s="147">
        <v>0.54</v>
      </c>
      <c r="J429" s="147">
        <v>0.5</v>
      </c>
      <c r="K429" s="155">
        <v>3.94</v>
      </c>
      <c r="L429" s="164">
        <v>7.0469999999999997</v>
      </c>
      <c r="M429" s="156">
        <v>5.29</v>
      </c>
      <c r="N429" s="156">
        <v>7.62</v>
      </c>
      <c r="O429" s="157">
        <v>360000</v>
      </c>
      <c r="P429" s="188" t="str">
        <f>IF($M429&lt;NORMA!$K$7,"NO CUMPLE","CUMPLE")</f>
        <v>CUMPLE</v>
      </c>
      <c r="Q429" s="188" t="str">
        <f>IF($E429&gt;NORMA!$K$8,"NO CUMPLE","CUMPLE")</f>
        <v>CUMPLE</v>
      </c>
      <c r="R429" s="188" t="str">
        <f>IF($F429&gt;NORMA!$K$9,"NO CUMPLE","CUMPLE")</f>
        <v>CUMPLE</v>
      </c>
      <c r="S429" s="188" t="str">
        <f>IF($K429&gt;NORMA!$K$10,"NO CUMPLE","CUMPLE")</f>
        <v>CUMPLE</v>
      </c>
      <c r="T429" s="188" t="str">
        <f>IF($J429&gt;NORMA!$K$11,"NO CUMPLE","CUMPLE")</f>
        <v>CUMPLE</v>
      </c>
      <c r="U429" s="188" t="str">
        <f>IF($G429&gt;NORMA!$K$12,"NO CUMPLE","CUMPLE")</f>
        <v>CUMPLE</v>
      </c>
      <c r="V429" s="188" t="str">
        <f>IF($H429&gt;NORMA!$K$13,"NO CUMPLE","CUMPLE")</f>
        <v>CUMPLE</v>
      </c>
      <c r="W429" s="188" t="str">
        <f>IF($O429&gt;NORMA!$J$14,"NO CUMPLE","CUMPLE")</f>
        <v>CUMPLE</v>
      </c>
      <c r="X429" s="188" t="str">
        <f>IF(AND($N429&gt;=NORMA!$Q$4, $N429&lt;=NORMA!$R$4),"CUMPLE","NO CUMPLE")</f>
        <v>CUMPLE</v>
      </c>
      <c r="Y429" s="188" t="str">
        <f>IF($I429&gt;NORMA!$K$16,"NO CUMPLE","CUMPLE")</f>
        <v>CUMPLE</v>
      </c>
      <c r="Z429" s="188" t="str">
        <f>IF($M429&lt;NORMA!$K$23,"NO CUMPLE","CUMPLE")</f>
        <v>CUMPLE</v>
      </c>
      <c r="AA429" s="188" t="str">
        <f>IF($E429&gt;NORMA!$J$24,"NO CUMPLE","CUMPLE")</f>
        <v>CUMPLE</v>
      </c>
      <c r="AB429" s="188" t="str">
        <f>IF($F429&gt;NORMA!$J$25,"NO CUMPLE","CUMPLE")</f>
        <v>CUMPLE</v>
      </c>
      <c r="AC429" s="188" t="str">
        <f>IF($K429&gt;NORMA!$J$26,"NO CUMPLE","CUMPLE")</f>
        <v>CUMPLE</v>
      </c>
      <c r="AD429" s="188" t="str">
        <f>IF($J429&gt;NORMA!$J$27,"NO CUMPLE","CUMPLE")</f>
        <v>CUMPLE</v>
      </c>
      <c r="AE429" s="188" t="str">
        <f>IF($G429&gt;NORMA!$K$28,"NO CUMPLE","CUMPLE")</f>
        <v>NO CUMPLE</v>
      </c>
      <c r="AF429" s="188" t="str">
        <f>IF($H429&gt;NORMA!$I$29,"NO CUMPLE","CUMPLE")</f>
        <v>CUMPLE</v>
      </c>
      <c r="AG429" s="188" t="str">
        <f>IF($O429&gt;NORMA!$K$30,"NO CUMPLE","CUMPLE")</f>
        <v>NO CUMPLE</v>
      </c>
      <c r="AH429" s="188" t="str">
        <f>IF(AND($N429&gt;=NORMA!$R$18, $N429&lt;=NORMA!$S$18),"CUMPLE","NO CUMPLE")</f>
        <v>CUMPLE</v>
      </c>
      <c r="AI429" s="188" t="str">
        <f>IF($I429&gt;NORMA!$J$32,"NO CUMPLE","CUMPLE")</f>
        <v>CUMPLE</v>
      </c>
    </row>
    <row r="430" spans="1:35" ht="14.25" customHeight="1" x14ac:dyDescent="0.35">
      <c r="A430" s="146" t="s">
        <v>101</v>
      </c>
      <c r="B430" s="147" t="s">
        <v>102</v>
      </c>
      <c r="C430" s="148">
        <v>41213</v>
      </c>
      <c r="D430" s="149">
        <v>0.6875</v>
      </c>
      <c r="E430" s="147">
        <v>140</v>
      </c>
      <c r="F430" s="147">
        <v>358</v>
      </c>
      <c r="G430" s="147">
        <v>144</v>
      </c>
      <c r="H430" s="156">
        <v>56</v>
      </c>
      <c r="I430" s="147">
        <v>7.11</v>
      </c>
      <c r="J430" s="147">
        <v>4.6399999999999997</v>
      </c>
      <c r="K430" s="155">
        <v>43.21</v>
      </c>
      <c r="L430" s="164">
        <v>1.157</v>
      </c>
      <c r="M430" s="156">
        <v>0.25</v>
      </c>
      <c r="N430" s="156">
        <v>7.65</v>
      </c>
      <c r="O430" s="157">
        <v>24000000</v>
      </c>
      <c r="P430" s="188" t="str">
        <f>IF($M430&lt;NORMA!$K$7,"NO CUMPLE","CUMPLE")</f>
        <v>CUMPLE</v>
      </c>
      <c r="Q430" s="188" t="str">
        <f>IF($E430&gt;NORMA!$K$8,"NO CUMPLE","CUMPLE")</f>
        <v>CUMPLE</v>
      </c>
      <c r="R430" s="188" t="str">
        <f>IF($F430&gt;NORMA!$K$9,"NO CUMPLE","CUMPLE")</f>
        <v>CUMPLE</v>
      </c>
      <c r="S430" s="188" t="str">
        <f>IF($K430&gt;NORMA!$K$10,"NO CUMPLE","CUMPLE")</f>
        <v>NO CUMPLE</v>
      </c>
      <c r="T430" s="188" t="str">
        <f>IF($J430&gt;NORMA!$K$11,"NO CUMPLE","CUMPLE")</f>
        <v>CUMPLE</v>
      </c>
      <c r="U430" s="188" t="str">
        <f>IF($G430&gt;NORMA!$K$12,"NO CUMPLE","CUMPLE")</f>
        <v>CUMPLE</v>
      </c>
      <c r="V430" s="188" t="str">
        <f>IF($H430&gt;NORMA!$K$13,"NO CUMPLE","CUMPLE")</f>
        <v>NO CUMPLE</v>
      </c>
      <c r="W430" s="188" t="str">
        <f>IF($O430&gt;NORMA!$J$14,"NO CUMPLE","CUMPLE")</f>
        <v>NO CUMPLE</v>
      </c>
      <c r="X430" s="188" t="str">
        <f>IF(AND($N430&gt;=NORMA!$Q$4, $N430&lt;=NORMA!$R$4),"CUMPLE","NO CUMPLE")</f>
        <v>CUMPLE</v>
      </c>
      <c r="Y430" s="188" t="str">
        <f>IF($I430&gt;NORMA!$K$16,"NO CUMPLE","CUMPLE")</f>
        <v>NO CUMPLE</v>
      </c>
      <c r="Z430" s="188" t="str">
        <f>IF($M430&lt;NORMA!$K$23,"NO CUMPLE","CUMPLE")</f>
        <v>NO CUMPLE</v>
      </c>
      <c r="AA430" s="188" t="str">
        <f>IF($E430&gt;NORMA!$J$24,"NO CUMPLE","CUMPLE")</f>
        <v>NO CUMPLE</v>
      </c>
      <c r="AB430" s="188" t="str">
        <f>IF($F430&gt;NORMA!$J$25,"NO CUMPLE","CUMPLE")</f>
        <v>NO CUMPLE</v>
      </c>
      <c r="AC430" s="188" t="str">
        <f>IF($K430&gt;NORMA!$J$26,"NO CUMPLE","CUMPLE")</f>
        <v>NO CUMPLE</v>
      </c>
      <c r="AD430" s="188" t="str">
        <f>IF($J430&gt;NORMA!$J$27,"NO CUMPLE","CUMPLE")</f>
        <v>NO CUMPLE</v>
      </c>
      <c r="AE430" s="188" t="str">
        <f>IF($G430&gt;NORMA!$K$28,"NO CUMPLE","CUMPLE")</f>
        <v>NO CUMPLE</v>
      </c>
      <c r="AF430" s="188" t="str">
        <f>IF($H430&gt;NORMA!$I$29,"NO CUMPLE","CUMPLE")</f>
        <v>NO CUMPLE</v>
      </c>
      <c r="AG430" s="188" t="str">
        <f>IF($O430&gt;NORMA!$K$30,"NO CUMPLE","CUMPLE")</f>
        <v>NO CUMPLE</v>
      </c>
      <c r="AH430" s="188" t="str">
        <f>IF(AND($N430&gt;=NORMA!$R$18, $N430&lt;=NORMA!$S$18),"CUMPLE","NO CUMPLE")</f>
        <v>CUMPLE</v>
      </c>
      <c r="AI430" s="188" t="str">
        <f>IF($I430&gt;NORMA!$J$32,"NO CUMPLE","CUMPLE")</f>
        <v>NO CUMPLE</v>
      </c>
    </row>
    <row r="431" spans="1:35" ht="14.25" customHeight="1" x14ac:dyDescent="0.35">
      <c r="A431" s="146" t="s">
        <v>103</v>
      </c>
      <c r="B431" s="147" t="s">
        <v>102</v>
      </c>
      <c r="C431" s="148">
        <v>41145</v>
      </c>
      <c r="D431" s="149">
        <v>0.125</v>
      </c>
      <c r="E431" s="147">
        <v>74.599999999999994</v>
      </c>
      <c r="F431" s="147">
        <v>183</v>
      </c>
      <c r="G431" s="147">
        <v>64</v>
      </c>
      <c r="H431" s="156">
        <v>20.8</v>
      </c>
      <c r="I431" s="147">
        <v>1.81</v>
      </c>
      <c r="J431" s="147">
        <v>2.87</v>
      </c>
      <c r="K431" s="155">
        <v>21.5</v>
      </c>
      <c r="L431" s="164">
        <v>0.92400000000000004</v>
      </c>
      <c r="M431" s="156">
        <v>0.43</v>
      </c>
      <c r="N431" s="156">
        <v>7.79</v>
      </c>
      <c r="O431" s="157">
        <v>930000</v>
      </c>
      <c r="P431" s="188" t="str">
        <f>IF($M431&lt;NORMA!$K$7,"NO CUMPLE","CUMPLE")</f>
        <v>CUMPLE</v>
      </c>
      <c r="Q431" s="188" t="str">
        <f>IF($E431&gt;NORMA!$K$8,"NO CUMPLE","CUMPLE")</f>
        <v>CUMPLE</v>
      </c>
      <c r="R431" s="188" t="str">
        <f>IF($F431&gt;NORMA!$K$9,"NO CUMPLE","CUMPLE")</f>
        <v>CUMPLE</v>
      </c>
      <c r="S431" s="188" t="str">
        <f>IF($K431&gt;NORMA!$K$10,"NO CUMPLE","CUMPLE")</f>
        <v>CUMPLE</v>
      </c>
      <c r="T431" s="188" t="str">
        <f>IF($J431&gt;NORMA!$K$11,"NO CUMPLE","CUMPLE")</f>
        <v>CUMPLE</v>
      </c>
      <c r="U431" s="188" t="str">
        <f>IF($G431&gt;NORMA!$K$12,"NO CUMPLE","CUMPLE")</f>
        <v>CUMPLE</v>
      </c>
      <c r="V431" s="188" t="str">
        <f>IF($H431&gt;NORMA!$K$13,"NO CUMPLE","CUMPLE")</f>
        <v>CUMPLE</v>
      </c>
      <c r="W431" s="188" t="str">
        <f>IF($O431&gt;NORMA!$J$14,"NO CUMPLE","CUMPLE")</f>
        <v>CUMPLE</v>
      </c>
      <c r="X431" s="188" t="str">
        <f>IF(AND($N431&gt;=NORMA!$Q$4, $N431&lt;=NORMA!$R$4),"CUMPLE","NO CUMPLE")</f>
        <v>CUMPLE</v>
      </c>
      <c r="Y431" s="188" t="str">
        <f>IF($I431&gt;NORMA!$K$16,"NO CUMPLE","CUMPLE")</f>
        <v>CUMPLE</v>
      </c>
      <c r="Z431" s="188" t="str">
        <f>IF($M431&lt;NORMA!$K$23,"NO CUMPLE","CUMPLE")</f>
        <v>NO CUMPLE</v>
      </c>
      <c r="AA431" s="188" t="str">
        <f>IF($E431&gt;NORMA!$J$24,"NO CUMPLE","CUMPLE")</f>
        <v>NO CUMPLE</v>
      </c>
      <c r="AB431" s="188" t="str">
        <f>IF($F431&gt;NORMA!$J$25,"NO CUMPLE","CUMPLE")</f>
        <v>NO CUMPLE</v>
      </c>
      <c r="AC431" s="188" t="str">
        <f>IF($K431&gt;NORMA!$J$26,"NO CUMPLE","CUMPLE")</f>
        <v>NO CUMPLE</v>
      </c>
      <c r="AD431" s="188" t="str">
        <f>IF($J431&gt;NORMA!$J$27,"NO CUMPLE","CUMPLE")</f>
        <v>NO CUMPLE</v>
      </c>
      <c r="AE431" s="188" t="str">
        <f>IF($G431&gt;NORMA!$K$28,"NO CUMPLE","CUMPLE")</f>
        <v>NO CUMPLE</v>
      </c>
      <c r="AF431" s="188" t="str">
        <f>IF($H431&gt;NORMA!$I$29,"NO CUMPLE","CUMPLE")</f>
        <v>NO CUMPLE</v>
      </c>
      <c r="AG431" s="188" t="str">
        <f>IF($O431&gt;NORMA!$K$30,"NO CUMPLE","CUMPLE")</f>
        <v>NO CUMPLE</v>
      </c>
      <c r="AH431" s="188" t="str">
        <f>IF(AND($N431&gt;=NORMA!$R$18, $N431&lt;=NORMA!$S$18),"CUMPLE","NO CUMPLE")</f>
        <v>CUMPLE</v>
      </c>
      <c r="AI431" s="188" t="str">
        <f>IF($I431&gt;NORMA!$J$32,"NO CUMPLE","CUMPLE")</f>
        <v>NO CUMPLE</v>
      </c>
    </row>
    <row r="432" spans="1:35" ht="14.25" customHeight="1" x14ac:dyDescent="0.35">
      <c r="A432" s="146" t="s">
        <v>103</v>
      </c>
      <c r="B432" s="147" t="s">
        <v>102</v>
      </c>
      <c r="C432" s="148">
        <v>41162</v>
      </c>
      <c r="D432" s="149">
        <v>0.95833333333333337</v>
      </c>
      <c r="E432" s="147">
        <v>75</v>
      </c>
      <c r="F432" s="147">
        <v>242</v>
      </c>
      <c r="G432" s="147">
        <v>102</v>
      </c>
      <c r="H432" s="156">
        <v>30</v>
      </c>
      <c r="I432" s="147">
        <v>3.39</v>
      </c>
      <c r="J432" s="147">
        <v>3.48</v>
      </c>
      <c r="K432" s="155">
        <v>28.46</v>
      </c>
      <c r="L432" s="164">
        <v>1.5109999999999999</v>
      </c>
      <c r="M432" s="156">
        <v>0.62</v>
      </c>
      <c r="N432" s="156">
        <v>7.86</v>
      </c>
      <c r="O432" s="157">
        <v>43000000</v>
      </c>
      <c r="P432" s="188" t="str">
        <f>IF($M432&lt;NORMA!$K$7,"NO CUMPLE","CUMPLE")</f>
        <v>CUMPLE</v>
      </c>
      <c r="Q432" s="188" t="str">
        <f>IF($E432&gt;NORMA!$K$8,"NO CUMPLE","CUMPLE")</f>
        <v>CUMPLE</v>
      </c>
      <c r="R432" s="188" t="str">
        <f>IF($F432&gt;NORMA!$K$9,"NO CUMPLE","CUMPLE")</f>
        <v>CUMPLE</v>
      </c>
      <c r="S432" s="188" t="str">
        <f>IF($K432&gt;NORMA!$K$10,"NO CUMPLE","CUMPLE")</f>
        <v>CUMPLE</v>
      </c>
      <c r="T432" s="188" t="str">
        <f>IF($J432&gt;NORMA!$K$11,"NO CUMPLE","CUMPLE")</f>
        <v>CUMPLE</v>
      </c>
      <c r="U432" s="188" t="str">
        <f>IF($G432&gt;NORMA!$K$12,"NO CUMPLE","CUMPLE")</f>
        <v>CUMPLE</v>
      </c>
      <c r="V432" s="188" t="str">
        <f>IF($H432&gt;NORMA!$K$13,"NO CUMPLE","CUMPLE")</f>
        <v>CUMPLE</v>
      </c>
      <c r="W432" s="188" t="str">
        <f>IF($O432&gt;NORMA!$J$14,"NO CUMPLE","CUMPLE")</f>
        <v>NO CUMPLE</v>
      </c>
      <c r="X432" s="188" t="str">
        <f>IF(AND($N432&gt;=NORMA!$Q$4, $N432&lt;=NORMA!$R$4),"CUMPLE","NO CUMPLE")</f>
        <v>CUMPLE</v>
      </c>
      <c r="Y432" s="188" t="str">
        <f>IF($I432&gt;NORMA!$K$16,"NO CUMPLE","CUMPLE")</f>
        <v>CUMPLE</v>
      </c>
      <c r="Z432" s="188" t="str">
        <f>IF($M432&lt;NORMA!$K$23,"NO CUMPLE","CUMPLE")</f>
        <v>NO CUMPLE</v>
      </c>
      <c r="AA432" s="188" t="str">
        <f>IF($E432&gt;NORMA!$J$24,"NO CUMPLE","CUMPLE")</f>
        <v>NO CUMPLE</v>
      </c>
      <c r="AB432" s="188" t="str">
        <f>IF($F432&gt;NORMA!$J$25,"NO CUMPLE","CUMPLE")</f>
        <v>NO CUMPLE</v>
      </c>
      <c r="AC432" s="188" t="str">
        <f>IF($K432&gt;NORMA!$J$26,"NO CUMPLE","CUMPLE")</f>
        <v>NO CUMPLE</v>
      </c>
      <c r="AD432" s="188" t="str">
        <f>IF($J432&gt;NORMA!$J$27,"NO CUMPLE","CUMPLE")</f>
        <v>NO CUMPLE</v>
      </c>
      <c r="AE432" s="188" t="str">
        <f>IF($G432&gt;NORMA!$K$28,"NO CUMPLE","CUMPLE")</f>
        <v>NO CUMPLE</v>
      </c>
      <c r="AF432" s="188" t="str">
        <f>IF($H432&gt;NORMA!$I$29,"NO CUMPLE","CUMPLE")</f>
        <v>NO CUMPLE</v>
      </c>
      <c r="AG432" s="188" t="str">
        <f>IF($O432&gt;NORMA!$K$30,"NO CUMPLE","CUMPLE")</f>
        <v>NO CUMPLE</v>
      </c>
      <c r="AH432" s="188" t="str">
        <f>IF(AND($N432&gt;=NORMA!$R$18, $N432&lt;=NORMA!$S$18),"CUMPLE","NO CUMPLE")</f>
        <v>CUMPLE</v>
      </c>
      <c r="AI432" s="188" t="str">
        <f>IF($I432&gt;NORMA!$J$32,"NO CUMPLE","CUMPLE")</f>
        <v>NO CUMPLE</v>
      </c>
    </row>
    <row r="433" spans="1:35" ht="14.25" customHeight="1" x14ac:dyDescent="0.35">
      <c r="A433" s="146" t="s">
        <v>103</v>
      </c>
      <c r="B433" s="147" t="s">
        <v>102</v>
      </c>
      <c r="C433" s="148">
        <v>41177</v>
      </c>
      <c r="D433" s="149">
        <v>0.66666666666666663</v>
      </c>
      <c r="E433" s="147">
        <v>136</v>
      </c>
      <c r="F433" s="147">
        <v>407</v>
      </c>
      <c r="G433" s="147">
        <v>162</v>
      </c>
      <c r="H433" s="156">
        <v>84</v>
      </c>
      <c r="I433" s="147">
        <v>7.29</v>
      </c>
      <c r="J433" s="147">
        <v>4.95</v>
      </c>
      <c r="K433" s="155">
        <v>40.54</v>
      </c>
      <c r="L433" s="164">
        <v>1.1339999999999999</v>
      </c>
      <c r="M433" s="156">
        <v>0.26</v>
      </c>
      <c r="N433" s="156">
        <v>7.7</v>
      </c>
      <c r="O433" s="157">
        <v>6000000</v>
      </c>
      <c r="P433" s="188" t="str">
        <f>IF($M433&lt;NORMA!$K$7,"NO CUMPLE","CUMPLE")</f>
        <v>CUMPLE</v>
      </c>
      <c r="Q433" s="188" t="str">
        <f>IF($E433&gt;NORMA!$K$8,"NO CUMPLE","CUMPLE")</f>
        <v>CUMPLE</v>
      </c>
      <c r="R433" s="188" t="str">
        <f>IF($F433&gt;NORMA!$K$9,"NO CUMPLE","CUMPLE")</f>
        <v>NO CUMPLE</v>
      </c>
      <c r="S433" s="188" t="str">
        <f>IF($K433&gt;NORMA!$K$10,"NO CUMPLE","CUMPLE")</f>
        <v>NO CUMPLE</v>
      </c>
      <c r="T433" s="188" t="str">
        <f>IF($J433&gt;NORMA!$K$11,"NO CUMPLE","CUMPLE")</f>
        <v>CUMPLE</v>
      </c>
      <c r="U433" s="188" t="str">
        <f>IF($G433&gt;NORMA!$K$12,"NO CUMPLE","CUMPLE")</f>
        <v>NO CUMPLE</v>
      </c>
      <c r="V433" s="188" t="str">
        <f>IF($H433&gt;NORMA!$K$13,"NO CUMPLE","CUMPLE")</f>
        <v>NO CUMPLE</v>
      </c>
      <c r="W433" s="188" t="str">
        <f>IF($O433&gt;NORMA!$J$14,"NO CUMPLE","CUMPLE")</f>
        <v>NO CUMPLE</v>
      </c>
      <c r="X433" s="188" t="str">
        <f>IF(AND($N433&gt;=NORMA!$Q$4, $N433&lt;=NORMA!$R$4),"CUMPLE","NO CUMPLE")</f>
        <v>CUMPLE</v>
      </c>
      <c r="Y433" s="188" t="str">
        <f>IF($I433&gt;NORMA!$K$16,"NO CUMPLE","CUMPLE")</f>
        <v>NO CUMPLE</v>
      </c>
      <c r="Z433" s="188" t="str">
        <f>IF($M433&lt;NORMA!$K$23,"NO CUMPLE","CUMPLE")</f>
        <v>NO CUMPLE</v>
      </c>
      <c r="AA433" s="188" t="str">
        <f>IF($E433&gt;NORMA!$J$24,"NO CUMPLE","CUMPLE")</f>
        <v>NO CUMPLE</v>
      </c>
      <c r="AB433" s="188" t="str">
        <f>IF($F433&gt;NORMA!$J$25,"NO CUMPLE","CUMPLE")</f>
        <v>NO CUMPLE</v>
      </c>
      <c r="AC433" s="188" t="str">
        <f>IF($K433&gt;NORMA!$J$26,"NO CUMPLE","CUMPLE")</f>
        <v>NO CUMPLE</v>
      </c>
      <c r="AD433" s="188" t="str">
        <f>IF($J433&gt;NORMA!$J$27,"NO CUMPLE","CUMPLE")</f>
        <v>NO CUMPLE</v>
      </c>
      <c r="AE433" s="188" t="str">
        <f>IF($G433&gt;NORMA!$K$28,"NO CUMPLE","CUMPLE")</f>
        <v>NO CUMPLE</v>
      </c>
      <c r="AF433" s="188" t="str">
        <f>IF($H433&gt;NORMA!$I$29,"NO CUMPLE","CUMPLE")</f>
        <v>NO CUMPLE</v>
      </c>
      <c r="AG433" s="188" t="str">
        <f>IF($O433&gt;NORMA!$K$30,"NO CUMPLE","CUMPLE")</f>
        <v>NO CUMPLE</v>
      </c>
      <c r="AH433" s="188" t="str">
        <f>IF(AND($N433&gt;=NORMA!$R$18, $N433&lt;=NORMA!$S$18),"CUMPLE","NO CUMPLE")</f>
        <v>CUMPLE</v>
      </c>
      <c r="AI433" s="188" t="str">
        <f>IF($I433&gt;NORMA!$J$32,"NO CUMPLE","CUMPLE")</f>
        <v>NO CUMPLE</v>
      </c>
    </row>
    <row r="434" spans="1:35" ht="14.25" customHeight="1" x14ac:dyDescent="0.35">
      <c r="A434" s="146" t="s">
        <v>103</v>
      </c>
      <c r="B434" s="147" t="s">
        <v>102</v>
      </c>
      <c r="C434" s="148">
        <v>41190</v>
      </c>
      <c r="D434" s="149">
        <v>0.60416666666666663</v>
      </c>
      <c r="E434" s="147">
        <v>168</v>
      </c>
      <c r="F434" s="147">
        <v>500</v>
      </c>
      <c r="G434" s="147">
        <v>165</v>
      </c>
      <c r="H434" s="156">
        <v>71</v>
      </c>
      <c r="I434" s="147">
        <v>1.65</v>
      </c>
      <c r="J434" s="147">
        <v>5.72</v>
      </c>
      <c r="K434" s="155">
        <v>46.15</v>
      </c>
      <c r="L434" s="164">
        <v>1.054</v>
      </c>
      <c r="M434" s="156">
        <v>0.17</v>
      </c>
      <c r="N434" s="156">
        <v>7.94</v>
      </c>
      <c r="O434" s="157">
        <v>7200000</v>
      </c>
      <c r="P434" s="188" t="str">
        <f>IF($M434&lt;NORMA!$K$7,"NO CUMPLE","CUMPLE")</f>
        <v>NO CUMPLE</v>
      </c>
      <c r="Q434" s="188" t="str">
        <f>IF($E434&gt;NORMA!$K$8,"NO CUMPLE","CUMPLE")</f>
        <v>CUMPLE</v>
      </c>
      <c r="R434" s="188" t="str">
        <f>IF($F434&gt;NORMA!$K$9,"NO CUMPLE","CUMPLE")</f>
        <v>NO CUMPLE</v>
      </c>
      <c r="S434" s="188" t="str">
        <f>IF($K434&gt;NORMA!$K$10,"NO CUMPLE","CUMPLE")</f>
        <v>NO CUMPLE</v>
      </c>
      <c r="T434" s="188" t="str">
        <f>IF($J434&gt;NORMA!$K$11,"NO CUMPLE","CUMPLE")</f>
        <v>CUMPLE</v>
      </c>
      <c r="U434" s="188" t="str">
        <f>IF($G434&gt;NORMA!$K$12,"NO CUMPLE","CUMPLE")</f>
        <v>NO CUMPLE</v>
      </c>
      <c r="V434" s="188" t="str">
        <f>IF($H434&gt;NORMA!$K$13,"NO CUMPLE","CUMPLE")</f>
        <v>NO CUMPLE</v>
      </c>
      <c r="W434" s="188" t="str">
        <f>IF($O434&gt;NORMA!$J$14,"NO CUMPLE","CUMPLE")</f>
        <v>NO CUMPLE</v>
      </c>
      <c r="X434" s="188" t="str">
        <f>IF(AND($N434&gt;=NORMA!$Q$4, $N434&lt;=NORMA!$R$4),"CUMPLE","NO CUMPLE")</f>
        <v>CUMPLE</v>
      </c>
      <c r="Y434" s="188" t="str">
        <f>IF($I434&gt;NORMA!$K$16,"NO CUMPLE","CUMPLE")</f>
        <v>CUMPLE</v>
      </c>
      <c r="Z434" s="188" t="str">
        <f>IF($M434&lt;NORMA!$K$23,"NO CUMPLE","CUMPLE")</f>
        <v>NO CUMPLE</v>
      </c>
      <c r="AA434" s="188" t="str">
        <f>IF($E434&gt;NORMA!$J$24,"NO CUMPLE","CUMPLE")</f>
        <v>NO CUMPLE</v>
      </c>
      <c r="AB434" s="188" t="str">
        <f>IF($F434&gt;NORMA!$J$25,"NO CUMPLE","CUMPLE")</f>
        <v>NO CUMPLE</v>
      </c>
      <c r="AC434" s="188" t="str">
        <f>IF($K434&gt;NORMA!$J$26,"NO CUMPLE","CUMPLE")</f>
        <v>NO CUMPLE</v>
      </c>
      <c r="AD434" s="188" t="str">
        <f>IF($J434&gt;NORMA!$J$27,"NO CUMPLE","CUMPLE")</f>
        <v>NO CUMPLE</v>
      </c>
      <c r="AE434" s="188" t="str">
        <f>IF($G434&gt;NORMA!$K$28,"NO CUMPLE","CUMPLE")</f>
        <v>NO CUMPLE</v>
      </c>
      <c r="AF434" s="188" t="str">
        <f>IF($H434&gt;NORMA!$I$29,"NO CUMPLE","CUMPLE")</f>
        <v>NO CUMPLE</v>
      </c>
      <c r="AG434" s="188" t="str">
        <f>IF($O434&gt;NORMA!$K$30,"NO CUMPLE","CUMPLE")</f>
        <v>NO CUMPLE</v>
      </c>
      <c r="AH434" s="188" t="str">
        <f>IF(AND($N434&gt;=NORMA!$R$18, $N434&lt;=NORMA!$S$18),"CUMPLE","NO CUMPLE")</f>
        <v>CUMPLE</v>
      </c>
      <c r="AI434" s="188" t="str">
        <f>IF($I434&gt;NORMA!$J$32,"NO CUMPLE","CUMPLE")</f>
        <v>NO CUMPLE</v>
      </c>
    </row>
    <row r="435" spans="1:35" ht="14.25" customHeight="1" x14ac:dyDescent="0.35">
      <c r="A435" s="146" t="s">
        <v>103</v>
      </c>
      <c r="B435" s="147" t="s">
        <v>102</v>
      </c>
      <c r="C435" s="148">
        <v>41201</v>
      </c>
      <c r="D435" s="149">
        <v>0.41666666666666669</v>
      </c>
      <c r="E435" s="147">
        <v>59.4</v>
      </c>
      <c r="F435" s="147">
        <v>185</v>
      </c>
      <c r="G435" s="147">
        <v>83</v>
      </c>
      <c r="H435" s="156">
        <v>13</v>
      </c>
      <c r="I435" s="147">
        <v>1.86</v>
      </c>
      <c r="J435" s="147">
        <v>1.82</v>
      </c>
      <c r="K435" s="155">
        <v>13.57</v>
      </c>
      <c r="L435" s="164">
        <v>3.0720000000000001</v>
      </c>
      <c r="M435" s="156">
        <v>6.37</v>
      </c>
      <c r="N435" s="156">
        <v>7.96</v>
      </c>
      <c r="O435" s="157">
        <v>23000000</v>
      </c>
      <c r="P435" s="188" t="str">
        <f>IF($M435&lt;NORMA!$K$7,"NO CUMPLE","CUMPLE")</f>
        <v>CUMPLE</v>
      </c>
      <c r="Q435" s="188" t="str">
        <f>IF($E435&gt;NORMA!$K$8,"NO CUMPLE","CUMPLE")</f>
        <v>CUMPLE</v>
      </c>
      <c r="R435" s="188" t="str">
        <f>IF($F435&gt;NORMA!$K$9,"NO CUMPLE","CUMPLE")</f>
        <v>CUMPLE</v>
      </c>
      <c r="S435" s="188" t="str">
        <f>IF($K435&gt;NORMA!$K$10,"NO CUMPLE","CUMPLE")</f>
        <v>CUMPLE</v>
      </c>
      <c r="T435" s="188" t="str">
        <f>IF($J435&gt;NORMA!$K$11,"NO CUMPLE","CUMPLE")</f>
        <v>CUMPLE</v>
      </c>
      <c r="U435" s="188" t="str">
        <f>IF($G435&gt;NORMA!$K$12,"NO CUMPLE","CUMPLE")</f>
        <v>CUMPLE</v>
      </c>
      <c r="V435" s="188" t="str">
        <f>IF($H435&gt;NORMA!$K$13,"NO CUMPLE","CUMPLE")</f>
        <v>CUMPLE</v>
      </c>
      <c r="W435" s="188" t="str">
        <f>IF($O435&gt;NORMA!$J$14,"NO CUMPLE","CUMPLE")</f>
        <v>NO CUMPLE</v>
      </c>
      <c r="X435" s="188" t="str">
        <f>IF(AND($N435&gt;=NORMA!$Q$4, $N435&lt;=NORMA!$R$4),"CUMPLE","NO CUMPLE")</f>
        <v>CUMPLE</v>
      </c>
      <c r="Y435" s="188" t="str">
        <f>IF($I435&gt;NORMA!$K$16,"NO CUMPLE","CUMPLE")</f>
        <v>CUMPLE</v>
      </c>
      <c r="Z435" s="188" t="str">
        <f>IF($M435&lt;NORMA!$K$23,"NO CUMPLE","CUMPLE")</f>
        <v>CUMPLE</v>
      </c>
      <c r="AA435" s="188" t="str">
        <f>IF($E435&gt;NORMA!$J$24,"NO CUMPLE","CUMPLE")</f>
        <v>NO CUMPLE</v>
      </c>
      <c r="AB435" s="188" t="str">
        <f>IF($F435&gt;NORMA!$J$25,"NO CUMPLE","CUMPLE")</f>
        <v>NO CUMPLE</v>
      </c>
      <c r="AC435" s="188" t="str">
        <f>IF($K435&gt;NORMA!$J$26,"NO CUMPLE","CUMPLE")</f>
        <v>NO CUMPLE</v>
      </c>
      <c r="AD435" s="188" t="str">
        <f>IF($J435&gt;NORMA!$J$27,"NO CUMPLE","CUMPLE")</f>
        <v>NO CUMPLE</v>
      </c>
      <c r="AE435" s="188" t="str">
        <f>IF($G435&gt;NORMA!$K$28,"NO CUMPLE","CUMPLE")</f>
        <v>NO CUMPLE</v>
      </c>
      <c r="AF435" s="188" t="str">
        <f>IF($H435&gt;NORMA!$I$29,"NO CUMPLE","CUMPLE")</f>
        <v>NO CUMPLE</v>
      </c>
      <c r="AG435" s="188" t="str">
        <f>IF($O435&gt;NORMA!$K$30,"NO CUMPLE","CUMPLE")</f>
        <v>NO CUMPLE</v>
      </c>
      <c r="AH435" s="188" t="str">
        <f>IF(AND($N435&gt;=NORMA!$R$18, $N435&lt;=NORMA!$S$18),"CUMPLE","NO CUMPLE")</f>
        <v>CUMPLE</v>
      </c>
      <c r="AI435" s="188" t="str">
        <f>IF($I435&gt;NORMA!$J$32,"NO CUMPLE","CUMPLE")</f>
        <v>NO CUMPLE</v>
      </c>
    </row>
    <row r="436" spans="1:35" ht="14.25" customHeight="1" x14ac:dyDescent="0.35">
      <c r="A436" s="146" t="s">
        <v>103</v>
      </c>
      <c r="B436" s="147" t="s">
        <v>102</v>
      </c>
      <c r="C436" s="148">
        <v>41214</v>
      </c>
      <c r="D436" s="149">
        <v>0.25</v>
      </c>
      <c r="E436" s="147">
        <v>71.599999999999994</v>
      </c>
      <c r="F436" s="147">
        <v>159</v>
      </c>
      <c r="G436" s="147">
        <v>63</v>
      </c>
      <c r="H436" s="156">
        <v>13</v>
      </c>
      <c r="I436" s="147">
        <v>1.19</v>
      </c>
      <c r="J436" s="147">
        <v>1.82</v>
      </c>
      <c r="K436" s="155">
        <v>13.43</v>
      </c>
      <c r="L436" s="164">
        <v>1.121</v>
      </c>
      <c r="M436" s="156">
        <v>1.03</v>
      </c>
      <c r="N436" s="156">
        <v>7.46</v>
      </c>
      <c r="O436" s="157">
        <v>1500000</v>
      </c>
      <c r="P436" s="188" t="str">
        <f>IF($M436&lt;NORMA!$K$7,"NO CUMPLE","CUMPLE")</f>
        <v>CUMPLE</v>
      </c>
      <c r="Q436" s="188" t="str">
        <f>IF($E436&gt;NORMA!$K$8,"NO CUMPLE","CUMPLE")</f>
        <v>CUMPLE</v>
      </c>
      <c r="R436" s="188" t="str">
        <f>IF($F436&gt;NORMA!$K$9,"NO CUMPLE","CUMPLE")</f>
        <v>CUMPLE</v>
      </c>
      <c r="S436" s="188" t="str">
        <f>IF($K436&gt;NORMA!$K$10,"NO CUMPLE","CUMPLE")</f>
        <v>CUMPLE</v>
      </c>
      <c r="T436" s="188" t="str">
        <f>IF($J436&gt;NORMA!$K$11,"NO CUMPLE","CUMPLE")</f>
        <v>CUMPLE</v>
      </c>
      <c r="U436" s="188" t="str">
        <f>IF($G436&gt;NORMA!$K$12,"NO CUMPLE","CUMPLE")</f>
        <v>CUMPLE</v>
      </c>
      <c r="V436" s="188" t="str">
        <f>IF($H436&gt;NORMA!$K$13,"NO CUMPLE","CUMPLE")</f>
        <v>CUMPLE</v>
      </c>
      <c r="W436" s="188" t="str">
        <f>IF($O436&gt;NORMA!$J$14,"NO CUMPLE","CUMPLE")</f>
        <v>NO CUMPLE</v>
      </c>
      <c r="X436" s="188" t="str">
        <f>IF(AND($N436&gt;=NORMA!$Q$4, $N436&lt;=NORMA!$R$4),"CUMPLE","NO CUMPLE")</f>
        <v>CUMPLE</v>
      </c>
      <c r="Y436" s="188" t="str">
        <f>IF($I436&gt;NORMA!$K$16,"NO CUMPLE","CUMPLE")</f>
        <v>CUMPLE</v>
      </c>
      <c r="Z436" s="188" t="str">
        <f>IF($M436&lt;NORMA!$K$23,"NO CUMPLE","CUMPLE")</f>
        <v>NO CUMPLE</v>
      </c>
      <c r="AA436" s="188" t="str">
        <f>IF($E436&gt;NORMA!$J$24,"NO CUMPLE","CUMPLE")</f>
        <v>NO CUMPLE</v>
      </c>
      <c r="AB436" s="188" t="str">
        <f>IF($F436&gt;NORMA!$J$25,"NO CUMPLE","CUMPLE")</f>
        <v>NO CUMPLE</v>
      </c>
      <c r="AC436" s="188" t="str">
        <f>IF($K436&gt;NORMA!$J$26,"NO CUMPLE","CUMPLE")</f>
        <v>NO CUMPLE</v>
      </c>
      <c r="AD436" s="188" t="str">
        <f>IF($J436&gt;NORMA!$J$27,"NO CUMPLE","CUMPLE")</f>
        <v>NO CUMPLE</v>
      </c>
      <c r="AE436" s="188" t="str">
        <f>IF($G436&gt;NORMA!$K$28,"NO CUMPLE","CUMPLE")</f>
        <v>NO CUMPLE</v>
      </c>
      <c r="AF436" s="188" t="str">
        <f>IF($H436&gt;NORMA!$I$29,"NO CUMPLE","CUMPLE")</f>
        <v>NO CUMPLE</v>
      </c>
      <c r="AG436" s="188" t="str">
        <f>IF($O436&gt;NORMA!$K$30,"NO CUMPLE","CUMPLE")</f>
        <v>NO CUMPLE</v>
      </c>
      <c r="AH436" s="188" t="str">
        <f>IF(AND($N436&gt;=NORMA!$R$18, $N436&lt;=NORMA!$S$18),"CUMPLE","NO CUMPLE")</f>
        <v>CUMPLE</v>
      </c>
      <c r="AI436" s="188" t="str">
        <f>IF($I436&gt;NORMA!$J$32,"NO CUMPLE","CUMPLE")</f>
        <v>NO CUMPLE</v>
      </c>
    </row>
    <row r="437" spans="1:35" ht="14.25" customHeight="1" x14ac:dyDescent="0.35">
      <c r="A437" s="146" t="s">
        <v>101</v>
      </c>
      <c r="B437" s="147" t="s">
        <v>102</v>
      </c>
      <c r="C437" s="148">
        <v>41323</v>
      </c>
      <c r="D437" s="149">
        <v>0.33333333333333331</v>
      </c>
      <c r="E437" s="147">
        <v>168</v>
      </c>
      <c r="F437" s="147">
        <v>185</v>
      </c>
      <c r="G437" s="147">
        <v>73</v>
      </c>
      <c r="H437" s="147">
        <v>20</v>
      </c>
      <c r="I437" s="147">
        <v>0.79</v>
      </c>
      <c r="J437" s="147">
        <v>3.57</v>
      </c>
      <c r="K437" s="155">
        <v>32.1</v>
      </c>
      <c r="L437" s="164">
        <v>0.873</v>
      </c>
      <c r="M437" s="156">
        <v>1</v>
      </c>
      <c r="N437" s="156">
        <v>7.66</v>
      </c>
      <c r="O437" s="157">
        <v>7500000</v>
      </c>
      <c r="P437" s="188" t="str">
        <f>IF($M437&lt;NORMA!$K$7,"NO CUMPLE","CUMPLE")</f>
        <v>CUMPLE</v>
      </c>
      <c r="Q437" s="188" t="str">
        <f>IF($E437&gt;NORMA!$K$8,"NO CUMPLE","CUMPLE")</f>
        <v>CUMPLE</v>
      </c>
      <c r="R437" s="188" t="str">
        <f>IF($F437&gt;NORMA!$K$9,"NO CUMPLE","CUMPLE")</f>
        <v>CUMPLE</v>
      </c>
      <c r="S437" s="188" t="str">
        <f>IF($K437&gt;NORMA!$K$10,"NO CUMPLE","CUMPLE")</f>
        <v>CUMPLE</v>
      </c>
      <c r="T437" s="188" t="str">
        <f>IF($J437&gt;NORMA!$K$11,"NO CUMPLE","CUMPLE")</f>
        <v>CUMPLE</v>
      </c>
      <c r="U437" s="188" t="str">
        <f>IF($G437&gt;NORMA!$K$12,"NO CUMPLE","CUMPLE")</f>
        <v>CUMPLE</v>
      </c>
      <c r="V437" s="188" t="str">
        <f>IF($H437&gt;NORMA!$K$13,"NO CUMPLE","CUMPLE")</f>
        <v>CUMPLE</v>
      </c>
      <c r="W437" s="188" t="str">
        <f>IF($O437&gt;NORMA!$J$14,"NO CUMPLE","CUMPLE")</f>
        <v>NO CUMPLE</v>
      </c>
      <c r="X437" s="188" t="str">
        <f>IF(AND($N437&gt;=NORMA!$Q$4, $N437&lt;=NORMA!$R$4),"CUMPLE","NO CUMPLE")</f>
        <v>CUMPLE</v>
      </c>
      <c r="Y437" s="188" t="str">
        <f>IF($I437&gt;NORMA!$K$16,"NO CUMPLE","CUMPLE")</f>
        <v>CUMPLE</v>
      </c>
      <c r="Z437" s="188" t="str">
        <f>IF($M437&lt;NORMA!$K$23,"NO CUMPLE","CUMPLE")</f>
        <v>NO CUMPLE</v>
      </c>
      <c r="AA437" s="188" t="str">
        <f>IF($E437&gt;NORMA!$J$24,"NO CUMPLE","CUMPLE")</f>
        <v>NO CUMPLE</v>
      </c>
      <c r="AB437" s="188" t="str">
        <f>IF($F437&gt;NORMA!$J$25,"NO CUMPLE","CUMPLE")</f>
        <v>NO CUMPLE</v>
      </c>
      <c r="AC437" s="188" t="str">
        <f>IF($K437&gt;NORMA!$J$26,"NO CUMPLE","CUMPLE")</f>
        <v>NO CUMPLE</v>
      </c>
      <c r="AD437" s="188" t="str">
        <f>IF($J437&gt;NORMA!$J$27,"NO CUMPLE","CUMPLE")</f>
        <v>NO CUMPLE</v>
      </c>
      <c r="AE437" s="188" t="str">
        <f>IF($G437&gt;NORMA!$K$28,"NO CUMPLE","CUMPLE")</f>
        <v>NO CUMPLE</v>
      </c>
      <c r="AF437" s="188" t="str">
        <f>IF($H437&gt;NORMA!$I$29,"NO CUMPLE","CUMPLE")</f>
        <v>NO CUMPLE</v>
      </c>
      <c r="AG437" s="188" t="str">
        <f>IF($O437&gt;NORMA!$K$30,"NO CUMPLE","CUMPLE")</f>
        <v>NO CUMPLE</v>
      </c>
      <c r="AH437" s="188" t="str">
        <f>IF(AND($N437&gt;=NORMA!$R$18, $N437&lt;=NORMA!$S$18),"CUMPLE","NO CUMPLE")</f>
        <v>CUMPLE</v>
      </c>
      <c r="AI437" s="188" t="str">
        <f>IF($I437&gt;NORMA!$J$32,"NO CUMPLE","CUMPLE")</f>
        <v>CUMPLE</v>
      </c>
    </row>
    <row r="438" spans="1:35" ht="14.25" customHeight="1" x14ac:dyDescent="0.35">
      <c r="A438" s="146" t="s">
        <v>101</v>
      </c>
      <c r="B438" s="147" t="s">
        <v>102</v>
      </c>
      <c r="C438" s="148">
        <v>41344</v>
      </c>
      <c r="D438" s="149">
        <v>0.27083333333333331</v>
      </c>
      <c r="E438" s="147">
        <v>25.6</v>
      </c>
      <c r="F438" s="147">
        <v>76.099999999999994</v>
      </c>
      <c r="G438" s="147">
        <v>18</v>
      </c>
      <c r="H438" s="150">
        <v>3.6</v>
      </c>
      <c r="I438" s="147">
        <v>1.54</v>
      </c>
      <c r="J438" s="147">
        <v>2.11</v>
      </c>
      <c r="K438" s="155">
        <v>15.64</v>
      </c>
      <c r="L438" s="164">
        <v>0.372</v>
      </c>
      <c r="M438" s="156">
        <v>1.95</v>
      </c>
      <c r="N438" s="156">
        <v>7.45</v>
      </c>
      <c r="O438" s="157">
        <v>4600000</v>
      </c>
      <c r="P438" s="188" t="str">
        <f>IF($M438&lt;NORMA!$K$7,"NO CUMPLE","CUMPLE")</f>
        <v>CUMPLE</v>
      </c>
      <c r="Q438" s="188" t="str">
        <f>IF($E438&gt;NORMA!$K$8,"NO CUMPLE","CUMPLE")</f>
        <v>CUMPLE</v>
      </c>
      <c r="R438" s="188" t="str">
        <f>IF($F438&gt;NORMA!$K$9,"NO CUMPLE","CUMPLE")</f>
        <v>CUMPLE</v>
      </c>
      <c r="S438" s="188" t="str">
        <f>IF($K438&gt;NORMA!$K$10,"NO CUMPLE","CUMPLE")</f>
        <v>CUMPLE</v>
      </c>
      <c r="T438" s="188" t="str">
        <f>IF($J438&gt;NORMA!$K$11,"NO CUMPLE","CUMPLE")</f>
        <v>CUMPLE</v>
      </c>
      <c r="U438" s="188" t="str">
        <f>IF($G438&gt;NORMA!$K$12,"NO CUMPLE","CUMPLE")</f>
        <v>CUMPLE</v>
      </c>
      <c r="V438" s="188" t="str">
        <f>IF($H438&gt;NORMA!$K$13,"NO CUMPLE","CUMPLE")</f>
        <v>CUMPLE</v>
      </c>
      <c r="W438" s="188" t="str">
        <f>IF($O438&gt;NORMA!$J$14,"NO CUMPLE","CUMPLE")</f>
        <v>NO CUMPLE</v>
      </c>
      <c r="X438" s="188" t="str">
        <f>IF(AND($N438&gt;=NORMA!$Q$4, $N438&lt;=NORMA!$R$4),"CUMPLE","NO CUMPLE")</f>
        <v>CUMPLE</v>
      </c>
      <c r="Y438" s="188" t="str">
        <f>IF($I438&gt;NORMA!$K$16,"NO CUMPLE","CUMPLE")</f>
        <v>CUMPLE</v>
      </c>
      <c r="Z438" s="188" t="str">
        <f>IF($M438&lt;NORMA!$K$23,"NO CUMPLE","CUMPLE")</f>
        <v>NO CUMPLE</v>
      </c>
      <c r="AA438" s="188" t="str">
        <f>IF($E438&gt;NORMA!$J$24,"NO CUMPLE","CUMPLE")</f>
        <v>NO CUMPLE</v>
      </c>
      <c r="AB438" s="188" t="str">
        <f>IF($F438&gt;NORMA!$J$25,"NO CUMPLE","CUMPLE")</f>
        <v>NO CUMPLE</v>
      </c>
      <c r="AC438" s="188" t="str">
        <f>IF($K438&gt;NORMA!$J$26,"NO CUMPLE","CUMPLE")</f>
        <v>NO CUMPLE</v>
      </c>
      <c r="AD438" s="188" t="str">
        <f>IF($J438&gt;NORMA!$J$27,"NO CUMPLE","CUMPLE")</f>
        <v>NO CUMPLE</v>
      </c>
      <c r="AE438" s="188" t="str">
        <f>IF($G438&gt;NORMA!$K$28,"NO CUMPLE","CUMPLE")</f>
        <v>CUMPLE</v>
      </c>
      <c r="AF438" s="188" t="str">
        <f>IF($H438&gt;NORMA!$I$29,"NO CUMPLE","CUMPLE")</f>
        <v>CUMPLE</v>
      </c>
      <c r="AG438" s="188" t="str">
        <f>IF($O438&gt;NORMA!$K$30,"NO CUMPLE","CUMPLE")</f>
        <v>NO CUMPLE</v>
      </c>
      <c r="AH438" s="188" t="str">
        <f>IF(AND($N438&gt;=NORMA!$R$18, $N438&lt;=NORMA!$S$18),"CUMPLE","NO CUMPLE")</f>
        <v>CUMPLE</v>
      </c>
      <c r="AI438" s="188" t="str">
        <f>IF($I438&gt;NORMA!$J$32,"NO CUMPLE","CUMPLE")</f>
        <v>NO CUMPLE</v>
      </c>
    </row>
    <row r="439" spans="1:35" ht="14.25" customHeight="1" x14ac:dyDescent="0.35">
      <c r="A439" s="146" t="s">
        <v>101</v>
      </c>
      <c r="B439" s="147" t="s">
        <v>102</v>
      </c>
      <c r="C439" s="148">
        <v>41373</v>
      </c>
      <c r="D439" s="149">
        <v>0.66666666666666663</v>
      </c>
      <c r="E439" s="147">
        <v>206</v>
      </c>
      <c r="F439" s="147">
        <v>465</v>
      </c>
      <c r="G439" s="147">
        <v>138</v>
      </c>
      <c r="H439" s="147">
        <v>61</v>
      </c>
      <c r="I439" s="147">
        <v>9</v>
      </c>
      <c r="J439" s="147">
        <v>5.69</v>
      </c>
      <c r="K439" s="155">
        <v>52.44</v>
      </c>
      <c r="L439" s="164">
        <v>0.67200000000000004</v>
      </c>
      <c r="M439" s="156">
        <v>0.21</v>
      </c>
      <c r="N439" s="156">
        <v>7.86</v>
      </c>
      <c r="O439" s="157">
        <v>23000000</v>
      </c>
      <c r="P439" s="188" t="str">
        <f>IF($M439&lt;NORMA!$K$7,"NO CUMPLE","CUMPLE")</f>
        <v>CUMPLE</v>
      </c>
      <c r="Q439" s="188" t="str">
        <f>IF($E439&gt;NORMA!$K$8,"NO CUMPLE","CUMPLE")</f>
        <v>CUMPLE</v>
      </c>
      <c r="R439" s="188" t="str">
        <f>IF($F439&gt;NORMA!$K$9,"NO CUMPLE","CUMPLE")</f>
        <v>NO CUMPLE</v>
      </c>
      <c r="S439" s="188" t="str">
        <f>IF($K439&gt;NORMA!$K$10,"NO CUMPLE","CUMPLE")</f>
        <v>NO CUMPLE</v>
      </c>
      <c r="T439" s="188" t="str">
        <f>IF($J439&gt;NORMA!$K$11,"NO CUMPLE","CUMPLE")</f>
        <v>CUMPLE</v>
      </c>
      <c r="U439" s="188" t="str">
        <f>IF($G439&gt;NORMA!$K$12,"NO CUMPLE","CUMPLE")</f>
        <v>CUMPLE</v>
      </c>
      <c r="V439" s="188" t="str">
        <f>IF($H439&gt;NORMA!$K$13,"NO CUMPLE","CUMPLE")</f>
        <v>NO CUMPLE</v>
      </c>
      <c r="W439" s="188" t="str">
        <f>IF($O439&gt;NORMA!$J$14,"NO CUMPLE","CUMPLE")</f>
        <v>NO CUMPLE</v>
      </c>
      <c r="X439" s="188" t="str">
        <f>IF(AND($N439&gt;=NORMA!$Q$4, $N439&lt;=NORMA!$R$4),"CUMPLE","NO CUMPLE")</f>
        <v>CUMPLE</v>
      </c>
      <c r="Y439" s="188" t="str">
        <f>IF($I439&gt;NORMA!$K$16,"NO CUMPLE","CUMPLE")</f>
        <v>NO CUMPLE</v>
      </c>
      <c r="Z439" s="188" t="str">
        <f>IF($M439&lt;NORMA!$K$23,"NO CUMPLE","CUMPLE")</f>
        <v>NO CUMPLE</v>
      </c>
      <c r="AA439" s="188" t="str">
        <f>IF($E439&gt;NORMA!$J$24,"NO CUMPLE","CUMPLE")</f>
        <v>NO CUMPLE</v>
      </c>
      <c r="AB439" s="188" t="str">
        <f>IF($F439&gt;NORMA!$J$25,"NO CUMPLE","CUMPLE")</f>
        <v>NO CUMPLE</v>
      </c>
      <c r="AC439" s="188" t="str">
        <f>IF($K439&gt;NORMA!$J$26,"NO CUMPLE","CUMPLE")</f>
        <v>NO CUMPLE</v>
      </c>
      <c r="AD439" s="188" t="str">
        <f>IF($J439&gt;NORMA!$J$27,"NO CUMPLE","CUMPLE")</f>
        <v>NO CUMPLE</v>
      </c>
      <c r="AE439" s="188" t="str">
        <f>IF($G439&gt;NORMA!$K$28,"NO CUMPLE","CUMPLE")</f>
        <v>NO CUMPLE</v>
      </c>
      <c r="AF439" s="188" t="str">
        <f>IF($H439&gt;NORMA!$I$29,"NO CUMPLE","CUMPLE")</f>
        <v>NO CUMPLE</v>
      </c>
      <c r="AG439" s="188" t="str">
        <f>IF($O439&gt;NORMA!$K$30,"NO CUMPLE","CUMPLE")</f>
        <v>NO CUMPLE</v>
      </c>
      <c r="AH439" s="188" t="str">
        <f>IF(AND($N439&gt;=NORMA!$R$18, $N439&lt;=NORMA!$S$18),"CUMPLE","NO CUMPLE")</f>
        <v>CUMPLE</v>
      </c>
      <c r="AI439" s="188" t="str">
        <f>IF($I439&gt;NORMA!$J$32,"NO CUMPLE","CUMPLE")</f>
        <v>NO CUMPLE</v>
      </c>
    </row>
    <row r="440" spans="1:35" ht="14.25" customHeight="1" x14ac:dyDescent="0.35">
      <c r="A440" s="146" t="s">
        <v>101</v>
      </c>
      <c r="B440" s="147" t="s">
        <v>102</v>
      </c>
      <c r="C440" s="148">
        <v>41396</v>
      </c>
      <c r="D440" s="149">
        <v>0.41666666666666669</v>
      </c>
      <c r="E440" s="147">
        <v>117</v>
      </c>
      <c r="F440" s="147">
        <v>297</v>
      </c>
      <c r="G440" s="147">
        <v>122</v>
      </c>
      <c r="H440" s="147">
        <v>72</v>
      </c>
      <c r="I440" s="147">
        <v>2.75</v>
      </c>
      <c r="J440" s="147">
        <v>5.72</v>
      </c>
      <c r="K440" s="155">
        <v>50.33</v>
      </c>
      <c r="L440" s="164">
        <v>1.216</v>
      </c>
      <c r="M440" s="156">
        <v>0.85</v>
      </c>
      <c r="N440" s="156">
        <v>8.2799999999999994</v>
      </c>
      <c r="O440" s="157">
        <v>64000000</v>
      </c>
      <c r="P440" s="188" t="str">
        <f>IF($M440&lt;NORMA!$K$7,"NO CUMPLE","CUMPLE")</f>
        <v>CUMPLE</v>
      </c>
      <c r="Q440" s="188" t="str">
        <f>IF($E440&gt;NORMA!$K$8,"NO CUMPLE","CUMPLE")</f>
        <v>CUMPLE</v>
      </c>
      <c r="R440" s="188" t="str">
        <f>IF($F440&gt;NORMA!$K$9,"NO CUMPLE","CUMPLE")</f>
        <v>CUMPLE</v>
      </c>
      <c r="S440" s="188" t="str">
        <f>IF($K440&gt;NORMA!$K$10,"NO CUMPLE","CUMPLE")</f>
        <v>NO CUMPLE</v>
      </c>
      <c r="T440" s="188" t="str">
        <f>IF($J440&gt;NORMA!$K$11,"NO CUMPLE","CUMPLE")</f>
        <v>CUMPLE</v>
      </c>
      <c r="U440" s="188" t="str">
        <f>IF($G440&gt;NORMA!$K$12,"NO CUMPLE","CUMPLE")</f>
        <v>CUMPLE</v>
      </c>
      <c r="V440" s="188" t="str">
        <f>IF($H440&gt;NORMA!$K$13,"NO CUMPLE","CUMPLE")</f>
        <v>NO CUMPLE</v>
      </c>
      <c r="W440" s="188" t="str">
        <f>IF($O440&gt;NORMA!$J$14,"NO CUMPLE","CUMPLE")</f>
        <v>NO CUMPLE</v>
      </c>
      <c r="X440" s="188" t="str">
        <f>IF(AND($N440&gt;=NORMA!$Q$4, $N440&lt;=NORMA!$R$4),"CUMPLE","NO CUMPLE")</f>
        <v>CUMPLE</v>
      </c>
      <c r="Y440" s="188" t="str">
        <f>IF($I440&gt;NORMA!$K$16,"NO CUMPLE","CUMPLE")</f>
        <v>CUMPLE</v>
      </c>
      <c r="Z440" s="188" t="str">
        <f>IF($M440&lt;NORMA!$K$23,"NO CUMPLE","CUMPLE")</f>
        <v>NO CUMPLE</v>
      </c>
      <c r="AA440" s="188" t="str">
        <f>IF($E440&gt;NORMA!$J$24,"NO CUMPLE","CUMPLE")</f>
        <v>NO CUMPLE</v>
      </c>
      <c r="AB440" s="188" t="str">
        <f>IF($F440&gt;NORMA!$J$25,"NO CUMPLE","CUMPLE")</f>
        <v>NO CUMPLE</v>
      </c>
      <c r="AC440" s="188" t="str">
        <f>IF($K440&gt;NORMA!$J$26,"NO CUMPLE","CUMPLE")</f>
        <v>NO CUMPLE</v>
      </c>
      <c r="AD440" s="188" t="str">
        <f>IF($J440&gt;NORMA!$J$27,"NO CUMPLE","CUMPLE")</f>
        <v>NO CUMPLE</v>
      </c>
      <c r="AE440" s="188" t="str">
        <f>IF($G440&gt;NORMA!$K$28,"NO CUMPLE","CUMPLE")</f>
        <v>NO CUMPLE</v>
      </c>
      <c r="AF440" s="188" t="str">
        <f>IF($H440&gt;NORMA!$I$29,"NO CUMPLE","CUMPLE")</f>
        <v>NO CUMPLE</v>
      </c>
      <c r="AG440" s="188" t="str">
        <f>IF($O440&gt;NORMA!$K$30,"NO CUMPLE","CUMPLE")</f>
        <v>NO CUMPLE</v>
      </c>
      <c r="AH440" s="188" t="str">
        <f>IF(AND($N440&gt;=NORMA!$R$18, $N440&lt;=NORMA!$S$18),"CUMPLE","NO CUMPLE")</f>
        <v>CUMPLE</v>
      </c>
      <c r="AI440" s="188" t="str">
        <f>IF($I440&gt;NORMA!$J$32,"NO CUMPLE","CUMPLE")</f>
        <v>NO CUMPLE</v>
      </c>
    </row>
    <row r="441" spans="1:35" ht="14.25" customHeight="1" x14ac:dyDescent="0.35">
      <c r="A441" s="146" t="s">
        <v>101</v>
      </c>
      <c r="B441" s="147" t="s">
        <v>102</v>
      </c>
      <c r="C441" s="148">
        <v>41417</v>
      </c>
      <c r="D441" s="149">
        <v>0.75</v>
      </c>
      <c r="E441" s="147">
        <v>116</v>
      </c>
      <c r="F441" s="147">
        <v>216</v>
      </c>
      <c r="G441" s="147">
        <v>98</v>
      </c>
      <c r="H441" s="147">
        <v>52</v>
      </c>
      <c r="I441" s="147">
        <v>4.1500000000000004</v>
      </c>
      <c r="J441" s="147">
        <v>3.17</v>
      </c>
      <c r="K441" s="155">
        <v>26.89</v>
      </c>
      <c r="L441" s="164">
        <v>1.3640000000000001</v>
      </c>
      <c r="M441" s="156">
        <v>0.41</v>
      </c>
      <c r="N441" s="156">
        <v>7.78</v>
      </c>
      <c r="O441" s="157">
        <v>2300000</v>
      </c>
      <c r="P441" s="188" t="str">
        <f>IF($M441&lt;NORMA!$K$7,"NO CUMPLE","CUMPLE")</f>
        <v>CUMPLE</v>
      </c>
      <c r="Q441" s="188" t="str">
        <f>IF($E441&gt;NORMA!$K$8,"NO CUMPLE","CUMPLE")</f>
        <v>CUMPLE</v>
      </c>
      <c r="R441" s="188" t="str">
        <f>IF($F441&gt;NORMA!$K$9,"NO CUMPLE","CUMPLE")</f>
        <v>CUMPLE</v>
      </c>
      <c r="S441" s="188" t="str">
        <f>IF($K441&gt;NORMA!$K$10,"NO CUMPLE","CUMPLE")</f>
        <v>CUMPLE</v>
      </c>
      <c r="T441" s="188" t="str">
        <f>IF($J441&gt;NORMA!$K$11,"NO CUMPLE","CUMPLE")</f>
        <v>CUMPLE</v>
      </c>
      <c r="U441" s="188" t="str">
        <f>IF($G441&gt;NORMA!$K$12,"NO CUMPLE","CUMPLE")</f>
        <v>CUMPLE</v>
      </c>
      <c r="V441" s="188" t="str">
        <f>IF($H441&gt;NORMA!$K$13,"NO CUMPLE","CUMPLE")</f>
        <v>NO CUMPLE</v>
      </c>
      <c r="W441" s="188" t="str">
        <f>IF($O441&gt;NORMA!$J$14,"NO CUMPLE","CUMPLE")</f>
        <v>NO CUMPLE</v>
      </c>
      <c r="X441" s="188" t="str">
        <f>IF(AND($N441&gt;=NORMA!$Q$4, $N441&lt;=NORMA!$R$4),"CUMPLE","NO CUMPLE")</f>
        <v>CUMPLE</v>
      </c>
      <c r="Y441" s="188" t="str">
        <f>IF($I441&gt;NORMA!$K$16,"NO CUMPLE","CUMPLE")</f>
        <v>NO CUMPLE</v>
      </c>
      <c r="Z441" s="188" t="str">
        <f>IF($M441&lt;NORMA!$K$23,"NO CUMPLE","CUMPLE")</f>
        <v>NO CUMPLE</v>
      </c>
      <c r="AA441" s="188" t="str">
        <f>IF($E441&gt;NORMA!$J$24,"NO CUMPLE","CUMPLE")</f>
        <v>NO CUMPLE</v>
      </c>
      <c r="AB441" s="188" t="str">
        <f>IF($F441&gt;NORMA!$J$25,"NO CUMPLE","CUMPLE")</f>
        <v>NO CUMPLE</v>
      </c>
      <c r="AC441" s="188" t="str">
        <f>IF($K441&gt;NORMA!$J$26,"NO CUMPLE","CUMPLE")</f>
        <v>NO CUMPLE</v>
      </c>
      <c r="AD441" s="188" t="str">
        <f>IF($J441&gt;NORMA!$J$27,"NO CUMPLE","CUMPLE")</f>
        <v>NO CUMPLE</v>
      </c>
      <c r="AE441" s="188" t="str">
        <f>IF($G441&gt;NORMA!$K$28,"NO CUMPLE","CUMPLE")</f>
        <v>NO CUMPLE</v>
      </c>
      <c r="AF441" s="188" t="str">
        <f>IF($H441&gt;NORMA!$I$29,"NO CUMPLE","CUMPLE")</f>
        <v>NO CUMPLE</v>
      </c>
      <c r="AG441" s="188" t="str">
        <f>IF($O441&gt;NORMA!$K$30,"NO CUMPLE","CUMPLE")</f>
        <v>NO CUMPLE</v>
      </c>
      <c r="AH441" s="188" t="str">
        <f>IF(AND($N441&gt;=NORMA!$R$18, $N441&lt;=NORMA!$S$18),"CUMPLE","NO CUMPLE")</f>
        <v>CUMPLE</v>
      </c>
      <c r="AI441" s="188" t="str">
        <f>IF($I441&gt;NORMA!$J$32,"NO CUMPLE","CUMPLE")</f>
        <v>NO CUMPLE</v>
      </c>
    </row>
    <row r="442" spans="1:35" ht="14.25" customHeight="1" x14ac:dyDescent="0.35">
      <c r="A442" s="146" t="s">
        <v>101</v>
      </c>
      <c r="B442" s="147" t="s">
        <v>102</v>
      </c>
      <c r="C442" s="148">
        <v>41436</v>
      </c>
      <c r="D442" s="149">
        <v>0.5</v>
      </c>
      <c r="E442" s="147">
        <v>146</v>
      </c>
      <c r="F442" s="147">
        <v>442</v>
      </c>
      <c r="G442" s="147">
        <v>144</v>
      </c>
      <c r="H442" s="147">
        <v>56</v>
      </c>
      <c r="I442" s="147">
        <v>5.43</v>
      </c>
      <c r="J442" s="147">
        <v>5.28</v>
      </c>
      <c r="K442" s="155">
        <v>43.19</v>
      </c>
      <c r="L442" s="155">
        <v>1.1399999999999999</v>
      </c>
      <c r="M442" s="156">
        <v>0.69</v>
      </c>
      <c r="N442" s="156">
        <v>7.91</v>
      </c>
      <c r="O442" s="157">
        <v>15000000</v>
      </c>
      <c r="P442" s="188" t="str">
        <f>IF($M442&lt;NORMA!$K$7,"NO CUMPLE","CUMPLE")</f>
        <v>CUMPLE</v>
      </c>
      <c r="Q442" s="188" t="str">
        <f>IF($E442&gt;NORMA!$K$8,"NO CUMPLE","CUMPLE")</f>
        <v>CUMPLE</v>
      </c>
      <c r="R442" s="188" t="str">
        <f>IF($F442&gt;NORMA!$K$9,"NO CUMPLE","CUMPLE")</f>
        <v>NO CUMPLE</v>
      </c>
      <c r="S442" s="188" t="str">
        <f>IF($K442&gt;NORMA!$K$10,"NO CUMPLE","CUMPLE")</f>
        <v>NO CUMPLE</v>
      </c>
      <c r="T442" s="188" t="str">
        <f>IF($J442&gt;NORMA!$K$11,"NO CUMPLE","CUMPLE")</f>
        <v>CUMPLE</v>
      </c>
      <c r="U442" s="188" t="str">
        <f>IF($G442&gt;NORMA!$K$12,"NO CUMPLE","CUMPLE")</f>
        <v>CUMPLE</v>
      </c>
      <c r="V442" s="188" t="str">
        <f>IF($H442&gt;NORMA!$K$13,"NO CUMPLE","CUMPLE")</f>
        <v>NO CUMPLE</v>
      </c>
      <c r="W442" s="188" t="str">
        <f>IF($O442&gt;NORMA!$J$14,"NO CUMPLE","CUMPLE")</f>
        <v>NO CUMPLE</v>
      </c>
      <c r="X442" s="188" t="str">
        <f>IF(AND($N442&gt;=NORMA!$Q$4, $N442&lt;=NORMA!$R$4),"CUMPLE","NO CUMPLE")</f>
        <v>CUMPLE</v>
      </c>
      <c r="Y442" s="188" t="str">
        <f>IF($I442&gt;NORMA!$K$16,"NO CUMPLE","CUMPLE")</f>
        <v>NO CUMPLE</v>
      </c>
      <c r="Z442" s="188" t="str">
        <f>IF($M442&lt;NORMA!$K$23,"NO CUMPLE","CUMPLE")</f>
        <v>NO CUMPLE</v>
      </c>
      <c r="AA442" s="188" t="str">
        <f>IF($E442&gt;NORMA!$J$24,"NO CUMPLE","CUMPLE")</f>
        <v>NO CUMPLE</v>
      </c>
      <c r="AB442" s="188" t="str">
        <f>IF($F442&gt;NORMA!$J$25,"NO CUMPLE","CUMPLE")</f>
        <v>NO CUMPLE</v>
      </c>
      <c r="AC442" s="188" t="str">
        <f>IF($K442&gt;NORMA!$J$26,"NO CUMPLE","CUMPLE")</f>
        <v>NO CUMPLE</v>
      </c>
      <c r="AD442" s="188" t="str">
        <f>IF($J442&gt;NORMA!$J$27,"NO CUMPLE","CUMPLE")</f>
        <v>NO CUMPLE</v>
      </c>
      <c r="AE442" s="188" t="str">
        <f>IF($G442&gt;NORMA!$K$28,"NO CUMPLE","CUMPLE")</f>
        <v>NO CUMPLE</v>
      </c>
      <c r="AF442" s="188" t="str">
        <f>IF($H442&gt;NORMA!$I$29,"NO CUMPLE","CUMPLE")</f>
        <v>NO CUMPLE</v>
      </c>
      <c r="AG442" s="188" t="str">
        <f>IF($O442&gt;NORMA!$K$30,"NO CUMPLE","CUMPLE")</f>
        <v>NO CUMPLE</v>
      </c>
      <c r="AH442" s="188" t="str">
        <f>IF(AND($N442&gt;=NORMA!$R$18, $N442&lt;=NORMA!$S$18),"CUMPLE","NO CUMPLE")</f>
        <v>CUMPLE</v>
      </c>
      <c r="AI442" s="188" t="str">
        <f>IF($I442&gt;NORMA!$J$32,"NO CUMPLE","CUMPLE")</f>
        <v>NO CUMPLE</v>
      </c>
    </row>
    <row r="443" spans="1:35" ht="14.25" customHeight="1" x14ac:dyDescent="0.35">
      <c r="A443" s="146" t="s">
        <v>103</v>
      </c>
      <c r="B443" s="147" t="s">
        <v>102</v>
      </c>
      <c r="C443" s="148">
        <v>41323</v>
      </c>
      <c r="D443" s="149">
        <v>0.58333333333333337</v>
      </c>
      <c r="E443" s="147">
        <v>194</v>
      </c>
      <c r="F443" s="147">
        <v>435</v>
      </c>
      <c r="G443" s="147">
        <v>148</v>
      </c>
      <c r="H443" s="147">
        <v>54</v>
      </c>
      <c r="I443" s="147">
        <v>3.41</v>
      </c>
      <c r="J443" s="147">
        <v>6</v>
      </c>
      <c r="K443" s="155">
        <v>51.21</v>
      </c>
      <c r="L443" s="155">
        <v>1.1499999999999999</v>
      </c>
      <c r="M443" s="156">
        <v>0.31</v>
      </c>
      <c r="N443" s="156">
        <v>7.66</v>
      </c>
      <c r="O443" s="157">
        <v>2300000</v>
      </c>
      <c r="P443" s="188" t="str">
        <f>IF($M443&lt;NORMA!$K$7,"NO CUMPLE","CUMPLE")</f>
        <v>CUMPLE</v>
      </c>
      <c r="Q443" s="188" t="str">
        <f>IF($E443&gt;NORMA!$K$8,"NO CUMPLE","CUMPLE")</f>
        <v>CUMPLE</v>
      </c>
      <c r="R443" s="188" t="str">
        <f>IF($F443&gt;NORMA!$K$9,"NO CUMPLE","CUMPLE")</f>
        <v>NO CUMPLE</v>
      </c>
      <c r="S443" s="188" t="str">
        <f>IF($K443&gt;NORMA!$K$10,"NO CUMPLE","CUMPLE")</f>
        <v>NO CUMPLE</v>
      </c>
      <c r="T443" s="188" t="str">
        <f>IF($J443&gt;NORMA!$K$11,"NO CUMPLE","CUMPLE")</f>
        <v>CUMPLE</v>
      </c>
      <c r="U443" s="188" t="str">
        <f>IF($G443&gt;NORMA!$K$12,"NO CUMPLE","CUMPLE")</f>
        <v>CUMPLE</v>
      </c>
      <c r="V443" s="188" t="str">
        <f>IF($H443&gt;NORMA!$K$13,"NO CUMPLE","CUMPLE")</f>
        <v>NO CUMPLE</v>
      </c>
      <c r="W443" s="188" t="str">
        <f>IF($O443&gt;NORMA!$J$14,"NO CUMPLE","CUMPLE")</f>
        <v>NO CUMPLE</v>
      </c>
      <c r="X443" s="188" t="str">
        <f>IF(AND($N443&gt;=NORMA!$Q$4, $N443&lt;=NORMA!$R$4),"CUMPLE","NO CUMPLE")</f>
        <v>CUMPLE</v>
      </c>
      <c r="Y443" s="188" t="str">
        <f>IF($I443&gt;NORMA!$K$16,"NO CUMPLE","CUMPLE")</f>
        <v>CUMPLE</v>
      </c>
      <c r="Z443" s="188" t="str">
        <f>IF($M443&lt;NORMA!$K$23,"NO CUMPLE","CUMPLE")</f>
        <v>NO CUMPLE</v>
      </c>
      <c r="AA443" s="188" t="str">
        <f>IF($E443&gt;NORMA!$J$24,"NO CUMPLE","CUMPLE")</f>
        <v>NO CUMPLE</v>
      </c>
      <c r="AB443" s="188" t="str">
        <f>IF($F443&gt;NORMA!$J$25,"NO CUMPLE","CUMPLE")</f>
        <v>NO CUMPLE</v>
      </c>
      <c r="AC443" s="188" t="str">
        <f>IF($K443&gt;NORMA!$J$26,"NO CUMPLE","CUMPLE")</f>
        <v>NO CUMPLE</v>
      </c>
      <c r="AD443" s="188" t="str">
        <f>IF($J443&gt;NORMA!$J$27,"NO CUMPLE","CUMPLE")</f>
        <v>NO CUMPLE</v>
      </c>
      <c r="AE443" s="188" t="str">
        <f>IF($G443&gt;NORMA!$K$28,"NO CUMPLE","CUMPLE")</f>
        <v>NO CUMPLE</v>
      </c>
      <c r="AF443" s="188" t="str">
        <f>IF($H443&gt;NORMA!$I$29,"NO CUMPLE","CUMPLE")</f>
        <v>NO CUMPLE</v>
      </c>
      <c r="AG443" s="188" t="str">
        <f>IF($O443&gt;NORMA!$K$30,"NO CUMPLE","CUMPLE")</f>
        <v>NO CUMPLE</v>
      </c>
      <c r="AH443" s="188" t="str">
        <f>IF(AND($N443&gt;=NORMA!$R$18, $N443&lt;=NORMA!$S$18),"CUMPLE","NO CUMPLE")</f>
        <v>CUMPLE</v>
      </c>
      <c r="AI443" s="188" t="str">
        <f>IF($I443&gt;NORMA!$J$32,"NO CUMPLE","CUMPLE")</f>
        <v>NO CUMPLE</v>
      </c>
    </row>
    <row r="444" spans="1:35" ht="14.25" customHeight="1" x14ac:dyDescent="0.35">
      <c r="A444" s="146" t="s">
        <v>103</v>
      </c>
      <c r="B444" s="147" t="s">
        <v>102</v>
      </c>
      <c r="C444" s="148">
        <v>41344</v>
      </c>
      <c r="D444" s="149">
        <v>0.5</v>
      </c>
      <c r="E444" s="147">
        <v>228</v>
      </c>
      <c r="F444" s="147">
        <v>612</v>
      </c>
      <c r="G444" s="147">
        <v>217</v>
      </c>
      <c r="H444" s="147">
        <v>37</v>
      </c>
      <c r="I444" s="147">
        <v>7.83</v>
      </c>
      <c r="J444" s="147">
        <v>8.4600000000000009</v>
      </c>
      <c r="K444" s="155">
        <v>70.489999999999995</v>
      </c>
      <c r="L444" s="155">
        <v>1.03</v>
      </c>
      <c r="M444" s="156">
        <v>0.3</v>
      </c>
      <c r="N444" s="156">
        <v>7.97</v>
      </c>
      <c r="O444" s="157">
        <v>9100000</v>
      </c>
      <c r="P444" s="188" t="str">
        <f>IF($M444&lt;NORMA!$K$7,"NO CUMPLE","CUMPLE")</f>
        <v>CUMPLE</v>
      </c>
      <c r="Q444" s="188" t="str">
        <f>IF($E444&gt;NORMA!$K$8,"NO CUMPLE","CUMPLE")</f>
        <v>CUMPLE</v>
      </c>
      <c r="R444" s="188" t="str">
        <f>IF($F444&gt;NORMA!$K$9,"NO CUMPLE","CUMPLE")</f>
        <v>NO CUMPLE</v>
      </c>
      <c r="S444" s="188" t="str">
        <f>IF($K444&gt;NORMA!$K$10,"NO CUMPLE","CUMPLE")</f>
        <v>NO CUMPLE</v>
      </c>
      <c r="T444" s="188" t="str">
        <f>IF($J444&gt;NORMA!$K$11,"NO CUMPLE","CUMPLE")</f>
        <v>NO CUMPLE</v>
      </c>
      <c r="U444" s="188" t="str">
        <f>IF($G444&gt;NORMA!$K$12,"NO CUMPLE","CUMPLE")</f>
        <v>NO CUMPLE</v>
      </c>
      <c r="V444" s="188" t="str">
        <f>IF($H444&gt;NORMA!$K$13,"NO CUMPLE","CUMPLE")</f>
        <v>CUMPLE</v>
      </c>
      <c r="W444" s="188" t="str">
        <f>IF($O444&gt;NORMA!$J$14,"NO CUMPLE","CUMPLE")</f>
        <v>NO CUMPLE</v>
      </c>
      <c r="X444" s="188" t="str">
        <f>IF(AND($N444&gt;=NORMA!$Q$4, $N444&lt;=NORMA!$R$4),"CUMPLE","NO CUMPLE")</f>
        <v>CUMPLE</v>
      </c>
      <c r="Y444" s="188" t="str">
        <f>IF($I444&gt;NORMA!$K$16,"NO CUMPLE","CUMPLE")</f>
        <v>NO CUMPLE</v>
      </c>
      <c r="Z444" s="188" t="str">
        <f>IF($M444&lt;NORMA!$K$23,"NO CUMPLE","CUMPLE")</f>
        <v>NO CUMPLE</v>
      </c>
      <c r="AA444" s="188" t="str">
        <f>IF($E444&gt;NORMA!$J$24,"NO CUMPLE","CUMPLE")</f>
        <v>NO CUMPLE</v>
      </c>
      <c r="AB444" s="188" t="str">
        <f>IF($F444&gt;NORMA!$J$25,"NO CUMPLE","CUMPLE")</f>
        <v>NO CUMPLE</v>
      </c>
      <c r="AC444" s="188" t="str">
        <f>IF($K444&gt;NORMA!$J$26,"NO CUMPLE","CUMPLE")</f>
        <v>NO CUMPLE</v>
      </c>
      <c r="AD444" s="188" t="str">
        <f>IF($J444&gt;NORMA!$J$27,"NO CUMPLE","CUMPLE")</f>
        <v>NO CUMPLE</v>
      </c>
      <c r="AE444" s="188" t="str">
        <f>IF($G444&gt;NORMA!$K$28,"NO CUMPLE","CUMPLE")</f>
        <v>NO CUMPLE</v>
      </c>
      <c r="AF444" s="188" t="str">
        <f>IF($H444&gt;NORMA!$I$29,"NO CUMPLE","CUMPLE")</f>
        <v>NO CUMPLE</v>
      </c>
      <c r="AG444" s="188" t="str">
        <f>IF($O444&gt;NORMA!$K$30,"NO CUMPLE","CUMPLE")</f>
        <v>NO CUMPLE</v>
      </c>
      <c r="AH444" s="188" t="str">
        <f>IF(AND($N444&gt;=NORMA!$R$18, $N444&lt;=NORMA!$S$18),"CUMPLE","NO CUMPLE")</f>
        <v>CUMPLE</v>
      </c>
      <c r="AI444" s="188" t="str">
        <f>IF($I444&gt;NORMA!$J$32,"NO CUMPLE","CUMPLE")</f>
        <v>NO CUMPLE</v>
      </c>
    </row>
    <row r="445" spans="1:35" ht="14.25" customHeight="1" x14ac:dyDescent="0.35">
      <c r="A445" s="146" t="s">
        <v>103</v>
      </c>
      <c r="B445" s="147" t="s">
        <v>102</v>
      </c>
      <c r="C445" s="148">
        <v>41373</v>
      </c>
      <c r="D445" s="149">
        <v>0.33333333333333331</v>
      </c>
      <c r="E445" s="147">
        <v>57.9</v>
      </c>
      <c r="F445" s="147">
        <v>226</v>
      </c>
      <c r="G445" s="147">
        <v>60</v>
      </c>
      <c r="H445" s="147">
        <v>13</v>
      </c>
      <c r="I445" s="147">
        <v>1.06</v>
      </c>
      <c r="J445" s="147">
        <v>2.17</v>
      </c>
      <c r="K445" s="155">
        <v>21.64</v>
      </c>
      <c r="L445" s="155">
        <v>0.71</v>
      </c>
      <c r="M445" s="156">
        <v>1.19</v>
      </c>
      <c r="N445" s="156">
        <v>7.68</v>
      </c>
      <c r="O445" s="157">
        <v>1500000</v>
      </c>
      <c r="P445" s="188" t="str">
        <f>IF($M445&lt;NORMA!$K$7,"NO CUMPLE","CUMPLE")</f>
        <v>CUMPLE</v>
      </c>
      <c r="Q445" s="188" t="str">
        <f>IF($E445&gt;NORMA!$K$8,"NO CUMPLE","CUMPLE")</f>
        <v>CUMPLE</v>
      </c>
      <c r="R445" s="188" t="str">
        <f>IF($F445&gt;NORMA!$K$9,"NO CUMPLE","CUMPLE")</f>
        <v>CUMPLE</v>
      </c>
      <c r="S445" s="188" t="str">
        <f>IF($K445&gt;NORMA!$K$10,"NO CUMPLE","CUMPLE")</f>
        <v>CUMPLE</v>
      </c>
      <c r="T445" s="188" t="str">
        <f>IF($J445&gt;NORMA!$K$11,"NO CUMPLE","CUMPLE")</f>
        <v>CUMPLE</v>
      </c>
      <c r="U445" s="188" t="str">
        <f>IF($G445&gt;NORMA!$K$12,"NO CUMPLE","CUMPLE")</f>
        <v>CUMPLE</v>
      </c>
      <c r="V445" s="188" t="str">
        <f>IF($H445&gt;NORMA!$K$13,"NO CUMPLE","CUMPLE")</f>
        <v>CUMPLE</v>
      </c>
      <c r="W445" s="188" t="str">
        <f>IF($O445&gt;NORMA!$J$14,"NO CUMPLE","CUMPLE")</f>
        <v>NO CUMPLE</v>
      </c>
      <c r="X445" s="188" t="str">
        <f>IF(AND($N445&gt;=NORMA!$Q$4, $N445&lt;=NORMA!$R$4),"CUMPLE","NO CUMPLE")</f>
        <v>CUMPLE</v>
      </c>
      <c r="Y445" s="188" t="str">
        <f>IF($I445&gt;NORMA!$K$16,"NO CUMPLE","CUMPLE")</f>
        <v>CUMPLE</v>
      </c>
      <c r="Z445" s="188" t="str">
        <f>IF($M445&lt;NORMA!$K$23,"NO CUMPLE","CUMPLE")</f>
        <v>NO CUMPLE</v>
      </c>
      <c r="AA445" s="188" t="str">
        <f>IF($E445&gt;NORMA!$J$24,"NO CUMPLE","CUMPLE")</f>
        <v>NO CUMPLE</v>
      </c>
      <c r="AB445" s="188" t="str">
        <f>IF($F445&gt;NORMA!$J$25,"NO CUMPLE","CUMPLE")</f>
        <v>NO CUMPLE</v>
      </c>
      <c r="AC445" s="188" t="str">
        <f>IF($K445&gt;NORMA!$J$26,"NO CUMPLE","CUMPLE")</f>
        <v>NO CUMPLE</v>
      </c>
      <c r="AD445" s="188" t="str">
        <f>IF($J445&gt;NORMA!$J$27,"NO CUMPLE","CUMPLE")</f>
        <v>NO CUMPLE</v>
      </c>
      <c r="AE445" s="188" t="str">
        <f>IF($G445&gt;NORMA!$K$28,"NO CUMPLE","CUMPLE")</f>
        <v>NO CUMPLE</v>
      </c>
      <c r="AF445" s="188" t="str">
        <f>IF($H445&gt;NORMA!$I$29,"NO CUMPLE","CUMPLE")</f>
        <v>NO CUMPLE</v>
      </c>
      <c r="AG445" s="188" t="str">
        <f>IF($O445&gt;NORMA!$K$30,"NO CUMPLE","CUMPLE")</f>
        <v>NO CUMPLE</v>
      </c>
      <c r="AH445" s="188" t="str">
        <f>IF(AND($N445&gt;=NORMA!$R$18, $N445&lt;=NORMA!$S$18),"CUMPLE","NO CUMPLE")</f>
        <v>CUMPLE</v>
      </c>
      <c r="AI445" s="188" t="str">
        <f>IF($I445&gt;NORMA!$J$32,"NO CUMPLE","CUMPLE")</f>
        <v>NO CUMPLE</v>
      </c>
    </row>
    <row r="446" spans="1:35" ht="14.25" customHeight="1" x14ac:dyDescent="0.35">
      <c r="A446" s="146" t="s">
        <v>103</v>
      </c>
      <c r="B446" s="147" t="s">
        <v>102</v>
      </c>
      <c r="C446" s="148">
        <v>41401</v>
      </c>
      <c r="D446" s="149">
        <v>0.70833333333333337</v>
      </c>
      <c r="E446" s="147">
        <v>106</v>
      </c>
      <c r="F446" s="147">
        <v>204</v>
      </c>
      <c r="G446" s="147">
        <v>121</v>
      </c>
      <c r="H446" s="147">
        <v>22</v>
      </c>
      <c r="I446" s="147">
        <v>3.93</v>
      </c>
      <c r="J446" s="147">
        <v>2.13</v>
      </c>
      <c r="K446" s="155">
        <v>19.88</v>
      </c>
      <c r="L446" s="155">
        <v>2.38</v>
      </c>
      <c r="M446" s="156">
        <v>2.96</v>
      </c>
      <c r="N446" s="156">
        <v>8.25</v>
      </c>
      <c r="O446" s="157">
        <v>2300000</v>
      </c>
      <c r="P446" s="188" t="str">
        <f>IF($M446&lt;NORMA!$K$7,"NO CUMPLE","CUMPLE")</f>
        <v>CUMPLE</v>
      </c>
      <c r="Q446" s="188" t="str">
        <f>IF($E446&gt;NORMA!$K$8,"NO CUMPLE","CUMPLE")</f>
        <v>CUMPLE</v>
      </c>
      <c r="R446" s="188" t="str">
        <f>IF($F446&gt;NORMA!$K$9,"NO CUMPLE","CUMPLE")</f>
        <v>CUMPLE</v>
      </c>
      <c r="S446" s="188" t="str">
        <f>IF($K446&gt;NORMA!$K$10,"NO CUMPLE","CUMPLE")</f>
        <v>CUMPLE</v>
      </c>
      <c r="T446" s="188" t="str">
        <f>IF($J446&gt;NORMA!$K$11,"NO CUMPLE","CUMPLE")</f>
        <v>CUMPLE</v>
      </c>
      <c r="U446" s="188" t="str">
        <f>IF($G446&gt;NORMA!$K$12,"NO CUMPLE","CUMPLE")</f>
        <v>CUMPLE</v>
      </c>
      <c r="V446" s="188" t="str">
        <f>IF($H446&gt;NORMA!$K$13,"NO CUMPLE","CUMPLE")</f>
        <v>CUMPLE</v>
      </c>
      <c r="W446" s="188" t="str">
        <f>IF($O446&gt;NORMA!$J$14,"NO CUMPLE","CUMPLE")</f>
        <v>NO CUMPLE</v>
      </c>
      <c r="X446" s="188" t="str">
        <f>IF(AND($N446&gt;=NORMA!$Q$4, $N446&lt;=NORMA!$R$4),"CUMPLE","NO CUMPLE")</f>
        <v>CUMPLE</v>
      </c>
      <c r="Y446" s="188" t="str">
        <f>IF($I446&gt;NORMA!$K$16,"NO CUMPLE","CUMPLE")</f>
        <v>CUMPLE</v>
      </c>
      <c r="Z446" s="188" t="str">
        <f>IF($M446&lt;NORMA!$K$23,"NO CUMPLE","CUMPLE")</f>
        <v>NO CUMPLE</v>
      </c>
      <c r="AA446" s="188" t="str">
        <f>IF($E446&gt;NORMA!$J$24,"NO CUMPLE","CUMPLE")</f>
        <v>NO CUMPLE</v>
      </c>
      <c r="AB446" s="188" t="str">
        <f>IF($F446&gt;NORMA!$J$25,"NO CUMPLE","CUMPLE")</f>
        <v>NO CUMPLE</v>
      </c>
      <c r="AC446" s="188" t="str">
        <f>IF($K446&gt;NORMA!$J$26,"NO CUMPLE","CUMPLE")</f>
        <v>NO CUMPLE</v>
      </c>
      <c r="AD446" s="188" t="str">
        <f>IF($J446&gt;NORMA!$J$27,"NO CUMPLE","CUMPLE")</f>
        <v>NO CUMPLE</v>
      </c>
      <c r="AE446" s="188" t="str">
        <f>IF($G446&gt;NORMA!$K$28,"NO CUMPLE","CUMPLE")</f>
        <v>NO CUMPLE</v>
      </c>
      <c r="AF446" s="188" t="str">
        <f>IF($H446&gt;NORMA!$I$29,"NO CUMPLE","CUMPLE")</f>
        <v>NO CUMPLE</v>
      </c>
      <c r="AG446" s="188" t="str">
        <f>IF($O446&gt;NORMA!$K$30,"NO CUMPLE","CUMPLE")</f>
        <v>NO CUMPLE</v>
      </c>
      <c r="AH446" s="188" t="str">
        <f>IF(AND($N446&gt;=NORMA!$R$18, $N446&lt;=NORMA!$S$18),"CUMPLE","NO CUMPLE")</f>
        <v>CUMPLE</v>
      </c>
      <c r="AI446" s="188" t="str">
        <f>IF($I446&gt;NORMA!$J$32,"NO CUMPLE","CUMPLE")</f>
        <v>NO CUMPLE</v>
      </c>
    </row>
    <row r="447" spans="1:35" ht="14.25" customHeight="1" x14ac:dyDescent="0.35">
      <c r="A447" s="146" t="s">
        <v>103</v>
      </c>
      <c r="B447" s="147" t="s">
        <v>102</v>
      </c>
      <c r="C447" s="148">
        <v>41418</v>
      </c>
      <c r="D447" s="149">
        <v>0.25</v>
      </c>
      <c r="E447" s="147">
        <v>14.9</v>
      </c>
      <c r="F447" s="147">
        <v>43.4</v>
      </c>
      <c r="G447" s="147">
        <v>85</v>
      </c>
      <c r="H447" s="147">
        <v>43</v>
      </c>
      <c r="I447" s="147">
        <v>0.28999999999999998</v>
      </c>
      <c r="J447" s="147">
        <v>0.8</v>
      </c>
      <c r="K447" s="155">
        <v>6.31</v>
      </c>
      <c r="L447" s="155">
        <v>4.09</v>
      </c>
      <c r="M447" s="156">
        <v>5.17</v>
      </c>
      <c r="N447" s="156">
        <v>7.8</v>
      </c>
      <c r="O447" s="157">
        <v>390000</v>
      </c>
      <c r="P447" s="188" t="str">
        <f>IF($M447&lt;NORMA!$K$7,"NO CUMPLE","CUMPLE")</f>
        <v>CUMPLE</v>
      </c>
      <c r="Q447" s="188" t="str">
        <f>IF($E447&gt;NORMA!$K$8,"NO CUMPLE","CUMPLE")</f>
        <v>CUMPLE</v>
      </c>
      <c r="R447" s="188" t="str">
        <f>IF($F447&gt;NORMA!$K$9,"NO CUMPLE","CUMPLE")</f>
        <v>CUMPLE</v>
      </c>
      <c r="S447" s="188" t="str">
        <f>IF($K447&gt;NORMA!$K$10,"NO CUMPLE","CUMPLE")</f>
        <v>CUMPLE</v>
      </c>
      <c r="T447" s="188" t="str">
        <f>IF($J447&gt;NORMA!$K$11,"NO CUMPLE","CUMPLE")</f>
        <v>CUMPLE</v>
      </c>
      <c r="U447" s="188" t="str">
        <f>IF($G447&gt;NORMA!$K$12,"NO CUMPLE","CUMPLE")</f>
        <v>CUMPLE</v>
      </c>
      <c r="V447" s="188" t="str">
        <f>IF($H447&gt;NORMA!$K$13,"NO CUMPLE","CUMPLE")</f>
        <v>NO CUMPLE</v>
      </c>
      <c r="W447" s="188" t="str">
        <f>IF($O447&gt;NORMA!$J$14,"NO CUMPLE","CUMPLE")</f>
        <v>CUMPLE</v>
      </c>
      <c r="X447" s="188" t="str">
        <f>IF(AND($N447&gt;=NORMA!$Q$4, $N447&lt;=NORMA!$R$4),"CUMPLE","NO CUMPLE")</f>
        <v>CUMPLE</v>
      </c>
      <c r="Y447" s="188" t="str">
        <f>IF($I447&gt;NORMA!$K$16,"NO CUMPLE","CUMPLE")</f>
        <v>CUMPLE</v>
      </c>
      <c r="Z447" s="188" t="str">
        <f>IF($M447&lt;NORMA!$K$23,"NO CUMPLE","CUMPLE")</f>
        <v>CUMPLE</v>
      </c>
      <c r="AA447" s="188" t="str">
        <f>IF($E447&gt;NORMA!$J$24,"NO CUMPLE","CUMPLE")</f>
        <v>CUMPLE</v>
      </c>
      <c r="AB447" s="188" t="str">
        <f>IF($F447&gt;NORMA!$J$25,"NO CUMPLE","CUMPLE")</f>
        <v>NO CUMPLE</v>
      </c>
      <c r="AC447" s="188" t="str">
        <f>IF($K447&gt;NORMA!$J$26,"NO CUMPLE","CUMPLE")</f>
        <v>CUMPLE</v>
      </c>
      <c r="AD447" s="188" t="str">
        <f>IF($J447&gt;NORMA!$J$27,"NO CUMPLE","CUMPLE")</f>
        <v>CUMPLE</v>
      </c>
      <c r="AE447" s="188" t="str">
        <f>IF($G447&gt;NORMA!$K$28,"NO CUMPLE","CUMPLE")</f>
        <v>NO CUMPLE</v>
      </c>
      <c r="AF447" s="188" t="str">
        <f>IF($H447&gt;NORMA!$I$29,"NO CUMPLE","CUMPLE")</f>
        <v>NO CUMPLE</v>
      </c>
      <c r="AG447" s="188" t="str">
        <f>IF($O447&gt;NORMA!$K$30,"NO CUMPLE","CUMPLE")</f>
        <v>NO CUMPLE</v>
      </c>
      <c r="AH447" s="188" t="str">
        <f>IF(AND($N447&gt;=NORMA!$R$18, $N447&lt;=NORMA!$S$18),"CUMPLE","NO CUMPLE")</f>
        <v>CUMPLE</v>
      </c>
      <c r="AI447" s="188" t="str">
        <f>IF($I447&gt;NORMA!$J$32,"NO CUMPLE","CUMPLE")</f>
        <v>CUMPLE</v>
      </c>
    </row>
    <row r="448" spans="1:35" ht="14.25" customHeight="1" x14ac:dyDescent="0.35">
      <c r="A448" s="146" t="s">
        <v>103</v>
      </c>
      <c r="B448" s="147" t="s">
        <v>102</v>
      </c>
      <c r="C448" s="148">
        <v>41440</v>
      </c>
      <c r="D448" s="149">
        <v>0.41666666666666669</v>
      </c>
      <c r="E448" s="147">
        <v>126</v>
      </c>
      <c r="F448" s="147">
        <v>320</v>
      </c>
      <c r="G448" s="147">
        <v>110</v>
      </c>
      <c r="H448" s="147">
        <v>144</v>
      </c>
      <c r="I448" s="147">
        <v>2.44</v>
      </c>
      <c r="J448" s="147">
        <v>4.0599999999999996</v>
      </c>
      <c r="K448" s="155">
        <v>36.43</v>
      </c>
      <c r="L448" s="155">
        <v>1.21</v>
      </c>
      <c r="M448" s="156">
        <v>1.21</v>
      </c>
      <c r="N448" s="156">
        <v>8.01</v>
      </c>
      <c r="O448" s="157">
        <v>4300000</v>
      </c>
      <c r="P448" s="188" t="str">
        <f>IF($M448&lt;NORMA!$K$7,"NO CUMPLE","CUMPLE")</f>
        <v>CUMPLE</v>
      </c>
      <c r="Q448" s="188" t="str">
        <f>IF($E448&gt;NORMA!$K$8,"NO CUMPLE","CUMPLE")</f>
        <v>CUMPLE</v>
      </c>
      <c r="R448" s="188" t="str">
        <f>IF($F448&gt;NORMA!$K$9,"NO CUMPLE","CUMPLE")</f>
        <v>CUMPLE</v>
      </c>
      <c r="S448" s="188" t="str">
        <f>IF($K448&gt;NORMA!$K$10,"NO CUMPLE","CUMPLE")</f>
        <v>CUMPLE</v>
      </c>
      <c r="T448" s="188" t="str">
        <f>IF($J448&gt;NORMA!$K$11,"NO CUMPLE","CUMPLE")</f>
        <v>CUMPLE</v>
      </c>
      <c r="U448" s="188" t="str">
        <f>IF($G448&gt;NORMA!$K$12,"NO CUMPLE","CUMPLE")</f>
        <v>CUMPLE</v>
      </c>
      <c r="V448" s="188" t="str">
        <f>IF($H448&gt;NORMA!$K$13,"NO CUMPLE","CUMPLE")</f>
        <v>NO CUMPLE</v>
      </c>
      <c r="W448" s="188" t="str">
        <f>IF($O448&gt;NORMA!$J$14,"NO CUMPLE","CUMPLE")</f>
        <v>NO CUMPLE</v>
      </c>
      <c r="X448" s="188" t="str">
        <f>IF(AND($N448&gt;=NORMA!$Q$4, $N448&lt;=NORMA!$R$4),"CUMPLE","NO CUMPLE")</f>
        <v>CUMPLE</v>
      </c>
      <c r="Y448" s="188" t="str">
        <f>IF($I448&gt;NORMA!$K$16,"NO CUMPLE","CUMPLE")</f>
        <v>CUMPLE</v>
      </c>
      <c r="Z448" s="188" t="str">
        <f>IF($M448&lt;NORMA!$K$23,"NO CUMPLE","CUMPLE")</f>
        <v>NO CUMPLE</v>
      </c>
      <c r="AA448" s="188" t="str">
        <f>IF($E448&gt;NORMA!$J$24,"NO CUMPLE","CUMPLE")</f>
        <v>NO CUMPLE</v>
      </c>
      <c r="AB448" s="188" t="str">
        <f>IF($F448&gt;NORMA!$J$25,"NO CUMPLE","CUMPLE")</f>
        <v>NO CUMPLE</v>
      </c>
      <c r="AC448" s="188" t="str">
        <f>IF($K448&gt;NORMA!$J$26,"NO CUMPLE","CUMPLE")</f>
        <v>NO CUMPLE</v>
      </c>
      <c r="AD448" s="188" t="str">
        <f>IF($J448&gt;NORMA!$J$27,"NO CUMPLE","CUMPLE")</f>
        <v>NO CUMPLE</v>
      </c>
      <c r="AE448" s="188" t="str">
        <f>IF($G448&gt;NORMA!$K$28,"NO CUMPLE","CUMPLE")</f>
        <v>NO CUMPLE</v>
      </c>
      <c r="AF448" s="188" t="str">
        <f>IF($H448&gt;NORMA!$I$29,"NO CUMPLE","CUMPLE")</f>
        <v>NO CUMPLE</v>
      </c>
      <c r="AG448" s="188" t="str">
        <f>IF($O448&gt;NORMA!$K$30,"NO CUMPLE","CUMPLE")</f>
        <v>NO CUMPLE</v>
      </c>
      <c r="AH448" s="188" t="str">
        <f>IF(AND($N448&gt;=NORMA!$R$18, $N448&lt;=NORMA!$S$18),"CUMPLE","NO CUMPLE")</f>
        <v>CUMPLE</v>
      </c>
      <c r="AI448" s="188" t="str">
        <f>IF($I448&gt;NORMA!$J$32,"NO CUMPLE","CUMPLE")</f>
        <v>NO CUMPLE</v>
      </c>
    </row>
    <row r="449" spans="1:35" ht="14.25" customHeight="1" x14ac:dyDescent="0.35">
      <c r="A449" s="146" t="s">
        <v>101</v>
      </c>
      <c r="B449" s="147" t="s">
        <v>102</v>
      </c>
      <c r="C449" s="148">
        <v>41472</v>
      </c>
      <c r="D449" s="149">
        <v>0.41666666666666669</v>
      </c>
      <c r="E449" s="147">
        <v>67.3</v>
      </c>
      <c r="F449" s="147">
        <v>196</v>
      </c>
      <c r="G449" s="147">
        <v>100</v>
      </c>
      <c r="H449" s="147">
        <v>23</v>
      </c>
      <c r="I449" s="147">
        <v>1.65</v>
      </c>
      <c r="J449" s="147">
        <v>2.85</v>
      </c>
      <c r="K449" s="155">
        <v>26.41</v>
      </c>
      <c r="L449" s="155">
        <v>2.82</v>
      </c>
      <c r="M449" s="156">
        <v>4.91</v>
      </c>
      <c r="N449" s="156">
        <v>8.16</v>
      </c>
      <c r="O449" s="157">
        <v>15000000</v>
      </c>
      <c r="P449" s="188" t="str">
        <f>IF($M449&lt;NORMA!$K$7,"NO CUMPLE","CUMPLE")</f>
        <v>CUMPLE</v>
      </c>
      <c r="Q449" s="188" t="str">
        <f>IF($E449&gt;NORMA!$K$8,"NO CUMPLE","CUMPLE")</f>
        <v>CUMPLE</v>
      </c>
      <c r="R449" s="188" t="str">
        <f>IF($F449&gt;NORMA!$K$9,"NO CUMPLE","CUMPLE")</f>
        <v>CUMPLE</v>
      </c>
      <c r="S449" s="188" t="str">
        <f>IF($K449&gt;NORMA!$K$10,"NO CUMPLE","CUMPLE")</f>
        <v>CUMPLE</v>
      </c>
      <c r="T449" s="188" t="str">
        <f>IF($J449&gt;NORMA!$K$11,"NO CUMPLE","CUMPLE")</f>
        <v>CUMPLE</v>
      </c>
      <c r="U449" s="188" t="str">
        <f>IF($G449&gt;NORMA!$K$12,"NO CUMPLE","CUMPLE")</f>
        <v>CUMPLE</v>
      </c>
      <c r="V449" s="188" t="str">
        <f>IF($H449&gt;NORMA!$K$13,"NO CUMPLE","CUMPLE")</f>
        <v>CUMPLE</v>
      </c>
      <c r="W449" s="188" t="str">
        <f>IF($O449&gt;NORMA!$J$14,"NO CUMPLE","CUMPLE")</f>
        <v>NO CUMPLE</v>
      </c>
      <c r="X449" s="188" t="str">
        <f>IF(AND($N449&gt;=NORMA!$Q$4, $N449&lt;=NORMA!$R$4),"CUMPLE","NO CUMPLE")</f>
        <v>CUMPLE</v>
      </c>
      <c r="Y449" s="188" t="str">
        <f>IF($I449&gt;NORMA!$K$16,"NO CUMPLE","CUMPLE")</f>
        <v>CUMPLE</v>
      </c>
      <c r="Z449" s="188" t="str">
        <f>IF($M449&lt;NORMA!$K$23,"NO CUMPLE","CUMPLE")</f>
        <v>CUMPLE</v>
      </c>
      <c r="AA449" s="188" t="str">
        <f>IF($E449&gt;NORMA!$J$24,"NO CUMPLE","CUMPLE")</f>
        <v>NO CUMPLE</v>
      </c>
      <c r="AB449" s="188" t="str">
        <f>IF($F449&gt;NORMA!$J$25,"NO CUMPLE","CUMPLE")</f>
        <v>NO CUMPLE</v>
      </c>
      <c r="AC449" s="188" t="str">
        <f>IF($K449&gt;NORMA!$J$26,"NO CUMPLE","CUMPLE")</f>
        <v>NO CUMPLE</v>
      </c>
      <c r="AD449" s="188" t="str">
        <f>IF($J449&gt;NORMA!$J$27,"NO CUMPLE","CUMPLE")</f>
        <v>NO CUMPLE</v>
      </c>
      <c r="AE449" s="188" t="str">
        <f>IF($G449&gt;NORMA!$K$28,"NO CUMPLE","CUMPLE")</f>
        <v>NO CUMPLE</v>
      </c>
      <c r="AF449" s="188" t="str">
        <f>IF($H449&gt;NORMA!$I$29,"NO CUMPLE","CUMPLE")</f>
        <v>NO CUMPLE</v>
      </c>
      <c r="AG449" s="188" t="str">
        <f>IF($O449&gt;NORMA!$K$30,"NO CUMPLE","CUMPLE")</f>
        <v>NO CUMPLE</v>
      </c>
      <c r="AH449" s="188" t="str">
        <f>IF(AND($N449&gt;=NORMA!$R$18, $N449&lt;=NORMA!$S$18),"CUMPLE","NO CUMPLE")</f>
        <v>CUMPLE</v>
      </c>
      <c r="AI449" s="188" t="str">
        <f>IF($I449&gt;NORMA!$J$32,"NO CUMPLE","CUMPLE")</f>
        <v>NO CUMPLE</v>
      </c>
    </row>
    <row r="450" spans="1:35" ht="14.25" customHeight="1" x14ac:dyDescent="0.35">
      <c r="A450" s="146" t="s">
        <v>101</v>
      </c>
      <c r="B450" s="147" t="s">
        <v>102</v>
      </c>
      <c r="C450" s="148">
        <v>41492</v>
      </c>
      <c r="D450" s="149">
        <v>0.25</v>
      </c>
      <c r="E450" s="147">
        <v>10.9</v>
      </c>
      <c r="F450" s="147">
        <v>46.6</v>
      </c>
      <c r="G450" s="147">
        <v>15</v>
      </c>
      <c r="H450" s="150">
        <v>3.6</v>
      </c>
      <c r="I450" s="147">
        <v>0.08</v>
      </c>
      <c r="J450" s="147">
        <v>0.67</v>
      </c>
      <c r="K450" s="155">
        <v>7.12</v>
      </c>
      <c r="L450" s="155">
        <v>1.1599999999999999</v>
      </c>
      <c r="M450" s="156">
        <v>6.2</v>
      </c>
      <c r="N450" s="156">
        <v>7.62</v>
      </c>
      <c r="O450" s="157">
        <v>230000</v>
      </c>
      <c r="P450" s="188" t="str">
        <f>IF($M450&lt;NORMA!$K$7,"NO CUMPLE","CUMPLE")</f>
        <v>CUMPLE</v>
      </c>
      <c r="Q450" s="188" t="str">
        <f>IF($E450&gt;NORMA!$K$8,"NO CUMPLE","CUMPLE")</f>
        <v>CUMPLE</v>
      </c>
      <c r="R450" s="188" t="str">
        <f>IF($F450&gt;NORMA!$K$9,"NO CUMPLE","CUMPLE")</f>
        <v>CUMPLE</v>
      </c>
      <c r="S450" s="188" t="str">
        <f>IF($K450&gt;NORMA!$K$10,"NO CUMPLE","CUMPLE")</f>
        <v>CUMPLE</v>
      </c>
      <c r="T450" s="188" t="str">
        <f>IF($J450&gt;NORMA!$K$11,"NO CUMPLE","CUMPLE")</f>
        <v>CUMPLE</v>
      </c>
      <c r="U450" s="188" t="str">
        <f>IF($G450&gt;NORMA!$K$12,"NO CUMPLE","CUMPLE")</f>
        <v>CUMPLE</v>
      </c>
      <c r="V450" s="188" t="str">
        <f>IF($H450&gt;NORMA!$K$13,"NO CUMPLE","CUMPLE")</f>
        <v>CUMPLE</v>
      </c>
      <c r="W450" s="188" t="str">
        <f>IF($O450&gt;NORMA!$J$14,"NO CUMPLE","CUMPLE")</f>
        <v>CUMPLE</v>
      </c>
      <c r="X450" s="188" t="str">
        <f>IF(AND($N450&gt;=NORMA!$Q$4, $N450&lt;=NORMA!$R$4),"CUMPLE","NO CUMPLE")</f>
        <v>CUMPLE</v>
      </c>
      <c r="Y450" s="188" t="str">
        <f>IF($I450&gt;NORMA!$K$16,"NO CUMPLE","CUMPLE")</f>
        <v>CUMPLE</v>
      </c>
      <c r="Z450" s="188" t="str">
        <f>IF($M450&lt;NORMA!$K$23,"NO CUMPLE","CUMPLE")</f>
        <v>CUMPLE</v>
      </c>
      <c r="AA450" s="188" t="str">
        <f>IF($E450&gt;NORMA!$J$24,"NO CUMPLE","CUMPLE")</f>
        <v>CUMPLE</v>
      </c>
      <c r="AB450" s="188" t="str">
        <f>IF($F450&gt;NORMA!$J$25,"NO CUMPLE","CUMPLE")</f>
        <v>NO CUMPLE</v>
      </c>
      <c r="AC450" s="188" t="str">
        <f>IF($K450&gt;NORMA!$J$26,"NO CUMPLE","CUMPLE")</f>
        <v>CUMPLE</v>
      </c>
      <c r="AD450" s="188" t="str">
        <f>IF($J450&gt;NORMA!$J$27,"NO CUMPLE","CUMPLE")</f>
        <v>CUMPLE</v>
      </c>
      <c r="AE450" s="188" t="str">
        <f>IF($G450&gt;NORMA!$K$28,"NO CUMPLE","CUMPLE")</f>
        <v>CUMPLE</v>
      </c>
      <c r="AF450" s="188" t="str">
        <f>IF($H450&gt;NORMA!$I$29,"NO CUMPLE","CUMPLE")</f>
        <v>CUMPLE</v>
      </c>
      <c r="AG450" s="188" t="str">
        <f>IF($O450&gt;NORMA!$K$30,"NO CUMPLE","CUMPLE")</f>
        <v>NO CUMPLE</v>
      </c>
      <c r="AH450" s="188" t="str">
        <f>IF(AND($N450&gt;=NORMA!$R$18, $N450&lt;=NORMA!$S$18),"CUMPLE","NO CUMPLE")</f>
        <v>CUMPLE</v>
      </c>
      <c r="AI450" s="188" t="str">
        <f>IF($I450&gt;NORMA!$J$32,"NO CUMPLE","CUMPLE")</f>
        <v>CUMPLE</v>
      </c>
    </row>
    <row r="451" spans="1:35" ht="14.25" customHeight="1" x14ac:dyDescent="0.35">
      <c r="A451" s="146" t="s">
        <v>101</v>
      </c>
      <c r="B451" s="147" t="s">
        <v>102</v>
      </c>
      <c r="C451" s="148">
        <v>41513</v>
      </c>
      <c r="D451" s="149">
        <v>0.375</v>
      </c>
      <c r="E451" s="147">
        <v>143</v>
      </c>
      <c r="F451" s="147">
        <v>321</v>
      </c>
      <c r="G451" s="147">
        <v>141</v>
      </c>
      <c r="H451" s="147">
        <v>39</v>
      </c>
      <c r="I451" s="147">
        <v>2</v>
      </c>
      <c r="J451" s="147">
        <v>6.03</v>
      </c>
      <c r="K451" s="155">
        <v>54.61</v>
      </c>
      <c r="L451" s="155">
        <v>1.08</v>
      </c>
      <c r="M451" s="156">
        <v>0.3</v>
      </c>
      <c r="N451" s="156">
        <v>8.31</v>
      </c>
      <c r="O451" s="157">
        <v>3600000</v>
      </c>
      <c r="P451" s="188" t="str">
        <f>IF($M451&lt;NORMA!$K$7,"NO CUMPLE","CUMPLE")</f>
        <v>CUMPLE</v>
      </c>
      <c r="Q451" s="188" t="str">
        <f>IF($E451&gt;NORMA!$K$8,"NO CUMPLE","CUMPLE")</f>
        <v>CUMPLE</v>
      </c>
      <c r="R451" s="188" t="str">
        <f>IF($F451&gt;NORMA!$K$9,"NO CUMPLE","CUMPLE")</f>
        <v>CUMPLE</v>
      </c>
      <c r="S451" s="188" t="str">
        <f>IF($K451&gt;NORMA!$K$10,"NO CUMPLE","CUMPLE")</f>
        <v>NO CUMPLE</v>
      </c>
      <c r="T451" s="188" t="str">
        <f>IF($J451&gt;NORMA!$K$11,"NO CUMPLE","CUMPLE")</f>
        <v>CUMPLE</v>
      </c>
      <c r="U451" s="188" t="str">
        <f>IF($G451&gt;NORMA!$K$12,"NO CUMPLE","CUMPLE")</f>
        <v>CUMPLE</v>
      </c>
      <c r="V451" s="188" t="str">
        <f>IF($H451&gt;NORMA!$K$13,"NO CUMPLE","CUMPLE")</f>
        <v>CUMPLE</v>
      </c>
      <c r="W451" s="188" t="str">
        <f>IF($O451&gt;NORMA!$J$14,"NO CUMPLE","CUMPLE")</f>
        <v>NO CUMPLE</v>
      </c>
      <c r="X451" s="188" t="str">
        <f>IF(AND($N451&gt;=NORMA!$Q$4, $N451&lt;=NORMA!$R$4),"CUMPLE","NO CUMPLE")</f>
        <v>CUMPLE</v>
      </c>
      <c r="Y451" s="188" t="str">
        <f>IF($I451&gt;NORMA!$K$16,"NO CUMPLE","CUMPLE")</f>
        <v>CUMPLE</v>
      </c>
      <c r="Z451" s="188" t="str">
        <f>IF($M451&lt;NORMA!$K$23,"NO CUMPLE","CUMPLE")</f>
        <v>NO CUMPLE</v>
      </c>
      <c r="AA451" s="188" t="str">
        <f>IF($E451&gt;NORMA!$J$24,"NO CUMPLE","CUMPLE")</f>
        <v>NO CUMPLE</v>
      </c>
      <c r="AB451" s="188" t="str">
        <f>IF($F451&gt;NORMA!$J$25,"NO CUMPLE","CUMPLE")</f>
        <v>NO CUMPLE</v>
      </c>
      <c r="AC451" s="188" t="str">
        <f>IF($K451&gt;NORMA!$J$26,"NO CUMPLE","CUMPLE")</f>
        <v>NO CUMPLE</v>
      </c>
      <c r="AD451" s="188" t="str">
        <f>IF($J451&gt;NORMA!$J$27,"NO CUMPLE","CUMPLE")</f>
        <v>NO CUMPLE</v>
      </c>
      <c r="AE451" s="188" t="str">
        <f>IF($G451&gt;NORMA!$K$28,"NO CUMPLE","CUMPLE")</f>
        <v>NO CUMPLE</v>
      </c>
      <c r="AF451" s="188" t="str">
        <f>IF($H451&gt;NORMA!$I$29,"NO CUMPLE","CUMPLE")</f>
        <v>NO CUMPLE</v>
      </c>
      <c r="AG451" s="188" t="str">
        <f>IF($O451&gt;NORMA!$K$30,"NO CUMPLE","CUMPLE")</f>
        <v>NO CUMPLE</v>
      </c>
      <c r="AH451" s="188" t="str">
        <f>IF(AND($N451&gt;=NORMA!$R$18, $N451&lt;=NORMA!$S$18),"CUMPLE","NO CUMPLE")</f>
        <v>CUMPLE</v>
      </c>
      <c r="AI451" s="188" t="str">
        <f>IF($I451&gt;NORMA!$J$32,"NO CUMPLE","CUMPLE")</f>
        <v>NO CUMPLE</v>
      </c>
    </row>
    <row r="452" spans="1:35" ht="14.25" customHeight="1" x14ac:dyDescent="0.35">
      <c r="A452" s="146" t="s">
        <v>101</v>
      </c>
      <c r="B452" s="147" t="s">
        <v>102</v>
      </c>
      <c r="C452" s="148">
        <v>41536</v>
      </c>
      <c r="D452" s="149">
        <v>0.45833333333333331</v>
      </c>
      <c r="E452" s="147">
        <v>130</v>
      </c>
      <c r="F452" s="147">
        <v>247</v>
      </c>
      <c r="G452" s="147">
        <v>94</v>
      </c>
      <c r="H452" s="147">
        <v>30</v>
      </c>
      <c r="I452" s="147">
        <v>4.54</v>
      </c>
      <c r="J452" s="147">
        <v>3.89</v>
      </c>
      <c r="K452" s="155">
        <v>35.130000000000003</v>
      </c>
      <c r="L452" s="155">
        <v>1.4</v>
      </c>
      <c r="M452" s="156">
        <v>2.66</v>
      </c>
      <c r="N452" s="156">
        <v>8.0399999999999991</v>
      </c>
      <c r="O452" s="157">
        <v>15000000</v>
      </c>
      <c r="P452" s="188" t="str">
        <f>IF($M452&lt;NORMA!$K$7,"NO CUMPLE","CUMPLE")</f>
        <v>CUMPLE</v>
      </c>
      <c r="Q452" s="188" t="str">
        <f>IF($E452&gt;NORMA!$K$8,"NO CUMPLE","CUMPLE")</f>
        <v>CUMPLE</v>
      </c>
      <c r="R452" s="188" t="str">
        <f>IF($F452&gt;NORMA!$K$9,"NO CUMPLE","CUMPLE")</f>
        <v>CUMPLE</v>
      </c>
      <c r="S452" s="188" t="str">
        <f>IF($K452&gt;NORMA!$K$10,"NO CUMPLE","CUMPLE")</f>
        <v>CUMPLE</v>
      </c>
      <c r="T452" s="188" t="str">
        <f>IF($J452&gt;NORMA!$K$11,"NO CUMPLE","CUMPLE")</f>
        <v>CUMPLE</v>
      </c>
      <c r="U452" s="188" t="str">
        <f>IF($G452&gt;NORMA!$K$12,"NO CUMPLE","CUMPLE")</f>
        <v>CUMPLE</v>
      </c>
      <c r="V452" s="188" t="str">
        <f>IF($H452&gt;NORMA!$K$13,"NO CUMPLE","CUMPLE")</f>
        <v>CUMPLE</v>
      </c>
      <c r="W452" s="188" t="str">
        <f>IF($O452&gt;NORMA!$J$14,"NO CUMPLE","CUMPLE")</f>
        <v>NO CUMPLE</v>
      </c>
      <c r="X452" s="188" t="str">
        <f>IF(AND($N452&gt;=NORMA!$Q$4, $N452&lt;=NORMA!$R$4),"CUMPLE","NO CUMPLE")</f>
        <v>CUMPLE</v>
      </c>
      <c r="Y452" s="188" t="str">
        <f>IF($I452&gt;NORMA!$K$16,"NO CUMPLE","CUMPLE")</f>
        <v>NO CUMPLE</v>
      </c>
      <c r="Z452" s="188" t="str">
        <f>IF($M452&lt;NORMA!$K$23,"NO CUMPLE","CUMPLE")</f>
        <v>NO CUMPLE</v>
      </c>
      <c r="AA452" s="188" t="str">
        <f>IF($E452&gt;NORMA!$J$24,"NO CUMPLE","CUMPLE")</f>
        <v>NO CUMPLE</v>
      </c>
      <c r="AB452" s="188" t="str">
        <f>IF($F452&gt;NORMA!$J$25,"NO CUMPLE","CUMPLE")</f>
        <v>NO CUMPLE</v>
      </c>
      <c r="AC452" s="188" t="str">
        <f>IF($K452&gt;NORMA!$J$26,"NO CUMPLE","CUMPLE")</f>
        <v>NO CUMPLE</v>
      </c>
      <c r="AD452" s="188" t="str">
        <f>IF($J452&gt;NORMA!$J$27,"NO CUMPLE","CUMPLE")</f>
        <v>NO CUMPLE</v>
      </c>
      <c r="AE452" s="188" t="str">
        <f>IF($G452&gt;NORMA!$K$28,"NO CUMPLE","CUMPLE")</f>
        <v>NO CUMPLE</v>
      </c>
      <c r="AF452" s="188" t="str">
        <f>IF($H452&gt;NORMA!$I$29,"NO CUMPLE","CUMPLE")</f>
        <v>NO CUMPLE</v>
      </c>
      <c r="AG452" s="188" t="str">
        <f>IF($O452&gt;NORMA!$K$30,"NO CUMPLE","CUMPLE")</f>
        <v>NO CUMPLE</v>
      </c>
      <c r="AH452" s="188" t="str">
        <f>IF(AND($N452&gt;=NORMA!$R$18, $N452&lt;=NORMA!$S$18),"CUMPLE","NO CUMPLE")</f>
        <v>CUMPLE</v>
      </c>
      <c r="AI452" s="188" t="str">
        <f>IF($I452&gt;NORMA!$J$32,"NO CUMPLE","CUMPLE")</f>
        <v>NO CUMPLE</v>
      </c>
    </row>
    <row r="453" spans="1:35" ht="14.25" customHeight="1" x14ac:dyDescent="0.35">
      <c r="A453" s="146" t="s">
        <v>101</v>
      </c>
      <c r="B453" s="147" t="s">
        <v>102</v>
      </c>
      <c r="C453" s="148">
        <v>41554</v>
      </c>
      <c r="D453" s="149">
        <v>0.58333333333333337</v>
      </c>
      <c r="E453" s="147">
        <v>219</v>
      </c>
      <c r="F453" s="147">
        <v>479</v>
      </c>
      <c r="G453" s="147">
        <v>178</v>
      </c>
      <c r="H453" s="147">
        <v>82</v>
      </c>
      <c r="I453" s="147">
        <v>9.32</v>
      </c>
      <c r="J453" s="147">
        <v>6.9</v>
      </c>
      <c r="K453" s="155">
        <v>50.63</v>
      </c>
      <c r="L453" s="155">
        <v>1.03</v>
      </c>
      <c r="M453" s="156">
        <v>1.07</v>
      </c>
      <c r="N453" s="156">
        <v>7.71</v>
      </c>
      <c r="O453" s="157">
        <v>3600000</v>
      </c>
      <c r="P453" s="188" t="str">
        <f>IF($M453&lt;NORMA!$K$7,"NO CUMPLE","CUMPLE")</f>
        <v>CUMPLE</v>
      </c>
      <c r="Q453" s="188" t="str">
        <f>IF($E453&gt;NORMA!$K$8,"NO CUMPLE","CUMPLE")</f>
        <v>CUMPLE</v>
      </c>
      <c r="R453" s="188" t="str">
        <f>IF($F453&gt;NORMA!$K$9,"NO CUMPLE","CUMPLE")</f>
        <v>NO CUMPLE</v>
      </c>
      <c r="S453" s="188" t="str">
        <f>IF($K453&gt;NORMA!$K$10,"NO CUMPLE","CUMPLE")</f>
        <v>NO CUMPLE</v>
      </c>
      <c r="T453" s="188" t="str">
        <f>IF($J453&gt;NORMA!$K$11,"NO CUMPLE","CUMPLE")</f>
        <v>CUMPLE</v>
      </c>
      <c r="U453" s="188" t="str">
        <f>IF($G453&gt;NORMA!$K$12,"NO CUMPLE","CUMPLE")</f>
        <v>NO CUMPLE</v>
      </c>
      <c r="V453" s="188" t="str">
        <f>IF($H453&gt;NORMA!$K$13,"NO CUMPLE","CUMPLE")</f>
        <v>NO CUMPLE</v>
      </c>
      <c r="W453" s="188" t="str">
        <f>IF($O453&gt;NORMA!$J$14,"NO CUMPLE","CUMPLE")</f>
        <v>NO CUMPLE</v>
      </c>
      <c r="X453" s="188" t="str">
        <f>IF(AND($N453&gt;=NORMA!$Q$4, $N453&lt;=NORMA!$R$4),"CUMPLE","NO CUMPLE")</f>
        <v>CUMPLE</v>
      </c>
      <c r="Y453" s="188" t="str">
        <f>IF($I453&gt;NORMA!$K$16,"NO CUMPLE","CUMPLE")</f>
        <v>NO CUMPLE</v>
      </c>
      <c r="Z453" s="188" t="str">
        <f>IF($M453&lt;NORMA!$K$23,"NO CUMPLE","CUMPLE")</f>
        <v>NO CUMPLE</v>
      </c>
      <c r="AA453" s="188" t="str">
        <f>IF($E453&gt;NORMA!$J$24,"NO CUMPLE","CUMPLE")</f>
        <v>NO CUMPLE</v>
      </c>
      <c r="AB453" s="188" t="str">
        <f>IF($F453&gt;NORMA!$J$25,"NO CUMPLE","CUMPLE")</f>
        <v>NO CUMPLE</v>
      </c>
      <c r="AC453" s="188" t="str">
        <f>IF($K453&gt;NORMA!$J$26,"NO CUMPLE","CUMPLE")</f>
        <v>NO CUMPLE</v>
      </c>
      <c r="AD453" s="188" t="str">
        <f>IF($J453&gt;NORMA!$J$27,"NO CUMPLE","CUMPLE")</f>
        <v>NO CUMPLE</v>
      </c>
      <c r="AE453" s="188" t="str">
        <f>IF($G453&gt;NORMA!$K$28,"NO CUMPLE","CUMPLE")</f>
        <v>NO CUMPLE</v>
      </c>
      <c r="AF453" s="188" t="str">
        <f>IF($H453&gt;NORMA!$I$29,"NO CUMPLE","CUMPLE")</f>
        <v>NO CUMPLE</v>
      </c>
      <c r="AG453" s="188" t="str">
        <f>IF($O453&gt;NORMA!$K$30,"NO CUMPLE","CUMPLE")</f>
        <v>NO CUMPLE</v>
      </c>
      <c r="AH453" s="188" t="str">
        <f>IF(AND($N453&gt;=NORMA!$R$18, $N453&lt;=NORMA!$S$18),"CUMPLE","NO CUMPLE")</f>
        <v>CUMPLE</v>
      </c>
      <c r="AI453" s="188" t="str">
        <f>IF($I453&gt;NORMA!$J$32,"NO CUMPLE","CUMPLE")</f>
        <v>NO CUMPLE</v>
      </c>
    </row>
    <row r="454" spans="1:35" ht="14.25" customHeight="1" x14ac:dyDescent="0.35">
      <c r="A454" s="146" t="s">
        <v>101</v>
      </c>
      <c r="B454" s="147" t="s">
        <v>102</v>
      </c>
      <c r="C454" s="148">
        <v>41579</v>
      </c>
      <c r="D454" s="149">
        <v>0.625</v>
      </c>
      <c r="E454" s="147">
        <v>166</v>
      </c>
      <c r="F454" s="147">
        <v>339</v>
      </c>
      <c r="G454" s="147">
        <v>101</v>
      </c>
      <c r="H454" s="147">
        <v>50</v>
      </c>
      <c r="I454" s="147">
        <v>9.94</v>
      </c>
      <c r="J454" s="147">
        <v>4.2699999999999996</v>
      </c>
      <c r="K454" s="155">
        <v>32.11</v>
      </c>
      <c r="L454" s="155">
        <v>1.21</v>
      </c>
      <c r="M454" s="156">
        <v>1.77</v>
      </c>
      <c r="N454" s="156">
        <v>7.75</v>
      </c>
      <c r="O454" s="157">
        <v>93000000</v>
      </c>
      <c r="P454" s="188" t="str">
        <f>IF($M454&lt;NORMA!$K$7,"NO CUMPLE","CUMPLE")</f>
        <v>CUMPLE</v>
      </c>
      <c r="Q454" s="188" t="str">
        <f>IF($E454&gt;NORMA!$K$8,"NO CUMPLE","CUMPLE")</f>
        <v>CUMPLE</v>
      </c>
      <c r="R454" s="188" t="str">
        <f>IF($F454&gt;NORMA!$K$9,"NO CUMPLE","CUMPLE")</f>
        <v>CUMPLE</v>
      </c>
      <c r="S454" s="188" t="str">
        <f>IF($K454&gt;NORMA!$K$10,"NO CUMPLE","CUMPLE")</f>
        <v>CUMPLE</v>
      </c>
      <c r="T454" s="188" t="str">
        <f>IF($J454&gt;NORMA!$K$11,"NO CUMPLE","CUMPLE")</f>
        <v>CUMPLE</v>
      </c>
      <c r="U454" s="188" t="str">
        <f>IF($G454&gt;NORMA!$K$12,"NO CUMPLE","CUMPLE")</f>
        <v>CUMPLE</v>
      </c>
      <c r="V454" s="188" t="str">
        <f>IF($H454&gt;NORMA!$K$13,"NO CUMPLE","CUMPLE")</f>
        <v>NO CUMPLE</v>
      </c>
      <c r="W454" s="188" t="str">
        <f>IF($O454&gt;NORMA!$J$14,"NO CUMPLE","CUMPLE")</f>
        <v>NO CUMPLE</v>
      </c>
      <c r="X454" s="188" t="str">
        <f>IF(AND($N454&gt;=NORMA!$Q$4, $N454&lt;=NORMA!$R$4),"CUMPLE","NO CUMPLE")</f>
        <v>CUMPLE</v>
      </c>
      <c r="Y454" s="188" t="str">
        <f>IF($I454&gt;NORMA!$K$16,"NO CUMPLE","CUMPLE")</f>
        <v>NO CUMPLE</v>
      </c>
      <c r="Z454" s="188" t="str">
        <f>IF($M454&lt;NORMA!$K$23,"NO CUMPLE","CUMPLE")</f>
        <v>NO CUMPLE</v>
      </c>
      <c r="AA454" s="188" t="str">
        <f>IF($E454&gt;NORMA!$J$24,"NO CUMPLE","CUMPLE")</f>
        <v>NO CUMPLE</v>
      </c>
      <c r="AB454" s="188" t="str">
        <f>IF($F454&gt;NORMA!$J$25,"NO CUMPLE","CUMPLE")</f>
        <v>NO CUMPLE</v>
      </c>
      <c r="AC454" s="188" t="str">
        <f>IF($K454&gt;NORMA!$J$26,"NO CUMPLE","CUMPLE")</f>
        <v>NO CUMPLE</v>
      </c>
      <c r="AD454" s="188" t="str">
        <f>IF($J454&gt;NORMA!$J$27,"NO CUMPLE","CUMPLE")</f>
        <v>NO CUMPLE</v>
      </c>
      <c r="AE454" s="188" t="str">
        <f>IF($G454&gt;NORMA!$K$28,"NO CUMPLE","CUMPLE")</f>
        <v>NO CUMPLE</v>
      </c>
      <c r="AF454" s="188" t="str">
        <f>IF($H454&gt;NORMA!$I$29,"NO CUMPLE","CUMPLE")</f>
        <v>NO CUMPLE</v>
      </c>
      <c r="AG454" s="188" t="str">
        <f>IF($O454&gt;NORMA!$K$30,"NO CUMPLE","CUMPLE")</f>
        <v>NO CUMPLE</v>
      </c>
      <c r="AH454" s="188" t="str">
        <f>IF(AND($N454&gt;=NORMA!$R$18, $N454&lt;=NORMA!$S$18),"CUMPLE","NO CUMPLE")</f>
        <v>CUMPLE</v>
      </c>
      <c r="AI454" s="188" t="str">
        <f>IF($I454&gt;NORMA!$J$32,"NO CUMPLE","CUMPLE")</f>
        <v>NO CUMPLE</v>
      </c>
    </row>
    <row r="455" spans="1:35" ht="14.25" customHeight="1" x14ac:dyDescent="0.35">
      <c r="A455" s="146" t="s">
        <v>103</v>
      </c>
      <c r="B455" s="147" t="s">
        <v>102</v>
      </c>
      <c r="C455" s="148">
        <v>41477</v>
      </c>
      <c r="D455" s="149">
        <v>0.25</v>
      </c>
      <c r="E455" s="147">
        <v>31.8</v>
      </c>
      <c r="F455" s="147">
        <v>47.5</v>
      </c>
      <c r="G455" s="147">
        <v>48</v>
      </c>
      <c r="H455" s="147">
        <v>8.3000000000000007</v>
      </c>
      <c r="I455" s="147">
        <v>0.15</v>
      </c>
      <c r="J455" s="147">
        <v>1.1000000000000001</v>
      </c>
      <c r="K455" s="155">
        <v>13.06</v>
      </c>
      <c r="L455" s="155">
        <v>1.47</v>
      </c>
      <c r="M455" s="156">
        <v>4.93</v>
      </c>
      <c r="N455" s="156">
        <v>7.34</v>
      </c>
      <c r="O455" s="157">
        <v>430000</v>
      </c>
      <c r="P455" s="188" t="str">
        <f>IF($M455&lt;NORMA!$K$7,"NO CUMPLE","CUMPLE")</f>
        <v>CUMPLE</v>
      </c>
      <c r="Q455" s="188" t="str">
        <f>IF($E455&gt;NORMA!$K$8,"NO CUMPLE","CUMPLE")</f>
        <v>CUMPLE</v>
      </c>
      <c r="R455" s="188" t="str">
        <f>IF($F455&gt;NORMA!$K$9,"NO CUMPLE","CUMPLE")</f>
        <v>CUMPLE</v>
      </c>
      <c r="S455" s="188" t="str">
        <f>IF($K455&gt;NORMA!$K$10,"NO CUMPLE","CUMPLE")</f>
        <v>CUMPLE</v>
      </c>
      <c r="T455" s="188" t="str">
        <f>IF($J455&gt;NORMA!$K$11,"NO CUMPLE","CUMPLE")</f>
        <v>CUMPLE</v>
      </c>
      <c r="U455" s="188" t="str">
        <f>IF($G455&gt;NORMA!$K$12,"NO CUMPLE","CUMPLE")</f>
        <v>CUMPLE</v>
      </c>
      <c r="V455" s="188" t="str">
        <f>IF($H455&gt;NORMA!$K$13,"NO CUMPLE","CUMPLE")</f>
        <v>CUMPLE</v>
      </c>
      <c r="W455" s="188" t="str">
        <f>IF($O455&gt;NORMA!$J$14,"NO CUMPLE","CUMPLE")</f>
        <v>CUMPLE</v>
      </c>
      <c r="X455" s="188" t="str">
        <f>IF(AND($N455&gt;=NORMA!$Q$4, $N455&lt;=NORMA!$R$4),"CUMPLE","NO CUMPLE")</f>
        <v>CUMPLE</v>
      </c>
      <c r="Y455" s="188" t="str">
        <f>IF($I455&gt;NORMA!$K$16,"NO CUMPLE","CUMPLE")</f>
        <v>CUMPLE</v>
      </c>
      <c r="Z455" s="188" t="str">
        <f>IF($M455&lt;NORMA!$K$23,"NO CUMPLE","CUMPLE")</f>
        <v>CUMPLE</v>
      </c>
      <c r="AA455" s="188" t="str">
        <f>IF($E455&gt;NORMA!$J$24,"NO CUMPLE","CUMPLE")</f>
        <v>NO CUMPLE</v>
      </c>
      <c r="AB455" s="188" t="str">
        <f>IF($F455&gt;NORMA!$J$25,"NO CUMPLE","CUMPLE")</f>
        <v>NO CUMPLE</v>
      </c>
      <c r="AC455" s="188" t="str">
        <f>IF($K455&gt;NORMA!$J$26,"NO CUMPLE","CUMPLE")</f>
        <v>NO CUMPLE</v>
      </c>
      <c r="AD455" s="188" t="str">
        <f>IF($J455&gt;NORMA!$J$27,"NO CUMPLE","CUMPLE")</f>
        <v>NO CUMPLE</v>
      </c>
      <c r="AE455" s="188" t="str">
        <f>IF($G455&gt;NORMA!$K$28,"NO CUMPLE","CUMPLE")</f>
        <v>CUMPLE</v>
      </c>
      <c r="AF455" s="188" t="str">
        <f>IF($H455&gt;NORMA!$I$29,"NO CUMPLE","CUMPLE")</f>
        <v>CUMPLE</v>
      </c>
      <c r="AG455" s="188" t="str">
        <f>IF($O455&gt;NORMA!$K$30,"NO CUMPLE","CUMPLE")</f>
        <v>NO CUMPLE</v>
      </c>
      <c r="AH455" s="188" t="str">
        <f>IF(AND($N455&gt;=NORMA!$R$18, $N455&lt;=NORMA!$S$18),"CUMPLE","NO CUMPLE")</f>
        <v>CUMPLE</v>
      </c>
      <c r="AI455" s="188" t="str">
        <f>IF($I455&gt;NORMA!$J$32,"NO CUMPLE","CUMPLE")</f>
        <v>CUMPLE</v>
      </c>
    </row>
    <row r="456" spans="1:35" ht="14.25" customHeight="1" x14ac:dyDescent="0.35">
      <c r="A456" s="146" t="s">
        <v>103</v>
      </c>
      <c r="B456" s="147" t="s">
        <v>102</v>
      </c>
      <c r="C456" s="148">
        <v>41492</v>
      </c>
      <c r="D456" s="149">
        <v>0.375</v>
      </c>
      <c r="E456" s="147">
        <v>89.7</v>
      </c>
      <c r="F456" s="147">
        <v>210</v>
      </c>
      <c r="G456" s="147">
        <v>207</v>
      </c>
      <c r="H456" s="147">
        <v>28</v>
      </c>
      <c r="I456" s="147">
        <v>0.2</v>
      </c>
      <c r="J456" s="147">
        <v>2.25</v>
      </c>
      <c r="K456" s="155">
        <v>23.16</v>
      </c>
      <c r="L456" s="155">
        <v>1.76</v>
      </c>
      <c r="M456" s="156">
        <v>4.08</v>
      </c>
      <c r="N456" s="156">
        <v>7.85</v>
      </c>
      <c r="O456" s="157">
        <v>2300000</v>
      </c>
      <c r="P456" s="188" t="str">
        <f>IF($M456&lt;NORMA!$K$7,"NO CUMPLE","CUMPLE")</f>
        <v>CUMPLE</v>
      </c>
      <c r="Q456" s="188" t="str">
        <f>IF($E456&gt;NORMA!$K$8,"NO CUMPLE","CUMPLE")</f>
        <v>CUMPLE</v>
      </c>
      <c r="R456" s="188" t="str">
        <f>IF($F456&gt;NORMA!$K$9,"NO CUMPLE","CUMPLE")</f>
        <v>CUMPLE</v>
      </c>
      <c r="S456" s="188" t="str">
        <f>IF($K456&gt;NORMA!$K$10,"NO CUMPLE","CUMPLE")</f>
        <v>CUMPLE</v>
      </c>
      <c r="T456" s="188" t="str">
        <f>IF($J456&gt;NORMA!$K$11,"NO CUMPLE","CUMPLE")</f>
        <v>CUMPLE</v>
      </c>
      <c r="U456" s="188" t="str">
        <f>IF($G456&gt;NORMA!$K$12,"NO CUMPLE","CUMPLE")</f>
        <v>NO CUMPLE</v>
      </c>
      <c r="V456" s="188" t="str">
        <f>IF($H456&gt;NORMA!$K$13,"NO CUMPLE","CUMPLE")</f>
        <v>CUMPLE</v>
      </c>
      <c r="W456" s="188" t="str">
        <f>IF($O456&gt;NORMA!$J$14,"NO CUMPLE","CUMPLE")</f>
        <v>NO CUMPLE</v>
      </c>
      <c r="X456" s="188" t="str">
        <f>IF(AND($N456&gt;=NORMA!$Q$4, $N456&lt;=NORMA!$R$4),"CUMPLE","NO CUMPLE")</f>
        <v>CUMPLE</v>
      </c>
      <c r="Y456" s="188" t="str">
        <f>IF($I456&gt;NORMA!$K$16,"NO CUMPLE","CUMPLE")</f>
        <v>CUMPLE</v>
      </c>
      <c r="Z456" s="188" t="str">
        <f>IF($M456&lt;NORMA!$K$23,"NO CUMPLE","CUMPLE")</f>
        <v>CUMPLE</v>
      </c>
      <c r="AA456" s="188" t="str">
        <f>IF($E456&gt;NORMA!$J$24,"NO CUMPLE","CUMPLE")</f>
        <v>NO CUMPLE</v>
      </c>
      <c r="AB456" s="188" t="str">
        <f>IF($F456&gt;NORMA!$J$25,"NO CUMPLE","CUMPLE")</f>
        <v>NO CUMPLE</v>
      </c>
      <c r="AC456" s="188" t="str">
        <f>IF($K456&gt;NORMA!$J$26,"NO CUMPLE","CUMPLE")</f>
        <v>NO CUMPLE</v>
      </c>
      <c r="AD456" s="188" t="str">
        <f>IF($J456&gt;NORMA!$J$27,"NO CUMPLE","CUMPLE")</f>
        <v>NO CUMPLE</v>
      </c>
      <c r="AE456" s="188" t="str">
        <f>IF($G456&gt;NORMA!$K$28,"NO CUMPLE","CUMPLE")</f>
        <v>NO CUMPLE</v>
      </c>
      <c r="AF456" s="188" t="str">
        <f>IF($H456&gt;NORMA!$I$29,"NO CUMPLE","CUMPLE")</f>
        <v>NO CUMPLE</v>
      </c>
      <c r="AG456" s="188" t="str">
        <f>IF($O456&gt;NORMA!$K$30,"NO CUMPLE","CUMPLE")</f>
        <v>NO CUMPLE</v>
      </c>
      <c r="AH456" s="188" t="str">
        <f>IF(AND($N456&gt;=NORMA!$R$18, $N456&lt;=NORMA!$S$18),"CUMPLE","NO CUMPLE")</f>
        <v>CUMPLE</v>
      </c>
      <c r="AI456" s="188" t="str">
        <f>IF($I456&gt;NORMA!$J$32,"NO CUMPLE","CUMPLE")</f>
        <v>CUMPLE</v>
      </c>
    </row>
    <row r="457" spans="1:35" ht="14.25" customHeight="1" x14ac:dyDescent="0.35">
      <c r="A457" s="146" t="s">
        <v>103</v>
      </c>
      <c r="B457" s="147" t="s">
        <v>102</v>
      </c>
      <c r="C457" s="148">
        <v>41516</v>
      </c>
      <c r="D457" s="149">
        <v>0.54166666666666663</v>
      </c>
      <c r="E457" s="147">
        <v>141</v>
      </c>
      <c r="F457" s="147">
        <v>345</v>
      </c>
      <c r="G457" s="147">
        <v>118</v>
      </c>
      <c r="H457" s="147">
        <v>34</v>
      </c>
      <c r="I457" s="147">
        <v>6.95</v>
      </c>
      <c r="J457" s="147">
        <v>4.2699999999999996</v>
      </c>
      <c r="K457" s="155">
        <v>35.770000000000003</v>
      </c>
      <c r="L457" s="155">
        <v>1.96</v>
      </c>
      <c r="M457" s="156">
        <v>1.27</v>
      </c>
      <c r="N457" s="156">
        <v>8.06</v>
      </c>
      <c r="O457" s="157">
        <v>7300000</v>
      </c>
      <c r="P457" s="188" t="str">
        <f>IF($M457&lt;NORMA!$K$7,"NO CUMPLE","CUMPLE")</f>
        <v>CUMPLE</v>
      </c>
      <c r="Q457" s="188" t="str">
        <f>IF($E457&gt;NORMA!$K$8,"NO CUMPLE","CUMPLE")</f>
        <v>CUMPLE</v>
      </c>
      <c r="R457" s="188" t="str">
        <f>IF($F457&gt;NORMA!$K$9,"NO CUMPLE","CUMPLE")</f>
        <v>CUMPLE</v>
      </c>
      <c r="S457" s="188" t="str">
        <f>IF($K457&gt;NORMA!$K$10,"NO CUMPLE","CUMPLE")</f>
        <v>CUMPLE</v>
      </c>
      <c r="T457" s="188" t="str">
        <f>IF($J457&gt;NORMA!$K$11,"NO CUMPLE","CUMPLE")</f>
        <v>CUMPLE</v>
      </c>
      <c r="U457" s="188" t="str">
        <f>IF($G457&gt;NORMA!$K$12,"NO CUMPLE","CUMPLE")</f>
        <v>CUMPLE</v>
      </c>
      <c r="V457" s="188" t="str">
        <f>IF($H457&gt;NORMA!$K$13,"NO CUMPLE","CUMPLE")</f>
        <v>CUMPLE</v>
      </c>
      <c r="W457" s="188" t="str">
        <f>IF($O457&gt;NORMA!$J$14,"NO CUMPLE","CUMPLE")</f>
        <v>NO CUMPLE</v>
      </c>
      <c r="X457" s="188" t="str">
        <f>IF(AND($N457&gt;=NORMA!$Q$4, $N457&lt;=NORMA!$R$4),"CUMPLE","NO CUMPLE")</f>
        <v>CUMPLE</v>
      </c>
      <c r="Y457" s="188" t="str">
        <f>IF($I457&gt;NORMA!$K$16,"NO CUMPLE","CUMPLE")</f>
        <v>NO CUMPLE</v>
      </c>
      <c r="Z457" s="188" t="str">
        <f>IF($M457&lt;NORMA!$K$23,"NO CUMPLE","CUMPLE")</f>
        <v>NO CUMPLE</v>
      </c>
      <c r="AA457" s="188" t="str">
        <f>IF($E457&gt;NORMA!$J$24,"NO CUMPLE","CUMPLE")</f>
        <v>NO CUMPLE</v>
      </c>
      <c r="AB457" s="188" t="str">
        <f>IF($F457&gt;NORMA!$J$25,"NO CUMPLE","CUMPLE")</f>
        <v>NO CUMPLE</v>
      </c>
      <c r="AC457" s="188" t="str">
        <f>IF($K457&gt;NORMA!$J$26,"NO CUMPLE","CUMPLE")</f>
        <v>NO CUMPLE</v>
      </c>
      <c r="AD457" s="188" t="str">
        <f>IF($J457&gt;NORMA!$J$27,"NO CUMPLE","CUMPLE")</f>
        <v>NO CUMPLE</v>
      </c>
      <c r="AE457" s="188" t="str">
        <f>IF($G457&gt;NORMA!$K$28,"NO CUMPLE","CUMPLE")</f>
        <v>NO CUMPLE</v>
      </c>
      <c r="AF457" s="188" t="str">
        <f>IF($H457&gt;NORMA!$I$29,"NO CUMPLE","CUMPLE")</f>
        <v>NO CUMPLE</v>
      </c>
      <c r="AG457" s="188" t="str">
        <f>IF($O457&gt;NORMA!$K$30,"NO CUMPLE","CUMPLE")</f>
        <v>NO CUMPLE</v>
      </c>
      <c r="AH457" s="188" t="str">
        <f>IF(AND($N457&gt;=NORMA!$R$18, $N457&lt;=NORMA!$S$18),"CUMPLE","NO CUMPLE")</f>
        <v>CUMPLE</v>
      </c>
      <c r="AI457" s="188" t="str">
        <f>IF($I457&gt;NORMA!$J$32,"NO CUMPLE","CUMPLE")</f>
        <v>NO CUMPLE</v>
      </c>
    </row>
    <row r="458" spans="1:35" ht="14.25" customHeight="1" x14ac:dyDescent="0.35">
      <c r="A458" s="146" t="s">
        <v>103</v>
      </c>
      <c r="B458" s="147" t="s">
        <v>102</v>
      </c>
      <c r="C458" s="148">
        <v>41534</v>
      </c>
      <c r="D458" s="149">
        <v>0.625</v>
      </c>
      <c r="E458" s="147">
        <v>144</v>
      </c>
      <c r="F458" s="147">
        <v>413</v>
      </c>
      <c r="G458" s="147">
        <v>420</v>
      </c>
      <c r="H458" s="147">
        <v>32</v>
      </c>
      <c r="I458" s="147">
        <v>4.3499999999999996</v>
      </c>
      <c r="J458" s="147">
        <v>3.66</v>
      </c>
      <c r="K458" s="155">
        <v>23.61</v>
      </c>
      <c r="L458" s="155">
        <v>3.41</v>
      </c>
      <c r="M458" s="156">
        <v>5.88</v>
      </c>
      <c r="N458" s="156">
        <v>7.29</v>
      </c>
      <c r="O458" s="157">
        <v>3000000</v>
      </c>
      <c r="P458" s="188" t="str">
        <f>IF($M458&lt;NORMA!$K$7,"NO CUMPLE","CUMPLE")</f>
        <v>CUMPLE</v>
      </c>
      <c r="Q458" s="188" t="str">
        <f>IF($E458&gt;NORMA!$K$8,"NO CUMPLE","CUMPLE")</f>
        <v>CUMPLE</v>
      </c>
      <c r="R458" s="188" t="str">
        <f>IF($F458&gt;NORMA!$K$9,"NO CUMPLE","CUMPLE")</f>
        <v>NO CUMPLE</v>
      </c>
      <c r="S458" s="188" t="str">
        <f>IF($K458&gt;NORMA!$K$10,"NO CUMPLE","CUMPLE")</f>
        <v>CUMPLE</v>
      </c>
      <c r="T458" s="188" t="str">
        <f>IF($J458&gt;NORMA!$K$11,"NO CUMPLE","CUMPLE")</f>
        <v>CUMPLE</v>
      </c>
      <c r="U458" s="188" t="str">
        <f>IF($G458&gt;NORMA!$K$12,"NO CUMPLE","CUMPLE")</f>
        <v>NO CUMPLE</v>
      </c>
      <c r="V458" s="188" t="str">
        <f>IF($H458&gt;NORMA!$K$13,"NO CUMPLE","CUMPLE")</f>
        <v>CUMPLE</v>
      </c>
      <c r="W458" s="188" t="str">
        <f>IF($O458&gt;NORMA!$J$14,"NO CUMPLE","CUMPLE")</f>
        <v>NO CUMPLE</v>
      </c>
      <c r="X458" s="188" t="str">
        <f>IF(AND($N458&gt;=NORMA!$Q$4, $N458&lt;=NORMA!$R$4),"CUMPLE","NO CUMPLE")</f>
        <v>CUMPLE</v>
      </c>
      <c r="Y458" s="188" t="str">
        <f>IF($I458&gt;NORMA!$K$16,"NO CUMPLE","CUMPLE")</f>
        <v>NO CUMPLE</v>
      </c>
      <c r="Z458" s="188" t="str">
        <f>IF($M458&lt;NORMA!$K$23,"NO CUMPLE","CUMPLE")</f>
        <v>CUMPLE</v>
      </c>
      <c r="AA458" s="188" t="str">
        <f>IF($E458&gt;NORMA!$J$24,"NO CUMPLE","CUMPLE")</f>
        <v>NO CUMPLE</v>
      </c>
      <c r="AB458" s="188" t="str">
        <f>IF($F458&gt;NORMA!$J$25,"NO CUMPLE","CUMPLE")</f>
        <v>NO CUMPLE</v>
      </c>
      <c r="AC458" s="188" t="str">
        <f>IF($K458&gt;NORMA!$J$26,"NO CUMPLE","CUMPLE")</f>
        <v>NO CUMPLE</v>
      </c>
      <c r="AD458" s="188" t="str">
        <f>IF($J458&gt;NORMA!$J$27,"NO CUMPLE","CUMPLE")</f>
        <v>NO CUMPLE</v>
      </c>
      <c r="AE458" s="188" t="str">
        <f>IF($G458&gt;NORMA!$K$28,"NO CUMPLE","CUMPLE")</f>
        <v>NO CUMPLE</v>
      </c>
      <c r="AF458" s="188" t="str">
        <f>IF($H458&gt;NORMA!$I$29,"NO CUMPLE","CUMPLE")</f>
        <v>NO CUMPLE</v>
      </c>
      <c r="AG458" s="188" t="str">
        <f>IF($O458&gt;NORMA!$K$30,"NO CUMPLE","CUMPLE")</f>
        <v>NO CUMPLE</v>
      </c>
      <c r="AH458" s="188" t="str">
        <f>IF(AND($N458&gt;=NORMA!$R$18, $N458&lt;=NORMA!$S$18),"CUMPLE","NO CUMPLE")</f>
        <v>CUMPLE</v>
      </c>
      <c r="AI458" s="188" t="str">
        <f>IF($I458&gt;NORMA!$J$32,"NO CUMPLE","CUMPLE")</f>
        <v>NO CUMPLE</v>
      </c>
    </row>
    <row r="459" spans="1:35" ht="14.25" customHeight="1" x14ac:dyDescent="0.35">
      <c r="A459" s="146" t="s">
        <v>103</v>
      </c>
      <c r="B459" s="147" t="s">
        <v>102</v>
      </c>
      <c r="C459" s="148">
        <v>41554</v>
      </c>
      <c r="D459" s="149">
        <v>0.45833333333333331</v>
      </c>
      <c r="E459" s="147">
        <v>201</v>
      </c>
      <c r="F459" s="147">
        <v>576</v>
      </c>
      <c r="G459" s="147">
        <v>188</v>
      </c>
      <c r="H459" s="147">
        <v>51</v>
      </c>
      <c r="I459" s="147">
        <v>4.47</v>
      </c>
      <c r="J459" s="147">
        <v>7.55</v>
      </c>
      <c r="K459" s="155">
        <v>63.65</v>
      </c>
      <c r="L459" s="155">
        <v>1.0900000000000001</v>
      </c>
      <c r="M459" s="156">
        <v>0.89</v>
      </c>
      <c r="N459" s="156">
        <v>8.25</v>
      </c>
      <c r="O459" s="157">
        <v>7300000</v>
      </c>
      <c r="P459" s="188" t="str">
        <f>IF($M459&lt;NORMA!$K$7,"NO CUMPLE","CUMPLE")</f>
        <v>CUMPLE</v>
      </c>
      <c r="Q459" s="188" t="str">
        <f>IF($E459&gt;NORMA!$K$8,"NO CUMPLE","CUMPLE")</f>
        <v>CUMPLE</v>
      </c>
      <c r="R459" s="188" t="str">
        <f>IF($F459&gt;NORMA!$K$9,"NO CUMPLE","CUMPLE")</f>
        <v>NO CUMPLE</v>
      </c>
      <c r="S459" s="188" t="str">
        <f>IF($K459&gt;NORMA!$K$10,"NO CUMPLE","CUMPLE")</f>
        <v>NO CUMPLE</v>
      </c>
      <c r="T459" s="188" t="str">
        <f>IF($J459&gt;NORMA!$K$11,"NO CUMPLE","CUMPLE")</f>
        <v>CUMPLE</v>
      </c>
      <c r="U459" s="188" t="str">
        <f>IF($G459&gt;NORMA!$K$12,"NO CUMPLE","CUMPLE")</f>
        <v>NO CUMPLE</v>
      </c>
      <c r="V459" s="188" t="str">
        <f>IF($H459&gt;NORMA!$K$13,"NO CUMPLE","CUMPLE")</f>
        <v>NO CUMPLE</v>
      </c>
      <c r="W459" s="188" t="str">
        <f>IF($O459&gt;NORMA!$J$14,"NO CUMPLE","CUMPLE")</f>
        <v>NO CUMPLE</v>
      </c>
      <c r="X459" s="188" t="str">
        <f>IF(AND($N459&gt;=NORMA!$Q$4, $N459&lt;=NORMA!$R$4),"CUMPLE","NO CUMPLE")</f>
        <v>CUMPLE</v>
      </c>
      <c r="Y459" s="188" t="str">
        <f>IF($I459&gt;NORMA!$K$16,"NO CUMPLE","CUMPLE")</f>
        <v>NO CUMPLE</v>
      </c>
      <c r="Z459" s="188" t="str">
        <f>IF($M459&lt;NORMA!$K$23,"NO CUMPLE","CUMPLE")</f>
        <v>NO CUMPLE</v>
      </c>
      <c r="AA459" s="188" t="str">
        <f>IF($E459&gt;NORMA!$J$24,"NO CUMPLE","CUMPLE")</f>
        <v>NO CUMPLE</v>
      </c>
      <c r="AB459" s="188" t="str">
        <f>IF($F459&gt;NORMA!$J$25,"NO CUMPLE","CUMPLE")</f>
        <v>NO CUMPLE</v>
      </c>
      <c r="AC459" s="188" t="str">
        <f>IF($K459&gt;NORMA!$J$26,"NO CUMPLE","CUMPLE")</f>
        <v>NO CUMPLE</v>
      </c>
      <c r="AD459" s="188" t="str">
        <f>IF($J459&gt;NORMA!$J$27,"NO CUMPLE","CUMPLE")</f>
        <v>NO CUMPLE</v>
      </c>
      <c r="AE459" s="188" t="str">
        <f>IF($G459&gt;NORMA!$K$28,"NO CUMPLE","CUMPLE")</f>
        <v>NO CUMPLE</v>
      </c>
      <c r="AF459" s="188" t="str">
        <f>IF($H459&gt;NORMA!$I$29,"NO CUMPLE","CUMPLE")</f>
        <v>NO CUMPLE</v>
      </c>
      <c r="AG459" s="188" t="str">
        <f>IF($O459&gt;NORMA!$K$30,"NO CUMPLE","CUMPLE")</f>
        <v>NO CUMPLE</v>
      </c>
      <c r="AH459" s="188" t="str">
        <f>IF(AND($N459&gt;=NORMA!$R$18, $N459&lt;=NORMA!$S$18),"CUMPLE","NO CUMPLE")</f>
        <v>CUMPLE</v>
      </c>
      <c r="AI459" s="188" t="str">
        <f>IF($I459&gt;NORMA!$J$32,"NO CUMPLE","CUMPLE")</f>
        <v>NO CUMPLE</v>
      </c>
    </row>
    <row r="460" spans="1:35" ht="14.25" customHeight="1" x14ac:dyDescent="0.35">
      <c r="A460" s="146" t="s">
        <v>103</v>
      </c>
      <c r="B460" s="147" t="s">
        <v>102</v>
      </c>
      <c r="C460" s="148">
        <v>41577</v>
      </c>
      <c r="D460" s="149">
        <v>0.5</v>
      </c>
      <c r="E460" s="147">
        <v>172</v>
      </c>
      <c r="F460" s="147">
        <v>483</v>
      </c>
      <c r="G460" s="147">
        <v>140</v>
      </c>
      <c r="H460" s="147">
        <v>67</v>
      </c>
      <c r="I460" s="147">
        <v>8.14</v>
      </c>
      <c r="J460" s="147">
        <v>6.9</v>
      </c>
      <c r="K460" s="155">
        <v>64.150000000000006</v>
      </c>
      <c r="L460" s="155">
        <v>0.96</v>
      </c>
      <c r="M460" s="156">
        <v>0.96</v>
      </c>
      <c r="N460" s="156">
        <v>8.31</v>
      </c>
      <c r="O460" s="157">
        <v>43000000</v>
      </c>
      <c r="P460" s="188" t="str">
        <f>IF($M460&lt;NORMA!$K$7,"NO CUMPLE","CUMPLE")</f>
        <v>CUMPLE</v>
      </c>
      <c r="Q460" s="188" t="str">
        <f>IF($E460&gt;NORMA!$K$8,"NO CUMPLE","CUMPLE")</f>
        <v>CUMPLE</v>
      </c>
      <c r="R460" s="188" t="str">
        <f>IF($F460&gt;NORMA!$K$9,"NO CUMPLE","CUMPLE")</f>
        <v>NO CUMPLE</v>
      </c>
      <c r="S460" s="188" t="str">
        <f>IF($K460&gt;NORMA!$K$10,"NO CUMPLE","CUMPLE")</f>
        <v>NO CUMPLE</v>
      </c>
      <c r="T460" s="188" t="str">
        <f>IF($J460&gt;NORMA!$K$11,"NO CUMPLE","CUMPLE")</f>
        <v>CUMPLE</v>
      </c>
      <c r="U460" s="188" t="str">
        <f>IF($G460&gt;NORMA!$K$12,"NO CUMPLE","CUMPLE")</f>
        <v>CUMPLE</v>
      </c>
      <c r="V460" s="188" t="str">
        <f>IF($H460&gt;NORMA!$K$13,"NO CUMPLE","CUMPLE")</f>
        <v>NO CUMPLE</v>
      </c>
      <c r="W460" s="188" t="str">
        <f>IF($O460&gt;NORMA!$J$14,"NO CUMPLE","CUMPLE")</f>
        <v>NO CUMPLE</v>
      </c>
      <c r="X460" s="188" t="str">
        <f>IF(AND($N460&gt;=NORMA!$Q$4, $N460&lt;=NORMA!$R$4),"CUMPLE","NO CUMPLE")</f>
        <v>CUMPLE</v>
      </c>
      <c r="Y460" s="188" t="str">
        <f>IF($I460&gt;NORMA!$K$16,"NO CUMPLE","CUMPLE")</f>
        <v>NO CUMPLE</v>
      </c>
      <c r="Z460" s="188" t="str">
        <f>IF($M460&lt;NORMA!$K$23,"NO CUMPLE","CUMPLE")</f>
        <v>NO CUMPLE</v>
      </c>
      <c r="AA460" s="188" t="str">
        <f>IF($E460&gt;NORMA!$J$24,"NO CUMPLE","CUMPLE")</f>
        <v>NO CUMPLE</v>
      </c>
      <c r="AB460" s="188" t="str">
        <f>IF($F460&gt;NORMA!$J$25,"NO CUMPLE","CUMPLE")</f>
        <v>NO CUMPLE</v>
      </c>
      <c r="AC460" s="188" t="str">
        <f>IF($K460&gt;NORMA!$J$26,"NO CUMPLE","CUMPLE")</f>
        <v>NO CUMPLE</v>
      </c>
      <c r="AD460" s="188" t="str">
        <f>IF($J460&gt;NORMA!$J$27,"NO CUMPLE","CUMPLE")</f>
        <v>NO CUMPLE</v>
      </c>
      <c r="AE460" s="188" t="str">
        <f>IF($G460&gt;NORMA!$K$28,"NO CUMPLE","CUMPLE")</f>
        <v>NO CUMPLE</v>
      </c>
      <c r="AF460" s="188" t="str">
        <f>IF($H460&gt;NORMA!$I$29,"NO CUMPLE","CUMPLE")</f>
        <v>NO CUMPLE</v>
      </c>
      <c r="AG460" s="188" t="str">
        <f>IF($O460&gt;NORMA!$K$30,"NO CUMPLE","CUMPLE")</f>
        <v>NO CUMPLE</v>
      </c>
      <c r="AH460" s="188" t="str">
        <f>IF(AND($N460&gt;=NORMA!$R$18, $N460&lt;=NORMA!$S$18),"CUMPLE","NO CUMPLE")</f>
        <v>CUMPLE</v>
      </c>
      <c r="AI460" s="188" t="str">
        <f>IF($I460&gt;NORMA!$J$32,"NO CUMPLE","CUMPLE")</f>
        <v>NO CUMPLE</v>
      </c>
    </row>
    <row r="461" spans="1:35" ht="14.25" customHeight="1" x14ac:dyDescent="0.35">
      <c r="A461" s="146" t="s">
        <v>103</v>
      </c>
      <c r="B461" s="147" t="s">
        <v>102</v>
      </c>
      <c r="C461" s="148">
        <v>41926</v>
      </c>
      <c r="D461" s="149">
        <v>0.25</v>
      </c>
      <c r="E461" s="147">
        <v>95</v>
      </c>
      <c r="F461" s="147">
        <v>190</v>
      </c>
      <c r="G461" s="147">
        <v>42</v>
      </c>
      <c r="H461" s="147">
        <v>44</v>
      </c>
      <c r="I461" s="147">
        <v>2.89</v>
      </c>
      <c r="J461" s="147">
        <v>0.13</v>
      </c>
      <c r="K461" s="155">
        <v>7.11</v>
      </c>
      <c r="L461" s="155">
        <v>2.0699999999999998</v>
      </c>
      <c r="M461" s="156">
        <v>2.71</v>
      </c>
      <c r="N461" s="156">
        <v>7.39</v>
      </c>
      <c r="O461" s="157">
        <v>1000000</v>
      </c>
      <c r="P461" s="188" t="str">
        <f>IF($M461&lt;NORMA!$K$7,"NO CUMPLE","CUMPLE")</f>
        <v>CUMPLE</v>
      </c>
      <c r="Q461" s="188" t="str">
        <f>IF($E461&gt;NORMA!$K$8,"NO CUMPLE","CUMPLE")</f>
        <v>CUMPLE</v>
      </c>
      <c r="R461" s="188" t="str">
        <f>IF($F461&gt;NORMA!$K$9,"NO CUMPLE","CUMPLE")</f>
        <v>CUMPLE</v>
      </c>
      <c r="S461" s="188" t="str">
        <f>IF($K461&gt;NORMA!$K$10,"NO CUMPLE","CUMPLE")</f>
        <v>CUMPLE</v>
      </c>
      <c r="T461" s="188" t="str">
        <f>IF($J461&gt;NORMA!$K$11,"NO CUMPLE","CUMPLE")</f>
        <v>CUMPLE</v>
      </c>
      <c r="U461" s="188" t="str">
        <f>IF($G461&gt;NORMA!$K$12,"NO CUMPLE","CUMPLE")</f>
        <v>CUMPLE</v>
      </c>
      <c r="V461" s="188" t="str">
        <f>IF($H461&gt;NORMA!$K$13,"NO CUMPLE","CUMPLE")</f>
        <v>NO CUMPLE</v>
      </c>
      <c r="W461" s="188" t="str">
        <f>IF($O461&gt;NORMA!$J$14,"NO CUMPLE","CUMPLE")</f>
        <v>CUMPLE</v>
      </c>
      <c r="X461" s="188" t="str">
        <f>IF(AND($N461&gt;=NORMA!$Q$4, $N461&lt;=NORMA!$R$4),"CUMPLE","NO CUMPLE")</f>
        <v>CUMPLE</v>
      </c>
      <c r="Y461" s="188" t="str">
        <f>IF($I461&gt;NORMA!$K$16,"NO CUMPLE","CUMPLE")</f>
        <v>CUMPLE</v>
      </c>
      <c r="Z461" s="188" t="str">
        <f>IF($M461&lt;NORMA!$K$23,"NO CUMPLE","CUMPLE")</f>
        <v>NO CUMPLE</v>
      </c>
      <c r="AA461" s="188" t="str">
        <f>IF($E461&gt;NORMA!$J$24,"NO CUMPLE","CUMPLE")</f>
        <v>NO CUMPLE</v>
      </c>
      <c r="AB461" s="188" t="str">
        <f>IF($F461&gt;NORMA!$J$25,"NO CUMPLE","CUMPLE")</f>
        <v>NO CUMPLE</v>
      </c>
      <c r="AC461" s="188" t="str">
        <f>IF($K461&gt;NORMA!$J$26,"NO CUMPLE","CUMPLE")</f>
        <v>CUMPLE</v>
      </c>
      <c r="AD461" s="188" t="str">
        <f>IF($J461&gt;NORMA!$J$27,"NO CUMPLE","CUMPLE")</f>
        <v>CUMPLE</v>
      </c>
      <c r="AE461" s="188" t="str">
        <f>IF($G461&gt;NORMA!$K$28,"NO CUMPLE","CUMPLE")</f>
        <v>CUMPLE</v>
      </c>
      <c r="AF461" s="188" t="str">
        <f>IF($H461&gt;NORMA!$I$29,"NO CUMPLE","CUMPLE")</f>
        <v>NO CUMPLE</v>
      </c>
      <c r="AG461" s="188" t="str">
        <f>IF($O461&gt;NORMA!$K$30,"NO CUMPLE","CUMPLE")</f>
        <v>NO CUMPLE</v>
      </c>
      <c r="AH461" s="188" t="str">
        <f>IF(AND($N461&gt;=NORMA!$R$18, $N461&lt;=NORMA!$S$18),"CUMPLE","NO CUMPLE")</f>
        <v>CUMPLE</v>
      </c>
      <c r="AI461" s="188" t="str">
        <f>IF($I461&gt;NORMA!$J$32,"NO CUMPLE","CUMPLE")</f>
        <v>NO CUMPLE</v>
      </c>
    </row>
    <row r="462" spans="1:35" ht="14.25" customHeight="1" x14ac:dyDescent="0.35">
      <c r="A462" s="146" t="s">
        <v>101</v>
      </c>
      <c r="B462" s="147" t="s">
        <v>102</v>
      </c>
      <c r="C462" s="148">
        <v>41926</v>
      </c>
      <c r="D462" s="149">
        <v>0.5</v>
      </c>
      <c r="E462" s="147">
        <v>276</v>
      </c>
      <c r="F462" s="147">
        <v>393</v>
      </c>
      <c r="G462" s="147">
        <v>157</v>
      </c>
      <c r="H462" s="147">
        <v>53</v>
      </c>
      <c r="I462" s="147">
        <v>7.13</v>
      </c>
      <c r="J462" s="147">
        <v>4.9000000000000004</v>
      </c>
      <c r="K462" s="155">
        <v>30.31</v>
      </c>
      <c r="L462" s="155">
        <v>2.97</v>
      </c>
      <c r="M462" s="156">
        <v>0.55000000000000004</v>
      </c>
      <c r="N462" s="156">
        <v>7.66</v>
      </c>
      <c r="O462" s="157">
        <v>84000000</v>
      </c>
      <c r="P462" s="188" t="str">
        <f>IF($M462&lt;NORMA!$K$7,"NO CUMPLE","CUMPLE")</f>
        <v>CUMPLE</v>
      </c>
      <c r="Q462" s="188" t="str">
        <f>IF($E462&gt;NORMA!$K$8,"NO CUMPLE","CUMPLE")</f>
        <v>NO CUMPLE</v>
      </c>
      <c r="R462" s="188" t="str">
        <f>IF($F462&gt;NORMA!$K$9,"NO CUMPLE","CUMPLE")</f>
        <v>CUMPLE</v>
      </c>
      <c r="S462" s="188" t="str">
        <f>IF($K462&gt;NORMA!$K$10,"NO CUMPLE","CUMPLE")</f>
        <v>CUMPLE</v>
      </c>
      <c r="T462" s="188" t="str">
        <f>IF($J462&gt;NORMA!$K$11,"NO CUMPLE","CUMPLE")</f>
        <v>CUMPLE</v>
      </c>
      <c r="U462" s="188" t="str">
        <f>IF($G462&gt;NORMA!$K$12,"NO CUMPLE","CUMPLE")</f>
        <v>NO CUMPLE</v>
      </c>
      <c r="V462" s="188" t="str">
        <f>IF($H462&gt;NORMA!$K$13,"NO CUMPLE","CUMPLE")</f>
        <v>NO CUMPLE</v>
      </c>
      <c r="W462" s="188" t="str">
        <f>IF($O462&gt;NORMA!$J$14,"NO CUMPLE","CUMPLE")</f>
        <v>NO CUMPLE</v>
      </c>
      <c r="X462" s="188" t="str">
        <f>IF(AND($N462&gt;=NORMA!$Q$4, $N462&lt;=NORMA!$R$4),"CUMPLE","NO CUMPLE")</f>
        <v>CUMPLE</v>
      </c>
      <c r="Y462" s="188" t="str">
        <f>IF($I462&gt;NORMA!$K$16,"NO CUMPLE","CUMPLE")</f>
        <v>NO CUMPLE</v>
      </c>
      <c r="Z462" s="188" t="str">
        <f>IF($M462&lt;NORMA!$K$23,"NO CUMPLE","CUMPLE")</f>
        <v>NO CUMPLE</v>
      </c>
      <c r="AA462" s="188" t="str">
        <f>IF($E462&gt;NORMA!$J$24,"NO CUMPLE","CUMPLE")</f>
        <v>NO CUMPLE</v>
      </c>
      <c r="AB462" s="188" t="str">
        <f>IF($F462&gt;NORMA!$J$25,"NO CUMPLE","CUMPLE")</f>
        <v>NO CUMPLE</v>
      </c>
      <c r="AC462" s="188" t="str">
        <f>IF($K462&gt;NORMA!$J$26,"NO CUMPLE","CUMPLE")</f>
        <v>NO CUMPLE</v>
      </c>
      <c r="AD462" s="188" t="str">
        <f>IF($J462&gt;NORMA!$J$27,"NO CUMPLE","CUMPLE")</f>
        <v>NO CUMPLE</v>
      </c>
      <c r="AE462" s="188" t="str">
        <f>IF($G462&gt;NORMA!$K$28,"NO CUMPLE","CUMPLE")</f>
        <v>NO CUMPLE</v>
      </c>
      <c r="AF462" s="188" t="str">
        <f>IF($H462&gt;NORMA!$I$29,"NO CUMPLE","CUMPLE")</f>
        <v>NO CUMPLE</v>
      </c>
      <c r="AG462" s="188" t="str">
        <f>IF($O462&gt;NORMA!$K$30,"NO CUMPLE","CUMPLE")</f>
        <v>NO CUMPLE</v>
      </c>
      <c r="AH462" s="188" t="str">
        <f>IF(AND($N462&gt;=NORMA!$R$18, $N462&lt;=NORMA!$S$18),"CUMPLE","NO CUMPLE")</f>
        <v>CUMPLE</v>
      </c>
      <c r="AI462" s="188" t="str">
        <f>IF($I462&gt;NORMA!$J$32,"NO CUMPLE","CUMPLE")</f>
        <v>NO CUMPLE</v>
      </c>
    </row>
    <row r="463" spans="1:35" ht="14.25" customHeight="1" x14ac:dyDescent="0.35">
      <c r="A463" s="146" t="s">
        <v>101</v>
      </c>
      <c r="B463" s="147" t="s">
        <v>102</v>
      </c>
      <c r="C463" s="148">
        <v>41935</v>
      </c>
      <c r="D463" s="149">
        <v>0.58333333333333337</v>
      </c>
      <c r="E463" s="147">
        <v>281</v>
      </c>
      <c r="F463" s="147">
        <v>404</v>
      </c>
      <c r="G463" s="147">
        <v>297</v>
      </c>
      <c r="H463" s="147">
        <v>56</v>
      </c>
      <c r="I463" s="147">
        <v>7.62</v>
      </c>
      <c r="J463" s="147">
        <v>4.4000000000000004</v>
      </c>
      <c r="K463" s="155">
        <v>33.409999999999997</v>
      </c>
      <c r="L463" s="155">
        <v>0.89</v>
      </c>
      <c r="M463" s="156">
        <v>0.24</v>
      </c>
      <c r="N463" s="156">
        <v>7.63</v>
      </c>
      <c r="O463" s="157">
        <v>41000000</v>
      </c>
      <c r="P463" s="188" t="str">
        <f>IF($M463&lt;NORMA!$K$7,"NO CUMPLE","CUMPLE")</f>
        <v>CUMPLE</v>
      </c>
      <c r="Q463" s="188" t="str">
        <f>IF($E463&gt;NORMA!$K$8,"NO CUMPLE","CUMPLE")</f>
        <v>NO CUMPLE</v>
      </c>
      <c r="R463" s="188" t="str">
        <f>IF($F463&gt;NORMA!$K$9,"NO CUMPLE","CUMPLE")</f>
        <v>NO CUMPLE</v>
      </c>
      <c r="S463" s="188" t="str">
        <f>IF($K463&gt;NORMA!$K$10,"NO CUMPLE","CUMPLE")</f>
        <v>CUMPLE</v>
      </c>
      <c r="T463" s="188" t="str">
        <f>IF($J463&gt;NORMA!$K$11,"NO CUMPLE","CUMPLE")</f>
        <v>CUMPLE</v>
      </c>
      <c r="U463" s="188" t="str">
        <f>IF($G463&gt;NORMA!$K$12,"NO CUMPLE","CUMPLE")</f>
        <v>NO CUMPLE</v>
      </c>
      <c r="V463" s="188" t="str">
        <f>IF($H463&gt;NORMA!$K$13,"NO CUMPLE","CUMPLE")</f>
        <v>NO CUMPLE</v>
      </c>
      <c r="W463" s="188" t="str">
        <f>IF($O463&gt;NORMA!$J$14,"NO CUMPLE","CUMPLE")</f>
        <v>NO CUMPLE</v>
      </c>
      <c r="X463" s="188" t="str">
        <f>IF(AND($N463&gt;=NORMA!$Q$4, $N463&lt;=NORMA!$R$4),"CUMPLE","NO CUMPLE")</f>
        <v>CUMPLE</v>
      </c>
      <c r="Y463" s="188" t="str">
        <f>IF($I463&gt;NORMA!$K$16,"NO CUMPLE","CUMPLE")</f>
        <v>NO CUMPLE</v>
      </c>
      <c r="Z463" s="188" t="str">
        <f>IF($M463&lt;NORMA!$K$23,"NO CUMPLE","CUMPLE")</f>
        <v>NO CUMPLE</v>
      </c>
      <c r="AA463" s="188" t="str">
        <f>IF($E463&gt;NORMA!$J$24,"NO CUMPLE","CUMPLE")</f>
        <v>NO CUMPLE</v>
      </c>
      <c r="AB463" s="188" t="str">
        <f>IF($F463&gt;NORMA!$J$25,"NO CUMPLE","CUMPLE")</f>
        <v>NO CUMPLE</v>
      </c>
      <c r="AC463" s="188" t="str">
        <f>IF($K463&gt;NORMA!$J$26,"NO CUMPLE","CUMPLE")</f>
        <v>NO CUMPLE</v>
      </c>
      <c r="AD463" s="188" t="str">
        <f>IF($J463&gt;NORMA!$J$27,"NO CUMPLE","CUMPLE")</f>
        <v>NO CUMPLE</v>
      </c>
      <c r="AE463" s="188" t="str">
        <f>IF($G463&gt;NORMA!$K$28,"NO CUMPLE","CUMPLE")</f>
        <v>NO CUMPLE</v>
      </c>
      <c r="AF463" s="188" t="str">
        <f>IF($H463&gt;NORMA!$I$29,"NO CUMPLE","CUMPLE")</f>
        <v>NO CUMPLE</v>
      </c>
      <c r="AG463" s="188" t="str">
        <f>IF($O463&gt;NORMA!$K$30,"NO CUMPLE","CUMPLE")</f>
        <v>NO CUMPLE</v>
      </c>
      <c r="AH463" s="188" t="str">
        <f>IF(AND($N463&gt;=NORMA!$R$18, $N463&lt;=NORMA!$S$18),"CUMPLE","NO CUMPLE")</f>
        <v>CUMPLE</v>
      </c>
      <c r="AI463" s="188" t="str">
        <f>IF($I463&gt;NORMA!$J$32,"NO CUMPLE","CUMPLE")</f>
        <v>NO CUMPLE</v>
      </c>
    </row>
    <row r="464" spans="1:35" ht="14.25" customHeight="1" x14ac:dyDescent="0.35">
      <c r="A464" s="146" t="s">
        <v>101</v>
      </c>
      <c r="B464" s="147" t="s">
        <v>102</v>
      </c>
      <c r="C464" s="148">
        <v>41939</v>
      </c>
      <c r="D464" s="149">
        <v>0.66666666666666663</v>
      </c>
      <c r="E464" s="147">
        <v>102</v>
      </c>
      <c r="F464" s="147">
        <v>180</v>
      </c>
      <c r="G464" s="147">
        <v>89</v>
      </c>
      <c r="H464" s="147">
        <v>26</v>
      </c>
      <c r="I464" s="147">
        <v>8.3000000000000007</v>
      </c>
      <c r="J464" s="147">
        <v>1</v>
      </c>
      <c r="K464" s="155">
        <v>34.51</v>
      </c>
      <c r="L464" s="155">
        <v>2.83</v>
      </c>
      <c r="M464" s="197" t="s">
        <v>61</v>
      </c>
      <c r="N464" s="156">
        <v>7.37</v>
      </c>
      <c r="O464" s="157">
        <v>70000000</v>
      </c>
      <c r="P464" s="205" t="s">
        <v>61</v>
      </c>
      <c r="Q464" s="188" t="str">
        <f>IF($E464&gt;NORMA!$K$8,"NO CUMPLE","CUMPLE")</f>
        <v>CUMPLE</v>
      </c>
      <c r="R464" s="188" t="str">
        <f>IF($F464&gt;NORMA!$K$9,"NO CUMPLE","CUMPLE")</f>
        <v>CUMPLE</v>
      </c>
      <c r="S464" s="188" t="str">
        <f>IF($K464&gt;NORMA!$K$10,"NO CUMPLE","CUMPLE")</f>
        <v>CUMPLE</v>
      </c>
      <c r="T464" s="188" t="str">
        <f>IF($J464&gt;NORMA!$K$11,"NO CUMPLE","CUMPLE")</f>
        <v>CUMPLE</v>
      </c>
      <c r="U464" s="188" t="str">
        <f>IF($G464&gt;NORMA!$K$12,"NO CUMPLE","CUMPLE")</f>
        <v>CUMPLE</v>
      </c>
      <c r="V464" s="188" t="str">
        <f>IF($H464&gt;NORMA!$K$13,"NO CUMPLE","CUMPLE")</f>
        <v>CUMPLE</v>
      </c>
      <c r="W464" s="188" t="str">
        <f>IF($O464&gt;NORMA!$J$14,"NO CUMPLE","CUMPLE")</f>
        <v>NO CUMPLE</v>
      </c>
      <c r="X464" s="188" t="str">
        <f>IF(AND($N464&gt;=NORMA!$Q$4, $N464&lt;=NORMA!$R$4),"CUMPLE","NO CUMPLE")</f>
        <v>CUMPLE</v>
      </c>
      <c r="Y464" s="188" t="str">
        <f>IF($I464&gt;NORMA!$K$16,"NO CUMPLE","CUMPLE")</f>
        <v>NO CUMPLE</v>
      </c>
      <c r="Z464" s="205" t="s">
        <v>61</v>
      </c>
      <c r="AA464" s="188" t="str">
        <f>IF($E464&gt;NORMA!$J$24,"NO CUMPLE","CUMPLE")</f>
        <v>NO CUMPLE</v>
      </c>
      <c r="AB464" s="188" t="str">
        <f>IF($F464&gt;NORMA!$J$25,"NO CUMPLE","CUMPLE")</f>
        <v>NO CUMPLE</v>
      </c>
      <c r="AC464" s="188" t="str">
        <f>IF($K464&gt;NORMA!$J$26,"NO CUMPLE","CUMPLE")</f>
        <v>NO CUMPLE</v>
      </c>
      <c r="AD464" s="188" t="str">
        <f>IF($J464&gt;NORMA!$J$27,"NO CUMPLE","CUMPLE")</f>
        <v>CUMPLE</v>
      </c>
      <c r="AE464" s="188" t="str">
        <f>IF($G464&gt;NORMA!$K$28,"NO CUMPLE","CUMPLE")</f>
        <v>NO CUMPLE</v>
      </c>
      <c r="AF464" s="188" t="str">
        <f>IF($H464&gt;NORMA!$I$29,"NO CUMPLE","CUMPLE")</f>
        <v>NO CUMPLE</v>
      </c>
      <c r="AG464" s="188" t="str">
        <f>IF($O464&gt;NORMA!$K$30,"NO CUMPLE","CUMPLE")</f>
        <v>NO CUMPLE</v>
      </c>
      <c r="AH464" s="188" t="str">
        <f>IF(AND($N464&gt;=NORMA!$R$18, $N464&lt;=NORMA!$S$18),"CUMPLE","NO CUMPLE")</f>
        <v>CUMPLE</v>
      </c>
      <c r="AI464" s="188" t="str">
        <f>IF($I464&gt;NORMA!$J$32,"NO CUMPLE","CUMPLE")</f>
        <v>NO CUMPLE</v>
      </c>
    </row>
    <row r="465" spans="1:35" ht="14.25" customHeight="1" x14ac:dyDescent="0.35">
      <c r="A465" s="146" t="s">
        <v>103</v>
      </c>
      <c r="B465" s="147" t="s">
        <v>102</v>
      </c>
      <c r="C465" s="148">
        <v>41942</v>
      </c>
      <c r="D465" s="149">
        <v>0.41666666666666669</v>
      </c>
      <c r="E465" s="147">
        <v>215</v>
      </c>
      <c r="F465" s="147">
        <v>307</v>
      </c>
      <c r="G465" s="147">
        <v>92</v>
      </c>
      <c r="H465" s="147">
        <v>18</v>
      </c>
      <c r="I465" s="147">
        <v>3.83</v>
      </c>
      <c r="J465" s="147">
        <v>5.86</v>
      </c>
      <c r="K465" s="155">
        <v>43.81</v>
      </c>
      <c r="L465" s="155">
        <v>3.4</v>
      </c>
      <c r="M465" s="156">
        <v>3.35</v>
      </c>
      <c r="N465" s="156">
        <v>7.62</v>
      </c>
      <c r="O465" s="157">
        <v>17000000</v>
      </c>
      <c r="P465" s="188" t="str">
        <f>IF($M465&lt;NORMA!$K$7,"NO CUMPLE","CUMPLE")</f>
        <v>CUMPLE</v>
      </c>
      <c r="Q465" s="188" t="str">
        <f>IF($E465&gt;NORMA!$K$8,"NO CUMPLE","CUMPLE")</f>
        <v>CUMPLE</v>
      </c>
      <c r="R465" s="188" t="str">
        <f>IF($F465&gt;NORMA!$K$9,"NO CUMPLE","CUMPLE")</f>
        <v>CUMPLE</v>
      </c>
      <c r="S465" s="188" t="str">
        <f>IF($K465&gt;NORMA!$K$10,"NO CUMPLE","CUMPLE")</f>
        <v>NO CUMPLE</v>
      </c>
      <c r="T465" s="188" t="str">
        <f>IF($J465&gt;NORMA!$K$11,"NO CUMPLE","CUMPLE")</f>
        <v>CUMPLE</v>
      </c>
      <c r="U465" s="188" t="str">
        <f>IF($G465&gt;NORMA!$K$12,"NO CUMPLE","CUMPLE")</f>
        <v>CUMPLE</v>
      </c>
      <c r="V465" s="188" t="str">
        <f>IF($H465&gt;NORMA!$K$13,"NO CUMPLE","CUMPLE")</f>
        <v>CUMPLE</v>
      </c>
      <c r="W465" s="188" t="str">
        <f>IF($O465&gt;NORMA!$J$14,"NO CUMPLE","CUMPLE")</f>
        <v>NO CUMPLE</v>
      </c>
      <c r="X465" s="188" t="str">
        <f>IF(AND($N465&gt;=NORMA!$Q$4, $N465&lt;=NORMA!$R$4),"CUMPLE","NO CUMPLE")</f>
        <v>CUMPLE</v>
      </c>
      <c r="Y465" s="188" t="str">
        <f>IF($I465&gt;NORMA!$K$16,"NO CUMPLE","CUMPLE")</f>
        <v>CUMPLE</v>
      </c>
      <c r="Z465" s="188" t="str">
        <f>IF($M465&lt;NORMA!$K$23,"NO CUMPLE","CUMPLE")</f>
        <v>NO CUMPLE</v>
      </c>
      <c r="AA465" s="188" t="str">
        <f>IF($E465&gt;NORMA!$J$24,"NO CUMPLE","CUMPLE")</f>
        <v>NO CUMPLE</v>
      </c>
      <c r="AB465" s="188" t="str">
        <f>IF($F465&gt;NORMA!$J$25,"NO CUMPLE","CUMPLE")</f>
        <v>NO CUMPLE</v>
      </c>
      <c r="AC465" s="188" t="str">
        <f>IF($K465&gt;NORMA!$J$26,"NO CUMPLE","CUMPLE")</f>
        <v>NO CUMPLE</v>
      </c>
      <c r="AD465" s="188" t="str">
        <f>IF($J465&gt;NORMA!$J$27,"NO CUMPLE","CUMPLE")</f>
        <v>NO CUMPLE</v>
      </c>
      <c r="AE465" s="188" t="str">
        <f>IF($G465&gt;NORMA!$K$28,"NO CUMPLE","CUMPLE")</f>
        <v>NO CUMPLE</v>
      </c>
      <c r="AF465" s="188" t="str">
        <f>IF($H465&gt;NORMA!$I$29,"NO CUMPLE","CUMPLE")</f>
        <v>NO CUMPLE</v>
      </c>
      <c r="AG465" s="188" t="str">
        <f>IF($O465&gt;NORMA!$K$30,"NO CUMPLE","CUMPLE")</f>
        <v>NO CUMPLE</v>
      </c>
      <c r="AH465" s="188" t="str">
        <f>IF(AND($N465&gt;=NORMA!$R$18, $N465&lt;=NORMA!$S$18),"CUMPLE","NO CUMPLE")</f>
        <v>CUMPLE</v>
      </c>
      <c r="AI465" s="188" t="str">
        <f>IF($I465&gt;NORMA!$J$32,"NO CUMPLE","CUMPLE")</f>
        <v>NO CUMPLE</v>
      </c>
    </row>
    <row r="466" spans="1:35" ht="14.25" customHeight="1" x14ac:dyDescent="0.35">
      <c r="A466" s="146" t="s">
        <v>101</v>
      </c>
      <c r="B466" s="147" t="s">
        <v>102</v>
      </c>
      <c r="C466" s="148">
        <v>41947</v>
      </c>
      <c r="D466" s="149">
        <v>0.41666666666666669</v>
      </c>
      <c r="E466" s="147">
        <v>346</v>
      </c>
      <c r="F466" s="147">
        <v>425</v>
      </c>
      <c r="G466" s="147">
        <v>151</v>
      </c>
      <c r="H466" s="147">
        <v>54</v>
      </c>
      <c r="I466" s="147">
        <v>6.33</v>
      </c>
      <c r="J466" s="147">
        <v>7.22</v>
      </c>
      <c r="K466" s="155">
        <v>71.209999999999994</v>
      </c>
      <c r="L466" s="155">
        <v>1.79</v>
      </c>
      <c r="M466" s="197" t="s">
        <v>61</v>
      </c>
      <c r="N466" s="156">
        <v>7.72</v>
      </c>
      <c r="O466" s="157">
        <v>63000000</v>
      </c>
      <c r="P466" s="205" t="s">
        <v>61</v>
      </c>
      <c r="Q466" s="188" t="str">
        <f>IF($E466&gt;NORMA!$K$8,"NO CUMPLE","CUMPLE")</f>
        <v>NO CUMPLE</v>
      </c>
      <c r="R466" s="188" t="str">
        <f>IF($F466&gt;NORMA!$K$9,"NO CUMPLE","CUMPLE")</f>
        <v>NO CUMPLE</v>
      </c>
      <c r="S466" s="188" t="str">
        <f>IF($K466&gt;NORMA!$K$10,"NO CUMPLE","CUMPLE")</f>
        <v>NO CUMPLE</v>
      </c>
      <c r="T466" s="188" t="str">
        <f>IF($J466&gt;NORMA!$K$11,"NO CUMPLE","CUMPLE")</f>
        <v>CUMPLE</v>
      </c>
      <c r="U466" s="188" t="str">
        <f>IF($G466&gt;NORMA!$K$12,"NO CUMPLE","CUMPLE")</f>
        <v>NO CUMPLE</v>
      </c>
      <c r="V466" s="188" t="str">
        <f>IF($H466&gt;NORMA!$K$13,"NO CUMPLE","CUMPLE")</f>
        <v>NO CUMPLE</v>
      </c>
      <c r="W466" s="188" t="str">
        <f>IF($O466&gt;NORMA!$J$14,"NO CUMPLE","CUMPLE")</f>
        <v>NO CUMPLE</v>
      </c>
      <c r="X466" s="188" t="str">
        <f>IF(AND($N466&gt;=NORMA!$Q$4, $N466&lt;=NORMA!$R$4),"CUMPLE","NO CUMPLE")</f>
        <v>CUMPLE</v>
      </c>
      <c r="Y466" s="188" t="str">
        <f>IF($I466&gt;NORMA!$K$16,"NO CUMPLE","CUMPLE")</f>
        <v>NO CUMPLE</v>
      </c>
      <c r="Z466" s="205" t="s">
        <v>61</v>
      </c>
      <c r="AA466" s="188" t="str">
        <f>IF($E466&gt;NORMA!$J$24,"NO CUMPLE","CUMPLE")</f>
        <v>NO CUMPLE</v>
      </c>
      <c r="AB466" s="188" t="str">
        <f>IF($F466&gt;NORMA!$J$25,"NO CUMPLE","CUMPLE")</f>
        <v>NO CUMPLE</v>
      </c>
      <c r="AC466" s="188" t="str">
        <f>IF($K466&gt;NORMA!$J$26,"NO CUMPLE","CUMPLE")</f>
        <v>NO CUMPLE</v>
      </c>
      <c r="AD466" s="188" t="str">
        <f>IF($J466&gt;NORMA!$J$27,"NO CUMPLE","CUMPLE")</f>
        <v>NO CUMPLE</v>
      </c>
      <c r="AE466" s="188" t="str">
        <f>IF($G466&gt;NORMA!$K$28,"NO CUMPLE","CUMPLE")</f>
        <v>NO CUMPLE</v>
      </c>
      <c r="AF466" s="188" t="str">
        <f>IF($H466&gt;NORMA!$I$29,"NO CUMPLE","CUMPLE")</f>
        <v>NO CUMPLE</v>
      </c>
      <c r="AG466" s="188" t="str">
        <f>IF($O466&gt;NORMA!$K$30,"NO CUMPLE","CUMPLE")</f>
        <v>NO CUMPLE</v>
      </c>
      <c r="AH466" s="188" t="str">
        <f>IF(AND($N466&gt;=NORMA!$R$18, $N466&lt;=NORMA!$S$18),"CUMPLE","NO CUMPLE")</f>
        <v>CUMPLE</v>
      </c>
      <c r="AI466" s="188" t="str">
        <f>IF($I466&gt;NORMA!$J$32,"NO CUMPLE","CUMPLE")</f>
        <v>NO CUMPLE</v>
      </c>
    </row>
    <row r="467" spans="1:35" ht="14.25" customHeight="1" x14ac:dyDescent="0.35">
      <c r="A467" s="146" t="s">
        <v>103</v>
      </c>
      <c r="B467" s="147" t="s">
        <v>102</v>
      </c>
      <c r="C467" s="148">
        <v>41956</v>
      </c>
      <c r="D467" s="149">
        <v>0.625</v>
      </c>
      <c r="E467" s="147">
        <v>254</v>
      </c>
      <c r="F467" s="147">
        <v>390</v>
      </c>
      <c r="G467" s="147">
        <v>128</v>
      </c>
      <c r="H467" s="147">
        <v>52</v>
      </c>
      <c r="I467" s="147">
        <v>15.98</v>
      </c>
      <c r="J467" s="147">
        <v>4.5999999999999996</v>
      </c>
      <c r="K467" s="155">
        <v>26.41</v>
      </c>
      <c r="L467" s="155">
        <v>4.3499999999999996</v>
      </c>
      <c r="M467" s="156">
        <v>0.4</v>
      </c>
      <c r="N467" s="156">
        <v>7.66</v>
      </c>
      <c r="O467" s="157">
        <v>34000000</v>
      </c>
      <c r="P467" s="188" t="str">
        <f>IF($M467&lt;NORMA!$K$7,"NO CUMPLE","CUMPLE")</f>
        <v>CUMPLE</v>
      </c>
      <c r="Q467" s="188" t="str">
        <f>IF($E467&gt;NORMA!$K$8,"NO CUMPLE","CUMPLE")</f>
        <v>NO CUMPLE</v>
      </c>
      <c r="R467" s="188" t="str">
        <f>IF($F467&gt;NORMA!$K$9,"NO CUMPLE","CUMPLE")</f>
        <v>CUMPLE</v>
      </c>
      <c r="S467" s="188" t="str">
        <f>IF($K467&gt;NORMA!$K$10,"NO CUMPLE","CUMPLE")</f>
        <v>CUMPLE</v>
      </c>
      <c r="T467" s="188" t="str">
        <f>IF($J467&gt;NORMA!$K$11,"NO CUMPLE","CUMPLE")</f>
        <v>CUMPLE</v>
      </c>
      <c r="U467" s="188" t="str">
        <f>IF($G467&gt;NORMA!$K$12,"NO CUMPLE","CUMPLE")</f>
        <v>CUMPLE</v>
      </c>
      <c r="V467" s="188" t="str">
        <f>IF($H467&gt;NORMA!$K$13,"NO CUMPLE","CUMPLE")</f>
        <v>NO CUMPLE</v>
      </c>
      <c r="W467" s="188" t="str">
        <f>IF($O467&gt;NORMA!$J$14,"NO CUMPLE","CUMPLE")</f>
        <v>NO CUMPLE</v>
      </c>
      <c r="X467" s="188" t="str">
        <f>IF(AND($N467&gt;=NORMA!$Q$4, $N467&lt;=NORMA!$R$4),"CUMPLE","NO CUMPLE")</f>
        <v>CUMPLE</v>
      </c>
      <c r="Y467" s="188" t="str">
        <f>IF($I467&gt;NORMA!$K$16,"NO CUMPLE","CUMPLE")</f>
        <v>NO CUMPLE</v>
      </c>
      <c r="Z467" s="188" t="str">
        <f>IF($M467&lt;NORMA!$K$23,"NO CUMPLE","CUMPLE")</f>
        <v>NO CUMPLE</v>
      </c>
      <c r="AA467" s="188" t="str">
        <f>IF($E467&gt;NORMA!$J$24,"NO CUMPLE","CUMPLE")</f>
        <v>NO CUMPLE</v>
      </c>
      <c r="AB467" s="188" t="str">
        <f>IF($F467&gt;NORMA!$J$25,"NO CUMPLE","CUMPLE")</f>
        <v>NO CUMPLE</v>
      </c>
      <c r="AC467" s="188" t="str">
        <f>IF($K467&gt;NORMA!$J$26,"NO CUMPLE","CUMPLE")</f>
        <v>NO CUMPLE</v>
      </c>
      <c r="AD467" s="188" t="str">
        <f>IF($J467&gt;NORMA!$J$27,"NO CUMPLE","CUMPLE")</f>
        <v>NO CUMPLE</v>
      </c>
      <c r="AE467" s="188" t="str">
        <f>IF($G467&gt;NORMA!$K$28,"NO CUMPLE","CUMPLE")</f>
        <v>NO CUMPLE</v>
      </c>
      <c r="AF467" s="188" t="str">
        <f>IF($H467&gt;NORMA!$I$29,"NO CUMPLE","CUMPLE")</f>
        <v>NO CUMPLE</v>
      </c>
      <c r="AG467" s="188" t="str">
        <f>IF($O467&gt;NORMA!$K$30,"NO CUMPLE","CUMPLE")</f>
        <v>NO CUMPLE</v>
      </c>
      <c r="AH467" s="188" t="str">
        <f>IF(AND($N467&gt;=NORMA!$R$18, $N467&lt;=NORMA!$S$18),"CUMPLE","NO CUMPLE")</f>
        <v>CUMPLE</v>
      </c>
      <c r="AI467" s="188" t="str">
        <f>IF($I467&gt;NORMA!$J$32,"NO CUMPLE","CUMPLE")</f>
        <v>NO CUMPLE</v>
      </c>
    </row>
    <row r="468" spans="1:35" ht="14.25" customHeight="1" x14ac:dyDescent="0.35">
      <c r="A468" s="146" t="s">
        <v>103</v>
      </c>
      <c r="B468" s="147" t="s">
        <v>102</v>
      </c>
      <c r="C468" s="148">
        <v>41958</v>
      </c>
      <c r="D468" s="149">
        <v>0.5</v>
      </c>
      <c r="E468" s="147">
        <v>111</v>
      </c>
      <c r="F468" s="147">
        <v>257</v>
      </c>
      <c r="G468" s="147">
        <v>114</v>
      </c>
      <c r="H468" s="147">
        <v>24</v>
      </c>
      <c r="I468" s="147">
        <v>4.71</v>
      </c>
      <c r="J468" s="147">
        <v>4</v>
      </c>
      <c r="K468" s="155">
        <v>24.21</v>
      </c>
      <c r="L468" s="155">
        <v>7.44</v>
      </c>
      <c r="M468" s="156">
        <v>1.1399999999999999</v>
      </c>
      <c r="N468" s="156">
        <v>7.46</v>
      </c>
      <c r="O468" s="157">
        <v>63000000</v>
      </c>
      <c r="P468" s="188" t="str">
        <f>IF($M468&lt;NORMA!$K$7,"NO CUMPLE","CUMPLE")</f>
        <v>CUMPLE</v>
      </c>
      <c r="Q468" s="188" t="str">
        <f>IF($E468&gt;NORMA!$K$8,"NO CUMPLE","CUMPLE")</f>
        <v>CUMPLE</v>
      </c>
      <c r="R468" s="188" t="str">
        <f>IF($F468&gt;NORMA!$K$9,"NO CUMPLE","CUMPLE")</f>
        <v>CUMPLE</v>
      </c>
      <c r="S468" s="188" t="str">
        <f>IF($K468&gt;NORMA!$K$10,"NO CUMPLE","CUMPLE")</f>
        <v>CUMPLE</v>
      </c>
      <c r="T468" s="188" t="str">
        <f>IF($J468&gt;NORMA!$K$11,"NO CUMPLE","CUMPLE")</f>
        <v>CUMPLE</v>
      </c>
      <c r="U468" s="188" t="str">
        <f>IF($G468&gt;NORMA!$K$12,"NO CUMPLE","CUMPLE")</f>
        <v>CUMPLE</v>
      </c>
      <c r="V468" s="188" t="str">
        <f>IF($H468&gt;NORMA!$K$13,"NO CUMPLE","CUMPLE")</f>
        <v>CUMPLE</v>
      </c>
      <c r="W468" s="188" t="str">
        <f>IF($O468&gt;NORMA!$J$14,"NO CUMPLE","CUMPLE")</f>
        <v>NO CUMPLE</v>
      </c>
      <c r="X468" s="188" t="str">
        <f>IF(AND($N468&gt;=NORMA!$Q$4, $N468&lt;=NORMA!$R$4),"CUMPLE","NO CUMPLE")</f>
        <v>CUMPLE</v>
      </c>
      <c r="Y468" s="188" t="str">
        <f>IF($I468&gt;NORMA!$K$16,"NO CUMPLE","CUMPLE")</f>
        <v>NO CUMPLE</v>
      </c>
      <c r="Z468" s="188" t="str">
        <f>IF($M468&lt;NORMA!$K$23,"NO CUMPLE","CUMPLE")</f>
        <v>NO CUMPLE</v>
      </c>
      <c r="AA468" s="188" t="str">
        <f>IF($E468&gt;NORMA!$J$24,"NO CUMPLE","CUMPLE")</f>
        <v>NO CUMPLE</v>
      </c>
      <c r="AB468" s="188" t="str">
        <f>IF($F468&gt;NORMA!$J$25,"NO CUMPLE","CUMPLE")</f>
        <v>NO CUMPLE</v>
      </c>
      <c r="AC468" s="188" t="str">
        <f>IF($K468&gt;NORMA!$J$26,"NO CUMPLE","CUMPLE")</f>
        <v>NO CUMPLE</v>
      </c>
      <c r="AD468" s="188" t="str">
        <f>IF($J468&gt;NORMA!$J$27,"NO CUMPLE","CUMPLE")</f>
        <v>NO CUMPLE</v>
      </c>
      <c r="AE468" s="188" t="str">
        <f>IF($G468&gt;NORMA!$K$28,"NO CUMPLE","CUMPLE")</f>
        <v>NO CUMPLE</v>
      </c>
      <c r="AF468" s="188" t="str">
        <f>IF($H468&gt;NORMA!$I$29,"NO CUMPLE","CUMPLE")</f>
        <v>NO CUMPLE</v>
      </c>
      <c r="AG468" s="188" t="str">
        <f>IF($O468&gt;NORMA!$K$30,"NO CUMPLE","CUMPLE")</f>
        <v>NO CUMPLE</v>
      </c>
      <c r="AH468" s="188" t="str">
        <f>IF(AND($N468&gt;=NORMA!$R$18, $N468&lt;=NORMA!$S$18),"CUMPLE","NO CUMPLE")</f>
        <v>CUMPLE</v>
      </c>
      <c r="AI468" s="188" t="str">
        <f>IF($I468&gt;NORMA!$J$32,"NO CUMPLE","CUMPLE")</f>
        <v>NO CUMPLE</v>
      </c>
    </row>
    <row r="469" spans="1:35" ht="14.25" customHeight="1" x14ac:dyDescent="0.35">
      <c r="A469" s="146" t="s">
        <v>101</v>
      </c>
      <c r="B469" s="147" t="s">
        <v>102</v>
      </c>
      <c r="C469" s="148">
        <v>41965</v>
      </c>
      <c r="D469" s="149">
        <v>0.25</v>
      </c>
      <c r="E469" s="147">
        <v>5</v>
      </c>
      <c r="F469" s="147">
        <v>28</v>
      </c>
      <c r="G469" s="147">
        <v>54</v>
      </c>
      <c r="H469" s="147">
        <v>12</v>
      </c>
      <c r="I469" s="147">
        <v>0.27</v>
      </c>
      <c r="J469" s="150">
        <v>0.05</v>
      </c>
      <c r="K469" s="155">
        <v>4.5199999999999996</v>
      </c>
      <c r="L469" s="155">
        <v>3.29</v>
      </c>
      <c r="M469" s="156">
        <v>7.34</v>
      </c>
      <c r="N469" s="156">
        <v>6.82</v>
      </c>
      <c r="O469" s="157">
        <v>700000</v>
      </c>
      <c r="P469" s="188" t="str">
        <f>IF($M469&lt;NORMA!$K$7,"NO CUMPLE","CUMPLE")</f>
        <v>CUMPLE</v>
      </c>
      <c r="Q469" s="188" t="str">
        <f>IF($E469&gt;NORMA!$K$8,"NO CUMPLE","CUMPLE")</f>
        <v>CUMPLE</v>
      </c>
      <c r="R469" s="188" t="str">
        <f>IF($F469&gt;NORMA!$K$9,"NO CUMPLE","CUMPLE")</f>
        <v>CUMPLE</v>
      </c>
      <c r="S469" s="188" t="str">
        <f>IF($K469&gt;NORMA!$K$10,"NO CUMPLE","CUMPLE")</f>
        <v>CUMPLE</v>
      </c>
      <c r="T469" s="188" t="str">
        <f>IF($J469&gt;NORMA!$K$11,"NO CUMPLE","CUMPLE")</f>
        <v>CUMPLE</v>
      </c>
      <c r="U469" s="188" t="str">
        <f>IF($G469&gt;NORMA!$K$12,"NO CUMPLE","CUMPLE")</f>
        <v>CUMPLE</v>
      </c>
      <c r="V469" s="188" t="str">
        <f>IF($H469&gt;NORMA!$K$13,"NO CUMPLE","CUMPLE")</f>
        <v>CUMPLE</v>
      </c>
      <c r="W469" s="188" t="str">
        <f>IF($O469&gt;NORMA!$J$14,"NO CUMPLE","CUMPLE")</f>
        <v>CUMPLE</v>
      </c>
      <c r="X469" s="188" t="str">
        <f>IF(AND($N469&gt;=NORMA!$Q$4, $N469&lt;=NORMA!$R$4),"CUMPLE","NO CUMPLE")</f>
        <v>CUMPLE</v>
      </c>
      <c r="Y469" s="188" t="str">
        <f>IF($I469&gt;NORMA!$K$16,"NO CUMPLE","CUMPLE")</f>
        <v>CUMPLE</v>
      </c>
      <c r="Z469" s="188" t="str">
        <f>IF($M469&lt;NORMA!$K$23,"NO CUMPLE","CUMPLE")</f>
        <v>CUMPLE</v>
      </c>
      <c r="AA469" s="188" t="str">
        <f>IF($E469&gt;NORMA!$J$24,"NO CUMPLE","CUMPLE")</f>
        <v>CUMPLE</v>
      </c>
      <c r="AB469" s="188" t="str">
        <f>IF($F469&gt;NORMA!$J$25,"NO CUMPLE","CUMPLE")</f>
        <v>CUMPLE</v>
      </c>
      <c r="AC469" s="188" t="str">
        <f>IF($K469&gt;NORMA!$J$26,"NO CUMPLE","CUMPLE")</f>
        <v>CUMPLE</v>
      </c>
      <c r="AD469" s="188" t="str">
        <f>IF($J469&gt;NORMA!$J$27,"NO CUMPLE","CUMPLE")</f>
        <v>CUMPLE</v>
      </c>
      <c r="AE469" s="188" t="str">
        <f>IF($G469&gt;NORMA!$K$28,"NO CUMPLE","CUMPLE")</f>
        <v>NO CUMPLE</v>
      </c>
      <c r="AF469" s="188" t="str">
        <f>IF($H469&gt;NORMA!$I$29,"NO CUMPLE","CUMPLE")</f>
        <v>NO CUMPLE</v>
      </c>
      <c r="AG469" s="188" t="str">
        <f>IF($O469&gt;NORMA!$K$30,"NO CUMPLE","CUMPLE")</f>
        <v>NO CUMPLE</v>
      </c>
      <c r="AH469" s="188" t="str">
        <f>IF(AND($N469&gt;=NORMA!$R$18, $N469&lt;=NORMA!$S$18),"CUMPLE","NO CUMPLE")</f>
        <v>CUMPLE</v>
      </c>
      <c r="AI469" s="188" t="str">
        <f>IF($I469&gt;NORMA!$J$32,"NO CUMPLE","CUMPLE")</f>
        <v>CUMPLE</v>
      </c>
    </row>
    <row r="470" spans="1:35" ht="14.25" customHeight="1" x14ac:dyDescent="0.35">
      <c r="A470" s="146" t="s">
        <v>101</v>
      </c>
      <c r="B470" s="147" t="s">
        <v>102</v>
      </c>
      <c r="C470" s="148">
        <v>41969</v>
      </c>
      <c r="D470" s="149">
        <v>0.33333333333333331</v>
      </c>
      <c r="E470" s="147">
        <v>62</v>
      </c>
      <c r="F470" s="147">
        <v>86</v>
      </c>
      <c r="G470" s="147">
        <v>39</v>
      </c>
      <c r="H470" s="147">
        <v>10</v>
      </c>
      <c r="I470" s="147">
        <v>0.14000000000000001</v>
      </c>
      <c r="J470" s="147">
        <v>0.78</v>
      </c>
      <c r="K470" s="155">
        <v>18.010000000000002</v>
      </c>
      <c r="L470" s="155">
        <v>1.65</v>
      </c>
      <c r="M470" s="156">
        <v>3.19</v>
      </c>
      <c r="N470" s="156">
        <v>7</v>
      </c>
      <c r="O470" s="157">
        <v>170000</v>
      </c>
      <c r="P470" s="188" t="str">
        <f>IF($M470&lt;NORMA!$K$7,"NO CUMPLE","CUMPLE")</f>
        <v>CUMPLE</v>
      </c>
      <c r="Q470" s="188" t="str">
        <f>IF($E470&gt;NORMA!$K$8,"NO CUMPLE","CUMPLE")</f>
        <v>CUMPLE</v>
      </c>
      <c r="R470" s="188" t="str">
        <f>IF($F470&gt;NORMA!$K$9,"NO CUMPLE","CUMPLE")</f>
        <v>CUMPLE</v>
      </c>
      <c r="S470" s="188" t="str">
        <f>IF($K470&gt;NORMA!$K$10,"NO CUMPLE","CUMPLE")</f>
        <v>CUMPLE</v>
      </c>
      <c r="T470" s="188" t="str">
        <f>IF($J470&gt;NORMA!$K$11,"NO CUMPLE","CUMPLE")</f>
        <v>CUMPLE</v>
      </c>
      <c r="U470" s="188" t="str">
        <f>IF($G470&gt;NORMA!$K$12,"NO CUMPLE","CUMPLE")</f>
        <v>CUMPLE</v>
      </c>
      <c r="V470" s="188" t="str">
        <f>IF($H470&gt;NORMA!$K$13,"NO CUMPLE","CUMPLE")</f>
        <v>CUMPLE</v>
      </c>
      <c r="W470" s="188" t="str">
        <f>IF($O470&gt;NORMA!$J$14,"NO CUMPLE","CUMPLE")</f>
        <v>CUMPLE</v>
      </c>
      <c r="X470" s="188" t="str">
        <f>IF(AND($N470&gt;=NORMA!$Q$4, $N470&lt;=NORMA!$R$4),"CUMPLE","NO CUMPLE")</f>
        <v>CUMPLE</v>
      </c>
      <c r="Y470" s="188" t="str">
        <f>IF($I470&gt;NORMA!$K$16,"NO CUMPLE","CUMPLE")</f>
        <v>CUMPLE</v>
      </c>
      <c r="Z470" s="188" t="str">
        <f>IF($M470&lt;NORMA!$K$23,"NO CUMPLE","CUMPLE")</f>
        <v>NO CUMPLE</v>
      </c>
      <c r="AA470" s="188" t="str">
        <f>IF($E470&gt;NORMA!$J$24,"NO CUMPLE","CUMPLE")</f>
        <v>NO CUMPLE</v>
      </c>
      <c r="AB470" s="188" t="str">
        <f>IF($F470&gt;NORMA!$J$25,"NO CUMPLE","CUMPLE")</f>
        <v>NO CUMPLE</v>
      </c>
      <c r="AC470" s="188" t="str">
        <f>IF($K470&gt;NORMA!$J$26,"NO CUMPLE","CUMPLE")</f>
        <v>NO CUMPLE</v>
      </c>
      <c r="AD470" s="188" t="str">
        <f>IF($J470&gt;NORMA!$J$27,"NO CUMPLE","CUMPLE")</f>
        <v>CUMPLE</v>
      </c>
      <c r="AE470" s="188" t="str">
        <f>IF($G470&gt;NORMA!$K$28,"NO CUMPLE","CUMPLE")</f>
        <v>CUMPLE</v>
      </c>
      <c r="AF470" s="188" t="str">
        <f>IF($H470&gt;NORMA!$I$29,"NO CUMPLE","CUMPLE")</f>
        <v>CUMPLE</v>
      </c>
      <c r="AG470" s="188" t="str">
        <f>IF($O470&gt;NORMA!$K$30,"NO CUMPLE","CUMPLE")</f>
        <v>NO CUMPLE</v>
      </c>
      <c r="AH470" s="188" t="str">
        <f>IF(AND($N470&gt;=NORMA!$R$18, $N470&lt;=NORMA!$S$18),"CUMPLE","NO CUMPLE")</f>
        <v>CUMPLE</v>
      </c>
      <c r="AI470" s="188" t="str">
        <f>IF($I470&gt;NORMA!$J$32,"NO CUMPLE","CUMPLE")</f>
        <v>CUMPLE</v>
      </c>
    </row>
    <row r="471" spans="1:35" ht="14.25" customHeight="1" x14ac:dyDescent="0.35">
      <c r="A471" s="146" t="s">
        <v>103</v>
      </c>
      <c r="B471" s="147" t="s">
        <v>102</v>
      </c>
      <c r="C471" s="148">
        <v>41970</v>
      </c>
      <c r="D471" s="149">
        <v>0.33333333333333331</v>
      </c>
      <c r="E471" s="147">
        <v>88</v>
      </c>
      <c r="F471" s="147">
        <v>144</v>
      </c>
      <c r="G471" s="147">
        <v>64</v>
      </c>
      <c r="H471" s="147">
        <v>14</v>
      </c>
      <c r="I471" s="147">
        <v>1.43</v>
      </c>
      <c r="J471" s="147">
        <v>1.93</v>
      </c>
      <c r="K471" s="155">
        <v>13.51</v>
      </c>
      <c r="L471" s="155">
        <v>5.59</v>
      </c>
      <c r="M471" s="156">
        <v>2.92</v>
      </c>
      <c r="N471" s="156">
        <v>8.0500000000000007</v>
      </c>
      <c r="O471" s="157">
        <v>2100000</v>
      </c>
      <c r="P471" s="188" t="str">
        <f>IF($M471&lt;NORMA!$K$7,"NO CUMPLE","CUMPLE")</f>
        <v>CUMPLE</v>
      </c>
      <c r="Q471" s="188" t="str">
        <f>IF($E471&gt;NORMA!$K$8,"NO CUMPLE","CUMPLE")</f>
        <v>CUMPLE</v>
      </c>
      <c r="R471" s="188" t="str">
        <f>IF($F471&gt;NORMA!$K$9,"NO CUMPLE","CUMPLE")</f>
        <v>CUMPLE</v>
      </c>
      <c r="S471" s="188" t="str">
        <f>IF($K471&gt;NORMA!$K$10,"NO CUMPLE","CUMPLE")</f>
        <v>CUMPLE</v>
      </c>
      <c r="T471" s="188" t="str">
        <f>IF($J471&gt;NORMA!$K$11,"NO CUMPLE","CUMPLE")</f>
        <v>CUMPLE</v>
      </c>
      <c r="U471" s="188" t="str">
        <f>IF($G471&gt;NORMA!$K$12,"NO CUMPLE","CUMPLE")</f>
        <v>CUMPLE</v>
      </c>
      <c r="V471" s="188" t="str">
        <f>IF($H471&gt;NORMA!$K$13,"NO CUMPLE","CUMPLE")</f>
        <v>CUMPLE</v>
      </c>
      <c r="W471" s="188" t="str">
        <f>IF($O471&gt;NORMA!$J$14,"NO CUMPLE","CUMPLE")</f>
        <v>NO CUMPLE</v>
      </c>
      <c r="X471" s="188" t="str">
        <f>IF(AND($N471&gt;=NORMA!$Q$4, $N471&lt;=NORMA!$R$4),"CUMPLE","NO CUMPLE")</f>
        <v>CUMPLE</v>
      </c>
      <c r="Y471" s="188" t="str">
        <f>IF($I471&gt;NORMA!$K$16,"NO CUMPLE","CUMPLE")</f>
        <v>CUMPLE</v>
      </c>
      <c r="Z471" s="188" t="str">
        <f>IF($M471&lt;NORMA!$K$23,"NO CUMPLE","CUMPLE")</f>
        <v>NO CUMPLE</v>
      </c>
      <c r="AA471" s="188" t="str">
        <f>IF($E471&gt;NORMA!$J$24,"NO CUMPLE","CUMPLE")</f>
        <v>NO CUMPLE</v>
      </c>
      <c r="AB471" s="188" t="str">
        <f>IF($F471&gt;NORMA!$J$25,"NO CUMPLE","CUMPLE")</f>
        <v>NO CUMPLE</v>
      </c>
      <c r="AC471" s="188" t="str">
        <f>IF($K471&gt;NORMA!$J$26,"NO CUMPLE","CUMPLE")</f>
        <v>NO CUMPLE</v>
      </c>
      <c r="AD471" s="188" t="str">
        <f>IF($J471&gt;NORMA!$J$27,"NO CUMPLE","CUMPLE")</f>
        <v>NO CUMPLE</v>
      </c>
      <c r="AE471" s="188" t="str">
        <f>IF($G471&gt;NORMA!$K$28,"NO CUMPLE","CUMPLE")</f>
        <v>NO CUMPLE</v>
      </c>
      <c r="AF471" s="188" t="str">
        <f>IF($H471&gt;NORMA!$I$29,"NO CUMPLE","CUMPLE")</f>
        <v>NO CUMPLE</v>
      </c>
      <c r="AG471" s="188" t="str">
        <f>IF($O471&gt;NORMA!$K$30,"NO CUMPLE","CUMPLE")</f>
        <v>NO CUMPLE</v>
      </c>
      <c r="AH471" s="188" t="str">
        <f>IF(AND($N471&gt;=NORMA!$R$18, $N471&lt;=NORMA!$S$18),"CUMPLE","NO CUMPLE")</f>
        <v>CUMPLE</v>
      </c>
      <c r="AI471" s="188" t="str">
        <f>IF($I471&gt;NORMA!$J$32,"NO CUMPLE","CUMPLE")</f>
        <v>NO CUMPLE</v>
      </c>
    </row>
    <row r="472" spans="1:35" ht="14.25" customHeight="1" x14ac:dyDescent="0.35">
      <c r="A472" s="146" t="s">
        <v>103</v>
      </c>
      <c r="B472" s="147" t="s">
        <v>102</v>
      </c>
      <c r="C472" s="148">
        <v>41974</v>
      </c>
      <c r="D472" s="149">
        <v>0.65972222222222221</v>
      </c>
      <c r="E472" s="147">
        <v>163</v>
      </c>
      <c r="F472" s="147">
        <v>341</v>
      </c>
      <c r="G472" s="147">
        <v>123</v>
      </c>
      <c r="H472" s="147">
        <v>16</v>
      </c>
      <c r="I472" s="147">
        <v>9.41</v>
      </c>
      <c r="J472" s="147">
        <v>3.62</v>
      </c>
      <c r="K472" s="155">
        <v>39.33</v>
      </c>
      <c r="L472" s="155">
        <v>4.74</v>
      </c>
      <c r="M472" s="197" t="s">
        <v>61</v>
      </c>
      <c r="N472" s="156">
        <v>7.49</v>
      </c>
      <c r="O472" s="157">
        <v>49000000</v>
      </c>
      <c r="P472" s="205" t="s">
        <v>61</v>
      </c>
      <c r="Q472" s="188" t="str">
        <f>IF($E472&gt;NORMA!$K$8,"NO CUMPLE","CUMPLE")</f>
        <v>CUMPLE</v>
      </c>
      <c r="R472" s="188" t="str">
        <f>IF($F472&gt;NORMA!$K$9,"NO CUMPLE","CUMPLE")</f>
        <v>CUMPLE</v>
      </c>
      <c r="S472" s="188" t="str">
        <f>IF($K472&gt;NORMA!$K$10,"NO CUMPLE","CUMPLE")</f>
        <v>CUMPLE</v>
      </c>
      <c r="T472" s="188" t="str">
        <f>IF($J472&gt;NORMA!$K$11,"NO CUMPLE","CUMPLE")</f>
        <v>CUMPLE</v>
      </c>
      <c r="U472" s="188" t="str">
        <f>IF($G472&gt;NORMA!$K$12,"NO CUMPLE","CUMPLE")</f>
        <v>CUMPLE</v>
      </c>
      <c r="V472" s="188" t="str">
        <f>IF($H472&gt;NORMA!$K$13,"NO CUMPLE","CUMPLE")</f>
        <v>CUMPLE</v>
      </c>
      <c r="W472" s="188" t="str">
        <f>IF($O472&gt;NORMA!$J$14,"NO CUMPLE","CUMPLE")</f>
        <v>NO CUMPLE</v>
      </c>
      <c r="X472" s="188" t="str">
        <f>IF(AND($N472&gt;=NORMA!$Q$4, $N472&lt;=NORMA!$R$4),"CUMPLE","NO CUMPLE")</f>
        <v>CUMPLE</v>
      </c>
      <c r="Y472" s="188" t="str">
        <f>IF($I472&gt;NORMA!$K$16,"NO CUMPLE","CUMPLE")</f>
        <v>NO CUMPLE</v>
      </c>
      <c r="Z472" s="205" t="s">
        <v>61</v>
      </c>
      <c r="AA472" s="188" t="str">
        <f>IF($E472&gt;NORMA!$J$24,"NO CUMPLE","CUMPLE")</f>
        <v>NO CUMPLE</v>
      </c>
      <c r="AB472" s="188" t="str">
        <f>IF($F472&gt;NORMA!$J$25,"NO CUMPLE","CUMPLE")</f>
        <v>NO CUMPLE</v>
      </c>
      <c r="AC472" s="188" t="str">
        <f>IF($K472&gt;NORMA!$J$26,"NO CUMPLE","CUMPLE")</f>
        <v>NO CUMPLE</v>
      </c>
      <c r="AD472" s="188" t="str">
        <f>IF($J472&gt;NORMA!$J$27,"NO CUMPLE","CUMPLE")</f>
        <v>NO CUMPLE</v>
      </c>
      <c r="AE472" s="188" t="str">
        <f>IF($G472&gt;NORMA!$K$28,"NO CUMPLE","CUMPLE")</f>
        <v>NO CUMPLE</v>
      </c>
      <c r="AF472" s="188" t="str">
        <f>IF($H472&gt;NORMA!$I$29,"NO CUMPLE","CUMPLE")</f>
        <v>NO CUMPLE</v>
      </c>
      <c r="AG472" s="188" t="str">
        <f>IF($O472&gt;NORMA!$K$30,"NO CUMPLE","CUMPLE")</f>
        <v>NO CUMPLE</v>
      </c>
      <c r="AH472" s="188" t="str">
        <f>IF(AND($N472&gt;=NORMA!$R$18, $N472&lt;=NORMA!$S$18),"CUMPLE","NO CUMPLE")</f>
        <v>CUMPLE</v>
      </c>
      <c r="AI472" s="188" t="str">
        <f>IF($I472&gt;NORMA!$J$32,"NO CUMPLE","CUMPLE")</f>
        <v>NO CUMPLE</v>
      </c>
    </row>
    <row r="473" spans="1:35" ht="14.25" customHeight="1" x14ac:dyDescent="0.35">
      <c r="A473" s="146" t="s">
        <v>101</v>
      </c>
      <c r="B473" s="147" t="s">
        <v>102</v>
      </c>
      <c r="C473" s="148">
        <v>41975</v>
      </c>
      <c r="D473" s="149">
        <v>0.57291666666666663</v>
      </c>
      <c r="E473" s="147">
        <v>250</v>
      </c>
      <c r="F473" s="147">
        <v>378</v>
      </c>
      <c r="G473" s="147">
        <v>117</v>
      </c>
      <c r="H473" s="147">
        <v>51</v>
      </c>
      <c r="I473" s="147">
        <v>8.92</v>
      </c>
      <c r="J473" s="147">
        <v>6.6</v>
      </c>
      <c r="K473" s="155">
        <v>41.31</v>
      </c>
      <c r="L473" s="155">
        <v>4.0599999999999996</v>
      </c>
      <c r="M473" s="197" t="s">
        <v>61</v>
      </c>
      <c r="N473" s="156">
        <v>7.26</v>
      </c>
      <c r="O473" s="157">
        <v>32000000</v>
      </c>
      <c r="P473" s="205" t="s">
        <v>61</v>
      </c>
      <c r="Q473" s="188" t="str">
        <f>IF($E473&gt;NORMA!$K$8,"NO CUMPLE","CUMPLE")</f>
        <v>CUMPLE</v>
      </c>
      <c r="R473" s="188" t="str">
        <f>IF($F473&gt;NORMA!$K$9,"NO CUMPLE","CUMPLE")</f>
        <v>CUMPLE</v>
      </c>
      <c r="S473" s="188" t="str">
        <f>IF($K473&gt;NORMA!$K$10,"NO CUMPLE","CUMPLE")</f>
        <v>NO CUMPLE</v>
      </c>
      <c r="T473" s="188" t="str">
        <f>IF($J473&gt;NORMA!$K$11,"NO CUMPLE","CUMPLE")</f>
        <v>CUMPLE</v>
      </c>
      <c r="U473" s="188" t="str">
        <f>IF($G473&gt;NORMA!$K$12,"NO CUMPLE","CUMPLE")</f>
        <v>CUMPLE</v>
      </c>
      <c r="V473" s="188" t="str">
        <f>IF($H473&gt;NORMA!$K$13,"NO CUMPLE","CUMPLE")</f>
        <v>NO CUMPLE</v>
      </c>
      <c r="W473" s="188" t="str">
        <f>IF($O473&gt;NORMA!$J$14,"NO CUMPLE","CUMPLE")</f>
        <v>NO CUMPLE</v>
      </c>
      <c r="X473" s="188" t="str">
        <f>IF(AND($N473&gt;=NORMA!$Q$4, $N473&lt;=NORMA!$R$4),"CUMPLE","NO CUMPLE")</f>
        <v>CUMPLE</v>
      </c>
      <c r="Y473" s="188" t="str">
        <f>IF($I473&gt;NORMA!$K$16,"NO CUMPLE","CUMPLE")</f>
        <v>NO CUMPLE</v>
      </c>
      <c r="Z473" s="205" t="s">
        <v>61</v>
      </c>
      <c r="AA473" s="188" t="str">
        <f>IF($E473&gt;NORMA!$J$24,"NO CUMPLE","CUMPLE")</f>
        <v>NO CUMPLE</v>
      </c>
      <c r="AB473" s="188" t="str">
        <f>IF($F473&gt;NORMA!$J$25,"NO CUMPLE","CUMPLE")</f>
        <v>NO CUMPLE</v>
      </c>
      <c r="AC473" s="188" t="str">
        <f>IF($K473&gt;NORMA!$J$26,"NO CUMPLE","CUMPLE")</f>
        <v>NO CUMPLE</v>
      </c>
      <c r="AD473" s="188" t="str">
        <f>IF($J473&gt;NORMA!$J$27,"NO CUMPLE","CUMPLE")</f>
        <v>NO CUMPLE</v>
      </c>
      <c r="AE473" s="188" t="str">
        <f>IF($G473&gt;NORMA!$K$28,"NO CUMPLE","CUMPLE")</f>
        <v>NO CUMPLE</v>
      </c>
      <c r="AF473" s="188" t="str">
        <f>IF($H473&gt;NORMA!$I$29,"NO CUMPLE","CUMPLE")</f>
        <v>NO CUMPLE</v>
      </c>
      <c r="AG473" s="188" t="str">
        <f>IF($O473&gt;NORMA!$K$30,"NO CUMPLE","CUMPLE")</f>
        <v>NO CUMPLE</v>
      </c>
      <c r="AH473" s="188" t="str">
        <f>IF(AND($N473&gt;=NORMA!$R$18, $N473&lt;=NORMA!$S$18),"CUMPLE","NO CUMPLE")</f>
        <v>CUMPLE</v>
      </c>
      <c r="AI473" s="188" t="str">
        <f>IF($I473&gt;NORMA!$J$32,"NO CUMPLE","CUMPLE")</f>
        <v>NO CUMPLE</v>
      </c>
    </row>
    <row r="474" spans="1:35" ht="14.25" customHeight="1" x14ac:dyDescent="0.35">
      <c r="A474" s="146" t="s">
        <v>103</v>
      </c>
      <c r="B474" s="147" t="s">
        <v>102</v>
      </c>
      <c r="C474" s="148">
        <v>41975</v>
      </c>
      <c r="D474" s="149">
        <v>0.59375</v>
      </c>
      <c r="E474" s="147">
        <v>234</v>
      </c>
      <c r="F474" s="147">
        <v>390</v>
      </c>
      <c r="G474" s="147">
        <v>116</v>
      </c>
      <c r="H474" s="147">
        <v>20</v>
      </c>
      <c r="I474" s="147">
        <v>10.06</v>
      </c>
      <c r="J474" s="147">
        <v>5.04</v>
      </c>
      <c r="K474" s="155">
        <v>37.909999999999997</v>
      </c>
      <c r="L474" s="155">
        <v>1.34</v>
      </c>
      <c r="M474" s="197" t="s">
        <v>61</v>
      </c>
      <c r="N474" s="156">
        <v>7.33</v>
      </c>
      <c r="O474" s="157">
        <v>49000000</v>
      </c>
      <c r="P474" s="205" t="s">
        <v>61</v>
      </c>
      <c r="Q474" s="188" t="str">
        <f>IF($E474&gt;NORMA!$K$8,"NO CUMPLE","CUMPLE")</f>
        <v>CUMPLE</v>
      </c>
      <c r="R474" s="188" t="str">
        <f>IF($F474&gt;NORMA!$K$9,"NO CUMPLE","CUMPLE")</f>
        <v>CUMPLE</v>
      </c>
      <c r="S474" s="188" t="str">
        <f>IF($K474&gt;NORMA!$K$10,"NO CUMPLE","CUMPLE")</f>
        <v>CUMPLE</v>
      </c>
      <c r="T474" s="188" t="str">
        <f>IF($J474&gt;NORMA!$K$11,"NO CUMPLE","CUMPLE")</f>
        <v>CUMPLE</v>
      </c>
      <c r="U474" s="188" t="str">
        <f>IF($G474&gt;NORMA!$K$12,"NO CUMPLE","CUMPLE")</f>
        <v>CUMPLE</v>
      </c>
      <c r="V474" s="188" t="str">
        <f>IF($H474&gt;NORMA!$K$13,"NO CUMPLE","CUMPLE")</f>
        <v>CUMPLE</v>
      </c>
      <c r="W474" s="188" t="str">
        <f>IF($O474&gt;NORMA!$J$14,"NO CUMPLE","CUMPLE")</f>
        <v>NO CUMPLE</v>
      </c>
      <c r="X474" s="188" t="str">
        <f>IF(AND($N474&gt;=NORMA!$Q$4, $N474&lt;=NORMA!$R$4),"CUMPLE","NO CUMPLE")</f>
        <v>CUMPLE</v>
      </c>
      <c r="Y474" s="188" t="str">
        <f>IF($I474&gt;NORMA!$K$16,"NO CUMPLE","CUMPLE")</f>
        <v>NO CUMPLE</v>
      </c>
      <c r="Z474" s="205" t="s">
        <v>61</v>
      </c>
      <c r="AA474" s="188" t="str">
        <f>IF($E474&gt;NORMA!$J$24,"NO CUMPLE","CUMPLE")</f>
        <v>NO CUMPLE</v>
      </c>
      <c r="AB474" s="188" t="str">
        <f>IF($F474&gt;NORMA!$J$25,"NO CUMPLE","CUMPLE")</f>
        <v>NO CUMPLE</v>
      </c>
      <c r="AC474" s="188" t="str">
        <f>IF($K474&gt;NORMA!$J$26,"NO CUMPLE","CUMPLE")</f>
        <v>NO CUMPLE</v>
      </c>
      <c r="AD474" s="188" t="str">
        <f>IF($J474&gt;NORMA!$J$27,"NO CUMPLE","CUMPLE")</f>
        <v>NO CUMPLE</v>
      </c>
      <c r="AE474" s="188" t="str">
        <f>IF($G474&gt;NORMA!$K$28,"NO CUMPLE","CUMPLE")</f>
        <v>NO CUMPLE</v>
      </c>
      <c r="AF474" s="188" t="str">
        <f>IF($H474&gt;NORMA!$I$29,"NO CUMPLE","CUMPLE")</f>
        <v>NO CUMPLE</v>
      </c>
      <c r="AG474" s="188" t="str">
        <f>IF($O474&gt;NORMA!$K$30,"NO CUMPLE","CUMPLE")</f>
        <v>NO CUMPLE</v>
      </c>
      <c r="AH474" s="188" t="str">
        <f>IF(AND($N474&gt;=NORMA!$R$18, $N474&lt;=NORMA!$S$18),"CUMPLE","NO CUMPLE")</f>
        <v>CUMPLE</v>
      </c>
      <c r="AI474" s="188" t="str">
        <f>IF($I474&gt;NORMA!$J$32,"NO CUMPLE","CUMPLE")</f>
        <v>NO CUMPLE</v>
      </c>
    </row>
    <row r="475" spans="1:35" ht="14.25" customHeight="1" x14ac:dyDescent="0.35">
      <c r="A475" s="198" t="s">
        <v>103</v>
      </c>
      <c r="B475" s="156" t="s">
        <v>102</v>
      </c>
      <c r="C475" s="199">
        <v>42010</v>
      </c>
      <c r="D475" s="200">
        <v>0.41666666666666669</v>
      </c>
      <c r="E475" s="156">
        <v>92</v>
      </c>
      <c r="F475" s="156">
        <v>187</v>
      </c>
      <c r="G475" s="156">
        <v>79</v>
      </c>
      <c r="H475" s="201">
        <v>12</v>
      </c>
      <c r="I475" s="201">
        <v>2.75</v>
      </c>
      <c r="J475" s="201">
        <v>2.4300000000000002</v>
      </c>
      <c r="K475" s="155">
        <v>17.010000000000002</v>
      </c>
      <c r="L475" s="155">
        <v>3.22</v>
      </c>
      <c r="M475" s="156">
        <v>0.93</v>
      </c>
      <c r="N475" s="156">
        <v>7.29</v>
      </c>
      <c r="O475" s="157">
        <v>15000000</v>
      </c>
      <c r="P475" s="188" t="str">
        <f>IF($M475&lt;NORMA!$K$7,"NO CUMPLE","CUMPLE")</f>
        <v>CUMPLE</v>
      </c>
      <c r="Q475" s="188" t="str">
        <f>IF($E475&gt;NORMA!$K$8,"NO CUMPLE","CUMPLE")</f>
        <v>CUMPLE</v>
      </c>
      <c r="R475" s="188" t="str">
        <f>IF($F475&gt;NORMA!$K$9,"NO CUMPLE","CUMPLE")</f>
        <v>CUMPLE</v>
      </c>
      <c r="S475" s="188" t="str">
        <f>IF($K475&gt;NORMA!$K$10,"NO CUMPLE","CUMPLE")</f>
        <v>CUMPLE</v>
      </c>
      <c r="T475" s="188" t="str">
        <f>IF($J475&gt;NORMA!$K$11,"NO CUMPLE","CUMPLE")</f>
        <v>CUMPLE</v>
      </c>
      <c r="U475" s="188" t="str">
        <f>IF($G475&gt;NORMA!$K$12,"NO CUMPLE","CUMPLE")</f>
        <v>CUMPLE</v>
      </c>
      <c r="V475" s="188" t="str">
        <f>IF($H475&gt;NORMA!$K$13,"NO CUMPLE","CUMPLE")</f>
        <v>CUMPLE</v>
      </c>
      <c r="W475" s="188" t="str">
        <f>IF($O475&gt;NORMA!$J$14,"NO CUMPLE","CUMPLE")</f>
        <v>NO CUMPLE</v>
      </c>
      <c r="X475" s="188" t="str">
        <f>IF(AND($N475&gt;=NORMA!$Q$4, $N475&lt;=NORMA!$R$4),"CUMPLE","NO CUMPLE")</f>
        <v>CUMPLE</v>
      </c>
      <c r="Y475" s="188" t="str">
        <f>IF($I475&gt;NORMA!$K$16,"NO CUMPLE","CUMPLE")</f>
        <v>CUMPLE</v>
      </c>
      <c r="Z475" s="188" t="str">
        <f>IF($M475&lt;NORMA!$K$23,"NO CUMPLE","CUMPLE")</f>
        <v>NO CUMPLE</v>
      </c>
      <c r="AA475" s="188" t="str">
        <f>IF($E475&gt;NORMA!$J$24,"NO CUMPLE","CUMPLE")</f>
        <v>NO CUMPLE</v>
      </c>
      <c r="AB475" s="188" t="str">
        <f>IF($F475&gt;NORMA!$J$25,"NO CUMPLE","CUMPLE")</f>
        <v>NO CUMPLE</v>
      </c>
      <c r="AC475" s="188" t="str">
        <f>IF($K475&gt;NORMA!$J$26,"NO CUMPLE","CUMPLE")</f>
        <v>NO CUMPLE</v>
      </c>
      <c r="AD475" s="188" t="str">
        <f>IF($J475&gt;NORMA!$J$27,"NO CUMPLE","CUMPLE")</f>
        <v>NO CUMPLE</v>
      </c>
      <c r="AE475" s="188" t="str">
        <f>IF($G475&gt;NORMA!$K$28,"NO CUMPLE","CUMPLE")</f>
        <v>NO CUMPLE</v>
      </c>
      <c r="AF475" s="188" t="str">
        <f>IF($H475&gt;NORMA!$I$29,"NO CUMPLE","CUMPLE")</f>
        <v>NO CUMPLE</v>
      </c>
      <c r="AG475" s="188" t="str">
        <f>IF($O475&gt;NORMA!$K$30,"NO CUMPLE","CUMPLE")</f>
        <v>NO CUMPLE</v>
      </c>
      <c r="AH475" s="188" t="str">
        <f>IF(AND($N475&gt;=NORMA!$R$18, $N475&lt;=NORMA!$S$18),"CUMPLE","NO CUMPLE")</f>
        <v>CUMPLE</v>
      </c>
      <c r="AI475" s="188" t="str">
        <f>IF($I475&gt;NORMA!$J$32,"NO CUMPLE","CUMPLE")</f>
        <v>NO CUMPLE</v>
      </c>
    </row>
    <row r="476" spans="1:35" ht="14.25" customHeight="1" x14ac:dyDescent="0.35">
      <c r="A476" s="198" t="s">
        <v>101</v>
      </c>
      <c r="B476" s="156" t="s">
        <v>102</v>
      </c>
      <c r="C476" s="199">
        <v>42018</v>
      </c>
      <c r="D476" s="200">
        <v>0.66666666666666663</v>
      </c>
      <c r="E476" s="156">
        <v>228</v>
      </c>
      <c r="F476" s="156">
        <v>397</v>
      </c>
      <c r="G476" s="156">
        <v>188</v>
      </c>
      <c r="H476" s="201">
        <v>14</v>
      </c>
      <c r="I476" s="201">
        <v>10.24</v>
      </c>
      <c r="J476" s="201">
        <v>7.43</v>
      </c>
      <c r="K476" s="155">
        <v>29.21</v>
      </c>
      <c r="L476" s="155">
        <v>0.55000000000000004</v>
      </c>
      <c r="M476" s="156">
        <v>3.65</v>
      </c>
      <c r="N476" s="156">
        <v>7.39</v>
      </c>
      <c r="O476" s="157">
        <v>94000000</v>
      </c>
      <c r="P476" s="188" t="str">
        <f>IF($M476&lt;NORMA!$K$7,"NO CUMPLE","CUMPLE")</f>
        <v>CUMPLE</v>
      </c>
      <c r="Q476" s="188" t="str">
        <f>IF($E476&gt;NORMA!$K$8,"NO CUMPLE","CUMPLE")</f>
        <v>CUMPLE</v>
      </c>
      <c r="R476" s="188" t="str">
        <f>IF($F476&gt;NORMA!$K$9,"NO CUMPLE","CUMPLE")</f>
        <v>CUMPLE</v>
      </c>
      <c r="S476" s="188" t="str">
        <f>IF($K476&gt;NORMA!$K$10,"NO CUMPLE","CUMPLE")</f>
        <v>CUMPLE</v>
      </c>
      <c r="T476" s="188" t="str">
        <f>IF($J476&gt;NORMA!$K$11,"NO CUMPLE","CUMPLE")</f>
        <v>CUMPLE</v>
      </c>
      <c r="U476" s="188" t="str">
        <f>IF($G476&gt;NORMA!$K$12,"NO CUMPLE","CUMPLE")</f>
        <v>NO CUMPLE</v>
      </c>
      <c r="V476" s="188" t="str">
        <f>IF($H476&gt;NORMA!$K$13,"NO CUMPLE","CUMPLE")</f>
        <v>CUMPLE</v>
      </c>
      <c r="W476" s="188" t="str">
        <f>IF($O476&gt;NORMA!$J$14,"NO CUMPLE","CUMPLE")</f>
        <v>NO CUMPLE</v>
      </c>
      <c r="X476" s="188" t="str">
        <f>IF(AND($N476&gt;=NORMA!$Q$4, $N476&lt;=NORMA!$R$4),"CUMPLE","NO CUMPLE")</f>
        <v>CUMPLE</v>
      </c>
      <c r="Y476" s="188" t="str">
        <f>IF($I476&gt;NORMA!$K$16,"NO CUMPLE","CUMPLE")</f>
        <v>NO CUMPLE</v>
      </c>
      <c r="Z476" s="188" t="str">
        <f>IF($M476&lt;NORMA!$K$23,"NO CUMPLE","CUMPLE")</f>
        <v>NO CUMPLE</v>
      </c>
      <c r="AA476" s="188" t="str">
        <f>IF($E476&gt;NORMA!$J$24,"NO CUMPLE","CUMPLE")</f>
        <v>NO CUMPLE</v>
      </c>
      <c r="AB476" s="188" t="str">
        <f>IF($F476&gt;NORMA!$J$25,"NO CUMPLE","CUMPLE")</f>
        <v>NO CUMPLE</v>
      </c>
      <c r="AC476" s="188" t="str">
        <f>IF($K476&gt;NORMA!$J$26,"NO CUMPLE","CUMPLE")</f>
        <v>NO CUMPLE</v>
      </c>
      <c r="AD476" s="188" t="str">
        <f>IF($J476&gt;NORMA!$J$27,"NO CUMPLE","CUMPLE")</f>
        <v>NO CUMPLE</v>
      </c>
      <c r="AE476" s="188" t="str">
        <f>IF($G476&gt;NORMA!$K$28,"NO CUMPLE","CUMPLE")</f>
        <v>NO CUMPLE</v>
      </c>
      <c r="AF476" s="188" t="str">
        <f>IF($H476&gt;NORMA!$I$29,"NO CUMPLE","CUMPLE")</f>
        <v>NO CUMPLE</v>
      </c>
      <c r="AG476" s="188" t="str">
        <f>IF($O476&gt;NORMA!$K$30,"NO CUMPLE","CUMPLE")</f>
        <v>NO CUMPLE</v>
      </c>
      <c r="AH476" s="188" t="str">
        <f>IF(AND($N476&gt;=NORMA!$R$18, $N476&lt;=NORMA!$S$18),"CUMPLE","NO CUMPLE")</f>
        <v>CUMPLE</v>
      </c>
      <c r="AI476" s="188" t="str">
        <f>IF($I476&gt;NORMA!$J$32,"NO CUMPLE","CUMPLE")</f>
        <v>NO CUMPLE</v>
      </c>
    </row>
    <row r="477" spans="1:35" ht="14.25" customHeight="1" x14ac:dyDescent="0.35">
      <c r="A477" s="198" t="s">
        <v>101</v>
      </c>
      <c r="B477" s="156" t="s">
        <v>102</v>
      </c>
      <c r="C477" s="199">
        <v>42027</v>
      </c>
      <c r="D477" s="200">
        <v>0.25</v>
      </c>
      <c r="E477" s="156">
        <v>29</v>
      </c>
      <c r="F477" s="156">
        <v>83</v>
      </c>
      <c r="G477" s="156">
        <v>33</v>
      </c>
      <c r="H477" s="201">
        <v>21</v>
      </c>
      <c r="I477" s="201">
        <v>4.75</v>
      </c>
      <c r="J477" s="201">
        <v>2.5</v>
      </c>
      <c r="K477" s="155">
        <v>19.41</v>
      </c>
      <c r="L477" s="155">
        <v>0.61</v>
      </c>
      <c r="M477" s="156">
        <v>0.73</v>
      </c>
      <c r="N477" s="156">
        <v>6.84</v>
      </c>
      <c r="O477" s="157">
        <v>1200000</v>
      </c>
      <c r="P477" s="188" t="str">
        <f>IF($M477&lt;NORMA!$K$7,"NO CUMPLE","CUMPLE")</f>
        <v>CUMPLE</v>
      </c>
      <c r="Q477" s="188" t="str">
        <f>IF($E477&gt;NORMA!$K$8,"NO CUMPLE","CUMPLE")</f>
        <v>CUMPLE</v>
      </c>
      <c r="R477" s="188" t="str">
        <f>IF($F477&gt;NORMA!$K$9,"NO CUMPLE","CUMPLE")</f>
        <v>CUMPLE</v>
      </c>
      <c r="S477" s="188" t="str">
        <f>IF($K477&gt;NORMA!$K$10,"NO CUMPLE","CUMPLE")</f>
        <v>CUMPLE</v>
      </c>
      <c r="T477" s="188" t="str">
        <f>IF($J477&gt;NORMA!$K$11,"NO CUMPLE","CUMPLE")</f>
        <v>CUMPLE</v>
      </c>
      <c r="U477" s="188" t="str">
        <f>IF($G477&gt;NORMA!$K$12,"NO CUMPLE","CUMPLE")</f>
        <v>CUMPLE</v>
      </c>
      <c r="V477" s="188" t="str">
        <f>IF($H477&gt;NORMA!$K$13,"NO CUMPLE","CUMPLE")</f>
        <v>CUMPLE</v>
      </c>
      <c r="W477" s="188" t="str">
        <f>IF($O477&gt;NORMA!$J$14,"NO CUMPLE","CUMPLE")</f>
        <v>NO CUMPLE</v>
      </c>
      <c r="X477" s="188" t="str">
        <f>IF(AND($N477&gt;=NORMA!$Q$4, $N477&lt;=NORMA!$R$4),"CUMPLE","NO CUMPLE")</f>
        <v>CUMPLE</v>
      </c>
      <c r="Y477" s="188" t="str">
        <f>IF($I477&gt;NORMA!$K$16,"NO CUMPLE","CUMPLE")</f>
        <v>NO CUMPLE</v>
      </c>
      <c r="Z477" s="188" t="str">
        <f>IF($M477&lt;NORMA!$K$23,"NO CUMPLE","CUMPLE")</f>
        <v>NO CUMPLE</v>
      </c>
      <c r="AA477" s="188" t="str">
        <f>IF($E477&gt;NORMA!$J$24,"NO CUMPLE","CUMPLE")</f>
        <v>NO CUMPLE</v>
      </c>
      <c r="AB477" s="188" t="str">
        <f>IF($F477&gt;NORMA!$J$25,"NO CUMPLE","CUMPLE")</f>
        <v>NO CUMPLE</v>
      </c>
      <c r="AC477" s="188" t="str">
        <f>IF($K477&gt;NORMA!$J$26,"NO CUMPLE","CUMPLE")</f>
        <v>NO CUMPLE</v>
      </c>
      <c r="AD477" s="188" t="str">
        <f>IF($J477&gt;NORMA!$J$27,"NO CUMPLE","CUMPLE")</f>
        <v>NO CUMPLE</v>
      </c>
      <c r="AE477" s="188" t="str">
        <f>IF($G477&gt;NORMA!$K$28,"NO CUMPLE","CUMPLE")</f>
        <v>CUMPLE</v>
      </c>
      <c r="AF477" s="188" t="str">
        <f>IF($H477&gt;NORMA!$I$29,"NO CUMPLE","CUMPLE")</f>
        <v>NO CUMPLE</v>
      </c>
      <c r="AG477" s="188" t="str">
        <f>IF($O477&gt;NORMA!$K$30,"NO CUMPLE","CUMPLE")</f>
        <v>NO CUMPLE</v>
      </c>
      <c r="AH477" s="188" t="str">
        <f>IF(AND($N477&gt;=NORMA!$R$18, $N477&lt;=NORMA!$S$18),"CUMPLE","NO CUMPLE")</f>
        <v>CUMPLE</v>
      </c>
      <c r="AI477" s="188" t="str">
        <f>IF($I477&gt;NORMA!$J$32,"NO CUMPLE","CUMPLE")</f>
        <v>NO CUMPLE</v>
      </c>
    </row>
    <row r="478" spans="1:35" ht="14.25" customHeight="1" x14ac:dyDescent="0.35">
      <c r="A478" s="198" t="s">
        <v>103</v>
      </c>
      <c r="B478" s="156" t="s">
        <v>102</v>
      </c>
      <c r="C478" s="199">
        <v>42030</v>
      </c>
      <c r="D478" s="200">
        <v>0.33333333333333331</v>
      </c>
      <c r="E478" s="156">
        <v>129</v>
      </c>
      <c r="F478" s="156">
        <v>239</v>
      </c>
      <c r="G478" s="156">
        <v>51</v>
      </c>
      <c r="H478" s="201">
        <v>98</v>
      </c>
      <c r="I478" s="201">
        <v>4.3600000000000003</v>
      </c>
      <c r="J478" s="201">
        <v>2.9</v>
      </c>
      <c r="K478" s="155">
        <v>19.440000000000001</v>
      </c>
      <c r="L478" s="155">
        <v>1.45</v>
      </c>
      <c r="M478" s="156">
        <v>1.04</v>
      </c>
      <c r="N478" s="156">
        <v>7.18</v>
      </c>
      <c r="O478" s="157">
        <v>26000000</v>
      </c>
      <c r="P478" s="188" t="str">
        <f>IF($M478&lt;NORMA!$K$7,"NO CUMPLE","CUMPLE")</f>
        <v>CUMPLE</v>
      </c>
      <c r="Q478" s="188" t="str">
        <f>IF($E478&gt;NORMA!$K$8,"NO CUMPLE","CUMPLE")</f>
        <v>CUMPLE</v>
      </c>
      <c r="R478" s="188" t="str">
        <f>IF($F478&gt;NORMA!$K$9,"NO CUMPLE","CUMPLE")</f>
        <v>CUMPLE</v>
      </c>
      <c r="S478" s="188" t="str">
        <f>IF($K478&gt;NORMA!$K$10,"NO CUMPLE","CUMPLE")</f>
        <v>CUMPLE</v>
      </c>
      <c r="T478" s="188" t="str">
        <f>IF($J478&gt;NORMA!$K$11,"NO CUMPLE","CUMPLE")</f>
        <v>CUMPLE</v>
      </c>
      <c r="U478" s="188" t="str">
        <f>IF($G478&gt;NORMA!$K$12,"NO CUMPLE","CUMPLE")</f>
        <v>CUMPLE</v>
      </c>
      <c r="V478" s="188" t="str">
        <f>IF($H478&gt;NORMA!$K$13,"NO CUMPLE","CUMPLE")</f>
        <v>NO CUMPLE</v>
      </c>
      <c r="W478" s="188" t="str">
        <f>IF($O478&gt;NORMA!$J$14,"NO CUMPLE","CUMPLE")</f>
        <v>NO CUMPLE</v>
      </c>
      <c r="X478" s="188" t="str">
        <f>IF(AND($N478&gt;=NORMA!$Q$4, $N478&lt;=NORMA!$R$4),"CUMPLE","NO CUMPLE")</f>
        <v>CUMPLE</v>
      </c>
      <c r="Y478" s="188" t="str">
        <f>IF($I478&gt;NORMA!$K$16,"NO CUMPLE","CUMPLE")</f>
        <v>NO CUMPLE</v>
      </c>
      <c r="Z478" s="188" t="str">
        <f>IF($M478&lt;NORMA!$K$23,"NO CUMPLE","CUMPLE")</f>
        <v>NO CUMPLE</v>
      </c>
      <c r="AA478" s="188" t="str">
        <f>IF($E478&gt;NORMA!$J$24,"NO CUMPLE","CUMPLE")</f>
        <v>NO CUMPLE</v>
      </c>
      <c r="AB478" s="188" t="str">
        <f>IF($F478&gt;NORMA!$J$25,"NO CUMPLE","CUMPLE")</f>
        <v>NO CUMPLE</v>
      </c>
      <c r="AC478" s="188" t="str">
        <f>IF($K478&gt;NORMA!$J$26,"NO CUMPLE","CUMPLE")</f>
        <v>NO CUMPLE</v>
      </c>
      <c r="AD478" s="188" t="str">
        <f>IF($J478&gt;NORMA!$J$27,"NO CUMPLE","CUMPLE")</f>
        <v>NO CUMPLE</v>
      </c>
      <c r="AE478" s="188" t="str">
        <f>IF($G478&gt;NORMA!$K$28,"NO CUMPLE","CUMPLE")</f>
        <v>NO CUMPLE</v>
      </c>
      <c r="AF478" s="188" t="str">
        <f>IF($H478&gt;NORMA!$I$29,"NO CUMPLE","CUMPLE")</f>
        <v>NO CUMPLE</v>
      </c>
      <c r="AG478" s="188" t="str">
        <f>IF($O478&gt;NORMA!$K$30,"NO CUMPLE","CUMPLE")</f>
        <v>NO CUMPLE</v>
      </c>
      <c r="AH478" s="188" t="str">
        <f>IF(AND($N478&gt;=NORMA!$R$18, $N478&lt;=NORMA!$S$18),"CUMPLE","NO CUMPLE")</f>
        <v>CUMPLE</v>
      </c>
      <c r="AI478" s="188" t="str">
        <f>IF($I478&gt;NORMA!$J$32,"NO CUMPLE","CUMPLE")</f>
        <v>NO CUMPLE</v>
      </c>
    </row>
    <row r="479" spans="1:35" ht="14.25" customHeight="1" x14ac:dyDescent="0.35">
      <c r="A479" s="198" t="s">
        <v>101</v>
      </c>
      <c r="B479" s="156" t="s">
        <v>102</v>
      </c>
      <c r="C479" s="199">
        <v>42030</v>
      </c>
      <c r="D479" s="200">
        <v>0.5</v>
      </c>
      <c r="E479" s="156">
        <v>216</v>
      </c>
      <c r="F479" s="156">
        <v>431</v>
      </c>
      <c r="G479" s="156">
        <v>151</v>
      </c>
      <c r="H479" s="201">
        <v>50</v>
      </c>
      <c r="I479" s="201">
        <v>7.21</v>
      </c>
      <c r="J479" s="201">
        <v>8.1999999999999993</v>
      </c>
      <c r="K479" s="155">
        <v>35.71</v>
      </c>
      <c r="L479" s="155">
        <v>1.76</v>
      </c>
      <c r="M479" s="156">
        <v>0.14000000000000001</v>
      </c>
      <c r="N479" s="156">
        <v>8.08</v>
      </c>
      <c r="O479" s="157">
        <v>84000000</v>
      </c>
      <c r="P479" s="188" t="str">
        <f>IF($M479&lt;NORMA!$K$7,"NO CUMPLE","CUMPLE")</f>
        <v>NO CUMPLE</v>
      </c>
      <c r="Q479" s="188" t="str">
        <f>IF($E479&gt;NORMA!$K$8,"NO CUMPLE","CUMPLE")</f>
        <v>CUMPLE</v>
      </c>
      <c r="R479" s="188" t="str">
        <f>IF($F479&gt;NORMA!$K$9,"NO CUMPLE","CUMPLE")</f>
        <v>NO CUMPLE</v>
      </c>
      <c r="S479" s="188" t="str">
        <f>IF($K479&gt;NORMA!$K$10,"NO CUMPLE","CUMPLE")</f>
        <v>CUMPLE</v>
      </c>
      <c r="T479" s="188" t="str">
        <f>IF($J479&gt;NORMA!$K$11,"NO CUMPLE","CUMPLE")</f>
        <v>NO CUMPLE</v>
      </c>
      <c r="U479" s="188" t="str">
        <f>IF($G479&gt;NORMA!$K$12,"NO CUMPLE","CUMPLE")</f>
        <v>NO CUMPLE</v>
      </c>
      <c r="V479" s="188" t="str">
        <f>IF($H479&gt;NORMA!$K$13,"NO CUMPLE","CUMPLE")</f>
        <v>NO CUMPLE</v>
      </c>
      <c r="W479" s="188" t="str">
        <f>IF($O479&gt;NORMA!$J$14,"NO CUMPLE","CUMPLE")</f>
        <v>NO CUMPLE</v>
      </c>
      <c r="X479" s="188" t="str">
        <f>IF(AND($N479&gt;=NORMA!$Q$4, $N479&lt;=NORMA!$R$4),"CUMPLE","NO CUMPLE")</f>
        <v>CUMPLE</v>
      </c>
      <c r="Y479" s="188" t="str">
        <f>IF($I479&gt;NORMA!$K$16,"NO CUMPLE","CUMPLE")</f>
        <v>NO CUMPLE</v>
      </c>
      <c r="Z479" s="188" t="str">
        <f>IF($M479&lt;NORMA!$K$23,"NO CUMPLE","CUMPLE")</f>
        <v>NO CUMPLE</v>
      </c>
      <c r="AA479" s="188" t="str">
        <f>IF($E479&gt;NORMA!$J$24,"NO CUMPLE","CUMPLE")</f>
        <v>NO CUMPLE</v>
      </c>
      <c r="AB479" s="188" t="str">
        <f>IF($F479&gt;NORMA!$J$25,"NO CUMPLE","CUMPLE")</f>
        <v>NO CUMPLE</v>
      </c>
      <c r="AC479" s="188" t="str">
        <f>IF($K479&gt;NORMA!$J$26,"NO CUMPLE","CUMPLE")</f>
        <v>NO CUMPLE</v>
      </c>
      <c r="AD479" s="188" t="str">
        <f>IF($J479&gt;NORMA!$J$27,"NO CUMPLE","CUMPLE")</f>
        <v>NO CUMPLE</v>
      </c>
      <c r="AE479" s="188" t="str">
        <f>IF($G479&gt;NORMA!$K$28,"NO CUMPLE","CUMPLE")</f>
        <v>NO CUMPLE</v>
      </c>
      <c r="AF479" s="188" t="str">
        <f>IF($H479&gt;NORMA!$I$29,"NO CUMPLE","CUMPLE")</f>
        <v>NO CUMPLE</v>
      </c>
      <c r="AG479" s="188" t="str">
        <f>IF($O479&gt;NORMA!$K$30,"NO CUMPLE","CUMPLE")</f>
        <v>NO CUMPLE</v>
      </c>
      <c r="AH479" s="188" t="str">
        <f>IF(AND($N479&gt;=NORMA!$R$18, $N479&lt;=NORMA!$S$18),"CUMPLE","NO CUMPLE")</f>
        <v>CUMPLE</v>
      </c>
      <c r="AI479" s="188" t="str">
        <f>IF($I479&gt;NORMA!$J$32,"NO CUMPLE","CUMPLE")</f>
        <v>NO CUMPLE</v>
      </c>
    </row>
    <row r="480" spans="1:35" ht="14.25" customHeight="1" x14ac:dyDescent="0.35">
      <c r="A480" s="198" t="s">
        <v>101</v>
      </c>
      <c r="B480" s="156" t="s">
        <v>102</v>
      </c>
      <c r="C480" s="199">
        <v>42040</v>
      </c>
      <c r="D480" s="200">
        <v>0.41666666666666669</v>
      </c>
      <c r="E480" s="156">
        <v>224</v>
      </c>
      <c r="F480" s="156">
        <v>411</v>
      </c>
      <c r="G480" s="156">
        <v>170</v>
      </c>
      <c r="H480" s="201">
        <v>24</v>
      </c>
      <c r="I480" s="201">
        <v>5.23</v>
      </c>
      <c r="J480" s="201">
        <v>7.61</v>
      </c>
      <c r="K480" s="155">
        <v>50.81</v>
      </c>
      <c r="L480" s="155">
        <v>0.54</v>
      </c>
      <c r="M480" s="156">
        <v>0.1</v>
      </c>
      <c r="N480" s="156">
        <v>7.94</v>
      </c>
      <c r="O480" s="157">
        <v>63000000</v>
      </c>
      <c r="P480" s="188" t="str">
        <f>IF($M480&lt;NORMA!$K$7,"NO CUMPLE","CUMPLE")</f>
        <v>NO CUMPLE</v>
      </c>
      <c r="Q480" s="188" t="str">
        <f>IF($E480&gt;NORMA!$K$8,"NO CUMPLE","CUMPLE")</f>
        <v>CUMPLE</v>
      </c>
      <c r="R480" s="188" t="str">
        <f>IF($F480&gt;NORMA!$K$9,"NO CUMPLE","CUMPLE")</f>
        <v>NO CUMPLE</v>
      </c>
      <c r="S480" s="188" t="str">
        <f>IF($K480&gt;NORMA!$K$10,"NO CUMPLE","CUMPLE")</f>
        <v>NO CUMPLE</v>
      </c>
      <c r="T480" s="188" t="str">
        <f>IF($J480&gt;NORMA!$K$11,"NO CUMPLE","CUMPLE")</f>
        <v>CUMPLE</v>
      </c>
      <c r="U480" s="188" t="str">
        <f>IF($G480&gt;NORMA!$K$12,"NO CUMPLE","CUMPLE")</f>
        <v>NO CUMPLE</v>
      </c>
      <c r="V480" s="188" t="str">
        <f>IF($H480&gt;NORMA!$K$13,"NO CUMPLE","CUMPLE")</f>
        <v>CUMPLE</v>
      </c>
      <c r="W480" s="188" t="str">
        <f>IF($O480&gt;NORMA!$J$14,"NO CUMPLE","CUMPLE")</f>
        <v>NO CUMPLE</v>
      </c>
      <c r="X480" s="188" t="str">
        <f>IF(AND($N480&gt;=NORMA!$Q$4, $N480&lt;=NORMA!$R$4),"CUMPLE","NO CUMPLE")</f>
        <v>CUMPLE</v>
      </c>
      <c r="Y480" s="188" t="str">
        <f>IF($I480&gt;NORMA!$K$16,"NO CUMPLE","CUMPLE")</f>
        <v>NO CUMPLE</v>
      </c>
      <c r="Z480" s="188" t="str">
        <f>IF($M480&lt;NORMA!$K$23,"NO CUMPLE","CUMPLE")</f>
        <v>NO CUMPLE</v>
      </c>
      <c r="AA480" s="188" t="str">
        <f>IF($E480&gt;NORMA!$J$24,"NO CUMPLE","CUMPLE")</f>
        <v>NO CUMPLE</v>
      </c>
      <c r="AB480" s="188" t="str">
        <f>IF($F480&gt;NORMA!$J$25,"NO CUMPLE","CUMPLE")</f>
        <v>NO CUMPLE</v>
      </c>
      <c r="AC480" s="188" t="str">
        <f>IF($K480&gt;NORMA!$J$26,"NO CUMPLE","CUMPLE")</f>
        <v>NO CUMPLE</v>
      </c>
      <c r="AD480" s="188" t="str">
        <f>IF($J480&gt;NORMA!$J$27,"NO CUMPLE","CUMPLE")</f>
        <v>NO CUMPLE</v>
      </c>
      <c r="AE480" s="188" t="str">
        <f>IF($G480&gt;NORMA!$K$28,"NO CUMPLE","CUMPLE")</f>
        <v>NO CUMPLE</v>
      </c>
      <c r="AF480" s="188" t="str">
        <f>IF($H480&gt;NORMA!$I$29,"NO CUMPLE","CUMPLE")</f>
        <v>NO CUMPLE</v>
      </c>
      <c r="AG480" s="188" t="str">
        <f>IF($O480&gt;NORMA!$K$30,"NO CUMPLE","CUMPLE")</f>
        <v>NO CUMPLE</v>
      </c>
      <c r="AH480" s="188" t="str">
        <f>IF(AND($N480&gt;=NORMA!$R$18, $N480&lt;=NORMA!$S$18),"CUMPLE","NO CUMPLE")</f>
        <v>CUMPLE</v>
      </c>
      <c r="AI480" s="188" t="str">
        <f>IF($I480&gt;NORMA!$J$32,"NO CUMPLE","CUMPLE")</f>
        <v>NO CUMPLE</v>
      </c>
    </row>
    <row r="481" spans="1:35" ht="14.25" customHeight="1" x14ac:dyDescent="0.35">
      <c r="A481" s="198" t="s">
        <v>101</v>
      </c>
      <c r="B481" s="156" t="s">
        <v>102</v>
      </c>
      <c r="C481" s="199">
        <v>42048</v>
      </c>
      <c r="D481" s="200">
        <v>0.33333333333333331</v>
      </c>
      <c r="E481" s="156">
        <v>80</v>
      </c>
      <c r="F481" s="156">
        <v>89</v>
      </c>
      <c r="G481" s="156">
        <v>71</v>
      </c>
      <c r="H481" s="201">
        <v>16</v>
      </c>
      <c r="I481" s="201">
        <v>2.2200000000000002</v>
      </c>
      <c r="J481" s="201">
        <v>1.4</v>
      </c>
      <c r="K481" s="155">
        <v>10.54</v>
      </c>
      <c r="L481" s="155">
        <v>0.72</v>
      </c>
      <c r="M481" s="156">
        <v>2.0699999999999998</v>
      </c>
      <c r="N481" s="156">
        <v>6.69</v>
      </c>
      <c r="O481" s="157">
        <v>310000</v>
      </c>
      <c r="P481" s="188" t="str">
        <f>IF($M481&lt;NORMA!$K$7,"NO CUMPLE","CUMPLE")</f>
        <v>CUMPLE</v>
      </c>
      <c r="Q481" s="188" t="str">
        <f>IF($E481&gt;NORMA!$K$8,"NO CUMPLE","CUMPLE")</f>
        <v>CUMPLE</v>
      </c>
      <c r="R481" s="188" t="str">
        <f>IF($F481&gt;NORMA!$K$9,"NO CUMPLE","CUMPLE")</f>
        <v>CUMPLE</v>
      </c>
      <c r="S481" s="188" t="str">
        <f>IF($K481&gt;NORMA!$K$10,"NO CUMPLE","CUMPLE")</f>
        <v>CUMPLE</v>
      </c>
      <c r="T481" s="188" t="str">
        <f>IF($J481&gt;NORMA!$K$11,"NO CUMPLE","CUMPLE")</f>
        <v>CUMPLE</v>
      </c>
      <c r="U481" s="188" t="str">
        <f>IF($G481&gt;NORMA!$K$12,"NO CUMPLE","CUMPLE")</f>
        <v>CUMPLE</v>
      </c>
      <c r="V481" s="188" t="str">
        <f>IF($H481&gt;NORMA!$K$13,"NO CUMPLE","CUMPLE")</f>
        <v>CUMPLE</v>
      </c>
      <c r="W481" s="188" t="str">
        <f>IF($O481&gt;NORMA!$J$14,"NO CUMPLE","CUMPLE")</f>
        <v>CUMPLE</v>
      </c>
      <c r="X481" s="188" t="str">
        <f>IF(AND($N481&gt;=NORMA!$Q$4, $N481&lt;=NORMA!$R$4),"CUMPLE","NO CUMPLE")</f>
        <v>CUMPLE</v>
      </c>
      <c r="Y481" s="188" t="str">
        <f>IF($I481&gt;NORMA!$K$16,"NO CUMPLE","CUMPLE")</f>
        <v>CUMPLE</v>
      </c>
      <c r="Z481" s="188" t="str">
        <f>IF($M481&lt;NORMA!$K$23,"NO CUMPLE","CUMPLE")</f>
        <v>NO CUMPLE</v>
      </c>
      <c r="AA481" s="188" t="str">
        <f>IF($E481&gt;NORMA!$J$24,"NO CUMPLE","CUMPLE")</f>
        <v>NO CUMPLE</v>
      </c>
      <c r="AB481" s="188" t="str">
        <f>IF($F481&gt;NORMA!$J$25,"NO CUMPLE","CUMPLE")</f>
        <v>NO CUMPLE</v>
      </c>
      <c r="AC481" s="188" t="str">
        <f>IF($K481&gt;NORMA!$J$26,"NO CUMPLE","CUMPLE")</f>
        <v>NO CUMPLE</v>
      </c>
      <c r="AD481" s="188" t="str">
        <f>IF($J481&gt;NORMA!$J$27,"NO CUMPLE","CUMPLE")</f>
        <v>NO CUMPLE</v>
      </c>
      <c r="AE481" s="188" t="str">
        <f>IF($G481&gt;NORMA!$K$28,"NO CUMPLE","CUMPLE")</f>
        <v>NO CUMPLE</v>
      </c>
      <c r="AF481" s="188" t="str">
        <f>IF($H481&gt;NORMA!$I$29,"NO CUMPLE","CUMPLE")</f>
        <v>NO CUMPLE</v>
      </c>
      <c r="AG481" s="188" t="str">
        <f>IF($O481&gt;NORMA!$K$30,"NO CUMPLE","CUMPLE")</f>
        <v>NO CUMPLE</v>
      </c>
      <c r="AH481" s="188" t="str">
        <f>IF(AND($N481&gt;=NORMA!$R$18, $N481&lt;=NORMA!$S$18),"CUMPLE","NO CUMPLE")</f>
        <v>CUMPLE</v>
      </c>
      <c r="AI481" s="188" t="str">
        <f>IF($I481&gt;NORMA!$J$32,"NO CUMPLE","CUMPLE")</f>
        <v>NO CUMPLE</v>
      </c>
    </row>
    <row r="482" spans="1:35" ht="14.25" customHeight="1" x14ac:dyDescent="0.35">
      <c r="A482" s="198" t="s">
        <v>103</v>
      </c>
      <c r="B482" s="156" t="s">
        <v>102</v>
      </c>
      <c r="C482" s="199">
        <v>42058</v>
      </c>
      <c r="D482" s="200">
        <v>0.5</v>
      </c>
      <c r="E482" s="156">
        <v>260</v>
      </c>
      <c r="F482" s="156">
        <v>449</v>
      </c>
      <c r="G482" s="156">
        <v>214</v>
      </c>
      <c r="H482" s="201">
        <v>59</v>
      </c>
      <c r="I482" s="201">
        <v>4.87</v>
      </c>
      <c r="J482" s="201">
        <v>10.49</v>
      </c>
      <c r="K482" s="155">
        <v>37.61</v>
      </c>
      <c r="L482" s="155">
        <v>0.75</v>
      </c>
      <c r="M482" s="156">
        <v>0.01</v>
      </c>
      <c r="N482" s="156">
        <v>8</v>
      </c>
      <c r="O482" s="157">
        <v>79000000</v>
      </c>
      <c r="P482" s="188" t="str">
        <f>IF($M482&lt;NORMA!$K$7,"NO CUMPLE","CUMPLE")</f>
        <v>NO CUMPLE</v>
      </c>
      <c r="Q482" s="188" t="str">
        <f>IF($E482&gt;NORMA!$K$8,"NO CUMPLE","CUMPLE")</f>
        <v>NO CUMPLE</v>
      </c>
      <c r="R482" s="188" t="str">
        <f>IF($F482&gt;NORMA!$K$9,"NO CUMPLE","CUMPLE")</f>
        <v>NO CUMPLE</v>
      </c>
      <c r="S482" s="188" t="str">
        <f>IF($K482&gt;NORMA!$K$10,"NO CUMPLE","CUMPLE")</f>
        <v>CUMPLE</v>
      </c>
      <c r="T482" s="188" t="str">
        <f>IF($J482&gt;NORMA!$K$11,"NO CUMPLE","CUMPLE")</f>
        <v>NO CUMPLE</v>
      </c>
      <c r="U482" s="188" t="str">
        <f>IF($G482&gt;NORMA!$K$12,"NO CUMPLE","CUMPLE")</f>
        <v>NO CUMPLE</v>
      </c>
      <c r="V482" s="188" t="str">
        <f>IF($H482&gt;NORMA!$K$13,"NO CUMPLE","CUMPLE")</f>
        <v>NO CUMPLE</v>
      </c>
      <c r="W482" s="188" t="str">
        <f>IF($O482&gt;NORMA!$J$14,"NO CUMPLE","CUMPLE")</f>
        <v>NO CUMPLE</v>
      </c>
      <c r="X482" s="188" t="str">
        <f>IF(AND($N482&gt;=NORMA!$Q$4, $N482&lt;=NORMA!$R$4),"CUMPLE","NO CUMPLE")</f>
        <v>CUMPLE</v>
      </c>
      <c r="Y482" s="188" t="str">
        <f>IF($I482&gt;NORMA!$K$16,"NO CUMPLE","CUMPLE")</f>
        <v>NO CUMPLE</v>
      </c>
      <c r="Z482" s="188" t="str">
        <f>IF($M482&lt;NORMA!$K$23,"NO CUMPLE","CUMPLE")</f>
        <v>NO CUMPLE</v>
      </c>
      <c r="AA482" s="188" t="str">
        <f>IF($E482&gt;NORMA!$J$24,"NO CUMPLE","CUMPLE")</f>
        <v>NO CUMPLE</v>
      </c>
      <c r="AB482" s="188" t="str">
        <f>IF($F482&gt;NORMA!$J$25,"NO CUMPLE","CUMPLE")</f>
        <v>NO CUMPLE</v>
      </c>
      <c r="AC482" s="188" t="str">
        <f>IF($K482&gt;NORMA!$J$26,"NO CUMPLE","CUMPLE")</f>
        <v>NO CUMPLE</v>
      </c>
      <c r="AD482" s="188" t="str">
        <f>IF($J482&gt;NORMA!$J$27,"NO CUMPLE","CUMPLE")</f>
        <v>NO CUMPLE</v>
      </c>
      <c r="AE482" s="188" t="str">
        <f>IF($G482&gt;NORMA!$K$28,"NO CUMPLE","CUMPLE")</f>
        <v>NO CUMPLE</v>
      </c>
      <c r="AF482" s="188" t="str">
        <f>IF($H482&gt;NORMA!$I$29,"NO CUMPLE","CUMPLE")</f>
        <v>NO CUMPLE</v>
      </c>
      <c r="AG482" s="188" t="str">
        <f>IF($O482&gt;NORMA!$K$30,"NO CUMPLE","CUMPLE")</f>
        <v>NO CUMPLE</v>
      </c>
      <c r="AH482" s="188" t="str">
        <f>IF(AND($N482&gt;=NORMA!$R$18, $N482&lt;=NORMA!$S$18),"CUMPLE","NO CUMPLE")</f>
        <v>CUMPLE</v>
      </c>
      <c r="AI482" s="188" t="str">
        <f>IF($I482&gt;NORMA!$J$32,"NO CUMPLE","CUMPLE")</f>
        <v>NO CUMPLE</v>
      </c>
    </row>
    <row r="483" spans="1:35" ht="14.25" customHeight="1" x14ac:dyDescent="0.35">
      <c r="A483" s="198" t="s">
        <v>101</v>
      </c>
      <c r="B483" s="156" t="s">
        <v>102</v>
      </c>
      <c r="C483" s="199">
        <v>42062</v>
      </c>
      <c r="D483" s="200">
        <v>0.58333333333333337</v>
      </c>
      <c r="E483" s="156">
        <v>163</v>
      </c>
      <c r="F483" s="156">
        <v>216</v>
      </c>
      <c r="G483" s="156">
        <v>140</v>
      </c>
      <c r="H483" s="201">
        <v>38</v>
      </c>
      <c r="I483" s="201">
        <v>10.55</v>
      </c>
      <c r="J483" s="201">
        <v>4.3899999999999997</v>
      </c>
      <c r="K483" s="155">
        <v>33.99</v>
      </c>
      <c r="L483" s="155">
        <v>1.34</v>
      </c>
      <c r="M483" s="156">
        <v>0.18</v>
      </c>
      <c r="N483" s="156">
        <v>7.52</v>
      </c>
      <c r="O483" s="157">
        <v>2400000</v>
      </c>
      <c r="P483" s="188" t="str">
        <f>IF($M483&lt;NORMA!$K$7,"NO CUMPLE","CUMPLE")</f>
        <v>NO CUMPLE</v>
      </c>
      <c r="Q483" s="188" t="str">
        <f>IF($E483&gt;NORMA!$K$8,"NO CUMPLE","CUMPLE")</f>
        <v>CUMPLE</v>
      </c>
      <c r="R483" s="188" t="str">
        <f>IF($F483&gt;NORMA!$K$9,"NO CUMPLE","CUMPLE")</f>
        <v>CUMPLE</v>
      </c>
      <c r="S483" s="188" t="str">
        <f>IF($K483&gt;NORMA!$K$10,"NO CUMPLE","CUMPLE")</f>
        <v>CUMPLE</v>
      </c>
      <c r="T483" s="188" t="str">
        <f>IF($J483&gt;NORMA!$K$11,"NO CUMPLE","CUMPLE")</f>
        <v>CUMPLE</v>
      </c>
      <c r="U483" s="188" t="str">
        <f>IF($G483&gt;NORMA!$K$12,"NO CUMPLE","CUMPLE")</f>
        <v>CUMPLE</v>
      </c>
      <c r="V483" s="188" t="str">
        <f>IF($H483&gt;NORMA!$K$13,"NO CUMPLE","CUMPLE")</f>
        <v>CUMPLE</v>
      </c>
      <c r="W483" s="188" t="str">
        <f>IF($O483&gt;NORMA!$J$14,"NO CUMPLE","CUMPLE")</f>
        <v>NO CUMPLE</v>
      </c>
      <c r="X483" s="188" t="str">
        <f>IF(AND($N483&gt;=NORMA!$Q$4, $N483&lt;=NORMA!$R$4),"CUMPLE","NO CUMPLE")</f>
        <v>CUMPLE</v>
      </c>
      <c r="Y483" s="188" t="str">
        <f>IF($I483&gt;NORMA!$K$16,"NO CUMPLE","CUMPLE")</f>
        <v>NO CUMPLE</v>
      </c>
      <c r="Z483" s="188" t="str">
        <f>IF($M483&lt;NORMA!$K$23,"NO CUMPLE","CUMPLE")</f>
        <v>NO CUMPLE</v>
      </c>
      <c r="AA483" s="188" t="str">
        <f>IF($E483&gt;NORMA!$J$24,"NO CUMPLE","CUMPLE")</f>
        <v>NO CUMPLE</v>
      </c>
      <c r="AB483" s="188" t="str">
        <f>IF($F483&gt;NORMA!$J$25,"NO CUMPLE","CUMPLE")</f>
        <v>NO CUMPLE</v>
      </c>
      <c r="AC483" s="188" t="str">
        <f>IF($K483&gt;NORMA!$J$26,"NO CUMPLE","CUMPLE")</f>
        <v>NO CUMPLE</v>
      </c>
      <c r="AD483" s="188" t="str">
        <f>IF($J483&gt;NORMA!$J$27,"NO CUMPLE","CUMPLE")</f>
        <v>NO CUMPLE</v>
      </c>
      <c r="AE483" s="188" t="str">
        <f>IF($G483&gt;NORMA!$K$28,"NO CUMPLE","CUMPLE")</f>
        <v>NO CUMPLE</v>
      </c>
      <c r="AF483" s="188" t="str">
        <f>IF($H483&gt;NORMA!$I$29,"NO CUMPLE","CUMPLE")</f>
        <v>NO CUMPLE</v>
      </c>
      <c r="AG483" s="188" t="str">
        <f>IF($O483&gt;NORMA!$K$30,"NO CUMPLE","CUMPLE")</f>
        <v>NO CUMPLE</v>
      </c>
      <c r="AH483" s="188" t="str">
        <f>IF(AND($N483&gt;=NORMA!$R$18, $N483&lt;=NORMA!$S$18),"CUMPLE","NO CUMPLE")</f>
        <v>CUMPLE</v>
      </c>
      <c r="AI483" s="188" t="str">
        <f>IF($I483&gt;NORMA!$J$32,"NO CUMPLE","CUMPLE")</f>
        <v>NO CUMPLE</v>
      </c>
    </row>
    <row r="484" spans="1:35" ht="14.25" customHeight="1" x14ac:dyDescent="0.35">
      <c r="A484" s="198" t="s">
        <v>103</v>
      </c>
      <c r="B484" s="156" t="s">
        <v>102</v>
      </c>
      <c r="C484" s="199">
        <v>42072</v>
      </c>
      <c r="D484" s="200">
        <v>0.25</v>
      </c>
      <c r="E484" s="156">
        <v>256</v>
      </c>
      <c r="F484" s="156">
        <v>356</v>
      </c>
      <c r="G484" s="156">
        <v>90</v>
      </c>
      <c r="H484" s="201">
        <v>17</v>
      </c>
      <c r="I484" s="201">
        <v>6.48</v>
      </c>
      <c r="J484" s="201">
        <v>6.23</v>
      </c>
      <c r="K484" s="155">
        <v>40.71</v>
      </c>
      <c r="L484" s="155">
        <v>0.35</v>
      </c>
      <c r="M484" s="156">
        <v>0.15</v>
      </c>
      <c r="N484" s="156">
        <v>7.33</v>
      </c>
      <c r="O484" s="157">
        <v>4000000</v>
      </c>
      <c r="P484" s="188" t="str">
        <f>IF($M484&lt;NORMA!$K$7,"NO CUMPLE","CUMPLE")</f>
        <v>NO CUMPLE</v>
      </c>
      <c r="Q484" s="188" t="str">
        <f>IF($E484&gt;NORMA!$K$8,"NO CUMPLE","CUMPLE")</f>
        <v>NO CUMPLE</v>
      </c>
      <c r="R484" s="188" t="str">
        <f>IF($F484&gt;NORMA!$K$9,"NO CUMPLE","CUMPLE")</f>
        <v>CUMPLE</v>
      </c>
      <c r="S484" s="188" t="str">
        <f>IF($K484&gt;NORMA!$K$10,"NO CUMPLE","CUMPLE")</f>
        <v>NO CUMPLE</v>
      </c>
      <c r="T484" s="188" t="str">
        <f>IF($J484&gt;NORMA!$K$11,"NO CUMPLE","CUMPLE")</f>
        <v>CUMPLE</v>
      </c>
      <c r="U484" s="188" t="str">
        <f>IF($G484&gt;NORMA!$K$12,"NO CUMPLE","CUMPLE")</f>
        <v>CUMPLE</v>
      </c>
      <c r="V484" s="188" t="str">
        <f>IF($H484&gt;NORMA!$K$13,"NO CUMPLE","CUMPLE")</f>
        <v>CUMPLE</v>
      </c>
      <c r="W484" s="188" t="str">
        <f>IF($O484&gt;NORMA!$J$14,"NO CUMPLE","CUMPLE")</f>
        <v>NO CUMPLE</v>
      </c>
      <c r="X484" s="188" t="str">
        <f>IF(AND($N484&gt;=NORMA!$Q$4, $N484&lt;=NORMA!$R$4),"CUMPLE","NO CUMPLE")</f>
        <v>CUMPLE</v>
      </c>
      <c r="Y484" s="188" t="str">
        <f>IF($I484&gt;NORMA!$K$16,"NO CUMPLE","CUMPLE")</f>
        <v>NO CUMPLE</v>
      </c>
      <c r="Z484" s="188" t="str">
        <f>IF($M484&lt;NORMA!$K$23,"NO CUMPLE","CUMPLE")</f>
        <v>NO CUMPLE</v>
      </c>
      <c r="AA484" s="188" t="str">
        <f>IF($E484&gt;NORMA!$J$24,"NO CUMPLE","CUMPLE")</f>
        <v>NO CUMPLE</v>
      </c>
      <c r="AB484" s="188" t="str">
        <f>IF($F484&gt;NORMA!$J$25,"NO CUMPLE","CUMPLE")</f>
        <v>NO CUMPLE</v>
      </c>
      <c r="AC484" s="188" t="str">
        <f>IF($K484&gt;NORMA!$J$26,"NO CUMPLE","CUMPLE")</f>
        <v>NO CUMPLE</v>
      </c>
      <c r="AD484" s="188" t="str">
        <f>IF($J484&gt;NORMA!$J$27,"NO CUMPLE","CUMPLE")</f>
        <v>NO CUMPLE</v>
      </c>
      <c r="AE484" s="188" t="str">
        <f>IF($G484&gt;NORMA!$K$28,"NO CUMPLE","CUMPLE")</f>
        <v>NO CUMPLE</v>
      </c>
      <c r="AF484" s="188" t="str">
        <f>IF($H484&gt;NORMA!$I$29,"NO CUMPLE","CUMPLE")</f>
        <v>NO CUMPLE</v>
      </c>
      <c r="AG484" s="188" t="str">
        <f>IF($O484&gt;NORMA!$K$30,"NO CUMPLE","CUMPLE")</f>
        <v>NO CUMPLE</v>
      </c>
      <c r="AH484" s="188" t="str">
        <f>IF(AND($N484&gt;=NORMA!$R$18, $N484&lt;=NORMA!$S$18),"CUMPLE","NO CUMPLE")</f>
        <v>CUMPLE</v>
      </c>
      <c r="AI484" s="188" t="str">
        <f>IF($I484&gt;NORMA!$J$32,"NO CUMPLE","CUMPLE")</f>
        <v>NO CUMPLE</v>
      </c>
    </row>
    <row r="485" spans="1:35" ht="14.25" customHeight="1" x14ac:dyDescent="0.35">
      <c r="A485" s="198" t="s">
        <v>103</v>
      </c>
      <c r="B485" s="156" t="s">
        <v>102</v>
      </c>
      <c r="C485" s="199">
        <v>42101</v>
      </c>
      <c r="D485" s="200">
        <v>0.66666666666666663</v>
      </c>
      <c r="E485" s="156">
        <v>257</v>
      </c>
      <c r="F485" s="156">
        <v>367</v>
      </c>
      <c r="G485" s="156">
        <v>134</v>
      </c>
      <c r="H485" s="201">
        <v>44</v>
      </c>
      <c r="I485" s="201">
        <v>16.13</v>
      </c>
      <c r="J485" s="201">
        <v>4.05</v>
      </c>
      <c r="K485" s="155">
        <v>42.78</v>
      </c>
      <c r="L485" s="155">
        <v>0.93</v>
      </c>
      <c r="M485" s="156">
        <v>0.49</v>
      </c>
      <c r="N485" s="156">
        <v>7.38</v>
      </c>
      <c r="O485" s="157">
        <v>58000000</v>
      </c>
      <c r="P485" s="188" t="str">
        <f>IF($M485&lt;NORMA!$K$7,"NO CUMPLE","CUMPLE")</f>
        <v>CUMPLE</v>
      </c>
      <c r="Q485" s="188" t="str">
        <f>IF($E485&gt;NORMA!$K$8,"NO CUMPLE","CUMPLE")</f>
        <v>NO CUMPLE</v>
      </c>
      <c r="R485" s="188" t="str">
        <f>IF($F485&gt;NORMA!$K$9,"NO CUMPLE","CUMPLE")</f>
        <v>CUMPLE</v>
      </c>
      <c r="S485" s="188" t="str">
        <f>IF($K485&gt;NORMA!$K$10,"NO CUMPLE","CUMPLE")</f>
        <v>NO CUMPLE</v>
      </c>
      <c r="T485" s="188" t="str">
        <f>IF($J485&gt;NORMA!$K$11,"NO CUMPLE","CUMPLE")</f>
        <v>CUMPLE</v>
      </c>
      <c r="U485" s="188" t="str">
        <f>IF($G485&gt;NORMA!$K$12,"NO CUMPLE","CUMPLE")</f>
        <v>CUMPLE</v>
      </c>
      <c r="V485" s="188" t="str">
        <f>IF($H485&gt;NORMA!$K$13,"NO CUMPLE","CUMPLE")</f>
        <v>NO CUMPLE</v>
      </c>
      <c r="W485" s="188" t="str">
        <f>IF($O485&gt;NORMA!$J$14,"NO CUMPLE","CUMPLE")</f>
        <v>NO CUMPLE</v>
      </c>
      <c r="X485" s="188" t="str">
        <f>IF(AND($N485&gt;=NORMA!$Q$4, $N485&lt;=NORMA!$R$4),"CUMPLE","NO CUMPLE")</f>
        <v>CUMPLE</v>
      </c>
      <c r="Y485" s="188" t="str">
        <f>IF($I485&gt;NORMA!$K$16,"NO CUMPLE","CUMPLE")</f>
        <v>NO CUMPLE</v>
      </c>
      <c r="Z485" s="188" t="str">
        <f>IF($M485&lt;NORMA!$K$23,"NO CUMPLE","CUMPLE")</f>
        <v>NO CUMPLE</v>
      </c>
      <c r="AA485" s="188" t="str">
        <f>IF($E485&gt;NORMA!$J$24,"NO CUMPLE","CUMPLE")</f>
        <v>NO CUMPLE</v>
      </c>
      <c r="AB485" s="188" t="str">
        <f>IF($F485&gt;NORMA!$J$25,"NO CUMPLE","CUMPLE")</f>
        <v>NO CUMPLE</v>
      </c>
      <c r="AC485" s="188" t="str">
        <f>IF($K485&gt;NORMA!$J$26,"NO CUMPLE","CUMPLE")</f>
        <v>NO CUMPLE</v>
      </c>
      <c r="AD485" s="188" t="str">
        <f>IF($J485&gt;NORMA!$J$27,"NO CUMPLE","CUMPLE")</f>
        <v>NO CUMPLE</v>
      </c>
      <c r="AE485" s="188" t="str">
        <f>IF($G485&gt;NORMA!$K$28,"NO CUMPLE","CUMPLE")</f>
        <v>NO CUMPLE</v>
      </c>
      <c r="AF485" s="188" t="str">
        <f>IF($H485&gt;NORMA!$I$29,"NO CUMPLE","CUMPLE")</f>
        <v>NO CUMPLE</v>
      </c>
      <c r="AG485" s="188" t="str">
        <f>IF($O485&gt;NORMA!$K$30,"NO CUMPLE","CUMPLE")</f>
        <v>NO CUMPLE</v>
      </c>
      <c r="AH485" s="188" t="str">
        <f>IF(AND($N485&gt;=NORMA!$R$18, $N485&lt;=NORMA!$S$18),"CUMPLE","NO CUMPLE")</f>
        <v>CUMPLE</v>
      </c>
      <c r="AI485" s="188" t="str">
        <f>IF($I485&gt;NORMA!$J$32,"NO CUMPLE","CUMPLE")</f>
        <v>NO CUMPLE</v>
      </c>
    </row>
    <row r="486" spans="1:35" ht="14.25" customHeight="1" x14ac:dyDescent="0.35">
      <c r="A486" s="202" t="s">
        <v>103</v>
      </c>
      <c r="B486" s="201" t="s">
        <v>102</v>
      </c>
      <c r="C486" s="203">
        <v>42241</v>
      </c>
      <c r="D486" s="149">
        <v>0.41666666666666669</v>
      </c>
      <c r="E486" s="201">
        <v>108</v>
      </c>
      <c r="F486" s="201">
        <v>150</v>
      </c>
      <c r="G486" s="201">
        <v>147</v>
      </c>
      <c r="H486" s="201">
        <v>3</v>
      </c>
      <c r="I486" s="201">
        <v>0.94399999999999995</v>
      </c>
      <c r="J486" s="201">
        <v>5.22</v>
      </c>
      <c r="K486" s="155">
        <v>19.440000000000001</v>
      </c>
      <c r="L486" s="155">
        <v>2.19</v>
      </c>
      <c r="M486" s="156">
        <v>1.18</v>
      </c>
      <c r="N486" s="156">
        <v>7.87</v>
      </c>
      <c r="O486" s="157">
        <v>2400000</v>
      </c>
      <c r="P486" s="188" t="str">
        <f>IF($M486&lt;NORMA!$K$7,"NO CUMPLE","CUMPLE")</f>
        <v>CUMPLE</v>
      </c>
      <c r="Q486" s="188" t="str">
        <f>IF($E486&gt;NORMA!$K$8,"NO CUMPLE","CUMPLE")</f>
        <v>CUMPLE</v>
      </c>
      <c r="R486" s="188" t="str">
        <f>IF($F486&gt;NORMA!$K$9,"NO CUMPLE","CUMPLE")</f>
        <v>CUMPLE</v>
      </c>
      <c r="S486" s="188" t="str">
        <f>IF($K486&gt;NORMA!$K$10,"NO CUMPLE","CUMPLE")</f>
        <v>CUMPLE</v>
      </c>
      <c r="T486" s="188" t="str">
        <f>IF($J486&gt;NORMA!$K$11,"NO CUMPLE","CUMPLE")</f>
        <v>CUMPLE</v>
      </c>
      <c r="U486" s="188" t="str">
        <f>IF($G486&gt;NORMA!$K$12,"NO CUMPLE","CUMPLE")</f>
        <v>CUMPLE</v>
      </c>
      <c r="V486" s="188" t="str">
        <f>IF($H486&gt;NORMA!$K$13,"NO CUMPLE","CUMPLE")</f>
        <v>CUMPLE</v>
      </c>
      <c r="W486" s="188" t="str">
        <f>IF($O486&gt;NORMA!$J$14,"NO CUMPLE","CUMPLE")</f>
        <v>NO CUMPLE</v>
      </c>
      <c r="X486" s="188" t="str">
        <f>IF(AND($N486&gt;=NORMA!$Q$4, $N486&lt;=NORMA!$R$4),"CUMPLE","NO CUMPLE")</f>
        <v>CUMPLE</v>
      </c>
      <c r="Y486" s="188" t="str">
        <f>IF($I486&gt;NORMA!$K$16,"NO CUMPLE","CUMPLE")</f>
        <v>CUMPLE</v>
      </c>
      <c r="Z486" s="188" t="str">
        <f>IF($M486&lt;NORMA!$K$23,"NO CUMPLE","CUMPLE")</f>
        <v>NO CUMPLE</v>
      </c>
      <c r="AA486" s="188" t="str">
        <f>IF($E486&gt;NORMA!$J$24,"NO CUMPLE","CUMPLE")</f>
        <v>NO CUMPLE</v>
      </c>
      <c r="AB486" s="188" t="str">
        <f>IF($F486&gt;NORMA!$J$25,"NO CUMPLE","CUMPLE")</f>
        <v>NO CUMPLE</v>
      </c>
      <c r="AC486" s="188" t="str">
        <f>IF($K486&gt;NORMA!$J$26,"NO CUMPLE","CUMPLE")</f>
        <v>NO CUMPLE</v>
      </c>
      <c r="AD486" s="188" t="str">
        <f>IF($J486&gt;NORMA!$J$27,"NO CUMPLE","CUMPLE")</f>
        <v>NO CUMPLE</v>
      </c>
      <c r="AE486" s="188" t="str">
        <f>IF($G486&gt;NORMA!$K$28,"NO CUMPLE","CUMPLE")</f>
        <v>NO CUMPLE</v>
      </c>
      <c r="AF486" s="188" t="str">
        <f>IF($H486&gt;NORMA!$I$29,"NO CUMPLE","CUMPLE")</f>
        <v>CUMPLE</v>
      </c>
      <c r="AG486" s="188" t="str">
        <f>IF($O486&gt;NORMA!$K$30,"NO CUMPLE","CUMPLE")</f>
        <v>NO CUMPLE</v>
      </c>
      <c r="AH486" s="188" t="str">
        <f>IF(AND($N486&gt;=NORMA!$R$18, $N486&lt;=NORMA!$S$18),"CUMPLE","NO CUMPLE")</f>
        <v>CUMPLE</v>
      </c>
      <c r="AI486" s="188" t="str">
        <f>IF($I486&gt;NORMA!$J$32,"NO CUMPLE","CUMPLE")</f>
        <v>CUMPLE</v>
      </c>
    </row>
    <row r="487" spans="1:35" ht="14.25" customHeight="1" x14ac:dyDescent="0.35">
      <c r="A487" s="202" t="s">
        <v>101</v>
      </c>
      <c r="B487" s="201" t="s">
        <v>102</v>
      </c>
      <c r="C487" s="203">
        <v>42242</v>
      </c>
      <c r="D487" s="149">
        <v>0.33333333333333331</v>
      </c>
      <c r="E487" s="201">
        <v>66</v>
      </c>
      <c r="F487" s="201">
        <v>91</v>
      </c>
      <c r="G487" s="201">
        <v>34</v>
      </c>
      <c r="H487" s="201">
        <v>1.1399999999999999</v>
      </c>
      <c r="I487" s="204">
        <v>0.05</v>
      </c>
      <c r="J487" s="201">
        <v>1.8</v>
      </c>
      <c r="K487" s="155">
        <v>65.39</v>
      </c>
      <c r="L487" s="155">
        <v>1.24</v>
      </c>
      <c r="M487" s="156">
        <v>3.01</v>
      </c>
      <c r="N487" s="156">
        <v>7.64</v>
      </c>
      <c r="O487" s="157">
        <v>1600000</v>
      </c>
      <c r="P487" s="188" t="str">
        <f>IF($M487&lt;NORMA!$K$7,"NO CUMPLE","CUMPLE")</f>
        <v>CUMPLE</v>
      </c>
      <c r="Q487" s="188" t="str">
        <f>IF($E487&gt;NORMA!$K$8,"NO CUMPLE","CUMPLE")</f>
        <v>CUMPLE</v>
      </c>
      <c r="R487" s="188" t="str">
        <f>IF($F487&gt;NORMA!$K$9,"NO CUMPLE","CUMPLE")</f>
        <v>CUMPLE</v>
      </c>
      <c r="S487" s="188" t="str">
        <f>IF($K487&gt;NORMA!$K$10,"NO CUMPLE","CUMPLE")</f>
        <v>NO CUMPLE</v>
      </c>
      <c r="T487" s="188" t="str">
        <f>IF($J487&gt;NORMA!$K$11,"NO CUMPLE","CUMPLE")</f>
        <v>CUMPLE</v>
      </c>
      <c r="U487" s="188" t="str">
        <f>IF($G487&gt;NORMA!$K$12,"NO CUMPLE","CUMPLE")</f>
        <v>CUMPLE</v>
      </c>
      <c r="V487" s="188" t="str">
        <f>IF($H487&gt;NORMA!$K$13,"NO CUMPLE","CUMPLE")</f>
        <v>CUMPLE</v>
      </c>
      <c r="W487" s="188" t="str">
        <f>IF($O487&gt;NORMA!$J$14,"NO CUMPLE","CUMPLE")</f>
        <v>NO CUMPLE</v>
      </c>
      <c r="X487" s="188" t="str">
        <f>IF(AND($N487&gt;=NORMA!$Q$4, $N487&lt;=NORMA!$R$4),"CUMPLE","NO CUMPLE")</f>
        <v>CUMPLE</v>
      </c>
      <c r="Y487" s="188" t="str">
        <f>IF($I487&gt;NORMA!$K$16,"NO CUMPLE","CUMPLE")</f>
        <v>CUMPLE</v>
      </c>
      <c r="Z487" s="188" t="str">
        <f>IF($M487&lt;NORMA!$K$23,"NO CUMPLE","CUMPLE")</f>
        <v>NO CUMPLE</v>
      </c>
      <c r="AA487" s="188" t="str">
        <f>IF($E487&gt;NORMA!$J$24,"NO CUMPLE","CUMPLE")</f>
        <v>NO CUMPLE</v>
      </c>
      <c r="AB487" s="188" t="str">
        <f>IF($F487&gt;NORMA!$J$25,"NO CUMPLE","CUMPLE")</f>
        <v>NO CUMPLE</v>
      </c>
      <c r="AC487" s="188" t="str">
        <f>IF($K487&gt;NORMA!$J$26,"NO CUMPLE","CUMPLE")</f>
        <v>NO CUMPLE</v>
      </c>
      <c r="AD487" s="188" t="str">
        <f>IF($J487&gt;NORMA!$J$27,"NO CUMPLE","CUMPLE")</f>
        <v>NO CUMPLE</v>
      </c>
      <c r="AE487" s="188" t="str">
        <f>IF($G487&gt;NORMA!$K$28,"NO CUMPLE","CUMPLE")</f>
        <v>CUMPLE</v>
      </c>
      <c r="AF487" s="188" t="str">
        <f>IF($H487&gt;NORMA!$I$29,"NO CUMPLE","CUMPLE")</f>
        <v>CUMPLE</v>
      </c>
      <c r="AG487" s="188" t="str">
        <f>IF($O487&gt;NORMA!$K$30,"NO CUMPLE","CUMPLE")</f>
        <v>NO CUMPLE</v>
      </c>
      <c r="AH487" s="188" t="str">
        <f>IF(AND($N487&gt;=NORMA!$R$18, $N487&lt;=NORMA!$S$18),"CUMPLE","NO CUMPLE")</f>
        <v>CUMPLE</v>
      </c>
      <c r="AI487" s="188" t="str">
        <f>IF($I487&gt;NORMA!$J$32,"NO CUMPLE","CUMPLE")</f>
        <v>CUMPLE</v>
      </c>
    </row>
    <row r="488" spans="1:35" ht="14.25" customHeight="1" x14ac:dyDescent="0.35">
      <c r="A488" s="202" t="s">
        <v>101</v>
      </c>
      <c r="B488" s="201" t="s">
        <v>102</v>
      </c>
      <c r="C488" s="203">
        <v>42249</v>
      </c>
      <c r="D488" s="149">
        <v>0.25</v>
      </c>
      <c r="E488" s="201">
        <v>21</v>
      </c>
      <c r="F488" s="201">
        <v>31</v>
      </c>
      <c r="G488" s="201">
        <v>23</v>
      </c>
      <c r="H488" s="201">
        <v>0.872</v>
      </c>
      <c r="I488" s="204">
        <v>0.05</v>
      </c>
      <c r="J488" s="201">
        <v>0.65800000000000003</v>
      </c>
      <c r="K488" s="155">
        <v>4.25</v>
      </c>
      <c r="L488" s="155">
        <v>1.91</v>
      </c>
      <c r="M488" s="156">
        <v>3.14</v>
      </c>
      <c r="N488" s="156">
        <v>6.78</v>
      </c>
      <c r="O488" s="157">
        <v>1700000</v>
      </c>
      <c r="P488" s="188" t="str">
        <f>IF($M488&lt;NORMA!$K$7,"NO CUMPLE","CUMPLE")</f>
        <v>CUMPLE</v>
      </c>
      <c r="Q488" s="188" t="str">
        <f>IF($E488&gt;NORMA!$K$8,"NO CUMPLE","CUMPLE")</f>
        <v>CUMPLE</v>
      </c>
      <c r="R488" s="188" t="str">
        <f>IF($F488&gt;NORMA!$K$9,"NO CUMPLE","CUMPLE")</f>
        <v>CUMPLE</v>
      </c>
      <c r="S488" s="188" t="str">
        <f>IF($K488&gt;NORMA!$K$10,"NO CUMPLE","CUMPLE")</f>
        <v>CUMPLE</v>
      </c>
      <c r="T488" s="188" t="str">
        <f>IF($J488&gt;NORMA!$K$11,"NO CUMPLE","CUMPLE")</f>
        <v>CUMPLE</v>
      </c>
      <c r="U488" s="188" t="str">
        <f>IF($G488&gt;NORMA!$K$12,"NO CUMPLE","CUMPLE")</f>
        <v>CUMPLE</v>
      </c>
      <c r="V488" s="188" t="str">
        <f>IF($H488&gt;NORMA!$K$13,"NO CUMPLE","CUMPLE")</f>
        <v>CUMPLE</v>
      </c>
      <c r="W488" s="188" t="str">
        <f>IF($O488&gt;NORMA!$J$14,"NO CUMPLE","CUMPLE")</f>
        <v>NO CUMPLE</v>
      </c>
      <c r="X488" s="188" t="str">
        <f>IF(AND($N488&gt;=NORMA!$Q$4, $N488&lt;=NORMA!$R$4),"CUMPLE","NO CUMPLE")</f>
        <v>CUMPLE</v>
      </c>
      <c r="Y488" s="188" t="str">
        <f>IF($I488&gt;NORMA!$K$16,"NO CUMPLE","CUMPLE")</f>
        <v>CUMPLE</v>
      </c>
      <c r="Z488" s="188" t="str">
        <f>IF($M488&lt;NORMA!$K$23,"NO CUMPLE","CUMPLE")</f>
        <v>NO CUMPLE</v>
      </c>
      <c r="AA488" s="188" t="str">
        <f>IF($E488&gt;NORMA!$J$24,"NO CUMPLE","CUMPLE")</f>
        <v>NO CUMPLE</v>
      </c>
      <c r="AB488" s="188" t="str">
        <f>IF($F488&gt;NORMA!$J$25,"NO CUMPLE","CUMPLE")</f>
        <v>CUMPLE</v>
      </c>
      <c r="AC488" s="188" t="str">
        <f>IF($K488&gt;NORMA!$J$26,"NO CUMPLE","CUMPLE")</f>
        <v>CUMPLE</v>
      </c>
      <c r="AD488" s="188" t="str">
        <f>IF($J488&gt;NORMA!$J$27,"NO CUMPLE","CUMPLE")</f>
        <v>CUMPLE</v>
      </c>
      <c r="AE488" s="188" t="str">
        <f>IF($G488&gt;NORMA!$K$28,"NO CUMPLE","CUMPLE")</f>
        <v>CUMPLE</v>
      </c>
      <c r="AF488" s="188" t="str">
        <f>IF($H488&gt;NORMA!$I$29,"NO CUMPLE","CUMPLE")</f>
        <v>CUMPLE</v>
      </c>
      <c r="AG488" s="188" t="str">
        <f>IF($O488&gt;NORMA!$K$30,"NO CUMPLE","CUMPLE")</f>
        <v>NO CUMPLE</v>
      </c>
      <c r="AH488" s="188" t="str">
        <f>IF(AND($N488&gt;=NORMA!$R$18, $N488&lt;=NORMA!$S$18),"CUMPLE","NO CUMPLE")</f>
        <v>CUMPLE</v>
      </c>
      <c r="AI488" s="188" t="str">
        <f>IF($I488&gt;NORMA!$J$32,"NO CUMPLE","CUMPLE")</f>
        <v>CUMPLE</v>
      </c>
    </row>
    <row r="489" spans="1:35" ht="14.25" customHeight="1" x14ac:dyDescent="0.35">
      <c r="A489" s="202" t="s">
        <v>103</v>
      </c>
      <c r="B489" s="201" t="s">
        <v>102</v>
      </c>
      <c r="C489" s="203">
        <v>42256</v>
      </c>
      <c r="D489" s="149">
        <v>0.58333333333333337</v>
      </c>
      <c r="E489" s="201">
        <v>98</v>
      </c>
      <c r="F489" s="201">
        <v>133</v>
      </c>
      <c r="G489" s="201">
        <v>35</v>
      </c>
      <c r="H489" s="201">
        <v>16.7</v>
      </c>
      <c r="I489" s="201">
        <v>2.77</v>
      </c>
      <c r="J489" s="201">
        <v>2.88</v>
      </c>
      <c r="K489" s="155">
        <v>12.27</v>
      </c>
      <c r="L489" s="155">
        <v>1.58</v>
      </c>
      <c r="M489" s="156">
        <v>1.19</v>
      </c>
      <c r="N489" s="156">
        <v>7.65</v>
      </c>
      <c r="O489" s="157">
        <v>10000000</v>
      </c>
      <c r="P489" s="188" t="str">
        <f>IF($M489&lt;NORMA!$K$7,"NO CUMPLE","CUMPLE")</f>
        <v>CUMPLE</v>
      </c>
      <c r="Q489" s="188" t="str">
        <f>IF($E489&gt;NORMA!$K$8,"NO CUMPLE","CUMPLE")</f>
        <v>CUMPLE</v>
      </c>
      <c r="R489" s="188" t="str">
        <f>IF($F489&gt;NORMA!$K$9,"NO CUMPLE","CUMPLE")</f>
        <v>CUMPLE</v>
      </c>
      <c r="S489" s="188" t="str">
        <f>IF($K489&gt;NORMA!$K$10,"NO CUMPLE","CUMPLE")</f>
        <v>CUMPLE</v>
      </c>
      <c r="T489" s="188" t="str">
        <f>IF($J489&gt;NORMA!$K$11,"NO CUMPLE","CUMPLE")</f>
        <v>CUMPLE</v>
      </c>
      <c r="U489" s="188" t="str">
        <f>IF($G489&gt;NORMA!$K$12,"NO CUMPLE","CUMPLE")</f>
        <v>CUMPLE</v>
      </c>
      <c r="V489" s="188" t="str">
        <f>IF($H489&gt;NORMA!$K$13,"NO CUMPLE","CUMPLE")</f>
        <v>CUMPLE</v>
      </c>
      <c r="W489" s="188" t="str">
        <f>IF($O489&gt;NORMA!$J$14,"NO CUMPLE","CUMPLE")</f>
        <v>NO CUMPLE</v>
      </c>
      <c r="X489" s="188" t="str">
        <f>IF(AND($N489&gt;=NORMA!$Q$4, $N489&lt;=NORMA!$R$4),"CUMPLE","NO CUMPLE")</f>
        <v>CUMPLE</v>
      </c>
      <c r="Y489" s="188" t="str">
        <f>IF($I489&gt;NORMA!$K$16,"NO CUMPLE","CUMPLE")</f>
        <v>CUMPLE</v>
      </c>
      <c r="Z489" s="188" t="str">
        <f>IF($M489&lt;NORMA!$K$23,"NO CUMPLE","CUMPLE")</f>
        <v>NO CUMPLE</v>
      </c>
      <c r="AA489" s="188" t="str">
        <f>IF($E489&gt;NORMA!$J$24,"NO CUMPLE","CUMPLE")</f>
        <v>NO CUMPLE</v>
      </c>
      <c r="AB489" s="188" t="str">
        <f>IF($F489&gt;NORMA!$J$25,"NO CUMPLE","CUMPLE")</f>
        <v>NO CUMPLE</v>
      </c>
      <c r="AC489" s="188" t="str">
        <f>IF($K489&gt;NORMA!$J$26,"NO CUMPLE","CUMPLE")</f>
        <v>NO CUMPLE</v>
      </c>
      <c r="AD489" s="188" t="str">
        <f>IF($J489&gt;NORMA!$J$27,"NO CUMPLE","CUMPLE")</f>
        <v>NO CUMPLE</v>
      </c>
      <c r="AE489" s="188" t="str">
        <f>IF($G489&gt;NORMA!$K$28,"NO CUMPLE","CUMPLE")</f>
        <v>CUMPLE</v>
      </c>
      <c r="AF489" s="188" t="str">
        <f>IF($H489&gt;NORMA!$I$29,"NO CUMPLE","CUMPLE")</f>
        <v>NO CUMPLE</v>
      </c>
      <c r="AG489" s="188" t="str">
        <f>IF($O489&gt;NORMA!$K$30,"NO CUMPLE","CUMPLE")</f>
        <v>NO CUMPLE</v>
      </c>
      <c r="AH489" s="188" t="str">
        <f>IF(AND($N489&gt;=NORMA!$R$18, $N489&lt;=NORMA!$S$18),"CUMPLE","NO CUMPLE")</f>
        <v>CUMPLE</v>
      </c>
      <c r="AI489" s="188" t="str">
        <f>IF($I489&gt;NORMA!$J$32,"NO CUMPLE","CUMPLE")</f>
        <v>NO CUMPLE</v>
      </c>
    </row>
    <row r="490" spans="1:35" ht="14.25" customHeight="1" x14ac:dyDescent="0.35">
      <c r="A490" s="202" t="s">
        <v>103</v>
      </c>
      <c r="B490" s="201" t="s">
        <v>102</v>
      </c>
      <c r="C490" s="203">
        <v>42270</v>
      </c>
      <c r="D490" s="149">
        <v>0.33333333333333331</v>
      </c>
      <c r="E490" s="201">
        <v>63</v>
      </c>
      <c r="F490" s="201">
        <v>102</v>
      </c>
      <c r="G490" s="201">
        <v>32</v>
      </c>
      <c r="H490" s="201">
        <v>27.4</v>
      </c>
      <c r="I490" s="201">
        <v>0.65600000000000003</v>
      </c>
      <c r="J490" s="201">
        <v>1</v>
      </c>
      <c r="K490" s="155">
        <v>13.96</v>
      </c>
      <c r="L490" s="155">
        <v>0.67</v>
      </c>
      <c r="M490" s="156">
        <v>1.71</v>
      </c>
      <c r="N490" s="156">
        <v>8.1999999999999993</v>
      </c>
      <c r="O490" s="157">
        <v>1400000</v>
      </c>
      <c r="P490" s="188" t="str">
        <f>IF($M490&lt;NORMA!$K$7,"NO CUMPLE","CUMPLE")</f>
        <v>CUMPLE</v>
      </c>
      <c r="Q490" s="188" t="str">
        <f>IF($E490&gt;NORMA!$K$8,"NO CUMPLE","CUMPLE")</f>
        <v>CUMPLE</v>
      </c>
      <c r="R490" s="188" t="str">
        <f>IF($F490&gt;NORMA!$K$9,"NO CUMPLE","CUMPLE")</f>
        <v>CUMPLE</v>
      </c>
      <c r="S490" s="188" t="str">
        <f>IF($K490&gt;NORMA!$K$10,"NO CUMPLE","CUMPLE")</f>
        <v>CUMPLE</v>
      </c>
      <c r="T490" s="188" t="str">
        <f>IF($J490&gt;NORMA!$K$11,"NO CUMPLE","CUMPLE")</f>
        <v>CUMPLE</v>
      </c>
      <c r="U490" s="188" t="str">
        <f>IF($G490&gt;NORMA!$K$12,"NO CUMPLE","CUMPLE")</f>
        <v>CUMPLE</v>
      </c>
      <c r="V490" s="188" t="str">
        <f>IF($H490&gt;NORMA!$K$13,"NO CUMPLE","CUMPLE")</f>
        <v>CUMPLE</v>
      </c>
      <c r="W490" s="188" t="str">
        <f>IF($O490&gt;NORMA!$J$14,"NO CUMPLE","CUMPLE")</f>
        <v>NO CUMPLE</v>
      </c>
      <c r="X490" s="188" t="str">
        <f>IF(AND($N490&gt;=NORMA!$Q$4, $N490&lt;=NORMA!$R$4),"CUMPLE","NO CUMPLE")</f>
        <v>CUMPLE</v>
      </c>
      <c r="Y490" s="188" t="str">
        <f>IF($I490&gt;NORMA!$K$16,"NO CUMPLE","CUMPLE")</f>
        <v>CUMPLE</v>
      </c>
      <c r="Z490" s="188" t="str">
        <f>IF($M490&lt;NORMA!$K$23,"NO CUMPLE","CUMPLE")</f>
        <v>NO CUMPLE</v>
      </c>
      <c r="AA490" s="188" t="str">
        <f>IF($E490&gt;NORMA!$J$24,"NO CUMPLE","CUMPLE")</f>
        <v>NO CUMPLE</v>
      </c>
      <c r="AB490" s="188" t="str">
        <f>IF($F490&gt;NORMA!$J$25,"NO CUMPLE","CUMPLE")</f>
        <v>NO CUMPLE</v>
      </c>
      <c r="AC490" s="188" t="str">
        <f>IF($K490&gt;NORMA!$J$26,"NO CUMPLE","CUMPLE")</f>
        <v>NO CUMPLE</v>
      </c>
      <c r="AD490" s="188" t="str">
        <f>IF($J490&gt;NORMA!$J$27,"NO CUMPLE","CUMPLE")</f>
        <v>CUMPLE</v>
      </c>
      <c r="AE490" s="188" t="str">
        <f>IF($G490&gt;NORMA!$K$28,"NO CUMPLE","CUMPLE")</f>
        <v>CUMPLE</v>
      </c>
      <c r="AF490" s="188" t="str">
        <f>IF($H490&gt;NORMA!$I$29,"NO CUMPLE","CUMPLE")</f>
        <v>NO CUMPLE</v>
      </c>
      <c r="AG490" s="188" t="str">
        <f>IF($O490&gt;NORMA!$K$30,"NO CUMPLE","CUMPLE")</f>
        <v>NO CUMPLE</v>
      </c>
      <c r="AH490" s="188" t="str">
        <f>IF(AND($N490&gt;=NORMA!$R$18, $N490&lt;=NORMA!$S$18),"CUMPLE","NO CUMPLE")</f>
        <v>CUMPLE</v>
      </c>
      <c r="AI490" s="188" t="str">
        <f>IF($I490&gt;NORMA!$J$32,"NO CUMPLE","CUMPLE")</f>
        <v>CUMPLE</v>
      </c>
    </row>
    <row r="491" spans="1:35" ht="14.25" customHeight="1" x14ac:dyDescent="0.35">
      <c r="A491" s="202" t="s">
        <v>101</v>
      </c>
      <c r="B491" s="201" t="s">
        <v>102</v>
      </c>
      <c r="C491" s="203">
        <v>42270</v>
      </c>
      <c r="D491" s="149">
        <v>0.5</v>
      </c>
      <c r="E491" s="201">
        <v>139</v>
      </c>
      <c r="F491" s="201">
        <v>231</v>
      </c>
      <c r="G491" s="201">
        <v>44</v>
      </c>
      <c r="H491" s="201">
        <v>17.8</v>
      </c>
      <c r="I491" s="201">
        <v>1.1100000000000001</v>
      </c>
      <c r="J491" s="201">
        <v>1.41</v>
      </c>
      <c r="K491" s="155">
        <v>27.22</v>
      </c>
      <c r="L491" s="155">
        <v>0.61</v>
      </c>
      <c r="M491" s="156">
        <v>1.0900000000000001</v>
      </c>
      <c r="N491" s="156">
        <v>7.75</v>
      </c>
      <c r="O491" s="157">
        <v>3500000</v>
      </c>
      <c r="P491" s="188" t="str">
        <f>IF($M491&lt;NORMA!$K$7,"NO CUMPLE","CUMPLE")</f>
        <v>CUMPLE</v>
      </c>
      <c r="Q491" s="188" t="str">
        <f>IF($E491&gt;NORMA!$K$8,"NO CUMPLE","CUMPLE")</f>
        <v>CUMPLE</v>
      </c>
      <c r="R491" s="188" t="str">
        <f>IF($F491&gt;NORMA!$K$9,"NO CUMPLE","CUMPLE")</f>
        <v>CUMPLE</v>
      </c>
      <c r="S491" s="188" t="str">
        <f>IF($K491&gt;NORMA!$K$10,"NO CUMPLE","CUMPLE")</f>
        <v>CUMPLE</v>
      </c>
      <c r="T491" s="188" t="str">
        <f>IF($J491&gt;NORMA!$K$11,"NO CUMPLE","CUMPLE")</f>
        <v>CUMPLE</v>
      </c>
      <c r="U491" s="188" t="str">
        <f>IF($G491&gt;NORMA!$K$12,"NO CUMPLE","CUMPLE")</f>
        <v>CUMPLE</v>
      </c>
      <c r="V491" s="188" t="str">
        <f>IF($H491&gt;NORMA!$K$13,"NO CUMPLE","CUMPLE")</f>
        <v>CUMPLE</v>
      </c>
      <c r="W491" s="188" t="str">
        <f>IF($O491&gt;NORMA!$J$14,"NO CUMPLE","CUMPLE")</f>
        <v>NO CUMPLE</v>
      </c>
      <c r="X491" s="188" t="str">
        <f>IF(AND($N491&gt;=NORMA!$Q$4, $N491&lt;=NORMA!$R$4),"CUMPLE","NO CUMPLE")</f>
        <v>CUMPLE</v>
      </c>
      <c r="Y491" s="188" t="str">
        <f>IF($I491&gt;NORMA!$K$16,"NO CUMPLE","CUMPLE")</f>
        <v>CUMPLE</v>
      </c>
      <c r="Z491" s="188" t="str">
        <f>IF($M491&lt;NORMA!$K$23,"NO CUMPLE","CUMPLE")</f>
        <v>NO CUMPLE</v>
      </c>
      <c r="AA491" s="188" t="str">
        <f>IF($E491&gt;NORMA!$J$24,"NO CUMPLE","CUMPLE")</f>
        <v>NO CUMPLE</v>
      </c>
      <c r="AB491" s="188" t="str">
        <f>IF($F491&gt;NORMA!$J$25,"NO CUMPLE","CUMPLE")</f>
        <v>NO CUMPLE</v>
      </c>
      <c r="AC491" s="188" t="str">
        <f>IF($K491&gt;NORMA!$J$26,"NO CUMPLE","CUMPLE")</f>
        <v>NO CUMPLE</v>
      </c>
      <c r="AD491" s="188" t="str">
        <f>IF($J491&gt;NORMA!$J$27,"NO CUMPLE","CUMPLE")</f>
        <v>NO CUMPLE</v>
      </c>
      <c r="AE491" s="188" t="str">
        <f>IF($G491&gt;NORMA!$K$28,"NO CUMPLE","CUMPLE")</f>
        <v>CUMPLE</v>
      </c>
      <c r="AF491" s="188" t="str">
        <f>IF($H491&gt;NORMA!$I$29,"NO CUMPLE","CUMPLE")</f>
        <v>NO CUMPLE</v>
      </c>
      <c r="AG491" s="188" t="str">
        <f>IF($O491&gt;NORMA!$K$30,"NO CUMPLE","CUMPLE")</f>
        <v>NO CUMPLE</v>
      </c>
      <c r="AH491" s="188" t="str">
        <f>IF(AND($N491&gt;=NORMA!$R$18, $N491&lt;=NORMA!$S$18),"CUMPLE","NO CUMPLE")</f>
        <v>CUMPLE</v>
      </c>
      <c r="AI491" s="188" t="str">
        <f>IF($I491&gt;NORMA!$J$32,"NO CUMPLE","CUMPLE")</f>
        <v>NO CUMPLE</v>
      </c>
    </row>
    <row r="492" spans="1:35" ht="14.25" customHeight="1" x14ac:dyDescent="0.35">
      <c r="A492" s="202" t="s">
        <v>103</v>
      </c>
      <c r="B492" s="201" t="s">
        <v>102</v>
      </c>
      <c r="C492" s="203">
        <v>42279</v>
      </c>
      <c r="D492" s="149">
        <v>0.5</v>
      </c>
      <c r="E492" s="201">
        <v>280</v>
      </c>
      <c r="F492" s="201">
        <v>375</v>
      </c>
      <c r="G492" s="201">
        <v>213</v>
      </c>
      <c r="H492" s="201">
        <v>19.600000000000001</v>
      </c>
      <c r="I492" s="201">
        <v>1.93</v>
      </c>
      <c r="J492" s="201">
        <v>5.85</v>
      </c>
      <c r="K492" s="155">
        <v>33.869999999999997</v>
      </c>
      <c r="L492" s="155">
        <v>0.74</v>
      </c>
      <c r="M492" s="156">
        <v>0.61</v>
      </c>
      <c r="N492" s="156">
        <v>7.95</v>
      </c>
      <c r="O492" s="157">
        <v>210000</v>
      </c>
      <c r="P492" s="188" t="str">
        <f>IF($M492&lt;NORMA!$K$7,"NO CUMPLE","CUMPLE")</f>
        <v>CUMPLE</v>
      </c>
      <c r="Q492" s="188" t="str">
        <f>IF($E492&gt;NORMA!$K$8,"NO CUMPLE","CUMPLE")</f>
        <v>NO CUMPLE</v>
      </c>
      <c r="R492" s="188" t="str">
        <f>IF($F492&gt;NORMA!$K$9,"NO CUMPLE","CUMPLE")</f>
        <v>CUMPLE</v>
      </c>
      <c r="S492" s="188" t="str">
        <f>IF($K492&gt;NORMA!$K$10,"NO CUMPLE","CUMPLE")</f>
        <v>CUMPLE</v>
      </c>
      <c r="T492" s="188" t="str">
        <f>IF($J492&gt;NORMA!$K$11,"NO CUMPLE","CUMPLE")</f>
        <v>CUMPLE</v>
      </c>
      <c r="U492" s="188" t="str">
        <f>IF($G492&gt;NORMA!$K$12,"NO CUMPLE","CUMPLE")</f>
        <v>NO CUMPLE</v>
      </c>
      <c r="V492" s="188" t="str">
        <f>IF($H492&gt;NORMA!$K$13,"NO CUMPLE","CUMPLE")</f>
        <v>CUMPLE</v>
      </c>
      <c r="W492" s="188" t="str">
        <f>IF($O492&gt;NORMA!$J$14,"NO CUMPLE","CUMPLE")</f>
        <v>CUMPLE</v>
      </c>
      <c r="X492" s="188" t="str">
        <f>IF(AND($N492&gt;=NORMA!$Q$4, $N492&lt;=NORMA!$R$4),"CUMPLE","NO CUMPLE")</f>
        <v>CUMPLE</v>
      </c>
      <c r="Y492" s="188" t="str">
        <f>IF($I492&gt;NORMA!$K$16,"NO CUMPLE","CUMPLE")</f>
        <v>CUMPLE</v>
      </c>
      <c r="Z492" s="188" t="str">
        <f>IF($M492&lt;NORMA!$K$23,"NO CUMPLE","CUMPLE")</f>
        <v>NO CUMPLE</v>
      </c>
      <c r="AA492" s="188" t="str">
        <f>IF($E492&gt;NORMA!$J$24,"NO CUMPLE","CUMPLE")</f>
        <v>NO CUMPLE</v>
      </c>
      <c r="AB492" s="188" t="str">
        <f>IF($F492&gt;NORMA!$J$25,"NO CUMPLE","CUMPLE")</f>
        <v>NO CUMPLE</v>
      </c>
      <c r="AC492" s="188" t="str">
        <f>IF($K492&gt;NORMA!$J$26,"NO CUMPLE","CUMPLE")</f>
        <v>NO CUMPLE</v>
      </c>
      <c r="AD492" s="188" t="str">
        <f>IF($J492&gt;NORMA!$J$27,"NO CUMPLE","CUMPLE")</f>
        <v>NO CUMPLE</v>
      </c>
      <c r="AE492" s="188" t="str">
        <f>IF($G492&gt;NORMA!$K$28,"NO CUMPLE","CUMPLE")</f>
        <v>NO CUMPLE</v>
      </c>
      <c r="AF492" s="188" t="str">
        <f>IF($H492&gt;NORMA!$I$29,"NO CUMPLE","CUMPLE")</f>
        <v>NO CUMPLE</v>
      </c>
      <c r="AG492" s="188" t="str">
        <f>IF($O492&gt;NORMA!$K$30,"NO CUMPLE","CUMPLE")</f>
        <v>NO CUMPLE</v>
      </c>
      <c r="AH492" s="188" t="str">
        <f>IF(AND($N492&gt;=NORMA!$R$18, $N492&lt;=NORMA!$S$18),"CUMPLE","NO CUMPLE")</f>
        <v>CUMPLE</v>
      </c>
      <c r="AI492" s="188" t="str">
        <f>IF($I492&gt;NORMA!$J$32,"NO CUMPLE","CUMPLE")</f>
        <v>NO CUMPLE</v>
      </c>
    </row>
    <row r="493" spans="1:35" ht="14.25" customHeight="1" x14ac:dyDescent="0.35">
      <c r="A493" s="202" t="s">
        <v>101</v>
      </c>
      <c r="B493" s="201" t="s">
        <v>102</v>
      </c>
      <c r="C493" s="203">
        <v>42279</v>
      </c>
      <c r="D493" s="149">
        <v>0.66666666666666663</v>
      </c>
      <c r="E493" s="201">
        <v>150</v>
      </c>
      <c r="F493" s="201">
        <v>228</v>
      </c>
      <c r="G493" s="201">
        <v>60</v>
      </c>
      <c r="H493" s="201">
        <v>10.1</v>
      </c>
      <c r="I493" s="201">
        <v>3.46</v>
      </c>
      <c r="J493" s="201">
        <v>8.1</v>
      </c>
      <c r="K493" s="155">
        <v>17.96</v>
      </c>
      <c r="L493" s="155">
        <v>0.55000000000000004</v>
      </c>
      <c r="M493" s="156">
        <v>0.86</v>
      </c>
      <c r="N493" s="156">
        <v>7.37</v>
      </c>
      <c r="O493" s="157">
        <v>170000</v>
      </c>
      <c r="P493" s="188" t="str">
        <f>IF($M493&lt;NORMA!$K$7,"NO CUMPLE","CUMPLE")</f>
        <v>CUMPLE</v>
      </c>
      <c r="Q493" s="188" t="str">
        <f>IF($E493&gt;NORMA!$K$8,"NO CUMPLE","CUMPLE")</f>
        <v>CUMPLE</v>
      </c>
      <c r="R493" s="188" t="str">
        <f>IF($F493&gt;NORMA!$K$9,"NO CUMPLE","CUMPLE")</f>
        <v>CUMPLE</v>
      </c>
      <c r="S493" s="188" t="str">
        <f>IF($K493&gt;NORMA!$K$10,"NO CUMPLE","CUMPLE")</f>
        <v>CUMPLE</v>
      </c>
      <c r="T493" s="188" t="str">
        <f>IF($J493&gt;NORMA!$K$11,"NO CUMPLE","CUMPLE")</f>
        <v>NO CUMPLE</v>
      </c>
      <c r="U493" s="188" t="str">
        <f>IF($G493&gt;NORMA!$K$12,"NO CUMPLE","CUMPLE")</f>
        <v>CUMPLE</v>
      </c>
      <c r="V493" s="188" t="str">
        <f>IF($H493&gt;NORMA!$K$13,"NO CUMPLE","CUMPLE")</f>
        <v>CUMPLE</v>
      </c>
      <c r="W493" s="188" t="str">
        <f>IF($O493&gt;NORMA!$J$14,"NO CUMPLE","CUMPLE")</f>
        <v>CUMPLE</v>
      </c>
      <c r="X493" s="188" t="str">
        <f>IF(AND($N493&gt;=NORMA!$Q$4, $N493&lt;=NORMA!$R$4),"CUMPLE","NO CUMPLE")</f>
        <v>CUMPLE</v>
      </c>
      <c r="Y493" s="188" t="str">
        <f>IF($I493&gt;NORMA!$K$16,"NO CUMPLE","CUMPLE")</f>
        <v>CUMPLE</v>
      </c>
      <c r="Z493" s="188" t="str">
        <f>IF($M493&lt;NORMA!$K$23,"NO CUMPLE","CUMPLE")</f>
        <v>NO CUMPLE</v>
      </c>
      <c r="AA493" s="188" t="str">
        <f>IF($E493&gt;NORMA!$J$24,"NO CUMPLE","CUMPLE")</f>
        <v>NO CUMPLE</v>
      </c>
      <c r="AB493" s="188" t="str">
        <f>IF($F493&gt;NORMA!$J$25,"NO CUMPLE","CUMPLE")</f>
        <v>NO CUMPLE</v>
      </c>
      <c r="AC493" s="188" t="str">
        <f>IF($K493&gt;NORMA!$J$26,"NO CUMPLE","CUMPLE")</f>
        <v>NO CUMPLE</v>
      </c>
      <c r="AD493" s="188" t="str">
        <f>IF($J493&gt;NORMA!$J$27,"NO CUMPLE","CUMPLE")</f>
        <v>NO CUMPLE</v>
      </c>
      <c r="AE493" s="188" t="str">
        <f>IF($G493&gt;NORMA!$K$28,"NO CUMPLE","CUMPLE")</f>
        <v>NO CUMPLE</v>
      </c>
      <c r="AF493" s="188" t="str">
        <f>IF($H493&gt;NORMA!$I$29,"NO CUMPLE","CUMPLE")</f>
        <v>NO CUMPLE</v>
      </c>
      <c r="AG493" s="188" t="str">
        <f>IF($O493&gt;NORMA!$K$30,"NO CUMPLE","CUMPLE")</f>
        <v>NO CUMPLE</v>
      </c>
      <c r="AH493" s="188" t="str">
        <f>IF(AND($N493&gt;=NORMA!$R$18, $N493&lt;=NORMA!$S$18),"CUMPLE","NO CUMPLE")</f>
        <v>CUMPLE</v>
      </c>
      <c r="AI493" s="188" t="str">
        <f>IF($I493&gt;NORMA!$J$32,"NO CUMPLE","CUMPLE")</f>
        <v>NO CUMPLE</v>
      </c>
    </row>
    <row r="494" spans="1:35" ht="14.25" customHeight="1" x14ac:dyDescent="0.35">
      <c r="A494" s="202" t="s">
        <v>101</v>
      </c>
      <c r="B494" s="201" t="s">
        <v>102</v>
      </c>
      <c r="C494" s="203">
        <v>42284</v>
      </c>
      <c r="D494" s="149">
        <v>0.41666666666666669</v>
      </c>
      <c r="E494" s="201">
        <v>135</v>
      </c>
      <c r="F494" s="201">
        <v>217</v>
      </c>
      <c r="G494" s="201">
        <v>112</v>
      </c>
      <c r="H494" s="201">
        <v>7.41</v>
      </c>
      <c r="I494" s="201">
        <v>1.86</v>
      </c>
      <c r="J494" s="201">
        <v>7.75</v>
      </c>
      <c r="K494" s="155">
        <v>44.7</v>
      </c>
      <c r="L494" s="155">
        <v>1.26</v>
      </c>
      <c r="M494" s="156">
        <v>0.95</v>
      </c>
      <c r="N494" s="156">
        <v>7.83</v>
      </c>
      <c r="O494" s="157">
        <v>350000</v>
      </c>
      <c r="P494" s="188" t="str">
        <f>IF($M494&lt;NORMA!$K$7,"NO CUMPLE","CUMPLE")</f>
        <v>CUMPLE</v>
      </c>
      <c r="Q494" s="188" t="str">
        <f>IF($E494&gt;NORMA!$K$8,"NO CUMPLE","CUMPLE")</f>
        <v>CUMPLE</v>
      </c>
      <c r="R494" s="188" t="str">
        <f>IF($F494&gt;NORMA!$K$9,"NO CUMPLE","CUMPLE")</f>
        <v>CUMPLE</v>
      </c>
      <c r="S494" s="188" t="str">
        <f>IF($K494&gt;NORMA!$K$10,"NO CUMPLE","CUMPLE")</f>
        <v>NO CUMPLE</v>
      </c>
      <c r="T494" s="188" t="str">
        <f>IF($J494&gt;NORMA!$K$11,"NO CUMPLE","CUMPLE")</f>
        <v>CUMPLE</v>
      </c>
      <c r="U494" s="188" t="str">
        <f>IF($G494&gt;NORMA!$K$12,"NO CUMPLE","CUMPLE")</f>
        <v>CUMPLE</v>
      </c>
      <c r="V494" s="188" t="str">
        <f>IF($H494&gt;NORMA!$K$13,"NO CUMPLE","CUMPLE")</f>
        <v>CUMPLE</v>
      </c>
      <c r="W494" s="188" t="str">
        <f>IF($O494&gt;NORMA!$J$14,"NO CUMPLE","CUMPLE")</f>
        <v>CUMPLE</v>
      </c>
      <c r="X494" s="188" t="str">
        <f>IF(AND($N494&gt;=NORMA!$Q$4, $N494&lt;=NORMA!$R$4),"CUMPLE","NO CUMPLE")</f>
        <v>CUMPLE</v>
      </c>
      <c r="Y494" s="188" t="str">
        <f>IF($I494&gt;NORMA!$K$16,"NO CUMPLE","CUMPLE")</f>
        <v>CUMPLE</v>
      </c>
      <c r="Z494" s="188" t="str">
        <f>IF($M494&lt;NORMA!$K$23,"NO CUMPLE","CUMPLE")</f>
        <v>NO CUMPLE</v>
      </c>
      <c r="AA494" s="188" t="str">
        <f>IF($E494&gt;NORMA!$J$24,"NO CUMPLE","CUMPLE")</f>
        <v>NO CUMPLE</v>
      </c>
      <c r="AB494" s="188" t="str">
        <f>IF($F494&gt;NORMA!$J$25,"NO CUMPLE","CUMPLE")</f>
        <v>NO CUMPLE</v>
      </c>
      <c r="AC494" s="188" t="str">
        <f>IF($K494&gt;NORMA!$J$26,"NO CUMPLE","CUMPLE")</f>
        <v>NO CUMPLE</v>
      </c>
      <c r="AD494" s="188" t="str">
        <f>IF($J494&gt;NORMA!$J$27,"NO CUMPLE","CUMPLE")</f>
        <v>NO CUMPLE</v>
      </c>
      <c r="AE494" s="188" t="str">
        <f>IF($G494&gt;NORMA!$K$28,"NO CUMPLE","CUMPLE")</f>
        <v>NO CUMPLE</v>
      </c>
      <c r="AF494" s="188" t="str">
        <f>IF($H494&gt;NORMA!$I$29,"NO CUMPLE","CUMPLE")</f>
        <v>CUMPLE</v>
      </c>
      <c r="AG494" s="188" t="str">
        <f>IF($O494&gt;NORMA!$K$30,"NO CUMPLE","CUMPLE")</f>
        <v>NO CUMPLE</v>
      </c>
      <c r="AH494" s="188" t="str">
        <f>IF(AND($N494&gt;=NORMA!$R$18, $N494&lt;=NORMA!$S$18),"CUMPLE","NO CUMPLE")</f>
        <v>CUMPLE</v>
      </c>
      <c r="AI494" s="188" t="str">
        <f>IF($I494&gt;NORMA!$J$32,"NO CUMPLE","CUMPLE")</f>
        <v>NO CUMPLE</v>
      </c>
    </row>
    <row r="495" spans="1:35" ht="14.25" customHeight="1" x14ac:dyDescent="0.35">
      <c r="A495" s="202" t="s">
        <v>103</v>
      </c>
      <c r="B495" s="201" t="s">
        <v>102</v>
      </c>
      <c r="C495" s="203">
        <v>42290</v>
      </c>
      <c r="D495" s="149">
        <v>0.66666666666666663</v>
      </c>
      <c r="E495" s="201">
        <v>310</v>
      </c>
      <c r="F495" s="201">
        <v>490</v>
      </c>
      <c r="G495" s="201">
        <v>460</v>
      </c>
      <c r="H495" s="201">
        <v>47.9</v>
      </c>
      <c r="I495" s="201">
        <v>3.31</v>
      </c>
      <c r="J495" s="201">
        <v>3.39</v>
      </c>
      <c r="K495" s="155">
        <v>31.19</v>
      </c>
      <c r="L495" s="155">
        <v>3.26</v>
      </c>
      <c r="M495" s="156">
        <v>0.54</v>
      </c>
      <c r="N495" s="156">
        <v>7.66</v>
      </c>
      <c r="O495" s="157">
        <v>2400000</v>
      </c>
      <c r="P495" s="188" t="str">
        <f>IF($M495&lt;NORMA!$K$7,"NO CUMPLE","CUMPLE")</f>
        <v>CUMPLE</v>
      </c>
      <c r="Q495" s="188" t="str">
        <f>IF($E495&gt;NORMA!$K$8,"NO CUMPLE","CUMPLE")</f>
        <v>NO CUMPLE</v>
      </c>
      <c r="R495" s="188" t="str">
        <f>IF($F495&gt;NORMA!$K$9,"NO CUMPLE","CUMPLE")</f>
        <v>NO CUMPLE</v>
      </c>
      <c r="S495" s="188" t="str">
        <f>IF($K495&gt;NORMA!$K$10,"NO CUMPLE","CUMPLE")</f>
        <v>CUMPLE</v>
      </c>
      <c r="T495" s="188" t="str">
        <f>IF($J495&gt;NORMA!$K$11,"NO CUMPLE","CUMPLE")</f>
        <v>CUMPLE</v>
      </c>
      <c r="U495" s="188" t="str">
        <f>IF($G495&gt;NORMA!$K$12,"NO CUMPLE","CUMPLE")</f>
        <v>NO CUMPLE</v>
      </c>
      <c r="V495" s="188" t="str">
        <f>IF($H495&gt;NORMA!$K$13,"NO CUMPLE","CUMPLE")</f>
        <v>NO CUMPLE</v>
      </c>
      <c r="W495" s="188" t="str">
        <f>IF($O495&gt;NORMA!$J$14,"NO CUMPLE","CUMPLE")</f>
        <v>NO CUMPLE</v>
      </c>
      <c r="X495" s="188" t="str">
        <f>IF(AND($N495&gt;=NORMA!$Q$4, $N495&lt;=NORMA!$R$4),"CUMPLE","NO CUMPLE")</f>
        <v>CUMPLE</v>
      </c>
      <c r="Y495" s="188" t="str">
        <f>IF($I495&gt;NORMA!$K$16,"NO CUMPLE","CUMPLE")</f>
        <v>CUMPLE</v>
      </c>
      <c r="Z495" s="188" t="str">
        <f>IF($M495&lt;NORMA!$K$23,"NO CUMPLE","CUMPLE")</f>
        <v>NO CUMPLE</v>
      </c>
      <c r="AA495" s="188" t="str">
        <f>IF($E495&gt;NORMA!$J$24,"NO CUMPLE","CUMPLE")</f>
        <v>NO CUMPLE</v>
      </c>
      <c r="AB495" s="188" t="str">
        <f>IF($F495&gt;NORMA!$J$25,"NO CUMPLE","CUMPLE")</f>
        <v>NO CUMPLE</v>
      </c>
      <c r="AC495" s="188" t="str">
        <f>IF($K495&gt;NORMA!$J$26,"NO CUMPLE","CUMPLE")</f>
        <v>NO CUMPLE</v>
      </c>
      <c r="AD495" s="188" t="str">
        <f>IF($J495&gt;NORMA!$J$27,"NO CUMPLE","CUMPLE")</f>
        <v>NO CUMPLE</v>
      </c>
      <c r="AE495" s="188" t="str">
        <f>IF($G495&gt;NORMA!$K$28,"NO CUMPLE","CUMPLE")</f>
        <v>NO CUMPLE</v>
      </c>
      <c r="AF495" s="188" t="str">
        <f>IF($H495&gt;NORMA!$I$29,"NO CUMPLE","CUMPLE")</f>
        <v>NO CUMPLE</v>
      </c>
      <c r="AG495" s="188" t="str">
        <f>IF($O495&gt;NORMA!$K$30,"NO CUMPLE","CUMPLE")</f>
        <v>NO CUMPLE</v>
      </c>
      <c r="AH495" s="188" t="str">
        <f>IF(AND($N495&gt;=NORMA!$R$18, $N495&lt;=NORMA!$S$18),"CUMPLE","NO CUMPLE")</f>
        <v>CUMPLE</v>
      </c>
      <c r="AI495" s="188" t="str">
        <f>IF($I495&gt;NORMA!$J$32,"NO CUMPLE","CUMPLE")</f>
        <v>NO CUMPLE</v>
      </c>
    </row>
    <row r="496" spans="1:35" ht="14.25" customHeight="1" x14ac:dyDescent="0.35">
      <c r="A496" s="202" t="s">
        <v>101</v>
      </c>
      <c r="B496" s="201" t="s">
        <v>102</v>
      </c>
      <c r="C496" s="203">
        <v>42292</v>
      </c>
      <c r="D496" s="149">
        <v>0.58333333333333337</v>
      </c>
      <c r="E496" s="201">
        <v>240</v>
      </c>
      <c r="F496" s="201">
        <v>372</v>
      </c>
      <c r="G496" s="201">
        <v>123</v>
      </c>
      <c r="H496" s="201">
        <v>3.92</v>
      </c>
      <c r="I496" s="201">
        <v>3.86</v>
      </c>
      <c r="J496" s="201">
        <v>4.25</v>
      </c>
      <c r="K496" s="155">
        <v>29.11</v>
      </c>
      <c r="L496" s="155">
        <v>1.76</v>
      </c>
      <c r="M496" s="156">
        <v>0.71</v>
      </c>
      <c r="N496" s="156">
        <v>7.55</v>
      </c>
      <c r="O496" s="157">
        <v>63000</v>
      </c>
      <c r="P496" s="188" t="str">
        <f>IF($M496&lt;NORMA!$K$7,"NO CUMPLE","CUMPLE")</f>
        <v>CUMPLE</v>
      </c>
      <c r="Q496" s="188" t="str">
        <f>IF($E496&gt;NORMA!$K$8,"NO CUMPLE","CUMPLE")</f>
        <v>CUMPLE</v>
      </c>
      <c r="R496" s="188" t="str">
        <f>IF($F496&gt;NORMA!$K$9,"NO CUMPLE","CUMPLE")</f>
        <v>CUMPLE</v>
      </c>
      <c r="S496" s="188" t="str">
        <f>IF($K496&gt;NORMA!$K$10,"NO CUMPLE","CUMPLE")</f>
        <v>CUMPLE</v>
      </c>
      <c r="T496" s="188" t="str">
        <f>IF($J496&gt;NORMA!$K$11,"NO CUMPLE","CUMPLE")</f>
        <v>CUMPLE</v>
      </c>
      <c r="U496" s="188" t="str">
        <f>IF($G496&gt;NORMA!$K$12,"NO CUMPLE","CUMPLE")</f>
        <v>CUMPLE</v>
      </c>
      <c r="V496" s="188" t="str">
        <f>IF($H496&gt;NORMA!$K$13,"NO CUMPLE","CUMPLE")</f>
        <v>CUMPLE</v>
      </c>
      <c r="W496" s="188" t="str">
        <f>IF($O496&gt;NORMA!$J$14,"NO CUMPLE","CUMPLE")</f>
        <v>CUMPLE</v>
      </c>
      <c r="X496" s="188" t="str">
        <f>IF(AND($N496&gt;=NORMA!$Q$4, $N496&lt;=NORMA!$R$4),"CUMPLE","NO CUMPLE")</f>
        <v>CUMPLE</v>
      </c>
      <c r="Y496" s="188" t="str">
        <f>IF($I496&gt;NORMA!$K$16,"NO CUMPLE","CUMPLE")</f>
        <v>CUMPLE</v>
      </c>
      <c r="Z496" s="188" t="str">
        <f>IF($M496&lt;NORMA!$K$23,"NO CUMPLE","CUMPLE")</f>
        <v>NO CUMPLE</v>
      </c>
      <c r="AA496" s="188" t="str">
        <f>IF($E496&gt;NORMA!$J$24,"NO CUMPLE","CUMPLE")</f>
        <v>NO CUMPLE</v>
      </c>
      <c r="AB496" s="188" t="str">
        <f>IF($F496&gt;NORMA!$J$25,"NO CUMPLE","CUMPLE")</f>
        <v>NO CUMPLE</v>
      </c>
      <c r="AC496" s="188" t="str">
        <f>IF($K496&gt;NORMA!$J$26,"NO CUMPLE","CUMPLE")</f>
        <v>NO CUMPLE</v>
      </c>
      <c r="AD496" s="188" t="str">
        <f>IF($J496&gt;NORMA!$J$27,"NO CUMPLE","CUMPLE")</f>
        <v>NO CUMPLE</v>
      </c>
      <c r="AE496" s="188" t="str">
        <f>IF($G496&gt;NORMA!$K$28,"NO CUMPLE","CUMPLE")</f>
        <v>NO CUMPLE</v>
      </c>
      <c r="AF496" s="188" t="str">
        <f>IF($H496&gt;NORMA!$I$29,"NO CUMPLE","CUMPLE")</f>
        <v>CUMPLE</v>
      </c>
      <c r="AG496" s="188" t="str">
        <f>IF($O496&gt;NORMA!$K$30,"NO CUMPLE","CUMPLE")</f>
        <v>CUMPLE</v>
      </c>
      <c r="AH496" s="188" t="str">
        <f>IF(AND($N496&gt;=NORMA!$R$18, $N496&lt;=NORMA!$S$18),"CUMPLE","NO CUMPLE")</f>
        <v>CUMPLE</v>
      </c>
      <c r="AI496" s="188" t="str">
        <f>IF($I496&gt;NORMA!$J$32,"NO CUMPLE","CUMPLE")</f>
        <v>NO CUMPLE</v>
      </c>
    </row>
    <row r="497" spans="1:35" ht="14.25" customHeight="1" x14ac:dyDescent="0.35">
      <c r="A497" s="202" t="s">
        <v>103</v>
      </c>
      <c r="B497" s="201" t="s">
        <v>102</v>
      </c>
      <c r="C497" s="203">
        <v>42293</v>
      </c>
      <c r="D497" s="149">
        <v>0.25</v>
      </c>
      <c r="E497" s="201">
        <v>142</v>
      </c>
      <c r="F497" s="201">
        <v>200</v>
      </c>
      <c r="G497" s="201">
        <v>42</v>
      </c>
      <c r="H497" s="201">
        <v>3.49</v>
      </c>
      <c r="I497" s="201">
        <v>2.2200000000000002</v>
      </c>
      <c r="J497" s="201">
        <v>1.34</v>
      </c>
      <c r="K497" s="155">
        <v>14.38</v>
      </c>
      <c r="L497" s="155">
        <v>0.92</v>
      </c>
      <c r="M497" s="156">
        <v>1.03</v>
      </c>
      <c r="N497" s="156">
        <v>7.64</v>
      </c>
      <c r="O497" s="157">
        <v>920000</v>
      </c>
      <c r="P497" s="188" t="str">
        <f>IF($M497&lt;NORMA!$K$7,"NO CUMPLE","CUMPLE")</f>
        <v>CUMPLE</v>
      </c>
      <c r="Q497" s="188" t="str">
        <f>IF($E497&gt;NORMA!$K$8,"NO CUMPLE","CUMPLE")</f>
        <v>CUMPLE</v>
      </c>
      <c r="R497" s="188" t="str">
        <f>IF($F497&gt;NORMA!$K$9,"NO CUMPLE","CUMPLE")</f>
        <v>CUMPLE</v>
      </c>
      <c r="S497" s="188" t="str">
        <f>IF($K497&gt;NORMA!$K$10,"NO CUMPLE","CUMPLE")</f>
        <v>CUMPLE</v>
      </c>
      <c r="T497" s="188" t="str">
        <f>IF($J497&gt;NORMA!$K$11,"NO CUMPLE","CUMPLE")</f>
        <v>CUMPLE</v>
      </c>
      <c r="U497" s="188" t="str">
        <f>IF($G497&gt;NORMA!$K$12,"NO CUMPLE","CUMPLE")</f>
        <v>CUMPLE</v>
      </c>
      <c r="V497" s="188" t="str">
        <f>IF($H497&gt;NORMA!$K$13,"NO CUMPLE","CUMPLE")</f>
        <v>CUMPLE</v>
      </c>
      <c r="W497" s="188" t="str">
        <f>IF($O497&gt;NORMA!$J$14,"NO CUMPLE","CUMPLE")</f>
        <v>CUMPLE</v>
      </c>
      <c r="X497" s="188" t="str">
        <f>IF(AND($N497&gt;=NORMA!$Q$4, $N497&lt;=NORMA!$R$4),"CUMPLE","NO CUMPLE")</f>
        <v>CUMPLE</v>
      </c>
      <c r="Y497" s="188" t="str">
        <f>IF($I497&gt;NORMA!$K$16,"NO CUMPLE","CUMPLE")</f>
        <v>CUMPLE</v>
      </c>
      <c r="Z497" s="188" t="str">
        <f>IF($M497&lt;NORMA!$K$23,"NO CUMPLE","CUMPLE")</f>
        <v>NO CUMPLE</v>
      </c>
      <c r="AA497" s="188" t="str">
        <f>IF($E497&gt;NORMA!$J$24,"NO CUMPLE","CUMPLE")</f>
        <v>NO CUMPLE</v>
      </c>
      <c r="AB497" s="188" t="str">
        <f>IF($F497&gt;NORMA!$J$25,"NO CUMPLE","CUMPLE")</f>
        <v>NO CUMPLE</v>
      </c>
      <c r="AC497" s="188" t="str">
        <f>IF($K497&gt;NORMA!$J$26,"NO CUMPLE","CUMPLE")</f>
        <v>NO CUMPLE</v>
      </c>
      <c r="AD497" s="188" t="str">
        <f>IF($J497&gt;NORMA!$J$27,"NO CUMPLE","CUMPLE")</f>
        <v>NO CUMPLE</v>
      </c>
      <c r="AE497" s="188" t="str">
        <f>IF($G497&gt;NORMA!$K$28,"NO CUMPLE","CUMPLE")</f>
        <v>CUMPLE</v>
      </c>
      <c r="AF497" s="188" t="str">
        <f>IF($H497&gt;NORMA!$I$29,"NO CUMPLE","CUMPLE")</f>
        <v>CUMPLE</v>
      </c>
      <c r="AG497" s="188" t="str">
        <f>IF($O497&gt;NORMA!$K$30,"NO CUMPLE","CUMPLE")</f>
        <v>NO CUMPLE</v>
      </c>
      <c r="AH497" s="188" t="str">
        <f>IF(AND($N497&gt;=NORMA!$R$18, $N497&lt;=NORMA!$S$18),"CUMPLE","NO CUMPLE")</f>
        <v>CUMPLE</v>
      </c>
      <c r="AI497" s="188" t="str">
        <f>IF($I497&gt;NORMA!$J$32,"NO CUMPLE","CUMPLE")</f>
        <v>NO CUMPLE</v>
      </c>
    </row>
    <row r="498" spans="1:35" ht="14.25" customHeight="1" x14ac:dyDescent="0.35">
      <c r="A498" s="146" t="s">
        <v>101</v>
      </c>
      <c r="B498" s="147" t="s">
        <v>102</v>
      </c>
      <c r="C498" s="148">
        <v>42888</v>
      </c>
      <c r="D498" s="149">
        <v>0.25</v>
      </c>
      <c r="E498" s="147">
        <v>15.1</v>
      </c>
      <c r="F498" s="147">
        <v>31.9</v>
      </c>
      <c r="G498" s="147">
        <v>21.5</v>
      </c>
      <c r="H498" s="147">
        <v>8</v>
      </c>
      <c r="I498" s="147">
        <v>0.81</v>
      </c>
      <c r="J498" s="147">
        <v>0.65</v>
      </c>
      <c r="K498" s="155">
        <v>5.05</v>
      </c>
      <c r="L498" s="155">
        <v>0.61</v>
      </c>
      <c r="M498" s="156">
        <v>2.91</v>
      </c>
      <c r="N498" s="156">
        <v>7.14</v>
      </c>
      <c r="O498" s="157">
        <v>7000</v>
      </c>
      <c r="P498" s="188" t="str">
        <f>IF($M498&lt;NORMA!$K$7,"NO CUMPLE","CUMPLE")</f>
        <v>CUMPLE</v>
      </c>
      <c r="Q498" s="188" t="str">
        <f>IF($E498&gt;NORMA!$K$8,"NO CUMPLE","CUMPLE")</f>
        <v>CUMPLE</v>
      </c>
      <c r="R498" s="188" t="str">
        <f>IF($F498&gt;NORMA!$K$9,"NO CUMPLE","CUMPLE")</f>
        <v>CUMPLE</v>
      </c>
      <c r="S498" s="188" t="str">
        <f>IF($K498&gt;NORMA!$K$10,"NO CUMPLE","CUMPLE")</f>
        <v>CUMPLE</v>
      </c>
      <c r="T498" s="188" t="str">
        <f>IF($J498&gt;NORMA!$K$11,"NO CUMPLE","CUMPLE")</f>
        <v>CUMPLE</v>
      </c>
      <c r="U498" s="188" t="str">
        <f>IF($G498&gt;NORMA!$K$12,"NO CUMPLE","CUMPLE")</f>
        <v>CUMPLE</v>
      </c>
      <c r="V498" s="188" t="str">
        <f>IF($H498&gt;NORMA!$K$13,"NO CUMPLE","CUMPLE")</f>
        <v>CUMPLE</v>
      </c>
      <c r="W498" s="188" t="str">
        <f>IF($O498&gt;NORMA!$J$14,"NO CUMPLE","CUMPLE")</f>
        <v>CUMPLE</v>
      </c>
      <c r="X498" s="188" t="str">
        <f>IF(AND($N498&gt;=NORMA!$Q$4, $N498&lt;=NORMA!$R$4),"CUMPLE","NO CUMPLE")</f>
        <v>CUMPLE</v>
      </c>
      <c r="Y498" s="188" t="str">
        <f>IF($I498&gt;NORMA!$K$16,"NO CUMPLE","CUMPLE")</f>
        <v>CUMPLE</v>
      </c>
      <c r="Z498" s="188" t="str">
        <f>IF($M498&lt;NORMA!$K$23,"NO CUMPLE","CUMPLE")</f>
        <v>NO CUMPLE</v>
      </c>
      <c r="AA498" s="188" t="str">
        <f>IF($E498&gt;NORMA!$J$24,"NO CUMPLE","CUMPLE")</f>
        <v>CUMPLE</v>
      </c>
      <c r="AB498" s="188" t="str">
        <f>IF($F498&gt;NORMA!$J$25,"NO CUMPLE","CUMPLE")</f>
        <v>CUMPLE</v>
      </c>
      <c r="AC498" s="188" t="str">
        <f>IF($K498&gt;NORMA!$J$26,"NO CUMPLE","CUMPLE")</f>
        <v>CUMPLE</v>
      </c>
      <c r="AD498" s="188" t="str">
        <f>IF($J498&gt;NORMA!$J$27,"NO CUMPLE","CUMPLE")</f>
        <v>CUMPLE</v>
      </c>
      <c r="AE498" s="188" t="str">
        <f>IF($G498&gt;NORMA!$K$28,"NO CUMPLE","CUMPLE")</f>
        <v>CUMPLE</v>
      </c>
      <c r="AF498" s="188" t="str">
        <f>IF($H498&gt;NORMA!$I$29,"NO CUMPLE","CUMPLE")</f>
        <v>CUMPLE</v>
      </c>
      <c r="AG498" s="188" t="str">
        <f>IF($O498&gt;NORMA!$K$30,"NO CUMPLE","CUMPLE")</f>
        <v>CUMPLE</v>
      </c>
      <c r="AH498" s="188" t="str">
        <f>IF(AND($N498&gt;=NORMA!$R$18, $N498&lt;=NORMA!$S$18),"CUMPLE","NO CUMPLE")</f>
        <v>CUMPLE</v>
      </c>
      <c r="AI498" s="188" t="str">
        <f>IF($I498&gt;NORMA!$J$32,"NO CUMPLE","CUMPLE")</f>
        <v>CUMPLE</v>
      </c>
    </row>
    <row r="499" spans="1:35" ht="14.25" customHeight="1" x14ac:dyDescent="0.35">
      <c r="A499" s="146" t="s">
        <v>103</v>
      </c>
      <c r="B499" s="147" t="s">
        <v>102</v>
      </c>
      <c r="C499" s="148">
        <v>42908</v>
      </c>
      <c r="D499" s="149">
        <v>0.58333333333333337</v>
      </c>
      <c r="E499" s="147">
        <v>130</v>
      </c>
      <c r="F499" s="147">
        <v>262.93700000000001</v>
      </c>
      <c r="G499" s="147">
        <v>120</v>
      </c>
      <c r="H499" s="147">
        <v>32</v>
      </c>
      <c r="I499" s="147">
        <v>3.18</v>
      </c>
      <c r="J499" s="147">
        <v>3.3519999999999999</v>
      </c>
      <c r="K499" s="155">
        <v>25.98</v>
      </c>
      <c r="L499" s="155">
        <v>1.79</v>
      </c>
      <c r="M499" s="156">
        <v>0.02</v>
      </c>
      <c r="N499" s="156">
        <v>7.64</v>
      </c>
      <c r="O499" s="157">
        <v>4900000</v>
      </c>
      <c r="P499" s="188" t="str">
        <f>IF($M499&lt;NORMA!$K$7,"NO CUMPLE","CUMPLE")</f>
        <v>NO CUMPLE</v>
      </c>
      <c r="Q499" s="188" t="str">
        <f>IF($E499&gt;NORMA!$K$8,"NO CUMPLE","CUMPLE")</f>
        <v>CUMPLE</v>
      </c>
      <c r="R499" s="188" t="str">
        <f>IF($F499&gt;NORMA!$K$9,"NO CUMPLE","CUMPLE")</f>
        <v>CUMPLE</v>
      </c>
      <c r="S499" s="188" t="str">
        <f>IF($K499&gt;NORMA!$K$10,"NO CUMPLE","CUMPLE")</f>
        <v>CUMPLE</v>
      </c>
      <c r="T499" s="188" t="str">
        <f>IF($J499&gt;NORMA!$K$11,"NO CUMPLE","CUMPLE")</f>
        <v>CUMPLE</v>
      </c>
      <c r="U499" s="188" t="str">
        <f>IF($G499&gt;NORMA!$K$12,"NO CUMPLE","CUMPLE")</f>
        <v>CUMPLE</v>
      </c>
      <c r="V499" s="188" t="str">
        <f>IF($H499&gt;NORMA!$K$13,"NO CUMPLE","CUMPLE")</f>
        <v>CUMPLE</v>
      </c>
      <c r="W499" s="188" t="str">
        <f>IF($O499&gt;NORMA!$J$14,"NO CUMPLE","CUMPLE")</f>
        <v>NO CUMPLE</v>
      </c>
      <c r="X499" s="188" t="str">
        <f>IF(AND($N499&gt;=NORMA!$Q$4, $N499&lt;=NORMA!$R$4),"CUMPLE","NO CUMPLE")</f>
        <v>CUMPLE</v>
      </c>
      <c r="Y499" s="188" t="str">
        <f>IF($I499&gt;NORMA!$K$16,"NO CUMPLE","CUMPLE")</f>
        <v>CUMPLE</v>
      </c>
      <c r="Z499" s="188" t="str">
        <f>IF($M499&lt;NORMA!$K$23,"NO CUMPLE","CUMPLE")</f>
        <v>NO CUMPLE</v>
      </c>
      <c r="AA499" s="188" t="str">
        <f>IF($E499&gt;NORMA!$J$24,"NO CUMPLE","CUMPLE")</f>
        <v>NO CUMPLE</v>
      </c>
      <c r="AB499" s="188" t="str">
        <f>IF($F499&gt;NORMA!$J$25,"NO CUMPLE","CUMPLE")</f>
        <v>NO CUMPLE</v>
      </c>
      <c r="AC499" s="188" t="str">
        <f>IF($K499&gt;NORMA!$J$26,"NO CUMPLE","CUMPLE")</f>
        <v>NO CUMPLE</v>
      </c>
      <c r="AD499" s="188" t="str">
        <f>IF($J499&gt;NORMA!$J$27,"NO CUMPLE","CUMPLE")</f>
        <v>NO CUMPLE</v>
      </c>
      <c r="AE499" s="188" t="str">
        <f>IF($G499&gt;NORMA!$K$28,"NO CUMPLE","CUMPLE")</f>
        <v>NO CUMPLE</v>
      </c>
      <c r="AF499" s="188" t="str">
        <f>IF($H499&gt;NORMA!$I$29,"NO CUMPLE","CUMPLE")</f>
        <v>NO CUMPLE</v>
      </c>
      <c r="AG499" s="188" t="str">
        <f>IF($O499&gt;NORMA!$K$30,"NO CUMPLE","CUMPLE")</f>
        <v>NO CUMPLE</v>
      </c>
      <c r="AH499" s="188" t="str">
        <f>IF(AND($N499&gt;=NORMA!$R$18, $N499&lt;=NORMA!$S$18),"CUMPLE","NO CUMPLE")</f>
        <v>CUMPLE</v>
      </c>
      <c r="AI499" s="188" t="str">
        <f>IF($I499&gt;NORMA!$J$32,"NO CUMPLE","CUMPLE")</f>
        <v>NO CUMPLE</v>
      </c>
    </row>
    <row r="500" spans="1:35" ht="14.25" customHeight="1" x14ac:dyDescent="0.35">
      <c r="A500" s="146" t="s">
        <v>101</v>
      </c>
      <c r="B500" s="147" t="s">
        <v>102</v>
      </c>
      <c r="C500" s="148">
        <v>42864</v>
      </c>
      <c r="D500" s="149">
        <v>0.66666666666666663</v>
      </c>
      <c r="E500" s="147">
        <v>123</v>
      </c>
      <c r="F500" s="147">
        <v>239</v>
      </c>
      <c r="G500" s="147">
        <v>112</v>
      </c>
      <c r="H500" s="147">
        <v>50</v>
      </c>
      <c r="I500" s="147">
        <v>3.3</v>
      </c>
      <c r="J500" s="147">
        <v>3.516</v>
      </c>
      <c r="K500" s="155">
        <v>27.1</v>
      </c>
      <c r="L500" s="155">
        <v>1.0900000000000001</v>
      </c>
      <c r="M500" s="156">
        <v>0.43</v>
      </c>
      <c r="N500" s="156">
        <v>7.53</v>
      </c>
      <c r="O500" s="157">
        <v>200000</v>
      </c>
      <c r="P500" s="188" t="str">
        <f>IF($M500&lt;NORMA!$K$7,"NO CUMPLE","CUMPLE")</f>
        <v>CUMPLE</v>
      </c>
      <c r="Q500" s="188" t="str">
        <f>IF($E500&gt;NORMA!$K$8,"NO CUMPLE","CUMPLE")</f>
        <v>CUMPLE</v>
      </c>
      <c r="R500" s="188" t="str">
        <f>IF($F500&gt;NORMA!$K$9,"NO CUMPLE","CUMPLE")</f>
        <v>CUMPLE</v>
      </c>
      <c r="S500" s="188" t="str">
        <f>IF($K500&gt;NORMA!$K$10,"NO CUMPLE","CUMPLE")</f>
        <v>CUMPLE</v>
      </c>
      <c r="T500" s="188" t="str">
        <f>IF($J500&gt;NORMA!$K$11,"NO CUMPLE","CUMPLE")</f>
        <v>CUMPLE</v>
      </c>
      <c r="U500" s="188" t="str">
        <f>IF($G500&gt;NORMA!$K$12,"NO CUMPLE","CUMPLE")</f>
        <v>CUMPLE</v>
      </c>
      <c r="V500" s="188" t="str">
        <f>IF($H500&gt;NORMA!$K$13,"NO CUMPLE","CUMPLE")</f>
        <v>NO CUMPLE</v>
      </c>
      <c r="W500" s="188" t="str">
        <f>IF($O500&gt;NORMA!$J$14,"NO CUMPLE","CUMPLE")</f>
        <v>CUMPLE</v>
      </c>
      <c r="X500" s="188" t="str">
        <f>IF(AND($N500&gt;=NORMA!$Q$4, $N500&lt;=NORMA!$R$4),"CUMPLE","NO CUMPLE")</f>
        <v>CUMPLE</v>
      </c>
      <c r="Y500" s="188" t="str">
        <f>IF($I500&gt;NORMA!$K$16,"NO CUMPLE","CUMPLE")</f>
        <v>CUMPLE</v>
      </c>
      <c r="Z500" s="188" t="str">
        <f>IF($M500&lt;NORMA!$K$23,"NO CUMPLE","CUMPLE")</f>
        <v>NO CUMPLE</v>
      </c>
      <c r="AA500" s="188" t="str">
        <f>IF($E500&gt;NORMA!$J$24,"NO CUMPLE","CUMPLE")</f>
        <v>NO CUMPLE</v>
      </c>
      <c r="AB500" s="188" t="str">
        <f>IF($F500&gt;NORMA!$J$25,"NO CUMPLE","CUMPLE")</f>
        <v>NO CUMPLE</v>
      </c>
      <c r="AC500" s="188" t="str">
        <f>IF($K500&gt;NORMA!$J$26,"NO CUMPLE","CUMPLE")</f>
        <v>NO CUMPLE</v>
      </c>
      <c r="AD500" s="188" t="str">
        <f>IF($J500&gt;NORMA!$J$27,"NO CUMPLE","CUMPLE")</f>
        <v>NO CUMPLE</v>
      </c>
      <c r="AE500" s="188" t="str">
        <f>IF($G500&gt;NORMA!$K$28,"NO CUMPLE","CUMPLE")</f>
        <v>NO CUMPLE</v>
      </c>
      <c r="AF500" s="188" t="str">
        <f>IF($H500&gt;NORMA!$I$29,"NO CUMPLE","CUMPLE")</f>
        <v>NO CUMPLE</v>
      </c>
      <c r="AG500" s="188" t="str">
        <f>IF($O500&gt;NORMA!$K$30,"NO CUMPLE","CUMPLE")</f>
        <v>NO CUMPLE</v>
      </c>
      <c r="AH500" s="188" t="str">
        <f>IF(AND($N500&gt;=NORMA!$R$18, $N500&lt;=NORMA!$S$18),"CUMPLE","NO CUMPLE")</f>
        <v>CUMPLE</v>
      </c>
      <c r="AI500" s="188" t="str">
        <f>IF($I500&gt;NORMA!$J$32,"NO CUMPLE","CUMPLE")</f>
        <v>NO CUMPLE</v>
      </c>
    </row>
    <row r="501" spans="1:35" ht="14.25" customHeight="1" x14ac:dyDescent="0.35">
      <c r="A501" s="146" t="s">
        <v>103</v>
      </c>
      <c r="B501" s="147" t="s">
        <v>102</v>
      </c>
      <c r="C501" s="148">
        <v>42866</v>
      </c>
      <c r="D501" s="149">
        <v>0.25</v>
      </c>
      <c r="E501" s="147">
        <v>38.6</v>
      </c>
      <c r="F501" s="147">
        <v>99.2</v>
      </c>
      <c r="G501" s="147">
        <v>28</v>
      </c>
      <c r="H501" s="150">
        <v>6</v>
      </c>
      <c r="I501" s="147">
        <v>1.06</v>
      </c>
      <c r="J501" s="147">
        <v>1.331</v>
      </c>
      <c r="K501" s="155">
        <v>14.16</v>
      </c>
      <c r="L501" s="155">
        <v>0.95</v>
      </c>
      <c r="M501" s="156">
        <v>2.62</v>
      </c>
      <c r="N501" s="156">
        <v>8.06</v>
      </c>
      <c r="O501" s="157">
        <v>11000</v>
      </c>
      <c r="P501" s="188" t="str">
        <f>IF($M501&lt;NORMA!$K$7,"NO CUMPLE","CUMPLE")</f>
        <v>CUMPLE</v>
      </c>
      <c r="Q501" s="188" t="str">
        <f>IF($E501&gt;NORMA!$K$8,"NO CUMPLE","CUMPLE")</f>
        <v>CUMPLE</v>
      </c>
      <c r="R501" s="188" t="str">
        <f>IF($F501&gt;NORMA!$K$9,"NO CUMPLE","CUMPLE")</f>
        <v>CUMPLE</v>
      </c>
      <c r="S501" s="188" t="str">
        <f>IF($K501&gt;NORMA!$K$10,"NO CUMPLE","CUMPLE")</f>
        <v>CUMPLE</v>
      </c>
      <c r="T501" s="188" t="str">
        <f>IF($J501&gt;NORMA!$K$11,"NO CUMPLE","CUMPLE")</f>
        <v>CUMPLE</v>
      </c>
      <c r="U501" s="188" t="str">
        <f>IF($G501&gt;NORMA!$K$12,"NO CUMPLE","CUMPLE")</f>
        <v>CUMPLE</v>
      </c>
      <c r="V501" s="188" t="str">
        <f>IF($H501&gt;NORMA!$K$13,"NO CUMPLE","CUMPLE")</f>
        <v>CUMPLE</v>
      </c>
      <c r="W501" s="188" t="str">
        <f>IF($O501&gt;NORMA!$J$14,"NO CUMPLE","CUMPLE")</f>
        <v>CUMPLE</v>
      </c>
      <c r="X501" s="188" t="str">
        <f>IF(AND($N501&gt;=NORMA!$Q$4, $N501&lt;=NORMA!$R$4),"CUMPLE","NO CUMPLE")</f>
        <v>CUMPLE</v>
      </c>
      <c r="Y501" s="188" t="str">
        <f>IF($I501&gt;NORMA!$K$16,"NO CUMPLE","CUMPLE")</f>
        <v>CUMPLE</v>
      </c>
      <c r="Z501" s="188" t="str">
        <f>IF($M501&lt;NORMA!$K$23,"NO CUMPLE","CUMPLE")</f>
        <v>NO CUMPLE</v>
      </c>
      <c r="AA501" s="188" t="str">
        <f>IF($E501&gt;NORMA!$J$24,"NO CUMPLE","CUMPLE")</f>
        <v>NO CUMPLE</v>
      </c>
      <c r="AB501" s="188" t="str">
        <f>IF($F501&gt;NORMA!$J$25,"NO CUMPLE","CUMPLE")</f>
        <v>NO CUMPLE</v>
      </c>
      <c r="AC501" s="188" t="str">
        <f>IF($K501&gt;NORMA!$J$26,"NO CUMPLE","CUMPLE")</f>
        <v>NO CUMPLE</v>
      </c>
      <c r="AD501" s="188" t="str">
        <f>IF($J501&gt;NORMA!$J$27,"NO CUMPLE","CUMPLE")</f>
        <v>NO CUMPLE</v>
      </c>
      <c r="AE501" s="188" t="str">
        <f>IF($G501&gt;NORMA!$K$28,"NO CUMPLE","CUMPLE")</f>
        <v>CUMPLE</v>
      </c>
      <c r="AF501" s="188" t="str">
        <f>IF($H501&gt;NORMA!$I$29,"NO CUMPLE","CUMPLE")</f>
        <v>CUMPLE</v>
      </c>
      <c r="AG501" s="188" t="str">
        <f>IF($O501&gt;NORMA!$K$30,"NO CUMPLE","CUMPLE")</f>
        <v>CUMPLE</v>
      </c>
      <c r="AH501" s="188" t="str">
        <f>IF(AND($N501&gt;=NORMA!$R$18, $N501&lt;=NORMA!$S$18),"CUMPLE","NO CUMPLE")</f>
        <v>CUMPLE</v>
      </c>
      <c r="AI501" s="188" t="str">
        <f>IF($I501&gt;NORMA!$J$32,"NO CUMPLE","CUMPLE")</f>
        <v>NO CUMPLE</v>
      </c>
    </row>
    <row r="502" spans="1:35" ht="14.25" customHeight="1" x14ac:dyDescent="0.35">
      <c r="A502" s="146" t="s">
        <v>101</v>
      </c>
      <c r="B502" s="147" t="s">
        <v>102</v>
      </c>
      <c r="C502" s="148">
        <v>42867</v>
      </c>
      <c r="D502" s="149">
        <v>0.33333333333333331</v>
      </c>
      <c r="E502" s="147">
        <v>63</v>
      </c>
      <c r="F502" s="147">
        <v>127</v>
      </c>
      <c r="G502" s="147">
        <v>70</v>
      </c>
      <c r="H502" s="147">
        <v>19</v>
      </c>
      <c r="I502" s="147">
        <v>0.86</v>
      </c>
      <c r="J502" s="147">
        <v>1.7729999999999999</v>
      </c>
      <c r="K502" s="155">
        <v>23.56</v>
      </c>
      <c r="L502" s="155">
        <v>1.66</v>
      </c>
      <c r="M502" s="156">
        <v>3.65</v>
      </c>
      <c r="N502" s="156">
        <v>8.25</v>
      </c>
      <c r="O502" s="157">
        <v>170000</v>
      </c>
      <c r="P502" s="188" t="str">
        <f>IF($M502&lt;NORMA!$K$7,"NO CUMPLE","CUMPLE")</f>
        <v>CUMPLE</v>
      </c>
      <c r="Q502" s="188" t="str">
        <f>IF($E502&gt;NORMA!$K$8,"NO CUMPLE","CUMPLE")</f>
        <v>CUMPLE</v>
      </c>
      <c r="R502" s="188" t="str">
        <f>IF($F502&gt;NORMA!$K$9,"NO CUMPLE","CUMPLE")</f>
        <v>CUMPLE</v>
      </c>
      <c r="S502" s="188" t="str">
        <f>IF($K502&gt;NORMA!$K$10,"NO CUMPLE","CUMPLE")</f>
        <v>CUMPLE</v>
      </c>
      <c r="T502" s="188" t="str">
        <f>IF($J502&gt;NORMA!$K$11,"NO CUMPLE","CUMPLE")</f>
        <v>CUMPLE</v>
      </c>
      <c r="U502" s="188" t="str">
        <f>IF($G502&gt;NORMA!$K$12,"NO CUMPLE","CUMPLE")</f>
        <v>CUMPLE</v>
      </c>
      <c r="V502" s="188" t="str">
        <f>IF($H502&gt;NORMA!$K$13,"NO CUMPLE","CUMPLE")</f>
        <v>CUMPLE</v>
      </c>
      <c r="W502" s="188" t="str">
        <f>IF($O502&gt;NORMA!$J$14,"NO CUMPLE","CUMPLE")</f>
        <v>CUMPLE</v>
      </c>
      <c r="X502" s="188" t="str">
        <f>IF(AND($N502&gt;=NORMA!$Q$4, $N502&lt;=NORMA!$R$4),"CUMPLE","NO CUMPLE")</f>
        <v>CUMPLE</v>
      </c>
      <c r="Y502" s="188" t="str">
        <f>IF($I502&gt;NORMA!$K$16,"NO CUMPLE","CUMPLE")</f>
        <v>CUMPLE</v>
      </c>
      <c r="Z502" s="188" t="str">
        <f>IF($M502&lt;NORMA!$K$23,"NO CUMPLE","CUMPLE")</f>
        <v>NO CUMPLE</v>
      </c>
      <c r="AA502" s="188" t="str">
        <f>IF($E502&gt;NORMA!$J$24,"NO CUMPLE","CUMPLE")</f>
        <v>NO CUMPLE</v>
      </c>
      <c r="AB502" s="188" t="str">
        <f>IF($F502&gt;NORMA!$J$25,"NO CUMPLE","CUMPLE")</f>
        <v>NO CUMPLE</v>
      </c>
      <c r="AC502" s="188" t="str">
        <f>IF($K502&gt;NORMA!$J$26,"NO CUMPLE","CUMPLE")</f>
        <v>NO CUMPLE</v>
      </c>
      <c r="AD502" s="188" t="str">
        <f>IF($J502&gt;NORMA!$J$27,"NO CUMPLE","CUMPLE")</f>
        <v>NO CUMPLE</v>
      </c>
      <c r="AE502" s="188" t="str">
        <f>IF($G502&gt;NORMA!$K$28,"NO CUMPLE","CUMPLE")</f>
        <v>NO CUMPLE</v>
      </c>
      <c r="AF502" s="188" t="str">
        <f>IF($H502&gt;NORMA!$I$29,"NO CUMPLE","CUMPLE")</f>
        <v>NO CUMPLE</v>
      </c>
      <c r="AG502" s="188" t="str">
        <f>IF($O502&gt;NORMA!$K$30,"NO CUMPLE","CUMPLE")</f>
        <v>NO CUMPLE</v>
      </c>
      <c r="AH502" s="188" t="str">
        <f>IF(AND($N502&gt;=NORMA!$R$18, $N502&lt;=NORMA!$S$18),"CUMPLE","NO CUMPLE")</f>
        <v>CUMPLE</v>
      </c>
      <c r="AI502" s="188" t="str">
        <f>IF($I502&gt;NORMA!$J$32,"NO CUMPLE","CUMPLE")</f>
        <v>CUMPLE</v>
      </c>
    </row>
    <row r="503" spans="1:35" ht="14.25" customHeight="1" x14ac:dyDescent="0.35">
      <c r="A503" s="146" t="s">
        <v>103</v>
      </c>
      <c r="B503" s="147" t="s">
        <v>102</v>
      </c>
      <c r="C503" s="148">
        <v>42867</v>
      </c>
      <c r="D503" s="149">
        <v>0.5</v>
      </c>
      <c r="E503" s="147">
        <v>111</v>
      </c>
      <c r="F503" s="147">
        <v>180</v>
      </c>
      <c r="G503" s="147">
        <v>90</v>
      </c>
      <c r="H503" s="147">
        <v>15</v>
      </c>
      <c r="I503" s="147">
        <v>0.48</v>
      </c>
      <c r="J503" s="150">
        <v>0.06</v>
      </c>
      <c r="K503" s="155">
        <v>19.45</v>
      </c>
      <c r="L503" s="155">
        <v>3.27</v>
      </c>
      <c r="M503" s="156">
        <v>1.4</v>
      </c>
      <c r="N503" s="156">
        <v>8.02</v>
      </c>
      <c r="O503" s="157">
        <v>200000</v>
      </c>
      <c r="P503" s="188" t="str">
        <f>IF($M503&lt;NORMA!$K$7,"NO CUMPLE","CUMPLE")</f>
        <v>CUMPLE</v>
      </c>
      <c r="Q503" s="188" t="str">
        <f>IF($E503&gt;NORMA!$K$8,"NO CUMPLE","CUMPLE")</f>
        <v>CUMPLE</v>
      </c>
      <c r="R503" s="188" t="str">
        <f>IF($F503&gt;NORMA!$K$9,"NO CUMPLE","CUMPLE")</f>
        <v>CUMPLE</v>
      </c>
      <c r="S503" s="188" t="str">
        <f>IF($K503&gt;NORMA!$K$10,"NO CUMPLE","CUMPLE")</f>
        <v>CUMPLE</v>
      </c>
      <c r="T503" s="188" t="str">
        <f>IF($J503&gt;NORMA!$K$11,"NO CUMPLE","CUMPLE")</f>
        <v>CUMPLE</v>
      </c>
      <c r="U503" s="188" t="str">
        <f>IF($G503&gt;NORMA!$K$12,"NO CUMPLE","CUMPLE")</f>
        <v>CUMPLE</v>
      </c>
      <c r="V503" s="188" t="str">
        <f>IF($H503&gt;NORMA!$K$13,"NO CUMPLE","CUMPLE")</f>
        <v>CUMPLE</v>
      </c>
      <c r="W503" s="188" t="str">
        <f>IF($O503&gt;NORMA!$J$14,"NO CUMPLE","CUMPLE")</f>
        <v>CUMPLE</v>
      </c>
      <c r="X503" s="188" t="str">
        <f>IF(AND($N503&gt;=NORMA!$Q$4, $N503&lt;=NORMA!$R$4),"CUMPLE","NO CUMPLE")</f>
        <v>CUMPLE</v>
      </c>
      <c r="Y503" s="188" t="str">
        <f>IF($I503&gt;NORMA!$K$16,"NO CUMPLE","CUMPLE")</f>
        <v>CUMPLE</v>
      </c>
      <c r="Z503" s="188" t="str">
        <f>IF($M503&lt;NORMA!$K$23,"NO CUMPLE","CUMPLE")</f>
        <v>NO CUMPLE</v>
      </c>
      <c r="AA503" s="188" t="str">
        <f>IF($E503&gt;NORMA!$J$24,"NO CUMPLE","CUMPLE")</f>
        <v>NO CUMPLE</v>
      </c>
      <c r="AB503" s="188" t="str">
        <f>IF($F503&gt;NORMA!$J$25,"NO CUMPLE","CUMPLE")</f>
        <v>NO CUMPLE</v>
      </c>
      <c r="AC503" s="188" t="str">
        <f>IF($K503&gt;NORMA!$J$26,"NO CUMPLE","CUMPLE")</f>
        <v>NO CUMPLE</v>
      </c>
      <c r="AD503" s="188" t="str">
        <f>IF($J503&gt;NORMA!$J$27,"NO CUMPLE","CUMPLE")</f>
        <v>CUMPLE</v>
      </c>
      <c r="AE503" s="188" t="str">
        <f>IF($G503&gt;NORMA!$K$28,"NO CUMPLE","CUMPLE")</f>
        <v>NO CUMPLE</v>
      </c>
      <c r="AF503" s="188" t="str">
        <f>IF($H503&gt;NORMA!$I$29,"NO CUMPLE","CUMPLE")</f>
        <v>NO CUMPLE</v>
      </c>
      <c r="AG503" s="188" t="str">
        <f>IF($O503&gt;NORMA!$K$30,"NO CUMPLE","CUMPLE")</f>
        <v>NO CUMPLE</v>
      </c>
      <c r="AH503" s="188" t="str">
        <f>IF(AND($N503&gt;=NORMA!$R$18, $N503&lt;=NORMA!$S$18),"CUMPLE","NO CUMPLE")</f>
        <v>CUMPLE</v>
      </c>
      <c r="AI503" s="188" t="str">
        <f>IF($I503&gt;NORMA!$J$32,"NO CUMPLE","CUMPLE")</f>
        <v>CUMPLE</v>
      </c>
    </row>
    <row r="504" spans="1:35" ht="14.25" customHeight="1" x14ac:dyDescent="0.35">
      <c r="A504" s="146" t="s">
        <v>101</v>
      </c>
      <c r="B504" s="147" t="s">
        <v>102</v>
      </c>
      <c r="C504" s="148">
        <v>42871</v>
      </c>
      <c r="D504" s="149">
        <v>0.5</v>
      </c>
      <c r="E504" s="147">
        <v>54.8</v>
      </c>
      <c r="F504" s="147">
        <v>166</v>
      </c>
      <c r="G504" s="147">
        <v>33</v>
      </c>
      <c r="H504" s="147">
        <v>27</v>
      </c>
      <c r="I504" s="147">
        <v>2.78</v>
      </c>
      <c r="J504" s="147">
        <v>2.9729999999999999</v>
      </c>
      <c r="K504" s="155">
        <v>17.27</v>
      </c>
      <c r="L504" s="155">
        <v>1.99</v>
      </c>
      <c r="M504" s="156">
        <v>3.32</v>
      </c>
      <c r="N504" s="156">
        <v>7.73</v>
      </c>
      <c r="O504" s="157">
        <v>79000</v>
      </c>
      <c r="P504" s="188" t="str">
        <f>IF($M504&lt;NORMA!$K$7,"NO CUMPLE","CUMPLE")</f>
        <v>CUMPLE</v>
      </c>
      <c r="Q504" s="188" t="str">
        <f>IF($E504&gt;NORMA!$K$8,"NO CUMPLE","CUMPLE")</f>
        <v>CUMPLE</v>
      </c>
      <c r="R504" s="188" t="str">
        <f>IF($F504&gt;NORMA!$K$9,"NO CUMPLE","CUMPLE")</f>
        <v>CUMPLE</v>
      </c>
      <c r="S504" s="188" t="str">
        <f>IF($K504&gt;NORMA!$K$10,"NO CUMPLE","CUMPLE")</f>
        <v>CUMPLE</v>
      </c>
      <c r="T504" s="188" t="str">
        <f>IF($J504&gt;NORMA!$K$11,"NO CUMPLE","CUMPLE")</f>
        <v>CUMPLE</v>
      </c>
      <c r="U504" s="188" t="str">
        <f>IF($G504&gt;NORMA!$K$12,"NO CUMPLE","CUMPLE")</f>
        <v>CUMPLE</v>
      </c>
      <c r="V504" s="188" t="str">
        <f>IF($H504&gt;NORMA!$K$13,"NO CUMPLE","CUMPLE")</f>
        <v>CUMPLE</v>
      </c>
      <c r="W504" s="188" t="str">
        <f>IF($O504&gt;NORMA!$J$14,"NO CUMPLE","CUMPLE")</f>
        <v>CUMPLE</v>
      </c>
      <c r="X504" s="188" t="str">
        <f>IF(AND($N504&gt;=NORMA!$Q$4, $N504&lt;=NORMA!$R$4),"CUMPLE","NO CUMPLE")</f>
        <v>CUMPLE</v>
      </c>
      <c r="Y504" s="188" t="str">
        <f>IF($I504&gt;NORMA!$K$16,"NO CUMPLE","CUMPLE")</f>
        <v>CUMPLE</v>
      </c>
      <c r="Z504" s="188" t="str">
        <f>IF($M504&lt;NORMA!$K$23,"NO CUMPLE","CUMPLE")</f>
        <v>NO CUMPLE</v>
      </c>
      <c r="AA504" s="188" t="str">
        <f>IF($E504&gt;NORMA!$J$24,"NO CUMPLE","CUMPLE")</f>
        <v>NO CUMPLE</v>
      </c>
      <c r="AB504" s="188" t="str">
        <f>IF($F504&gt;NORMA!$J$25,"NO CUMPLE","CUMPLE")</f>
        <v>NO CUMPLE</v>
      </c>
      <c r="AC504" s="188" t="str">
        <f>IF($K504&gt;NORMA!$J$26,"NO CUMPLE","CUMPLE")</f>
        <v>NO CUMPLE</v>
      </c>
      <c r="AD504" s="188" t="str">
        <f>IF($J504&gt;NORMA!$J$27,"NO CUMPLE","CUMPLE")</f>
        <v>NO CUMPLE</v>
      </c>
      <c r="AE504" s="188" t="str">
        <f>IF($G504&gt;NORMA!$K$28,"NO CUMPLE","CUMPLE")</f>
        <v>CUMPLE</v>
      </c>
      <c r="AF504" s="188" t="str">
        <f>IF($H504&gt;NORMA!$I$29,"NO CUMPLE","CUMPLE")</f>
        <v>NO CUMPLE</v>
      </c>
      <c r="AG504" s="188" t="str">
        <f>IF($O504&gt;NORMA!$K$30,"NO CUMPLE","CUMPLE")</f>
        <v>CUMPLE</v>
      </c>
      <c r="AH504" s="188" t="str">
        <f>IF(AND($N504&gt;=NORMA!$R$18, $N504&lt;=NORMA!$S$18),"CUMPLE","NO CUMPLE")</f>
        <v>CUMPLE</v>
      </c>
      <c r="AI504" s="188" t="str">
        <f>IF($I504&gt;NORMA!$J$32,"NO CUMPLE","CUMPLE")</f>
        <v>NO CUMPLE</v>
      </c>
    </row>
    <row r="505" spans="1:35" ht="14.25" customHeight="1" x14ac:dyDescent="0.35">
      <c r="A505" s="146" t="s">
        <v>103</v>
      </c>
      <c r="B505" s="147" t="s">
        <v>102</v>
      </c>
      <c r="C505" s="148">
        <v>42871</v>
      </c>
      <c r="D505" s="149">
        <v>0.66666666666666663</v>
      </c>
      <c r="E505" s="147">
        <v>13.6</v>
      </c>
      <c r="F505" s="147">
        <v>158</v>
      </c>
      <c r="G505" s="147">
        <v>66</v>
      </c>
      <c r="H505" s="147">
        <v>22</v>
      </c>
      <c r="I505" s="147">
        <v>2.52</v>
      </c>
      <c r="J505" s="147">
        <v>1.256</v>
      </c>
      <c r="K505" s="155">
        <v>15.19</v>
      </c>
      <c r="L505" s="155">
        <v>1.98</v>
      </c>
      <c r="M505" s="156">
        <v>1.75</v>
      </c>
      <c r="N505" s="156">
        <v>7.67</v>
      </c>
      <c r="O505" s="157">
        <v>79000</v>
      </c>
      <c r="P505" s="188" t="str">
        <f>IF($M505&lt;NORMA!$K$7,"NO CUMPLE","CUMPLE")</f>
        <v>CUMPLE</v>
      </c>
      <c r="Q505" s="188" t="str">
        <f>IF($E505&gt;NORMA!$K$8,"NO CUMPLE","CUMPLE")</f>
        <v>CUMPLE</v>
      </c>
      <c r="R505" s="188" t="str">
        <f>IF($F505&gt;NORMA!$K$9,"NO CUMPLE","CUMPLE")</f>
        <v>CUMPLE</v>
      </c>
      <c r="S505" s="188" t="str">
        <f>IF($K505&gt;NORMA!$K$10,"NO CUMPLE","CUMPLE")</f>
        <v>CUMPLE</v>
      </c>
      <c r="T505" s="188" t="str">
        <f>IF($J505&gt;NORMA!$K$11,"NO CUMPLE","CUMPLE")</f>
        <v>CUMPLE</v>
      </c>
      <c r="U505" s="188" t="str">
        <f>IF($G505&gt;NORMA!$K$12,"NO CUMPLE","CUMPLE")</f>
        <v>CUMPLE</v>
      </c>
      <c r="V505" s="188" t="str">
        <f>IF($H505&gt;NORMA!$K$13,"NO CUMPLE","CUMPLE")</f>
        <v>CUMPLE</v>
      </c>
      <c r="W505" s="188" t="str">
        <f>IF($O505&gt;NORMA!$J$14,"NO CUMPLE","CUMPLE")</f>
        <v>CUMPLE</v>
      </c>
      <c r="X505" s="188" t="str">
        <f>IF(AND($N505&gt;=NORMA!$Q$4, $N505&lt;=NORMA!$R$4),"CUMPLE","NO CUMPLE")</f>
        <v>CUMPLE</v>
      </c>
      <c r="Y505" s="188" t="str">
        <f>IF($I505&gt;NORMA!$K$16,"NO CUMPLE","CUMPLE")</f>
        <v>CUMPLE</v>
      </c>
      <c r="Z505" s="188" t="str">
        <f>IF($M505&lt;NORMA!$K$23,"NO CUMPLE","CUMPLE")</f>
        <v>NO CUMPLE</v>
      </c>
      <c r="AA505" s="188" t="str">
        <f>IF($E505&gt;NORMA!$J$24,"NO CUMPLE","CUMPLE")</f>
        <v>CUMPLE</v>
      </c>
      <c r="AB505" s="188" t="str">
        <f>IF($F505&gt;NORMA!$J$25,"NO CUMPLE","CUMPLE")</f>
        <v>NO CUMPLE</v>
      </c>
      <c r="AC505" s="188" t="str">
        <f>IF($K505&gt;NORMA!$J$26,"NO CUMPLE","CUMPLE")</f>
        <v>NO CUMPLE</v>
      </c>
      <c r="AD505" s="188" t="str">
        <f>IF($J505&gt;NORMA!$J$27,"NO CUMPLE","CUMPLE")</f>
        <v>NO CUMPLE</v>
      </c>
      <c r="AE505" s="188" t="str">
        <f>IF($G505&gt;NORMA!$K$28,"NO CUMPLE","CUMPLE")</f>
        <v>NO CUMPLE</v>
      </c>
      <c r="AF505" s="188" t="str">
        <f>IF($H505&gt;NORMA!$I$29,"NO CUMPLE","CUMPLE")</f>
        <v>NO CUMPLE</v>
      </c>
      <c r="AG505" s="188" t="str">
        <f>IF($O505&gt;NORMA!$K$30,"NO CUMPLE","CUMPLE")</f>
        <v>CUMPLE</v>
      </c>
      <c r="AH505" s="188" t="str">
        <f>IF(AND($N505&gt;=NORMA!$R$18, $N505&lt;=NORMA!$S$18),"CUMPLE","NO CUMPLE")</f>
        <v>CUMPLE</v>
      </c>
      <c r="AI505" s="188" t="str">
        <f>IF($I505&gt;NORMA!$J$32,"NO CUMPLE","CUMPLE")</f>
        <v>NO CUMPLE</v>
      </c>
    </row>
    <row r="506" spans="1:35" ht="14.25" customHeight="1" x14ac:dyDescent="0.35">
      <c r="A506" s="146" t="s">
        <v>103</v>
      </c>
      <c r="B506" s="147" t="s">
        <v>102</v>
      </c>
      <c r="C506" s="148">
        <v>42863</v>
      </c>
      <c r="D506" s="149">
        <v>0.33333333333333331</v>
      </c>
      <c r="E506" s="150">
        <v>2</v>
      </c>
      <c r="F506" s="147">
        <v>96.4</v>
      </c>
      <c r="G506" s="147">
        <v>26</v>
      </c>
      <c r="H506" s="147">
        <v>29</v>
      </c>
      <c r="I506" s="147">
        <v>1.42</v>
      </c>
      <c r="J506" s="147">
        <v>4.2480000000000002</v>
      </c>
      <c r="K506" s="155">
        <v>18.43</v>
      </c>
      <c r="L506" s="155">
        <v>1.1299999999999999</v>
      </c>
      <c r="M506" s="156">
        <v>1.3</v>
      </c>
      <c r="N506" s="156">
        <v>8.32</v>
      </c>
      <c r="O506" s="157">
        <v>9200000</v>
      </c>
      <c r="P506" s="188" t="str">
        <f>IF($M506&lt;NORMA!$K$7,"NO CUMPLE","CUMPLE")</f>
        <v>CUMPLE</v>
      </c>
      <c r="Q506" s="188" t="str">
        <f>IF($E506&gt;NORMA!$K$8,"NO CUMPLE","CUMPLE")</f>
        <v>CUMPLE</v>
      </c>
      <c r="R506" s="188" t="str">
        <f>IF($F506&gt;NORMA!$K$9,"NO CUMPLE","CUMPLE")</f>
        <v>CUMPLE</v>
      </c>
      <c r="S506" s="188" t="str">
        <f>IF($K506&gt;NORMA!$K$10,"NO CUMPLE","CUMPLE")</f>
        <v>CUMPLE</v>
      </c>
      <c r="T506" s="188" t="str">
        <f>IF($J506&gt;NORMA!$K$11,"NO CUMPLE","CUMPLE")</f>
        <v>CUMPLE</v>
      </c>
      <c r="U506" s="188" t="str">
        <f>IF($G506&gt;NORMA!$K$12,"NO CUMPLE","CUMPLE")</f>
        <v>CUMPLE</v>
      </c>
      <c r="V506" s="188" t="str">
        <f>IF($H506&gt;NORMA!$K$13,"NO CUMPLE","CUMPLE")</f>
        <v>CUMPLE</v>
      </c>
      <c r="W506" s="188" t="str">
        <f>IF($O506&gt;NORMA!$J$14,"NO CUMPLE","CUMPLE")</f>
        <v>NO CUMPLE</v>
      </c>
      <c r="X506" s="188" t="str">
        <f>IF(AND($N506&gt;=NORMA!$Q$4, $N506&lt;=NORMA!$R$4),"CUMPLE","NO CUMPLE")</f>
        <v>CUMPLE</v>
      </c>
      <c r="Y506" s="188" t="str">
        <f>IF($I506&gt;NORMA!$K$16,"NO CUMPLE","CUMPLE")</f>
        <v>CUMPLE</v>
      </c>
      <c r="Z506" s="188" t="str">
        <f>IF($M506&lt;NORMA!$K$23,"NO CUMPLE","CUMPLE")</f>
        <v>NO CUMPLE</v>
      </c>
      <c r="AA506" s="188" t="str">
        <f>IF($E506&gt;NORMA!$J$24,"NO CUMPLE","CUMPLE")</f>
        <v>CUMPLE</v>
      </c>
      <c r="AB506" s="188" t="str">
        <f>IF($F506&gt;NORMA!$J$25,"NO CUMPLE","CUMPLE")</f>
        <v>NO CUMPLE</v>
      </c>
      <c r="AC506" s="188" t="str">
        <f>IF($K506&gt;NORMA!$J$26,"NO CUMPLE","CUMPLE")</f>
        <v>NO CUMPLE</v>
      </c>
      <c r="AD506" s="188" t="str">
        <f>IF($J506&gt;NORMA!$J$27,"NO CUMPLE","CUMPLE")</f>
        <v>NO CUMPLE</v>
      </c>
      <c r="AE506" s="188" t="str">
        <f>IF($G506&gt;NORMA!$K$28,"NO CUMPLE","CUMPLE")</f>
        <v>CUMPLE</v>
      </c>
      <c r="AF506" s="188" t="str">
        <f>IF($H506&gt;NORMA!$I$29,"NO CUMPLE","CUMPLE")</f>
        <v>NO CUMPLE</v>
      </c>
      <c r="AG506" s="188" t="str">
        <f>IF($O506&gt;NORMA!$K$30,"NO CUMPLE","CUMPLE")</f>
        <v>NO CUMPLE</v>
      </c>
      <c r="AH506" s="188" t="str">
        <f>IF(AND($N506&gt;=NORMA!$R$18, $N506&lt;=NORMA!$S$18),"CUMPLE","NO CUMPLE")</f>
        <v>CUMPLE</v>
      </c>
      <c r="AI506" s="188" t="str">
        <f>IF($I506&gt;NORMA!$J$32,"NO CUMPLE","CUMPLE")</f>
        <v>NO CUMPLE</v>
      </c>
    </row>
    <row r="507" spans="1:35" ht="14.25" customHeight="1" x14ac:dyDescent="0.35">
      <c r="A507" s="146" t="s">
        <v>101</v>
      </c>
      <c r="B507" s="147" t="s">
        <v>102</v>
      </c>
      <c r="C507" s="148">
        <v>42832</v>
      </c>
      <c r="D507" s="149">
        <v>0.41666666666666669</v>
      </c>
      <c r="E507" s="147">
        <v>11.3</v>
      </c>
      <c r="F507" s="147">
        <v>397</v>
      </c>
      <c r="G507" s="147">
        <v>160</v>
      </c>
      <c r="H507" s="147">
        <v>52</v>
      </c>
      <c r="I507" s="147">
        <v>1.98</v>
      </c>
      <c r="J507" s="147">
        <v>5.8419999999999996</v>
      </c>
      <c r="K507" s="155">
        <v>56.37</v>
      </c>
      <c r="L507" s="155">
        <v>1.06</v>
      </c>
      <c r="M507" s="156">
        <v>0.3</v>
      </c>
      <c r="N507" s="156">
        <v>8.16</v>
      </c>
      <c r="O507" s="157">
        <v>7000000</v>
      </c>
      <c r="P507" s="188" t="str">
        <f>IF($M507&lt;NORMA!$K$7,"NO CUMPLE","CUMPLE")</f>
        <v>CUMPLE</v>
      </c>
      <c r="Q507" s="188" t="str">
        <f>IF($E507&gt;NORMA!$K$8,"NO CUMPLE","CUMPLE")</f>
        <v>CUMPLE</v>
      </c>
      <c r="R507" s="188" t="str">
        <f>IF($F507&gt;NORMA!$K$9,"NO CUMPLE","CUMPLE")</f>
        <v>CUMPLE</v>
      </c>
      <c r="S507" s="188" t="str">
        <f>IF($K507&gt;NORMA!$K$10,"NO CUMPLE","CUMPLE")</f>
        <v>NO CUMPLE</v>
      </c>
      <c r="T507" s="188" t="str">
        <f>IF($J507&gt;NORMA!$K$11,"NO CUMPLE","CUMPLE")</f>
        <v>CUMPLE</v>
      </c>
      <c r="U507" s="188" t="str">
        <f>IF($G507&gt;NORMA!$K$12,"NO CUMPLE","CUMPLE")</f>
        <v>NO CUMPLE</v>
      </c>
      <c r="V507" s="188" t="str">
        <f>IF($H507&gt;NORMA!$K$13,"NO CUMPLE","CUMPLE")</f>
        <v>NO CUMPLE</v>
      </c>
      <c r="W507" s="188" t="str">
        <f>IF($O507&gt;NORMA!$J$14,"NO CUMPLE","CUMPLE")</f>
        <v>NO CUMPLE</v>
      </c>
      <c r="X507" s="188" t="str">
        <f>IF(AND($N507&gt;=NORMA!$Q$4, $N507&lt;=NORMA!$R$4),"CUMPLE","NO CUMPLE")</f>
        <v>CUMPLE</v>
      </c>
      <c r="Y507" s="188" t="str">
        <f>IF($I507&gt;NORMA!$K$16,"NO CUMPLE","CUMPLE")</f>
        <v>CUMPLE</v>
      </c>
      <c r="Z507" s="188" t="str">
        <f>IF($M507&lt;NORMA!$K$23,"NO CUMPLE","CUMPLE")</f>
        <v>NO CUMPLE</v>
      </c>
      <c r="AA507" s="188" t="str">
        <f>IF($E507&gt;NORMA!$J$24,"NO CUMPLE","CUMPLE")</f>
        <v>CUMPLE</v>
      </c>
      <c r="AB507" s="188" t="str">
        <f>IF($F507&gt;NORMA!$J$25,"NO CUMPLE","CUMPLE")</f>
        <v>NO CUMPLE</v>
      </c>
      <c r="AC507" s="188" t="str">
        <f>IF($K507&gt;NORMA!$J$26,"NO CUMPLE","CUMPLE")</f>
        <v>NO CUMPLE</v>
      </c>
      <c r="AD507" s="188" t="str">
        <f>IF($J507&gt;NORMA!$J$27,"NO CUMPLE","CUMPLE")</f>
        <v>NO CUMPLE</v>
      </c>
      <c r="AE507" s="188" t="str">
        <f>IF($G507&gt;NORMA!$K$28,"NO CUMPLE","CUMPLE")</f>
        <v>NO CUMPLE</v>
      </c>
      <c r="AF507" s="188" t="str">
        <f>IF($H507&gt;NORMA!$I$29,"NO CUMPLE","CUMPLE")</f>
        <v>NO CUMPLE</v>
      </c>
      <c r="AG507" s="188" t="str">
        <f>IF($O507&gt;NORMA!$K$30,"NO CUMPLE","CUMPLE")</f>
        <v>NO CUMPLE</v>
      </c>
      <c r="AH507" s="188" t="str">
        <f>IF(AND($N507&gt;=NORMA!$R$18, $N507&lt;=NORMA!$S$18),"CUMPLE","NO CUMPLE")</f>
        <v>CUMPLE</v>
      </c>
      <c r="AI507" s="188" t="str">
        <f>IF($I507&gt;NORMA!$J$32,"NO CUMPLE","CUMPLE")</f>
        <v>NO CUMPLE</v>
      </c>
    </row>
    <row r="508" spans="1:35" ht="14.25" customHeight="1" x14ac:dyDescent="0.35">
      <c r="A508" s="146" t="s">
        <v>103</v>
      </c>
      <c r="B508" s="147" t="s">
        <v>102</v>
      </c>
      <c r="C508" s="148">
        <v>42844</v>
      </c>
      <c r="D508" s="149">
        <v>0.41666666666666669</v>
      </c>
      <c r="E508" s="147">
        <v>187</v>
      </c>
      <c r="F508" s="147">
        <v>319</v>
      </c>
      <c r="G508" s="147">
        <v>126</v>
      </c>
      <c r="H508" s="147">
        <v>57</v>
      </c>
      <c r="I508" s="147">
        <v>2.59</v>
      </c>
      <c r="J508" s="147">
        <v>7.4249999999999998</v>
      </c>
      <c r="K508" s="155">
        <v>61.55</v>
      </c>
      <c r="L508" s="155">
        <v>0.95</v>
      </c>
      <c r="M508" s="156">
        <v>0.38</v>
      </c>
      <c r="N508" s="156">
        <v>8.44</v>
      </c>
      <c r="O508" s="157">
        <v>7000000</v>
      </c>
      <c r="P508" s="188" t="str">
        <f>IF($M508&lt;NORMA!$K$7,"NO CUMPLE","CUMPLE")</f>
        <v>CUMPLE</v>
      </c>
      <c r="Q508" s="188" t="str">
        <f>IF($E508&gt;NORMA!$K$8,"NO CUMPLE","CUMPLE")</f>
        <v>CUMPLE</v>
      </c>
      <c r="R508" s="188" t="str">
        <f>IF($F508&gt;NORMA!$K$9,"NO CUMPLE","CUMPLE")</f>
        <v>CUMPLE</v>
      </c>
      <c r="S508" s="188" t="str">
        <f>IF($K508&gt;NORMA!$K$10,"NO CUMPLE","CUMPLE")</f>
        <v>NO CUMPLE</v>
      </c>
      <c r="T508" s="188" t="str">
        <f>IF($J508&gt;NORMA!$K$11,"NO CUMPLE","CUMPLE")</f>
        <v>CUMPLE</v>
      </c>
      <c r="U508" s="188" t="str">
        <f>IF($G508&gt;NORMA!$K$12,"NO CUMPLE","CUMPLE")</f>
        <v>CUMPLE</v>
      </c>
      <c r="V508" s="188" t="str">
        <f>IF($H508&gt;NORMA!$K$13,"NO CUMPLE","CUMPLE")</f>
        <v>NO CUMPLE</v>
      </c>
      <c r="W508" s="188" t="str">
        <f>IF($O508&gt;NORMA!$J$14,"NO CUMPLE","CUMPLE")</f>
        <v>NO CUMPLE</v>
      </c>
      <c r="X508" s="188" t="str">
        <f>IF(AND($N508&gt;=NORMA!$Q$4, $N508&lt;=NORMA!$R$4),"CUMPLE","NO CUMPLE")</f>
        <v>CUMPLE</v>
      </c>
      <c r="Y508" s="188" t="str">
        <f>IF($I508&gt;NORMA!$K$16,"NO CUMPLE","CUMPLE")</f>
        <v>CUMPLE</v>
      </c>
      <c r="Z508" s="188" t="str">
        <f>IF($M508&lt;NORMA!$K$23,"NO CUMPLE","CUMPLE")</f>
        <v>NO CUMPLE</v>
      </c>
      <c r="AA508" s="188" t="str">
        <f>IF($E508&gt;NORMA!$J$24,"NO CUMPLE","CUMPLE")</f>
        <v>NO CUMPLE</v>
      </c>
      <c r="AB508" s="188" t="str">
        <f>IF($F508&gt;NORMA!$J$25,"NO CUMPLE","CUMPLE")</f>
        <v>NO CUMPLE</v>
      </c>
      <c r="AC508" s="188" t="str">
        <f>IF($K508&gt;NORMA!$J$26,"NO CUMPLE","CUMPLE")</f>
        <v>NO CUMPLE</v>
      </c>
      <c r="AD508" s="188" t="str">
        <f>IF($J508&gt;NORMA!$J$27,"NO CUMPLE","CUMPLE")</f>
        <v>NO CUMPLE</v>
      </c>
      <c r="AE508" s="188" t="str">
        <f>IF($G508&gt;NORMA!$K$28,"NO CUMPLE","CUMPLE")</f>
        <v>NO CUMPLE</v>
      </c>
      <c r="AF508" s="188" t="str">
        <f>IF($H508&gt;NORMA!$I$29,"NO CUMPLE","CUMPLE")</f>
        <v>NO CUMPLE</v>
      </c>
      <c r="AG508" s="188" t="str">
        <f>IF($O508&gt;NORMA!$K$30,"NO CUMPLE","CUMPLE")</f>
        <v>NO CUMPLE</v>
      </c>
      <c r="AH508" s="188" t="str">
        <f>IF(AND($N508&gt;=NORMA!$R$18, $N508&lt;=NORMA!$S$18),"CUMPLE","NO CUMPLE")</f>
        <v>CUMPLE</v>
      </c>
      <c r="AI508" s="188" t="str">
        <f>IF($I508&gt;NORMA!$J$32,"NO CUMPLE","CUMPLE")</f>
        <v>NO CUMPLE</v>
      </c>
    </row>
    <row r="509" spans="1:35" ht="14.25" customHeight="1" x14ac:dyDescent="0.35">
      <c r="A509" s="146" t="s">
        <v>101</v>
      </c>
      <c r="B509" s="147" t="s">
        <v>102</v>
      </c>
      <c r="C509" s="148">
        <v>42857</v>
      </c>
      <c r="D509" s="149">
        <v>0.58333333333333337</v>
      </c>
      <c r="E509" s="147">
        <v>146</v>
      </c>
      <c r="F509" s="147">
        <v>327</v>
      </c>
      <c r="G509" s="147">
        <v>105.7</v>
      </c>
      <c r="H509" s="147">
        <v>41</v>
      </c>
      <c r="I509" s="147">
        <v>3.72</v>
      </c>
      <c r="J509" s="147">
        <v>3.964</v>
      </c>
      <c r="K509" s="155">
        <v>40.86</v>
      </c>
      <c r="L509" s="155">
        <v>0.88</v>
      </c>
      <c r="M509" s="156">
        <v>0.77</v>
      </c>
      <c r="N509" s="156">
        <v>7.83</v>
      </c>
      <c r="O509" s="157">
        <v>780000</v>
      </c>
      <c r="P509" s="188" t="str">
        <f>IF($M509&lt;NORMA!$K$7,"NO CUMPLE","CUMPLE")</f>
        <v>CUMPLE</v>
      </c>
      <c r="Q509" s="188" t="str">
        <f>IF($E509&gt;NORMA!$K$8,"NO CUMPLE","CUMPLE")</f>
        <v>CUMPLE</v>
      </c>
      <c r="R509" s="188" t="str">
        <f>IF($F509&gt;NORMA!$K$9,"NO CUMPLE","CUMPLE")</f>
        <v>CUMPLE</v>
      </c>
      <c r="S509" s="188" t="str">
        <f>IF($K509&gt;NORMA!$K$10,"NO CUMPLE","CUMPLE")</f>
        <v>NO CUMPLE</v>
      </c>
      <c r="T509" s="188" t="str">
        <f>IF($J509&gt;NORMA!$K$11,"NO CUMPLE","CUMPLE")</f>
        <v>CUMPLE</v>
      </c>
      <c r="U509" s="188" t="str">
        <f>IF($G509&gt;NORMA!$K$12,"NO CUMPLE","CUMPLE")</f>
        <v>CUMPLE</v>
      </c>
      <c r="V509" s="188" t="str">
        <f>IF($H509&gt;NORMA!$K$13,"NO CUMPLE","CUMPLE")</f>
        <v>NO CUMPLE</v>
      </c>
      <c r="W509" s="188" t="str">
        <f>IF($O509&gt;NORMA!$J$14,"NO CUMPLE","CUMPLE")</f>
        <v>CUMPLE</v>
      </c>
      <c r="X509" s="188" t="str">
        <f>IF(AND($N509&gt;=NORMA!$Q$4, $N509&lt;=NORMA!$R$4),"CUMPLE","NO CUMPLE")</f>
        <v>CUMPLE</v>
      </c>
      <c r="Y509" s="188" t="str">
        <f>IF($I509&gt;NORMA!$K$16,"NO CUMPLE","CUMPLE")</f>
        <v>CUMPLE</v>
      </c>
      <c r="Z509" s="188" t="str">
        <f>IF($M509&lt;NORMA!$K$23,"NO CUMPLE","CUMPLE")</f>
        <v>NO CUMPLE</v>
      </c>
      <c r="AA509" s="188" t="str">
        <f>IF($E509&gt;NORMA!$J$24,"NO CUMPLE","CUMPLE")</f>
        <v>NO CUMPLE</v>
      </c>
      <c r="AB509" s="188" t="str">
        <f>IF($F509&gt;NORMA!$J$25,"NO CUMPLE","CUMPLE")</f>
        <v>NO CUMPLE</v>
      </c>
      <c r="AC509" s="188" t="str">
        <f>IF($K509&gt;NORMA!$J$26,"NO CUMPLE","CUMPLE")</f>
        <v>NO CUMPLE</v>
      </c>
      <c r="AD509" s="188" t="str">
        <f>IF($J509&gt;NORMA!$J$27,"NO CUMPLE","CUMPLE")</f>
        <v>NO CUMPLE</v>
      </c>
      <c r="AE509" s="188" t="str">
        <f>IF($G509&gt;NORMA!$K$28,"NO CUMPLE","CUMPLE")</f>
        <v>NO CUMPLE</v>
      </c>
      <c r="AF509" s="188" t="str">
        <f>IF($H509&gt;NORMA!$I$29,"NO CUMPLE","CUMPLE")</f>
        <v>NO CUMPLE</v>
      </c>
      <c r="AG509" s="188" t="str">
        <f>IF($O509&gt;NORMA!$K$30,"NO CUMPLE","CUMPLE")</f>
        <v>NO CUMPLE</v>
      </c>
      <c r="AH509" s="188" t="str">
        <f>IF(AND($N509&gt;=NORMA!$R$18, $N509&lt;=NORMA!$S$18),"CUMPLE","NO CUMPLE")</f>
        <v>CUMPLE</v>
      </c>
      <c r="AI509" s="188" t="str">
        <f>IF($I509&gt;NORMA!$J$32,"NO CUMPLE","CUMPLE")</f>
        <v>NO CUMPLE</v>
      </c>
    </row>
    <row r="510" spans="1:35" ht="14.25" customHeight="1" x14ac:dyDescent="0.35">
      <c r="A510" s="146" t="s">
        <v>103</v>
      </c>
      <c r="B510" s="147" t="s">
        <v>102</v>
      </c>
      <c r="C510" s="148">
        <v>43139</v>
      </c>
      <c r="D510" s="149">
        <v>0.25</v>
      </c>
      <c r="E510" s="147">
        <v>158</v>
      </c>
      <c r="F510" s="147">
        <v>355</v>
      </c>
      <c r="G510" s="147">
        <v>224</v>
      </c>
      <c r="H510" s="147">
        <v>121</v>
      </c>
      <c r="I510" s="147">
        <v>3.04</v>
      </c>
      <c r="J510" s="147">
        <v>4.8419999999999996</v>
      </c>
      <c r="K510" s="155">
        <v>35.200000000000003</v>
      </c>
      <c r="L510" s="155">
        <v>0.56999999999999995</v>
      </c>
      <c r="M510" s="156">
        <v>0.56000000000000005</v>
      </c>
      <c r="N510" s="156">
        <v>9.39</v>
      </c>
      <c r="O510" s="157">
        <v>400000</v>
      </c>
      <c r="P510" s="188" t="str">
        <f>IF($M510&lt;NORMA!$K$7,"NO CUMPLE","CUMPLE")</f>
        <v>CUMPLE</v>
      </c>
      <c r="Q510" s="188" t="str">
        <f>IF($E510&gt;NORMA!$K$8,"NO CUMPLE","CUMPLE")</f>
        <v>CUMPLE</v>
      </c>
      <c r="R510" s="188" t="str">
        <f>IF($F510&gt;NORMA!$K$9,"NO CUMPLE","CUMPLE")</f>
        <v>CUMPLE</v>
      </c>
      <c r="S510" s="188" t="str">
        <f>IF($K510&gt;NORMA!$K$10,"NO CUMPLE","CUMPLE")</f>
        <v>CUMPLE</v>
      </c>
      <c r="T510" s="188" t="str">
        <f>IF($J510&gt;NORMA!$K$11,"NO CUMPLE","CUMPLE")</f>
        <v>CUMPLE</v>
      </c>
      <c r="U510" s="188" t="str">
        <f>IF($G510&gt;NORMA!$K$12,"NO CUMPLE","CUMPLE")</f>
        <v>NO CUMPLE</v>
      </c>
      <c r="V510" s="188" t="str">
        <f>IF($H510&gt;NORMA!$K$13,"NO CUMPLE","CUMPLE")</f>
        <v>NO CUMPLE</v>
      </c>
      <c r="W510" s="188" t="str">
        <f>IF($O510&gt;NORMA!$J$14,"NO CUMPLE","CUMPLE")</f>
        <v>CUMPLE</v>
      </c>
      <c r="X510" s="188" t="str">
        <f>IF(AND($N510&gt;=NORMA!$Q$4, $N510&lt;=NORMA!$R$4),"CUMPLE","NO CUMPLE")</f>
        <v>NO CUMPLE</v>
      </c>
      <c r="Y510" s="188" t="str">
        <f>IF($I510&gt;NORMA!$K$16,"NO CUMPLE","CUMPLE")</f>
        <v>CUMPLE</v>
      </c>
      <c r="Z510" s="188" t="str">
        <f>IF($M510&lt;NORMA!$K$23,"NO CUMPLE","CUMPLE")</f>
        <v>NO CUMPLE</v>
      </c>
      <c r="AA510" s="188" t="str">
        <f>IF($E510&gt;NORMA!$J$24,"NO CUMPLE","CUMPLE")</f>
        <v>NO CUMPLE</v>
      </c>
      <c r="AB510" s="188" t="str">
        <f>IF($F510&gt;NORMA!$J$25,"NO CUMPLE","CUMPLE")</f>
        <v>NO CUMPLE</v>
      </c>
      <c r="AC510" s="188" t="str">
        <f>IF($K510&gt;NORMA!$J$26,"NO CUMPLE","CUMPLE")</f>
        <v>NO CUMPLE</v>
      </c>
      <c r="AD510" s="188" t="str">
        <f>IF($J510&gt;NORMA!$J$27,"NO CUMPLE","CUMPLE")</f>
        <v>NO CUMPLE</v>
      </c>
      <c r="AE510" s="188" t="str">
        <f>IF($G510&gt;NORMA!$K$28,"NO CUMPLE","CUMPLE")</f>
        <v>NO CUMPLE</v>
      </c>
      <c r="AF510" s="188" t="str">
        <f>IF($H510&gt;NORMA!$I$29,"NO CUMPLE","CUMPLE")</f>
        <v>NO CUMPLE</v>
      </c>
      <c r="AG510" s="188" t="str">
        <f>IF($O510&gt;NORMA!$K$30,"NO CUMPLE","CUMPLE")</f>
        <v>NO CUMPLE</v>
      </c>
      <c r="AH510" s="188" t="str">
        <f>IF(AND($N510&gt;=NORMA!$R$18, $N510&lt;=NORMA!$S$18),"CUMPLE","NO CUMPLE")</f>
        <v>NO CUMPLE</v>
      </c>
      <c r="AI510" s="188" t="str">
        <f>IF($I510&gt;NORMA!$J$32,"NO CUMPLE","CUMPLE")</f>
        <v>NO CUMPLE</v>
      </c>
    </row>
    <row r="511" spans="1:35" ht="14.25" customHeight="1" x14ac:dyDescent="0.35">
      <c r="A511" s="146" t="s">
        <v>101</v>
      </c>
      <c r="B511" s="147" t="s">
        <v>102</v>
      </c>
      <c r="C511" s="148">
        <v>43130</v>
      </c>
      <c r="D511" s="149">
        <v>0.25</v>
      </c>
      <c r="E511" s="147">
        <v>34</v>
      </c>
      <c r="F511" s="147">
        <v>61.7</v>
      </c>
      <c r="G511" s="147">
        <v>20</v>
      </c>
      <c r="H511" s="147">
        <v>14</v>
      </c>
      <c r="I511" s="147">
        <v>0.89</v>
      </c>
      <c r="J511" s="147">
        <v>1.2410000000000001</v>
      </c>
      <c r="K511" s="155">
        <v>14.8</v>
      </c>
      <c r="L511" s="155">
        <v>0.38</v>
      </c>
      <c r="M511" s="156">
        <v>1.52</v>
      </c>
      <c r="N511" s="156">
        <v>7.37</v>
      </c>
      <c r="O511" s="157">
        <v>500000</v>
      </c>
      <c r="P511" s="188" t="str">
        <f>IF($M511&lt;NORMA!$K$7,"NO CUMPLE","CUMPLE")</f>
        <v>CUMPLE</v>
      </c>
      <c r="Q511" s="188" t="str">
        <f>IF($E511&gt;NORMA!$K$8,"NO CUMPLE","CUMPLE")</f>
        <v>CUMPLE</v>
      </c>
      <c r="R511" s="188" t="str">
        <f>IF($F511&gt;NORMA!$K$9,"NO CUMPLE","CUMPLE")</f>
        <v>CUMPLE</v>
      </c>
      <c r="S511" s="188" t="str">
        <f>IF($K511&gt;NORMA!$K$10,"NO CUMPLE","CUMPLE")</f>
        <v>CUMPLE</v>
      </c>
      <c r="T511" s="188" t="str">
        <f>IF($J511&gt;NORMA!$K$11,"NO CUMPLE","CUMPLE")</f>
        <v>CUMPLE</v>
      </c>
      <c r="U511" s="188" t="str">
        <f>IF($G511&gt;NORMA!$K$12,"NO CUMPLE","CUMPLE")</f>
        <v>CUMPLE</v>
      </c>
      <c r="V511" s="188" t="str">
        <f>IF($H511&gt;NORMA!$K$13,"NO CUMPLE","CUMPLE")</f>
        <v>CUMPLE</v>
      </c>
      <c r="W511" s="188" t="str">
        <f>IF($O511&gt;NORMA!$J$14,"NO CUMPLE","CUMPLE")</f>
        <v>CUMPLE</v>
      </c>
      <c r="X511" s="188" t="str">
        <f>IF(AND($N511&gt;=NORMA!$Q$4, $N511&lt;=NORMA!$R$4),"CUMPLE","NO CUMPLE")</f>
        <v>CUMPLE</v>
      </c>
      <c r="Y511" s="188" t="str">
        <f>IF($I511&gt;NORMA!$K$16,"NO CUMPLE","CUMPLE")</f>
        <v>CUMPLE</v>
      </c>
      <c r="Z511" s="188" t="str">
        <f>IF($M511&lt;NORMA!$K$23,"NO CUMPLE","CUMPLE")</f>
        <v>NO CUMPLE</v>
      </c>
      <c r="AA511" s="188" t="str">
        <f>IF($E511&gt;NORMA!$J$24,"NO CUMPLE","CUMPLE")</f>
        <v>NO CUMPLE</v>
      </c>
      <c r="AB511" s="188" t="str">
        <f>IF($F511&gt;NORMA!$J$25,"NO CUMPLE","CUMPLE")</f>
        <v>NO CUMPLE</v>
      </c>
      <c r="AC511" s="188" t="str">
        <f>IF($K511&gt;NORMA!$J$26,"NO CUMPLE","CUMPLE")</f>
        <v>NO CUMPLE</v>
      </c>
      <c r="AD511" s="188" t="str">
        <f>IF($J511&gt;NORMA!$J$27,"NO CUMPLE","CUMPLE")</f>
        <v>NO CUMPLE</v>
      </c>
      <c r="AE511" s="188" t="str">
        <f>IF($G511&gt;NORMA!$K$28,"NO CUMPLE","CUMPLE")</f>
        <v>CUMPLE</v>
      </c>
      <c r="AF511" s="188" t="str">
        <f>IF($H511&gt;NORMA!$I$29,"NO CUMPLE","CUMPLE")</f>
        <v>NO CUMPLE</v>
      </c>
      <c r="AG511" s="188" t="str">
        <f>IF($O511&gt;NORMA!$K$30,"NO CUMPLE","CUMPLE")</f>
        <v>NO CUMPLE</v>
      </c>
      <c r="AH511" s="188" t="str">
        <f>IF(AND($N511&gt;=NORMA!$R$18, $N511&lt;=NORMA!$S$18),"CUMPLE","NO CUMPLE")</f>
        <v>CUMPLE</v>
      </c>
      <c r="AI511" s="188" t="str">
        <f>IF($I511&gt;NORMA!$J$32,"NO CUMPLE","CUMPLE")</f>
        <v>CUMPLE</v>
      </c>
    </row>
    <row r="512" spans="1:35" ht="14.25" customHeight="1" x14ac:dyDescent="0.35">
      <c r="A512" s="146" t="s">
        <v>103</v>
      </c>
      <c r="B512" s="147" t="s">
        <v>102</v>
      </c>
      <c r="C512" s="148">
        <v>43130</v>
      </c>
      <c r="D512" s="149">
        <v>0.41666666666666669</v>
      </c>
      <c r="E512" s="147">
        <v>132</v>
      </c>
      <c r="F512" s="147">
        <v>344</v>
      </c>
      <c r="G512" s="147">
        <v>132</v>
      </c>
      <c r="H512" s="147">
        <v>37</v>
      </c>
      <c r="I512" s="147">
        <v>2.4900000000000002</v>
      </c>
      <c r="J512" s="147">
        <v>5.8780000000000001</v>
      </c>
      <c r="K512" s="155">
        <v>38.299999999999997</v>
      </c>
      <c r="L512" s="155">
        <v>0.82</v>
      </c>
      <c r="M512" s="156">
        <v>0.8</v>
      </c>
      <c r="N512" s="156">
        <v>8.57</v>
      </c>
      <c r="O512" s="157">
        <v>8000000</v>
      </c>
      <c r="P512" s="188" t="str">
        <f>IF($M512&lt;NORMA!$K$7,"NO CUMPLE","CUMPLE")</f>
        <v>CUMPLE</v>
      </c>
      <c r="Q512" s="188" t="str">
        <f>IF($E512&gt;NORMA!$K$8,"NO CUMPLE","CUMPLE")</f>
        <v>CUMPLE</v>
      </c>
      <c r="R512" s="188" t="str">
        <f>IF($F512&gt;NORMA!$K$9,"NO CUMPLE","CUMPLE")</f>
        <v>CUMPLE</v>
      </c>
      <c r="S512" s="188" t="str">
        <f>IF($K512&gt;NORMA!$K$10,"NO CUMPLE","CUMPLE")</f>
        <v>CUMPLE</v>
      </c>
      <c r="T512" s="188" t="str">
        <f>IF($J512&gt;NORMA!$K$11,"NO CUMPLE","CUMPLE")</f>
        <v>CUMPLE</v>
      </c>
      <c r="U512" s="188" t="str">
        <f>IF($G512&gt;NORMA!$K$12,"NO CUMPLE","CUMPLE")</f>
        <v>CUMPLE</v>
      </c>
      <c r="V512" s="188" t="str">
        <f>IF($H512&gt;NORMA!$K$13,"NO CUMPLE","CUMPLE")</f>
        <v>CUMPLE</v>
      </c>
      <c r="W512" s="188" t="str">
        <f>IF($O512&gt;NORMA!$J$14,"NO CUMPLE","CUMPLE")</f>
        <v>NO CUMPLE</v>
      </c>
      <c r="X512" s="188" t="str">
        <f>IF(AND($N512&gt;=NORMA!$Q$4, $N512&lt;=NORMA!$R$4),"CUMPLE","NO CUMPLE")</f>
        <v>CUMPLE</v>
      </c>
      <c r="Y512" s="188" t="str">
        <f>IF($I512&gt;NORMA!$K$16,"NO CUMPLE","CUMPLE")</f>
        <v>CUMPLE</v>
      </c>
      <c r="Z512" s="188" t="str">
        <f>IF($M512&lt;NORMA!$K$23,"NO CUMPLE","CUMPLE")</f>
        <v>NO CUMPLE</v>
      </c>
      <c r="AA512" s="188" t="str">
        <f>IF($E512&gt;NORMA!$J$24,"NO CUMPLE","CUMPLE")</f>
        <v>NO CUMPLE</v>
      </c>
      <c r="AB512" s="188" t="str">
        <f>IF($F512&gt;NORMA!$J$25,"NO CUMPLE","CUMPLE")</f>
        <v>NO CUMPLE</v>
      </c>
      <c r="AC512" s="188" t="str">
        <f>IF($K512&gt;NORMA!$J$26,"NO CUMPLE","CUMPLE")</f>
        <v>NO CUMPLE</v>
      </c>
      <c r="AD512" s="188" t="str">
        <f>IF($J512&gt;NORMA!$J$27,"NO CUMPLE","CUMPLE")</f>
        <v>NO CUMPLE</v>
      </c>
      <c r="AE512" s="188" t="str">
        <f>IF($G512&gt;NORMA!$K$28,"NO CUMPLE","CUMPLE")</f>
        <v>NO CUMPLE</v>
      </c>
      <c r="AF512" s="188" t="str">
        <f>IF($H512&gt;NORMA!$I$29,"NO CUMPLE","CUMPLE")</f>
        <v>NO CUMPLE</v>
      </c>
      <c r="AG512" s="188" t="str">
        <f>IF($O512&gt;NORMA!$K$30,"NO CUMPLE","CUMPLE")</f>
        <v>NO CUMPLE</v>
      </c>
      <c r="AH512" s="188" t="str">
        <f>IF(AND($N512&gt;=NORMA!$R$18, $N512&lt;=NORMA!$S$18),"CUMPLE","NO CUMPLE")</f>
        <v>NO CUMPLE</v>
      </c>
      <c r="AI512" s="188" t="str">
        <f>IF($I512&gt;NORMA!$J$32,"NO CUMPLE","CUMPLE")</f>
        <v>NO CUMPLE</v>
      </c>
    </row>
    <row r="513" spans="1:35" ht="14.25" customHeight="1" x14ac:dyDescent="0.35">
      <c r="A513" s="146" t="s">
        <v>101</v>
      </c>
      <c r="B513" s="147" t="s">
        <v>102</v>
      </c>
      <c r="C513" s="148">
        <v>43125</v>
      </c>
      <c r="D513" s="149">
        <v>0.41666666666666669</v>
      </c>
      <c r="E513" s="147">
        <v>154</v>
      </c>
      <c r="F513" s="147">
        <v>352</v>
      </c>
      <c r="G513" s="147">
        <v>180</v>
      </c>
      <c r="H513" s="147">
        <v>51</v>
      </c>
      <c r="I513" s="147">
        <v>1.44</v>
      </c>
      <c r="J513" s="147">
        <v>6.2140000000000004</v>
      </c>
      <c r="K513" s="155">
        <v>50.6</v>
      </c>
      <c r="L513" s="155">
        <v>0.69</v>
      </c>
      <c r="M513" s="156">
        <v>0.26</v>
      </c>
      <c r="N513" s="156">
        <v>7.91</v>
      </c>
      <c r="O513" s="157">
        <v>70000000</v>
      </c>
      <c r="P513" s="188" t="str">
        <f>IF($M513&lt;NORMA!$K$7,"NO CUMPLE","CUMPLE")</f>
        <v>CUMPLE</v>
      </c>
      <c r="Q513" s="188" t="str">
        <f>IF($E513&gt;NORMA!$K$8,"NO CUMPLE","CUMPLE")</f>
        <v>CUMPLE</v>
      </c>
      <c r="R513" s="188" t="str">
        <f>IF($F513&gt;NORMA!$K$9,"NO CUMPLE","CUMPLE")</f>
        <v>CUMPLE</v>
      </c>
      <c r="S513" s="188" t="str">
        <f>IF($K513&gt;NORMA!$K$10,"NO CUMPLE","CUMPLE")</f>
        <v>NO CUMPLE</v>
      </c>
      <c r="T513" s="188" t="str">
        <f>IF($J513&gt;NORMA!$K$11,"NO CUMPLE","CUMPLE")</f>
        <v>CUMPLE</v>
      </c>
      <c r="U513" s="188" t="str">
        <f>IF($G513&gt;NORMA!$K$12,"NO CUMPLE","CUMPLE")</f>
        <v>NO CUMPLE</v>
      </c>
      <c r="V513" s="188" t="str">
        <f>IF($H513&gt;NORMA!$K$13,"NO CUMPLE","CUMPLE")</f>
        <v>NO CUMPLE</v>
      </c>
      <c r="W513" s="188" t="str">
        <f>IF($O513&gt;NORMA!$J$14,"NO CUMPLE","CUMPLE")</f>
        <v>NO CUMPLE</v>
      </c>
      <c r="X513" s="188" t="str">
        <f>IF(AND($N513&gt;=NORMA!$Q$4, $N513&lt;=NORMA!$R$4),"CUMPLE","NO CUMPLE")</f>
        <v>CUMPLE</v>
      </c>
      <c r="Y513" s="188" t="str">
        <f>IF($I513&gt;NORMA!$K$16,"NO CUMPLE","CUMPLE")</f>
        <v>CUMPLE</v>
      </c>
      <c r="Z513" s="188" t="str">
        <f>IF($M513&lt;NORMA!$K$23,"NO CUMPLE","CUMPLE")</f>
        <v>NO CUMPLE</v>
      </c>
      <c r="AA513" s="188" t="str">
        <f>IF($E513&gt;NORMA!$J$24,"NO CUMPLE","CUMPLE")</f>
        <v>NO CUMPLE</v>
      </c>
      <c r="AB513" s="188" t="str">
        <f>IF($F513&gt;NORMA!$J$25,"NO CUMPLE","CUMPLE")</f>
        <v>NO CUMPLE</v>
      </c>
      <c r="AC513" s="188" t="str">
        <f>IF($K513&gt;NORMA!$J$26,"NO CUMPLE","CUMPLE")</f>
        <v>NO CUMPLE</v>
      </c>
      <c r="AD513" s="188" t="str">
        <f>IF($J513&gt;NORMA!$J$27,"NO CUMPLE","CUMPLE")</f>
        <v>NO CUMPLE</v>
      </c>
      <c r="AE513" s="188" t="str">
        <f>IF($G513&gt;NORMA!$K$28,"NO CUMPLE","CUMPLE")</f>
        <v>NO CUMPLE</v>
      </c>
      <c r="AF513" s="188" t="str">
        <f>IF($H513&gt;NORMA!$I$29,"NO CUMPLE","CUMPLE")</f>
        <v>NO CUMPLE</v>
      </c>
      <c r="AG513" s="188" t="str">
        <f>IF($O513&gt;NORMA!$K$30,"NO CUMPLE","CUMPLE")</f>
        <v>NO CUMPLE</v>
      </c>
      <c r="AH513" s="188" t="str">
        <f>IF(AND($N513&gt;=NORMA!$R$18, $N513&lt;=NORMA!$S$18),"CUMPLE","NO CUMPLE")</f>
        <v>CUMPLE</v>
      </c>
      <c r="AI513" s="188" t="str">
        <f>IF($I513&gt;NORMA!$J$32,"NO CUMPLE","CUMPLE")</f>
        <v>NO CUMPLE</v>
      </c>
    </row>
    <row r="514" spans="1:35" ht="14.25" customHeight="1" x14ac:dyDescent="0.35">
      <c r="A514" s="146" t="s">
        <v>101</v>
      </c>
      <c r="B514" s="147" t="s">
        <v>102</v>
      </c>
      <c r="C514" s="148">
        <v>43115</v>
      </c>
      <c r="D514" s="149">
        <v>0.66666666666666663</v>
      </c>
      <c r="E514" s="147">
        <v>168</v>
      </c>
      <c r="F514" s="147">
        <v>288</v>
      </c>
      <c r="G514" s="147">
        <v>51</v>
      </c>
      <c r="H514" s="147">
        <v>48</v>
      </c>
      <c r="I514" s="147">
        <v>3.92</v>
      </c>
      <c r="J514" s="147">
        <v>2.806</v>
      </c>
      <c r="K514" s="155">
        <v>23.5</v>
      </c>
      <c r="L514" s="155">
        <v>0.89</v>
      </c>
      <c r="M514" s="156">
        <v>0.47</v>
      </c>
      <c r="N514" s="156">
        <v>7.75</v>
      </c>
      <c r="O514" s="157">
        <v>8000000</v>
      </c>
      <c r="P514" s="188" t="str">
        <f>IF($M514&lt;NORMA!$K$7,"NO CUMPLE","CUMPLE")</f>
        <v>CUMPLE</v>
      </c>
      <c r="Q514" s="188" t="str">
        <f>IF($E514&gt;NORMA!$K$8,"NO CUMPLE","CUMPLE")</f>
        <v>CUMPLE</v>
      </c>
      <c r="R514" s="188" t="str">
        <f>IF($F514&gt;NORMA!$K$9,"NO CUMPLE","CUMPLE")</f>
        <v>CUMPLE</v>
      </c>
      <c r="S514" s="188" t="str">
        <f>IF($K514&gt;NORMA!$K$10,"NO CUMPLE","CUMPLE")</f>
        <v>CUMPLE</v>
      </c>
      <c r="T514" s="188" t="str">
        <f>IF($J514&gt;NORMA!$K$11,"NO CUMPLE","CUMPLE")</f>
        <v>CUMPLE</v>
      </c>
      <c r="U514" s="188" t="str">
        <f>IF($G514&gt;NORMA!$K$12,"NO CUMPLE","CUMPLE")</f>
        <v>CUMPLE</v>
      </c>
      <c r="V514" s="188" t="str">
        <f>IF($H514&gt;NORMA!$K$13,"NO CUMPLE","CUMPLE")</f>
        <v>NO CUMPLE</v>
      </c>
      <c r="W514" s="188" t="str">
        <f>IF($O514&gt;NORMA!$J$14,"NO CUMPLE","CUMPLE")</f>
        <v>NO CUMPLE</v>
      </c>
      <c r="X514" s="188" t="str">
        <f>IF(AND($N514&gt;=NORMA!$Q$4, $N514&lt;=NORMA!$R$4),"CUMPLE","NO CUMPLE")</f>
        <v>CUMPLE</v>
      </c>
      <c r="Y514" s="188" t="str">
        <f>IF($I514&gt;NORMA!$K$16,"NO CUMPLE","CUMPLE")</f>
        <v>CUMPLE</v>
      </c>
      <c r="Z514" s="188" t="str">
        <f>IF($M514&lt;NORMA!$K$23,"NO CUMPLE","CUMPLE")</f>
        <v>NO CUMPLE</v>
      </c>
      <c r="AA514" s="188" t="str">
        <f>IF($E514&gt;NORMA!$J$24,"NO CUMPLE","CUMPLE")</f>
        <v>NO CUMPLE</v>
      </c>
      <c r="AB514" s="188" t="str">
        <f>IF($F514&gt;NORMA!$J$25,"NO CUMPLE","CUMPLE")</f>
        <v>NO CUMPLE</v>
      </c>
      <c r="AC514" s="188" t="str">
        <f>IF($K514&gt;NORMA!$J$26,"NO CUMPLE","CUMPLE")</f>
        <v>NO CUMPLE</v>
      </c>
      <c r="AD514" s="188" t="str">
        <f>IF($J514&gt;NORMA!$J$27,"NO CUMPLE","CUMPLE")</f>
        <v>NO CUMPLE</v>
      </c>
      <c r="AE514" s="188" t="str">
        <f>IF($G514&gt;NORMA!$K$28,"NO CUMPLE","CUMPLE")</f>
        <v>NO CUMPLE</v>
      </c>
      <c r="AF514" s="188" t="str">
        <f>IF($H514&gt;NORMA!$I$29,"NO CUMPLE","CUMPLE")</f>
        <v>NO CUMPLE</v>
      </c>
      <c r="AG514" s="188" t="str">
        <f>IF($O514&gt;NORMA!$K$30,"NO CUMPLE","CUMPLE")</f>
        <v>NO CUMPLE</v>
      </c>
      <c r="AH514" s="188" t="str">
        <f>IF(AND($N514&gt;=NORMA!$R$18, $N514&lt;=NORMA!$S$18),"CUMPLE","NO CUMPLE")</f>
        <v>CUMPLE</v>
      </c>
      <c r="AI514" s="188" t="str">
        <f>IF($I514&gt;NORMA!$J$32,"NO CUMPLE","CUMPLE")</f>
        <v>NO CUMPLE</v>
      </c>
    </row>
    <row r="515" spans="1:35" ht="14.25" customHeight="1" x14ac:dyDescent="0.35">
      <c r="A515" s="146" t="s">
        <v>103</v>
      </c>
      <c r="B515" s="147" t="s">
        <v>102</v>
      </c>
      <c r="C515" s="148">
        <v>43118</v>
      </c>
      <c r="D515" s="149">
        <v>0.5</v>
      </c>
      <c r="E515" s="147">
        <v>148</v>
      </c>
      <c r="F515" s="147">
        <v>323</v>
      </c>
      <c r="G515" s="147">
        <v>100</v>
      </c>
      <c r="H515" s="147">
        <v>59</v>
      </c>
      <c r="I515" s="147">
        <v>2.68</v>
      </c>
      <c r="J515" s="147">
        <v>5.2619999999999996</v>
      </c>
      <c r="K515" s="155">
        <v>46.9</v>
      </c>
      <c r="L515" s="155">
        <v>1.17</v>
      </c>
      <c r="M515" s="156">
        <v>0.46</v>
      </c>
      <c r="N515" s="156">
        <v>8.51</v>
      </c>
      <c r="O515" s="157">
        <v>20000000</v>
      </c>
      <c r="P515" s="188" t="str">
        <f>IF($M515&lt;NORMA!$K$7,"NO CUMPLE","CUMPLE")</f>
        <v>CUMPLE</v>
      </c>
      <c r="Q515" s="188" t="str">
        <f>IF($E515&gt;NORMA!$K$8,"NO CUMPLE","CUMPLE")</f>
        <v>CUMPLE</v>
      </c>
      <c r="R515" s="188" t="str">
        <f>IF($F515&gt;NORMA!$K$9,"NO CUMPLE","CUMPLE")</f>
        <v>CUMPLE</v>
      </c>
      <c r="S515" s="188" t="str">
        <f>IF($K515&gt;NORMA!$K$10,"NO CUMPLE","CUMPLE")</f>
        <v>NO CUMPLE</v>
      </c>
      <c r="T515" s="188" t="str">
        <f>IF($J515&gt;NORMA!$K$11,"NO CUMPLE","CUMPLE")</f>
        <v>CUMPLE</v>
      </c>
      <c r="U515" s="188" t="str">
        <f>IF($G515&gt;NORMA!$K$12,"NO CUMPLE","CUMPLE")</f>
        <v>CUMPLE</v>
      </c>
      <c r="V515" s="188" t="str">
        <f>IF($H515&gt;NORMA!$K$13,"NO CUMPLE","CUMPLE")</f>
        <v>NO CUMPLE</v>
      </c>
      <c r="W515" s="188" t="str">
        <f>IF($O515&gt;NORMA!$J$14,"NO CUMPLE","CUMPLE")</f>
        <v>NO CUMPLE</v>
      </c>
      <c r="X515" s="188" t="str">
        <f>IF(AND($N515&gt;=NORMA!$Q$4, $N515&lt;=NORMA!$R$4),"CUMPLE","NO CUMPLE")</f>
        <v>CUMPLE</v>
      </c>
      <c r="Y515" s="188" t="str">
        <f>IF($I515&gt;NORMA!$K$16,"NO CUMPLE","CUMPLE")</f>
        <v>CUMPLE</v>
      </c>
      <c r="Z515" s="188" t="str">
        <f>IF($M515&lt;NORMA!$K$23,"NO CUMPLE","CUMPLE")</f>
        <v>NO CUMPLE</v>
      </c>
      <c r="AA515" s="188" t="str">
        <f>IF($E515&gt;NORMA!$J$24,"NO CUMPLE","CUMPLE")</f>
        <v>NO CUMPLE</v>
      </c>
      <c r="AB515" s="188" t="str">
        <f>IF($F515&gt;NORMA!$J$25,"NO CUMPLE","CUMPLE")</f>
        <v>NO CUMPLE</v>
      </c>
      <c r="AC515" s="188" t="str">
        <f>IF($K515&gt;NORMA!$J$26,"NO CUMPLE","CUMPLE")</f>
        <v>NO CUMPLE</v>
      </c>
      <c r="AD515" s="188" t="str">
        <f>IF($J515&gt;NORMA!$J$27,"NO CUMPLE","CUMPLE")</f>
        <v>NO CUMPLE</v>
      </c>
      <c r="AE515" s="188" t="str">
        <f>IF($G515&gt;NORMA!$K$28,"NO CUMPLE","CUMPLE")</f>
        <v>NO CUMPLE</v>
      </c>
      <c r="AF515" s="188" t="str">
        <f>IF($H515&gt;NORMA!$I$29,"NO CUMPLE","CUMPLE")</f>
        <v>NO CUMPLE</v>
      </c>
      <c r="AG515" s="188" t="str">
        <f>IF($O515&gt;NORMA!$K$30,"NO CUMPLE","CUMPLE")</f>
        <v>NO CUMPLE</v>
      </c>
      <c r="AH515" s="188" t="str">
        <f>IF(AND($N515&gt;=NORMA!$R$18, $N515&lt;=NORMA!$S$18),"CUMPLE","NO CUMPLE")</f>
        <v>NO CUMPLE</v>
      </c>
      <c r="AI515" s="188" t="str">
        <f>IF($I515&gt;NORMA!$J$32,"NO CUMPLE","CUMPLE")</f>
        <v>NO CUMPLE</v>
      </c>
    </row>
    <row r="516" spans="1:35" ht="14.25" customHeight="1" x14ac:dyDescent="0.35">
      <c r="A516" s="146" t="s">
        <v>103</v>
      </c>
      <c r="B516" s="147" t="s">
        <v>102</v>
      </c>
      <c r="C516" s="148">
        <v>43146</v>
      </c>
      <c r="D516" s="149">
        <v>0.58333333333333337</v>
      </c>
      <c r="E516" s="147">
        <v>233</v>
      </c>
      <c r="F516" s="147">
        <v>365</v>
      </c>
      <c r="G516" s="147">
        <v>113.3</v>
      </c>
      <c r="H516" s="147">
        <v>57</v>
      </c>
      <c r="I516" s="147">
        <v>3.56</v>
      </c>
      <c r="J516" s="161">
        <v>6.2</v>
      </c>
      <c r="K516" s="155">
        <v>36.200000000000003</v>
      </c>
      <c r="L516" s="155">
        <v>1.32</v>
      </c>
      <c r="M516" s="156">
        <v>0.25</v>
      </c>
      <c r="N516" s="156">
        <v>8.0399999999999991</v>
      </c>
      <c r="O516" s="157">
        <v>10000000</v>
      </c>
      <c r="P516" s="188" t="str">
        <f>IF($M516&lt;NORMA!$K$7,"NO CUMPLE","CUMPLE")</f>
        <v>CUMPLE</v>
      </c>
      <c r="Q516" s="188" t="str">
        <f>IF($E516&gt;NORMA!$K$8,"NO CUMPLE","CUMPLE")</f>
        <v>CUMPLE</v>
      </c>
      <c r="R516" s="188" t="str">
        <f>IF($F516&gt;NORMA!$K$9,"NO CUMPLE","CUMPLE")</f>
        <v>CUMPLE</v>
      </c>
      <c r="S516" s="188" t="str">
        <f>IF($K516&gt;NORMA!$K$10,"NO CUMPLE","CUMPLE")</f>
        <v>CUMPLE</v>
      </c>
      <c r="T516" s="188" t="str">
        <f>IF($J516&gt;NORMA!$K$11,"NO CUMPLE","CUMPLE")</f>
        <v>CUMPLE</v>
      </c>
      <c r="U516" s="188" t="str">
        <f>IF($G516&gt;NORMA!$K$12,"NO CUMPLE","CUMPLE")</f>
        <v>CUMPLE</v>
      </c>
      <c r="V516" s="188" t="str">
        <f>IF($H516&gt;NORMA!$K$13,"NO CUMPLE","CUMPLE")</f>
        <v>NO CUMPLE</v>
      </c>
      <c r="W516" s="188" t="str">
        <f>IF($O516&gt;NORMA!$J$14,"NO CUMPLE","CUMPLE")</f>
        <v>NO CUMPLE</v>
      </c>
      <c r="X516" s="188" t="str">
        <f>IF(AND($N516&gt;=NORMA!$Q$4, $N516&lt;=NORMA!$R$4),"CUMPLE","NO CUMPLE")</f>
        <v>CUMPLE</v>
      </c>
      <c r="Y516" s="188" t="str">
        <f>IF($I516&gt;NORMA!$K$16,"NO CUMPLE","CUMPLE")</f>
        <v>CUMPLE</v>
      </c>
      <c r="Z516" s="188" t="str">
        <f>IF($M516&lt;NORMA!$K$23,"NO CUMPLE","CUMPLE")</f>
        <v>NO CUMPLE</v>
      </c>
      <c r="AA516" s="188" t="str">
        <f>IF($E516&gt;NORMA!$J$24,"NO CUMPLE","CUMPLE")</f>
        <v>NO CUMPLE</v>
      </c>
      <c r="AB516" s="188" t="str">
        <f>IF($F516&gt;NORMA!$J$25,"NO CUMPLE","CUMPLE")</f>
        <v>NO CUMPLE</v>
      </c>
      <c r="AC516" s="188" t="str">
        <f>IF($K516&gt;NORMA!$J$26,"NO CUMPLE","CUMPLE")</f>
        <v>NO CUMPLE</v>
      </c>
      <c r="AD516" s="188" t="str">
        <f>IF($J516&gt;NORMA!$J$27,"NO CUMPLE","CUMPLE")</f>
        <v>NO CUMPLE</v>
      </c>
      <c r="AE516" s="188" t="str">
        <f>IF($G516&gt;NORMA!$K$28,"NO CUMPLE","CUMPLE")</f>
        <v>NO CUMPLE</v>
      </c>
      <c r="AF516" s="188" t="str">
        <f>IF($H516&gt;NORMA!$I$29,"NO CUMPLE","CUMPLE")</f>
        <v>NO CUMPLE</v>
      </c>
      <c r="AG516" s="188" t="str">
        <f>IF($O516&gt;NORMA!$K$30,"NO CUMPLE","CUMPLE")</f>
        <v>NO CUMPLE</v>
      </c>
      <c r="AH516" s="188" t="str">
        <f>IF(AND($N516&gt;=NORMA!$R$18, $N516&lt;=NORMA!$S$18),"CUMPLE","NO CUMPLE")</f>
        <v>CUMPLE</v>
      </c>
      <c r="AI516" s="188" t="str">
        <f>IF($I516&gt;NORMA!$J$32,"NO CUMPLE","CUMPLE")</f>
        <v>NO CUMPLE</v>
      </c>
    </row>
    <row r="517" spans="1:35" ht="14.25" customHeight="1" x14ac:dyDescent="0.35">
      <c r="A517" s="146" t="s">
        <v>101</v>
      </c>
      <c r="B517" s="147" t="s">
        <v>102</v>
      </c>
      <c r="C517" s="148">
        <v>43146</v>
      </c>
      <c r="D517" s="149">
        <v>0.5</v>
      </c>
      <c r="E517" s="146">
        <v>246</v>
      </c>
      <c r="F517" s="146">
        <v>369</v>
      </c>
      <c r="G517" s="146">
        <v>184</v>
      </c>
      <c r="H517" s="146">
        <v>72</v>
      </c>
      <c r="I517" s="155">
        <v>2.83</v>
      </c>
      <c r="J517" s="147">
        <v>8.7100000000000009</v>
      </c>
      <c r="K517" s="155">
        <v>36.700000000000003</v>
      </c>
      <c r="L517" s="155">
        <v>0.73</v>
      </c>
      <c r="M517" s="156">
        <v>0.41</v>
      </c>
      <c r="N517" s="156">
        <v>8.2100000000000009</v>
      </c>
      <c r="O517" s="157">
        <v>10000000</v>
      </c>
      <c r="P517" s="188" t="str">
        <f>IF($M517&lt;NORMA!$K$7,"NO CUMPLE","CUMPLE")</f>
        <v>CUMPLE</v>
      </c>
      <c r="Q517" s="188" t="str">
        <f>IF($E517&gt;NORMA!$K$8,"NO CUMPLE","CUMPLE")</f>
        <v>CUMPLE</v>
      </c>
      <c r="R517" s="188" t="str">
        <f>IF($F517&gt;NORMA!$K$9,"NO CUMPLE","CUMPLE")</f>
        <v>CUMPLE</v>
      </c>
      <c r="S517" s="188" t="str">
        <f>IF($K517&gt;NORMA!$K$10,"NO CUMPLE","CUMPLE")</f>
        <v>CUMPLE</v>
      </c>
      <c r="T517" s="188" t="str">
        <f>IF($J517&gt;NORMA!$K$11,"NO CUMPLE","CUMPLE")</f>
        <v>NO CUMPLE</v>
      </c>
      <c r="U517" s="188" t="str">
        <f>IF($G517&gt;NORMA!$K$12,"NO CUMPLE","CUMPLE")</f>
        <v>NO CUMPLE</v>
      </c>
      <c r="V517" s="188" t="str">
        <f>IF($H517&gt;NORMA!$K$13,"NO CUMPLE","CUMPLE")</f>
        <v>NO CUMPLE</v>
      </c>
      <c r="W517" s="188" t="str">
        <f>IF($O517&gt;NORMA!$J$14,"NO CUMPLE","CUMPLE")</f>
        <v>NO CUMPLE</v>
      </c>
      <c r="X517" s="188" t="str">
        <f>IF(AND($N517&gt;=NORMA!$Q$4, $N517&lt;=NORMA!$R$4),"CUMPLE","NO CUMPLE")</f>
        <v>CUMPLE</v>
      </c>
      <c r="Y517" s="188" t="str">
        <f>IF($I517&gt;NORMA!$K$16,"NO CUMPLE","CUMPLE")</f>
        <v>CUMPLE</v>
      </c>
      <c r="Z517" s="188" t="str">
        <f>IF($M517&lt;NORMA!$K$23,"NO CUMPLE","CUMPLE")</f>
        <v>NO CUMPLE</v>
      </c>
      <c r="AA517" s="188" t="str">
        <f>IF($E517&gt;NORMA!$J$24,"NO CUMPLE","CUMPLE")</f>
        <v>NO CUMPLE</v>
      </c>
      <c r="AB517" s="188" t="str">
        <f>IF($F517&gt;NORMA!$J$25,"NO CUMPLE","CUMPLE")</f>
        <v>NO CUMPLE</v>
      </c>
      <c r="AC517" s="188" t="str">
        <f>IF($K517&gt;NORMA!$J$26,"NO CUMPLE","CUMPLE")</f>
        <v>NO CUMPLE</v>
      </c>
      <c r="AD517" s="188" t="str">
        <f>IF($J517&gt;NORMA!$J$27,"NO CUMPLE","CUMPLE")</f>
        <v>NO CUMPLE</v>
      </c>
      <c r="AE517" s="188" t="str">
        <f>IF($G517&gt;NORMA!$K$28,"NO CUMPLE","CUMPLE")</f>
        <v>NO CUMPLE</v>
      </c>
      <c r="AF517" s="188" t="str">
        <f>IF($H517&gt;NORMA!$I$29,"NO CUMPLE","CUMPLE")</f>
        <v>NO CUMPLE</v>
      </c>
      <c r="AG517" s="188" t="str">
        <f>IF($O517&gt;NORMA!$K$30,"NO CUMPLE","CUMPLE")</f>
        <v>NO CUMPLE</v>
      </c>
      <c r="AH517" s="188" t="str">
        <f>IF(AND($N517&gt;=NORMA!$R$18, $N517&lt;=NORMA!$S$18),"CUMPLE","NO CUMPLE")</f>
        <v>CUMPLE</v>
      </c>
      <c r="AI517" s="188" t="str">
        <f>IF($I517&gt;NORMA!$J$32,"NO CUMPLE","CUMPLE")</f>
        <v>NO CUMPLE</v>
      </c>
    </row>
    <row r="518" spans="1:35" ht="14.25" customHeight="1" x14ac:dyDescent="0.35">
      <c r="A518" s="146" t="s">
        <v>103</v>
      </c>
      <c r="B518" s="147" t="s">
        <v>102</v>
      </c>
      <c r="C518" s="148">
        <v>43150</v>
      </c>
      <c r="D518" s="149">
        <v>0.33333333333333331</v>
      </c>
      <c r="E518" s="147">
        <v>84</v>
      </c>
      <c r="F518" s="147">
        <v>153</v>
      </c>
      <c r="G518" s="147">
        <v>28</v>
      </c>
      <c r="H518" s="147">
        <v>21</v>
      </c>
      <c r="I518" s="155">
        <v>2.71</v>
      </c>
      <c r="J518" s="147">
        <v>1.6020000000000001</v>
      </c>
      <c r="K518" s="155">
        <v>21</v>
      </c>
      <c r="L518" s="155">
        <v>0.82</v>
      </c>
      <c r="M518" s="156">
        <v>1.77</v>
      </c>
      <c r="N518" s="156">
        <v>8.4</v>
      </c>
      <c r="O518" s="157">
        <v>5000000</v>
      </c>
      <c r="P518" s="188" t="str">
        <f>IF($M518&lt;NORMA!$K$7,"NO CUMPLE","CUMPLE")</f>
        <v>CUMPLE</v>
      </c>
      <c r="Q518" s="188" t="str">
        <f>IF($E518&gt;NORMA!$K$8,"NO CUMPLE","CUMPLE")</f>
        <v>CUMPLE</v>
      </c>
      <c r="R518" s="188" t="str">
        <f>IF($F518&gt;NORMA!$K$9,"NO CUMPLE","CUMPLE")</f>
        <v>CUMPLE</v>
      </c>
      <c r="S518" s="188" t="str">
        <f>IF($K518&gt;NORMA!$K$10,"NO CUMPLE","CUMPLE")</f>
        <v>CUMPLE</v>
      </c>
      <c r="T518" s="188" t="str">
        <f>IF($J518&gt;NORMA!$K$11,"NO CUMPLE","CUMPLE")</f>
        <v>CUMPLE</v>
      </c>
      <c r="U518" s="188" t="str">
        <f>IF($G518&gt;NORMA!$K$12,"NO CUMPLE","CUMPLE")</f>
        <v>CUMPLE</v>
      </c>
      <c r="V518" s="188" t="str">
        <f>IF($H518&gt;NORMA!$K$13,"NO CUMPLE","CUMPLE")</f>
        <v>CUMPLE</v>
      </c>
      <c r="W518" s="188" t="str">
        <f>IF($O518&gt;NORMA!$J$14,"NO CUMPLE","CUMPLE")</f>
        <v>NO CUMPLE</v>
      </c>
      <c r="X518" s="188" t="str">
        <f>IF(AND($N518&gt;=NORMA!$Q$4, $N518&lt;=NORMA!$R$4),"CUMPLE","NO CUMPLE")</f>
        <v>CUMPLE</v>
      </c>
      <c r="Y518" s="188" t="str">
        <f>IF($I518&gt;NORMA!$K$16,"NO CUMPLE","CUMPLE")</f>
        <v>CUMPLE</v>
      </c>
      <c r="Z518" s="188" t="str">
        <f>IF($M518&lt;NORMA!$K$23,"NO CUMPLE","CUMPLE")</f>
        <v>NO CUMPLE</v>
      </c>
      <c r="AA518" s="188" t="str">
        <f>IF($E518&gt;NORMA!$J$24,"NO CUMPLE","CUMPLE")</f>
        <v>NO CUMPLE</v>
      </c>
      <c r="AB518" s="188" t="str">
        <f>IF($F518&gt;NORMA!$J$25,"NO CUMPLE","CUMPLE")</f>
        <v>NO CUMPLE</v>
      </c>
      <c r="AC518" s="188" t="str">
        <f>IF($K518&gt;NORMA!$J$26,"NO CUMPLE","CUMPLE")</f>
        <v>NO CUMPLE</v>
      </c>
      <c r="AD518" s="188" t="str">
        <f>IF($J518&gt;NORMA!$J$27,"NO CUMPLE","CUMPLE")</f>
        <v>NO CUMPLE</v>
      </c>
      <c r="AE518" s="188" t="str">
        <f>IF($G518&gt;NORMA!$K$28,"NO CUMPLE","CUMPLE")</f>
        <v>CUMPLE</v>
      </c>
      <c r="AF518" s="188" t="str">
        <f>IF($H518&gt;NORMA!$I$29,"NO CUMPLE","CUMPLE")</f>
        <v>NO CUMPLE</v>
      </c>
      <c r="AG518" s="188" t="str">
        <f>IF($O518&gt;NORMA!$K$30,"NO CUMPLE","CUMPLE")</f>
        <v>NO CUMPLE</v>
      </c>
      <c r="AH518" s="188" t="str">
        <f>IF(AND($N518&gt;=NORMA!$R$18, $N518&lt;=NORMA!$S$18),"CUMPLE","NO CUMPLE")</f>
        <v>CUMPLE</v>
      </c>
      <c r="AI518" s="188" t="str">
        <f>IF($I518&gt;NORMA!$J$32,"NO CUMPLE","CUMPLE")</f>
        <v>NO CUMPLE</v>
      </c>
    </row>
    <row r="519" spans="1:35" ht="14.25" customHeight="1" x14ac:dyDescent="0.35">
      <c r="A519" s="146" t="s">
        <v>101</v>
      </c>
      <c r="B519" s="147" t="s">
        <v>102</v>
      </c>
      <c r="C519" s="148">
        <v>43151</v>
      </c>
      <c r="D519" s="149">
        <v>0.58333333333333337</v>
      </c>
      <c r="E519" s="146">
        <v>197</v>
      </c>
      <c r="F519" s="146">
        <v>381</v>
      </c>
      <c r="G519" s="146">
        <v>135</v>
      </c>
      <c r="H519" s="146">
        <v>55</v>
      </c>
      <c r="I519" s="155">
        <v>10.6</v>
      </c>
      <c r="J519" s="147">
        <v>6.524</v>
      </c>
      <c r="K519" s="155">
        <v>41.5</v>
      </c>
      <c r="L519" s="155">
        <v>0.72</v>
      </c>
      <c r="M519" s="156">
        <v>0.38</v>
      </c>
      <c r="N519" s="156">
        <v>7.56</v>
      </c>
      <c r="O519" s="157">
        <v>20000000</v>
      </c>
      <c r="P519" s="188" t="str">
        <f>IF($M519&lt;NORMA!$K$7,"NO CUMPLE","CUMPLE")</f>
        <v>CUMPLE</v>
      </c>
      <c r="Q519" s="188" t="str">
        <f>IF($E519&gt;NORMA!$K$8,"NO CUMPLE","CUMPLE")</f>
        <v>CUMPLE</v>
      </c>
      <c r="R519" s="188" t="str">
        <f>IF($F519&gt;NORMA!$K$9,"NO CUMPLE","CUMPLE")</f>
        <v>CUMPLE</v>
      </c>
      <c r="S519" s="188" t="str">
        <f>IF($K519&gt;NORMA!$K$10,"NO CUMPLE","CUMPLE")</f>
        <v>NO CUMPLE</v>
      </c>
      <c r="T519" s="188" t="str">
        <f>IF($J519&gt;NORMA!$K$11,"NO CUMPLE","CUMPLE")</f>
        <v>CUMPLE</v>
      </c>
      <c r="U519" s="188" t="str">
        <f>IF($G519&gt;NORMA!$K$12,"NO CUMPLE","CUMPLE")</f>
        <v>CUMPLE</v>
      </c>
      <c r="V519" s="188" t="str">
        <f>IF($H519&gt;NORMA!$K$13,"NO CUMPLE","CUMPLE")</f>
        <v>NO CUMPLE</v>
      </c>
      <c r="W519" s="188" t="str">
        <f>IF($O519&gt;NORMA!$J$14,"NO CUMPLE","CUMPLE")</f>
        <v>NO CUMPLE</v>
      </c>
      <c r="X519" s="188" t="str">
        <f>IF(AND($N519&gt;=NORMA!$Q$4, $N519&lt;=NORMA!$R$4),"CUMPLE","NO CUMPLE")</f>
        <v>CUMPLE</v>
      </c>
      <c r="Y519" s="188" t="str">
        <f>IF($I519&gt;NORMA!$K$16,"NO CUMPLE","CUMPLE")</f>
        <v>NO CUMPLE</v>
      </c>
      <c r="Z519" s="188" t="str">
        <f>IF($M519&lt;NORMA!$K$23,"NO CUMPLE","CUMPLE")</f>
        <v>NO CUMPLE</v>
      </c>
      <c r="AA519" s="188" t="str">
        <f>IF($E519&gt;NORMA!$J$24,"NO CUMPLE","CUMPLE")</f>
        <v>NO CUMPLE</v>
      </c>
      <c r="AB519" s="188" t="str">
        <f>IF($F519&gt;NORMA!$J$25,"NO CUMPLE","CUMPLE")</f>
        <v>NO CUMPLE</v>
      </c>
      <c r="AC519" s="188" t="str">
        <f>IF($K519&gt;NORMA!$J$26,"NO CUMPLE","CUMPLE")</f>
        <v>NO CUMPLE</v>
      </c>
      <c r="AD519" s="188" t="str">
        <f>IF($J519&gt;NORMA!$J$27,"NO CUMPLE","CUMPLE")</f>
        <v>NO CUMPLE</v>
      </c>
      <c r="AE519" s="188" t="str">
        <f>IF($G519&gt;NORMA!$K$28,"NO CUMPLE","CUMPLE")</f>
        <v>NO CUMPLE</v>
      </c>
      <c r="AF519" s="188" t="str">
        <f>IF($H519&gt;NORMA!$I$29,"NO CUMPLE","CUMPLE")</f>
        <v>NO CUMPLE</v>
      </c>
      <c r="AG519" s="188" t="str">
        <f>IF($O519&gt;NORMA!$K$30,"NO CUMPLE","CUMPLE")</f>
        <v>NO CUMPLE</v>
      </c>
      <c r="AH519" s="188" t="str">
        <f>IF(AND($N519&gt;=NORMA!$R$18, $N519&lt;=NORMA!$S$18),"CUMPLE","NO CUMPLE")</f>
        <v>CUMPLE</v>
      </c>
      <c r="AI519" s="188" t="str">
        <f>IF($I519&gt;NORMA!$J$32,"NO CUMPLE","CUMPLE")</f>
        <v>NO CUMPLE</v>
      </c>
    </row>
    <row r="520" spans="1:35" ht="14.25" customHeight="1" x14ac:dyDescent="0.35">
      <c r="A520" s="146" t="s">
        <v>101</v>
      </c>
      <c r="B520" s="147" t="s">
        <v>102</v>
      </c>
      <c r="C520" s="148">
        <v>43157</v>
      </c>
      <c r="D520" s="149">
        <v>0.33333333333333331</v>
      </c>
      <c r="E520" s="147">
        <v>73.599999999999994</v>
      </c>
      <c r="F520" s="147">
        <v>131</v>
      </c>
      <c r="G520" s="147">
        <v>72</v>
      </c>
      <c r="H520" s="147">
        <v>31</v>
      </c>
      <c r="I520" s="155">
        <v>2.84</v>
      </c>
      <c r="J520" s="147">
        <v>5.0510000000000002</v>
      </c>
      <c r="K520" s="155">
        <v>30.9</v>
      </c>
      <c r="L520" s="155">
        <v>0.61</v>
      </c>
      <c r="M520" s="156">
        <v>0.8</v>
      </c>
      <c r="N520" s="156">
        <v>7.85</v>
      </c>
      <c r="O520" s="157">
        <v>5000000</v>
      </c>
      <c r="P520" s="188" t="str">
        <f>IF($M520&lt;NORMA!$K$7,"NO CUMPLE","CUMPLE")</f>
        <v>CUMPLE</v>
      </c>
      <c r="Q520" s="188" t="str">
        <f>IF($E520&gt;NORMA!$K$8,"NO CUMPLE","CUMPLE")</f>
        <v>CUMPLE</v>
      </c>
      <c r="R520" s="188" t="str">
        <f>IF($F520&gt;NORMA!$K$9,"NO CUMPLE","CUMPLE")</f>
        <v>CUMPLE</v>
      </c>
      <c r="S520" s="188" t="str">
        <f>IF($K520&gt;NORMA!$K$10,"NO CUMPLE","CUMPLE")</f>
        <v>CUMPLE</v>
      </c>
      <c r="T520" s="188" t="str">
        <f>IF($J520&gt;NORMA!$K$11,"NO CUMPLE","CUMPLE")</f>
        <v>CUMPLE</v>
      </c>
      <c r="U520" s="188" t="str">
        <f>IF($G520&gt;NORMA!$K$12,"NO CUMPLE","CUMPLE")</f>
        <v>CUMPLE</v>
      </c>
      <c r="V520" s="188" t="str">
        <f>IF($H520&gt;NORMA!$K$13,"NO CUMPLE","CUMPLE")</f>
        <v>CUMPLE</v>
      </c>
      <c r="W520" s="188" t="str">
        <f>IF($O520&gt;NORMA!$J$14,"NO CUMPLE","CUMPLE")</f>
        <v>NO CUMPLE</v>
      </c>
      <c r="X520" s="188" t="str">
        <f>IF(AND($N520&gt;=NORMA!$Q$4, $N520&lt;=NORMA!$R$4),"CUMPLE","NO CUMPLE")</f>
        <v>CUMPLE</v>
      </c>
      <c r="Y520" s="188" t="str">
        <f>IF($I520&gt;NORMA!$K$16,"NO CUMPLE","CUMPLE")</f>
        <v>CUMPLE</v>
      </c>
      <c r="Z520" s="188" t="str">
        <f>IF($M520&lt;NORMA!$K$23,"NO CUMPLE","CUMPLE")</f>
        <v>NO CUMPLE</v>
      </c>
      <c r="AA520" s="188" t="str">
        <f>IF($E520&gt;NORMA!$J$24,"NO CUMPLE","CUMPLE")</f>
        <v>NO CUMPLE</v>
      </c>
      <c r="AB520" s="188" t="str">
        <f>IF($F520&gt;NORMA!$J$25,"NO CUMPLE","CUMPLE")</f>
        <v>NO CUMPLE</v>
      </c>
      <c r="AC520" s="188" t="str">
        <f>IF($K520&gt;NORMA!$J$26,"NO CUMPLE","CUMPLE")</f>
        <v>NO CUMPLE</v>
      </c>
      <c r="AD520" s="188" t="str">
        <f>IF($J520&gt;NORMA!$J$27,"NO CUMPLE","CUMPLE")</f>
        <v>NO CUMPLE</v>
      </c>
      <c r="AE520" s="188" t="str">
        <f>IF($G520&gt;NORMA!$K$28,"NO CUMPLE","CUMPLE")</f>
        <v>NO CUMPLE</v>
      </c>
      <c r="AF520" s="188" t="str">
        <f>IF($H520&gt;NORMA!$I$29,"NO CUMPLE","CUMPLE")</f>
        <v>NO CUMPLE</v>
      </c>
      <c r="AG520" s="188" t="str">
        <f>IF($O520&gt;NORMA!$K$30,"NO CUMPLE","CUMPLE")</f>
        <v>NO CUMPLE</v>
      </c>
      <c r="AH520" s="188" t="str">
        <f>IF(AND($N520&gt;=NORMA!$R$18, $N520&lt;=NORMA!$S$18),"CUMPLE","NO CUMPLE")</f>
        <v>CUMPLE</v>
      </c>
      <c r="AI520" s="188" t="str">
        <f>IF($I520&gt;NORMA!$J$32,"NO CUMPLE","CUMPLE")</f>
        <v>NO CUMPLE</v>
      </c>
    </row>
    <row r="521" spans="1:35" ht="14.25" customHeight="1" x14ac:dyDescent="0.35">
      <c r="A521" s="146" t="s">
        <v>103</v>
      </c>
      <c r="B521" s="147" t="s">
        <v>102</v>
      </c>
      <c r="C521" s="148">
        <v>43167</v>
      </c>
      <c r="D521" s="149">
        <v>0.66666666666666663</v>
      </c>
      <c r="E521" s="147">
        <v>191</v>
      </c>
      <c r="F521" s="147">
        <v>213</v>
      </c>
      <c r="G521" s="147">
        <v>164</v>
      </c>
      <c r="H521" s="147">
        <v>67</v>
      </c>
      <c r="I521" s="155">
        <v>2.85</v>
      </c>
      <c r="J521" s="147">
        <v>4.6310000000000002</v>
      </c>
      <c r="K521" s="155">
        <v>24.2</v>
      </c>
      <c r="L521" s="155">
        <v>1.05</v>
      </c>
      <c r="M521" s="156">
        <v>0.25</v>
      </c>
      <c r="N521" s="156">
        <v>8.5</v>
      </c>
      <c r="O521" s="157">
        <v>5000000</v>
      </c>
      <c r="P521" s="188" t="str">
        <f>IF($M521&lt;NORMA!$K$7,"NO CUMPLE","CUMPLE")</f>
        <v>CUMPLE</v>
      </c>
      <c r="Q521" s="188" t="str">
        <f>IF($E521&gt;NORMA!$K$8,"NO CUMPLE","CUMPLE")</f>
        <v>CUMPLE</v>
      </c>
      <c r="R521" s="188" t="str">
        <f>IF($F521&gt;NORMA!$K$9,"NO CUMPLE","CUMPLE")</f>
        <v>CUMPLE</v>
      </c>
      <c r="S521" s="188" t="str">
        <f>IF($K521&gt;NORMA!$K$10,"NO CUMPLE","CUMPLE")</f>
        <v>CUMPLE</v>
      </c>
      <c r="T521" s="188" t="str">
        <f>IF($J521&gt;NORMA!$K$11,"NO CUMPLE","CUMPLE")</f>
        <v>CUMPLE</v>
      </c>
      <c r="U521" s="188" t="str">
        <f>IF($G521&gt;NORMA!$K$12,"NO CUMPLE","CUMPLE")</f>
        <v>NO CUMPLE</v>
      </c>
      <c r="V521" s="188" t="str">
        <f>IF($H521&gt;NORMA!$K$13,"NO CUMPLE","CUMPLE")</f>
        <v>NO CUMPLE</v>
      </c>
      <c r="W521" s="188" t="str">
        <f>IF($O521&gt;NORMA!$J$14,"NO CUMPLE","CUMPLE")</f>
        <v>NO CUMPLE</v>
      </c>
      <c r="X521" s="188" t="str">
        <f>IF(AND($N521&gt;=NORMA!$Q$4, $N521&lt;=NORMA!$R$4),"CUMPLE","NO CUMPLE")</f>
        <v>CUMPLE</v>
      </c>
      <c r="Y521" s="188" t="str">
        <f>IF($I521&gt;NORMA!$K$16,"NO CUMPLE","CUMPLE")</f>
        <v>CUMPLE</v>
      </c>
      <c r="Z521" s="188" t="str">
        <f>IF($M521&lt;NORMA!$K$23,"NO CUMPLE","CUMPLE")</f>
        <v>NO CUMPLE</v>
      </c>
      <c r="AA521" s="188" t="str">
        <f>IF($E521&gt;NORMA!$J$24,"NO CUMPLE","CUMPLE")</f>
        <v>NO CUMPLE</v>
      </c>
      <c r="AB521" s="188" t="str">
        <f>IF($F521&gt;NORMA!$J$25,"NO CUMPLE","CUMPLE")</f>
        <v>NO CUMPLE</v>
      </c>
      <c r="AC521" s="188" t="str">
        <f>IF($K521&gt;NORMA!$J$26,"NO CUMPLE","CUMPLE")</f>
        <v>NO CUMPLE</v>
      </c>
      <c r="AD521" s="188" t="str">
        <f>IF($J521&gt;NORMA!$J$27,"NO CUMPLE","CUMPLE")</f>
        <v>NO CUMPLE</v>
      </c>
      <c r="AE521" s="188" t="str">
        <f>IF($G521&gt;NORMA!$K$28,"NO CUMPLE","CUMPLE")</f>
        <v>NO CUMPLE</v>
      </c>
      <c r="AF521" s="188" t="str">
        <f>IF($H521&gt;NORMA!$I$29,"NO CUMPLE","CUMPLE")</f>
        <v>NO CUMPLE</v>
      </c>
      <c r="AG521" s="188" t="str">
        <f>IF($O521&gt;NORMA!$K$30,"NO CUMPLE","CUMPLE")</f>
        <v>NO CUMPLE</v>
      </c>
      <c r="AH521" s="188" t="str">
        <f>IF(AND($N521&gt;=NORMA!$R$18, $N521&lt;=NORMA!$S$18),"CUMPLE","NO CUMPLE")</f>
        <v>CUMPLE</v>
      </c>
      <c r="AI521" s="188" t="str">
        <f>IF($I521&gt;NORMA!$J$32,"NO CUMPLE","CUMPLE")</f>
        <v>NO CUMPLE</v>
      </c>
    </row>
    <row r="522" spans="1:35" ht="14.25" customHeight="1" x14ac:dyDescent="0.35">
      <c r="A522" s="146" t="s">
        <v>101</v>
      </c>
      <c r="B522" s="147" t="s">
        <v>102</v>
      </c>
      <c r="C522" s="148">
        <v>43537</v>
      </c>
      <c r="D522" s="149">
        <v>0.41666666666666669</v>
      </c>
      <c r="E522" s="146">
        <v>201</v>
      </c>
      <c r="F522" s="146">
        <v>398</v>
      </c>
      <c r="G522" s="146">
        <v>235</v>
      </c>
      <c r="H522" s="146">
        <v>63</v>
      </c>
      <c r="I522" s="155">
        <v>2.56</v>
      </c>
      <c r="J522" s="161">
        <v>6.6</v>
      </c>
      <c r="K522" s="155">
        <v>59.19</v>
      </c>
      <c r="L522" s="155">
        <v>0.5</v>
      </c>
      <c r="M522" s="156">
        <v>1.96</v>
      </c>
      <c r="N522" s="156">
        <v>8.14</v>
      </c>
      <c r="O522" s="157">
        <v>2610000</v>
      </c>
      <c r="P522" s="188" t="str">
        <f>IF($M522&lt;NORMA!$K$7,"NO CUMPLE","CUMPLE")</f>
        <v>CUMPLE</v>
      </c>
      <c r="Q522" s="188" t="str">
        <f>IF($E522&gt;NORMA!$K$8,"NO CUMPLE","CUMPLE")</f>
        <v>CUMPLE</v>
      </c>
      <c r="R522" s="188" t="str">
        <f>IF($F522&gt;NORMA!$K$9,"NO CUMPLE","CUMPLE")</f>
        <v>CUMPLE</v>
      </c>
      <c r="S522" s="188" t="str">
        <f>IF($K522&gt;NORMA!$K$10,"NO CUMPLE","CUMPLE")</f>
        <v>NO CUMPLE</v>
      </c>
      <c r="T522" s="188" t="str">
        <f>IF($J522&gt;NORMA!$K$11,"NO CUMPLE","CUMPLE")</f>
        <v>CUMPLE</v>
      </c>
      <c r="U522" s="188" t="str">
        <f>IF($G522&gt;NORMA!$K$12,"NO CUMPLE","CUMPLE")</f>
        <v>NO CUMPLE</v>
      </c>
      <c r="V522" s="188" t="str">
        <f>IF($H522&gt;NORMA!$K$13,"NO CUMPLE","CUMPLE")</f>
        <v>NO CUMPLE</v>
      </c>
      <c r="W522" s="188" t="str">
        <f>IF($O522&gt;NORMA!$J$14,"NO CUMPLE","CUMPLE")</f>
        <v>NO CUMPLE</v>
      </c>
      <c r="X522" s="188" t="str">
        <f>IF(AND($N522&gt;=NORMA!$Q$4, $N522&lt;=NORMA!$R$4),"CUMPLE","NO CUMPLE")</f>
        <v>CUMPLE</v>
      </c>
      <c r="Y522" s="188" t="str">
        <f>IF($I522&gt;NORMA!$K$16,"NO CUMPLE","CUMPLE")</f>
        <v>CUMPLE</v>
      </c>
      <c r="Z522" s="188" t="str">
        <f>IF($M522&lt;NORMA!$K$23,"NO CUMPLE","CUMPLE")</f>
        <v>NO CUMPLE</v>
      </c>
      <c r="AA522" s="188" t="str">
        <f>IF($E522&gt;NORMA!$J$24,"NO CUMPLE","CUMPLE")</f>
        <v>NO CUMPLE</v>
      </c>
      <c r="AB522" s="188" t="str">
        <f>IF($F522&gt;NORMA!$J$25,"NO CUMPLE","CUMPLE")</f>
        <v>NO CUMPLE</v>
      </c>
      <c r="AC522" s="188" t="str">
        <f>IF($K522&gt;NORMA!$J$26,"NO CUMPLE","CUMPLE")</f>
        <v>NO CUMPLE</v>
      </c>
      <c r="AD522" s="188" t="str">
        <f>IF($J522&gt;NORMA!$J$27,"NO CUMPLE","CUMPLE")</f>
        <v>NO CUMPLE</v>
      </c>
      <c r="AE522" s="188" t="str">
        <f>IF($G522&gt;NORMA!$K$28,"NO CUMPLE","CUMPLE")</f>
        <v>NO CUMPLE</v>
      </c>
      <c r="AF522" s="188" t="str">
        <f>IF($H522&gt;NORMA!$I$29,"NO CUMPLE","CUMPLE")</f>
        <v>NO CUMPLE</v>
      </c>
      <c r="AG522" s="188" t="str">
        <f>IF($O522&gt;NORMA!$K$30,"NO CUMPLE","CUMPLE")</f>
        <v>NO CUMPLE</v>
      </c>
      <c r="AH522" s="188" t="str">
        <f>IF(AND($N522&gt;=NORMA!$R$18, $N522&lt;=NORMA!$S$18),"CUMPLE","NO CUMPLE")</f>
        <v>CUMPLE</v>
      </c>
      <c r="AI522" s="188" t="str">
        <f>IF($I522&gt;NORMA!$J$32,"NO CUMPLE","CUMPLE")</f>
        <v>NO CUMPLE</v>
      </c>
    </row>
    <row r="523" spans="1:35" ht="14.25" customHeight="1" x14ac:dyDescent="0.35">
      <c r="A523" s="146" t="s">
        <v>103</v>
      </c>
      <c r="B523" s="147" t="s">
        <v>102</v>
      </c>
      <c r="C523" s="148">
        <v>43550</v>
      </c>
      <c r="D523" s="149">
        <v>0.33333333333333331</v>
      </c>
      <c r="E523" s="147">
        <v>34.799999999999997</v>
      </c>
      <c r="F523" s="147">
        <v>68</v>
      </c>
      <c r="G523" s="147">
        <v>36.67</v>
      </c>
      <c r="H523" s="147">
        <v>10</v>
      </c>
      <c r="I523" s="147">
        <v>0.73</v>
      </c>
      <c r="J523" s="147">
        <v>1.145</v>
      </c>
      <c r="K523" s="155">
        <v>10.99</v>
      </c>
      <c r="L523" s="155">
        <v>0.6</v>
      </c>
      <c r="M523" s="156">
        <v>4.62</v>
      </c>
      <c r="N523" s="156">
        <v>8.0299999999999994</v>
      </c>
      <c r="O523" s="157">
        <v>3680</v>
      </c>
      <c r="P523" s="188" t="str">
        <f>IF($M523&lt;NORMA!$K$7,"NO CUMPLE","CUMPLE")</f>
        <v>CUMPLE</v>
      </c>
      <c r="Q523" s="188" t="str">
        <f>IF($E523&gt;NORMA!$K$8,"NO CUMPLE","CUMPLE")</f>
        <v>CUMPLE</v>
      </c>
      <c r="R523" s="188" t="str">
        <f>IF($F523&gt;NORMA!$K$9,"NO CUMPLE","CUMPLE")</f>
        <v>CUMPLE</v>
      </c>
      <c r="S523" s="188" t="str">
        <f>IF($K523&gt;NORMA!$K$10,"NO CUMPLE","CUMPLE")</f>
        <v>CUMPLE</v>
      </c>
      <c r="T523" s="188" t="str">
        <f>IF($J523&gt;NORMA!$K$11,"NO CUMPLE","CUMPLE")</f>
        <v>CUMPLE</v>
      </c>
      <c r="U523" s="188" t="str">
        <f>IF($G523&gt;NORMA!$K$12,"NO CUMPLE","CUMPLE")</f>
        <v>CUMPLE</v>
      </c>
      <c r="V523" s="188" t="str">
        <f>IF($H523&gt;NORMA!$K$13,"NO CUMPLE","CUMPLE")</f>
        <v>CUMPLE</v>
      </c>
      <c r="W523" s="188" t="str">
        <f>IF($O523&gt;NORMA!$J$14,"NO CUMPLE","CUMPLE")</f>
        <v>CUMPLE</v>
      </c>
      <c r="X523" s="188" t="str">
        <f>IF(AND($N523&gt;=NORMA!$Q$4, $N523&lt;=NORMA!$R$4),"CUMPLE","NO CUMPLE")</f>
        <v>CUMPLE</v>
      </c>
      <c r="Y523" s="188" t="str">
        <f>IF($I523&gt;NORMA!$K$16,"NO CUMPLE","CUMPLE")</f>
        <v>CUMPLE</v>
      </c>
      <c r="Z523" s="188" t="str">
        <f>IF($M523&lt;NORMA!$K$23,"NO CUMPLE","CUMPLE")</f>
        <v>CUMPLE</v>
      </c>
      <c r="AA523" s="188" t="str">
        <f>IF($E523&gt;NORMA!$J$24,"NO CUMPLE","CUMPLE")</f>
        <v>NO CUMPLE</v>
      </c>
      <c r="AB523" s="188" t="str">
        <f>IF($F523&gt;NORMA!$J$25,"NO CUMPLE","CUMPLE")</f>
        <v>NO CUMPLE</v>
      </c>
      <c r="AC523" s="188" t="str">
        <f>IF($K523&gt;NORMA!$J$26,"NO CUMPLE","CUMPLE")</f>
        <v>NO CUMPLE</v>
      </c>
      <c r="AD523" s="188" t="str">
        <f>IF($J523&gt;NORMA!$J$27,"NO CUMPLE","CUMPLE")</f>
        <v>NO CUMPLE</v>
      </c>
      <c r="AE523" s="188" t="str">
        <f>IF($G523&gt;NORMA!$K$28,"NO CUMPLE","CUMPLE")</f>
        <v>CUMPLE</v>
      </c>
      <c r="AF523" s="188" t="str">
        <f>IF($H523&gt;NORMA!$I$29,"NO CUMPLE","CUMPLE")</f>
        <v>CUMPLE</v>
      </c>
      <c r="AG523" s="188" t="str">
        <f>IF($O523&gt;NORMA!$K$30,"NO CUMPLE","CUMPLE")</f>
        <v>CUMPLE</v>
      </c>
      <c r="AH523" s="188" t="str">
        <f>IF(AND($N523&gt;=NORMA!$R$18, $N523&lt;=NORMA!$S$18),"CUMPLE","NO CUMPLE")</f>
        <v>CUMPLE</v>
      </c>
      <c r="AI523" s="188" t="str">
        <f>IF($I523&gt;NORMA!$J$32,"NO CUMPLE","CUMPLE")</f>
        <v>CUMPLE</v>
      </c>
    </row>
    <row r="524" spans="1:35" ht="14.25" customHeight="1" x14ac:dyDescent="0.35">
      <c r="A524" s="146" t="s">
        <v>101</v>
      </c>
      <c r="B524" s="146" t="s">
        <v>102</v>
      </c>
      <c r="C524" s="148">
        <v>43559</v>
      </c>
      <c r="D524" s="149">
        <v>0.25</v>
      </c>
      <c r="E524" s="146">
        <v>43</v>
      </c>
      <c r="F524" s="146">
        <v>50</v>
      </c>
      <c r="G524" s="146">
        <v>4</v>
      </c>
      <c r="H524" s="146">
        <v>10</v>
      </c>
      <c r="I524" s="155">
        <v>0.53</v>
      </c>
      <c r="J524" s="147">
        <v>0.70799999999999996</v>
      </c>
      <c r="K524" s="155">
        <v>6.62</v>
      </c>
      <c r="L524" s="155">
        <v>0.2</v>
      </c>
      <c r="M524" s="156">
        <v>3.14</v>
      </c>
      <c r="N524" s="156">
        <v>7.2</v>
      </c>
      <c r="O524" s="157">
        <v>1040</v>
      </c>
      <c r="P524" s="188" t="str">
        <f>IF($M524&lt;NORMA!$K$7,"NO CUMPLE","CUMPLE")</f>
        <v>CUMPLE</v>
      </c>
      <c r="Q524" s="188" t="str">
        <f>IF($E524&gt;NORMA!$K$8,"NO CUMPLE","CUMPLE")</f>
        <v>CUMPLE</v>
      </c>
      <c r="R524" s="188" t="str">
        <f>IF($F524&gt;NORMA!$K$9,"NO CUMPLE","CUMPLE")</f>
        <v>CUMPLE</v>
      </c>
      <c r="S524" s="188" t="str">
        <f>IF($K524&gt;NORMA!$K$10,"NO CUMPLE","CUMPLE")</f>
        <v>CUMPLE</v>
      </c>
      <c r="T524" s="188" t="str">
        <f>IF($J524&gt;NORMA!$K$11,"NO CUMPLE","CUMPLE")</f>
        <v>CUMPLE</v>
      </c>
      <c r="U524" s="188" t="str">
        <f>IF($G524&gt;NORMA!$K$12,"NO CUMPLE","CUMPLE")</f>
        <v>CUMPLE</v>
      </c>
      <c r="V524" s="188" t="str">
        <f>IF($H524&gt;NORMA!$K$13,"NO CUMPLE","CUMPLE")</f>
        <v>CUMPLE</v>
      </c>
      <c r="W524" s="188" t="str">
        <f>IF($O524&gt;NORMA!$J$14,"NO CUMPLE","CUMPLE")</f>
        <v>CUMPLE</v>
      </c>
      <c r="X524" s="188" t="str">
        <f>IF(AND($N524&gt;=NORMA!$Q$4, $N524&lt;=NORMA!$R$4),"CUMPLE","NO CUMPLE")</f>
        <v>CUMPLE</v>
      </c>
      <c r="Y524" s="188" t="str">
        <f>IF($I524&gt;NORMA!$K$16,"NO CUMPLE","CUMPLE")</f>
        <v>CUMPLE</v>
      </c>
      <c r="Z524" s="188" t="str">
        <f>IF($M524&lt;NORMA!$K$23,"NO CUMPLE","CUMPLE")</f>
        <v>NO CUMPLE</v>
      </c>
      <c r="AA524" s="188" t="str">
        <f>IF($E524&gt;NORMA!$J$24,"NO CUMPLE","CUMPLE")</f>
        <v>NO CUMPLE</v>
      </c>
      <c r="AB524" s="188" t="str">
        <f>IF($F524&gt;NORMA!$J$25,"NO CUMPLE","CUMPLE")</f>
        <v>NO CUMPLE</v>
      </c>
      <c r="AC524" s="188" t="str">
        <f>IF($K524&gt;NORMA!$J$26,"NO CUMPLE","CUMPLE")</f>
        <v>CUMPLE</v>
      </c>
      <c r="AD524" s="188" t="str">
        <f>IF($J524&gt;NORMA!$J$27,"NO CUMPLE","CUMPLE")</f>
        <v>CUMPLE</v>
      </c>
      <c r="AE524" s="188" t="str">
        <f>IF($G524&gt;NORMA!$K$28,"NO CUMPLE","CUMPLE")</f>
        <v>CUMPLE</v>
      </c>
      <c r="AF524" s="188" t="str">
        <f>IF($H524&gt;NORMA!$I$29,"NO CUMPLE","CUMPLE")</f>
        <v>CUMPLE</v>
      </c>
      <c r="AG524" s="188" t="str">
        <f>IF($O524&gt;NORMA!$K$30,"NO CUMPLE","CUMPLE")</f>
        <v>CUMPLE</v>
      </c>
      <c r="AH524" s="188" t="str">
        <f>IF(AND($N524&gt;=NORMA!$R$18, $N524&lt;=NORMA!$S$18),"CUMPLE","NO CUMPLE")</f>
        <v>CUMPLE</v>
      </c>
      <c r="AI524" s="188" t="str">
        <f>IF($I524&gt;NORMA!$J$32,"NO CUMPLE","CUMPLE")</f>
        <v>CUMPLE</v>
      </c>
    </row>
    <row r="525" spans="1:35" ht="14.25" customHeight="1" x14ac:dyDescent="0.35">
      <c r="A525" s="146" t="s">
        <v>103</v>
      </c>
      <c r="B525" s="147" t="s">
        <v>102</v>
      </c>
      <c r="C525" s="148">
        <v>43559</v>
      </c>
      <c r="D525" s="149">
        <v>0.41666666666666669</v>
      </c>
      <c r="E525" s="147">
        <v>93</v>
      </c>
      <c r="F525" s="147">
        <v>374</v>
      </c>
      <c r="G525" s="147">
        <v>112</v>
      </c>
      <c r="H525" s="147">
        <v>31.1</v>
      </c>
      <c r="I525" s="147">
        <v>1.03</v>
      </c>
      <c r="J525" s="147">
        <v>3.702</v>
      </c>
      <c r="K525" s="155">
        <v>28.94</v>
      </c>
      <c r="L525" s="155">
        <v>0.4</v>
      </c>
      <c r="M525" s="156">
        <v>0.76</v>
      </c>
      <c r="N525" s="156">
        <v>9.2200000000000006</v>
      </c>
      <c r="O525" s="157">
        <v>148000</v>
      </c>
      <c r="P525" s="188" t="str">
        <f>IF($M525&lt;NORMA!$K$7,"NO CUMPLE","CUMPLE")</f>
        <v>CUMPLE</v>
      </c>
      <c r="Q525" s="188" t="str">
        <f>IF($E525&gt;NORMA!$K$8,"NO CUMPLE","CUMPLE")</f>
        <v>CUMPLE</v>
      </c>
      <c r="R525" s="188" t="str">
        <f>IF($F525&gt;NORMA!$K$9,"NO CUMPLE","CUMPLE")</f>
        <v>CUMPLE</v>
      </c>
      <c r="S525" s="188" t="str">
        <f>IF($K525&gt;NORMA!$K$10,"NO CUMPLE","CUMPLE")</f>
        <v>CUMPLE</v>
      </c>
      <c r="T525" s="188" t="str">
        <f>IF($J525&gt;NORMA!$K$11,"NO CUMPLE","CUMPLE")</f>
        <v>CUMPLE</v>
      </c>
      <c r="U525" s="188" t="str">
        <f>IF($G525&gt;NORMA!$K$12,"NO CUMPLE","CUMPLE")</f>
        <v>CUMPLE</v>
      </c>
      <c r="V525" s="188" t="str">
        <f>IF($H525&gt;NORMA!$K$13,"NO CUMPLE","CUMPLE")</f>
        <v>CUMPLE</v>
      </c>
      <c r="W525" s="188" t="str">
        <f>IF($O525&gt;NORMA!$J$14,"NO CUMPLE","CUMPLE")</f>
        <v>CUMPLE</v>
      </c>
      <c r="X525" s="188" t="str">
        <f>IF(AND($N525&gt;=NORMA!$Q$4, $N525&lt;=NORMA!$R$4),"CUMPLE","NO CUMPLE")</f>
        <v>NO CUMPLE</v>
      </c>
      <c r="Y525" s="188" t="str">
        <f>IF($I525&gt;NORMA!$K$16,"NO CUMPLE","CUMPLE")</f>
        <v>CUMPLE</v>
      </c>
      <c r="Z525" s="188" t="str">
        <f>IF($M525&lt;NORMA!$K$23,"NO CUMPLE","CUMPLE")</f>
        <v>NO CUMPLE</v>
      </c>
      <c r="AA525" s="188" t="str">
        <f>IF($E525&gt;NORMA!$J$24,"NO CUMPLE","CUMPLE")</f>
        <v>NO CUMPLE</v>
      </c>
      <c r="AB525" s="188" t="str">
        <f>IF($F525&gt;NORMA!$J$25,"NO CUMPLE","CUMPLE")</f>
        <v>NO CUMPLE</v>
      </c>
      <c r="AC525" s="188" t="str">
        <f>IF($K525&gt;NORMA!$J$26,"NO CUMPLE","CUMPLE")</f>
        <v>NO CUMPLE</v>
      </c>
      <c r="AD525" s="188" t="str">
        <f>IF($J525&gt;NORMA!$J$27,"NO CUMPLE","CUMPLE")</f>
        <v>NO CUMPLE</v>
      </c>
      <c r="AE525" s="188" t="str">
        <f>IF($G525&gt;NORMA!$K$28,"NO CUMPLE","CUMPLE")</f>
        <v>NO CUMPLE</v>
      </c>
      <c r="AF525" s="188" t="str">
        <f>IF($H525&gt;NORMA!$I$29,"NO CUMPLE","CUMPLE")</f>
        <v>NO CUMPLE</v>
      </c>
      <c r="AG525" s="188" t="str">
        <f>IF($O525&gt;NORMA!$K$30,"NO CUMPLE","CUMPLE")</f>
        <v>NO CUMPLE</v>
      </c>
      <c r="AH525" s="188" t="str">
        <f>IF(AND($N525&gt;=NORMA!$R$18, $N525&lt;=NORMA!$S$18),"CUMPLE","NO CUMPLE")</f>
        <v>NO CUMPLE</v>
      </c>
      <c r="AI525" s="188" t="str">
        <f>IF($I525&gt;NORMA!$J$32,"NO CUMPLE","CUMPLE")</f>
        <v>NO CUMPLE</v>
      </c>
    </row>
    <row r="526" spans="1:35" ht="14.25" customHeight="1" x14ac:dyDescent="0.35">
      <c r="A526" s="146" t="s">
        <v>101</v>
      </c>
      <c r="B526" s="146" t="s">
        <v>102</v>
      </c>
      <c r="C526" s="148">
        <v>43570</v>
      </c>
      <c r="D526" s="149">
        <v>0.33333333333333331</v>
      </c>
      <c r="E526" s="146">
        <v>15</v>
      </c>
      <c r="F526" s="146">
        <v>128</v>
      </c>
      <c r="G526" s="146">
        <v>612</v>
      </c>
      <c r="H526" s="146">
        <v>12</v>
      </c>
      <c r="I526" s="155">
        <v>0.41</v>
      </c>
      <c r="J526" s="155">
        <v>1.3</v>
      </c>
      <c r="K526" s="155">
        <v>11.86</v>
      </c>
      <c r="L526" s="155">
        <v>1.4</v>
      </c>
      <c r="M526" s="156">
        <v>4.57</v>
      </c>
      <c r="N526" s="156">
        <v>7.73</v>
      </c>
      <c r="O526" s="157">
        <v>29100</v>
      </c>
      <c r="P526" s="188" t="str">
        <f>IF($M526&lt;NORMA!$K$7,"NO CUMPLE","CUMPLE")</f>
        <v>CUMPLE</v>
      </c>
      <c r="Q526" s="188" t="str">
        <f>IF($E526&gt;NORMA!$K$8,"NO CUMPLE","CUMPLE")</f>
        <v>CUMPLE</v>
      </c>
      <c r="R526" s="188" t="str">
        <f>IF($F526&gt;NORMA!$K$9,"NO CUMPLE","CUMPLE")</f>
        <v>CUMPLE</v>
      </c>
      <c r="S526" s="188" t="str">
        <f>IF($K526&gt;NORMA!$K$10,"NO CUMPLE","CUMPLE")</f>
        <v>CUMPLE</v>
      </c>
      <c r="T526" s="188" t="str">
        <f>IF($J526&gt;NORMA!$K$11,"NO CUMPLE","CUMPLE")</f>
        <v>CUMPLE</v>
      </c>
      <c r="U526" s="188" t="str">
        <f>IF($G526&gt;NORMA!$K$12,"NO CUMPLE","CUMPLE")</f>
        <v>NO CUMPLE</v>
      </c>
      <c r="V526" s="188" t="str">
        <f>IF($H526&gt;NORMA!$K$13,"NO CUMPLE","CUMPLE")</f>
        <v>CUMPLE</v>
      </c>
      <c r="W526" s="188" t="str">
        <f>IF($O526&gt;NORMA!$J$14,"NO CUMPLE","CUMPLE")</f>
        <v>CUMPLE</v>
      </c>
      <c r="X526" s="188" t="str">
        <f>IF(AND($N526&gt;=NORMA!$Q$4, $N526&lt;=NORMA!$R$4),"CUMPLE","NO CUMPLE")</f>
        <v>CUMPLE</v>
      </c>
      <c r="Y526" s="188" t="str">
        <f>IF($I526&gt;NORMA!$K$16,"NO CUMPLE","CUMPLE")</f>
        <v>CUMPLE</v>
      </c>
      <c r="Z526" s="188" t="str">
        <f>IF($M526&lt;NORMA!$K$23,"NO CUMPLE","CUMPLE")</f>
        <v>CUMPLE</v>
      </c>
      <c r="AA526" s="188" t="str">
        <f>IF($E526&gt;NORMA!$J$24,"NO CUMPLE","CUMPLE")</f>
        <v>CUMPLE</v>
      </c>
      <c r="AB526" s="188" t="str">
        <f>IF($F526&gt;NORMA!$J$25,"NO CUMPLE","CUMPLE")</f>
        <v>NO CUMPLE</v>
      </c>
      <c r="AC526" s="188" t="str">
        <f>IF($K526&gt;NORMA!$J$26,"NO CUMPLE","CUMPLE")</f>
        <v>NO CUMPLE</v>
      </c>
      <c r="AD526" s="188" t="str">
        <f>IF($J526&gt;NORMA!$J$27,"NO CUMPLE","CUMPLE")</f>
        <v>NO CUMPLE</v>
      </c>
      <c r="AE526" s="188" t="str">
        <f>IF($G526&gt;NORMA!$K$28,"NO CUMPLE","CUMPLE")</f>
        <v>NO CUMPLE</v>
      </c>
      <c r="AF526" s="188" t="str">
        <f>IF($H526&gt;NORMA!$I$29,"NO CUMPLE","CUMPLE")</f>
        <v>NO CUMPLE</v>
      </c>
      <c r="AG526" s="188" t="str">
        <f>IF($O526&gt;NORMA!$K$30,"NO CUMPLE","CUMPLE")</f>
        <v>CUMPLE</v>
      </c>
      <c r="AH526" s="188" t="str">
        <f>IF(AND($N526&gt;=NORMA!$R$18, $N526&lt;=NORMA!$S$18),"CUMPLE","NO CUMPLE")</f>
        <v>CUMPLE</v>
      </c>
      <c r="AI526" s="188" t="str">
        <f>IF($I526&gt;NORMA!$J$32,"NO CUMPLE","CUMPLE")</f>
        <v>CUMPLE</v>
      </c>
    </row>
    <row r="527" spans="1:35" ht="14.25" customHeight="1" x14ac:dyDescent="0.35">
      <c r="A527" s="146" t="s">
        <v>103</v>
      </c>
      <c r="B527" s="147" t="s">
        <v>102</v>
      </c>
      <c r="C527" s="148">
        <v>43570</v>
      </c>
      <c r="D527" s="149">
        <v>0.5</v>
      </c>
      <c r="E527" s="147">
        <v>28.9</v>
      </c>
      <c r="F527" s="147">
        <v>229</v>
      </c>
      <c r="G527" s="147">
        <v>124</v>
      </c>
      <c r="H527" s="147">
        <v>10</v>
      </c>
      <c r="I527" s="155">
        <v>0.6</v>
      </c>
      <c r="J527" s="155">
        <v>0.97</v>
      </c>
      <c r="K527" s="155">
        <v>8.49</v>
      </c>
      <c r="L527" s="155">
        <v>1.3</v>
      </c>
      <c r="M527" s="156">
        <v>4.53</v>
      </c>
      <c r="N527" s="156">
        <v>8.07</v>
      </c>
      <c r="O527" s="157">
        <v>105000</v>
      </c>
      <c r="P527" s="188" t="str">
        <f>IF($M527&lt;NORMA!$K$7,"NO CUMPLE","CUMPLE")</f>
        <v>CUMPLE</v>
      </c>
      <c r="Q527" s="188" t="str">
        <f>IF($E527&gt;NORMA!$K$8,"NO CUMPLE","CUMPLE")</f>
        <v>CUMPLE</v>
      </c>
      <c r="R527" s="188" t="str">
        <f>IF($F527&gt;NORMA!$K$9,"NO CUMPLE","CUMPLE")</f>
        <v>CUMPLE</v>
      </c>
      <c r="S527" s="188" t="str">
        <f>IF($K527&gt;NORMA!$K$10,"NO CUMPLE","CUMPLE")</f>
        <v>CUMPLE</v>
      </c>
      <c r="T527" s="188" t="str">
        <f>IF($J527&gt;NORMA!$K$11,"NO CUMPLE","CUMPLE")</f>
        <v>CUMPLE</v>
      </c>
      <c r="U527" s="188" t="str">
        <f>IF($G527&gt;NORMA!$K$12,"NO CUMPLE","CUMPLE")</f>
        <v>CUMPLE</v>
      </c>
      <c r="V527" s="188" t="str">
        <f>IF($H527&gt;NORMA!$K$13,"NO CUMPLE","CUMPLE")</f>
        <v>CUMPLE</v>
      </c>
      <c r="W527" s="188" t="str">
        <f>IF($O527&gt;NORMA!$J$14,"NO CUMPLE","CUMPLE")</f>
        <v>CUMPLE</v>
      </c>
      <c r="X527" s="188" t="str">
        <f>IF(AND($N527&gt;=NORMA!$Q$4, $N527&lt;=NORMA!$R$4),"CUMPLE","NO CUMPLE")</f>
        <v>CUMPLE</v>
      </c>
      <c r="Y527" s="188" t="str">
        <f>IF($I527&gt;NORMA!$K$16,"NO CUMPLE","CUMPLE")</f>
        <v>CUMPLE</v>
      </c>
      <c r="Z527" s="188" t="str">
        <f>IF($M527&lt;NORMA!$K$23,"NO CUMPLE","CUMPLE")</f>
        <v>CUMPLE</v>
      </c>
      <c r="AA527" s="188" t="str">
        <f>IF($E527&gt;NORMA!$J$24,"NO CUMPLE","CUMPLE")</f>
        <v>NO CUMPLE</v>
      </c>
      <c r="AB527" s="188" t="str">
        <f>IF($F527&gt;NORMA!$J$25,"NO CUMPLE","CUMPLE")</f>
        <v>NO CUMPLE</v>
      </c>
      <c r="AC527" s="188" t="str">
        <f>IF($K527&gt;NORMA!$J$26,"NO CUMPLE","CUMPLE")</f>
        <v>CUMPLE</v>
      </c>
      <c r="AD527" s="188" t="str">
        <f>IF($J527&gt;NORMA!$J$27,"NO CUMPLE","CUMPLE")</f>
        <v>CUMPLE</v>
      </c>
      <c r="AE527" s="188" t="str">
        <f>IF($G527&gt;NORMA!$K$28,"NO CUMPLE","CUMPLE")</f>
        <v>NO CUMPLE</v>
      </c>
      <c r="AF527" s="188" t="str">
        <f>IF($H527&gt;NORMA!$I$29,"NO CUMPLE","CUMPLE")</f>
        <v>CUMPLE</v>
      </c>
      <c r="AG527" s="188" t="str">
        <f>IF($O527&gt;NORMA!$K$30,"NO CUMPLE","CUMPLE")</f>
        <v>NO CUMPLE</v>
      </c>
      <c r="AH527" s="188" t="str">
        <f>IF(AND($N527&gt;=NORMA!$R$18, $N527&lt;=NORMA!$S$18),"CUMPLE","NO CUMPLE")</f>
        <v>CUMPLE</v>
      </c>
      <c r="AI527" s="188" t="str">
        <f>IF($I527&gt;NORMA!$J$32,"NO CUMPLE","CUMPLE")</f>
        <v>CUMPLE</v>
      </c>
    </row>
    <row r="528" spans="1:35" ht="14.25" customHeight="1" x14ac:dyDescent="0.35">
      <c r="A528" s="146" t="s">
        <v>101</v>
      </c>
      <c r="B528" s="146" t="s">
        <v>102</v>
      </c>
      <c r="C528" s="148">
        <v>43587</v>
      </c>
      <c r="D528" s="149">
        <v>0.5</v>
      </c>
      <c r="E528" s="146">
        <v>75</v>
      </c>
      <c r="F528" s="146">
        <v>225</v>
      </c>
      <c r="G528" s="146">
        <v>62</v>
      </c>
      <c r="H528" s="146">
        <v>26</v>
      </c>
      <c r="I528" s="155">
        <v>1.5</v>
      </c>
      <c r="J528" s="147">
        <v>3.504</v>
      </c>
      <c r="K528" s="155">
        <v>34.83</v>
      </c>
      <c r="L528" s="155">
        <v>0.4</v>
      </c>
      <c r="M528" s="156">
        <v>0.39</v>
      </c>
      <c r="N528" s="156">
        <v>8.16</v>
      </c>
      <c r="O528" s="157">
        <v>11200000</v>
      </c>
      <c r="P528" s="188" t="str">
        <f>IF($M528&lt;NORMA!$K$7,"NO CUMPLE","CUMPLE")</f>
        <v>CUMPLE</v>
      </c>
      <c r="Q528" s="188" t="str">
        <f>IF($E528&gt;NORMA!$K$8,"NO CUMPLE","CUMPLE")</f>
        <v>CUMPLE</v>
      </c>
      <c r="R528" s="188" t="str">
        <f>IF($F528&gt;NORMA!$K$9,"NO CUMPLE","CUMPLE")</f>
        <v>CUMPLE</v>
      </c>
      <c r="S528" s="188" t="str">
        <f>IF($K528&gt;NORMA!$K$10,"NO CUMPLE","CUMPLE")</f>
        <v>CUMPLE</v>
      </c>
      <c r="T528" s="188" t="str">
        <f>IF($J528&gt;NORMA!$K$11,"NO CUMPLE","CUMPLE")</f>
        <v>CUMPLE</v>
      </c>
      <c r="U528" s="188" t="str">
        <f>IF($G528&gt;NORMA!$K$12,"NO CUMPLE","CUMPLE")</f>
        <v>CUMPLE</v>
      </c>
      <c r="V528" s="188" t="str">
        <f>IF($H528&gt;NORMA!$K$13,"NO CUMPLE","CUMPLE")</f>
        <v>CUMPLE</v>
      </c>
      <c r="W528" s="188" t="str">
        <f>IF($O528&gt;NORMA!$J$14,"NO CUMPLE","CUMPLE")</f>
        <v>NO CUMPLE</v>
      </c>
      <c r="X528" s="188" t="str">
        <f>IF(AND($N528&gt;=NORMA!$Q$4, $N528&lt;=NORMA!$R$4),"CUMPLE","NO CUMPLE")</f>
        <v>CUMPLE</v>
      </c>
      <c r="Y528" s="188" t="str">
        <f>IF($I528&gt;NORMA!$K$16,"NO CUMPLE","CUMPLE")</f>
        <v>CUMPLE</v>
      </c>
      <c r="Z528" s="188" t="str">
        <f>IF($M528&lt;NORMA!$K$23,"NO CUMPLE","CUMPLE")</f>
        <v>NO CUMPLE</v>
      </c>
      <c r="AA528" s="188" t="str">
        <f>IF($E528&gt;NORMA!$J$24,"NO CUMPLE","CUMPLE")</f>
        <v>NO CUMPLE</v>
      </c>
      <c r="AB528" s="188" t="str">
        <f>IF($F528&gt;NORMA!$J$25,"NO CUMPLE","CUMPLE")</f>
        <v>NO CUMPLE</v>
      </c>
      <c r="AC528" s="188" t="str">
        <f>IF($K528&gt;NORMA!$J$26,"NO CUMPLE","CUMPLE")</f>
        <v>NO CUMPLE</v>
      </c>
      <c r="AD528" s="188" t="str">
        <f>IF($J528&gt;NORMA!$J$27,"NO CUMPLE","CUMPLE")</f>
        <v>NO CUMPLE</v>
      </c>
      <c r="AE528" s="188" t="str">
        <f>IF($G528&gt;NORMA!$K$28,"NO CUMPLE","CUMPLE")</f>
        <v>NO CUMPLE</v>
      </c>
      <c r="AF528" s="188" t="str">
        <f>IF($H528&gt;NORMA!$I$29,"NO CUMPLE","CUMPLE")</f>
        <v>NO CUMPLE</v>
      </c>
      <c r="AG528" s="188" t="str">
        <f>IF($O528&gt;NORMA!$K$30,"NO CUMPLE","CUMPLE")</f>
        <v>NO CUMPLE</v>
      </c>
      <c r="AH528" s="188" t="str">
        <f>IF(AND($N528&gt;=NORMA!$R$18, $N528&lt;=NORMA!$S$18),"CUMPLE","NO CUMPLE")</f>
        <v>CUMPLE</v>
      </c>
      <c r="AI528" s="188" t="str">
        <f>IF($I528&gt;NORMA!$J$32,"NO CUMPLE","CUMPLE")</f>
        <v>NO CUMPLE</v>
      </c>
    </row>
    <row r="529" spans="1:35" ht="14.25" customHeight="1" x14ac:dyDescent="0.35">
      <c r="A529" s="146" t="s">
        <v>103</v>
      </c>
      <c r="B529" s="147" t="s">
        <v>102</v>
      </c>
      <c r="C529" s="148">
        <v>43587</v>
      </c>
      <c r="D529" s="149">
        <v>0.66666666666666663</v>
      </c>
      <c r="E529" s="147">
        <v>60.4</v>
      </c>
      <c r="F529" s="147">
        <v>188</v>
      </c>
      <c r="G529" s="147">
        <v>60</v>
      </c>
      <c r="H529" s="147">
        <v>30.4</v>
      </c>
      <c r="I529" s="155">
        <v>2</v>
      </c>
      <c r="J529" s="147">
        <v>2.5190000000000001</v>
      </c>
      <c r="K529" s="155">
        <v>23.45</v>
      </c>
      <c r="L529" s="155">
        <v>0.2</v>
      </c>
      <c r="M529" s="156">
        <v>0.56000000000000005</v>
      </c>
      <c r="N529" s="156">
        <v>7.89</v>
      </c>
      <c r="O529" s="157">
        <v>2420000</v>
      </c>
      <c r="P529" s="188" t="str">
        <f>IF($M529&lt;NORMA!$K$7,"NO CUMPLE","CUMPLE")</f>
        <v>CUMPLE</v>
      </c>
      <c r="Q529" s="188" t="str">
        <f>IF($E529&gt;NORMA!$K$8,"NO CUMPLE","CUMPLE")</f>
        <v>CUMPLE</v>
      </c>
      <c r="R529" s="188" t="str">
        <f>IF($F529&gt;NORMA!$K$9,"NO CUMPLE","CUMPLE")</f>
        <v>CUMPLE</v>
      </c>
      <c r="S529" s="188" t="str">
        <f>IF($K529&gt;NORMA!$K$10,"NO CUMPLE","CUMPLE")</f>
        <v>CUMPLE</v>
      </c>
      <c r="T529" s="188" t="str">
        <f>IF($J529&gt;NORMA!$K$11,"NO CUMPLE","CUMPLE")</f>
        <v>CUMPLE</v>
      </c>
      <c r="U529" s="188" t="str">
        <f>IF($G529&gt;NORMA!$K$12,"NO CUMPLE","CUMPLE")</f>
        <v>CUMPLE</v>
      </c>
      <c r="V529" s="188" t="str">
        <f>IF($H529&gt;NORMA!$K$13,"NO CUMPLE","CUMPLE")</f>
        <v>CUMPLE</v>
      </c>
      <c r="W529" s="188" t="str">
        <f>IF($O529&gt;NORMA!$J$14,"NO CUMPLE","CUMPLE")</f>
        <v>NO CUMPLE</v>
      </c>
      <c r="X529" s="188" t="str">
        <f>IF(AND($N529&gt;=NORMA!$Q$4, $N529&lt;=NORMA!$R$4),"CUMPLE","NO CUMPLE")</f>
        <v>CUMPLE</v>
      </c>
      <c r="Y529" s="188" t="str">
        <f>IF($I529&gt;NORMA!$K$16,"NO CUMPLE","CUMPLE")</f>
        <v>CUMPLE</v>
      </c>
      <c r="Z529" s="188" t="str">
        <f>IF($M529&lt;NORMA!$K$23,"NO CUMPLE","CUMPLE")</f>
        <v>NO CUMPLE</v>
      </c>
      <c r="AA529" s="188" t="str">
        <f>IF($E529&gt;NORMA!$J$24,"NO CUMPLE","CUMPLE")</f>
        <v>NO CUMPLE</v>
      </c>
      <c r="AB529" s="188" t="str">
        <f>IF($F529&gt;NORMA!$J$25,"NO CUMPLE","CUMPLE")</f>
        <v>NO CUMPLE</v>
      </c>
      <c r="AC529" s="188" t="str">
        <f>IF($K529&gt;NORMA!$J$26,"NO CUMPLE","CUMPLE")</f>
        <v>NO CUMPLE</v>
      </c>
      <c r="AD529" s="188" t="str">
        <f>IF($J529&gt;NORMA!$J$27,"NO CUMPLE","CUMPLE")</f>
        <v>NO CUMPLE</v>
      </c>
      <c r="AE529" s="188" t="str">
        <f>IF($G529&gt;NORMA!$K$28,"NO CUMPLE","CUMPLE")</f>
        <v>NO CUMPLE</v>
      </c>
      <c r="AF529" s="188" t="str">
        <f>IF($H529&gt;NORMA!$I$29,"NO CUMPLE","CUMPLE")</f>
        <v>NO CUMPLE</v>
      </c>
      <c r="AG529" s="188" t="str">
        <f>IF($O529&gt;NORMA!$K$30,"NO CUMPLE","CUMPLE")</f>
        <v>NO CUMPLE</v>
      </c>
      <c r="AH529" s="188" t="str">
        <f>IF(AND($N529&gt;=NORMA!$R$18, $N529&lt;=NORMA!$S$18),"CUMPLE","NO CUMPLE")</f>
        <v>CUMPLE</v>
      </c>
      <c r="AI529" s="188" t="str">
        <f>IF($I529&gt;NORMA!$J$32,"NO CUMPLE","CUMPLE")</f>
        <v>NO CUMPLE</v>
      </c>
    </row>
    <row r="530" spans="1:35" ht="14.25" customHeight="1" x14ac:dyDescent="0.35">
      <c r="A530" s="146" t="s">
        <v>101</v>
      </c>
      <c r="B530" s="147" t="s">
        <v>102</v>
      </c>
      <c r="C530" s="148">
        <v>43598</v>
      </c>
      <c r="D530" s="149">
        <v>0.58333333333333337</v>
      </c>
      <c r="E530" s="147">
        <v>8.6</v>
      </c>
      <c r="F530" s="147">
        <v>106</v>
      </c>
      <c r="G530" s="147">
        <v>138</v>
      </c>
      <c r="H530" s="147">
        <v>18.3</v>
      </c>
      <c r="I530" s="147">
        <v>0.4</v>
      </c>
      <c r="J530" s="147">
        <v>0.19400000000000001</v>
      </c>
      <c r="K530" s="155">
        <v>2.6</v>
      </c>
      <c r="L530" s="155">
        <v>5.5</v>
      </c>
      <c r="M530" s="156">
        <v>1.9</v>
      </c>
      <c r="N530" s="156">
        <v>7.24</v>
      </c>
      <c r="O530" s="157">
        <v>4880000</v>
      </c>
      <c r="P530" s="188" t="str">
        <f>IF($M530&lt;NORMA!$K$7,"NO CUMPLE","CUMPLE")</f>
        <v>CUMPLE</v>
      </c>
      <c r="Q530" s="188" t="str">
        <f>IF($E530&gt;NORMA!$K$8,"NO CUMPLE","CUMPLE")</f>
        <v>CUMPLE</v>
      </c>
      <c r="R530" s="188" t="str">
        <f>IF($F530&gt;NORMA!$K$9,"NO CUMPLE","CUMPLE")</f>
        <v>CUMPLE</v>
      </c>
      <c r="S530" s="188" t="str">
        <f>IF($K530&gt;NORMA!$K$10,"NO CUMPLE","CUMPLE")</f>
        <v>CUMPLE</v>
      </c>
      <c r="T530" s="188" t="str">
        <f>IF($J530&gt;NORMA!$K$11,"NO CUMPLE","CUMPLE")</f>
        <v>CUMPLE</v>
      </c>
      <c r="U530" s="188" t="str">
        <f>IF($G530&gt;NORMA!$K$12,"NO CUMPLE","CUMPLE")</f>
        <v>CUMPLE</v>
      </c>
      <c r="V530" s="188" t="str">
        <f>IF($H530&gt;NORMA!$K$13,"NO CUMPLE","CUMPLE")</f>
        <v>CUMPLE</v>
      </c>
      <c r="W530" s="188" t="str">
        <f>IF($O530&gt;NORMA!$J$14,"NO CUMPLE","CUMPLE")</f>
        <v>NO CUMPLE</v>
      </c>
      <c r="X530" s="188" t="str">
        <f>IF(AND($N530&gt;=NORMA!$Q$4, $N530&lt;=NORMA!$R$4),"CUMPLE","NO CUMPLE")</f>
        <v>CUMPLE</v>
      </c>
      <c r="Y530" s="188" t="str">
        <f>IF($I530&gt;NORMA!$K$16,"NO CUMPLE","CUMPLE")</f>
        <v>CUMPLE</v>
      </c>
      <c r="Z530" s="188" t="str">
        <f>IF($M530&lt;NORMA!$K$23,"NO CUMPLE","CUMPLE")</f>
        <v>NO CUMPLE</v>
      </c>
      <c r="AA530" s="188" t="str">
        <f>IF($E530&gt;NORMA!$J$24,"NO CUMPLE","CUMPLE")</f>
        <v>CUMPLE</v>
      </c>
      <c r="AB530" s="188" t="str">
        <f>IF($F530&gt;NORMA!$J$25,"NO CUMPLE","CUMPLE")</f>
        <v>NO CUMPLE</v>
      </c>
      <c r="AC530" s="188" t="str">
        <f>IF($K530&gt;NORMA!$J$26,"NO CUMPLE","CUMPLE")</f>
        <v>CUMPLE</v>
      </c>
      <c r="AD530" s="188" t="str">
        <f>IF($J530&gt;NORMA!$J$27,"NO CUMPLE","CUMPLE")</f>
        <v>CUMPLE</v>
      </c>
      <c r="AE530" s="188" t="str">
        <f>IF($G530&gt;NORMA!$K$28,"NO CUMPLE","CUMPLE")</f>
        <v>NO CUMPLE</v>
      </c>
      <c r="AF530" s="188" t="str">
        <f>IF($H530&gt;NORMA!$I$29,"NO CUMPLE","CUMPLE")</f>
        <v>NO CUMPLE</v>
      </c>
      <c r="AG530" s="188" t="str">
        <f>IF($O530&gt;NORMA!$K$30,"NO CUMPLE","CUMPLE")</f>
        <v>NO CUMPLE</v>
      </c>
      <c r="AH530" s="188" t="str">
        <f>IF(AND($N530&gt;=NORMA!$R$18, $N530&lt;=NORMA!$S$18),"CUMPLE","NO CUMPLE")</f>
        <v>CUMPLE</v>
      </c>
      <c r="AI530" s="188" t="str">
        <f>IF($I530&gt;NORMA!$J$32,"NO CUMPLE","CUMPLE")</f>
        <v>CUMPLE</v>
      </c>
    </row>
    <row r="531" spans="1:35" ht="14.25" customHeight="1" x14ac:dyDescent="0.35">
      <c r="A531" s="147" t="s">
        <v>103</v>
      </c>
      <c r="B531" s="147" t="s">
        <v>102</v>
      </c>
      <c r="C531" s="148">
        <v>43608</v>
      </c>
      <c r="D531" s="149">
        <v>0.25</v>
      </c>
      <c r="E531" s="147">
        <v>48.6</v>
      </c>
      <c r="F531" s="147">
        <v>186</v>
      </c>
      <c r="G531" s="147">
        <v>28</v>
      </c>
      <c r="H531" s="147">
        <v>10.1</v>
      </c>
      <c r="I531" s="147">
        <v>0.63</v>
      </c>
      <c r="J531" s="147">
        <v>1.742</v>
      </c>
      <c r="K531" s="155">
        <v>1.77</v>
      </c>
      <c r="L531" s="155">
        <v>0.7</v>
      </c>
      <c r="M531" s="156">
        <v>1.17</v>
      </c>
      <c r="N531" s="156">
        <v>7.49</v>
      </c>
      <c r="O531" s="157">
        <v>1730000</v>
      </c>
      <c r="P531" s="188" t="str">
        <f>IF($M531&lt;NORMA!$K$7,"NO CUMPLE","CUMPLE")</f>
        <v>CUMPLE</v>
      </c>
      <c r="Q531" s="188" t="str">
        <f>IF($E531&gt;NORMA!$K$8,"NO CUMPLE","CUMPLE")</f>
        <v>CUMPLE</v>
      </c>
      <c r="R531" s="188" t="str">
        <f>IF($F531&gt;NORMA!$K$9,"NO CUMPLE","CUMPLE")</f>
        <v>CUMPLE</v>
      </c>
      <c r="S531" s="188" t="str">
        <f>IF($K531&gt;NORMA!$K$10,"NO CUMPLE","CUMPLE")</f>
        <v>CUMPLE</v>
      </c>
      <c r="T531" s="188" t="str">
        <f>IF($J531&gt;NORMA!$K$11,"NO CUMPLE","CUMPLE")</f>
        <v>CUMPLE</v>
      </c>
      <c r="U531" s="188" t="str">
        <f>IF($G531&gt;NORMA!$K$12,"NO CUMPLE","CUMPLE")</f>
        <v>CUMPLE</v>
      </c>
      <c r="V531" s="188" t="str">
        <f>IF($H531&gt;NORMA!$K$13,"NO CUMPLE","CUMPLE")</f>
        <v>CUMPLE</v>
      </c>
      <c r="W531" s="188" t="str">
        <f>IF($O531&gt;NORMA!$J$14,"NO CUMPLE","CUMPLE")</f>
        <v>NO CUMPLE</v>
      </c>
      <c r="X531" s="188" t="str">
        <f>IF(AND($N531&gt;=NORMA!$Q$4, $N531&lt;=NORMA!$R$4),"CUMPLE","NO CUMPLE")</f>
        <v>CUMPLE</v>
      </c>
      <c r="Y531" s="188" t="str">
        <f>IF($I531&gt;NORMA!$K$16,"NO CUMPLE","CUMPLE")</f>
        <v>CUMPLE</v>
      </c>
      <c r="Z531" s="188" t="str">
        <f>IF($M531&lt;NORMA!$K$23,"NO CUMPLE","CUMPLE")</f>
        <v>NO CUMPLE</v>
      </c>
      <c r="AA531" s="188" t="str">
        <f>IF($E531&gt;NORMA!$J$24,"NO CUMPLE","CUMPLE")</f>
        <v>NO CUMPLE</v>
      </c>
      <c r="AB531" s="188" t="str">
        <f>IF($F531&gt;NORMA!$J$25,"NO CUMPLE","CUMPLE")</f>
        <v>NO CUMPLE</v>
      </c>
      <c r="AC531" s="188" t="str">
        <f>IF($K531&gt;NORMA!$J$26,"NO CUMPLE","CUMPLE")</f>
        <v>CUMPLE</v>
      </c>
      <c r="AD531" s="188" t="str">
        <f>IF($J531&gt;NORMA!$J$27,"NO CUMPLE","CUMPLE")</f>
        <v>NO CUMPLE</v>
      </c>
      <c r="AE531" s="188" t="str">
        <f>IF($G531&gt;NORMA!$K$28,"NO CUMPLE","CUMPLE")</f>
        <v>CUMPLE</v>
      </c>
      <c r="AF531" s="188" t="str">
        <f>IF($H531&gt;NORMA!$I$29,"NO CUMPLE","CUMPLE")</f>
        <v>NO CUMPLE</v>
      </c>
      <c r="AG531" s="188" t="str">
        <f>IF($O531&gt;NORMA!$K$30,"NO CUMPLE","CUMPLE")</f>
        <v>NO CUMPLE</v>
      </c>
      <c r="AH531" s="188" t="str">
        <f>IF(AND($N531&gt;=NORMA!$R$18, $N531&lt;=NORMA!$S$18),"CUMPLE","NO CUMPLE")</f>
        <v>CUMPLE</v>
      </c>
      <c r="AI531" s="188" t="str">
        <f>IF($I531&gt;NORMA!$J$32,"NO CUMPLE","CUMPLE")</f>
        <v>CUMPLE</v>
      </c>
    </row>
    <row r="532" spans="1:35" ht="14.25" customHeight="1" x14ac:dyDescent="0.35">
      <c r="A532" s="146" t="s">
        <v>101</v>
      </c>
      <c r="B532" s="147" t="s">
        <v>102</v>
      </c>
      <c r="C532" s="148">
        <v>43627</v>
      </c>
      <c r="D532" s="149">
        <v>0.66666666666666663</v>
      </c>
      <c r="E532" s="147">
        <v>56.3</v>
      </c>
      <c r="F532" s="147">
        <v>180</v>
      </c>
      <c r="G532" s="147">
        <v>50</v>
      </c>
      <c r="H532" s="147">
        <v>17.8</v>
      </c>
      <c r="I532" s="147">
        <v>1.79</v>
      </c>
      <c r="J532" s="147">
        <v>1.871</v>
      </c>
      <c r="K532" s="155">
        <v>27.34</v>
      </c>
      <c r="L532" s="155">
        <v>1.4</v>
      </c>
      <c r="M532" s="156">
        <v>6.9</v>
      </c>
      <c r="N532" s="156">
        <v>7.37</v>
      </c>
      <c r="O532" s="157">
        <v>8160000</v>
      </c>
      <c r="P532" s="188" t="str">
        <f>IF($M532&lt;NORMA!$K$7,"NO CUMPLE","CUMPLE")</f>
        <v>CUMPLE</v>
      </c>
      <c r="Q532" s="188" t="str">
        <f>IF($E532&gt;NORMA!$K$8,"NO CUMPLE","CUMPLE")</f>
        <v>CUMPLE</v>
      </c>
      <c r="R532" s="188" t="str">
        <f>IF($F532&gt;NORMA!$K$9,"NO CUMPLE","CUMPLE")</f>
        <v>CUMPLE</v>
      </c>
      <c r="S532" s="188" t="str">
        <f>IF($K532&gt;NORMA!$K$10,"NO CUMPLE","CUMPLE")</f>
        <v>CUMPLE</v>
      </c>
      <c r="T532" s="188" t="str">
        <f>IF($J532&gt;NORMA!$K$11,"NO CUMPLE","CUMPLE")</f>
        <v>CUMPLE</v>
      </c>
      <c r="U532" s="188" t="str">
        <f>IF($G532&gt;NORMA!$K$12,"NO CUMPLE","CUMPLE")</f>
        <v>CUMPLE</v>
      </c>
      <c r="V532" s="188" t="str">
        <f>IF($H532&gt;NORMA!$K$13,"NO CUMPLE","CUMPLE")</f>
        <v>CUMPLE</v>
      </c>
      <c r="W532" s="188" t="str">
        <f>IF($O532&gt;NORMA!$J$14,"NO CUMPLE","CUMPLE")</f>
        <v>NO CUMPLE</v>
      </c>
      <c r="X532" s="188" t="str">
        <f>IF(AND($N532&gt;=NORMA!$Q$4, $N532&lt;=NORMA!$R$4),"CUMPLE","NO CUMPLE")</f>
        <v>CUMPLE</v>
      </c>
      <c r="Y532" s="188" t="str">
        <f>IF($I532&gt;NORMA!$K$16,"NO CUMPLE","CUMPLE")</f>
        <v>CUMPLE</v>
      </c>
      <c r="Z532" s="188" t="str">
        <f>IF($M532&lt;NORMA!$K$23,"NO CUMPLE","CUMPLE")</f>
        <v>CUMPLE</v>
      </c>
      <c r="AA532" s="188" t="str">
        <f>IF($E532&gt;NORMA!$J$24,"NO CUMPLE","CUMPLE")</f>
        <v>NO CUMPLE</v>
      </c>
      <c r="AB532" s="188" t="str">
        <f>IF($F532&gt;NORMA!$J$25,"NO CUMPLE","CUMPLE")</f>
        <v>NO CUMPLE</v>
      </c>
      <c r="AC532" s="188" t="str">
        <f>IF($K532&gt;NORMA!$J$26,"NO CUMPLE","CUMPLE")</f>
        <v>NO CUMPLE</v>
      </c>
      <c r="AD532" s="188" t="str">
        <f>IF($J532&gt;NORMA!$J$27,"NO CUMPLE","CUMPLE")</f>
        <v>NO CUMPLE</v>
      </c>
      <c r="AE532" s="188" t="str">
        <f>IF($G532&gt;NORMA!$K$28,"NO CUMPLE","CUMPLE")</f>
        <v>CUMPLE</v>
      </c>
      <c r="AF532" s="188" t="str">
        <f>IF($H532&gt;NORMA!$I$29,"NO CUMPLE","CUMPLE")</f>
        <v>NO CUMPLE</v>
      </c>
      <c r="AG532" s="188" t="str">
        <f>IF($O532&gt;NORMA!$K$30,"NO CUMPLE","CUMPLE")</f>
        <v>NO CUMPLE</v>
      </c>
      <c r="AH532" s="188" t="str">
        <f>IF(AND($N532&gt;=NORMA!$R$18, $N532&lt;=NORMA!$S$18),"CUMPLE","NO CUMPLE")</f>
        <v>CUMPLE</v>
      </c>
      <c r="AI532" s="188" t="str">
        <f>IF($I532&gt;NORMA!$J$32,"NO CUMPLE","CUMPLE")</f>
        <v>NO CUMPLE</v>
      </c>
    </row>
    <row r="533" spans="1:35" ht="14.25" customHeight="1" x14ac:dyDescent="0.35">
      <c r="A533" s="146" t="s">
        <v>103</v>
      </c>
      <c r="B533" s="147" t="s">
        <v>102</v>
      </c>
      <c r="C533" s="148">
        <v>43633</v>
      </c>
      <c r="D533" s="149">
        <v>0.58333333333333337</v>
      </c>
      <c r="E533" s="147">
        <v>53</v>
      </c>
      <c r="F533" s="147">
        <v>183</v>
      </c>
      <c r="G533" s="147">
        <v>90</v>
      </c>
      <c r="H533" s="147">
        <v>15.2</v>
      </c>
      <c r="I533" s="147">
        <v>1.99</v>
      </c>
      <c r="J533" s="147">
        <v>2.2669999999999999</v>
      </c>
      <c r="K533" s="155">
        <v>12.71</v>
      </c>
      <c r="L533" s="155">
        <v>2.4</v>
      </c>
      <c r="M533" s="156">
        <v>1.1599999999999999</v>
      </c>
      <c r="N533" s="156">
        <v>7.67</v>
      </c>
      <c r="O533" s="157">
        <v>93200</v>
      </c>
      <c r="P533" s="188" t="str">
        <f>IF($M533&lt;NORMA!$K$7,"NO CUMPLE","CUMPLE")</f>
        <v>CUMPLE</v>
      </c>
      <c r="Q533" s="188" t="str">
        <f>IF($E533&gt;NORMA!$K$8,"NO CUMPLE","CUMPLE")</f>
        <v>CUMPLE</v>
      </c>
      <c r="R533" s="188" t="str">
        <f>IF($F533&gt;NORMA!$K$9,"NO CUMPLE","CUMPLE")</f>
        <v>CUMPLE</v>
      </c>
      <c r="S533" s="188" t="str">
        <f>IF($K533&gt;NORMA!$K$10,"NO CUMPLE","CUMPLE")</f>
        <v>CUMPLE</v>
      </c>
      <c r="T533" s="188" t="str">
        <f>IF($J533&gt;NORMA!$K$11,"NO CUMPLE","CUMPLE")</f>
        <v>CUMPLE</v>
      </c>
      <c r="U533" s="188" t="str">
        <f>IF($G533&gt;NORMA!$K$12,"NO CUMPLE","CUMPLE")</f>
        <v>CUMPLE</v>
      </c>
      <c r="V533" s="188" t="str">
        <f>IF($H533&gt;NORMA!$K$13,"NO CUMPLE","CUMPLE")</f>
        <v>CUMPLE</v>
      </c>
      <c r="W533" s="188" t="str">
        <f>IF($O533&gt;NORMA!$J$14,"NO CUMPLE","CUMPLE")</f>
        <v>CUMPLE</v>
      </c>
      <c r="X533" s="188" t="str">
        <f>IF(AND($N533&gt;=NORMA!$Q$4, $N533&lt;=NORMA!$R$4),"CUMPLE","NO CUMPLE")</f>
        <v>CUMPLE</v>
      </c>
      <c r="Y533" s="188" t="str">
        <f>IF($I533&gt;NORMA!$K$16,"NO CUMPLE","CUMPLE")</f>
        <v>CUMPLE</v>
      </c>
      <c r="Z533" s="188" t="str">
        <f>IF($M533&lt;NORMA!$K$23,"NO CUMPLE","CUMPLE")</f>
        <v>NO CUMPLE</v>
      </c>
      <c r="AA533" s="188" t="str">
        <f>IF($E533&gt;NORMA!$J$24,"NO CUMPLE","CUMPLE")</f>
        <v>NO CUMPLE</v>
      </c>
      <c r="AB533" s="188" t="str">
        <f>IF($F533&gt;NORMA!$J$25,"NO CUMPLE","CUMPLE")</f>
        <v>NO CUMPLE</v>
      </c>
      <c r="AC533" s="188" t="str">
        <f>IF($K533&gt;NORMA!$J$26,"NO CUMPLE","CUMPLE")</f>
        <v>NO CUMPLE</v>
      </c>
      <c r="AD533" s="188" t="str">
        <f>IF($J533&gt;NORMA!$J$27,"NO CUMPLE","CUMPLE")</f>
        <v>NO CUMPLE</v>
      </c>
      <c r="AE533" s="188" t="str">
        <f>IF($G533&gt;NORMA!$K$28,"NO CUMPLE","CUMPLE")</f>
        <v>NO CUMPLE</v>
      </c>
      <c r="AF533" s="188" t="str">
        <f>IF($H533&gt;NORMA!$I$29,"NO CUMPLE","CUMPLE")</f>
        <v>NO CUMPLE</v>
      </c>
      <c r="AG533" s="188" t="str">
        <f>IF($O533&gt;NORMA!$K$30,"NO CUMPLE","CUMPLE")</f>
        <v>CUMPLE</v>
      </c>
      <c r="AH533" s="188" t="str">
        <f>IF(AND($N533&gt;=NORMA!$R$18, $N533&lt;=NORMA!$S$18),"CUMPLE","NO CUMPLE")</f>
        <v>CUMPLE</v>
      </c>
      <c r="AI533" s="188" t="str">
        <f>IF($I533&gt;NORMA!$J$32,"NO CUMPLE","CUMPLE")</f>
        <v>NO CUMPLE</v>
      </c>
    </row>
    <row r="534" spans="1:35" ht="14.25" customHeight="1" x14ac:dyDescent="0.35">
      <c r="A534" s="146" t="s">
        <v>101</v>
      </c>
      <c r="B534" s="147" t="s">
        <v>102</v>
      </c>
      <c r="C534" s="148">
        <v>43669</v>
      </c>
      <c r="D534" s="149">
        <v>0.33333333333333331</v>
      </c>
      <c r="E534" s="147">
        <v>30</v>
      </c>
      <c r="F534" s="147">
        <v>131</v>
      </c>
      <c r="G534" s="147">
        <v>57.5</v>
      </c>
      <c r="H534" s="147">
        <v>10.3</v>
      </c>
      <c r="I534" s="147">
        <v>0.4</v>
      </c>
      <c r="J534" s="147">
        <v>1.2689999999999999</v>
      </c>
      <c r="K534" s="155">
        <v>7.01</v>
      </c>
      <c r="L534" s="155">
        <v>3</v>
      </c>
      <c r="M534" s="156">
        <v>4.26</v>
      </c>
      <c r="N534" s="156">
        <v>8.01</v>
      </c>
      <c r="O534" s="157">
        <v>155000</v>
      </c>
      <c r="P534" s="188" t="str">
        <f>IF($M534&lt;NORMA!$K$7,"NO CUMPLE","CUMPLE")</f>
        <v>CUMPLE</v>
      </c>
      <c r="Q534" s="188" t="str">
        <f>IF($E534&gt;NORMA!$K$8,"NO CUMPLE","CUMPLE")</f>
        <v>CUMPLE</v>
      </c>
      <c r="R534" s="188" t="str">
        <f>IF($F534&gt;NORMA!$K$9,"NO CUMPLE","CUMPLE")</f>
        <v>CUMPLE</v>
      </c>
      <c r="S534" s="188" t="str">
        <f>IF($K534&gt;NORMA!$K$10,"NO CUMPLE","CUMPLE")</f>
        <v>CUMPLE</v>
      </c>
      <c r="T534" s="188" t="str">
        <f>IF($J534&gt;NORMA!$K$11,"NO CUMPLE","CUMPLE")</f>
        <v>CUMPLE</v>
      </c>
      <c r="U534" s="188" t="str">
        <f>IF($G534&gt;NORMA!$K$12,"NO CUMPLE","CUMPLE")</f>
        <v>CUMPLE</v>
      </c>
      <c r="V534" s="188" t="str">
        <f>IF($H534&gt;NORMA!$K$13,"NO CUMPLE","CUMPLE")</f>
        <v>CUMPLE</v>
      </c>
      <c r="W534" s="188" t="str">
        <f>IF($O534&gt;NORMA!$J$14,"NO CUMPLE","CUMPLE")</f>
        <v>CUMPLE</v>
      </c>
      <c r="X534" s="188" t="str">
        <f>IF(AND($N534&gt;=NORMA!$Q$4, $N534&lt;=NORMA!$R$4),"CUMPLE","NO CUMPLE")</f>
        <v>CUMPLE</v>
      </c>
      <c r="Y534" s="188" t="str">
        <f>IF($I534&gt;NORMA!$K$16,"NO CUMPLE","CUMPLE")</f>
        <v>CUMPLE</v>
      </c>
      <c r="Z534" s="188" t="str">
        <f>IF($M534&lt;NORMA!$K$23,"NO CUMPLE","CUMPLE")</f>
        <v>CUMPLE</v>
      </c>
      <c r="AA534" s="188" t="str">
        <f>IF($E534&gt;NORMA!$J$24,"NO CUMPLE","CUMPLE")</f>
        <v>NO CUMPLE</v>
      </c>
      <c r="AB534" s="188" t="str">
        <f>IF($F534&gt;NORMA!$J$25,"NO CUMPLE","CUMPLE")</f>
        <v>NO CUMPLE</v>
      </c>
      <c r="AC534" s="188" t="str">
        <f>IF($K534&gt;NORMA!$J$26,"NO CUMPLE","CUMPLE")</f>
        <v>CUMPLE</v>
      </c>
      <c r="AD534" s="188" t="str">
        <f>IF($J534&gt;NORMA!$J$27,"NO CUMPLE","CUMPLE")</f>
        <v>NO CUMPLE</v>
      </c>
      <c r="AE534" s="188" t="str">
        <f>IF($G534&gt;NORMA!$K$28,"NO CUMPLE","CUMPLE")</f>
        <v>NO CUMPLE</v>
      </c>
      <c r="AF534" s="188" t="str">
        <f>IF($H534&gt;NORMA!$I$29,"NO CUMPLE","CUMPLE")</f>
        <v>NO CUMPLE</v>
      </c>
      <c r="AG534" s="188" t="str">
        <f>IF($O534&gt;NORMA!$K$30,"NO CUMPLE","CUMPLE")</f>
        <v>NO CUMPLE</v>
      </c>
      <c r="AH534" s="188" t="str">
        <f>IF(AND($N534&gt;=NORMA!$R$18, $N534&lt;=NORMA!$S$18),"CUMPLE","NO CUMPLE")</f>
        <v>CUMPLE</v>
      </c>
      <c r="AI534" s="188" t="str">
        <f>IF($I534&gt;NORMA!$J$32,"NO CUMPLE","CUMPLE")</f>
        <v>CUMPLE</v>
      </c>
    </row>
    <row r="535" spans="1:35" ht="14.25" customHeight="1" x14ac:dyDescent="0.35">
      <c r="A535" s="147" t="s">
        <v>103</v>
      </c>
      <c r="B535" s="147" t="s">
        <v>102</v>
      </c>
      <c r="C535" s="148">
        <v>43669</v>
      </c>
      <c r="D535" s="149">
        <v>0.5</v>
      </c>
      <c r="E535" s="147">
        <v>8</v>
      </c>
      <c r="F535" s="147">
        <v>68.099999999999994</v>
      </c>
      <c r="G535" s="147">
        <v>4</v>
      </c>
      <c r="H535" s="147">
        <v>10</v>
      </c>
      <c r="I535" s="147">
        <v>0.52</v>
      </c>
      <c r="J535" s="147">
        <v>1.1459999999999999</v>
      </c>
      <c r="K535" s="155">
        <v>6.55</v>
      </c>
      <c r="L535" s="155">
        <v>3.2</v>
      </c>
      <c r="M535" s="156">
        <v>3.96</v>
      </c>
      <c r="N535" s="156">
        <v>8</v>
      </c>
      <c r="O535" s="157">
        <v>30800</v>
      </c>
      <c r="P535" s="188" t="str">
        <f>IF($M535&lt;NORMA!$K$7,"NO CUMPLE","CUMPLE")</f>
        <v>CUMPLE</v>
      </c>
      <c r="Q535" s="188" t="str">
        <f>IF($E535&gt;NORMA!$K$8,"NO CUMPLE","CUMPLE")</f>
        <v>CUMPLE</v>
      </c>
      <c r="R535" s="188" t="str">
        <f>IF($F535&gt;NORMA!$K$9,"NO CUMPLE","CUMPLE")</f>
        <v>CUMPLE</v>
      </c>
      <c r="S535" s="188" t="str">
        <f>IF($K535&gt;NORMA!$K$10,"NO CUMPLE","CUMPLE")</f>
        <v>CUMPLE</v>
      </c>
      <c r="T535" s="188" t="str">
        <f>IF($J535&gt;NORMA!$K$11,"NO CUMPLE","CUMPLE")</f>
        <v>CUMPLE</v>
      </c>
      <c r="U535" s="188" t="str">
        <f>IF($G535&gt;NORMA!$K$12,"NO CUMPLE","CUMPLE")</f>
        <v>CUMPLE</v>
      </c>
      <c r="V535" s="188" t="str">
        <f>IF($H535&gt;NORMA!$K$13,"NO CUMPLE","CUMPLE")</f>
        <v>CUMPLE</v>
      </c>
      <c r="W535" s="188" t="str">
        <f>IF($O535&gt;NORMA!$J$14,"NO CUMPLE","CUMPLE")</f>
        <v>CUMPLE</v>
      </c>
      <c r="X535" s="188" t="str">
        <f>IF(AND($N535&gt;=NORMA!$Q$4, $N535&lt;=NORMA!$R$4),"CUMPLE","NO CUMPLE")</f>
        <v>CUMPLE</v>
      </c>
      <c r="Y535" s="188" t="str">
        <f>IF($I535&gt;NORMA!$K$16,"NO CUMPLE","CUMPLE")</f>
        <v>CUMPLE</v>
      </c>
      <c r="Z535" s="188" t="str">
        <f>IF($M535&lt;NORMA!$K$23,"NO CUMPLE","CUMPLE")</f>
        <v>NO CUMPLE</v>
      </c>
      <c r="AA535" s="188" t="str">
        <f>IF($E535&gt;NORMA!$J$24,"NO CUMPLE","CUMPLE")</f>
        <v>CUMPLE</v>
      </c>
      <c r="AB535" s="188" t="str">
        <f>IF($F535&gt;NORMA!$J$25,"NO CUMPLE","CUMPLE")</f>
        <v>NO CUMPLE</v>
      </c>
      <c r="AC535" s="188" t="str">
        <f>IF($K535&gt;NORMA!$J$26,"NO CUMPLE","CUMPLE")</f>
        <v>CUMPLE</v>
      </c>
      <c r="AD535" s="188" t="str">
        <f>IF($J535&gt;NORMA!$J$27,"NO CUMPLE","CUMPLE")</f>
        <v>NO CUMPLE</v>
      </c>
      <c r="AE535" s="188" t="str">
        <f>IF($G535&gt;NORMA!$K$28,"NO CUMPLE","CUMPLE")</f>
        <v>CUMPLE</v>
      </c>
      <c r="AF535" s="188" t="str">
        <f>IF($H535&gt;NORMA!$I$29,"NO CUMPLE","CUMPLE")</f>
        <v>CUMPLE</v>
      </c>
      <c r="AG535" s="188" t="str">
        <f>IF($O535&gt;NORMA!$K$30,"NO CUMPLE","CUMPLE")</f>
        <v>CUMPLE</v>
      </c>
      <c r="AH535" s="188" t="str">
        <f>IF(AND($N535&gt;=NORMA!$R$18, $N535&lt;=NORMA!$S$18),"CUMPLE","NO CUMPLE")</f>
        <v>CUMPLE</v>
      </c>
      <c r="AI535" s="188" t="str">
        <f>IF($I535&gt;NORMA!$J$32,"NO CUMPLE","CUMPLE")</f>
        <v>CUMPLE</v>
      </c>
    </row>
    <row r="536" spans="1:35" ht="14.25" customHeight="1" x14ac:dyDescent="0.35">
      <c r="A536" s="146" t="s">
        <v>101</v>
      </c>
      <c r="B536" s="147" t="s">
        <v>102</v>
      </c>
      <c r="C536" s="148">
        <v>43676</v>
      </c>
      <c r="D536" s="149">
        <v>0.58333333333333337</v>
      </c>
      <c r="E536" s="147">
        <v>59.8</v>
      </c>
      <c r="F536" s="147">
        <v>156</v>
      </c>
      <c r="G536" s="147">
        <v>66</v>
      </c>
      <c r="H536" s="147">
        <v>10</v>
      </c>
      <c r="I536" s="147">
        <v>1.91</v>
      </c>
      <c r="J536" s="147">
        <v>2.0880000000000001</v>
      </c>
      <c r="K536" s="155">
        <v>8.2100000000000009</v>
      </c>
      <c r="L536" s="155">
        <v>1.5</v>
      </c>
      <c r="M536" s="156">
        <v>0.35</v>
      </c>
      <c r="N536" s="156">
        <v>8.17</v>
      </c>
      <c r="O536" s="157">
        <v>13000000</v>
      </c>
      <c r="P536" s="188" t="str">
        <f>IF($M536&lt;NORMA!$K$7,"NO CUMPLE","CUMPLE")</f>
        <v>CUMPLE</v>
      </c>
      <c r="Q536" s="188" t="str">
        <f>IF($E536&gt;NORMA!$K$8,"NO CUMPLE","CUMPLE")</f>
        <v>CUMPLE</v>
      </c>
      <c r="R536" s="188" t="str">
        <f>IF($F536&gt;NORMA!$K$9,"NO CUMPLE","CUMPLE")</f>
        <v>CUMPLE</v>
      </c>
      <c r="S536" s="188" t="str">
        <f>IF($K536&gt;NORMA!$K$10,"NO CUMPLE","CUMPLE")</f>
        <v>CUMPLE</v>
      </c>
      <c r="T536" s="188" t="str">
        <f>IF($J536&gt;NORMA!$K$11,"NO CUMPLE","CUMPLE")</f>
        <v>CUMPLE</v>
      </c>
      <c r="U536" s="188" t="str">
        <f>IF($G536&gt;NORMA!$K$12,"NO CUMPLE","CUMPLE")</f>
        <v>CUMPLE</v>
      </c>
      <c r="V536" s="188" t="str">
        <f>IF($H536&gt;NORMA!$K$13,"NO CUMPLE","CUMPLE")</f>
        <v>CUMPLE</v>
      </c>
      <c r="W536" s="188" t="str">
        <f>IF($O536&gt;NORMA!$J$14,"NO CUMPLE","CUMPLE")</f>
        <v>NO CUMPLE</v>
      </c>
      <c r="X536" s="188" t="str">
        <f>IF(AND($N536&gt;=NORMA!$Q$4, $N536&lt;=NORMA!$R$4),"CUMPLE","NO CUMPLE")</f>
        <v>CUMPLE</v>
      </c>
      <c r="Y536" s="188" t="str">
        <f>IF($I536&gt;NORMA!$K$16,"NO CUMPLE","CUMPLE")</f>
        <v>CUMPLE</v>
      </c>
      <c r="Z536" s="188" t="str">
        <f>IF($M536&lt;NORMA!$K$23,"NO CUMPLE","CUMPLE")</f>
        <v>NO CUMPLE</v>
      </c>
      <c r="AA536" s="188" t="str">
        <f>IF($E536&gt;NORMA!$J$24,"NO CUMPLE","CUMPLE")</f>
        <v>NO CUMPLE</v>
      </c>
      <c r="AB536" s="188" t="str">
        <f>IF($F536&gt;NORMA!$J$25,"NO CUMPLE","CUMPLE")</f>
        <v>NO CUMPLE</v>
      </c>
      <c r="AC536" s="188" t="str">
        <f>IF($K536&gt;NORMA!$J$26,"NO CUMPLE","CUMPLE")</f>
        <v>CUMPLE</v>
      </c>
      <c r="AD536" s="188" t="str">
        <f>IF($J536&gt;NORMA!$J$27,"NO CUMPLE","CUMPLE")</f>
        <v>NO CUMPLE</v>
      </c>
      <c r="AE536" s="188" t="str">
        <f>IF($G536&gt;NORMA!$K$28,"NO CUMPLE","CUMPLE")</f>
        <v>NO CUMPLE</v>
      </c>
      <c r="AF536" s="188" t="str">
        <f>IF($H536&gt;NORMA!$I$29,"NO CUMPLE","CUMPLE")</f>
        <v>CUMPLE</v>
      </c>
      <c r="AG536" s="188" t="str">
        <f>IF($O536&gt;NORMA!$K$30,"NO CUMPLE","CUMPLE")</f>
        <v>NO CUMPLE</v>
      </c>
      <c r="AH536" s="188" t="str">
        <f>IF(AND($N536&gt;=NORMA!$R$18, $N536&lt;=NORMA!$S$18),"CUMPLE","NO CUMPLE")</f>
        <v>CUMPLE</v>
      </c>
      <c r="AI536" s="188" t="str">
        <f>IF($I536&gt;NORMA!$J$32,"NO CUMPLE","CUMPLE")</f>
        <v>NO CUMPLE</v>
      </c>
    </row>
    <row r="537" spans="1:35" ht="14.25" customHeight="1" x14ac:dyDescent="0.35">
      <c r="A537" s="146" t="s">
        <v>103</v>
      </c>
      <c r="B537" s="147" t="s">
        <v>102</v>
      </c>
      <c r="C537" s="148">
        <v>43682</v>
      </c>
      <c r="D537" s="149">
        <v>0.25</v>
      </c>
      <c r="E537" s="147">
        <v>85.3</v>
      </c>
      <c r="F537" s="147">
        <v>131</v>
      </c>
      <c r="G537" s="147">
        <v>92</v>
      </c>
      <c r="H537" s="147">
        <v>20.100000000000001</v>
      </c>
      <c r="I537" s="147">
        <v>0.45</v>
      </c>
      <c r="J537" s="147">
        <v>0.75600000000000001</v>
      </c>
      <c r="K537" s="155">
        <v>8.27</v>
      </c>
      <c r="L537" s="155">
        <v>2.2000000000000002</v>
      </c>
      <c r="M537" s="156">
        <v>5.28</v>
      </c>
      <c r="N537" s="156">
        <v>7.09</v>
      </c>
      <c r="O537" s="157">
        <v>5750000</v>
      </c>
      <c r="P537" s="188" t="str">
        <f>IF($M537&lt;NORMA!$K$7,"NO CUMPLE","CUMPLE")</f>
        <v>CUMPLE</v>
      </c>
      <c r="Q537" s="188" t="str">
        <f>IF($E537&gt;NORMA!$K$8,"NO CUMPLE","CUMPLE")</f>
        <v>CUMPLE</v>
      </c>
      <c r="R537" s="188" t="str">
        <f>IF($F537&gt;NORMA!$K$9,"NO CUMPLE","CUMPLE")</f>
        <v>CUMPLE</v>
      </c>
      <c r="S537" s="188" t="str">
        <f>IF($K537&gt;NORMA!$K$10,"NO CUMPLE","CUMPLE")</f>
        <v>CUMPLE</v>
      </c>
      <c r="T537" s="188" t="str">
        <f>IF($J537&gt;NORMA!$K$11,"NO CUMPLE","CUMPLE")</f>
        <v>CUMPLE</v>
      </c>
      <c r="U537" s="188" t="str">
        <f>IF($G537&gt;NORMA!$K$12,"NO CUMPLE","CUMPLE")</f>
        <v>CUMPLE</v>
      </c>
      <c r="V537" s="188" t="str">
        <f>IF($H537&gt;NORMA!$K$13,"NO CUMPLE","CUMPLE")</f>
        <v>CUMPLE</v>
      </c>
      <c r="W537" s="188" t="str">
        <f>IF($O537&gt;NORMA!$J$14,"NO CUMPLE","CUMPLE")</f>
        <v>NO CUMPLE</v>
      </c>
      <c r="X537" s="188" t="str">
        <f>IF(AND($N537&gt;=NORMA!$Q$4, $N537&lt;=NORMA!$R$4),"CUMPLE","NO CUMPLE")</f>
        <v>CUMPLE</v>
      </c>
      <c r="Y537" s="188" t="str">
        <f>IF($I537&gt;NORMA!$K$16,"NO CUMPLE","CUMPLE")</f>
        <v>CUMPLE</v>
      </c>
      <c r="Z537" s="188" t="str">
        <f>IF($M537&lt;NORMA!$K$23,"NO CUMPLE","CUMPLE")</f>
        <v>CUMPLE</v>
      </c>
      <c r="AA537" s="188" t="str">
        <f>IF($E537&gt;NORMA!$J$24,"NO CUMPLE","CUMPLE")</f>
        <v>NO CUMPLE</v>
      </c>
      <c r="AB537" s="188" t="str">
        <f>IF($F537&gt;NORMA!$J$25,"NO CUMPLE","CUMPLE")</f>
        <v>NO CUMPLE</v>
      </c>
      <c r="AC537" s="188" t="str">
        <f>IF($K537&gt;NORMA!$J$26,"NO CUMPLE","CUMPLE")</f>
        <v>CUMPLE</v>
      </c>
      <c r="AD537" s="188" t="str">
        <f>IF($J537&gt;NORMA!$J$27,"NO CUMPLE","CUMPLE")</f>
        <v>CUMPLE</v>
      </c>
      <c r="AE537" s="188" t="str">
        <f>IF($G537&gt;NORMA!$K$28,"NO CUMPLE","CUMPLE")</f>
        <v>NO CUMPLE</v>
      </c>
      <c r="AF537" s="188" t="str">
        <f>IF($H537&gt;NORMA!$I$29,"NO CUMPLE","CUMPLE")</f>
        <v>NO CUMPLE</v>
      </c>
      <c r="AG537" s="188" t="str">
        <f>IF($O537&gt;NORMA!$K$30,"NO CUMPLE","CUMPLE")</f>
        <v>NO CUMPLE</v>
      </c>
      <c r="AH537" s="188" t="str">
        <f>IF(AND($N537&gt;=NORMA!$R$18, $N537&lt;=NORMA!$S$18),"CUMPLE","NO CUMPLE")</f>
        <v>CUMPLE</v>
      </c>
      <c r="AI537" s="188" t="str">
        <f>IF($I537&gt;NORMA!$J$32,"NO CUMPLE","CUMPLE")</f>
        <v>CUMPLE</v>
      </c>
    </row>
    <row r="538" spans="1:35" ht="14.25" customHeight="1" x14ac:dyDescent="0.35">
      <c r="A538" s="146" t="s">
        <v>101</v>
      </c>
      <c r="B538" s="147" t="s">
        <v>102</v>
      </c>
      <c r="C538" s="148">
        <v>43690</v>
      </c>
      <c r="D538" s="149">
        <v>0.5</v>
      </c>
      <c r="E538" s="147">
        <v>15.7</v>
      </c>
      <c r="F538" s="147">
        <v>187</v>
      </c>
      <c r="G538" s="147">
        <v>146</v>
      </c>
      <c r="H538" s="147">
        <v>11.6</v>
      </c>
      <c r="I538" s="147">
        <v>0.56000000000000005</v>
      </c>
      <c r="J538" s="147">
        <v>0.54300000000000004</v>
      </c>
      <c r="K538" s="155">
        <v>2.65</v>
      </c>
      <c r="L538" s="155">
        <v>6.6</v>
      </c>
      <c r="M538" s="156">
        <v>8.5399999999999991</v>
      </c>
      <c r="N538" s="156">
        <v>7.57</v>
      </c>
      <c r="O538" s="157">
        <v>8160000</v>
      </c>
      <c r="P538" s="188" t="str">
        <f>IF($M538&lt;NORMA!$K$7,"NO CUMPLE","CUMPLE")</f>
        <v>CUMPLE</v>
      </c>
      <c r="Q538" s="188" t="str">
        <f>IF($E538&gt;NORMA!$K$8,"NO CUMPLE","CUMPLE")</f>
        <v>CUMPLE</v>
      </c>
      <c r="R538" s="188" t="str">
        <f>IF($F538&gt;NORMA!$K$9,"NO CUMPLE","CUMPLE")</f>
        <v>CUMPLE</v>
      </c>
      <c r="S538" s="188" t="str">
        <f>IF($K538&gt;NORMA!$K$10,"NO CUMPLE","CUMPLE")</f>
        <v>CUMPLE</v>
      </c>
      <c r="T538" s="188" t="str">
        <f>IF($J538&gt;NORMA!$K$11,"NO CUMPLE","CUMPLE")</f>
        <v>CUMPLE</v>
      </c>
      <c r="U538" s="188" t="str">
        <f>IF($G538&gt;NORMA!$K$12,"NO CUMPLE","CUMPLE")</f>
        <v>CUMPLE</v>
      </c>
      <c r="V538" s="188" t="str">
        <f>IF($H538&gt;NORMA!$K$13,"NO CUMPLE","CUMPLE")</f>
        <v>CUMPLE</v>
      </c>
      <c r="W538" s="188" t="str">
        <f>IF($O538&gt;NORMA!$J$14,"NO CUMPLE","CUMPLE")</f>
        <v>NO CUMPLE</v>
      </c>
      <c r="X538" s="188" t="str">
        <f>IF(AND($N538&gt;=NORMA!$Q$4, $N538&lt;=NORMA!$R$4),"CUMPLE","NO CUMPLE")</f>
        <v>CUMPLE</v>
      </c>
      <c r="Y538" s="188" t="str">
        <f>IF($I538&gt;NORMA!$K$16,"NO CUMPLE","CUMPLE")</f>
        <v>CUMPLE</v>
      </c>
      <c r="Z538" s="188" t="str">
        <f>IF($M538&lt;NORMA!$K$23,"NO CUMPLE","CUMPLE")</f>
        <v>CUMPLE</v>
      </c>
      <c r="AA538" s="188" t="str">
        <f>IF($E538&gt;NORMA!$J$24,"NO CUMPLE","CUMPLE")</f>
        <v>CUMPLE</v>
      </c>
      <c r="AB538" s="188" t="str">
        <f>IF($F538&gt;NORMA!$J$25,"NO CUMPLE","CUMPLE")</f>
        <v>NO CUMPLE</v>
      </c>
      <c r="AC538" s="188" t="str">
        <f>IF($K538&gt;NORMA!$J$26,"NO CUMPLE","CUMPLE")</f>
        <v>CUMPLE</v>
      </c>
      <c r="AD538" s="188" t="str">
        <f>IF($J538&gt;NORMA!$J$27,"NO CUMPLE","CUMPLE")</f>
        <v>CUMPLE</v>
      </c>
      <c r="AE538" s="188" t="str">
        <f>IF($G538&gt;NORMA!$K$28,"NO CUMPLE","CUMPLE")</f>
        <v>NO CUMPLE</v>
      </c>
      <c r="AF538" s="188" t="str">
        <f>IF($H538&gt;NORMA!$I$29,"NO CUMPLE","CUMPLE")</f>
        <v>NO CUMPLE</v>
      </c>
      <c r="AG538" s="188" t="str">
        <f>IF($O538&gt;NORMA!$K$30,"NO CUMPLE","CUMPLE")</f>
        <v>NO CUMPLE</v>
      </c>
      <c r="AH538" s="188" t="str">
        <f>IF(AND($N538&gt;=NORMA!$R$18, $N538&lt;=NORMA!$S$18),"CUMPLE","NO CUMPLE")</f>
        <v>CUMPLE</v>
      </c>
      <c r="AI538" s="188" t="str">
        <f>IF($I538&gt;NORMA!$J$32,"NO CUMPLE","CUMPLE")</f>
        <v>CUMPLE</v>
      </c>
    </row>
    <row r="539" spans="1:35" ht="14.25" customHeight="1" x14ac:dyDescent="0.35">
      <c r="A539" s="146" t="s">
        <v>101</v>
      </c>
      <c r="B539" s="147" t="s">
        <v>102</v>
      </c>
      <c r="C539" s="148">
        <v>43704</v>
      </c>
      <c r="D539" s="149">
        <v>0.41666666666666669</v>
      </c>
      <c r="E539" s="147">
        <v>86</v>
      </c>
      <c r="F539" s="147">
        <v>234</v>
      </c>
      <c r="G539" s="147">
        <v>46</v>
      </c>
      <c r="H539" s="147">
        <v>27</v>
      </c>
      <c r="I539" s="147">
        <v>1.08</v>
      </c>
      <c r="J539" s="147">
        <v>2.5960000000000001</v>
      </c>
      <c r="K539" s="155">
        <v>31.71</v>
      </c>
      <c r="L539" s="155">
        <v>1.2</v>
      </c>
      <c r="M539" s="156">
        <v>0.36</v>
      </c>
      <c r="N539" s="156">
        <v>8.1</v>
      </c>
      <c r="O539" s="157">
        <v>5480000</v>
      </c>
      <c r="P539" s="188" t="str">
        <f>IF($M539&lt;NORMA!$K$7,"NO CUMPLE","CUMPLE")</f>
        <v>CUMPLE</v>
      </c>
      <c r="Q539" s="188" t="str">
        <f>IF($E539&gt;NORMA!$K$8,"NO CUMPLE","CUMPLE")</f>
        <v>CUMPLE</v>
      </c>
      <c r="R539" s="188" t="str">
        <f>IF($F539&gt;NORMA!$K$9,"NO CUMPLE","CUMPLE")</f>
        <v>CUMPLE</v>
      </c>
      <c r="S539" s="188" t="str">
        <f>IF($K539&gt;NORMA!$K$10,"NO CUMPLE","CUMPLE")</f>
        <v>CUMPLE</v>
      </c>
      <c r="T539" s="188" t="str">
        <f>IF($J539&gt;NORMA!$K$11,"NO CUMPLE","CUMPLE")</f>
        <v>CUMPLE</v>
      </c>
      <c r="U539" s="188" t="str">
        <f>IF($G539&gt;NORMA!$K$12,"NO CUMPLE","CUMPLE")</f>
        <v>CUMPLE</v>
      </c>
      <c r="V539" s="188" t="str">
        <f>IF($H539&gt;NORMA!$K$13,"NO CUMPLE","CUMPLE")</f>
        <v>CUMPLE</v>
      </c>
      <c r="W539" s="188" t="str">
        <f>IF($O539&gt;NORMA!$J$14,"NO CUMPLE","CUMPLE")</f>
        <v>NO CUMPLE</v>
      </c>
      <c r="X539" s="188" t="str">
        <f>IF(AND($N539&gt;=NORMA!$Q$4, $N539&lt;=NORMA!$R$4),"CUMPLE","NO CUMPLE")</f>
        <v>CUMPLE</v>
      </c>
      <c r="Y539" s="188" t="str">
        <f>IF($I539&gt;NORMA!$K$16,"NO CUMPLE","CUMPLE")</f>
        <v>CUMPLE</v>
      </c>
      <c r="Z539" s="188" t="str">
        <f>IF($M539&lt;NORMA!$K$23,"NO CUMPLE","CUMPLE")</f>
        <v>NO CUMPLE</v>
      </c>
      <c r="AA539" s="188" t="str">
        <f>IF($E539&gt;NORMA!$J$24,"NO CUMPLE","CUMPLE")</f>
        <v>NO CUMPLE</v>
      </c>
      <c r="AB539" s="188" t="str">
        <f>IF($F539&gt;NORMA!$J$25,"NO CUMPLE","CUMPLE")</f>
        <v>NO CUMPLE</v>
      </c>
      <c r="AC539" s="188" t="str">
        <f>IF($K539&gt;NORMA!$J$26,"NO CUMPLE","CUMPLE")</f>
        <v>NO CUMPLE</v>
      </c>
      <c r="AD539" s="188" t="str">
        <f>IF($J539&gt;NORMA!$J$27,"NO CUMPLE","CUMPLE")</f>
        <v>NO CUMPLE</v>
      </c>
      <c r="AE539" s="188" t="str">
        <f>IF($G539&gt;NORMA!$K$28,"NO CUMPLE","CUMPLE")</f>
        <v>CUMPLE</v>
      </c>
      <c r="AF539" s="188" t="str">
        <f>IF($H539&gt;NORMA!$I$29,"NO CUMPLE","CUMPLE")</f>
        <v>NO CUMPLE</v>
      </c>
      <c r="AG539" s="188" t="str">
        <f>IF($O539&gt;NORMA!$K$30,"NO CUMPLE","CUMPLE")</f>
        <v>NO CUMPLE</v>
      </c>
      <c r="AH539" s="188" t="str">
        <f>IF(AND($N539&gt;=NORMA!$R$18, $N539&lt;=NORMA!$S$18),"CUMPLE","NO CUMPLE")</f>
        <v>CUMPLE</v>
      </c>
      <c r="AI539" s="188" t="str">
        <f>IF($I539&gt;NORMA!$J$32,"NO CUMPLE","CUMPLE")</f>
        <v>NO CUMPLE</v>
      </c>
    </row>
    <row r="540" spans="1:35" ht="14.25" customHeight="1" x14ac:dyDescent="0.35">
      <c r="A540" s="146" t="s">
        <v>103</v>
      </c>
      <c r="B540" s="147" t="s">
        <v>102</v>
      </c>
      <c r="C540" s="148">
        <v>43704</v>
      </c>
      <c r="D540" s="149">
        <v>0.58333333333333337</v>
      </c>
      <c r="E540" s="147">
        <v>74.400000000000006</v>
      </c>
      <c r="F540" s="147">
        <v>315</v>
      </c>
      <c r="G540" s="147">
        <v>80</v>
      </c>
      <c r="H540" s="147">
        <v>20.9</v>
      </c>
      <c r="I540" s="147">
        <v>1.91</v>
      </c>
      <c r="J540" s="147">
        <v>2.4660000000000002</v>
      </c>
      <c r="K540" s="155">
        <v>29.01</v>
      </c>
      <c r="L540" s="155">
        <v>1.2</v>
      </c>
      <c r="M540" s="156">
        <v>0.18</v>
      </c>
      <c r="N540" s="156">
        <v>7.61</v>
      </c>
      <c r="O540" s="157">
        <v>4350000</v>
      </c>
      <c r="P540" s="188" t="str">
        <f>IF($M540&lt;NORMA!$K$7,"NO CUMPLE","CUMPLE")</f>
        <v>NO CUMPLE</v>
      </c>
      <c r="Q540" s="188" t="str">
        <f>IF($E540&gt;NORMA!$K$8,"NO CUMPLE","CUMPLE")</f>
        <v>CUMPLE</v>
      </c>
      <c r="R540" s="188" t="str">
        <f>IF($F540&gt;NORMA!$K$9,"NO CUMPLE","CUMPLE")</f>
        <v>CUMPLE</v>
      </c>
      <c r="S540" s="188" t="str">
        <f>IF($K540&gt;NORMA!$K$10,"NO CUMPLE","CUMPLE")</f>
        <v>CUMPLE</v>
      </c>
      <c r="T540" s="188" t="str">
        <f>IF($J540&gt;NORMA!$K$11,"NO CUMPLE","CUMPLE")</f>
        <v>CUMPLE</v>
      </c>
      <c r="U540" s="188" t="str">
        <f>IF($G540&gt;NORMA!$K$12,"NO CUMPLE","CUMPLE")</f>
        <v>CUMPLE</v>
      </c>
      <c r="V540" s="188" t="str">
        <f>IF($H540&gt;NORMA!$K$13,"NO CUMPLE","CUMPLE")</f>
        <v>CUMPLE</v>
      </c>
      <c r="W540" s="188" t="str">
        <f>IF($O540&gt;NORMA!$J$14,"NO CUMPLE","CUMPLE")</f>
        <v>NO CUMPLE</v>
      </c>
      <c r="X540" s="188" t="str">
        <f>IF(AND($N540&gt;=NORMA!$Q$4, $N540&lt;=NORMA!$R$4),"CUMPLE","NO CUMPLE")</f>
        <v>CUMPLE</v>
      </c>
      <c r="Y540" s="188" t="str">
        <f>IF($I540&gt;NORMA!$K$16,"NO CUMPLE","CUMPLE")</f>
        <v>CUMPLE</v>
      </c>
      <c r="Z540" s="188" t="str">
        <f>IF($M540&lt;NORMA!$K$23,"NO CUMPLE","CUMPLE")</f>
        <v>NO CUMPLE</v>
      </c>
      <c r="AA540" s="188" t="str">
        <f>IF($E540&gt;NORMA!$J$24,"NO CUMPLE","CUMPLE")</f>
        <v>NO CUMPLE</v>
      </c>
      <c r="AB540" s="188" t="str">
        <f>IF($F540&gt;NORMA!$J$25,"NO CUMPLE","CUMPLE")</f>
        <v>NO CUMPLE</v>
      </c>
      <c r="AC540" s="188" t="str">
        <f>IF($K540&gt;NORMA!$J$26,"NO CUMPLE","CUMPLE")</f>
        <v>NO CUMPLE</v>
      </c>
      <c r="AD540" s="188" t="str">
        <f>IF($J540&gt;NORMA!$J$27,"NO CUMPLE","CUMPLE")</f>
        <v>NO CUMPLE</v>
      </c>
      <c r="AE540" s="188" t="str">
        <f>IF($G540&gt;NORMA!$K$28,"NO CUMPLE","CUMPLE")</f>
        <v>NO CUMPLE</v>
      </c>
      <c r="AF540" s="188" t="str">
        <f>IF($H540&gt;NORMA!$I$29,"NO CUMPLE","CUMPLE")</f>
        <v>NO CUMPLE</v>
      </c>
      <c r="AG540" s="188" t="str">
        <f>IF($O540&gt;NORMA!$K$30,"NO CUMPLE","CUMPLE")</f>
        <v>NO CUMPLE</v>
      </c>
      <c r="AH540" s="188" t="str">
        <f>IF(AND($N540&gt;=NORMA!$R$18, $N540&lt;=NORMA!$S$18),"CUMPLE","NO CUMPLE")</f>
        <v>CUMPLE</v>
      </c>
      <c r="AI540" s="188" t="str">
        <f>IF($I540&gt;NORMA!$J$32,"NO CUMPLE","CUMPLE")</f>
        <v>NO CUMPLE</v>
      </c>
    </row>
    <row r="541" spans="1:35" ht="14.25" customHeight="1" x14ac:dyDescent="0.35">
      <c r="A541" s="146" t="s">
        <v>101</v>
      </c>
      <c r="B541" s="147" t="s">
        <v>102</v>
      </c>
      <c r="C541" s="148">
        <v>43718</v>
      </c>
      <c r="D541" s="149">
        <v>0.25</v>
      </c>
      <c r="E541" s="147">
        <v>14</v>
      </c>
      <c r="F541" s="147">
        <v>39.299999999999997</v>
      </c>
      <c r="G541" s="147">
        <v>7.7</v>
      </c>
      <c r="H541" s="147">
        <v>10</v>
      </c>
      <c r="I541" s="147">
        <v>0.4</v>
      </c>
      <c r="J541" s="147">
        <v>0.45100000000000001</v>
      </c>
      <c r="K541" s="155">
        <v>13.92</v>
      </c>
      <c r="L541" s="155">
        <v>0.6</v>
      </c>
      <c r="M541" s="156">
        <v>2.1</v>
      </c>
      <c r="N541" s="156">
        <v>7.15</v>
      </c>
      <c r="O541" s="157">
        <v>3260</v>
      </c>
      <c r="P541" s="188" t="str">
        <f>IF($M541&lt;NORMA!$K$7,"NO CUMPLE","CUMPLE")</f>
        <v>CUMPLE</v>
      </c>
      <c r="Q541" s="188" t="str">
        <f>IF($E541&gt;NORMA!$K$8,"NO CUMPLE","CUMPLE")</f>
        <v>CUMPLE</v>
      </c>
      <c r="R541" s="188" t="str">
        <f>IF($F541&gt;NORMA!$K$9,"NO CUMPLE","CUMPLE")</f>
        <v>CUMPLE</v>
      </c>
      <c r="S541" s="188" t="str">
        <f>IF($K541&gt;NORMA!$K$10,"NO CUMPLE","CUMPLE")</f>
        <v>CUMPLE</v>
      </c>
      <c r="T541" s="188" t="str">
        <f>IF($J541&gt;NORMA!$K$11,"NO CUMPLE","CUMPLE")</f>
        <v>CUMPLE</v>
      </c>
      <c r="U541" s="188" t="str">
        <f>IF($G541&gt;NORMA!$K$12,"NO CUMPLE","CUMPLE")</f>
        <v>CUMPLE</v>
      </c>
      <c r="V541" s="188" t="str">
        <f>IF($H541&gt;NORMA!$K$13,"NO CUMPLE","CUMPLE")</f>
        <v>CUMPLE</v>
      </c>
      <c r="W541" s="188" t="str">
        <f>IF($O541&gt;NORMA!$J$14,"NO CUMPLE","CUMPLE")</f>
        <v>CUMPLE</v>
      </c>
      <c r="X541" s="188" t="str">
        <f>IF(AND($N541&gt;=NORMA!$Q$4, $N541&lt;=NORMA!$R$4),"CUMPLE","NO CUMPLE")</f>
        <v>CUMPLE</v>
      </c>
      <c r="Y541" s="188" t="str">
        <f>IF($I541&gt;NORMA!$K$16,"NO CUMPLE","CUMPLE")</f>
        <v>CUMPLE</v>
      </c>
      <c r="Z541" s="188" t="str">
        <f>IF($M541&lt;NORMA!$K$23,"NO CUMPLE","CUMPLE")</f>
        <v>NO CUMPLE</v>
      </c>
      <c r="AA541" s="188" t="str">
        <f>IF($E541&gt;NORMA!$J$24,"NO CUMPLE","CUMPLE")</f>
        <v>CUMPLE</v>
      </c>
      <c r="AB541" s="188" t="str">
        <f>IF($F541&gt;NORMA!$J$25,"NO CUMPLE","CUMPLE")</f>
        <v>CUMPLE</v>
      </c>
      <c r="AC541" s="188" t="str">
        <f>IF($K541&gt;NORMA!$J$26,"NO CUMPLE","CUMPLE")</f>
        <v>NO CUMPLE</v>
      </c>
      <c r="AD541" s="188" t="str">
        <f>IF($J541&gt;NORMA!$J$27,"NO CUMPLE","CUMPLE")</f>
        <v>CUMPLE</v>
      </c>
      <c r="AE541" s="188" t="str">
        <f>IF($G541&gt;NORMA!$K$28,"NO CUMPLE","CUMPLE")</f>
        <v>CUMPLE</v>
      </c>
      <c r="AF541" s="188" t="str">
        <f>IF($H541&gt;NORMA!$I$29,"NO CUMPLE","CUMPLE")</f>
        <v>CUMPLE</v>
      </c>
      <c r="AG541" s="188" t="str">
        <f>IF($O541&gt;NORMA!$K$30,"NO CUMPLE","CUMPLE")</f>
        <v>CUMPLE</v>
      </c>
      <c r="AH541" s="188" t="str">
        <f>IF(AND($N541&gt;=NORMA!$R$18, $N541&lt;=NORMA!$S$18),"CUMPLE","NO CUMPLE")</f>
        <v>CUMPLE</v>
      </c>
      <c r="AI541" s="188" t="str">
        <f>IF($I541&gt;NORMA!$J$32,"NO CUMPLE","CUMPLE")</f>
        <v>CUMPLE</v>
      </c>
    </row>
    <row r="542" spans="1:35" ht="14.25" customHeight="1" x14ac:dyDescent="0.35">
      <c r="A542" s="146" t="s">
        <v>103</v>
      </c>
      <c r="B542" s="147" t="s">
        <v>102</v>
      </c>
      <c r="C542" s="148">
        <v>43718</v>
      </c>
      <c r="D542" s="149">
        <v>0.41666666666666669</v>
      </c>
      <c r="E542" s="147">
        <v>53.6</v>
      </c>
      <c r="F542" s="147">
        <v>195</v>
      </c>
      <c r="G542" s="147">
        <v>57.5</v>
      </c>
      <c r="H542" s="147">
        <v>13.6</v>
      </c>
      <c r="I542" s="147">
        <v>1.01</v>
      </c>
      <c r="J542" s="147">
        <v>2.7330000000000001</v>
      </c>
      <c r="K542" s="155">
        <v>25.09</v>
      </c>
      <c r="L542" s="155">
        <v>1</v>
      </c>
      <c r="M542" s="156">
        <v>1.21</v>
      </c>
      <c r="N542" s="156">
        <v>7.63</v>
      </c>
      <c r="O542" s="157">
        <v>7700000</v>
      </c>
      <c r="P542" s="188" t="str">
        <f>IF($M542&lt;NORMA!$K$7,"NO CUMPLE","CUMPLE")</f>
        <v>CUMPLE</v>
      </c>
      <c r="Q542" s="188" t="str">
        <f>IF($E542&gt;NORMA!$K$8,"NO CUMPLE","CUMPLE")</f>
        <v>CUMPLE</v>
      </c>
      <c r="R542" s="188" t="str">
        <f>IF($F542&gt;NORMA!$K$9,"NO CUMPLE","CUMPLE")</f>
        <v>CUMPLE</v>
      </c>
      <c r="S542" s="188" t="str">
        <f>IF($K542&gt;NORMA!$K$10,"NO CUMPLE","CUMPLE")</f>
        <v>CUMPLE</v>
      </c>
      <c r="T542" s="188" t="str">
        <f>IF($J542&gt;NORMA!$K$11,"NO CUMPLE","CUMPLE")</f>
        <v>CUMPLE</v>
      </c>
      <c r="U542" s="188" t="str">
        <f>IF($G542&gt;NORMA!$K$12,"NO CUMPLE","CUMPLE")</f>
        <v>CUMPLE</v>
      </c>
      <c r="V542" s="188" t="str">
        <f>IF($H542&gt;NORMA!$K$13,"NO CUMPLE","CUMPLE")</f>
        <v>CUMPLE</v>
      </c>
      <c r="W542" s="188" t="str">
        <f>IF($O542&gt;NORMA!$J$14,"NO CUMPLE","CUMPLE")</f>
        <v>NO CUMPLE</v>
      </c>
      <c r="X542" s="188" t="str">
        <f>IF(AND($N542&gt;=NORMA!$Q$4, $N542&lt;=NORMA!$R$4),"CUMPLE","NO CUMPLE")</f>
        <v>CUMPLE</v>
      </c>
      <c r="Y542" s="188" t="str">
        <f>IF($I542&gt;NORMA!$K$16,"NO CUMPLE","CUMPLE")</f>
        <v>CUMPLE</v>
      </c>
      <c r="Z542" s="188" t="str">
        <f>IF($M542&lt;NORMA!$K$23,"NO CUMPLE","CUMPLE")</f>
        <v>NO CUMPLE</v>
      </c>
      <c r="AA542" s="188" t="str">
        <f>IF($E542&gt;NORMA!$J$24,"NO CUMPLE","CUMPLE")</f>
        <v>NO CUMPLE</v>
      </c>
      <c r="AB542" s="188" t="str">
        <f>IF($F542&gt;NORMA!$J$25,"NO CUMPLE","CUMPLE")</f>
        <v>NO CUMPLE</v>
      </c>
      <c r="AC542" s="188" t="str">
        <f>IF($K542&gt;NORMA!$J$26,"NO CUMPLE","CUMPLE")</f>
        <v>NO CUMPLE</v>
      </c>
      <c r="AD542" s="188" t="str">
        <f>IF($J542&gt;NORMA!$J$27,"NO CUMPLE","CUMPLE")</f>
        <v>NO CUMPLE</v>
      </c>
      <c r="AE542" s="188" t="str">
        <f>IF($G542&gt;NORMA!$K$28,"NO CUMPLE","CUMPLE")</f>
        <v>NO CUMPLE</v>
      </c>
      <c r="AF542" s="188" t="str">
        <f>IF($H542&gt;NORMA!$I$29,"NO CUMPLE","CUMPLE")</f>
        <v>NO CUMPLE</v>
      </c>
      <c r="AG542" s="188" t="str">
        <f>IF($O542&gt;NORMA!$K$30,"NO CUMPLE","CUMPLE")</f>
        <v>NO CUMPLE</v>
      </c>
      <c r="AH542" s="188" t="str">
        <f>IF(AND($N542&gt;=NORMA!$R$18, $N542&lt;=NORMA!$S$18),"CUMPLE","NO CUMPLE")</f>
        <v>CUMPLE</v>
      </c>
      <c r="AI542" s="188" t="str">
        <f>IF($I542&gt;NORMA!$J$32,"NO CUMPLE","CUMPLE")</f>
        <v>NO CUMPLE</v>
      </c>
    </row>
    <row r="543" spans="1:35" ht="14.25" customHeight="1" x14ac:dyDescent="0.35">
      <c r="A543" s="146" t="s">
        <v>103</v>
      </c>
      <c r="B543" s="147" t="s">
        <v>102</v>
      </c>
      <c r="C543" s="148">
        <v>43746</v>
      </c>
      <c r="D543" s="149">
        <v>0.33333333333333331</v>
      </c>
      <c r="E543" s="147">
        <v>103</v>
      </c>
      <c r="F543" s="147">
        <v>320</v>
      </c>
      <c r="G543" s="147">
        <v>227</v>
      </c>
      <c r="H543" s="147">
        <v>10</v>
      </c>
      <c r="I543" s="147">
        <v>1.51</v>
      </c>
      <c r="J543" s="147">
        <v>4.4130000000000003</v>
      </c>
      <c r="K543" s="155">
        <v>31.45</v>
      </c>
      <c r="L543" s="155">
        <v>0.5</v>
      </c>
      <c r="M543" s="156">
        <v>0.76</v>
      </c>
      <c r="N543" s="156">
        <v>7.83</v>
      </c>
      <c r="O543" s="157">
        <v>30100</v>
      </c>
      <c r="P543" s="188" t="str">
        <f>IF($M543&lt;NORMA!$K$7,"NO CUMPLE","CUMPLE")</f>
        <v>CUMPLE</v>
      </c>
      <c r="Q543" s="188" t="str">
        <f>IF($E543&gt;NORMA!$K$8,"NO CUMPLE","CUMPLE")</f>
        <v>CUMPLE</v>
      </c>
      <c r="R543" s="188" t="str">
        <f>IF($F543&gt;NORMA!$K$9,"NO CUMPLE","CUMPLE")</f>
        <v>CUMPLE</v>
      </c>
      <c r="S543" s="188" t="str">
        <f>IF($K543&gt;NORMA!$K$10,"NO CUMPLE","CUMPLE")</f>
        <v>CUMPLE</v>
      </c>
      <c r="T543" s="188" t="str">
        <f>IF($J543&gt;NORMA!$K$11,"NO CUMPLE","CUMPLE")</f>
        <v>CUMPLE</v>
      </c>
      <c r="U543" s="188" t="str">
        <f>IF($G543&gt;NORMA!$K$12,"NO CUMPLE","CUMPLE")</f>
        <v>NO CUMPLE</v>
      </c>
      <c r="V543" s="188" t="str">
        <f>IF($H543&gt;NORMA!$K$13,"NO CUMPLE","CUMPLE")</f>
        <v>CUMPLE</v>
      </c>
      <c r="W543" s="188" t="str">
        <f>IF($O543&gt;NORMA!$J$14,"NO CUMPLE","CUMPLE")</f>
        <v>CUMPLE</v>
      </c>
      <c r="X543" s="188" t="str">
        <f>IF(AND($N543&gt;=NORMA!$Q$4, $N543&lt;=NORMA!$R$4),"CUMPLE","NO CUMPLE")</f>
        <v>CUMPLE</v>
      </c>
      <c r="Y543" s="188" t="str">
        <f>IF($I543&gt;NORMA!$K$16,"NO CUMPLE","CUMPLE")</f>
        <v>CUMPLE</v>
      </c>
      <c r="Z543" s="188" t="str">
        <f>IF($M543&lt;NORMA!$K$23,"NO CUMPLE","CUMPLE")</f>
        <v>NO CUMPLE</v>
      </c>
      <c r="AA543" s="188" t="str">
        <f>IF($E543&gt;NORMA!$J$24,"NO CUMPLE","CUMPLE")</f>
        <v>NO CUMPLE</v>
      </c>
      <c r="AB543" s="188" t="str">
        <f>IF($F543&gt;NORMA!$J$25,"NO CUMPLE","CUMPLE")</f>
        <v>NO CUMPLE</v>
      </c>
      <c r="AC543" s="188" t="str">
        <f>IF($K543&gt;NORMA!$J$26,"NO CUMPLE","CUMPLE")</f>
        <v>NO CUMPLE</v>
      </c>
      <c r="AD543" s="188" t="str">
        <f>IF($J543&gt;NORMA!$J$27,"NO CUMPLE","CUMPLE")</f>
        <v>NO CUMPLE</v>
      </c>
      <c r="AE543" s="188" t="str">
        <f>IF($G543&gt;NORMA!$K$28,"NO CUMPLE","CUMPLE")</f>
        <v>NO CUMPLE</v>
      </c>
      <c r="AF543" s="188" t="str">
        <f>IF($H543&gt;NORMA!$I$29,"NO CUMPLE","CUMPLE")</f>
        <v>CUMPLE</v>
      </c>
      <c r="AG543" s="188" t="str">
        <f>IF($O543&gt;NORMA!$K$30,"NO CUMPLE","CUMPLE")</f>
        <v>CUMPLE</v>
      </c>
      <c r="AH543" s="188" t="str">
        <f>IF(AND($N543&gt;=NORMA!$R$18, $N543&lt;=NORMA!$S$18),"CUMPLE","NO CUMPLE")</f>
        <v>CUMPLE</v>
      </c>
      <c r="AI543" s="188" t="str">
        <f>IF($I543&gt;NORMA!$J$32,"NO CUMPLE","CUMPLE")</f>
        <v>NO CUMPLE</v>
      </c>
    </row>
    <row r="544" spans="1:35" ht="14.25" customHeight="1" x14ac:dyDescent="0.35">
      <c r="A544" s="146" t="s">
        <v>103</v>
      </c>
      <c r="B544" s="147" t="s">
        <v>102</v>
      </c>
      <c r="C544" s="148">
        <v>43822</v>
      </c>
      <c r="D544" s="149">
        <v>0.66666666666666663</v>
      </c>
      <c r="E544" s="147">
        <v>138</v>
      </c>
      <c r="F544" s="147">
        <v>197</v>
      </c>
      <c r="G544" s="147">
        <v>7.87</v>
      </c>
      <c r="H544" s="147">
        <v>35.9</v>
      </c>
      <c r="I544" s="147">
        <v>3.89</v>
      </c>
      <c r="J544" s="147">
        <v>3.4369999999999998</v>
      </c>
      <c r="K544" s="155">
        <v>24.31</v>
      </c>
      <c r="L544" s="155">
        <v>0.8</v>
      </c>
      <c r="M544" s="156">
        <v>0.55000000000000004</v>
      </c>
      <c r="N544" s="156">
        <v>7.78</v>
      </c>
      <c r="O544" s="157">
        <v>5480</v>
      </c>
      <c r="P544" s="188" t="str">
        <f>IF($M544&lt;NORMA!$K$7,"NO CUMPLE","CUMPLE")</f>
        <v>CUMPLE</v>
      </c>
      <c r="Q544" s="188" t="str">
        <f>IF($E544&gt;NORMA!$K$8,"NO CUMPLE","CUMPLE")</f>
        <v>CUMPLE</v>
      </c>
      <c r="R544" s="188" t="str">
        <f>IF($F544&gt;NORMA!$K$9,"NO CUMPLE","CUMPLE")</f>
        <v>CUMPLE</v>
      </c>
      <c r="S544" s="188" t="str">
        <f>IF($K544&gt;NORMA!$K$10,"NO CUMPLE","CUMPLE")</f>
        <v>CUMPLE</v>
      </c>
      <c r="T544" s="188" t="str">
        <f>IF($J544&gt;NORMA!$K$11,"NO CUMPLE","CUMPLE")</f>
        <v>CUMPLE</v>
      </c>
      <c r="U544" s="188" t="str">
        <f>IF($G544&gt;NORMA!$K$12,"NO CUMPLE","CUMPLE")</f>
        <v>CUMPLE</v>
      </c>
      <c r="V544" s="188" t="str">
        <f>IF($H544&gt;NORMA!$K$13,"NO CUMPLE","CUMPLE")</f>
        <v>CUMPLE</v>
      </c>
      <c r="W544" s="188" t="str">
        <f>IF($O544&gt;NORMA!$J$14,"NO CUMPLE","CUMPLE")</f>
        <v>CUMPLE</v>
      </c>
      <c r="X544" s="188" t="str">
        <f>IF(AND($N544&gt;=NORMA!$Q$4, $N544&lt;=NORMA!$R$4),"CUMPLE","NO CUMPLE")</f>
        <v>CUMPLE</v>
      </c>
      <c r="Y544" s="188" t="str">
        <f>IF($I544&gt;NORMA!$K$16,"NO CUMPLE","CUMPLE")</f>
        <v>CUMPLE</v>
      </c>
      <c r="Z544" s="188" t="str">
        <f>IF($M544&lt;NORMA!$K$23,"NO CUMPLE","CUMPLE")</f>
        <v>NO CUMPLE</v>
      </c>
      <c r="AA544" s="188" t="str">
        <f>IF($E544&gt;NORMA!$J$24,"NO CUMPLE","CUMPLE")</f>
        <v>NO CUMPLE</v>
      </c>
      <c r="AB544" s="188" t="str">
        <f>IF($F544&gt;NORMA!$J$25,"NO CUMPLE","CUMPLE")</f>
        <v>NO CUMPLE</v>
      </c>
      <c r="AC544" s="188" t="str">
        <f>IF($K544&gt;NORMA!$J$26,"NO CUMPLE","CUMPLE")</f>
        <v>NO CUMPLE</v>
      </c>
      <c r="AD544" s="188" t="str">
        <f>IF($J544&gt;NORMA!$J$27,"NO CUMPLE","CUMPLE")</f>
        <v>NO CUMPLE</v>
      </c>
      <c r="AE544" s="188" t="str">
        <f>IF($G544&gt;NORMA!$K$28,"NO CUMPLE","CUMPLE")</f>
        <v>CUMPLE</v>
      </c>
      <c r="AF544" s="188" t="str">
        <f>IF($H544&gt;NORMA!$I$29,"NO CUMPLE","CUMPLE")</f>
        <v>NO CUMPLE</v>
      </c>
      <c r="AG544" s="188" t="str">
        <f>IF($O544&gt;NORMA!$K$30,"NO CUMPLE","CUMPLE")</f>
        <v>CUMPLE</v>
      </c>
      <c r="AH544" s="188" t="str">
        <f>IF(AND($N544&gt;=NORMA!$R$18, $N544&lt;=NORMA!$S$18),"CUMPLE","NO CUMPLE")</f>
        <v>CUMPLE</v>
      </c>
      <c r="AI544" s="188" t="str">
        <f>IF($I544&gt;NORMA!$J$32,"NO CUMPLE","CUMPLE")</f>
        <v>NO CUMPLE</v>
      </c>
    </row>
    <row r="545" spans="1:35" ht="14.25" customHeight="1" x14ac:dyDescent="0.35">
      <c r="A545" s="146" t="s">
        <v>101</v>
      </c>
      <c r="B545" s="147" t="s">
        <v>102</v>
      </c>
      <c r="C545" s="148">
        <v>43822</v>
      </c>
      <c r="D545" s="149">
        <v>0.66666666666666663</v>
      </c>
      <c r="E545" s="147">
        <v>151.19999999999999</v>
      </c>
      <c r="F545" s="147">
        <v>187</v>
      </c>
      <c r="G545" s="147">
        <v>67.5</v>
      </c>
      <c r="H545" s="147">
        <v>27.9</v>
      </c>
      <c r="I545" s="147">
        <v>3.99</v>
      </c>
      <c r="J545" s="147">
        <v>3.6949999999999998</v>
      </c>
      <c r="K545" s="155">
        <v>14.91</v>
      </c>
      <c r="L545" s="155">
        <v>1</v>
      </c>
      <c r="M545" s="156">
        <v>0.35</v>
      </c>
      <c r="N545" s="156">
        <v>9.27</v>
      </c>
      <c r="O545" s="157">
        <v>525</v>
      </c>
      <c r="P545" s="188" t="str">
        <f>IF($M545&lt;NORMA!$K$7,"NO CUMPLE","CUMPLE")</f>
        <v>CUMPLE</v>
      </c>
      <c r="Q545" s="188" t="str">
        <f>IF($E545&gt;NORMA!$K$8,"NO CUMPLE","CUMPLE")</f>
        <v>CUMPLE</v>
      </c>
      <c r="R545" s="188" t="str">
        <f>IF($F545&gt;NORMA!$K$9,"NO CUMPLE","CUMPLE")</f>
        <v>CUMPLE</v>
      </c>
      <c r="S545" s="188" t="str">
        <f>IF($K545&gt;NORMA!$K$10,"NO CUMPLE","CUMPLE")</f>
        <v>CUMPLE</v>
      </c>
      <c r="T545" s="188" t="str">
        <f>IF($J545&gt;NORMA!$K$11,"NO CUMPLE","CUMPLE")</f>
        <v>CUMPLE</v>
      </c>
      <c r="U545" s="188" t="str">
        <f>IF($G545&gt;NORMA!$K$12,"NO CUMPLE","CUMPLE")</f>
        <v>CUMPLE</v>
      </c>
      <c r="V545" s="188" t="str">
        <f>IF($H545&gt;NORMA!$K$13,"NO CUMPLE","CUMPLE")</f>
        <v>CUMPLE</v>
      </c>
      <c r="W545" s="188" t="str">
        <f>IF($O545&gt;NORMA!$J$14,"NO CUMPLE","CUMPLE")</f>
        <v>CUMPLE</v>
      </c>
      <c r="X545" s="188" t="str">
        <f>IF(AND($N545&gt;=NORMA!$Q$4, $N545&lt;=NORMA!$R$4),"CUMPLE","NO CUMPLE")</f>
        <v>NO CUMPLE</v>
      </c>
      <c r="Y545" s="188" t="str">
        <f>IF($I545&gt;NORMA!$K$16,"NO CUMPLE","CUMPLE")</f>
        <v>CUMPLE</v>
      </c>
      <c r="Z545" s="188" t="str">
        <f>IF($M545&lt;NORMA!$K$23,"NO CUMPLE","CUMPLE")</f>
        <v>NO CUMPLE</v>
      </c>
      <c r="AA545" s="188" t="str">
        <f>IF($E545&gt;NORMA!$J$24,"NO CUMPLE","CUMPLE")</f>
        <v>NO CUMPLE</v>
      </c>
      <c r="AB545" s="188" t="str">
        <f>IF($F545&gt;NORMA!$J$25,"NO CUMPLE","CUMPLE")</f>
        <v>NO CUMPLE</v>
      </c>
      <c r="AC545" s="188" t="str">
        <f>IF($K545&gt;NORMA!$J$26,"NO CUMPLE","CUMPLE")</f>
        <v>NO CUMPLE</v>
      </c>
      <c r="AD545" s="188" t="str">
        <f>IF($J545&gt;NORMA!$J$27,"NO CUMPLE","CUMPLE")</f>
        <v>NO CUMPLE</v>
      </c>
      <c r="AE545" s="188" t="str">
        <f>IF($G545&gt;NORMA!$K$28,"NO CUMPLE","CUMPLE")</f>
        <v>NO CUMPLE</v>
      </c>
      <c r="AF545" s="188" t="str">
        <f>IF($H545&gt;NORMA!$I$29,"NO CUMPLE","CUMPLE")</f>
        <v>NO CUMPLE</v>
      </c>
      <c r="AG545" s="188" t="str">
        <f>IF($O545&gt;NORMA!$K$30,"NO CUMPLE","CUMPLE")</f>
        <v>CUMPLE</v>
      </c>
      <c r="AH545" s="188" t="str">
        <f>IF(AND($N545&gt;=NORMA!$R$18, $N545&lt;=NORMA!$S$18),"CUMPLE","NO CUMPLE")</f>
        <v>NO CUMPLE</v>
      </c>
      <c r="AI545" s="188" t="str">
        <f>IF($I545&gt;NORMA!$J$32,"NO CUMPLE","CUMPLE")</f>
        <v>NO CUMPLE</v>
      </c>
    </row>
    <row r="546" spans="1:35" ht="14.25" customHeight="1" x14ac:dyDescent="0.35">
      <c r="A546" s="146" t="s">
        <v>101</v>
      </c>
      <c r="B546" s="147" t="s">
        <v>102</v>
      </c>
      <c r="C546" s="148">
        <v>43864</v>
      </c>
      <c r="D546" s="149">
        <v>0.41666666666666669</v>
      </c>
      <c r="E546" s="147">
        <v>152</v>
      </c>
      <c r="F546" s="147">
        <v>399</v>
      </c>
      <c r="G546" s="147">
        <v>134</v>
      </c>
      <c r="H546" s="147">
        <v>33.799999999999997</v>
      </c>
      <c r="I546" s="147">
        <v>1.8</v>
      </c>
      <c r="J546" s="147">
        <v>7.3959999999999999</v>
      </c>
      <c r="K546" s="155">
        <v>18.100000000000001</v>
      </c>
      <c r="L546" s="155">
        <v>0.68</v>
      </c>
      <c r="M546" s="156">
        <v>0.76</v>
      </c>
      <c r="N546" s="156">
        <v>6.68</v>
      </c>
      <c r="O546" s="157">
        <v>155310</v>
      </c>
      <c r="P546" s="188" t="str">
        <f>IF($M546&lt;NORMA!$K$7,"NO CUMPLE","CUMPLE")</f>
        <v>CUMPLE</v>
      </c>
      <c r="Q546" s="188" t="str">
        <f>IF($E546&gt;NORMA!$K$8,"NO CUMPLE","CUMPLE")</f>
        <v>CUMPLE</v>
      </c>
      <c r="R546" s="188" t="str">
        <f>IF($F546&gt;NORMA!$K$9,"NO CUMPLE","CUMPLE")</f>
        <v>CUMPLE</v>
      </c>
      <c r="S546" s="188" t="str">
        <f>IF($K546&gt;NORMA!$K$10,"NO CUMPLE","CUMPLE")</f>
        <v>CUMPLE</v>
      </c>
      <c r="T546" s="188" t="str">
        <f>IF($J546&gt;NORMA!$K$11,"NO CUMPLE","CUMPLE")</f>
        <v>CUMPLE</v>
      </c>
      <c r="U546" s="188" t="str">
        <f>IF($G546&gt;NORMA!$K$12,"NO CUMPLE","CUMPLE")</f>
        <v>CUMPLE</v>
      </c>
      <c r="V546" s="188" t="str">
        <f>IF($H546&gt;NORMA!$K$13,"NO CUMPLE","CUMPLE")</f>
        <v>CUMPLE</v>
      </c>
      <c r="W546" s="188" t="str">
        <f>IF($O546&gt;NORMA!$J$14,"NO CUMPLE","CUMPLE")</f>
        <v>CUMPLE</v>
      </c>
      <c r="X546" s="188" t="str">
        <f>IF(AND($N546&gt;=NORMA!$Q$4, $N546&lt;=NORMA!$R$4),"CUMPLE","NO CUMPLE")</f>
        <v>CUMPLE</v>
      </c>
      <c r="Y546" s="188" t="str">
        <f>IF($I546&gt;NORMA!$K$16,"NO CUMPLE","CUMPLE")</f>
        <v>CUMPLE</v>
      </c>
      <c r="Z546" s="188" t="str">
        <f>IF($M546&lt;NORMA!$K$23,"NO CUMPLE","CUMPLE")</f>
        <v>NO CUMPLE</v>
      </c>
      <c r="AA546" s="188" t="str">
        <f>IF($E546&gt;NORMA!$J$24,"NO CUMPLE","CUMPLE")</f>
        <v>NO CUMPLE</v>
      </c>
      <c r="AB546" s="188" t="str">
        <f>IF($F546&gt;NORMA!$J$25,"NO CUMPLE","CUMPLE")</f>
        <v>NO CUMPLE</v>
      </c>
      <c r="AC546" s="188" t="str">
        <f>IF($K546&gt;NORMA!$J$26,"NO CUMPLE","CUMPLE")</f>
        <v>NO CUMPLE</v>
      </c>
      <c r="AD546" s="188" t="str">
        <f>IF($J546&gt;NORMA!$J$27,"NO CUMPLE","CUMPLE")</f>
        <v>NO CUMPLE</v>
      </c>
      <c r="AE546" s="188" t="str">
        <f>IF($G546&gt;NORMA!$K$28,"NO CUMPLE","CUMPLE")</f>
        <v>NO CUMPLE</v>
      </c>
      <c r="AF546" s="188" t="str">
        <f>IF($H546&gt;NORMA!$I$29,"NO CUMPLE","CUMPLE")</f>
        <v>NO CUMPLE</v>
      </c>
      <c r="AG546" s="188" t="str">
        <f>IF($O546&gt;NORMA!$K$30,"NO CUMPLE","CUMPLE")</f>
        <v>NO CUMPLE</v>
      </c>
      <c r="AH546" s="188" t="str">
        <f>IF(AND($N546&gt;=NORMA!$R$18, $N546&lt;=NORMA!$S$18),"CUMPLE","NO CUMPLE")</f>
        <v>CUMPLE</v>
      </c>
      <c r="AI546" s="188" t="str">
        <f>IF($I546&gt;NORMA!$J$32,"NO CUMPLE","CUMPLE")</f>
        <v>NO CUMPLE</v>
      </c>
    </row>
    <row r="547" spans="1:35" ht="14.25" customHeight="1" x14ac:dyDescent="0.35">
      <c r="A547" s="146" t="s">
        <v>103</v>
      </c>
      <c r="B547" s="147" t="s">
        <v>102</v>
      </c>
      <c r="C547" s="148">
        <v>43864</v>
      </c>
      <c r="D547" s="149">
        <v>0.58333333333333337</v>
      </c>
      <c r="E547" s="147">
        <v>128</v>
      </c>
      <c r="F547" s="147">
        <v>413</v>
      </c>
      <c r="G547" s="147">
        <v>194</v>
      </c>
      <c r="H547" s="147">
        <v>41.4</v>
      </c>
      <c r="I547" s="147">
        <v>3.1</v>
      </c>
      <c r="J547" s="147">
        <v>5.726</v>
      </c>
      <c r="K547" s="155">
        <v>29.71</v>
      </c>
      <c r="L547" s="155">
        <v>0.89</v>
      </c>
      <c r="M547" s="156">
        <v>1.02</v>
      </c>
      <c r="N547" s="156">
        <v>7.64</v>
      </c>
      <c r="O547" s="157">
        <v>92080</v>
      </c>
      <c r="P547" s="188" t="str">
        <f>IF($M547&lt;NORMA!$K$7,"NO CUMPLE","CUMPLE")</f>
        <v>CUMPLE</v>
      </c>
      <c r="Q547" s="188" t="str">
        <f>IF($E547&gt;NORMA!$K$8,"NO CUMPLE","CUMPLE")</f>
        <v>CUMPLE</v>
      </c>
      <c r="R547" s="188" t="str">
        <f>IF($F547&gt;NORMA!$K$9,"NO CUMPLE","CUMPLE")</f>
        <v>NO CUMPLE</v>
      </c>
      <c r="S547" s="188" t="str">
        <f>IF($K547&gt;NORMA!$K$10,"NO CUMPLE","CUMPLE")</f>
        <v>CUMPLE</v>
      </c>
      <c r="T547" s="188" t="str">
        <f>IF($J547&gt;NORMA!$K$11,"NO CUMPLE","CUMPLE")</f>
        <v>CUMPLE</v>
      </c>
      <c r="U547" s="188" t="str">
        <f>IF($G547&gt;NORMA!$K$12,"NO CUMPLE","CUMPLE")</f>
        <v>NO CUMPLE</v>
      </c>
      <c r="V547" s="188" t="str">
        <f>IF($H547&gt;NORMA!$K$13,"NO CUMPLE","CUMPLE")</f>
        <v>NO CUMPLE</v>
      </c>
      <c r="W547" s="188" t="str">
        <f>IF($O547&gt;NORMA!$J$14,"NO CUMPLE","CUMPLE")</f>
        <v>CUMPLE</v>
      </c>
      <c r="X547" s="188" t="str">
        <f>IF(AND($N547&gt;=NORMA!$Q$4, $N547&lt;=NORMA!$R$4),"CUMPLE","NO CUMPLE")</f>
        <v>CUMPLE</v>
      </c>
      <c r="Y547" s="188" t="str">
        <f>IF($I547&gt;NORMA!$K$16,"NO CUMPLE","CUMPLE")</f>
        <v>CUMPLE</v>
      </c>
      <c r="Z547" s="188" t="str">
        <f>IF($M547&lt;NORMA!$K$23,"NO CUMPLE","CUMPLE")</f>
        <v>NO CUMPLE</v>
      </c>
      <c r="AA547" s="188" t="str">
        <f>IF($E547&gt;NORMA!$J$24,"NO CUMPLE","CUMPLE")</f>
        <v>NO CUMPLE</v>
      </c>
      <c r="AB547" s="188" t="str">
        <f>IF($F547&gt;NORMA!$J$25,"NO CUMPLE","CUMPLE")</f>
        <v>NO CUMPLE</v>
      </c>
      <c r="AC547" s="188" t="str">
        <f>IF($K547&gt;NORMA!$J$26,"NO CUMPLE","CUMPLE")</f>
        <v>NO CUMPLE</v>
      </c>
      <c r="AD547" s="188" t="str">
        <f>IF($J547&gt;NORMA!$J$27,"NO CUMPLE","CUMPLE")</f>
        <v>NO CUMPLE</v>
      </c>
      <c r="AE547" s="188" t="str">
        <f>IF($G547&gt;NORMA!$K$28,"NO CUMPLE","CUMPLE")</f>
        <v>NO CUMPLE</v>
      </c>
      <c r="AF547" s="188" t="str">
        <f>IF($H547&gt;NORMA!$I$29,"NO CUMPLE","CUMPLE")</f>
        <v>NO CUMPLE</v>
      </c>
      <c r="AG547" s="188" t="str">
        <f>IF($O547&gt;NORMA!$K$30,"NO CUMPLE","CUMPLE")</f>
        <v>CUMPLE</v>
      </c>
      <c r="AH547" s="188" t="str">
        <f>IF(AND($N547&gt;=NORMA!$R$18, $N547&lt;=NORMA!$S$18),"CUMPLE","NO CUMPLE")</f>
        <v>CUMPLE</v>
      </c>
      <c r="AI547" s="188" t="str">
        <f>IF($I547&gt;NORMA!$J$32,"NO CUMPLE","CUMPLE")</f>
        <v>NO CUMPLE</v>
      </c>
    </row>
    <row r="548" spans="1:35" ht="14.25" customHeight="1" x14ac:dyDescent="0.35">
      <c r="A548" s="146" t="s">
        <v>101</v>
      </c>
      <c r="B548" s="147" t="s">
        <v>102</v>
      </c>
      <c r="C548" s="148">
        <v>43873</v>
      </c>
      <c r="D548" s="149">
        <v>0.5</v>
      </c>
      <c r="E548" s="147">
        <v>183</v>
      </c>
      <c r="F548" s="147">
        <v>404</v>
      </c>
      <c r="G548" s="147">
        <v>135</v>
      </c>
      <c r="H548" s="147">
        <v>41</v>
      </c>
      <c r="I548" s="147">
        <v>3.92</v>
      </c>
      <c r="J548" s="147">
        <v>6.6790000000000003</v>
      </c>
      <c r="K548" s="155">
        <v>5.98</v>
      </c>
      <c r="L548" s="155">
        <v>0.79</v>
      </c>
      <c r="M548" s="156">
        <v>0.42</v>
      </c>
      <c r="N548" s="156">
        <v>8.15</v>
      </c>
      <c r="O548" s="157">
        <v>1732900</v>
      </c>
      <c r="P548" s="188" t="str">
        <f>IF($M548&lt;NORMA!$K$7,"NO CUMPLE","CUMPLE")</f>
        <v>CUMPLE</v>
      </c>
      <c r="Q548" s="188" t="str">
        <f>IF($E548&gt;NORMA!$K$8,"NO CUMPLE","CUMPLE")</f>
        <v>CUMPLE</v>
      </c>
      <c r="R548" s="188" t="str">
        <f>IF($F548&gt;NORMA!$K$9,"NO CUMPLE","CUMPLE")</f>
        <v>NO CUMPLE</v>
      </c>
      <c r="S548" s="188" t="str">
        <f>IF($K548&gt;NORMA!$K$10,"NO CUMPLE","CUMPLE")</f>
        <v>CUMPLE</v>
      </c>
      <c r="T548" s="188" t="str">
        <f>IF($J548&gt;NORMA!$K$11,"NO CUMPLE","CUMPLE")</f>
        <v>CUMPLE</v>
      </c>
      <c r="U548" s="188" t="str">
        <f>IF($G548&gt;NORMA!$K$12,"NO CUMPLE","CUMPLE")</f>
        <v>CUMPLE</v>
      </c>
      <c r="V548" s="188" t="str">
        <f>IF($H548&gt;NORMA!$K$13,"NO CUMPLE","CUMPLE")</f>
        <v>NO CUMPLE</v>
      </c>
      <c r="W548" s="188" t="str">
        <f>IF($O548&gt;NORMA!$J$14,"NO CUMPLE","CUMPLE")</f>
        <v>NO CUMPLE</v>
      </c>
      <c r="X548" s="188" t="str">
        <f>IF(AND($N548&gt;=NORMA!$Q$4, $N548&lt;=NORMA!$R$4),"CUMPLE","NO CUMPLE")</f>
        <v>CUMPLE</v>
      </c>
      <c r="Y548" s="188" t="str">
        <f>IF($I548&gt;NORMA!$K$16,"NO CUMPLE","CUMPLE")</f>
        <v>CUMPLE</v>
      </c>
      <c r="Z548" s="188" t="str">
        <f>IF($M548&lt;NORMA!$K$23,"NO CUMPLE","CUMPLE")</f>
        <v>NO CUMPLE</v>
      </c>
      <c r="AA548" s="188" t="str">
        <f>IF($E548&gt;NORMA!$J$24,"NO CUMPLE","CUMPLE")</f>
        <v>NO CUMPLE</v>
      </c>
      <c r="AB548" s="188" t="str">
        <f>IF($F548&gt;NORMA!$J$25,"NO CUMPLE","CUMPLE")</f>
        <v>NO CUMPLE</v>
      </c>
      <c r="AC548" s="188" t="str">
        <f>IF($K548&gt;NORMA!$J$26,"NO CUMPLE","CUMPLE")</f>
        <v>CUMPLE</v>
      </c>
      <c r="AD548" s="188" t="str">
        <f>IF($J548&gt;NORMA!$J$27,"NO CUMPLE","CUMPLE")</f>
        <v>NO CUMPLE</v>
      </c>
      <c r="AE548" s="188" t="str">
        <f>IF($G548&gt;NORMA!$K$28,"NO CUMPLE","CUMPLE")</f>
        <v>NO CUMPLE</v>
      </c>
      <c r="AF548" s="188" t="str">
        <f>IF($H548&gt;NORMA!$I$29,"NO CUMPLE","CUMPLE")</f>
        <v>NO CUMPLE</v>
      </c>
      <c r="AG548" s="188" t="str">
        <f>IF($O548&gt;NORMA!$K$30,"NO CUMPLE","CUMPLE")</f>
        <v>NO CUMPLE</v>
      </c>
      <c r="AH548" s="188" t="str">
        <f>IF(AND($N548&gt;=NORMA!$R$18, $N548&lt;=NORMA!$S$18),"CUMPLE","NO CUMPLE")</f>
        <v>CUMPLE</v>
      </c>
      <c r="AI548" s="188" t="str">
        <f>IF($I548&gt;NORMA!$J$32,"NO CUMPLE","CUMPLE")</f>
        <v>NO CUMPLE</v>
      </c>
    </row>
    <row r="549" spans="1:35" ht="14.25" customHeight="1" x14ac:dyDescent="0.35">
      <c r="A549" s="146" t="s">
        <v>103</v>
      </c>
      <c r="B549" s="147" t="s">
        <v>102</v>
      </c>
      <c r="C549" s="148">
        <v>43873</v>
      </c>
      <c r="D549" s="149">
        <v>0.66666666666666663</v>
      </c>
      <c r="E549" s="147">
        <v>160</v>
      </c>
      <c r="F549" s="147">
        <v>369</v>
      </c>
      <c r="G549" s="147">
        <v>105</v>
      </c>
      <c r="H549" s="147">
        <v>45.4</v>
      </c>
      <c r="I549" s="147">
        <v>4.87</v>
      </c>
      <c r="J549" s="147">
        <v>4.8109999999999999</v>
      </c>
      <c r="K549" s="155">
        <v>7.4</v>
      </c>
      <c r="L549" s="155">
        <v>0.81</v>
      </c>
      <c r="M549" s="156">
        <v>0.45</v>
      </c>
      <c r="N549" s="156">
        <v>7.59</v>
      </c>
      <c r="O549" s="157">
        <v>138200</v>
      </c>
      <c r="P549" s="188" t="str">
        <f>IF($M549&lt;NORMA!$K$7,"NO CUMPLE","CUMPLE")</f>
        <v>CUMPLE</v>
      </c>
      <c r="Q549" s="188" t="str">
        <f>IF($E549&gt;NORMA!$K$8,"NO CUMPLE","CUMPLE")</f>
        <v>CUMPLE</v>
      </c>
      <c r="R549" s="188" t="str">
        <f>IF($F549&gt;NORMA!$K$9,"NO CUMPLE","CUMPLE")</f>
        <v>CUMPLE</v>
      </c>
      <c r="S549" s="188" t="str">
        <f>IF($K549&gt;NORMA!$K$10,"NO CUMPLE","CUMPLE")</f>
        <v>CUMPLE</v>
      </c>
      <c r="T549" s="188" t="str">
        <f>IF($J549&gt;NORMA!$K$11,"NO CUMPLE","CUMPLE")</f>
        <v>CUMPLE</v>
      </c>
      <c r="U549" s="188" t="str">
        <f>IF($G549&gt;NORMA!$K$12,"NO CUMPLE","CUMPLE")</f>
        <v>CUMPLE</v>
      </c>
      <c r="V549" s="188" t="str">
        <f>IF($H549&gt;NORMA!$K$13,"NO CUMPLE","CUMPLE")</f>
        <v>NO CUMPLE</v>
      </c>
      <c r="W549" s="188" t="str">
        <f>IF($O549&gt;NORMA!$J$14,"NO CUMPLE","CUMPLE")</f>
        <v>CUMPLE</v>
      </c>
      <c r="X549" s="188" t="str">
        <f>IF(AND($N549&gt;=NORMA!$Q$4, $N549&lt;=NORMA!$R$4),"CUMPLE","NO CUMPLE")</f>
        <v>CUMPLE</v>
      </c>
      <c r="Y549" s="188" t="str">
        <f>IF($I549&gt;NORMA!$K$16,"NO CUMPLE","CUMPLE")</f>
        <v>NO CUMPLE</v>
      </c>
      <c r="Z549" s="188" t="str">
        <f>IF($M549&lt;NORMA!$K$23,"NO CUMPLE","CUMPLE")</f>
        <v>NO CUMPLE</v>
      </c>
      <c r="AA549" s="188" t="str">
        <f>IF($E549&gt;NORMA!$J$24,"NO CUMPLE","CUMPLE")</f>
        <v>NO CUMPLE</v>
      </c>
      <c r="AB549" s="188" t="str">
        <f>IF($F549&gt;NORMA!$J$25,"NO CUMPLE","CUMPLE")</f>
        <v>NO CUMPLE</v>
      </c>
      <c r="AC549" s="188" t="str">
        <f>IF($K549&gt;NORMA!$J$26,"NO CUMPLE","CUMPLE")</f>
        <v>CUMPLE</v>
      </c>
      <c r="AD549" s="188" t="str">
        <f>IF($J549&gt;NORMA!$J$27,"NO CUMPLE","CUMPLE")</f>
        <v>NO CUMPLE</v>
      </c>
      <c r="AE549" s="188" t="str">
        <f>IF($G549&gt;NORMA!$K$28,"NO CUMPLE","CUMPLE")</f>
        <v>NO CUMPLE</v>
      </c>
      <c r="AF549" s="188" t="str">
        <f>IF($H549&gt;NORMA!$I$29,"NO CUMPLE","CUMPLE")</f>
        <v>NO CUMPLE</v>
      </c>
      <c r="AG549" s="188" t="str">
        <f>IF($O549&gt;NORMA!$K$30,"NO CUMPLE","CUMPLE")</f>
        <v>NO CUMPLE</v>
      </c>
      <c r="AH549" s="188" t="str">
        <f>IF(AND($N549&gt;=NORMA!$R$18, $N549&lt;=NORMA!$S$18),"CUMPLE","NO CUMPLE")</f>
        <v>CUMPLE</v>
      </c>
      <c r="AI549" s="188" t="str">
        <f>IF($I549&gt;NORMA!$J$32,"NO CUMPLE","CUMPLE")</f>
        <v>NO CUMPLE</v>
      </c>
    </row>
    <row r="550" spans="1:35" ht="14.25" customHeight="1" x14ac:dyDescent="0.35">
      <c r="A550" s="146" t="s">
        <v>101</v>
      </c>
      <c r="B550" s="147" t="s">
        <v>102</v>
      </c>
      <c r="C550" s="148">
        <v>43998</v>
      </c>
      <c r="D550" s="149">
        <v>0.66666666666666663</v>
      </c>
      <c r="E550" s="147">
        <v>118</v>
      </c>
      <c r="F550" s="147">
        <v>264</v>
      </c>
      <c r="G550" s="147">
        <v>65</v>
      </c>
      <c r="H550" s="147">
        <v>29.3</v>
      </c>
      <c r="I550" s="147">
        <v>3.59</v>
      </c>
      <c r="J550" s="147">
        <v>2.4180000000000001</v>
      </c>
      <c r="K550" s="155">
        <v>22.51</v>
      </c>
      <c r="L550" s="155">
        <v>1.66</v>
      </c>
      <c r="M550" s="156">
        <v>0.7</v>
      </c>
      <c r="N550" s="156">
        <v>7.3</v>
      </c>
      <c r="O550" s="157">
        <v>1098000</v>
      </c>
      <c r="P550" s="188" t="str">
        <f>IF($M550&lt;NORMA!$K$7,"NO CUMPLE","CUMPLE")</f>
        <v>CUMPLE</v>
      </c>
      <c r="Q550" s="188" t="str">
        <f>IF($E550&gt;NORMA!$K$8,"NO CUMPLE","CUMPLE")</f>
        <v>CUMPLE</v>
      </c>
      <c r="R550" s="188" t="str">
        <f>IF($F550&gt;NORMA!$K$9,"NO CUMPLE","CUMPLE")</f>
        <v>CUMPLE</v>
      </c>
      <c r="S550" s="188" t="str">
        <f>IF($K550&gt;NORMA!$K$10,"NO CUMPLE","CUMPLE")</f>
        <v>CUMPLE</v>
      </c>
      <c r="T550" s="188" t="str">
        <f>IF($J550&gt;NORMA!$K$11,"NO CUMPLE","CUMPLE")</f>
        <v>CUMPLE</v>
      </c>
      <c r="U550" s="188" t="str">
        <f>IF($G550&gt;NORMA!$K$12,"NO CUMPLE","CUMPLE")</f>
        <v>CUMPLE</v>
      </c>
      <c r="V550" s="188" t="str">
        <f>IF($H550&gt;NORMA!$K$13,"NO CUMPLE","CUMPLE")</f>
        <v>CUMPLE</v>
      </c>
      <c r="W550" s="188" t="str">
        <f>IF($O550&gt;NORMA!$J$14,"NO CUMPLE","CUMPLE")</f>
        <v>NO CUMPLE</v>
      </c>
      <c r="X550" s="188" t="str">
        <f>IF(AND($N550&gt;=NORMA!$Q$4, $N550&lt;=NORMA!$R$4),"CUMPLE","NO CUMPLE")</f>
        <v>CUMPLE</v>
      </c>
      <c r="Y550" s="188" t="str">
        <f>IF($I550&gt;NORMA!$K$16,"NO CUMPLE","CUMPLE")</f>
        <v>CUMPLE</v>
      </c>
      <c r="Z550" s="188" t="str">
        <f>IF($M550&lt;NORMA!$K$23,"NO CUMPLE","CUMPLE")</f>
        <v>NO CUMPLE</v>
      </c>
      <c r="AA550" s="188" t="str">
        <f>IF($E550&gt;NORMA!$J$24,"NO CUMPLE","CUMPLE")</f>
        <v>NO CUMPLE</v>
      </c>
      <c r="AB550" s="188" t="str">
        <f>IF($F550&gt;NORMA!$J$25,"NO CUMPLE","CUMPLE")</f>
        <v>NO CUMPLE</v>
      </c>
      <c r="AC550" s="188" t="str">
        <f>IF($K550&gt;NORMA!$J$26,"NO CUMPLE","CUMPLE")</f>
        <v>NO CUMPLE</v>
      </c>
      <c r="AD550" s="188" t="str">
        <f>IF($J550&gt;NORMA!$J$27,"NO CUMPLE","CUMPLE")</f>
        <v>NO CUMPLE</v>
      </c>
      <c r="AE550" s="188" t="str">
        <f>IF($G550&gt;NORMA!$K$28,"NO CUMPLE","CUMPLE")</f>
        <v>NO CUMPLE</v>
      </c>
      <c r="AF550" s="188" t="str">
        <f>IF($H550&gt;NORMA!$I$29,"NO CUMPLE","CUMPLE")</f>
        <v>NO CUMPLE</v>
      </c>
      <c r="AG550" s="188" t="str">
        <f>IF($O550&gt;NORMA!$K$30,"NO CUMPLE","CUMPLE")</f>
        <v>NO CUMPLE</v>
      </c>
      <c r="AH550" s="188" t="str">
        <f>IF(AND($N550&gt;=NORMA!$R$18, $N550&lt;=NORMA!$S$18),"CUMPLE","NO CUMPLE")</f>
        <v>CUMPLE</v>
      </c>
      <c r="AI550" s="188" t="str">
        <f>IF($I550&gt;NORMA!$J$32,"NO CUMPLE","CUMPLE")</f>
        <v>NO CUMPLE</v>
      </c>
    </row>
    <row r="551" spans="1:35" ht="14.25" customHeight="1" x14ac:dyDescent="0.35">
      <c r="A551" s="146" t="s">
        <v>101</v>
      </c>
      <c r="B551" s="147" t="s">
        <v>102</v>
      </c>
      <c r="C551" s="148">
        <v>44001</v>
      </c>
      <c r="D551" s="149">
        <v>0.25</v>
      </c>
      <c r="E551" s="147">
        <v>8.3000000000000007</v>
      </c>
      <c r="F551" s="147">
        <v>20.7</v>
      </c>
      <c r="G551" s="147">
        <v>4</v>
      </c>
      <c r="H551" s="150">
        <v>10</v>
      </c>
      <c r="I551" s="150">
        <v>0.4</v>
      </c>
      <c r="J551" s="147">
        <v>0.47399999999999998</v>
      </c>
      <c r="K551" s="155">
        <v>7.37</v>
      </c>
      <c r="L551" s="155">
        <v>1.04</v>
      </c>
      <c r="M551" s="156">
        <v>5.79</v>
      </c>
      <c r="N551" s="156">
        <v>7.23</v>
      </c>
      <c r="O551" s="157">
        <v>6294</v>
      </c>
      <c r="P551" s="188" t="str">
        <f>IF($M551&lt;NORMA!$K$7,"NO CUMPLE","CUMPLE")</f>
        <v>CUMPLE</v>
      </c>
      <c r="Q551" s="188" t="str">
        <f>IF($E551&gt;NORMA!$K$8,"NO CUMPLE","CUMPLE")</f>
        <v>CUMPLE</v>
      </c>
      <c r="R551" s="188" t="str">
        <f>IF($F551&gt;NORMA!$K$9,"NO CUMPLE","CUMPLE")</f>
        <v>CUMPLE</v>
      </c>
      <c r="S551" s="188" t="str">
        <f>IF($K551&gt;NORMA!$K$10,"NO CUMPLE","CUMPLE")</f>
        <v>CUMPLE</v>
      </c>
      <c r="T551" s="188" t="str">
        <f>IF($J551&gt;NORMA!$K$11,"NO CUMPLE","CUMPLE")</f>
        <v>CUMPLE</v>
      </c>
      <c r="U551" s="188" t="str">
        <f>IF($G551&gt;NORMA!$K$12,"NO CUMPLE","CUMPLE")</f>
        <v>CUMPLE</v>
      </c>
      <c r="V551" s="188" t="str">
        <f>IF($H551&gt;NORMA!$K$13,"NO CUMPLE","CUMPLE")</f>
        <v>CUMPLE</v>
      </c>
      <c r="W551" s="188" t="str">
        <f>IF($O551&gt;NORMA!$J$14,"NO CUMPLE","CUMPLE")</f>
        <v>CUMPLE</v>
      </c>
      <c r="X551" s="188" t="str">
        <f>IF(AND($N551&gt;=NORMA!$Q$4, $N551&lt;=NORMA!$R$4),"CUMPLE","NO CUMPLE")</f>
        <v>CUMPLE</v>
      </c>
      <c r="Y551" s="188" t="str">
        <f>IF($I551&gt;NORMA!$K$16,"NO CUMPLE","CUMPLE")</f>
        <v>CUMPLE</v>
      </c>
      <c r="Z551" s="188" t="str">
        <f>IF($M551&lt;NORMA!$K$23,"NO CUMPLE","CUMPLE")</f>
        <v>CUMPLE</v>
      </c>
      <c r="AA551" s="188" t="str">
        <f>IF($E551&gt;NORMA!$J$24,"NO CUMPLE","CUMPLE")</f>
        <v>CUMPLE</v>
      </c>
      <c r="AB551" s="188" t="str">
        <f>IF($F551&gt;NORMA!$J$25,"NO CUMPLE","CUMPLE")</f>
        <v>CUMPLE</v>
      </c>
      <c r="AC551" s="188" t="str">
        <f>IF($K551&gt;NORMA!$J$26,"NO CUMPLE","CUMPLE")</f>
        <v>CUMPLE</v>
      </c>
      <c r="AD551" s="188" t="str">
        <f>IF($J551&gt;NORMA!$J$27,"NO CUMPLE","CUMPLE")</f>
        <v>CUMPLE</v>
      </c>
      <c r="AE551" s="188" t="str">
        <f>IF($G551&gt;NORMA!$K$28,"NO CUMPLE","CUMPLE")</f>
        <v>CUMPLE</v>
      </c>
      <c r="AF551" s="188" t="str">
        <f>IF($H551&gt;NORMA!$I$29,"NO CUMPLE","CUMPLE")</f>
        <v>CUMPLE</v>
      </c>
      <c r="AG551" s="188" t="str">
        <f>IF($O551&gt;NORMA!$K$30,"NO CUMPLE","CUMPLE")</f>
        <v>CUMPLE</v>
      </c>
      <c r="AH551" s="188" t="str">
        <f>IF(AND($N551&gt;=NORMA!$R$18, $N551&lt;=NORMA!$S$18),"CUMPLE","NO CUMPLE")</f>
        <v>CUMPLE</v>
      </c>
      <c r="AI551" s="188" t="str">
        <f>IF($I551&gt;NORMA!$J$32,"NO CUMPLE","CUMPLE")</f>
        <v>CUMPLE</v>
      </c>
    </row>
    <row r="552" spans="1:35" ht="14.25" customHeight="1" x14ac:dyDescent="0.35">
      <c r="A552" s="146" t="s">
        <v>103</v>
      </c>
      <c r="B552" s="147" t="s">
        <v>102</v>
      </c>
      <c r="C552" s="148">
        <v>44001</v>
      </c>
      <c r="D552" s="149">
        <v>0.41666666666666669</v>
      </c>
      <c r="E552" s="147">
        <v>40</v>
      </c>
      <c r="F552" s="147">
        <v>47.8</v>
      </c>
      <c r="G552" s="147">
        <v>28.3</v>
      </c>
      <c r="H552" s="147">
        <v>10.8</v>
      </c>
      <c r="I552" s="147">
        <v>0.53</v>
      </c>
      <c r="J552" s="147">
        <v>3.3010000000000002</v>
      </c>
      <c r="K552" s="155">
        <v>19.23</v>
      </c>
      <c r="L552" s="155">
        <v>1.3</v>
      </c>
      <c r="M552" s="156">
        <v>3.21</v>
      </c>
      <c r="N552" s="156">
        <v>8.09</v>
      </c>
      <c r="O552" s="157">
        <v>12033</v>
      </c>
      <c r="P552" s="188" t="str">
        <f>IF($M552&lt;NORMA!$K$7,"NO CUMPLE","CUMPLE")</f>
        <v>CUMPLE</v>
      </c>
      <c r="Q552" s="188" t="str">
        <f>IF($E552&gt;NORMA!$K$8,"NO CUMPLE","CUMPLE")</f>
        <v>CUMPLE</v>
      </c>
      <c r="R552" s="188" t="str">
        <f>IF($F552&gt;NORMA!$K$9,"NO CUMPLE","CUMPLE")</f>
        <v>CUMPLE</v>
      </c>
      <c r="S552" s="188" t="str">
        <f>IF($K552&gt;NORMA!$K$10,"NO CUMPLE","CUMPLE")</f>
        <v>CUMPLE</v>
      </c>
      <c r="T552" s="188" t="str">
        <f>IF($J552&gt;NORMA!$K$11,"NO CUMPLE","CUMPLE")</f>
        <v>CUMPLE</v>
      </c>
      <c r="U552" s="188" t="str">
        <f>IF($G552&gt;NORMA!$K$12,"NO CUMPLE","CUMPLE")</f>
        <v>CUMPLE</v>
      </c>
      <c r="V552" s="188" t="str">
        <f>IF($H552&gt;NORMA!$K$13,"NO CUMPLE","CUMPLE")</f>
        <v>CUMPLE</v>
      </c>
      <c r="W552" s="188" t="str">
        <f>IF($O552&gt;NORMA!$J$14,"NO CUMPLE","CUMPLE")</f>
        <v>CUMPLE</v>
      </c>
      <c r="X552" s="188" t="str">
        <f>IF(AND($N552&gt;=NORMA!$Q$4, $N552&lt;=NORMA!$R$4),"CUMPLE","NO CUMPLE")</f>
        <v>CUMPLE</v>
      </c>
      <c r="Y552" s="188" t="str">
        <f>IF($I552&gt;NORMA!$K$16,"NO CUMPLE","CUMPLE")</f>
        <v>CUMPLE</v>
      </c>
      <c r="Z552" s="188" t="str">
        <f>IF($M552&lt;NORMA!$K$23,"NO CUMPLE","CUMPLE")</f>
        <v>NO CUMPLE</v>
      </c>
      <c r="AA552" s="188" t="str">
        <f>IF($E552&gt;NORMA!$J$24,"NO CUMPLE","CUMPLE")</f>
        <v>NO CUMPLE</v>
      </c>
      <c r="AB552" s="188" t="str">
        <f>IF($F552&gt;NORMA!$J$25,"NO CUMPLE","CUMPLE")</f>
        <v>NO CUMPLE</v>
      </c>
      <c r="AC552" s="188" t="str">
        <f>IF($K552&gt;NORMA!$J$26,"NO CUMPLE","CUMPLE")</f>
        <v>NO CUMPLE</v>
      </c>
      <c r="AD552" s="188" t="str">
        <f>IF($J552&gt;NORMA!$J$27,"NO CUMPLE","CUMPLE")</f>
        <v>NO CUMPLE</v>
      </c>
      <c r="AE552" s="188" t="str">
        <f>IF($G552&gt;NORMA!$K$28,"NO CUMPLE","CUMPLE")</f>
        <v>CUMPLE</v>
      </c>
      <c r="AF552" s="188" t="str">
        <f>IF($H552&gt;NORMA!$I$29,"NO CUMPLE","CUMPLE")</f>
        <v>NO CUMPLE</v>
      </c>
      <c r="AG552" s="188" t="str">
        <f>IF($O552&gt;NORMA!$K$30,"NO CUMPLE","CUMPLE")</f>
        <v>CUMPLE</v>
      </c>
      <c r="AH552" s="188" t="str">
        <f>IF(AND($N552&gt;=NORMA!$R$18, $N552&lt;=NORMA!$S$18),"CUMPLE","NO CUMPLE")</f>
        <v>CUMPLE</v>
      </c>
      <c r="AI552" s="188" t="str">
        <f>IF($I552&gt;NORMA!$J$32,"NO CUMPLE","CUMPLE")</f>
        <v>CUMPLE</v>
      </c>
    </row>
    <row r="553" spans="1:35" ht="14.25" customHeight="1" x14ac:dyDescent="0.35">
      <c r="A553" s="146" t="s">
        <v>103</v>
      </c>
      <c r="B553" s="147" t="s">
        <v>102</v>
      </c>
      <c r="C553" s="148">
        <v>44015</v>
      </c>
      <c r="D553" s="149">
        <v>0.25</v>
      </c>
      <c r="E553" s="147">
        <v>15.8</v>
      </c>
      <c r="F553" s="147">
        <v>36.6</v>
      </c>
      <c r="G553" s="147">
        <v>11.8</v>
      </c>
      <c r="H553" s="147">
        <v>11.9</v>
      </c>
      <c r="I553" s="150">
        <v>0.4</v>
      </c>
      <c r="J553" s="147">
        <v>0.53800000000000003</v>
      </c>
      <c r="K553" s="155">
        <v>5.83</v>
      </c>
      <c r="L553" s="155">
        <v>1.83</v>
      </c>
      <c r="M553" s="156">
        <v>5.73</v>
      </c>
      <c r="N553" s="156">
        <v>7.41</v>
      </c>
      <c r="O553" s="157">
        <v>1802</v>
      </c>
      <c r="P553" s="188" t="str">
        <f>IF($M553&lt;NORMA!$K$7,"NO CUMPLE","CUMPLE")</f>
        <v>CUMPLE</v>
      </c>
      <c r="Q553" s="188" t="str">
        <f>IF($E553&gt;NORMA!$K$8,"NO CUMPLE","CUMPLE")</f>
        <v>CUMPLE</v>
      </c>
      <c r="R553" s="188" t="str">
        <f>IF($F553&gt;NORMA!$K$9,"NO CUMPLE","CUMPLE")</f>
        <v>CUMPLE</v>
      </c>
      <c r="S553" s="188" t="str">
        <f>IF($K553&gt;NORMA!$K$10,"NO CUMPLE","CUMPLE")</f>
        <v>CUMPLE</v>
      </c>
      <c r="T553" s="188" t="str">
        <f>IF($J553&gt;NORMA!$K$11,"NO CUMPLE","CUMPLE")</f>
        <v>CUMPLE</v>
      </c>
      <c r="U553" s="188" t="str">
        <f>IF($G553&gt;NORMA!$K$12,"NO CUMPLE","CUMPLE")</f>
        <v>CUMPLE</v>
      </c>
      <c r="V553" s="188" t="str">
        <f>IF($H553&gt;NORMA!$K$13,"NO CUMPLE","CUMPLE")</f>
        <v>CUMPLE</v>
      </c>
      <c r="W553" s="188" t="str">
        <f>IF($O553&gt;NORMA!$J$14,"NO CUMPLE","CUMPLE")</f>
        <v>CUMPLE</v>
      </c>
      <c r="X553" s="188" t="str">
        <f>IF(AND($N553&gt;=NORMA!$Q$4, $N553&lt;=NORMA!$R$4),"CUMPLE","NO CUMPLE")</f>
        <v>CUMPLE</v>
      </c>
      <c r="Y553" s="188" t="str">
        <f>IF($I553&gt;NORMA!$K$16,"NO CUMPLE","CUMPLE")</f>
        <v>CUMPLE</v>
      </c>
      <c r="Z553" s="188" t="str">
        <f>IF($M553&lt;NORMA!$K$23,"NO CUMPLE","CUMPLE")</f>
        <v>CUMPLE</v>
      </c>
      <c r="AA553" s="188" t="str">
        <f>IF($E553&gt;NORMA!$J$24,"NO CUMPLE","CUMPLE")</f>
        <v>CUMPLE</v>
      </c>
      <c r="AB553" s="188" t="str">
        <f>IF($F553&gt;NORMA!$J$25,"NO CUMPLE","CUMPLE")</f>
        <v>CUMPLE</v>
      </c>
      <c r="AC553" s="188" t="str">
        <f>IF($K553&gt;NORMA!$J$26,"NO CUMPLE","CUMPLE")</f>
        <v>CUMPLE</v>
      </c>
      <c r="AD553" s="188" t="str">
        <f>IF($J553&gt;NORMA!$J$27,"NO CUMPLE","CUMPLE")</f>
        <v>CUMPLE</v>
      </c>
      <c r="AE553" s="188" t="str">
        <f>IF($G553&gt;NORMA!$K$28,"NO CUMPLE","CUMPLE")</f>
        <v>CUMPLE</v>
      </c>
      <c r="AF553" s="188" t="str">
        <f>IF($H553&gt;NORMA!$I$29,"NO CUMPLE","CUMPLE")</f>
        <v>NO CUMPLE</v>
      </c>
      <c r="AG553" s="188" t="str">
        <f>IF($O553&gt;NORMA!$K$30,"NO CUMPLE","CUMPLE")</f>
        <v>CUMPLE</v>
      </c>
      <c r="AH553" s="188" t="str">
        <f>IF(AND($N553&gt;=NORMA!$R$18, $N553&lt;=NORMA!$S$18),"CUMPLE","NO CUMPLE")</f>
        <v>CUMPLE</v>
      </c>
      <c r="AI553" s="188" t="str">
        <f>IF($I553&gt;NORMA!$J$32,"NO CUMPLE","CUMPLE")</f>
        <v>CUMPLE</v>
      </c>
    </row>
    <row r="554" spans="1:35" ht="14.25" customHeight="1" x14ac:dyDescent="0.35">
      <c r="A554" s="146" t="s">
        <v>101</v>
      </c>
      <c r="B554" s="147" t="s">
        <v>102</v>
      </c>
      <c r="C554" s="148">
        <v>44015</v>
      </c>
      <c r="D554" s="149">
        <v>0.33333333333333331</v>
      </c>
      <c r="E554" s="147">
        <v>21.8</v>
      </c>
      <c r="F554" s="147">
        <v>40</v>
      </c>
      <c r="G554" s="147">
        <v>21.2</v>
      </c>
      <c r="H554" s="150">
        <v>10</v>
      </c>
      <c r="I554" s="150">
        <v>0.4</v>
      </c>
      <c r="J554" s="147">
        <v>0.97799999999999998</v>
      </c>
      <c r="K554" s="155">
        <v>11.1</v>
      </c>
      <c r="L554" s="155">
        <v>1.68</v>
      </c>
      <c r="M554" s="156">
        <v>6.75</v>
      </c>
      <c r="N554" s="156">
        <v>8.0399999999999991</v>
      </c>
      <c r="O554" s="157">
        <v>9320</v>
      </c>
      <c r="P554" s="188" t="str">
        <f>IF($M554&lt;NORMA!$K$7,"NO CUMPLE","CUMPLE")</f>
        <v>CUMPLE</v>
      </c>
      <c r="Q554" s="188" t="str">
        <f>IF($E554&gt;NORMA!$K$8,"NO CUMPLE","CUMPLE")</f>
        <v>CUMPLE</v>
      </c>
      <c r="R554" s="188" t="str">
        <f>IF($F554&gt;NORMA!$K$9,"NO CUMPLE","CUMPLE")</f>
        <v>CUMPLE</v>
      </c>
      <c r="S554" s="188" t="str">
        <f>IF($K554&gt;NORMA!$K$10,"NO CUMPLE","CUMPLE")</f>
        <v>CUMPLE</v>
      </c>
      <c r="T554" s="188" t="str">
        <f>IF($J554&gt;NORMA!$K$11,"NO CUMPLE","CUMPLE")</f>
        <v>CUMPLE</v>
      </c>
      <c r="U554" s="188" t="str">
        <f>IF($G554&gt;NORMA!$K$12,"NO CUMPLE","CUMPLE")</f>
        <v>CUMPLE</v>
      </c>
      <c r="V554" s="188" t="str">
        <f>IF($H554&gt;NORMA!$K$13,"NO CUMPLE","CUMPLE")</f>
        <v>CUMPLE</v>
      </c>
      <c r="W554" s="188" t="str">
        <f>IF($O554&gt;NORMA!$J$14,"NO CUMPLE","CUMPLE")</f>
        <v>CUMPLE</v>
      </c>
      <c r="X554" s="188" t="str">
        <f>IF(AND($N554&gt;=NORMA!$Q$4, $N554&lt;=NORMA!$R$4),"CUMPLE","NO CUMPLE")</f>
        <v>CUMPLE</v>
      </c>
      <c r="Y554" s="188" t="str">
        <f>IF($I554&gt;NORMA!$K$16,"NO CUMPLE","CUMPLE")</f>
        <v>CUMPLE</v>
      </c>
      <c r="Z554" s="188" t="str">
        <f>IF($M554&lt;NORMA!$K$23,"NO CUMPLE","CUMPLE")</f>
        <v>CUMPLE</v>
      </c>
      <c r="AA554" s="188" t="str">
        <f>IF($E554&gt;NORMA!$J$24,"NO CUMPLE","CUMPLE")</f>
        <v>NO CUMPLE</v>
      </c>
      <c r="AB554" s="188" t="str">
        <f>IF($F554&gt;NORMA!$J$25,"NO CUMPLE","CUMPLE")</f>
        <v>CUMPLE</v>
      </c>
      <c r="AC554" s="188" t="str">
        <f>IF($K554&gt;NORMA!$J$26,"NO CUMPLE","CUMPLE")</f>
        <v>NO CUMPLE</v>
      </c>
      <c r="AD554" s="188" t="str">
        <f>IF($J554&gt;NORMA!$J$27,"NO CUMPLE","CUMPLE")</f>
        <v>CUMPLE</v>
      </c>
      <c r="AE554" s="188" t="str">
        <f>IF($G554&gt;NORMA!$K$28,"NO CUMPLE","CUMPLE")</f>
        <v>CUMPLE</v>
      </c>
      <c r="AF554" s="188" t="str">
        <f>IF($H554&gt;NORMA!$I$29,"NO CUMPLE","CUMPLE")</f>
        <v>CUMPLE</v>
      </c>
      <c r="AG554" s="188" t="str">
        <f>IF($O554&gt;NORMA!$K$30,"NO CUMPLE","CUMPLE")</f>
        <v>CUMPLE</v>
      </c>
      <c r="AH554" s="188" t="str">
        <f>IF(AND($N554&gt;=NORMA!$R$18, $N554&lt;=NORMA!$S$18),"CUMPLE","NO CUMPLE")</f>
        <v>CUMPLE</v>
      </c>
      <c r="AI554" s="188" t="str">
        <f>IF($I554&gt;NORMA!$J$32,"NO CUMPLE","CUMPLE")</f>
        <v>CUMPLE</v>
      </c>
    </row>
    <row r="555" spans="1:35" ht="14.25" customHeight="1" x14ac:dyDescent="0.35">
      <c r="A555" s="146" t="s">
        <v>103</v>
      </c>
      <c r="B555" s="147" t="s">
        <v>102</v>
      </c>
      <c r="C555" s="148">
        <v>44070</v>
      </c>
      <c r="D555" s="149">
        <v>0.33333333333333331</v>
      </c>
      <c r="E555" s="147">
        <v>21.9</v>
      </c>
      <c r="F555" s="147">
        <v>50.8</v>
      </c>
      <c r="G555" s="147">
        <v>28</v>
      </c>
      <c r="H555" s="150">
        <v>10</v>
      </c>
      <c r="I555" s="147">
        <v>0.45</v>
      </c>
      <c r="J555" s="147">
        <v>0.85499999999999998</v>
      </c>
      <c r="K555" s="155">
        <v>13.92</v>
      </c>
      <c r="L555" s="155">
        <v>0.76</v>
      </c>
      <c r="M555" s="156">
        <v>3.77</v>
      </c>
      <c r="N555" s="156">
        <v>7.33</v>
      </c>
      <c r="O555" s="157">
        <v>13050</v>
      </c>
      <c r="P555" s="188" t="str">
        <f>IF($M555&lt;NORMA!$K$7,"NO CUMPLE","CUMPLE")</f>
        <v>CUMPLE</v>
      </c>
      <c r="Q555" s="188" t="str">
        <f>IF($E555&gt;NORMA!$K$8,"NO CUMPLE","CUMPLE")</f>
        <v>CUMPLE</v>
      </c>
      <c r="R555" s="188" t="str">
        <f>IF($F555&gt;NORMA!$K$9,"NO CUMPLE","CUMPLE")</f>
        <v>CUMPLE</v>
      </c>
      <c r="S555" s="188" t="str">
        <f>IF($K555&gt;NORMA!$K$10,"NO CUMPLE","CUMPLE")</f>
        <v>CUMPLE</v>
      </c>
      <c r="T555" s="188" t="str">
        <f>IF($J555&gt;NORMA!$K$11,"NO CUMPLE","CUMPLE")</f>
        <v>CUMPLE</v>
      </c>
      <c r="U555" s="188" t="str">
        <f>IF($G555&gt;NORMA!$K$12,"NO CUMPLE","CUMPLE")</f>
        <v>CUMPLE</v>
      </c>
      <c r="V555" s="188" t="str">
        <f>IF($H555&gt;NORMA!$K$13,"NO CUMPLE","CUMPLE")</f>
        <v>CUMPLE</v>
      </c>
      <c r="W555" s="188" t="str">
        <f>IF($O555&gt;NORMA!$J$14,"NO CUMPLE","CUMPLE")</f>
        <v>CUMPLE</v>
      </c>
      <c r="X555" s="188" t="str">
        <f>IF(AND($N555&gt;=NORMA!$Q$4, $N555&lt;=NORMA!$R$4),"CUMPLE","NO CUMPLE")</f>
        <v>CUMPLE</v>
      </c>
      <c r="Y555" s="188" t="str">
        <f>IF($I555&gt;NORMA!$K$16,"NO CUMPLE","CUMPLE")</f>
        <v>CUMPLE</v>
      </c>
      <c r="Z555" s="188" t="str">
        <f>IF($M555&lt;NORMA!$K$23,"NO CUMPLE","CUMPLE")</f>
        <v>NO CUMPLE</v>
      </c>
      <c r="AA555" s="188" t="str">
        <f>IF($E555&gt;NORMA!$J$24,"NO CUMPLE","CUMPLE")</f>
        <v>NO CUMPLE</v>
      </c>
      <c r="AB555" s="188" t="str">
        <f>IF($F555&gt;NORMA!$J$25,"NO CUMPLE","CUMPLE")</f>
        <v>NO CUMPLE</v>
      </c>
      <c r="AC555" s="188" t="str">
        <f>IF($K555&gt;NORMA!$J$26,"NO CUMPLE","CUMPLE")</f>
        <v>NO CUMPLE</v>
      </c>
      <c r="AD555" s="188" t="str">
        <f>IF($J555&gt;NORMA!$J$27,"NO CUMPLE","CUMPLE")</f>
        <v>CUMPLE</v>
      </c>
      <c r="AE555" s="188" t="str">
        <f>IF($G555&gt;NORMA!$K$28,"NO CUMPLE","CUMPLE")</f>
        <v>CUMPLE</v>
      </c>
      <c r="AF555" s="188" t="str">
        <f>IF($H555&gt;NORMA!$I$29,"NO CUMPLE","CUMPLE")</f>
        <v>CUMPLE</v>
      </c>
      <c r="AG555" s="188" t="str">
        <f>IF($O555&gt;NORMA!$K$30,"NO CUMPLE","CUMPLE")</f>
        <v>CUMPLE</v>
      </c>
      <c r="AH555" s="188" t="str">
        <f>IF(AND($N555&gt;=NORMA!$R$18, $N555&lt;=NORMA!$S$18),"CUMPLE","NO CUMPLE")</f>
        <v>CUMPLE</v>
      </c>
      <c r="AI555" s="188" t="str">
        <f>IF($I555&gt;NORMA!$J$32,"NO CUMPLE","CUMPLE")</f>
        <v>CUMPLE</v>
      </c>
    </row>
    <row r="556" spans="1:35" ht="14.25" customHeight="1" x14ac:dyDescent="0.35">
      <c r="A556" s="146" t="s">
        <v>101</v>
      </c>
      <c r="B556" s="147" t="s">
        <v>102</v>
      </c>
      <c r="C556" s="148">
        <v>44070</v>
      </c>
      <c r="D556" s="149">
        <v>0.58333333333333337</v>
      </c>
      <c r="E556" s="147">
        <v>156</v>
      </c>
      <c r="F556" s="147">
        <v>301</v>
      </c>
      <c r="G556" s="147">
        <v>82</v>
      </c>
      <c r="H556" s="147">
        <v>28.5</v>
      </c>
      <c r="I556" s="147">
        <v>4.0999999999999996</v>
      </c>
      <c r="J556" s="147">
        <v>3.8279999999999998</v>
      </c>
      <c r="K556" s="155">
        <v>75.92</v>
      </c>
      <c r="L556" s="155">
        <v>0.88</v>
      </c>
      <c r="M556" s="156">
        <v>0.86</v>
      </c>
      <c r="N556" s="156">
        <v>7.87</v>
      </c>
      <c r="O556" s="157">
        <v>936000</v>
      </c>
      <c r="P556" s="188" t="str">
        <f>IF($M556&lt;NORMA!$K$7,"NO CUMPLE","CUMPLE")</f>
        <v>CUMPLE</v>
      </c>
      <c r="Q556" s="188" t="str">
        <f>IF($E556&gt;NORMA!$K$8,"NO CUMPLE","CUMPLE")</f>
        <v>CUMPLE</v>
      </c>
      <c r="R556" s="188" t="str">
        <f>IF($F556&gt;NORMA!$K$9,"NO CUMPLE","CUMPLE")</f>
        <v>CUMPLE</v>
      </c>
      <c r="S556" s="188" t="str">
        <f>IF($K556&gt;NORMA!$K$10,"NO CUMPLE","CUMPLE")</f>
        <v>NO CUMPLE</v>
      </c>
      <c r="T556" s="188" t="str">
        <f>IF($J556&gt;NORMA!$K$11,"NO CUMPLE","CUMPLE")</f>
        <v>CUMPLE</v>
      </c>
      <c r="U556" s="188" t="str">
        <f>IF($G556&gt;NORMA!$K$12,"NO CUMPLE","CUMPLE")</f>
        <v>CUMPLE</v>
      </c>
      <c r="V556" s="188" t="str">
        <f>IF($H556&gt;NORMA!$K$13,"NO CUMPLE","CUMPLE")</f>
        <v>CUMPLE</v>
      </c>
      <c r="W556" s="188" t="str">
        <f>IF($O556&gt;NORMA!$J$14,"NO CUMPLE","CUMPLE")</f>
        <v>CUMPLE</v>
      </c>
      <c r="X556" s="188" t="str">
        <f>IF(AND($N556&gt;=NORMA!$Q$4, $N556&lt;=NORMA!$R$4),"CUMPLE","NO CUMPLE")</f>
        <v>CUMPLE</v>
      </c>
      <c r="Y556" s="188" t="str">
        <f>IF($I556&gt;NORMA!$K$16,"NO CUMPLE","CUMPLE")</f>
        <v>NO CUMPLE</v>
      </c>
      <c r="Z556" s="188" t="str">
        <f>IF($M556&lt;NORMA!$K$23,"NO CUMPLE","CUMPLE")</f>
        <v>NO CUMPLE</v>
      </c>
      <c r="AA556" s="188" t="str">
        <f>IF($E556&gt;NORMA!$J$24,"NO CUMPLE","CUMPLE")</f>
        <v>NO CUMPLE</v>
      </c>
      <c r="AB556" s="188" t="str">
        <f>IF($F556&gt;NORMA!$J$25,"NO CUMPLE","CUMPLE")</f>
        <v>NO CUMPLE</v>
      </c>
      <c r="AC556" s="188" t="str">
        <f>IF($K556&gt;NORMA!$J$26,"NO CUMPLE","CUMPLE")</f>
        <v>NO CUMPLE</v>
      </c>
      <c r="AD556" s="188" t="str">
        <f>IF($J556&gt;NORMA!$J$27,"NO CUMPLE","CUMPLE")</f>
        <v>NO CUMPLE</v>
      </c>
      <c r="AE556" s="188" t="str">
        <f>IF($G556&gt;NORMA!$K$28,"NO CUMPLE","CUMPLE")</f>
        <v>NO CUMPLE</v>
      </c>
      <c r="AF556" s="188" t="str">
        <f>IF($H556&gt;NORMA!$I$29,"NO CUMPLE","CUMPLE")</f>
        <v>NO CUMPLE</v>
      </c>
      <c r="AG556" s="188" t="str">
        <f>IF($O556&gt;NORMA!$K$30,"NO CUMPLE","CUMPLE")</f>
        <v>NO CUMPLE</v>
      </c>
      <c r="AH556" s="188" t="str">
        <f>IF(AND($N556&gt;=NORMA!$R$18, $N556&lt;=NORMA!$S$18),"CUMPLE","NO CUMPLE")</f>
        <v>CUMPLE</v>
      </c>
      <c r="AI556" s="188" t="str">
        <f>IF($I556&gt;NORMA!$J$32,"NO CUMPLE","CUMPLE")</f>
        <v>NO CUMPLE</v>
      </c>
    </row>
    <row r="557" spans="1:35" ht="14.25" customHeight="1" x14ac:dyDescent="0.35">
      <c r="A557" s="146" t="s">
        <v>103</v>
      </c>
      <c r="B557" s="147" t="s">
        <v>102</v>
      </c>
      <c r="C557" s="148">
        <v>44074</v>
      </c>
      <c r="D557" s="149">
        <v>0.5</v>
      </c>
      <c r="E557" s="147">
        <v>113</v>
      </c>
      <c r="F557" s="147">
        <v>233</v>
      </c>
      <c r="G557" s="147">
        <v>92.5</v>
      </c>
      <c r="H557" s="147">
        <v>37.200000000000003</v>
      </c>
      <c r="I557" s="147">
        <v>2.11</v>
      </c>
      <c r="J557" s="147">
        <v>4.7549999999999999</v>
      </c>
      <c r="K557" s="155">
        <v>15.32</v>
      </c>
      <c r="L557" s="155">
        <v>1.1000000000000001</v>
      </c>
      <c r="M557" s="156">
        <v>0.19</v>
      </c>
      <c r="N557" s="156">
        <v>7.98</v>
      </c>
      <c r="O557" s="158">
        <v>1</v>
      </c>
      <c r="P557" s="188" t="str">
        <f>IF($M557&lt;NORMA!$K$7,"NO CUMPLE","CUMPLE")</f>
        <v>NO CUMPLE</v>
      </c>
      <c r="Q557" s="188" t="str">
        <f>IF($E557&gt;NORMA!$K$8,"NO CUMPLE","CUMPLE")</f>
        <v>CUMPLE</v>
      </c>
      <c r="R557" s="188" t="str">
        <f>IF($F557&gt;NORMA!$K$9,"NO CUMPLE","CUMPLE")</f>
        <v>CUMPLE</v>
      </c>
      <c r="S557" s="188" t="str">
        <f>IF($K557&gt;NORMA!$K$10,"NO CUMPLE","CUMPLE")</f>
        <v>CUMPLE</v>
      </c>
      <c r="T557" s="188" t="str">
        <f>IF($J557&gt;NORMA!$K$11,"NO CUMPLE","CUMPLE")</f>
        <v>CUMPLE</v>
      </c>
      <c r="U557" s="188" t="str">
        <f>IF($G557&gt;NORMA!$K$12,"NO CUMPLE","CUMPLE")</f>
        <v>CUMPLE</v>
      </c>
      <c r="V557" s="188" t="str">
        <f>IF($H557&gt;NORMA!$K$13,"NO CUMPLE","CUMPLE")</f>
        <v>CUMPLE</v>
      </c>
      <c r="W557" s="188" t="str">
        <f>IF($O557&gt;NORMA!$J$14,"NO CUMPLE","CUMPLE")</f>
        <v>CUMPLE</v>
      </c>
      <c r="X557" s="188" t="str">
        <f>IF(AND($N557&gt;=NORMA!$Q$4, $N557&lt;=NORMA!$R$4),"CUMPLE","NO CUMPLE")</f>
        <v>CUMPLE</v>
      </c>
      <c r="Y557" s="188" t="str">
        <f>IF($I557&gt;NORMA!$K$16,"NO CUMPLE","CUMPLE")</f>
        <v>CUMPLE</v>
      </c>
      <c r="Z557" s="188" t="str">
        <f>IF($M557&lt;NORMA!$K$23,"NO CUMPLE","CUMPLE")</f>
        <v>NO CUMPLE</v>
      </c>
      <c r="AA557" s="188" t="str">
        <f>IF($E557&gt;NORMA!$J$24,"NO CUMPLE","CUMPLE")</f>
        <v>NO CUMPLE</v>
      </c>
      <c r="AB557" s="188" t="str">
        <f>IF($F557&gt;NORMA!$J$25,"NO CUMPLE","CUMPLE")</f>
        <v>NO CUMPLE</v>
      </c>
      <c r="AC557" s="188" t="str">
        <f>IF($K557&gt;NORMA!$J$26,"NO CUMPLE","CUMPLE")</f>
        <v>NO CUMPLE</v>
      </c>
      <c r="AD557" s="188" t="str">
        <f>IF($J557&gt;NORMA!$J$27,"NO CUMPLE","CUMPLE")</f>
        <v>NO CUMPLE</v>
      </c>
      <c r="AE557" s="188" t="str">
        <f>IF($G557&gt;NORMA!$K$28,"NO CUMPLE","CUMPLE")</f>
        <v>NO CUMPLE</v>
      </c>
      <c r="AF557" s="188" t="str">
        <f>IF($H557&gt;NORMA!$I$29,"NO CUMPLE","CUMPLE")</f>
        <v>NO CUMPLE</v>
      </c>
      <c r="AG557" s="188" t="str">
        <f>IF($O557&gt;NORMA!$K$30,"NO CUMPLE","CUMPLE")</f>
        <v>CUMPLE</v>
      </c>
      <c r="AH557" s="188" t="str">
        <f>IF(AND($N557&gt;=NORMA!$R$18, $N557&lt;=NORMA!$S$18),"CUMPLE","NO CUMPLE")</f>
        <v>CUMPLE</v>
      </c>
      <c r="AI557" s="188" t="str">
        <f>IF($I557&gt;NORMA!$J$32,"NO CUMPLE","CUMPLE")</f>
        <v>NO CUMPLE</v>
      </c>
    </row>
    <row r="558" spans="1:35" ht="14.25" customHeight="1" x14ac:dyDescent="0.35">
      <c r="A558" s="146" t="s">
        <v>104</v>
      </c>
      <c r="B558" s="147" t="s">
        <v>105</v>
      </c>
      <c r="C558" s="148">
        <v>40156</v>
      </c>
      <c r="D558" s="149">
        <v>0.40625</v>
      </c>
      <c r="E558" s="147">
        <v>216</v>
      </c>
      <c r="F558" s="147">
        <v>764</v>
      </c>
      <c r="G558" s="147">
        <v>126</v>
      </c>
      <c r="H558" s="147">
        <v>1163</v>
      </c>
      <c r="I558" s="147">
        <v>8.1</v>
      </c>
      <c r="J558" s="147">
        <v>8.86</v>
      </c>
      <c r="K558" s="155">
        <v>76.040000000000006</v>
      </c>
      <c r="L558" s="155">
        <v>6.01</v>
      </c>
      <c r="M558" s="156">
        <v>0.1</v>
      </c>
      <c r="N558" s="156">
        <v>8.16</v>
      </c>
      <c r="O558" s="157">
        <v>93000000</v>
      </c>
      <c r="P558" s="188" t="str">
        <f>IF($M558&lt;NORMA!$K$7,"NO CUMPLE","CUMPLE")</f>
        <v>NO CUMPLE</v>
      </c>
      <c r="Q558" s="188" t="str">
        <f>IF($E558&gt;NORMA!$K$8,"NO CUMPLE","CUMPLE")</f>
        <v>CUMPLE</v>
      </c>
      <c r="R558" s="188" t="str">
        <f>IF($F558&gt;NORMA!$K$9,"NO CUMPLE","CUMPLE")</f>
        <v>NO CUMPLE</v>
      </c>
      <c r="S558" s="188" t="str">
        <f>IF($K558&gt;NORMA!$K$10,"NO CUMPLE","CUMPLE")</f>
        <v>NO CUMPLE</v>
      </c>
      <c r="T558" s="188" t="str">
        <f>IF($J558&gt;NORMA!$K$11,"NO CUMPLE","CUMPLE")</f>
        <v>NO CUMPLE</v>
      </c>
      <c r="U558" s="188" t="str">
        <f>IF($G558&gt;NORMA!$L$12,"NO CUMPLE","CUMPLE")</f>
        <v>CUMPLE</v>
      </c>
      <c r="V558" s="188" t="str">
        <f>IF($H558&gt;NORMA!$L$13,"NO CUMPLE","CUMPLE")</f>
        <v>NO CUMPLE</v>
      </c>
      <c r="W558" s="188" t="str">
        <f>IF($O558&gt;NORMA!$J$14,"NO CUMPLE","CUMPLE")</f>
        <v>NO CUMPLE</v>
      </c>
      <c r="X558" s="188" t="str">
        <f>IF(AND($N558&gt;=NORMA!$Q$4, $N558&lt;=NORMA!$R$4),"CUMPLE","NO CUMPLE")</f>
        <v>CUMPLE</v>
      </c>
      <c r="Y558" s="188" t="str">
        <f>IF($I558&gt;NORMA!$K$16,"NO CUMPLE","CUMPLE")</f>
        <v>NO CUMPLE</v>
      </c>
      <c r="Z558" s="188" t="str">
        <f>IF($M558&lt;NORMA!$L$23,"NO CUMPLE","CUMPLE")</f>
        <v>NO CUMPLE</v>
      </c>
      <c r="AA558" s="188" t="str">
        <f>IF($E558&gt;NORMA!$J$24,"NO CUMPLE","CUMPLE")</f>
        <v>NO CUMPLE</v>
      </c>
      <c r="AB558" s="188" t="str">
        <f>IF($F558&gt;NORMA!$J$25,"NO CUMPLE","CUMPLE")</f>
        <v>NO CUMPLE</v>
      </c>
      <c r="AC558" s="188" t="str">
        <f>IF($K558&gt;NORMA!$J$26,"NO CUMPLE","CUMPLE")</f>
        <v>NO CUMPLE</v>
      </c>
      <c r="AD558" s="188" t="str">
        <f>IF($J558&gt;NORMA!$J$27,"NO CUMPLE","CUMPLE")</f>
        <v>NO CUMPLE</v>
      </c>
      <c r="AE558" s="188" t="str">
        <f>IF($G558&gt;NORMA!$K$28,"NO CUMPLE","CUMPLE")</f>
        <v>NO CUMPLE</v>
      </c>
      <c r="AF558" s="188" t="str">
        <f>IF($H558&gt;NORMA!$I$29,"NO CUMPLE","CUMPLE")</f>
        <v>NO CUMPLE</v>
      </c>
      <c r="AG558" s="188" t="str">
        <f>IF($O558&gt;NORMA!$L$30,"NO CUMPLE","CUMPLE")</f>
        <v>NO CUMPLE</v>
      </c>
      <c r="AH558" s="188" t="str">
        <f>IF(AND($N558&gt;=NORMA!$R$18, $N558&lt;=NORMA!$S$18),"CUMPLE","NO CUMPLE")</f>
        <v>CUMPLE</v>
      </c>
      <c r="AI558" s="188" t="str">
        <f>IF($I558&gt;NORMA!$J$32,"NO CUMPLE","CUMPLE")</f>
        <v>NO CUMPLE</v>
      </c>
    </row>
    <row r="559" spans="1:35" ht="14.25" customHeight="1" x14ac:dyDescent="0.35">
      <c r="A559" s="146" t="s">
        <v>104</v>
      </c>
      <c r="B559" s="147" t="s">
        <v>105</v>
      </c>
      <c r="C559" s="148">
        <v>40156</v>
      </c>
      <c r="D559" s="149">
        <v>0.5</v>
      </c>
      <c r="E559" s="147">
        <v>244</v>
      </c>
      <c r="F559" s="147">
        <v>755</v>
      </c>
      <c r="G559" s="147">
        <v>24</v>
      </c>
      <c r="H559" s="147">
        <v>129</v>
      </c>
      <c r="I559" s="147">
        <v>12.23</v>
      </c>
      <c r="J559" s="147">
        <v>8.9700000000000006</v>
      </c>
      <c r="K559" s="155">
        <v>74.36</v>
      </c>
      <c r="L559" s="155">
        <v>3.88</v>
      </c>
      <c r="M559" s="156">
        <v>0.1</v>
      </c>
      <c r="N559" s="156">
        <v>8.2899999999999991</v>
      </c>
      <c r="O559" s="157">
        <v>460000000</v>
      </c>
      <c r="P559" s="188" t="str">
        <f>IF($M559&lt;NORMA!$K$7,"NO CUMPLE","CUMPLE")</f>
        <v>NO CUMPLE</v>
      </c>
      <c r="Q559" s="188" t="str">
        <f>IF($E559&gt;NORMA!$K$8,"NO CUMPLE","CUMPLE")</f>
        <v>CUMPLE</v>
      </c>
      <c r="R559" s="188" t="str">
        <f>IF($F559&gt;NORMA!$K$9,"NO CUMPLE","CUMPLE")</f>
        <v>NO CUMPLE</v>
      </c>
      <c r="S559" s="188" t="str">
        <f>IF($K559&gt;NORMA!$K$10,"NO CUMPLE","CUMPLE")</f>
        <v>NO CUMPLE</v>
      </c>
      <c r="T559" s="188" t="str">
        <f>IF($J559&gt;NORMA!$K$11,"NO CUMPLE","CUMPLE")</f>
        <v>NO CUMPLE</v>
      </c>
      <c r="U559" s="188" t="str">
        <f>IF($G559&gt;NORMA!$L$12,"NO CUMPLE","CUMPLE")</f>
        <v>CUMPLE</v>
      </c>
      <c r="V559" s="188" t="str">
        <f>IF($H559&gt;NORMA!$L$13,"NO CUMPLE","CUMPLE")</f>
        <v>NO CUMPLE</v>
      </c>
      <c r="W559" s="188" t="str">
        <f>IF($O559&gt;NORMA!$J$14,"NO CUMPLE","CUMPLE")</f>
        <v>NO CUMPLE</v>
      </c>
      <c r="X559" s="188" t="str">
        <f>IF(AND($N559&gt;=NORMA!$Q$4, $N559&lt;=NORMA!$R$4),"CUMPLE","NO CUMPLE")</f>
        <v>CUMPLE</v>
      </c>
      <c r="Y559" s="188" t="str">
        <f>IF($I559&gt;NORMA!$K$16,"NO CUMPLE","CUMPLE")</f>
        <v>NO CUMPLE</v>
      </c>
      <c r="Z559" s="188" t="str">
        <f>IF($M559&lt;NORMA!$L$23,"NO CUMPLE","CUMPLE")</f>
        <v>NO CUMPLE</v>
      </c>
      <c r="AA559" s="188" t="str">
        <f>IF($E559&gt;NORMA!$J$24,"NO CUMPLE","CUMPLE")</f>
        <v>NO CUMPLE</v>
      </c>
      <c r="AB559" s="188" t="str">
        <f>IF($F559&gt;NORMA!$J$25,"NO CUMPLE","CUMPLE")</f>
        <v>NO CUMPLE</v>
      </c>
      <c r="AC559" s="188" t="str">
        <f>IF($K559&gt;NORMA!$J$26,"NO CUMPLE","CUMPLE")</f>
        <v>NO CUMPLE</v>
      </c>
      <c r="AD559" s="188" t="str">
        <f>IF($J559&gt;NORMA!$J$27,"NO CUMPLE","CUMPLE")</f>
        <v>NO CUMPLE</v>
      </c>
      <c r="AE559" s="188" t="str">
        <f>IF($G559&gt;NORMA!$K$28,"NO CUMPLE","CUMPLE")</f>
        <v>CUMPLE</v>
      </c>
      <c r="AF559" s="188" t="str">
        <f>IF($H559&gt;NORMA!$I$29,"NO CUMPLE","CUMPLE")</f>
        <v>NO CUMPLE</v>
      </c>
      <c r="AG559" s="188" t="str">
        <f>IF($O559&gt;NORMA!$L$30,"NO CUMPLE","CUMPLE")</f>
        <v>NO CUMPLE</v>
      </c>
      <c r="AH559" s="188" t="str">
        <f>IF(AND($N559&gt;=NORMA!$R$18, $N559&lt;=NORMA!$S$18),"CUMPLE","NO CUMPLE")</f>
        <v>CUMPLE</v>
      </c>
      <c r="AI559" s="188" t="str">
        <f>IF($I559&gt;NORMA!$J$32,"NO CUMPLE","CUMPLE")</f>
        <v>NO CUMPLE</v>
      </c>
    </row>
    <row r="560" spans="1:35" ht="14.25" customHeight="1" x14ac:dyDescent="0.35">
      <c r="A560" s="146" t="s">
        <v>104</v>
      </c>
      <c r="B560" s="147" t="s">
        <v>105</v>
      </c>
      <c r="C560" s="148">
        <v>40156</v>
      </c>
      <c r="D560" s="149">
        <v>0.59375</v>
      </c>
      <c r="E560" s="147">
        <v>275</v>
      </c>
      <c r="F560" s="147">
        <v>745</v>
      </c>
      <c r="G560" s="147">
        <v>126</v>
      </c>
      <c r="H560" s="147">
        <v>359</v>
      </c>
      <c r="I560" s="147">
        <v>15.58</v>
      </c>
      <c r="J560" s="147">
        <v>8.49</v>
      </c>
      <c r="K560" s="155">
        <v>63.94</v>
      </c>
      <c r="L560" s="155">
        <v>4.1399999999999997</v>
      </c>
      <c r="M560" s="156">
        <v>0.1</v>
      </c>
      <c r="N560" s="156">
        <v>7.54</v>
      </c>
      <c r="O560" s="157">
        <v>23000000</v>
      </c>
      <c r="P560" s="188" t="str">
        <f>IF($M560&lt;NORMA!$K$7,"NO CUMPLE","CUMPLE")</f>
        <v>NO CUMPLE</v>
      </c>
      <c r="Q560" s="188" t="str">
        <f>IF($E560&gt;NORMA!$K$8,"NO CUMPLE","CUMPLE")</f>
        <v>NO CUMPLE</v>
      </c>
      <c r="R560" s="188" t="str">
        <f>IF($F560&gt;NORMA!$K$9,"NO CUMPLE","CUMPLE")</f>
        <v>NO CUMPLE</v>
      </c>
      <c r="S560" s="188" t="str">
        <f>IF($K560&gt;NORMA!$K$10,"NO CUMPLE","CUMPLE")</f>
        <v>NO CUMPLE</v>
      </c>
      <c r="T560" s="188" t="str">
        <f>IF($J560&gt;NORMA!$K$11,"NO CUMPLE","CUMPLE")</f>
        <v>NO CUMPLE</v>
      </c>
      <c r="U560" s="188" t="str">
        <f>IF($G560&gt;NORMA!$L$12,"NO CUMPLE","CUMPLE")</f>
        <v>CUMPLE</v>
      </c>
      <c r="V560" s="188" t="str">
        <f>IF($H560&gt;NORMA!$L$13,"NO CUMPLE","CUMPLE")</f>
        <v>NO CUMPLE</v>
      </c>
      <c r="W560" s="188" t="str">
        <f>IF($O560&gt;NORMA!$J$14,"NO CUMPLE","CUMPLE")</f>
        <v>NO CUMPLE</v>
      </c>
      <c r="X560" s="188" t="str">
        <f>IF(AND($N560&gt;=NORMA!$Q$4, $N560&lt;=NORMA!$R$4),"CUMPLE","NO CUMPLE")</f>
        <v>CUMPLE</v>
      </c>
      <c r="Y560" s="188" t="str">
        <f>IF($I560&gt;NORMA!$K$16,"NO CUMPLE","CUMPLE")</f>
        <v>NO CUMPLE</v>
      </c>
      <c r="Z560" s="188" t="str">
        <f>IF($M560&lt;NORMA!$L$23,"NO CUMPLE","CUMPLE")</f>
        <v>NO CUMPLE</v>
      </c>
      <c r="AA560" s="188" t="str">
        <f>IF($E560&gt;NORMA!$J$24,"NO CUMPLE","CUMPLE")</f>
        <v>NO CUMPLE</v>
      </c>
      <c r="AB560" s="188" t="str">
        <f>IF($F560&gt;NORMA!$J$25,"NO CUMPLE","CUMPLE")</f>
        <v>NO CUMPLE</v>
      </c>
      <c r="AC560" s="188" t="str">
        <f>IF($K560&gt;NORMA!$J$26,"NO CUMPLE","CUMPLE")</f>
        <v>NO CUMPLE</v>
      </c>
      <c r="AD560" s="188" t="str">
        <f>IF($J560&gt;NORMA!$J$27,"NO CUMPLE","CUMPLE")</f>
        <v>NO CUMPLE</v>
      </c>
      <c r="AE560" s="188" t="str">
        <f>IF($G560&gt;NORMA!$K$28,"NO CUMPLE","CUMPLE")</f>
        <v>NO CUMPLE</v>
      </c>
      <c r="AF560" s="188" t="str">
        <f>IF($H560&gt;NORMA!$I$29,"NO CUMPLE","CUMPLE")</f>
        <v>NO CUMPLE</v>
      </c>
      <c r="AG560" s="188" t="str">
        <f>IF($O560&gt;NORMA!$L$30,"NO CUMPLE","CUMPLE")</f>
        <v>NO CUMPLE</v>
      </c>
      <c r="AH560" s="188" t="str">
        <f>IF(AND($N560&gt;=NORMA!$R$18, $N560&lt;=NORMA!$S$18),"CUMPLE","NO CUMPLE")</f>
        <v>CUMPLE</v>
      </c>
      <c r="AI560" s="188" t="str">
        <f>IF($I560&gt;NORMA!$J$32,"NO CUMPLE","CUMPLE")</f>
        <v>NO CUMPLE</v>
      </c>
    </row>
    <row r="561" spans="1:35" ht="14.25" customHeight="1" x14ac:dyDescent="0.35">
      <c r="A561" s="146" t="s">
        <v>104</v>
      </c>
      <c r="B561" s="147" t="s">
        <v>105</v>
      </c>
      <c r="C561" s="148">
        <v>40160</v>
      </c>
      <c r="D561" s="149">
        <v>0.375</v>
      </c>
      <c r="E561" s="147">
        <v>189</v>
      </c>
      <c r="F561" s="147">
        <v>479</v>
      </c>
      <c r="G561" s="147">
        <v>117</v>
      </c>
      <c r="H561" s="147">
        <v>228</v>
      </c>
      <c r="I561" s="147">
        <v>4.17</v>
      </c>
      <c r="J561" s="147">
        <v>6.49</v>
      </c>
      <c r="K561" s="155">
        <v>53.79</v>
      </c>
      <c r="L561" s="155">
        <v>4.32</v>
      </c>
      <c r="M561" s="156">
        <v>0.1</v>
      </c>
      <c r="N561" s="156">
        <v>7.7</v>
      </c>
      <c r="O561" s="157">
        <v>1500000</v>
      </c>
      <c r="P561" s="188" t="str">
        <f>IF($M561&lt;NORMA!$K$7,"NO CUMPLE","CUMPLE")</f>
        <v>NO CUMPLE</v>
      </c>
      <c r="Q561" s="188" t="str">
        <f>IF($E561&gt;NORMA!$K$8,"NO CUMPLE","CUMPLE")</f>
        <v>CUMPLE</v>
      </c>
      <c r="R561" s="188" t="str">
        <f>IF($F561&gt;NORMA!$K$9,"NO CUMPLE","CUMPLE")</f>
        <v>NO CUMPLE</v>
      </c>
      <c r="S561" s="188" t="str">
        <f>IF($K561&gt;NORMA!$K$10,"NO CUMPLE","CUMPLE")</f>
        <v>NO CUMPLE</v>
      </c>
      <c r="T561" s="188" t="str">
        <f>IF($J561&gt;NORMA!$K$11,"NO CUMPLE","CUMPLE")</f>
        <v>CUMPLE</v>
      </c>
      <c r="U561" s="188" t="str">
        <f>IF($G561&gt;NORMA!$L$12,"NO CUMPLE","CUMPLE")</f>
        <v>CUMPLE</v>
      </c>
      <c r="V561" s="188" t="str">
        <f>IF($H561&gt;NORMA!$L$13,"NO CUMPLE","CUMPLE")</f>
        <v>NO CUMPLE</v>
      </c>
      <c r="W561" s="188" t="str">
        <f>IF($O561&gt;NORMA!$J$14,"NO CUMPLE","CUMPLE")</f>
        <v>NO CUMPLE</v>
      </c>
      <c r="X561" s="188" t="str">
        <f>IF(AND($N561&gt;=NORMA!$Q$4, $N561&lt;=NORMA!$R$4),"CUMPLE","NO CUMPLE")</f>
        <v>CUMPLE</v>
      </c>
      <c r="Y561" s="188" t="str">
        <f>IF($I561&gt;NORMA!$K$16,"NO CUMPLE","CUMPLE")</f>
        <v>NO CUMPLE</v>
      </c>
      <c r="Z561" s="188" t="str">
        <f>IF($M561&lt;NORMA!$L$23,"NO CUMPLE","CUMPLE")</f>
        <v>NO CUMPLE</v>
      </c>
      <c r="AA561" s="188" t="str">
        <f>IF($E561&gt;NORMA!$J$24,"NO CUMPLE","CUMPLE")</f>
        <v>NO CUMPLE</v>
      </c>
      <c r="AB561" s="188" t="str">
        <f>IF($F561&gt;NORMA!$J$25,"NO CUMPLE","CUMPLE")</f>
        <v>NO CUMPLE</v>
      </c>
      <c r="AC561" s="188" t="str">
        <f>IF($K561&gt;NORMA!$J$26,"NO CUMPLE","CUMPLE")</f>
        <v>NO CUMPLE</v>
      </c>
      <c r="AD561" s="188" t="str">
        <f>IF($J561&gt;NORMA!$J$27,"NO CUMPLE","CUMPLE")</f>
        <v>NO CUMPLE</v>
      </c>
      <c r="AE561" s="188" t="str">
        <f>IF($G561&gt;NORMA!$K$28,"NO CUMPLE","CUMPLE")</f>
        <v>NO CUMPLE</v>
      </c>
      <c r="AF561" s="188" t="str">
        <f>IF($H561&gt;NORMA!$I$29,"NO CUMPLE","CUMPLE")</f>
        <v>NO CUMPLE</v>
      </c>
      <c r="AG561" s="188" t="str">
        <f>IF($O561&gt;NORMA!$L$30,"NO CUMPLE","CUMPLE")</f>
        <v>NO CUMPLE</v>
      </c>
      <c r="AH561" s="188" t="str">
        <f>IF(AND($N561&gt;=NORMA!$R$18, $N561&lt;=NORMA!$S$18),"CUMPLE","NO CUMPLE")</f>
        <v>CUMPLE</v>
      </c>
      <c r="AI561" s="188" t="str">
        <f>IF($I561&gt;NORMA!$J$32,"NO CUMPLE","CUMPLE")</f>
        <v>NO CUMPLE</v>
      </c>
    </row>
    <row r="562" spans="1:35" ht="14.25" customHeight="1" x14ac:dyDescent="0.35">
      <c r="A562" s="146" t="s">
        <v>104</v>
      </c>
      <c r="B562" s="147" t="s">
        <v>105</v>
      </c>
      <c r="C562" s="148">
        <v>40160</v>
      </c>
      <c r="D562" s="149">
        <v>0.46875</v>
      </c>
      <c r="E562" s="147">
        <v>284</v>
      </c>
      <c r="F562" s="147">
        <v>659</v>
      </c>
      <c r="G562" s="147">
        <v>265</v>
      </c>
      <c r="H562" s="147">
        <v>48.3</v>
      </c>
      <c r="I562" s="147">
        <v>7.53</v>
      </c>
      <c r="J562" s="147">
        <v>9.51</v>
      </c>
      <c r="K562" s="155">
        <v>71.89</v>
      </c>
      <c r="L562" s="155">
        <v>4.34</v>
      </c>
      <c r="M562" s="156">
        <v>0.09</v>
      </c>
      <c r="N562" s="156">
        <v>7.97</v>
      </c>
      <c r="O562" s="157">
        <v>280000</v>
      </c>
      <c r="P562" s="188" t="str">
        <f>IF($M562&lt;NORMA!$K$7,"NO CUMPLE","CUMPLE")</f>
        <v>NO CUMPLE</v>
      </c>
      <c r="Q562" s="188" t="str">
        <f>IF($E562&gt;NORMA!$K$8,"NO CUMPLE","CUMPLE")</f>
        <v>NO CUMPLE</v>
      </c>
      <c r="R562" s="188" t="str">
        <f>IF($F562&gt;NORMA!$K$9,"NO CUMPLE","CUMPLE")</f>
        <v>NO CUMPLE</v>
      </c>
      <c r="S562" s="188" t="str">
        <f>IF($K562&gt;NORMA!$K$10,"NO CUMPLE","CUMPLE")</f>
        <v>NO CUMPLE</v>
      </c>
      <c r="T562" s="188" t="str">
        <f>IF($J562&gt;NORMA!$K$11,"NO CUMPLE","CUMPLE")</f>
        <v>NO CUMPLE</v>
      </c>
      <c r="U562" s="188" t="str">
        <f>IF($G562&gt;NORMA!$L$12,"NO CUMPLE","CUMPLE")</f>
        <v>NO CUMPLE</v>
      </c>
      <c r="V562" s="188" t="str">
        <f>IF($H562&gt;NORMA!$L$13,"NO CUMPLE","CUMPLE")</f>
        <v>CUMPLE</v>
      </c>
      <c r="W562" s="188" t="str">
        <f>IF($O562&gt;NORMA!$J$14,"NO CUMPLE","CUMPLE")</f>
        <v>CUMPLE</v>
      </c>
      <c r="X562" s="188" t="str">
        <f>IF(AND($N562&gt;=NORMA!$Q$4, $N562&lt;=NORMA!$R$4),"CUMPLE","NO CUMPLE")</f>
        <v>CUMPLE</v>
      </c>
      <c r="Y562" s="188" t="str">
        <f>IF($I562&gt;NORMA!$K$16,"NO CUMPLE","CUMPLE")</f>
        <v>NO CUMPLE</v>
      </c>
      <c r="Z562" s="188" t="str">
        <f>IF($M562&lt;NORMA!$L$23,"NO CUMPLE","CUMPLE")</f>
        <v>NO CUMPLE</v>
      </c>
      <c r="AA562" s="188" t="str">
        <f>IF($E562&gt;NORMA!$J$24,"NO CUMPLE","CUMPLE")</f>
        <v>NO CUMPLE</v>
      </c>
      <c r="AB562" s="188" t="str">
        <f>IF($F562&gt;NORMA!$J$25,"NO CUMPLE","CUMPLE")</f>
        <v>NO CUMPLE</v>
      </c>
      <c r="AC562" s="188" t="str">
        <f>IF($K562&gt;NORMA!$J$26,"NO CUMPLE","CUMPLE")</f>
        <v>NO CUMPLE</v>
      </c>
      <c r="AD562" s="188" t="str">
        <f>IF($J562&gt;NORMA!$J$27,"NO CUMPLE","CUMPLE")</f>
        <v>NO CUMPLE</v>
      </c>
      <c r="AE562" s="188" t="str">
        <f>IF($G562&gt;NORMA!$K$28,"NO CUMPLE","CUMPLE")</f>
        <v>NO CUMPLE</v>
      </c>
      <c r="AF562" s="188" t="str">
        <f>IF($H562&gt;NORMA!$I$29,"NO CUMPLE","CUMPLE")</f>
        <v>NO CUMPLE</v>
      </c>
      <c r="AG562" s="188" t="str">
        <f>IF($O562&gt;NORMA!$L$30,"NO CUMPLE","CUMPLE")</f>
        <v>NO CUMPLE</v>
      </c>
      <c r="AH562" s="188" t="str">
        <f>IF(AND($N562&gt;=NORMA!$R$18, $N562&lt;=NORMA!$S$18),"CUMPLE","NO CUMPLE")</f>
        <v>CUMPLE</v>
      </c>
      <c r="AI562" s="188" t="str">
        <f>IF($I562&gt;NORMA!$J$32,"NO CUMPLE","CUMPLE")</f>
        <v>NO CUMPLE</v>
      </c>
    </row>
    <row r="563" spans="1:35" ht="14.25" customHeight="1" x14ac:dyDescent="0.35">
      <c r="A563" s="146" t="s">
        <v>104</v>
      </c>
      <c r="B563" s="147" t="s">
        <v>105</v>
      </c>
      <c r="C563" s="148">
        <v>40160</v>
      </c>
      <c r="D563" s="149">
        <v>0.5625</v>
      </c>
      <c r="E563" s="147">
        <v>327</v>
      </c>
      <c r="F563" s="147">
        <v>797</v>
      </c>
      <c r="G563" s="147">
        <v>30</v>
      </c>
      <c r="H563" s="147">
        <v>67.7</v>
      </c>
      <c r="I563" s="147">
        <v>11.05</v>
      </c>
      <c r="J563" s="147">
        <v>9.9</v>
      </c>
      <c r="K563" s="155">
        <v>70.81</v>
      </c>
      <c r="L563" s="155">
        <v>4.51</v>
      </c>
      <c r="M563" s="156">
        <v>0.09</v>
      </c>
      <c r="N563" s="156">
        <v>7.79</v>
      </c>
      <c r="O563" s="157">
        <v>1500000</v>
      </c>
      <c r="P563" s="188" t="str">
        <f>IF($M563&lt;NORMA!$K$7,"NO CUMPLE","CUMPLE")</f>
        <v>NO CUMPLE</v>
      </c>
      <c r="Q563" s="188" t="str">
        <f>IF($E563&gt;NORMA!$K$8,"NO CUMPLE","CUMPLE")</f>
        <v>NO CUMPLE</v>
      </c>
      <c r="R563" s="188" t="str">
        <f>IF($F563&gt;NORMA!$K$9,"NO CUMPLE","CUMPLE")</f>
        <v>NO CUMPLE</v>
      </c>
      <c r="S563" s="188" t="str">
        <f>IF($K563&gt;NORMA!$K$10,"NO CUMPLE","CUMPLE")</f>
        <v>NO CUMPLE</v>
      </c>
      <c r="T563" s="188" t="str">
        <f>IF($J563&gt;NORMA!$K$11,"NO CUMPLE","CUMPLE")</f>
        <v>NO CUMPLE</v>
      </c>
      <c r="U563" s="188" t="str">
        <f>IF($G563&gt;NORMA!$L$12,"NO CUMPLE","CUMPLE")</f>
        <v>CUMPLE</v>
      </c>
      <c r="V563" s="188" t="str">
        <f>IF($H563&gt;NORMA!$L$13,"NO CUMPLE","CUMPLE")</f>
        <v>NO CUMPLE</v>
      </c>
      <c r="W563" s="188" t="str">
        <f>IF($O563&gt;NORMA!$J$14,"NO CUMPLE","CUMPLE")</f>
        <v>NO CUMPLE</v>
      </c>
      <c r="X563" s="188" t="str">
        <f>IF(AND($N563&gt;=NORMA!$Q$4, $N563&lt;=NORMA!$R$4),"CUMPLE","NO CUMPLE")</f>
        <v>CUMPLE</v>
      </c>
      <c r="Y563" s="188" t="str">
        <f>IF($I563&gt;NORMA!$K$16,"NO CUMPLE","CUMPLE")</f>
        <v>NO CUMPLE</v>
      </c>
      <c r="Z563" s="188" t="str">
        <f>IF($M563&lt;NORMA!$L$23,"NO CUMPLE","CUMPLE")</f>
        <v>NO CUMPLE</v>
      </c>
      <c r="AA563" s="188" t="str">
        <f>IF($E563&gt;NORMA!$J$24,"NO CUMPLE","CUMPLE")</f>
        <v>NO CUMPLE</v>
      </c>
      <c r="AB563" s="188" t="str">
        <f>IF($F563&gt;NORMA!$J$25,"NO CUMPLE","CUMPLE")</f>
        <v>NO CUMPLE</v>
      </c>
      <c r="AC563" s="188" t="str">
        <f>IF($K563&gt;NORMA!$J$26,"NO CUMPLE","CUMPLE")</f>
        <v>NO CUMPLE</v>
      </c>
      <c r="AD563" s="188" t="str">
        <f>IF($J563&gt;NORMA!$J$27,"NO CUMPLE","CUMPLE")</f>
        <v>NO CUMPLE</v>
      </c>
      <c r="AE563" s="188" t="str">
        <f>IF($G563&gt;NORMA!$K$28,"NO CUMPLE","CUMPLE")</f>
        <v>CUMPLE</v>
      </c>
      <c r="AF563" s="188" t="str">
        <f>IF($H563&gt;NORMA!$I$29,"NO CUMPLE","CUMPLE")</f>
        <v>NO CUMPLE</v>
      </c>
      <c r="AG563" s="188" t="str">
        <f>IF($O563&gt;NORMA!$L$30,"NO CUMPLE","CUMPLE")</f>
        <v>NO CUMPLE</v>
      </c>
      <c r="AH563" s="188" t="str">
        <f>IF(AND($N563&gt;=NORMA!$R$18, $N563&lt;=NORMA!$S$18),"CUMPLE","NO CUMPLE")</f>
        <v>CUMPLE</v>
      </c>
      <c r="AI563" s="188" t="str">
        <f>IF($I563&gt;NORMA!$J$32,"NO CUMPLE","CUMPLE")</f>
        <v>NO CUMPLE</v>
      </c>
    </row>
    <row r="564" spans="1:35" ht="14.25" customHeight="1" x14ac:dyDescent="0.35">
      <c r="A564" s="146" t="s">
        <v>106</v>
      </c>
      <c r="B564" s="147" t="s">
        <v>105</v>
      </c>
      <c r="C564" s="148">
        <v>40158</v>
      </c>
      <c r="D564" s="149">
        <v>0.34375</v>
      </c>
      <c r="E564" s="147">
        <v>88</v>
      </c>
      <c r="F564" s="147">
        <v>370</v>
      </c>
      <c r="G564" s="147">
        <v>212</v>
      </c>
      <c r="H564" s="147">
        <v>30.2</v>
      </c>
      <c r="I564" s="147">
        <v>3.52</v>
      </c>
      <c r="J564" s="147">
        <v>4.05</v>
      </c>
      <c r="K564" s="155">
        <v>32.17</v>
      </c>
      <c r="L564" s="155">
        <v>6.99</v>
      </c>
      <c r="M564" s="156">
        <v>0.1</v>
      </c>
      <c r="N564" s="156">
        <v>8.06</v>
      </c>
      <c r="O564" s="157">
        <v>24000000</v>
      </c>
      <c r="P564" s="188" t="str">
        <f>IF($M564&lt;NORMA!$K$7,"NO CUMPLE","CUMPLE")</f>
        <v>NO CUMPLE</v>
      </c>
      <c r="Q564" s="188" t="str">
        <f>IF($E564&gt;NORMA!$K$8,"NO CUMPLE","CUMPLE")</f>
        <v>CUMPLE</v>
      </c>
      <c r="R564" s="188" t="str">
        <f>IF($F564&gt;NORMA!$K$9,"NO CUMPLE","CUMPLE")</f>
        <v>CUMPLE</v>
      </c>
      <c r="S564" s="188" t="str">
        <f>IF($K564&gt;NORMA!$K$10,"NO CUMPLE","CUMPLE")</f>
        <v>CUMPLE</v>
      </c>
      <c r="T564" s="188" t="str">
        <f>IF($J564&gt;NORMA!$K$11,"NO CUMPLE","CUMPLE")</f>
        <v>CUMPLE</v>
      </c>
      <c r="U564" s="188" t="str">
        <f>IF($G564&gt;NORMA!$L$12,"NO CUMPLE","CUMPLE")</f>
        <v>NO CUMPLE</v>
      </c>
      <c r="V564" s="188" t="str">
        <f>IF($H564&gt;NORMA!$L$13,"NO CUMPLE","CUMPLE")</f>
        <v>CUMPLE</v>
      </c>
      <c r="W564" s="188" t="str">
        <f>IF($O564&gt;NORMA!$J$14,"NO CUMPLE","CUMPLE")</f>
        <v>NO CUMPLE</v>
      </c>
      <c r="X564" s="188" t="str">
        <f>IF(AND($N564&gt;=NORMA!$Q$4, $N564&lt;=NORMA!$R$4),"CUMPLE","NO CUMPLE")</f>
        <v>CUMPLE</v>
      </c>
      <c r="Y564" s="188" t="str">
        <f>IF($I564&gt;NORMA!$K$16,"NO CUMPLE","CUMPLE")</f>
        <v>CUMPLE</v>
      </c>
      <c r="Z564" s="188" t="str">
        <f>IF($M564&lt;NORMA!$L$23,"NO CUMPLE","CUMPLE")</f>
        <v>NO CUMPLE</v>
      </c>
      <c r="AA564" s="188" t="str">
        <f>IF($E564&gt;NORMA!$J$24,"NO CUMPLE","CUMPLE")</f>
        <v>NO CUMPLE</v>
      </c>
      <c r="AB564" s="188" t="str">
        <f>IF($F564&gt;NORMA!$J$25,"NO CUMPLE","CUMPLE")</f>
        <v>NO CUMPLE</v>
      </c>
      <c r="AC564" s="188" t="str">
        <f>IF($K564&gt;NORMA!$J$26,"NO CUMPLE","CUMPLE")</f>
        <v>NO CUMPLE</v>
      </c>
      <c r="AD564" s="188" t="str">
        <f>IF($J564&gt;NORMA!$J$27,"NO CUMPLE","CUMPLE")</f>
        <v>NO CUMPLE</v>
      </c>
      <c r="AE564" s="188" t="str">
        <f>IF($G564&gt;NORMA!$K$28,"NO CUMPLE","CUMPLE")</f>
        <v>NO CUMPLE</v>
      </c>
      <c r="AF564" s="188" t="str">
        <f>IF($H564&gt;NORMA!$I$29,"NO CUMPLE","CUMPLE")</f>
        <v>NO CUMPLE</v>
      </c>
      <c r="AG564" s="188" t="str">
        <f>IF($O564&gt;NORMA!$L$30,"NO CUMPLE","CUMPLE")</f>
        <v>NO CUMPLE</v>
      </c>
      <c r="AH564" s="188" t="str">
        <f>IF(AND($N564&gt;=NORMA!$R$18, $N564&lt;=NORMA!$S$18),"CUMPLE","NO CUMPLE")</f>
        <v>CUMPLE</v>
      </c>
      <c r="AI564" s="188" t="str">
        <f>IF($I564&gt;NORMA!$J$32,"NO CUMPLE","CUMPLE")</f>
        <v>NO CUMPLE</v>
      </c>
    </row>
    <row r="565" spans="1:35" ht="14.25" customHeight="1" x14ac:dyDescent="0.35">
      <c r="A565" s="146" t="s">
        <v>106</v>
      </c>
      <c r="B565" s="147" t="s">
        <v>105</v>
      </c>
      <c r="C565" s="148">
        <v>40158</v>
      </c>
      <c r="D565" s="149">
        <v>0.4375</v>
      </c>
      <c r="E565" s="147">
        <v>161</v>
      </c>
      <c r="F565" s="147">
        <v>456</v>
      </c>
      <c r="G565" s="147">
        <v>208</v>
      </c>
      <c r="H565" s="147">
        <v>449</v>
      </c>
      <c r="I565" s="147">
        <v>5.47</v>
      </c>
      <c r="J565" s="147">
        <v>6.58</v>
      </c>
      <c r="K565" s="155">
        <v>58.9</v>
      </c>
      <c r="L565" s="155">
        <v>7.16</v>
      </c>
      <c r="M565" s="156">
        <v>0.1</v>
      </c>
      <c r="N565" s="156">
        <v>8.57</v>
      </c>
      <c r="O565" s="157">
        <v>2300000</v>
      </c>
      <c r="P565" s="188" t="str">
        <f>IF($M565&lt;NORMA!$K$7,"NO CUMPLE","CUMPLE")</f>
        <v>NO CUMPLE</v>
      </c>
      <c r="Q565" s="188" t="str">
        <f>IF($E565&gt;NORMA!$K$8,"NO CUMPLE","CUMPLE")</f>
        <v>CUMPLE</v>
      </c>
      <c r="R565" s="188" t="str">
        <f>IF($F565&gt;NORMA!$K$9,"NO CUMPLE","CUMPLE")</f>
        <v>NO CUMPLE</v>
      </c>
      <c r="S565" s="188" t="str">
        <f>IF($K565&gt;NORMA!$K$10,"NO CUMPLE","CUMPLE")</f>
        <v>NO CUMPLE</v>
      </c>
      <c r="T565" s="188" t="str">
        <f>IF($J565&gt;NORMA!$K$11,"NO CUMPLE","CUMPLE")</f>
        <v>CUMPLE</v>
      </c>
      <c r="U565" s="188" t="str">
        <f>IF($G565&gt;NORMA!$L$12,"NO CUMPLE","CUMPLE")</f>
        <v>NO CUMPLE</v>
      </c>
      <c r="V565" s="188" t="str">
        <f>IF($H565&gt;NORMA!$L$13,"NO CUMPLE","CUMPLE")</f>
        <v>NO CUMPLE</v>
      </c>
      <c r="W565" s="188" t="str">
        <f>IF($O565&gt;NORMA!$J$14,"NO CUMPLE","CUMPLE")</f>
        <v>NO CUMPLE</v>
      </c>
      <c r="X565" s="188" t="str">
        <f>IF(AND($N565&gt;=NORMA!$Q$4, $N565&lt;=NORMA!$R$4),"CUMPLE","NO CUMPLE")</f>
        <v>CUMPLE</v>
      </c>
      <c r="Y565" s="188" t="str">
        <f>IF($I565&gt;NORMA!$K$16,"NO CUMPLE","CUMPLE")</f>
        <v>NO CUMPLE</v>
      </c>
      <c r="Z565" s="188" t="str">
        <f>IF($M565&lt;NORMA!$L$23,"NO CUMPLE","CUMPLE")</f>
        <v>NO CUMPLE</v>
      </c>
      <c r="AA565" s="188" t="str">
        <f>IF($E565&gt;NORMA!$J$24,"NO CUMPLE","CUMPLE")</f>
        <v>NO CUMPLE</v>
      </c>
      <c r="AB565" s="188" t="str">
        <f>IF($F565&gt;NORMA!$J$25,"NO CUMPLE","CUMPLE")</f>
        <v>NO CUMPLE</v>
      </c>
      <c r="AC565" s="188" t="str">
        <f>IF($K565&gt;NORMA!$J$26,"NO CUMPLE","CUMPLE")</f>
        <v>NO CUMPLE</v>
      </c>
      <c r="AD565" s="188" t="str">
        <f>IF($J565&gt;NORMA!$J$27,"NO CUMPLE","CUMPLE")</f>
        <v>NO CUMPLE</v>
      </c>
      <c r="AE565" s="188" t="str">
        <f>IF($G565&gt;NORMA!$K$28,"NO CUMPLE","CUMPLE")</f>
        <v>NO CUMPLE</v>
      </c>
      <c r="AF565" s="188" t="str">
        <f>IF($H565&gt;NORMA!$I$29,"NO CUMPLE","CUMPLE")</f>
        <v>NO CUMPLE</v>
      </c>
      <c r="AG565" s="188" t="str">
        <f>IF($O565&gt;NORMA!$L$30,"NO CUMPLE","CUMPLE")</f>
        <v>NO CUMPLE</v>
      </c>
      <c r="AH565" s="188" t="str">
        <f>IF(AND($N565&gt;=NORMA!$R$18, $N565&lt;=NORMA!$S$18),"CUMPLE","NO CUMPLE")</f>
        <v>NO CUMPLE</v>
      </c>
      <c r="AI565" s="188" t="str">
        <f>IF($I565&gt;NORMA!$J$32,"NO CUMPLE","CUMPLE")</f>
        <v>NO CUMPLE</v>
      </c>
    </row>
    <row r="566" spans="1:35" ht="14.25" customHeight="1" x14ac:dyDescent="0.35">
      <c r="A566" s="146" t="s">
        <v>106</v>
      </c>
      <c r="B566" s="147" t="s">
        <v>105</v>
      </c>
      <c r="C566" s="148">
        <v>40158</v>
      </c>
      <c r="D566" s="149">
        <v>0.53125</v>
      </c>
      <c r="E566" s="147">
        <v>195</v>
      </c>
      <c r="F566" s="147">
        <v>583</v>
      </c>
      <c r="G566" s="147">
        <v>260</v>
      </c>
      <c r="H566" s="147">
        <v>52.6</v>
      </c>
      <c r="I566" s="147">
        <v>5.0199999999999996</v>
      </c>
      <c r="J566" s="147">
        <v>8.07</v>
      </c>
      <c r="K566" s="155">
        <v>74.34</v>
      </c>
      <c r="L566" s="155">
        <v>7.37</v>
      </c>
      <c r="M566" s="156">
        <v>0.1</v>
      </c>
      <c r="N566" s="156">
        <v>8.16</v>
      </c>
      <c r="O566" s="157">
        <v>46000000</v>
      </c>
      <c r="P566" s="188" t="str">
        <f>IF($M566&lt;NORMA!$K$7,"NO CUMPLE","CUMPLE")</f>
        <v>NO CUMPLE</v>
      </c>
      <c r="Q566" s="188" t="str">
        <f>IF($E566&gt;NORMA!$K$8,"NO CUMPLE","CUMPLE")</f>
        <v>CUMPLE</v>
      </c>
      <c r="R566" s="188" t="str">
        <f>IF($F566&gt;NORMA!$K$9,"NO CUMPLE","CUMPLE")</f>
        <v>NO CUMPLE</v>
      </c>
      <c r="S566" s="188" t="str">
        <f>IF($K566&gt;NORMA!$K$10,"NO CUMPLE","CUMPLE")</f>
        <v>NO CUMPLE</v>
      </c>
      <c r="T566" s="188" t="str">
        <f>IF($J566&gt;NORMA!$K$11,"NO CUMPLE","CUMPLE")</f>
        <v>NO CUMPLE</v>
      </c>
      <c r="U566" s="188" t="str">
        <f>IF($G566&gt;NORMA!$L$12,"NO CUMPLE","CUMPLE")</f>
        <v>NO CUMPLE</v>
      </c>
      <c r="V566" s="188" t="str">
        <f>IF($H566&gt;NORMA!$L$13,"NO CUMPLE","CUMPLE")</f>
        <v>CUMPLE</v>
      </c>
      <c r="W566" s="188" t="str">
        <f>IF($O566&gt;NORMA!$J$14,"NO CUMPLE","CUMPLE")</f>
        <v>NO CUMPLE</v>
      </c>
      <c r="X566" s="188" t="str">
        <f>IF(AND($N566&gt;=NORMA!$Q$4, $N566&lt;=NORMA!$R$4),"CUMPLE","NO CUMPLE")</f>
        <v>CUMPLE</v>
      </c>
      <c r="Y566" s="188" t="str">
        <f>IF($I566&gt;NORMA!$K$16,"NO CUMPLE","CUMPLE")</f>
        <v>NO CUMPLE</v>
      </c>
      <c r="Z566" s="188" t="str">
        <f>IF($M566&lt;NORMA!$L$23,"NO CUMPLE","CUMPLE")</f>
        <v>NO CUMPLE</v>
      </c>
      <c r="AA566" s="188" t="str">
        <f>IF($E566&gt;NORMA!$J$24,"NO CUMPLE","CUMPLE")</f>
        <v>NO CUMPLE</v>
      </c>
      <c r="AB566" s="188" t="str">
        <f>IF($F566&gt;NORMA!$J$25,"NO CUMPLE","CUMPLE")</f>
        <v>NO CUMPLE</v>
      </c>
      <c r="AC566" s="188" t="str">
        <f>IF($K566&gt;NORMA!$J$26,"NO CUMPLE","CUMPLE")</f>
        <v>NO CUMPLE</v>
      </c>
      <c r="AD566" s="188" t="str">
        <f>IF($J566&gt;NORMA!$J$27,"NO CUMPLE","CUMPLE")</f>
        <v>NO CUMPLE</v>
      </c>
      <c r="AE566" s="188" t="str">
        <f>IF($G566&gt;NORMA!$K$28,"NO CUMPLE","CUMPLE")</f>
        <v>NO CUMPLE</v>
      </c>
      <c r="AF566" s="188" t="str">
        <f>IF($H566&gt;NORMA!$I$29,"NO CUMPLE","CUMPLE")</f>
        <v>NO CUMPLE</v>
      </c>
      <c r="AG566" s="188" t="str">
        <f>IF($O566&gt;NORMA!$L$30,"NO CUMPLE","CUMPLE")</f>
        <v>NO CUMPLE</v>
      </c>
      <c r="AH566" s="188" t="str">
        <f>IF(AND($N566&gt;=NORMA!$R$18, $N566&lt;=NORMA!$S$18),"CUMPLE","NO CUMPLE")</f>
        <v>CUMPLE</v>
      </c>
      <c r="AI566" s="188" t="str">
        <f>IF($I566&gt;NORMA!$J$32,"NO CUMPLE","CUMPLE")</f>
        <v>NO CUMPLE</v>
      </c>
    </row>
    <row r="567" spans="1:35" ht="14.25" customHeight="1" x14ac:dyDescent="0.35">
      <c r="A567" s="146" t="s">
        <v>106</v>
      </c>
      <c r="B567" s="147" t="s">
        <v>105</v>
      </c>
      <c r="C567" s="148">
        <v>40160</v>
      </c>
      <c r="D567" s="149">
        <v>0.39583333333333331</v>
      </c>
      <c r="E567" s="147">
        <v>208</v>
      </c>
      <c r="F567" s="147">
        <v>468</v>
      </c>
      <c r="G567" s="147">
        <v>110</v>
      </c>
      <c r="H567" s="147">
        <v>28.5</v>
      </c>
      <c r="I567" s="147">
        <v>5.04</v>
      </c>
      <c r="J567" s="147">
        <v>6.41</v>
      </c>
      <c r="K567" s="155">
        <v>50.48</v>
      </c>
      <c r="L567" s="155">
        <v>5.99</v>
      </c>
      <c r="M567" s="156">
        <v>0.12</v>
      </c>
      <c r="N567" s="156">
        <v>7.61</v>
      </c>
      <c r="O567" s="157">
        <v>1500000</v>
      </c>
      <c r="P567" s="188" t="str">
        <f>IF($M567&lt;NORMA!$K$7,"NO CUMPLE","CUMPLE")</f>
        <v>NO CUMPLE</v>
      </c>
      <c r="Q567" s="188" t="str">
        <f>IF($E567&gt;NORMA!$K$8,"NO CUMPLE","CUMPLE")</f>
        <v>CUMPLE</v>
      </c>
      <c r="R567" s="188" t="str">
        <f>IF($F567&gt;NORMA!$K$9,"NO CUMPLE","CUMPLE")</f>
        <v>NO CUMPLE</v>
      </c>
      <c r="S567" s="188" t="str">
        <f>IF($K567&gt;NORMA!$K$10,"NO CUMPLE","CUMPLE")</f>
        <v>NO CUMPLE</v>
      </c>
      <c r="T567" s="188" t="str">
        <f>IF($J567&gt;NORMA!$K$11,"NO CUMPLE","CUMPLE")</f>
        <v>CUMPLE</v>
      </c>
      <c r="U567" s="188" t="str">
        <f>IF($G567&gt;NORMA!$L$12,"NO CUMPLE","CUMPLE")</f>
        <v>CUMPLE</v>
      </c>
      <c r="V567" s="188" t="str">
        <f>IF($H567&gt;NORMA!$L$13,"NO CUMPLE","CUMPLE")</f>
        <v>CUMPLE</v>
      </c>
      <c r="W567" s="188" t="str">
        <f>IF($O567&gt;NORMA!$J$14,"NO CUMPLE","CUMPLE")</f>
        <v>NO CUMPLE</v>
      </c>
      <c r="X567" s="188" t="str">
        <f>IF(AND($N567&gt;=NORMA!$Q$4, $N567&lt;=NORMA!$R$4),"CUMPLE","NO CUMPLE")</f>
        <v>CUMPLE</v>
      </c>
      <c r="Y567" s="188" t="str">
        <f>IF($I567&gt;NORMA!$K$16,"NO CUMPLE","CUMPLE")</f>
        <v>NO CUMPLE</v>
      </c>
      <c r="Z567" s="188" t="str">
        <f>IF($M567&lt;NORMA!$L$23,"NO CUMPLE","CUMPLE")</f>
        <v>NO CUMPLE</v>
      </c>
      <c r="AA567" s="188" t="str">
        <f>IF($E567&gt;NORMA!$J$24,"NO CUMPLE","CUMPLE")</f>
        <v>NO CUMPLE</v>
      </c>
      <c r="AB567" s="188" t="str">
        <f>IF($F567&gt;NORMA!$J$25,"NO CUMPLE","CUMPLE")</f>
        <v>NO CUMPLE</v>
      </c>
      <c r="AC567" s="188" t="str">
        <f>IF($K567&gt;NORMA!$J$26,"NO CUMPLE","CUMPLE")</f>
        <v>NO CUMPLE</v>
      </c>
      <c r="AD567" s="188" t="str">
        <f>IF($J567&gt;NORMA!$J$27,"NO CUMPLE","CUMPLE")</f>
        <v>NO CUMPLE</v>
      </c>
      <c r="AE567" s="188" t="str">
        <f>IF($G567&gt;NORMA!$K$28,"NO CUMPLE","CUMPLE")</f>
        <v>NO CUMPLE</v>
      </c>
      <c r="AF567" s="188" t="str">
        <f>IF($H567&gt;NORMA!$I$29,"NO CUMPLE","CUMPLE")</f>
        <v>NO CUMPLE</v>
      </c>
      <c r="AG567" s="188" t="str">
        <f>IF($O567&gt;NORMA!$L$30,"NO CUMPLE","CUMPLE")</f>
        <v>NO CUMPLE</v>
      </c>
      <c r="AH567" s="188" t="str">
        <f>IF(AND($N567&gt;=NORMA!$R$18, $N567&lt;=NORMA!$S$18),"CUMPLE","NO CUMPLE")</f>
        <v>CUMPLE</v>
      </c>
      <c r="AI567" s="188" t="str">
        <f>IF($I567&gt;NORMA!$J$32,"NO CUMPLE","CUMPLE")</f>
        <v>NO CUMPLE</v>
      </c>
    </row>
    <row r="568" spans="1:35" ht="14.25" customHeight="1" x14ac:dyDescent="0.35">
      <c r="A568" s="146" t="s">
        <v>106</v>
      </c>
      <c r="B568" s="147" t="s">
        <v>105</v>
      </c>
      <c r="C568" s="148">
        <v>40160</v>
      </c>
      <c r="D568" s="149">
        <v>0.48958333333333331</v>
      </c>
      <c r="E568" s="147">
        <v>228</v>
      </c>
      <c r="F568" s="147">
        <v>501</v>
      </c>
      <c r="G568" s="147">
        <v>21</v>
      </c>
      <c r="H568" s="147">
        <v>31.8</v>
      </c>
      <c r="I568" s="147">
        <v>7.75</v>
      </c>
      <c r="J568" s="147">
        <v>8.41</v>
      </c>
      <c r="K568" s="155">
        <v>67.61</v>
      </c>
      <c r="L568" s="155">
        <v>6.18</v>
      </c>
      <c r="M568" s="156">
        <v>0.05</v>
      </c>
      <c r="N568" s="156">
        <v>8.06</v>
      </c>
      <c r="O568" s="157">
        <v>110000000</v>
      </c>
      <c r="P568" s="188" t="str">
        <f>IF($M568&lt;NORMA!$K$7,"NO CUMPLE","CUMPLE")</f>
        <v>NO CUMPLE</v>
      </c>
      <c r="Q568" s="188" t="str">
        <f>IF($E568&gt;NORMA!$K$8,"NO CUMPLE","CUMPLE")</f>
        <v>CUMPLE</v>
      </c>
      <c r="R568" s="188" t="str">
        <f>IF($F568&gt;NORMA!$K$9,"NO CUMPLE","CUMPLE")</f>
        <v>NO CUMPLE</v>
      </c>
      <c r="S568" s="188" t="str">
        <f>IF($K568&gt;NORMA!$K$10,"NO CUMPLE","CUMPLE")</f>
        <v>NO CUMPLE</v>
      </c>
      <c r="T568" s="188" t="str">
        <f>IF($J568&gt;NORMA!$K$11,"NO CUMPLE","CUMPLE")</f>
        <v>NO CUMPLE</v>
      </c>
      <c r="U568" s="188" t="str">
        <f>IF($G568&gt;NORMA!$L$12,"NO CUMPLE","CUMPLE")</f>
        <v>CUMPLE</v>
      </c>
      <c r="V568" s="188" t="str">
        <f>IF($H568&gt;NORMA!$L$13,"NO CUMPLE","CUMPLE")</f>
        <v>CUMPLE</v>
      </c>
      <c r="W568" s="188" t="str">
        <f>IF($O568&gt;NORMA!$J$14,"NO CUMPLE","CUMPLE")</f>
        <v>NO CUMPLE</v>
      </c>
      <c r="X568" s="188" t="str">
        <f>IF(AND($N568&gt;=NORMA!$Q$4, $N568&lt;=NORMA!$R$4),"CUMPLE","NO CUMPLE")</f>
        <v>CUMPLE</v>
      </c>
      <c r="Y568" s="188" t="str">
        <f>IF($I568&gt;NORMA!$K$16,"NO CUMPLE","CUMPLE")</f>
        <v>NO CUMPLE</v>
      </c>
      <c r="Z568" s="188" t="str">
        <f>IF($M568&lt;NORMA!$L$23,"NO CUMPLE","CUMPLE")</f>
        <v>NO CUMPLE</v>
      </c>
      <c r="AA568" s="188" t="str">
        <f>IF($E568&gt;NORMA!$J$24,"NO CUMPLE","CUMPLE")</f>
        <v>NO CUMPLE</v>
      </c>
      <c r="AB568" s="188" t="str">
        <f>IF($F568&gt;NORMA!$J$25,"NO CUMPLE","CUMPLE")</f>
        <v>NO CUMPLE</v>
      </c>
      <c r="AC568" s="188" t="str">
        <f>IF($K568&gt;NORMA!$J$26,"NO CUMPLE","CUMPLE")</f>
        <v>NO CUMPLE</v>
      </c>
      <c r="AD568" s="188" t="str">
        <f>IF($J568&gt;NORMA!$J$27,"NO CUMPLE","CUMPLE")</f>
        <v>NO CUMPLE</v>
      </c>
      <c r="AE568" s="188" t="str">
        <f>IF($G568&gt;NORMA!$K$28,"NO CUMPLE","CUMPLE")</f>
        <v>CUMPLE</v>
      </c>
      <c r="AF568" s="188" t="str">
        <f>IF($H568&gt;NORMA!$I$29,"NO CUMPLE","CUMPLE")</f>
        <v>NO CUMPLE</v>
      </c>
      <c r="AG568" s="188" t="str">
        <f>IF($O568&gt;NORMA!$L$30,"NO CUMPLE","CUMPLE")</f>
        <v>NO CUMPLE</v>
      </c>
      <c r="AH568" s="188" t="str">
        <f>IF(AND($N568&gt;=NORMA!$R$18, $N568&lt;=NORMA!$S$18),"CUMPLE","NO CUMPLE")</f>
        <v>CUMPLE</v>
      </c>
      <c r="AI568" s="188" t="str">
        <f>IF($I568&gt;NORMA!$J$32,"NO CUMPLE","CUMPLE")</f>
        <v>NO CUMPLE</v>
      </c>
    </row>
    <row r="569" spans="1:35" ht="14.25" customHeight="1" x14ac:dyDescent="0.35">
      <c r="A569" s="146" t="s">
        <v>106</v>
      </c>
      <c r="B569" s="147" t="s">
        <v>105</v>
      </c>
      <c r="C569" s="148">
        <v>40160</v>
      </c>
      <c r="D569" s="149">
        <v>0.58333333333333337</v>
      </c>
      <c r="E569" s="147">
        <v>330</v>
      </c>
      <c r="F569" s="147">
        <v>784</v>
      </c>
      <c r="G569" s="147">
        <v>240</v>
      </c>
      <c r="H569" s="147">
        <v>78.8</v>
      </c>
      <c r="I569" s="147">
        <v>11.6</v>
      </c>
      <c r="J569" s="147">
        <v>9.9600000000000009</v>
      </c>
      <c r="K569" s="155">
        <v>78.59</v>
      </c>
      <c r="L569" s="155">
        <v>6.3</v>
      </c>
      <c r="M569" s="156">
        <v>0.09</v>
      </c>
      <c r="N569" s="156">
        <v>8.1</v>
      </c>
      <c r="O569" s="157">
        <v>2100000</v>
      </c>
      <c r="P569" s="188" t="str">
        <f>IF($M569&lt;NORMA!$K$7,"NO CUMPLE","CUMPLE")</f>
        <v>NO CUMPLE</v>
      </c>
      <c r="Q569" s="188" t="str">
        <f>IF($E569&gt;NORMA!$K$8,"NO CUMPLE","CUMPLE")</f>
        <v>NO CUMPLE</v>
      </c>
      <c r="R569" s="188" t="str">
        <f>IF($F569&gt;NORMA!$K$9,"NO CUMPLE","CUMPLE")</f>
        <v>NO CUMPLE</v>
      </c>
      <c r="S569" s="188" t="str">
        <f>IF($K569&gt;NORMA!$K$10,"NO CUMPLE","CUMPLE")</f>
        <v>NO CUMPLE</v>
      </c>
      <c r="T569" s="188" t="str">
        <f>IF($J569&gt;NORMA!$K$11,"NO CUMPLE","CUMPLE")</f>
        <v>NO CUMPLE</v>
      </c>
      <c r="U569" s="188" t="str">
        <f>IF($G569&gt;NORMA!$L$12,"NO CUMPLE","CUMPLE")</f>
        <v>NO CUMPLE</v>
      </c>
      <c r="V569" s="188" t="str">
        <f>IF($H569&gt;NORMA!$L$13,"NO CUMPLE","CUMPLE")</f>
        <v>NO CUMPLE</v>
      </c>
      <c r="W569" s="188" t="str">
        <f>IF($O569&gt;NORMA!$J$14,"NO CUMPLE","CUMPLE")</f>
        <v>NO CUMPLE</v>
      </c>
      <c r="X569" s="188" t="str">
        <f>IF(AND($N569&gt;=NORMA!$Q$4, $N569&lt;=NORMA!$R$4),"CUMPLE","NO CUMPLE")</f>
        <v>CUMPLE</v>
      </c>
      <c r="Y569" s="188" t="str">
        <f>IF($I569&gt;NORMA!$K$16,"NO CUMPLE","CUMPLE")</f>
        <v>NO CUMPLE</v>
      </c>
      <c r="Z569" s="188" t="str">
        <f>IF($M569&lt;NORMA!$L$23,"NO CUMPLE","CUMPLE")</f>
        <v>NO CUMPLE</v>
      </c>
      <c r="AA569" s="188" t="str">
        <f>IF($E569&gt;NORMA!$J$24,"NO CUMPLE","CUMPLE")</f>
        <v>NO CUMPLE</v>
      </c>
      <c r="AB569" s="188" t="str">
        <f>IF($F569&gt;NORMA!$J$25,"NO CUMPLE","CUMPLE")</f>
        <v>NO CUMPLE</v>
      </c>
      <c r="AC569" s="188" t="str">
        <f>IF($K569&gt;NORMA!$J$26,"NO CUMPLE","CUMPLE")</f>
        <v>NO CUMPLE</v>
      </c>
      <c r="AD569" s="188" t="str">
        <f>IF($J569&gt;NORMA!$J$27,"NO CUMPLE","CUMPLE")</f>
        <v>NO CUMPLE</v>
      </c>
      <c r="AE569" s="188" t="str">
        <f>IF($G569&gt;NORMA!$K$28,"NO CUMPLE","CUMPLE")</f>
        <v>NO CUMPLE</v>
      </c>
      <c r="AF569" s="188" t="str">
        <f>IF($H569&gt;NORMA!$I$29,"NO CUMPLE","CUMPLE")</f>
        <v>NO CUMPLE</v>
      </c>
      <c r="AG569" s="188" t="str">
        <f>IF($O569&gt;NORMA!$L$30,"NO CUMPLE","CUMPLE")</f>
        <v>NO CUMPLE</v>
      </c>
      <c r="AH569" s="188" t="str">
        <f>IF(AND($N569&gt;=NORMA!$R$18, $N569&lt;=NORMA!$S$18),"CUMPLE","NO CUMPLE")</f>
        <v>CUMPLE</v>
      </c>
      <c r="AI569" s="188" t="str">
        <f>IF($I569&gt;NORMA!$J$32,"NO CUMPLE","CUMPLE")</f>
        <v>NO CUMPLE</v>
      </c>
    </row>
    <row r="570" spans="1:35" ht="14.25" customHeight="1" x14ac:dyDescent="0.35">
      <c r="A570" s="146" t="s">
        <v>107</v>
      </c>
      <c r="B570" s="147" t="s">
        <v>105</v>
      </c>
      <c r="C570" s="148">
        <v>40145</v>
      </c>
      <c r="D570" s="149">
        <v>0.32291666666666669</v>
      </c>
      <c r="E570" s="147">
        <v>299</v>
      </c>
      <c r="F570" s="147">
        <v>743</v>
      </c>
      <c r="G570" s="147">
        <v>267</v>
      </c>
      <c r="H570" s="147">
        <v>82.2</v>
      </c>
      <c r="I570" s="147">
        <v>9.44</v>
      </c>
      <c r="J570" s="147">
        <v>8.08</v>
      </c>
      <c r="K570" s="155">
        <v>61.07</v>
      </c>
      <c r="L570" s="155">
        <v>6.8</v>
      </c>
      <c r="M570" s="156">
        <v>0.1</v>
      </c>
      <c r="N570" s="156">
        <v>7.1</v>
      </c>
      <c r="O570" s="157">
        <v>900000000</v>
      </c>
      <c r="P570" s="188" t="str">
        <f>IF($M570&lt;NORMA!$K$7,"NO CUMPLE","CUMPLE")</f>
        <v>NO CUMPLE</v>
      </c>
      <c r="Q570" s="188" t="str">
        <f>IF($E570&gt;NORMA!$K$8,"NO CUMPLE","CUMPLE")</f>
        <v>NO CUMPLE</v>
      </c>
      <c r="R570" s="188" t="str">
        <f>IF($F570&gt;NORMA!$K$9,"NO CUMPLE","CUMPLE")</f>
        <v>NO CUMPLE</v>
      </c>
      <c r="S570" s="188" t="str">
        <f>IF($K570&gt;NORMA!$K$10,"NO CUMPLE","CUMPLE")</f>
        <v>NO CUMPLE</v>
      </c>
      <c r="T570" s="188" t="str">
        <f>IF($J570&gt;NORMA!$K$11,"NO CUMPLE","CUMPLE")</f>
        <v>NO CUMPLE</v>
      </c>
      <c r="U570" s="188" t="str">
        <f>IF($G570&gt;NORMA!$L$12,"NO CUMPLE","CUMPLE")</f>
        <v>NO CUMPLE</v>
      </c>
      <c r="V570" s="188" t="str">
        <f>IF($H570&gt;NORMA!$L$13,"NO CUMPLE","CUMPLE")</f>
        <v>NO CUMPLE</v>
      </c>
      <c r="W570" s="188" t="str">
        <f>IF($O570&gt;NORMA!$J$14,"NO CUMPLE","CUMPLE")</f>
        <v>NO CUMPLE</v>
      </c>
      <c r="X570" s="188" t="str">
        <f>IF(AND($N570&gt;=NORMA!$Q$4, $N570&lt;=NORMA!$R$4),"CUMPLE","NO CUMPLE")</f>
        <v>CUMPLE</v>
      </c>
      <c r="Y570" s="188" t="str">
        <f>IF($I570&gt;NORMA!$K$16,"NO CUMPLE","CUMPLE")</f>
        <v>NO CUMPLE</v>
      </c>
      <c r="Z570" s="188" t="str">
        <f>IF($M570&lt;NORMA!$L$23,"NO CUMPLE","CUMPLE")</f>
        <v>NO CUMPLE</v>
      </c>
      <c r="AA570" s="188" t="str">
        <f>IF($E570&gt;NORMA!$J$24,"NO CUMPLE","CUMPLE")</f>
        <v>NO CUMPLE</v>
      </c>
      <c r="AB570" s="188" t="str">
        <f>IF($F570&gt;NORMA!$J$25,"NO CUMPLE","CUMPLE")</f>
        <v>NO CUMPLE</v>
      </c>
      <c r="AC570" s="188" t="str">
        <f>IF($K570&gt;NORMA!$J$26,"NO CUMPLE","CUMPLE")</f>
        <v>NO CUMPLE</v>
      </c>
      <c r="AD570" s="188" t="str">
        <f>IF($J570&gt;NORMA!$J$27,"NO CUMPLE","CUMPLE")</f>
        <v>NO CUMPLE</v>
      </c>
      <c r="AE570" s="188" t="str">
        <f>IF($G570&gt;NORMA!$K$28,"NO CUMPLE","CUMPLE")</f>
        <v>NO CUMPLE</v>
      </c>
      <c r="AF570" s="188" t="str">
        <f>IF($H570&gt;NORMA!$I$29,"NO CUMPLE","CUMPLE")</f>
        <v>NO CUMPLE</v>
      </c>
      <c r="AG570" s="188" t="str">
        <f>IF($O570&gt;NORMA!$L$30,"NO CUMPLE","CUMPLE")</f>
        <v>NO CUMPLE</v>
      </c>
      <c r="AH570" s="188" t="str">
        <f>IF(AND($N570&gt;=NORMA!$R$18, $N570&lt;=NORMA!$S$18),"CUMPLE","NO CUMPLE")</f>
        <v>CUMPLE</v>
      </c>
      <c r="AI570" s="188" t="str">
        <f>IF($I570&gt;NORMA!$J$32,"NO CUMPLE","CUMPLE")</f>
        <v>NO CUMPLE</v>
      </c>
    </row>
    <row r="571" spans="1:35" ht="14.25" customHeight="1" x14ac:dyDescent="0.35">
      <c r="A571" s="146" t="s">
        <v>107</v>
      </c>
      <c r="B571" s="147" t="s">
        <v>105</v>
      </c>
      <c r="C571" s="148">
        <v>40145</v>
      </c>
      <c r="D571" s="149">
        <v>0.41666666666666669</v>
      </c>
      <c r="E571" s="147">
        <v>236</v>
      </c>
      <c r="F571" s="147">
        <v>619</v>
      </c>
      <c r="G571" s="147">
        <v>77.5</v>
      </c>
      <c r="H571" s="147">
        <v>120</v>
      </c>
      <c r="I571" s="147">
        <v>8.9700000000000006</v>
      </c>
      <c r="J571" s="147">
        <v>7.59</v>
      </c>
      <c r="K571" s="155">
        <v>58.96</v>
      </c>
      <c r="L571" s="155">
        <v>6.8</v>
      </c>
      <c r="M571" s="156">
        <v>0.1</v>
      </c>
      <c r="N571" s="156">
        <v>7.17</v>
      </c>
      <c r="O571" s="157">
        <v>3000000</v>
      </c>
      <c r="P571" s="188" t="str">
        <f>IF($M571&lt;NORMA!$K$7,"NO CUMPLE","CUMPLE")</f>
        <v>NO CUMPLE</v>
      </c>
      <c r="Q571" s="188" t="str">
        <f>IF($E571&gt;NORMA!$K$8,"NO CUMPLE","CUMPLE")</f>
        <v>CUMPLE</v>
      </c>
      <c r="R571" s="188" t="str">
        <f>IF($F571&gt;NORMA!$K$9,"NO CUMPLE","CUMPLE")</f>
        <v>NO CUMPLE</v>
      </c>
      <c r="S571" s="188" t="str">
        <f>IF($K571&gt;NORMA!$K$10,"NO CUMPLE","CUMPLE")</f>
        <v>NO CUMPLE</v>
      </c>
      <c r="T571" s="188" t="str">
        <f>IF($J571&gt;NORMA!$K$11,"NO CUMPLE","CUMPLE")</f>
        <v>CUMPLE</v>
      </c>
      <c r="U571" s="188" t="str">
        <f>IF($G571&gt;NORMA!$L$12,"NO CUMPLE","CUMPLE")</f>
        <v>CUMPLE</v>
      </c>
      <c r="V571" s="188" t="str">
        <f>IF($H571&gt;NORMA!$L$13,"NO CUMPLE","CUMPLE")</f>
        <v>NO CUMPLE</v>
      </c>
      <c r="W571" s="188" t="str">
        <f>IF($O571&gt;NORMA!$J$14,"NO CUMPLE","CUMPLE")</f>
        <v>NO CUMPLE</v>
      </c>
      <c r="X571" s="188" t="str">
        <f>IF(AND($N571&gt;=NORMA!$Q$4, $N571&lt;=NORMA!$R$4),"CUMPLE","NO CUMPLE")</f>
        <v>CUMPLE</v>
      </c>
      <c r="Y571" s="188" t="str">
        <f>IF($I571&gt;NORMA!$K$16,"NO CUMPLE","CUMPLE")</f>
        <v>NO CUMPLE</v>
      </c>
      <c r="Z571" s="188" t="str">
        <f>IF($M571&lt;NORMA!$L$23,"NO CUMPLE","CUMPLE")</f>
        <v>NO CUMPLE</v>
      </c>
      <c r="AA571" s="188" t="str">
        <f>IF($E571&gt;NORMA!$J$24,"NO CUMPLE","CUMPLE")</f>
        <v>NO CUMPLE</v>
      </c>
      <c r="AB571" s="188" t="str">
        <f>IF($F571&gt;NORMA!$J$25,"NO CUMPLE","CUMPLE")</f>
        <v>NO CUMPLE</v>
      </c>
      <c r="AC571" s="188" t="str">
        <f>IF($K571&gt;NORMA!$J$26,"NO CUMPLE","CUMPLE")</f>
        <v>NO CUMPLE</v>
      </c>
      <c r="AD571" s="188" t="str">
        <f>IF($J571&gt;NORMA!$J$27,"NO CUMPLE","CUMPLE")</f>
        <v>NO CUMPLE</v>
      </c>
      <c r="AE571" s="188" t="str">
        <f>IF($G571&gt;NORMA!$K$28,"NO CUMPLE","CUMPLE")</f>
        <v>NO CUMPLE</v>
      </c>
      <c r="AF571" s="188" t="str">
        <f>IF($H571&gt;NORMA!$I$29,"NO CUMPLE","CUMPLE")</f>
        <v>NO CUMPLE</v>
      </c>
      <c r="AG571" s="188" t="str">
        <f>IF($O571&gt;NORMA!$L$30,"NO CUMPLE","CUMPLE")</f>
        <v>NO CUMPLE</v>
      </c>
      <c r="AH571" s="188" t="str">
        <f>IF(AND($N571&gt;=NORMA!$R$18, $N571&lt;=NORMA!$S$18),"CUMPLE","NO CUMPLE")</f>
        <v>CUMPLE</v>
      </c>
      <c r="AI571" s="188" t="str">
        <f>IF($I571&gt;NORMA!$J$32,"NO CUMPLE","CUMPLE")</f>
        <v>NO CUMPLE</v>
      </c>
    </row>
    <row r="572" spans="1:35" ht="14.25" customHeight="1" x14ac:dyDescent="0.35">
      <c r="A572" s="146" t="s">
        <v>107</v>
      </c>
      <c r="B572" s="147" t="s">
        <v>105</v>
      </c>
      <c r="C572" s="148">
        <v>40145</v>
      </c>
      <c r="D572" s="149">
        <v>0.51041666666666663</v>
      </c>
      <c r="E572" s="147">
        <v>248</v>
      </c>
      <c r="F572" s="147">
        <v>632</v>
      </c>
      <c r="G572" s="147">
        <v>84</v>
      </c>
      <c r="H572" s="147">
        <v>130</v>
      </c>
      <c r="I572" s="147">
        <v>10.7</v>
      </c>
      <c r="J572" s="147">
        <v>4.22</v>
      </c>
      <c r="K572" s="155">
        <v>68.55</v>
      </c>
      <c r="L572" s="155">
        <v>6.8</v>
      </c>
      <c r="M572" s="156">
        <v>0.1</v>
      </c>
      <c r="N572" s="156">
        <v>7.38</v>
      </c>
      <c r="O572" s="157">
        <v>30000000</v>
      </c>
      <c r="P572" s="188" t="str">
        <f>IF($M572&lt;NORMA!$K$7,"NO CUMPLE","CUMPLE")</f>
        <v>NO CUMPLE</v>
      </c>
      <c r="Q572" s="188" t="str">
        <f>IF($E572&gt;NORMA!$K$8,"NO CUMPLE","CUMPLE")</f>
        <v>CUMPLE</v>
      </c>
      <c r="R572" s="188" t="str">
        <f>IF($F572&gt;NORMA!$K$9,"NO CUMPLE","CUMPLE")</f>
        <v>NO CUMPLE</v>
      </c>
      <c r="S572" s="188" t="str">
        <f>IF($K572&gt;NORMA!$K$10,"NO CUMPLE","CUMPLE")</f>
        <v>NO CUMPLE</v>
      </c>
      <c r="T572" s="188" t="str">
        <f>IF($J572&gt;NORMA!$K$11,"NO CUMPLE","CUMPLE")</f>
        <v>CUMPLE</v>
      </c>
      <c r="U572" s="188" t="str">
        <f>IF($G572&gt;NORMA!$L$12,"NO CUMPLE","CUMPLE")</f>
        <v>CUMPLE</v>
      </c>
      <c r="V572" s="188" t="str">
        <f>IF($H572&gt;NORMA!$L$13,"NO CUMPLE","CUMPLE")</f>
        <v>NO CUMPLE</v>
      </c>
      <c r="W572" s="188" t="str">
        <f>IF($O572&gt;NORMA!$J$14,"NO CUMPLE","CUMPLE")</f>
        <v>NO CUMPLE</v>
      </c>
      <c r="X572" s="188" t="str">
        <f>IF(AND($N572&gt;=NORMA!$Q$4, $N572&lt;=NORMA!$R$4),"CUMPLE","NO CUMPLE")</f>
        <v>CUMPLE</v>
      </c>
      <c r="Y572" s="188" t="str">
        <f>IF($I572&gt;NORMA!$K$16,"NO CUMPLE","CUMPLE")</f>
        <v>NO CUMPLE</v>
      </c>
      <c r="Z572" s="188" t="str">
        <f>IF($M572&lt;NORMA!$L$23,"NO CUMPLE","CUMPLE")</f>
        <v>NO CUMPLE</v>
      </c>
      <c r="AA572" s="188" t="str">
        <f>IF($E572&gt;NORMA!$J$24,"NO CUMPLE","CUMPLE")</f>
        <v>NO CUMPLE</v>
      </c>
      <c r="AB572" s="188" t="str">
        <f>IF($F572&gt;NORMA!$J$25,"NO CUMPLE","CUMPLE")</f>
        <v>NO CUMPLE</v>
      </c>
      <c r="AC572" s="188" t="str">
        <f>IF($K572&gt;NORMA!$J$26,"NO CUMPLE","CUMPLE")</f>
        <v>NO CUMPLE</v>
      </c>
      <c r="AD572" s="188" t="str">
        <f>IF($J572&gt;NORMA!$J$27,"NO CUMPLE","CUMPLE")</f>
        <v>NO CUMPLE</v>
      </c>
      <c r="AE572" s="188" t="str">
        <f>IF($G572&gt;NORMA!$K$28,"NO CUMPLE","CUMPLE")</f>
        <v>NO CUMPLE</v>
      </c>
      <c r="AF572" s="188" t="str">
        <f>IF($H572&gt;NORMA!$I$29,"NO CUMPLE","CUMPLE")</f>
        <v>NO CUMPLE</v>
      </c>
      <c r="AG572" s="188" t="str">
        <f>IF($O572&gt;NORMA!$L$30,"NO CUMPLE","CUMPLE")</f>
        <v>NO CUMPLE</v>
      </c>
      <c r="AH572" s="188" t="str">
        <f>IF(AND($N572&gt;=NORMA!$R$18, $N572&lt;=NORMA!$S$18),"CUMPLE","NO CUMPLE")</f>
        <v>CUMPLE</v>
      </c>
      <c r="AI572" s="188" t="str">
        <f>IF($I572&gt;NORMA!$J$32,"NO CUMPLE","CUMPLE")</f>
        <v>NO CUMPLE</v>
      </c>
    </row>
    <row r="573" spans="1:35" ht="14.25" customHeight="1" x14ac:dyDescent="0.35">
      <c r="A573" s="146" t="s">
        <v>107</v>
      </c>
      <c r="B573" s="147" t="s">
        <v>105</v>
      </c>
      <c r="C573" s="148">
        <v>40152</v>
      </c>
      <c r="D573" s="149">
        <v>0.34375</v>
      </c>
      <c r="E573" s="147">
        <v>293</v>
      </c>
      <c r="F573" s="147">
        <v>667</v>
      </c>
      <c r="G573" s="147">
        <v>170</v>
      </c>
      <c r="H573" s="147">
        <v>131</v>
      </c>
      <c r="I573" s="147">
        <v>7.44</v>
      </c>
      <c r="J573" s="147">
        <v>7.7</v>
      </c>
      <c r="K573" s="155">
        <v>24.54</v>
      </c>
      <c r="L573" s="155">
        <v>6.84</v>
      </c>
      <c r="M573" s="156">
        <v>0.1</v>
      </c>
      <c r="N573" s="156">
        <v>7.47</v>
      </c>
      <c r="O573" s="157">
        <v>3000000</v>
      </c>
      <c r="P573" s="188" t="str">
        <f>IF($M573&lt;NORMA!$K$7,"NO CUMPLE","CUMPLE")</f>
        <v>NO CUMPLE</v>
      </c>
      <c r="Q573" s="188" t="str">
        <f>IF($E573&gt;NORMA!$K$8,"NO CUMPLE","CUMPLE")</f>
        <v>NO CUMPLE</v>
      </c>
      <c r="R573" s="188" t="str">
        <f>IF($F573&gt;NORMA!$K$9,"NO CUMPLE","CUMPLE")</f>
        <v>NO CUMPLE</v>
      </c>
      <c r="S573" s="188" t="str">
        <f>IF($K573&gt;NORMA!$K$10,"NO CUMPLE","CUMPLE")</f>
        <v>CUMPLE</v>
      </c>
      <c r="T573" s="188" t="str">
        <f>IF($J573&gt;NORMA!$K$11,"NO CUMPLE","CUMPLE")</f>
        <v>CUMPLE</v>
      </c>
      <c r="U573" s="188" t="str">
        <f>IF($G573&gt;NORMA!$L$12,"NO CUMPLE","CUMPLE")</f>
        <v>CUMPLE</v>
      </c>
      <c r="V573" s="188" t="str">
        <f>IF($H573&gt;NORMA!$L$13,"NO CUMPLE","CUMPLE")</f>
        <v>NO CUMPLE</v>
      </c>
      <c r="W573" s="188" t="str">
        <f>IF($O573&gt;NORMA!$J$14,"NO CUMPLE","CUMPLE")</f>
        <v>NO CUMPLE</v>
      </c>
      <c r="X573" s="188" t="str">
        <f>IF(AND($N573&gt;=NORMA!$Q$4, $N573&lt;=NORMA!$R$4),"CUMPLE","NO CUMPLE")</f>
        <v>CUMPLE</v>
      </c>
      <c r="Y573" s="188" t="str">
        <f>IF($I573&gt;NORMA!$K$16,"NO CUMPLE","CUMPLE")</f>
        <v>NO CUMPLE</v>
      </c>
      <c r="Z573" s="188" t="str">
        <f>IF($M573&lt;NORMA!$L$23,"NO CUMPLE","CUMPLE")</f>
        <v>NO CUMPLE</v>
      </c>
      <c r="AA573" s="188" t="str">
        <f>IF($E573&gt;NORMA!$J$24,"NO CUMPLE","CUMPLE")</f>
        <v>NO CUMPLE</v>
      </c>
      <c r="AB573" s="188" t="str">
        <f>IF($F573&gt;NORMA!$J$25,"NO CUMPLE","CUMPLE")</f>
        <v>NO CUMPLE</v>
      </c>
      <c r="AC573" s="188" t="str">
        <f>IF($K573&gt;NORMA!$J$26,"NO CUMPLE","CUMPLE")</f>
        <v>NO CUMPLE</v>
      </c>
      <c r="AD573" s="188" t="str">
        <f>IF($J573&gt;NORMA!$J$27,"NO CUMPLE","CUMPLE")</f>
        <v>NO CUMPLE</v>
      </c>
      <c r="AE573" s="188" t="str">
        <f>IF($G573&gt;NORMA!$K$28,"NO CUMPLE","CUMPLE")</f>
        <v>NO CUMPLE</v>
      </c>
      <c r="AF573" s="188" t="str">
        <f>IF($H573&gt;NORMA!$I$29,"NO CUMPLE","CUMPLE")</f>
        <v>NO CUMPLE</v>
      </c>
      <c r="AG573" s="188" t="str">
        <f>IF($O573&gt;NORMA!$L$30,"NO CUMPLE","CUMPLE")</f>
        <v>NO CUMPLE</v>
      </c>
      <c r="AH573" s="188" t="str">
        <f>IF(AND($N573&gt;=NORMA!$R$18, $N573&lt;=NORMA!$S$18),"CUMPLE","NO CUMPLE")</f>
        <v>CUMPLE</v>
      </c>
      <c r="AI573" s="188" t="str">
        <f>IF($I573&gt;NORMA!$J$32,"NO CUMPLE","CUMPLE")</f>
        <v>NO CUMPLE</v>
      </c>
    </row>
    <row r="574" spans="1:35" ht="14.25" customHeight="1" x14ac:dyDescent="0.35">
      <c r="A574" s="146" t="s">
        <v>107</v>
      </c>
      <c r="B574" s="147" t="s">
        <v>105</v>
      </c>
      <c r="C574" s="148">
        <v>40152</v>
      </c>
      <c r="D574" s="149">
        <v>0.4375</v>
      </c>
      <c r="E574" s="147">
        <v>261</v>
      </c>
      <c r="F574" s="147">
        <v>665</v>
      </c>
      <c r="G574" s="147">
        <v>124</v>
      </c>
      <c r="H574" s="147">
        <v>550</v>
      </c>
      <c r="I574" s="147">
        <v>5.82</v>
      </c>
      <c r="J574" s="147">
        <v>7.23</v>
      </c>
      <c r="K574" s="155">
        <v>62.31</v>
      </c>
      <c r="L574" s="155">
        <v>7.82</v>
      </c>
      <c r="M574" s="156">
        <v>0.1</v>
      </c>
      <c r="N574" s="156">
        <v>7.46</v>
      </c>
      <c r="O574" s="157">
        <v>3000000</v>
      </c>
      <c r="P574" s="188" t="str">
        <f>IF($M574&lt;NORMA!$K$7,"NO CUMPLE","CUMPLE")</f>
        <v>NO CUMPLE</v>
      </c>
      <c r="Q574" s="188" t="str">
        <f>IF($E574&gt;NORMA!$K$8,"NO CUMPLE","CUMPLE")</f>
        <v>NO CUMPLE</v>
      </c>
      <c r="R574" s="188" t="str">
        <f>IF($F574&gt;NORMA!$K$9,"NO CUMPLE","CUMPLE")</f>
        <v>NO CUMPLE</v>
      </c>
      <c r="S574" s="188" t="str">
        <f>IF($K574&gt;NORMA!$K$10,"NO CUMPLE","CUMPLE")</f>
        <v>NO CUMPLE</v>
      </c>
      <c r="T574" s="188" t="str">
        <f>IF($J574&gt;NORMA!$K$11,"NO CUMPLE","CUMPLE")</f>
        <v>CUMPLE</v>
      </c>
      <c r="U574" s="188" t="str">
        <f>IF($G574&gt;NORMA!$L$12,"NO CUMPLE","CUMPLE")</f>
        <v>CUMPLE</v>
      </c>
      <c r="V574" s="188" t="str">
        <f>IF($H574&gt;NORMA!$L$13,"NO CUMPLE","CUMPLE")</f>
        <v>NO CUMPLE</v>
      </c>
      <c r="W574" s="188" t="str">
        <f>IF($O574&gt;NORMA!$J$14,"NO CUMPLE","CUMPLE")</f>
        <v>NO CUMPLE</v>
      </c>
      <c r="X574" s="188" t="str">
        <f>IF(AND($N574&gt;=NORMA!$Q$4, $N574&lt;=NORMA!$R$4),"CUMPLE","NO CUMPLE")</f>
        <v>CUMPLE</v>
      </c>
      <c r="Y574" s="188" t="str">
        <f>IF($I574&gt;NORMA!$K$16,"NO CUMPLE","CUMPLE")</f>
        <v>NO CUMPLE</v>
      </c>
      <c r="Z574" s="188" t="str">
        <f>IF($M574&lt;NORMA!$L$23,"NO CUMPLE","CUMPLE")</f>
        <v>NO CUMPLE</v>
      </c>
      <c r="AA574" s="188" t="str">
        <f>IF($E574&gt;NORMA!$J$24,"NO CUMPLE","CUMPLE")</f>
        <v>NO CUMPLE</v>
      </c>
      <c r="AB574" s="188" t="str">
        <f>IF($F574&gt;NORMA!$J$25,"NO CUMPLE","CUMPLE")</f>
        <v>NO CUMPLE</v>
      </c>
      <c r="AC574" s="188" t="str">
        <f>IF($K574&gt;NORMA!$J$26,"NO CUMPLE","CUMPLE")</f>
        <v>NO CUMPLE</v>
      </c>
      <c r="AD574" s="188" t="str">
        <f>IF($J574&gt;NORMA!$J$27,"NO CUMPLE","CUMPLE")</f>
        <v>NO CUMPLE</v>
      </c>
      <c r="AE574" s="188" t="str">
        <f>IF($G574&gt;NORMA!$K$28,"NO CUMPLE","CUMPLE")</f>
        <v>NO CUMPLE</v>
      </c>
      <c r="AF574" s="188" t="str">
        <f>IF($H574&gt;NORMA!$I$29,"NO CUMPLE","CUMPLE")</f>
        <v>NO CUMPLE</v>
      </c>
      <c r="AG574" s="188" t="str">
        <f>IF($O574&gt;NORMA!$L$30,"NO CUMPLE","CUMPLE")</f>
        <v>NO CUMPLE</v>
      </c>
      <c r="AH574" s="188" t="str">
        <f>IF(AND($N574&gt;=NORMA!$R$18, $N574&lt;=NORMA!$S$18),"CUMPLE","NO CUMPLE")</f>
        <v>CUMPLE</v>
      </c>
      <c r="AI574" s="188" t="str">
        <f>IF($I574&gt;NORMA!$J$32,"NO CUMPLE","CUMPLE")</f>
        <v>NO CUMPLE</v>
      </c>
    </row>
    <row r="575" spans="1:35" ht="14.25" customHeight="1" x14ac:dyDescent="0.35">
      <c r="A575" s="146" t="s">
        <v>107</v>
      </c>
      <c r="B575" s="147" t="s">
        <v>105</v>
      </c>
      <c r="C575" s="148">
        <v>40152</v>
      </c>
      <c r="D575" s="149">
        <v>0.51041666666666663</v>
      </c>
      <c r="E575" s="147">
        <v>300</v>
      </c>
      <c r="F575" s="147">
        <v>935</v>
      </c>
      <c r="G575" s="147">
        <v>248</v>
      </c>
      <c r="H575" s="147">
        <v>404</v>
      </c>
      <c r="I575" s="147">
        <v>8.9700000000000006</v>
      </c>
      <c r="J575" s="147">
        <v>9.65</v>
      </c>
      <c r="K575" s="155">
        <v>73.760000000000005</v>
      </c>
      <c r="L575" s="155">
        <v>7.07</v>
      </c>
      <c r="M575" s="156">
        <v>0.1</v>
      </c>
      <c r="N575" s="156">
        <v>7.46</v>
      </c>
      <c r="O575" s="157">
        <v>700000000</v>
      </c>
      <c r="P575" s="188" t="str">
        <f>IF($M575&lt;NORMA!$K$7,"NO CUMPLE","CUMPLE")</f>
        <v>NO CUMPLE</v>
      </c>
      <c r="Q575" s="188" t="str">
        <f>IF($E575&gt;NORMA!$K$8,"NO CUMPLE","CUMPLE")</f>
        <v>NO CUMPLE</v>
      </c>
      <c r="R575" s="188" t="str">
        <f>IF($F575&gt;NORMA!$K$9,"NO CUMPLE","CUMPLE")</f>
        <v>NO CUMPLE</v>
      </c>
      <c r="S575" s="188" t="str">
        <f>IF($K575&gt;NORMA!$K$10,"NO CUMPLE","CUMPLE")</f>
        <v>NO CUMPLE</v>
      </c>
      <c r="T575" s="188" t="str">
        <f>IF($J575&gt;NORMA!$K$11,"NO CUMPLE","CUMPLE")</f>
        <v>NO CUMPLE</v>
      </c>
      <c r="U575" s="188" t="str">
        <f>IF($G575&gt;NORMA!$L$12,"NO CUMPLE","CUMPLE")</f>
        <v>NO CUMPLE</v>
      </c>
      <c r="V575" s="188" t="str">
        <f>IF($H575&gt;NORMA!$L$13,"NO CUMPLE","CUMPLE")</f>
        <v>NO CUMPLE</v>
      </c>
      <c r="W575" s="188" t="str">
        <f>IF($O575&gt;NORMA!$J$14,"NO CUMPLE","CUMPLE")</f>
        <v>NO CUMPLE</v>
      </c>
      <c r="X575" s="188" t="str">
        <f>IF(AND($N575&gt;=NORMA!$Q$4, $N575&lt;=NORMA!$R$4),"CUMPLE","NO CUMPLE")</f>
        <v>CUMPLE</v>
      </c>
      <c r="Y575" s="188" t="str">
        <f>IF($I575&gt;NORMA!$K$16,"NO CUMPLE","CUMPLE")</f>
        <v>NO CUMPLE</v>
      </c>
      <c r="Z575" s="188" t="str">
        <f>IF($M575&lt;NORMA!$L$23,"NO CUMPLE","CUMPLE")</f>
        <v>NO CUMPLE</v>
      </c>
      <c r="AA575" s="188" t="str">
        <f>IF($E575&gt;NORMA!$J$24,"NO CUMPLE","CUMPLE")</f>
        <v>NO CUMPLE</v>
      </c>
      <c r="AB575" s="188" t="str">
        <f>IF($F575&gt;NORMA!$J$25,"NO CUMPLE","CUMPLE")</f>
        <v>NO CUMPLE</v>
      </c>
      <c r="AC575" s="188" t="str">
        <f>IF($K575&gt;NORMA!$J$26,"NO CUMPLE","CUMPLE")</f>
        <v>NO CUMPLE</v>
      </c>
      <c r="AD575" s="188" t="str">
        <f>IF($J575&gt;NORMA!$J$27,"NO CUMPLE","CUMPLE")</f>
        <v>NO CUMPLE</v>
      </c>
      <c r="AE575" s="188" t="str">
        <f>IF($G575&gt;NORMA!$K$28,"NO CUMPLE","CUMPLE")</f>
        <v>NO CUMPLE</v>
      </c>
      <c r="AF575" s="188" t="str">
        <f>IF($H575&gt;NORMA!$I$29,"NO CUMPLE","CUMPLE")</f>
        <v>NO CUMPLE</v>
      </c>
      <c r="AG575" s="188" t="str">
        <f>IF($O575&gt;NORMA!$L$30,"NO CUMPLE","CUMPLE")</f>
        <v>NO CUMPLE</v>
      </c>
      <c r="AH575" s="188" t="str">
        <f>IF(AND($N575&gt;=NORMA!$R$18, $N575&lt;=NORMA!$S$18),"CUMPLE","NO CUMPLE")</f>
        <v>CUMPLE</v>
      </c>
      <c r="AI575" s="188" t="str">
        <f>IF($I575&gt;NORMA!$J$32,"NO CUMPLE","CUMPLE")</f>
        <v>NO CUMPLE</v>
      </c>
    </row>
    <row r="576" spans="1:35" ht="14.25" customHeight="1" x14ac:dyDescent="0.35">
      <c r="A576" s="146" t="s">
        <v>106</v>
      </c>
      <c r="B576" s="147" t="s">
        <v>105</v>
      </c>
      <c r="C576" s="148">
        <v>40205</v>
      </c>
      <c r="D576" s="149">
        <v>0.54166666666666663</v>
      </c>
      <c r="E576" s="147">
        <v>284</v>
      </c>
      <c r="F576" s="147">
        <v>655</v>
      </c>
      <c r="G576" s="147">
        <v>537</v>
      </c>
      <c r="H576" s="147">
        <v>467</v>
      </c>
      <c r="I576" s="147">
        <v>13.5</v>
      </c>
      <c r="J576" s="147">
        <v>11.5</v>
      </c>
      <c r="K576" s="155">
        <v>85.51</v>
      </c>
      <c r="L576" s="155">
        <v>6.06</v>
      </c>
      <c r="M576" s="156">
        <v>0.1</v>
      </c>
      <c r="N576" s="156">
        <v>7.39</v>
      </c>
      <c r="O576" s="157">
        <v>93000000</v>
      </c>
      <c r="P576" s="188" t="str">
        <f>IF($M576&lt;NORMA!$K$7,"NO CUMPLE","CUMPLE")</f>
        <v>NO CUMPLE</v>
      </c>
      <c r="Q576" s="188" t="str">
        <f>IF($E576&gt;NORMA!$K$8,"NO CUMPLE","CUMPLE")</f>
        <v>NO CUMPLE</v>
      </c>
      <c r="R576" s="188" t="str">
        <f>IF($F576&gt;NORMA!$K$9,"NO CUMPLE","CUMPLE")</f>
        <v>NO CUMPLE</v>
      </c>
      <c r="S576" s="188" t="str">
        <f>IF($K576&gt;NORMA!$K$10,"NO CUMPLE","CUMPLE")</f>
        <v>NO CUMPLE</v>
      </c>
      <c r="T576" s="188" t="str">
        <f>IF($J576&gt;NORMA!$K$11,"NO CUMPLE","CUMPLE")</f>
        <v>NO CUMPLE</v>
      </c>
      <c r="U576" s="188" t="str">
        <f>IF($G576&gt;NORMA!$L$12,"NO CUMPLE","CUMPLE")</f>
        <v>NO CUMPLE</v>
      </c>
      <c r="V576" s="188" t="str">
        <f>IF($H576&gt;NORMA!$L$13,"NO CUMPLE","CUMPLE")</f>
        <v>NO CUMPLE</v>
      </c>
      <c r="W576" s="188" t="str">
        <f>IF($O576&gt;NORMA!$J$14,"NO CUMPLE","CUMPLE")</f>
        <v>NO CUMPLE</v>
      </c>
      <c r="X576" s="188" t="str">
        <f>IF(AND($N576&gt;=NORMA!$Q$4, $N576&lt;=NORMA!$R$4),"CUMPLE","NO CUMPLE")</f>
        <v>CUMPLE</v>
      </c>
      <c r="Y576" s="188" t="str">
        <f>IF($I576&gt;NORMA!$K$16,"NO CUMPLE","CUMPLE")</f>
        <v>NO CUMPLE</v>
      </c>
      <c r="Z576" s="188" t="str">
        <f>IF($M576&lt;NORMA!$L$23,"NO CUMPLE","CUMPLE")</f>
        <v>NO CUMPLE</v>
      </c>
      <c r="AA576" s="188" t="str">
        <f>IF($E576&gt;NORMA!$J$24,"NO CUMPLE","CUMPLE")</f>
        <v>NO CUMPLE</v>
      </c>
      <c r="AB576" s="188" t="str">
        <f>IF($F576&gt;NORMA!$J$25,"NO CUMPLE","CUMPLE")</f>
        <v>NO CUMPLE</v>
      </c>
      <c r="AC576" s="188" t="str">
        <f>IF($K576&gt;NORMA!$J$26,"NO CUMPLE","CUMPLE")</f>
        <v>NO CUMPLE</v>
      </c>
      <c r="AD576" s="188" t="str">
        <f>IF($J576&gt;NORMA!$J$27,"NO CUMPLE","CUMPLE")</f>
        <v>NO CUMPLE</v>
      </c>
      <c r="AE576" s="188" t="str">
        <f>IF($G576&gt;NORMA!$K$28,"NO CUMPLE","CUMPLE")</f>
        <v>NO CUMPLE</v>
      </c>
      <c r="AF576" s="188" t="str">
        <f>IF($H576&gt;NORMA!$I$29,"NO CUMPLE","CUMPLE")</f>
        <v>NO CUMPLE</v>
      </c>
      <c r="AG576" s="188" t="str">
        <f>IF($O576&gt;NORMA!$L$30,"NO CUMPLE","CUMPLE")</f>
        <v>NO CUMPLE</v>
      </c>
      <c r="AH576" s="188" t="str">
        <f>IF(AND($N576&gt;=NORMA!$R$18, $N576&lt;=NORMA!$S$18),"CUMPLE","NO CUMPLE")</f>
        <v>CUMPLE</v>
      </c>
      <c r="AI576" s="188" t="str">
        <f>IF($I576&gt;NORMA!$J$32,"NO CUMPLE","CUMPLE")</f>
        <v>NO CUMPLE</v>
      </c>
    </row>
    <row r="577" spans="1:35" ht="14.25" customHeight="1" x14ac:dyDescent="0.35">
      <c r="A577" s="146" t="s">
        <v>107</v>
      </c>
      <c r="B577" s="147" t="s">
        <v>105</v>
      </c>
      <c r="C577" s="148">
        <v>40197</v>
      </c>
      <c r="D577" s="149">
        <v>0.5</v>
      </c>
      <c r="E577" s="147">
        <v>818</v>
      </c>
      <c r="F577" s="147">
        <v>1126</v>
      </c>
      <c r="G577" s="147">
        <v>600</v>
      </c>
      <c r="H577" s="147">
        <v>88.6</v>
      </c>
      <c r="I577" s="147">
        <v>13.35</v>
      </c>
      <c r="J577" s="147">
        <v>17.8</v>
      </c>
      <c r="K577" s="155">
        <v>106.95</v>
      </c>
      <c r="L577" s="155">
        <v>6.77</v>
      </c>
      <c r="M577" s="156">
        <v>0.1</v>
      </c>
      <c r="N577" s="156">
        <v>6.52</v>
      </c>
      <c r="O577" s="157">
        <v>46000000</v>
      </c>
      <c r="P577" s="188" t="str">
        <f>IF($M577&lt;NORMA!$K$7,"NO CUMPLE","CUMPLE")</f>
        <v>NO CUMPLE</v>
      </c>
      <c r="Q577" s="188" t="str">
        <f>IF($E577&gt;NORMA!$K$8,"NO CUMPLE","CUMPLE")</f>
        <v>NO CUMPLE</v>
      </c>
      <c r="R577" s="188" t="str">
        <f>IF($F577&gt;NORMA!$K$9,"NO CUMPLE","CUMPLE")</f>
        <v>NO CUMPLE</v>
      </c>
      <c r="S577" s="188" t="str">
        <f>IF($K577&gt;NORMA!$K$10,"NO CUMPLE","CUMPLE")</f>
        <v>NO CUMPLE</v>
      </c>
      <c r="T577" s="188" t="str">
        <f>IF($J577&gt;NORMA!$K$11,"NO CUMPLE","CUMPLE")</f>
        <v>NO CUMPLE</v>
      </c>
      <c r="U577" s="188" t="str">
        <f>IF($G577&gt;NORMA!$L$12,"NO CUMPLE","CUMPLE")</f>
        <v>NO CUMPLE</v>
      </c>
      <c r="V577" s="188" t="str">
        <f>IF($H577&gt;NORMA!$L$13,"NO CUMPLE","CUMPLE")</f>
        <v>NO CUMPLE</v>
      </c>
      <c r="W577" s="188" t="str">
        <f>IF($O577&gt;NORMA!$J$14,"NO CUMPLE","CUMPLE")</f>
        <v>NO CUMPLE</v>
      </c>
      <c r="X577" s="188" t="str">
        <f>IF(AND($N577&gt;=NORMA!$Q$4, $N577&lt;=NORMA!$R$4),"CUMPLE","NO CUMPLE")</f>
        <v>CUMPLE</v>
      </c>
      <c r="Y577" s="188" t="str">
        <f>IF($I577&gt;NORMA!$K$16,"NO CUMPLE","CUMPLE")</f>
        <v>NO CUMPLE</v>
      </c>
      <c r="Z577" s="188" t="str">
        <f>IF($M577&lt;NORMA!$L$23,"NO CUMPLE","CUMPLE")</f>
        <v>NO CUMPLE</v>
      </c>
      <c r="AA577" s="188" t="str">
        <f>IF($E577&gt;NORMA!$J$24,"NO CUMPLE","CUMPLE")</f>
        <v>NO CUMPLE</v>
      </c>
      <c r="AB577" s="188" t="str">
        <f>IF($F577&gt;NORMA!$J$25,"NO CUMPLE","CUMPLE")</f>
        <v>NO CUMPLE</v>
      </c>
      <c r="AC577" s="188" t="str">
        <f>IF($K577&gt;NORMA!$J$26,"NO CUMPLE","CUMPLE")</f>
        <v>NO CUMPLE</v>
      </c>
      <c r="AD577" s="188" t="str">
        <f>IF($J577&gt;NORMA!$J$27,"NO CUMPLE","CUMPLE")</f>
        <v>NO CUMPLE</v>
      </c>
      <c r="AE577" s="188" t="str">
        <f>IF($G577&gt;NORMA!$K$28,"NO CUMPLE","CUMPLE")</f>
        <v>NO CUMPLE</v>
      </c>
      <c r="AF577" s="188" t="str">
        <f>IF($H577&gt;NORMA!$I$29,"NO CUMPLE","CUMPLE")</f>
        <v>NO CUMPLE</v>
      </c>
      <c r="AG577" s="188" t="str">
        <f>IF($O577&gt;NORMA!$L$30,"NO CUMPLE","CUMPLE")</f>
        <v>NO CUMPLE</v>
      </c>
      <c r="AH577" s="188" t="str">
        <f>IF(AND($N577&gt;=NORMA!$R$18, $N577&lt;=NORMA!$S$18),"CUMPLE","NO CUMPLE")</f>
        <v>CUMPLE</v>
      </c>
      <c r="AI577" s="188" t="str">
        <f>IF($I577&gt;NORMA!$J$32,"NO CUMPLE","CUMPLE")</f>
        <v>NO CUMPLE</v>
      </c>
    </row>
    <row r="578" spans="1:35" ht="14.25" customHeight="1" x14ac:dyDescent="0.35">
      <c r="A578" s="146" t="s">
        <v>104</v>
      </c>
      <c r="B578" s="147" t="s">
        <v>105</v>
      </c>
      <c r="C578" s="148">
        <v>40207</v>
      </c>
      <c r="D578" s="149">
        <v>0.54166666666666663</v>
      </c>
      <c r="E578" s="147">
        <v>308</v>
      </c>
      <c r="F578" s="147">
        <v>758</v>
      </c>
      <c r="G578" s="147">
        <v>232</v>
      </c>
      <c r="H578" s="147">
        <v>99.1</v>
      </c>
      <c r="I578" s="147">
        <v>13.9</v>
      </c>
      <c r="J578" s="147">
        <v>9.57</v>
      </c>
      <c r="K578" s="155">
        <v>71.28</v>
      </c>
      <c r="L578" s="155">
        <v>5.28</v>
      </c>
      <c r="M578" s="156">
        <v>0.1</v>
      </c>
      <c r="N578" s="156">
        <v>7.4</v>
      </c>
      <c r="O578" s="157">
        <v>9300000</v>
      </c>
      <c r="P578" s="188" t="str">
        <f>IF($M578&lt;NORMA!$K$7,"NO CUMPLE","CUMPLE")</f>
        <v>NO CUMPLE</v>
      </c>
      <c r="Q578" s="188" t="str">
        <f>IF($E578&gt;NORMA!$K$8,"NO CUMPLE","CUMPLE")</f>
        <v>NO CUMPLE</v>
      </c>
      <c r="R578" s="188" t="str">
        <f>IF($F578&gt;NORMA!$K$9,"NO CUMPLE","CUMPLE")</f>
        <v>NO CUMPLE</v>
      </c>
      <c r="S578" s="188" t="str">
        <f>IF($K578&gt;NORMA!$K$10,"NO CUMPLE","CUMPLE")</f>
        <v>NO CUMPLE</v>
      </c>
      <c r="T578" s="188" t="str">
        <f>IF($J578&gt;NORMA!$K$11,"NO CUMPLE","CUMPLE")</f>
        <v>NO CUMPLE</v>
      </c>
      <c r="U578" s="188" t="str">
        <f>IF($G578&gt;NORMA!$L$12,"NO CUMPLE","CUMPLE")</f>
        <v>NO CUMPLE</v>
      </c>
      <c r="V578" s="188" t="str">
        <f>IF($H578&gt;NORMA!$L$13,"NO CUMPLE","CUMPLE")</f>
        <v>NO CUMPLE</v>
      </c>
      <c r="W578" s="188" t="str">
        <f>IF($O578&gt;NORMA!$J$14,"NO CUMPLE","CUMPLE")</f>
        <v>NO CUMPLE</v>
      </c>
      <c r="X578" s="188" t="str">
        <f>IF(AND($N578&gt;=NORMA!$Q$4, $N578&lt;=NORMA!$R$4),"CUMPLE","NO CUMPLE")</f>
        <v>CUMPLE</v>
      </c>
      <c r="Y578" s="188" t="str">
        <f>IF($I578&gt;NORMA!$K$16,"NO CUMPLE","CUMPLE")</f>
        <v>NO CUMPLE</v>
      </c>
      <c r="Z578" s="188" t="str">
        <f>IF($M578&lt;NORMA!$L$23,"NO CUMPLE","CUMPLE")</f>
        <v>NO CUMPLE</v>
      </c>
      <c r="AA578" s="188" t="str">
        <f>IF($E578&gt;NORMA!$J$24,"NO CUMPLE","CUMPLE")</f>
        <v>NO CUMPLE</v>
      </c>
      <c r="AB578" s="188" t="str">
        <f>IF($F578&gt;NORMA!$J$25,"NO CUMPLE","CUMPLE")</f>
        <v>NO CUMPLE</v>
      </c>
      <c r="AC578" s="188" t="str">
        <f>IF($K578&gt;NORMA!$J$26,"NO CUMPLE","CUMPLE")</f>
        <v>NO CUMPLE</v>
      </c>
      <c r="AD578" s="188" t="str">
        <f>IF($J578&gt;NORMA!$J$27,"NO CUMPLE","CUMPLE")</f>
        <v>NO CUMPLE</v>
      </c>
      <c r="AE578" s="188" t="str">
        <f>IF($G578&gt;NORMA!$K$28,"NO CUMPLE","CUMPLE")</f>
        <v>NO CUMPLE</v>
      </c>
      <c r="AF578" s="188" t="str">
        <f>IF($H578&gt;NORMA!$I$29,"NO CUMPLE","CUMPLE")</f>
        <v>NO CUMPLE</v>
      </c>
      <c r="AG578" s="188" t="str">
        <f>IF($O578&gt;NORMA!$L$30,"NO CUMPLE","CUMPLE")</f>
        <v>NO CUMPLE</v>
      </c>
      <c r="AH578" s="188" t="str">
        <f>IF(AND($N578&gt;=NORMA!$R$18, $N578&lt;=NORMA!$S$18),"CUMPLE","NO CUMPLE")</f>
        <v>CUMPLE</v>
      </c>
      <c r="AI578" s="188" t="str">
        <f>IF($I578&gt;NORMA!$J$32,"NO CUMPLE","CUMPLE")</f>
        <v>NO CUMPLE</v>
      </c>
    </row>
    <row r="579" spans="1:35" ht="14.25" customHeight="1" x14ac:dyDescent="0.35">
      <c r="A579" s="146" t="s">
        <v>107</v>
      </c>
      <c r="B579" s="147" t="s">
        <v>105</v>
      </c>
      <c r="C579" s="148">
        <v>40213</v>
      </c>
      <c r="D579" s="149">
        <v>0.5625</v>
      </c>
      <c r="E579" s="147">
        <v>539</v>
      </c>
      <c r="F579" s="147">
        <v>4300</v>
      </c>
      <c r="G579" s="147">
        <v>968</v>
      </c>
      <c r="H579" s="147">
        <v>53.3</v>
      </c>
      <c r="I579" s="147">
        <v>14.6</v>
      </c>
      <c r="J579" s="147">
        <v>28.3</v>
      </c>
      <c r="K579" s="155">
        <v>150.43</v>
      </c>
      <c r="L579" s="155">
        <v>6.35</v>
      </c>
      <c r="M579" s="156">
        <v>0.1</v>
      </c>
      <c r="N579" s="156">
        <v>7.11</v>
      </c>
      <c r="O579" s="157">
        <v>300000</v>
      </c>
      <c r="P579" s="188" t="str">
        <f>IF($M579&lt;NORMA!$K$7,"NO CUMPLE","CUMPLE")</f>
        <v>NO CUMPLE</v>
      </c>
      <c r="Q579" s="188" t="str">
        <f>IF($E579&gt;NORMA!$K$8,"NO CUMPLE","CUMPLE")</f>
        <v>NO CUMPLE</v>
      </c>
      <c r="R579" s="188" t="str">
        <f>IF($F579&gt;NORMA!$K$9,"NO CUMPLE","CUMPLE")</f>
        <v>NO CUMPLE</v>
      </c>
      <c r="S579" s="188" t="str">
        <f>IF($K579&gt;NORMA!$K$10,"NO CUMPLE","CUMPLE")</f>
        <v>NO CUMPLE</v>
      </c>
      <c r="T579" s="188" t="str">
        <f>IF($J579&gt;NORMA!$K$11,"NO CUMPLE","CUMPLE")</f>
        <v>NO CUMPLE</v>
      </c>
      <c r="U579" s="188" t="str">
        <f>IF($G579&gt;NORMA!$L$12,"NO CUMPLE","CUMPLE")</f>
        <v>NO CUMPLE</v>
      </c>
      <c r="V579" s="188" t="str">
        <f>IF($H579&gt;NORMA!$L$13,"NO CUMPLE","CUMPLE")</f>
        <v>CUMPLE</v>
      </c>
      <c r="W579" s="188" t="str">
        <f>IF($O579&gt;NORMA!$J$14,"NO CUMPLE","CUMPLE")</f>
        <v>CUMPLE</v>
      </c>
      <c r="X579" s="188" t="str">
        <f>IF(AND($N579&gt;=NORMA!$Q$4, $N579&lt;=NORMA!$R$4),"CUMPLE","NO CUMPLE")</f>
        <v>CUMPLE</v>
      </c>
      <c r="Y579" s="188" t="str">
        <f>IF($I579&gt;NORMA!$K$16,"NO CUMPLE","CUMPLE")</f>
        <v>NO CUMPLE</v>
      </c>
      <c r="Z579" s="188" t="str">
        <f>IF($M579&lt;NORMA!$L$23,"NO CUMPLE","CUMPLE")</f>
        <v>NO CUMPLE</v>
      </c>
      <c r="AA579" s="188" t="str">
        <f>IF($E579&gt;NORMA!$J$24,"NO CUMPLE","CUMPLE")</f>
        <v>NO CUMPLE</v>
      </c>
      <c r="AB579" s="188" t="str">
        <f>IF($F579&gt;NORMA!$J$25,"NO CUMPLE","CUMPLE")</f>
        <v>NO CUMPLE</v>
      </c>
      <c r="AC579" s="188" t="str">
        <f>IF($K579&gt;NORMA!$J$26,"NO CUMPLE","CUMPLE")</f>
        <v>NO CUMPLE</v>
      </c>
      <c r="AD579" s="188" t="str">
        <f>IF($J579&gt;NORMA!$J$27,"NO CUMPLE","CUMPLE")</f>
        <v>NO CUMPLE</v>
      </c>
      <c r="AE579" s="188" t="str">
        <f>IF($G579&gt;NORMA!$K$28,"NO CUMPLE","CUMPLE")</f>
        <v>NO CUMPLE</v>
      </c>
      <c r="AF579" s="188" t="str">
        <f>IF($H579&gt;NORMA!$I$29,"NO CUMPLE","CUMPLE")</f>
        <v>NO CUMPLE</v>
      </c>
      <c r="AG579" s="188" t="str">
        <f>IF($O579&gt;NORMA!$L$30,"NO CUMPLE","CUMPLE")</f>
        <v>NO CUMPLE</v>
      </c>
      <c r="AH579" s="188" t="str">
        <f>IF(AND($N579&gt;=NORMA!$R$18, $N579&lt;=NORMA!$S$18),"CUMPLE","NO CUMPLE")</f>
        <v>CUMPLE</v>
      </c>
      <c r="AI579" s="188" t="str">
        <f>IF($I579&gt;NORMA!$J$32,"NO CUMPLE","CUMPLE")</f>
        <v>NO CUMPLE</v>
      </c>
    </row>
    <row r="580" spans="1:35" ht="14.25" customHeight="1" x14ac:dyDescent="0.35">
      <c r="A580" s="146" t="s">
        <v>104</v>
      </c>
      <c r="B580" s="147" t="s">
        <v>105</v>
      </c>
      <c r="C580" s="148">
        <v>40224</v>
      </c>
      <c r="D580" s="149">
        <v>0.125</v>
      </c>
      <c r="E580" s="147">
        <v>226</v>
      </c>
      <c r="F580" s="147">
        <v>503</v>
      </c>
      <c r="G580" s="147">
        <v>191</v>
      </c>
      <c r="H580" s="147">
        <v>37.700000000000003</v>
      </c>
      <c r="I580" s="147">
        <v>11.3</v>
      </c>
      <c r="J580" s="147">
        <v>7.54</v>
      </c>
      <c r="K580" s="155">
        <v>54.62</v>
      </c>
      <c r="L580" s="155">
        <v>3.68</v>
      </c>
      <c r="M580" s="156">
        <v>0.1</v>
      </c>
      <c r="N580" s="156">
        <v>7.55</v>
      </c>
      <c r="O580" s="157">
        <v>4900000</v>
      </c>
      <c r="P580" s="188" t="str">
        <f>IF($M580&lt;NORMA!$K$7,"NO CUMPLE","CUMPLE")</f>
        <v>NO CUMPLE</v>
      </c>
      <c r="Q580" s="188" t="str">
        <f>IF($E580&gt;NORMA!$K$8,"NO CUMPLE","CUMPLE")</f>
        <v>CUMPLE</v>
      </c>
      <c r="R580" s="188" t="str">
        <f>IF($F580&gt;NORMA!$K$9,"NO CUMPLE","CUMPLE")</f>
        <v>NO CUMPLE</v>
      </c>
      <c r="S580" s="188" t="str">
        <f>IF($K580&gt;NORMA!$K$10,"NO CUMPLE","CUMPLE")</f>
        <v>NO CUMPLE</v>
      </c>
      <c r="T580" s="188" t="str">
        <f>IF($J580&gt;NORMA!$K$11,"NO CUMPLE","CUMPLE")</f>
        <v>CUMPLE</v>
      </c>
      <c r="U580" s="188" t="str">
        <f>IF($G580&gt;NORMA!$L$12,"NO CUMPLE","CUMPLE")</f>
        <v>CUMPLE</v>
      </c>
      <c r="V580" s="188" t="str">
        <f>IF($H580&gt;NORMA!$L$13,"NO CUMPLE","CUMPLE")</f>
        <v>CUMPLE</v>
      </c>
      <c r="W580" s="188" t="str">
        <f>IF($O580&gt;NORMA!$J$14,"NO CUMPLE","CUMPLE")</f>
        <v>NO CUMPLE</v>
      </c>
      <c r="X580" s="188" t="str">
        <f>IF(AND($N580&gt;=NORMA!$Q$4, $N580&lt;=NORMA!$R$4),"CUMPLE","NO CUMPLE")</f>
        <v>CUMPLE</v>
      </c>
      <c r="Y580" s="188" t="str">
        <f>IF($I580&gt;NORMA!$K$16,"NO CUMPLE","CUMPLE")</f>
        <v>NO CUMPLE</v>
      </c>
      <c r="Z580" s="188" t="str">
        <f>IF($M580&lt;NORMA!$L$23,"NO CUMPLE","CUMPLE")</f>
        <v>NO CUMPLE</v>
      </c>
      <c r="AA580" s="188" t="str">
        <f>IF($E580&gt;NORMA!$J$24,"NO CUMPLE","CUMPLE")</f>
        <v>NO CUMPLE</v>
      </c>
      <c r="AB580" s="188" t="str">
        <f>IF($F580&gt;NORMA!$J$25,"NO CUMPLE","CUMPLE")</f>
        <v>NO CUMPLE</v>
      </c>
      <c r="AC580" s="188" t="str">
        <f>IF($K580&gt;NORMA!$J$26,"NO CUMPLE","CUMPLE")</f>
        <v>NO CUMPLE</v>
      </c>
      <c r="AD580" s="188" t="str">
        <f>IF($J580&gt;NORMA!$J$27,"NO CUMPLE","CUMPLE")</f>
        <v>NO CUMPLE</v>
      </c>
      <c r="AE580" s="188" t="str">
        <f>IF($G580&gt;NORMA!$K$28,"NO CUMPLE","CUMPLE")</f>
        <v>NO CUMPLE</v>
      </c>
      <c r="AF580" s="188" t="str">
        <f>IF($H580&gt;NORMA!$I$29,"NO CUMPLE","CUMPLE")</f>
        <v>NO CUMPLE</v>
      </c>
      <c r="AG580" s="188" t="str">
        <f>IF($O580&gt;NORMA!$L$30,"NO CUMPLE","CUMPLE")</f>
        <v>NO CUMPLE</v>
      </c>
      <c r="AH580" s="188" t="str">
        <f>IF(AND($N580&gt;=NORMA!$R$18, $N580&lt;=NORMA!$S$18),"CUMPLE","NO CUMPLE")</f>
        <v>CUMPLE</v>
      </c>
      <c r="AI580" s="188" t="str">
        <f>IF($I580&gt;NORMA!$J$32,"NO CUMPLE","CUMPLE")</f>
        <v>NO CUMPLE</v>
      </c>
    </row>
    <row r="581" spans="1:35" ht="14.25" customHeight="1" x14ac:dyDescent="0.35">
      <c r="A581" s="146" t="s">
        <v>106</v>
      </c>
      <c r="B581" s="147" t="s">
        <v>105</v>
      </c>
      <c r="C581" s="148">
        <v>40220</v>
      </c>
      <c r="D581" s="149">
        <v>0.125</v>
      </c>
      <c r="E581" s="147">
        <v>286</v>
      </c>
      <c r="F581" s="147">
        <v>625</v>
      </c>
      <c r="G581" s="147">
        <v>196</v>
      </c>
      <c r="H581" s="147">
        <v>61.8</v>
      </c>
      <c r="I581" s="147">
        <v>13.5</v>
      </c>
      <c r="J581" s="147">
        <v>7.79</v>
      </c>
      <c r="K581" s="155">
        <v>59.33</v>
      </c>
      <c r="L581" s="155">
        <v>3.82</v>
      </c>
      <c r="M581" s="156">
        <v>0.1</v>
      </c>
      <c r="N581" s="156">
        <v>7.05</v>
      </c>
      <c r="O581" s="157">
        <v>3300000</v>
      </c>
      <c r="P581" s="188" t="str">
        <f>IF($M581&lt;NORMA!$K$7,"NO CUMPLE","CUMPLE")</f>
        <v>NO CUMPLE</v>
      </c>
      <c r="Q581" s="188" t="str">
        <f>IF($E581&gt;NORMA!$K$8,"NO CUMPLE","CUMPLE")</f>
        <v>NO CUMPLE</v>
      </c>
      <c r="R581" s="188" t="str">
        <f>IF($F581&gt;NORMA!$K$9,"NO CUMPLE","CUMPLE")</f>
        <v>NO CUMPLE</v>
      </c>
      <c r="S581" s="188" t="str">
        <f>IF($K581&gt;NORMA!$K$10,"NO CUMPLE","CUMPLE")</f>
        <v>NO CUMPLE</v>
      </c>
      <c r="T581" s="188" t="str">
        <f>IF($J581&gt;NORMA!$K$11,"NO CUMPLE","CUMPLE")</f>
        <v>CUMPLE</v>
      </c>
      <c r="U581" s="188" t="str">
        <f>IF($G581&gt;NORMA!$L$12,"NO CUMPLE","CUMPLE")</f>
        <v>CUMPLE</v>
      </c>
      <c r="V581" s="188" t="str">
        <f>IF($H581&gt;NORMA!$L$13,"NO CUMPLE","CUMPLE")</f>
        <v>NO CUMPLE</v>
      </c>
      <c r="W581" s="188" t="str">
        <f>IF($O581&gt;NORMA!$J$14,"NO CUMPLE","CUMPLE")</f>
        <v>NO CUMPLE</v>
      </c>
      <c r="X581" s="188" t="str">
        <f>IF(AND($N581&gt;=NORMA!$Q$4, $N581&lt;=NORMA!$R$4),"CUMPLE","NO CUMPLE")</f>
        <v>CUMPLE</v>
      </c>
      <c r="Y581" s="188" t="str">
        <f>IF($I581&gt;NORMA!$K$16,"NO CUMPLE","CUMPLE")</f>
        <v>NO CUMPLE</v>
      </c>
      <c r="Z581" s="188" t="str">
        <f>IF($M581&lt;NORMA!$L$23,"NO CUMPLE","CUMPLE")</f>
        <v>NO CUMPLE</v>
      </c>
      <c r="AA581" s="188" t="str">
        <f>IF($E581&gt;NORMA!$J$24,"NO CUMPLE","CUMPLE")</f>
        <v>NO CUMPLE</v>
      </c>
      <c r="AB581" s="188" t="str">
        <f>IF($F581&gt;NORMA!$J$25,"NO CUMPLE","CUMPLE")</f>
        <v>NO CUMPLE</v>
      </c>
      <c r="AC581" s="188" t="str">
        <f>IF($K581&gt;NORMA!$J$26,"NO CUMPLE","CUMPLE")</f>
        <v>NO CUMPLE</v>
      </c>
      <c r="AD581" s="188" t="str">
        <f>IF($J581&gt;NORMA!$J$27,"NO CUMPLE","CUMPLE")</f>
        <v>NO CUMPLE</v>
      </c>
      <c r="AE581" s="188" t="str">
        <f>IF($G581&gt;NORMA!$K$28,"NO CUMPLE","CUMPLE")</f>
        <v>NO CUMPLE</v>
      </c>
      <c r="AF581" s="188" t="str">
        <f>IF($H581&gt;NORMA!$I$29,"NO CUMPLE","CUMPLE")</f>
        <v>NO CUMPLE</v>
      </c>
      <c r="AG581" s="188" t="str">
        <f>IF($O581&gt;NORMA!$L$30,"NO CUMPLE","CUMPLE")</f>
        <v>NO CUMPLE</v>
      </c>
      <c r="AH581" s="188" t="str">
        <f>IF(AND($N581&gt;=NORMA!$R$18, $N581&lt;=NORMA!$S$18),"CUMPLE","NO CUMPLE")</f>
        <v>CUMPLE</v>
      </c>
      <c r="AI581" s="188" t="str">
        <f>IF($I581&gt;NORMA!$J$32,"NO CUMPLE","CUMPLE")</f>
        <v>NO CUMPLE</v>
      </c>
    </row>
    <row r="582" spans="1:35" ht="14.25" customHeight="1" x14ac:dyDescent="0.35">
      <c r="A582" s="146" t="s">
        <v>107</v>
      </c>
      <c r="B582" s="147" t="s">
        <v>105</v>
      </c>
      <c r="C582" s="148">
        <v>40228</v>
      </c>
      <c r="D582" s="149">
        <v>0.125</v>
      </c>
      <c r="E582" s="147">
        <v>386</v>
      </c>
      <c r="F582" s="147">
        <v>871</v>
      </c>
      <c r="G582" s="147">
        <v>645</v>
      </c>
      <c r="H582" s="147">
        <v>110</v>
      </c>
      <c r="I582" s="147">
        <v>14.1</v>
      </c>
      <c r="J582" s="147">
        <v>8.98</v>
      </c>
      <c r="K582" s="155">
        <v>73.319999999999993</v>
      </c>
      <c r="L582" s="155">
        <v>5.87</v>
      </c>
      <c r="M582" s="156">
        <v>0.1</v>
      </c>
      <c r="N582" s="156">
        <v>6.82</v>
      </c>
      <c r="O582" s="157">
        <v>1700000</v>
      </c>
      <c r="P582" s="188" t="str">
        <f>IF($M582&lt;NORMA!$K$7,"NO CUMPLE","CUMPLE")</f>
        <v>NO CUMPLE</v>
      </c>
      <c r="Q582" s="188" t="str">
        <f>IF($E582&gt;NORMA!$K$8,"NO CUMPLE","CUMPLE")</f>
        <v>NO CUMPLE</v>
      </c>
      <c r="R582" s="188" t="str">
        <f>IF($F582&gt;NORMA!$K$9,"NO CUMPLE","CUMPLE")</f>
        <v>NO CUMPLE</v>
      </c>
      <c r="S582" s="188" t="str">
        <f>IF($K582&gt;NORMA!$K$10,"NO CUMPLE","CUMPLE")</f>
        <v>NO CUMPLE</v>
      </c>
      <c r="T582" s="188" t="str">
        <f>IF($J582&gt;NORMA!$K$11,"NO CUMPLE","CUMPLE")</f>
        <v>NO CUMPLE</v>
      </c>
      <c r="U582" s="188" t="str">
        <f>IF($G582&gt;NORMA!$L$12,"NO CUMPLE","CUMPLE")</f>
        <v>NO CUMPLE</v>
      </c>
      <c r="V582" s="188" t="str">
        <f>IF($H582&gt;NORMA!$L$13,"NO CUMPLE","CUMPLE")</f>
        <v>NO CUMPLE</v>
      </c>
      <c r="W582" s="188" t="str">
        <f>IF($O582&gt;NORMA!$J$14,"NO CUMPLE","CUMPLE")</f>
        <v>NO CUMPLE</v>
      </c>
      <c r="X582" s="188" t="str">
        <f>IF(AND($N582&gt;=NORMA!$Q$4, $N582&lt;=NORMA!$R$4),"CUMPLE","NO CUMPLE")</f>
        <v>CUMPLE</v>
      </c>
      <c r="Y582" s="188" t="str">
        <f>IF($I582&gt;NORMA!$K$16,"NO CUMPLE","CUMPLE")</f>
        <v>NO CUMPLE</v>
      </c>
      <c r="Z582" s="188" t="str">
        <f>IF($M582&lt;NORMA!$L$23,"NO CUMPLE","CUMPLE")</f>
        <v>NO CUMPLE</v>
      </c>
      <c r="AA582" s="188" t="str">
        <f>IF($E582&gt;NORMA!$J$24,"NO CUMPLE","CUMPLE")</f>
        <v>NO CUMPLE</v>
      </c>
      <c r="AB582" s="188" t="str">
        <f>IF($F582&gt;NORMA!$J$25,"NO CUMPLE","CUMPLE")</f>
        <v>NO CUMPLE</v>
      </c>
      <c r="AC582" s="188" t="str">
        <f>IF($K582&gt;NORMA!$J$26,"NO CUMPLE","CUMPLE")</f>
        <v>NO CUMPLE</v>
      </c>
      <c r="AD582" s="188" t="str">
        <f>IF($J582&gt;NORMA!$J$27,"NO CUMPLE","CUMPLE")</f>
        <v>NO CUMPLE</v>
      </c>
      <c r="AE582" s="188" t="str">
        <f>IF($G582&gt;NORMA!$K$28,"NO CUMPLE","CUMPLE")</f>
        <v>NO CUMPLE</v>
      </c>
      <c r="AF582" s="188" t="str">
        <f>IF($H582&gt;NORMA!$I$29,"NO CUMPLE","CUMPLE")</f>
        <v>NO CUMPLE</v>
      </c>
      <c r="AG582" s="188" t="str">
        <f>IF($O582&gt;NORMA!$L$30,"NO CUMPLE","CUMPLE")</f>
        <v>NO CUMPLE</v>
      </c>
      <c r="AH582" s="188" t="str">
        <f>IF(AND($N582&gt;=NORMA!$R$18, $N582&lt;=NORMA!$S$18),"CUMPLE","NO CUMPLE")</f>
        <v>CUMPLE</v>
      </c>
      <c r="AI582" s="188" t="str">
        <f>IF($I582&gt;NORMA!$J$32,"NO CUMPLE","CUMPLE")</f>
        <v>NO CUMPLE</v>
      </c>
    </row>
    <row r="583" spans="1:35" ht="14.25" customHeight="1" x14ac:dyDescent="0.35">
      <c r="A583" s="146" t="s">
        <v>104</v>
      </c>
      <c r="B583" s="147" t="s">
        <v>105</v>
      </c>
      <c r="C583" s="148">
        <v>40241</v>
      </c>
      <c r="D583" s="149">
        <v>0.29166666666666669</v>
      </c>
      <c r="E583" s="147">
        <v>228</v>
      </c>
      <c r="F583" s="147">
        <v>507</v>
      </c>
      <c r="G583" s="147">
        <v>200</v>
      </c>
      <c r="H583" s="147">
        <v>43.3</v>
      </c>
      <c r="I583" s="147">
        <v>6.8</v>
      </c>
      <c r="J583" s="147">
        <v>6.46</v>
      </c>
      <c r="K583" s="155">
        <v>51.77</v>
      </c>
      <c r="L583" s="155">
        <v>5.76</v>
      </c>
      <c r="M583" s="156">
        <v>0.1</v>
      </c>
      <c r="N583" s="156">
        <v>7.26</v>
      </c>
      <c r="O583" s="157">
        <v>17000000</v>
      </c>
      <c r="P583" s="188" t="str">
        <f>IF($M583&lt;NORMA!$K$7,"NO CUMPLE","CUMPLE")</f>
        <v>NO CUMPLE</v>
      </c>
      <c r="Q583" s="188" t="str">
        <f>IF($E583&gt;NORMA!$K$8,"NO CUMPLE","CUMPLE")</f>
        <v>CUMPLE</v>
      </c>
      <c r="R583" s="188" t="str">
        <f>IF($F583&gt;NORMA!$K$9,"NO CUMPLE","CUMPLE")</f>
        <v>NO CUMPLE</v>
      </c>
      <c r="S583" s="188" t="str">
        <f>IF($K583&gt;NORMA!$K$10,"NO CUMPLE","CUMPLE")</f>
        <v>NO CUMPLE</v>
      </c>
      <c r="T583" s="188" t="str">
        <f>IF($J583&gt;NORMA!$K$11,"NO CUMPLE","CUMPLE")</f>
        <v>CUMPLE</v>
      </c>
      <c r="U583" s="188" t="str">
        <f>IF($G583&gt;NORMA!$L$12,"NO CUMPLE","CUMPLE")</f>
        <v>CUMPLE</v>
      </c>
      <c r="V583" s="188" t="str">
        <f>IF($H583&gt;NORMA!$L$13,"NO CUMPLE","CUMPLE")</f>
        <v>CUMPLE</v>
      </c>
      <c r="W583" s="188" t="str">
        <f>IF($O583&gt;NORMA!$J$14,"NO CUMPLE","CUMPLE")</f>
        <v>NO CUMPLE</v>
      </c>
      <c r="X583" s="188" t="str">
        <f>IF(AND($N583&gt;=NORMA!$Q$4, $N583&lt;=NORMA!$R$4),"CUMPLE","NO CUMPLE")</f>
        <v>CUMPLE</v>
      </c>
      <c r="Y583" s="188" t="str">
        <f>IF($I583&gt;NORMA!$K$16,"NO CUMPLE","CUMPLE")</f>
        <v>NO CUMPLE</v>
      </c>
      <c r="Z583" s="188" t="str">
        <f>IF($M583&lt;NORMA!$L$23,"NO CUMPLE","CUMPLE")</f>
        <v>NO CUMPLE</v>
      </c>
      <c r="AA583" s="188" t="str">
        <f>IF($E583&gt;NORMA!$J$24,"NO CUMPLE","CUMPLE")</f>
        <v>NO CUMPLE</v>
      </c>
      <c r="AB583" s="188" t="str">
        <f>IF($F583&gt;NORMA!$J$25,"NO CUMPLE","CUMPLE")</f>
        <v>NO CUMPLE</v>
      </c>
      <c r="AC583" s="188" t="str">
        <f>IF($K583&gt;NORMA!$J$26,"NO CUMPLE","CUMPLE")</f>
        <v>NO CUMPLE</v>
      </c>
      <c r="AD583" s="188" t="str">
        <f>IF($J583&gt;NORMA!$J$27,"NO CUMPLE","CUMPLE")</f>
        <v>NO CUMPLE</v>
      </c>
      <c r="AE583" s="188" t="str">
        <f>IF($G583&gt;NORMA!$K$28,"NO CUMPLE","CUMPLE")</f>
        <v>NO CUMPLE</v>
      </c>
      <c r="AF583" s="188" t="str">
        <f>IF($H583&gt;NORMA!$I$29,"NO CUMPLE","CUMPLE")</f>
        <v>NO CUMPLE</v>
      </c>
      <c r="AG583" s="188" t="str">
        <f>IF($O583&gt;NORMA!$L$30,"NO CUMPLE","CUMPLE")</f>
        <v>NO CUMPLE</v>
      </c>
      <c r="AH583" s="188" t="str">
        <f>IF(AND($N583&gt;=NORMA!$R$18, $N583&lt;=NORMA!$S$18),"CUMPLE","NO CUMPLE")</f>
        <v>CUMPLE</v>
      </c>
      <c r="AI583" s="188" t="str">
        <f>IF($I583&gt;NORMA!$J$32,"NO CUMPLE","CUMPLE")</f>
        <v>NO CUMPLE</v>
      </c>
    </row>
    <row r="584" spans="1:35" ht="14.25" customHeight="1" x14ac:dyDescent="0.35">
      <c r="A584" s="146" t="s">
        <v>106</v>
      </c>
      <c r="B584" s="147" t="s">
        <v>105</v>
      </c>
      <c r="C584" s="148">
        <v>40236</v>
      </c>
      <c r="D584" s="149">
        <v>0.51041666666666663</v>
      </c>
      <c r="E584" s="147">
        <v>261</v>
      </c>
      <c r="F584" s="147">
        <v>576</v>
      </c>
      <c r="G584" s="147">
        <v>123</v>
      </c>
      <c r="H584" s="147">
        <v>594</v>
      </c>
      <c r="I584" s="147">
        <v>7.7</v>
      </c>
      <c r="J584" s="147">
        <v>7.25</v>
      </c>
      <c r="K584" s="155">
        <v>63.26</v>
      </c>
      <c r="L584" s="155">
        <v>7.08</v>
      </c>
      <c r="M584" s="156">
        <v>0.1</v>
      </c>
      <c r="N584" s="156">
        <v>7.38</v>
      </c>
      <c r="O584" s="157">
        <v>7900000</v>
      </c>
      <c r="P584" s="188" t="str">
        <f>IF($M584&lt;NORMA!$K$7,"NO CUMPLE","CUMPLE")</f>
        <v>NO CUMPLE</v>
      </c>
      <c r="Q584" s="188" t="str">
        <f>IF($E584&gt;NORMA!$K$8,"NO CUMPLE","CUMPLE")</f>
        <v>NO CUMPLE</v>
      </c>
      <c r="R584" s="188" t="str">
        <f>IF($F584&gt;NORMA!$K$9,"NO CUMPLE","CUMPLE")</f>
        <v>NO CUMPLE</v>
      </c>
      <c r="S584" s="188" t="str">
        <f>IF($K584&gt;NORMA!$K$10,"NO CUMPLE","CUMPLE")</f>
        <v>NO CUMPLE</v>
      </c>
      <c r="T584" s="188" t="str">
        <f>IF($J584&gt;NORMA!$K$11,"NO CUMPLE","CUMPLE")</f>
        <v>CUMPLE</v>
      </c>
      <c r="U584" s="188" t="str">
        <f>IF($G584&gt;NORMA!$L$12,"NO CUMPLE","CUMPLE")</f>
        <v>CUMPLE</v>
      </c>
      <c r="V584" s="188" t="str">
        <f>IF($H584&gt;NORMA!$L$13,"NO CUMPLE","CUMPLE")</f>
        <v>NO CUMPLE</v>
      </c>
      <c r="W584" s="188" t="str">
        <f>IF($O584&gt;NORMA!$J$14,"NO CUMPLE","CUMPLE")</f>
        <v>NO CUMPLE</v>
      </c>
      <c r="X584" s="188" t="str">
        <f>IF(AND($N584&gt;=NORMA!$Q$4, $N584&lt;=NORMA!$R$4),"CUMPLE","NO CUMPLE")</f>
        <v>CUMPLE</v>
      </c>
      <c r="Y584" s="188" t="str">
        <f>IF($I584&gt;NORMA!$K$16,"NO CUMPLE","CUMPLE")</f>
        <v>NO CUMPLE</v>
      </c>
      <c r="Z584" s="188" t="str">
        <f>IF($M584&lt;NORMA!$L$23,"NO CUMPLE","CUMPLE")</f>
        <v>NO CUMPLE</v>
      </c>
      <c r="AA584" s="188" t="str">
        <f>IF($E584&gt;NORMA!$J$24,"NO CUMPLE","CUMPLE")</f>
        <v>NO CUMPLE</v>
      </c>
      <c r="AB584" s="188" t="str">
        <f>IF($F584&gt;NORMA!$J$25,"NO CUMPLE","CUMPLE")</f>
        <v>NO CUMPLE</v>
      </c>
      <c r="AC584" s="188" t="str">
        <f>IF($K584&gt;NORMA!$J$26,"NO CUMPLE","CUMPLE")</f>
        <v>NO CUMPLE</v>
      </c>
      <c r="AD584" s="188" t="str">
        <f>IF($J584&gt;NORMA!$J$27,"NO CUMPLE","CUMPLE")</f>
        <v>NO CUMPLE</v>
      </c>
      <c r="AE584" s="188" t="str">
        <f>IF($G584&gt;NORMA!$K$28,"NO CUMPLE","CUMPLE")</f>
        <v>NO CUMPLE</v>
      </c>
      <c r="AF584" s="188" t="str">
        <f>IF($H584&gt;NORMA!$I$29,"NO CUMPLE","CUMPLE")</f>
        <v>NO CUMPLE</v>
      </c>
      <c r="AG584" s="188" t="str">
        <f>IF($O584&gt;NORMA!$L$30,"NO CUMPLE","CUMPLE")</f>
        <v>NO CUMPLE</v>
      </c>
      <c r="AH584" s="188" t="str">
        <f>IF(AND($N584&gt;=NORMA!$R$18, $N584&lt;=NORMA!$S$18),"CUMPLE","NO CUMPLE")</f>
        <v>CUMPLE</v>
      </c>
      <c r="AI584" s="188" t="str">
        <f>IF($I584&gt;NORMA!$J$32,"NO CUMPLE","CUMPLE")</f>
        <v>NO CUMPLE</v>
      </c>
    </row>
    <row r="585" spans="1:35" ht="14.25" customHeight="1" x14ac:dyDescent="0.35">
      <c r="A585" s="146" t="s">
        <v>107</v>
      </c>
      <c r="B585" s="147" t="s">
        <v>105</v>
      </c>
      <c r="C585" s="148">
        <v>40245</v>
      </c>
      <c r="D585" s="149">
        <v>2.0833333333333332E-2</v>
      </c>
      <c r="E585" s="147">
        <v>212</v>
      </c>
      <c r="F585" s="147">
        <v>606</v>
      </c>
      <c r="G585" s="147">
        <v>75</v>
      </c>
      <c r="H585" s="147">
        <v>63.6</v>
      </c>
      <c r="I585" s="147">
        <v>14.4</v>
      </c>
      <c r="J585" s="147">
        <v>7.62</v>
      </c>
      <c r="K585" s="155">
        <v>54.47</v>
      </c>
      <c r="L585" s="155">
        <v>8.56</v>
      </c>
      <c r="M585" s="156">
        <v>0.1</v>
      </c>
      <c r="N585" s="156">
        <v>7.14</v>
      </c>
      <c r="O585" s="157">
        <v>4500000</v>
      </c>
      <c r="P585" s="188" t="str">
        <f>IF($M585&lt;NORMA!$K$7,"NO CUMPLE","CUMPLE")</f>
        <v>NO CUMPLE</v>
      </c>
      <c r="Q585" s="188" t="str">
        <f>IF($E585&gt;NORMA!$K$8,"NO CUMPLE","CUMPLE")</f>
        <v>CUMPLE</v>
      </c>
      <c r="R585" s="188" t="str">
        <f>IF($F585&gt;NORMA!$K$9,"NO CUMPLE","CUMPLE")</f>
        <v>NO CUMPLE</v>
      </c>
      <c r="S585" s="188" t="str">
        <f>IF($K585&gt;NORMA!$K$10,"NO CUMPLE","CUMPLE")</f>
        <v>NO CUMPLE</v>
      </c>
      <c r="T585" s="188" t="str">
        <f>IF($J585&gt;NORMA!$K$11,"NO CUMPLE","CUMPLE")</f>
        <v>CUMPLE</v>
      </c>
      <c r="U585" s="188" t="str">
        <f>IF($G585&gt;NORMA!$L$12,"NO CUMPLE","CUMPLE")</f>
        <v>CUMPLE</v>
      </c>
      <c r="V585" s="188" t="str">
        <f>IF($H585&gt;NORMA!$L$13,"NO CUMPLE","CUMPLE")</f>
        <v>NO CUMPLE</v>
      </c>
      <c r="W585" s="188" t="str">
        <f>IF($O585&gt;NORMA!$J$14,"NO CUMPLE","CUMPLE")</f>
        <v>NO CUMPLE</v>
      </c>
      <c r="X585" s="188" t="str">
        <f>IF(AND($N585&gt;=NORMA!$Q$4, $N585&lt;=NORMA!$R$4),"CUMPLE","NO CUMPLE")</f>
        <v>CUMPLE</v>
      </c>
      <c r="Y585" s="188" t="str">
        <f>IF($I585&gt;NORMA!$K$16,"NO CUMPLE","CUMPLE")</f>
        <v>NO CUMPLE</v>
      </c>
      <c r="Z585" s="188" t="str">
        <f>IF($M585&lt;NORMA!$L$23,"NO CUMPLE","CUMPLE")</f>
        <v>NO CUMPLE</v>
      </c>
      <c r="AA585" s="188" t="str">
        <f>IF($E585&gt;NORMA!$J$24,"NO CUMPLE","CUMPLE")</f>
        <v>NO CUMPLE</v>
      </c>
      <c r="AB585" s="188" t="str">
        <f>IF($F585&gt;NORMA!$J$25,"NO CUMPLE","CUMPLE")</f>
        <v>NO CUMPLE</v>
      </c>
      <c r="AC585" s="188" t="str">
        <f>IF($K585&gt;NORMA!$J$26,"NO CUMPLE","CUMPLE")</f>
        <v>NO CUMPLE</v>
      </c>
      <c r="AD585" s="188" t="str">
        <f>IF($J585&gt;NORMA!$J$27,"NO CUMPLE","CUMPLE")</f>
        <v>NO CUMPLE</v>
      </c>
      <c r="AE585" s="188" t="str">
        <f>IF($G585&gt;NORMA!$K$28,"NO CUMPLE","CUMPLE")</f>
        <v>NO CUMPLE</v>
      </c>
      <c r="AF585" s="188" t="str">
        <f>IF($H585&gt;NORMA!$I$29,"NO CUMPLE","CUMPLE")</f>
        <v>NO CUMPLE</v>
      </c>
      <c r="AG585" s="188" t="str">
        <f>IF($O585&gt;NORMA!$L$30,"NO CUMPLE","CUMPLE")</f>
        <v>NO CUMPLE</v>
      </c>
      <c r="AH585" s="188" t="str">
        <f>IF(AND($N585&gt;=NORMA!$R$18, $N585&lt;=NORMA!$S$18),"CUMPLE","NO CUMPLE")</f>
        <v>CUMPLE</v>
      </c>
      <c r="AI585" s="188" t="str">
        <f>IF($I585&gt;NORMA!$J$32,"NO CUMPLE","CUMPLE")</f>
        <v>NO CUMPLE</v>
      </c>
    </row>
    <row r="586" spans="1:35" ht="14.25" customHeight="1" x14ac:dyDescent="0.35">
      <c r="A586" s="146" t="s">
        <v>104</v>
      </c>
      <c r="B586" s="147" t="s">
        <v>105</v>
      </c>
      <c r="C586" s="148">
        <v>40257</v>
      </c>
      <c r="D586" s="149">
        <v>2.0833333333333332E-2</v>
      </c>
      <c r="E586" s="147">
        <v>306</v>
      </c>
      <c r="F586" s="147">
        <v>638</v>
      </c>
      <c r="G586" s="147">
        <v>235</v>
      </c>
      <c r="H586" s="147">
        <v>60.6</v>
      </c>
      <c r="I586" s="147">
        <v>11.82</v>
      </c>
      <c r="J586" s="147">
        <v>8.64</v>
      </c>
      <c r="K586" s="155">
        <v>61.43</v>
      </c>
      <c r="L586" s="155">
        <v>5.0999999999999996</v>
      </c>
      <c r="M586" s="156">
        <v>0.1</v>
      </c>
      <c r="N586" s="156">
        <v>6.94</v>
      </c>
      <c r="O586" s="157">
        <v>1100000000</v>
      </c>
      <c r="P586" s="188" t="str">
        <f>IF($M586&lt;NORMA!$K$7,"NO CUMPLE","CUMPLE")</f>
        <v>NO CUMPLE</v>
      </c>
      <c r="Q586" s="188" t="str">
        <f>IF($E586&gt;NORMA!$K$8,"NO CUMPLE","CUMPLE")</f>
        <v>NO CUMPLE</v>
      </c>
      <c r="R586" s="188" t="str">
        <f>IF($F586&gt;NORMA!$K$9,"NO CUMPLE","CUMPLE")</f>
        <v>NO CUMPLE</v>
      </c>
      <c r="S586" s="188" t="str">
        <f>IF($K586&gt;NORMA!$K$10,"NO CUMPLE","CUMPLE")</f>
        <v>NO CUMPLE</v>
      </c>
      <c r="T586" s="188" t="str">
        <f>IF($J586&gt;NORMA!$K$11,"NO CUMPLE","CUMPLE")</f>
        <v>NO CUMPLE</v>
      </c>
      <c r="U586" s="188" t="str">
        <f>IF($G586&gt;NORMA!$L$12,"NO CUMPLE","CUMPLE")</f>
        <v>NO CUMPLE</v>
      </c>
      <c r="V586" s="188" t="str">
        <f>IF($H586&gt;NORMA!$L$13,"NO CUMPLE","CUMPLE")</f>
        <v>NO CUMPLE</v>
      </c>
      <c r="W586" s="188" t="str">
        <f>IF($O586&gt;NORMA!$J$14,"NO CUMPLE","CUMPLE")</f>
        <v>NO CUMPLE</v>
      </c>
      <c r="X586" s="188" t="str">
        <f>IF(AND($N586&gt;=NORMA!$Q$4, $N586&lt;=NORMA!$R$4),"CUMPLE","NO CUMPLE")</f>
        <v>CUMPLE</v>
      </c>
      <c r="Y586" s="188" t="str">
        <f>IF($I586&gt;NORMA!$K$16,"NO CUMPLE","CUMPLE")</f>
        <v>NO CUMPLE</v>
      </c>
      <c r="Z586" s="188" t="str">
        <f>IF($M586&lt;NORMA!$L$23,"NO CUMPLE","CUMPLE")</f>
        <v>NO CUMPLE</v>
      </c>
      <c r="AA586" s="188" t="str">
        <f>IF($E586&gt;NORMA!$J$24,"NO CUMPLE","CUMPLE")</f>
        <v>NO CUMPLE</v>
      </c>
      <c r="AB586" s="188" t="str">
        <f>IF($F586&gt;NORMA!$J$25,"NO CUMPLE","CUMPLE")</f>
        <v>NO CUMPLE</v>
      </c>
      <c r="AC586" s="188" t="str">
        <f>IF($K586&gt;NORMA!$J$26,"NO CUMPLE","CUMPLE")</f>
        <v>NO CUMPLE</v>
      </c>
      <c r="AD586" s="188" t="str">
        <f>IF($J586&gt;NORMA!$J$27,"NO CUMPLE","CUMPLE")</f>
        <v>NO CUMPLE</v>
      </c>
      <c r="AE586" s="188" t="str">
        <f>IF($G586&gt;NORMA!$K$28,"NO CUMPLE","CUMPLE")</f>
        <v>NO CUMPLE</v>
      </c>
      <c r="AF586" s="188" t="str">
        <f>IF($H586&gt;NORMA!$I$29,"NO CUMPLE","CUMPLE")</f>
        <v>NO CUMPLE</v>
      </c>
      <c r="AG586" s="188" t="str">
        <f>IF($O586&gt;NORMA!$L$30,"NO CUMPLE","CUMPLE")</f>
        <v>NO CUMPLE</v>
      </c>
      <c r="AH586" s="188" t="str">
        <f>IF(AND($N586&gt;=NORMA!$R$18, $N586&lt;=NORMA!$S$18),"CUMPLE","NO CUMPLE")</f>
        <v>CUMPLE</v>
      </c>
      <c r="AI586" s="188" t="str">
        <f>IF($I586&gt;NORMA!$J$32,"NO CUMPLE","CUMPLE")</f>
        <v>NO CUMPLE</v>
      </c>
    </row>
    <row r="587" spans="1:35" ht="14.25" customHeight="1" x14ac:dyDescent="0.35">
      <c r="A587" s="146" t="s">
        <v>106</v>
      </c>
      <c r="B587" s="147" t="s">
        <v>105</v>
      </c>
      <c r="C587" s="148">
        <v>40252</v>
      </c>
      <c r="D587" s="149">
        <v>2.0833333333333332E-2</v>
      </c>
      <c r="E587" s="147">
        <v>240</v>
      </c>
      <c r="F587" s="147">
        <v>573</v>
      </c>
      <c r="G587" s="147">
        <v>270</v>
      </c>
      <c r="H587" s="147">
        <v>117</v>
      </c>
      <c r="I587" s="147">
        <v>14.3</v>
      </c>
      <c r="J587" s="147">
        <v>8.0399999999999991</v>
      </c>
      <c r="K587" s="155">
        <v>55.96</v>
      </c>
      <c r="L587" s="155">
        <v>2.29</v>
      </c>
      <c r="M587" s="156">
        <v>0.1</v>
      </c>
      <c r="N587" s="156">
        <v>7.4</v>
      </c>
      <c r="O587" s="157">
        <v>300000</v>
      </c>
      <c r="P587" s="188" t="str">
        <f>IF($M587&lt;NORMA!$K$7,"NO CUMPLE","CUMPLE")</f>
        <v>NO CUMPLE</v>
      </c>
      <c r="Q587" s="188" t="str">
        <f>IF($E587&gt;NORMA!$K$8,"NO CUMPLE","CUMPLE")</f>
        <v>CUMPLE</v>
      </c>
      <c r="R587" s="188" t="str">
        <f>IF($F587&gt;NORMA!$K$9,"NO CUMPLE","CUMPLE")</f>
        <v>NO CUMPLE</v>
      </c>
      <c r="S587" s="188" t="str">
        <f>IF($K587&gt;NORMA!$K$10,"NO CUMPLE","CUMPLE")</f>
        <v>NO CUMPLE</v>
      </c>
      <c r="T587" s="188" t="str">
        <f>IF($J587&gt;NORMA!$K$11,"NO CUMPLE","CUMPLE")</f>
        <v>NO CUMPLE</v>
      </c>
      <c r="U587" s="188" t="str">
        <f>IF($G587&gt;NORMA!$L$12,"NO CUMPLE","CUMPLE")</f>
        <v>NO CUMPLE</v>
      </c>
      <c r="V587" s="188" t="str">
        <f>IF($H587&gt;NORMA!$L$13,"NO CUMPLE","CUMPLE")</f>
        <v>NO CUMPLE</v>
      </c>
      <c r="W587" s="188" t="str">
        <f>IF($O587&gt;NORMA!$J$14,"NO CUMPLE","CUMPLE")</f>
        <v>CUMPLE</v>
      </c>
      <c r="X587" s="188" t="str">
        <f>IF(AND($N587&gt;=NORMA!$Q$4, $N587&lt;=NORMA!$R$4),"CUMPLE","NO CUMPLE")</f>
        <v>CUMPLE</v>
      </c>
      <c r="Y587" s="188" t="str">
        <f>IF($I587&gt;NORMA!$K$16,"NO CUMPLE","CUMPLE")</f>
        <v>NO CUMPLE</v>
      </c>
      <c r="Z587" s="188" t="str">
        <f>IF($M587&lt;NORMA!$L$23,"NO CUMPLE","CUMPLE")</f>
        <v>NO CUMPLE</v>
      </c>
      <c r="AA587" s="188" t="str">
        <f>IF($E587&gt;NORMA!$J$24,"NO CUMPLE","CUMPLE")</f>
        <v>NO CUMPLE</v>
      </c>
      <c r="AB587" s="188" t="str">
        <f>IF($F587&gt;NORMA!$J$25,"NO CUMPLE","CUMPLE")</f>
        <v>NO CUMPLE</v>
      </c>
      <c r="AC587" s="188" t="str">
        <f>IF($K587&gt;NORMA!$J$26,"NO CUMPLE","CUMPLE")</f>
        <v>NO CUMPLE</v>
      </c>
      <c r="AD587" s="188" t="str">
        <f>IF($J587&gt;NORMA!$J$27,"NO CUMPLE","CUMPLE")</f>
        <v>NO CUMPLE</v>
      </c>
      <c r="AE587" s="188" t="str">
        <f>IF($G587&gt;NORMA!$K$28,"NO CUMPLE","CUMPLE")</f>
        <v>NO CUMPLE</v>
      </c>
      <c r="AF587" s="188" t="str">
        <f>IF($H587&gt;NORMA!$I$29,"NO CUMPLE","CUMPLE")</f>
        <v>NO CUMPLE</v>
      </c>
      <c r="AG587" s="188" t="str">
        <f>IF($O587&gt;NORMA!$L$30,"NO CUMPLE","CUMPLE")</f>
        <v>NO CUMPLE</v>
      </c>
      <c r="AH587" s="188" t="str">
        <f>IF(AND($N587&gt;=NORMA!$R$18, $N587&lt;=NORMA!$S$18),"CUMPLE","NO CUMPLE")</f>
        <v>CUMPLE</v>
      </c>
      <c r="AI587" s="188" t="str">
        <f>IF($I587&gt;NORMA!$J$32,"NO CUMPLE","CUMPLE")</f>
        <v>NO CUMPLE</v>
      </c>
    </row>
    <row r="588" spans="1:35" ht="14.25" customHeight="1" x14ac:dyDescent="0.35">
      <c r="A588" s="146" t="s">
        <v>106</v>
      </c>
      <c r="B588" s="147" t="s">
        <v>105</v>
      </c>
      <c r="C588" s="148">
        <v>40267</v>
      </c>
      <c r="D588" s="149">
        <v>0.2986111111111111</v>
      </c>
      <c r="E588" s="147">
        <v>230</v>
      </c>
      <c r="F588" s="147">
        <v>539</v>
      </c>
      <c r="G588" s="147">
        <v>229</v>
      </c>
      <c r="H588" s="147">
        <v>205</v>
      </c>
      <c r="I588" s="147">
        <v>9.9600000000000009</v>
      </c>
      <c r="J588" s="147">
        <v>8.0399999999999991</v>
      </c>
      <c r="K588" s="155">
        <v>58.88</v>
      </c>
      <c r="L588" s="155">
        <v>3.94</v>
      </c>
      <c r="M588" s="156">
        <v>0.1</v>
      </c>
      <c r="N588" s="156">
        <v>7.7</v>
      </c>
      <c r="O588" s="157">
        <v>15000000</v>
      </c>
      <c r="P588" s="188" t="str">
        <f>IF($M588&lt;NORMA!$K$7,"NO CUMPLE","CUMPLE")</f>
        <v>NO CUMPLE</v>
      </c>
      <c r="Q588" s="188" t="str">
        <f>IF($E588&gt;NORMA!$K$8,"NO CUMPLE","CUMPLE")</f>
        <v>CUMPLE</v>
      </c>
      <c r="R588" s="188" t="str">
        <f>IF($F588&gt;NORMA!$K$9,"NO CUMPLE","CUMPLE")</f>
        <v>NO CUMPLE</v>
      </c>
      <c r="S588" s="188" t="str">
        <f>IF($K588&gt;NORMA!$K$10,"NO CUMPLE","CUMPLE")</f>
        <v>NO CUMPLE</v>
      </c>
      <c r="T588" s="188" t="str">
        <f>IF($J588&gt;NORMA!$K$11,"NO CUMPLE","CUMPLE")</f>
        <v>NO CUMPLE</v>
      </c>
      <c r="U588" s="188" t="str">
        <f>IF($G588&gt;NORMA!$L$12,"NO CUMPLE","CUMPLE")</f>
        <v>NO CUMPLE</v>
      </c>
      <c r="V588" s="188" t="str">
        <f>IF($H588&gt;NORMA!$L$13,"NO CUMPLE","CUMPLE")</f>
        <v>NO CUMPLE</v>
      </c>
      <c r="W588" s="188" t="str">
        <f>IF($O588&gt;NORMA!$J$14,"NO CUMPLE","CUMPLE")</f>
        <v>NO CUMPLE</v>
      </c>
      <c r="X588" s="188" t="str">
        <f>IF(AND($N588&gt;=NORMA!$Q$4, $N588&lt;=NORMA!$R$4),"CUMPLE","NO CUMPLE")</f>
        <v>CUMPLE</v>
      </c>
      <c r="Y588" s="188" t="str">
        <f>IF($I588&gt;NORMA!$K$16,"NO CUMPLE","CUMPLE")</f>
        <v>NO CUMPLE</v>
      </c>
      <c r="Z588" s="188" t="str">
        <f>IF($M588&lt;NORMA!$L$23,"NO CUMPLE","CUMPLE")</f>
        <v>NO CUMPLE</v>
      </c>
      <c r="AA588" s="188" t="str">
        <f>IF($E588&gt;NORMA!$J$24,"NO CUMPLE","CUMPLE")</f>
        <v>NO CUMPLE</v>
      </c>
      <c r="AB588" s="188" t="str">
        <f>IF($F588&gt;NORMA!$J$25,"NO CUMPLE","CUMPLE")</f>
        <v>NO CUMPLE</v>
      </c>
      <c r="AC588" s="188" t="str">
        <f>IF($K588&gt;NORMA!$J$26,"NO CUMPLE","CUMPLE")</f>
        <v>NO CUMPLE</v>
      </c>
      <c r="AD588" s="188" t="str">
        <f>IF($J588&gt;NORMA!$J$27,"NO CUMPLE","CUMPLE")</f>
        <v>NO CUMPLE</v>
      </c>
      <c r="AE588" s="188" t="str">
        <f>IF($G588&gt;NORMA!$K$28,"NO CUMPLE","CUMPLE")</f>
        <v>NO CUMPLE</v>
      </c>
      <c r="AF588" s="188" t="str">
        <f>IF($H588&gt;NORMA!$I$29,"NO CUMPLE","CUMPLE")</f>
        <v>NO CUMPLE</v>
      </c>
      <c r="AG588" s="188" t="str">
        <f>IF($O588&gt;NORMA!$L$30,"NO CUMPLE","CUMPLE")</f>
        <v>NO CUMPLE</v>
      </c>
      <c r="AH588" s="188" t="str">
        <f>IF(AND($N588&gt;=NORMA!$R$18, $N588&lt;=NORMA!$S$18),"CUMPLE","NO CUMPLE")</f>
        <v>CUMPLE</v>
      </c>
      <c r="AI588" s="188" t="str">
        <f>IF($I588&gt;NORMA!$J$32,"NO CUMPLE","CUMPLE")</f>
        <v>NO CUMPLE</v>
      </c>
    </row>
    <row r="589" spans="1:35" ht="14.25" customHeight="1" x14ac:dyDescent="0.35">
      <c r="A589" s="146" t="s">
        <v>107</v>
      </c>
      <c r="B589" s="147" t="s">
        <v>105</v>
      </c>
      <c r="C589" s="148">
        <v>40260</v>
      </c>
      <c r="D589" s="149">
        <v>0.375</v>
      </c>
      <c r="E589" s="147">
        <v>154</v>
      </c>
      <c r="F589" s="147">
        <v>398</v>
      </c>
      <c r="G589" s="147">
        <v>165</v>
      </c>
      <c r="H589" s="147">
        <v>53.1</v>
      </c>
      <c r="I589" s="147">
        <v>5.35</v>
      </c>
      <c r="J589" s="147">
        <v>5.93</v>
      </c>
      <c r="K589" s="155">
        <v>40.909999999999997</v>
      </c>
      <c r="L589" s="155">
        <v>8.23</v>
      </c>
      <c r="M589" s="156">
        <v>0.1</v>
      </c>
      <c r="N589" s="156">
        <v>7.31</v>
      </c>
      <c r="O589" s="157">
        <v>4300000</v>
      </c>
      <c r="P589" s="188" t="str">
        <f>IF($M589&lt;NORMA!$K$7,"NO CUMPLE","CUMPLE")</f>
        <v>NO CUMPLE</v>
      </c>
      <c r="Q589" s="188" t="str">
        <f>IF($E589&gt;NORMA!$K$8,"NO CUMPLE","CUMPLE")</f>
        <v>CUMPLE</v>
      </c>
      <c r="R589" s="188" t="str">
        <f>IF($F589&gt;NORMA!$K$9,"NO CUMPLE","CUMPLE")</f>
        <v>CUMPLE</v>
      </c>
      <c r="S589" s="188" t="str">
        <f>IF($K589&gt;NORMA!$K$10,"NO CUMPLE","CUMPLE")</f>
        <v>NO CUMPLE</v>
      </c>
      <c r="T589" s="188" t="str">
        <f>IF($J589&gt;NORMA!$K$11,"NO CUMPLE","CUMPLE")</f>
        <v>CUMPLE</v>
      </c>
      <c r="U589" s="188" t="str">
        <f>IF($G589&gt;NORMA!$L$12,"NO CUMPLE","CUMPLE")</f>
        <v>CUMPLE</v>
      </c>
      <c r="V589" s="188" t="str">
        <f>IF($H589&gt;NORMA!$L$13,"NO CUMPLE","CUMPLE")</f>
        <v>CUMPLE</v>
      </c>
      <c r="W589" s="188" t="str">
        <f>IF($O589&gt;NORMA!$J$14,"NO CUMPLE","CUMPLE")</f>
        <v>NO CUMPLE</v>
      </c>
      <c r="X589" s="188" t="str">
        <f>IF(AND($N589&gt;=NORMA!$Q$4, $N589&lt;=NORMA!$R$4),"CUMPLE","NO CUMPLE")</f>
        <v>CUMPLE</v>
      </c>
      <c r="Y589" s="188" t="str">
        <f>IF($I589&gt;NORMA!$K$16,"NO CUMPLE","CUMPLE")</f>
        <v>NO CUMPLE</v>
      </c>
      <c r="Z589" s="188" t="str">
        <f>IF($M589&lt;NORMA!$L$23,"NO CUMPLE","CUMPLE")</f>
        <v>NO CUMPLE</v>
      </c>
      <c r="AA589" s="188" t="str">
        <f>IF($E589&gt;NORMA!$J$24,"NO CUMPLE","CUMPLE")</f>
        <v>NO CUMPLE</v>
      </c>
      <c r="AB589" s="188" t="str">
        <f>IF($F589&gt;NORMA!$J$25,"NO CUMPLE","CUMPLE")</f>
        <v>NO CUMPLE</v>
      </c>
      <c r="AC589" s="188" t="str">
        <f>IF($K589&gt;NORMA!$J$26,"NO CUMPLE","CUMPLE")</f>
        <v>NO CUMPLE</v>
      </c>
      <c r="AD589" s="188" t="str">
        <f>IF($J589&gt;NORMA!$J$27,"NO CUMPLE","CUMPLE")</f>
        <v>NO CUMPLE</v>
      </c>
      <c r="AE589" s="188" t="str">
        <f>IF($G589&gt;NORMA!$K$28,"NO CUMPLE","CUMPLE")</f>
        <v>NO CUMPLE</v>
      </c>
      <c r="AF589" s="188" t="str">
        <f>IF($H589&gt;NORMA!$I$29,"NO CUMPLE","CUMPLE")</f>
        <v>NO CUMPLE</v>
      </c>
      <c r="AG589" s="188" t="str">
        <f>IF($O589&gt;NORMA!$L$30,"NO CUMPLE","CUMPLE")</f>
        <v>NO CUMPLE</v>
      </c>
      <c r="AH589" s="188" t="str">
        <f>IF(AND($N589&gt;=NORMA!$R$18, $N589&lt;=NORMA!$S$18),"CUMPLE","NO CUMPLE")</f>
        <v>CUMPLE</v>
      </c>
      <c r="AI589" s="188" t="str">
        <f>IF($I589&gt;NORMA!$J$32,"NO CUMPLE","CUMPLE")</f>
        <v>NO CUMPLE</v>
      </c>
    </row>
    <row r="590" spans="1:35" ht="14.25" customHeight="1" x14ac:dyDescent="0.35">
      <c r="A590" s="146" t="s">
        <v>104</v>
      </c>
      <c r="B590" s="147" t="s">
        <v>105</v>
      </c>
      <c r="C590" s="148">
        <v>40277</v>
      </c>
      <c r="D590" s="149">
        <v>0.52083333333333337</v>
      </c>
      <c r="E590" s="147">
        <v>149</v>
      </c>
      <c r="F590" s="147">
        <v>393</v>
      </c>
      <c r="G590" s="147">
        <v>219</v>
      </c>
      <c r="H590" s="147">
        <v>82.5</v>
      </c>
      <c r="I590" s="147">
        <v>7.56</v>
      </c>
      <c r="J590" s="147">
        <v>4.68</v>
      </c>
      <c r="K590" s="155">
        <v>36.5</v>
      </c>
      <c r="L590" s="155">
        <v>5.51</v>
      </c>
      <c r="M590" s="156">
        <v>0.1</v>
      </c>
      <c r="N590" s="156">
        <v>8.34</v>
      </c>
      <c r="O590" s="157">
        <v>3300000</v>
      </c>
      <c r="P590" s="188" t="str">
        <f>IF($M590&lt;NORMA!$K$7,"NO CUMPLE","CUMPLE")</f>
        <v>NO CUMPLE</v>
      </c>
      <c r="Q590" s="188" t="str">
        <f>IF($E590&gt;NORMA!$K$8,"NO CUMPLE","CUMPLE")</f>
        <v>CUMPLE</v>
      </c>
      <c r="R590" s="188" t="str">
        <f>IF($F590&gt;NORMA!$K$9,"NO CUMPLE","CUMPLE")</f>
        <v>CUMPLE</v>
      </c>
      <c r="S590" s="188" t="str">
        <f>IF($K590&gt;NORMA!$K$10,"NO CUMPLE","CUMPLE")</f>
        <v>CUMPLE</v>
      </c>
      <c r="T590" s="188" t="str">
        <f>IF($J590&gt;NORMA!$K$11,"NO CUMPLE","CUMPLE")</f>
        <v>CUMPLE</v>
      </c>
      <c r="U590" s="188" t="str">
        <f>IF($G590&gt;NORMA!$L$12,"NO CUMPLE","CUMPLE")</f>
        <v>NO CUMPLE</v>
      </c>
      <c r="V590" s="188" t="str">
        <f>IF($H590&gt;NORMA!$L$13,"NO CUMPLE","CUMPLE")</f>
        <v>NO CUMPLE</v>
      </c>
      <c r="W590" s="188" t="str">
        <f>IF($O590&gt;NORMA!$J$14,"NO CUMPLE","CUMPLE")</f>
        <v>NO CUMPLE</v>
      </c>
      <c r="X590" s="188" t="str">
        <f>IF(AND($N590&gt;=NORMA!$Q$4, $N590&lt;=NORMA!$R$4),"CUMPLE","NO CUMPLE")</f>
        <v>CUMPLE</v>
      </c>
      <c r="Y590" s="188" t="str">
        <f>IF($I590&gt;NORMA!$K$16,"NO CUMPLE","CUMPLE")</f>
        <v>NO CUMPLE</v>
      </c>
      <c r="Z590" s="188" t="str">
        <f>IF($M590&lt;NORMA!$L$23,"NO CUMPLE","CUMPLE")</f>
        <v>NO CUMPLE</v>
      </c>
      <c r="AA590" s="188" t="str">
        <f>IF($E590&gt;NORMA!$J$24,"NO CUMPLE","CUMPLE")</f>
        <v>NO CUMPLE</v>
      </c>
      <c r="AB590" s="188" t="str">
        <f>IF($F590&gt;NORMA!$J$25,"NO CUMPLE","CUMPLE")</f>
        <v>NO CUMPLE</v>
      </c>
      <c r="AC590" s="188" t="str">
        <f>IF($K590&gt;NORMA!$J$26,"NO CUMPLE","CUMPLE")</f>
        <v>NO CUMPLE</v>
      </c>
      <c r="AD590" s="188" t="str">
        <f>IF($J590&gt;NORMA!$J$27,"NO CUMPLE","CUMPLE")</f>
        <v>NO CUMPLE</v>
      </c>
      <c r="AE590" s="188" t="str">
        <f>IF($G590&gt;NORMA!$K$28,"NO CUMPLE","CUMPLE")</f>
        <v>NO CUMPLE</v>
      </c>
      <c r="AF590" s="188" t="str">
        <f>IF($H590&gt;NORMA!$I$29,"NO CUMPLE","CUMPLE")</f>
        <v>NO CUMPLE</v>
      </c>
      <c r="AG590" s="188" t="str">
        <f>IF($O590&gt;NORMA!$L$30,"NO CUMPLE","CUMPLE")</f>
        <v>NO CUMPLE</v>
      </c>
      <c r="AH590" s="188" t="str">
        <f>IF(AND($N590&gt;=NORMA!$R$18, $N590&lt;=NORMA!$S$18),"CUMPLE","NO CUMPLE")</f>
        <v>CUMPLE</v>
      </c>
      <c r="AI590" s="188" t="str">
        <f>IF($I590&gt;NORMA!$J$32,"NO CUMPLE","CUMPLE")</f>
        <v>NO CUMPLE</v>
      </c>
    </row>
    <row r="591" spans="1:35" ht="14.25" customHeight="1" x14ac:dyDescent="0.35">
      <c r="A591" s="146" t="s">
        <v>106</v>
      </c>
      <c r="B591" s="147" t="s">
        <v>105</v>
      </c>
      <c r="C591" s="148">
        <v>40287</v>
      </c>
      <c r="D591" s="149">
        <v>0.95833333333333337</v>
      </c>
      <c r="E591" s="147">
        <v>116</v>
      </c>
      <c r="F591" s="147">
        <v>290</v>
      </c>
      <c r="G591" s="147">
        <v>84</v>
      </c>
      <c r="H591" s="147">
        <v>84.9</v>
      </c>
      <c r="I591" s="147">
        <v>6</v>
      </c>
      <c r="J591" s="147">
        <v>3.22</v>
      </c>
      <c r="K591" s="155">
        <v>17.63</v>
      </c>
      <c r="L591" s="155">
        <v>7.04</v>
      </c>
      <c r="M591" s="156">
        <v>0.1</v>
      </c>
      <c r="N591" s="156">
        <v>7.29</v>
      </c>
      <c r="O591" s="157">
        <v>4300000</v>
      </c>
      <c r="P591" s="188" t="str">
        <f>IF($M591&lt;NORMA!$K$7,"NO CUMPLE","CUMPLE")</f>
        <v>NO CUMPLE</v>
      </c>
      <c r="Q591" s="188" t="str">
        <f>IF($E591&gt;NORMA!$K$8,"NO CUMPLE","CUMPLE")</f>
        <v>CUMPLE</v>
      </c>
      <c r="R591" s="188" t="str">
        <f>IF($F591&gt;NORMA!$K$9,"NO CUMPLE","CUMPLE")</f>
        <v>CUMPLE</v>
      </c>
      <c r="S591" s="188" t="str">
        <f>IF($K591&gt;NORMA!$K$10,"NO CUMPLE","CUMPLE")</f>
        <v>CUMPLE</v>
      </c>
      <c r="T591" s="188" t="str">
        <f>IF($J591&gt;NORMA!$K$11,"NO CUMPLE","CUMPLE")</f>
        <v>CUMPLE</v>
      </c>
      <c r="U591" s="188" t="str">
        <f>IF($G591&gt;NORMA!$L$12,"NO CUMPLE","CUMPLE")</f>
        <v>CUMPLE</v>
      </c>
      <c r="V591" s="188" t="str">
        <f>IF($H591&gt;NORMA!$L$13,"NO CUMPLE","CUMPLE")</f>
        <v>NO CUMPLE</v>
      </c>
      <c r="W591" s="188" t="str">
        <f>IF($O591&gt;NORMA!$J$14,"NO CUMPLE","CUMPLE")</f>
        <v>NO CUMPLE</v>
      </c>
      <c r="X591" s="188" t="str">
        <f>IF(AND($N591&gt;=NORMA!$Q$4, $N591&lt;=NORMA!$R$4),"CUMPLE","NO CUMPLE")</f>
        <v>CUMPLE</v>
      </c>
      <c r="Y591" s="188" t="str">
        <f>IF($I591&gt;NORMA!$K$16,"NO CUMPLE","CUMPLE")</f>
        <v>NO CUMPLE</v>
      </c>
      <c r="Z591" s="188" t="str">
        <f>IF($M591&lt;NORMA!$L$23,"NO CUMPLE","CUMPLE")</f>
        <v>NO CUMPLE</v>
      </c>
      <c r="AA591" s="188" t="str">
        <f>IF($E591&gt;NORMA!$J$24,"NO CUMPLE","CUMPLE")</f>
        <v>NO CUMPLE</v>
      </c>
      <c r="AB591" s="188" t="str">
        <f>IF($F591&gt;NORMA!$J$25,"NO CUMPLE","CUMPLE")</f>
        <v>NO CUMPLE</v>
      </c>
      <c r="AC591" s="188" t="str">
        <f>IF($K591&gt;NORMA!$J$26,"NO CUMPLE","CUMPLE")</f>
        <v>NO CUMPLE</v>
      </c>
      <c r="AD591" s="188" t="str">
        <f>IF($J591&gt;NORMA!$J$27,"NO CUMPLE","CUMPLE")</f>
        <v>NO CUMPLE</v>
      </c>
      <c r="AE591" s="188" t="str">
        <f>IF($G591&gt;NORMA!$K$28,"NO CUMPLE","CUMPLE")</f>
        <v>NO CUMPLE</v>
      </c>
      <c r="AF591" s="188" t="str">
        <f>IF($H591&gt;NORMA!$I$29,"NO CUMPLE","CUMPLE")</f>
        <v>NO CUMPLE</v>
      </c>
      <c r="AG591" s="188" t="str">
        <f>IF($O591&gt;NORMA!$L$30,"NO CUMPLE","CUMPLE")</f>
        <v>NO CUMPLE</v>
      </c>
      <c r="AH591" s="188" t="str">
        <f>IF(AND($N591&gt;=NORMA!$R$18, $N591&lt;=NORMA!$S$18),"CUMPLE","NO CUMPLE")</f>
        <v>CUMPLE</v>
      </c>
      <c r="AI591" s="188" t="str">
        <f>IF($I591&gt;NORMA!$J$32,"NO CUMPLE","CUMPLE")</f>
        <v>NO CUMPLE</v>
      </c>
    </row>
    <row r="592" spans="1:35" ht="14.25" customHeight="1" x14ac:dyDescent="0.35">
      <c r="A592" s="146" t="s">
        <v>106</v>
      </c>
      <c r="B592" s="147" t="s">
        <v>105</v>
      </c>
      <c r="C592" s="148">
        <v>40302</v>
      </c>
      <c r="D592" s="149">
        <v>0.5625</v>
      </c>
      <c r="E592" s="147">
        <v>143</v>
      </c>
      <c r="F592" s="147">
        <v>385</v>
      </c>
      <c r="G592" s="147">
        <v>222</v>
      </c>
      <c r="H592" s="147">
        <v>36.1</v>
      </c>
      <c r="I592" s="147">
        <v>7.96</v>
      </c>
      <c r="J592" s="147">
        <v>4.6500000000000004</v>
      </c>
      <c r="K592" s="155">
        <v>38.86</v>
      </c>
      <c r="L592" s="155">
        <v>4.6900000000000004</v>
      </c>
      <c r="M592" s="156">
        <v>0.1</v>
      </c>
      <c r="N592" s="156">
        <v>7.33</v>
      </c>
      <c r="O592" s="157">
        <v>15000000</v>
      </c>
      <c r="P592" s="188" t="str">
        <f>IF($M592&lt;NORMA!$K$7,"NO CUMPLE","CUMPLE")</f>
        <v>NO CUMPLE</v>
      </c>
      <c r="Q592" s="188" t="str">
        <f>IF($E592&gt;NORMA!$K$8,"NO CUMPLE","CUMPLE")</f>
        <v>CUMPLE</v>
      </c>
      <c r="R592" s="188" t="str">
        <f>IF($F592&gt;NORMA!$K$9,"NO CUMPLE","CUMPLE")</f>
        <v>CUMPLE</v>
      </c>
      <c r="S592" s="188" t="str">
        <f>IF($K592&gt;NORMA!$K$10,"NO CUMPLE","CUMPLE")</f>
        <v>CUMPLE</v>
      </c>
      <c r="T592" s="188" t="str">
        <f>IF($J592&gt;NORMA!$K$11,"NO CUMPLE","CUMPLE")</f>
        <v>CUMPLE</v>
      </c>
      <c r="U592" s="188" t="str">
        <f>IF($G592&gt;NORMA!$L$12,"NO CUMPLE","CUMPLE")</f>
        <v>NO CUMPLE</v>
      </c>
      <c r="V592" s="188" t="str">
        <f>IF($H592&gt;NORMA!$L$13,"NO CUMPLE","CUMPLE")</f>
        <v>CUMPLE</v>
      </c>
      <c r="W592" s="188" t="str">
        <f>IF($O592&gt;NORMA!$J$14,"NO CUMPLE","CUMPLE")</f>
        <v>NO CUMPLE</v>
      </c>
      <c r="X592" s="188" t="str">
        <f>IF(AND($N592&gt;=NORMA!$Q$4, $N592&lt;=NORMA!$R$4),"CUMPLE","NO CUMPLE")</f>
        <v>CUMPLE</v>
      </c>
      <c r="Y592" s="188" t="str">
        <f>IF($I592&gt;NORMA!$K$16,"NO CUMPLE","CUMPLE")</f>
        <v>NO CUMPLE</v>
      </c>
      <c r="Z592" s="188" t="str">
        <f>IF($M592&lt;NORMA!$L$23,"NO CUMPLE","CUMPLE")</f>
        <v>NO CUMPLE</v>
      </c>
      <c r="AA592" s="188" t="str">
        <f>IF($E592&gt;NORMA!$J$24,"NO CUMPLE","CUMPLE")</f>
        <v>NO CUMPLE</v>
      </c>
      <c r="AB592" s="188" t="str">
        <f>IF($F592&gt;NORMA!$J$25,"NO CUMPLE","CUMPLE")</f>
        <v>NO CUMPLE</v>
      </c>
      <c r="AC592" s="188" t="str">
        <f>IF($K592&gt;NORMA!$J$26,"NO CUMPLE","CUMPLE")</f>
        <v>NO CUMPLE</v>
      </c>
      <c r="AD592" s="188" t="str">
        <f>IF($J592&gt;NORMA!$J$27,"NO CUMPLE","CUMPLE")</f>
        <v>NO CUMPLE</v>
      </c>
      <c r="AE592" s="188" t="str">
        <f>IF($G592&gt;NORMA!$K$28,"NO CUMPLE","CUMPLE")</f>
        <v>NO CUMPLE</v>
      </c>
      <c r="AF592" s="188" t="str">
        <f>IF($H592&gt;NORMA!$I$29,"NO CUMPLE","CUMPLE")</f>
        <v>NO CUMPLE</v>
      </c>
      <c r="AG592" s="188" t="str">
        <f>IF($O592&gt;NORMA!$L$30,"NO CUMPLE","CUMPLE")</f>
        <v>NO CUMPLE</v>
      </c>
      <c r="AH592" s="188" t="str">
        <f>IF(AND($N592&gt;=NORMA!$R$18, $N592&lt;=NORMA!$S$18),"CUMPLE","NO CUMPLE")</f>
        <v>CUMPLE</v>
      </c>
      <c r="AI592" s="188" t="str">
        <f>IF($I592&gt;NORMA!$J$32,"NO CUMPLE","CUMPLE")</f>
        <v>NO CUMPLE</v>
      </c>
    </row>
    <row r="593" spans="1:35" ht="14.25" customHeight="1" x14ac:dyDescent="0.35">
      <c r="A593" s="146" t="s">
        <v>104</v>
      </c>
      <c r="B593" s="147" t="s">
        <v>105</v>
      </c>
      <c r="C593" s="148">
        <v>40308</v>
      </c>
      <c r="D593" s="149">
        <v>0.33333333333333331</v>
      </c>
      <c r="E593" s="147">
        <v>170</v>
      </c>
      <c r="F593" s="147">
        <v>446</v>
      </c>
      <c r="G593" s="147">
        <v>133</v>
      </c>
      <c r="H593" s="147">
        <v>93</v>
      </c>
      <c r="I593" s="147">
        <v>5.5</v>
      </c>
      <c r="J593" s="147">
        <v>5.84</v>
      </c>
      <c r="K593" s="155">
        <v>50.66</v>
      </c>
      <c r="L593" s="155">
        <v>5.31</v>
      </c>
      <c r="M593" s="156">
        <v>0.1</v>
      </c>
      <c r="N593" s="156">
        <v>7.68</v>
      </c>
      <c r="O593" s="157">
        <v>4300000</v>
      </c>
      <c r="P593" s="188" t="str">
        <f>IF($M593&lt;NORMA!$K$7,"NO CUMPLE","CUMPLE")</f>
        <v>NO CUMPLE</v>
      </c>
      <c r="Q593" s="188" t="str">
        <f>IF($E593&gt;NORMA!$K$8,"NO CUMPLE","CUMPLE")</f>
        <v>CUMPLE</v>
      </c>
      <c r="R593" s="188" t="str">
        <f>IF($F593&gt;NORMA!$K$9,"NO CUMPLE","CUMPLE")</f>
        <v>NO CUMPLE</v>
      </c>
      <c r="S593" s="188" t="str">
        <f>IF($K593&gt;NORMA!$K$10,"NO CUMPLE","CUMPLE")</f>
        <v>NO CUMPLE</v>
      </c>
      <c r="T593" s="188" t="str">
        <f>IF($J593&gt;NORMA!$K$11,"NO CUMPLE","CUMPLE")</f>
        <v>CUMPLE</v>
      </c>
      <c r="U593" s="188" t="str">
        <f>IF($G593&gt;NORMA!$L$12,"NO CUMPLE","CUMPLE")</f>
        <v>CUMPLE</v>
      </c>
      <c r="V593" s="188" t="str">
        <f>IF($H593&gt;NORMA!$L$13,"NO CUMPLE","CUMPLE")</f>
        <v>NO CUMPLE</v>
      </c>
      <c r="W593" s="188" t="str">
        <f>IF($O593&gt;NORMA!$J$14,"NO CUMPLE","CUMPLE")</f>
        <v>NO CUMPLE</v>
      </c>
      <c r="X593" s="188" t="str">
        <f>IF(AND($N593&gt;=NORMA!$Q$4, $N593&lt;=NORMA!$R$4),"CUMPLE","NO CUMPLE")</f>
        <v>CUMPLE</v>
      </c>
      <c r="Y593" s="188" t="str">
        <f>IF($I593&gt;NORMA!$K$16,"NO CUMPLE","CUMPLE")</f>
        <v>NO CUMPLE</v>
      </c>
      <c r="Z593" s="188" t="str">
        <f>IF($M593&lt;NORMA!$L$23,"NO CUMPLE","CUMPLE")</f>
        <v>NO CUMPLE</v>
      </c>
      <c r="AA593" s="188" t="str">
        <f>IF($E593&gt;NORMA!$J$24,"NO CUMPLE","CUMPLE")</f>
        <v>NO CUMPLE</v>
      </c>
      <c r="AB593" s="188" t="str">
        <f>IF($F593&gt;NORMA!$J$25,"NO CUMPLE","CUMPLE")</f>
        <v>NO CUMPLE</v>
      </c>
      <c r="AC593" s="188" t="str">
        <f>IF($K593&gt;NORMA!$J$26,"NO CUMPLE","CUMPLE")</f>
        <v>NO CUMPLE</v>
      </c>
      <c r="AD593" s="188" t="str">
        <f>IF($J593&gt;NORMA!$J$27,"NO CUMPLE","CUMPLE")</f>
        <v>NO CUMPLE</v>
      </c>
      <c r="AE593" s="188" t="str">
        <f>IF($G593&gt;NORMA!$K$28,"NO CUMPLE","CUMPLE")</f>
        <v>NO CUMPLE</v>
      </c>
      <c r="AF593" s="188" t="str">
        <f>IF($H593&gt;NORMA!$I$29,"NO CUMPLE","CUMPLE")</f>
        <v>NO CUMPLE</v>
      </c>
      <c r="AG593" s="188" t="str">
        <f>IF($O593&gt;NORMA!$L$30,"NO CUMPLE","CUMPLE")</f>
        <v>NO CUMPLE</v>
      </c>
      <c r="AH593" s="188" t="str">
        <f>IF(AND($N593&gt;=NORMA!$R$18, $N593&lt;=NORMA!$S$18),"CUMPLE","NO CUMPLE")</f>
        <v>CUMPLE</v>
      </c>
      <c r="AI593" s="188" t="str">
        <f>IF($I593&gt;NORMA!$J$32,"NO CUMPLE","CUMPLE")</f>
        <v>NO CUMPLE</v>
      </c>
    </row>
    <row r="594" spans="1:35" ht="14.25" customHeight="1" x14ac:dyDescent="0.35">
      <c r="A594" s="146" t="s">
        <v>104</v>
      </c>
      <c r="B594" s="147" t="s">
        <v>105</v>
      </c>
      <c r="C594" s="148">
        <v>40327</v>
      </c>
      <c r="D594" s="149">
        <v>0.16666666666666666</v>
      </c>
      <c r="E594" s="147">
        <v>94</v>
      </c>
      <c r="F594" s="147">
        <v>247</v>
      </c>
      <c r="G594" s="147">
        <v>100</v>
      </c>
      <c r="H594" s="147">
        <v>63.1</v>
      </c>
      <c r="I594" s="147">
        <v>2.66</v>
      </c>
      <c r="J594" s="147">
        <v>3.08</v>
      </c>
      <c r="K594" s="155">
        <v>1.23</v>
      </c>
      <c r="L594" s="155">
        <v>5.24</v>
      </c>
      <c r="M594" s="156">
        <v>1.1000000000000001</v>
      </c>
      <c r="N594" s="156">
        <v>7.5</v>
      </c>
      <c r="O594" s="157">
        <v>11000000</v>
      </c>
      <c r="P594" s="188" t="str">
        <f>IF($M594&lt;NORMA!$K$7,"NO CUMPLE","CUMPLE")</f>
        <v>CUMPLE</v>
      </c>
      <c r="Q594" s="188" t="str">
        <f>IF($E594&gt;NORMA!$K$8,"NO CUMPLE","CUMPLE")</f>
        <v>CUMPLE</v>
      </c>
      <c r="R594" s="188" t="str">
        <f>IF($F594&gt;NORMA!$K$9,"NO CUMPLE","CUMPLE")</f>
        <v>CUMPLE</v>
      </c>
      <c r="S594" s="188" t="str">
        <f>IF($K594&gt;NORMA!$K$10,"NO CUMPLE","CUMPLE")</f>
        <v>CUMPLE</v>
      </c>
      <c r="T594" s="188" t="str">
        <f>IF($J594&gt;NORMA!$K$11,"NO CUMPLE","CUMPLE")</f>
        <v>CUMPLE</v>
      </c>
      <c r="U594" s="188" t="str">
        <f>IF($G594&gt;NORMA!$L$12,"NO CUMPLE","CUMPLE")</f>
        <v>CUMPLE</v>
      </c>
      <c r="V594" s="188" t="str">
        <f>IF($H594&gt;NORMA!$L$13,"NO CUMPLE","CUMPLE")</f>
        <v>NO CUMPLE</v>
      </c>
      <c r="W594" s="188" t="str">
        <f>IF($O594&gt;NORMA!$J$14,"NO CUMPLE","CUMPLE")</f>
        <v>NO CUMPLE</v>
      </c>
      <c r="X594" s="188" t="str">
        <f>IF(AND($N594&gt;=NORMA!$Q$4, $N594&lt;=NORMA!$R$4),"CUMPLE","NO CUMPLE")</f>
        <v>CUMPLE</v>
      </c>
      <c r="Y594" s="188" t="str">
        <f>IF($I594&gt;NORMA!$K$16,"NO CUMPLE","CUMPLE")</f>
        <v>CUMPLE</v>
      </c>
      <c r="Z594" s="188" t="str">
        <f>IF($M594&lt;NORMA!$L$23,"NO CUMPLE","CUMPLE")</f>
        <v>CUMPLE</v>
      </c>
      <c r="AA594" s="188" t="str">
        <f>IF($E594&gt;NORMA!$J$24,"NO CUMPLE","CUMPLE")</f>
        <v>NO CUMPLE</v>
      </c>
      <c r="AB594" s="188" t="str">
        <f>IF($F594&gt;NORMA!$J$25,"NO CUMPLE","CUMPLE")</f>
        <v>NO CUMPLE</v>
      </c>
      <c r="AC594" s="188" t="str">
        <f>IF($K594&gt;NORMA!$J$26,"NO CUMPLE","CUMPLE")</f>
        <v>CUMPLE</v>
      </c>
      <c r="AD594" s="188" t="str">
        <f>IF($J594&gt;NORMA!$J$27,"NO CUMPLE","CUMPLE")</f>
        <v>NO CUMPLE</v>
      </c>
      <c r="AE594" s="188" t="str">
        <f>IF($G594&gt;NORMA!$K$28,"NO CUMPLE","CUMPLE")</f>
        <v>NO CUMPLE</v>
      </c>
      <c r="AF594" s="188" t="str">
        <f>IF($H594&gt;NORMA!$I$29,"NO CUMPLE","CUMPLE")</f>
        <v>NO CUMPLE</v>
      </c>
      <c r="AG594" s="188" t="str">
        <f>IF($O594&gt;NORMA!$L$30,"NO CUMPLE","CUMPLE")</f>
        <v>NO CUMPLE</v>
      </c>
      <c r="AH594" s="188" t="str">
        <f>IF(AND($N594&gt;=NORMA!$R$18, $N594&lt;=NORMA!$S$18),"CUMPLE","NO CUMPLE")</f>
        <v>CUMPLE</v>
      </c>
      <c r="AI594" s="188" t="str">
        <f>IF($I594&gt;NORMA!$J$32,"NO CUMPLE","CUMPLE")</f>
        <v>NO CUMPLE</v>
      </c>
    </row>
    <row r="595" spans="1:35" ht="14.25" customHeight="1" x14ac:dyDescent="0.35">
      <c r="A595" s="146" t="s">
        <v>104</v>
      </c>
      <c r="B595" s="147" t="s">
        <v>105</v>
      </c>
      <c r="C595" s="148">
        <v>40344</v>
      </c>
      <c r="D595" s="149">
        <v>0.82638888888888884</v>
      </c>
      <c r="E595" s="147">
        <v>198</v>
      </c>
      <c r="F595" s="147">
        <v>500</v>
      </c>
      <c r="G595" s="147">
        <v>259</v>
      </c>
      <c r="H595" s="147">
        <v>35.1</v>
      </c>
      <c r="I595" s="147">
        <v>5.8</v>
      </c>
      <c r="J595" s="147">
        <v>5.27</v>
      </c>
      <c r="K595" s="155">
        <v>37.18</v>
      </c>
      <c r="L595" s="155">
        <v>8.44</v>
      </c>
      <c r="M595" s="156">
        <v>0.24</v>
      </c>
      <c r="N595" s="156">
        <v>7.32</v>
      </c>
      <c r="O595" s="157">
        <v>4300000</v>
      </c>
      <c r="P595" s="188" t="str">
        <f>IF($M595&lt;NORMA!$K$7,"NO CUMPLE","CUMPLE")</f>
        <v>CUMPLE</v>
      </c>
      <c r="Q595" s="188" t="str">
        <f>IF($E595&gt;NORMA!$K$8,"NO CUMPLE","CUMPLE")</f>
        <v>CUMPLE</v>
      </c>
      <c r="R595" s="188" t="str">
        <f>IF($F595&gt;NORMA!$K$9,"NO CUMPLE","CUMPLE")</f>
        <v>NO CUMPLE</v>
      </c>
      <c r="S595" s="188" t="str">
        <f>IF($K595&gt;NORMA!$K$10,"NO CUMPLE","CUMPLE")</f>
        <v>CUMPLE</v>
      </c>
      <c r="T595" s="188" t="str">
        <f>IF($J595&gt;NORMA!$K$11,"NO CUMPLE","CUMPLE")</f>
        <v>CUMPLE</v>
      </c>
      <c r="U595" s="188" t="str">
        <f>IF($G595&gt;NORMA!$L$12,"NO CUMPLE","CUMPLE")</f>
        <v>NO CUMPLE</v>
      </c>
      <c r="V595" s="188" t="str">
        <f>IF($H595&gt;NORMA!$L$13,"NO CUMPLE","CUMPLE")</f>
        <v>CUMPLE</v>
      </c>
      <c r="W595" s="188" t="str">
        <f>IF($O595&gt;NORMA!$J$14,"NO CUMPLE","CUMPLE")</f>
        <v>NO CUMPLE</v>
      </c>
      <c r="X595" s="188" t="str">
        <f>IF(AND($N595&gt;=NORMA!$Q$4, $N595&lt;=NORMA!$R$4),"CUMPLE","NO CUMPLE")</f>
        <v>CUMPLE</v>
      </c>
      <c r="Y595" s="188" t="str">
        <f>IF($I595&gt;NORMA!$K$16,"NO CUMPLE","CUMPLE")</f>
        <v>NO CUMPLE</v>
      </c>
      <c r="Z595" s="188" t="str">
        <f>IF($M595&lt;NORMA!$L$23,"NO CUMPLE","CUMPLE")</f>
        <v>NO CUMPLE</v>
      </c>
      <c r="AA595" s="188" t="str">
        <f>IF($E595&gt;NORMA!$J$24,"NO CUMPLE","CUMPLE")</f>
        <v>NO CUMPLE</v>
      </c>
      <c r="AB595" s="188" t="str">
        <f>IF($F595&gt;NORMA!$J$25,"NO CUMPLE","CUMPLE")</f>
        <v>NO CUMPLE</v>
      </c>
      <c r="AC595" s="188" t="str">
        <f>IF($K595&gt;NORMA!$J$26,"NO CUMPLE","CUMPLE")</f>
        <v>NO CUMPLE</v>
      </c>
      <c r="AD595" s="188" t="str">
        <f>IF($J595&gt;NORMA!$J$27,"NO CUMPLE","CUMPLE")</f>
        <v>NO CUMPLE</v>
      </c>
      <c r="AE595" s="188" t="str">
        <f>IF($G595&gt;NORMA!$K$28,"NO CUMPLE","CUMPLE")</f>
        <v>NO CUMPLE</v>
      </c>
      <c r="AF595" s="188" t="str">
        <f>IF($H595&gt;NORMA!$I$29,"NO CUMPLE","CUMPLE")</f>
        <v>NO CUMPLE</v>
      </c>
      <c r="AG595" s="188" t="str">
        <f>IF($O595&gt;NORMA!$L$30,"NO CUMPLE","CUMPLE")</f>
        <v>NO CUMPLE</v>
      </c>
      <c r="AH595" s="188" t="str">
        <f>IF(AND($N595&gt;=NORMA!$R$18, $N595&lt;=NORMA!$S$18),"CUMPLE","NO CUMPLE")</f>
        <v>CUMPLE</v>
      </c>
      <c r="AI595" s="188" t="str">
        <f>IF($I595&gt;NORMA!$J$32,"NO CUMPLE","CUMPLE")</f>
        <v>NO CUMPLE</v>
      </c>
    </row>
    <row r="596" spans="1:35" ht="14.25" customHeight="1" x14ac:dyDescent="0.35">
      <c r="A596" s="146" t="s">
        <v>106</v>
      </c>
      <c r="B596" s="147" t="s">
        <v>105</v>
      </c>
      <c r="C596" s="148">
        <v>40317</v>
      </c>
      <c r="D596" s="149">
        <v>0.16666666666666666</v>
      </c>
      <c r="E596" s="147">
        <v>264</v>
      </c>
      <c r="F596" s="147">
        <v>535</v>
      </c>
      <c r="G596" s="147">
        <v>56</v>
      </c>
      <c r="H596" s="147">
        <v>45.6</v>
      </c>
      <c r="I596" s="147">
        <v>9.1999999999999993</v>
      </c>
      <c r="J596" s="147">
        <v>6.89</v>
      </c>
      <c r="K596" s="155">
        <v>52.5</v>
      </c>
      <c r="L596" s="155">
        <v>4.16</v>
      </c>
      <c r="M596" s="156">
        <v>0.1</v>
      </c>
      <c r="N596" s="156">
        <v>7.35</v>
      </c>
      <c r="O596" s="157">
        <v>9000000</v>
      </c>
      <c r="P596" s="188" t="str">
        <f>IF($M596&lt;NORMA!$K$7,"NO CUMPLE","CUMPLE")</f>
        <v>NO CUMPLE</v>
      </c>
      <c r="Q596" s="188" t="str">
        <f>IF($E596&gt;NORMA!$K$8,"NO CUMPLE","CUMPLE")</f>
        <v>NO CUMPLE</v>
      </c>
      <c r="R596" s="188" t="str">
        <f>IF($F596&gt;NORMA!$K$9,"NO CUMPLE","CUMPLE")</f>
        <v>NO CUMPLE</v>
      </c>
      <c r="S596" s="188" t="str">
        <f>IF($K596&gt;NORMA!$K$10,"NO CUMPLE","CUMPLE")</f>
        <v>NO CUMPLE</v>
      </c>
      <c r="T596" s="188" t="str">
        <f>IF($J596&gt;NORMA!$K$11,"NO CUMPLE","CUMPLE")</f>
        <v>CUMPLE</v>
      </c>
      <c r="U596" s="188" t="str">
        <f>IF($G596&gt;NORMA!$L$12,"NO CUMPLE","CUMPLE")</f>
        <v>CUMPLE</v>
      </c>
      <c r="V596" s="188" t="str">
        <f>IF($H596&gt;NORMA!$L$13,"NO CUMPLE","CUMPLE")</f>
        <v>CUMPLE</v>
      </c>
      <c r="W596" s="188" t="str">
        <f>IF($O596&gt;NORMA!$J$14,"NO CUMPLE","CUMPLE")</f>
        <v>NO CUMPLE</v>
      </c>
      <c r="X596" s="188" t="str">
        <f>IF(AND($N596&gt;=NORMA!$Q$4, $N596&lt;=NORMA!$R$4),"CUMPLE","NO CUMPLE")</f>
        <v>CUMPLE</v>
      </c>
      <c r="Y596" s="188" t="str">
        <f>IF($I596&gt;NORMA!$K$16,"NO CUMPLE","CUMPLE")</f>
        <v>NO CUMPLE</v>
      </c>
      <c r="Z596" s="188" t="str">
        <f>IF($M596&lt;NORMA!$L$23,"NO CUMPLE","CUMPLE")</f>
        <v>NO CUMPLE</v>
      </c>
      <c r="AA596" s="188" t="str">
        <f>IF($E596&gt;NORMA!$J$24,"NO CUMPLE","CUMPLE")</f>
        <v>NO CUMPLE</v>
      </c>
      <c r="AB596" s="188" t="str">
        <f>IF($F596&gt;NORMA!$J$25,"NO CUMPLE","CUMPLE")</f>
        <v>NO CUMPLE</v>
      </c>
      <c r="AC596" s="188" t="str">
        <f>IF($K596&gt;NORMA!$J$26,"NO CUMPLE","CUMPLE")</f>
        <v>NO CUMPLE</v>
      </c>
      <c r="AD596" s="188" t="str">
        <f>IF($J596&gt;NORMA!$J$27,"NO CUMPLE","CUMPLE")</f>
        <v>NO CUMPLE</v>
      </c>
      <c r="AE596" s="188" t="str">
        <f>IF($G596&gt;NORMA!$K$28,"NO CUMPLE","CUMPLE")</f>
        <v>NO CUMPLE</v>
      </c>
      <c r="AF596" s="188" t="str">
        <f>IF($H596&gt;NORMA!$I$29,"NO CUMPLE","CUMPLE")</f>
        <v>NO CUMPLE</v>
      </c>
      <c r="AG596" s="188" t="str">
        <f>IF($O596&gt;NORMA!$L$30,"NO CUMPLE","CUMPLE")</f>
        <v>NO CUMPLE</v>
      </c>
      <c r="AH596" s="188" t="str">
        <f>IF(AND($N596&gt;=NORMA!$R$18, $N596&lt;=NORMA!$S$18),"CUMPLE","NO CUMPLE")</f>
        <v>CUMPLE</v>
      </c>
      <c r="AI596" s="188" t="str">
        <f>IF($I596&gt;NORMA!$J$32,"NO CUMPLE","CUMPLE")</f>
        <v>NO CUMPLE</v>
      </c>
    </row>
    <row r="597" spans="1:35" ht="14.25" customHeight="1" x14ac:dyDescent="0.35">
      <c r="A597" s="146" t="s">
        <v>106</v>
      </c>
      <c r="B597" s="147" t="s">
        <v>105</v>
      </c>
      <c r="C597" s="148">
        <v>40338</v>
      </c>
      <c r="D597" s="149">
        <v>0.8125</v>
      </c>
      <c r="E597" s="147">
        <v>251</v>
      </c>
      <c r="F597" s="147">
        <v>581</v>
      </c>
      <c r="G597" s="147">
        <v>167</v>
      </c>
      <c r="H597" s="147">
        <v>419</v>
      </c>
      <c r="I597" s="147">
        <v>8.6199999999999992</v>
      </c>
      <c r="J597" s="147">
        <v>6.66</v>
      </c>
      <c r="K597" s="155">
        <v>45.39</v>
      </c>
      <c r="L597" s="155">
        <v>4.5599999999999996</v>
      </c>
      <c r="M597" s="156">
        <v>0.12</v>
      </c>
      <c r="N597" s="156">
        <v>7.09</v>
      </c>
      <c r="O597" s="157">
        <v>110000000</v>
      </c>
      <c r="P597" s="188" t="str">
        <f>IF($M597&lt;NORMA!$K$7,"NO CUMPLE","CUMPLE")</f>
        <v>NO CUMPLE</v>
      </c>
      <c r="Q597" s="188" t="str">
        <f>IF($E597&gt;NORMA!$K$8,"NO CUMPLE","CUMPLE")</f>
        <v>NO CUMPLE</v>
      </c>
      <c r="R597" s="188" t="str">
        <f>IF($F597&gt;NORMA!$K$9,"NO CUMPLE","CUMPLE")</f>
        <v>NO CUMPLE</v>
      </c>
      <c r="S597" s="188" t="str">
        <f>IF($K597&gt;NORMA!$K$10,"NO CUMPLE","CUMPLE")</f>
        <v>NO CUMPLE</v>
      </c>
      <c r="T597" s="188" t="str">
        <f>IF($J597&gt;NORMA!$K$11,"NO CUMPLE","CUMPLE")</f>
        <v>CUMPLE</v>
      </c>
      <c r="U597" s="188" t="str">
        <f>IF($G597&gt;NORMA!$L$12,"NO CUMPLE","CUMPLE")</f>
        <v>CUMPLE</v>
      </c>
      <c r="V597" s="188" t="str">
        <f>IF($H597&gt;NORMA!$L$13,"NO CUMPLE","CUMPLE")</f>
        <v>NO CUMPLE</v>
      </c>
      <c r="W597" s="188" t="str">
        <f>IF($O597&gt;NORMA!$J$14,"NO CUMPLE","CUMPLE")</f>
        <v>NO CUMPLE</v>
      </c>
      <c r="X597" s="188" t="str">
        <f>IF(AND($N597&gt;=NORMA!$Q$4, $N597&lt;=NORMA!$R$4),"CUMPLE","NO CUMPLE")</f>
        <v>CUMPLE</v>
      </c>
      <c r="Y597" s="188" t="str">
        <f>IF($I597&gt;NORMA!$K$16,"NO CUMPLE","CUMPLE")</f>
        <v>NO CUMPLE</v>
      </c>
      <c r="Z597" s="188" t="str">
        <f>IF($M597&lt;NORMA!$L$23,"NO CUMPLE","CUMPLE")</f>
        <v>NO CUMPLE</v>
      </c>
      <c r="AA597" s="188" t="str">
        <f>IF($E597&gt;NORMA!$J$24,"NO CUMPLE","CUMPLE")</f>
        <v>NO CUMPLE</v>
      </c>
      <c r="AB597" s="188" t="str">
        <f>IF($F597&gt;NORMA!$J$25,"NO CUMPLE","CUMPLE")</f>
        <v>NO CUMPLE</v>
      </c>
      <c r="AC597" s="188" t="str">
        <f>IF($K597&gt;NORMA!$J$26,"NO CUMPLE","CUMPLE")</f>
        <v>NO CUMPLE</v>
      </c>
      <c r="AD597" s="188" t="str">
        <f>IF($J597&gt;NORMA!$J$27,"NO CUMPLE","CUMPLE")</f>
        <v>NO CUMPLE</v>
      </c>
      <c r="AE597" s="188" t="str">
        <f>IF($G597&gt;NORMA!$K$28,"NO CUMPLE","CUMPLE")</f>
        <v>NO CUMPLE</v>
      </c>
      <c r="AF597" s="188" t="str">
        <f>IF($H597&gt;NORMA!$I$29,"NO CUMPLE","CUMPLE")</f>
        <v>NO CUMPLE</v>
      </c>
      <c r="AG597" s="188" t="str">
        <f>IF($O597&gt;NORMA!$L$30,"NO CUMPLE","CUMPLE")</f>
        <v>NO CUMPLE</v>
      </c>
      <c r="AH597" s="188" t="str">
        <f>IF(AND($N597&gt;=NORMA!$R$18, $N597&lt;=NORMA!$S$18),"CUMPLE","NO CUMPLE")</f>
        <v>CUMPLE</v>
      </c>
      <c r="AI597" s="188" t="str">
        <f>IF($I597&gt;NORMA!$J$32,"NO CUMPLE","CUMPLE")</f>
        <v>NO CUMPLE</v>
      </c>
    </row>
    <row r="598" spans="1:35" ht="14.25" customHeight="1" x14ac:dyDescent="0.35">
      <c r="A598" s="146" t="s">
        <v>107</v>
      </c>
      <c r="B598" s="147" t="s">
        <v>105</v>
      </c>
      <c r="C598" s="148">
        <v>40316</v>
      </c>
      <c r="D598" s="149">
        <v>0.16666666666666666</v>
      </c>
      <c r="E598" s="147">
        <v>159</v>
      </c>
      <c r="F598" s="147">
        <v>359</v>
      </c>
      <c r="G598" s="147">
        <v>132</v>
      </c>
      <c r="H598" s="147">
        <v>24.8</v>
      </c>
      <c r="I598" s="147">
        <v>9.89</v>
      </c>
      <c r="J598" s="147">
        <v>5.14</v>
      </c>
      <c r="K598" s="155">
        <v>39.29</v>
      </c>
      <c r="L598" s="155">
        <v>6.08</v>
      </c>
      <c r="M598" s="156">
        <v>0.2</v>
      </c>
      <c r="N598" s="156">
        <v>7.36</v>
      </c>
      <c r="O598" s="157">
        <v>4000000</v>
      </c>
      <c r="P598" s="188" t="str">
        <f>IF($M598&lt;NORMA!$K$7,"NO CUMPLE","CUMPLE")</f>
        <v>CUMPLE</v>
      </c>
      <c r="Q598" s="188" t="str">
        <f>IF($E598&gt;NORMA!$K$8,"NO CUMPLE","CUMPLE")</f>
        <v>CUMPLE</v>
      </c>
      <c r="R598" s="188" t="str">
        <f>IF($F598&gt;NORMA!$K$9,"NO CUMPLE","CUMPLE")</f>
        <v>CUMPLE</v>
      </c>
      <c r="S598" s="188" t="str">
        <f>IF($K598&gt;NORMA!$K$10,"NO CUMPLE","CUMPLE")</f>
        <v>CUMPLE</v>
      </c>
      <c r="T598" s="188" t="str">
        <f>IF($J598&gt;NORMA!$K$11,"NO CUMPLE","CUMPLE")</f>
        <v>CUMPLE</v>
      </c>
      <c r="U598" s="188" t="str">
        <f>IF($G598&gt;NORMA!$L$12,"NO CUMPLE","CUMPLE")</f>
        <v>CUMPLE</v>
      </c>
      <c r="V598" s="188" t="str">
        <f>IF($H598&gt;NORMA!$L$13,"NO CUMPLE","CUMPLE")</f>
        <v>CUMPLE</v>
      </c>
      <c r="W598" s="188" t="str">
        <f>IF($O598&gt;NORMA!$J$14,"NO CUMPLE","CUMPLE")</f>
        <v>NO CUMPLE</v>
      </c>
      <c r="X598" s="188" t="str">
        <f>IF(AND($N598&gt;=NORMA!$Q$4, $N598&lt;=NORMA!$R$4),"CUMPLE","NO CUMPLE")</f>
        <v>CUMPLE</v>
      </c>
      <c r="Y598" s="188" t="str">
        <f>IF($I598&gt;NORMA!$K$16,"NO CUMPLE","CUMPLE")</f>
        <v>NO CUMPLE</v>
      </c>
      <c r="Z598" s="188" t="str">
        <f>IF($M598&lt;NORMA!$L$23,"NO CUMPLE","CUMPLE")</f>
        <v>NO CUMPLE</v>
      </c>
      <c r="AA598" s="188" t="str">
        <f>IF($E598&gt;NORMA!$J$24,"NO CUMPLE","CUMPLE")</f>
        <v>NO CUMPLE</v>
      </c>
      <c r="AB598" s="188" t="str">
        <f>IF($F598&gt;NORMA!$J$25,"NO CUMPLE","CUMPLE")</f>
        <v>NO CUMPLE</v>
      </c>
      <c r="AC598" s="188" t="str">
        <f>IF($K598&gt;NORMA!$J$26,"NO CUMPLE","CUMPLE")</f>
        <v>NO CUMPLE</v>
      </c>
      <c r="AD598" s="188" t="str">
        <f>IF($J598&gt;NORMA!$J$27,"NO CUMPLE","CUMPLE")</f>
        <v>NO CUMPLE</v>
      </c>
      <c r="AE598" s="188" t="str">
        <f>IF($G598&gt;NORMA!$K$28,"NO CUMPLE","CUMPLE")</f>
        <v>NO CUMPLE</v>
      </c>
      <c r="AF598" s="188" t="str">
        <f>IF($H598&gt;NORMA!$I$29,"NO CUMPLE","CUMPLE")</f>
        <v>NO CUMPLE</v>
      </c>
      <c r="AG598" s="188" t="str">
        <f>IF($O598&gt;NORMA!$L$30,"NO CUMPLE","CUMPLE")</f>
        <v>NO CUMPLE</v>
      </c>
      <c r="AH598" s="188" t="str">
        <f>IF(AND($N598&gt;=NORMA!$R$18, $N598&lt;=NORMA!$S$18),"CUMPLE","NO CUMPLE")</f>
        <v>CUMPLE</v>
      </c>
      <c r="AI598" s="188" t="str">
        <f>IF($I598&gt;NORMA!$J$32,"NO CUMPLE","CUMPLE")</f>
        <v>NO CUMPLE</v>
      </c>
    </row>
    <row r="599" spans="1:35" ht="14.25" customHeight="1" x14ac:dyDescent="0.35">
      <c r="A599" s="146" t="s">
        <v>107</v>
      </c>
      <c r="B599" s="147" t="s">
        <v>105</v>
      </c>
      <c r="C599" s="148">
        <v>40338</v>
      </c>
      <c r="D599" s="149">
        <v>0.79166666666666663</v>
      </c>
      <c r="E599" s="147">
        <v>282</v>
      </c>
      <c r="F599" s="147">
        <v>663</v>
      </c>
      <c r="G599" s="147">
        <v>367</v>
      </c>
      <c r="H599" s="147">
        <v>97.8</v>
      </c>
      <c r="I599" s="147">
        <v>9.7100000000000009</v>
      </c>
      <c r="J599" s="147">
        <v>7.21</v>
      </c>
      <c r="K599" s="155">
        <v>46.24</v>
      </c>
      <c r="L599" s="155">
        <v>4.53</v>
      </c>
      <c r="M599" s="156">
        <v>1.29</v>
      </c>
      <c r="N599" s="156">
        <v>7.04</v>
      </c>
      <c r="O599" s="157">
        <v>24000000</v>
      </c>
      <c r="P599" s="188" t="str">
        <f>IF($M599&lt;NORMA!$K$7,"NO CUMPLE","CUMPLE")</f>
        <v>CUMPLE</v>
      </c>
      <c r="Q599" s="188" t="str">
        <f>IF($E599&gt;NORMA!$K$8,"NO CUMPLE","CUMPLE")</f>
        <v>NO CUMPLE</v>
      </c>
      <c r="R599" s="188" t="str">
        <f>IF($F599&gt;NORMA!$K$9,"NO CUMPLE","CUMPLE")</f>
        <v>NO CUMPLE</v>
      </c>
      <c r="S599" s="188" t="str">
        <f>IF($K599&gt;NORMA!$K$10,"NO CUMPLE","CUMPLE")</f>
        <v>NO CUMPLE</v>
      </c>
      <c r="T599" s="188" t="str">
        <f>IF($J599&gt;NORMA!$K$11,"NO CUMPLE","CUMPLE")</f>
        <v>CUMPLE</v>
      </c>
      <c r="U599" s="188" t="str">
        <f>IF($G599&gt;NORMA!$L$12,"NO CUMPLE","CUMPLE")</f>
        <v>NO CUMPLE</v>
      </c>
      <c r="V599" s="188" t="str">
        <f>IF($H599&gt;NORMA!$L$13,"NO CUMPLE","CUMPLE")</f>
        <v>NO CUMPLE</v>
      </c>
      <c r="W599" s="188" t="str">
        <f>IF($O599&gt;NORMA!$J$14,"NO CUMPLE","CUMPLE")</f>
        <v>NO CUMPLE</v>
      </c>
      <c r="X599" s="188" t="str">
        <f>IF(AND($N599&gt;=NORMA!$Q$4, $N599&lt;=NORMA!$R$4),"CUMPLE","NO CUMPLE")</f>
        <v>CUMPLE</v>
      </c>
      <c r="Y599" s="188" t="str">
        <f>IF($I599&gt;NORMA!$K$16,"NO CUMPLE","CUMPLE")</f>
        <v>NO CUMPLE</v>
      </c>
      <c r="Z599" s="188" t="str">
        <f>IF($M599&lt;NORMA!$L$23,"NO CUMPLE","CUMPLE")</f>
        <v>CUMPLE</v>
      </c>
      <c r="AA599" s="188" t="str">
        <f>IF($E599&gt;NORMA!$J$24,"NO CUMPLE","CUMPLE")</f>
        <v>NO CUMPLE</v>
      </c>
      <c r="AB599" s="188" t="str">
        <f>IF($F599&gt;NORMA!$J$25,"NO CUMPLE","CUMPLE")</f>
        <v>NO CUMPLE</v>
      </c>
      <c r="AC599" s="188" t="str">
        <f>IF($K599&gt;NORMA!$J$26,"NO CUMPLE","CUMPLE")</f>
        <v>NO CUMPLE</v>
      </c>
      <c r="AD599" s="188" t="str">
        <f>IF($J599&gt;NORMA!$J$27,"NO CUMPLE","CUMPLE")</f>
        <v>NO CUMPLE</v>
      </c>
      <c r="AE599" s="188" t="str">
        <f>IF($G599&gt;NORMA!$K$28,"NO CUMPLE","CUMPLE")</f>
        <v>NO CUMPLE</v>
      </c>
      <c r="AF599" s="188" t="str">
        <f>IF($H599&gt;NORMA!$I$29,"NO CUMPLE","CUMPLE")</f>
        <v>NO CUMPLE</v>
      </c>
      <c r="AG599" s="188" t="str">
        <f>IF($O599&gt;NORMA!$L$30,"NO CUMPLE","CUMPLE")</f>
        <v>NO CUMPLE</v>
      </c>
      <c r="AH599" s="188" t="str">
        <f>IF(AND($N599&gt;=NORMA!$R$18, $N599&lt;=NORMA!$S$18),"CUMPLE","NO CUMPLE")</f>
        <v>CUMPLE</v>
      </c>
      <c r="AI599" s="188" t="str">
        <f>IF($I599&gt;NORMA!$J$32,"NO CUMPLE","CUMPLE")</f>
        <v>NO CUMPLE</v>
      </c>
    </row>
    <row r="600" spans="1:35" ht="14.25" customHeight="1" x14ac:dyDescent="0.35">
      <c r="A600" s="146" t="s">
        <v>104</v>
      </c>
      <c r="B600" s="147" t="s">
        <v>105</v>
      </c>
      <c r="C600" s="148">
        <v>40361</v>
      </c>
      <c r="D600" s="149">
        <v>0.75</v>
      </c>
      <c r="E600" s="147">
        <v>233</v>
      </c>
      <c r="F600" s="147">
        <v>590</v>
      </c>
      <c r="G600" s="147">
        <v>222</v>
      </c>
      <c r="H600" s="147">
        <v>39.1</v>
      </c>
      <c r="I600" s="147">
        <v>12.1</v>
      </c>
      <c r="J600" s="147">
        <v>5.81</v>
      </c>
      <c r="K600" s="155">
        <v>47.99</v>
      </c>
      <c r="L600" s="155">
        <v>3.99</v>
      </c>
      <c r="M600" s="156">
        <v>0.26</v>
      </c>
      <c r="N600" s="156">
        <v>7.34</v>
      </c>
      <c r="O600" s="157">
        <v>900000</v>
      </c>
      <c r="P600" s="188" t="str">
        <f>IF($M600&lt;NORMA!$K$7,"NO CUMPLE","CUMPLE")</f>
        <v>CUMPLE</v>
      </c>
      <c r="Q600" s="188" t="str">
        <f>IF($E600&gt;NORMA!$K$8,"NO CUMPLE","CUMPLE")</f>
        <v>CUMPLE</v>
      </c>
      <c r="R600" s="188" t="str">
        <f>IF($F600&gt;NORMA!$K$9,"NO CUMPLE","CUMPLE")</f>
        <v>NO CUMPLE</v>
      </c>
      <c r="S600" s="188" t="str">
        <f>IF($K600&gt;NORMA!$K$10,"NO CUMPLE","CUMPLE")</f>
        <v>NO CUMPLE</v>
      </c>
      <c r="T600" s="188" t="str">
        <f>IF($J600&gt;NORMA!$K$11,"NO CUMPLE","CUMPLE")</f>
        <v>CUMPLE</v>
      </c>
      <c r="U600" s="188" t="str">
        <f>IF($G600&gt;NORMA!$L$12,"NO CUMPLE","CUMPLE")</f>
        <v>NO CUMPLE</v>
      </c>
      <c r="V600" s="188" t="str">
        <f>IF($H600&gt;NORMA!$L$13,"NO CUMPLE","CUMPLE")</f>
        <v>CUMPLE</v>
      </c>
      <c r="W600" s="188" t="str">
        <f>IF($O600&gt;NORMA!$J$14,"NO CUMPLE","CUMPLE")</f>
        <v>CUMPLE</v>
      </c>
      <c r="X600" s="188" t="str">
        <f>IF(AND($N600&gt;=NORMA!$Q$4, $N600&lt;=NORMA!$R$4),"CUMPLE","NO CUMPLE")</f>
        <v>CUMPLE</v>
      </c>
      <c r="Y600" s="188" t="str">
        <f>IF($I600&gt;NORMA!$K$16,"NO CUMPLE","CUMPLE")</f>
        <v>NO CUMPLE</v>
      </c>
      <c r="Z600" s="188" t="str">
        <f>IF($M600&lt;NORMA!$L$23,"NO CUMPLE","CUMPLE")</f>
        <v>NO CUMPLE</v>
      </c>
      <c r="AA600" s="188" t="str">
        <f>IF($E600&gt;NORMA!$J$24,"NO CUMPLE","CUMPLE")</f>
        <v>NO CUMPLE</v>
      </c>
      <c r="AB600" s="188" t="str">
        <f>IF($F600&gt;NORMA!$J$25,"NO CUMPLE","CUMPLE")</f>
        <v>NO CUMPLE</v>
      </c>
      <c r="AC600" s="188" t="str">
        <f>IF($K600&gt;NORMA!$J$26,"NO CUMPLE","CUMPLE")</f>
        <v>NO CUMPLE</v>
      </c>
      <c r="AD600" s="188" t="str">
        <f>IF($J600&gt;NORMA!$J$27,"NO CUMPLE","CUMPLE")</f>
        <v>NO CUMPLE</v>
      </c>
      <c r="AE600" s="188" t="str">
        <f>IF($G600&gt;NORMA!$K$28,"NO CUMPLE","CUMPLE")</f>
        <v>NO CUMPLE</v>
      </c>
      <c r="AF600" s="188" t="str">
        <f>IF($H600&gt;NORMA!$I$29,"NO CUMPLE","CUMPLE")</f>
        <v>NO CUMPLE</v>
      </c>
      <c r="AG600" s="188" t="str">
        <f>IF($O600&gt;NORMA!$L$30,"NO CUMPLE","CUMPLE")</f>
        <v>NO CUMPLE</v>
      </c>
      <c r="AH600" s="188" t="str">
        <f>IF(AND($N600&gt;=NORMA!$R$18, $N600&lt;=NORMA!$S$18),"CUMPLE","NO CUMPLE")</f>
        <v>CUMPLE</v>
      </c>
      <c r="AI600" s="188" t="str">
        <f>IF($I600&gt;NORMA!$J$32,"NO CUMPLE","CUMPLE")</f>
        <v>NO CUMPLE</v>
      </c>
    </row>
    <row r="601" spans="1:35" ht="14.25" customHeight="1" x14ac:dyDescent="0.35">
      <c r="A601" s="146" t="s">
        <v>107</v>
      </c>
      <c r="B601" s="147" t="s">
        <v>105</v>
      </c>
      <c r="C601" s="148">
        <v>40351</v>
      </c>
      <c r="D601" s="149">
        <v>0.75694444444444442</v>
      </c>
      <c r="E601" s="147">
        <v>192</v>
      </c>
      <c r="F601" s="147">
        <v>403</v>
      </c>
      <c r="G601" s="147">
        <v>134</v>
      </c>
      <c r="H601" s="147">
        <v>48.5</v>
      </c>
      <c r="I601" s="147">
        <v>7.3</v>
      </c>
      <c r="J601" s="147">
        <v>5.89</v>
      </c>
      <c r="K601" s="155">
        <v>1.28</v>
      </c>
      <c r="L601" s="155">
        <v>6.49</v>
      </c>
      <c r="M601" s="156">
        <v>2.15</v>
      </c>
      <c r="N601" s="156">
        <v>7.4</v>
      </c>
      <c r="O601" s="157">
        <v>4300000</v>
      </c>
      <c r="P601" s="188" t="str">
        <f>IF($M601&lt;NORMA!$K$7,"NO CUMPLE","CUMPLE")</f>
        <v>CUMPLE</v>
      </c>
      <c r="Q601" s="188" t="str">
        <f>IF($E601&gt;NORMA!$K$8,"NO CUMPLE","CUMPLE")</f>
        <v>CUMPLE</v>
      </c>
      <c r="R601" s="188" t="str">
        <f>IF($F601&gt;NORMA!$K$9,"NO CUMPLE","CUMPLE")</f>
        <v>NO CUMPLE</v>
      </c>
      <c r="S601" s="188" t="str">
        <f>IF($K601&gt;NORMA!$K$10,"NO CUMPLE","CUMPLE")</f>
        <v>CUMPLE</v>
      </c>
      <c r="T601" s="188" t="str">
        <f>IF($J601&gt;NORMA!$K$11,"NO CUMPLE","CUMPLE")</f>
        <v>CUMPLE</v>
      </c>
      <c r="U601" s="188" t="str">
        <f>IF($G601&gt;NORMA!$L$12,"NO CUMPLE","CUMPLE")</f>
        <v>CUMPLE</v>
      </c>
      <c r="V601" s="188" t="str">
        <f>IF($H601&gt;NORMA!$L$13,"NO CUMPLE","CUMPLE")</f>
        <v>CUMPLE</v>
      </c>
      <c r="W601" s="188" t="str">
        <f>IF($O601&gt;NORMA!$J$14,"NO CUMPLE","CUMPLE")</f>
        <v>NO CUMPLE</v>
      </c>
      <c r="X601" s="188" t="str">
        <f>IF(AND($N601&gt;=NORMA!$Q$4, $N601&lt;=NORMA!$R$4),"CUMPLE","NO CUMPLE")</f>
        <v>CUMPLE</v>
      </c>
      <c r="Y601" s="188" t="str">
        <f>IF($I601&gt;NORMA!$K$16,"NO CUMPLE","CUMPLE")</f>
        <v>NO CUMPLE</v>
      </c>
      <c r="Z601" s="188" t="str">
        <f>IF($M601&lt;NORMA!$L$23,"NO CUMPLE","CUMPLE")</f>
        <v>CUMPLE</v>
      </c>
      <c r="AA601" s="188" t="str">
        <f>IF($E601&gt;NORMA!$J$24,"NO CUMPLE","CUMPLE")</f>
        <v>NO CUMPLE</v>
      </c>
      <c r="AB601" s="188" t="str">
        <f>IF($F601&gt;NORMA!$J$25,"NO CUMPLE","CUMPLE")</f>
        <v>NO CUMPLE</v>
      </c>
      <c r="AC601" s="188" t="str">
        <f>IF($K601&gt;NORMA!$J$26,"NO CUMPLE","CUMPLE")</f>
        <v>CUMPLE</v>
      </c>
      <c r="AD601" s="188" t="str">
        <f>IF($J601&gt;NORMA!$J$27,"NO CUMPLE","CUMPLE")</f>
        <v>NO CUMPLE</v>
      </c>
      <c r="AE601" s="188" t="str">
        <f>IF($G601&gt;NORMA!$K$28,"NO CUMPLE","CUMPLE")</f>
        <v>NO CUMPLE</v>
      </c>
      <c r="AF601" s="188" t="str">
        <f>IF($H601&gt;NORMA!$I$29,"NO CUMPLE","CUMPLE")</f>
        <v>NO CUMPLE</v>
      </c>
      <c r="AG601" s="188" t="str">
        <f>IF($O601&gt;NORMA!$L$30,"NO CUMPLE","CUMPLE")</f>
        <v>NO CUMPLE</v>
      </c>
      <c r="AH601" s="188" t="str">
        <f>IF(AND($N601&gt;=NORMA!$R$18, $N601&lt;=NORMA!$S$18),"CUMPLE","NO CUMPLE")</f>
        <v>CUMPLE</v>
      </c>
      <c r="AI601" s="188" t="str">
        <f>IF($I601&gt;NORMA!$J$32,"NO CUMPLE","CUMPLE")</f>
        <v>NO CUMPLE</v>
      </c>
    </row>
    <row r="602" spans="1:35" ht="14.25" customHeight="1" x14ac:dyDescent="0.35">
      <c r="A602" s="146" t="s">
        <v>107</v>
      </c>
      <c r="B602" s="147" t="s">
        <v>105</v>
      </c>
      <c r="C602" s="148">
        <v>40367</v>
      </c>
      <c r="D602" s="149">
        <v>0.58333333333333337</v>
      </c>
      <c r="E602" s="147">
        <v>318</v>
      </c>
      <c r="F602" s="147">
        <v>882</v>
      </c>
      <c r="G602" s="147">
        <v>1465</v>
      </c>
      <c r="H602" s="147">
        <v>84.7</v>
      </c>
      <c r="I602" s="147">
        <v>5.7</v>
      </c>
      <c r="J602" s="147">
        <v>5.16</v>
      </c>
      <c r="K602" s="155">
        <v>39.299999999999997</v>
      </c>
      <c r="L602" s="155">
        <v>8.49</v>
      </c>
      <c r="M602" s="156">
        <v>0.15</v>
      </c>
      <c r="N602" s="156">
        <v>7.26</v>
      </c>
      <c r="O602" s="157">
        <v>210000000</v>
      </c>
      <c r="P602" s="188" t="str">
        <f>IF($M602&lt;NORMA!$K$7,"NO CUMPLE","CUMPLE")</f>
        <v>NO CUMPLE</v>
      </c>
      <c r="Q602" s="188" t="str">
        <f>IF($E602&gt;NORMA!$K$8,"NO CUMPLE","CUMPLE")</f>
        <v>NO CUMPLE</v>
      </c>
      <c r="R602" s="188" t="str">
        <f>IF($F602&gt;NORMA!$K$9,"NO CUMPLE","CUMPLE")</f>
        <v>NO CUMPLE</v>
      </c>
      <c r="S602" s="188" t="str">
        <f>IF($K602&gt;NORMA!$K$10,"NO CUMPLE","CUMPLE")</f>
        <v>CUMPLE</v>
      </c>
      <c r="T602" s="188" t="str">
        <f>IF($J602&gt;NORMA!$K$11,"NO CUMPLE","CUMPLE")</f>
        <v>CUMPLE</v>
      </c>
      <c r="U602" s="188" t="str">
        <f>IF($G602&gt;NORMA!$L$12,"NO CUMPLE","CUMPLE")</f>
        <v>NO CUMPLE</v>
      </c>
      <c r="V602" s="188" t="str">
        <f>IF($H602&gt;NORMA!$L$13,"NO CUMPLE","CUMPLE")</f>
        <v>NO CUMPLE</v>
      </c>
      <c r="W602" s="188" t="str">
        <f>IF($O602&gt;NORMA!$J$14,"NO CUMPLE","CUMPLE")</f>
        <v>NO CUMPLE</v>
      </c>
      <c r="X602" s="188" t="str">
        <f>IF(AND($N602&gt;=NORMA!$Q$4, $N602&lt;=NORMA!$R$4),"CUMPLE","NO CUMPLE")</f>
        <v>CUMPLE</v>
      </c>
      <c r="Y602" s="188" t="str">
        <f>IF($I602&gt;NORMA!$K$16,"NO CUMPLE","CUMPLE")</f>
        <v>NO CUMPLE</v>
      </c>
      <c r="Z602" s="188" t="str">
        <f>IF($M602&lt;NORMA!$L$23,"NO CUMPLE","CUMPLE")</f>
        <v>NO CUMPLE</v>
      </c>
      <c r="AA602" s="188" t="str">
        <f>IF($E602&gt;NORMA!$J$24,"NO CUMPLE","CUMPLE")</f>
        <v>NO CUMPLE</v>
      </c>
      <c r="AB602" s="188" t="str">
        <f>IF($F602&gt;NORMA!$J$25,"NO CUMPLE","CUMPLE")</f>
        <v>NO CUMPLE</v>
      </c>
      <c r="AC602" s="188" t="str">
        <f>IF($K602&gt;NORMA!$J$26,"NO CUMPLE","CUMPLE")</f>
        <v>NO CUMPLE</v>
      </c>
      <c r="AD602" s="188" t="str">
        <f>IF($J602&gt;NORMA!$J$27,"NO CUMPLE","CUMPLE")</f>
        <v>NO CUMPLE</v>
      </c>
      <c r="AE602" s="188" t="str">
        <f>IF($G602&gt;NORMA!$K$28,"NO CUMPLE","CUMPLE")</f>
        <v>NO CUMPLE</v>
      </c>
      <c r="AF602" s="188" t="str">
        <f>IF($H602&gt;NORMA!$I$29,"NO CUMPLE","CUMPLE")</f>
        <v>NO CUMPLE</v>
      </c>
      <c r="AG602" s="188" t="str">
        <f>IF($O602&gt;NORMA!$L$30,"NO CUMPLE","CUMPLE")</f>
        <v>NO CUMPLE</v>
      </c>
      <c r="AH602" s="188" t="str">
        <f>IF(AND($N602&gt;=NORMA!$R$18, $N602&lt;=NORMA!$S$18),"CUMPLE","NO CUMPLE")</f>
        <v>CUMPLE</v>
      </c>
      <c r="AI602" s="188" t="str">
        <f>IF($I602&gt;NORMA!$J$32,"NO CUMPLE","CUMPLE")</f>
        <v>NO CUMPLE</v>
      </c>
    </row>
    <row r="603" spans="1:35" ht="14.25" customHeight="1" x14ac:dyDescent="0.35">
      <c r="A603" s="146" t="s">
        <v>104</v>
      </c>
      <c r="B603" s="147" t="s">
        <v>105</v>
      </c>
      <c r="C603" s="148">
        <v>40396</v>
      </c>
      <c r="D603" s="149">
        <v>0.35416666666666669</v>
      </c>
      <c r="E603" s="147">
        <v>220</v>
      </c>
      <c r="F603" s="147">
        <v>509</v>
      </c>
      <c r="G603" s="147">
        <v>243</v>
      </c>
      <c r="H603" s="147">
        <v>73</v>
      </c>
      <c r="I603" s="147">
        <v>4.51</v>
      </c>
      <c r="J603" s="147">
        <v>6.09</v>
      </c>
      <c r="K603" s="155">
        <v>50.08</v>
      </c>
      <c r="L603" s="155">
        <v>6.01</v>
      </c>
      <c r="M603" s="156">
        <v>0.13</v>
      </c>
      <c r="N603" s="156">
        <v>7.6</v>
      </c>
      <c r="O603" s="157">
        <v>24000000</v>
      </c>
      <c r="P603" s="188" t="str">
        <f>IF($M603&lt;NORMA!$K$7,"NO CUMPLE","CUMPLE")</f>
        <v>NO CUMPLE</v>
      </c>
      <c r="Q603" s="188" t="str">
        <f>IF($E603&gt;NORMA!$K$8,"NO CUMPLE","CUMPLE")</f>
        <v>CUMPLE</v>
      </c>
      <c r="R603" s="188" t="str">
        <f>IF($F603&gt;NORMA!$K$9,"NO CUMPLE","CUMPLE")</f>
        <v>NO CUMPLE</v>
      </c>
      <c r="S603" s="188" t="str">
        <f>IF($K603&gt;NORMA!$K$10,"NO CUMPLE","CUMPLE")</f>
        <v>NO CUMPLE</v>
      </c>
      <c r="T603" s="188" t="str">
        <f>IF($J603&gt;NORMA!$K$11,"NO CUMPLE","CUMPLE")</f>
        <v>CUMPLE</v>
      </c>
      <c r="U603" s="188" t="str">
        <f>IF($G603&gt;NORMA!$L$12,"NO CUMPLE","CUMPLE")</f>
        <v>NO CUMPLE</v>
      </c>
      <c r="V603" s="188" t="str">
        <f>IF($H603&gt;NORMA!$L$13,"NO CUMPLE","CUMPLE")</f>
        <v>NO CUMPLE</v>
      </c>
      <c r="W603" s="188" t="str">
        <f>IF($O603&gt;NORMA!$J$14,"NO CUMPLE","CUMPLE")</f>
        <v>NO CUMPLE</v>
      </c>
      <c r="X603" s="188" t="str">
        <f>IF(AND($N603&gt;=NORMA!$Q$4, $N603&lt;=NORMA!$R$4),"CUMPLE","NO CUMPLE")</f>
        <v>CUMPLE</v>
      </c>
      <c r="Y603" s="188" t="str">
        <f>IF($I603&gt;NORMA!$K$16,"NO CUMPLE","CUMPLE")</f>
        <v>NO CUMPLE</v>
      </c>
      <c r="Z603" s="188" t="str">
        <f>IF($M603&lt;NORMA!$L$23,"NO CUMPLE","CUMPLE")</f>
        <v>NO CUMPLE</v>
      </c>
      <c r="AA603" s="188" t="str">
        <f>IF($E603&gt;NORMA!$J$24,"NO CUMPLE","CUMPLE")</f>
        <v>NO CUMPLE</v>
      </c>
      <c r="AB603" s="188" t="str">
        <f>IF($F603&gt;NORMA!$J$25,"NO CUMPLE","CUMPLE")</f>
        <v>NO CUMPLE</v>
      </c>
      <c r="AC603" s="188" t="str">
        <f>IF($K603&gt;NORMA!$J$26,"NO CUMPLE","CUMPLE")</f>
        <v>NO CUMPLE</v>
      </c>
      <c r="AD603" s="188" t="str">
        <f>IF($J603&gt;NORMA!$J$27,"NO CUMPLE","CUMPLE")</f>
        <v>NO CUMPLE</v>
      </c>
      <c r="AE603" s="188" t="str">
        <f>IF($G603&gt;NORMA!$K$28,"NO CUMPLE","CUMPLE")</f>
        <v>NO CUMPLE</v>
      </c>
      <c r="AF603" s="188" t="str">
        <f>IF($H603&gt;NORMA!$I$29,"NO CUMPLE","CUMPLE")</f>
        <v>NO CUMPLE</v>
      </c>
      <c r="AG603" s="188" t="str">
        <f>IF($O603&gt;NORMA!$L$30,"NO CUMPLE","CUMPLE")</f>
        <v>NO CUMPLE</v>
      </c>
      <c r="AH603" s="188" t="str">
        <f>IF(AND($N603&gt;=NORMA!$R$18, $N603&lt;=NORMA!$S$18),"CUMPLE","NO CUMPLE")</f>
        <v>CUMPLE</v>
      </c>
      <c r="AI603" s="188" t="str">
        <f>IF($I603&gt;NORMA!$J$32,"NO CUMPLE","CUMPLE")</f>
        <v>NO CUMPLE</v>
      </c>
    </row>
    <row r="604" spans="1:35" ht="14.25" customHeight="1" x14ac:dyDescent="0.35">
      <c r="A604" s="146" t="s">
        <v>104</v>
      </c>
      <c r="B604" s="147" t="s">
        <v>105</v>
      </c>
      <c r="C604" s="148">
        <v>40416</v>
      </c>
      <c r="D604" s="149">
        <v>0.60416666666666663</v>
      </c>
      <c r="E604" s="147">
        <v>482</v>
      </c>
      <c r="F604" s="147">
        <v>1647</v>
      </c>
      <c r="G604" s="147">
        <v>820</v>
      </c>
      <c r="H604" s="147">
        <v>90</v>
      </c>
      <c r="I604" s="147">
        <v>12</v>
      </c>
      <c r="J604" s="147">
        <v>8.9</v>
      </c>
      <c r="K604" s="155">
        <v>68.09</v>
      </c>
      <c r="L604" s="155">
        <v>7.55</v>
      </c>
      <c r="M604" s="156">
        <v>0.18</v>
      </c>
      <c r="N604" s="156">
        <v>7.38</v>
      </c>
      <c r="O604" s="157">
        <v>400000000</v>
      </c>
      <c r="P604" s="188" t="str">
        <f>IF($M604&lt;NORMA!$K$7,"NO CUMPLE","CUMPLE")</f>
        <v>NO CUMPLE</v>
      </c>
      <c r="Q604" s="188" t="str">
        <f>IF($E604&gt;NORMA!$K$8,"NO CUMPLE","CUMPLE")</f>
        <v>NO CUMPLE</v>
      </c>
      <c r="R604" s="188" t="str">
        <f>IF($F604&gt;NORMA!$K$9,"NO CUMPLE","CUMPLE")</f>
        <v>NO CUMPLE</v>
      </c>
      <c r="S604" s="188" t="str">
        <f>IF($K604&gt;NORMA!$K$10,"NO CUMPLE","CUMPLE")</f>
        <v>NO CUMPLE</v>
      </c>
      <c r="T604" s="188" t="str">
        <f>IF($J604&gt;NORMA!$K$11,"NO CUMPLE","CUMPLE")</f>
        <v>NO CUMPLE</v>
      </c>
      <c r="U604" s="188" t="str">
        <f>IF($G604&gt;NORMA!$L$12,"NO CUMPLE","CUMPLE")</f>
        <v>NO CUMPLE</v>
      </c>
      <c r="V604" s="188" t="str">
        <f>IF($H604&gt;NORMA!$L$13,"NO CUMPLE","CUMPLE")</f>
        <v>NO CUMPLE</v>
      </c>
      <c r="W604" s="188" t="str">
        <f>IF($O604&gt;NORMA!$J$14,"NO CUMPLE","CUMPLE")</f>
        <v>NO CUMPLE</v>
      </c>
      <c r="X604" s="188" t="str">
        <f>IF(AND($N604&gt;=NORMA!$Q$4, $N604&lt;=NORMA!$R$4),"CUMPLE","NO CUMPLE")</f>
        <v>CUMPLE</v>
      </c>
      <c r="Y604" s="188" t="str">
        <f>IF($I604&gt;NORMA!$K$16,"NO CUMPLE","CUMPLE")</f>
        <v>NO CUMPLE</v>
      </c>
      <c r="Z604" s="188" t="str">
        <f>IF($M604&lt;NORMA!$L$23,"NO CUMPLE","CUMPLE")</f>
        <v>NO CUMPLE</v>
      </c>
      <c r="AA604" s="188" t="str">
        <f>IF($E604&gt;NORMA!$J$24,"NO CUMPLE","CUMPLE")</f>
        <v>NO CUMPLE</v>
      </c>
      <c r="AB604" s="188" t="str">
        <f>IF($F604&gt;NORMA!$J$25,"NO CUMPLE","CUMPLE")</f>
        <v>NO CUMPLE</v>
      </c>
      <c r="AC604" s="188" t="str">
        <f>IF($K604&gt;NORMA!$J$26,"NO CUMPLE","CUMPLE")</f>
        <v>NO CUMPLE</v>
      </c>
      <c r="AD604" s="188" t="str">
        <f>IF($J604&gt;NORMA!$J$27,"NO CUMPLE","CUMPLE")</f>
        <v>NO CUMPLE</v>
      </c>
      <c r="AE604" s="188" t="str">
        <f>IF($G604&gt;NORMA!$K$28,"NO CUMPLE","CUMPLE")</f>
        <v>NO CUMPLE</v>
      </c>
      <c r="AF604" s="188" t="str">
        <f>IF($H604&gt;NORMA!$I$29,"NO CUMPLE","CUMPLE")</f>
        <v>NO CUMPLE</v>
      </c>
      <c r="AG604" s="188" t="str">
        <f>IF($O604&gt;NORMA!$L$30,"NO CUMPLE","CUMPLE")</f>
        <v>NO CUMPLE</v>
      </c>
      <c r="AH604" s="188" t="str">
        <f>IF(AND($N604&gt;=NORMA!$R$18, $N604&lt;=NORMA!$S$18),"CUMPLE","NO CUMPLE")</f>
        <v>CUMPLE</v>
      </c>
      <c r="AI604" s="188" t="str">
        <f>IF($I604&gt;NORMA!$J$32,"NO CUMPLE","CUMPLE")</f>
        <v>NO CUMPLE</v>
      </c>
    </row>
    <row r="605" spans="1:35" ht="14.25" customHeight="1" x14ac:dyDescent="0.35">
      <c r="A605" s="146" t="s">
        <v>104</v>
      </c>
      <c r="B605" s="147" t="s">
        <v>105</v>
      </c>
      <c r="C605" s="148">
        <v>40436</v>
      </c>
      <c r="D605" s="149">
        <v>0.95833333333333337</v>
      </c>
      <c r="E605" s="147">
        <v>264</v>
      </c>
      <c r="F605" s="147">
        <v>656</v>
      </c>
      <c r="G605" s="147">
        <v>250</v>
      </c>
      <c r="H605" s="147">
        <v>113</v>
      </c>
      <c r="I605" s="147">
        <v>15.4</v>
      </c>
      <c r="J605" s="147">
        <v>6.59</v>
      </c>
      <c r="K605" s="155">
        <v>59.25</v>
      </c>
      <c r="L605" s="155">
        <v>4.6500000000000004</v>
      </c>
      <c r="M605" s="156">
        <v>0.32</v>
      </c>
      <c r="N605" s="156">
        <v>7.23</v>
      </c>
      <c r="O605" s="157">
        <v>9800000</v>
      </c>
      <c r="P605" s="188" t="str">
        <f>IF($M605&lt;NORMA!$K$7,"NO CUMPLE","CUMPLE")</f>
        <v>CUMPLE</v>
      </c>
      <c r="Q605" s="188" t="str">
        <f>IF($E605&gt;NORMA!$K$8,"NO CUMPLE","CUMPLE")</f>
        <v>NO CUMPLE</v>
      </c>
      <c r="R605" s="188" t="str">
        <f>IF($F605&gt;NORMA!$K$9,"NO CUMPLE","CUMPLE")</f>
        <v>NO CUMPLE</v>
      </c>
      <c r="S605" s="188" t="str">
        <f>IF($K605&gt;NORMA!$K$10,"NO CUMPLE","CUMPLE")</f>
        <v>NO CUMPLE</v>
      </c>
      <c r="T605" s="188" t="str">
        <f>IF($J605&gt;NORMA!$K$11,"NO CUMPLE","CUMPLE")</f>
        <v>CUMPLE</v>
      </c>
      <c r="U605" s="188" t="str">
        <f>IF($G605&gt;NORMA!$L$12,"NO CUMPLE","CUMPLE")</f>
        <v>NO CUMPLE</v>
      </c>
      <c r="V605" s="188" t="str">
        <f>IF($H605&gt;NORMA!$L$13,"NO CUMPLE","CUMPLE")</f>
        <v>NO CUMPLE</v>
      </c>
      <c r="W605" s="188" t="str">
        <f>IF($O605&gt;NORMA!$J$14,"NO CUMPLE","CUMPLE")</f>
        <v>NO CUMPLE</v>
      </c>
      <c r="X605" s="188" t="str">
        <f>IF(AND($N605&gt;=NORMA!$Q$4, $N605&lt;=NORMA!$R$4),"CUMPLE","NO CUMPLE")</f>
        <v>CUMPLE</v>
      </c>
      <c r="Y605" s="188" t="str">
        <f>IF($I605&gt;NORMA!$K$16,"NO CUMPLE","CUMPLE")</f>
        <v>NO CUMPLE</v>
      </c>
      <c r="Z605" s="188" t="str">
        <f>IF($M605&lt;NORMA!$L$23,"NO CUMPLE","CUMPLE")</f>
        <v>NO CUMPLE</v>
      </c>
      <c r="AA605" s="188" t="str">
        <f>IF($E605&gt;NORMA!$J$24,"NO CUMPLE","CUMPLE")</f>
        <v>NO CUMPLE</v>
      </c>
      <c r="AB605" s="188" t="str">
        <f>IF($F605&gt;NORMA!$J$25,"NO CUMPLE","CUMPLE")</f>
        <v>NO CUMPLE</v>
      </c>
      <c r="AC605" s="188" t="str">
        <f>IF($K605&gt;NORMA!$J$26,"NO CUMPLE","CUMPLE")</f>
        <v>NO CUMPLE</v>
      </c>
      <c r="AD605" s="188" t="str">
        <f>IF($J605&gt;NORMA!$J$27,"NO CUMPLE","CUMPLE")</f>
        <v>NO CUMPLE</v>
      </c>
      <c r="AE605" s="188" t="str">
        <f>IF($G605&gt;NORMA!$K$28,"NO CUMPLE","CUMPLE")</f>
        <v>NO CUMPLE</v>
      </c>
      <c r="AF605" s="188" t="str">
        <f>IF($H605&gt;NORMA!$I$29,"NO CUMPLE","CUMPLE")</f>
        <v>NO CUMPLE</v>
      </c>
      <c r="AG605" s="188" t="str">
        <f>IF($O605&gt;NORMA!$L$30,"NO CUMPLE","CUMPLE")</f>
        <v>NO CUMPLE</v>
      </c>
      <c r="AH605" s="188" t="str">
        <f>IF(AND($N605&gt;=NORMA!$R$18, $N605&lt;=NORMA!$S$18),"CUMPLE","NO CUMPLE")</f>
        <v>CUMPLE</v>
      </c>
      <c r="AI605" s="188" t="str">
        <f>IF($I605&gt;NORMA!$J$32,"NO CUMPLE","CUMPLE")</f>
        <v>NO CUMPLE</v>
      </c>
    </row>
    <row r="606" spans="1:35" ht="14.25" customHeight="1" x14ac:dyDescent="0.35">
      <c r="A606" s="146" t="s">
        <v>104</v>
      </c>
      <c r="B606" s="147" t="s">
        <v>105</v>
      </c>
      <c r="C606" s="148">
        <v>40453</v>
      </c>
      <c r="D606" s="149">
        <v>0.41666666666666669</v>
      </c>
      <c r="E606" s="147">
        <v>468</v>
      </c>
      <c r="F606" s="147">
        <v>1068</v>
      </c>
      <c r="G606" s="147">
        <v>907</v>
      </c>
      <c r="H606" s="147">
        <v>57</v>
      </c>
      <c r="I606" s="147">
        <v>12.4</v>
      </c>
      <c r="J606" s="147">
        <v>9.42</v>
      </c>
      <c r="K606" s="155">
        <v>77.08</v>
      </c>
      <c r="L606" s="155">
        <v>34.659999999999997</v>
      </c>
      <c r="M606" s="156">
        <v>0.11</v>
      </c>
      <c r="N606" s="156">
        <v>7.59</v>
      </c>
      <c r="O606" s="157">
        <v>110000000</v>
      </c>
      <c r="P606" s="188" t="str">
        <f>IF($M606&lt;NORMA!$K$7,"NO CUMPLE","CUMPLE")</f>
        <v>NO CUMPLE</v>
      </c>
      <c r="Q606" s="188" t="str">
        <f>IF($E606&gt;NORMA!$K$8,"NO CUMPLE","CUMPLE")</f>
        <v>NO CUMPLE</v>
      </c>
      <c r="R606" s="188" t="str">
        <f>IF($F606&gt;NORMA!$K$9,"NO CUMPLE","CUMPLE")</f>
        <v>NO CUMPLE</v>
      </c>
      <c r="S606" s="188" t="str">
        <f>IF($K606&gt;NORMA!$K$10,"NO CUMPLE","CUMPLE")</f>
        <v>NO CUMPLE</v>
      </c>
      <c r="T606" s="188" t="str">
        <f>IF($J606&gt;NORMA!$K$11,"NO CUMPLE","CUMPLE")</f>
        <v>NO CUMPLE</v>
      </c>
      <c r="U606" s="188" t="str">
        <f>IF($G606&gt;NORMA!$L$12,"NO CUMPLE","CUMPLE")</f>
        <v>NO CUMPLE</v>
      </c>
      <c r="V606" s="188" t="str">
        <f>IF($H606&gt;NORMA!$L$13,"NO CUMPLE","CUMPLE")</f>
        <v>CUMPLE</v>
      </c>
      <c r="W606" s="188" t="str">
        <f>IF($O606&gt;NORMA!$J$14,"NO CUMPLE","CUMPLE")</f>
        <v>NO CUMPLE</v>
      </c>
      <c r="X606" s="188" t="str">
        <f>IF(AND($N606&gt;=NORMA!$Q$4, $N606&lt;=NORMA!$R$4),"CUMPLE","NO CUMPLE")</f>
        <v>CUMPLE</v>
      </c>
      <c r="Y606" s="188" t="str">
        <f>IF($I606&gt;NORMA!$K$16,"NO CUMPLE","CUMPLE")</f>
        <v>NO CUMPLE</v>
      </c>
      <c r="Z606" s="188" t="str">
        <f>IF($M606&lt;NORMA!$L$23,"NO CUMPLE","CUMPLE")</f>
        <v>NO CUMPLE</v>
      </c>
      <c r="AA606" s="188" t="str">
        <f>IF($E606&gt;NORMA!$J$24,"NO CUMPLE","CUMPLE")</f>
        <v>NO CUMPLE</v>
      </c>
      <c r="AB606" s="188" t="str">
        <f>IF($F606&gt;NORMA!$J$25,"NO CUMPLE","CUMPLE")</f>
        <v>NO CUMPLE</v>
      </c>
      <c r="AC606" s="188" t="str">
        <f>IF($K606&gt;NORMA!$J$26,"NO CUMPLE","CUMPLE")</f>
        <v>NO CUMPLE</v>
      </c>
      <c r="AD606" s="188" t="str">
        <f>IF($J606&gt;NORMA!$J$27,"NO CUMPLE","CUMPLE")</f>
        <v>NO CUMPLE</v>
      </c>
      <c r="AE606" s="188" t="str">
        <f>IF($G606&gt;NORMA!$K$28,"NO CUMPLE","CUMPLE")</f>
        <v>NO CUMPLE</v>
      </c>
      <c r="AF606" s="188" t="str">
        <f>IF($H606&gt;NORMA!$I$29,"NO CUMPLE","CUMPLE")</f>
        <v>NO CUMPLE</v>
      </c>
      <c r="AG606" s="188" t="str">
        <f>IF($O606&gt;NORMA!$L$30,"NO CUMPLE","CUMPLE")</f>
        <v>NO CUMPLE</v>
      </c>
      <c r="AH606" s="188" t="str">
        <f>IF(AND($N606&gt;=NORMA!$R$18, $N606&lt;=NORMA!$S$18),"CUMPLE","NO CUMPLE")</f>
        <v>CUMPLE</v>
      </c>
      <c r="AI606" s="188" t="str">
        <f>IF($I606&gt;NORMA!$J$32,"NO CUMPLE","CUMPLE")</f>
        <v>NO CUMPLE</v>
      </c>
    </row>
    <row r="607" spans="1:35" ht="14.25" customHeight="1" x14ac:dyDescent="0.35">
      <c r="A607" s="146" t="s">
        <v>104</v>
      </c>
      <c r="B607" s="147" t="s">
        <v>105</v>
      </c>
      <c r="C607" s="148">
        <v>40470</v>
      </c>
      <c r="D607" s="149">
        <v>0.625</v>
      </c>
      <c r="E607" s="147">
        <v>263</v>
      </c>
      <c r="F607" s="147">
        <v>550</v>
      </c>
      <c r="G607" s="147">
        <v>78</v>
      </c>
      <c r="H607" s="147">
        <v>189</v>
      </c>
      <c r="I607" s="147">
        <v>14.5</v>
      </c>
      <c r="J607" s="147">
        <v>5.49</v>
      </c>
      <c r="K607" s="155">
        <v>46.17</v>
      </c>
      <c r="L607" s="155">
        <v>7.19</v>
      </c>
      <c r="M607" s="156">
        <v>0.16</v>
      </c>
      <c r="N607" s="156">
        <v>7.51</v>
      </c>
      <c r="O607" s="157">
        <v>7500000</v>
      </c>
      <c r="P607" s="188" t="str">
        <f>IF($M607&lt;NORMA!$K$7,"NO CUMPLE","CUMPLE")</f>
        <v>NO CUMPLE</v>
      </c>
      <c r="Q607" s="188" t="str">
        <f>IF($E607&gt;NORMA!$K$8,"NO CUMPLE","CUMPLE")</f>
        <v>NO CUMPLE</v>
      </c>
      <c r="R607" s="188" t="str">
        <f>IF($F607&gt;NORMA!$K$9,"NO CUMPLE","CUMPLE")</f>
        <v>NO CUMPLE</v>
      </c>
      <c r="S607" s="188" t="str">
        <f>IF($K607&gt;NORMA!$K$10,"NO CUMPLE","CUMPLE")</f>
        <v>NO CUMPLE</v>
      </c>
      <c r="T607" s="188" t="str">
        <f>IF($J607&gt;NORMA!$K$11,"NO CUMPLE","CUMPLE")</f>
        <v>CUMPLE</v>
      </c>
      <c r="U607" s="188" t="str">
        <f>IF($G607&gt;NORMA!$L$12,"NO CUMPLE","CUMPLE")</f>
        <v>CUMPLE</v>
      </c>
      <c r="V607" s="188" t="str">
        <f>IF($H607&gt;NORMA!$L$13,"NO CUMPLE","CUMPLE")</f>
        <v>NO CUMPLE</v>
      </c>
      <c r="W607" s="188" t="str">
        <f>IF($O607&gt;NORMA!$J$14,"NO CUMPLE","CUMPLE")</f>
        <v>NO CUMPLE</v>
      </c>
      <c r="X607" s="188" t="str">
        <f>IF(AND($N607&gt;=NORMA!$Q$4, $N607&lt;=NORMA!$R$4),"CUMPLE","NO CUMPLE")</f>
        <v>CUMPLE</v>
      </c>
      <c r="Y607" s="188" t="str">
        <f>IF($I607&gt;NORMA!$K$16,"NO CUMPLE","CUMPLE")</f>
        <v>NO CUMPLE</v>
      </c>
      <c r="Z607" s="188" t="str">
        <f>IF($M607&lt;NORMA!$L$23,"NO CUMPLE","CUMPLE")</f>
        <v>NO CUMPLE</v>
      </c>
      <c r="AA607" s="188" t="str">
        <f>IF($E607&gt;NORMA!$J$24,"NO CUMPLE","CUMPLE")</f>
        <v>NO CUMPLE</v>
      </c>
      <c r="AB607" s="188" t="str">
        <f>IF($F607&gt;NORMA!$J$25,"NO CUMPLE","CUMPLE")</f>
        <v>NO CUMPLE</v>
      </c>
      <c r="AC607" s="188" t="str">
        <f>IF($K607&gt;NORMA!$J$26,"NO CUMPLE","CUMPLE")</f>
        <v>NO CUMPLE</v>
      </c>
      <c r="AD607" s="188" t="str">
        <f>IF($J607&gt;NORMA!$J$27,"NO CUMPLE","CUMPLE")</f>
        <v>NO CUMPLE</v>
      </c>
      <c r="AE607" s="188" t="str">
        <f>IF($G607&gt;NORMA!$K$28,"NO CUMPLE","CUMPLE")</f>
        <v>NO CUMPLE</v>
      </c>
      <c r="AF607" s="188" t="str">
        <f>IF($H607&gt;NORMA!$I$29,"NO CUMPLE","CUMPLE")</f>
        <v>NO CUMPLE</v>
      </c>
      <c r="AG607" s="188" t="str">
        <f>IF($O607&gt;NORMA!$L$30,"NO CUMPLE","CUMPLE")</f>
        <v>NO CUMPLE</v>
      </c>
      <c r="AH607" s="188" t="str">
        <f>IF(AND($N607&gt;=NORMA!$R$18, $N607&lt;=NORMA!$S$18),"CUMPLE","NO CUMPLE")</f>
        <v>CUMPLE</v>
      </c>
      <c r="AI607" s="188" t="str">
        <f>IF($I607&gt;NORMA!$J$32,"NO CUMPLE","CUMPLE")</f>
        <v>NO CUMPLE</v>
      </c>
    </row>
    <row r="608" spans="1:35" ht="14.25" customHeight="1" x14ac:dyDescent="0.35">
      <c r="A608" s="146" t="s">
        <v>104</v>
      </c>
      <c r="B608" s="147" t="s">
        <v>105</v>
      </c>
      <c r="C608" s="148">
        <v>40487</v>
      </c>
      <c r="D608" s="149">
        <v>0.27083333333333331</v>
      </c>
      <c r="E608" s="147">
        <v>152</v>
      </c>
      <c r="F608" s="147">
        <v>398</v>
      </c>
      <c r="G608" s="147">
        <v>210</v>
      </c>
      <c r="H608" s="147">
        <v>56</v>
      </c>
      <c r="I608" s="147">
        <v>6.11</v>
      </c>
      <c r="J608" s="147">
        <v>4.74</v>
      </c>
      <c r="K608" s="155">
        <v>42.08</v>
      </c>
      <c r="L608" s="155">
        <v>5.63</v>
      </c>
      <c r="M608" s="156">
        <v>0.14000000000000001</v>
      </c>
      <c r="N608" s="156">
        <v>7.7</v>
      </c>
      <c r="O608" s="157">
        <v>2300000</v>
      </c>
      <c r="P608" s="188" t="str">
        <f>IF($M608&lt;NORMA!$K$7,"NO CUMPLE","CUMPLE")</f>
        <v>NO CUMPLE</v>
      </c>
      <c r="Q608" s="188" t="str">
        <f>IF($E608&gt;NORMA!$K$8,"NO CUMPLE","CUMPLE")</f>
        <v>CUMPLE</v>
      </c>
      <c r="R608" s="188" t="str">
        <f>IF($F608&gt;NORMA!$K$9,"NO CUMPLE","CUMPLE")</f>
        <v>CUMPLE</v>
      </c>
      <c r="S608" s="188" t="str">
        <f>IF($K608&gt;NORMA!$K$10,"NO CUMPLE","CUMPLE")</f>
        <v>NO CUMPLE</v>
      </c>
      <c r="T608" s="188" t="str">
        <f>IF($J608&gt;NORMA!$K$11,"NO CUMPLE","CUMPLE")</f>
        <v>CUMPLE</v>
      </c>
      <c r="U608" s="188" t="str">
        <f>IF($G608&gt;NORMA!$L$12,"NO CUMPLE","CUMPLE")</f>
        <v>NO CUMPLE</v>
      </c>
      <c r="V608" s="188" t="str">
        <f>IF($H608&gt;NORMA!$L$13,"NO CUMPLE","CUMPLE")</f>
        <v>CUMPLE</v>
      </c>
      <c r="W608" s="188" t="str">
        <f>IF($O608&gt;NORMA!$J$14,"NO CUMPLE","CUMPLE")</f>
        <v>NO CUMPLE</v>
      </c>
      <c r="X608" s="188" t="str">
        <f>IF(AND($N608&gt;=NORMA!$Q$4, $N608&lt;=NORMA!$R$4),"CUMPLE","NO CUMPLE")</f>
        <v>CUMPLE</v>
      </c>
      <c r="Y608" s="188" t="str">
        <f>IF($I608&gt;NORMA!$K$16,"NO CUMPLE","CUMPLE")</f>
        <v>NO CUMPLE</v>
      </c>
      <c r="Z608" s="188" t="str">
        <f>IF($M608&lt;NORMA!$L$23,"NO CUMPLE","CUMPLE")</f>
        <v>NO CUMPLE</v>
      </c>
      <c r="AA608" s="188" t="str">
        <f>IF($E608&gt;NORMA!$J$24,"NO CUMPLE","CUMPLE")</f>
        <v>NO CUMPLE</v>
      </c>
      <c r="AB608" s="188" t="str">
        <f>IF($F608&gt;NORMA!$J$25,"NO CUMPLE","CUMPLE")</f>
        <v>NO CUMPLE</v>
      </c>
      <c r="AC608" s="188" t="str">
        <f>IF($K608&gt;NORMA!$J$26,"NO CUMPLE","CUMPLE")</f>
        <v>NO CUMPLE</v>
      </c>
      <c r="AD608" s="188" t="str">
        <f>IF($J608&gt;NORMA!$J$27,"NO CUMPLE","CUMPLE")</f>
        <v>NO CUMPLE</v>
      </c>
      <c r="AE608" s="188" t="str">
        <f>IF($G608&gt;NORMA!$K$28,"NO CUMPLE","CUMPLE")</f>
        <v>NO CUMPLE</v>
      </c>
      <c r="AF608" s="188" t="str">
        <f>IF($H608&gt;NORMA!$I$29,"NO CUMPLE","CUMPLE")</f>
        <v>NO CUMPLE</v>
      </c>
      <c r="AG608" s="188" t="str">
        <f>IF($O608&gt;NORMA!$L$30,"NO CUMPLE","CUMPLE")</f>
        <v>NO CUMPLE</v>
      </c>
      <c r="AH608" s="188" t="str">
        <f>IF(AND($N608&gt;=NORMA!$R$18, $N608&lt;=NORMA!$S$18),"CUMPLE","NO CUMPLE")</f>
        <v>CUMPLE</v>
      </c>
      <c r="AI608" s="188" t="str">
        <f>IF($I608&gt;NORMA!$J$32,"NO CUMPLE","CUMPLE")</f>
        <v>NO CUMPLE</v>
      </c>
    </row>
    <row r="609" spans="1:35" ht="14.25" customHeight="1" x14ac:dyDescent="0.35">
      <c r="A609" s="146" t="s">
        <v>104</v>
      </c>
      <c r="B609" s="147" t="s">
        <v>105</v>
      </c>
      <c r="C609" s="148">
        <v>40501</v>
      </c>
      <c r="D609" s="149">
        <v>0.54166666666666663</v>
      </c>
      <c r="E609" s="147">
        <v>224</v>
      </c>
      <c r="F609" s="147">
        <v>512</v>
      </c>
      <c r="G609" s="147">
        <v>282</v>
      </c>
      <c r="H609" s="147">
        <v>51</v>
      </c>
      <c r="I609" s="147">
        <v>11.6</v>
      </c>
      <c r="J609" s="147">
        <v>5.74</v>
      </c>
      <c r="K609" s="155">
        <v>48.08</v>
      </c>
      <c r="L609" s="155">
        <v>16.149999999999999</v>
      </c>
      <c r="M609" s="156">
        <v>0.11</v>
      </c>
      <c r="N609" s="156">
        <v>7.82</v>
      </c>
      <c r="O609" s="157">
        <v>4300000000</v>
      </c>
      <c r="P609" s="188" t="str">
        <f>IF($M609&lt;NORMA!$K$7,"NO CUMPLE","CUMPLE")</f>
        <v>NO CUMPLE</v>
      </c>
      <c r="Q609" s="188" t="str">
        <f>IF($E609&gt;NORMA!$K$8,"NO CUMPLE","CUMPLE")</f>
        <v>CUMPLE</v>
      </c>
      <c r="R609" s="188" t="str">
        <f>IF($F609&gt;NORMA!$K$9,"NO CUMPLE","CUMPLE")</f>
        <v>NO CUMPLE</v>
      </c>
      <c r="S609" s="188" t="str">
        <f>IF($K609&gt;NORMA!$K$10,"NO CUMPLE","CUMPLE")</f>
        <v>NO CUMPLE</v>
      </c>
      <c r="T609" s="188" t="str">
        <f>IF($J609&gt;NORMA!$K$11,"NO CUMPLE","CUMPLE")</f>
        <v>CUMPLE</v>
      </c>
      <c r="U609" s="188" t="str">
        <f>IF($G609&gt;NORMA!$L$12,"NO CUMPLE","CUMPLE")</f>
        <v>NO CUMPLE</v>
      </c>
      <c r="V609" s="188" t="str">
        <f>IF($H609&gt;NORMA!$L$13,"NO CUMPLE","CUMPLE")</f>
        <v>CUMPLE</v>
      </c>
      <c r="W609" s="188" t="str">
        <f>IF($O609&gt;NORMA!$J$14,"NO CUMPLE","CUMPLE")</f>
        <v>NO CUMPLE</v>
      </c>
      <c r="X609" s="188" t="str">
        <f>IF(AND($N609&gt;=NORMA!$Q$4, $N609&lt;=NORMA!$R$4),"CUMPLE","NO CUMPLE")</f>
        <v>CUMPLE</v>
      </c>
      <c r="Y609" s="188" t="str">
        <f>IF($I609&gt;NORMA!$K$16,"NO CUMPLE","CUMPLE")</f>
        <v>NO CUMPLE</v>
      </c>
      <c r="Z609" s="188" t="str">
        <f>IF($M609&lt;NORMA!$L$23,"NO CUMPLE","CUMPLE")</f>
        <v>NO CUMPLE</v>
      </c>
      <c r="AA609" s="188" t="str">
        <f>IF($E609&gt;NORMA!$J$24,"NO CUMPLE","CUMPLE")</f>
        <v>NO CUMPLE</v>
      </c>
      <c r="AB609" s="188" t="str">
        <f>IF($F609&gt;NORMA!$J$25,"NO CUMPLE","CUMPLE")</f>
        <v>NO CUMPLE</v>
      </c>
      <c r="AC609" s="188" t="str">
        <f>IF($K609&gt;NORMA!$J$26,"NO CUMPLE","CUMPLE")</f>
        <v>NO CUMPLE</v>
      </c>
      <c r="AD609" s="188" t="str">
        <f>IF($J609&gt;NORMA!$J$27,"NO CUMPLE","CUMPLE")</f>
        <v>NO CUMPLE</v>
      </c>
      <c r="AE609" s="188" t="str">
        <f>IF($G609&gt;NORMA!$K$28,"NO CUMPLE","CUMPLE")</f>
        <v>NO CUMPLE</v>
      </c>
      <c r="AF609" s="188" t="str">
        <f>IF($H609&gt;NORMA!$I$29,"NO CUMPLE","CUMPLE")</f>
        <v>NO CUMPLE</v>
      </c>
      <c r="AG609" s="188" t="str">
        <f>IF($O609&gt;NORMA!$L$30,"NO CUMPLE","CUMPLE")</f>
        <v>NO CUMPLE</v>
      </c>
      <c r="AH609" s="188" t="str">
        <f>IF(AND($N609&gt;=NORMA!$R$18, $N609&lt;=NORMA!$S$18),"CUMPLE","NO CUMPLE")</f>
        <v>CUMPLE</v>
      </c>
      <c r="AI609" s="188" t="str">
        <f>IF($I609&gt;NORMA!$J$32,"NO CUMPLE","CUMPLE")</f>
        <v>NO CUMPLE</v>
      </c>
    </row>
    <row r="610" spans="1:35" ht="14.25" customHeight="1" x14ac:dyDescent="0.35">
      <c r="A610" s="146" t="s">
        <v>104</v>
      </c>
      <c r="B610" s="147" t="s">
        <v>105</v>
      </c>
      <c r="C610" s="148">
        <v>40519</v>
      </c>
      <c r="D610" s="149">
        <v>0.16666666666666666</v>
      </c>
      <c r="E610" s="147">
        <v>80</v>
      </c>
      <c r="F610" s="147">
        <v>240</v>
      </c>
      <c r="G610" s="147">
        <v>74</v>
      </c>
      <c r="H610" s="147">
        <v>16</v>
      </c>
      <c r="I610" s="147">
        <v>3.76</v>
      </c>
      <c r="J610" s="147">
        <v>2.41</v>
      </c>
      <c r="K610" s="155">
        <v>22.08</v>
      </c>
      <c r="L610" s="155">
        <v>15.26</v>
      </c>
      <c r="M610" s="156">
        <v>1.1000000000000001</v>
      </c>
      <c r="N610" s="156">
        <v>7.48</v>
      </c>
      <c r="O610" s="157">
        <v>9300000</v>
      </c>
      <c r="P610" s="188" t="str">
        <f>IF($M610&lt;NORMA!$K$7,"NO CUMPLE","CUMPLE")</f>
        <v>CUMPLE</v>
      </c>
      <c r="Q610" s="188" t="str">
        <f>IF($E610&gt;NORMA!$K$8,"NO CUMPLE","CUMPLE")</f>
        <v>CUMPLE</v>
      </c>
      <c r="R610" s="188" t="str">
        <f>IF($F610&gt;NORMA!$K$9,"NO CUMPLE","CUMPLE")</f>
        <v>CUMPLE</v>
      </c>
      <c r="S610" s="188" t="str">
        <f>IF($K610&gt;NORMA!$K$10,"NO CUMPLE","CUMPLE")</f>
        <v>CUMPLE</v>
      </c>
      <c r="T610" s="188" t="str">
        <f>IF($J610&gt;NORMA!$K$11,"NO CUMPLE","CUMPLE")</f>
        <v>CUMPLE</v>
      </c>
      <c r="U610" s="188" t="str">
        <f>IF($G610&gt;NORMA!$L$12,"NO CUMPLE","CUMPLE")</f>
        <v>CUMPLE</v>
      </c>
      <c r="V610" s="188" t="str">
        <f>IF($H610&gt;NORMA!$L$13,"NO CUMPLE","CUMPLE")</f>
        <v>CUMPLE</v>
      </c>
      <c r="W610" s="188" t="str">
        <f>IF($O610&gt;NORMA!$J$14,"NO CUMPLE","CUMPLE")</f>
        <v>NO CUMPLE</v>
      </c>
      <c r="X610" s="188" t="str">
        <f>IF(AND($N610&gt;=NORMA!$Q$4, $N610&lt;=NORMA!$R$4),"CUMPLE","NO CUMPLE")</f>
        <v>CUMPLE</v>
      </c>
      <c r="Y610" s="188" t="str">
        <f>IF($I610&gt;NORMA!$K$16,"NO CUMPLE","CUMPLE")</f>
        <v>CUMPLE</v>
      </c>
      <c r="Z610" s="188" t="str">
        <f>IF($M610&lt;NORMA!$L$23,"NO CUMPLE","CUMPLE")</f>
        <v>CUMPLE</v>
      </c>
      <c r="AA610" s="188" t="str">
        <f>IF($E610&gt;NORMA!$J$24,"NO CUMPLE","CUMPLE")</f>
        <v>NO CUMPLE</v>
      </c>
      <c r="AB610" s="188" t="str">
        <f>IF($F610&gt;NORMA!$J$25,"NO CUMPLE","CUMPLE")</f>
        <v>NO CUMPLE</v>
      </c>
      <c r="AC610" s="188" t="str">
        <f>IF($K610&gt;NORMA!$J$26,"NO CUMPLE","CUMPLE")</f>
        <v>NO CUMPLE</v>
      </c>
      <c r="AD610" s="188" t="str">
        <f>IF($J610&gt;NORMA!$J$27,"NO CUMPLE","CUMPLE")</f>
        <v>NO CUMPLE</v>
      </c>
      <c r="AE610" s="188" t="str">
        <f>IF($G610&gt;NORMA!$K$28,"NO CUMPLE","CUMPLE")</f>
        <v>NO CUMPLE</v>
      </c>
      <c r="AF610" s="188" t="str">
        <f>IF($H610&gt;NORMA!$I$29,"NO CUMPLE","CUMPLE")</f>
        <v>NO CUMPLE</v>
      </c>
      <c r="AG610" s="188" t="str">
        <f>IF($O610&gt;NORMA!$L$30,"NO CUMPLE","CUMPLE")</f>
        <v>NO CUMPLE</v>
      </c>
      <c r="AH610" s="188" t="str">
        <f>IF(AND($N610&gt;=NORMA!$R$18, $N610&lt;=NORMA!$S$18),"CUMPLE","NO CUMPLE")</f>
        <v>CUMPLE</v>
      </c>
      <c r="AI610" s="188" t="str">
        <f>IF($I610&gt;NORMA!$J$32,"NO CUMPLE","CUMPLE")</f>
        <v>NO CUMPLE</v>
      </c>
    </row>
    <row r="611" spans="1:35" ht="14.25" customHeight="1" x14ac:dyDescent="0.35">
      <c r="A611" s="146" t="s">
        <v>106</v>
      </c>
      <c r="B611" s="147" t="s">
        <v>105</v>
      </c>
      <c r="C611" s="148">
        <v>40399</v>
      </c>
      <c r="D611" s="149">
        <v>0.60416666666666663</v>
      </c>
      <c r="E611" s="147">
        <v>310</v>
      </c>
      <c r="F611" s="147">
        <v>724</v>
      </c>
      <c r="G611" s="147">
        <v>317</v>
      </c>
      <c r="H611" s="147">
        <v>152</v>
      </c>
      <c r="I611" s="147">
        <v>8.6199999999999992</v>
      </c>
      <c r="J611" s="147">
        <v>8.44</v>
      </c>
      <c r="K611" s="155">
        <v>69.400000000000006</v>
      </c>
      <c r="L611" s="155">
        <v>6.38</v>
      </c>
      <c r="M611" s="156">
        <v>0.34</v>
      </c>
      <c r="N611" s="156">
        <v>7.35</v>
      </c>
      <c r="O611" s="157">
        <v>15000000</v>
      </c>
      <c r="P611" s="188" t="str">
        <f>IF($M611&lt;NORMA!$K$7,"NO CUMPLE","CUMPLE")</f>
        <v>CUMPLE</v>
      </c>
      <c r="Q611" s="188" t="str">
        <f>IF($E611&gt;NORMA!$K$8,"NO CUMPLE","CUMPLE")</f>
        <v>NO CUMPLE</v>
      </c>
      <c r="R611" s="188" t="str">
        <f>IF($F611&gt;NORMA!$K$9,"NO CUMPLE","CUMPLE")</f>
        <v>NO CUMPLE</v>
      </c>
      <c r="S611" s="188" t="str">
        <f>IF($K611&gt;NORMA!$K$10,"NO CUMPLE","CUMPLE")</f>
        <v>NO CUMPLE</v>
      </c>
      <c r="T611" s="188" t="str">
        <f>IF($J611&gt;NORMA!$K$11,"NO CUMPLE","CUMPLE")</f>
        <v>NO CUMPLE</v>
      </c>
      <c r="U611" s="188" t="str">
        <f>IF($G611&gt;NORMA!$L$12,"NO CUMPLE","CUMPLE")</f>
        <v>NO CUMPLE</v>
      </c>
      <c r="V611" s="188" t="str">
        <f>IF($H611&gt;NORMA!$L$13,"NO CUMPLE","CUMPLE")</f>
        <v>NO CUMPLE</v>
      </c>
      <c r="W611" s="188" t="str">
        <f>IF($O611&gt;NORMA!$J$14,"NO CUMPLE","CUMPLE")</f>
        <v>NO CUMPLE</v>
      </c>
      <c r="X611" s="188" t="str">
        <f>IF(AND($N611&gt;=NORMA!$Q$4, $N611&lt;=NORMA!$R$4),"CUMPLE","NO CUMPLE")</f>
        <v>CUMPLE</v>
      </c>
      <c r="Y611" s="188" t="str">
        <f>IF($I611&gt;NORMA!$K$16,"NO CUMPLE","CUMPLE")</f>
        <v>NO CUMPLE</v>
      </c>
      <c r="Z611" s="188" t="str">
        <f>IF($M611&lt;NORMA!$L$23,"NO CUMPLE","CUMPLE")</f>
        <v>NO CUMPLE</v>
      </c>
      <c r="AA611" s="188" t="str">
        <f>IF($E611&gt;NORMA!$J$24,"NO CUMPLE","CUMPLE")</f>
        <v>NO CUMPLE</v>
      </c>
      <c r="AB611" s="188" t="str">
        <f>IF($F611&gt;NORMA!$J$25,"NO CUMPLE","CUMPLE")</f>
        <v>NO CUMPLE</v>
      </c>
      <c r="AC611" s="188" t="str">
        <f>IF($K611&gt;NORMA!$J$26,"NO CUMPLE","CUMPLE")</f>
        <v>NO CUMPLE</v>
      </c>
      <c r="AD611" s="188" t="str">
        <f>IF($J611&gt;NORMA!$J$27,"NO CUMPLE","CUMPLE")</f>
        <v>NO CUMPLE</v>
      </c>
      <c r="AE611" s="188" t="str">
        <f>IF($G611&gt;NORMA!$K$28,"NO CUMPLE","CUMPLE")</f>
        <v>NO CUMPLE</v>
      </c>
      <c r="AF611" s="188" t="str">
        <f>IF($H611&gt;NORMA!$I$29,"NO CUMPLE","CUMPLE")</f>
        <v>NO CUMPLE</v>
      </c>
      <c r="AG611" s="188" t="str">
        <f>IF($O611&gt;NORMA!$L$30,"NO CUMPLE","CUMPLE")</f>
        <v>NO CUMPLE</v>
      </c>
      <c r="AH611" s="188" t="str">
        <f>IF(AND($N611&gt;=NORMA!$R$18, $N611&lt;=NORMA!$S$18),"CUMPLE","NO CUMPLE")</f>
        <v>CUMPLE</v>
      </c>
      <c r="AI611" s="188" t="str">
        <f>IF($I611&gt;NORMA!$J$32,"NO CUMPLE","CUMPLE")</f>
        <v>NO CUMPLE</v>
      </c>
    </row>
    <row r="612" spans="1:35" ht="14.25" customHeight="1" x14ac:dyDescent="0.35">
      <c r="A612" s="146" t="s">
        <v>106</v>
      </c>
      <c r="B612" s="147" t="s">
        <v>105</v>
      </c>
      <c r="C612" s="148">
        <v>40418</v>
      </c>
      <c r="D612" s="149">
        <v>0.35416666666666669</v>
      </c>
      <c r="E612" s="147">
        <v>175</v>
      </c>
      <c r="F612" s="147">
        <v>419</v>
      </c>
      <c r="G612" s="147">
        <v>90</v>
      </c>
      <c r="H612" s="147">
        <v>33</v>
      </c>
      <c r="I612" s="147">
        <v>7.24</v>
      </c>
      <c r="J612" s="147">
        <v>5.58</v>
      </c>
      <c r="K612" s="155">
        <v>41.09</v>
      </c>
      <c r="L612" s="155">
        <v>3.85</v>
      </c>
      <c r="M612" s="156">
        <v>0.15</v>
      </c>
      <c r="N612" s="156">
        <v>7.3</v>
      </c>
      <c r="O612" s="157">
        <v>2300000000</v>
      </c>
      <c r="P612" s="188" t="str">
        <f>IF($M612&lt;NORMA!$K$7,"NO CUMPLE","CUMPLE")</f>
        <v>NO CUMPLE</v>
      </c>
      <c r="Q612" s="188" t="str">
        <f>IF($E612&gt;NORMA!$K$8,"NO CUMPLE","CUMPLE")</f>
        <v>CUMPLE</v>
      </c>
      <c r="R612" s="188" t="str">
        <f>IF($F612&gt;NORMA!$K$9,"NO CUMPLE","CUMPLE")</f>
        <v>NO CUMPLE</v>
      </c>
      <c r="S612" s="188" t="str">
        <f>IF($K612&gt;NORMA!$K$10,"NO CUMPLE","CUMPLE")</f>
        <v>NO CUMPLE</v>
      </c>
      <c r="T612" s="188" t="str">
        <f>IF($J612&gt;NORMA!$K$11,"NO CUMPLE","CUMPLE")</f>
        <v>CUMPLE</v>
      </c>
      <c r="U612" s="188" t="str">
        <f>IF($G612&gt;NORMA!$L$12,"NO CUMPLE","CUMPLE")</f>
        <v>CUMPLE</v>
      </c>
      <c r="V612" s="188" t="str">
        <f>IF($H612&gt;NORMA!$L$13,"NO CUMPLE","CUMPLE")</f>
        <v>CUMPLE</v>
      </c>
      <c r="W612" s="188" t="str">
        <f>IF($O612&gt;NORMA!$J$14,"NO CUMPLE","CUMPLE")</f>
        <v>NO CUMPLE</v>
      </c>
      <c r="X612" s="188" t="str">
        <f>IF(AND($N612&gt;=NORMA!$Q$4, $N612&lt;=NORMA!$R$4),"CUMPLE","NO CUMPLE")</f>
        <v>CUMPLE</v>
      </c>
      <c r="Y612" s="188" t="str">
        <f>IF($I612&gt;NORMA!$K$16,"NO CUMPLE","CUMPLE")</f>
        <v>NO CUMPLE</v>
      </c>
      <c r="Z612" s="188" t="str">
        <f>IF($M612&lt;NORMA!$L$23,"NO CUMPLE","CUMPLE")</f>
        <v>NO CUMPLE</v>
      </c>
      <c r="AA612" s="188" t="str">
        <f>IF($E612&gt;NORMA!$J$24,"NO CUMPLE","CUMPLE")</f>
        <v>NO CUMPLE</v>
      </c>
      <c r="AB612" s="188" t="str">
        <f>IF($F612&gt;NORMA!$J$25,"NO CUMPLE","CUMPLE")</f>
        <v>NO CUMPLE</v>
      </c>
      <c r="AC612" s="188" t="str">
        <f>IF($K612&gt;NORMA!$J$26,"NO CUMPLE","CUMPLE")</f>
        <v>NO CUMPLE</v>
      </c>
      <c r="AD612" s="188" t="str">
        <f>IF($J612&gt;NORMA!$J$27,"NO CUMPLE","CUMPLE")</f>
        <v>NO CUMPLE</v>
      </c>
      <c r="AE612" s="188" t="str">
        <f>IF($G612&gt;NORMA!$K$28,"NO CUMPLE","CUMPLE")</f>
        <v>NO CUMPLE</v>
      </c>
      <c r="AF612" s="188" t="str">
        <f>IF($H612&gt;NORMA!$I$29,"NO CUMPLE","CUMPLE")</f>
        <v>NO CUMPLE</v>
      </c>
      <c r="AG612" s="188" t="str">
        <f>IF($O612&gt;NORMA!$L$30,"NO CUMPLE","CUMPLE")</f>
        <v>NO CUMPLE</v>
      </c>
      <c r="AH612" s="188" t="str">
        <f>IF(AND($N612&gt;=NORMA!$R$18, $N612&lt;=NORMA!$S$18),"CUMPLE","NO CUMPLE")</f>
        <v>CUMPLE</v>
      </c>
      <c r="AI612" s="188" t="str">
        <f>IF($I612&gt;NORMA!$J$32,"NO CUMPLE","CUMPLE")</f>
        <v>NO CUMPLE</v>
      </c>
    </row>
    <row r="613" spans="1:35" ht="14.25" customHeight="1" x14ac:dyDescent="0.35">
      <c r="A613" s="146" t="s">
        <v>106</v>
      </c>
      <c r="B613" s="147" t="s">
        <v>105</v>
      </c>
      <c r="C613" s="148">
        <v>40438</v>
      </c>
      <c r="D613" s="149">
        <v>0.95833333333333337</v>
      </c>
      <c r="E613" s="147">
        <v>1818</v>
      </c>
      <c r="F613" s="147">
        <v>7418</v>
      </c>
      <c r="G613" s="147">
        <v>9610</v>
      </c>
      <c r="H613" s="147">
        <v>474</v>
      </c>
      <c r="I613" s="147">
        <v>28.1</v>
      </c>
      <c r="J613" s="147">
        <v>46.8</v>
      </c>
      <c r="K613" s="155">
        <v>137.11000000000001</v>
      </c>
      <c r="L613" s="155">
        <v>2.86</v>
      </c>
      <c r="M613" s="156">
        <v>0.11</v>
      </c>
      <c r="N613" s="156">
        <v>6.83</v>
      </c>
      <c r="O613" s="157">
        <v>9000000</v>
      </c>
      <c r="P613" s="188" t="str">
        <f>IF($M613&lt;NORMA!$K$7,"NO CUMPLE","CUMPLE")</f>
        <v>NO CUMPLE</v>
      </c>
      <c r="Q613" s="188" t="str">
        <f>IF($E613&gt;NORMA!$K$8,"NO CUMPLE","CUMPLE")</f>
        <v>NO CUMPLE</v>
      </c>
      <c r="R613" s="188" t="str">
        <f>IF($F613&gt;NORMA!$K$9,"NO CUMPLE","CUMPLE")</f>
        <v>NO CUMPLE</v>
      </c>
      <c r="S613" s="188" t="str">
        <f>IF($K613&gt;NORMA!$K$10,"NO CUMPLE","CUMPLE")</f>
        <v>NO CUMPLE</v>
      </c>
      <c r="T613" s="188" t="str">
        <f>IF($J613&gt;NORMA!$K$11,"NO CUMPLE","CUMPLE")</f>
        <v>NO CUMPLE</v>
      </c>
      <c r="U613" s="188" t="str">
        <f>IF($G613&gt;NORMA!$L$12,"NO CUMPLE","CUMPLE")</f>
        <v>NO CUMPLE</v>
      </c>
      <c r="V613" s="188" t="str">
        <f>IF($H613&gt;NORMA!$L$13,"NO CUMPLE","CUMPLE")</f>
        <v>NO CUMPLE</v>
      </c>
      <c r="W613" s="188" t="str">
        <f>IF($O613&gt;NORMA!$J$14,"NO CUMPLE","CUMPLE")</f>
        <v>NO CUMPLE</v>
      </c>
      <c r="X613" s="188" t="str">
        <f>IF(AND($N613&gt;=NORMA!$Q$4, $N613&lt;=NORMA!$R$4),"CUMPLE","NO CUMPLE")</f>
        <v>CUMPLE</v>
      </c>
      <c r="Y613" s="188" t="str">
        <f>IF($I613&gt;NORMA!$K$16,"NO CUMPLE","CUMPLE")</f>
        <v>NO CUMPLE</v>
      </c>
      <c r="Z613" s="188" t="str">
        <f>IF($M613&lt;NORMA!$L$23,"NO CUMPLE","CUMPLE")</f>
        <v>NO CUMPLE</v>
      </c>
      <c r="AA613" s="188" t="str">
        <f>IF($E613&gt;NORMA!$J$24,"NO CUMPLE","CUMPLE")</f>
        <v>NO CUMPLE</v>
      </c>
      <c r="AB613" s="188" t="str">
        <f>IF($F613&gt;NORMA!$J$25,"NO CUMPLE","CUMPLE")</f>
        <v>NO CUMPLE</v>
      </c>
      <c r="AC613" s="188" t="str">
        <f>IF($K613&gt;NORMA!$J$26,"NO CUMPLE","CUMPLE")</f>
        <v>NO CUMPLE</v>
      </c>
      <c r="AD613" s="188" t="str">
        <f>IF($J613&gt;NORMA!$J$27,"NO CUMPLE","CUMPLE")</f>
        <v>NO CUMPLE</v>
      </c>
      <c r="AE613" s="188" t="str">
        <f>IF($G613&gt;NORMA!$K$28,"NO CUMPLE","CUMPLE")</f>
        <v>NO CUMPLE</v>
      </c>
      <c r="AF613" s="188" t="str">
        <f>IF($H613&gt;NORMA!$I$29,"NO CUMPLE","CUMPLE")</f>
        <v>NO CUMPLE</v>
      </c>
      <c r="AG613" s="188" t="str">
        <f>IF($O613&gt;NORMA!$L$30,"NO CUMPLE","CUMPLE")</f>
        <v>NO CUMPLE</v>
      </c>
      <c r="AH613" s="188" t="str">
        <f>IF(AND($N613&gt;=NORMA!$R$18, $N613&lt;=NORMA!$S$18),"CUMPLE","NO CUMPLE")</f>
        <v>CUMPLE</v>
      </c>
      <c r="AI613" s="188" t="str">
        <f>IF($I613&gt;NORMA!$J$32,"NO CUMPLE","CUMPLE")</f>
        <v>NO CUMPLE</v>
      </c>
    </row>
    <row r="614" spans="1:35" ht="14.25" customHeight="1" x14ac:dyDescent="0.35">
      <c r="A614" s="146" t="s">
        <v>106</v>
      </c>
      <c r="B614" s="147" t="s">
        <v>105</v>
      </c>
      <c r="C614" s="148">
        <v>40460</v>
      </c>
      <c r="D614" s="149">
        <v>0.41666666666666669</v>
      </c>
      <c r="E614" s="147">
        <v>135</v>
      </c>
      <c r="F614" s="147">
        <v>332</v>
      </c>
      <c r="G614" s="147">
        <v>200</v>
      </c>
      <c r="H614" s="147">
        <v>42</v>
      </c>
      <c r="I614" s="147">
        <v>6.3</v>
      </c>
      <c r="J614" s="147">
        <v>4.6399999999999997</v>
      </c>
      <c r="K614" s="155">
        <v>41.1</v>
      </c>
      <c r="L614" s="155">
        <v>8.56</v>
      </c>
      <c r="M614" s="156">
        <v>0.13</v>
      </c>
      <c r="N614" s="156">
        <v>7.38</v>
      </c>
      <c r="O614" s="157">
        <v>4300000</v>
      </c>
      <c r="P614" s="188" t="str">
        <f>IF($M614&lt;NORMA!$K$7,"NO CUMPLE","CUMPLE")</f>
        <v>NO CUMPLE</v>
      </c>
      <c r="Q614" s="188" t="str">
        <f>IF($E614&gt;NORMA!$K$8,"NO CUMPLE","CUMPLE")</f>
        <v>CUMPLE</v>
      </c>
      <c r="R614" s="188" t="str">
        <f>IF($F614&gt;NORMA!$K$9,"NO CUMPLE","CUMPLE")</f>
        <v>CUMPLE</v>
      </c>
      <c r="S614" s="188" t="str">
        <f>IF($K614&gt;NORMA!$K$10,"NO CUMPLE","CUMPLE")</f>
        <v>NO CUMPLE</v>
      </c>
      <c r="T614" s="188" t="str">
        <f>IF($J614&gt;NORMA!$K$11,"NO CUMPLE","CUMPLE")</f>
        <v>CUMPLE</v>
      </c>
      <c r="U614" s="188" t="str">
        <f>IF($G614&gt;NORMA!$L$12,"NO CUMPLE","CUMPLE")</f>
        <v>CUMPLE</v>
      </c>
      <c r="V614" s="188" t="str">
        <f>IF($H614&gt;NORMA!$L$13,"NO CUMPLE","CUMPLE")</f>
        <v>CUMPLE</v>
      </c>
      <c r="W614" s="188" t="str">
        <f>IF($O614&gt;NORMA!$J$14,"NO CUMPLE","CUMPLE")</f>
        <v>NO CUMPLE</v>
      </c>
      <c r="X614" s="188" t="str">
        <f>IF(AND($N614&gt;=NORMA!$Q$4, $N614&lt;=NORMA!$R$4),"CUMPLE","NO CUMPLE")</f>
        <v>CUMPLE</v>
      </c>
      <c r="Y614" s="188" t="str">
        <f>IF($I614&gt;NORMA!$K$16,"NO CUMPLE","CUMPLE")</f>
        <v>NO CUMPLE</v>
      </c>
      <c r="Z614" s="188" t="str">
        <f>IF($M614&lt;NORMA!$L$23,"NO CUMPLE","CUMPLE")</f>
        <v>NO CUMPLE</v>
      </c>
      <c r="AA614" s="188" t="str">
        <f>IF($E614&gt;NORMA!$J$24,"NO CUMPLE","CUMPLE")</f>
        <v>NO CUMPLE</v>
      </c>
      <c r="AB614" s="188" t="str">
        <f>IF($F614&gt;NORMA!$J$25,"NO CUMPLE","CUMPLE")</f>
        <v>NO CUMPLE</v>
      </c>
      <c r="AC614" s="188" t="str">
        <f>IF($K614&gt;NORMA!$J$26,"NO CUMPLE","CUMPLE")</f>
        <v>NO CUMPLE</v>
      </c>
      <c r="AD614" s="188" t="str">
        <f>IF($J614&gt;NORMA!$J$27,"NO CUMPLE","CUMPLE")</f>
        <v>NO CUMPLE</v>
      </c>
      <c r="AE614" s="188" t="str">
        <f>IF($G614&gt;NORMA!$K$28,"NO CUMPLE","CUMPLE")</f>
        <v>NO CUMPLE</v>
      </c>
      <c r="AF614" s="188" t="str">
        <f>IF($H614&gt;NORMA!$I$29,"NO CUMPLE","CUMPLE")</f>
        <v>NO CUMPLE</v>
      </c>
      <c r="AG614" s="188" t="str">
        <f>IF($O614&gt;NORMA!$L$30,"NO CUMPLE","CUMPLE")</f>
        <v>NO CUMPLE</v>
      </c>
      <c r="AH614" s="188" t="str">
        <f>IF(AND($N614&gt;=NORMA!$R$18, $N614&lt;=NORMA!$S$18),"CUMPLE","NO CUMPLE")</f>
        <v>CUMPLE</v>
      </c>
      <c r="AI614" s="188" t="str">
        <f>IF($I614&gt;NORMA!$J$32,"NO CUMPLE","CUMPLE")</f>
        <v>NO CUMPLE</v>
      </c>
    </row>
    <row r="615" spans="1:35" ht="14.25" customHeight="1" x14ac:dyDescent="0.35">
      <c r="A615" s="146" t="s">
        <v>106</v>
      </c>
      <c r="B615" s="147" t="s">
        <v>105</v>
      </c>
      <c r="C615" s="148">
        <v>40477</v>
      </c>
      <c r="D615" s="149">
        <v>0.625</v>
      </c>
      <c r="E615" s="147">
        <v>234</v>
      </c>
      <c r="F615" s="147">
        <v>570</v>
      </c>
      <c r="G615" s="147">
        <v>231</v>
      </c>
      <c r="H615" s="147">
        <v>62</v>
      </c>
      <c r="I615" s="147">
        <v>11</v>
      </c>
      <c r="J615" s="147">
        <v>6.32</v>
      </c>
      <c r="K615" s="155">
        <v>59.18</v>
      </c>
      <c r="L615" s="155">
        <v>12.56</v>
      </c>
      <c r="M615" s="156">
        <v>0.17</v>
      </c>
      <c r="N615" s="156">
        <v>7.65</v>
      </c>
      <c r="O615" s="157">
        <v>24000000</v>
      </c>
      <c r="P615" s="188" t="str">
        <f>IF($M615&lt;NORMA!$K$7,"NO CUMPLE","CUMPLE")</f>
        <v>NO CUMPLE</v>
      </c>
      <c r="Q615" s="188" t="str">
        <f>IF($E615&gt;NORMA!$K$8,"NO CUMPLE","CUMPLE")</f>
        <v>CUMPLE</v>
      </c>
      <c r="R615" s="188" t="str">
        <f>IF($F615&gt;NORMA!$K$9,"NO CUMPLE","CUMPLE")</f>
        <v>NO CUMPLE</v>
      </c>
      <c r="S615" s="188" t="str">
        <f>IF($K615&gt;NORMA!$K$10,"NO CUMPLE","CUMPLE")</f>
        <v>NO CUMPLE</v>
      </c>
      <c r="T615" s="188" t="str">
        <f>IF($J615&gt;NORMA!$K$11,"NO CUMPLE","CUMPLE")</f>
        <v>CUMPLE</v>
      </c>
      <c r="U615" s="188" t="str">
        <f>IF($G615&gt;NORMA!$L$12,"NO CUMPLE","CUMPLE")</f>
        <v>NO CUMPLE</v>
      </c>
      <c r="V615" s="188" t="str">
        <f>IF($H615&gt;NORMA!$L$13,"NO CUMPLE","CUMPLE")</f>
        <v>NO CUMPLE</v>
      </c>
      <c r="W615" s="188" t="str">
        <f>IF($O615&gt;NORMA!$J$14,"NO CUMPLE","CUMPLE")</f>
        <v>NO CUMPLE</v>
      </c>
      <c r="X615" s="188" t="str">
        <f>IF(AND($N615&gt;=NORMA!$Q$4, $N615&lt;=NORMA!$R$4),"CUMPLE","NO CUMPLE")</f>
        <v>CUMPLE</v>
      </c>
      <c r="Y615" s="188" t="str">
        <f>IF($I615&gt;NORMA!$K$16,"NO CUMPLE","CUMPLE")</f>
        <v>NO CUMPLE</v>
      </c>
      <c r="Z615" s="188" t="str">
        <f>IF($M615&lt;NORMA!$L$23,"NO CUMPLE","CUMPLE")</f>
        <v>NO CUMPLE</v>
      </c>
      <c r="AA615" s="188" t="str">
        <f>IF($E615&gt;NORMA!$J$24,"NO CUMPLE","CUMPLE")</f>
        <v>NO CUMPLE</v>
      </c>
      <c r="AB615" s="188" t="str">
        <f>IF($F615&gt;NORMA!$J$25,"NO CUMPLE","CUMPLE")</f>
        <v>NO CUMPLE</v>
      </c>
      <c r="AC615" s="188" t="str">
        <f>IF($K615&gt;NORMA!$J$26,"NO CUMPLE","CUMPLE")</f>
        <v>NO CUMPLE</v>
      </c>
      <c r="AD615" s="188" t="str">
        <f>IF($J615&gt;NORMA!$J$27,"NO CUMPLE","CUMPLE")</f>
        <v>NO CUMPLE</v>
      </c>
      <c r="AE615" s="188" t="str">
        <f>IF($G615&gt;NORMA!$K$28,"NO CUMPLE","CUMPLE")</f>
        <v>NO CUMPLE</v>
      </c>
      <c r="AF615" s="188" t="str">
        <f>IF($H615&gt;NORMA!$I$29,"NO CUMPLE","CUMPLE")</f>
        <v>NO CUMPLE</v>
      </c>
      <c r="AG615" s="188" t="str">
        <f>IF($O615&gt;NORMA!$L$30,"NO CUMPLE","CUMPLE")</f>
        <v>NO CUMPLE</v>
      </c>
      <c r="AH615" s="188" t="str">
        <f>IF(AND($N615&gt;=NORMA!$R$18, $N615&lt;=NORMA!$S$18),"CUMPLE","NO CUMPLE")</f>
        <v>CUMPLE</v>
      </c>
      <c r="AI615" s="188" t="str">
        <f>IF($I615&gt;NORMA!$J$32,"NO CUMPLE","CUMPLE")</f>
        <v>NO CUMPLE</v>
      </c>
    </row>
    <row r="616" spans="1:35" ht="14.25" customHeight="1" x14ac:dyDescent="0.35">
      <c r="A616" s="146" t="s">
        <v>106</v>
      </c>
      <c r="B616" s="147" t="s">
        <v>105</v>
      </c>
      <c r="C616" s="148">
        <v>40499</v>
      </c>
      <c r="D616" s="149">
        <v>0.16666666666666666</v>
      </c>
      <c r="E616" s="147">
        <v>21</v>
      </c>
      <c r="F616" s="147">
        <v>64.5</v>
      </c>
      <c r="G616" s="147">
        <v>97</v>
      </c>
      <c r="H616" s="150">
        <v>3.6</v>
      </c>
      <c r="I616" s="147">
        <v>1.1599999999999999</v>
      </c>
      <c r="J616" s="147">
        <v>0.22</v>
      </c>
      <c r="K616" s="155">
        <v>6.72</v>
      </c>
      <c r="L616" s="155">
        <v>21.18</v>
      </c>
      <c r="M616" s="156">
        <v>0.1</v>
      </c>
      <c r="N616" s="156">
        <v>7.3</v>
      </c>
      <c r="O616" s="157">
        <v>90000</v>
      </c>
      <c r="P616" s="188" t="str">
        <f>IF($M616&lt;NORMA!$K$7,"NO CUMPLE","CUMPLE")</f>
        <v>NO CUMPLE</v>
      </c>
      <c r="Q616" s="188" t="str">
        <f>IF($E616&gt;NORMA!$K$8,"NO CUMPLE","CUMPLE")</f>
        <v>CUMPLE</v>
      </c>
      <c r="R616" s="188" t="str">
        <f>IF($F616&gt;NORMA!$K$9,"NO CUMPLE","CUMPLE")</f>
        <v>CUMPLE</v>
      </c>
      <c r="S616" s="188" t="str">
        <f>IF($K616&gt;NORMA!$K$10,"NO CUMPLE","CUMPLE")</f>
        <v>CUMPLE</v>
      </c>
      <c r="T616" s="188" t="str">
        <f>IF($J616&gt;NORMA!$K$11,"NO CUMPLE","CUMPLE")</f>
        <v>CUMPLE</v>
      </c>
      <c r="U616" s="188" t="str">
        <f>IF($G616&gt;NORMA!$L$12,"NO CUMPLE","CUMPLE")</f>
        <v>CUMPLE</v>
      </c>
      <c r="V616" s="188" t="str">
        <f>IF($H616&gt;NORMA!$L$13,"NO CUMPLE","CUMPLE")</f>
        <v>CUMPLE</v>
      </c>
      <c r="W616" s="188" t="str">
        <f>IF($O616&gt;NORMA!$J$14,"NO CUMPLE","CUMPLE")</f>
        <v>CUMPLE</v>
      </c>
      <c r="X616" s="188" t="str">
        <f>IF(AND($N616&gt;=NORMA!$Q$4, $N616&lt;=NORMA!$R$4),"CUMPLE","NO CUMPLE")</f>
        <v>CUMPLE</v>
      </c>
      <c r="Y616" s="188" t="str">
        <f>IF($I616&gt;NORMA!$K$16,"NO CUMPLE","CUMPLE")</f>
        <v>CUMPLE</v>
      </c>
      <c r="Z616" s="188" t="str">
        <f>IF($M616&lt;NORMA!$L$23,"NO CUMPLE","CUMPLE")</f>
        <v>NO CUMPLE</v>
      </c>
      <c r="AA616" s="188" t="str">
        <f>IF($E616&gt;NORMA!$J$24,"NO CUMPLE","CUMPLE")</f>
        <v>NO CUMPLE</v>
      </c>
      <c r="AB616" s="188" t="str">
        <f>IF($F616&gt;NORMA!$J$25,"NO CUMPLE","CUMPLE")</f>
        <v>NO CUMPLE</v>
      </c>
      <c r="AC616" s="188" t="str">
        <f>IF($K616&gt;NORMA!$J$26,"NO CUMPLE","CUMPLE")</f>
        <v>CUMPLE</v>
      </c>
      <c r="AD616" s="188" t="str">
        <f>IF($J616&gt;NORMA!$J$27,"NO CUMPLE","CUMPLE")</f>
        <v>CUMPLE</v>
      </c>
      <c r="AE616" s="188" t="str">
        <f>IF($G616&gt;NORMA!$K$28,"NO CUMPLE","CUMPLE")</f>
        <v>NO CUMPLE</v>
      </c>
      <c r="AF616" s="188" t="str">
        <f>IF($H616&gt;NORMA!$I$29,"NO CUMPLE","CUMPLE")</f>
        <v>CUMPLE</v>
      </c>
      <c r="AG616" s="188" t="str">
        <f>IF($O616&gt;NORMA!$L$30,"NO CUMPLE","CUMPLE")</f>
        <v>CUMPLE</v>
      </c>
      <c r="AH616" s="188" t="str">
        <f>IF(AND($N616&gt;=NORMA!$R$18, $N616&lt;=NORMA!$S$18),"CUMPLE","NO CUMPLE")</f>
        <v>CUMPLE</v>
      </c>
      <c r="AI616" s="188" t="str">
        <f>IF($I616&gt;NORMA!$J$32,"NO CUMPLE","CUMPLE")</f>
        <v>NO CUMPLE</v>
      </c>
    </row>
    <row r="617" spans="1:35" ht="14.25" customHeight="1" x14ac:dyDescent="0.35">
      <c r="A617" s="146" t="s">
        <v>106</v>
      </c>
      <c r="B617" s="147" t="s">
        <v>105</v>
      </c>
      <c r="C617" s="148">
        <v>40514</v>
      </c>
      <c r="D617" s="149">
        <v>0.54166666666666663</v>
      </c>
      <c r="E617" s="147">
        <v>46</v>
      </c>
      <c r="F617" s="147">
        <v>174</v>
      </c>
      <c r="G617" s="147">
        <v>87</v>
      </c>
      <c r="H617" s="147">
        <v>14</v>
      </c>
      <c r="I617" s="147">
        <v>3.31</v>
      </c>
      <c r="J617" s="147">
        <v>2.17</v>
      </c>
      <c r="K617" s="155">
        <v>19.48</v>
      </c>
      <c r="L617" s="155">
        <v>43.16</v>
      </c>
      <c r="M617" s="156">
        <v>1</v>
      </c>
      <c r="N617" s="156">
        <v>7.46</v>
      </c>
      <c r="O617" s="157">
        <v>1500000</v>
      </c>
      <c r="P617" s="188" t="str">
        <f>IF($M617&lt;NORMA!$K$7,"NO CUMPLE","CUMPLE")</f>
        <v>CUMPLE</v>
      </c>
      <c r="Q617" s="188" t="str">
        <f>IF($E617&gt;NORMA!$K$8,"NO CUMPLE","CUMPLE")</f>
        <v>CUMPLE</v>
      </c>
      <c r="R617" s="188" t="str">
        <f>IF($F617&gt;NORMA!$K$9,"NO CUMPLE","CUMPLE")</f>
        <v>CUMPLE</v>
      </c>
      <c r="S617" s="188" t="str">
        <f>IF($K617&gt;NORMA!$K$10,"NO CUMPLE","CUMPLE")</f>
        <v>CUMPLE</v>
      </c>
      <c r="T617" s="188" t="str">
        <f>IF($J617&gt;NORMA!$K$11,"NO CUMPLE","CUMPLE")</f>
        <v>CUMPLE</v>
      </c>
      <c r="U617" s="188" t="str">
        <f>IF($G617&gt;NORMA!$L$12,"NO CUMPLE","CUMPLE")</f>
        <v>CUMPLE</v>
      </c>
      <c r="V617" s="188" t="str">
        <f>IF($H617&gt;NORMA!$L$13,"NO CUMPLE","CUMPLE")</f>
        <v>CUMPLE</v>
      </c>
      <c r="W617" s="188" t="str">
        <f>IF($O617&gt;NORMA!$J$14,"NO CUMPLE","CUMPLE")</f>
        <v>NO CUMPLE</v>
      </c>
      <c r="X617" s="188" t="str">
        <f>IF(AND($N617&gt;=NORMA!$Q$4, $N617&lt;=NORMA!$R$4),"CUMPLE","NO CUMPLE")</f>
        <v>CUMPLE</v>
      </c>
      <c r="Y617" s="188" t="str">
        <f>IF($I617&gt;NORMA!$K$16,"NO CUMPLE","CUMPLE")</f>
        <v>CUMPLE</v>
      </c>
      <c r="Z617" s="188" t="str">
        <f>IF($M617&lt;NORMA!$L$23,"NO CUMPLE","CUMPLE")</f>
        <v>CUMPLE</v>
      </c>
      <c r="AA617" s="188" t="str">
        <f>IF($E617&gt;NORMA!$J$24,"NO CUMPLE","CUMPLE")</f>
        <v>NO CUMPLE</v>
      </c>
      <c r="AB617" s="188" t="str">
        <f>IF($F617&gt;NORMA!$J$25,"NO CUMPLE","CUMPLE")</f>
        <v>NO CUMPLE</v>
      </c>
      <c r="AC617" s="188" t="str">
        <f>IF($K617&gt;NORMA!$J$26,"NO CUMPLE","CUMPLE")</f>
        <v>NO CUMPLE</v>
      </c>
      <c r="AD617" s="188" t="str">
        <f>IF($J617&gt;NORMA!$J$27,"NO CUMPLE","CUMPLE")</f>
        <v>NO CUMPLE</v>
      </c>
      <c r="AE617" s="188" t="str">
        <f>IF($G617&gt;NORMA!$K$28,"NO CUMPLE","CUMPLE")</f>
        <v>NO CUMPLE</v>
      </c>
      <c r="AF617" s="188" t="str">
        <f>IF($H617&gt;NORMA!$I$29,"NO CUMPLE","CUMPLE")</f>
        <v>NO CUMPLE</v>
      </c>
      <c r="AG617" s="188" t="str">
        <f>IF($O617&gt;NORMA!$L$30,"NO CUMPLE","CUMPLE")</f>
        <v>NO CUMPLE</v>
      </c>
      <c r="AH617" s="188" t="str">
        <f>IF(AND($N617&gt;=NORMA!$R$18, $N617&lt;=NORMA!$S$18),"CUMPLE","NO CUMPLE")</f>
        <v>CUMPLE</v>
      </c>
      <c r="AI617" s="188" t="str">
        <f>IF($I617&gt;NORMA!$J$32,"NO CUMPLE","CUMPLE")</f>
        <v>NO CUMPLE</v>
      </c>
    </row>
    <row r="618" spans="1:35" ht="14.25" customHeight="1" x14ac:dyDescent="0.35">
      <c r="A618" s="146" t="s">
        <v>107</v>
      </c>
      <c r="B618" s="147" t="s">
        <v>105</v>
      </c>
      <c r="C618" s="148">
        <v>40400</v>
      </c>
      <c r="D618" s="149">
        <v>0.35416666666666669</v>
      </c>
      <c r="E618" s="147">
        <v>217</v>
      </c>
      <c r="F618" s="147">
        <v>521</v>
      </c>
      <c r="G618" s="147">
        <v>170</v>
      </c>
      <c r="H618" s="147">
        <v>88</v>
      </c>
      <c r="I618" s="147">
        <v>0.67</v>
      </c>
      <c r="J618" s="147">
        <v>6.35</v>
      </c>
      <c r="K618" s="155">
        <v>51.16</v>
      </c>
      <c r="L618" s="155">
        <v>11.79</v>
      </c>
      <c r="M618" s="156">
        <v>0.14000000000000001</v>
      </c>
      <c r="N618" s="156">
        <v>7.01</v>
      </c>
      <c r="O618" s="157">
        <v>900000</v>
      </c>
      <c r="P618" s="188" t="str">
        <f>IF($M618&lt;NORMA!$K$7,"NO CUMPLE","CUMPLE")</f>
        <v>NO CUMPLE</v>
      </c>
      <c r="Q618" s="188" t="str">
        <f>IF($E618&gt;NORMA!$K$8,"NO CUMPLE","CUMPLE")</f>
        <v>CUMPLE</v>
      </c>
      <c r="R618" s="188" t="str">
        <f>IF($F618&gt;NORMA!$K$9,"NO CUMPLE","CUMPLE")</f>
        <v>NO CUMPLE</v>
      </c>
      <c r="S618" s="188" t="str">
        <f>IF($K618&gt;NORMA!$K$10,"NO CUMPLE","CUMPLE")</f>
        <v>NO CUMPLE</v>
      </c>
      <c r="T618" s="188" t="str">
        <f>IF($J618&gt;NORMA!$K$11,"NO CUMPLE","CUMPLE")</f>
        <v>CUMPLE</v>
      </c>
      <c r="U618" s="188" t="str">
        <f>IF($G618&gt;NORMA!$L$12,"NO CUMPLE","CUMPLE")</f>
        <v>CUMPLE</v>
      </c>
      <c r="V618" s="188" t="str">
        <f>IF($H618&gt;NORMA!$L$13,"NO CUMPLE","CUMPLE")</f>
        <v>NO CUMPLE</v>
      </c>
      <c r="W618" s="188" t="str">
        <f>IF($O618&gt;NORMA!$J$14,"NO CUMPLE","CUMPLE")</f>
        <v>CUMPLE</v>
      </c>
      <c r="X618" s="188" t="str">
        <f>IF(AND($N618&gt;=NORMA!$Q$4, $N618&lt;=NORMA!$R$4),"CUMPLE","NO CUMPLE")</f>
        <v>CUMPLE</v>
      </c>
      <c r="Y618" s="188" t="str">
        <f>IF($I618&gt;NORMA!$K$16,"NO CUMPLE","CUMPLE")</f>
        <v>CUMPLE</v>
      </c>
      <c r="Z618" s="188" t="str">
        <f>IF($M618&lt;NORMA!$L$23,"NO CUMPLE","CUMPLE")</f>
        <v>NO CUMPLE</v>
      </c>
      <c r="AA618" s="188" t="str">
        <f>IF($E618&gt;NORMA!$J$24,"NO CUMPLE","CUMPLE")</f>
        <v>NO CUMPLE</v>
      </c>
      <c r="AB618" s="188" t="str">
        <f>IF($F618&gt;NORMA!$J$25,"NO CUMPLE","CUMPLE")</f>
        <v>NO CUMPLE</v>
      </c>
      <c r="AC618" s="188" t="str">
        <f>IF($K618&gt;NORMA!$J$26,"NO CUMPLE","CUMPLE")</f>
        <v>NO CUMPLE</v>
      </c>
      <c r="AD618" s="188" t="str">
        <f>IF($J618&gt;NORMA!$J$27,"NO CUMPLE","CUMPLE")</f>
        <v>NO CUMPLE</v>
      </c>
      <c r="AE618" s="188" t="str">
        <f>IF($G618&gt;NORMA!$K$28,"NO CUMPLE","CUMPLE")</f>
        <v>NO CUMPLE</v>
      </c>
      <c r="AF618" s="188" t="str">
        <f>IF($H618&gt;NORMA!$I$29,"NO CUMPLE","CUMPLE")</f>
        <v>NO CUMPLE</v>
      </c>
      <c r="AG618" s="188" t="str">
        <f>IF($O618&gt;NORMA!$L$30,"NO CUMPLE","CUMPLE")</f>
        <v>NO CUMPLE</v>
      </c>
      <c r="AH618" s="188" t="str">
        <f>IF(AND($N618&gt;=NORMA!$R$18, $N618&lt;=NORMA!$S$18),"CUMPLE","NO CUMPLE")</f>
        <v>CUMPLE</v>
      </c>
      <c r="AI618" s="188" t="str">
        <f>IF($I618&gt;NORMA!$J$32,"NO CUMPLE","CUMPLE")</f>
        <v>CUMPLE</v>
      </c>
    </row>
    <row r="619" spans="1:35" ht="14.25" customHeight="1" x14ac:dyDescent="0.35">
      <c r="A619" s="146" t="s">
        <v>107</v>
      </c>
      <c r="B619" s="147" t="s">
        <v>105</v>
      </c>
      <c r="C619" s="148">
        <v>40420</v>
      </c>
      <c r="D619" s="149">
        <v>0.41666666666666669</v>
      </c>
      <c r="E619" s="147">
        <v>147</v>
      </c>
      <c r="F619" s="147">
        <v>361</v>
      </c>
      <c r="G619" s="147">
        <v>16</v>
      </c>
      <c r="H619" s="147">
        <v>34</v>
      </c>
      <c r="I619" s="147">
        <v>6.76</v>
      </c>
      <c r="J619" s="147">
        <v>5.22</v>
      </c>
      <c r="K619" s="155">
        <v>43.67</v>
      </c>
      <c r="L619" s="155">
        <v>3.79</v>
      </c>
      <c r="M619" s="156">
        <v>0.15</v>
      </c>
      <c r="N619" s="156">
        <v>7.37</v>
      </c>
      <c r="O619" s="157">
        <v>2400000</v>
      </c>
      <c r="P619" s="188" t="str">
        <f>IF($M619&lt;NORMA!$K$7,"NO CUMPLE","CUMPLE")</f>
        <v>NO CUMPLE</v>
      </c>
      <c r="Q619" s="188" t="str">
        <f>IF($E619&gt;NORMA!$K$8,"NO CUMPLE","CUMPLE")</f>
        <v>CUMPLE</v>
      </c>
      <c r="R619" s="188" t="str">
        <f>IF($F619&gt;NORMA!$K$9,"NO CUMPLE","CUMPLE")</f>
        <v>CUMPLE</v>
      </c>
      <c r="S619" s="188" t="str">
        <f>IF($K619&gt;NORMA!$K$10,"NO CUMPLE","CUMPLE")</f>
        <v>NO CUMPLE</v>
      </c>
      <c r="T619" s="188" t="str">
        <f>IF($J619&gt;NORMA!$K$11,"NO CUMPLE","CUMPLE")</f>
        <v>CUMPLE</v>
      </c>
      <c r="U619" s="188" t="str">
        <f>IF($G619&gt;NORMA!$L$12,"NO CUMPLE","CUMPLE")</f>
        <v>CUMPLE</v>
      </c>
      <c r="V619" s="188" t="str">
        <f>IF($H619&gt;NORMA!$L$13,"NO CUMPLE","CUMPLE")</f>
        <v>CUMPLE</v>
      </c>
      <c r="W619" s="188" t="str">
        <f>IF($O619&gt;NORMA!$J$14,"NO CUMPLE","CUMPLE")</f>
        <v>NO CUMPLE</v>
      </c>
      <c r="X619" s="188" t="str">
        <f>IF(AND($N619&gt;=NORMA!$Q$4, $N619&lt;=NORMA!$R$4),"CUMPLE","NO CUMPLE")</f>
        <v>CUMPLE</v>
      </c>
      <c r="Y619" s="188" t="str">
        <f>IF($I619&gt;NORMA!$K$16,"NO CUMPLE","CUMPLE")</f>
        <v>NO CUMPLE</v>
      </c>
      <c r="Z619" s="188" t="str">
        <f>IF($M619&lt;NORMA!$L$23,"NO CUMPLE","CUMPLE")</f>
        <v>NO CUMPLE</v>
      </c>
      <c r="AA619" s="188" t="str">
        <f>IF($E619&gt;NORMA!$J$24,"NO CUMPLE","CUMPLE")</f>
        <v>NO CUMPLE</v>
      </c>
      <c r="AB619" s="188" t="str">
        <f>IF($F619&gt;NORMA!$J$25,"NO CUMPLE","CUMPLE")</f>
        <v>NO CUMPLE</v>
      </c>
      <c r="AC619" s="188" t="str">
        <f>IF($K619&gt;NORMA!$J$26,"NO CUMPLE","CUMPLE")</f>
        <v>NO CUMPLE</v>
      </c>
      <c r="AD619" s="188" t="str">
        <f>IF($J619&gt;NORMA!$J$27,"NO CUMPLE","CUMPLE")</f>
        <v>NO CUMPLE</v>
      </c>
      <c r="AE619" s="188" t="str">
        <f>IF($G619&gt;NORMA!$K$28,"NO CUMPLE","CUMPLE")</f>
        <v>CUMPLE</v>
      </c>
      <c r="AF619" s="188" t="str">
        <f>IF($H619&gt;NORMA!$I$29,"NO CUMPLE","CUMPLE")</f>
        <v>NO CUMPLE</v>
      </c>
      <c r="AG619" s="188" t="str">
        <f>IF($O619&gt;NORMA!$L$30,"NO CUMPLE","CUMPLE")</f>
        <v>NO CUMPLE</v>
      </c>
      <c r="AH619" s="188" t="str">
        <f>IF(AND($N619&gt;=NORMA!$R$18, $N619&lt;=NORMA!$S$18),"CUMPLE","NO CUMPLE")</f>
        <v>CUMPLE</v>
      </c>
      <c r="AI619" s="188" t="str">
        <f>IF($I619&gt;NORMA!$J$32,"NO CUMPLE","CUMPLE")</f>
        <v>NO CUMPLE</v>
      </c>
    </row>
    <row r="620" spans="1:35" ht="14.25" customHeight="1" x14ac:dyDescent="0.35">
      <c r="A620" s="146" t="s">
        <v>107</v>
      </c>
      <c r="B620" s="147" t="s">
        <v>105</v>
      </c>
      <c r="C620" s="148">
        <v>40439</v>
      </c>
      <c r="D620" s="149">
        <v>0.95833333333333337</v>
      </c>
      <c r="E620" s="147">
        <v>2070</v>
      </c>
      <c r="F620" s="147">
        <v>13007</v>
      </c>
      <c r="G620" s="147">
        <v>52100</v>
      </c>
      <c r="H620" s="147">
        <v>479</v>
      </c>
      <c r="I620" s="147">
        <v>94.9</v>
      </c>
      <c r="J620" s="147">
        <v>65.599999999999994</v>
      </c>
      <c r="K620" s="155">
        <v>292.08</v>
      </c>
      <c r="L620" s="155">
        <v>9.61</v>
      </c>
      <c r="M620" s="156">
        <v>0.11</v>
      </c>
      <c r="N620" s="156">
        <v>6.88</v>
      </c>
      <c r="O620" s="157">
        <v>9000000</v>
      </c>
      <c r="P620" s="188" t="str">
        <f>IF($M620&lt;NORMA!$K$7,"NO CUMPLE","CUMPLE")</f>
        <v>NO CUMPLE</v>
      </c>
      <c r="Q620" s="188" t="str">
        <f>IF($E620&gt;NORMA!$K$8,"NO CUMPLE","CUMPLE")</f>
        <v>NO CUMPLE</v>
      </c>
      <c r="R620" s="188" t="str">
        <f>IF($F620&gt;NORMA!$K$9,"NO CUMPLE","CUMPLE")</f>
        <v>NO CUMPLE</v>
      </c>
      <c r="S620" s="188" t="str">
        <f>IF($K620&gt;NORMA!$K$10,"NO CUMPLE","CUMPLE")</f>
        <v>NO CUMPLE</v>
      </c>
      <c r="T620" s="188" t="str">
        <f>IF($J620&gt;NORMA!$K$11,"NO CUMPLE","CUMPLE")</f>
        <v>NO CUMPLE</v>
      </c>
      <c r="U620" s="188" t="str">
        <f>IF($G620&gt;NORMA!$L$12,"NO CUMPLE","CUMPLE")</f>
        <v>NO CUMPLE</v>
      </c>
      <c r="V620" s="188" t="str">
        <f>IF($H620&gt;NORMA!$L$13,"NO CUMPLE","CUMPLE")</f>
        <v>NO CUMPLE</v>
      </c>
      <c r="W620" s="188" t="str">
        <f>IF($O620&gt;NORMA!$J$14,"NO CUMPLE","CUMPLE")</f>
        <v>NO CUMPLE</v>
      </c>
      <c r="X620" s="188" t="str">
        <f>IF(AND($N620&gt;=NORMA!$Q$4, $N620&lt;=NORMA!$R$4),"CUMPLE","NO CUMPLE")</f>
        <v>CUMPLE</v>
      </c>
      <c r="Y620" s="188" t="str">
        <f>IF($I620&gt;NORMA!$K$16,"NO CUMPLE","CUMPLE")</f>
        <v>NO CUMPLE</v>
      </c>
      <c r="Z620" s="188" t="str">
        <f>IF($M620&lt;NORMA!$L$23,"NO CUMPLE","CUMPLE")</f>
        <v>NO CUMPLE</v>
      </c>
      <c r="AA620" s="188" t="str">
        <f>IF($E620&gt;NORMA!$J$24,"NO CUMPLE","CUMPLE")</f>
        <v>NO CUMPLE</v>
      </c>
      <c r="AB620" s="188" t="str">
        <f>IF($F620&gt;NORMA!$J$25,"NO CUMPLE","CUMPLE")</f>
        <v>NO CUMPLE</v>
      </c>
      <c r="AC620" s="188" t="str">
        <f>IF($K620&gt;NORMA!$J$26,"NO CUMPLE","CUMPLE")</f>
        <v>NO CUMPLE</v>
      </c>
      <c r="AD620" s="188" t="str">
        <f>IF($J620&gt;NORMA!$J$27,"NO CUMPLE","CUMPLE")</f>
        <v>NO CUMPLE</v>
      </c>
      <c r="AE620" s="188" t="str">
        <f>IF($G620&gt;NORMA!$K$28,"NO CUMPLE","CUMPLE")</f>
        <v>NO CUMPLE</v>
      </c>
      <c r="AF620" s="188" t="str">
        <f>IF($H620&gt;NORMA!$I$29,"NO CUMPLE","CUMPLE")</f>
        <v>NO CUMPLE</v>
      </c>
      <c r="AG620" s="188" t="str">
        <f>IF($O620&gt;NORMA!$L$30,"NO CUMPLE","CUMPLE")</f>
        <v>NO CUMPLE</v>
      </c>
      <c r="AH620" s="188" t="str">
        <f>IF(AND($N620&gt;=NORMA!$R$18, $N620&lt;=NORMA!$S$18),"CUMPLE","NO CUMPLE")</f>
        <v>CUMPLE</v>
      </c>
      <c r="AI620" s="188" t="str">
        <f>IF($I620&gt;NORMA!$J$32,"NO CUMPLE","CUMPLE")</f>
        <v>NO CUMPLE</v>
      </c>
    </row>
    <row r="621" spans="1:35" ht="14.25" customHeight="1" x14ac:dyDescent="0.35">
      <c r="A621" s="146" t="s">
        <v>107</v>
      </c>
      <c r="B621" s="147" t="s">
        <v>105</v>
      </c>
      <c r="C621" s="148">
        <v>40473</v>
      </c>
      <c r="D621" s="149">
        <v>0.27083333333333331</v>
      </c>
      <c r="E621" s="147">
        <v>146</v>
      </c>
      <c r="F621" s="147">
        <v>346</v>
      </c>
      <c r="G621" s="147">
        <v>120</v>
      </c>
      <c r="H621" s="147">
        <v>28</v>
      </c>
      <c r="I621" s="147">
        <v>8.18</v>
      </c>
      <c r="J621" s="147">
        <v>4.45</v>
      </c>
      <c r="K621" s="155">
        <v>39.14</v>
      </c>
      <c r="L621" s="155">
        <v>7.76</v>
      </c>
      <c r="M621" s="156">
        <v>0.16</v>
      </c>
      <c r="N621" s="156">
        <v>7.4</v>
      </c>
      <c r="O621" s="157">
        <v>3000000</v>
      </c>
      <c r="P621" s="188" t="str">
        <f>IF($M621&lt;NORMA!$K$7,"NO CUMPLE","CUMPLE")</f>
        <v>NO CUMPLE</v>
      </c>
      <c r="Q621" s="188" t="str">
        <f>IF($E621&gt;NORMA!$K$8,"NO CUMPLE","CUMPLE")</f>
        <v>CUMPLE</v>
      </c>
      <c r="R621" s="188" t="str">
        <f>IF($F621&gt;NORMA!$K$9,"NO CUMPLE","CUMPLE")</f>
        <v>CUMPLE</v>
      </c>
      <c r="S621" s="188" t="str">
        <f>IF($K621&gt;NORMA!$K$10,"NO CUMPLE","CUMPLE")</f>
        <v>CUMPLE</v>
      </c>
      <c r="T621" s="188" t="str">
        <f>IF($J621&gt;NORMA!$K$11,"NO CUMPLE","CUMPLE")</f>
        <v>CUMPLE</v>
      </c>
      <c r="U621" s="188" t="str">
        <f>IF($G621&gt;NORMA!$L$12,"NO CUMPLE","CUMPLE")</f>
        <v>CUMPLE</v>
      </c>
      <c r="V621" s="188" t="str">
        <f>IF($H621&gt;NORMA!$L$13,"NO CUMPLE","CUMPLE")</f>
        <v>CUMPLE</v>
      </c>
      <c r="W621" s="188" t="str">
        <f>IF($O621&gt;NORMA!$J$14,"NO CUMPLE","CUMPLE")</f>
        <v>NO CUMPLE</v>
      </c>
      <c r="X621" s="188" t="str">
        <f>IF(AND($N621&gt;=NORMA!$Q$4, $N621&lt;=NORMA!$R$4),"CUMPLE","NO CUMPLE")</f>
        <v>CUMPLE</v>
      </c>
      <c r="Y621" s="188" t="str">
        <f>IF($I621&gt;NORMA!$K$16,"NO CUMPLE","CUMPLE")</f>
        <v>NO CUMPLE</v>
      </c>
      <c r="Z621" s="188" t="str">
        <f>IF($M621&lt;NORMA!$L$23,"NO CUMPLE","CUMPLE")</f>
        <v>NO CUMPLE</v>
      </c>
      <c r="AA621" s="188" t="str">
        <f>IF($E621&gt;NORMA!$J$24,"NO CUMPLE","CUMPLE")</f>
        <v>NO CUMPLE</v>
      </c>
      <c r="AB621" s="188" t="str">
        <f>IF($F621&gt;NORMA!$J$25,"NO CUMPLE","CUMPLE")</f>
        <v>NO CUMPLE</v>
      </c>
      <c r="AC621" s="188" t="str">
        <f>IF($K621&gt;NORMA!$J$26,"NO CUMPLE","CUMPLE")</f>
        <v>NO CUMPLE</v>
      </c>
      <c r="AD621" s="188" t="str">
        <f>IF($J621&gt;NORMA!$J$27,"NO CUMPLE","CUMPLE")</f>
        <v>NO CUMPLE</v>
      </c>
      <c r="AE621" s="188" t="str">
        <f>IF($G621&gt;NORMA!$K$28,"NO CUMPLE","CUMPLE")</f>
        <v>NO CUMPLE</v>
      </c>
      <c r="AF621" s="188" t="str">
        <f>IF($H621&gt;NORMA!$I$29,"NO CUMPLE","CUMPLE")</f>
        <v>NO CUMPLE</v>
      </c>
      <c r="AG621" s="188" t="str">
        <f>IF($O621&gt;NORMA!$L$30,"NO CUMPLE","CUMPLE")</f>
        <v>NO CUMPLE</v>
      </c>
      <c r="AH621" s="188" t="str">
        <f>IF(AND($N621&gt;=NORMA!$R$18, $N621&lt;=NORMA!$S$18),"CUMPLE","NO CUMPLE")</f>
        <v>CUMPLE</v>
      </c>
      <c r="AI621" s="188" t="str">
        <f>IF($I621&gt;NORMA!$J$32,"NO CUMPLE","CUMPLE")</f>
        <v>NO CUMPLE</v>
      </c>
    </row>
    <row r="622" spans="1:35" ht="14.25" customHeight="1" x14ac:dyDescent="0.35">
      <c r="A622" s="146" t="s">
        <v>107</v>
      </c>
      <c r="B622" s="147" t="s">
        <v>105</v>
      </c>
      <c r="C622" s="148">
        <v>40478</v>
      </c>
      <c r="D622" s="149">
        <v>0.60416666666666663</v>
      </c>
      <c r="E622" s="147">
        <v>169</v>
      </c>
      <c r="F622" s="147">
        <v>401</v>
      </c>
      <c r="G622" s="147">
        <v>97</v>
      </c>
      <c r="H622" s="147">
        <v>48</v>
      </c>
      <c r="I622" s="147">
        <v>0.81</v>
      </c>
      <c r="J622" s="147">
        <v>5.64</v>
      </c>
      <c r="K622" s="155">
        <v>54.15</v>
      </c>
      <c r="L622" s="155">
        <v>7.95</v>
      </c>
      <c r="M622" s="156">
        <v>0.13</v>
      </c>
      <c r="N622" s="156">
        <v>7.64</v>
      </c>
      <c r="O622" s="157">
        <v>4300000</v>
      </c>
      <c r="P622" s="188" t="str">
        <f>IF($M622&lt;NORMA!$K$7,"NO CUMPLE","CUMPLE")</f>
        <v>NO CUMPLE</v>
      </c>
      <c r="Q622" s="188" t="str">
        <f>IF($E622&gt;NORMA!$K$8,"NO CUMPLE","CUMPLE")</f>
        <v>CUMPLE</v>
      </c>
      <c r="R622" s="188" t="str">
        <f>IF($F622&gt;NORMA!$K$9,"NO CUMPLE","CUMPLE")</f>
        <v>NO CUMPLE</v>
      </c>
      <c r="S622" s="188" t="str">
        <f>IF($K622&gt;NORMA!$K$10,"NO CUMPLE","CUMPLE")</f>
        <v>NO CUMPLE</v>
      </c>
      <c r="T622" s="188" t="str">
        <f>IF($J622&gt;NORMA!$K$11,"NO CUMPLE","CUMPLE")</f>
        <v>CUMPLE</v>
      </c>
      <c r="U622" s="188" t="str">
        <f>IF($G622&gt;NORMA!$L$12,"NO CUMPLE","CUMPLE")</f>
        <v>CUMPLE</v>
      </c>
      <c r="V622" s="188" t="str">
        <f>IF($H622&gt;NORMA!$L$13,"NO CUMPLE","CUMPLE")</f>
        <v>CUMPLE</v>
      </c>
      <c r="W622" s="188" t="str">
        <f>IF($O622&gt;NORMA!$J$14,"NO CUMPLE","CUMPLE")</f>
        <v>NO CUMPLE</v>
      </c>
      <c r="X622" s="188" t="str">
        <f>IF(AND($N622&gt;=NORMA!$Q$4, $N622&lt;=NORMA!$R$4),"CUMPLE","NO CUMPLE")</f>
        <v>CUMPLE</v>
      </c>
      <c r="Y622" s="188" t="str">
        <f>IF($I622&gt;NORMA!$K$16,"NO CUMPLE","CUMPLE")</f>
        <v>CUMPLE</v>
      </c>
      <c r="Z622" s="188" t="str">
        <f>IF($M622&lt;NORMA!$L$23,"NO CUMPLE","CUMPLE")</f>
        <v>NO CUMPLE</v>
      </c>
      <c r="AA622" s="188" t="str">
        <f>IF($E622&gt;NORMA!$J$24,"NO CUMPLE","CUMPLE")</f>
        <v>NO CUMPLE</v>
      </c>
      <c r="AB622" s="188" t="str">
        <f>IF($F622&gt;NORMA!$J$25,"NO CUMPLE","CUMPLE")</f>
        <v>NO CUMPLE</v>
      </c>
      <c r="AC622" s="188" t="str">
        <f>IF($K622&gt;NORMA!$J$26,"NO CUMPLE","CUMPLE")</f>
        <v>NO CUMPLE</v>
      </c>
      <c r="AD622" s="188" t="str">
        <f>IF($J622&gt;NORMA!$J$27,"NO CUMPLE","CUMPLE")</f>
        <v>NO CUMPLE</v>
      </c>
      <c r="AE622" s="188" t="str">
        <f>IF($G622&gt;NORMA!$K$28,"NO CUMPLE","CUMPLE")</f>
        <v>NO CUMPLE</v>
      </c>
      <c r="AF622" s="188" t="str">
        <f>IF($H622&gt;NORMA!$I$29,"NO CUMPLE","CUMPLE")</f>
        <v>NO CUMPLE</v>
      </c>
      <c r="AG622" s="188" t="str">
        <f>IF($O622&gt;NORMA!$L$30,"NO CUMPLE","CUMPLE")</f>
        <v>NO CUMPLE</v>
      </c>
      <c r="AH622" s="188" t="str">
        <f>IF(AND($N622&gt;=NORMA!$R$18, $N622&lt;=NORMA!$S$18),"CUMPLE","NO CUMPLE")</f>
        <v>CUMPLE</v>
      </c>
      <c r="AI622" s="188" t="str">
        <f>IF($I622&gt;NORMA!$J$32,"NO CUMPLE","CUMPLE")</f>
        <v>CUMPLE</v>
      </c>
    </row>
    <row r="623" spans="1:35" ht="14.25" customHeight="1" x14ac:dyDescent="0.35">
      <c r="A623" s="146" t="s">
        <v>107</v>
      </c>
      <c r="B623" s="147" t="s">
        <v>105</v>
      </c>
      <c r="C623" s="148">
        <v>40494</v>
      </c>
      <c r="D623" s="149">
        <v>0.39583333333333331</v>
      </c>
      <c r="E623" s="147">
        <v>129</v>
      </c>
      <c r="F623" s="147">
        <v>295</v>
      </c>
      <c r="G623" s="147">
        <v>78</v>
      </c>
      <c r="H623" s="147">
        <v>32</v>
      </c>
      <c r="I623" s="147">
        <v>6.8</v>
      </c>
      <c r="J623" s="147">
        <v>4.0999999999999996</v>
      </c>
      <c r="K623" s="155">
        <v>38.08</v>
      </c>
      <c r="L623" s="155">
        <v>13.06</v>
      </c>
      <c r="M623" s="156">
        <v>0.15</v>
      </c>
      <c r="N623" s="156">
        <v>7.63</v>
      </c>
      <c r="O623" s="157">
        <v>2300000</v>
      </c>
      <c r="P623" s="188" t="str">
        <f>IF($M623&lt;NORMA!$K$7,"NO CUMPLE","CUMPLE")</f>
        <v>NO CUMPLE</v>
      </c>
      <c r="Q623" s="188" t="str">
        <f>IF($E623&gt;NORMA!$K$8,"NO CUMPLE","CUMPLE")</f>
        <v>CUMPLE</v>
      </c>
      <c r="R623" s="188" t="str">
        <f>IF($F623&gt;NORMA!$K$9,"NO CUMPLE","CUMPLE")</f>
        <v>CUMPLE</v>
      </c>
      <c r="S623" s="188" t="str">
        <f>IF($K623&gt;NORMA!$K$10,"NO CUMPLE","CUMPLE")</f>
        <v>CUMPLE</v>
      </c>
      <c r="T623" s="188" t="str">
        <f>IF($J623&gt;NORMA!$K$11,"NO CUMPLE","CUMPLE")</f>
        <v>CUMPLE</v>
      </c>
      <c r="U623" s="188" t="str">
        <f>IF($G623&gt;NORMA!$L$12,"NO CUMPLE","CUMPLE")</f>
        <v>CUMPLE</v>
      </c>
      <c r="V623" s="188" t="str">
        <f>IF($H623&gt;NORMA!$L$13,"NO CUMPLE","CUMPLE")</f>
        <v>CUMPLE</v>
      </c>
      <c r="W623" s="188" t="str">
        <f>IF($O623&gt;NORMA!$J$14,"NO CUMPLE","CUMPLE")</f>
        <v>NO CUMPLE</v>
      </c>
      <c r="X623" s="188" t="str">
        <f>IF(AND($N623&gt;=NORMA!$Q$4, $N623&lt;=NORMA!$R$4),"CUMPLE","NO CUMPLE")</f>
        <v>CUMPLE</v>
      </c>
      <c r="Y623" s="188" t="str">
        <f>IF($I623&gt;NORMA!$K$16,"NO CUMPLE","CUMPLE")</f>
        <v>NO CUMPLE</v>
      </c>
      <c r="Z623" s="188" t="str">
        <f>IF($M623&lt;NORMA!$L$23,"NO CUMPLE","CUMPLE")</f>
        <v>NO CUMPLE</v>
      </c>
      <c r="AA623" s="188" t="str">
        <f>IF($E623&gt;NORMA!$J$24,"NO CUMPLE","CUMPLE")</f>
        <v>NO CUMPLE</v>
      </c>
      <c r="AB623" s="188" t="str">
        <f>IF($F623&gt;NORMA!$J$25,"NO CUMPLE","CUMPLE")</f>
        <v>NO CUMPLE</v>
      </c>
      <c r="AC623" s="188" t="str">
        <f>IF($K623&gt;NORMA!$J$26,"NO CUMPLE","CUMPLE")</f>
        <v>NO CUMPLE</v>
      </c>
      <c r="AD623" s="188" t="str">
        <f>IF($J623&gt;NORMA!$J$27,"NO CUMPLE","CUMPLE")</f>
        <v>NO CUMPLE</v>
      </c>
      <c r="AE623" s="188" t="str">
        <f>IF($G623&gt;NORMA!$K$28,"NO CUMPLE","CUMPLE")</f>
        <v>NO CUMPLE</v>
      </c>
      <c r="AF623" s="188" t="str">
        <f>IF($H623&gt;NORMA!$I$29,"NO CUMPLE","CUMPLE")</f>
        <v>NO CUMPLE</v>
      </c>
      <c r="AG623" s="188" t="str">
        <f>IF($O623&gt;NORMA!$L$30,"NO CUMPLE","CUMPLE")</f>
        <v>NO CUMPLE</v>
      </c>
      <c r="AH623" s="188" t="str">
        <f>IF(AND($N623&gt;=NORMA!$R$18, $N623&lt;=NORMA!$S$18),"CUMPLE","NO CUMPLE")</f>
        <v>CUMPLE</v>
      </c>
      <c r="AI623" s="188" t="str">
        <f>IF($I623&gt;NORMA!$J$32,"NO CUMPLE","CUMPLE")</f>
        <v>NO CUMPLE</v>
      </c>
    </row>
    <row r="624" spans="1:35" ht="14.25" customHeight="1" x14ac:dyDescent="0.35">
      <c r="A624" s="146" t="s">
        <v>107</v>
      </c>
      <c r="B624" s="147" t="s">
        <v>105</v>
      </c>
      <c r="C624" s="148">
        <v>40509</v>
      </c>
      <c r="D624" s="149">
        <v>0.625</v>
      </c>
      <c r="E624" s="147">
        <v>198</v>
      </c>
      <c r="F624" s="147">
        <v>454</v>
      </c>
      <c r="G624" s="147">
        <v>290</v>
      </c>
      <c r="H624" s="147">
        <v>98</v>
      </c>
      <c r="I624" s="147">
        <v>7.86</v>
      </c>
      <c r="J624" s="147">
        <v>3.05</v>
      </c>
      <c r="K624" s="155">
        <v>42.1</v>
      </c>
      <c r="L624" s="155">
        <v>44.37</v>
      </c>
      <c r="M624" s="156">
        <v>0.17</v>
      </c>
      <c r="N624" s="156">
        <v>7.57</v>
      </c>
      <c r="O624" s="157">
        <v>7500000</v>
      </c>
      <c r="P624" s="188" t="str">
        <f>IF($M624&lt;NORMA!$K$7,"NO CUMPLE","CUMPLE")</f>
        <v>NO CUMPLE</v>
      </c>
      <c r="Q624" s="188" t="str">
        <f>IF($E624&gt;NORMA!$K$8,"NO CUMPLE","CUMPLE")</f>
        <v>CUMPLE</v>
      </c>
      <c r="R624" s="188" t="str">
        <f>IF($F624&gt;NORMA!$K$9,"NO CUMPLE","CUMPLE")</f>
        <v>NO CUMPLE</v>
      </c>
      <c r="S624" s="188" t="str">
        <f>IF($K624&gt;NORMA!$K$10,"NO CUMPLE","CUMPLE")</f>
        <v>NO CUMPLE</v>
      </c>
      <c r="T624" s="188" t="str">
        <f>IF($J624&gt;NORMA!$K$11,"NO CUMPLE","CUMPLE")</f>
        <v>CUMPLE</v>
      </c>
      <c r="U624" s="188" t="str">
        <f>IF($G624&gt;NORMA!$L$12,"NO CUMPLE","CUMPLE")</f>
        <v>NO CUMPLE</v>
      </c>
      <c r="V624" s="188" t="str">
        <f>IF($H624&gt;NORMA!$L$13,"NO CUMPLE","CUMPLE")</f>
        <v>NO CUMPLE</v>
      </c>
      <c r="W624" s="188" t="str">
        <f>IF($O624&gt;NORMA!$J$14,"NO CUMPLE","CUMPLE")</f>
        <v>NO CUMPLE</v>
      </c>
      <c r="X624" s="188" t="str">
        <f>IF(AND($N624&gt;=NORMA!$Q$4, $N624&lt;=NORMA!$R$4),"CUMPLE","NO CUMPLE")</f>
        <v>CUMPLE</v>
      </c>
      <c r="Y624" s="188" t="str">
        <f>IF($I624&gt;NORMA!$K$16,"NO CUMPLE","CUMPLE")</f>
        <v>NO CUMPLE</v>
      </c>
      <c r="Z624" s="188" t="str">
        <f>IF($M624&lt;NORMA!$L$23,"NO CUMPLE","CUMPLE")</f>
        <v>NO CUMPLE</v>
      </c>
      <c r="AA624" s="188" t="str">
        <f>IF($E624&gt;NORMA!$J$24,"NO CUMPLE","CUMPLE")</f>
        <v>NO CUMPLE</v>
      </c>
      <c r="AB624" s="188" t="str">
        <f>IF($F624&gt;NORMA!$J$25,"NO CUMPLE","CUMPLE")</f>
        <v>NO CUMPLE</v>
      </c>
      <c r="AC624" s="188" t="str">
        <f>IF($K624&gt;NORMA!$J$26,"NO CUMPLE","CUMPLE")</f>
        <v>NO CUMPLE</v>
      </c>
      <c r="AD624" s="188" t="str">
        <f>IF($J624&gt;NORMA!$J$27,"NO CUMPLE","CUMPLE")</f>
        <v>NO CUMPLE</v>
      </c>
      <c r="AE624" s="188" t="str">
        <f>IF($G624&gt;NORMA!$K$28,"NO CUMPLE","CUMPLE")</f>
        <v>NO CUMPLE</v>
      </c>
      <c r="AF624" s="188" t="str">
        <f>IF($H624&gt;NORMA!$I$29,"NO CUMPLE","CUMPLE")</f>
        <v>NO CUMPLE</v>
      </c>
      <c r="AG624" s="188" t="str">
        <f>IF($O624&gt;NORMA!$L$30,"NO CUMPLE","CUMPLE")</f>
        <v>NO CUMPLE</v>
      </c>
      <c r="AH624" s="188" t="str">
        <f>IF(AND($N624&gt;=NORMA!$R$18, $N624&lt;=NORMA!$S$18),"CUMPLE","NO CUMPLE")</f>
        <v>CUMPLE</v>
      </c>
      <c r="AI624" s="188" t="str">
        <f>IF($I624&gt;NORMA!$J$32,"NO CUMPLE","CUMPLE")</f>
        <v>NO CUMPLE</v>
      </c>
    </row>
    <row r="625" spans="1:35" ht="14.25" customHeight="1" x14ac:dyDescent="0.35">
      <c r="A625" s="146" t="s">
        <v>104</v>
      </c>
      <c r="B625" s="147" t="s">
        <v>105</v>
      </c>
      <c r="C625" s="148">
        <v>40574</v>
      </c>
      <c r="D625" s="149">
        <v>0.40625</v>
      </c>
      <c r="E625" s="147">
        <v>216</v>
      </c>
      <c r="F625" s="147">
        <v>612</v>
      </c>
      <c r="G625" s="147">
        <v>263</v>
      </c>
      <c r="H625" s="147">
        <v>76</v>
      </c>
      <c r="I625" s="147">
        <v>6.96</v>
      </c>
      <c r="J625" s="147">
        <v>10.5</v>
      </c>
      <c r="K625" s="155">
        <v>72.099999999999994</v>
      </c>
      <c r="L625" s="155">
        <v>5.84</v>
      </c>
      <c r="M625" s="156">
        <v>0.14000000000000001</v>
      </c>
      <c r="N625" s="156">
        <v>8.07</v>
      </c>
      <c r="O625" s="157">
        <v>30000000</v>
      </c>
      <c r="P625" s="188" t="str">
        <f>IF($M625&lt;NORMA!$K$7,"NO CUMPLE","CUMPLE")</f>
        <v>NO CUMPLE</v>
      </c>
      <c r="Q625" s="188" t="str">
        <f>IF($E625&gt;NORMA!$K$8,"NO CUMPLE","CUMPLE")</f>
        <v>CUMPLE</v>
      </c>
      <c r="R625" s="188" t="str">
        <f>IF($F625&gt;NORMA!$K$9,"NO CUMPLE","CUMPLE")</f>
        <v>NO CUMPLE</v>
      </c>
      <c r="S625" s="188" t="str">
        <f>IF($K625&gt;NORMA!$K$10,"NO CUMPLE","CUMPLE")</f>
        <v>NO CUMPLE</v>
      </c>
      <c r="T625" s="188" t="str">
        <f>IF($J625&gt;NORMA!$K$11,"NO CUMPLE","CUMPLE")</f>
        <v>NO CUMPLE</v>
      </c>
      <c r="U625" s="188" t="str">
        <f>IF($G625&gt;NORMA!$L$12,"NO CUMPLE","CUMPLE")</f>
        <v>NO CUMPLE</v>
      </c>
      <c r="V625" s="188" t="str">
        <f>IF($H625&gt;NORMA!$L$13,"NO CUMPLE","CUMPLE")</f>
        <v>NO CUMPLE</v>
      </c>
      <c r="W625" s="188" t="str">
        <f>IF($O625&gt;NORMA!$J$14,"NO CUMPLE","CUMPLE")</f>
        <v>NO CUMPLE</v>
      </c>
      <c r="X625" s="188" t="str">
        <f>IF(AND($N625&gt;=NORMA!$Q$4, $N625&lt;=NORMA!$R$4),"CUMPLE","NO CUMPLE")</f>
        <v>CUMPLE</v>
      </c>
      <c r="Y625" s="188" t="str">
        <f>IF($I625&gt;NORMA!$K$16,"NO CUMPLE","CUMPLE")</f>
        <v>NO CUMPLE</v>
      </c>
      <c r="Z625" s="188" t="str">
        <f>IF($M625&lt;NORMA!$L$23,"NO CUMPLE","CUMPLE")</f>
        <v>NO CUMPLE</v>
      </c>
      <c r="AA625" s="188" t="str">
        <f>IF($E625&gt;NORMA!$J$24,"NO CUMPLE","CUMPLE")</f>
        <v>NO CUMPLE</v>
      </c>
      <c r="AB625" s="188" t="str">
        <f>IF($F625&gt;NORMA!$J$25,"NO CUMPLE","CUMPLE")</f>
        <v>NO CUMPLE</v>
      </c>
      <c r="AC625" s="188" t="str">
        <f>IF($K625&gt;NORMA!$J$26,"NO CUMPLE","CUMPLE")</f>
        <v>NO CUMPLE</v>
      </c>
      <c r="AD625" s="188" t="str">
        <f>IF($J625&gt;NORMA!$J$27,"NO CUMPLE","CUMPLE")</f>
        <v>NO CUMPLE</v>
      </c>
      <c r="AE625" s="188" t="str">
        <f>IF($G625&gt;NORMA!$K$28,"NO CUMPLE","CUMPLE")</f>
        <v>NO CUMPLE</v>
      </c>
      <c r="AF625" s="188" t="str">
        <f>IF($H625&gt;NORMA!$I$29,"NO CUMPLE","CUMPLE")</f>
        <v>NO CUMPLE</v>
      </c>
      <c r="AG625" s="188" t="str">
        <f>IF($O625&gt;NORMA!$L$30,"NO CUMPLE","CUMPLE")</f>
        <v>NO CUMPLE</v>
      </c>
      <c r="AH625" s="188" t="str">
        <f>IF(AND($N625&gt;=NORMA!$R$18, $N625&lt;=NORMA!$S$18),"CUMPLE","NO CUMPLE")</f>
        <v>CUMPLE</v>
      </c>
      <c r="AI625" s="188" t="str">
        <f>IF($I625&gt;NORMA!$J$32,"NO CUMPLE","CUMPLE")</f>
        <v>NO CUMPLE</v>
      </c>
    </row>
    <row r="626" spans="1:35" ht="14.25" customHeight="1" x14ac:dyDescent="0.35">
      <c r="A626" s="146" t="s">
        <v>104</v>
      </c>
      <c r="B626" s="147" t="s">
        <v>105</v>
      </c>
      <c r="C626" s="148">
        <v>40590</v>
      </c>
      <c r="D626" s="149">
        <v>8.3333333333333329E-2</v>
      </c>
      <c r="E626" s="147">
        <v>187</v>
      </c>
      <c r="F626" s="147">
        <v>360</v>
      </c>
      <c r="G626" s="147">
        <v>170</v>
      </c>
      <c r="H626" s="147">
        <v>45</v>
      </c>
      <c r="I626" s="147">
        <v>7.34</v>
      </c>
      <c r="J626" s="147">
        <v>5.35</v>
      </c>
      <c r="K626" s="155">
        <v>42.6</v>
      </c>
      <c r="L626" s="155">
        <v>3.83</v>
      </c>
      <c r="M626" s="156">
        <v>0.21</v>
      </c>
      <c r="N626" s="156">
        <v>7.31</v>
      </c>
      <c r="O626" s="157">
        <v>1500000</v>
      </c>
      <c r="P626" s="188" t="str">
        <f>IF($M626&lt;NORMA!$K$7,"NO CUMPLE","CUMPLE")</f>
        <v>CUMPLE</v>
      </c>
      <c r="Q626" s="188" t="str">
        <f>IF($E626&gt;NORMA!$K$8,"NO CUMPLE","CUMPLE")</f>
        <v>CUMPLE</v>
      </c>
      <c r="R626" s="188" t="str">
        <f>IF($F626&gt;NORMA!$K$9,"NO CUMPLE","CUMPLE")</f>
        <v>CUMPLE</v>
      </c>
      <c r="S626" s="188" t="str">
        <f>IF($K626&gt;NORMA!$K$10,"NO CUMPLE","CUMPLE")</f>
        <v>NO CUMPLE</v>
      </c>
      <c r="T626" s="188" t="str">
        <f>IF($J626&gt;NORMA!$K$11,"NO CUMPLE","CUMPLE")</f>
        <v>CUMPLE</v>
      </c>
      <c r="U626" s="188" t="str">
        <f>IF($G626&gt;NORMA!$L$12,"NO CUMPLE","CUMPLE")</f>
        <v>CUMPLE</v>
      </c>
      <c r="V626" s="188" t="str">
        <f>IF($H626&gt;NORMA!$L$13,"NO CUMPLE","CUMPLE")</f>
        <v>CUMPLE</v>
      </c>
      <c r="W626" s="188" t="str">
        <f>IF($O626&gt;NORMA!$J$14,"NO CUMPLE","CUMPLE")</f>
        <v>NO CUMPLE</v>
      </c>
      <c r="X626" s="188" t="str">
        <f>IF(AND($N626&gt;=NORMA!$Q$4, $N626&lt;=NORMA!$R$4),"CUMPLE","NO CUMPLE")</f>
        <v>CUMPLE</v>
      </c>
      <c r="Y626" s="188" t="str">
        <f>IF($I626&gt;NORMA!$K$16,"NO CUMPLE","CUMPLE")</f>
        <v>NO CUMPLE</v>
      </c>
      <c r="Z626" s="188" t="str">
        <f>IF($M626&lt;NORMA!$L$23,"NO CUMPLE","CUMPLE")</f>
        <v>NO CUMPLE</v>
      </c>
      <c r="AA626" s="188" t="str">
        <f>IF($E626&gt;NORMA!$J$24,"NO CUMPLE","CUMPLE")</f>
        <v>NO CUMPLE</v>
      </c>
      <c r="AB626" s="188" t="str">
        <f>IF($F626&gt;NORMA!$J$25,"NO CUMPLE","CUMPLE")</f>
        <v>NO CUMPLE</v>
      </c>
      <c r="AC626" s="188" t="str">
        <f>IF($K626&gt;NORMA!$J$26,"NO CUMPLE","CUMPLE")</f>
        <v>NO CUMPLE</v>
      </c>
      <c r="AD626" s="188" t="str">
        <f>IF($J626&gt;NORMA!$J$27,"NO CUMPLE","CUMPLE")</f>
        <v>NO CUMPLE</v>
      </c>
      <c r="AE626" s="188" t="str">
        <f>IF($G626&gt;NORMA!$K$28,"NO CUMPLE","CUMPLE")</f>
        <v>NO CUMPLE</v>
      </c>
      <c r="AF626" s="188" t="str">
        <f>IF($H626&gt;NORMA!$I$29,"NO CUMPLE","CUMPLE")</f>
        <v>NO CUMPLE</v>
      </c>
      <c r="AG626" s="188" t="str">
        <f>IF($O626&gt;NORMA!$L$30,"NO CUMPLE","CUMPLE")</f>
        <v>NO CUMPLE</v>
      </c>
      <c r="AH626" s="188" t="str">
        <f>IF(AND($N626&gt;=NORMA!$R$18, $N626&lt;=NORMA!$S$18),"CUMPLE","NO CUMPLE")</f>
        <v>CUMPLE</v>
      </c>
      <c r="AI626" s="188" t="str">
        <f>IF($I626&gt;NORMA!$J$32,"NO CUMPLE","CUMPLE")</f>
        <v>NO CUMPLE</v>
      </c>
    </row>
    <row r="627" spans="1:35" ht="14.25" customHeight="1" x14ac:dyDescent="0.35">
      <c r="A627" s="146" t="s">
        <v>104</v>
      </c>
      <c r="B627" s="147" t="s">
        <v>105</v>
      </c>
      <c r="C627" s="148">
        <v>40603</v>
      </c>
      <c r="D627" s="149">
        <v>0.64583333333333337</v>
      </c>
      <c r="E627" s="147">
        <v>206</v>
      </c>
      <c r="F627" s="147">
        <v>539</v>
      </c>
      <c r="G627" s="147">
        <v>306</v>
      </c>
      <c r="H627" s="147">
        <v>5.2</v>
      </c>
      <c r="I627" s="147">
        <v>9.61</v>
      </c>
      <c r="J627" s="147">
        <v>5.72</v>
      </c>
      <c r="K627" s="155">
        <v>40.5</v>
      </c>
      <c r="L627" s="155">
        <v>7.46</v>
      </c>
      <c r="M627" s="156">
        <v>0.26</v>
      </c>
      <c r="N627" s="156">
        <v>7.52</v>
      </c>
      <c r="O627" s="157">
        <v>46000000</v>
      </c>
      <c r="P627" s="188" t="str">
        <f>IF($M627&lt;NORMA!$K$7,"NO CUMPLE","CUMPLE")</f>
        <v>CUMPLE</v>
      </c>
      <c r="Q627" s="188" t="str">
        <f>IF($E627&gt;NORMA!$K$8,"NO CUMPLE","CUMPLE")</f>
        <v>CUMPLE</v>
      </c>
      <c r="R627" s="188" t="str">
        <f>IF($F627&gt;NORMA!$K$9,"NO CUMPLE","CUMPLE")</f>
        <v>NO CUMPLE</v>
      </c>
      <c r="S627" s="188" t="str">
        <f>IF($K627&gt;NORMA!$K$10,"NO CUMPLE","CUMPLE")</f>
        <v>NO CUMPLE</v>
      </c>
      <c r="T627" s="188" t="str">
        <f>IF($J627&gt;NORMA!$K$11,"NO CUMPLE","CUMPLE")</f>
        <v>CUMPLE</v>
      </c>
      <c r="U627" s="188" t="str">
        <f>IF($G627&gt;NORMA!$L$12,"NO CUMPLE","CUMPLE")</f>
        <v>NO CUMPLE</v>
      </c>
      <c r="V627" s="188" t="str">
        <f>IF($H627&gt;NORMA!$L$13,"NO CUMPLE","CUMPLE")</f>
        <v>CUMPLE</v>
      </c>
      <c r="W627" s="188" t="str">
        <f>IF($O627&gt;NORMA!$J$14,"NO CUMPLE","CUMPLE")</f>
        <v>NO CUMPLE</v>
      </c>
      <c r="X627" s="188" t="str">
        <f>IF(AND($N627&gt;=NORMA!$Q$4, $N627&lt;=NORMA!$R$4),"CUMPLE","NO CUMPLE")</f>
        <v>CUMPLE</v>
      </c>
      <c r="Y627" s="188" t="str">
        <f>IF($I627&gt;NORMA!$K$16,"NO CUMPLE","CUMPLE")</f>
        <v>NO CUMPLE</v>
      </c>
      <c r="Z627" s="188" t="str">
        <f>IF($M627&lt;NORMA!$L$23,"NO CUMPLE","CUMPLE")</f>
        <v>NO CUMPLE</v>
      </c>
      <c r="AA627" s="188" t="str">
        <f>IF($E627&gt;NORMA!$J$24,"NO CUMPLE","CUMPLE")</f>
        <v>NO CUMPLE</v>
      </c>
      <c r="AB627" s="188" t="str">
        <f>IF($F627&gt;NORMA!$J$25,"NO CUMPLE","CUMPLE")</f>
        <v>NO CUMPLE</v>
      </c>
      <c r="AC627" s="188" t="str">
        <f>IF($K627&gt;NORMA!$J$26,"NO CUMPLE","CUMPLE")</f>
        <v>NO CUMPLE</v>
      </c>
      <c r="AD627" s="188" t="str">
        <f>IF($J627&gt;NORMA!$J$27,"NO CUMPLE","CUMPLE")</f>
        <v>NO CUMPLE</v>
      </c>
      <c r="AE627" s="188" t="str">
        <f>IF($G627&gt;NORMA!$K$28,"NO CUMPLE","CUMPLE")</f>
        <v>NO CUMPLE</v>
      </c>
      <c r="AF627" s="188" t="str">
        <f>IF($H627&gt;NORMA!$I$29,"NO CUMPLE","CUMPLE")</f>
        <v>CUMPLE</v>
      </c>
      <c r="AG627" s="188" t="str">
        <f>IF($O627&gt;NORMA!$L$30,"NO CUMPLE","CUMPLE")</f>
        <v>NO CUMPLE</v>
      </c>
      <c r="AH627" s="188" t="str">
        <f>IF(AND($N627&gt;=NORMA!$R$18, $N627&lt;=NORMA!$S$18),"CUMPLE","NO CUMPLE")</f>
        <v>CUMPLE</v>
      </c>
      <c r="AI627" s="188" t="str">
        <f>IF($I627&gt;NORMA!$J$32,"NO CUMPLE","CUMPLE")</f>
        <v>NO CUMPLE</v>
      </c>
    </row>
    <row r="628" spans="1:35" ht="14.25" customHeight="1" x14ac:dyDescent="0.35">
      <c r="A628" s="146" t="s">
        <v>104</v>
      </c>
      <c r="B628" s="147" t="s">
        <v>105</v>
      </c>
      <c r="C628" s="148">
        <v>40625</v>
      </c>
      <c r="D628" s="149">
        <v>4.1666666666666664E-2</v>
      </c>
      <c r="E628" s="147">
        <v>94.1</v>
      </c>
      <c r="F628" s="147">
        <v>269</v>
      </c>
      <c r="G628" s="147">
        <v>128</v>
      </c>
      <c r="H628" s="147">
        <v>24</v>
      </c>
      <c r="I628" s="147">
        <v>3.12</v>
      </c>
      <c r="J628" s="147">
        <v>1.43</v>
      </c>
      <c r="K628" s="155">
        <v>1.4</v>
      </c>
      <c r="L628" s="155">
        <v>5.27</v>
      </c>
      <c r="M628" s="156">
        <v>1.77</v>
      </c>
      <c r="N628" s="156">
        <v>7.36</v>
      </c>
      <c r="O628" s="157">
        <v>2300000</v>
      </c>
      <c r="P628" s="188" t="str">
        <f>IF($M628&lt;NORMA!$K$7,"NO CUMPLE","CUMPLE")</f>
        <v>CUMPLE</v>
      </c>
      <c r="Q628" s="188" t="str">
        <f>IF($E628&gt;NORMA!$K$8,"NO CUMPLE","CUMPLE")</f>
        <v>CUMPLE</v>
      </c>
      <c r="R628" s="188" t="str">
        <f>IF($F628&gt;NORMA!$K$9,"NO CUMPLE","CUMPLE")</f>
        <v>CUMPLE</v>
      </c>
      <c r="S628" s="188" t="str">
        <f>IF($K628&gt;NORMA!$K$10,"NO CUMPLE","CUMPLE")</f>
        <v>CUMPLE</v>
      </c>
      <c r="T628" s="188" t="str">
        <f>IF($J628&gt;NORMA!$K$11,"NO CUMPLE","CUMPLE")</f>
        <v>CUMPLE</v>
      </c>
      <c r="U628" s="188" t="str">
        <f>IF($G628&gt;NORMA!$L$12,"NO CUMPLE","CUMPLE")</f>
        <v>CUMPLE</v>
      </c>
      <c r="V628" s="188" t="str">
        <f>IF($H628&gt;NORMA!$L$13,"NO CUMPLE","CUMPLE")</f>
        <v>CUMPLE</v>
      </c>
      <c r="W628" s="188" t="str">
        <f>IF($O628&gt;NORMA!$J$14,"NO CUMPLE","CUMPLE")</f>
        <v>NO CUMPLE</v>
      </c>
      <c r="X628" s="188" t="str">
        <f>IF(AND($N628&gt;=NORMA!$Q$4, $N628&lt;=NORMA!$R$4),"CUMPLE","NO CUMPLE")</f>
        <v>CUMPLE</v>
      </c>
      <c r="Y628" s="188" t="str">
        <f>IF($I628&gt;NORMA!$K$16,"NO CUMPLE","CUMPLE")</f>
        <v>CUMPLE</v>
      </c>
      <c r="Z628" s="188" t="str">
        <f>IF($M628&lt;NORMA!$L$23,"NO CUMPLE","CUMPLE")</f>
        <v>CUMPLE</v>
      </c>
      <c r="AA628" s="188" t="str">
        <f>IF($E628&gt;NORMA!$J$24,"NO CUMPLE","CUMPLE")</f>
        <v>NO CUMPLE</v>
      </c>
      <c r="AB628" s="188" t="str">
        <f>IF($F628&gt;NORMA!$J$25,"NO CUMPLE","CUMPLE")</f>
        <v>NO CUMPLE</v>
      </c>
      <c r="AC628" s="188" t="str">
        <f>IF($K628&gt;NORMA!$J$26,"NO CUMPLE","CUMPLE")</f>
        <v>CUMPLE</v>
      </c>
      <c r="AD628" s="188" t="str">
        <f>IF($J628&gt;NORMA!$J$27,"NO CUMPLE","CUMPLE")</f>
        <v>NO CUMPLE</v>
      </c>
      <c r="AE628" s="188" t="str">
        <f>IF($G628&gt;NORMA!$K$28,"NO CUMPLE","CUMPLE")</f>
        <v>NO CUMPLE</v>
      </c>
      <c r="AF628" s="188" t="str">
        <f>IF($H628&gt;NORMA!$I$29,"NO CUMPLE","CUMPLE")</f>
        <v>NO CUMPLE</v>
      </c>
      <c r="AG628" s="188" t="str">
        <f>IF($O628&gt;NORMA!$L$30,"NO CUMPLE","CUMPLE")</f>
        <v>NO CUMPLE</v>
      </c>
      <c r="AH628" s="188" t="str">
        <f>IF(AND($N628&gt;=NORMA!$R$18, $N628&lt;=NORMA!$S$18),"CUMPLE","NO CUMPLE")</f>
        <v>CUMPLE</v>
      </c>
      <c r="AI628" s="188" t="str">
        <f>IF($I628&gt;NORMA!$J$32,"NO CUMPLE","CUMPLE")</f>
        <v>NO CUMPLE</v>
      </c>
    </row>
    <row r="629" spans="1:35" ht="14.25" customHeight="1" x14ac:dyDescent="0.35">
      <c r="A629" s="146" t="s">
        <v>104</v>
      </c>
      <c r="B629" s="147" t="s">
        <v>105</v>
      </c>
      <c r="C629" s="148">
        <v>40639</v>
      </c>
      <c r="D629" s="149">
        <v>0.14583333333333334</v>
      </c>
      <c r="E629" s="147">
        <v>189</v>
      </c>
      <c r="F629" s="147">
        <v>361</v>
      </c>
      <c r="G629" s="147">
        <v>102</v>
      </c>
      <c r="H629" s="147">
        <v>36</v>
      </c>
      <c r="I629" s="147">
        <v>3.96</v>
      </c>
      <c r="J629" s="147">
        <v>3.64</v>
      </c>
      <c r="K629" s="155">
        <v>29.5</v>
      </c>
      <c r="L629" s="155">
        <v>2.86</v>
      </c>
      <c r="M629" s="156">
        <v>7.0000000000000007E-2</v>
      </c>
      <c r="N629" s="156">
        <v>7.07</v>
      </c>
      <c r="O629" s="157">
        <v>470000000</v>
      </c>
      <c r="P629" s="188" t="str">
        <f>IF($M629&lt;NORMA!$K$7,"NO CUMPLE","CUMPLE")</f>
        <v>NO CUMPLE</v>
      </c>
      <c r="Q629" s="188" t="str">
        <f>IF($E629&gt;NORMA!$K$8,"NO CUMPLE","CUMPLE")</f>
        <v>CUMPLE</v>
      </c>
      <c r="R629" s="188" t="str">
        <f>IF($F629&gt;NORMA!$K$9,"NO CUMPLE","CUMPLE")</f>
        <v>CUMPLE</v>
      </c>
      <c r="S629" s="188" t="str">
        <f>IF($K629&gt;NORMA!$K$10,"NO CUMPLE","CUMPLE")</f>
        <v>CUMPLE</v>
      </c>
      <c r="T629" s="188" t="str">
        <f>IF($J629&gt;NORMA!$K$11,"NO CUMPLE","CUMPLE")</f>
        <v>CUMPLE</v>
      </c>
      <c r="U629" s="188" t="str">
        <f>IF($G629&gt;NORMA!$L$12,"NO CUMPLE","CUMPLE")</f>
        <v>CUMPLE</v>
      </c>
      <c r="V629" s="188" t="str">
        <f>IF($H629&gt;NORMA!$L$13,"NO CUMPLE","CUMPLE")</f>
        <v>CUMPLE</v>
      </c>
      <c r="W629" s="188" t="str">
        <f>IF($O629&gt;NORMA!$J$14,"NO CUMPLE","CUMPLE")</f>
        <v>NO CUMPLE</v>
      </c>
      <c r="X629" s="188" t="str">
        <f>IF(AND($N629&gt;=NORMA!$Q$4, $N629&lt;=NORMA!$R$4),"CUMPLE","NO CUMPLE")</f>
        <v>CUMPLE</v>
      </c>
      <c r="Y629" s="188" t="str">
        <f>IF($I629&gt;NORMA!$K$16,"NO CUMPLE","CUMPLE")</f>
        <v>CUMPLE</v>
      </c>
      <c r="Z629" s="188" t="str">
        <f>IF($M629&lt;NORMA!$L$23,"NO CUMPLE","CUMPLE")</f>
        <v>NO CUMPLE</v>
      </c>
      <c r="AA629" s="188" t="str">
        <f>IF($E629&gt;NORMA!$J$24,"NO CUMPLE","CUMPLE")</f>
        <v>NO CUMPLE</v>
      </c>
      <c r="AB629" s="188" t="str">
        <f>IF($F629&gt;NORMA!$J$25,"NO CUMPLE","CUMPLE")</f>
        <v>NO CUMPLE</v>
      </c>
      <c r="AC629" s="188" t="str">
        <f>IF($K629&gt;NORMA!$J$26,"NO CUMPLE","CUMPLE")</f>
        <v>NO CUMPLE</v>
      </c>
      <c r="AD629" s="188" t="str">
        <f>IF($J629&gt;NORMA!$J$27,"NO CUMPLE","CUMPLE")</f>
        <v>NO CUMPLE</v>
      </c>
      <c r="AE629" s="188" t="str">
        <f>IF($G629&gt;NORMA!$K$28,"NO CUMPLE","CUMPLE")</f>
        <v>NO CUMPLE</v>
      </c>
      <c r="AF629" s="188" t="str">
        <f>IF($H629&gt;NORMA!$I$29,"NO CUMPLE","CUMPLE")</f>
        <v>NO CUMPLE</v>
      </c>
      <c r="AG629" s="188" t="str">
        <f>IF($O629&gt;NORMA!$L$30,"NO CUMPLE","CUMPLE")</f>
        <v>NO CUMPLE</v>
      </c>
      <c r="AH629" s="188" t="str">
        <f>IF(AND($N629&gt;=NORMA!$R$18, $N629&lt;=NORMA!$S$18),"CUMPLE","NO CUMPLE")</f>
        <v>CUMPLE</v>
      </c>
      <c r="AI629" s="188" t="str">
        <f>IF($I629&gt;NORMA!$J$32,"NO CUMPLE","CUMPLE")</f>
        <v>NO CUMPLE</v>
      </c>
    </row>
    <row r="630" spans="1:35" ht="14.25" customHeight="1" x14ac:dyDescent="0.35">
      <c r="A630" s="146" t="s">
        <v>104</v>
      </c>
      <c r="B630" s="147" t="s">
        <v>105</v>
      </c>
      <c r="C630" s="148">
        <v>40662</v>
      </c>
      <c r="D630" s="149">
        <v>0.5</v>
      </c>
      <c r="E630" s="147">
        <v>191</v>
      </c>
      <c r="F630" s="147">
        <v>429</v>
      </c>
      <c r="G630" s="147">
        <v>180</v>
      </c>
      <c r="H630" s="147">
        <v>35</v>
      </c>
      <c r="I630" s="147">
        <v>7.3</v>
      </c>
      <c r="J630" s="147">
        <v>5.07</v>
      </c>
      <c r="K630" s="155">
        <v>43.1</v>
      </c>
      <c r="L630" s="155">
        <v>10.09</v>
      </c>
      <c r="M630" s="156">
        <v>0.15</v>
      </c>
      <c r="N630" s="156">
        <v>7.75</v>
      </c>
      <c r="O630" s="157">
        <v>2400000000</v>
      </c>
      <c r="P630" s="188" t="str">
        <f>IF($M630&lt;NORMA!$K$7,"NO CUMPLE","CUMPLE")</f>
        <v>NO CUMPLE</v>
      </c>
      <c r="Q630" s="188" t="str">
        <f>IF($E630&gt;NORMA!$K$8,"NO CUMPLE","CUMPLE")</f>
        <v>CUMPLE</v>
      </c>
      <c r="R630" s="188" t="str">
        <f>IF($F630&gt;NORMA!$K$9,"NO CUMPLE","CUMPLE")</f>
        <v>NO CUMPLE</v>
      </c>
      <c r="S630" s="188" t="str">
        <f>IF($K630&gt;NORMA!$K$10,"NO CUMPLE","CUMPLE")</f>
        <v>NO CUMPLE</v>
      </c>
      <c r="T630" s="188" t="str">
        <f>IF($J630&gt;NORMA!$K$11,"NO CUMPLE","CUMPLE")</f>
        <v>CUMPLE</v>
      </c>
      <c r="U630" s="188" t="str">
        <f>IF($G630&gt;NORMA!$L$12,"NO CUMPLE","CUMPLE")</f>
        <v>CUMPLE</v>
      </c>
      <c r="V630" s="188" t="str">
        <f>IF($H630&gt;NORMA!$L$13,"NO CUMPLE","CUMPLE")</f>
        <v>CUMPLE</v>
      </c>
      <c r="W630" s="188" t="str">
        <f>IF($O630&gt;NORMA!$J$14,"NO CUMPLE","CUMPLE")</f>
        <v>NO CUMPLE</v>
      </c>
      <c r="X630" s="188" t="str">
        <f>IF(AND($N630&gt;=NORMA!$Q$4, $N630&lt;=NORMA!$R$4),"CUMPLE","NO CUMPLE")</f>
        <v>CUMPLE</v>
      </c>
      <c r="Y630" s="188" t="str">
        <f>IF($I630&gt;NORMA!$K$16,"NO CUMPLE","CUMPLE")</f>
        <v>NO CUMPLE</v>
      </c>
      <c r="Z630" s="188" t="str">
        <f>IF($M630&lt;NORMA!$L$23,"NO CUMPLE","CUMPLE")</f>
        <v>NO CUMPLE</v>
      </c>
      <c r="AA630" s="188" t="str">
        <f>IF($E630&gt;NORMA!$J$24,"NO CUMPLE","CUMPLE")</f>
        <v>NO CUMPLE</v>
      </c>
      <c r="AB630" s="188" t="str">
        <f>IF($F630&gt;NORMA!$J$25,"NO CUMPLE","CUMPLE")</f>
        <v>NO CUMPLE</v>
      </c>
      <c r="AC630" s="188" t="str">
        <f>IF($K630&gt;NORMA!$J$26,"NO CUMPLE","CUMPLE")</f>
        <v>NO CUMPLE</v>
      </c>
      <c r="AD630" s="188" t="str">
        <f>IF($J630&gt;NORMA!$J$27,"NO CUMPLE","CUMPLE")</f>
        <v>NO CUMPLE</v>
      </c>
      <c r="AE630" s="188" t="str">
        <f>IF($G630&gt;NORMA!$K$28,"NO CUMPLE","CUMPLE")</f>
        <v>NO CUMPLE</v>
      </c>
      <c r="AF630" s="188" t="str">
        <f>IF($H630&gt;NORMA!$I$29,"NO CUMPLE","CUMPLE")</f>
        <v>NO CUMPLE</v>
      </c>
      <c r="AG630" s="188" t="str">
        <f>IF($O630&gt;NORMA!$L$30,"NO CUMPLE","CUMPLE")</f>
        <v>NO CUMPLE</v>
      </c>
      <c r="AH630" s="188" t="str">
        <f>IF(AND($N630&gt;=NORMA!$R$18, $N630&lt;=NORMA!$S$18),"CUMPLE","NO CUMPLE")</f>
        <v>CUMPLE</v>
      </c>
      <c r="AI630" s="188" t="str">
        <f>IF($I630&gt;NORMA!$J$32,"NO CUMPLE","CUMPLE")</f>
        <v>NO CUMPLE</v>
      </c>
    </row>
    <row r="631" spans="1:35" ht="14.25" customHeight="1" x14ac:dyDescent="0.35">
      <c r="A631" s="146" t="s">
        <v>104</v>
      </c>
      <c r="B631" s="147" t="s">
        <v>105</v>
      </c>
      <c r="C631" s="148">
        <v>40680</v>
      </c>
      <c r="D631" s="149">
        <v>0.33333333333333331</v>
      </c>
      <c r="E631" s="147">
        <v>141</v>
      </c>
      <c r="F631" s="147">
        <v>349</v>
      </c>
      <c r="G631" s="147">
        <v>129</v>
      </c>
      <c r="H631" s="147">
        <v>31</v>
      </c>
      <c r="I631" s="147">
        <v>6.4</v>
      </c>
      <c r="J631" s="147">
        <v>5.13</v>
      </c>
      <c r="K631" s="155">
        <v>37.200000000000003</v>
      </c>
      <c r="L631" s="155">
        <v>7.71</v>
      </c>
      <c r="M631" s="156">
        <v>0.08</v>
      </c>
      <c r="N631" s="156">
        <v>7.61</v>
      </c>
      <c r="O631" s="157">
        <v>9300000</v>
      </c>
      <c r="P631" s="188" t="str">
        <f>IF($M631&lt;NORMA!$K$7,"NO CUMPLE","CUMPLE")</f>
        <v>NO CUMPLE</v>
      </c>
      <c r="Q631" s="188" t="str">
        <f>IF($E631&gt;NORMA!$K$8,"NO CUMPLE","CUMPLE")</f>
        <v>CUMPLE</v>
      </c>
      <c r="R631" s="188" t="str">
        <f>IF($F631&gt;NORMA!$K$9,"NO CUMPLE","CUMPLE")</f>
        <v>CUMPLE</v>
      </c>
      <c r="S631" s="188" t="str">
        <f>IF($K631&gt;NORMA!$K$10,"NO CUMPLE","CUMPLE")</f>
        <v>CUMPLE</v>
      </c>
      <c r="T631" s="188" t="str">
        <f>IF($J631&gt;NORMA!$K$11,"NO CUMPLE","CUMPLE")</f>
        <v>CUMPLE</v>
      </c>
      <c r="U631" s="188" t="str">
        <f>IF($G631&gt;NORMA!$L$12,"NO CUMPLE","CUMPLE")</f>
        <v>CUMPLE</v>
      </c>
      <c r="V631" s="188" t="str">
        <f>IF($H631&gt;NORMA!$L$13,"NO CUMPLE","CUMPLE")</f>
        <v>CUMPLE</v>
      </c>
      <c r="W631" s="188" t="str">
        <f>IF($O631&gt;NORMA!$J$14,"NO CUMPLE","CUMPLE")</f>
        <v>NO CUMPLE</v>
      </c>
      <c r="X631" s="188" t="str">
        <f>IF(AND($N631&gt;=NORMA!$Q$4, $N631&lt;=NORMA!$R$4),"CUMPLE","NO CUMPLE")</f>
        <v>CUMPLE</v>
      </c>
      <c r="Y631" s="188" t="str">
        <f>IF($I631&gt;NORMA!$K$16,"NO CUMPLE","CUMPLE")</f>
        <v>NO CUMPLE</v>
      </c>
      <c r="Z631" s="188" t="str">
        <f>IF($M631&lt;NORMA!$L$23,"NO CUMPLE","CUMPLE")</f>
        <v>NO CUMPLE</v>
      </c>
      <c r="AA631" s="188" t="str">
        <f>IF($E631&gt;NORMA!$J$24,"NO CUMPLE","CUMPLE")</f>
        <v>NO CUMPLE</v>
      </c>
      <c r="AB631" s="188" t="str">
        <f>IF($F631&gt;NORMA!$J$25,"NO CUMPLE","CUMPLE")</f>
        <v>NO CUMPLE</v>
      </c>
      <c r="AC631" s="188" t="str">
        <f>IF($K631&gt;NORMA!$J$26,"NO CUMPLE","CUMPLE")</f>
        <v>NO CUMPLE</v>
      </c>
      <c r="AD631" s="188" t="str">
        <f>IF($J631&gt;NORMA!$J$27,"NO CUMPLE","CUMPLE")</f>
        <v>NO CUMPLE</v>
      </c>
      <c r="AE631" s="188" t="str">
        <f>IF($G631&gt;NORMA!$K$28,"NO CUMPLE","CUMPLE")</f>
        <v>NO CUMPLE</v>
      </c>
      <c r="AF631" s="188" t="str">
        <f>IF($H631&gt;NORMA!$I$29,"NO CUMPLE","CUMPLE")</f>
        <v>NO CUMPLE</v>
      </c>
      <c r="AG631" s="188" t="str">
        <f>IF($O631&gt;NORMA!$L$30,"NO CUMPLE","CUMPLE")</f>
        <v>NO CUMPLE</v>
      </c>
      <c r="AH631" s="188" t="str">
        <f>IF(AND($N631&gt;=NORMA!$R$18, $N631&lt;=NORMA!$S$18),"CUMPLE","NO CUMPLE")</f>
        <v>CUMPLE</v>
      </c>
      <c r="AI631" s="188" t="str">
        <f>IF($I631&gt;NORMA!$J$32,"NO CUMPLE","CUMPLE")</f>
        <v>NO CUMPLE</v>
      </c>
    </row>
    <row r="632" spans="1:35" ht="14.25" customHeight="1" x14ac:dyDescent="0.35">
      <c r="A632" s="146" t="s">
        <v>106</v>
      </c>
      <c r="B632" s="147" t="s">
        <v>105</v>
      </c>
      <c r="C632" s="148">
        <v>40563</v>
      </c>
      <c r="D632" s="149">
        <v>8.3333333333333329E-2</v>
      </c>
      <c r="E632" s="147">
        <v>1374</v>
      </c>
      <c r="F632" s="147">
        <v>2678</v>
      </c>
      <c r="G632" s="147">
        <v>3889</v>
      </c>
      <c r="H632" s="147">
        <v>239</v>
      </c>
      <c r="I632" s="147">
        <v>17</v>
      </c>
      <c r="J632" s="147">
        <v>15.6</v>
      </c>
      <c r="K632" s="155">
        <v>123</v>
      </c>
      <c r="L632" s="155">
        <v>4.88</v>
      </c>
      <c r="M632" s="156">
        <v>0.14000000000000001</v>
      </c>
      <c r="N632" s="156">
        <v>7.03</v>
      </c>
      <c r="O632" s="157">
        <v>240000000</v>
      </c>
      <c r="P632" s="188" t="str">
        <f>IF($M632&lt;NORMA!$K$7,"NO CUMPLE","CUMPLE")</f>
        <v>NO CUMPLE</v>
      </c>
      <c r="Q632" s="188" t="str">
        <f>IF($E632&gt;NORMA!$K$8,"NO CUMPLE","CUMPLE")</f>
        <v>NO CUMPLE</v>
      </c>
      <c r="R632" s="188" t="str">
        <f>IF($F632&gt;NORMA!$K$9,"NO CUMPLE","CUMPLE")</f>
        <v>NO CUMPLE</v>
      </c>
      <c r="S632" s="188" t="str">
        <f>IF($K632&gt;NORMA!$K$10,"NO CUMPLE","CUMPLE")</f>
        <v>NO CUMPLE</v>
      </c>
      <c r="T632" s="188" t="str">
        <f>IF($J632&gt;NORMA!$K$11,"NO CUMPLE","CUMPLE")</f>
        <v>NO CUMPLE</v>
      </c>
      <c r="U632" s="188" t="str">
        <f>IF($G632&gt;NORMA!$L$12,"NO CUMPLE","CUMPLE")</f>
        <v>NO CUMPLE</v>
      </c>
      <c r="V632" s="188" t="str">
        <f>IF($H632&gt;NORMA!$L$13,"NO CUMPLE","CUMPLE")</f>
        <v>NO CUMPLE</v>
      </c>
      <c r="W632" s="188" t="str">
        <f>IF($O632&gt;NORMA!$J$14,"NO CUMPLE","CUMPLE")</f>
        <v>NO CUMPLE</v>
      </c>
      <c r="X632" s="188" t="str">
        <f>IF(AND($N632&gt;=NORMA!$Q$4, $N632&lt;=NORMA!$R$4),"CUMPLE","NO CUMPLE")</f>
        <v>CUMPLE</v>
      </c>
      <c r="Y632" s="188" t="str">
        <f>IF($I632&gt;NORMA!$K$16,"NO CUMPLE","CUMPLE")</f>
        <v>NO CUMPLE</v>
      </c>
      <c r="Z632" s="188" t="str">
        <f>IF($M632&lt;NORMA!$L$23,"NO CUMPLE","CUMPLE")</f>
        <v>NO CUMPLE</v>
      </c>
      <c r="AA632" s="188" t="str">
        <f>IF($E632&gt;NORMA!$J$24,"NO CUMPLE","CUMPLE")</f>
        <v>NO CUMPLE</v>
      </c>
      <c r="AB632" s="188" t="str">
        <f>IF($F632&gt;NORMA!$J$25,"NO CUMPLE","CUMPLE")</f>
        <v>NO CUMPLE</v>
      </c>
      <c r="AC632" s="188" t="str">
        <f>IF($K632&gt;NORMA!$J$26,"NO CUMPLE","CUMPLE")</f>
        <v>NO CUMPLE</v>
      </c>
      <c r="AD632" s="188" t="str">
        <f>IF($J632&gt;NORMA!$J$27,"NO CUMPLE","CUMPLE")</f>
        <v>NO CUMPLE</v>
      </c>
      <c r="AE632" s="188" t="str">
        <f>IF($G632&gt;NORMA!$K$28,"NO CUMPLE","CUMPLE")</f>
        <v>NO CUMPLE</v>
      </c>
      <c r="AF632" s="188" t="str">
        <f>IF($H632&gt;NORMA!$I$29,"NO CUMPLE","CUMPLE")</f>
        <v>NO CUMPLE</v>
      </c>
      <c r="AG632" s="188" t="str">
        <f>IF($O632&gt;NORMA!$L$30,"NO CUMPLE","CUMPLE")</f>
        <v>NO CUMPLE</v>
      </c>
      <c r="AH632" s="188" t="str">
        <f>IF(AND($N632&gt;=NORMA!$R$18, $N632&lt;=NORMA!$S$18),"CUMPLE","NO CUMPLE")</f>
        <v>CUMPLE</v>
      </c>
      <c r="AI632" s="188" t="str">
        <f>IF($I632&gt;NORMA!$J$32,"NO CUMPLE","CUMPLE")</f>
        <v>NO CUMPLE</v>
      </c>
    </row>
    <row r="633" spans="1:35" ht="14.25" customHeight="1" x14ac:dyDescent="0.35">
      <c r="A633" s="146" t="s">
        <v>106</v>
      </c>
      <c r="B633" s="147" t="s">
        <v>105</v>
      </c>
      <c r="C633" s="148">
        <v>40581</v>
      </c>
      <c r="D633" s="149">
        <v>0.27083333333333331</v>
      </c>
      <c r="E633" s="147">
        <v>181</v>
      </c>
      <c r="F633" s="147">
        <v>391</v>
      </c>
      <c r="G633" s="147">
        <v>133</v>
      </c>
      <c r="H633" s="147">
        <v>32</v>
      </c>
      <c r="I633" s="147">
        <v>7.45</v>
      </c>
      <c r="J633" s="147">
        <v>7.37</v>
      </c>
      <c r="K633" s="155">
        <v>49.9</v>
      </c>
      <c r="L633" s="155">
        <v>4.13</v>
      </c>
      <c r="M633" s="156">
        <v>0.1</v>
      </c>
      <c r="N633" s="156">
        <v>7.43</v>
      </c>
      <c r="O633" s="157">
        <v>110000000</v>
      </c>
      <c r="P633" s="188" t="str">
        <f>IF($M633&lt;NORMA!$K$7,"NO CUMPLE","CUMPLE")</f>
        <v>NO CUMPLE</v>
      </c>
      <c r="Q633" s="188" t="str">
        <f>IF($E633&gt;NORMA!$K$8,"NO CUMPLE","CUMPLE")</f>
        <v>CUMPLE</v>
      </c>
      <c r="R633" s="188" t="str">
        <f>IF($F633&gt;NORMA!$K$9,"NO CUMPLE","CUMPLE")</f>
        <v>CUMPLE</v>
      </c>
      <c r="S633" s="188" t="str">
        <f>IF($K633&gt;NORMA!$K$10,"NO CUMPLE","CUMPLE")</f>
        <v>NO CUMPLE</v>
      </c>
      <c r="T633" s="188" t="str">
        <f>IF($J633&gt;NORMA!$K$11,"NO CUMPLE","CUMPLE")</f>
        <v>CUMPLE</v>
      </c>
      <c r="U633" s="188" t="str">
        <f>IF($G633&gt;NORMA!$L$12,"NO CUMPLE","CUMPLE")</f>
        <v>CUMPLE</v>
      </c>
      <c r="V633" s="188" t="str">
        <f>IF($H633&gt;NORMA!$L$13,"NO CUMPLE","CUMPLE")</f>
        <v>CUMPLE</v>
      </c>
      <c r="W633" s="188" t="str">
        <f>IF($O633&gt;NORMA!$J$14,"NO CUMPLE","CUMPLE")</f>
        <v>NO CUMPLE</v>
      </c>
      <c r="X633" s="188" t="str">
        <f>IF(AND($N633&gt;=NORMA!$Q$4, $N633&lt;=NORMA!$R$4),"CUMPLE","NO CUMPLE")</f>
        <v>CUMPLE</v>
      </c>
      <c r="Y633" s="188" t="str">
        <f>IF($I633&gt;NORMA!$K$16,"NO CUMPLE","CUMPLE")</f>
        <v>NO CUMPLE</v>
      </c>
      <c r="Z633" s="188" t="str">
        <f>IF($M633&lt;NORMA!$L$23,"NO CUMPLE","CUMPLE")</f>
        <v>NO CUMPLE</v>
      </c>
      <c r="AA633" s="188" t="str">
        <f>IF($E633&gt;NORMA!$J$24,"NO CUMPLE","CUMPLE")</f>
        <v>NO CUMPLE</v>
      </c>
      <c r="AB633" s="188" t="str">
        <f>IF($F633&gt;NORMA!$J$25,"NO CUMPLE","CUMPLE")</f>
        <v>NO CUMPLE</v>
      </c>
      <c r="AC633" s="188" t="str">
        <f>IF($K633&gt;NORMA!$J$26,"NO CUMPLE","CUMPLE")</f>
        <v>NO CUMPLE</v>
      </c>
      <c r="AD633" s="188" t="str">
        <f>IF($J633&gt;NORMA!$J$27,"NO CUMPLE","CUMPLE")</f>
        <v>NO CUMPLE</v>
      </c>
      <c r="AE633" s="188" t="str">
        <f>IF($G633&gt;NORMA!$K$28,"NO CUMPLE","CUMPLE")</f>
        <v>NO CUMPLE</v>
      </c>
      <c r="AF633" s="188" t="str">
        <f>IF($H633&gt;NORMA!$I$29,"NO CUMPLE","CUMPLE")</f>
        <v>NO CUMPLE</v>
      </c>
      <c r="AG633" s="188" t="str">
        <f>IF($O633&gt;NORMA!$L$30,"NO CUMPLE","CUMPLE")</f>
        <v>NO CUMPLE</v>
      </c>
      <c r="AH633" s="188" t="str">
        <f>IF(AND($N633&gt;=NORMA!$R$18, $N633&lt;=NORMA!$S$18),"CUMPLE","NO CUMPLE")</f>
        <v>CUMPLE</v>
      </c>
      <c r="AI633" s="188" t="str">
        <f>IF($I633&gt;NORMA!$J$32,"NO CUMPLE","CUMPLE")</f>
        <v>NO CUMPLE</v>
      </c>
    </row>
    <row r="634" spans="1:35" ht="14.25" customHeight="1" x14ac:dyDescent="0.35">
      <c r="A634" s="146" t="s">
        <v>106</v>
      </c>
      <c r="B634" s="147" t="s">
        <v>105</v>
      </c>
      <c r="C634" s="148">
        <v>40596</v>
      </c>
      <c r="D634" s="149">
        <v>0.375</v>
      </c>
      <c r="E634" s="147">
        <v>208</v>
      </c>
      <c r="F634" s="147">
        <v>413</v>
      </c>
      <c r="G634" s="147">
        <v>162</v>
      </c>
      <c r="H634" s="147">
        <v>51</v>
      </c>
      <c r="I634" s="147">
        <v>4.78</v>
      </c>
      <c r="J634" s="147">
        <v>4.91</v>
      </c>
      <c r="K634" s="155">
        <v>44.6</v>
      </c>
      <c r="L634" s="155">
        <v>8.3699999999999992</v>
      </c>
      <c r="M634" s="156">
        <v>0.15</v>
      </c>
      <c r="N634" s="156">
        <v>7.41</v>
      </c>
      <c r="O634" s="157">
        <v>2400000000</v>
      </c>
      <c r="P634" s="188" t="str">
        <f>IF($M634&lt;NORMA!$K$7,"NO CUMPLE","CUMPLE")</f>
        <v>NO CUMPLE</v>
      </c>
      <c r="Q634" s="188" t="str">
        <f>IF($E634&gt;NORMA!$K$8,"NO CUMPLE","CUMPLE")</f>
        <v>CUMPLE</v>
      </c>
      <c r="R634" s="188" t="str">
        <f>IF($F634&gt;NORMA!$K$9,"NO CUMPLE","CUMPLE")</f>
        <v>NO CUMPLE</v>
      </c>
      <c r="S634" s="188" t="str">
        <f>IF($K634&gt;NORMA!$K$10,"NO CUMPLE","CUMPLE")</f>
        <v>NO CUMPLE</v>
      </c>
      <c r="T634" s="188" t="str">
        <f>IF($J634&gt;NORMA!$K$11,"NO CUMPLE","CUMPLE")</f>
        <v>CUMPLE</v>
      </c>
      <c r="U634" s="188" t="str">
        <f>IF($G634&gt;NORMA!$L$12,"NO CUMPLE","CUMPLE")</f>
        <v>CUMPLE</v>
      </c>
      <c r="V634" s="188" t="str">
        <f>IF($H634&gt;NORMA!$L$13,"NO CUMPLE","CUMPLE")</f>
        <v>CUMPLE</v>
      </c>
      <c r="W634" s="188" t="str">
        <f>IF($O634&gt;NORMA!$J$14,"NO CUMPLE","CUMPLE")</f>
        <v>NO CUMPLE</v>
      </c>
      <c r="X634" s="188" t="str">
        <f>IF(AND($N634&gt;=NORMA!$Q$4, $N634&lt;=NORMA!$R$4),"CUMPLE","NO CUMPLE")</f>
        <v>CUMPLE</v>
      </c>
      <c r="Y634" s="188" t="str">
        <f>IF($I634&gt;NORMA!$K$16,"NO CUMPLE","CUMPLE")</f>
        <v>NO CUMPLE</v>
      </c>
      <c r="Z634" s="188" t="str">
        <f>IF($M634&lt;NORMA!$L$23,"NO CUMPLE","CUMPLE")</f>
        <v>NO CUMPLE</v>
      </c>
      <c r="AA634" s="188" t="str">
        <f>IF($E634&gt;NORMA!$J$24,"NO CUMPLE","CUMPLE")</f>
        <v>NO CUMPLE</v>
      </c>
      <c r="AB634" s="188" t="str">
        <f>IF($F634&gt;NORMA!$J$25,"NO CUMPLE","CUMPLE")</f>
        <v>NO CUMPLE</v>
      </c>
      <c r="AC634" s="188" t="str">
        <f>IF($K634&gt;NORMA!$J$26,"NO CUMPLE","CUMPLE")</f>
        <v>NO CUMPLE</v>
      </c>
      <c r="AD634" s="188" t="str">
        <f>IF($J634&gt;NORMA!$J$27,"NO CUMPLE","CUMPLE")</f>
        <v>NO CUMPLE</v>
      </c>
      <c r="AE634" s="188" t="str">
        <f>IF($G634&gt;NORMA!$K$28,"NO CUMPLE","CUMPLE")</f>
        <v>NO CUMPLE</v>
      </c>
      <c r="AF634" s="188" t="str">
        <f>IF($H634&gt;NORMA!$I$29,"NO CUMPLE","CUMPLE")</f>
        <v>NO CUMPLE</v>
      </c>
      <c r="AG634" s="188" t="str">
        <f>IF($O634&gt;NORMA!$L$30,"NO CUMPLE","CUMPLE")</f>
        <v>NO CUMPLE</v>
      </c>
      <c r="AH634" s="188" t="str">
        <f>IF(AND($N634&gt;=NORMA!$R$18, $N634&lt;=NORMA!$S$18),"CUMPLE","NO CUMPLE")</f>
        <v>CUMPLE</v>
      </c>
      <c r="AI634" s="188" t="str">
        <f>IF($I634&gt;NORMA!$J$32,"NO CUMPLE","CUMPLE")</f>
        <v>NO CUMPLE</v>
      </c>
    </row>
    <row r="635" spans="1:35" ht="14.25" customHeight="1" x14ac:dyDescent="0.35">
      <c r="A635" s="146" t="s">
        <v>106</v>
      </c>
      <c r="B635" s="147" t="s">
        <v>105</v>
      </c>
      <c r="C635" s="148">
        <v>40611</v>
      </c>
      <c r="D635" s="149">
        <v>0.64583333333333337</v>
      </c>
      <c r="E635" s="147">
        <v>105</v>
      </c>
      <c r="F635" s="147">
        <v>336</v>
      </c>
      <c r="G635" s="147">
        <v>114</v>
      </c>
      <c r="H635" s="147">
        <v>21</v>
      </c>
      <c r="I635" s="147">
        <v>5.86</v>
      </c>
      <c r="J635" s="147">
        <v>4.0999999999999996</v>
      </c>
      <c r="K635" s="155">
        <v>35.9</v>
      </c>
      <c r="L635" s="155">
        <v>7.61</v>
      </c>
      <c r="M635" s="156">
        <v>0.17</v>
      </c>
      <c r="N635" s="156">
        <v>7.64</v>
      </c>
      <c r="O635" s="157">
        <v>46000000</v>
      </c>
      <c r="P635" s="188" t="str">
        <f>IF($M635&lt;NORMA!$K$7,"NO CUMPLE","CUMPLE")</f>
        <v>NO CUMPLE</v>
      </c>
      <c r="Q635" s="188" t="str">
        <f>IF($E635&gt;NORMA!$K$8,"NO CUMPLE","CUMPLE")</f>
        <v>CUMPLE</v>
      </c>
      <c r="R635" s="188" t="str">
        <f>IF($F635&gt;NORMA!$K$9,"NO CUMPLE","CUMPLE")</f>
        <v>CUMPLE</v>
      </c>
      <c r="S635" s="188" t="str">
        <f>IF($K635&gt;NORMA!$K$10,"NO CUMPLE","CUMPLE")</f>
        <v>CUMPLE</v>
      </c>
      <c r="T635" s="188" t="str">
        <f>IF($J635&gt;NORMA!$K$11,"NO CUMPLE","CUMPLE")</f>
        <v>CUMPLE</v>
      </c>
      <c r="U635" s="188" t="str">
        <f>IF($G635&gt;NORMA!$L$12,"NO CUMPLE","CUMPLE")</f>
        <v>CUMPLE</v>
      </c>
      <c r="V635" s="188" t="str">
        <f>IF($H635&gt;NORMA!$L$13,"NO CUMPLE","CUMPLE")</f>
        <v>CUMPLE</v>
      </c>
      <c r="W635" s="188" t="str">
        <f>IF($O635&gt;NORMA!$J$14,"NO CUMPLE","CUMPLE")</f>
        <v>NO CUMPLE</v>
      </c>
      <c r="X635" s="188" t="str">
        <f>IF(AND($N635&gt;=NORMA!$Q$4, $N635&lt;=NORMA!$R$4),"CUMPLE","NO CUMPLE")</f>
        <v>CUMPLE</v>
      </c>
      <c r="Y635" s="188" t="str">
        <f>IF($I635&gt;NORMA!$K$16,"NO CUMPLE","CUMPLE")</f>
        <v>NO CUMPLE</v>
      </c>
      <c r="Z635" s="188" t="str">
        <f>IF($M635&lt;NORMA!$L$23,"NO CUMPLE","CUMPLE")</f>
        <v>NO CUMPLE</v>
      </c>
      <c r="AA635" s="188" t="str">
        <f>IF($E635&gt;NORMA!$J$24,"NO CUMPLE","CUMPLE")</f>
        <v>NO CUMPLE</v>
      </c>
      <c r="AB635" s="188" t="str">
        <f>IF($F635&gt;NORMA!$J$25,"NO CUMPLE","CUMPLE")</f>
        <v>NO CUMPLE</v>
      </c>
      <c r="AC635" s="188" t="str">
        <f>IF($K635&gt;NORMA!$J$26,"NO CUMPLE","CUMPLE")</f>
        <v>NO CUMPLE</v>
      </c>
      <c r="AD635" s="188" t="str">
        <f>IF($J635&gt;NORMA!$J$27,"NO CUMPLE","CUMPLE")</f>
        <v>NO CUMPLE</v>
      </c>
      <c r="AE635" s="188" t="str">
        <f>IF($G635&gt;NORMA!$K$28,"NO CUMPLE","CUMPLE")</f>
        <v>NO CUMPLE</v>
      </c>
      <c r="AF635" s="188" t="str">
        <f>IF($H635&gt;NORMA!$I$29,"NO CUMPLE","CUMPLE")</f>
        <v>NO CUMPLE</v>
      </c>
      <c r="AG635" s="188" t="str">
        <f>IF($O635&gt;NORMA!$L$30,"NO CUMPLE","CUMPLE")</f>
        <v>NO CUMPLE</v>
      </c>
      <c r="AH635" s="188" t="str">
        <f>IF(AND($N635&gt;=NORMA!$R$18, $N635&lt;=NORMA!$S$18),"CUMPLE","NO CUMPLE")</f>
        <v>CUMPLE</v>
      </c>
      <c r="AI635" s="188" t="str">
        <f>IF($I635&gt;NORMA!$J$32,"NO CUMPLE","CUMPLE")</f>
        <v>NO CUMPLE</v>
      </c>
    </row>
    <row r="636" spans="1:35" ht="14.25" customHeight="1" x14ac:dyDescent="0.35">
      <c r="A636" s="146" t="s">
        <v>106</v>
      </c>
      <c r="B636" s="147" t="s">
        <v>105</v>
      </c>
      <c r="C636" s="148">
        <v>40627</v>
      </c>
      <c r="D636" s="149">
        <v>0</v>
      </c>
      <c r="E636" s="147">
        <v>220</v>
      </c>
      <c r="F636" s="147">
        <v>441</v>
      </c>
      <c r="G636" s="147">
        <v>126</v>
      </c>
      <c r="H636" s="147">
        <v>41</v>
      </c>
      <c r="I636" s="147">
        <v>12.8</v>
      </c>
      <c r="J636" s="147">
        <v>5.18</v>
      </c>
      <c r="K636" s="155">
        <v>40.200000000000003</v>
      </c>
      <c r="L636" s="155">
        <v>4.5</v>
      </c>
      <c r="M636" s="156">
        <v>0.05</v>
      </c>
      <c r="N636" s="156">
        <v>6.93</v>
      </c>
      <c r="O636" s="157">
        <v>110000000</v>
      </c>
      <c r="P636" s="188" t="str">
        <f>IF($M636&lt;NORMA!$K$7,"NO CUMPLE","CUMPLE")</f>
        <v>NO CUMPLE</v>
      </c>
      <c r="Q636" s="188" t="str">
        <f>IF($E636&gt;NORMA!$K$8,"NO CUMPLE","CUMPLE")</f>
        <v>CUMPLE</v>
      </c>
      <c r="R636" s="188" t="str">
        <f>IF($F636&gt;NORMA!$K$9,"NO CUMPLE","CUMPLE")</f>
        <v>NO CUMPLE</v>
      </c>
      <c r="S636" s="188" t="str">
        <f>IF($K636&gt;NORMA!$K$10,"NO CUMPLE","CUMPLE")</f>
        <v>NO CUMPLE</v>
      </c>
      <c r="T636" s="188" t="str">
        <f>IF($J636&gt;NORMA!$K$11,"NO CUMPLE","CUMPLE")</f>
        <v>CUMPLE</v>
      </c>
      <c r="U636" s="188" t="str">
        <f>IF($G636&gt;NORMA!$L$12,"NO CUMPLE","CUMPLE")</f>
        <v>CUMPLE</v>
      </c>
      <c r="V636" s="188" t="str">
        <f>IF($H636&gt;NORMA!$L$13,"NO CUMPLE","CUMPLE")</f>
        <v>CUMPLE</v>
      </c>
      <c r="W636" s="188" t="str">
        <f>IF($O636&gt;NORMA!$J$14,"NO CUMPLE","CUMPLE")</f>
        <v>NO CUMPLE</v>
      </c>
      <c r="X636" s="188" t="str">
        <f>IF(AND($N636&gt;=NORMA!$Q$4, $N636&lt;=NORMA!$R$4),"CUMPLE","NO CUMPLE")</f>
        <v>CUMPLE</v>
      </c>
      <c r="Y636" s="188" t="str">
        <f>IF($I636&gt;NORMA!$K$16,"NO CUMPLE","CUMPLE")</f>
        <v>NO CUMPLE</v>
      </c>
      <c r="Z636" s="188" t="str">
        <f>IF($M636&lt;NORMA!$L$23,"NO CUMPLE","CUMPLE")</f>
        <v>NO CUMPLE</v>
      </c>
      <c r="AA636" s="188" t="str">
        <f>IF($E636&gt;NORMA!$J$24,"NO CUMPLE","CUMPLE")</f>
        <v>NO CUMPLE</v>
      </c>
      <c r="AB636" s="188" t="str">
        <f>IF($F636&gt;NORMA!$J$25,"NO CUMPLE","CUMPLE")</f>
        <v>NO CUMPLE</v>
      </c>
      <c r="AC636" s="188" t="str">
        <f>IF($K636&gt;NORMA!$J$26,"NO CUMPLE","CUMPLE")</f>
        <v>NO CUMPLE</v>
      </c>
      <c r="AD636" s="188" t="str">
        <f>IF($J636&gt;NORMA!$J$27,"NO CUMPLE","CUMPLE")</f>
        <v>NO CUMPLE</v>
      </c>
      <c r="AE636" s="188" t="str">
        <f>IF($G636&gt;NORMA!$K$28,"NO CUMPLE","CUMPLE")</f>
        <v>NO CUMPLE</v>
      </c>
      <c r="AF636" s="188" t="str">
        <f>IF($H636&gt;NORMA!$I$29,"NO CUMPLE","CUMPLE")</f>
        <v>NO CUMPLE</v>
      </c>
      <c r="AG636" s="188" t="str">
        <f>IF($O636&gt;NORMA!$L$30,"NO CUMPLE","CUMPLE")</f>
        <v>NO CUMPLE</v>
      </c>
      <c r="AH636" s="188" t="str">
        <f>IF(AND($N636&gt;=NORMA!$R$18, $N636&lt;=NORMA!$S$18),"CUMPLE","NO CUMPLE")</f>
        <v>CUMPLE</v>
      </c>
      <c r="AI636" s="188" t="str">
        <f>IF($I636&gt;NORMA!$J$32,"NO CUMPLE","CUMPLE")</f>
        <v>NO CUMPLE</v>
      </c>
    </row>
    <row r="637" spans="1:35" ht="14.25" customHeight="1" x14ac:dyDescent="0.35">
      <c r="A637" s="146" t="s">
        <v>106</v>
      </c>
      <c r="B637" s="147" t="s">
        <v>105</v>
      </c>
      <c r="C637" s="148">
        <v>40642</v>
      </c>
      <c r="D637" s="149">
        <v>0.5</v>
      </c>
      <c r="E637" s="147">
        <v>57</v>
      </c>
      <c r="F637" s="147">
        <v>261</v>
      </c>
      <c r="G637" s="147">
        <v>87</v>
      </c>
      <c r="H637" s="147">
        <v>144</v>
      </c>
      <c r="I637" s="147">
        <v>1.57</v>
      </c>
      <c r="J637" s="147">
        <v>2.83</v>
      </c>
      <c r="K637" s="155">
        <v>24.5</v>
      </c>
      <c r="L637" s="155">
        <v>4.7300000000000004</v>
      </c>
      <c r="M637" s="156">
        <v>0.1</v>
      </c>
      <c r="N637" s="156">
        <v>7.28</v>
      </c>
      <c r="O637" s="157">
        <v>240000000</v>
      </c>
      <c r="P637" s="188" t="str">
        <f>IF($M637&lt;NORMA!$K$7,"NO CUMPLE","CUMPLE")</f>
        <v>NO CUMPLE</v>
      </c>
      <c r="Q637" s="188" t="str">
        <f>IF($E637&gt;NORMA!$K$8,"NO CUMPLE","CUMPLE")</f>
        <v>CUMPLE</v>
      </c>
      <c r="R637" s="188" t="str">
        <f>IF($F637&gt;NORMA!$K$9,"NO CUMPLE","CUMPLE")</f>
        <v>CUMPLE</v>
      </c>
      <c r="S637" s="188" t="str">
        <f>IF($K637&gt;NORMA!$K$10,"NO CUMPLE","CUMPLE")</f>
        <v>CUMPLE</v>
      </c>
      <c r="T637" s="188" t="str">
        <f>IF($J637&gt;NORMA!$K$11,"NO CUMPLE","CUMPLE")</f>
        <v>CUMPLE</v>
      </c>
      <c r="U637" s="188" t="str">
        <f>IF($G637&gt;NORMA!$L$12,"NO CUMPLE","CUMPLE")</f>
        <v>CUMPLE</v>
      </c>
      <c r="V637" s="188" t="str">
        <f>IF($H637&gt;NORMA!$L$13,"NO CUMPLE","CUMPLE")</f>
        <v>NO CUMPLE</v>
      </c>
      <c r="W637" s="188" t="str">
        <f>IF($O637&gt;NORMA!$J$14,"NO CUMPLE","CUMPLE")</f>
        <v>NO CUMPLE</v>
      </c>
      <c r="X637" s="188" t="str">
        <f>IF(AND($N637&gt;=NORMA!$Q$4, $N637&lt;=NORMA!$R$4),"CUMPLE","NO CUMPLE")</f>
        <v>CUMPLE</v>
      </c>
      <c r="Y637" s="188" t="str">
        <f>IF($I637&gt;NORMA!$K$16,"NO CUMPLE","CUMPLE")</f>
        <v>CUMPLE</v>
      </c>
      <c r="Z637" s="188" t="str">
        <f>IF($M637&lt;NORMA!$L$23,"NO CUMPLE","CUMPLE")</f>
        <v>NO CUMPLE</v>
      </c>
      <c r="AA637" s="188" t="str">
        <f>IF($E637&gt;NORMA!$J$24,"NO CUMPLE","CUMPLE")</f>
        <v>NO CUMPLE</v>
      </c>
      <c r="AB637" s="188" t="str">
        <f>IF($F637&gt;NORMA!$J$25,"NO CUMPLE","CUMPLE")</f>
        <v>NO CUMPLE</v>
      </c>
      <c r="AC637" s="188" t="str">
        <f>IF($K637&gt;NORMA!$J$26,"NO CUMPLE","CUMPLE")</f>
        <v>NO CUMPLE</v>
      </c>
      <c r="AD637" s="188" t="str">
        <f>IF($J637&gt;NORMA!$J$27,"NO CUMPLE","CUMPLE")</f>
        <v>NO CUMPLE</v>
      </c>
      <c r="AE637" s="188" t="str">
        <f>IF($G637&gt;NORMA!$K$28,"NO CUMPLE","CUMPLE")</f>
        <v>NO CUMPLE</v>
      </c>
      <c r="AF637" s="188" t="str">
        <f>IF($H637&gt;NORMA!$I$29,"NO CUMPLE","CUMPLE")</f>
        <v>NO CUMPLE</v>
      </c>
      <c r="AG637" s="188" t="str">
        <f>IF($O637&gt;NORMA!$L$30,"NO CUMPLE","CUMPLE")</f>
        <v>NO CUMPLE</v>
      </c>
      <c r="AH637" s="188" t="str">
        <f>IF(AND($N637&gt;=NORMA!$R$18, $N637&lt;=NORMA!$S$18),"CUMPLE","NO CUMPLE")</f>
        <v>CUMPLE</v>
      </c>
      <c r="AI637" s="188" t="str">
        <f>IF($I637&gt;NORMA!$J$32,"NO CUMPLE","CUMPLE")</f>
        <v>NO CUMPLE</v>
      </c>
    </row>
    <row r="638" spans="1:35" ht="14.25" customHeight="1" x14ac:dyDescent="0.35">
      <c r="A638" s="146" t="s">
        <v>106</v>
      </c>
      <c r="B638" s="147" t="s">
        <v>105</v>
      </c>
      <c r="C638" s="148">
        <v>40660</v>
      </c>
      <c r="D638" s="149">
        <v>0.14583333333333334</v>
      </c>
      <c r="E638" s="147">
        <v>143</v>
      </c>
      <c r="F638" s="147">
        <v>352</v>
      </c>
      <c r="G638" s="147">
        <v>106</v>
      </c>
      <c r="H638" s="150">
        <v>3.6</v>
      </c>
      <c r="I638" s="147">
        <v>8.83</v>
      </c>
      <c r="J638" s="147">
        <v>4.33</v>
      </c>
      <c r="K638" s="155">
        <v>32.6</v>
      </c>
      <c r="L638" s="155">
        <v>10.29</v>
      </c>
      <c r="M638" s="156">
        <v>0.21</v>
      </c>
      <c r="N638" s="156">
        <v>7.23</v>
      </c>
      <c r="O638" s="157">
        <v>46000000</v>
      </c>
      <c r="P638" s="188" t="str">
        <f>IF($M638&lt;NORMA!$K$7,"NO CUMPLE","CUMPLE")</f>
        <v>CUMPLE</v>
      </c>
      <c r="Q638" s="188" t="str">
        <f>IF($E638&gt;NORMA!$K$8,"NO CUMPLE","CUMPLE")</f>
        <v>CUMPLE</v>
      </c>
      <c r="R638" s="188" t="str">
        <f>IF($F638&gt;NORMA!$K$9,"NO CUMPLE","CUMPLE")</f>
        <v>CUMPLE</v>
      </c>
      <c r="S638" s="188" t="str">
        <f>IF($K638&gt;NORMA!$K$10,"NO CUMPLE","CUMPLE")</f>
        <v>CUMPLE</v>
      </c>
      <c r="T638" s="188" t="str">
        <f>IF($J638&gt;NORMA!$K$11,"NO CUMPLE","CUMPLE")</f>
        <v>CUMPLE</v>
      </c>
      <c r="U638" s="188" t="str">
        <f>IF($G638&gt;NORMA!$L$12,"NO CUMPLE","CUMPLE")</f>
        <v>CUMPLE</v>
      </c>
      <c r="V638" s="188" t="str">
        <f>IF($H638&gt;NORMA!$L$13,"NO CUMPLE","CUMPLE")</f>
        <v>CUMPLE</v>
      </c>
      <c r="W638" s="188" t="str">
        <f>IF($O638&gt;NORMA!$J$14,"NO CUMPLE","CUMPLE")</f>
        <v>NO CUMPLE</v>
      </c>
      <c r="X638" s="188" t="str">
        <f>IF(AND($N638&gt;=NORMA!$Q$4, $N638&lt;=NORMA!$R$4),"CUMPLE","NO CUMPLE")</f>
        <v>CUMPLE</v>
      </c>
      <c r="Y638" s="188" t="str">
        <f>IF($I638&gt;NORMA!$K$16,"NO CUMPLE","CUMPLE")</f>
        <v>NO CUMPLE</v>
      </c>
      <c r="Z638" s="188" t="str">
        <f>IF($M638&lt;NORMA!$L$23,"NO CUMPLE","CUMPLE")</f>
        <v>NO CUMPLE</v>
      </c>
      <c r="AA638" s="188" t="str">
        <f>IF($E638&gt;NORMA!$J$24,"NO CUMPLE","CUMPLE")</f>
        <v>NO CUMPLE</v>
      </c>
      <c r="AB638" s="188" t="str">
        <f>IF($F638&gt;NORMA!$J$25,"NO CUMPLE","CUMPLE")</f>
        <v>NO CUMPLE</v>
      </c>
      <c r="AC638" s="188" t="str">
        <f>IF($K638&gt;NORMA!$J$26,"NO CUMPLE","CUMPLE")</f>
        <v>NO CUMPLE</v>
      </c>
      <c r="AD638" s="188" t="str">
        <f>IF($J638&gt;NORMA!$J$27,"NO CUMPLE","CUMPLE")</f>
        <v>NO CUMPLE</v>
      </c>
      <c r="AE638" s="188" t="str">
        <f>IF($G638&gt;NORMA!$K$28,"NO CUMPLE","CUMPLE")</f>
        <v>NO CUMPLE</v>
      </c>
      <c r="AF638" s="188" t="str">
        <f>IF($H638&gt;NORMA!$I$29,"NO CUMPLE","CUMPLE")</f>
        <v>CUMPLE</v>
      </c>
      <c r="AG638" s="188" t="str">
        <f>IF($O638&gt;NORMA!$L$30,"NO CUMPLE","CUMPLE")</f>
        <v>NO CUMPLE</v>
      </c>
      <c r="AH638" s="188" t="str">
        <f>IF(AND($N638&gt;=NORMA!$R$18, $N638&lt;=NORMA!$S$18),"CUMPLE","NO CUMPLE")</f>
        <v>CUMPLE</v>
      </c>
      <c r="AI638" s="188" t="str">
        <f>IF($I638&gt;NORMA!$J$32,"NO CUMPLE","CUMPLE")</f>
        <v>NO CUMPLE</v>
      </c>
    </row>
    <row r="639" spans="1:35" ht="14.25" customHeight="1" x14ac:dyDescent="0.35">
      <c r="A639" s="146" t="s">
        <v>106</v>
      </c>
      <c r="B639" s="147" t="s">
        <v>105</v>
      </c>
      <c r="C639" s="148">
        <v>40679</v>
      </c>
      <c r="D639" s="149">
        <v>0.29166666666666669</v>
      </c>
      <c r="E639" s="147">
        <v>109</v>
      </c>
      <c r="F639" s="147">
        <v>344</v>
      </c>
      <c r="G639" s="147">
        <v>280</v>
      </c>
      <c r="H639" s="147">
        <v>19</v>
      </c>
      <c r="I639" s="147">
        <v>6.79</v>
      </c>
      <c r="J639" s="147">
        <v>4.53</v>
      </c>
      <c r="K639" s="155">
        <v>29.3</v>
      </c>
      <c r="L639" s="155">
        <v>9.99</v>
      </c>
      <c r="M639" s="156">
        <v>0.4</v>
      </c>
      <c r="N639" s="156">
        <v>7.26</v>
      </c>
      <c r="O639" s="157">
        <v>240000000</v>
      </c>
      <c r="P639" s="188" t="str">
        <f>IF($M639&lt;NORMA!$K$7,"NO CUMPLE","CUMPLE")</f>
        <v>CUMPLE</v>
      </c>
      <c r="Q639" s="188" t="str">
        <f>IF($E639&gt;NORMA!$K$8,"NO CUMPLE","CUMPLE")</f>
        <v>CUMPLE</v>
      </c>
      <c r="R639" s="188" t="str">
        <f>IF($F639&gt;NORMA!$K$9,"NO CUMPLE","CUMPLE")</f>
        <v>CUMPLE</v>
      </c>
      <c r="S639" s="188" t="str">
        <f>IF($K639&gt;NORMA!$K$10,"NO CUMPLE","CUMPLE")</f>
        <v>CUMPLE</v>
      </c>
      <c r="T639" s="188" t="str">
        <f>IF($J639&gt;NORMA!$K$11,"NO CUMPLE","CUMPLE")</f>
        <v>CUMPLE</v>
      </c>
      <c r="U639" s="188" t="str">
        <f>IF($G639&gt;NORMA!$L$12,"NO CUMPLE","CUMPLE")</f>
        <v>NO CUMPLE</v>
      </c>
      <c r="V639" s="188" t="str">
        <f>IF($H639&gt;NORMA!$L$13,"NO CUMPLE","CUMPLE")</f>
        <v>CUMPLE</v>
      </c>
      <c r="W639" s="188" t="str">
        <f>IF($O639&gt;NORMA!$J$14,"NO CUMPLE","CUMPLE")</f>
        <v>NO CUMPLE</v>
      </c>
      <c r="X639" s="188" t="str">
        <f>IF(AND($N639&gt;=NORMA!$Q$4, $N639&lt;=NORMA!$R$4),"CUMPLE","NO CUMPLE")</f>
        <v>CUMPLE</v>
      </c>
      <c r="Y639" s="188" t="str">
        <f>IF($I639&gt;NORMA!$K$16,"NO CUMPLE","CUMPLE")</f>
        <v>NO CUMPLE</v>
      </c>
      <c r="Z639" s="188" t="str">
        <f>IF($M639&lt;NORMA!$L$23,"NO CUMPLE","CUMPLE")</f>
        <v>NO CUMPLE</v>
      </c>
      <c r="AA639" s="188" t="str">
        <f>IF($E639&gt;NORMA!$J$24,"NO CUMPLE","CUMPLE")</f>
        <v>NO CUMPLE</v>
      </c>
      <c r="AB639" s="188" t="str">
        <f>IF($F639&gt;NORMA!$J$25,"NO CUMPLE","CUMPLE")</f>
        <v>NO CUMPLE</v>
      </c>
      <c r="AC639" s="188" t="str">
        <f>IF($K639&gt;NORMA!$J$26,"NO CUMPLE","CUMPLE")</f>
        <v>NO CUMPLE</v>
      </c>
      <c r="AD639" s="188" t="str">
        <f>IF($J639&gt;NORMA!$J$27,"NO CUMPLE","CUMPLE")</f>
        <v>NO CUMPLE</v>
      </c>
      <c r="AE639" s="188" t="str">
        <f>IF($G639&gt;NORMA!$K$28,"NO CUMPLE","CUMPLE")</f>
        <v>NO CUMPLE</v>
      </c>
      <c r="AF639" s="188" t="str">
        <f>IF($H639&gt;NORMA!$I$29,"NO CUMPLE","CUMPLE")</f>
        <v>NO CUMPLE</v>
      </c>
      <c r="AG639" s="188" t="str">
        <f>IF($O639&gt;NORMA!$L$30,"NO CUMPLE","CUMPLE")</f>
        <v>NO CUMPLE</v>
      </c>
      <c r="AH639" s="188" t="str">
        <f>IF(AND($N639&gt;=NORMA!$R$18, $N639&lt;=NORMA!$S$18),"CUMPLE","NO CUMPLE")</f>
        <v>CUMPLE</v>
      </c>
      <c r="AI639" s="188" t="str">
        <f>IF($I639&gt;NORMA!$J$32,"NO CUMPLE","CUMPLE")</f>
        <v>NO CUMPLE</v>
      </c>
    </row>
    <row r="640" spans="1:35" ht="14.25" customHeight="1" x14ac:dyDescent="0.35">
      <c r="A640" s="146" t="s">
        <v>107</v>
      </c>
      <c r="B640" s="147" t="s">
        <v>105</v>
      </c>
      <c r="C640" s="148">
        <v>40586</v>
      </c>
      <c r="D640" s="149">
        <v>0.20833333333333334</v>
      </c>
      <c r="E640" s="147">
        <v>105</v>
      </c>
      <c r="F640" s="147">
        <v>387</v>
      </c>
      <c r="G640" s="147">
        <v>92</v>
      </c>
      <c r="H640" s="147">
        <v>21</v>
      </c>
      <c r="I640" s="147">
        <v>4.67</v>
      </c>
      <c r="J640" s="147">
        <v>4.38</v>
      </c>
      <c r="K640" s="155">
        <v>30.1</v>
      </c>
      <c r="L640" s="155">
        <v>5.0199999999999996</v>
      </c>
      <c r="M640" s="156">
        <v>0.09</v>
      </c>
      <c r="N640" s="156">
        <v>7.35</v>
      </c>
      <c r="O640" s="157">
        <v>240000000</v>
      </c>
      <c r="P640" s="188" t="str">
        <f>IF($M640&lt;NORMA!$K$7,"NO CUMPLE","CUMPLE")</f>
        <v>NO CUMPLE</v>
      </c>
      <c r="Q640" s="188" t="str">
        <f>IF($E640&gt;NORMA!$K$8,"NO CUMPLE","CUMPLE")</f>
        <v>CUMPLE</v>
      </c>
      <c r="R640" s="188" t="str">
        <f>IF($F640&gt;NORMA!$K$9,"NO CUMPLE","CUMPLE")</f>
        <v>CUMPLE</v>
      </c>
      <c r="S640" s="188" t="str">
        <f>IF($K640&gt;NORMA!$K$10,"NO CUMPLE","CUMPLE")</f>
        <v>CUMPLE</v>
      </c>
      <c r="T640" s="188" t="str">
        <f>IF($J640&gt;NORMA!$K$11,"NO CUMPLE","CUMPLE")</f>
        <v>CUMPLE</v>
      </c>
      <c r="U640" s="188" t="str">
        <f>IF($G640&gt;NORMA!$L$12,"NO CUMPLE","CUMPLE")</f>
        <v>CUMPLE</v>
      </c>
      <c r="V640" s="188" t="str">
        <f>IF($H640&gt;NORMA!$L$13,"NO CUMPLE","CUMPLE")</f>
        <v>CUMPLE</v>
      </c>
      <c r="W640" s="188" t="str">
        <f>IF($O640&gt;NORMA!$J$14,"NO CUMPLE","CUMPLE")</f>
        <v>NO CUMPLE</v>
      </c>
      <c r="X640" s="188" t="str">
        <f>IF(AND($N640&gt;=NORMA!$Q$4, $N640&lt;=NORMA!$R$4),"CUMPLE","NO CUMPLE")</f>
        <v>CUMPLE</v>
      </c>
      <c r="Y640" s="188" t="str">
        <f>IF($I640&gt;NORMA!$K$16,"NO CUMPLE","CUMPLE")</f>
        <v>NO CUMPLE</v>
      </c>
      <c r="Z640" s="188" t="str">
        <f>IF($M640&lt;NORMA!$L$23,"NO CUMPLE","CUMPLE")</f>
        <v>NO CUMPLE</v>
      </c>
      <c r="AA640" s="188" t="str">
        <f>IF($E640&gt;NORMA!$J$24,"NO CUMPLE","CUMPLE")</f>
        <v>NO CUMPLE</v>
      </c>
      <c r="AB640" s="188" t="str">
        <f>IF($F640&gt;NORMA!$J$25,"NO CUMPLE","CUMPLE")</f>
        <v>NO CUMPLE</v>
      </c>
      <c r="AC640" s="188" t="str">
        <f>IF($K640&gt;NORMA!$J$26,"NO CUMPLE","CUMPLE")</f>
        <v>NO CUMPLE</v>
      </c>
      <c r="AD640" s="188" t="str">
        <f>IF($J640&gt;NORMA!$J$27,"NO CUMPLE","CUMPLE")</f>
        <v>NO CUMPLE</v>
      </c>
      <c r="AE640" s="188" t="str">
        <f>IF($G640&gt;NORMA!$K$28,"NO CUMPLE","CUMPLE")</f>
        <v>NO CUMPLE</v>
      </c>
      <c r="AF640" s="188" t="str">
        <f>IF($H640&gt;NORMA!$I$29,"NO CUMPLE","CUMPLE")</f>
        <v>NO CUMPLE</v>
      </c>
      <c r="AG640" s="188" t="str">
        <f>IF($O640&gt;NORMA!$L$30,"NO CUMPLE","CUMPLE")</f>
        <v>NO CUMPLE</v>
      </c>
      <c r="AH640" s="188" t="str">
        <f>IF(AND($N640&gt;=NORMA!$R$18, $N640&lt;=NORMA!$S$18),"CUMPLE","NO CUMPLE")</f>
        <v>CUMPLE</v>
      </c>
      <c r="AI640" s="188" t="str">
        <f>IF($I640&gt;NORMA!$J$32,"NO CUMPLE","CUMPLE")</f>
        <v>NO CUMPLE</v>
      </c>
    </row>
    <row r="641" spans="1:35" ht="14.25" customHeight="1" x14ac:dyDescent="0.35">
      <c r="A641" s="146" t="s">
        <v>107</v>
      </c>
      <c r="B641" s="147" t="s">
        <v>105</v>
      </c>
      <c r="C641" s="148">
        <v>40588</v>
      </c>
      <c r="D641" s="149">
        <v>0.29166666666666669</v>
      </c>
      <c r="E641" s="147">
        <v>101</v>
      </c>
      <c r="F641" s="147">
        <v>443</v>
      </c>
      <c r="G641" s="147">
        <v>109</v>
      </c>
      <c r="H641" s="147">
        <v>28</v>
      </c>
      <c r="I641" s="147">
        <v>5.87</v>
      </c>
      <c r="J641" s="147">
        <v>3.78</v>
      </c>
      <c r="K641" s="155">
        <v>37.200000000000003</v>
      </c>
      <c r="L641" s="155">
        <v>6.54</v>
      </c>
      <c r="M641" s="156">
        <v>0.09</v>
      </c>
      <c r="N641" s="156">
        <v>7.29</v>
      </c>
      <c r="O641" s="157">
        <v>7000</v>
      </c>
      <c r="P641" s="188" t="str">
        <f>IF($M641&lt;NORMA!$K$7,"NO CUMPLE","CUMPLE")</f>
        <v>NO CUMPLE</v>
      </c>
      <c r="Q641" s="188" t="str">
        <f>IF($E641&gt;NORMA!$K$8,"NO CUMPLE","CUMPLE")</f>
        <v>CUMPLE</v>
      </c>
      <c r="R641" s="188" t="str">
        <f>IF($F641&gt;NORMA!$K$9,"NO CUMPLE","CUMPLE")</f>
        <v>NO CUMPLE</v>
      </c>
      <c r="S641" s="188" t="str">
        <f>IF($K641&gt;NORMA!$K$10,"NO CUMPLE","CUMPLE")</f>
        <v>CUMPLE</v>
      </c>
      <c r="T641" s="188" t="str">
        <f>IF($J641&gt;NORMA!$K$11,"NO CUMPLE","CUMPLE")</f>
        <v>CUMPLE</v>
      </c>
      <c r="U641" s="188" t="str">
        <f>IF($G641&gt;NORMA!$L$12,"NO CUMPLE","CUMPLE")</f>
        <v>CUMPLE</v>
      </c>
      <c r="V641" s="188" t="str">
        <f>IF($H641&gt;NORMA!$L$13,"NO CUMPLE","CUMPLE")</f>
        <v>CUMPLE</v>
      </c>
      <c r="W641" s="188" t="str">
        <f>IF($O641&gt;NORMA!$J$14,"NO CUMPLE","CUMPLE")</f>
        <v>CUMPLE</v>
      </c>
      <c r="X641" s="188" t="str">
        <f>IF(AND($N641&gt;=NORMA!$Q$4, $N641&lt;=NORMA!$R$4),"CUMPLE","NO CUMPLE")</f>
        <v>CUMPLE</v>
      </c>
      <c r="Y641" s="188" t="str">
        <f>IF($I641&gt;NORMA!$K$16,"NO CUMPLE","CUMPLE")</f>
        <v>NO CUMPLE</v>
      </c>
      <c r="Z641" s="188" t="str">
        <f>IF($M641&lt;NORMA!$L$23,"NO CUMPLE","CUMPLE")</f>
        <v>NO CUMPLE</v>
      </c>
      <c r="AA641" s="188" t="str">
        <f>IF($E641&gt;NORMA!$J$24,"NO CUMPLE","CUMPLE")</f>
        <v>NO CUMPLE</v>
      </c>
      <c r="AB641" s="188" t="str">
        <f>IF($F641&gt;NORMA!$J$25,"NO CUMPLE","CUMPLE")</f>
        <v>NO CUMPLE</v>
      </c>
      <c r="AC641" s="188" t="str">
        <f>IF($K641&gt;NORMA!$J$26,"NO CUMPLE","CUMPLE")</f>
        <v>NO CUMPLE</v>
      </c>
      <c r="AD641" s="188" t="str">
        <f>IF($J641&gt;NORMA!$J$27,"NO CUMPLE","CUMPLE")</f>
        <v>NO CUMPLE</v>
      </c>
      <c r="AE641" s="188" t="str">
        <f>IF($G641&gt;NORMA!$K$28,"NO CUMPLE","CUMPLE")</f>
        <v>NO CUMPLE</v>
      </c>
      <c r="AF641" s="188" t="str">
        <f>IF($H641&gt;NORMA!$I$29,"NO CUMPLE","CUMPLE")</f>
        <v>NO CUMPLE</v>
      </c>
      <c r="AG641" s="188" t="str">
        <f>IF($O641&gt;NORMA!$L$30,"NO CUMPLE","CUMPLE")</f>
        <v>CUMPLE</v>
      </c>
      <c r="AH641" s="188" t="str">
        <f>IF(AND($N641&gt;=NORMA!$R$18, $N641&lt;=NORMA!$S$18),"CUMPLE","NO CUMPLE")</f>
        <v>CUMPLE</v>
      </c>
      <c r="AI641" s="188" t="str">
        <f>IF($I641&gt;NORMA!$J$32,"NO CUMPLE","CUMPLE")</f>
        <v>NO CUMPLE</v>
      </c>
    </row>
    <row r="642" spans="1:35" ht="14.25" customHeight="1" x14ac:dyDescent="0.35">
      <c r="A642" s="146" t="s">
        <v>107</v>
      </c>
      <c r="B642" s="147" t="s">
        <v>105</v>
      </c>
      <c r="C642" s="148">
        <v>40603</v>
      </c>
      <c r="D642" s="149">
        <v>8.3333333333333329E-2</v>
      </c>
      <c r="E642" s="147">
        <v>175</v>
      </c>
      <c r="F642" s="147">
        <v>426</v>
      </c>
      <c r="G642" s="147">
        <v>172</v>
      </c>
      <c r="H642" s="147">
        <v>5.9</v>
      </c>
      <c r="I642" s="147">
        <v>11.8</v>
      </c>
      <c r="J642" s="147">
        <v>4.97</v>
      </c>
      <c r="K642" s="155">
        <v>42.7</v>
      </c>
      <c r="L642" s="155">
        <v>4.75</v>
      </c>
      <c r="M642" s="156">
        <v>0.1</v>
      </c>
      <c r="N642" s="156">
        <v>7.1</v>
      </c>
      <c r="O642" s="157">
        <v>460000</v>
      </c>
      <c r="P642" s="188" t="str">
        <f>IF($M642&lt;NORMA!$K$7,"NO CUMPLE","CUMPLE")</f>
        <v>NO CUMPLE</v>
      </c>
      <c r="Q642" s="188" t="str">
        <f>IF($E642&gt;NORMA!$K$8,"NO CUMPLE","CUMPLE")</f>
        <v>CUMPLE</v>
      </c>
      <c r="R642" s="188" t="str">
        <f>IF($F642&gt;NORMA!$K$9,"NO CUMPLE","CUMPLE")</f>
        <v>NO CUMPLE</v>
      </c>
      <c r="S642" s="188" t="str">
        <f>IF($K642&gt;NORMA!$K$10,"NO CUMPLE","CUMPLE")</f>
        <v>NO CUMPLE</v>
      </c>
      <c r="T642" s="188" t="str">
        <f>IF($J642&gt;NORMA!$K$11,"NO CUMPLE","CUMPLE")</f>
        <v>CUMPLE</v>
      </c>
      <c r="U642" s="188" t="str">
        <f>IF($G642&gt;NORMA!$L$12,"NO CUMPLE","CUMPLE")</f>
        <v>CUMPLE</v>
      </c>
      <c r="V642" s="188" t="str">
        <f>IF($H642&gt;NORMA!$L$13,"NO CUMPLE","CUMPLE")</f>
        <v>CUMPLE</v>
      </c>
      <c r="W642" s="188" t="str">
        <f>IF($O642&gt;NORMA!$J$14,"NO CUMPLE","CUMPLE")</f>
        <v>CUMPLE</v>
      </c>
      <c r="X642" s="188" t="str">
        <f>IF(AND($N642&gt;=NORMA!$Q$4, $N642&lt;=NORMA!$R$4),"CUMPLE","NO CUMPLE")</f>
        <v>CUMPLE</v>
      </c>
      <c r="Y642" s="188" t="str">
        <f>IF($I642&gt;NORMA!$K$16,"NO CUMPLE","CUMPLE")</f>
        <v>NO CUMPLE</v>
      </c>
      <c r="Z642" s="188" t="str">
        <f>IF($M642&lt;NORMA!$L$23,"NO CUMPLE","CUMPLE")</f>
        <v>NO CUMPLE</v>
      </c>
      <c r="AA642" s="188" t="str">
        <f>IF($E642&gt;NORMA!$J$24,"NO CUMPLE","CUMPLE")</f>
        <v>NO CUMPLE</v>
      </c>
      <c r="AB642" s="188" t="str">
        <f>IF($F642&gt;NORMA!$J$25,"NO CUMPLE","CUMPLE")</f>
        <v>NO CUMPLE</v>
      </c>
      <c r="AC642" s="188" t="str">
        <f>IF($K642&gt;NORMA!$J$26,"NO CUMPLE","CUMPLE")</f>
        <v>NO CUMPLE</v>
      </c>
      <c r="AD642" s="188" t="str">
        <f>IF($J642&gt;NORMA!$J$27,"NO CUMPLE","CUMPLE")</f>
        <v>NO CUMPLE</v>
      </c>
      <c r="AE642" s="188" t="str">
        <f>IF($G642&gt;NORMA!$K$28,"NO CUMPLE","CUMPLE")</f>
        <v>NO CUMPLE</v>
      </c>
      <c r="AF642" s="188" t="str">
        <f>IF($H642&gt;NORMA!$I$29,"NO CUMPLE","CUMPLE")</f>
        <v>CUMPLE</v>
      </c>
      <c r="AG642" s="188" t="str">
        <f>IF($O642&gt;NORMA!$L$30,"NO CUMPLE","CUMPLE")</f>
        <v>NO CUMPLE</v>
      </c>
      <c r="AH642" s="188" t="str">
        <f>IF(AND($N642&gt;=NORMA!$R$18, $N642&lt;=NORMA!$S$18),"CUMPLE","NO CUMPLE")</f>
        <v>CUMPLE</v>
      </c>
      <c r="AI642" s="188" t="str">
        <f>IF($I642&gt;NORMA!$J$32,"NO CUMPLE","CUMPLE")</f>
        <v>NO CUMPLE</v>
      </c>
    </row>
    <row r="643" spans="1:35" ht="14.25" customHeight="1" x14ac:dyDescent="0.35">
      <c r="A643" s="146" t="s">
        <v>107</v>
      </c>
      <c r="B643" s="147" t="s">
        <v>105</v>
      </c>
      <c r="C643" s="148">
        <v>40618</v>
      </c>
      <c r="D643" s="149">
        <v>0.54166666666666663</v>
      </c>
      <c r="E643" s="147">
        <v>134</v>
      </c>
      <c r="F643" s="147">
        <v>300</v>
      </c>
      <c r="G643" s="147">
        <v>80</v>
      </c>
      <c r="H643" s="147">
        <v>24</v>
      </c>
      <c r="I643" s="147">
        <v>4.29</v>
      </c>
      <c r="J643" s="147">
        <v>4.22</v>
      </c>
      <c r="K643" s="155">
        <v>38.799999999999997</v>
      </c>
      <c r="L643" s="155">
        <v>8.3000000000000007</v>
      </c>
      <c r="M643" s="156">
        <v>0.1</v>
      </c>
      <c r="N643" s="156">
        <v>7.42</v>
      </c>
      <c r="O643" s="157">
        <v>21000000</v>
      </c>
      <c r="P643" s="188" t="str">
        <f>IF($M643&lt;NORMA!$K$7,"NO CUMPLE","CUMPLE")</f>
        <v>NO CUMPLE</v>
      </c>
      <c r="Q643" s="188" t="str">
        <f>IF($E643&gt;NORMA!$K$8,"NO CUMPLE","CUMPLE")</f>
        <v>CUMPLE</v>
      </c>
      <c r="R643" s="188" t="str">
        <f>IF($F643&gt;NORMA!$K$9,"NO CUMPLE","CUMPLE")</f>
        <v>CUMPLE</v>
      </c>
      <c r="S643" s="188" t="str">
        <f>IF($K643&gt;NORMA!$K$10,"NO CUMPLE","CUMPLE")</f>
        <v>CUMPLE</v>
      </c>
      <c r="T643" s="188" t="str">
        <f>IF($J643&gt;NORMA!$K$11,"NO CUMPLE","CUMPLE")</f>
        <v>CUMPLE</v>
      </c>
      <c r="U643" s="188" t="str">
        <f>IF($G643&gt;NORMA!$L$12,"NO CUMPLE","CUMPLE")</f>
        <v>CUMPLE</v>
      </c>
      <c r="V643" s="188" t="str">
        <f>IF($H643&gt;NORMA!$L$13,"NO CUMPLE","CUMPLE")</f>
        <v>CUMPLE</v>
      </c>
      <c r="W643" s="188" t="str">
        <f>IF($O643&gt;NORMA!$J$14,"NO CUMPLE","CUMPLE")</f>
        <v>NO CUMPLE</v>
      </c>
      <c r="X643" s="188" t="str">
        <f>IF(AND($N643&gt;=NORMA!$Q$4, $N643&lt;=NORMA!$R$4),"CUMPLE","NO CUMPLE")</f>
        <v>CUMPLE</v>
      </c>
      <c r="Y643" s="188" t="str">
        <f>IF($I643&gt;NORMA!$K$16,"NO CUMPLE","CUMPLE")</f>
        <v>NO CUMPLE</v>
      </c>
      <c r="Z643" s="188" t="str">
        <f>IF($M643&lt;NORMA!$L$23,"NO CUMPLE","CUMPLE")</f>
        <v>NO CUMPLE</v>
      </c>
      <c r="AA643" s="188" t="str">
        <f>IF($E643&gt;NORMA!$J$24,"NO CUMPLE","CUMPLE")</f>
        <v>NO CUMPLE</v>
      </c>
      <c r="AB643" s="188" t="str">
        <f>IF($F643&gt;NORMA!$J$25,"NO CUMPLE","CUMPLE")</f>
        <v>NO CUMPLE</v>
      </c>
      <c r="AC643" s="188" t="str">
        <f>IF($K643&gt;NORMA!$J$26,"NO CUMPLE","CUMPLE")</f>
        <v>NO CUMPLE</v>
      </c>
      <c r="AD643" s="188" t="str">
        <f>IF($J643&gt;NORMA!$J$27,"NO CUMPLE","CUMPLE")</f>
        <v>NO CUMPLE</v>
      </c>
      <c r="AE643" s="188" t="str">
        <f>IF($G643&gt;NORMA!$K$28,"NO CUMPLE","CUMPLE")</f>
        <v>NO CUMPLE</v>
      </c>
      <c r="AF643" s="188" t="str">
        <f>IF($H643&gt;NORMA!$I$29,"NO CUMPLE","CUMPLE")</f>
        <v>NO CUMPLE</v>
      </c>
      <c r="AG643" s="188" t="str">
        <f>IF($O643&gt;NORMA!$L$30,"NO CUMPLE","CUMPLE")</f>
        <v>NO CUMPLE</v>
      </c>
      <c r="AH643" s="188" t="str">
        <f>IF(AND($N643&gt;=NORMA!$R$18, $N643&lt;=NORMA!$S$18),"CUMPLE","NO CUMPLE")</f>
        <v>CUMPLE</v>
      </c>
      <c r="AI643" s="188" t="str">
        <f>IF($I643&gt;NORMA!$J$32,"NO CUMPLE","CUMPLE")</f>
        <v>NO CUMPLE</v>
      </c>
    </row>
    <row r="644" spans="1:35" ht="14.25" customHeight="1" x14ac:dyDescent="0.35">
      <c r="A644" s="146" t="s">
        <v>107</v>
      </c>
      <c r="B644" s="147" t="s">
        <v>105</v>
      </c>
      <c r="C644" s="148">
        <v>40637</v>
      </c>
      <c r="D644" s="149">
        <v>0</v>
      </c>
      <c r="E644" s="147">
        <v>103</v>
      </c>
      <c r="F644" s="147">
        <v>275</v>
      </c>
      <c r="G644" s="147">
        <v>228</v>
      </c>
      <c r="H644" s="147">
        <v>34</v>
      </c>
      <c r="I644" s="147">
        <v>5.1100000000000003</v>
      </c>
      <c r="J644" s="147">
        <v>2.57</v>
      </c>
      <c r="K644" s="155">
        <v>12.4</v>
      </c>
      <c r="L644" s="155">
        <v>10.23</v>
      </c>
      <c r="M644" s="156">
        <v>0.16</v>
      </c>
      <c r="N644" s="156">
        <v>7.24</v>
      </c>
      <c r="O644" s="157">
        <v>2100000000</v>
      </c>
      <c r="P644" s="188" t="str">
        <f>IF($M644&lt;NORMA!$K$7,"NO CUMPLE","CUMPLE")</f>
        <v>NO CUMPLE</v>
      </c>
      <c r="Q644" s="188" t="str">
        <f>IF($E644&gt;NORMA!$K$8,"NO CUMPLE","CUMPLE")</f>
        <v>CUMPLE</v>
      </c>
      <c r="R644" s="188" t="str">
        <f>IF($F644&gt;NORMA!$K$9,"NO CUMPLE","CUMPLE")</f>
        <v>CUMPLE</v>
      </c>
      <c r="S644" s="188" t="str">
        <f>IF($K644&gt;NORMA!$K$10,"NO CUMPLE","CUMPLE")</f>
        <v>CUMPLE</v>
      </c>
      <c r="T644" s="188" t="str">
        <f>IF($J644&gt;NORMA!$K$11,"NO CUMPLE","CUMPLE")</f>
        <v>CUMPLE</v>
      </c>
      <c r="U644" s="188" t="str">
        <f>IF($G644&gt;NORMA!$L$12,"NO CUMPLE","CUMPLE")</f>
        <v>NO CUMPLE</v>
      </c>
      <c r="V644" s="188" t="str">
        <f>IF($H644&gt;NORMA!$L$13,"NO CUMPLE","CUMPLE")</f>
        <v>CUMPLE</v>
      </c>
      <c r="W644" s="188" t="str">
        <f>IF($O644&gt;NORMA!$J$14,"NO CUMPLE","CUMPLE")</f>
        <v>NO CUMPLE</v>
      </c>
      <c r="X644" s="188" t="str">
        <f>IF(AND($N644&gt;=NORMA!$Q$4, $N644&lt;=NORMA!$R$4),"CUMPLE","NO CUMPLE")</f>
        <v>CUMPLE</v>
      </c>
      <c r="Y644" s="188" t="str">
        <f>IF($I644&gt;NORMA!$K$16,"NO CUMPLE","CUMPLE")</f>
        <v>NO CUMPLE</v>
      </c>
      <c r="Z644" s="188" t="str">
        <f>IF($M644&lt;NORMA!$L$23,"NO CUMPLE","CUMPLE")</f>
        <v>NO CUMPLE</v>
      </c>
      <c r="AA644" s="188" t="str">
        <f>IF($E644&gt;NORMA!$J$24,"NO CUMPLE","CUMPLE")</f>
        <v>NO CUMPLE</v>
      </c>
      <c r="AB644" s="188" t="str">
        <f>IF($F644&gt;NORMA!$J$25,"NO CUMPLE","CUMPLE")</f>
        <v>NO CUMPLE</v>
      </c>
      <c r="AC644" s="188" t="str">
        <f>IF($K644&gt;NORMA!$J$26,"NO CUMPLE","CUMPLE")</f>
        <v>NO CUMPLE</v>
      </c>
      <c r="AD644" s="188" t="str">
        <f>IF($J644&gt;NORMA!$J$27,"NO CUMPLE","CUMPLE")</f>
        <v>NO CUMPLE</v>
      </c>
      <c r="AE644" s="188" t="str">
        <f>IF($G644&gt;NORMA!$K$28,"NO CUMPLE","CUMPLE")</f>
        <v>NO CUMPLE</v>
      </c>
      <c r="AF644" s="188" t="str">
        <f>IF($H644&gt;NORMA!$I$29,"NO CUMPLE","CUMPLE")</f>
        <v>NO CUMPLE</v>
      </c>
      <c r="AG644" s="188" t="str">
        <f>IF($O644&gt;NORMA!$L$30,"NO CUMPLE","CUMPLE")</f>
        <v>NO CUMPLE</v>
      </c>
      <c r="AH644" s="188" t="str">
        <f>IF(AND($N644&gt;=NORMA!$R$18, $N644&lt;=NORMA!$S$18),"CUMPLE","NO CUMPLE")</f>
        <v>CUMPLE</v>
      </c>
      <c r="AI644" s="188" t="str">
        <f>IF($I644&gt;NORMA!$J$32,"NO CUMPLE","CUMPLE")</f>
        <v>NO CUMPLE</v>
      </c>
    </row>
    <row r="645" spans="1:35" ht="14.25" customHeight="1" x14ac:dyDescent="0.35">
      <c r="A645" s="146" t="s">
        <v>107</v>
      </c>
      <c r="B645" s="147" t="s">
        <v>105</v>
      </c>
      <c r="C645" s="148">
        <v>40648</v>
      </c>
      <c r="D645" s="149">
        <v>0.14583333333333334</v>
      </c>
      <c r="E645" s="147">
        <v>41.3</v>
      </c>
      <c r="F645" s="147">
        <v>141</v>
      </c>
      <c r="G645" s="147">
        <v>97</v>
      </c>
      <c r="H645" s="147">
        <v>30</v>
      </c>
      <c r="I645" s="147">
        <v>2.62</v>
      </c>
      <c r="J645" s="147">
        <v>1.83</v>
      </c>
      <c r="K645" s="155">
        <v>15.1</v>
      </c>
      <c r="L645" s="155">
        <v>9.07</v>
      </c>
      <c r="M645" s="156">
        <v>0.82</v>
      </c>
      <c r="N645" s="156">
        <v>6.95</v>
      </c>
      <c r="O645" s="157">
        <v>46000000</v>
      </c>
      <c r="P645" s="188" t="str">
        <f>IF($M645&lt;NORMA!$K$7,"NO CUMPLE","CUMPLE")</f>
        <v>CUMPLE</v>
      </c>
      <c r="Q645" s="188" t="str">
        <f>IF($E645&gt;NORMA!$K$8,"NO CUMPLE","CUMPLE")</f>
        <v>CUMPLE</v>
      </c>
      <c r="R645" s="188" t="str">
        <f>IF($F645&gt;NORMA!$K$9,"NO CUMPLE","CUMPLE")</f>
        <v>CUMPLE</v>
      </c>
      <c r="S645" s="188" t="str">
        <f>IF($K645&gt;NORMA!$K$10,"NO CUMPLE","CUMPLE")</f>
        <v>CUMPLE</v>
      </c>
      <c r="T645" s="188" t="str">
        <f>IF($J645&gt;NORMA!$K$11,"NO CUMPLE","CUMPLE")</f>
        <v>CUMPLE</v>
      </c>
      <c r="U645" s="188" t="str">
        <f>IF($G645&gt;NORMA!$L$12,"NO CUMPLE","CUMPLE")</f>
        <v>CUMPLE</v>
      </c>
      <c r="V645" s="188" t="str">
        <f>IF($H645&gt;NORMA!$L$13,"NO CUMPLE","CUMPLE")</f>
        <v>CUMPLE</v>
      </c>
      <c r="W645" s="188" t="str">
        <f>IF($O645&gt;NORMA!$J$14,"NO CUMPLE","CUMPLE")</f>
        <v>NO CUMPLE</v>
      </c>
      <c r="X645" s="188" t="str">
        <f>IF(AND($N645&gt;=NORMA!$Q$4, $N645&lt;=NORMA!$R$4),"CUMPLE","NO CUMPLE")</f>
        <v>CUMPLE</v>
      </c>
      <c r="Y645" s="188" t="str">
        <f>IF($I645&gt;NORMA!$K$16,"NO CUMPLE","CUMPLE")</f>
        <v>CUMPLE</v>
      </c>
      <c r="Z645" s="188" t="str">
        <f>IF($M645&lt;NORMA!$L$23,"NO CUMPLE","CUMPLE")</f>
        <v>NO CUMPLE</v>
      </c>
      <c r="AA645" s="188" t="str">
        <f>IF($E645&gt;NORMA!$J$24,"NO CUMPLE","CUMPLE")</f>
        <v>NO CUMPLE</v>
      </c>
      <c r="AB645" s="188" t="str">
        <f>IF($F645&gt;NORMA!$J$25,"NO CUMPLE","CUMPLE")</f>
        <v>NO CUMPLE</v>
      </c>
      <c r="AC645" s="188" t="str">
        <f>IF($K645&gt;NORMA!$J$26,"NO CUMPLE","CUMPLE")</f>
        <v>NO CUMPLE</v>
      </c>
      <c r="AD645" s="188" t="str">
        <f>IF($J645&gt;NORMA!$J$27,"NO CUMPLE","CUMPLE")</f>
        <v>NO CUMPLE</v>
      </c>
      <c r="AE645" s="188" t="str">
        <f>IF($G645&gt;NORMA!$K$28,"NO CUMPLE","CUMPLE")</f>
        <v>NO CUMPLE</v>
      </c>
      <c r="AF645" s="188" t="str">
        <f>IF($H645&gt;NORMA!$I$29,"NO CUMPLE","CUMPLE")</f>
        <v>NO CUMPLE</v>
      </c>
      <c r="AG645" s="188" t="str">
        <f>IF($O645&gt;NORMA!$L$30,"NO CUMPLE","CUMPLE")</f>
        <v>NO CUMPLE</v>
      </c>
      <c r="AH645" s="188" t="str">
        <f>IF(AND($N645&gt;=NORMA!$R$18, $N645&lt;=NORMA!$S$18),"CUMPLE","NO CUMPLE")</f>
        <v>CUMPLE</v>
      </c>
      <c r="AI645" s="188" t="str">
        <f>IF($I645&gt;NORMA!$J$32,"NO CUMPLE","CUMPLE")</f>
        <v>NO CUMPLE</v>
      </c>
    </row>
    <row r="646" spans="1:35" ht="14.25" customHeight="1" x14ac:dyDescent="0.35">
      <c r="A646" s="146" t="s">
        <v>107</v>
      </c>
      <c r="B646" s="147" t="s">
        <v>105</v>
      </c>
      <c r="C646" s="148">
        <v>40665</v>
      </c>
      <c r="D646" s="149">
        <v>0.64583333333333337</v>
      </c>
      <c r="E646" s="147">
        <v>100</v>
      </c>
      <c r="F646" s="147">
        <v>266</v>
      </c>
      <c r="G646" s="147">
        <v>94</v>
      </c>
      <c r="H646" s="147">
        <v>13</v>
      </c>
      <c r="I646" s="147">
        <v>3.58</v>
      </c>
      <c r="J646" s="147">
        <v>4.0999999999999996</v>
      </c>
      <c r="K646" s="155">
        <v>35</v>
      </c>
      <c r="L646" s="155">
        <v>12.03</v>
      </c>
      <c r="M646" s="156">
        <v>0.1</v>
      </c>
      <c r="N646" s="156">
        <v>7.74</v>
      </c>
      <c r="O646" s="157">
        <v>400000</v>
      </c>
      <c r="P646" s="188" t="str">
        <f>IF($M646&lt;NORMA!$K$7,"NO CUMPLE","CUMPLE")</f>
        <v>NO CUMPLE</v>
      </c>
      <c r="Q646" s="188" t="str">
        <f>IF($E646&gt;NORMA!$K$8,"NO CUMPLE","CUMPLE")</f>
        <v>CUMPLE</v>
      </c>
      <c r="R646" s="188" t="str">
        <f>IF($F646&gt;NORMA!$K$9,"NO CUMPLE","CUMPLE")</f>
        <v>CUMPLE</v>
      </c>
      <c r="S646" s="188" t="str">
        <f>IF($K646&gt;NORMA!$K$10,"NO CUMPLE","CUMPLE")</f>
        <v>CUMPLE</v>
      </c>
      <c r="T646" s="188" t="str">
        <f>IF($J646&gt;NORMA!$K$11,"NO CUMPLE","CUMPLE")</f>
        <v>CUMPLE</v>
      </c>
      <c r="U646" s="188" t="str">
        <f>IF($G646&gt;NORMA!$L$12,"NO CUMPLE","CUMPLE")</f>
        <v>CUMPLE</v>
      </c>
      <c r="V646" s="188" t="str">
        <f>IF($H646&gt;NORMA!$L$13,"NO CUMPLE","CUMPLE")</f>
        <v>CUMPLE</v>
      </c>
      <c r="W646" s="188" t="str">
        <f>IF($O646&gt;NORMA!$J$14,"NO CUMPLE","CUMPLE")</f>
        <v>CUMPLE</v>
      </c>
      <c r="X646" s="188" t="str">
        <f>IF(AND($N646&gt;=NORMA!$Q$4, $N646&lt;=NORMA!$R$4),"CUMPLE","NO CUMPLE")</f>
        <v>CUMPLE</v>
      </c>
      <c r="Y646" s="188" t="str">
        <f>IF($I646&gt;NORMA!$K$16,"NO CUMPLE","CUMPLE")</f>
        <v>CUMPLE</v>
      </c>
      <c r="Z646" s="188" t="str">
        <f>IF($M646&lt;NORMA!$L$23,"NO CUMPLE","CUMPLE")</f>
        <v>NO CUMPLE</v>
      </c>
      <c r="AA646" s="188" t="str">
        <f>IF($E646&gt;NORMA!$J$24,"NO CUMPLE","CUMPLE")</f>
        <v>NO CUMPLE</v>
      </c>
      <c r="AB646" s="188" t="str">
        <f>IF($F646&gt;NORMA!$J$25,"NO CUMPLE","CUMPLE")</f>
        <v>NO CUMPLE</v>
      </c>
      <c r="AC646" s="188" t="str">
        <f>IF($K646&gt;NORMA!$J$26,"NO CUMPLE","CUMPLE")</f>
        <v>NO CUMPLE</v>
      </c>
      <c r="AD646" s="188" t="str">
        <f>IF($J646&gt;NORMA!$J$27,"NO CUMPLE","CUMPLE")</f>
        <v>NO CUMPLE</v>
      </c>
      <c r="AE646" s="188" t="str">
        <f>IF($G646&gt;NORMA!$K$28,"NO CUMPLE","CUMPLE")</f>
        <v>NO CUMPLE</v>
      </c>
      <c r="AF646" s="188" t="str">
        <f>IF($H646&gt;NORMA!$I$29,"NO CUMPLE","CUMPLE")</f>
        <v>NO CUMPLE</v>
      </c>
      <c r="AG646" s="188" t="str">
        <f>IF($O646&gt;NORMA!$L$30,"NO CUMPLE","CUMPLE")</f>
        <v>NO CUMPLE</v>
      </c>
      <c r="AH646" s="188" t="str">
        <f>IF(AND($N646&gt;=NORMA!$R$18, $N646&lt;=NORMA!$S$18),"CUMPLE","NO CUMPLE")</f>
        <v>CUMPLE</v>
      </c>
      <c r="AI646" s="188" t="str">
        <f>IF($I646&gt;NORMA!$J$32,"NO CUMPLE","CUMPLE")</f>
        <v>NO CUMPLE</v>
      </c>
    </row>
    <row r="647" spans="1:35" ht="14.25" customHeight="1" x14ac:dyDescent="0.35">
      <c r="A647" s="146" t="s">
        <v>107</v>
      </c>
      <c r="B647" s="147" t="s">
        <v>105</v>
      </c>
      <c r="C647" s="148">
        <v>40682</v>
      </c>
      <c r="D647" s="149">
        <v>0.5</v>
      </c>
      <c r="E647" s="147">
        <v>121</v>
      </c>
      <c r="F647" s="147">
        <v>285</v>
      </c>
      <c r="G647" s="147">
        <v>110</v>
      </c>
      <c r="H647" s="147">
        <v>32</v>
      </c>
      <c r="I647" s="147">
        <v>4.42</v>
      </c>
      <c r="J647" s="147">
        <v>4.09</v>
      </c>
      <c r="K647" s="155">
        <v>31</v>
      </c>
      <c r="L647" s="155">
        <v>14.47</v>
      </c>
      <c r="M647" s="156">
        <v>0.23</v>
      </c>
      <c r="N647" s="156">
        <v>7.31</v>
      </c>
      <c r="O647" s="157">
        <v>24000000</v>
      </c>
      <c r="P647" s="188" t="str">
        <f>IF($M647&lt;NORMA!$K$7,"NO CUMPLE","CUMPLE")</f>
        <v>CUMPLE</v>
      </c>
      <c r="Q647" s="188" t="str">
        <f>IF($E647&gt;NORMA!$K$8,"NO CUMPLE","CUMPLE")</f>
        <v>CUMPLE</v>
      </c>
      <c r="R647" s="188" t="str">
        <f>IF($F647&gt;NORMA!$K$9,"NO CUMPLE","CUMPLE")</f>
        <v>CUMPLE</v>
      </c>
      <c r="S647" s="188" t="str">
        <f>IF($K647&gt;NORMA!$K$10,"NO CUMPLE","CUMPLE")</f>
        <v>CUMPLE</v>
      </c>
      <c r="T647" s="188" t="str">
        <f>IF($J647&gt;NORMA!$K$11,"NO CUMPLE","CUMPLE")</f>
        <v>CUMPLE</v>
      </c>
      <c r="U647" s="188" t="str">
        <f>IF($G647&gt;NORMA!$L$12,"NO CUMPLE","CUMPLE")</f>
        <v>CUMPLE</v>
      </c>
      <c r="V647" s="188" t="str">
        <f>IF($H647&gt;NORMA!$L$13,"NO CUMPLE","CUMPLE")</f>
        <v>CUMPLE</v>
      </c>
      <c r="W647" s="188" t="str">
        <f>IF($O647&gt;NORMA!$J$14,"NO CUMPLE","CUMPLE")</f>
        <v>NO CUMPLE</v>
      </c>
      <c r="X647" s="188" t="str">
        <f>IF(AND($N647&gt;=NORMA!$Q$4, $N647&lt;=NORMA!$R$4),"CUMPLE","NO CUMPLE")</f>
        <v>CUMPLE</v>
      </c>
      <c r="Y647" s="188" t="str">
        <f>IF($I647&gt;NORMA!$K$16,"NO CUMPLE","CUMPLE")</f>
        <v>NO CUMPLE</v>
      </c>
      <c r="Z647" s="188" t="str">
        <f>IF($M647&lt;NORMA!$L$23,"NO CUMPLE","CUMPLE")</f>
        <v>NO CUMPLE</v>
      </c>
      <c r="AA647" s="188" t="str">
        <f>IF($E647&gt;NORMA!$J$24,"NO CUMPLE","CUMPLE")</f>
        <v>NO CUMPLE</v>
      </c>
      <c r="AB647" s="188" t="str">
        <f>IF($F647&gt;NORMA!$J$25,"NO CUMPLE","CUMPLE")</f>
        <v>NO CUMPLE</v>
      </c>
      <c r="AC647" s="188" t="str">
        <f>IF($K647&gt;NORMA!$J$26,"NO CUMPLE","CUMPLE")</f>
        <v>NO CUMPLE</v>
      </c>
      <c r="AD647" s="188" t="str">
        <f>IF($J647&gt;NORMA!$J$27,"NO CUMPLE","CUMPLE")</f>
        <v>NO CUMPLE</v>
      </c>
      <c r="AE647" s="188" t="str">
        <f>IF($G647&gt;NORMA!$K$28,"NO CUMPLE","CUMPLE")</f>
        <v>NO CUMPLE</v>
      </c>
      <c r="AF647" s="188" t="str">
        <f>IF($H647&gt;NORMA!$I$29,"NO CUMPLE","CUMPLE")</f>
        <v>NO CUMPLE</v>
      </c>
      <c r="AG647" s="188" t="str">
        <f>IF($O647&gt;NORMA!$L$30,"NO CUMPLE","CUMPLE")</f>
        <v>NO CUMPLE</v>
      </c>
      <c r="AH647" s="188" t="str">
        <f>IF(AND($N647&gt;=NORMA!$R$18, $N647&lt;=NORMA!$S$18),"CUMPLE","NO CUMPLE")</f>
        <v>CUMPLE</v>
      </c>
      <c r="AI647" s="188" t="str">
        <f>IF($I647&gt;NORMA!$J$32,"NO CUMPLE","CUMPLE")</f>
        <v>NO CUMPLE</v>
      </c>
    </row>
    <row r="648" spans="1:35" ht="14.25" customHeight="1" x14ac:dyDescent="0.35">
      <c r="A648" s="146" t="s">
        <v>104</v>
      </c>
      <c r="B648" s="147" t="s">
        <v>105</v>
      </c>
      <c r="C648" s="148">
        <v>40701</v>
      </c>
      <c r="D648" s="149">
        <v>0.5</v>
      </c>
      <c r="E648" s="147">
        <v>187</v>
      </c>
      <c r="F648" s="147">
        <v>434</v>
      </c>
      <c r="G648" s="147">
        <v>208</v>
      </c>
      <c r="H648" s="147">
        <v>68</v>
      </c>
      <c r="I648" s="147">
        <v>8.39</v>
      </c>
      <c r="J648" s="147">
        <v>5.89</v>
      </c>
      <c r="K648" s="155">
        <v>48.52</v>
      </c>
      <c r="L648" s="155">
        <v>8.17</v>
      </c>
      <c r="M648" s="156">
        <v>0.06</v>
      </c>
      <c r="N648" s="156">
        <v>7.79</v>
      </c>
      <c r="O648" s="157">
        <v>200000000</v>
      </c>
      <c r="P648" s="188" t="str">
        <f>IF($M648&lt;NORMA!$K$7,"NO CUMPLE","CUMPLE")</f>
        <v>NO CUMPLE</v>
      </c>
      <c r="Q648" s="188" t="str">
        <f>IF($E648&gt;NORMA!$K$8,"NO CUMPLE","CUMPLE")</f>
        <v>CUMPLE</v>
      </c>
      <c r="R648" s="188" t="str">
        <f>IF($F648&gt;NORMA!$K$9,"NO CUMPLE","CUMPLE")</f>
        <v>NO CUMPLE</v>
      </c>
      <c r="S648" s="188" t="str">
        <f>IF($K648&gt;NORMA!$K$10,"NO CUMPLE","CUMPLE")</f>
        <v>NO CUMPLE</v>
      </c>
      <c r="T648" s="188" t="str">
        <f>IF($J648&gt;NORMA!$K$11,"NO CUMPLE","CUMPLE")</f>
        <v>CUMPLE</v>
      </c>
      <c r="U648" s="188" t="str">
        <f>IF($G648&gt;NORMA!$L$12,"NO CUMPLE","CUMPLE")</f>
        <v>NO CUMPLE</v>
      </c>
      <c r="V648" s="188" t="str">
        <f>IF($H648&gt;NORMA!$L$13,"NO CUMPLE","CUMPLE")</f>
        <v>NO CUMPLE</v>
      </c>
      <c r="W648" s="188" t="str">
        <f>IF($O648&gt;NORMA!$J$14,"NO CUMPLE","CUMPLE")</f>
        <v>NO CUMPLE</v>
      </c>
      <c r="X648" s="188" t="str">
        <f>IF(AND($N648&gt;=NORMA!$Q$4, $N648&lt;=NORMA!$R$4),"CUMPLE","NO CUMPLE")</f>
        <v>CUMPLE</v>
      </c>
      <c r="Y648" s="188" t="str">
        <f>IF($I648&gt;NORMA!$K$16,"NO CUMPLE","CUMPLE")</f>
        <v>NO CUMPLE</v>
      </c>
      <c r="Z648" s="188" t="str">
        <f>IF($M648&lt;NORMA!$L$23,"NO CUMPLE","CUMPLE")</f>
        <v>NO CUMPLE</v>
      </c>
      <c r="AA648" s="188" t="str">
        <f>IF($E648&gt;NORMA!$J$24,"NO CUMPLE","CUMPLE")</f>
        <v>NO CUMPLE</v>
      </c>
      <c r="AB648" s="188" t="str">
        <f>IF($F648&gt;NORMA!$J$25,"NO CUMPLE","CUMPLE")</f>
        <v>NO CUMPLE</v>
      </c>
      <c r="AC648" s="188" t="str">
        <f>IF($K648&gt;NORMA!$J$26,"NO CUMPLE","CUMPLE")</f>
        <v>NO CUMPLE</v>
      </c>
      <c r="AD648" s="188" t="str">
        <f>IF($J648&gt;NORMA!$J$27,"NO CUMPLE","CUMPLE")</f>
        <v>NO CUMPLE</v>
      </c>
      <c r="AE648" s="188" t="str">
        <f>IF($G648&gt;NORMA!$K$28,"NO CUMPLE","CUMPLE")</f>
        <v>NO CUMPLE</v>
      </c>
      <c r="AF648" s="188" t="str">
        <f>IF($H648&gt;NORMA!$I$29,"NO CUMPLE","CUMPLE")</f>
        <v>NO CUMPLE</v>
      </c>
      <c r="AG648" s="188" t="str">
        <f>IF($O648&gt;NORMA!$L$30,"NO CUMPLE","CUMPLE")</f>
        <v>NO CUMPLE</v>
      </c>
      <c r="AH648" s="188" t="str">
        <f>IF(AND($N648&gt;=NORMA!$R$18, $N648&lt;=NORMA!$S$18),"CUMPLE","NO CUMPLE")</f>
        <v>CUMPLE</v>
      </c>
      <c r="AI648" s="188" t="str">
        <f>IF($I648&gt;NORMA!$J$32,"NO CUMPLE","CUMPLE")</f>
        <v>NO CUMPLE</v>
      </c>
    </row>
    <row r="649" spans="1:35" ht="14.25" customHeight="1" x14ac:dyDescent="0.35">
      <c r="A649" s="146" t="s">
        <v>104</v>
      </c>
      <c r="B649" s="147" t="s">
        <v>105</v>
      </c>
      <c r="C649" s="148">
        <v>40712</v>
      </c>
      <c r="D649" s="149">
        <v>0.33333333333333331</v>
      </c>
      <c r="E649" s="147">
        <v>220</v>
      </c>
      <c r="F649" s="147">
        <v>496</v>
      </c>
      <c r="G649" s="147">
        <v>802</v>
      </c>
      <c r="H649" s="147">
        <v>16547</v>
      </c>
      <c r="I649" s="147">
        <v>4.8</v>
      </c>
      <c r="J649" s="147">
        <v>6.53</v>
      </c>
      <c r="K649" s="155">
        <v>45.43</v>
      </c>
      <c r="L649" s="155">
        <v>6.29</v>
      </c>
      <c r="M649" s="156">
        <v>0.21</v>
      </c>
      <c r="N649" s="156">
        <v>7.39</v>
      </c>
      <c r="O649" s="157">
        <v>15000000</v>
      </c>
      <c r="P649" s="188" t="str">
        <f>IF($M649&lt;NORMA!$K$7,"NO CUMPLE","CUMPLE")</f>
        <v>CUMPLE</v>
      </c>
      <c r="Q649" s="188" t="str">
        <f>IF($E649&gt;NORMA!$K$8,"NO CUMPLE","CUMPLE")</f>
        <v>CUMPLE</v>
      </c>
      <c r="R649" s="188" t="str">
        <f>IF($F649&gt;NORMA!$K$9,"NO CUMPLE","CUMPLE")</f>
        <v>NO CUMPLE</v>
      </c>
      <c r="S649" s="188" t="str">
        <f>IF($K649&gt;NORMA!$K$10,"NO CUMPLE","CUMPLE")</f>
        <v>NO CUMPLE</v>
      </c>
      <c r="T649" s="188" t="str">
        <f>IF($J649&gt;NORMA!$K$11,"NO CUMPLE","CUMPLE")</f>
        <v>CUMPLE</v>
      </c>
      <c r="U649" s="188" t="str">
        <f>IF($G649&gt;NORMA!$L$12,"NO CUMPLE","CUMPLE")</f>
        <v>NO CUMPLE</v>
      </c>
      <c r="V649" s="188" t="str">
        <f>IF($H649&gt;NORMA!$L$13,"NO CUMPLE","CUMPLE")</f>
        <v>NO CUMPLE</v>
      </c>
      <c r="W649" s="188" t="str">
        <f>IF($O649&gt;NORMA!$J$14,"NO CUMPLE","CUMPLE")</f>
        <v>NO CUMPLE</v>
      </c>
      <c r="X649" s="188" t="str">
        <f>IF(AND($N649&gt;=NORMA!$Q$4, $N649&lt;=NORMA!$R$4),"CUMPLE","NO CUMPLE")</f>
        <v>CUMPLE</v>
      </c>
      <c r="Y649" s="188" t="str">
        <f>IF($I649&gt;NORMA!$K$16,"NO CUMPLE","CUMPLE")</f>
        <v>NO CUMPLE</v>
      </c>
      <c r="Z649" s="188" t="str">
        <f>IF($M649&lt;NORMA!$L$23,"NO CUMPLE","CUMPLE")</f>
        <v>NO CUMPLE</v>
      </c>
      <c r="AA649" s="188" t="str">
        <f>IF($E649&gt;NORMA!$J$24,"NO CUMPLE","CUMPLE")</f>
        <v>NO CUMPLE</v>
      </c>
      <c r="AB649" s="188" t="str">
        <f>IF($F649&gt;NORMA!$J$25,"NO CUMPLE","CUMPLE")</f>
        <v>NO CUMPLE</v>
      </c>
      <c r="AC649" s="188" t="str">
        <f>IF($K649&gt;NORMA!$J$26,"NO CUMPLE","CUMPLE")</f>
        <v>NO CUMPLE</v>
      </c>
      <c r="AD649" s="188" t="str">
        <f>IF($J649&gt;NORMA!$J$27,"NO CUMPLE","CUMPLE")</f>
        <v>NO CUMPLE</v>
      </c>
      <c r="AE649" s="188" t="str">
        <f>IF($G649&gt;NORMA!$K$28,"NO CUMPLE","CUMPLE")</f>
        <v>NO CUMPLE</v>
      </c>
      <c r="AF649" s="188" t="str">
        <f>IF($H649&gt;NORMA!$I$29,"NO CUMPLE","CUMPLE")</f>
        <v>NO CUMPLE</v>
      </c>
      <c r="AG649" s="188" t="str">
        <f>IF($O649&gt;NORMA!$L$30,"NO CUMPLE","CUMPLE")</f>
        <v>NO CUMPLE</v>
      </c>
      <c r="AH649" s="188" t="str">
        <f>IF(AND($N649&gt;=NORMA!$R$18, $N649&lt;=NORMA!$S$18),"CUMPLE","NO CUMPLE")</f>
        <v>CUMPLE</v>
      </c>
      <c r="AI649" s="188" t="str">
        <f>IF($I649&gt;NORMA!$J$32,"NO CUMPLE","CUMPLE")</f>
        <v>NO CUMPLE</v>
      </c>
    </row>
    <row r="650" spans="1:35" ht="14.25" customHeight="1" x14ac:dyDescent="0.35">
      <c r="A650" s="146" t="s">
        <v>104</v>
      </c>
      <c r="B650" s="147" t="s">
        <v>105</v>
      </c>
      <c r="C650" s="148">
        <v>40725</v>
      </c>
      <c r="D650" s="149">
        <v>0.16666666666666666</v>
      </c>
      <c r="E650" s="147">
        <v>152</v>
      </c>
      <c r="F650" s="147">
        <v>377</v>
      </c>
      <c r="G650" s="147">
        <v>122</v>
      </c>
      <c r="H650" s="147">
        <v>67</v>
      </c>
      <c r="I650" s="147">
        <v>6.7</v>
      </c>
      <c r="J650" s="147">
        <v>5.3</v>
      </c>
      <c r="K650" s="155">
        <v>42.59</v>
      </c>
      <c r="L650" s="155">
        <v>3.69</v>
      </c>
      <c r="M650" s="156">
        <v>0.1</v>
      </c>
      <c r="N650" s="156">
        <v>7.49</v>
      </c>
      <c r="O650" s="157">
        <v>3000000</v>
      </c>
      <c r="P650" s="188" t="str">
        <f>IF($M650&lt;NORMA!$K$7,"NO CUMPLE","CUMPLE")</f>
        <v>NO CUMPLE</v>
      </c>
      <c r="Q650" s="188" t="str">
        <f>IF($E650&gt;NORMA!$K$8,"NO CUMPLE","CUMPLE")</f>
        <v>CUMPLE</v>
      </c>
      <c r="R650" s="188" t="str">
        <f>IF($F650&gt;NORMA!$K$9,"NO CUMPLE","CUMPLE")</f>
        <v>CUMPLE</v>
      </c>
      <c r="S650" s="188" t="str">
        <f>IF($K650&gt;NORMA!$K$10,"NO CUMPLE","CUMPLE")</f>
        <v>NO CUMPLE</v>
      </c>
      <c r="T650" s="188" t="str">
        <f>IF($J650&gt;NORMA!$K$11,"NO CUMPLE","CUMPLE")</f>
        <v>CUMPLE</v>
      </c>
      <c r="U650" s="188" t="str">
        <f>IF($G650&gt;NORMA!$L$12,"NO CUMPLE","CUMPLE")</f>
        <v>CUMPLE</v>
      </c>
      <c r="V650" s="188" t="str">
        <f>IF($H650&gt;NORMA!$L$13,"NO CUMPLE","CUMPLE")</f>
        <v>NO CUMPLE</v>
      </c>
      <c r="W650" s="188" t="str">
        <f>IF($O650&gt;NORMA!$J$14,"NO CUMPLE","CUMPLE")</f>
        <v>NO CUMPLE</v>
      </c>
      <c r="X650" s="188" t="str">
        <f>IF(AND($N650&gt;=NORMA!$Q$4, $N650&lt;=NORMA!$R$4),"CUMPLE","NO CUMPLE")</f>
        <v>CUMPLE</v>
      </c>
      <c r="Y650" s="188" t="str">
        <f>IF($I650&gt;NORMA!$K$16,"NO CUMPLE","CUMPLE")</f>
        <v>NO CUMPLE</v>
      </c>
      <c r="Z650" s="188" t="str">
        <f>IF($M650&lt;NORMA!$L$23,"NO CUMPLE","CUMPLE")</f>
        <v>NO CUMPLE</v>
      </c>
      <c r="AA650" s="188" t="str">
        <f>IF($E650&gt;NORMA!$J$24,"NO CUMPLE","CUMPLE")</f>
        <v>NO CUMPLE</v>
      </c>
      <c r="AB650" s="188" t="str">
        <f>IF($F650&gt;NORMA!$J$25,"NO CUMPLE","CUMPLE")</f>
        <v>NO CUMPLE</v>
      </c>
      <c r="AC650" s="188" t="str">
        <f>IF($K650&gt;NORMA!$J$26,"NO CUMPLE","CUMPLE")</f>
        <v>NO CUMPLE</v>
      </c>
      <c r="AD650" s="188" t="str">
        <f>IF($J650&gt;NORMA!$J$27,"NO CUMPLE","CUMPLE")</f>
        <v>NO CUMPLE</v>
      </c>
      <c r="AE650" s="188" t="str">
        <f>IF($G650&gt;NORMA!$K$28,"NO CUMPLE","CUMPLE")</f>
        <v>NO CUMPLE</v>
      </c>
      <c r="AF650" s="188" t="str">
        <f>IF($H650&gt;NORMA!$I$29,"NO CUMPLE","CUMPLE")</f>
        <v>NO CUMPLE</v>
      </c>
      <c r="AG650" s="188" t="str">
        <f>IF($O650&gt;NORMA!$L$30,"NO CUMPLE","CUMPLE")</f>
        <v>NO CUMPLE</v>
      </c>
      <c r="AH650" s="188" t="str">
        <f>IF(AND($N650&gt;=NORMA!$R$18, $N650&lt;=NORMA!$S$18),"CUMPLE","NO CUMPLE")</f>
        <v>CUMPLE</v>
      </c>
      <c r="AI650" s="188" t="str">
        <f>IF($I650&gt;NORMA!$J$32,"NO CUMPLE","CUMPLE")</f>
        <v>NO CUMPLE</v>
      </c>
    </row>
    <row r="651" spans="1:35" ht="14.25" customHeight="1" x14ac:dyDescent="0.35">
      <c r="A651" s="146" t="s">
        <v>104</v>
      </c>
      <c r="B651" s="147" t="s">
        <v>105</v>
      </c>
      <c r="C651" s="148">
        <v>40737</v>
      </c>
      <c r="D651" s="172">
        <v>0.25</v>
      </c>
      <c r="E651" s="147">
        <v>142</v>
      </c>
      <c r="F651" s="147">
        <v>332</v>
      </c>
      <c r="G651" s="147">
        <v>130</v>
      </c>
      <c r="H651" s="147">
        <v>92</v>
      </c>
      <c r="I651" s="147">
        <v>4.8600000000000003</v>
      </c>
      <c r="J651" s="147">
        <v>4.6399999999999997</v>
      </c>
      <c r="K651" s="155">
        <v>36.090000000000003</v>
      </c>
      <c r="L651" s="155">
        <v>4.8</v>
      </c>
      <c r="M651" s="156">
        <v>0.09</v>
      </c>
      <c r="N651" s="156">
        <v>7.31</v>
      </c>
      <c r="O651" s="157">
        <v>9500000</v>
      </c>
      <c r="P651" s="188" t="str">
        <f>IF($M651&lt;NORMA!$K$7,"NO CUMPLE","CUMPLE")</f>
        <v>NO CUMPLE</v>
      </c>
      <c r="Q651" s="188" t="str">
        <f>IF($E651&gt;NORMA!$K$8,"NO CUMPLE","CUMPLE")</f>
        <v>CUMPLE</v>
      </c>
      <c r="R651" s="188" t="str">
        <f>IF($F651&gt;NORMA!$K$9,"NO CUMPLE","CUMPLE")</f>
        <v>CUMPLE</v>
      </c>
      <c r="S651" s="188" t="str">
        <f>IF($K651&gt;NORMA!$K$10,"NO CUMPLE","CUMPLE")</f>
        <v>CUMPLE</v>
      </c>
      <c r="T651" s="188" t="str">
        <f>IF($J651&gt;NORMA!$K$11,"NO CUMPLE","CUMPLE")</f>
        <v>CUMPLE</v>
      </c>
      <c r="U651" s="188" t="str">
        <f>IF($G651&gt;NORMA!$L$12,"NO CUMPLE","CUMPLE")</f>
        <v>CUMPLE</v>
      </c>
      <c r="V651" s="188" t="str">
        <f>IF($H651&gt;NORMA!$L$13,"NO CUMPLE","CUMPLE")</f>
        <v>NO CUMPLE</v>
      </c>
      <c r="W651" s="188" t="str">
        <f>IF($O651&gt;NORMA!$J$14,"NO CUMPLE","CUMPLE")</f>
        <v>NO CUMPLE</v>
      </c>
      <c r="X651" s="188" t="str">
        <f>IF(AND($N651&gt;=NORMA!$Q$4, $N651&lt;=NORMA!$R$4),"CUMPLE","NO CUMPLE")</f>
        <v>CUMPLE</v>
      </c>
      <c r="Y651" s="188" t="str">
        <f>IF($I651&gt;NORMA!$K$16,"NO CUMPLE","CUMPLE")</f>
        <v>NO CUMPLE</v>
      </c>
      <c r="Z651" s="188" t="str">
        <f>IF($M651&lt;NORMA!$L$23,"NO CUMPLE","CUMPLE")</f>
        <v>NO CUMPLE</v>
      </c>
      <c r="AA651" s="188" t="str">
        <f>IF($E651&gt;NORMA!$J$24,"NO CUMPLE","CUMPLE")</f>
        <v>NO CUMPLE</v>
      </c>
      <c r="AB651" s="188" t="str">
        <f>IF($F651&gt;NORMA!$J$25,"NO CUMPLE","CUMPLE")</f>
        <v>NO CUMPLE</v>
      </c>
      <c r="AC651" s="188" t="str">
        <f>IF($K651&gt;NORMA!$J$26,"NO CUMPLE","CUMPLE")</f>
        <v>NO CUMPLE</v>
      </c>
      <c r="AD651" s="188" t="str">
        <f>IF($J651&gt;NORMA!$J$27,"NO CUMPLE","CUMPLE")</f>
        <v>NO CUMPLE</v>
      </c>
      <c r="AE651" s="188" t="str">
        <f>IF($G651&gt;NORMA!$K$28,"NO CUMPLE","CUMPLE")</f>
        <v>NO CUMPLE</v>
      </c>
      <c r="AF651" s="188" t="str">
        <f>IF($H651&gt;NORMA!$I$29,"NO CUMPLE","CUMPLE")</f>
        <v>NO CUMPLE</v>
      </c>
      <c r="AG651" s="188" t="str">
        <f>IF($O651&gt;NORMA!$L$30,"NO CUMPLE","CUMPLE")</f>
        <v>NO CUMPLE</v>
      </c>
      <c r="AH651" s="188" t="str">
        <f>IF(AND($N651&gt;=NORMA!$R$18, $N651&lt;=NORMA!$S$18),"CUMPLE","NO CUMPLE")</f>
        <v>CUMPLE</v>
      </c>
      <c r="AI651" s="188" t="str">
        <f>IF($I651&gt;NORMA!$J$32,"NO CUMPLE","CUMPLE")</f>
        <v>NO CUMPLE</v>
      </c>
    </row>
    <row r="652" spans="1:35" ht="14.25" customHeight="1" x14ac:dyDescent="0.35">
      <c r="A652" s="146" t="s">
        <v>104</v>
      </c>
      <c r="B652" s="147" t="s">
        <v>105</v>
      </c>
      <c r="C652" s="148">
        <v>40759</v>
      </c>
      <c r="D652" s="172">
        <v>0.66666666666666663</v>
      </c>
      <c r="E652" s="147">
        <v>190</v>
      </c>
      <c r="F652" s="147">
        <v>608</v>
      </c>
      <c r="G652" s="147">
        <v>287</v>
      </c>
      <c r="H652" s="147">
        <v>127</v>
      </c>
      <c r="I652" s="147">
        <v>16.100000000000001</v>
      </c>
      <c r="J652" s="147">
        <v>6.74</v>
      </c>
      <c r="K652" s="155">
        <v>49.79</v>
      </c>
      <c r="L652" s="155">
        <v>4.9000000000000004</v>
      </c>
      <c r="M652" s="156">
        <v>0.1</v>
      </c>
      <c r="N652" s="156">
        <v>7.36</v>
      </c>
      <c r="O652" s="157">
        <v>150000000</v>
      </c>
      <c r="P652" s="188" t="str">
        <f>IF($M652&lt;NORMA!$K$7,"NO CUMPLE","CUMPLE")</f>
        <v>NO CUMPLE</v>
      </c>
      <c r="Q652" s="188" t="str">
        <f>IF($E652&gt;NORMA!$K$8,"NO CUMPLE","CUMPLE")</f>
        <v>CUMPLE</v>
      </c>
      <c r="R652" s="188" t="str">
        <f>IF($F652&gt;NORMA!$K$9,"NO CUMPLE","CUMPLE")</f>
        <v>NO CUMPLE</v>
      </c>
      <c r="S652" s="188" t="str">
        <f>IF($K652&gt;NORMA!$K$10,"NO CUMPLE","CUMPLE")</f>
        <v>NO CUMPLE</v>
      </c>
      <c r="T652" s="188" t="str">
        <f>IF($J652&gt;NORMA!$K$11,"NO CUMPLE","CUMPLE")</f>
        <v>CUMPLE</v>
      </c>
      <c r="U652" s="188" t="str">
        <f>IF($G652&gt;NORMA!$L$12,"NO CUMPLE","CUMPLE")</f>
        <v>NO CUMPLE</v>
      </c>
      <c r="V652" s="188" t="str">
        <f>IF($H652&gt;NORMA!$L$13,"NO CUMPLE","CUMPLE")</f>
        <v>NO CUMPLE</v>
      </c>
      <c r="W652" s="188" t="str">
        <f>IF($O652&gt;NORMA!$J$14,"NO CUMPLE","CUMPLE")</f>
        <v>NO CUMPLE</v>
      </c>
      <c r="X652" s="188" t="str">
        <f>IF(AND($N652&gt;=NORMA!$Q$4, $N652&lt;=NORMA!$R$4),"CUMPLE","NO CUMPLE")</f>
        <v>CUMPLE</v>
      </c>
      <c r="Y652" s="188" t="str">
        <f>IF($I652&gt;NORMA!$K$16,"NO CUMPLE","CUMPLE")</f>
        <v>NO CUMPLE</v>
      </c>
      <c r="Z652" s="188" t="str">
        <f>IF($M652&lt;NORMA!$L$23,"NO CUMPLE","CUMPLE")</f>
        <v>NO CUMPLE</v>
      </c>
      <c r="AA652" s="188" t="str">
        <f>IF($E652&gt;NORMA!$J$24,"NO CUMPLE","CUMPLE")</f>
        <v>NO CUMPLE</v>
      </c>
      <c r="AB652" s="188" t="str">
        <f>IF($F652&gt;NORMA!$J$25,"NO CUMPLE","CUMPLE")</f>
        <v>NO CUMPLE</v>
      </c>
      <c r="AC652" s="188" t="str">
        <f>IF($K652&gt;NORMA!$J$26,"NO CUMPLE","CUMPLE")</f>
        <v>NO CUMPLE</v>
      </c>
      <c r="AD652" s="188" t="str">
        <f>IF($J652&gt;NORMA!$J$27,"NO CUMPLE","CUMPLE")</f>
        <v>NO CUMPLE</v>
      </c>
      <c r="AE652" s="188" t="str">
        <f>IF($G652&gt;NORMA!$K$28,"NO CUMPLE","CUMPLE")</f>
        <v>NO CUMPLE</v>
      </c>
      <c r="AF652" s="188" t="str">
        <f>IF($H652&gt;NORMA!$I$29,"NO CUMPLE","CUMPLE")</f>
        <v>NO CUMPLE</v>
      </c>
      <c r="AG652" s="188" t="str">
        <f>IF($O652&gt;NORMA!$L$30,"NO CUMPLE","CUMPLE")</f>
        <v>NO CUMPLE</v>
      </c>
      <c r="AH652" s="188" t="str">
        <f>IF(AND($N652&gt;=NORMA!$R$18, $N652&lt;=NORMA!$S$18),"CUMPLE","NO CUMPLE")</f>
        <v>CUMPLE</v>
      </c>
      <c r="AI652" s="188" t="str">
        <f>IF($I652&gt;NORMA!$J$32,"NO CUMPLE","CUMPLE")</f>
        <v>NO CUMPLE</v>
      </c>
    </row>
    <row r="653" spans="1:35" ht="14.25" customHeight="1" x14ac:dyDescent="0.35">
      <c r="A653" s="146" t="s">
        <v>104</v>
      </c>
      <c r="B653" s="147" t="s">
        <v>105</v>
      </c>
      <c r="C653" s="148">
        <v>40775</v>
      </c>
      <c r="D653" s="172">
        <v>0.14583333333333334</v>
      </c>
      <c r="E653" s="147">
        <v>232</v>
      </c>
      <c r="F653" s="147">
        <v>381</v>
      </c>
      <c r="G653" s="147">
        <v>92</v>
      </c>
      <c r="H653" s="147">
        <v>57</v>
      </c>
      <c r="I653" s="147">
        <v>5.98</v>
      </c>
      <c r="J653" s="147">
        <v>4.1900000000000004</v>
      </c>
      <c r="K653" s="155">
        <v>35.89</v>
      </c>
      <c r="L653" s="155">
        <v>3.89</v>
      </c>
      <c r="M653" s="156">
        <v>0.09</v>
      </c>
      <c r="N653" s="156">
        <v>7.91</v>
      </c>
      <c r="O653" s="157">
        <v>4000000</v>
      </c>
      <c r="P653" s="188" t="str">
        <f>IF($M653&lt;NORMA!$K$7,"NO CUMPLE","CUMPLE")</f>
        <v>NO CUMPLE</v>
      </c>
      <c r="Q653" s="188" t="str">
        <f>IF($E653&gt;NORMA!$K$8,"NO CUMPLE","CUMPLE")</f>
        <v>CUMPLE</v>
      </c>
      <c r="R653" s="188" t="str">
        <f>IF($F653&gt;NORMA!$K$9,"NO CUMPLE","CUMPLE")</f>
        <v>CUMPLE</v>
      </c>
      <c r="S653" s="188" t="str">
        <f>IF($K653&gt;NORMA!$K$10,"NO CUMPLE","CUMPLE")</f>
        <v>CUMPLE</v>
      </c>
      <c r="T653" s="188" t="str">
        <f>IF($J653&gt;NORMA!$K$11,"NO CUMPLE","CUMPLE")</f>
        <v>CUMPLE</v>
      </c>
      <c r="U653" s="188" t="str">
        <f>IF($G653&gt;NORMA!$L$12,"NO CUMPLE","CUMPLE")</f>
        <v>CUMPLE</v>
      </c>
      <c r="V653" s="188" t="str">
        <f>IF($H653&gt;NORMA!$L$13,"NO CUMPLE","CUMPLE")</f>
        <v>CUMPLE</v>
      </c>
      <c r="W653" s="188" t="str">
        <f>IF($O653&gt;NORMA!$J$14,"NO CUMPLE","CUMPLE")</f>
        <v>NO CUMPLE</v>
      </c>
      <c r="X653" s="188" t="str">
        <f>IF(AND($N653&gt;=NORMA!$Q$4, $N653&lt;=NORMA!$R$4),"CUMPLE","NO CUMPLE")</f>
        <v>CUMPLE</v>
      </c>
      <c r="Y653" s="188" t="str">
        <f>IF($I653&gt;NORMA!$K$16,"NO CUMPLE","CUMPLE")</f>
        <v>NO CUMPLE</v>
      </c>
      <c r="Z653" s="188" t="str">
        <f>IF($M653&lt;NORMA!$L$23,"NO CUMPLE","CUMPLE")</f>
        <v>NO CUMPLE</v>
      </c>
      <c r="AA653" s="188" t="str">
        <f>IF($E653&gt;NORMA!$J$24,"NO CUMPLE","CUMPLE")</f>
        <v>NO CUMPLE</v>
      </c>
      <c r="AB653" s="188" t="str">
        <f>IF($F653&gt;NORMA!$J$25,"NO CUMPLE","CUMPLE")</f>
        <v>NO CUMPLE</v>
      </c>
      <c r="AC653" s="188" t="str">
        <f>IF($K653&gt;NORMA!$J$26,"NO CUMPLE","CUMPLE")</f>
        <v>NO CUMPLE</v>
      </c>
      <c r="AD653" s="188" t="str">
        <f>IF($J653&gt;NORMA!$J$27,"NO CUMPLE","CUMPLE")</f>
        <v>NO CUMPLE</v>
      </c>
      <c r="AE653" s="188" t="str">
        <f>IF($G653&gt;NORMA!$K$28,"NO CUMPLE","CUMPLE")</f>
        <v>NO CUMPLE</v>
      </c>
      <c r="AF653" s="188" t="str">
        <f>IF($H653&gt;NORMA!$I$29,"NO CUMPLE","CUMPLE")</f>
        <v>NO CUMPLE</v>
      </c>
      <c r="AG653" s="188" t="str">
        <f>IF($O653&gt;NORMA!$L$30,"NO CUMPLE","CUMPLE")</f>
        <v>NO CUMPLE</v>
      </c>
      <c r="AH653" s="188" t="str">
        <f>IF(AND($N653&gt;=NORMA!$R$18, $N653&lt;=NORMA!$S$18),"CUMPLE","NO CUMPLE")</f>
        <v>CUMPLE</v>
      </c>
      <c r="AI653" s="188" t="str">
        <f>IF($I653&gt;NORMA!$J$32,"NO CUMPLE","CUMPLE")</f>
        <v>NO CUMPLE</v>
      </c>
    </row>
    <row r="654" spans="1:35" ht="14.25" customHeight="1" x14ac:dyDescent="0.35">
      <c r="A654" s="146" t="s">
        <v>104</v>
      </c>
      <c r="B654" s="147" t="s">
        <v>105</v>
      </c>
      <c r="C654" s="148">
        <v>40786</v>
      </c>
      <c r="D654" s="172">
        <v>0.58333333333333337</v>
      </c>
      <c r="E654" s="147">
        <v>182</v>
      </c>
      <c r="F654" s="147">
        <v>595</v>
      </c>
      <c r="G654" s="147">
        <v>200</v>
      </c>
      <c r="H654" s="147">
        <v>113</v>
      </c>
      <c r="I654" s="147">
        <v>6.06</v>
      </c>
      <c r="J654" s="147">
        <v>7.4</v>
      </c>
      <c r="K654" s="155">
        <v>51.69</v>
      </c>
      <c r="L654" s="155">
        <v>2.57</v>
      </c>
      <c r="M654" s="156">
        <v>7.0000000000000007E-2</v>
      </c>
      <c r="N654" s="156">
        <v>7.98</v>
      </c>
      <c r="O654" s="157">
        <v>4300000</v>
      </c>
      <c r="P654" s="188" t="str">
        <f>IF($M654&lt;NORMA!$K$7,"NO CUMPLE","CUMPLE")</f>
        <v>NO CUMPLE</v>
      </c>
      <c r="Q654" s="188" t="str">
        <f>IF($E654&gt;NORMA!$K$8,"NO CUMPLE","CUMPLE")</f>
        <v>CUMPLE</v>
      </c>
      <c r="R654" s="188" t="str">
        <f>IF($F654&gt;NORMA!$K$9,"NO CUMPLE","CUMPLE")</f>
        <v>NO CUMPLE</v>
      </c>
      <c r="S654" s="188" t="str">
        <f>IF($K654&gt;NORMA!$K$10,"NO CUMPLE","CUMPLE")</f>
        <v>NO CUMPLE</v>
      </c>
      <c r="T654" s="188" t="str">
        <f>IF($J654&gt;NORMA!$K$11,"NO CUMPLE","CUMPLE")</f>
        <v>CUMPLE</v>
      </c>
      <c r="U654" s="188" t="str">
        <f>IF($G654&gt;NORMA!$L$12,"NO CUMPLE","CUMPLE")</f>
        <v>CUMPLE</v>
      </c>
      <c r="V654" s="188" t="str">
        <f>IF($H654&gt;NORMA!$L$13,"NO CUMPLE","CUMPLE")</f>
        <v>NO CUMPLE</v>
      </c>
      <c r="W654" s="188" t="str">
        <f>IF($O654&gt;NORMA!$J$14,"NO CUMPLE","CUMPLE")</f>
        <v>NO CUMPLE</v>
      </c>
      <c r="X654" s="188" t="str">
        <f>IF(AND($N654&gt;=NORMA!$Q$4, $N654&lt;=NORMA!$R$4),"CUMPLE","NO CUMPLE")</f>
        <v>CUMPLE</v>
      </c>
      <c r="Y654" s="188" t="str">
        <f>IF($I654&gt;NORMA!$K$16,"NO CUMPLE","CUMPLE")</f>
        <v>NO CUMPLE</v>
      </c>
      <c r="Z654" s="188" t="str">
        <f>IF($M654&lt;NORMA!$L$23,"NO CUMPLE","CUMPLE")</f>
        <v>NO CUMPLE</v>
      </c>
      <c r="AA654" s="188" t="str">
        <f>IF($E654&gt;NORMA!$J$24,"NO CUMPLE","CUMPLE")</f>
        <v>NO CUMPLE</v>
      </c>
      <c r="AB654" s="188" t="str">
        <f>IF($F654&gt;NORMA!$J$25,"NO CUMPLE","CUMPLE")</f>
        <v>NO CUMPLE</v>
      </c>
      <c r="AC654" s="188" t="str">
        <f>IF($K654&gt;NORMA!$J$26,"NO CUMPLE","CUMPLE")</f>
        <v>NO CUMPLE</v>
      </c>
      <c r="AD654" s="188" t="str">
        <f>IF($J654&gt;NORMA!$J$27,"NO CUMPLE","CUMPLE")</f>
        <v>NO CUMPLE</v>
      </c>
      <c r="AE654" s="188" t="str">
        <f>IF($G654&gt;NORMA!$K$28,"NO CUMPLE","CUMPLE")</f>
        <v>NO CUMPLE</v>
      </c>
      <c r="AF654" s="188" t="str">
        <f>IF($H654&gt;NORMA!$I$29,"NO CUMPLE","CUMPLE")</f>
        <v>NO CUMPLE</v>
      </c>
      <c r="AG654" s="188" t="str">
        <f>IF($O654&gt;NORMA!$L$30,"NO CUMPLE","CUMPLE")</f>
        <v>NO CUMPLE</v>
      </c>
      <c r="AH654" s="188" t="str">
        <f>IF(AND($N654&gt;=NORMA!$R$18, $N654&lt;=NORMA!$S$18),"CUMPLE","NO CUMPLE")</f>
        <v>CUMPLE</v>
      </c>
      <c r="AI654" s="188" t="str">
        <f>IF($I654&gt;NORMA!$J$32,"NO CUMPLE","CUMPLE")</f>
        <v>NO CUMPLE</v>
      </c>
    </row>
    <row r="655" spans="1:35" ht="14.25" customHeight="1" x14ac:dyDescent="0.35">
      <c r="A655" s="146" t="s">
        <v>104</v>
      </c>
      <c r="B655" s="147" t="s">
        <v>105</v>
      </c>
      <c r="C655" s="148">
        <v>40800</v>
      </c>
      <c r="D655" s="172">
        <v>0</v>
      </c>
      <c r="E655" s="147">
        <v>326</v>
      </c>
      <c r="F655" s="147">
        <v>722</v>
      </c>
      <c r="G655" s="147">
        <v>180</v>
      </c>
      <c r="H655" s="147">
        <v>244</v>
      </c>
      <c r="I655" s="147">
        <v>10.1</v>
      </c>
      <c r="J655" s="147">
        <v>6.33</v>
      </c>
      <c r="K655" s="155">
        <v>52.39</v>
      </c>
      <c r="L655" s="155">
        <v>3.8</v>
      </c>
      <c r="M655" s="156">
        <v>0.09</v>
      </c>
      <c r="N655" s="156">
        <v>7.75</v>
      </c>
      <c r="O655" s="157">
        <v>9300000</v>
      </c>
      <c r="P655" s="188" t="str">
        <f>IF($M655&lt;NORMA!$K$7,"NO CUMPLE","CUMPLE")</f>
        <v>NO CUMPLE</v>
      </c>
      <c r="Q655" s="188" t="str">
        <f>IF($E655&gt;NORMA!$K$8,"NO CUMPLE","CUMPLE")</f>
        <v>NO CUMPLE</v>
      </c>
      <c r="R655" s="188" t="str">
        <f>IF($F655&gt;NORMA!$K$9,"NO CUMPLE","CUMPLE")</f>
        <v>NO CUMPLE</v>
      </c>
      <c r="S655" s="188" t="str">
        <f>IF($K655&gt;NORMA!$K$10,"NO CUMPLE","CUMPLE")</f>
        <v>NO CUMPLE</v>
      </c>
      <c r="T655" s="188" t="str">
        <f>IF($J655&gt;NORMA!$K$11,"NO CUMPLE","CUMPLE")</f>
        <v>CUMPLE</v>
      </c>
      <c r="U655" s="188" t="str">
        <f>IF($G655&gt;NORMA!$L$12,"NO CUMPLE","CUMPLE")</f>
        <v>CUMPLE</v>
      </c>
      <c r="V655" s="188" t="str">
        <f>IF($H655&gt;NORMA!$L$13,"NO CUMPLE","CUMPLE")</f>
        <v>NO CUMPLE</v>
      </c>
      <c r="W655" s="188" t="str">
        <f>IF($O655&gt;NORMA!$J$14,"NO CUMPLE","CUMPLE")</f>
        <v>NO CUMPLE</v>
      </c>
      <c r="X655" s="188" t="str">
        <f>IF(AND($N655&gt;=NORMA!$Q$4, $N655&lt;=NORMA!$R$4),"CUMPLE","NO CUMPLE")</f>
        <v>CUMPLE</v>
      </c>
      <c r="Y655" s="188" t="str">
        <f>IF($I655&gt;NORMA!$K$16,"NO CUMPLE","CUMPLE")</f>
        <v>NO CUMPLE</v>
      </c>
      <c r="Z655" s="188" t="str">
        <f>IF($M655&lt;NORMA!$L$23,"NO CUMPLE","CUMPLE")</f>
        <v>NO CUMPLE</v>
      </c>
      <c r="AA655" s="188" t="str">
        <f>IF($E655&gt;NORMA!$J$24,"NO CUMPLE","CUMPLE")</f>
        <v>NO CUMPLE</v>
      </c>
      <c r="AB655" s="188" t="str">
        <f>IF($F655&gt;NORMA!$J$25,"NO CUMPLE","CUMPLE")</f>
        <v>NO CUMPLE</v>
      </c>
      <c r="AC655" s="188" t="str">
        <f>IF($K655&gt;NORMA!$J$26,"NO CUMPLE","CUMPLE")</f>
        <v>NO CUMPLE</v>
      </c>
      <c r="AD655" s="188" t="str">
        <f>IF($J655&gt;NORMA!$J$27,"NO CUMPLE","CUMPLE")</f>
        <v>NO CUMPLE</v>
      </c>
      <c r="AE655" s="188" t="str">
        <f>IF($G655&gt;NORMA!$K$28,"NO CUMPLE","CUMPLE")</f>
        <v>NO CUMPLE</v>
      </c>
      <c r="AF655" s="188" t="str">
        <f>IF($H655&gt;NORMA!$I$29,"NO CUMPLE","CUMPLE")</f>
        <v>NO CUMPLE</v>
      </c>
      <c r="AG655" s="188" t="str">
        <f>IF($O655&gt;NORMA!$L$30,"NO CUMPLE","CUMPLE")</f>
        <v>NO CUMPLE</v>
      </c>
      <c r="AH655" s="188" t="str">
        <f>IF(AND($N655&gt;=NORMA!$R$18, $N655&lt;=NORMA!$S$18),"CUMPLE","NO CUMPLE")</f>
        <v>CUMPLE</v>
      </c>
      <c r="AI655" s="188" t="str">
        <f>IF($I655&gt;NORMA!$J$32,"NO CUMPLE","CUMPLE")</f>
        <v>NO CUMPLE</v>
      </c>
    </row>
    <row r="656" spans="1:35" ht="14.25" customHeight="1" x14ac:dyDescent="0.35">
      <c r="A656" s="146" t="s">
        <v>104</v>
      </c>
      <c r="B656" s="147" t="s">
        <v>105</v>
      </c>
      <c r="C656" s="148">
        <v>40843</v>
      </c>
      <c r="D656" s="172">
        <v>0.29166666666666669</v>
      </c>
      <c r="E656" s="147">
        <v>170</v>
      </c>
      <c r="F656" s="147">
        <v>380</v>
      </c>
      <c r="G656" s="147">
        <v>183</v>
      </c>
      <c r="H656" s="147">
        <v>16</v>
      </c>
      <c r="I656" s="147">
        <v>2.42</v>
      </c>
      <c r="J656" s="147">
        <v>4.99</v>
      </c>
      <c r="K656" s="155">
        <v>33.19</v>
      </c>
      <c r="L656" s="155">
        <v>5.03</v>
      </c>
      <c r="M656" s="156">
        <v>0.02</v>
      </c>
      <c r="N656" s="156">
        <v>7.71</v>
      </c>
      <c r="O656" s="157">
        <v>4000000</v>
      </c>
      <c r="P656" s="188" t="str">
        <f>IF($M656&lt;NORMA!$K$7,"NO CUMPLE","CUMPLE")</f>
        <v>NO CUMPLE</v>
      </c>
      <c r="Q656" s="188" t="str">
        <f>IF($E656&gt;NORMA!$K$8,"NO CUMPLE","CUMPLE")</f>
        <v>CUMPLE</v>
      </c>
      <c r="R656" s="188" t="str">
        <f>IF($F656&gt;NORMA!$K$9,"NO CUMPLE","CUMPLE")</f>
        <v>CUMPLE</v>
      </c>
      <c r="S656" s="188" t="str">
        <f>IF($K656&gt;NORMA!$K$10,"NO CUMPLE","CUMPLE")</f>
        <v>CUMPLE</v>
      </c>
      <c r="T656" s="188" t="str">
        <f>IF($J656&gt;NORMA!$K$11,"NO CUMPLE","CUMPLE")</f>
        <v>CUMPLE</v>
      </c>
      <c r="U656" s="188" t="str">
        <f>IF($G656&gt;NORMA!$L$12,"NO CUMPLE","CUMPLE")</f>
        <v>CUMPLE</v>
      </c>
      <c r="V656" s="188" t="str">
        <f>IF($H656&gt;NORMA!$L$13,"NO CUMPLE","CUMPLE")</f>
        <v>CUMPLE</v>
      </c>
      <c r="W656" s="188" t="str">
        <f>IF($O656&gt;NORMA!$J$14,"NO CUMPLE","CUMPLE")</f>
        <v>NO CUMPLE</v>
      </c>
      <c r="X656" s="188" t="str">
        <f>IF(AND($N656&gt;=NORMA!$Q$4, $N656&lt;=NORMA!$R$4),"CUMPLE","NO CUMPLE")</f>
        <v>CUMPLE</v>
      </c>
      <c r="Y656" s="188" t="str">
        <f>IF($I656&gt;NORMA!$K$16,"NO CUMPLE","CUMPLE")</f>
        <v>CUMPLE</v>
      </c>
      <c r="Z656" s="188" t="str">
        <f>IF($M656&lt;NORMA!$L$23,"NO CUMPLE","CUMPLE")</f>
        <v>NO CUMPLE</v>
      </c>
      <c r="AA656" s="188" t="str">
        <f>IF($E656&gt;NORMA!$J$24,"NO CUMPLE","CUMPLE")</f>
        <v>NO CUMPLE</v>
      </c>
      <c r="AB656" s="188" t="str">
        <f>IF($F656&gt;NORMA!$J$25,"NO CUMPLE","CUMPLE")</f>
        <v>NO CUMPLE</v>
      </c>
      <c r="AC656" s="188" t="str">
        <f>IF($K656&gt;NORMA!$J$26,"NO CUMPLE","CUMPLE")</f>
        <v>NO CUMPLE</v>
      </c>
      <c r="AD656" s="188" t="str">
        <f>IF($J656&gt;NORMA!$J$27,"NO CUMPLE","CUMPLE")</f>
        <v>NO CUMPLE</v>
      </c>
      <c r="AE656" s="188" t="str">
        <f>IF($G656&gt;NORMA!$K$28,"NO CUMPLE","CUMPLE")</f>
        <v>NO CUMPLE</v>
      </c>
      <c r="AF656" s="188" t="str">
        <f>IF($H656&gt;NORMA!$I$29,"NO CUMPLE","CUMPLE")</f>
        <v>NO CUMPLE</v>
      </c>
      <c r="AG656" s="188" t="str">
        <f>IF($O656&gt;NORMA!$L$30,"NO CUMPLE","CUMPLE")</f>
        <v>NO CUMPLE</v>
      </c>
      <c r="AH656" s="188" t="str">
        <f>IF(AND($N656&gt;=NORMA!$R$18, $N656&lt;=NORMA!$S$18),"CUMPLE","NO CUMPLE")</f>
        <v>CUMPLE</v>
      </c>
      <c r="AI656" s="188" t="str">
        <f>IF($I656&gt;NORMA!$J$32,"NO CUMPLE","CUMPLE")</f>
        <v>NO CUMPLE</v>
      </c>
    </row>
    <row r="657" spans="1:35" ht="14.25" customHeight="1" x14ac:dyDescent="0.35">
      <c r="A657" s="146" t="s">
        <v>104</v>
      </c>
      <c r="B657" s="147" t="s">
        <v>105</v>
      </c>
      <c r="C657" s="148">
        <v>40855</v>
      </c>
      <c r="D657" s="172">
        <v>0.39583333333333331</v>
      </c>
      <c r="E657" s="147">
        <v>195</v>
      </c>
      <c r="F657" s="147">
        <v>474</v>
      </c>
      <c r="G657" s="147">
        <v>220</v>
      </c>
      <c r="H657" s="150">
        <v>3.6</v>
      </c>
      <c r="I657" s="147">
        <v>6.04</v>
      </c>
      <c r="J657" s="147">
        <v>7.21</v>
      </c>
      <c r="K657" s="155">
        <v>59.99</v>
      </c>
      <c r="L657" s="155">
        <v>5.81</v>
      </c>
      <c r="M657" s="156">
        <v>0.04</v>
      </c>
      <c r="N657" s="156">
        <v>8.6300000000000008</v>
      </c>
      <c r="O657" s="157">
        <v>75000000</v>
      </c>
      <c r="P657" s="188" t="str">
        <f>IF($M657&lt;NORMA!$K$7,"NO CUMPLE","CUMPLE")</f>
        <v>NO CUMPLE</v>
      </c>
      <c r="Q657" s="188" t="str">
        <f>IF($E657&gt;NORMA!$K$8,"NO CUMPLE","CUMPLE")</f>
        <v>CUMPLE</v>
      </c>
      <c r="R657" s="188" t="str">
        <f>IF($F657&gt;NORMA!$K$9,"NO CUMPLE","CUMPLE")</f>
        <v>NO CUMPLE</v>
      </c>
      <c r="S657" s="188" t="str">
        <f>IF($K657&gt;NORMA!$K$10,"NO CUMPLE","CUMPLE")</f>
        <v>NO CUMPLE</v>
      </c>
      <c r="T657" s="188" t="str">
        <f>IF($J657&gt;NORMA!$K$11,"NO CUMPLE","CUMPLE")</f>
        <v>CUMPLE</v>
      </c>
      <c r="U657" s="188" t="str">
        <f>IF($G657&gt;NORMA!$L$12,"NO CUMPLE","CUMPLE")</f>
        <v>NO CUMPLE</v>
      </c>
      <c r="V657" s="188" t="str">
        <f>IF($H657&gt;NORMA!$L$13,"NO CUMPLE","CUMPLE")</f>
        <v>CUMPLE</v>
      </c>
      <c r="W657" s="188" t="str">
        <f>IF($O657&gt;NORMA!$J$14,"NO CUMPLE","CUMPLE")</f>
        <v>NO CUMPLE</v>
      </c>
      <c r="X657" s="188" t="str">
        <f>IF(AND($N657&gt;=NORMA!$Q$4, $N657&lt;=NORMA!$R$4),"CUMPLE","NO CUMPLE")</f>
        <v>CUMPLE</v>
      </c>
      <c r="Y657" s="188" t="str">
        <f>IF($I657&gt;NORMA!$K$16,"NO CUMPLE","CUMPLE")</f>
        <v>NO CUMPLE</v>
      </c>
      <c r="Z657" s="188" t="str">
        <f>IF($M657&lt;NORMA!$L$23,"NO CUMPLE","CUMPLE")</f>
        <v>NO CUMPLE</v>
      </c>
      <c r="AA657" s="188" t="str">
        <f>IF($E657&gt;NORMA!$J$24,"NO CUMPLE","CUMPLE")</f>
        <v>NO CUMPLE</v>
      </c>
      <c r="AB657" s="188" t="str">
        <f>IF($F657&gt;NORMA!$J$25,"NO CUMPLE","CUMPLE")</f>
        <v>NO CUMPLE</v>
      </c>
      <c r="AC657" s="188" t="str">
        <f>IF($K657&gt;NORMA!$J$26,"NO CUMPLE","CUMPLE")</f>
        <v>NO CUMPLE</v>
      </c>
      <c r="AD657" s="188" t="str">
        <f>IF($J657&gt;NORMA!$J$27,"NO CUMPLE","CUMPLE")</f>
        <v>NO CUMPLE</v>
      </c>
      <c r="AE657" s="188" t="str">
        <f>IF($G657&gt;NORMA!$K$28,"NO CUMPLE","CUMPLE")</f>
        <v>NO CUMPLE</v>
      </c>
      <c r="AF657" s="188" t="str">
        <f>IF($H657&gt;NORMA!$I$29,"NO CUMPLE","CUMPLE")</f>
        <v>CUMPLE</v>
      </c>
      <c r="AG657" s="188" t="str">
        <f>IF($O657&gt;NORMA!$L$30,"NO CUMPLE","CUMPLE")</f>
        <v>NO CUMPLE</v>
      </c>
      <c r="AH657" s="188" t="str">
        <f>IF(AND($N657&gt;=NORMA!$R$18, $N657&lt;=NORMA!$S$18),"CUMPLE","NO CUMPLE")</f>
        <v>NO CUMPLE</v>
      </c>
      <c r="AI657" s="188" t="str">
        <f>IF($I657&gt;NORMA!$J$32,"NO CUMPLE","CUMPLE")</f>
        <v>NO CUMPLE</v>
      </c>
    </row>
    <row r="658" spans="1:35" ht="14.25" customHeight="1" x14ac:dyDescent="0.35">
      <c r="A658" s="146" t="s">
        <v>104</v>
      </c>
      <c r="B658" s="147" t="s">
        <v>105</v>
      </c>
      <c r="C658" s="148">
        <v>40868</v>
      </c>
      <c r="D658" s="172">
        <v>0.58333333333333337</v>
      </c>
      <c r="E658" s="147">
        <v>103</v>
      </c>
      <c r="F658" s="147">
        <v>364</v>
      </c>
      <c r="G658" s="147">
        <v>122</v>
      </c>
      <c r="H658" s="147">
        <v>41</v>
      </c>
      <c r="I658" s="147">
        <v>10.6</v>
      </c>
      <c r="J658" s="147">
        <v>4.5</v>
      </c>
      <c r="K658" s="155">
        <v>30.09</v>
      </c>
      <c r="L658" s="155">
        <v>6.53</v>
      </c>
      <c r="M658" s="156">
        <v>0.26</v>
      </c>
      <c r="N658" s="156">
        <v>8.14</v>
      </c>
      <c r="O658" s="157">
        <v>900000</v>
      </c>
      <c r="P658" s="188" t="str">
        <f>IF($M658&lt;NORMA!$K$7,"NO CUMPLE","CUMPLE")</f>
        <v>CUMPLE</v>
      </c>
      <c r="Q658" s="188" t="str">
        <f>IF($E658&gt;NORMA!$K$8,"NO CUMPLE","CUMPLE")</f>
        <v>CUMPLE</v>
      </c>
      <c r="R658" s="188" t="str">
        <f>IF($F658&gt;NORMA!$K$9,"NO CUMPLE","CUMPLE")</f>
        <v>CUMPLE</v>
      </c>
      <c r="S658" s="188" t="str">
        <f>IF($K658&gt;NORMA!$K$10,"NO CUMPLE","CUMPLE")</f>
        <v>CUMPLE</v>
      </c>
      <c r="T658" s="188" t="str">
        <f>IF($J658&gt;NORMA!$K$11,"NO CUMPLE","CUMPLE")</f>
        <v>CUMPLE</v>
      </c>
      <c r="U658" s="188" t="str">
        <f>IF($G658&gt;NORMA!$L$12,"NO CUMPLE","CUMPLE")</f>
        <v>CUMPLE</v>
      </c>
      <c r="V658" s="188" t="str">
        <f>IF($H658&gt;NORMA!$L$13,"NO CUMPLE","CUMPLE")</f>
        <v>CUMPLE</v>
      </c>
      <c r="W658" s="188" t="str">
        <f>IF($O658&gt;NORMA!$J$14,"NO CUMPLE","CUMPLE")</f>
        <v>CUMPLE</v>
      </c>
      <c r="X658" s="188" t="str">
        <f>IF(AND($N658&gt;=NORMA!$Q$4, $N658&lt;=NORMA!$R$4),"CUMPLE","NO CUMPLE")</f>
        <v>CUMPLE</v>
      </c>
      <c r="Y658" s="188" t="str">
        <f>IF($I658&gt;NORMA!$K$16,"NO CUMPLE","CUMPLE")</f>
        <v>NO CUMPLE</v>
      </c>
      <c r="Z658" s="188" t="str">
        <f>IF($M658&lt;NORMA!$L$23,"NO CUMPLE","CUMPLE")</f>
        <v>NO CUMPLE</v>
      </c>
      <c r="AA658" s="188" t="str">
        <f>IF($E658&gt;NORMA!$J$24,"NO CUMPLE","CUMPLE")</f>
        <v>NO CUMPLE</v>
      </c>
      <c r="AB658" s="188" t="str">
        <f>IF($F658&gt;NORMA!$J$25,"NO CUMPLE","CUMPLE")</f>
        <v>NO CUMPLE</v>
      </c>
      <c r="AC658" s="188" t="str">
        <f>IF($K658&gt;NORMA!$J$26,"NO CUMPLE","CUMPLE")</f>
        <v>NO CUMPLE</v>
      </c>
      <c r="AD658" s="188" t="str">
        <f>IF($J658&gt;NORMA!$J$27,"NO CUMPLE","CUMPLE")</f>
        <v>NO CUMPLE</v>
      </c>
      <c r="AE658" s="188" t="str">
        <f>IF($G658&gt;NORMA!$K$28,"NO CUMPLE","CUMPLE")</f>
        <v>NO CUMPLE</v>
      </c>
      <c r="AF658" s="188" t="str">
        <f>IF($H658&gt;NORMA!$I$29,"NO CUMPLE","CUMPLE")</f>
        <v>NO CUMPLE</v>
      </c>
      <c r="AG658" s="188" t="str">
        <f>IF($O658&gt;NORMA!$L$30,"NO CUMPLE","CUMPLE")</f>
        <v>NO CUMPLE</v>
      </c>
      <c r="AH658" s="188" t="str">
        <f>IF(AND($N658&gt;=NORMA!$R$18, $N658&lt;=NORMA!$S$18),"CUMPLE","NO CUMPLE")</f>
        <v>CUMPLE</v>
      </c>
      <c r="AI658" s="188" t="str">
        <f>IF($I658&gt;NORMA!$J$32,"NO CUMPLE","CUMPLE")</f>
        <v>NO CUMPLE</v>
      </c>
    </row>
    <row r="659" spans="1:35" ht="14.25" customHeight="1" x14ac:dyDescent="0.35">
      <c r="A659" s="146" t="s">
        <v>104</v>
      </c>
      <c r="B659" s="147" t="s">
        <v>105</v>
      </c>
      <c r="C659" s="148">
        <v>40882</v>
      </c>
      <c r="D659" s="172">
        <v>0</v>
      </c>
      <c r="E659" s="147">
        <v>47.3</v>
      </c>
      <c r="F659" s="147">
        <v>159</v>
      </c>
      <c r="G659" s="147">
        <v>88</v>
      </c>
      <c r="H659" s="147">
        <v>15</v>
      </c>
      <c r="I659" s="147">
        <v>2.56</v>
      </c>
      <c r="J659" s="147">
        <v>1.61</v>
      </c>
      <c r="K659" s="155">
        <v>13.84</v>
      </c>
      <c r="L659" s="155">
        <v>6.8</v>
      </c>
      <c r="M659" s="156">
        <v>0.08</v>
      </c>
      <c r="N659" s="156">
        <v>8.06</v>
      </c>
      <c r="O659" s="157">
        <v>9300000</v>
      </c>
      <c r="P659" s="188" t="str">
        <f>IF($M659&lt;NORMA!$K$7,"NO CUMPLE","CUMPLE")</f>
        <v>NO CUMPLE</v>
      </c>
      <c r="Q659" s="188" t="str">
        <f>IF($E659&gt;NORMA!$K$8,"NO CUMPLE","CUMPLE")</f>
        <v>CUMPLE</v>
      </c>
      <c r="R659" s="188" t="str">
        <f>IF($F659&gt;NORMA!$K$9,"NO CUMPLE","CUMPLE")</f>
        <v>CUMPLE</v>
      </c>
      <c r="S659" s="188" t="str">
        <f>IF($K659&gt;NORMA!$K$10,"NO CUMPLE","CUMPLE")</f>
        <v>CUMPLE</v>
      </c>
      <c r="T659" s="188" t="str">
        <f>IF($J659&gt;NORMA!$K$11,"NO CUMPLE","CUMPLE")</f>
        <v>CUMPLE</v>
      </c>
      <c r="U659" s="188" t="str">
        <f>IF($G659&gt;NORMA!$L$12,"NO CUMPLE","CUMPLE")</f>
        <v>CUMPLE</v>
      </c>
      <c r="V659" s="188" t="str">
        <f>IF($H659&gt;NORMA!$L$13,"NO CUMPLE","CUMPLE")</f>
        <v>CUMPLE</v>
      </c>
      <c r="W659" s="188" t="str">
        <f>IF($O659&gt;NORMA!$J$14,"NO CUMPLE","CUMPLE")</f>
        <v>NO CUMPLE</v>
      </c>
      <c r="X659" s="188" t="str">
        <f>IF(AND($N659&gt;=NORMA!$Q$4, $N659&lt;=NORMA!$R$4),"CUMPLE","NO CUMPLE")</f>
        <v>CUMPLE</v>
      </c>
      <c r="Y659" s="188" t="str">
        <f>IF($I659&gt;NORMA!$K$16,"NO CUMPLE","CUMPLE")</f>
        <v>CUMPLE</v>
      </c>
      <c r="Z659" s="188" t="str">
        <f>IF($M659&lt;NORMA!$L$23,"NO CUMPLE","CUMPLE")</f>
        <v>NO CUMPLE</v>
      </c>
      <c r="AA659" s="188" t="str">
        <f>IF($E659&gt;NORMA!$J$24,"NO CUMPLE","CUMPLE")</f>
        <v>NO CUMPLE</v>
      </c>
      <c r="AB659" s="188" t="str">
        <f>IF($F659&gt;NORMA!$J$25,"NO CUMPLE","CUMPLE")</f>
        <v>NO CUMPLE</v>
      </c>
      <c r="AC659" s="188" t="str">
        <f>IF($K659&gt;NORMA!$J$26,"NO CUMPLE","CUMPLE")</f>
        <v>NO CUMPLE</v>
      </c>
      <c r="AD659" s="188" t="str">
        <f>IF($J659&gt;NORMA!$J$27,"NO CUMPLE","CUMPLE")</f>
        <v>NO CUMPLE</v>
      </c>
      <c r="AE659" s="188" t="str">
        <f>IF($G659&gt;NORMA!$K$28,"NO CUMPLE","CUMPLE")</f>
        <v>NO CUMPLE</v>
      </c>
      <c r="AF659" s="188" t="str">
        <f>IF($H659&gt;NORMA!$I$29,"NO CUMPLE","CUMPLE")</f>
        <v>NO CUMPLE</v>
      </c>
      <c r="AG659" s="188" t="str">
        <f>IF($O659&gt;NORMA!$L$30,"NO CUMPLE","CUMPLE")</f>
        <v>NO CUMPLE</v>
      </c>
      <c r="AH659" s="188" t="str">
        <f>IF(AND($N659&gt;=NORMA!$R$18, $N659&lt;=NORMA!$S$18),"CUMPLE","NO CUMPLE")</f>
        <v>CUMPLE</v>
      </c>
      <c r="AI659" s="188" t="str">
        <f>IF($I659&gt;NORMA!$J$32,"NO CUMPLE","CUMPLE")</f>
        <v>NO CUMPLE</v>
      </c>
    </row>
    <row r="660" spans="1:35" ht="14.25" customHeight="1" x14ac:dyDescent="0.35">
      <c r="A660" s="146" t="s">
        <v>106</v>
      </c>
      <c r="B660" s="147" t="s">
        <v>105</v>
      </c>
      <c r="C660" s="148">
        <v>40702</v>
      </c>
      <c r="D660" s="172">
        <v>0.5</v>
      </c>
      <c r="E660" s="147">
        <v>125</v>
      </c>
      <c r="F660" s="147">
        <v>283</v>
      </c>
      <c r="G660" s="147">
        <v>85</v>
      </c>
      <c r="H660" s="147">
        <v>25</v>
      </c>
      <c r="I660" s="147">
        <v>4.1399999999999997</v>
      </c>
      <c r="J660" s="147">
        <v>4.33</v>
      </c>
      <c r="K660" s="155">
        <v>36.82</v>
      </c>
      <c r="L660" s="155">
        <v>6.02</v>
      </c>
      <c r="M660" s="156">
        <v>0.06</v>
      </c>
      <c r="N660" s="156">
        <v>7.21</v>
      </c>
      <c r="O660" s="157">
        <v>290000000</v>
      </c>
      <c r="P660" s="188" t="str">
        <f>IF($M660&lt;NORMA!$K$7,"NO CUMPLE","CUMPLE")</f>
        <v>NO CUMPLE</v>
      </c>
      <c r="Q660" s="188" t="str">
        <f>IF($E660&gt;NORMA!$K$8,"NO CUMPLE","CUMPLE")</f>
        <v>CUMPLE</v>
      </c>
      <c r="R660" s="188" t="str">
        <f>IF($F660&gt;NORMA!$K$9,"NO CUMPLE","CUMPLE")</f>
        <v>CUMPLE</v>
      </c>
      <c r="S660" s="188" t="str">
        <f>IF($K660&gt;NORMA!$K$10,"NO CUMPLE","CUMPLE")</f>
        <v>CUMPLE</v>
      </c>
      <c r="T660" s="188" t="str">
        <f>IF($J660&gt;NORMA!$K$11,"NO CUMPLE","CUMPLE")</f>
        <v>CUMPLE</v>
      </c>
      <c r="U660" s="188" t="str">
        <f>IF($G660&gt;NORMA!$L$12,"NO CUMPLE","CUMPLE")</f>
        <v>CUMPLE</v>
      </c>
      <c r="V660" s="188" t="str">
        <f>IF($H660&gt;NORMA!$L$13,"NO CUMPLE","CUMPLE")</f>
        <v>CUMPLE</v>
      </c>
      <c r="W660" s="188" t="str">
        <f>IF($O660&gt;NORMA!$J$14,"NO CUMPLE","CUMPLE")</f>
        <v>NO CUMPLE</v>
      </c>
      <c r="X660" s="188" t="str">
        <f>IF(AND($N660&gt;=NORMA!$Q$4, $N660&lt;=NORMA!$R$4),"CUMPLE","NO CUMPLE")</f>
        <v>CUMPLE</v>
      </c>
      <c r="Y660" s="188" t="str">
        <f>IF($I660&gt;NORMA!$K$16,"NO CUMPLE","CUMPLE")</f>
        <v>NO CUMPLE</v>
      </c>
      <c r="Z660" s="188" t="str">
        <f>IF($M660&lt;NORMA!$L$23,"NO CUMPLE","CUMPLE")</f>
        <v>NO CUMPLE</v>
      </c>
      <c r="AA660" s="188" t="str">
        <f>IF($E660&gt;NORMA!$J$24,"NO CUMPLE","CUMPLE")</f>
        <v>NO CUMPLE</v>
      </c>
      <c r="AB660" s="188" t="str">
        <f>IF($F660&gt;NORMA!$J$25,"NO CUMPLE","CUMPLE")</f>
        <v>NO CUMPLE</v>
      </c>
      <c r="AC660" s="188" t="str">
        <f>IF($K660&gt;NORMA!$J$26,"NO CUMPLE","CUMPLE")</f>
        <v>NO CUMPLE</v>
      </c>
      <c r="AD660" s="188" t="str">
        <f>IF($J660&gt;NORMA!$J$27,"NO CUMPLE","CUMPLE")</f>
        <v>NO CUMPLE</v>
      </c>
      <c r="AE660" s="188" t="str">
        <f>IF($G660&gt;NORMA!$K$28,"NO CUMPLE","CUMPLE")</f>
        <v>NO CUMPLE</v>
      </c>
      <c r="AF660" s="188" t="str">
        <f>IF($H660&gt;NORMA!$I$29,"NO CUMPLE","CUMPLE")</f>
        <v>NO CUMPLE</v>
      </c>
      <c r="AG660" s="188" t="str">
        <f>IF($O660&gt;NORMA!$L$30,"NO CUMPLE","CUMPLE")</f>
        <v>NO CUMPLE</v>
      </c>
      <c r="AH660" s="188" t="str">
        <f>IF(AND($N660&gt;=NORMA!$R$18, $N660&lt;=NORMA!$S$18),"CUMPLE","NO CUMPLE")</f>
        <v>CUMPLE</v>
      </c>
      <c r="AI660" s="188" t="str">
        <f>IF($I660&gt;NORMA!$J$32,"NO CUMPLE","CUMPLE")</f>
        <v>NO CUMPLE</v>
      </c>
    </row>
    <row r="661" spans="1:35" ht="14.25" customHeight="1" x14ac:dyDescent="0.35">
      <c r="A661" s="146" t="s">
        <v>106</v>
      </c>
      <c r="B661" s="147" t="s">
        <v>105</v>
      </c>
      <c r="C661" s="148">
        <v>40715</v>
      </c>
      <c r="D661" s="172">
        <v>0.33333333333333331</v>
      </c>
      <c r="E661" s="147">
        <v>198</v>
      </c>
      <c r="F661" s="147">
        <v>408</v>
      </c>
      <c r="G661" s="147">
        <v>188</v>
      </c>
      <c r="H661" s="147">
        <v>54</v>
      </c>
      <c r="I661" s="147">
        <v>7.63</v>
      </c>
      <c r="J661" s="147">
        <v>5.91</v>
      </c>
      <c r="K661" s="155">
        <v>1.1200000000000001</v>
      </c>
      <c r="L661" s="155">
        <v>6.99</v>
      </c>
      <c r="M661" s="156">
        <v>0.09</v>
      </c>
      <c r="N661" s="156">
        <v>6.92</v>
      </c>
      <c r="O661" s="157">
        <v>43000000</v>
      </c>
      <c r="P661" s="188" t="str">
        <f>IF($M661&lt;NORMA!$K$7,"NO CUMPLE","CUMPLE")</f>
        <v>NO CUMPLE</v>
      </c>
      <c r="Q661" s="188" t="str">
        <f>IF($E661&gt;NORMA!$K$8,"NO CUMPLE","CUMPLE")</f>
        <v>CUMPLE</v>
      </c>
      <c r="R661" s="188" t="str">
        <f>IF($F661&gt;NORMA!$K$9,"NO CUMPLE","CUMPLE")</f>
        <v>NO CUMPLE</v>
      </c>
      <c r="S661" s="188" t="str">
        <f>IF($K661&gt;NORMA!$K$10,"NO CUMPLE","CUMPLE")</f>
        <v>CUMPLE</v>
      </c>
      <c r="T661" s="188" t="str">
        <f>IF($J661&gt;NORMA!$K$11,"NO CUMPLE","CUMPLE")</f>
        <v>CUMPLE</v>
      </c>
      <c r="U661" s="188" t="str">
        <f>IF($G661&gt;NORMA!$L$12,"NO CUMPLE","CUMPLE")</f>
        <v>CUMPLE</v>
      </c>
      <c r="V661" s="188" t="str">
        <f>IF($H661&gt;NORMA!$L$13,"NO CUMPLE","CUMPLE")</f>
        <v>CUMPLE</v>
      </c>
      <c r="W661" s="188" t="str">
        <f>IF($O661&gt;NORMA!$J$14,"NO CUMPLE","CUMPLE")</f>
        <v>NO CUMPLE</v>
      </c>
      <c r="X661" s="188" t="str">
        <f>IF(AND($N661&gt;=NORMA!$Q$4, $N661&lt;=NORMA!$R$4),"CUMPLE","NO CUMPLE")</f>
        <v>CUMPLE</v>
      </c>
      <c r="Y661" s="188" t="str">
        <f>IF($I661&gt;NORMA!$K$16,"NO CUMPLE","CUMPLE")</f>
        <v>NO CUMPLE</v>
      </c>
      <c r="Z661" s="188" t="str">
        <f>IF($M661&lt;NORMA!$L$23,"NO CUMPLE","CUMPLE")</f>
        <v>NO CUMPLE</v>
      </c>
      <c r="AA661" s="188" t="str">
        <f>IF($E661&gt;NORMA!$J$24,"NO CUMPLE","CUMPLE")</f>
        <v>NO CUMPLE</v>
      </c>
      <c r="AB661" s="188" t="str">
        <f>IF($F661&gt;NORMA!$J$25,"NO CUMPLE","CUMPLE")</f>
        <v>NO CUMPLE</v>
      </c>
      <c r="AC661" s="188" t="str">
        <f>IF($K661&gt;NORMA!$J$26,"NO CUMPLE","CUMPLE")</f>
        <v>CUMPLE</v>
      </c>
      <c r="AD661" s="188" t="str">
        <f>IF($J661&gt;NORMA!$J$27,"NO CUMPLE","CUMPLE")</f>
        <v>NO CUMPLE</v>
      </c>
      <c r="AE661" s="188" t="str">
        <f>IF($G661&gt;NORMA!$K$28,"NO CUMPLE","CUMPLE")</f>
        <v>NO CUMPLE</v>
      </c>
      <c r="AF661" s="188" t="str">
        <f>IF($H661&gt;NORMA!$I$29,"NO CUMPLE","CUMPLE")</f>
        <v>NO CUMPLE</v>
      </c>
      <c r="AG661" s="188" t="str">
        <f>IF($O661&gt;NORMA!$L$30,"NO CUMPLE","CUMPLE")</f>
        <v>NO CUMPLE</v>
      </c>
      <c r="AH661" s="188" t="str">
        <f>IF(AND($N661&gt;=NORMA!$R$18, $N661&lt;=NORMA!$S$18),"CUMPLE","NO CUMPLE")</f>
        <v>CUMPLE</v>
      </c>
      <c r="AI661" s="188" t="str">
        <f>IF($I661&gt;NORMA!$J$32,"NO CUMPLE","CUMPLE")</f>
        <v>NO CUMPLE</v>
      </c>
    </row>
    <row r="662" spans="1:35" ht="14.25" customHeight="1" x14ac:dyDescent="0.35">
      <c r="A662" s="146" t="s">
        <v>106</v>
      </c>
      <c r="B662" s="147" t="s">
        <v>105</v>
      </c>
      <c r="C662" s="148">
        <v>40731</v>
      </c>
      <c r="D662" s="172">
        <v>4.1666666666666664E-2</v>
      </c>
      <c r="E662" s="147">
        <v>394</v>
      </c>
      <c r="F662" s="147">
        <v>883</v>
      </c>
      <c r="G662" s="147">
        <v>663</v>
      </c>
      <c r="H662" s="147">
        <v>66</v>
      </c>
      <c r="I662" s="147">
        <v>11.9</v>
      </c>
      <c r="J662" s="147">
        <v>8.35</v>
      </c>
      <c r="K662" s="155">
        <v>60.73</v>
      </c>
      <c r="L662" s="155">
        <v>7.05</v>
      </c>
      <c r="M662" s="156">
        <v>0.12</v>
      </c>
      <c r="N662" s="156">
        <v>7.22</v>
      </c>
      <c r="O662" s="157">
        <v>15000000</v>
      </c>
      <c r="P662" s="188" t="str">
        <f>IF($M662&lt;NORMA!$K$7,"NO CUMPLE","CUMPLE")</f>
        <v>NO CUMPLE</v>
      </c>
      <c r="Q662" s="188" t="str">
        <f>IF($E662&gt;NORMA!$K$8,"NO CUMPLE","CUMPLE")</f>
        <v>NO CUMPLE</v>
      </c>
      <c r="R662" s="188" t="str">
        <f>IF($F662&gt;NORMA!$K$9,"NO CUMPLE","CUMPLE")</f>
        <v>NO CUMPLE</v>
      </c>
      <c r="S662" s="188" t="str">
        <f>IF($K662&gt;NORMA!$K$10,"NO CUMPLE","CUMPLE")</f>
        <v>NO CUMPLE</v>
      </c>
      <c r="T662" s="188" t="str">
        <f>IF($J662&gt;NORMA!$K$11,"NO CUMPLE","CUMPLE")</f>
        <v>NO CUMPLE</v>
      </c>
      <c r="U662" s="188" t="str">
        <f>IF($G662&gt;NORMA!$L$12,"NO CUMPLE","CUMPLE")</f>
        <v>NO CUMPLE</v>
      </c>
      <c r="V662" s="188" t="str">
        <f>IF($H662&gt;NORMA!$L$13,"NO CUMPLE","CUMPLE")</f>
        <v>NO CUMPLE</v>
      </c>
      <c r="W662" s="188" t="str">
        <f>IF($O662&gt;NORMA!$J$14,"NO CUMPLE","CUMPLE")</f>
        <v>NO CUMPLE</v>
      </c>
      <c r="X662" s="188" t="str">
        <f>IF(AND($N662&gt;=NORMA!$Q$4, $N662&lt;=NORMA!$R$4),"CUMPLE","NO CUMPLE")</f>
        <v>CUMPLE</v>
      </c>
      <c r="Y662" s="188" t="str">
        <f>IF($I662&gt;NORMA!$K$16,"NO CUMPLE","CUMPLE")</f>
        <v>NO CUMPLE</v>
      </c>
      <c r="Z662" s="188" t="str">
        <f>IF($M662&lt;NORMA!$L$23,"NO CUMPLE","CUMPLE")</f>
        <v>NO CUMPLE</v>
      </c>
      <c r="AA662" s="188" t="str">
        <f>IF($E662&gt;NORMA!$J$24,"NO CUMPLE","CUMPLE")</f>
        <v>NO CUMPLE</v>
      </c>
      <c r="AB662" s="188" t="str">
        <f>IF($F662&gt;NORMA!$J$25,"NO CUMPLE","CUMPLE")</f>
        <v>NO CUMPLE</v>
      </c>
      <c r="AC662" s="188" t="str">
        <f>IF($K662&gt;NORMA!$J$26,"NO CUMPLE","CUMPLE")</f>
        <v>NO CUMPLE</v>
      </c>
      <c r="AD662" s="188" t="str">
        <f>IF($J662&gt;NORMA!$J$27,"NO CUMPLE","CUMPLE")</f>
        <v>NO CUMPLE</v>
      </c>
      <c r="AE662" s="188" t="str">
        <f>IF($G662&gt;NORMA!$K$28,"NO CUMPLE","CUMPLE")</f>
        <v>NO CUMPLE</v>
      </c>
      <c r="AF662" s="188" t="str">
        <f>IF($H662&gt;NORMA!$I$29,"NO CUMPLE","CUMPLE")</f>
        <v>NO CUMPLE</v>
      </c>
      <c r="AG662" s="188" t="str">
        <f>IF($O662&gt;NORMA!$L$30,"NO CUMPLE","CUMPLE")</f>
        <v>NO CUMPLE</v>
      </c>
      <c r="AH662" s="188" t="str">
        <f>IF(AND($N662&gt;=NORMA!$R$18, $N662&lt;=NORMA!$S$18),"CUMPLE","NO CUMPLE")</f>
        <v>CUMPLE</v>
      </c>
      <c r="AI662" s="188" t="str">
        <f>IF($I662&gt;NORMA!$J$32,"NO CUMPLE","CUMPLE")</f>
        <v>NO CUMPLE</v>
      </c>
    </row>
    <row r="663" spans="1:35" ht="14.25" customHeight="1" x14ac:dyDescent="0.35">
      <c r="A663" s="146" t="s">
        <v>106</v>
      </c>
      <c r="B663" s="147" t="s">
        <v>105</v>
      </c>
      <c r="C663" s="148">
        <v>40746</v>
      </c>
      <c r="D663" s="172">
        <v>0.27083333333333331</v>
      </c>
      <c r="E663" s="147">
        <v>226</v>
      </c>
      <c r="F663" s="147">
        <v>475</v>
      </c>
      <c r="G663" s="147">
        <v>178</v>
      </c>
      <c r="H663" s="147">
        <v>283</v>
      </c>
      <c r="I663" s="147">
        <v>1.88</v>
      </c>
      <c r="J663" s="147">
        <v>6</v>
      </c>
      <c r="K663" s="155">
        <v>51.89</v>
      </c>
      <c r="L663" s="155">
        <v>4.13</v>
      </c>
      <c r="M663" s="156">
        <v>0.09</v>
      </c>
      <c r="N663" s="156">
        <v>7.33</v>
      </c>
      <c r="O663" s="157">
        <v>9300000</v>
      </c>
      <c r="P663" s="188" t="str">
        <f>IF($M663&lt;NORMA!$K$7,"NO CUMPLE","CUMPLE")</f>
        <v>NO CUMPLE</v>
      </c>
      <c r="Q663" s="188" t="str">
        <f>IF($E663&gt;NORMA!$K$8,"NO CUMPLE","CUMPLE")</f>
        <v>CUMPLE</v>
      </c>
      <c r="R663" s="188" t="str">
        <f>IF($F663&gt;NORMA!$K$9,"NO CUMPLE","CUMPLE")</f>
        <v>NO CUMPLE</v>
      </c>
      <c r="S663" s="188" t="str">
        <f>IF($K663&gt;NORMA!$K$10,"NO CUMPLE","CUMPLE")</f>
        <v>NO CUMPLE</v>
      </c>
      <c r="T663" s="188" t="str">
        <f>IF($J663&gt;NORMA!$K$11,"NO CUMPLE","CUMPLE")</f>
        <v>CUMPLE</v>
      </c>
      <c r="U663" s="188" t="str">
        <f>IF($G663&gt;NORMA!$L$12,"NO CUMPLE","CUMPLE")</f>
        <v>CUMPLE</v>
      </c>
      <c r="V663" s="188" t="str">
        <f>IF($H663&gt;NORMA!$L$13,"NO CUMPLE","CUMPLE")</f>
        <v>NO CUMPLE</v>
      </c>
      <c r="W663" s="188" t="str">
        <f>IF($O663&gt;NORMA!$J$14,"NO CUMPLE","CUMPLE")</f>
        <v>NO CUMPLE</v>
      </c>
      <c r="X663" s="188" t="str">
        <f>IF(AND($N663&gt;=NORMA!$Q$4, $N663&lt;=NORMA!$R$4),"CUMPLE","NO CUMPLE")</f>
        <v>CUMPLE</v>
      </c>
      <c r="Y663" s="188" t="str">
        <f>IF($I663&gt;NORMA!$K$16,"NO CUMPLE","CUMPLE")</f>
        <v>CUMPLE</v>
      </c>
      <c r="Z663" s="188" t="str">
        <f>IF($M663&lt;NORMA!$L$23,"NO CUMPLE","CUMPLE")</f>
        <v>NO CUMPLE</v>
      </c>
      <c r="AA663" s="188" t="str">
        <f>IF($E663&gt;NORMA!$J$24,"NO CUMPLE","CUMPLE")</f>
        <v>NO CUMPLE</v>
      </c>
      <c r="AB663" s="188" t="str">
        <f>IF($F663&gt;NORMA!$J$25,"NO CUMPLE","CUMPLE")</f>
        <v>NO CUMPLE</v>
      </c>
      <c r="AC663" s="188" t="str">
        <f>IF($K663&gt;NORMA!$J$26,"NO CUMPLE","CUMPLE")</f>
        <v>NO CUMPLE</v>
      </c>
      <c r="AD663" s="188" t="str">
        <f>IF($J663&gt;NORMA!$J$27,"NO CUMPLE","CUMPLE")</f>
        <v>NO CUMPLE</v>
      </c>
      <c r="AE663" s="188" t="str">
        <f>IF($G663&gt;NORMA!$K$28,"NO CUMPLE","CUMPLE")</f>
        <v>NO CUMPLE</v>
      </c>
      <c r="AF663" s="188" t="str">
        <f>IF($H663&gt;NORMA!$I$29,"NO CUMPLE","CUMPLE")</f>
        <v>NO CUMPLE</v>
      </c>
      <c r="AG663" s="188" t="str">
        <f>IF($O663&gt;NORMA!$L$30,"NO CUMPLE","CUMPLE")</f>
        <v>NO CUMPLE</v>
      </c>
      <c r="AH663" s="188" t="str">
        <f>IF(AND($N663&gt;=NORMA!$R$18, $N663&lt;=NORMA!$S$18),"CUMPLE","NO CUMPLE")</f>
        <v>CUMPLE</v>
      </c>
      <c r="AI663" s="188" t="str">
        <f>IF($I663&gt;NORMA!$J$32,"NO CUMPLE","CUMPLE")</f>
        <v>NO CUMPLE</v>
      </c>
    </row>
    <row r="664" spans="1:35" ht="14.25" customHeight="1" x14ac:dyDescent="0.35">
      <c r="A664" s="146" t="s">
        <v>106</v>
      </c>
      <c r="B664" s="147" t="s">
        <v>105</v>
      </c>
      <c r="C664" s="148">
        <v>40774</v>
      </c>
      <c r="D664" s="172">
        <v>0</v>
      </c>
      <c r="E664" s="147">
        <v>243</v>
      </c>
      <c r="F664" s="147">
        <v>592</v>
      </c>
      <c r="G664" s="147">
        <v>460</v>
      </c>
      <c r="H664" s="147">
        <v>616</v>
      </c>
      <c r="I664" s="147">
        <v>16</v>
      </c>
      <c r="J664" s="147">
        <v>6.45</v>
      </c>
      <c r="K664" s="155">
        <v>40.43</v>
      </c>
      <c r="L664" s="155">
        <v>7.54</v>
      </c>
      <c r="M664" s="156">
        <v>0.1</v>
      </c>
      <c r="N664" s="156">
        <v>7.24</v>
      </c>
      <c r="O664" s="157">
        <v>2100000000</v>
      </c>
      <c r="P664" s="188" t="str">
        <f>IF($M664&lt;NORMA!$K$7,"NO CUMPLE","CUMPLE")</f>
        <v>NO CUMPLE</v>
      </c>
      <c r="Q664" s="188" t="str">
        <f>IF($E664&gt;NORMA!$K$8,"NO CUMPLE","CUMPLE")</f>
        <v>CUMPLE</v>
      </c>
      <c r="R664" s="188" t="str">
        <f>IF($F664&gt;NORMA!$K$9,"NO CUMPLE","CUMPLE")</f>
        <v>NO CUMPLE</v>
      </c>
      <c r="S664" s="188" t="str">
        <f>IF($K664&gt;NORMA!$K$10,"NO CUMPLE","CUMPLE")</f>
        <v>NO CUMPLE</v>
      </c>
      <c r="T664" s="188" t="str">
        <f>IF($J664&gt;NORMA!$K$11,"NO CUMPLE","CUMPLE")</f>
        <v>CUMPLE</v>
      </c>
      <c r="U664" s="188" t="str">
        <f>IF($G664&gt;NORMA!$L$12,"NO CUMPLE","CUMPLE")</f>
        <v>NO CUMPLE</v>
      </c>
      <c r="V664" s="188" t="str">
        <f>IF($H664&gt;NORMA!$L$13,"NO CUMPLE","CUMPLE")</f>
        <v>NO CUMPLE</v>
      </c>
      <c r="W664" s="188" t="str">
        <f>IF($O664&gt;NORMA!$J$14,"NO CUMPLE","CUMPLE")</f>
        <v>NO CUMPLE</v>
      </c>
      <c r="X664" s="188" t="str">
        <f>IF(AND($N664&gt;=NORMA!$Q$4, $N664&lt;=NORMA!$R$4),"CUMPLE","NO CUMPLE")</f>
        <v>CUMPLE</v>
      </c>
      <c r="Y664" s="188" t="str">
        <f>IF($I664&gt;NORMA!$K$16,"NO CUMPLE","CUMPLE")</f>
        <v>NO CUMPLE</v>
      </c>
      <c r="Z664" s="188" t="str">
        <f>IF($M664&lt;NORMA!$L$23,"NO CUMPLE","CUMPLE")</f>
        <v>NO CUMPLE</v>
      </c>
      <c r="AA664" s="188" t="str">
        <f>IF($E664&gt;NORMA!$J$24,"NO CUMPLE","CUMPLE")</f>
        <v>NO CUMPLE</v>
      </c>
      <c r="AB664" s="188" t="str">
        <f>IF($F664&gt;NORMA!$J$25,"NO CUMPLE","CUMPLE")</f>
        <v>NO CUMPLE</v>
      </c>
      <c r="AC664" s="188" t="str">
        <f>IF($K664&gt;NORMA!$J$26,"NO CUMPLE","CUMPLE")</f>
        <v>NO CUMPLE</v>
      </c>
      <c r="AD664" s="188" t="str">
        <f>IF($J664&gt;NORMA!$J$27,"NO CUMPLE","CUMPLE")</f>
        <v>NO CUMPLE</v>
      </c>
      <c r="AE664" s="188" t="str">
        <f>IF($G664&gt;NORMA!$K$28,"NO CUMPLE","CUMPLE")</f>
        <v>NO CUMPLE</v>
      </c>
      <c r="AF664" s="188" t="str">
        <f>IF($H664&gt;NORMA!$I$29,"NO CUMPLE","CUMPLE")</f>
        <v>NO CUMPLE</v>
      </c>
      <c r="AG664" s="188" t="str">
        <f>IF($O664&gt;NORMA!$L$30,"NO CUMPLE","CUMPLE")</f>
        <v>NO CUMPLE</v>
      </c>
      <c r="AH664" s="188" t="str">
        <f>IF(AND($N664&gt;=NORMA!$R$18, $N664&lt;=NORMA!$S$18),"CUMPLE","NO CUMPLE")</f>
        <v>CUMPLE</v>
      </c>
      <c r="AI664" s="188" t="str">
        <f>IF($I664&gt;NORMA!$J$32,"NO CUMPLE","CUMPLE")</f>
        <v>NO CUMPLE</v>
      </c>
    </row>
    <row r="665" spans="1:35" ht="14.25" customHeight="1" x14ac:dyDescent="0.35">
      <c r="A665" s="146" t="s">
        <v>106</v>
      </c>
      <c r="B665" s="147" t="s">
        <v>105</v>
      </c>
      <c r="C665" s="148">
        <v>40778</v>
      </c>
      <c r="D665" s="172">
        <v>0.41666666666666669</v>
      </c>
      <c r="E665" s="147">
        <v>84.2</v>
      </c>
      <c r="F665" s="147">
        <v>262</v>
      </c>
      <c r="G665" s="147">
        <v>157</v>
      </c>
      <c r="H665" s="147">
        <v>19</v>
      </c>
      <c r="I665" s="147">
        <v>3.8</v>
      </c>
      <c r="J665" s="147">
        <v>3.02</v>
      </c>
      <c r="K665" s="155">
        <v>26.99</v>
      </c>
      <c r="L665" s="155">
        <v>9.51</v>
      </c>
      <c r="M665" s="156">
        <v>0.02</v>
      </c>
      <c r="N665" s="156">
        <v>7.67</v>
      </c>
      <c r="O665" s="157">
        <v>21000000</v>
      </c>
      <c r="P665" s="188" t="str">
        <f>IF($M665&lt;NORMA!$K$7,"NO CUMPLE","CUMPLE")</f>
        <v>NO CUMPLE</v>
      </c>
      <c r="Q665" s="188" t="str">
        <f>IF($E665&gt;NORMA!$K$8,"NO CUMPLE","CUMPLE")</f>
        <v>CUMPLE</v>
      </c>
      <c r="R665" s="188" t="str">
        <f>IF($F665&gt;NORMA!$K$9,"NO CUMPLE","CUMPLE")</f>
        <v>CUMPLE</v>
      </c>
      <c r="S665" s="188" t="str">
        <f>IF($K665&gt;NORMA!$K$10,"NO CUMPLE","CUMPLE")</f>
        <v>CUMPLE</v>
      </c>
      <c r="T665" s="188" t="str">
        <f>IF($J665&gt;NORMA!$K$11,"NO CUMPLE","CUMPLE")</f>
        <v>CUMPLE</v>
      </c>
      <c r="U665" s="188" t="str">
        <f>IF($G665&gt;NORMA!$L$12,"NO CUMPLE","CUMPLE")</f>
        <v>CUMPLE</v>
      </c>
      <c r="V665" s="188" t="str">
        <f>IF($H665&gt;NORMA!$L$13,"NO CUMPLE","CUMPLE")</f>
        <v>CUMPLE</v>
      </c>
      <c r="W665" s="188" t="str">
        <f>IF($O665&gt;NORMA!$J$14,"NO CUMPLE","CUMPLE")</f>
        <v>NO CUMPLE</v>
      </c>
      <c r="X665" s="188" t="str">
        <f>IF(AND($N665&gt;=NORMA!$Q$4, $N665&lt;=NORMA!$R$4),"CUMPLE","NO CUMPLE")</f>
        <v>CUMPLE</v>
      </c>
      <c r="Y665" s="188" t="str">
        <f>IF($I665&gt;NORMA!$K$16,"NO CUMPLE","CUMPLE")</f>
        <v>CUMPLE</v>
      </c>
      <c r="Z665" s="188" t="str">
        <f>IF($M665&lt;NORMA!$L$23,"NO CUMPLE","CUMPLE")</f>
        <v>NO CUMPLE</v>
      </c>
      <c r="AA665" s="188" t="str">
        <f>IF($E665&gt;NORMA!$J$24,"NO CUMPLE","CUMPLE")</f>
        <v>NO CUMPLE</v>
      </c>
      <c r="AB665" s="188" t="str">
        <f>IF($F665&gt;NORMA!$J$25,"NO CUMPLE","CUMPLE")</f>
        <v>NO CUMPLE</v>
      </c>
      <c r="AC665" s="188" t="str">
        <f>IF($K665&gt;NORMA!$J$26,"NO CUMPLE","CUMPLE")</f>
        <v>NO CUMPLE</v>
      </c>
      <c r="AD665" s="188" t="str">
        <f>IF($J665&gt;NORMA!$J$27,"NO CUMPLE","CUMPLE")</f>
        <v>NO CUMPLE</v>
      </c>
      <c r="AE665" s="188" t="str">
        <f>IF($G665&gt;NORMA!$K$28,"NO CUMPLE","CUMPLE")</f>
        <v>NO CUMPLE</v>
      </c>
      <c r="AF665" s="188" t="str">
        <f>IF($H665&gt;NORMA!$I$29,"NO CUMPLE","CUMPLE")</f>
        <v>NO CUMPLE</v>
      </c>
      <c r="AG665" s="188" t="str">
        <f>IF($O665&gt;NORMA!$L$30,"NO CUMPLE","CUMPLE")</f>
        <v>NO CUMPLE</v>
      </c>
      <c r="AH665" s="188" t="str">
        <f>IF(AND($N665&gt;=NORMA!$R$18, $N665&lt;=NORMA!$S$18),"CUMPLE","NO CUMPLE")</f>
        <v>CUMPLE</v>
      </c>
      <c r="AI665" s="188" t="str">
        <f>IF($I665&gt;NORMA!$J$32,"NO CUMPLE","CUMPLE")</f>
        <v>NO CUMPLE</v>
      </c>
    </row>
    <row r="666" spans="1:35" ht="14.25" customHeight="1" x14ac:dyDescent="0.35">
      <c r="A666" s="146" t="s">
        <v>106</v>
      </c>
      <c r="B666" s="147" t="s">
        <v>105</v>
      </c>
      <c r="C666" s="148">
        <v>40785</v>
      </c>
      <c r="D666" s="172">
        <v>0.58333333333333337</v>
      </c>
      <c r="E666" s="147">
        <v>306</v>
      </c>
      <c r="F666" s="147">
        <v>503</v>
      </c>
      <c r="G666" s="147">
        <v>204</v>
      </c>
      <c r="H666" s="147">
        <v>61</v>
      </c>
      <c r="I666" s="147">
        <v>7.1</v>
      </c>
      <c r="J666" s="147">
        <v>7.9</v>
      </c>
      <c r="K666" s="155">
        <v>68.23</v>
      </c>
      <c r="L666" s="155">
        <v>4.75</v>
      </c>
      <c r="M666" s="156">
        <v>0.11</v>
      </c>
      <c r="N666" s="156">
        <v>7.6</v>
      </c>
      <c r="O666" s="157">
        <v>120000000</v>
      </c>
      <c r="P666" s="188" t="str">
        <f>IF($M666&lt;NORMA!$K$7,"NO CUMPLE","CUMPLE")</f>
        <v>NO CUMPLE</v>
      </c>
      <c r="Q666" s="188" t="str">
        <f>IF($E666&gt;NORMA!$K$8,"NO CUMPLE","CUMPLE")</f>
        <v>NO CUMPLE</v>
      </c>
      <c r="R666" s="188" t="str">
        <f>IF($F666&gt;NORMA!$K$9,"NO CUMPLE","CUMPLE")</f>
        <v>NO CUMPLE</v>
      </c>
      <c r="S666" s="188" t="str">
        <f>IF($K666&gt;NORMA!$K$10,"NO CUMPLE","CUMPLE")</f>
        <v>NO CUMPLE</v>
      </c>
      <c r="T666" s="188" t="str">
        <f>IF($J666&gt;NORMA!$K$11,"NO CUMPLE","CUMPLE")</f>
        <v>CUMPLE</v>
      </c>
      <c r="U666" s="188" t="str">
        <f>IF($G666&gt;NORMA!$L$12,"NO CUMPLE","CUMPLE")</f>
        <v>NO CUMPLE</v>
      </c>
      <c r="V666" s="188" t="str">
        <f>IF($H666&gt;NORMA!$L$13,"NO CUMPLE","CUMPLE")</f>
        <v>NO CUMPLE</v>
      </c>
      <c r="W666" s="188" t="str">
        <f>IF($O666&gt;NORMA!$J$14,"NO CUMPLE","CUMPLE")</f>
        <v>NO CUMPLE</v>
      </c>
      <c r="X666" s="188" t="str">
        <f>IF(AND($N666&gt;=NORMA!$Q$4, $N666&lt;=NORMA!$R$4),"CUMPLE","NO CUMPLE")</f>
        <v>CUMPLE</v>
      </c>
      <c r="Y666" s="188" t="str">
        <f>IF($I666&gt;NORMA!$K$16,"NO CUMPLE","CUMPLE")</f>
        <v>NO CUMPLE</v>
      </c>
      <c r="Z666" s="188" t="str">
        <f>IF($M666&lt;NORMA!$L$23,"NO CUMPLE","CUMPLE")</f>
        <v>NO CUMPLE</v>
      </c>
      <c r="AA666" s="188" t="str">
        <f>IF($E666&gt;NORMA!$J$24,"NO CUMPLE","CUMPLE")</f>
        <v>NO CUMPLE</v>
      </c>
      <c r="AB666" s="188" t="str">
        <f>IF($F666&gt;NORMA!$J$25,"NO CUMPLE","CUMPLE")</f>
        <v>NO CUMPLE</v>
      </c>
      <c r="AC666" s="188" t="str">
        <f>IF($K666&gt;NORMA!$J$26,"NO CUMPLE","CUMPLE")</f>
        <v>NO CUMPLE</v>
      </c>
      <c r="AD666" s="188" t="str">
        <f>IF($J666&gt;NORMA!$J$27,"NO CUMPLE","CUMPLE")</f>
        <v>NO CUMPLE</v>
      </c>
      <c r="AE666" s="188" t="str">
        <f>IF($G666&gt;NORMA!$K$28,"NO CUMPLE","CUMPLE")</f>
        <v>NO CUMPLE</v>
      </c>
      <c r="AF666" s="188" t="str">
        <f>IF($H666&gt;NORMA!$I$29,"NO CUMPLE","CUMPLE")</f>
        <v>NO CUMPLE</v>
      </c>
      <c r="AG666" s="188" t="str">
        <f>IF($O666&gt;NORMA!$L$30,"NO CUMPLE","CUMPLE")</f>
        <v>NO CUMPLE</v>
      </c>
      <c r="AH666" s="188" t="str">
        <f>IF(AND($N666&gt;=NORMA!$R$18, $N666&lt;=NORMA!$S$18),"CUMPLE","NO CUMPLE")</f>
        <v>CUMPLE</v>
      </c>
      <c r="AI666" s="188" t="str">
        <f>IF($I666&gt;NORMA!$J$32,"NO CUMPLE","CUMPLE")</f>
        <v>NO CUMPLE</v>
      </c>
    </row>
    <row r="667" spans="1:35" ht="14.25" customHeight="1" x14ac:dyDescent="0.35">
      <c r="A667" s="146" t="s">
        <v>106</v>
      </c>
      <c r="B667" s="147" t="s">
        <v>105</v>
      </c>
      <c r="C667" s="148">
        <v>40803</v>
      </c>
      <c r="D667" s="172">
        <v>0</v>
      </c>
      <c r="E667" s="147">
        <v>312</v>
      </c>
      <c r="F667" s="147">
        <v>761</v>
      </c>
      <c r="G667" s="147">
        <v>243</v>
      </c>
      <c r="H667" s="147">
        <v>132</v>
      </c>
      <c r="I667" s="147">
        <v>9.7799999999999994</v>
      </c>
      <c r="J667" s="147">
        <v>8.35</v>
      </c>
      <c r="K667" s="155">
        <v>56.59</v>
      </c>
      <c r="L667" s="155">
        <v>4.5999999999999996</v>
      </c>
      <c r="M667" s="156">
        <v>0.01</v>
      </c>
      <c r="N667" s="156">
        <v>7.55</v>
      </c>
      <c r="O667" s="157">
        <v>430000000</v>
      </c>
      <c r="P667" s="188" t="str">
        <f>IF($M667&lt;NORMA!$K$7,"NO CUMPLE","CUMPLE")</f>
        <v>NO CUMPLE</v>
      </c>
      <c r="Q667" s="188" t="str">
        <f>IF($E667&gt;NORMA!$K$8,"NO CUMPLE","CUMPLE")</f>
        <v>NO CUMPLE</v>
      </c>
      <c r="R667" s="188" t="str">
        <f>IF($F667&gt;NORMA!$K$9,"NO CUMPLE","CUMPLE")</f>
        <v>NO CUMPLE</v>
      </c>
      <c r="S667" s="188" t="str">
        <f>IF($K667&gt;NORMA!$K$10,"NO CUMPLE","CUMPLE")</f>
        <v>NO CUMPLE</v>
      </c>
      <c r="T667" s="188" t="str">
        <f>IF($J667&gt;NORMA!$K$11,"NO CUMPLE","CUMPLE")</f>
        <v>NO CUMPLE</v>
      </c>
      <c r="U667" s="188" t="str">
        <f>IF($G667&gt;NORMA!$L$12,"NO CUMPLE","CUMPLE")</f>
        <v>NO CUMPLE</v>
      </c>
      <c r="V667" s="188" t="str">
        <f>IF($H667&gt;NORMA!$L$13,"NO CUMPLE","CUMPLE")</f>
        <v>NO CUMPLE</v>
      </c>
      <c r="W667" s="188" t="str">
        <f>IF($O667&gt;NORMA!$J$14,"NO CUMPLE","CUMPLE")</f>
        <v>NO CUMPLE</v>
      </c>
      <c r="X667" s="188" t="str">
        <f>IF(AND($N667&gt;=NORMA!$Q$4, $N667&lt;=NORMA!$R$4),"CUMPLE","NO CUMPLE")</f>
        <v>CUMPLE</v>
      </c>
      <c r="Y667" s="188" t="str">
        <f>IF($I667&gt;NORMA!$K$16,"NO CUMPLE","CUMPLE")</f>
        <v>NO CUMPLE</v>
      </c>
      <c r="Z667" s="188" t="str">
        <f>IF($M667&lt;NORMA!$L$23,"NO CUMPLE","CUMPLE")</f>
        <v>NO CUMPLE</v>
      </c>
      <c r="AA667" s="188" t="str">
        <f>IF($E667&gt;NORMA!$J$24,"NO CUMPLE","CUMPLE")</f>
        <v>NO CUMPLE</v>
      </c>
      <c r="AB667" s="188" t="str">
        <f>IF($F667&gt;NORMA!$J$25,"NO CUMPLE","CUMPLE")</f>
        <v>NO CUMPLE</v>
      </c>
      <c r="AC667" s="188" t="str">
        <f>IF($K667&gt;NORMA!$J$26,"NO CUMPLE","CUMPLE")</f>
        <v>NO CUMPLE</v>
      </c>
      <c r="AD667" s="188" t="str">
        <f>IF($J667&gt;NORMA!$J$27,"NO CUMPLE","CUMPLE")</f>
        <v>NO CUMPLE</v>
      </c>
      <c r="AE667" s="188" t="str">
        <f>IF($G667&gt;NORMA!$K$28,"NO CUMPLE","CUMPLE")</f>
        <v>NO CUMPLE</v>
      </c>
      <c r="AF667" s="188" t="str">
        <f>IF($H667&gt;NORMA!$I$29,"NO CUMPLE","CUMPLE")</f>
        <v>NO CUMPLE</v>
      </c>
      <c r="AG667" s="188" t="str">
        <f>IF($O667&gt;NORMA!$L$30,"NO CUMPLE","CUMPLE")</f>
        <v>NO CUMPLE</v>
      </c>
      <c r="AH667" s="188" t="str">
        <f>IF(AND($N667&gt;=NORMA!$R$18, $N667&lt;=NORMA!$S$18),"CUMPLE","NO CUMPLE")</f>
        <v>CUMPLE</v>
      </c>
      <c r="AI667" s="188" t="str">
        <f>IF($I667&gt;NORMA!$J$32,"NO CUMPLE","CUMPLE")</f>
        <v>NO CUMPLE</v>
      </c>
    </row>
    <row r="668" spans="1:35" ht="14.25" customHeight="1" x14ac:dyDescent="0.35">
      <c r="A668" s="146" t="s">
        <v>106</v>
      </c>
      <c r="B668" s="147" t="s">
        <v>105</v>
      </c>
      <c r="C668" s="148">
        <v>40845</v>
      </c>
      <c r="D668" s="172">
        <v>0.33333333333333331</v>
      </c>
      <c r="E668" s="147">
        <v>178</v>
      </c>
      <c r="F668" s="147">
        <v>400</v>
      </c>
      <c r="G668" s="147">
        <v>92</v>
      </c>
      <c r="H668" s="147">
        <v>32</v>
      </c>
      <c r="I668" s="147">
        <v>9.36</v>
      </c>
      <c r="J668" s="147">
        <v>5.0999999999999996</v>
      </c>
      <c r="K668" s="155">
        <v>43.9</v>
      </c>
      <c r="L668" s="155">
        <v>6.67</v>
      </c>
      <c r="M668" s="156">
        <v>0.15</v>
      </c>
      <c r="N668" s="156">
        <v>7.63</v>
      </c>
      <c r="O668" s="157">
        <v>440000000</v>
      </c>
      <c r="P668" s="188" t="str">
        <f>IF($M668&lt;NORMA!$K$7,"NO CUMPLE","CUMPLE")</f>
        <v>NO CUMPLE</v>
      </c>
      <c r="Q668" s="188" t="str">
        <f>IF($E668&gt;NORMA!$K$8,"NO CUMPLE","CUMPLE")</f>
        <v>CUMPLE</v>
      </c>
      <c r="R668" s="188" t="str">
        <f>IF($F668&gt;NORMA!$K$9,"NO CUMPLE","CUMPLE")</f>
        <v>CUMPLE</v>
      </c>
      <c r="S668" s="188" t="str">
        <f>IF($K668&gt;NORMA!$K$10,"NO CUMPLE","CUMPLE")</f>
        <v>NO CUMPLE</v>
      </c>
      <c r="T668" s="188" t="str">
        <f>IF($J668&gt;NORMA!$K$11,"NO CUMPLE","CUMPLE")</f>
        <v>CUMPLE</v>
      </c>
      <c r="U668" s="188" t="str">
        <f>IF($G668&gt;NORMA!$L$12,"NO CUMPLE","CUMPLE")</f>
        <v>CUMPLE</v>
      </c>
      <c r="V668" s="188" t="str">
        <f>IF($H668&gt;NORMA!$L$13,"NO CUMPLE","CUMPLE")</f>
        <v>CUMPLE</v>
      </c>
      <c r="W668" s="188" t="str">
        <f>IF($O668&gt;NORMA!$J$14,"NO CUMPLE","CUMPLE")</f>
        <v>NO CUMPLE</v>
      </c>
      <c r="X668" s="188" t="str">
        <f>IF(AND($N668&gt;=NORMA!$Q$4, $N668&lt;=NORMA!$R$4),"CUMPLE","NO CUMPLE")</f>
        <v>CUMPLE</v>
      </c>
      <c r="Y668" s="188" t="str">
        <f>IF($I668&gt;NORMA!$K$16,"NO CUMPLE","CUMPLE")</f>
        <v>NO CUMPLE</v>
      </c>
      <c r="Z668" s="188" t="str">
        <f>IF($M668&lt;NORMA!$L$23,"NO CUMPLE","CUMPLE")</f>
        <v>NO CUMPLE</v>
      </c>
      <c r="AA668" s="188" t="str">
        <f>IF($E668&gt;NORMA!$J$24,"NO CUMPLE","CUMPLE")</f>
        <v>NO CUMPLE</v>
      </c>
      <c r="AB668" s="188" t="str">
        <f>IF($F668&gt;NORMA!$J$25,"NO CUMPLE","CUMPLE")</f>
        <v>NO CUMPLE</v>
      </c>
      <c r="AC668" s="188" t="str">
        <f>IF($K668&gt;NORMA!$J$26,"NO CUMPLE","CUMPLE")</f>
        <v>NO CUMPLE</v>
      </c>
      <c r="AD668" s="188" t="str">
        <f>IF($J668&gt;NORMA!$J$27,"NO CUMPLE","CUMPLE")</f>
        <v>NO CUMPLE</v>
      </c>
      <c r="AE668" s="188" t="str">
        <f>IF($G668&gt;NORMA!$K$28,"NO CUMPLE","CUMPLE")</f>
        <v>NO CUMPLE</v>
      </c>
      <c r="AF668" s="188" t="str">
        <f>IF($H668&gt;NORMA!$I$29,"NO CUMPLE","CUMPLE")</f>
        <v>NO CUMPLE</v>
      </c>
      <c r="AG668" s="188" t="str">
        <f>IF($O668&gt;NORMA!$L$30,"NO CUMPLE","CUMPLE")</f>
        <v>NO CUMPLE</v>
      </c>
      <c r="AH668" s="188" t="str">
        <f>IF(AND($N668&gt;=NORMA!$R$18, $N668&lt;=NORMA!$S$18),"CUMPLE","NO CUMPLE")</f>
        <v>CUMPLE</v>
      </c>
      <c r="AI668" s="188" t="str">
        <f>IF($I668&gt;NORMA!$J$32,"NO CUMPLE","CUMPLE")</f>
        <v>NO CUMPLE</v>
      </c>
    </row>
    <row r="669" spans="1:35" ht="14.25" customHeight="1" x14ac:dyDescent="0.35">
      <c r="A669" s="146" t="s">
        <v>106</v>
      </c>
      <c r="B669" s="147" t="s">
        <v>105</v>
      </c>
      <c r="C669" s="148">
        <v>40863</v>
      </c>
      <c r="D669" s="172">
        <v>0.35416666666666669</v>
      </c>
      <c r="E669" s="147">
        <v>69.900000000000006</v>
      </c>
      <c r="F669" s="147">
        <v>182</v>
      </c>
      <c r="G669" s="147">
        <v>76</v>
      </c>
      <c r="H669" s="147">
        <v>24</v>
      </c>
      <c r="I669" s="147">
        <v>2.19</v>
      </c>
      <c r="J669" s="147">
        <v>1.97</v>
      </c>
      <c r="K669" s="155">
        <v>19.62</v>
      </c>
      <c r="L669" s="155">
        <v>7.91</v>
      </c>
      <c r="M669" s="156">
        <v>0.17</v>
      </c>
      <c r="N669" s="156">
        <v>7.53</v>
      </c>
      <c r="O669" s="157">
        <v>9300000</v>
      </c>
      <c r="P669" s="188" t="str">
        <f>IF($M669&lt;NORMA!$K$7,"NO CUMPLE","CUMPLE")</f>
        <v>NO CUMPLE</v>
      </c>
      <c r="Q669" s="188" t="str">
        <f>IF($E669&gt;NORMA!$K$8,"NO CUMPLE","CUMPLE")</f>
        <v>CUMPLE</v>
      </c>
      <c r="R669" s="188" t="str">
        <f>IF($F669&gt;NORMA!$K$9,"NO CUMPLE","CUMPLE")</f>
        <v>CUMPLE</v>
      </c>
      <c r="S669" s="188" t="str">
        <f>IF($K669&gt;NORMA!$K$10,"NO CUMPLE","CUMPLE")</f>
        <v>CUMPLE</v>
      </c>
      <c r="T669" s="188" t="str">
        <f>IF($J669&gt;NORMA!$K$11,"NO CUMPLE","CUMPLE")</f>
        <v>CUMPLE</v>
      </c>
      <c r="U669" s="188" t="str">
        <f>IF($G669&gt;NORMA!$L$12,"NO CUMPLE","CUMPLE")</f>
        <v>CUMPLE</v>
      </c>
      <c r="V669" s="188" t="str">
        <f>IF($H669&gt;NORMA!$L$13,"NO CUMPLE","CUMPLE")</f>
        <v>CUMPLE</v>
      </c>
      <c r="W669" s="188" t="str">
        <f>IF($O669&gt;NORMA!$J$14,"NO CUMPLE","CUMPLE")</f>
        <v>NO CUMPLE</v>
      </c>
      <c r="X669" s="188" t="str">
        <f>IF(AND($N669&gt;=NORMA!$Q$4, $N669&lt;=NORMA!$R$4),"CUMPLE","NO CUMPLE")</f>
        <v>CUMPLE</v>
      </c>
      <c r="Y669" s="188" t="str">
        <f>IF($I669&gt;NORMA!$K$16,"NO CUMPLE","CUMPLE")</f>
        <v>CUMPLE</v>
      </c>
      <c r="Z669" s="188" t="str">
        <f>IF($M669&lt;NORMA!$L$23,"NO CUMPLE","CUMPLE")</f>
        <v>NO CUMPLE</v>
      </c>
      <c r="AA669" s="188" t="str">
        <f>IF($E669&gt;NORMA!$J$24,"NO CUMPLE","CUMPLE")</f>
        <v>NO CUMPLE</v>
      </c>
      <c r="AB669" s="188" t="str">
        <f>IF($F669&gt;NORMA!$J$25,"NO CUMPLE","CUMPLE")</f>
        <v>NO CUMPLE</v>
      </c>
      <c r="AC669" s="188" t="str">
        <f>IF($K669&gt;NORMA!$J$26,"NO CUMPLE","CUMPLE")</f>
        <v>NO CUMPLE</v>
      </c>
      <c r="AD669" s="188" t="str">
        <f>IF($J669&gt;NORMA!$J$27,"NO CUMPLE","CUMPLE")</f>
        <v>NO CUMPLE</v>
      </c>
      <c r="AE669" s="188" t="str">
        <f>IF($G669&gt;NORMA!$K$28,"NO CUMPLE","CUMPLE")</f>
        <v>NO CUMPLE</v>
      </c>
      <c r="AF669" s="188" t="str">
        <f>IF($H669&gt;NORMA!$I$29,"NO CUMPLE","CUMPLE")</f>
        <v>NO CUMPLE</v>
      </c>
      <c r="AG669" s="188" t="str">
        <f>IF($O669&gt;NORMA!$L$30,"NO CUMPLE","CUMPLE")</f>
        <v>NO CUMPLE</v>
      </c>
      <c r="AH669" s="188" t="str">
        <f>IF(AND($N669&gt;=NORMA!$R$18, $N669&lt;=NORMA!$S$18),"CUMPLE","NO CUMPLE")</f>
        <v>CUMPLE</v>
      </c>
      <c r="AI669" s="188" t="str">
        <f>IF($I669&gt;NORMA!$J$32,"NO CUMPLE","CUMPLE")</f>
        <v>NO CUMPLE</v>
      </c>
    </row>
    <row r="670" spans="1:35" ht="14.25" customHeight="1" x14ac:dyDescent="0.35">
      <c r="A670" s="146" t="s">
        <v>106</v>
      </c>
      <c r="B670" s="147" t="s">
        <v>105</v>
      </c>
      <c r="C670" s="148">
        <v>40879</v>
      </c>
      <c r="D670" s="172">
        <v>0.60416666666666663</v>
      </c>
      <c r="E670" s="147">
        <v>153</v>
      </c>
      <c r="F670" s="147">
        <v>408</v>
      </c>
      <c r="G670" s="147">
        <v>202</v>
      </c>
      <c r="H670" s="147">
        <v>66</v>
      </c>
      <c r="I670" s="147">
        <v>4.43</v>
      </c>
      <c r="J670" s="147">
        <v>4.74</v>
      </c>
      <c r="K670" s="155">
        <v>45.87</v>
      </c>
      <c r="L670" s="155">
        <v>11.06</v>
      </c>
      <c r="M670" s="156">
        <v>0.18</v>
      </c>
      <c r="N670" s="156">
        <v>7.64</v>
      </c>
      <c r="O670" s="157">
        <v>4300000</v>
      </c>
      <c r="P670" s="188" t="str">
        <f>IF($M670&lt;NORMA!$K$7,"NO CUMPLE","CUMPLE")</f>
        <v>NO CUMPLE</v>
      </c>
      <c r="Q670" s="188" t="str">
        <f>IF($E670&gt;NORMA!$K$8,"NO CUMPLE","CUMPLE")</f>
        <v>CUMPLE</v>
      </c>
      <c r="R670" s="188" t="str">
        <f>IF($F670&gt;NORMA!$K$9,"NO CUMPLE","CUMPLE")</f>
        <v>NO CUMPLE</v>
      </c>
      <c r="S670" s="188" t="str">
        <f>IF($K670&gt;NORMA!$K$10,"NO CUMPLE","CUMPLE")</f>
        <v>NO CUMPLE</v>
      </c>
      <c r="T670" s="188" t="str">
        <f>IF($J670&gt;NORMA!$K$11,"NO CUMPLE","CUMPLE")</f>
        <v>CUMPLE</v>
      </c>
      <c r="U670" s="188" t="str">
        <f>IF($G670&gt;NORMA!$L$12,"NO CUMPLE","CUMPLE")</f>
        <v>NO CUMPLE</v>
      </c>
      <c r="V670" s="188" t="str">
        <f>IF($H670&gt;NORMA!$L$13,"NO CUMPLE","CUMPLE")</f>
        <v>NO CUMPLE</v>
      </c>
      <c r="W670" s="188" t="str">
        <f>IF($O670&gt;NORMA!$J$14,"NO CUMPLE","CUMPLE")</f>
        <v>NO CUMPLE</v>
      </c>
      <c r="X670" s="188" t="str">
        <f>IF(AND($N670&gt;=NORMA!$Q$4, $N670&lt;=NORMA!$R$4),"CUMPLE","NO CUMPLE")</f>
        <v>CUMPLE</v>
      </c>
      <c r="Y670" s="188" t="str">
        <f>IF($I670&gt;NORMA!$K$16,"NO CUMPLE","CUMPLE")</f>
        <v>NO CUMPLE</v>
      </c>
      <c r="Z670" s="188" t="str">
        <f>IF($M670&lt;NORMA!$L$23,"NO CUMPLE","CUMPLE")</f>
        <v>NO CUMPLE</v>
      </c>
      <c r="AA670" s="188" t="str">
        <f>IF($E670&gt;NORMA!$J$24,"NO CUMPLE","CUMPLE")</f>
        <v>NO CUMPLE</v>
      </c>
      <c r="AB670" s="188" t="str">
        <f>IF($F670&gt;NORMA!$J$25,"NO CUMPLE","CUMPLE")</f>
        <v>NO CUMPLE</v>
      </c>
      <c r="AC670" s="188" t="str">
        <f>IF($K670&gt;NORMA!$J$26,"NO CUMPLE","CUMPLE")</f>
        <v>NO CUMPLE</v>
      </c>
      <c r="AD670" s="188" t="str">
        <f>IF($J670&gt;NORMA!$J$27,"NO CUMPLE","CUMPLE")</f>
        <v>NO CUMPLE</v>
      </c>
      <c r="AE670" s="188" t="str">
        <f>IF($G670&gt;NORMA!$K$28,"NO CUMPLE","CUMPLE")</f>
        <v>NO CUMPLE</v>
      </c>
      <c r="AF670" s="188" t="str">
        <f>IF($H670&gt;NORMA!$I$29,"NO CUMPLE","CUMPLE")</f>
        <v>NO CUMPLE</v>
      </c>
      <c r="AG670" s="188" t="str">
        <f>IF($O670&gt;NORMA!$L$30,"NO CUMPLE","CUMPLE")</f>
        <v>NO CUMPLE</v>
      </c>
      <c r="AH670" s="188" t="str">
        <f>IF(AND($N670&gt;=NORMA!$R$18, $N670&lt;=NORMA!$S$18),"CUMPLE","NO CUMPLE")</f>
        <v>CUMPLE</v>
      </c>
      <c r="AI670" s="188" t="str">
        <f>IF($I670&gt;NORMA!$J$32,"NO CUMPLE","CUMPLE")</f>
        <v>NO CUMPLE</v>
      </c>
    </row>
    <row r="671" spans="1:35" ht="14.25" customHeight="1" x14ac:dyDescent="0.35">
      <c r="A671" s="146" t="s">
        <v>107</v>
      </c>
      <c r="B671" s="147" t="s">
        <v>105</v>
      </c>
      <c r="C671" s="148">
        <v>40702</v>
      </c>
      <c r="D671" s="172">
        <v>0.625</v>
      </c>
      <c r="E671" s="147">
        <v>132</v>
      </c>
      <c r="F671" s="147">
        <v>291</v>
      </c>
      <c r="G671" s="147">
        <v>83</v>
      </c>
      <c r="H671" s="147">
        <v>24</v>
      </c>
      <c r="I671" s="147">
        <v>5.07</v>
      </c>
      <c r="J671" s="147">
        <v>3.86</v>
      </c>
      <c r="K671" s="155">
        <v>30.32</v>
      </c>
      <c r="L671" s="155">
        <v>6.03</v>
      </c>
      <c r="M671" s="156">
        <v>0.05</v>
      </c>
      <c r="N671" s="156">
        <v>7.16</v>
      </c>
      <c r="O671" s="157">
        <v>150000000</v>
      </c>
      <c r="P671" s="188" t="str">
        <f>IF($M671&lt;NORMA!$K$7,"NO CUMPLE","CUMPLE")</f>
        <v>NO CUMPLE</v>
      </c>
      <c r="Q671" s="188" t="str">
        <f>IF($E671&gt;NORMA!$K$8,"NO CUMPLE","CUMPLE")</f>
        <v>CUMPLE</v>
      </c>
      <c r="R671" s="188" t="str">
        <f>IF($F671&gt;NORMA!$K$9,"NO CUMPLE","CUMPLE")</f>
        <v>CUMPLE</v>
      </c>
      <c r="S671" s="188" t="str">
        <f>IF($K671&gt;NORMA!$K$10,"NO CUMPLE","CUMPLE")</f>
        <v>CUMPLE</v>
      </c>
      <c r="T671" s="188" t="str">
        <f>IF($J671&gt;NORMA!$K$11,"NO CUMPLE","CUMPLE")</f>
        <v>CUMPLE</v>
      </c>
      <c r="U671" s="188" t="str">
        <f>IF($G671&gt;NORMA!$L$12,"NO CUMPLE","CUMPLE")</f>
        <v>CUMPLE</v>
      </c>
      <c r="V671" s="188" t="str">
        <f>IF($H671&gt;NORMA!$L$13,"NO CUMPLE","CUMPLE")</f>
        <v>CUMPLE</v>
      </c>
      <c r="W671" s="188" t="str">
        <f>IF($O671&gt;NORMA!$J$14,"NO CUMPLE","CUMPLE")</f>
        <v>NO CUMPLE</v>
      </c>
      <c r="X671" s="188" t="str">
        <f>IF(AND($N671&gt;=NORMA!$Q$4, $N671&lt;=NORMA!$R$4),"CUMPLE","NO CUMPLE")</f>
        <v>CUMPLE</v>
      </c>
      <c r="Y671" s="188" t="str">
        <f>IF($I671&gt;NORMA!$K$16,"NO CUMPLE","CUMPLE")</f>
        <v>NO CUMPLE</v>
      </c>
      <c r="Z671" s="188" t="str">
        <f>IF($M671&lt;NORMA!$L$23,"NO CUMPLE","CUMPLE")</f>
        <v>NO CUMPLE</v>
      </c>
      <c r="AA671" s="188" t="str">
        <f>IF($E671&gt;NORMA!$J$24,"NO CUMPLE","CUMPLE")</f>
        <v>NO CUMPLE</v>
      </c>
      <c r="AB671" s="188" t="str">
        <f>IF($F671&gt;NORMA!$J$25,"NO CUMPLE","CUMPLE")</f>
        <v>NO CUMPLE</v>
      </c>
      <c r="AC671" s="188" t="str">
        <f>IF($K671&gt;NORMA!$J$26,"NO CUMPLE","CUMPLE")</f>
        <v>NO CUMPLE</v>
      </c>
      <c r="AD671" s="188" t="str">
        <f>IF($J671&gt;NORMA!$J$27,"NO CUMPLE","CUMPLE")</f>
        <v>NO CUMPLE</v>
      </c>
      <c r="AE671" s="188" t="str">
        <f>IF($G671&gt;NORMA!$K$28,"NO CUMPLE","CUMPLE")</f>
        <v>NO CUMPLE</v>
      </c>
      <c r="AF671" s="188" t="str">
        <f>IF($H671&gt;NORMA!$I$29,"NO CUMPLE","CUMPLE")</f>
        <v>NO CUMPLE</v>
      </c>
      <c r="AG671" s="188" t="str">
        <f>IF($O671&gt;NORMA!$L$30,"NO CUMPLE","CUMPLE")</f>
        <v>NO CUMPLE</v>
      </c>
      <c r="AH671" s="188" t="str">
        <f>IF(AND($N671&gt;=NORMA!$R$18, $N671&lt;=NORMA!$S$18),"CUMPLE","NO CUMPLE")</f>
        <v>CUMPLE</v>
      </c>
      <c r="AI671" s="188" t="str">
        <f>IF($I671&gt;NORMA!$J$32,"NO CUMPLE","CUMPLE")</f>
        <v>NO CUMPLE</v>
      </c>
    </row>
    <row r="672" spans="1:35" ht="14.25" customHeight="1" x14ac:dyDescent="0.35">
      <c r="A672" s="146" t="s">
        <v>107</v>
      </c>
      <c r="B672" s="147" t="s">
        <v>105</v>
      </c>
      <c r="C672" s="148">
        <v>40715</v>
      </c>
      <c r="D672" s="172">
        <v>0.45833333333333331</v>
      </c>
      <c r="E672" s="147">
        <v>265</v>
      </c>
      <c r="F672" s="147">
        <v>508</v>
      </c>
      <c r="G672" s="147">
        <v>188</v>
      </c>
      <c r="H672" s="147">
        <v>103</v>
      </c>
      <c r="I672" s="147">
        <v>8.76</v>
      </c>
      <c r="J672" s="147">
        <v>6.5</v>
      </c>
      <c r="K672" s="155">
        <v>1.1200000000000001</v>
      </c>
      <c r="L672" s="155">
        <v>8.0399999999999991</v>
      </c>
      <c r="M672" s="156">
        <v>0.09</v>
      </c>
      <c r="N672" s="156">
        <v>7.07</v>
      </c>
      <c r="O672" s="157">
        <v>150000000</v>
      </c>
      <c r="P672" s="188" t="str">
        <f>IF($M672&lt;NORMA!$K$7,"NO CUMPLE","CUMPLE")</f>
        <v>NO CUMPLE</v>
      </c>
      <c r="Q672" s="188" t="str">
        <f>IF($E672&gt;NORMA!$K$8,"NO CUMPLE","CUMPLE")</f>
        <v>NO CUMPLE</v>
      </c>
      <c r="R672" s="188" t="str">
        <f>IF($F672&gt;NORMA!$K$9,"NO CUMPLE","CUMPLE")</f>
        <v>NO CUMPLE</v>
      </c>
      <c r="S672" s="188" t="str">
        <f>IF($K672&gt;NORMA!$K$10,"NO CUMPLE","CUMPLE")</f>
        <v>CUMPLE</v>
      </c>
      <c r="T672" s="188" t="str">
        <f>IF($J672&gt;NORMA!$K$11,"NO CUMPLE","CUMPLE")</f>
        <v>CUMPLE</v>
      </c>
      <c r="U672" s="188" t="str">
        <f>IF($G672&gt;NORMA!$L$12,"NO CUMPLE","CUMPLE")</f>
        <v>CUMPLE</v>
      </c>
      <c r="V672" s="188" t="str">
        <f>IF($H672&gt;NORMA!$L$13,"NO CUMPLE","CUMPLE")</f>
        <v>NO CUMPLE</v>
      </c>
      <c r="W672" s="188" t="str">
        <f>IF($O672&gt;NORMA!$J$14,"NO CUMPLE","CUMPLE")</f>
        <v>NO CUMPLE</v>
      </c>
      <c r="X672" s="188" t="str">
        <f>IF(AND($N672&gt;=NORMA!$Q$4, $N672&lt;=NORMA!$R$4),"CUMPLE","NO CUMPLE")</f>
        <v>CUMPLE</v>
      </c>
      <c r="Y672" s="188" t="str">
        <f>IF($I672&gt;NORMA!$K$16,"NO CUMPLE","CUMPLE")</f>
        <v>NO CUMPLE</v>
      </c>
      <c r="Z672" s="188" t="str">
        <f>IF($M672&lt;NORMA!$L$23,"NO CUMPLE","CUMPLE")</f>
        <v>NO CUMPLE</v>
      </c>
      <c r="AA672" s="188" t="str">
        <f>IF($E672&gt;NORMA!$J$24,"NO CUMPLE","CUMPLE")</f>
        <v>NO CUMPLE</v>
      </c>
      <c r="AB672" s="188" t="str">
        <f>IF($F672&gt;NORMA!$J$25,"NO CUMPLE","CUMPLE")</f>
        <v>NO CUMPLE</v>
      </c>
      <c r="AC672" s="188" t="str">
        <f>IF($K672&gt;NORMA!$J$26,"NO CUMPLE","CUMPLE")</f>
        <v>CUMPLE</v>
      </c>
      <c r="AD672" s="188" t="str">
        <f>IF($J672&gt;NORMA!$J$27,"NO CUMPLE","CUMPLE")</f>
        <v>NO CUMPLE</v>
      </c>
      <c r="AE672" s="188" t="str">
        <f>IF($G672&gt;NORMA!$K$28,"NO CUMPLE","CUMPLE")</f>
        <v>NO CUMPLE</v>
      </c>
      <c r="AF672" s="188" t="str">
        <f>IF($H672&gt;NORMA!$I$29,"NO CUMPLE","CUMPLE")</f>
        <v>NO CUMPLE</v>
      </c>
      <c r="AG672" s="188" t="str">
        <f>IF($O672&gt;NORMA!$L$30,"NO CUMPLE","CUMPLE")</f>
        <v>NO CUMPLE</v>
      </c>
      <c r="AH672" s="188" t="str">
        <f>IF(AND($N672&gt;=NORMA!$R$18, $N672&lt;=NORMA!$S$18),"CUMPLE","NO CUMPLE")</f>
        <v>CUMPLE</v>
      </c>
      <c r="AI672" s="188" t="str">
        <f>IF($I672&gt;NORMA!$J$32,"NO CUMPLE","CUMPLE")</f>
        <v>NO CUMPLE</v>
      </c>
    </row>
    <row r="673" spans="1:35" ht="14.25" customHeight="1" x14ac:dyDescent="0.35">
      <c r="A673" s="146" t="s">
        <v>107</v>
      </c>
      <c r="B673" s="147" t="s">
        <v>105</v>
      </c>
      <c r="C673" s="148">
        <v>40731</v>
      </c>
      <c r="D673" s="172">
        <v>0.16666666666666666</v>
      </c>
      <c r="E673" s="147">
        <v>298</v>
      </c>
      <c r="F673" s="147">
        <v>657</v>
      </c>
      <c r="G673" s="147">
        <v>430</v>
      </c>
      <c r="H673" s="147">
        <v>310</v>
      </c>
      <c r="I673" s="147">
        <v>10.9</v>
      </c>
      <c r="J673" s="147">
        <v>7.68</v>
      </c>
      <c r="K673" s="155">
        <v>55.19</v>
      </c>
      <c r="L673" s="155">
        <v>5.15</v>
      </c>
      <c r="M673" s="156">
        <v>0.08</v>
      </c>
      <c r="N673" s="156">
        <v>7.05</v>
      </c>
      <c r="O673" s="157">
        <v>400000</v>
      </c>
      <c r="P673" s="188" t="str">
        <f>IF($M673&lt;NORMA!$K$7,"NO CUMPLE","CUMPLE")</f>
        <v>NO CUMPLE</v>
      </c>
      <c r="Q673" s="188" t="str">
        <f>IF($E673&gt;NORMA!$K$8,"NO CUMPLE","CUMPLE")</f>
        <v>NO CUMPLE</v>
      </c>
      <c r="R673" s="188" t="str">
        <f>IF($F673&gt;NORMA!$K$9,"NO CUMPLE","CUMPLE")</f>
        <v>NO CUMPLE</v>
      </c>
      <c r="S673" s="188" t="str">
        <f>IF($K673&gt;NORMA!$K$10,"NO CUMPLE","CUMPLE")</f>
        <v>NO CUMPLE</v>
      </c>
      <c r="T673" s="188" t="str">
        <f>IF($J673&gt;NORMA!$K$11,"NO CUMPLE","CUMPLE")</f>
        <v>CUMPLE</v>
      </c>
      <c r="U673" s="188" t="str">
        <f>IF($G673&gt;NORMA!$L$12,"NO CUMPLE","CUMPLE")</f>
        <v>NO CUMPLE</v>
      </c>
      <c r="V673" s="188" t="str">
        <f>IF($H673&gt;NORMA!$L$13,"NO CUMPLE","CUMPLE")</f>
        <v>NO CUMPLE</v>
      </c>
      <c r="W673" s="188" t="str">
        <f>IF($O673&gt;NORMA!$J$14,"NO CUMPLE","CUMPLE")</f>
        <v>CUMPLE</v>
      </c>
      <c r="X673" s="188" t="str">
        <f>IF(AND($N673&gt;=NORMA!$Q$4, $N673&lt;=NORMA!$R$4),"CUMPLE","NO CUMPLE")</f>
        <v>CUMPLE</v>
      </c>
      <c r="Y673" s="188" t="str">
        <f>IF($I673&gt;NORMA!$K$16,"NO CUMPLE","CUMPLE")</f>
        <v>NO CUMPLE</v>
      </c>
      <c r="Z673" s="188" t="str">
        <f>IF($M673&lt;NORMA!$L$23,"NO CUMPLE","CUMPLE")</f>
        <v>NO CUMPLE</v>
      </c>
      <c r="AA673" s="188" t="str">
        <f>IF($E673&gt;NORMA!$J$24,"NO CUMPLE","CUMPLE")</f>
        <v>NO CUMPLE</v>
      </c>
      <c r="AB673" s="188" t="str">
        <f>IF($F673&gt;NORMA!$J$25,"NO CUMPLE","CUMPLE")</f>
        <v>NO CUMPLE</v>
      </c>
      <c r="AC673" s="188" t="str">
        <f>IF($K673&gt;NORMA!$J$26,"NO CUMPLE","CUMPLE")</f>
        <v>NO CUMPLE</v>
      </c>
      <c r="AD673" s="188" t="str">
        <f>IF($J673&gt;NORMA!$J$27,"NO CUMPLE","CUMPLE")</f>
        <v>NO CUMPLE</v>
      </c>
      <c r="AE673" s="188" t="str">
        <f>IF($G673&gt;NORMA!$K$28,"NO CUMPLE","CUMPLE")</f>
        <v>NO CUMPLE</v>
      </c>
      <c r="AF673" s="188" t="str">
        <f>IF($H673&gt;NORMA!$I$29,"NO CUMPLE","CUMPLE")</f>
        <v>NO CUMPLE</v>
      </c>
      <c r="AG673" s="188" t="str">
        <f>IF($O673&gt;NORMA!$L$30,"NO CUMPLE","CUMPLE")</f>
        <v>NO CUMPLE</v>
      </c>
      <c r="AH673" s="188" t="str">
        <f>IF(AND($N673&gt;=NORMA!$R$18, $N673&lt;=NORMA!$S$18),"CUMPLE","NO CUMPLE")</f>
        <v>CUMPLE</v>
      </c>
      <c r="AI673" s="188" t="str">
        <f>IF($I673&gt;NORMA!$J$32,"NO CUMPLE","CUMPLE")</f>
        <v>NO CUMPLE</v>
      </c>
    </row>
    <row r="674" spans="1:35" ht="14.25" customHeight="1" x14ac:dyDescent="0.35">
      <c r="A674" s="146" t="s">
        <v>107</v>
      </c>
      <c r="B674" s="147" t="s">
        <v>105</v>
      </c>
      <c r="C674" s="148">
        <v>40746</v>
      </c>
      <c r="D674" s="172">
        <v>0.39583333333333331</v>
      </c>
      <c r="E674" s="147">
        <v>219</v>
      </c>
      <c r="F674" s="147">
        <v>441</v>
      </c>
      <c r="G674" s="147">
        <v>176</v>
      </c>
      <c r="H674" s="147">
        <v>64</v>
      </c>
      <c r="I674" s="147">
        <v>5.39</v>
      </c>
      <c r="J674" s="147">
        <v>6.84</v>
      </c>
      <c r="K674" s="155">
        <v>13.59</v>
      </c>
      <c r="L674" s="155">
        <v>5.91</v>
      </c>
      <c r="M674" s="156">
        <v>0.08</v>
      </c>
      <c r="N674" s="156">
        <v>7.27</v>
      </c>
      <c r="O674" s="157">
        <v>29000000</v>
      </c>
      <c r="P674" s="188" t="str">
        <f>IF($M674&lt;NORMA!$K$7,"NO CUMPLE","CUMPLE")</f>
        <v>NO CUMPLE</v>
      </c>
      <c r="Q674" s="188" t="str">
        <f>IF($E674&gt;NORMA!$K$8,"NO CUMPLE","CUMPLE")</f>
        <v>CUMPLE</v>
      </c>
      <c r="R674" s="188" t="str">
        <f>IF($F674&gt;NORMA!$K$9,"NO CUMPLE","CUMPLE")</f>
        <v>NO CUMPLE</v>
      </c>
      <c r="S674" s="188" t="str">
        <f>IF($K674&gt;NORMA!$K$10,"NO CUMPLE","CUMPLE")</f>
        <v>CUMPLE</v>
      </c>
      <c r="T674" s="188" t="str">
        <f>IF($J674&gt;NORMA!$K$11,"NO CUMPLE","CUMPLE")</f>
        <v>CUMPLE</v>
      </c>
      <c r="U674" s="188" t="str">
        <f>IF($G674&gt;NORMA!$L$12,"NO CUMPLE","CUMPLE")</f>
        <v>CUMPLE</v>
      </c>
      <c r="V674" s="188" t="str">
        <f>IF($H674&gt;NORMA!$L$13,"NO CUMPLE","CUMPLE")</f>
        <v>NO CUMPLE</v>
      </c>
      <c r="W674" s="188" t="str">
        <f>IF($O674&gt;NORMA!$J$14,"NO CUMPLE","CUMPLE")</f>
        <v>NO CUMPLE</v>
      </c>
      <c r="X674" s="188" t="str">
        <f>IF(AND($N674&gt;=NORMA!$Q$4, $N674&lt;=NORMA!$R$4),"CUMPLE","NO CUMPLE")</f>
        <v>CUMPLE</v>
      </c>
      <c r="Y674" s="188" t="str">
        <f>IF($I674&gt;NORMA!$K$16,"NO CUMPLE","CUMPLE")</f>
        <v>NO CUMPLE</v>
      </c>
      <c r="Z674" s="188" t="str">
        <f>IF($M674&lt;NORMA!$L$23,"NO CUMPLE","CUMPLE")</f>
        <v>NO CUMPLE</v>
      </c>
      <c r="AA674" s="188" t="str">
        <f>IF($E674&gt;NORMA!$J$24,"NO CUMPLE","CUMPLE")</f>
        <v>NO CUMPLE</v>
      </c>
      <c r="AB674" s="188" t="str">
        <f>IF($F674&gt;NORMA!$J$25,"NO CUMPLE","CUMPLE")</f>
        <v>NO CUMPLE</v>
      </c>
      <c r="AC674" s="188" t="str">
        <f>IF($K674&gt;NORMA!$J$26,"NO CUMPLE","CUMPLE")</f>
        <v>NO CUMPLE</v>
      </c>
      <c r="AD674" s="188" t="str">
        <f>IF($J674&gt;NORMA!$J$27,"NO CUMPLE","CUMPLE")</f>
        <v>NO CUMPLE</v>
      </c>
      <c r="AE674" s="188" t="str">
        <f>IF($G674&gt;NORMA!$K$28,"NO CUMPLE","CUMPLE")</f>
        <v>NO CUMPLE</v>
      </c>
      <c r="AF674" s="188" t="str">
        <f>IF($H674&gt;NORMA!$I$29,"NO CUMPLE","CUMPLE")</f>
        <v>NO CUMPLE</v>
      </c>
      <c r="AG674" s="188" t="str">
        <f>IF($O674&gt;NORMA!$L$30,"NO CUMPLE","CUMPLE")</f>
        <v>NO CUMPLE</v>
      </c>
      <c r="AH674" s="188" t="str">
        <f>IF(AND($N674&gt;=NORMA!$R$18, $N674&lt;=NORMA!$S$18),"CUMPLE","NO CUMPLE")</f>
        <v>CUMPLE</v>
      </c>
      <c r="AI674" s="188" t="str">
        <f>IF($I674&gt;NORMA!$J$32,"NO CUMPLE","CUMPLE")</f>
        <v>NO CUMPLE</v>
      </c>
    </row>
    <row r="675" spans="1:35" ht="14.25" customHeight="1" x14ac:dyDescent="0.35">
      <c r="A675" s="146" t="s">
        <v>107</v>
      </c>
      <c r="B675" s="147" t="s">
        <v>105</v>
      </c>
      <c r="C675" s="148">
        <v>40759</v>
      </c>
      <c r="D675" s="172">
        <v>0.66666666666666663</v>
      </c>
      <c r="E675" s="147">
        <v>146</v>
      </c>
      <c r="F675" s="147">
        <v>399</v>
      </c>
      <c r="G675" s="147">
        <v>113</v>
      </c>
      <c r="H675" s="147">
        <v>50</v>
      </c>
      <c r="I675" s="147">
        <v>5.95</v>
      </c>
      <c r="J675" s="147">
        <v>6.53</v>
      </c>
      <c r="K675" s="155">
        <v>58.29</v>
      </c>
      <c r="L675" s="155">
        <v>6.71</v>
      </c>
      <c r="M675" s="156">
        <v>0.06</v>
      </c>
      <c r="N675" s="156">
        <v>7.77</v>
      </c>
      <c r="O675" s="157">
        <v>43000000</v>
      </c>
      <c r="P675" s="188" t="str">
        <f>IF($M675&lt;NORMA!$K$7,"NO CUMPLE","CUMPLE")</f>
        <v>NO CUMPLE</v>
      </c>
      <c r="Q675" s="188" t="str">
        <f>IF($E675&gt;NORMA!$K$8,"NO CUMPLE","CUMPLE")</f>
        <v>CUMPLE</v>
      </c>
      <c r="R675" s="188" t="str">
        <f>IF($F675&gt;NORMA!$K$9,"NO CUMPLE","CUMPLE")</f>
        <v>CUMPLE</v>
      </c>
      <c r="S675" s="188" t="str">
        <f>IF($K675&gt;NORMA!$K$10,"NO CUMPLE","CUMPLE")</f>
        <v>NO CUMPLE</v>
      </c>
      <c r="T675" s="188" t="str">
        <f>IF($J675&gt;NORMA!$K$11,"NO CUMPLE","CUMPLE")</f>
        <v>CUMPLE</v>
      </c>
      <c r="U675" s="188" t="str">
        <f>IF($G675&gt;NORMA!$L$12,"NO CUMPLE","CUMPLE")</f>
        <v>CUMPLE</v>
      </c>
      <c r="V675" s="188" t="str">
        <f>IF($H675&gt;NORMA!$L$13,"NO CUMPLE","CUMPLE")</f>
        <v>CUMPLE</v>
      </c>
      <c r="W675" s="188" t="str">
        <f>IF($O675&gt;NORMA!$J$14,"NO CUMPLE","CUMPLE")</f>
        <v>NO CUMPLE</v>
      </c>
      <c r="X675" s="188" t="str">
        <f>IF(AND($N675&gt;=NORMA!$Q$4, $N675&lt;=NORMA!$R$4),"CUMPLE","NO CUMPLE")</f>
        <v>CUMPLE</v>
      </c>
      <c r="Y675" s="188" t="str">
        <f>IF($I675&gt;NORMA!$K$16,"NO CUMPLE","CUMPLE")</f>
        <v>NO CUMPLE</v>
      </c>
      <c r="Z675" s="188" t="str">
        <f>IF($M675&lt;NORMA!$L$23,"NO CUMPLE","CUMPLE")</f>
        <v>NO CUMPLE</v>
      </c>
      <c r="AA675" s="188" t="str">
        <f>IF($E675&gt;NORMA!$J$24,"NO CUMPLE","CUMPLE")</f>
        <v>NO CUMPLE</v>
      </c>
      <c r="AB675" s="188" t="str">
        <f>IF($F675&gt;NORMA!$J$25,"NO CUMPLE","CUMPLE")</f>
        <v>NO CUMPLE</v>
      </c>
      <c r="AC675" s="188" t="str">
        <f>IF($K675&gt;NORMA!$J$26,"NO CUMPLE","CUMPLE")</f>
        <v>NO CUMPLE</v>
      </c>
      <c r="AD675" s="188" t="str">
        <f>IF($J675&gt;NORMA!$J$27,"NO CUMPLE","CUMPLE")</f>
        <v>NO CUMPLE</v>
      </c>
      <c r="AE675" s="188" t="str">
        <f>IF($G675&gt;NORMA!$K$28,"NO CUMPLE","CUMPLE")</f>
        <v>NO CUMPLE</v>
      </c>
      <c r="AF675" s="188" t="str">
        <f>IF($H675&gt;NORMA!$I$29,"NO CUMPLE","CUMPLE")</f>
        <v>NO CUMPLE</v>
      </c>
      <c r="AG675" s="188" t="str">
        <f>IF($O675&gt;NORMA!$L$30,"NO CUMPLE","CUMPLE")</f>
        <v>NO CUMPLE</v>
      </c>
      <c r="AH675" s="188" t="str">
        <f>IF(AND($N675&gt;=NORMA!$R$18, $N675&lt;=NORMA!$S$18),"CUMPLE","NO CUMPLE")</f>
        <v>CUMPLE</v>
      </c>
      <c r="AI675" s="188" t="str">
        <f>IF($I675&gt;NORMA!$J$32,"NO CUMPLE","CUMPLE")</f>
        <v>NO CUMPLE</v>
      </c>
    </row>
    <row r="676" spans="1:35" ht="14.25" customHeight="1" x14ac:dyDescent="0.35">
      <c r="A676" s="146" t="s">
        <v>107</v>
      </c>
      <c r="B676" s="147" t="s">
        <v>105</v>
      </c>
      <c r="C676" s="148">
        <v>40774</v>
      </c>
      <c r="D676" s="172">
        <v>0.125</v>
      </c>
      <c r="E676" s="147">
        <v>318</v>
      </c>
      <c r="F676" s="147">
        <v>727</v>
      </c>
      <c r="G676" s="147">
        <v>370</v>
      </c>
      <c r="H676" s="147">
        <v>66</v>
      </c>
      <c r="I676" s="147">
        <v>11.3</v>
      </c>
      <c r="J676" s="147">
        <v>7.59</v>
      </c>
      <c r="K676" s="155">
        <v>51.59</v>
      </c>
      <c r="L676" s="155">
        <v>6.58</v>
      </c>
      <c r="M676" s="156">
        <v>0.11</v>
      </c>
      <c r="N676" s="156">
        <v>7.12</v>
      </c>
      <c r="O676" s="157">
        <v>2100000000</v>
      </c>
      <c r="P676" s="188" t="str">
        <f>IF($M676&lt;NORMA!$K$7,"NO CUMPLE","CUMPLE")</f>
        <v>NO CUMPLE</v>
      </c>
      <c r="Q676" s="188" t="str">
        <f>IF($E676&gt;NORMA!$K$8,"NO CUMPLE","CUMPLE")</f>
        <v>NO CUMPLE</v>
      </c>
      <c r="R676" s="188" t="str">
        <f>IF($F676&gt;NORMA!$K$9,"NO CUMPLE","CUMPLE")</f>
        <v>NO CUMPLE</v>
      </c>
      <c r="S676" s="188" t="str">
        <f>IF($K676&gt;NORMA!$K$10,"NO CUMPLE","CUMPLE")</f>
        <v>NO CUMPLE</v>
      </c>
      <c r="T676" s="188" t="str">
        <f>IF($J676&gt;NORMA!$K$11,"NO CUMPLE","CUMPLE")</f>
        <v>CUMPLE</v>
      </c>
      <c r="U676" s="188" t="str">
        <f>IF($G676&gt;NORMA!$L$12,"NO CUMPLE","CUMPLE")</f>
        <v>NO CUMPLE</v>
      </c>
      <c r="V676" s="188" t="str">
        <f>IF($H676&gt;NORMA!$L$13,"NO CUMPLE","CUMPLE")</f>
        <v>NO CUMPLE</v>
      </c>
      <c r="W676" s="188" t="str">
        <f>IF($O676&gt;NORMA!$J$14,"NO CUMPLE","CUMPLE")</f>
        <v>NO CUMPLE</v>
      </c>
      <c r="X676" s="188" t="str">
        <f>IF(AND($N676&gt;=NORMA!$Q$4, $N676&lt;=NORMA!$R$4),"CUMPLE","NO CUMPLE")</f>
        <v>CUMPLE</v>
      </c>
      <c r="Y676" s="188" t="str">
        <f>IF($I676&gt;NORMA!$K$16,"NO CUMPLE","CUMPLE")</f>
        <v>NO CUMPLE</v>
      </c>
      <c r="Z676" s="188" t="str">
        <f>IF($M676&lt;NORMA!$L$23,"NO CUMPLE","CUMPLE")</f>
        <v>NO CUMPLE</v>
      </c>
      <c r="AA676" s="188" t="str">
        <f>IF($E676&gt;NORMA!$J$24,"NO CUMPLE","CUMPLE")</f>
        <v>NO CUMPLE</v>
      </c>
      <c r="AB676" s="188" t="str">
        <f>IF($F676&gt;NORMA!$J$25,"NO CUMPLE","CUMPLE")</f>
        <v>NO CUMPLE</v>
      </c>
      <c r="AC676" s="188" t="str">
        <f>IF($K676&gt;NORMA!$J$26,"NO CUMPLE","CUMPLE")</f>
        <v>NO CUMPLE</v>
      </c>
      <c r="AD676" s="188" t="str">
        <f>IF($J676&gt;NORMA!$J$27,"NO CUMPLE","CUMPLE")</f>
        <v>NO CUMPLE</v>
      </c>
      <c r="AE676" s="188" t="str">
        <f>IF($G676&gt;NORMA!$K$28,"NO CUMPLE","CUMPLE")</f>
        <v>NO CUMPLE</v>
      </c>
      <c r="AF676" s="188" t="str">
        <f>IF($H676&gt;NORMA!$I$29,"NO CUMPLE","CUMPLE")</f>
        <v>NO CUMPLE</v>
      </c>
      <c r="AG676" s="188" t="str">
        <f>IF($O676&gt;NORMA!$L$30,"NO CUMPLE","CUMPLE")</f>
        <v>NO CUMPLE</v>
      </c>
      <c r="AH676" s="188" t="str">
        <f>IF(AND($N676&gt;=NORMA!$R$18, $N676&lt;=NORMA!$S$18),"CUMPLE","NO CUMPLE")</f>
        <v>CUMPLE</v>
      </c>
      <c r="AI676" s="188" t="str">
        <f>IF($I676&gt;NORMA!$J$32,"NO CUMPLE","CUMPLE")</f>
        <v>NO CUMPLE</v>
      </c>
    </row>
    <row r="677" spans="1:35" ht="14.25" customHeight="1" x14ac:dyDescent="0.35">
      <c r="A677" s="146" t="s">
        <v>107</v>
      </c>
      <c r="B677" s="147" t="s">
        <v>105</v>
      </c>
      <c r="C677" s="148">
        <v>40785</v>
      </c>
      <c r="D677" s="172">
        <v>0.58333333333333337</v>
      </c>
      <c r="E677" s="147">
        <v>326</v>
      </c>
      <c r="F677" s="147">
        <v>437</v>
      </c>
      <c r="G677" s="147">
        <v>170</v>
      </c>
      <c r="H677" s="147">
        <v>71</v>
      </c>
      <c r="I677" s="147">
        <v>8.35</v>
      </c>
      <c r="J677" s="147">
        <v>7.09</v>
      </c>
      <c r="K677" s="155">
        <v>54.99</v>
      </c>
      <c r="L677" s="155">
        <v>4.21</v>
      </c>
      <c r="M677" s="156">
        <v>7.0000000000000007E-2</v>
      </c>
      <c r="N677" s="156">
        <v>7.68</v>
      </c>
      <c r="O677" s="157">
        <v>46000000</v>
      </c>
      <c r="P677" s="188" t="str">
        <f>IF($M677&lt;NORMA!$K$7,"NO CUMPLE","CUMPLE")</f>
        <v>NO CUMPLE</v>
      </c>
      <c r="Q677" s="188" t="str">
        <f>IF($E677&gt;NORMA!$K$8,"NO CUMPLE","CUMPLE")</f>
        <v>NO CUMPLE</v>
      </c>
      <c r="R677" s="188" t="str">
        <f>IF($F677&gt;NORMA!$K$9,"NO CUMPLE","CUMPLE")</f>
        <v>NO CUMPLE</v>
      </c>
      <c r="S677" s="188" t="str">
        <f>IF($K677&gt;NORMA!$K$10,"NO CUMPLE","CUMPLE")</f>
        <v>NO CUMPLE</v>
      </c>
      <c r="T677" s="188" t="str">
        <f>IF($J677&gt;NORMA!$K$11,"NO CUMPLE","CUMPLE")</f>
        <v>CUMPLE</v>
      </c>
      <c r="U677" s="188" t="str">
        <f>IF($G677&gt;NORMA!$L$12,"NO CUMPLE","CUMPLE")</f>
        <v>CUMPLE</v>
      </c>
      <c r="V677" s="188" t="str">
        <f>IF($H677&gt;NORMA!$L$13,"NO CUMPLE","CUMPLE")</f>
        <v>NO CUMPLE</v>
      </c>
      <c r="W677" s="188" t="str">
        <f>IF($O677&gt;NORMA!$J$14,"NO CUMPLE","CUMPLE")</f>
        <v>NO CUMPLE</v>
      </c>
      <c r="X677" s="188" t="str">
        <f>IF(AND($N677&gt;=NORMA!$Q$4, $N677&lt;=NORMA!$R$4),"CUMPLE","NO CUMPLE")</f>
        <v>CUMPLE</v>
      </c>
      <c r="Y677" s="188" t="str">
        <f>IF($I677&gt;NORMA!$K$16,"NO CUMPLE","CUMPLE")</f>
        <v>NO CUMPLE</v>
      </c>
      <c r="Z677" s="188" t="str">
        <f>IF($M677&lt;NORMA!$L$23,"NO CUMPLE","CUMPLE")</f>
        <v>NO CUMPLE</v>
      </c>
      <c r="AA677" s="188" t="str">
        <f>IF($E677&gt;NORMA!$J$24,"NO CUMPLE","CUMPLE")</f>
        <v>NO CUMPLE</v>
      </c>
      <c r="AB677" s="188" t="str">
        <f>IF($F677&gt;NORMA!$J$25,"NO CUMPLE","CUMPLE")</f>
        <v>NO CUMPLE</v>
      </c>
      <c r="AC677" s="188" t="str">
        <f>IF($K677&gt;NORMA!$J$26,"NO CUMPLE","CUMPLE")</f>
        <v>NO CUMPLE</v>
      </c>
      <c r="AD677" s="188" t="str">
        <f>IF($J677&gt;NORMA!$J$27,"NO CUMPLE","CUMPLE")</f>
        <v>NO CUMPLE</v>
      </c>
      <c r="AE677" s="188" t="str">
        <f>IF($G677&gt;NORMA!$K$28,"NO CUMPLE","CUMPLE")</f>
        <v>NO CUMPLE</v>
      </c>
      <c r="AF677" s="188" t="str">
        <f>IF($H677&gt;NORMA!$I$29,"NO CUMPLE","CUMPLE")</f>
        <v>NO CUMPLE</v>
      </c>
      <c r="AG677" s="188" t="str">
        <f>IF($O677&gt;NORMA!$L$30,"NO CUMPLE","CUMPLE")</f>
        <v>NO CUMPLE</v>
      </c>
      <c r="AH677" s="188" t="str">
        <f>IF(AND($N677&gt;=NORMA!$R$18, $N677&lt;=NORMA!$S$18),"CUMPLE","NO CUMPLE")</f>
        <v>CUMPLE</v>
      </c>
      <c r="AI677" s="188" t="str">
        <f>IF($I677&gt;NORMA!$J$32,"NO CUMPLE","CUMPLE")</f>
        <v>NO CUMPLE</v>
      </c>
    </row>
    <row r="678" spans="1:35" ht="14.25" customHeight="1" x14ac:dyDescent="0.35">
      <c r="A678" s="146" t="s">
        <v>107</v>
      </c>
      <c r="B678" s="147" t="s">
        <v>105</v>
      </c>
      <c r="C678" s="148">
        <v>40803</v>
      </c>
      <c r="D678" s="172">
        <v>0.125</v>
      </c>
      <c r="E678" s="147">
        <v>140</v>
      </c>
      <c r="F678" s="147">
        <v>612</v>
      </c>
      <c r="G678" s="147">
        <v>140</v>
      </c>
      <c r="H678" s="147">
        <v>112</v>
      </c>
      <c r="I678" s="147">
        <v>8.74</v>
      </c>
      <c r="J678" s="147">
        <v>7.9</v>
      </c>
      <c r="K678" s="155">
        <v>60.79</v>
      </c>
      <c r="L678" s="155">
        <v>4.82</v>
      </c>
      <c r="M678" s="156">
        <v>0.14000000000000001</v>
      </c>
      <c r="N678" s="156">
        <v>7.25</v>
      </c>
      <c r="O678" s="157">
        <v>1600000000</v>
      </c>
      <c r="P678" s="188" t="str">
        <f>IF($M678&lt;NORMA!$K$7,"NO CUMPLE","CUMPLE")</f>
        <v>NO CUMPLE</v>
      </c>
      <c r="Q678" s="188" t="str">
        <f>IF($E678&gt;NORMA!$K$8,"NO CUMPLE","CUMPLE")</f>
        <v>CUMPLE</v>
      </c>
      <c r="R678" s="188" t="str">
        <f>IF($F678&gt;NORMA!$K$9,"NO CUMPLE","CUMPLE")</f>
        <v>NO CUMPLE</v>
      </c>
      <c r="S678" s="188" t="str">
        <f>IF($K678&gt;NORMA!$K$10,"NO CUMPLE","CUMPLE")</f>
        <v>NO CUMPLE</v>
      </c>
      <c r="T678" s="188" t="str">
        <f>IF($J678&gt;NORMA!$K$11,"NO CUMPLE","CUMPLE")</f>
        <v>CUMPLE</v>
      </c>
      <c r="U678" s="188" t="str">
        <f>IF($G678&gt;NORMA!$L$12,"NO CUMPLE","CUMPLE")</f>
        <v>CUMPLE</v>
      </c>
      <c r="V678" s="188" t="str">
        <f>IF($H678&gt;NORMA!$L$13,"NO CUMPLE","CUMPLE")</f>
        <v>NO CUMPLE</v>
      </c>
      <c r="W678" s="188" t="str">
        <f>IF($O678&gt;NORMA!$J$14,"NO CUMPLE","CUMPLE")</f>
        <v>NO CUMPLE</v>
      </c>
      <c r="X678" s="188" t="str">
        <f>IF(AND($N678&gt;=NORMA!$Q$4, $N678&lt;=NORMA!$R$4),"CUMPLE","NO CUMPLE")</f>
        <v>CUMPLE</v>
      </c>
      <c r="Y678" s="188" t="str">
        <f>IF($I678&gt;NORMA!$K$16,"NO CUMPLE","CUMPLE")</f>
        <v>NO CUMPLE</v>
      </c>
      <c r="Z678" s="188" t="str">
        <f>IF($M678&lt;NORMA!$L$23,"NO CUMPLE","CUMPLE")</f>
        <v>NO CUMPLE</v>
      </c>
      <c r="AA678" s="188" t="str">
        <f>IF($E678&gt;NORMA!$J$24,"NO CUMPLE","CUMPLE")</f>
        <v>NO CUMPLE</v>
      </c>
      <c r="AB678" s="188" t="str">
        <f>IF($F678&gt;NORMA!$J$25,"NO CUMPLE","CUMPLE")</f>
        <v>NO CUMPLE</v>
      </c>
      <c r="AC678" s="188" t="str">
        <f>IF($K678&gt;NORMA!$J$26,"NO CUMPLE","CUMPLE")</f>
        <v>NO CUMPLE</v>
      </c>
      <c r="AD678" s="188" t="str">
        <f>IF($J678&gt;NORMA!$J$27,"NO CUMPLE","CUMPLE")</f>
        <v>NO CUMPLE</v>
      </c>
      <c r="AE678" s="188" t="str">
        <f>IF($G678&gt;NORMA!$K$28,"NO CUMPLE","CUMPLE")</f>
        <v>NO CUMPLE</v>
      </c>
      <c r="AF678" s="188" t="str">
        <f>IF($H678&gt;NORMA!$I$29,"NO CUMPLE","CUMPLE")</f>
        <v>NO CUMPLE</v>
      </c>
      <c r="AG678" s="188" t="str">
        <f>IF($O678&gt;NORMA!$L$30,"NO CUMPLE","CUMPLE")</f>
        <v>NO CUMPLE</v>
      </c>
      <c r="AH678" s="188" t="str">
        <f>IF(AND($N678&gt;=NORMA!$R$18, $N678&lt;=NORMA!$S$18),"CUMPLE","NO CUMPLE")</f>
        <v>CUMPLE</v>
      </c>
      <c r="AI678" s="188" t="str">
        <f>IF($I678&gt;NORMA!$J$32,"NO CUMPLE","CUMPLE")</f>
        <v>NO CUMPLE</v>
      </c>
    </row>
    <row r="679" spans="1:35" ht="14.25" customHeight="1" x14ac:dyDescent="0.35">
      <c r="A679" s="146" t="s">
        <v>107</v>
      </c>
      <c r="B679" s="147" t="s">
        <v>105</v>
      </c>
      <c r="C679" s="148">
        <v>40845</v>
      </c>
      <c r="D679" s="172">
        <v>0.33333333333333331</v>
      </c>
      <c r="E679" s="147">
        <v>280</v>
      </c>
      <c r="F679" s="147">
        <v>358</v>
      </c>
      <c r="G679" s="147">
        <v>786</v>
      </c>
      <c r="H679" s="147">
        <v>592</v>
      </c>
      <c r="I679" s="147">
        <v>10.4</v>
      </c>
      <c r="J679" s="147">
        <v>5.81</v>
      </c>
      <c r="K679" s="155">
        <v>44.54</v>
      </c>
      <c r="L679" s="155">
        <v>5.43</v>
      </c>
      <c r="M679" s="156">
        <v>0.01</v>
      </c>
      <c r="N679" s="156">
        <v>7.62</v>
      </c>
      <c r="O679" s="157">
        <v>240000000</v>
      </c>
      <c r="P679" s="188" t="str">
        <f>IF($M679&lt;NORMA!$K$7,"NO CUMPLE","CUMPLE")</f>
        <v>NO CUMPLE</v>
      </c>
      <c r="Q679" s="188" t="str">
        <f>IF($E679&gt;NORMA!$K$8,"NO CUMPLE","CUMPLE")</f>
        <v>NO CUMPLE</v>
      </c>
      <c r="R679" s="188" t="str">
        <f>IF($F679&gt;NORMA!$K$9,"NO CUMPLE","CUMPLE")</f>
        <v>CUMPLE</v>
      </c>
      <c r="S679" s="188" t="str">
        <f>IF($K679&gt;NORMA!$K$10,"NO CUMPLE","CUMPLE")</f>
        <v>NO CUMPLE</v>
      </c>
      <c r="T679" s="188" t="str">
        <f>IF($J679&gt;NORMA!$K$11,"NO CUMPLE","CUMPLE")</f>
        <v>CUMPLE</v>
      </c>
      <c r="U679" s="188" t="str">
        <f>IF($G679&gt;NORMA!$L$12,"NO CUMPLE","CUMPLE")</f>
        <v>NO CUMPLE</v>
      </c>
      <c r="V679" s="188" t="str">
        <f>IF($H679&gt;NORMA!$L$13,"NO CUMPLE","CUMPLE")</f>
        <v>NO CUMPLE</v>
      </c>
      <c r="W679" s="188" t="str">
        <f>IF($O679&gt;NORMA!$J$14,"NO CUMPLE","CUMPLE")</f>
        <v>NO CUMPLE</v>
      </c>
      <c r="X679" s="188" t="str">
        <f>IF(AND($N679&gt;=NORMA!$Q$4, $N679&lt;=NORMA!$R$4),"CUMPLE","NO CUMPLE")</f>
        <v>CUMPLE</v>
      </c>
      <c r="Y679" s="188" t="str">
        <f>IF($I679&gt;NORMA!$K$16,"NO CUMPLE","CUMPLE")</f>
        <v>NO CUMPLE</v>
      </c>
      <c r="Z679" s="188" t="str">
        <f>IF($M679&lt;NORMA!$L$23,"NO CUMPLE","CUMPLE")</f>
        <v>NO CUMPLE</v>
      </c>
      <c r="AA679" s="188" t="str">
        <f>IF($E679&gt;NORMA!$J$24,"NO CUMPLE","CUMPLE")</f>
        <v>NO CUMPLE</v>
      </c>
      <c r="AB679" s="188" t="str">
        <f>IF($F679&gt;NORMA!$J$25,"NO CUMPLE","CUMPLE")</f>
        <v>NO CUMPLE</v>
      </c>
      <c r="AC679" s="188" t="str">
        <f>IF($K679&gt;NORMA!$J$26,"NO CUMPLE","CUMPLE")</f>
        <v>NO CUMPLE</v>
      </c>
      <c r="AD679" s="188" t="str">
        <f>IF($J679&gt;NORMA!$J$27,"NO CUMPLE","CUMPLE")</f>
        <v>NO CUMPLE</v>
      </c>
      <c r="AE679" s="188" t="str">
        <f>IF($G679&gt;NORMA!$K$28,"NO CUMPLE","CUMPLE")</f>
        <v>NO CUMPLE</v>
      </c>
      <c r="AF679" s="188" t="str">
        <f>IF($H679&gt;NORMA!$I$29,"NO CUMPLE","CUMPLE")</f>
        <v>NO CUMPLE</v>
      </c>
      <c r="AG679" s="188" t="str">
        <f>IF($O679&gt;NORMA!$L$30,"NO CUMPLE","CUMPLE")</f>
        <v>NO CUMPLE</v>
      </c>
      <c r="AH679" s="188" t="str">
        <f>IF(AND($N679&gt;=NORMA!$R$18, $N679&lt;=NORMA!$S$18),"CUMPLE","NO CUMPLE")</f>
        <v>CUMPLE</v>
      </c>
      <c r="AI679" s="188" t="str">
        <f>IF($I679&gt;NORMA!$J$32,"NO CUMPLE","CUMPLE")</f>
        <v>NO CUMPLE</v>
      </c>
    </row>
    <row r="680" spans="1:35" ht="14.25" customHeight="1" x14ac:dyDescent="0.35">
      <c r="A680" s="146" t="s">
        <v>107</v>
      </c>
      <c r="B680" s="147" t="s">
        <v>105</v>
      </c>
      <c r="C680" s="148">
        <v>40863</v>
      </c>
      <c r="D680" s="172">
        <v>0.25</v>
      </c>
      <c r="E680" s="147">
        <v>52.1</v>
      </c>
      <c r="F680" s="147">
        <v>155</v>
      </c>
      <c r="G680" s="147">
        <v>106</v>
      </c>
      <c r="H680" s="147">
        <v>11</v>
      </c>
      <c r="I680" s="147">
        <v>2.82</v>
      </c>
      <c r="J680" s="147">
        <v>2.1</v>
      </c>
      <c r="K680" s="155">
        <v>17.02</v>
      </c>
      <c r="L680" s="155">
        <v>8.08</v>
      </c>
      <c r="M680" s="156">
        <v>0.17</v>
      </c>
      <c r="N680" s="156">
        <v>7.44</v>
      </c>
      <c r="O680" s="157">
        <v>7500000</v>
      </c>
      <c r="P680" s="188" t="str">
        <f>IF($M680&lt;NORMA!$K$7,"NO CUMPLE","CUMPLE")</f>
        <v>NO CUMPLE</v>
      </c>
      <c r="Q680" s="188" t="str">
        <f>IF($E680&gt;NORMA!$K$8,"NO CUMPLE","CUMPLE")</f>
        <v>CUMPLE</v>
      </c>
      <c r="R680" s="188" t="str">
        <f>IF($F680&gt;NORMA!$K$9,"NO CUMPLE","CUMPLE")</f>
        <v>CUMPLE</v>
      </c>
      <c r="S680" s="188" t="str">
        <f>IF($K680&gt;NORMA!$K$10,"NO CUMPLE","CUMPLE")</f>
        <v>CUMPLE</v>
      </c>
      <c r="T680" s="188" t="str">
        <f>IF($J680&gt;NORMA!$K$11,"NO CUMPLE","CUMPLE")</f>
        <v>CUMPLE</v>
      </c>
      <c r="U680" s="188" t="str">
        <f>IF($G680&gt;NORMA!$L$12,"NO CUMPLE","CUMPLE")</f>
        <v>CUMPLE</v>
      </c>
      <c r="V680" s="188" t="str">
        <f>IF($H680&gt;NORMA!$L$13,"NO CUMPLE","CUMPLE")</f>
        <v>CUMPLE</v>
      </c>
      <c r="W680" s="188" t="str">
        <f>IF($O680&gt;NORMA!$J$14,"NO CUMPLE","CUMPLE")</f>
        <v>NO CUMPLE</v>
      </c>
      <c r="X680" s="188" t="str">
        <f>IF(AND($N680&gt;=NORMA!$Q$4, $N680&lt;=NORMA!$R$4),"CUMPLE","NO CUMPLE")</f>
        <v>CUMPLE</v>
      </c>
      <c r="Y680" s="188" t="str">
        <f>IF($I680&gt;NORMA!$K$16,"NO CUMPLE","CUMPLE")</f>
        <v>CUMPLE</v>
      </c>
      <c r="Z680" s="188" t="str">
        <f>IF($M680&lt;NORMA!$L$23,"NO CUMPLE","CUMPLE")</f>
        <v>NO CUMPLE</v>
      </c>
      <c r="AA680" s="188" t="str">
        <f>IF($E680&gt;NORMA!$J$24,"NO CUMPLE","CUMPLE")</f>
        <v>NO CUMPLE</v>
      </c>
      <c r="AB680" s="188" t="str">
        <f>IF($F680&gt;NORMA!$J$25,"NO CUMPLE","CUMPLE")</f>
        <v>NO CUMPLE</v>
      </c>
      <c r="AC680" s="188" t="str">
        <f>IF($K680&gt;NORMA!$J$26,"NO CUMPLE","CUMPLE")</f>
        <v>NO CUMPLE</v>
      </c>
      <c r="AD680" s="188" t="str">
        <f>IF($J680&gt;NORMA!$J$27,"NO CUMPLE","CUMPLE")</f>
        <v>NO CUMPLE</v>
      </c>
      <c r="AE680" s="188" t="str">
        <f>IF($G680&gt;NORMA!$K$28,"NO CUMPLE","CUMPLE")</f>
        <v>NO CUMPLE</v>
      </c>
      <c r="AF680" s="188" t="str">
        <f>IF($H680&gt;NORMA!$I$29,"NO CUMPLE","CUMPLE")</f>
        <v>NO CUMPLE</v>
      </c>
      <c r="AG680" s="188" t="str">
        <f>IF($O680&gt;NORMA!$L$30,"NO CUMPLE","CUMPLE")</f>
        <v>NO CUMPLE</v>
      </c>
      <c r="AH680" s="188" t="str">
        <f>IF(AND($N680&gt;=NORMA!$R$18, $N680&lt;=NORMA!$S$18),"CUMPLE","NO CUMPLE")</f>
        <v>CUMPLE</v>
      </c>
      <c r="AI680" s="188" t="str">
        <f>IF($I680&gt;NORMA!$J$32,"NO CUMPLE","CUMPLE")</f>
        <v>NO CUMPLE</v>
      </c>
    </row>
    <row r="681" spans="1:35" ht="14.25" customHeight="1" x14ac:dyDescent="0.35">
      <c r="A681" s="146" t="s">
        <v>107</v>
      </c>
      <c r="B681" s="147" t="s">
        <v>105</v>
      </c>
      <c r="C681" s="148">
        <v>40879</v>
      </c>
      <c r="D681" s="172">
        <v>0.625</v>
      </c>
      <c r="E681" s="147">
        <v>200</v>
      </c>
      <c r="F681" s="147">
        <v>508</v>
      </c>
      <c r="G681" s="147">
        <v>1145</v>
      </c>
      <c r="H681" s="147">
        <v>2635</v>
      </c>
      <c r="I681" s="147">
        <v>5.96</v>
      </c>
      <c r="J681" s="147">
        <v>5.19</v>
      </c>
      <c r="K681" s="155">
        <v>43.03</v>
      </c>
      <c r="L681" s="155">
        <v>17.13</v>
      </c>
      <c r="M681" s="156">
        <v>0.05</v>
      </c>
      <c r="N681" s="156">
        <v>8.07</v>
      </c>
      <c r="O681" s="157">
        <v>15000000</v>
      </c>
      <c r="P681" s="188" t="str">
        <f>IF($M681&lt;NORMA!$K$7,"NO CUMPLE","CUMPLE")</f>
        <v>NO CUMPLE</v>
      </c>
      <c r="Q681" s="188" t="str">
        <f>IF($E681&gt;NORMA!$K$8,"NO CUMPLE","CUMPLE")</f>
        <v>CUMPLE</v>
      </c>
      <c r="R681" s="188" t="str">
        <f>IF($F681&gt;NORMA!$K$9,"NO CUMPLE","CUMPLE")</f>
        <v>NO CUMPLE</v>
      </c>
      <c r="S681" s="188" t="str">
        <f>IF($K681&gt;NORMA!$K$10,"NO CUMPLE","CUMPLE")</f>
        <v>NO CUMPLE</v>
      </c>
      <c r="T681" s="188" t="str">
        <f>IF($J681&gt;NORMA!$K$11,"NO CUMPLE","CUMPLE")</f>
        <v>CUMPLE</v>
      </c>
      <c r="U681" s="188" t="str">
        <f>IF($G681&gt;NORMA!$L$12,"NO CUMPLE","CUMPLE")</f>
        <v>NO CUMPLE</v>
      </c>
      <c r="V681" s="188" t="str">
        <f>IF($H681&gt;NORMA!$L$13,"NO CUMPLE","CUMPLE")</f>
        <v>NO CUMPLE</v>
      </c>
      <c r="W681" s="188" t="str">
        <f>IF($O681&gt;NORMA!$J$14,"NO CUMPLE","CUMPLE")</f>
        <v>NO CUMPLE</v>
      </c>
      <c r="X681" s="188" t="str">
        <f>IF(AND($N681&gt;=NORMA!$Q$4, $N681&lt;=NORMA!$R$4),"CUMPLE","NO CUMPLE")</f>
        <v>CUMPLE</v>
      </c>
      <c r="Y681" s="188" t="str">
        <f>IF($I681&gt;NORMA!$K$16,"NO CUMPLE","CUMPLE")</f>
        <v>NO CUMPLE</v>
      </c>
      <c r="Z681" s="188" t="str">
        <f>IF($M681&lt;NORMA!$L$23,"NO CUMPLE","CUMPLE")</f>
        <v>NO CUMPLE</v>
      </c>
      <c r="AA681" s="188" t="str">
        <f>IF($E681&gt;NORMA!$J$24,"NO CUMPLE","CUMPLE")</f>
        <v>NO CUMPLE</v>
      </c>
      <c r="AB681" s="188" t="str">
        <f>IF($F681&gt;NORMA!$J$25,"NO CUMPLE","CUMPLE")</f>
        <v>NO CUMPLE</v>
      </c>
      <c r="AC681" s="188" t="str">
        <f>IF($K681&gt;NORMA!$J$26,"NO CUMPLE","CUMPLE")</f>
        <v>NO CUMPLE</v>
      </c>
      <c r="AD681" s="188" t="str">
        <f>IF($J681&gt;NORMA!$J$27,"NO CUMPLE","CUMPLE")</f>
        <v>NO CUMPLE</v>
      </c>
      <c r="AE681" s="188" t="str">
        <f>IF($G681&gt;NORMA!$K$28,"NO CUMPLE","CUMPLE")</f>
        <v>NO CUMPLE</v>
      </c>
      <c r="AF681" s="188" t="str">
        <f>IF($H681&gt;NORMA!$I$29,"NO CUMPLE","CUMPLE")</f>
        <v>NO CUMPLE</v>
      </c>
      <c r="AG681" s="188" t="str">
        <f>IF($O681&gt;NORMA!$L$30,"NO CUMPLE","CUMPLE")</f>
        <v>NO CUMPLE</v>
      </c>
      <c r="AH681" s="188" t="str">
        <f>IF(AND($N681&gt;=NORMA!$R$18, $N681&lt;=NORMA!$S$18),"CUMPLE","NO CUMPLE")</f>
        <v>CUMPLE</v>
      </c>
      <c r="AI681" s="188" t="str">
        <f>IF($I681&gt;NORMA!$J$32,"NO CUMPLE","CUMPLE")</f>
        <v>NO CUMPLE</v>
      </c>
    </row>
    <row r="682" spans="1:35" ht="14.25" customHeight="1" x14ac:dyDescent="0.35">
      <c r="A682" s="146" t="s">
        <v>104</v>
      </c>
      <c r="B682" s="147" t="s">
        <v>105</v>
      </c>
      <c r="C682" s="148">
        <v>40933</v>
      </c>
      <c r="D682" s="172">
        <v>0.5</v>
      </c>
      <c r="E682" s="147">
        <v>257</v>
      </c>
      <c r="F682" s="147">
        <v>614</v>
      </c>
      <c r="G682" s="147">
        <v>240</v>
      </c>
      <c r="H682" s="147">
        <v>85</v>
      </c>
      <c r="I682" s="147">
        <v>11.8</v>
      </c>
      <c r="J682" s="147">
        <v>7.64</v>
      </c>
      <c r="K682" s="155">
        <v>54.21</v>
      </c>
      <c r="L682" s="155">
        <v>4.66</v>
      </c>
      <c r="M682" s="156">
        <v>0.15</v>
      </c>
      <c r="N682" s="156">
        <v>8.23</v>
      </c>
      <c r="O682" s="157">
        <v>750000000</v>
      </c>
      <c r="P682" s="188" t="str">
        <f>IF($M682&lt;NORMA!$K$7,"NO CUMPLE","CUMPLE")</f>
        <v>NO CUMPLE</v>
      </c>
      <c r="Q682" s="188" t="str">
        <f>IF($E682&gt;NORMA!$K$8,"NO CUMPLE","CUMPLE")</f>
        <v>NO CUMPLE</v>
      </c>
      <c r="R682" s="188" t="str">
        <f>IF($F682&gt;NORMA!$K$9,"NO CUMPLE","CUMPLE")</f>
        <v>NO CUMPLE</v>
      </c>
      <c r="S682" s="188" t="str">
        <f>IF($K682&gt;NORMA!$K$10,"NO CUMPLE","CUMPLE")</f>
        <v>NO CUMPLE</v>
      </c>
      <c r="T682" s="188" t="str">
        <f>IF($J682&gt;NORMA!$K$11,"NO CUMPLE","CUMPLE")</f>
        <v>CUMPLE</v>
      </c>
      <c r="U682" s="188" t="str">
        <f>IF($G682&gt;NORMA!$L$12,"NO CUMPLE","CUMPLE")</f>
        <v>NO CUMPLE</v>
      </c>
      <c r="V682" s="188" t="str">
        <f>IF($H682&gt;NORMA!$L$13,"NO CUMPLE","CUMPLE")</f>
        <v>NO CUMPLE</v>
      </c>
      <c r="W682" s="188" t="str">
        <f>IF($O682&gt;NORMA!$J$14,"NO CUMPLE","CUMPLE")</f>
        <v>NO CUMPLE</v>
      </c>
      <c r="X682" s="188" t="str">
        <f>IF(AND($N682&gt;=NORMA!$Q$4, $N682&lt;=NORMA!$R$4),"CUMPLE","NO CUMPLE")</f>
        <v>CUMPLE</v>
      </c>
      <c r="Y682" s="188" t="str">
        <f>IF($I682&gt;NORMA!$K$16,"NO CUMPLE","CUMPLE")</f>
        <v>NO CUMPLE</v>
      </c>
      <c r="Z682" s="188" t="str">
        <f>IF($M682&lt;NORMA!$L$23,"NO CUMPLE","CUMPLE")</f>
        <v>NO CUMPLE</v>
      </c>
      <c r="AA682" s="188" t="str">
        <f>IF($E682&gt;NORMA!$J$24,"NO CUMPLE","CUMPLE")</f>
        <v>NO CUMPLE</v>
      </c>
      <c r="AB682" s="188" t="str">
        <f>IF($F682&gt;NORMA!$J$25,"NO CUMPLE","CUMPLE")</f>
        <v>NO CUMPLE</v>
      </c>
      <c r="AC682" s="188" t="str">
        <f>IF($K682&gt;NORMA!$J$26,"NO CUMPLE","CUMPLE")</f>
        <v>NO CUMPLE</v>
      </c>
      <c r="AD682" s="188" t="str">
        <f>IF($J682&gt;NORMA!$J$27,"NO CUMPLE","CUMPLE")</f>
        <v>NO CUMPLE</v>
      </c>
      <c r="AE682" s="188" t="str">
        <f>IF($G682&gt;NORMA!$K$28,"NO CUMPLE","CUMPLE")</f>
        <v>NO CUMPLE</v>
      </c>
      <c r="AF682" s="188" t="str">
        <f>IF($H682&gt;NORMA!$I$29,"NO CUMPLE","CUMPLE")</f>
        <v>NO CUMPLE</v>
      </c>
      <c r="AG682" s="188" t="str">
        <f>IF($O682&gt;NORMA!$L$30,"NO CUMPLE","CUMPLE")</f>
        <v>NO CUMPLE</v>
      </c>
      <c r="AH682" s="188" t="str">
        <f>IF(AND($N682&gt;=NORMA!$R$18, $N682&lt;=NORMA!$S$18),"CUMPLE","NO CUMPLE")</f>
        <v>CUMPLE</v>
      </c>
      <c r="AI682" s="188" t="str">
        <f>IF($I682&gt;NORMA!$J$32,"NO CUMPLE","CUMPLE")</f>
        <v>NO CUMPLE</v>
      </c>
    </row>
    <row r="683" spans="1:35" ht="14.25" customHeight="1" x14ac:dyDescent="0.35">
      <c r="A683" s="146" t="s">
        <v>104</v>
      </c>
      <c r="B683" s="147" t="s">
        <v>105</v>
      </c>
      <c r="C683" s="148">
        <v>40955</v>
      </c>
      <c r="D683" s="172">
        <v>0.10416666666666667</v>
      </c>
      <c r="E683" s="147">
        <v>122</v>
      </c>
      <c r="F683" s="147">
        <v>461</v>
      </c>
      <c r="G683" s="147">
        <v>132</v>
      </c>
      <c r="H683" s="147">
        <v>49</v>
      </c>
      <c r="I683" s="147">
        <v>8.7200000000000006</v>
      </c>
      <c r="J683" s="147">
        <v>6.17</v>
      </c>
      <c r="K683" s="155">
        <v>51.73</v>
      </c>
      <c r="L683" s="155">
        <v>2.68</v>
      </c>
      <c r="M683" s="156">
        <v>0.21</v>
      </c>
      <c r="N683" s="156">
        <v>7.49</v>
      </c>
      <c r="O683" s="157">
        <v>23000000</v>
      </c>
      <c r="P683" s="188" t="str">
        <f>IF($M683&lt;NORMA!$K$7,"NO CUMPLE","CUMPLE")</f>
        <v>CUMPLE</v>
      </c>
      <c r="Q683" s="188" t="str">
        <f>IF($E683&gt;NORMA!$K$8,"NO CUMPLE","CUMPLE")</f>
        <v>CUMPLE</v>
      </c>
      <c r="R683" s="188" t="str">
        <f>IF($F683&gt;NORMA!$K$9,"NO CUMPLE","CUMPLE")</f>
        <v>NO CUMPLE</v>
      </c>
      <c r="S683" s="188" t="str">
        <f>IF($K683&gt;NORMA!$K$10,"NO CUMPLE","CUMPLE")</f>
        <v>NO CUMPLE</v>
      </c>
      <c r="T683" s="188" t="str">
        <f>IF($J683&gt;NORMA!$K$11,"NO CUMPLE","CUMPLE")</f>
        <v>CUMPLE</v>
      </c>
      <c r="U683" s="188" t="str">
        <f>IF($G683&gt;NORMA!$L$12,"NO CUMPLE","CUMPLE")</f>
        <v>CUMPLE</v>
      </c>
      <c r="V683" s="188" t="str">
        <f>IF($H683&gt;NORMA!$L$13,"NO CUMPLE","CUMPLE")</f>
        <v>CUMPLE</v>
      </c>
      <c r="W683" s="188" t="str">
        <f>IF($O683&gt;NORMA!$J$14,"NO CUMPLE","CUMPLE")</f>
        <v>NO CUMPLE</v>
      </c>
      <c r="X683" s="188" t="str">
        <f>IF(AND($N683&gt;=NORMA!$Q$4, $N683&lt;=NORMA!$R$4),"CUMPLE","NO CUMPLE")</f>
        <v>CUMPLE</v>
      </c>
      <c r="Y683" s="188" t="str">
        <f>IF($I683&gt;NORMA!$K$16,"NO CUMPLE","CUMPLE")</f>
        <v>NO CUMPLE</v>
      </c>
      <c r="Z683" s="188" t="str">
        <f>IF($M683&lt;NORMA!$L$23,"NO CUMPLE","CUMPLE")</f>
        <v>NO CUMPLE</v>
      </c>
      <c r="AA683" s="188" t="str">
        <f>IF($E683&gt;NORMA!$J$24,"NO CUMPLE","CUMPLE")</f>
        <v>NO CUMPLE</v>
      </c>
      <c r="AB683" s="188" t="str">
        <f>IF($F683&gt;NORMA!$J$25,"NO CUMPLE","CUMPLE")</f>
        <v>NO CUMPLE</v>
      </c>
      <c r="AC683" s="188" t="str">
        <f>IF($K683&gt;NORMA!$J$26,"NO CUMPLE","CUMPLE")</f>
        <v>NO CUMPLE</v>
      </c>
      <c r="AD683" s="188" t="str">
        <f>IF($J683&gt;NORMA!$J$27,"NO CUMPLE","CUMPLE")</f>
        <v>NO CUMPLE</v>
      </c>
      <c r="AE683" s="188" t="str">
        <f>IF($G683&gt;NORMA!$K$28,"NO CUMPLE","CUMPLE")</f>
        <v>NO CUMPLE</v>
      </c>
      <c r="AF683" s="188" t="str">
        <f>IF($H683&gt;NORMA!$I$29,"NO CUMPLE","CUMPLE")</f>
        <v>NO CUMPLE</v>
      </c>
      <c r="AG683" s="188" t="str">
        <f>IF($O683&gt;NORMA!$L$30,"NO CUMPLE","CUMPLE")</f>
        <v>NO CUMPLE</v>
      </c>
      <c r="AH683" s="188" t="str">
        <f>IF(AND($N683&gt;=NORMA!$R$18, $N683&lt;=NORMA!$S$18),"CUMPLE","NO CUMPLE")</f>
        <v>CUMPLE</v>
      </c>
      <c r="AI683" s="188" t="str">
        <f>IF($I683&gt;NORMA!$J$32,"NO CUMPLE","CUMPLE")</f>
        <v>NO CUMPLE</v>
      </c>
    </row>
    <row r="684" spans="1:35" ht="14.25" customHeight="1" x14ac:dyDescent="0.35">
      <c r="A684" s="146" t="s">
        <v>104</v>
      </c>
      <c r="B684" s="147" t="s">
        <v>105</v>
      </c>
      <c r="C684" s="148">
        <v>40968</v>
      </c>
      <c r="D684" s="172">
        <v>0.45833333333333331</v>
      </c>
      <c r="E684" s="147">
        <v>269</v>
      </c>
      <c r="F684" s="147">
        <v>622</v>
      </c>
      <c r="G684" s="147">
        <v>212</v>
      </c>
      <c r="H684" s="147">
        <v>185</v>
      </c>
      <c r="I684" s="147">
        <v>9.1999999999999993</v>
      </c>
      <c r="J684" s="147">
        <v>7.44</v>
      </c>
      <c r="K684" s="155">
        <v>69.12</v>
      </c>
      <c r="L684" s="155">
        <v>4.3600000000000003</v>
      </c>
      <c r="M684" s="156">
        <v>0.12</v>
      </c>
      <c r="N684" s="156">
        <v>8.16</v>
      </c>
      <c r="O684" s="157">
        <v>23000000</v>
      </c>
      <c r="P684" s="188" t="str">
        <f>IF($M684&lt;NORMA!$K$7,"NO CUMPLE","CUMPLE")</f>
        <v>NO CUMPLE</v>
      </c>
      <c r="Q684" s="188" t="str">
        <f>IF($E684&gt;NORMA!$K$8,"NO CUMPLE","CUMPLE")</f>
        <v>NO CUMPLE</v>
      </c>
      <c r="R684" s="188" t="str">
        <f>IF($F684&gt;NORMA!$K$9,"NO CUMPLE","CUMPLE")</f>
        <v>NO CUMPLE</v>
      </c>
      <c r="S684" s="188" t="str">
        <f>IF($K684&gt;NORMA!$K$10,"NO CUMPLE","CUMPLE")</f>
        <v>NO CUMPLE</v>
      </c>
      <c r="T684" s="188" t="str">
        <f>IF($J684&gt;NORMA!$K$11,"NO CUMPLE","CUMPLE")</f>
        <v>CUMPLE</v>
      </c>
      <c r="U684" s="188" t="str">
        <f>IF($G684&gt;NORMA!$L$12,"NO CUMPLE","CUMPLE")</f>
        <v>NO CUMPLE</v>
      </c>
      <c r="V684" s="188" t="str">
        <f>IF($H684&gt;NORMA!$L$13,"NO CUMPLE","CUMPLE")</f>
        <v>NO CUMPLE</v>
      </c>
      <c r="W684" s="188" t="str">
        <f>IF($O684&gt;NORMA!$J$14,"NO CUMPLE","CUMPLE")</f>
        <v>NO CUMPLE</v>
      </c>
      <c r="X684" s="188" t="str">
        <f>IF(AND($N684&gt;=NORMA!$Q$4, $N684&lt;=NORMA!$R$4),"CUMPLE","NO CUMPLE")</f>
        <v>CUMPLE</v>
      </c>
      <c r="Y684" s="188" t="str">
        <f>IF($I684&gt;NORMA!$K$16,"NO CUMPLE","CUMPLE")</f>
        <v>NO CUMPLE</v>
      </c>
      <c r="Z684" s="188" t="str">
        <f>IF($M684&lt;NORMA!$L$23,"NO CUMPLE","CUMPLE")</f>
        <v>NO CUMPLE</v>
      </c>
      <c r="AA684" s="188" t="str">
        <f>IF($E684&gt;NORMA!$J$24,"NO CUMPLE","CUMPLE")</f>
        <v>NO CUMPLE</v>
      </c>
      <c r="AB684" s="188" t="str">
        <f>IF($F684&gt;NORMA!$J$25,"NO CUMPLE","CUMPLE")</f>
        <v>NO CUMPLE</v>
      </c>
      <c r="AC684" s="188" t="str">
        <f>IF($K684&gt;NORMA!$J$26,"NO CUMPLE","CUMPLE")</f>
        <v>NO CUMPLE</v>
      </c>
      <c r="AD684" s="188" t="str">
        <f>IF($J684&gt;NORMA!$J$27,"NO CUMPLE","CUMPLE")</f>
        <v>NO CUMPLE</v>
      </c>
      <c r="AE684" s="188" t="str">
        <f>IF($G684&gt;NORMA!$K$28,"NO CUMPLE","CUMPLE")</f>
        <v>NO CUMPLE</v>
      </c>
      <c r="AF684" s="188" t="str">
        <f>IF($H684&gt;NORMA!$I$29,"NO CUMPLE","CUMPLE")</f>
        <v>NO CUMPLE</v>
      </c>
      <c r="AG684" s="188" t="str">
        <f>IF($O684&gt;NORMA!$L$30,"NO CUMPLE","CUMPLE")</f>
        <v>NO CUMPLE</v>
      </c>
      <c r="AH684" s="188" t="str">
        <f>IF(AND($N684&gt;=NORMA!$R$18, $N684&lt;=NORMA!$S$18),"CUMPLE","NO CUMPLE")</f>
        <v>CUMPLE</v>
      </c>
      <c r="AI684" s="188" t="str">
        <f>IF($I684&gt;NORMA!$J$32,"NO CUMPLE","CUMPLE")</f>
        <v>NO CUMPLE</v>
      </c>
    </row>
    <row r="685" spans="1:35" ht="14.25" customHeight="1" x14ac:dyDescent="0.35">
      <c r="A685" s="146" t="s">
        <v>106</v>
      </c>
      <c r="B685" s="147" t="s">
        <v>105</v>
      </c>
      <c r="C685" s="148">
        <v>40924</v>
      </c>
      <c r="D685" s="172">
        <v>0.5625</v>
      </c>
      <c r="E685" s="147">
        <v>234</v>
      </c>
      <c r="F685" s="147">
        <v>669</v>
      </c>
      <c r="G685" s="147">
        <v>285</v>
      </c>
      <c r="H685" s="147">
        <v>73</v>
      </c>
      <c r="I685" s="147">
        <v>14.7</v>
      </c>
      <c r="J685" s="147">
        <v>8.43</v>
      </c>
      <c r="K685" s="155">
        <v>69.19</v>
      </c>
      <c r="L685" s="155">
        <v>5.51</v>
      </c>
      <c r="M685" s="156">
        <v>0.17</v>
      </c>
      <c r="N685" s="156">
        <v>7.54</v>
      </c>
      <c r="O685" s="157">
        <v>43000000</v>
      </c>
      <c r="P685" s="188" t="str">
        <f>IF($M685&lt;NORMA!$K$7,"NO CUMPLE","CUMPLE")</f>
        <v>NO CUMPLE</v>
      </c>
      <c r="Q685" s="188" t="str">
        <f>IF($E685&gt;NORMA!$K$8,"NO CUMPLE","CUMPLE")</f>
        <v>CUMPLE</v>
      </c>
      <c r="R685" s="188" t="str">
        <f>IF($F685&gt;NORMA!$K$9,"NO CUMPLE","CUMPLE")</f>
        <v>NO CUMPLE</v>
      </c>
      <c r="S685" s="188" t="str">
        <f>IF($K685&gt;NORMA!$K$10,"NO CUMPLE","CUMPLE")</f>
        <v>NO CUMPLE</v>
      </c>
      <c r="T685" s="188" t="str">
        <f>IF($J685&gt;NORMA!$K$11,"NO CUMPLE","CUMPLE")</f>
        <v>NO CUMPLE</v>
      </c>
      <c r="U685" s="188" t="str">
        <f>IF($G685&gt;NORMA!$L$12,"NO CUMPLE","CUMPLE")</f>
        <v>NO CUMPLE</v>
      </c>
      <c r="V685" s="188" t="str">
        <f>IF($H685&gt;NORMA!$L$13,"NO CUMPLE","CUMPLE")</f>
        <v>NO CUMPLE</v>
      </c>
      <c r="W685" s="188" t="str">
        <f>IF($O685&gt;NORMA!$J$14,"NO CUMPLE","CUMPLE")</f>
        <v>NO CUMPLE</v>
      </c>
      <c r="X685" s="188" t="str">
        <f>IF(AND($N685&gt;=NORMA!$Q$4, $N685&lt;=NORMA!$R$4),"CUMPLE","NO CUMPLE")</f>
        <v>CUMPLE</v>
      </c>
      <c r="Y685" s="188" t="str">
        <f>IF($I685&gt;NORMA!$K$16,"NO CUMPLE","CUMPLE")</f>
        <v>NO CUMPLE</v>
      </c>
      <c r="Z685" s="188" t="str">
        <f>IF($M685&lt;NORMA!$L$23,"NO CUMPLE","CUMPLE")</f>
        <v>NO CUMPLE</v>
      </c>
      <c r="AA685" s="188" t="str">
        <f>IF($E685&gt;NORMA!$J$24,"NO CUMPLE","CUMPLE")</f>
        <v>NO CUMPLE</v>
      </c>
      <c r="AB685" s="188" t="str">
        <f>IF($F685&gt;NORMA!$J$25,"NO CUMPLE","CUMPLE")</f>
        <v>NO CUMPLE</v>
      </c>
      <c r="AC685" s="188" t="str">
        <f>IF($K685&gt;NORMA!$J$26,"NO CUMPLE","CUMPLE")</f>
        <v>NO CUMPLE</v>
      </c>
      <c r="AD685" s="188" t="str">
        <f>IF($J685&gt;NORMA!$J$27,"NO CUMPLE","CUMPLE")</f>
        <v>NO CUMPLE</v>
      </c>
      <c r="AE685" s="188" t="str">
        <f>IF($G685&gt;NORMA!$K$28,"NO CUMPLE","CUMPLE")</f>
        <v>NO CUMPLE</v>
      </c>
      <c r="AF685" s="188" t="str">
        <f>IF($H685&gt;NORMA!$I$29,"NO CUMPLE","CUMPLE")</f>
        <v>NO CUMPLE</v>
      </c>
      <c r="AG685" s="188" t="str">
        <f>IF($O685&gt;NORMA!$L$30,"NO CUMPLE","CUMPLE")</f>
        <v>NO CUMPLE</v>
      </c>
      <c r="AH685" s="188" t="str">
        <f>IF(AND($N685&gt;=NORMA!$R$18, $N685&lt;=NORMA!$S$18),"CUMPLE","NO CUMPLE")</f>
        <v>CUMPLE</v>
      </c>
      <c r="AI685" s="188" t="str">
        <f>IF($I685&gt;NORMA!$J$32,"NO CUMPLE","CUMPLE")</f>
        <v>NO CUMPLE</v>
      </c>
    </row>
    <row r="686" spans="1:35" ht="14.25" customHeight="1" x14ac:dyDescent="0.35">
      <c r="A686" s="146" t="s">
        <v>106</v>
      </c>
      <c r="B686" s="147" t="s">
        <v>105</v>
      </c>
      <c r="C686" s="148">
        <v>40939</v>
      </c>
      <c r="D686" s="172">
        <v>0.52083333333333337</v>
      </c>
      <c r="E686" s="147">
        <v>194</v>
      </c>
      <c r="F686" s="147">
        <v>645</v>
      </c>
      <c r="G686" s="147">
        <v>247</v>
      </c>
      <c r="H686" s="147">
        <v>169</v>
      </c>
      <c r="I686" s="147">
        <v>9.6999999999999993</v>
      </c>
      <c r="J686" s="147">
        <v>8.17</v>
      </c>
      <c r="K686" s="155">
        <v>70.53</v>
      </c>
      <c r="L686" s="155">
        <v>6.78</v>
      </c>
      <c r="M686" s="156">
        <v>0.18</v>
      </c>
      <c r="N686" s="156">
        <v>7.58</v>
      </c>
      <c r="O686" s="157">
        <v>300000000</v>
      </c>
      <c r="P686" s="188" t="str">
        <f>IF($M686&lt;NORMA!$K$7,"NO CUMPLE","CUMPLE")</f>
        <v>NO CUMPLE</v>
      </c>
      <c r="Q686" s="188" t="str">
        <f>IF($E686&gt;NORMA!$K$8,"NO CUMPLE","CUMPLE")</f>
        <v>CUMPLE</v>
      </c>
      <c r="R686" s="188" t="str">
        <f>IF($F686&gt;NORMA!$K$9,"NO CUMPLE","CUMPLE")</f>
        <v>NO CUMPLE</v>
      </c>
      <c r="S686" s="188" t="str">
        <f>IF($K686&gt;NORMA!$K$10,"NO CUMPLE","CUMPLE")</f>
        <v>NO CUMPLE</v>
      </c>
      <c r="T686" s="188" t="str">
        <f>IF($J686&gt;NORMA!$K$11,"NO CUMPLE","CUMPLE")</f>
        <v>NO CUMPLE</v>
      </c>
      <c r="U686" s="188" t="str">
        <f>IF($G686&gt;NORMA!$L$12,"NO CUMPLE","CUMPLE")</f>
        <v>NO CUMPLE</v>
      </c>
      <c r="V686" s="188" t="str">
        <f>IF($H686&gt;NORMA!$L$13,"NO CUMPLE","CUMPLE")</f>
        <v>NO CUMPLE</v>
      </c>
      <c r="W686" s="188" t="str">
        <f>IF($O686&gt;NORMA!$J$14,"NO CUMPLE","CUMPLE")</f>
        <v>NO CUMPLE</v>
      </c>
      <c r="X686" s="188" t="str">
        <f>IF(AND($N686&gt;=NORMA!$Q$4, $N686&lt;=NORMA!$R$4),"CUMPLE","NO CUMPLE")</f>
        <v>CUMPLE</v>
      </c>
      <c r="Y686" s="188" t="str">
        <f>IF($I686&gt;NORMA!$K$16,"NO CUMPLE","CUMPLE")</f>
        <v>NO CUMPLE</v>
      </c>
      <c r="Z686" s="188" t="str">
        <f>IF($M686&lt;NORMA!$L$23,"NO CUMPLE","CUMPLE")</f>
        <v>NO CUMPLE</v>
      </c>
      <c r="AA686" s="188" t="str">
        <f>IF($E686&gt;NORMA!$J$24,"NO CUMPLE","CUMPLE")</f>
        <v>NO CUMPLE</v>
      </c>
      <c r="AB686" s="188" t="str">
        <f>IF($F686&gt;NORMA!$J$25,"NO CUMPLE","CUMPLE")</f>
        <v>NO CUMPLE</v>
      </c>
      <c r="AC686" s="188" t="str">
        <f>IF($K686&gt;NORMA!$J$26,"NO CUMPLE","CUMPLE")</f>
        <v>NO CUMPLE</v>
      </c>
      <c r="AD686" s="188" t="str">
        <f>IF($J686&gt;NORMA!$J$27,"NO CUMPLE","CUMPLE")</f>
        <v>NO CUMPLE</v>
      </c>
      <c r="AE686" s="188" t="str">
        <f>IF($G686&gt;NORMA!$K$28,"NO CUMPLE","CUMPLE")</f>
        <v>NO CUMPLE</v>
      </c>
      <c r="AF686" s="188" t="str">
        <f>IF($H686&gt;NORMA!$I$29,"NO CUMPLE","CUMPLE")</f>
        <v>NO CUMPLE</v>
      </c>
      <c r="AG686" s="188" t="str">
        <f>IF($O686&gt;NORMA!$L$30,"NO CUMPLE","CUMPLE")</f>
        <v>NO CUMPLE</v>
      </c>
      <c r="AH686" s="188" t="str">
        <f>IF(AND($N686&gt;=NORMA!$R$18, $N686&lt;=NORMA!$S$18),"CUMPLE","NO CUMPLE")</f>
        <v>CUMPLE</v>
      </c>
      <c r="AI686" s="188" t="str">
        <f>IF($I686&gt;NORMA!$J$32,"NO CUMPLE","CUMPLE")</f>
        <v>NO CUMPLE</v>
      </c>
    </row>
    <row r="687" spans="1:35" ht="14.25" customHeight="1" x14ac:dyDescent="0.35">
      <c r="A687" s="146" t="s">
        <v>106</v>
      </c>
      <c r="B687" s="147" t="s">
        <v>105</v>
      </c>
      <c r="C687" s="148">
        <v>40966</v>
      </c>
      <c r="D687" s="172">
        <v>0</v>
      </c>
      <c r="E687" s="147">
        <v>93</v>
      </c>
      <c r="F687" s="147">
        <v>231</v>
      </c>
      <c r="G687" s="147">
        <v>116</v>
      </c>
      <c r="H687" s="147">
        <v>54</v>
      </c>
      <c r="I687" s="147">
        <v>6.54</v>
      </c>
      <c r="J687" s="147">
        <v>3.06</v>
      </c>
      <c r="K687" s="155">
        <v>31.71</v>
      </c>
      <c r="L687" s="155">
        <v>4.42</v>
      </c>
      <c r="M687" s="156">
        <v>0.22</v>
      </c>
      <c r="N687" s="156">
        <v>7.49</v>
      </c>
      <c r="O687" s="157">
        <v>43000000</v>
      </c>
      <c r="P687" s="188" t="str">
        <f>IF($M687&lt;NORMA!$K$7,"NO CUMPLE","CUMPLE")</f>
        <v>CUMPLE</v>
      </c>
      <c r="Q687" s="188" t="str">
        <f>IF($E687&gt;NORMA!$K$8,"NO CUMPLE","CUMPLE")</f>
        <v>CUMPLE</v>
      </c>
      <c r="R687" s="188" t="str">
        <f>IF($F687&gt;NORMA!$K$9,"NO CUMPLE","CUMPLE")</f>
        <v>CUMPLE</v>
      </c>
      <c r="S687" s="188" t="str">
        <f>IF($K687&gt;NORMA!$K$10,"NO CUMPLE","CUMPLE")</f>
        <v>CUMPLE</v>
      </c>
      <c r="T687" s="188" t="str">
        <f>IF($J687&gt;NORMA!$K$11,"NO CUMPLE","CUMPLE")</f>
        <v>CUMPLE</v>
      </c>
      <c r="U687" s="188" t="str">
        <f>IF($G687&gt;NORMA!$L$12,"NO CUMPLE","CUMPLE")</f>
        <v>CUMPLE</v>
      </c>
      <c r="V687" s="188" t="str">
        <f>IF($H687&gt;NORMA!$L$13,"NO CUMPLE","CUMPLE")</f>
        <v>CUMPLE</v>
      </c>
      <c r="W687" s="188" t="str">
        <f>IF($O687&gt;NORMA!$J$14,"NO CUMPLE","CUMPLE")</f>
        <v>NO CUMPLE</v>
      </c>
      <c r="X687" s="188" t="str">
        <f>IF(AND($N687&gt;=NORMA!$Q$4, $N687&lt;=NORMA!$R$4),"CUMPLE","NO CUMPLE")</f>
        <v>CUMPLE</v>
      </c>
      <c r="Y687" s="188" t="str">
        <f>IF($I687&gt;NORMA!$K$16,"NO CUMPLE","CUMPLE")</f>
        <v>NO CUMPLE</v>
      </c>
      <c r="Z687" s="188" t="str">
        <f>IF($M687&lt;NORMA!$L$23,"NO CUMPLE","CUMPLE")</f>
        <v>NO CUMPLE</v>
      </c>
      <c r="AA687" s="188" t="str">
        <f>IF($E687&gt;NORMA!$J$24,"NO CUMPLE","CUMPLE")</f>
        <v>NO CUMPLE</v>
      </c>
      <c r="AB687" s="188" t="str">
        <f>IF($F687&gt;NORMA!$J$25,"NO CUMPLE","CUMPLE")</f>
        <v>NO CUMPLE</v>
      </c>
      <c r="AC687" s="188" t="str">
        <f>IF($K687&gt;NORMA!$J$26,"NO CUMPLE","CUMPLE")</f>
        <v>NO CUMPLE</v>
      </c>
      <c r="AD687" s="188" t="str">
        <f>IF($J687&gt;NORMA!$J$27,"NO CUMPLE","CUMPLE")</f>
        <v>NO CUMPLE</v>
      </c>
      <c r="AE687" s="188" t="str">
        <f>IF($G687&gt;NORMA!$K$28,"NO CUMPLE","CUMPLE")</f>
        <v>NO CUMPLE</v>
      </c>
      <c r="AF687" s="188" t="str">
        <f>IF($H687&gt;NORMA!$I$29,"NO CUMPLE","CUMPLE")</f>
        <v>NO CUMPLE</v>
      </c>
      <c r="AG687" s="188" t="str">
        <f>IF($O687&gt;NORMA!$L$30,"NO CUMPLE","CUMPLE")</f>
        <v>NO CUMPLE</v>
      </c>
      <c r="AH687" s="188" t="str">
        <f>IF(AND($N687&gt;=NORMA!$R$18, $N687&lt;=NORMA!$S$18),"CUMPLE","NO CUMPLE")</f>
        <v>CUMPLE</v>
      </c>
      <c r="AI687" s="188" t="str">
        <f>IF($I687&gt;NORMA!$J$32,"NO CUMPLE","CUMPLE")</f>
        <v>NO CUMPLE</v>
      </c>
    </row>
    <row r="688" spans="1:35" ht="14.25" customHeight="1" x14ac:dyDescent="0.35">
      <c r="A688" s="146" t="s">
        <v>106</v>
      </c>
      <c r="B688" s="147" t="s">
        <v>105</v>
      </c>
      <c r="C688" s="148">
        <v>40982</v>
      </c>
      <c r="D688" s="172">
        <v>0.125</v>
      </c>
      <c r="E688" s="147">
        <v>288</v>
      </c>
      <c r="F688" s="147">
        <v>530</v>
      </c>
      <c r="G688" s="147">
        <v>167</v>
      </c>
      <c r="H688" s="147">
        <v>150</v>
      </c>
      <c r="I688" s="147">
        <v>10.3</v>
      </c>
      <c r="J688" s="147">
        <v>6.88</v>
      </c>
      <c r="K688" s="155">
        <v>58.92</v>
      </c>
      <c r="L688" s="155">
        <v>3.11</v>
      </c>
      <c r="M688" s="156">
        <v>0.19</v>
      </c>
      <c r="N688" s="156">
        <v>7.36</v>
      </c>
      <c r="O688" s="157">
        <v>150000000</v>
      </c>
      <c r="P688" s="188" t="str">
        <f>IF($M688&lt;NORMA!$K$7,"NO CUMPLE","CUMPLE")</f>
        <v>NO CUMPLE</v>
      </c>
      <c r="Q688" s="188" t="str">
        <f>IF($E688&gt;NORMA!$K$8,"NO CUMPLE","CUMPLE")</f>
        <v>NO CUMPLE</v>
      </c>
      <c r="R688" s="188" t="str">
        <f>IF($F688&gt;NORMA!$K$9,"NO CUMPLE","CUMPLE")</f>
        <v>NO CUMPLE</v>
      </c>
      <c r="S688" s="188" t="str">
        <f>IF($K688&gt;NORMA!$K$10,"NO CUMPLE","CUMPLE")</f>
        <v>NO CUMPLE</v>
      </c>
      <c r="T688" s="188" t="str">
        <f>IF($J688&gt;NORMA!$K$11,"NO CUMPLE","CUMPLE")</f>
        <v>CUMPLE</v>
      </c>
      <c r="U688" s="188" t="str">
        <f>IF($G688&gt;NORMA!$L$12,"NO CUMPLE","CUMPLE")</f>
        <v>CUMPLE</v>
      </c>
      <c r="V688" s="188" t="str">
        <f>IF($H688&gt;NORMA!$L$13,"NO CUMPLE","CUMPLE")</f>
        <v>NO CUMPLE</v>
      </c>
      <c r="W688" s="188" t="str">
        <f>IF($O688&gt;NORMA!$J$14,"NO CUMPLE","CUMPLE")</f>
        <v>NO CUMPLE</v>
      </c>
      <c r="X688" s="188" t="str">
        <f>IF(AND($N688&gt;=NORMA!$Q$4, $N688&lt;=NORMA!$R$4),"CUMPLE","NO CUMPLE")</f>
        <v>CUMPLE</v>
      </c>
      <c r="Y688" s="188" t="str">
        <f>IF($I688&gt;NORMA!$K$16,"NO CUMPLE","CUMPLE")</f>
        <v>NO CUMPLE</v>
      </c>
      <c r="Z688" s="188" t="str">
        <f>IF($M688&lt;NORMA!$L$23,"NO CUMPLE","CUMPLE")</f>
        <v>NO CUMPLE</v>
      </c>
      <c r="AA688" s="188" t="str">
        <f>IF($E688&gt;NORMA!$J$24,"NO CUMPLE","CUMPLE")</f>
        <v>NO CUMPLE</v>
      </c>
      <c r="AB688" s="188" t="str">
        <f>IF($F688&gt;NORMA!$J$25,"NO CUMPLE","CUMPLE")</f>
        <v>NO CUMPLE</v>
      </c>
      <c r="AC688" s="188" t="str">
        <f>IF($K688&gt;NORMA!$J$26,"NO CUMPLE","CUMPLE")</f>
        <v>NO CUMPLE</v>
      </c>
      <c r="AD688" s="188" t="str">
        <f>IF($J688&gt;NORMA!$J$27,"NO CUMPLE","CUMPLE")</f>
        <v>NO CUMPLE</v>
      </c>
      <c r="AE688" s="188" t="str">
        <f>IF($G688&gt;NORMA!$K$28,"NO CUMPLE","CUMPLE")</f>
        <v>NO CUMPLE</v>
      </c>
      <c r="AF688" s="188" t="str">
        <f>IF($H688&gt;NORMA!$I$29,"NO CUMPLE","CUMPLE")</f>
        <v>NO CUMPLE</v>
      </c>
      <c r="AG688" s="188" t="str">
        <f>IF($O688&gt;NORMA!$L$30,"NO CUMPLE","CUMPLE")</f>
        <v>NO CUMPLE</v>
      </c>
      <c r="AH688" s="188" t="str">
        <f>IF(AND($N688&gt;=NORMA!$R$18, $N688&lt;=NORMA!$S$18),"CUMPLE","NO CUMPLE")</f>
        <v>CUMPLE</v>
      </c>
      <c r="AI688" s="188" t="str">
        <f>IF($I688&gt;NORMA!$J$32,"NO CUMPLE","CUMPLE")</f>
        <v>NO CUMPLE</v>
      </c>
    </row>
    <row r="689" spans="1:35" ht="14.25" customHeight="1" x14ac:dyDescent="0.35">
      <c r="A689" s="146" t="s">
        <v>107</v>
      </c>
      <c r="B689" s="147" t="s">
        <v>105</v>
      </c>
      <c r="C689" s="148">
        <v>40924</v>
      </c>
      <c r="D689" s="172">
        <v>0.5625</v>
      </c>
      <c r="E689" s="147">
        <v>285</v>
      </c>
      <c r="F689" s="147">
        <v>805</v>
      </c>
      <c r="G689" s="147">
        <v>2560</v>
      </c>
      <c r="H689" s="147">
        <v>40</v>
      </c>
      <c r="I689" s="147">
        <v>12</v>
      </c>
      <c r="J689" s="147">
        <v>9.1300000000000008</v>
      </c>
      <c r="K689" s="155">
        <v>85.3</v>
      </c>
      <c r="L689" s="155">
        <v>3.21</v>
      </c>
      <c r="M689" s="156">
        <v>0.02</v>
      </c>
      <c r="N689" s="156">
        <v>7.91</v>
      </c>
      <c r="O689" s="157">
        <v>39000000</v>
      </c>
      <c r="P689" s="188" t="str">
        <f>IF($M689&lt;NORMA!$K$7,"NO CUMPLE","CUMPLE")</f>
        <v>NO CUMPLE</v>
      </c>
      <c r="Q689" s="188" t="str">
        <f>IF($E689&gt;NORMA!$K$8,"NO CUMPLE","CUMPLE")</f>
        <v>NO CUMPLE</v>
      </c>
      <c r="R689" s="188" t="str">
        <f>IF($F689&gt;NORMA!$K$9,"NO CUMPLE","CUMPLE")</f>
        <v>NO CUMPLE</v>
      </c>
      <c r="S689" s="188" t="str">
        <f>IF($K689&gt;NORMA!$K$10,"NO CUMPLE","CUMPLE")</f>
        <v>NO CUMPLE</v>
      </c>
      <c r="T689" s="188" t="str">
        <f>IF($J689&gt;NORMA!$K$11,"NO CUMPLE","CUMPLE")</f>
        <v>NO CUMPLE</v>
      </c>
      <c r="U689" s="188" t="str">
        <f>IF($G689&gt;NORMA!$L$12,"NO CUMPLE","CUMPLE")</f>
        <v>NO CUMPLE</v>
      </c>
      <c r="V689" s="188" t="str">
        <f>IF($H689&gt;NORMA!$L$13,"NO CUMPLE","CUMPLE")</f>
        <v>CUMPLE</v>
      </c>
      <c r="W689" s="188" t="str">
        <f>IF($O689&gt;NORMA!$J$14,"NO CUMPLE","CUMPLE")</f>
        <v>NO CUMPLE</v>
      </c>
      <c r="X689" s="188" t="str">
        <f>IF(AND($N689&gt;=NORMA!$Q$4, $N689&lt;=NORMA!$R$4),"CUMPLE","NO CUMPLE")</f>
        <v>CUMPLE</v>
      </c>
      <c r="Y689" s="188" t="str">
        <f>IF($I689&gt;NORMA!$K$16,"NO CUMPLE","CUMPLE")</f>
        <v>NO CUMPLE</v>
      </c>
      <c r="Z689" s="188" t="str">
        <f>IF($M689&lt;NORMA!$L$23,"NO CUMPLE","CUMPLE")</f>
        <v>NO CUMPLE</v>
      </c>
      <c r="AA689" s="188" t="str">
        <f>IF($E689&gt;NORMA!$J$24,"NO CUMPLE","CUMPLE")</f>
        <v>NO CUMPLE</v>
      </c>
      <c r="AB689" s="188" t="str">
        <f>IF($F689&gt;NORMA!$J$25,"NO CUMPLE","CUMPLE")</f>
        <v>NO CUMPLE</v>
      </c>
      <c r="AC689" s="188" t="str">
        <f>IF($K689&gt;NORMA!$J$26,"NO CUMPLE","CUMPLE")</f>
        <v>NO CUMPLE</v>
      </c>
      <c r="AD689" s="188" t="str">
        <f>IF($J689&gt;NORMA!$J$27,"NO CUMPLE","CUMPLE")</f>
        <v>NO CUMPLE</v>
      </c>
      <c r="AE689" s="188" t="str">
        <f>IF($G689&gt;NORMA!$K$28,"NO CUMPLE","CUMPLE")</f>
        <v>NO CUMPLE</v>
      </c>
      <c r="AF689" s="188" t="str">
        <f>IF($H689&gt;NORMA!$I$29,"NO CUMPLE","CUMPLE")</f>
        <v>NO CUMPLE</v>
      </c>
      <c r="AG689" s="188" t="str">
        <f>IF($O689&gt;NORMA!$L$30,"NO CUMPLE","CUMPLE")</f>
        <v>NO CUMPLE</v>
      </c>
      <c r="AH689" s="188" t="str">
        <f>IF(AND($N689&gt;=NORMA!$R$18, $N689&lt;=NORMA!$S$18),"CUMPLE","NO CUMPLE")</f>
        <v>CUMPLE</v>
      </c>
      <c r="AI689" s="188" t="str">
        <f>IF($I689&gt;NORMA!$J$32,"NO CUMPLE","CUMPLE")</f>
        <v>NO CUMPLE</v>
      </c>
    </row>
    <row r="690" spans="1:35" ht="14.25" customHeight="1" x14ac:dyDescent="0.35">
      <c r="A690" s="146" t="s">
        <v>107</v>
      </c>
      <c r="B690" s="147" t="s">
        <v>105</v>
      </c>
      <c r="C690" s="148">
        <v>40939</v>
      </c>
      <c r="D690" s="172">
        <v>0.41666666666666669</v>
      </c>
      <c r="E690" s="147">
        <v>118</v>
      </c>
      <c r="F690" s="147">
        <v>378</v>
      </c>
      <c r="G690" s="147">
        <v>102</v>
      </c>
      <c r="H690" s="147">
        <v>33.4</v>
      </c>
      <c r="I690" s="147">
        <v>6.03</v>
      </c>
      <c r="J690" s="147">
        <v>6.06</v>
      </c>
      <c r="K690" s="155">
        <v>52.53</v>
      </c>
      <c r="L690" s="155">
        <v>6.93</v>
      </c>
      <c r="M690" s="156">
        <v>0.2</v>
      </c>
      <c r="N690" s="156">
        <v>7.34</v>
      </c>
      <c r="O690" s="157">
        <v>900000000</v>
      </c>
      <c r="P690" s="188" t="str">
        <f>IF($M690&lt;NORMA!$K$7,"NO CUMPLE","CUMPLE")</f>
        <v>CUMPLE</v>
      </c>
      <c r="Q690" s="188" t="str">
        <f>IF($E690&gt;NORMA!$K$8,"NO CUMPLE","CUMPLE")</f>
        <v>CUMPLE</v>
      </c>
      <c r="R690" s="188" t="str">
        <f>IF($F690&gt;NORMA!$K$9,"NO CUMPLE","CUMPLE")</f>
        <v>CUMPLE</v>
      </c>
      <c r="S690" s="188" t="str">
        <f>IF($K690&gt;NORMA!$K$10,"NO CUMPLE","CUMPLE")</f>
        <v>NO CUMPLE</v>
      </c>
      <c r="T690" s="188" t="str">
        <f>IF($J690&gt;NORMA!$K$11,"NO CUMPLE","CUMPLE")</f>
        <v>CUMPLE</v>
      </c>
      <c r="U690" s="188" t="str">
        <f>IF($G690&gt;NORMA!$L$12,"NO CUMPLE","CUMPLE")</f>
        <v>CUMPLE</v>
      </c>
      <c r="V690" s="188" t="str">
        <f>IF($H690&gt;NORMA!$L$13,"NO CUMPLE","CUMPLE")</f>
        <v>CUMPLE</v>
      </c>
      <c r="W690" s="188" t="str">
        <f>IF($O690&gt;NORMA!$J$14,"NO CUMPLE","CUMPLE")</f>
        <v>NO CUMPLE</v>
      </c>
      <c r="X690" s="188" t="str">
        <f>IF(AND($N690&gt;=NORMA!$Q$4, $N690&lt;=NORMA!$R$4),"CUMPLE","NO CUMPLE")</f>
        <v>CUMPLE</v>
      </c>
      <c r="Y690" s="188" t="str">
        <f>IF($I690&gt;NORMA!$K$16,"NO CUMPLE","CUMPLE")</f>
        <v>NO CUMPLE</v>
      </c>
      <c r="Z690" s="188" t="str">
        <f>IF($M690&lt;NORMA!$L$23,"NO CUMPLE","CUMPLE")</f>
        <v>NO CUMPLE</v>
      </c>
      <c r="AA690" s="188" t="str">
        <f>IF($E690&gt;NORMA!$J$24,"NO CUMPLE","CUMPLE")</f>
        <v>NO CUMPLE</v>
      </c>
      <c r="AB690" s="188" t="str">
        <f>IF($F690&gt;NORMA!$J$25,"NO CUMPLE","CUMPLE")</f>
        <v>NO CUMPLE</v>
      </c>
      <c r="AC690" s="188" t="str">
        <f>IF($K690&gt;NORMA!$J$26,"NO CUMPLE","CUMPLE")</f>
        <v>NO CUMPLE</v>
      </c>
      <c r="AD690" s="188" t="str">
        <f>IF($J690&gt;NORMA!$J$27,"NO CUMPLE","CUMPLE")</f>
        <v>NO CUMPLE</v>
      </c>
      <c r="AE690" s="188" t="str">
        <f>IF($G690&gt;NORMA!$K$28,"NO CUMPLE","CUMPLE")</f>
        <v>NO CUMPLE</v>
      </c>
      <c r="AF690" s="188" t="str">
        <f>IF($H690&gt;NORMA!$I$29,"NO CUMPLE","CUMPLE")</f>
        <v>NO CUMPLE</v>
      </c>
      <c r="AG690" s="188" t="str">
        <f>IF($O690&gt;NORMA!$L$30,"NO CUMPLE","CUMPLE")</f>
        <v>NO CUMPLE</v>
      </c>
      <c r="AH690" s="188" t="str">
        <f>IF(AND($N690&gt;=NORMA!$R$18, $N690&lt;=NORMA!$S$18),"CUMPLE","NO CUMPLE")</f>
        <v>CUMPLE</v>
      </c>
      <c r="AI690" s="188" t="str">
        <f>IF($I690&gt;NORMA!$J$32,"NO CUMPLE","CUMPLE")</f>
        <v>NO CUMPLE</v>
      </c>
    </row>
    <row r="691" spans="1:35" ht="14.25" customHeight="1" x14ac:dyDescent="0.35">
      <c r="A691" s="146" t="s">
        <v>107</v>
      </c>
      <c r="B691" s="147" t="s">
        <v>105</v>
      </c>
      <c r="C691" s="148">
        <v>40966</v>
      </c>
      <c r="D691" s="172">
        <v>0.125</v>
      </c>
      <c r="E691" s="147">
        <v>94.4</v>
      </c>
      <c r="F691" s="147">
        <v>261</v>
      </c>
      <c r="G691" s="147">
        <v>416</v>
      </c>
      <c r="H691" s="147">
        <v>171</v>
      </c>
      <c r="I691" s="147">
        <v>7.36</v>
      </c>
      <c r="J691" s="147">
        <v>3.66</v>
      </c>
      <c r="K691" s="155">
        <v>35.11</v>
      </c>
      <c r="L691" s="155">
        <v>4.16</v>
      </c>
      <c r="M691" s="156">
        <v>0.1</v>
      </c>
      <c r="N691" s="156">
        <v>7.83</v>
      </c>
      <c r="O691" s="157">
        <v>39000000</v>
      </c>
      <c r="P691" s="188" t="str">
        <f>IF($M691&lt;NORMA!$K$7,"NO CUMPLE","CUMPLE")</f>
        <v>NO CUMPLE</v>
      </c>
      <c r="Q691" s="188" t="str">
        <f>IF($E691&gt;NORMA!$K$8,"NO CUMPLE","CUMPLE")</f>
        <v>CUMPLE</v>
      </c>
      <c r="R691" s="188" t="str">
        <f>IF($F691&gt;NORMA!$K$9,"NO CUMPLE","CUMPLE")</f>
        <v>CUMPLE</v>
      </c>
      <c r="S691" s="188" t="str">
        <f>IF($K691&gt;NORMA!$K$10,"NO CUMPLE","CUMPLE")</f>
        <v>CUMPLE</v>
      </c>
      <c r="T691" s="188" t="str">
        <f>IF($J691&gt;NORMA!$K$11,"NO CUMPLE","CUMPLE")</f>
        <v>CUMPLE</v>
      </c>
      <c r="U691" s="188" t="str">
        <f>IF($G691&gt;NORMA!$L$12,"NO CUMPLE","CUMPLE")</f>
        <v>NO CUMPLE</v>
      </c>
      <c r="V691" s="188" t="str">
        <f>IF($H691&gt;NORMA!$L$13,"NO CUMPLE","CUMPLE")</f>
        <v>NO CUMPLE</v>
      </c>
      <c r="W691" s="188" t="str">
        <f>IF($O691&gt;NORMA!$J$14,"NO CUMPLE","CUMPLE")</f>
        <v>NO CUMPLE</v>
      </c>
      <c r="X691" s="188" t="str">
        <f>IF(AND($N691&gt;=NORMA!$Q$4, $N691&lt;=NORMA!$R$4),"CUMPLE","NO CUMPLE")</f>
        <v>CUMPLE</v>
      </c>
      <c r="Y691" s="188" t="str">
        <f>IF($I691&gt;NORMA!$K$16,"NO CUMPLE","CUMPLE")</f>
        <v>NO CUMPLE</v>
      </c>
      <c r="Z691" s="188" t="str">
        <f>IF($M691&lt;NORMA!$L$23,"NO CUMPLE","CUMPLE")</f>
        <v>NO CUMPLE</v>
      </c>
      <c r="AA691" s="188" t="str">
        <f>IF($E691&gt;NORMA!$J$24,"NO CUMPLE","CUMPLE")</f>
        <v>NO CUMPLE</v>
      </c>
      <c r="AB691" s="188" t="str">
        <f>IF($F691&gt;NORMA!$J$25,"NO CUMPLE","CUMPLE")</f>
        <v>NO CUMPLE</v>
      </c>
      <c r="AC691" s="188" t="str">
        <f>IF($K691&gt;NORMA!$J$26,"NO CUMPLE","CUMPLE")</f>
        <v>NO CUMPLE</v>
      </c>
      <c r="AD691" s="188" t="str">
        <f>IF($J691&gt;NORMA!$J$27,"NO CUMPLE","CUMPLE")</f>
        <v>NO CUMPLE</v>
      </c>
      <c r="AE691" s="188" t="str">
        <f>IF($G691&gt;NORMA!$K$28,"NO CUMPLE","CUMPLE")</f>
        <v>NO CUMPLE</v>
      </c>
      <c r="AF691" s="188" t="str">
        <f>IF($H691&gt;NORMA!$I$29,"NO CUMPLE","CUMPLE")</f>
        <v>NO CUMPLE</v>
      </c>
      <c r="AG691" s="188" t="str">
        <f>IF($O691&gt;NORMA!$L$30,"NO CUMPLE","CUMPLE")</f>
        <v>NO CUMPLE</v>
      </c>
      <c r="AH691" s="188" t="str">
        <f>IF(AND($N691&gt;=NORMA!$R$18, $N691&lt;=NORMA!$S$18),"CUMPLE","NO CUMPLE")</f>
        <v>CUMPLE</v>
      </c>
      <c r="AI691" s="188" t="str">
        <f>IF($I691&gt;NORMA!$J$32,"NO CUMPLE","CUMPLE")</f>
        <v>NO CUMPLE</v>
      </c>
    </row>
    <row r="692" spans="1:35" ht="14.25" customHeight="1" x14ac:dyDescent="0.35">
      <c r="A692" s="146" t="s">
        <v>107</v>
      </c>
      <c r="B692" s="147" t="s">
        <v>105</v>
      </c>
      <c r="C692" s="148">
        <v>40982</v>
      </c>
      <c r="D692" s="172">
        <v>0</v>
      </c>
      <c r="E692" s="147">
        <v>294</v>
      </c>
      <c r="F692" s="147">
        <v>645</v>
      </c>
      <c r="G692" s="147">
        <v>241</v>
      </c>
      <c r="H692" s="147">
        <v>99</v>
      </c>
      <c r="I692" s="147">
        <v>13</v>
      </c>
      <c r="J692" s="147">
        <v>7.61</v>
      </c>
      <c r="K692" s="155">
        <v>64.02</v>
      </c>
      <c r="L692" s="155">
        <v>3.97</v>
      </c>
      <c r="M692" s="156">
        <v>0.12</v>
      </c>
      <c r="N692" s="156">
        <v>7.83</v>
      </c>
      <c r="O692" s="157">
        <v>39000000</v>
      </c>
      <c r="P692" s="188" t="str">
        <f>IF($M692&lt;NORMA!$K$7,"NO CUMPLE","CUMPLE")</f>
        <v>NO CUMPLE</v>
      </c>
      <c r="Q692" s="188" t="str">
        <f>IF($E692&gt;NORMA!$K$8,"NO CUMPLE","CUMPLE")</f>
        <v>NO CUMPLE</v>
      </c>
      <c r="R692" s="188" t="str">
        <f>IF($F692&gt;NORMA!$K$9,"NO CUMPLE","CUMPLE")</f>
        <v>NO CUMPLE</v>
      </c>
      <c r="S692" s="188" t="str">
        <f>IF($K692&gt;NORMA!$K$10,"NO CUMPLE","CUMPLE")</f>
        <v>NO CUMPLE</v>
      </c>
      <c r="T692" s="188" t="str">
        <f>IF($J692&gt;NORMA!$K$11,"NO CUMPLE","CUMPLE")</f>
        <v>CUMPLE</v>
      </c>
      <c r="U692" s="188" t="str">
        <f>IF($G692&gt;NORMA!$L$12,"NO CUMPLE","CUMPLE")</f>
        <v>NO CUMPLE</v>
      </c>
      <c r="V692" s="188" t="str">
        <f>IF($H692&gt;NORMA!$L$13,"NO CUMPLE","CUMPLE")</f>
        <v>NO CUMPLE</v>
      </c>
      <c r="W692" s="188" t="str">
        <f>IF($O692&gt;NORMA!$J$14,"NO CUMPLE","CUMPLE")</f>
        <v>NO CUMPLE</v>
      </c>
      <c r="X692" s="188" t="str">
        <f>IF(AND($N692&gt;=NORMA!$Q$4, $N692&lt;=NORMA!$R$4),"CUMPLE","NO CUMPLE")</f>
        <v>CUMPLE</v>
      </c>
      <c r="Y692" s="188" t="str">
        <f>IF($I692&gt;NORMA!$K$16,"NO CUMPLE","CUMPLE")</f>
        <v>NO CUMPLE</v>
      </c>
      <c r="Z692" s="188" t="str">
        <f>IF($M692&lt;NORMA!$L$23,"NO CUMPLE","CUMPLE")</f>
        <v>NO CUMPLE</v>
      </c>
      <c r="AA692" s="188" t="str">
        <f>IF($E692&gt;NORMA!$J$24,"NO CUMPLE","CUMPLE")</f>
        <v>NO CUMPLE</v>
      </c>
      <c r="AB692" s="188" t="str">
        <f>IF($F692&gt;NORMA!$J$25,"NO CUMPLE","CUMPLE")</f>
        <v>NO CUMPLE</v>
      </c>
      <c r="AC692" s="188" t="str">
        <f>IF($K692&gt;NORMA!$J$26,"NO CUMPLE","CUMPLE")</f>
        <v>NO CUMPLE</v>
      </c>
      <c r="AD692" s="188" t="str">
        <f>IF($J692&gt;NORMA!$J$27,"NO CUMPLE","CUMPLE")</f>
        <v>NO CUMPLE</v>
      </c>
      <c r="AE692" s="188" t="str">
        <f>IF($G692&gt;NORMA!$K$28,"NO CUMPLE","CUMPLE")</f>
        <v>NO CUMPLE</v>
      </c>
      <c r="AF692" s="188" t="str">
        <f>IF($H692&gt;NORMA!$I$29,"NO CUMPLE","CUMPLE")</f>
        <v>NO CUMPLE</v>
      </c>
      <c r="AG692" s="188" t="str">
        <f>IF($O692&gt;NORMA!$L$30,"NO CUMPLE","CUMPLE")</f>
        <v>NO CUMPLE</v>
      </c>
      <c r="AH692" s="188" t="str">
        <f>IF(AND($N692&gt;=NORMA!$R$18, $N692&lt;=NORMA!$S$18),"CUMPLE","NO CUMPLE")</f>
        <v>CUMPLE</v>
      </c>
      <c r="AI692" s="188" t="str">
        <f>IF($I692&gt;NORMA!$J$32,"NO CUMPLE","CUMPLE")</f>
        <v>NO CUMPLE</v>
      </c>
    </row>
    <row r="693" spans="1:35" ht="14.25" customHeight="1" x14ac:dyDescent="0.35">
      <c r="A693" s="146" t="s">
        <v>104</v>
      </c>
      <c r="B693" s="147" t="s">
        <v>105</v>
      </c>
      <c r="C693" s="148">
        <v>41146</v>
      </c>
      <c r="D693" s="172">
        <v>0</v>
      </c>
      <c r="E693" s="147">
        <v>237</v>
      </c>
      <c r="F693" s="147">
        <v>747</v>
      </c>
      <c r="G693" s="147">
        <v>245</v>
      </c>
      <c r="H693" s="156">
        <v>86.9</v>
      </c>
      <c r="I693" s="147">
        <v>6</v>
      </c>
      <c r="J693" s="147">
        <v>6.51</v>
      </c>
      <c r="K693" s="155">
        <v>52.02</v>
      </c>
      <c r="L693" s="155">
        <v>3.16</v>
      </c>
      <c r="M693" s="156">
        <v>0.1</v>
      </c>
      <c r="N693" s="156">
        <v>7.55</v>
      </c>
      <c r="O693" s="157">
        <v>43000000</v>
      </c>
      <c r="P693" s="188" t="str">
        <f>IF($M693&lt;NORMA!$K$7,"NO CUMPLE","CUMPLE")</f>
        <v>NO CUMPLE</v>
      </c>
      <c r="Q693" s="188" t="str">
        <f>IF($E693&gt;NORMA!$K$8,"NO CUMPLE","CUMPLE")</f>
        <v>CUMPLE</v>
      </c>
      <c r="R693" s="188" t="str">
        <f>IF($F693&gt;NORMA!$K$9,"NO CUMPLE","CUMPLE")</f>
        <v>NO CUMPLE</v>
      </c>
      <c r="S693" s="188" t="str">
        <f>IF($K693&gt;NORMA!$K$10,"NO CUMPLE","CUMPLE")</f>
        <v>NO CUMPLE</v>
      </c>
      <c r="T693" s="188" t="str">
        <f>IF($J693&gt;NORMA!$K$11,"NO CUMPLE","CUMPLE")</f>
        <v>CUMPLE</v>
      </c>
      <c r="U693" s="188" t="str">
        <f>IF($G693&gt;NORMA!$L$12,"NO CUMPLE","CUMPLE")</f>
        <v>NO CUMPLE</v>
      </c>
      <c r="V693" s="188" t="str">
        <f>IF($H693&gt;NORMA!$L$13,"NO CUMPLE","CUMPLE")</f>
        <v>NO CUMPLE</v>
      </c>
      <c r="W693" s="188" t="str">
        <f>IF($O693&gt;NORMA!$J$14,"NO CUMPLE","CUMPLE")</f>
        <v>NO CUMPLE</v>
      </c>
      <c r="X693" s="188" t="str">
        <f>IF(AND($N693&gt;=NORMA!$Q$4, $N693&lt;=NORMA!$R$4),"CUMPLE","NO CUMPLE")</f>
        <v>CUMPLE</v>
      </c>
      <c r="Y693" s="188" t="str">
        <f>IF($I693&gt;NORMA!$K$16,"NO CUMPLE","CUMPLE")</f>
        <v>NO CUMPLE</v>
      </c>
      <c r="Z693" s="188" t="str">
        <f>IF($M693&lt;NORMA!$L$23,"NO CUMPLE","CUMPLE")</f>
        <v>NO CUMPLE</v>
      </c>
      <c r="AA693" s="188" t="str">
        <f>IF($E693&gt;NORMA!$J$24,"NO CUMPLE","CUMPLE")</f>
        <v>NO CUMPLE</v>
      </c>
      <c r="AB693" s="188" t="str">
        <f>IF($F693&gt;NORMA!$J$25,"NO CUMPLE","CUMPLE")</f>
        <v>NO CUMPLE</v>
      </c>
      <c r="AC693" s="188" t="str">
        <f>IF($K693&gt;NORMA!$J$26,"NO CUMPLE","CUMPLE")</f>
        <v>NO CUMPLE</v>
      </c>
      <c r="AD693" s="188" t="str">
        <f>IF($J693&gt;NORMA!$J$27,"NO CUMPLE","CUMPLE")</f>
        <v>NO CUMPLE</v>
      </c>
      <c r="AE693" s="188" t="str">
        <f>IF($G693&gt;NORMA!$K$28,"NO CUMPLE","CUMPLE")</f>
        <v>NO CUMPLE</v>
      </c>
      <c r="AF693" s="188" t="str">
        <f>IF($H693&gt;NORMA!$I$29,"NO CUMPLE","CUMPLE")</f>
        <v>NO CUMPLE</v>
      </c>
      <c r="AG693" s="188" t="str">
        <f>IF($O693&gt;NORMA!$L$30,"NO CUMPLE","CUMPLE")</f>
        <v>NO CUMPLE</v>
      </c>
      <c r="AH693" s="188" t="str">
        <f>IF(AND($N693&gt;=NORMA!$R$18, $N693&lt;=NORMA!$S$18),"CUMPLE","NO CUMPLE")</f>
        <v>CUMPLE</v>
      </c>
      <c r="AI693" s="188" t="str">
        <f>IF($I693&gt;NORMA!$J$32,"NO CUMPLE","CUMPLE")</f>
        <v>NO CUMPLE</v>
      </c>
    </row>
    <row r="694" spans="1:35" ht="14.25" customHeight="1" x14ac:dyDescent="0.35">
      <c r="A694" s="146" t="s">
        <v>104</v>
      </c>
      <c r="B694" s="147" t="s">
        <v>105</v>
      </c>
      <c r="C694" s="148">
        <v>41164</v>
      </c>
      <c r="D694" s="172">
        <v>0.16666666666666666</v>
      </c>
      <c r="E694" s="147">
        <v>115</v>
      </c>
      <c r="F694" s="147">
        <v>399</v>
      </c>
      <c r="G694" s="147">
        <v>114</v>
      </c>
      <c r="H694" s="156">
        <v>148</v>
      </c>
      <c r="I694" s="147">
        <v>3.69</v>
      </c>
      <c r="J694" s="147">
        <v>4.9000000000000004</v>
      </c>
      <c r="K694" s="155">
        <v>40.28</v>
      </c>
      <c r="L694" s="155">
        <v>3.83</v>
      </c>
      <c r="M694" s="156">
        <v>0.25</v>
      </c>
      <c r="N694" s="156">
        <v>7.64</v>
      </c>
      <c r="O694" s="157">
        <v>93000000</v>
      </c>
      <c r="P694" s="188" t="str">
        <f>IF($M694&lt;NORMA!$K$7,"NO CUMPLE","CUMPLE")</f>
        <v>CUMPLE</v>
      </c>
      <c r="Q694" s="188" t="str">
        <f>IF($E694&gt;NORMA!$K$8,"NO CUMPLE","CUMPLE")</f>
        <v>CUMPLE</v>
      </c>
      <c r="R694" s="188" t="str">
        <f>IF($F694&gt;NORMA!$K$9,"NO CUMPLE","CUMPLE")</f>
        <v>CUMPLE</v>
      </c>
      <c r="S694" s="188" t="str">
        <f>IF($K694&gt;NORMA!$K$10,"NO CUMPLE","CUMPLE")</f>
        <v>NO CUMPLE</v>
      </c>
      <c r="T694" s="188" t="str">
        <f>IF($J694&gt;NORMA!$K$11,"NO CUMPLE","CUMPLE")</f>
        <v>CUMPLE</v>
      </c>
      <c r="U694" s="188" t="str">
        <f>IF($G694&gt;NORMA!$L$12,"NO CUMPLE","CUMPLE")</f>
        <v>CUMPLE</v>
      </c>
      <c r="V694" s="188" t="str">
        <f>IF($H694&gt;NORMA!$L$13,"NO CUMPLE","CUMPLE")</f>
        <v>NO CUMPLE</v>
      </c>
      <c r="W694" s="188" t="str">
        <f>IF($O694&gt;NORMA!$J$14,"NO CUMPLE","CUMPLE")</f>
        <v>NO CUMPLE</v>
      </c>
      <c r="X694" s="188" t="str">
        <f>IF(AND($N694&gt;=NORMA!$Q$4, $N694&lt;=NORMA!$R$4),"CUMPLE","NO CUMPLE")</f>
        <v>CUMPLE</v>
      </c>
      <c r="Y694" s="188" t="str">
        <f>IF($I694&gt;NORMA!$K$16,"NO CUMPLE","CUMPLE")</f>
        <v>CUMPLE</v>
      </c>
      <c r="Z694" s="188" t="str">
        <f>IF($M694&lt;NORMA!$L$23,"NO CUMPLE","CUMPLE")</f>
        <v>NO CUMPLE</v>
      </c>
      <c r="AA694" s="188" t="str">
        <f>IF($E694&gt;NORMA!$J$24,"NO CUMPLE","CUMPLE")</f>
        <v>NO CUMPLE</v>
      </c>
      <c r="AB694" s="188" t="str">
        <f>IF($F694&gt;NORMA!$J$25,"NO CUMPLE","CUMPLE")</f>
        <v>NO CUMPLE</v>
      </c>
      <c r="AC694" s="188" t="str">
        <f>IF($K694&gt;NORMA!$J$26,"NO CUMPLE","CUMPLE")</f>
        <v>NO CUMPLE</v>
      </c>
      <c r="AD694" s="188" t="str">
        <f>IF($J694&gt;NORMA!$J$27,"NO CUMPLE","CUMPLE")</f>
        <v>NO CUMPLE</v>
      </c>
      <c r="AE694" s="188" t="str">
        <f>IF($G694&gt;NORMA!$K$28,"NO CUMPLE","CUMPLE")</f>
        <v>NO CUMPLE</v>
      </c>
      <c r="AF694" s="188" t="str">
        <f>IF($H694&gt;NORMA!$I$29,"NO CUMPLE","CUMPLE")</f>
        <v>NO CUMPLE</v>
      </c>
      <c r="AG694" s="188" t="str">
        <f>IF($O694&gt;NORMA!$L$30,"NO CUMPLE","CUMPLE")</f>
        <v>NO CUMPLE</v>
      </c>
      <c r="AH694" s="188" t="str">
        <f>IF(AND($N694&gt;=NORMA!$R$18, $N694&lt;=NORMA!$S$18),"CUMPLE","NO CUMPLE")</f>
        <v>CUMPLE</v>
      </c>
      <c r="AI694" s="188" t="str">
        <f>IF($I694&gt;NORMA!$J$32,"NO CUMPLE","CUMPLE")</f>
        <v>NO CUMPLE</v>
      </c>
    </row>
    <row r="695" spans="1:35" ht="14.25" customHeight="1" x14ac:dyDescent="0.35">
      <c r="A695" s="146" t="s">
        <v>104</v>
      </c>
      <c r="B695" s="147" t="s">
        <v>105</v>
      </c>
      <c r="C695" s="148">
        <v>41177</v>
      </c>
      <c r="D695" s="172">
        <v>0.54166666666666663</v>
      </c>
      <c r="E695" s="147">
        <v>244</v>
      </c>
      <c r="F695" s="147">
        <v>644</v>
      </c>
      <c r="G695" s="147">
        <v>303</v>
      </c>
      <c r="H695" s="156">
        <v>355</v>
      </c>
      <c r="I695" s="147">
        <v>11.51</v>
      </c>
      <c r="J695" s="147">
        <v>7.19</v>
      </c>
      <c r="K695" s="155">
        <v>60.69</v>
      </c>
      <c r="L695" s="155">
        <v>3.42</v>
      </c>
      <c r="M695" s="156">
        <v>0.31</v>
      </c>
      <c r="N695" s="156">
        <v>7.75</v>
      </c>
      <c r="O695" s="157">
        <v>23000000</v>
      </c>
      <c r="P695" s="188" t="str">
        <f>IF($M695&lt;NORMA!$K$7,"NO CUMPLE","CUMPLE")</f>
        <v>CUMPLE</v>
      </c>
      <c r="Q695" s="188" t="str">
        <f>IF($E695&gt;NORMA!$K$8,"NO CUMPLE","CUMPLE")</f>
        <v>CUMPLE</v>
      </c>
      <c r="R695" s="188" t="str">
        <f>IF($F695&gt;NORMA!$K$9,"NO CUMPLE","CUMPLE")</f>
        <v>NO CUMPLE</v>
      </c>
      <c r="S695" s="188" t="str">
        <f>IF($K695&gt;NORMA!$K$10,"NO CUMPLE","CUMPLE")</f>
        <v>NO CUMPLE</v>
      </c>
      <c r="T695" s="188" t="str">
        <f>IF($J695&gt;NORMA!$K$11,"NO CUMPLE","CUMPLE")</f>
        <v>CUMPLE</v>
      </c>
      <c r="U695" s="188" t="str">
        <f>IF($G695&gt;NORMA!$L$12,"NO CUMPLE","CUMPLE")</f>
        <v>NO CUMPLE</v>
      </c>
      <c r="V695" s="188" t="str">
        <f>IF($H695&gt;NORMA!$L$13,"NO CUMPLE","CUMPLE")</f>
        <v>NO CUMPLE</v>
      </c>
      <c r="W695" s="188" t="str">
        <f>IF($O695&gt;NORMA!$J$14,"NO CUMPLE","CUMPLE")</f>
        <v>NO CUMPLE</v>
      </c>
      <c r="X695" s="188" t="str">
        <f>IF(AND($N695&gt;=NORMA!$Q$4, $N695&lt;=NORMA!$R$4),"CUMPLE","NO CUMPLE")</f>
        <v>CUMPLE</v>
      </c>
      <c r="Y695" s="188" t="str">
        <f>IF($I695&gt;NORMA!$K$16,"NO CUMPLE","CUMPLE")</f>
        <v>NO CUMPLE</v>
      </c>
      <c r="Z695" s="188" t="str">
        <f>IF($M695&lt;NORMA!$L$23,"NO CUMPLE","CUMPLE")</f>
        <v>NO CUMPLE</v>
      </c>
      <c r="AA695" s="188" t="str">
        <f>IF($E695&gt;NORMA!$J$24,"NO CUMPLE","CUMPLE")</f>
        <v>NO CUMPLE</v>
      </c>
      <c r="AB695" s="188" t="str">
        <f>IF($F695&gt;NORMA!$J$25,"NO CUMPLE","CUMPLE")</f>
        <v>NO CUMPLE</v>
      </c>
      <c r="AC695" s="188" t="str">
        <f>IF($K695&gt;NORMA!$J$26,"NO CUMPLE","CUMPLE")</f>
        <v>NO CUMPLE</v>
      </c>
      <c r="AD695" s="188" t="str">
        <f>IF($J695&gt;NORMA!$J$27,"NO CUMPLE","CUMPLE")</f>
        <v>NO CUMPLE</v>
      </c>
      <c r="AE695" s="188" t="str">
        <f>IF($G695&gt;NORMA!$K$28,"NO CUMPLE","CUMPLE")</f>
        <v>NO CUMPLE</v>
      </c>
      <c r="AF695" s="188" t="str">
        <f>IF($H695&gt;NORMA!$I$29,"NO CUMPLE","CUMPLE")</f>
        <v>NO CUMPLE</v>
      </c>
      <c r="AG695" s="188" t="str">
        <f>IF($O695&gt;NORMA!$L$30,"NO CUMPLE","CUMPLE")</f>
        <v>NO CUMPLE</v>
      </c>
      <c r="AH695" s="188" t="str">
        <f>IF(AND($N695&gt;=NORMA!$R$18, $N695&lt;=NORMA!$S$18),"CUMPLE","NO CUMPLE")</f>
        <v>CUMPLE</v>
      </c>
      <c r="AI695" s="188" t="str">
        <f>IF($I695&gt;NORMA!$J$32,"NO CUMPLE","CUMPLE")</f>
        <v>NO CUMPLE</v>
      </c>
    </row>
    <row r="696" spans="1:35" ht="14.25" customHeight="1" x14ac:dyDescent="0.35">
      <c r="A696" s="146" t="s">
        <v>104</v>
      </c>
      <c r="B696" s="147" t="s">
        <v>105</v>
      </c>
      <c r="C696" s="148">
        <v>41190</v>
      </c>
      <c r="D696" s="172">
        <v>0.47916666666666669</v>
      </c>
      <c r="E696" s="147">
        <v>246</v>
      </c>
      <c r="F696" s="147">
        <v>729</v>
      </c>
      <c r="G696" s="147">
        <v>350</v>
      </c>
      <c r="H696" s="156">
        <v>85</v>
      </c>
      <c r="I696" s="147">
        <v>5.09</v>
      </c>
      <c r="J696" s="147">
        <v>7.95</v>
      </c>
      <c r="K696" s="155">
        <v>69.53</v>
      </c>
      <c r="L696" s="155">
        <v>3.89</v>
      </c>
      <c r="M696" s="156">
        <v>0.1</v>
      </c>
      <c r="N696" s="156">
        <v>7.98</v>
      </c>
      <c r="O696" s="157">
        <v>43000000</v>
      </c>
      <c r="P696" s="188" t="str">
        <f>IF($M696&lt;NORMA!$K$7,"NO CUMPLE","CUMPLE")</f>
        <v>NO CUMPLE</v>
      </c>
      <c r="Q696" s="188" t="str">
        <f>IF($E696&gt;NORMA!$K$8,"NO CUMPLE","CUMPLE")</f>
        <v>CUMPLE</v>
      </c>
      <c r="R696" s="188" t="str">
        <f>IF($F696&gt;NORMA!$K$9,"NO CUMPLE","CUMPLE")</f>
        <v>NO CUMPLE</v>
      </c>
      <c r="S696" s="188" t="str">
        <f>IF($K696&gt;NORMA!$K$10,"NO CUMPLE","CUMPLE")</f>
        <v>NO CUMPLE</v>
      </c>
      <c r="T696" s="188" t="str">
        <f>IF($J696&gt;NORMA!$K$11,"NO CUMPLE","CUMPLE")</f>
        <v>CUMPLE</v>
      </c>
      <c r="U696" s="188" t="str">
        <f>IF($G696&gt;NORMA!$L$12,"NO CUMPLE","CUMPLE")</f>
        <v>NO CUMPLE</v>
      </c>
      <c r="V696" s="188" t="str">
        <f>IF($H696&gt;NORMA!$L$13,"NO CUMPLE","CUMPLE")</f>
        <v>NO CUMPLE</v>
      </c>
      <c r="W696" s="188" t="str">
        <f>IF($O696&gt;NORMA!$J$14,"NO CUMPLE","CUMPLE")</f>
        <v>NO CUMPLE</v>
      </c>
      <c r="X696" s="188" t="str">
        <f>IF(AND($N696&gt;=NORMA!$Q$4, $N696&lt;=NORMA!$R$4),"CUMPLE","NO CUMPLE")</f>
        <v>CUMPLE</v>
      </c>
      <c r="Y696" s="188" t="str">
        <f>IF($I696&gt;NORMA!$K$16,"NO CUMPLE","CUMPLE")</f>
        <v>NO CUMPLE</v>
      </c>
      <c r="Z696" s="188" t="str">
        <f>IF($M696&lt;NORMA!$L$23,"NO CUMPLE","CUMPLE")</f>
        <v>NO CUMPLE</v>
      </c>
      <c r="AA696" s="188" t="str">
        <f>IF($E696&gt;NORMA!$J$24,"NO CUMPLE","CUMPLE")</f>
        <v>NO CUMPLE</v>
      </c>
      <c r="AB696" s="188" t="str">
        <f>IF($F696&gt;NORMA!$J$25,"NO CUMPLE","CUMPLE")</f>
        <v>NO CUMPLE</v>
      </c>
      <c r="AC696" s="188" t="str">
        <f>IF($K696&gt;NORMA!$J$26,"NO CUMPLE","CUMPLE")</f>
        <v>NO CUMPLE</v>
      </c>
      <c r="AD696" s="188" t="str">
        <f>IF($J696&gt;NORMA!$J$27,"NO CUMPLE","CUMPLE")</f>
        <v>NO CUMPLE</v>
      </c>
      <c r="AE696" s="188" t="str">
        <f>IF($G696&gt;NORMA!$K$28,"NO CUMPLE","CUMPLE")</f>
        <v>NO CUMPLE</v>
      </c>
      <c r="AF696" s="188" t="str">
        <f>IF($H696&gt;NORMA!$I$29,"NO CUMPLE","CUMPLE")</f>
        <v>NO CUMPLE</v>
      </c>
      <c r="AG696" s="188" t="str">
        <f>IF($O696&gt;NORMA!$L$30,"NO CUMPLE","CUMPLE")</f>
        <v>NO CUMPLE</v>
      </c>
      <c r="AH696" s="188" t="str">
        <f>IF(AND($N696&gt;=NORMA!$R$18, $N696&lt;=NORMA!$S$18),"CUMPLE","NO CUMPLE")</f>
        <v>CUMPLE</v>
      </c>
      <c r="AI696" s="188" t="str">
        <f>IF($I696&gt;NORMA!$J$32,"NO CUMPLE","CUMPLE")</f>
        <v>NO CUMPLE</v>
      </c>
    </row>
    <row r="697" spans="1:35" ht="14.25" customHeight="1" x14ac:dyDescent="0.35">
      <c r="A697" s="146" t="s">
        <v>104</v>
      </c>
      <c r="B697" s="147" t="s">
        <v>105</v>
      </c>
      <c r="C697" s="148">
        <v>41201</v>
      </c>
      <c r="D697" s="172">
        <v>0.29166666666666669</v>
      </c>
      <c r="E697" s="147">
        <v>71</v>
      </c>
      <c r="F697" s="147">
        <v>211</v>
      </c>
      <c r="G697" s="147">
        <v>38</v>
      </c>
      <c r="H697" s="156">
        <v>129</v>
      </c>
      <c r="I697" s="147">
        <v>1.4</v>
      </c>
      <c r="J697" s="147">
        <v>2.17</v>
      </c>
      <c r="K697" s="155">
        <v>20.18</v>
      </c>
      <c r="L697" s="155">
        <v>7.19</v>
      </c>
      <c r="M697" s="156">
        <v>3.65</v>
      </c>
      <c r="N697" s="156">
        <v>7.8</v>
      </c>
      <c r="O697" s="157">
        <v>390000000</v>
      </c>
      <c r="P697" s="188" t="str">
        <f>IF($M697&lt;NORMA!$K$7,"NO CUMPLE","CUMPLE")</f>
        <v>CUMPLE</v>
      </c>
      <c r="Q697" s="188" t="str">
        <f>IF($E697&gt;NORMA!$K$8,"NO CUMPLE","CUMPLE")</f>
        <v>CUMPLE</v>
      </c>
      <c r="R697" s="188" t="str">
        <f>IF($F697&gt;NORMA!$K$9,"NO CUMPLE","CUMPLE")</f>
        <v>CUMPLE</v>
      </c>
      <c r="S697" s="188" t="str">
        <f>IF($K697&gt;NORMA!$K$10,"NO CUMPLE","CUMPLE")</f>
        <v>CUMPLE</v>
      </c>
      <c r="T697" s="188" t="str">
        <f>IF($J697&gt;NORMA!$K$11,"NO CUMPLE","CUMPLE")</f>
        <v>CUMPLE</v>
      </c>
      <c r="U697" s="188" t="str">
        <f>IF($G697&gt;NORMA!$L$12,"NO CUMPLE","CUMPLE")</f>
        <v>CUMPLE</v>
      </c>
      <c r="V697" s="188" t="str">
        <f>IF($H697&gt;NORMA!$L$13,"NO CUMPLE","CUMPLE")</f>
        <v>NO CUMPLE</v>
      </c>
      <c r="W697" s="188" t="str">
        <f>IF($O697&gt;NORMA!$J$14,"NO CUMPLE","CUMPLE")</f>
        <v>NO CUMPLE</v>
      </c>
      <c r="X697" s="188" t="str">
        <f>IF(AND($N697&gt;=NORMA!$Q$4, $N697&lt;=NORMA!$R$4),"CUMPLE","NO CUMPLE")</f>
        <v>CUMPLE</v>
      </c>
      <c r="Y697" s="188" t="str">
        <f>IF($I697&gt;NORMA!$K$16,"NO CUMPLE","CUMPLE")</f>
        <v>CUMPLE</v>
      </c>
      <c r="Z697" s="188" t="str">
        <f>IF($M697&lt;NORMA!$L$23,"NO CUMPLE","CUMPLE")</f>
        <v>CUMPLE</v>
      </c>
      <c r="AA697" s="188" t="str">
        <f>IF($E697&gt;NORMA!$J$24,"NO CUMPLE","CUMPLE")</f>
        <v>NO CUMPLE</v>
      </c>
      <c r="AB697" s="188" t="str">
        <f>IF($F697&gt;NORMA!$J$25,"NO CUMPLE","CUMPLE")</f>
        <v>NO CUMPLE</v>
      </c>
      <c r="AC697" s="188" t="str">
        <f>IF($K697&gt;NORMA!$J$26,"NO CUMPLE","CUMPLE")</f>
        <v>NO CUMPLE</v>
      </c>
      <c r="AD697" s="188" t="str">
        <f>IF($J697&gt;NORMA!$J$27,"NO CUMPLE","CUMPLE")</f>
        <v>NO CUMPLE</v>
      </c>
      <c r="AE697" s="188" t="str">
        <f>IF($G697&gt;NORMA!$K$28,"NO CUMPLE","CUMPLE")</f>
        <v>CUMPLE</v>
      </c>
      <c r="AF697" s="188" t="str">
        <f>IF($H697&gt;NORMA!$I$29,"NO CUMPLE","CUMPLE")</f>
        <v>NO CUMPLE</v>
      </c>
      <c r="AG697" s="188" t="str">
        <f>IF($O697&gt;NORMA!$L$30,"NO CUMPLE","CUMPLE")</f>
        <v>NO CUMPLE</v>
      </c>
      <c r="AH697" s="188" t="str">
        <f>IF(AND($N697&gt;=NORMA!$R$18, $N697&lt;=NORMA!$S$18),"CUMPLE","NO CUMPLE")</f>
        <v>CUMPLE</v>
      </c>
      <c r="AI697" s="188" t="str">
        <f>IF($I697&gt;NORMA!$J$32,"NO CUMPLE","CUMPLE")</f>
        <v>NO CUMPLE</v>
      </c>
    </row>
    <row r="698" spans="1:35" ht="14.25" customHeight="1" x14ac:dyDescent="0.35">
      <c r="A698" s="146" t="s">
        <v>104</v>
      </c>
      <c r="B698" s="147" t="s">
        <v>105</v>
      </c>
      <c r="C698" s="148">
        <v>41214</v>
      </c>
      <c r="D698" s="172">
        <v>0.375</v>
      </c>
      <c r="E698" s="147">
        <v>214</v>
      </c>
      <c r="F698" s="147">
        <v>572</v>
      </c>
      <c r="G698" s="147">
        <v>236</v>
      </c>
      <c r="H698" s="156">
        <v>63</v>
      </c>
      <c r="I698" s="147">
        <v>5.38</v>
      </c>
      <c r="J698" s="147">
        <v>7.3</v>
      </c>
      <c r="K698" s="155">
        <v>55.03</v>
      </c>
      <c r="L698" s="155">
        <v>3.62</v>
      </c>
      <c r="M698" s="156">
        <v>0.3</v>
      </c>
      <c r="N698" s="156">
        <v>8.0399999999999991</v>
      </c>
      <c r="O698" s="157">
        <v>39000000</v>
      </c>
      <c r="P698" s="188" t="str">
        <f>IF($M698&lt;NORMA!$K$7,"NO CUMPLE","CUMPLE")</f>
        <v>CUMPLE</v>
      </c>
      <c r="Q698" s="188" t="str">
        <f>IF($E698&gt;NORMA!$K$8,"NO CUMPLE","CUMPLE")</f>
        <v>CUMPLE</v>
      </c>
      <c r="R698" s="188" t="str">
        <f>IF($F698&gt;NORMA!$K$9,"NO CUMPLE","CUMPLE")</f>
        <v>NO CUMPLE</v>
      </c>
      <c r="S698" s="188" t="str">
        <f>IF($K698&gt;NORMA!$K$10,"NO CUMPLE","CUMPLE")</f>
        <v>NO CUMPLE</v>
      </c>
      <c r="T698" s="188" t="str">
        <f>IF($J698&gt;NORMA!$K$11,"NO CUMPLE","CUMPLE")</f>
        <v>CUMPLE</v>
      </c>
      <c r="U698" s="188" t="str">
        <f>IF($G698&gt;NORMA!$L$12,"NO CUMPLE","CUMPLE")</f>
        <v>NO CUMPLE</v>
      </c>
      <c r="V698" s="188" t="str">
        <f>IF($H698&gt;NORMA!$L$13,"NO CUMPLE","CUMPLE")</f>
        <v>NO CUMPLE</v>
      </c>
      <c r="W698" s="188" t="str">
        <f>IF($O698&gt;NORMA!$J$14,"NO CUMPLE","CUMPLE")</f>
        <v>NO CUMPLE</v>
      </c>
      <c r="X698" s="188" t="str">
        <f>IF(AND($N698&gt;=NORMA!$Q$4, $N698&lt;=NORMA!$R$4),"CUMPLE","NO CUMPLE")</f>
        <v>CUMPLE</v>
      </c>
      <c r="Y698" s="188" t="str">
        <f>IF($I698&gt;NORMA!$K$16,"NO CUMPLE","CUMPLE")</f>
        <v>NO CUMPLE</v>
      </c>
      <c r="Z698" s="188" t="str">
        <f>IF($M698&lt;NORMA!$L$23,"NO CUMPLE","CUMPLE")</f>
        <v>NO CUMPLE</v>
      </c>
      <c r="AA698" s="188" t="str">
        <f>IF($E698&gt;NORMA!$J$24,"NO CUMPLE","CUMPLE")</f>
        <v>NO CUMPLE</v>
      </c>
      <c r="AB698" s="188" t="str">
        <f>IF($F698&gt;NORMA!$J$25,"NO CUMPLE","CUMPLE")</f>
        <v>NO CUMPLE</v>
      </c>
      <c r="AC698" s="188" t="str">
        <f>IF($K698&gt;NORMA!$J$26,"NO CUMPLE","CUMPLE")</f>
        <v>NO CUMPLE</v>
      </c>
      <c r="AD698" s="188" t="str">
        <f>IF($J698&gt;NORMA!$J$27,"NO CUMPLE","CUMPLE")</f>
        <v>NO CUMPLE</v>
      </c>
      <c r="AE698" s="188" t="str">
        <f>IF($G698&gt;NORMA!$K$28,"NO CUMPLE","CUMPLE")</f>
        <v>NO CUMPLE</v>
      </c>
      <c r="AF698" s="188" t="str">
        <f>IF($H698&gt;NORMA!$I$29,"NO CUMPLE","CUMPLE")</f>
        <v>NO CUMPLE</v>
      </c>
      <c r="AG698" s="188" t="str">
        <f>IF($O698&gt;NORMA!$L$30,"NO CUMPLE","CUMPLE")</f>
        <v>NO CUMPLE</v>
      </c>
      <c r="AH698" s="188" t="str">
        <f>IF(AND($N698&gt;=NORMA!$R$18, $N698&lt;=NORMA!$S$18),"CUMPLE","NO CUMPLE")</f>
        <v>CUMPLE</v>
      </c>
      <c r="AI698" s="188" t="str">
        <f>IF($I698&gt;NORMA!$J$32,"NO CUMPLE","CUMPLE")</f>
        <v>NO CUMPLE</v>
      </c>
    </row>
    <row r="699" spans="1:35" ht="14.25" customHeight="1" x14ac:dyDescent="0.35">
      <c r="A699" s="146" t="s">
        <v>106</v>
      </c>
      <c r="B699" s="147" t="s">
        <v>105</v>
      </c>
      <c r="C699" s="148">
        <v>41150</v>
      </c>
      <c r="D699" s="172">
        <v>0.95833333333333337</v>
      </c>
      <c r="E699" s="147">
        <v>179</v>
      </c>
      <c r="F699" s="147">
        <v>445</v>
      </c>
      <c r="G699" s="147">
        <v>245</v>
      </c>
      <c r="H699" s="156">
        <v>99</v>
      </c>
      <c r="I699" s="147">
        <v>6.84</v>
      </c>
      <c r="J699" s="147">
        <v>5.33</v>
      </c>
      <c r="K699" s="155">
        <v>40.67</v>
      </c>
      <c r="L699" s="155">
        <v>7.74</v>
      </c>
      <c r="M699" s="156">
        <v>0.1</v>
      </c>
      <c r="N699" s="156">
        <v>7.58</v>
      </c>
      <c r="O699" s="157">
        <v>43000000</v>
      </c>
      <c r="P699" s="188" t="str">
        <f>IF($M699&lt;NORMA!$K$7,"NO CUMPLE","CUMPLE")</f>
        <v>NO CUMPLE</v>
      </c>
      <c r="Q699" s="188" t="str">
        <f>IF($E699&gt;NORMA!$K$8,"NO CUMPLE","CUMPLE")</f>
        <v>CUMPLE</v>
      </c>
      <c r="R699" s="188" t="str">
        <f>IF($F699&gt;NORMA!$K$9,"NO CUMPLE","CUMPLE")</f>
        <v>NO CUMPLE</v>
      </c>
      <c r="S699" s="188" t="str">
        <f>IF($K699&gt;NORMA!$K$10,"NO CUMPLE","CUMPLE")</f>
        <v>NO CUMPLE</v>
      </c>
      <c r="T699" s="188" t="str">
        <f>IF($J699&gt;NORMA!$K$11,"NO CUMPLE","CUMPLE")</f>
        <v>CUMPLE</v>
      </c>
      <c r="U699" s="188" t="str">
        <f>IF($G699&gt;NORMA!$L$12,"NO CUMPLE","CUMPLE")</f>
        <v>NO CUMPLE</v>
      </c>
      <c r="V699" s="188" t="str">
        <f>IF($H699&gt;NORMA!$L$13,"NO CUMPLE","CUMPLE")</f>
        <v>NO CUMPLE</v>
      </c>
      <c r="W699" s="188" t="str">
        <f>IF($O699&gt;NORMA!$J$14,"NO CUMPLE","CUMPLE")</f>
        <v>NO CUMPLE</v>
      </c>
      <c r="X699" s="188" t="str">
        <f>IF(AND($N699&gt;=NORMA!$Q$4, $N699&lt;=NORMA!$R$4),"CUMPLE","NO CUMPLE")</f>
        <v>CUMPLE</v>
      </c>
      <c r="Y699" s="188" t="str">
        <f>IF($I699&gt;NORMA!$K$16,"NO CUMPLE","CUMPLE")</f>
        <v>NO CUMPLE</v>
      </c>
      <c r="Z699" s="188" t="str">
        <f>IF($M699&lt;NORMA!$L$23,"NO CUMPLE","CUMPLE")</f>
        <v>NO CUMPLE</v>
      </c>
      <c r="AA699" s="188" t="str">
        <f>IF($E699&gt;NORMA!$J$24,"NO CUMPLE","CUMPLE")</f>
        <v>NO CUMPLE</v>
      </c>
      <c r="AB699" s="188" t="str">
        <f>IF($F699&gt;NORMA!$J$25,"NO CUMPLE","CUMPLE")</f>
        <v>NO CUMPLE</v>
      </c>
      <c r="AC699" s="188" t="str">
        <f>IF($K699&gt;NORMA!$J$26,"NO CUMPLE","CUMPLE")</f>
        <v>NO CUMPLE</v>
      </c>
      <c r="AD699" s="188" t="str">
        <f>IF($J699&gt;NORMA!$J$27,"NO CUMPLE","CUMPLE")</f>
        <v>NO CUMPLE</v>
      </c>
      <c r="AE699" s="188" t="str">
        <f>IF($G699&gt;NORMA!$K$28,"NO CUMPLE","CUMPLE")</f>
        <v>NO CUMPLE</v>
      </c>
      <c r="AF699" s="188" t="str">
        <f>IF($H699&gt;NORMA!$I$29,"NO CUMPLE","CUMPLE")</f>
        <v>NO CUMPLE</v>
      </c>
      <c r="AG699" s="188" t="str">
        <f>IF($O699&gt;NORMA!$L$30,"NO CUMPLE","CUMPLE")</f>
        <v>NO CUMPLE</v>
      </c>
      <c r="AH699" s="188" t="str">
        <f>IF(AND($N699&gt;=NORMA!$R$18, $N699&lt;=NORMA!$S$18),"CUMPLE","NO CUMPLE")</f>
        <v>CUMPLE</v>
      </c>
      <c r="AI699" s="188" t="str">
        <f>IF($I699&gt;NORMA!$J$32,"NO CUMPLE","CUMPLE")</f>
        <v>NO CUMPLE</v>
      </c>
    </row>
    <row r="700" spans="1:35" ht="14.25" customHeight="1" x14ac:dyDescent="0.35">
      <c r="A700" s="146" t="s">
        <v>106</v>
      </c>
      <c r="B700" s="147" t="s">
        <v>105</v>
      </c>
      <c r="C700" s="148">
        <v>41164</v>
      </c>
      <c r="D700" s="172">
        <v>4.1666666666666664E-2</v>
      </c>
      <c r="E700" s="147">
        <v>139</v>
      </c>
      <c r="F700" s="147">
        <v>440</v>
      </c>
      <c r="G700" s="147">
        <v>146</v>
      </c>
      <c r="H700" s="156">
        <v>71</v>
      </c>
      <c r="I700" s="147">
        <v>4.4000000000000004</v>
      </c>
      <c r="J700" s="147">
        <v>5.61</v>
      </c>
      <c r="K700" s="155">
        <v>48.96</v>
      </c>
      <c r="L700" s="155">
        <v>5.49</v>
      </c>
      <c r="M700" s="156">
        <v>0.18</v>
      </c>
      <c r="N700" s="156">
        <v>7.45</v>
      </c>
      <c r="O700" s="157">
        <v>110000000</v>
      </c>
      <c r="P700" s="188" t="str">
        <f>IF($M700&lt;NORMA!$K$7,"NO CUMPLE","CUMPLE")</f>
        <v>NO CUMPLE</v>
      </c>
      <c r="Q700" s="188" t="str">
        <f>IF($E700&gt;NORMA!$K$8,"NO CUMPLE","CUMPLE")</f>
        <v>CUMPLE</v>
      </c>
      <c r="R700" s="188" t="str">
        <f>IF($F700&gt;NORMA!$K$9,"NO CUMPLE","CUMPLE")</f>
        <v>NO CUMPLE</v>
      </c>
      <c r="S700" s="188" t="str">
        <f>IF($K700&gt;NORMA!$K$10,"NO CUMPLE","CUMPLE")</f>
        <v>NO CUMPLE</v>
      </c>
      <c r="T700" s="188" t="str">
        <f>IF($J700&gt;NORMA!$K$11,"NO CUMPLE","CUMPLE")</f>
        <v>CUMPLE</v>
      </c>
      <c r="U700" s="188" t="str">
        <f>IF($G700&gt;NORMA!$L$12,"NO CUMPLE","CUMPLE")</f>
        <v>CUMPLE</v>
      </c>
      <c r="V700" s="188" t="str">
        <f>IF($H700&gt;NORMA!$L$13,"NO CUMPLE","CUMPLE")</f>
        <v>NO CUMPLE</v>
      </c>
      <c r="W700" s="188" t="str">
        <f>IF($O700&gt;NORMA!$J$14,"NO CUMPLE","CUMPLE")</f>
        <v>NO CUMPLE</v>
      </c>
      <c r="X700" s="188" t="str">
        <f>IF(AND($N700&gt;=NORMA!$Q$4, $N700&lt;=NORMA!$R$4),"CUMPLE","NO CUMPLE")</f>
        <v>CUMPLE</v>
      </c>
      <c r="Y700" s="188" t="str">
        <f>IF($I700&gt;NORMA!$K$16,"NO CUMPLE","CUMPLE")</f>
        <v>NO CUMPLE</v>
      </c>
      <c r="Z700" s="188" t="str">
        <f>IF($M700&lt;NORMA!$L$23,"NO CUMPLE","CUMPLE")</f>
        <v>NO CUMPLE</v>
      </c>
      <c r="AA700" s="188" t="str">
        <f>IF($E700&gt;NORMA!$J$24,"NO CUMPLE","CUMPLE")</f>
        <v>NO CUMPLE</v>
      </c>
      <c r="AB700" s="188" t="str">
        <f>IF($F700&gt;NORMA!$J$25,"NO CUMPLE","CUMPLE")</f>
        <v>NO CUMPLE</v>
      </c>
      <c r="AC700" s="188" t="str">
        <f>IF($K700&gt;NORMA!$J$26,"NO CUMPLE","CUMPLE")</f>
        <v>NO CUMPLE</v>
      </c>
      <c r="AD700" s="188" t="str">
        <f>IF($J700&gt;NORMA!$J$27,"NO CUMPLE","CUMPLE")</f>
        <v>NO CUMPLE</v>
      </c>
      <c r="AE700" s="188" t="str">
        <f>IF($G700&gt;NORMA!$K$28,"NO CUMPLE","CUMPLE")</f>
        <v>NO CUMPLE</v>
      </c>
      <c r="AF700" s="188" t="str">
        <f>IF($H700&gt;NORMA!$I$29,"NO CUMPLE","CUMPLE")</f>
        <v>NO CUMPLE</v>
      </c>
      <c r="AG700" s="188" t="str">
        <f>IF($O700&gt;NORMA!$L$30,"NO CUMPLE","CUMPLE")</f>
        <v>NO CUMPLE</v>
      </c>
      <c r="AH700" s="188" t="str">
        <f>IF(AND($N700&gt;=NORMA!$R$18, $N700&lt;=NORMA!$S$18),"CUMPLE","NO CUMPLE")</f>
        <v>CUMPLE</v>
      </c>
      <c r="AI700" s="188" t="str">
        <f>IF($I700&gt;NORMA!$J$32,"NO CUMPLE","CUMPLE")</f>
        <v>NO CUMPLE</v>
      </c>
    </row>
    <row r="701" spans="1:35" ht="14.25" customHeight="1" x14ac:dyDescent="0.35">
      <c r="A701" s="146" t="s">
        <v>106</v>
      </c>
      <c r="B701" s="147" t="s">
        <v>105</v>
      </c>
      <c r="C701" s="148">
        <v>41181</v>
      </c>
      <c r="D701" s="172">
        <v>0.375</v>
      </c>
      <c r="E701" s="147">
        <v>187</v>
      </c>
      <c r="F701" s="147">
        <v>512</v>
      </c>
      <c r="G701" s="147">
        <v>202</v>
      </c>
      <c r="H701" s="156">
        <v>100</v>
      </c>
      <c r="I701" s="147">
        <v>2.36</v>
      </c>
      <c r="J701" s="147">
        <v>6.58</v>
      </c>
      <c r="K701" s="155">
        <v>54.81</v>
      </c>
      <c r="L701" s="155">
        <v>4.1399999999999997</v>
      </c>
      <c r="M701" s="156">
        <v>0.2</v>
      </c>
      <c r="N701" s="156">
        <v>7.57</v>
      </c>
      <c r="O701" s="157">
        <v>43000000</v>
      </c>
      <c r="P701" s="188" t="str">
        <f>IF($M701&lt;NORMA!$K$7,"NO CUMPLE","CUMPLE")</f>
        <v>CUMPLE</v>
      </c>
      <c r="Q701" s="188" t="str">
        <f>IF($E701&gt;NORMA!$K$8,"NO CUMPLE","CUMPLE")</f>
        <v>CUMPLE</v>
      </c>
      <c r="R701" s="188" t="str">
        <f>IF($F701&gt;NORMA!$K$9,"NO CUMPLE","CUMPLE")</f>
        <v>NO CUMPLE</v>
      </c>
      <c r="S701" s="188" t="str">
        <f>IF($K701&gt;NORMA!$K$10,"NO CUMPLE","CUMPLE")</f>
        <v>NO CUMPLE</v>
      </c>
      <c r="T701" s="188" t="str">
        <f>IF($J701&gt;NORMA!$K$11,"NO CUMPLE","CUMPLE")</f>
        <v>CUMPLE</v>
      </c>
      <c r="U701" s="188" t="str">
        <f>IF($G701&gt;NORMA!$L$12,"NO CUMPLE","CUMPLE")</f>
        <v>NO CUMPLE</v>
      </c>
      <c r="V701" s="188" t="str">
        <f>IF($H701&gt;NORMA!$L$13,"NO CUMPLE","CUMPLE")</f>
        <v>NO CUMPLE</v>
      </c>
      <c r="W701" s="188" t="str">
        <f>IF($O701&gt;NORMA!$J$14,"NO CUMPLE","CUMPLE")</f>
        <v>NO CUMPLE</v>
      </c>
      <c r="X701" s="188" t="str">
        <f>IF(AND($N701&gt;=NORMA!$Q$4, $N701&lt;=NORMA!$R$4),"CUMPLE","NO CUMPLE")</f>
        <v>CUMPLE</v>
      </c>
      <c r="Y701" s="188" t="str">
        <f>IF($I701&gt;NORMA!$K$16,"NO CUMPLE","CUMPLE")</f>
        <v>CUMPLE</v>
      </c>
      <c r="Z701" s="188" t="str">
        <f>IF($M701&lt;NORMA!$L$23,"NO CUMPLE","CUMPLE")</f>
        <v>NO CUMPLE</v>
      </c>
      <c r="AA701" s="188" t="str">
        <f>IF($E701&gt;NORMA!$J$24,"NO CUMPLE","CUMPLE")</f>
        <v>NO CUMPLE</v>
      </c>
      <c r="AB701" s="188" t="str">
        <f>IF($F701&gt;NORMA!$J$25,"NO CUMPLE","CUMPLE")</f>
        <v>NO CUMPLE</v>
      </c>
      <c r="AC701" s="188" t="str">
        <f>IF($K701&gt;NORMA!$J$26,"NO CUMPLE","CUMPLE")</f>
        <v>NO CUMPLE</v>
      </c>
      <c r="AD701" s="188" t="str">
        <f>IF($J701&gt;NORMA!$J$27,"NO CUMPLE","CUMPLE")</f>
        <v>NO CUMPLE</v>
      </c>
      <c r="AE701" s="188" t="str">
        <f>IF($G701&gt;NORMA!$K$28,"NO CUMPLE","CUMPLE")</f>
        <v>NO CUMPLE</v>
      </c>
      <c r="AF701" s="188" t="str">
        <f>IF($H701&gt;NORMA!$I$29,"NO CUMPLE","CUMPLE")</f>
        <v>NO CUMPLE</v>
      </c>
      <c r="AG701" s="188" t="str">
        <f>IF($O701&gt;NORMA!$L$30,"NO CUMPLE","CUMPLE")</f>
        <v>NO CUMPLE</v>
      </c>
      <c r="AH701" s="188" t="str">
        <f>IF(AND($N701&gt;=NORMA!$R$18, $N701&lt;=NORMA!$S$18),"CUMPLE","NO CUMPLE")</f>
        <v>CUMPLE</v>
      </c>
      <c r="AI701" s="188" t="str">
        <f>IF($I701&gt;NORMA!$J$32,"NO CUMPLE","CUMPLE")</f>
        <v>NO CUMPLE</v>
      </c>
    </row>
    <row r="702" spans="1:35" ht="14.25" customHeight="1" x14ac:dyDescent="0.35">
      <c r="A702" s="146" t="s">
        <v>106</v>
      </c>
      <c r="B702" s="147" t="s">
        <v>105</v>
      </c>
      <c r="C702" s="148">
        <v>41192</v>
      </c>
      <c r="D702" s="172">
        <v>0.54166666666666663</v>
      </c>
      <c r="E702" s="147">
        <v>298</v>
      </c>
      <c r="F702" s="147">
        <v>881</v>
      </c>
      <c r="G702" s="147">
        <v>272</v>
      </c>
      <c r="H702" s="156">
        <v>164</v>
      </c>
      <c r="I702" s="147">
        <v>0.47</v>
      </c>
      <c r="J702" s="147">
        <v>9.08</v>
      </c>
      <c r="K702" s="155">
        <v>76.5</v>
      </c>
      <c r="L702" s="155">
        <v>4.4000000000000004</v>
      </c>
      <c r="M702" s="156">
        <v>0.13</v>
      </c>
      <c r="N702" s="156">
        <v>7.41</v>
      </c>
      <c r="O702" s="157">
        <v>160000000</v>
      </c>
      <c r="P702" s="188" t="str">
        <f>IF($M702&lt;NORMA!$K$7,"NO CUMPLE","CUMPLE")</f>
        <v>NO CUMPLE</v>
      </c>
      <c r="Q702" s="188" t="str">
        <f>IF($E702&gt;NORMA!$K$8,"NO CUMPLE","CUMPLE")</f>
        <v>NO CUMPLE</v>
      </c>
      <c r="R702" s="188" t="str">
        <f>IF($F702&gt;NORMA!$K$9,"NO CUMPLE","CUMPLE")</f>
        <v>NO CUMPLE</v>
      </c>
      <c r="S702" s="188" t="str">
        <f>IF($K702&gt;NORMA!$K$10,"NO CUMPLE","CUMPLE")</f>
        <v>NO CUMPLE</v>
      </c>
      <c r="T702" s="188" t="str">
        <f>IF($J702&gt;NORMA!$K$11,"NO CUMPLE","CUMPLE")</f>
        <v>NO CUMPLE</v>
      </c>
      <c r="U702" s="188" t="str">
        <f>IF($G702&gt;NORMA!$L$12,"NO CUMPLE","CUMPLE")</f>
        <v>NO CUMPLE</v>
      </c>
      <c r="V702" s="188" t="str">
        <f>IF($H702&gt;NORMA!$L$13,"NO CUMPLE","CUMPLE")</f>
        <v>NO CUMPLE</v>
      </c>
      <c r="W702" s="188" t="str">
        <f>IF($O702&gt;NORMA!$J$14,"NO CUMPLE","CUMPLE")</f>
        <v>NO CUMPLE</v>
      </c>
      <c r="X702" s="188" t="str">
        <f>IF(AND($N702&gt;=NORMA!$Q$4, $N702&lt;=NORMA!$R$4),"CUMPLE","NO CUMPLE")</f>
        <v>CUMPLE</v>
      </c>
      <c r="Y702" s="188" t="str">
        <f>IF($I702&gt;NORMA!$K$16,"NO CUMPLE","CUMPLE")</f>
        <v>CUMPLE</v>
      </c>
      <c r="Z702" s="188" t="str">
        <f>IF($M702&lt;NORMA!$L$23,"NO CUMPLE","CUMPLE")</f>
        <v>NO CUMPLE</v>
      </c>
      <c r="AA702" s="188" t="str">
        <f>IF($E702&gt;NORMA!$J$24,"NO CUMPLE","CUMPLE")</f>
        <v>NO CUMPLE</v>
      </c>
      <c r="AB702" s="188" t="str">
        <f>IF($F702&gt;NORMA!$J$25,"NO CUMPLE","CUMPLE")</f>
        <v>NO CUMPLE</v>
      </c>
      <c r="AC702" s="188" t="str">
        <f>IF($K702&gt;NORMA!$J$26,"NO CUMPLE","CUMPLE")</f>
        <v>NO CUMPLE</v>
      </c>
      <c r="AD702" s="188" t="str">
        <f>IF($J702&gt;NORMA!$J$27,"NO CUMPLE","CUMPLE")</f>
        <v>NO CUMPLE</v>
      </c>
      <c r="AE702" s="188" t="str">
        <f>IF($G702&gt;NORMA!$K$28,"NO CUMPLE","CUMPLE")</f>
        <v>NO CUMPLE</v>
      </c>
      <c r="AF702" s="188" t="str">
        <f>IF($H702&gt;NORMA!$I$29,"NO CUMPLE","CUMPLE")</f>
        <v>NO CUMPLE</v>
      </c>
      <c r="AG702" s="188" t="str">
        <f>IF($O702&gt;NORMA!$L$30,"NO CUMPLE","CUMPLE")</f>
        <v>NO CUMPLE</v>
      </c>
      <c r="AH702" s="188" t="str">
        <f>IF(AND($N702&gt;=NORMA!$R$18, $N702&lt;=NORMA!$S$18),"CUMPLE","NO CUMPLE")</f>
        <v>CUMPLE</v>
      </c>
      <c r="AI702" s="188" t="str">
        <f>IF($I702&gt;NORMA!$J$32,"NO CUMPLE","CUMPLE")</f>
        <v>CUMPLE</v>
      </c>
    </row>
    <row r="703" spans="1:35" ht="14.25" customHeight="1" x14ac:dyDescent="0.35">
      <c r="A703" s="146" t="s">
        <v>106</v>
      </c>
      <c r="B703" s="147" t="s">
        <v>105</v>
      </c>
      <c r="C703" s="148">
        <v>41204</v>
      </c>
      <c r="D703" s="172">
        <v>0.25</v>
      </c>
      <c r="E703" s="147">
        <v>70.5</v>
      </c>
      <c r="F703" s="147">
        <v>232</v>
      </c>
      <c r="G703" s="147">
        <v>81</v>
      </c>
      <c r="H703" s="156">
        <v>112</v>
      </c>
      <c r="I703" s="147">
        <v>3.4</v>
      </c>
      <c r="J703" s="147">
        <v>2.5299999999999998</v>
      </c>
      <c r="K703" s="155">
        <v>21.75</v>
      </c>
      <c r="L703" s="155">
        <v>7.86</v>
      </c>
      <c r="M703" s="156">
        <v>0.56000000000000005</v>
      </c>
      <c r="N703" s="156">
        <v>7.61</v>
      </c>
      <c r="O703" s="157">
        <v>15000000</v>
      </c>
      <c r="P703" s="188" t="str">
        <f>IF($M703&lt;NORMA!$K$7,"NO CUMPLE","CUMPLE")</f>
        <v>CUMPLE</v>
      </c>
      <c r="Q703" s="188" t="str">
        <f>IF($E703&gt;NORMA!$K$8,"NO CUMPLE","CUMPLE")</f>
        <v>CUMPLE</v>
      </c>
      <c r="R703" s="188" t="str">
        <f>IF($F703&gt;NORMA!$K$9,"NO CUMPLE","CUMPLE")</f>
        <v>CUMPLE</v>
      </c>
      <c r="S703" s="188" t="str">
        <f>IF($K703&gt;NORMA!$K$10,"NO CUMPLE","CUMPLE")</f>
        <v>CUMPLE</v>
      </c>
      <c r="T703" s="188" t="str">
        <f>IF($J703&gt;NORMA!$K$11,"NO CUMPLE","CUMPLE")</f>
        <v>CUMPLE</v>
      </c>
      <c r="U703" s="188" t="str">
        <f>IF($G703&gt;NORMA!$L$12,"NO CUMPLE","CUMPLE")</f>
        <v>CUMPLE</v>
      </c>
      <c r="V703" s="188" t="str">
        <f>IF($H703&gt;NORMA!$L$13,"NO CUMPLE","CUMPLE")</f>
        <v>NO CUMPLE</v>
      </c>
      <c r="W703" s="188" t="str">
        <f>IF($O703&gt;NORMA!$J$14,"NO CUMPLE","CUMPLE")</f>
        <v>NO CUMPLE</v>
      </c>
      <c r="X703" s="188" t="str">
        <f>IF(AND($N703&gt;=NORMA!$Q$4, $N703&lt;=NORMA!$R$4),"CUMPLE","NO CUMPLE")</f>
        <v>CUMPLE</v>
      </c>
      <c r="Y703" s="188" t="str">
        <f>IF($I703&gt;NORMA!$K$16,"NO CUMPLE","CUMPLE")</f>
        <v>CUMPLE</v>
      </c>
      <c r="Z703" s="188" t="str">
        <f>IF($M703&lt;NORMA!$L$23,"NO CUMPLE","CUMPLE")</f>
        <v>NO CUMPLE</v>
      </c>
      <c r="AA703" s="188" t="str">
        <f>IF($E703&gt;NORMA!$J$24,"NO CUMPLE","CUMPLE")</f>
        <v>NO CUMPLE</v>
      </c>
      <c r="AB703" s="188" t="str">
        <f>IF($F703&gt;NORMA!$J$25,"NO CUMPLE","CUMPLE")</f>
        <v>NO CUMPLE</v>
      </c>
      <c r="AC703" s="188" t="str">
        <f>IF($K703&gt;NORMA!$J$26,"NO CUMPLE","CUMPLE")</f>
        <v>NO CUMPLE</v>
      </c>
      <c r="AD703" s="188" t="str">
        <f>IF($J703&gt;NORMA!$J$27,"NO CUMPLE","CUMPLE")</f>
        <v>NO CUMPLE</v>
      </c>
      <c r="AE703" s="188" t="str">
        <f>IF($G703&gt;NORMA!$K$28,"NO CUMPLE","CUMPLE")</f>
        <v>NO CUMPLE</v>
      </c>
      <c r="AF703" s="188" t="str">
        <f>IF($H703&gt;NORMA!$I$29,"NO CUMPLE","CUMPLE")</f>
        <v>NO CUMPLE</v>
      </c>
      <c r="AG703" s="188" t="str">
        <f>IF($O703&gt;NORMA!$L$30,"NO CUMPLE","CUMPLE")</f>
        <v>NO CUMPLE</v>
      </c>
      <c r="AH703" s="188" t="str">
        <f>IF(AND($N703&gt;=NORMA!$R$18, $N703&lt;=NORMA!$S$18),"CUMPLE","NO CUMPLE")</f>
        <v>CUMPLE</v>
      </c>
      <c r="AI703" s="188" t="str">
        <f>IF($I703&gt;NORMA!$J$32,"NO CUMPLE","CUMPLE")</f>
        <v>NO CUMPLE</v>
      </c>
    </row>
    <row r="704" spans="1:35" ht="14.25" customHeight="1" x14ac:dyDescent="0.35">
      <c r="A704" s="146" t="s">
        <v>106</v>
      </c>
      <c r="B704" s="147" t="s">
        <v>105</v>
      </c>
      <c r="C704" s="148">
        <v>41219</v>
      </c>
      <c r="D704" s="172">
        <v>0.66666666666666663</v>
      </c>
      <c r="E704" s="147">
        <v>241</v>
      </c>
      <c r="F704" s="147">
        <v>672</v>
      </c>
      <c r="G704" s="147">
        <v>124</v>
      </c>
      <c r="H704" s="156">
        <v>540</v>
      </c>
      <c r="I704" s="147">
        <v>3.84</v>
      </c>
      <c r="J704" s="147">
        <v>7.24</v>
      </c>
      <c r="K704" s="155">
        <v>57.29</v>
      </c>
      <c r="L704" s="155">
        <v>4.38</v>
      </c>
      <c r="M704" s="156">
        <v>0.16</v>
      </c>
      <c r="N704" s="156">
        <v>7.31</v>
      </c>
      <c r="O704" s="157">
        <v>3600000</v>
      </c>
      <c r="P704" s="188" t="str">
        <f>IF($M704&lt;NORMA!$K$7,"NO CUMPLE","CUMPLE")</f>
        <v>NO CUMPLE</v>
      </c>
      <c r="Q704" s="188" t="str">
        <f>IF($E704&gt;NORMA!$K$8,"NO CUMPLE","CUMPLE")</f>
        <v>CUMPLE</v>
      </c>
      <c r="R704" s="188" t="str">
        <f>IF($F704&gt;NORMA!$K$9,"NO CUMPLE","CUMPLE")</f>
        <v>NO CUMPLE</v>
      </c>
      <c r="S704" s="188" t="str">
        <f>IF($K704&gt;NORMA!$K$10,"NO CUMPLE","CUMPLE")</f>
        <v>NO CUMPLE</v>
      </c>
      <c r="T704" s="188" t="str">
        <f>IF($J704&gt;NORMA!$K$11,"NO CUMPLE","CUMPLE")</f>
        <v>CUMPLE</v>
      </c>
      <c r="U704" s="188" t="str">
        <f>IF($G704&gt;NORMA!$L$12,"NO CUMPLE","CUMPLE")</f>
        <v>CUMPLE</v>
      </c>
      <c r="V704" s="188" t="str">
        <f>IF($H704&gt;NORMA!$L$13,"NO CUMPLE","CUMPLE")</f>
        <v>NO CUMPLE</v>
      </c>
      <c r="W704" s="188" t="str">
        <f>IF($O704&gt;NORMA!$J$14,"NO CUMPLE","CUMPLE")</f>
        <v>NO CUMPLE</v>
      </c>
      <c r="X704" s="188" t="str">
        <f>IF(AND($N704&gt;=NORMA!$Q$4, $N704&lt;=NORMA!$R$4),"CUMPLE","NO CUMPLE")</f>
        <v>CUMPLE</v>
      </c>
      <c r="Y704" s="188" t="str">
        <f>IF($I704&gt;NORMA!$K$16,"NO CUMPLE","CUMPLE")</f>
        <v>CUMPLE</v>
      </c>
      <c r="Z704" s="188" t="str">
        <f>IF($M704&lt;NORMA!$L$23,"NO CUMPLE","CUMPLE")</f>
        <v>NO CUMPLE</v>
      </c>
      <c r="AA704" s="188" t="str">
        <f>IF($E704&gt;NORMA!$J$24,"NO CUMPLE","CUMPLE")</f>
        <v>NO CUMPLE</v>
      </c>
      <c r="AB704" s="188" t="str">
        <f>IF($F704&gt;NORMA!$J$25,"NO CUMPLE","CUMPLE")</f>
        <v>NO CUMPLE</v>
      </c>
      <c r="AC704" s="188" t="str">
        <f>IF($K704&gt;NORMA!$J$26,"NO CUMPLE","CUMPLE")</f>
        <v>NO CUMPLE</v>
      </c>
      <c r="AD704" s="188" t="str">
        <f>IF($J704&gt;NORMA!$J$27,"NO CUMPLE","CUMPLE")</f>
        <v>NO CUMPLE</v>
      </c>
      <c r="AE704" s="188" t="str">
        <f>IF($G704&gt;NORMA!$K$28,"NO CUMPLE","CUMPLE")</f>
        <v>NO CUMPLE</v>
      </c>
      <c r="AF704" s="188" t="str">
        <f>IF($H704&gt;NORMA!$I$29,"NO CUMPLE","CUMPLE")</f>
        <v>NO CUMPLE</v>
      </c>
      <c r="AG704" s="188" t="str">
        <f>IF($O704&gt;NORMA!$L$30,"NO CUMPLE","CUMPLE")</f>
        <v>NO CUMPLE</v>
      </c>
      <c r="AH704" s="188" t="str">
        <f>IF(AND($N704&gt;=NORMA!$R$18, $N704&lt;=NORMA!$S$18),"CUMPLE","NO CUMPLE")</f>
        <v>CUMPLE</v>
      </c>
      <c r="AI704" s="188" t="str">
        <f>IF($I704&gt;NORMA!$J$32,"NO CUMPLE","CUMPLE")</f>
        <v>NO CUMPLE</v>
      </c>
    </row>
    <row r="705" spans="1:35" ht="14.25" customHeight="1" x14ac:dyDescent="0.35">
      <c r="A705" s="146" t="s">
        <v>107</v>
      </c>
      <c r="B705" s="147" t="s">
        <v>105</v>
      </c>
      <c r="C705" s="148">
        <v>41151</v>
      </c>
      <c r="D705" s="172">
        <v>6.25E-2</v>
      </c>
      <c r="E705" s="147">
        <v>174</v>
      </c>
      <c r="F705" s="147">
        <v>417</v>
      </c>
      <c r="G705" s="147">
        <v>140</v>
      </c>
      <c r="H705" s="156">
        <v>101</v>
      </c>
      <c r="I705" s="147">
        <v>6.25</v>
      </c>
      <c r="J705" s="147">
        <v>5.19</v>
      </c>
      <c r="K705" s="155">
        <v>44.49</v>
      </c>
      <c r="L705" s="155">
        <v>11.29</v>
      </c>
      <c r="M705" s="156">
        <v>0.1</v>
      </c>
      <c r="N705" s="156">
        <v>7.56</v>
      </c>
      <c r="O705" s="157">
        <v>15000000</v>
      </c>
      <c r="P705" s="188" t="str">
        <f>IF($M705&lt;NORMA!$K$7,"NO CUMPLE","CUMPLE")</f>
        <v>NO CUMPLE</v>
      </c>
      <c r="Q705" s="188" t="str">
        <f>IF($E705&gt;NORMA!$K$8,"NO CUMPLE","CUMPLE")</f>
        <v>CUMPLE</v>
      </c>
      <c r="R705" s="188" t="str">
        <f>IF($F705&gt;NORMA!$K$9,"NO CUMPLE","CUMPLE")</f>
        <v>NO CUMPLE</v>
      </c>
      <c r="S705" s="188" t="str">
        <f>IF($K705&gt;NORMA!$K$10,"NO CUMPLE","CUMPLE")</f>
        <v>NO CUMPLE</v>
      </c>
      <c r="T705" s="188" t="str">
        <f>IF($J705&gt;NORMA!$K$11,"NO CUMPLE","CUMPLE")</f>
        <v>CUMPLE</v>
      </c>
      <c r="U705" s="188" t="str">
        <f>IF($G705&gt;NORMA!$L$12,"NO CUMPLE","CUMPLE")</f>
        <v>CUMPLE</v>
      </c>
      <c r="V705" s="188" t="str">
        <f>IF($H705&gt;NORMA!$L$13,"NO CUMPLE","CUMPLE")</f>
        <v>NO CUMPLE</v>
      </c>
      <c r="W705" s="188" t="str">
        <f>IF($O705&gt;NORMA!$J$14,"NO CUMPLE","CUMPLE")</f>
        <v>NO CUMPLE</v>
      </c>
      <c r="X705" s="188" t="str">
        <f>IF(AND($N705&gt;=NORMA!$Q$4, $N705&lt;=NORMA!$R$4),"CUMPLE","NO CUMPLE")</f>
        <v>CUMPLE</v>
      </c>
      <c r="Y705" s="188" t="str">
        <f>IF($I705&gt;NORMA!$K$16,"NO CUMPLE","CUMPLE")</f>
        <v>NO CUMPLE</v>
      </c>
      <c r="Z705" s="188" t="str">
        <f>IF($M705&lt;NORMA!$L$23,"NO CUMPLE","CUMPLE")</f>
        <v>NO CUMPLE</v>
      </c>
      <c r="AA705" s="188" t="str">
        <f>IF($E705&gt;NORMA!$J$24,"NO CUMPLE","CUMPLE")</f>
        <v>NO CUMPLE</v>
      </c>
      <c r="AB705" s="188" t="str">
        <f>IF($F705&gt;NORMA!$J$25,"NO CUMPLE","CUMPLE")</f>
        <v>NO CUMPLE</v>
      </c>
      <c r="AC705" s="188" t="str">
        <f>IF($K705&gt;NORMA!$J$26,"NO CUMPLE","CUMPLE")</f>
        <v>NO CUMPLE</v>
      </c>
      <c r="AD705" s="188" t="str">
        <f>IF($J705&gt;NORMA!$J$27,"NO CUMPLE","CUMPLE")</f>
        <v>NO CUMPLE</v>
      </c>
      <c r="AE705" s="188" t="str">
        <f>IF($G705&gt;NORMA!$K$28,"NO CUMPLE","CUMPLE")</f>
        <v>NO CUMPLE</v>
      </c>
      <c r="AF705" s="188" t="str">
        <f>IF($H705&gt;NORMA!$I$29,"NO CUMPLE","CUMPLE")</f>
        <v>NO CUMPLE</v>
      </c>
      <c r="AG705" s="188" t="str">
        <f>IF($O705&gt;NORMA!$L$30,"NO CUMPLE","CUMPLE")</f>
        <v>NO CUMPLE</v>
      </c>
      <c r="AH705" s="188" t="str">
        <f>IF(AND($N705&gt;=NORMA!$R$18, $N705&lt;=NORMA!$S$18),"CUMPLE","NO CUMPLE")</f>
        <v>CUMPLE</v>
      </c>
      <c r="AI705" s="188" t="str">
        <f>IF($I705&gt;NORMA!$J$32,"NO CUMPLE","CUMPLE")</f>
        <v>NO CUMPLE</v>
      </c>
    </row>
    <row r="706" spans="1:35" ht="14.25" customHeight="1" x14ac:dyDescent="0.35">
      <c r="A706" s="146" t="s">
        <v>107</v>
      </c>
      <c r="B706" s="147" t="s">
        <v>105</v>
      </c>
      <c r="C706" s="148">
        <v>41166</v>
      </c>
      <c r="D706" s="172">
        <v>0.66666666666666663</v>
      </c>
      <c r="E706" s="147">
        <v>289</v>
      </c>
      <c r="F706" s="147">
        <v>739</v>
      </c>
      <c r="G706" s="147">
        <v>176</v>
      </c>
      <c r="H706" s="156">
        <v>75</v>
      </c>
      <c r="I706" s="147">
        <v>7.64</v>
      </c>
      <c r="J706" s="147">
        <v>8.15</v>
      </c>
      <c r="K706" s="155">
        <v>59.75</v>
      </c>
      <c r="L706" s="155">
        <v>7.09</v>
      </c>
      <c r="M706" s="156">
        <v>0.11</v>
      </c>
      <c r="N706" s="156">
        <v>7.31</v>
      </c>
      <c r="O706" s="157">
        <v>1300000000</v>
      </c>
      <c r="P706" s="188" t="str">
        <f>IF($M706&lt;NORMA!$K$7,"NO CUMPLE","CUMPLE")</f>
        <v>NO CUMPLE</v>
      </c>
      <c r="Q706" s="188" t="str">
        <f>IF($E706&gt;NORMA!$K$8,"NO CUMPLE","CUMPLE")</f>
        <v>NO CUMPLE</v>
      </c>
      <c r="R706" s="188" t="str">
        <f>IF($F706&gt;NORMA!$K$9,"NO CUMPLE","CUMPLE")</f>
        <v>NO CUMPLE</v>
      </c>
      <c r="S706" s="188" t="str">
        <f>IF($K706&gt;NORMA!$K$10,"NO CUMPLE","CUMPLE")</f>
        <v>NO CUMPLE</v>
      </c>
      <c r="T706" s="188" t="str">
        <f>IF($J706&gt;NORMA!$K$11,"NO CUMPLE","CUMPLE")</f>
        <v>NO CUMPLE</v>
      </c>
      <c r="U706" s="188" t="str">
        <f>IF($G706&gt;NORMA!$L$12,"NO CUMPLE","CUMPLE")</f>
        <v>CUMPLE</v>
      </c>
      <c r="V706" s="188" t="str">
        <f>IF($H706&gt;NORMA!$L$13,"NO CUMPLE","CUMPLE")</f>
        <v>NO CUMPLE</v>
      </c>
      <c r="W706" s="188" t="str">
        <f>IF($O706&gt;NORMA!$J$14,"NO CUMPLE","CUMPLE")</f>
        <v>NO CUMPLE</v>
      </c>
      <c r="X706" s="188" t="str">
        <f>IF(AND($N706&gt;=NORMA!$Q$4, $N706&lt;=NORMA!$R$4),"CUMPLE","NO CUMPLE")</f>
        <v>CUMPLE</v>
      </c>
      <c r="Y706" s="188" t="str">
        <f>IF($I706&gt;NORMA!$K$16,"NO CUMPLE","CUMPLE")</f>
        <v>NO CUMPLE</v>
      </c>
      <c r="Z706" s="188" t="str">
        <f>IF($M706&lt;NORMA!$L$23,"NO CUMPLE","CUMPLE")</f>
        <v>NO CUMPLE</v>
      </c>
      <c r="AA706" s="188" t="str">
        <f>IF($E706&gt;NORMA!$J$24,"NO CUMPLE","CUMPLE")</f>
        <v>NO CUMPLE</v>
      </c>
      <c r="AB706" s="188" t="str">
        <f>IF($F706&gt;NORMA!$J$25,"NO CUMPLE","CUMPLE")</f>
        <v>NO CUMPLE</v>
      </c>
      <c r="AC706" s="188" t="str">
        <f>IF($K706&gt;NORMA!$J$26,"NO CUMPLE","CUMPLE")</f>
        <v>NO CUMPLE</v>
      </c>
      <c r="AD706" s="188" t="str">
        <f>IF($J706&gt;NORMA!$J$27,"NO CUMPLE","CUMPLE")</f>
        <v>NO CUMPLE</v>
      </c>
      <c r="AE706" s="188" t="str">
        <f>IF($G706&gt;NORMA!$K$28,"NO CUMPLE","CUMPLE")</f>
        <v>NO CUMPLE</v>
      </c>
      <c r="AF706" s="188" t="str">
        <f>IF($H706&gt;NORMA!$I$29,"NO CUMPLE","CUMPLE")</f>
        <v>NO CUMPLE</v>
      </c>
      <c r="AG706" s="188" t="str">
        <f>IF($O706&gt;NORMA!$L$30,"NO CUMPLE","CUMPLE")</f>
        <v>NO CUMPLE</v>
      </c>
      <c r="AH706" s="188" t="str">
        <f>IF(AND($N706&gt;=NORMA!$R$18, $N706&lt;=NORMA!$S$18),"CUMPLE","NO CUMPLE")</f>
        <v>CUMPLE</v>
      </c>
      <c r="AI706" s="188" t="str">
        <f>IF($I706&gt;NORMA!$J$32,"NO CUMPLE","CUMPLE")</f>
        <v>NO CUMPLE</v>
      </c>
    </row>
    <row r="707" spans="1:35" ht="14.25" customHeight="1" x14ac:dyDescent="0.35">
      <c r="A707" s="146" t="s">
        <v>107</v>
      </c>
      <c r="B707" s="147" t="s">
        <v>105</v>
      </c>
      <c r="C707" s="148">
        <v>41183</v>
      </c>
      <c r="D707" s="172">
        <v>0.97916666666666663</v>
      </c>
      <c r="E707" s="147">
        <v>317</v>
      </c>
      <c r="F707" s="147">
        <v>974</v>
      </c>
      <c r="G707" s="147">
        <v>422</v>
      </c>
      <c r="H707" s="156">
        <v>208</v>
      </c>
      <c r="I707" s="147">
        <v>11.6</v>
      </c>
      <c r="J707" s="147">
        <v>9.33</v>
      </c>
      <c r="K707" s="155">
        <v>71.489999999999995</v>
      </c>
      <c r="L707" s="155">
        <v>5.6</v>
      </c>
      <c r="M707" s="156">
        <v>0.8</v>
      </c>
      <c r="N707" s="156">
        <v>6.94</v>
      </c>
      <c r="O707" s="157">
        <v>43000000</v>
      </c>
      <c r="P707" s="188" t="str">
        <f>IF($M707&lt;NORMA!$K$7,"NO CUMPLE","CUMPLE")</f>
        <v>CUMPLE</v>
      </c>
      <c r="Q707" s="188" t="str">
        <f>IF($E707&gt;NORMA!$K$8,"NO CUMPLE","CUMPLE")</f>
        <v>NO CUMPLE</v>
      </c>
      <c r="R707" s="188" t="str">
        <f>IF($F707&gt;NORMA!$K$9,"NO CUMPLE","CUMPLE")</f>
        <v>NO CUMPLE</v>
      </c>
      <c r="S707" s="188" t="str">
        <f>IF($K707&gt;NORMA!$K$10,"NO CUMPLE","CUMPLE")</f>
        <v>NO CUMPLE</v>
      </c>
      <c r="T707" s="188" t="str">
        <f>IF($J707&gt;NORMA!$K$11,"NO CUMPLE","CUMPLE")</f>
        <v>NO CUMPLE</v>
      </c>
      <c r="U707" s="188" t="str">
        <f>IF($G707&gt;NORMA!$L$12,"NO CUMPLE","CUMPLE")</f>
        <v>NO CUMPLE</v>
      </c>
      <c r="V707" s="188" t="str">
        <f>IF($H707&gt;NORMA!$L$13,"NO CUMPLE","CUMPLE")</f>
        <v>NO CUMPLE</v>
      </c>
      <c r="W707" s="188" t="str">
        <f>IF($O707&gt;NORMA!$J$14,"NO CUMPLE","CUMPLE")</f>
        <v>NO CUMPLE</v>
      </c>
      <c r="X707" s="188" t="str">
        <f>IF(AND($N707&gt;=NORMA!$Q$4, $N707&lt;=NORMA!$R$4),"CUMPLE","NO CUMPLE")</f>
        <v>CUMPLE</v>
      </c>
      <c r="Y707" s="188" t="str">
        <f>IF($I707&gt;NORMA!$K$16,"NO CUMPLE","CUMPLE")</f>
        <v>NO CUMPLE</v>
      </c>
      <c r="Z707" s="188" t="str">
        <f>IF($M707&lt;NORMA!$L$23,"NO CUMPLE","CUMPLE")</f>
        <v>NO CUMPLE</v>
      </c>
      <c r="AA707" s="188" t="str">
        <f>IF($E707&gt;NORMA!$J$24,"NO CUMPLE","CUMPLE")</f>
        <v>NO CUMPLE</v>
      </c>
      <c r="AB707" s="188" t="str">
        <f>IF($F707&gt;NORMA!$J$25,"NO CUMPLE","CUMPLE")</f>
        <v>NO CUMPLE</v>
      </c>
      <c r="AC707" s="188" t="str">
        <f>IF($K707&gt;NORMA!$J$26,"NO CUMPLE","CUMPLE")</f>
        <v>NO CUMPLE</v>
      </c>
      <c r="AD707" s="188" t="str">
        <f>IF($J707&gt;NORMA!$J$27,"NO CUMPLE","CUMPLE")</f>
        <v>NO CUMPLE</v>
      </c>
      <c r="AE707" s="188" t="str">
        <f>IF($G707&gt;NORMA!$K$28,"NO CUMPLE","CUMPLE")</f>
        <v>NO CUMPLE</v>
      </c>
      <c r="AF707" s="188" t="str">
        <f>IF($H707&gt;NORMA!$I$29,"NO CUMPLE","CUMPLE")</f>
        <v>NO CUMPLE</v>
      </c>
      <c r="AG707" s="188" t="str">
        <f>IF($O707&gt;NORMA!$L$30,"NO CUMPLE","CUMPLE")</f>
        <v>NO CUMPLE</v>
      </c>
      <c r="AH707" s="188" t="str">
        <f>IF(AND($N707&gt;=NORMA!$R$18, $N707&lt;=NORMA!$S$18),"CUMPLE","NO CUMPLE")</f>
        <v>CUMPLE</v>
      </c>
      <c r="AI707" s="188" t="str">
        <f>IF($I707&gt;NORMA!$J$32,"NO CUMPLE","CUMPLE")</f>
        <v>NO CUMPLE</v>
      </c>
    </row>
    <row r="708" spans="1:35" ht="14.25" customHeight="1" x14ac:dyDescent="0.35">
      <c r="A708" s="146" t="s">
        <v>107</v>
      </c>
      <c r="B708" s="147" t="s">
        <v>105</v>
      </c>
      <c r="C708" s="148">
        <v>41193</v>
      </c>
      <c r="D708" s="172">
        <v>0.25</v>
      </c>
      <c r="E708" s="147">
        <v>255</v>
      </c>
      <c r="F708" s="147">
        <v>786</v>
      </c>
      <c r="G708" s="147">
        <v>347</v>
      </c>
      <c r="H708" s="156">
        <v>81</v>
      </c>
      <c r="I708" s="147">
        <v>2.58</v>
      </c>
      <c r="J708" s="147">
        <v>7.19</v>
      </c>
      <c r="K708" s="155">
        <v>60.64</v>
      </c>
      <c r="L708" s="155">
        <v>4.03</v>
      </c>
      <c r="M708" s="156">
        <v>0.2</v>
      </c>
      <c r="N708" s="156">
        <v>7.3</v>
      </c>
      <c r="O708" s="157">
        <v>20000000</v>
      </c>
      <c r="P708" s="188" t="str">
        <f>IF($M708&lt;NORMA!$K$7,"NO CUMPLE","CUMPLE")</f>
        <v>CUMPLE</v>
      </c>
      <c r="Q708" s="188" t="str">
        <f>IF($E708&gt;NORMA!$K$8,"NO CUMPLE","CUMPLE")</f>
        <v>NO CUMPLE</v>
      </c>
      <c r="R708" s="188" t="str">
        <f>IF($F708&gt;NORMA!$K$9,"NO CUMPLE","CUMPLE")</f>
        <v>NO CUMPLE</v>
      </c>
      <c r="S708" s="188" t="str">
        <f>IF($K708&gt;NORMA!$K$10,"NO CUMPLE","CUMPLE")</f>
        <v>NO CUMPLE</v>
      </c>
      <c r="T708" s="188" t="str">
        <f>IF($J708&gt;NORMA!$K$11,"NO CUMPLE","CUMPLE")</f>
        <v>CUMPLE</v>
      </c>
      <c r="U708" s="188" t="str">
        <f>IF($G708&gt;NORMA!$L$12,"NO CUMPLE","CUMPLE")</f>
        <v>NO CUMPLE</v>
      </c>
      <c r="V708" s="188" t="str">
        <f>IF($H708&gt;NORMA!$L$13,"NO CUMPLE","CUMPLE")</f>
        <v>NO CUMPLE</v>
      </c>
      <c r="W708" s="188" t="str">
        <f>IF($O708&gt;NORMA!$J$14,"NO CUMPLE","CUMPLE")</f>
        <v>NO CUMPLE</v>
      </c>
      <c r="X708" s="188" t="str">
        <f>IF(AND($N708&gt;=NORMA!$Q$4, $N708&lt;=NORMA!$R$4),"CUMPLE","NO CUMPLE")</f>
        <v>CUMPLE</v>
      </c>
      <c r="Y708" s="188" t="str">
        <f>IF($I708&gt;NORMA!$K$16,"NO CUMPLE","CUMPLE")</f>
        <v>CUMPLE</v>
      </c>
      <c r="Z708" s="188" t="str">
        <f>IF($M708&lt;NORMA!$L$23,"NO CUMPLE","CUMPLE")</f>
        <v>NO CUMPLE</v>
      </c>
      <c r="AA708" s="188" t="str">
        <f>IF($E708&gt;NORMA!$J$24,"NO CUMPLE","CUMPLE")</f>
        <v>NO CUMPLE</v>
      </c>
      <c r="AB708" s="188" t="str">
        <f>IF($F708&gt;NORMA!$J$25,"NO CUMPLE","CUMPLE")</f>
        <v>NO CUMPLE</v>
      </c>
      <c r="AC708" s="188" t="str">
        <f>IF($K708&gt;NORMA!$J$26,"NO CUMPLE","CUMPLE")</f>
        <v>NO CUMPLE</v>
      </c>
      <c r="AD708" s="188" t="str">
        <f>IF($J708&gt;NORMA!$J$27,"NO CUMPLE","CUMPLE")</f>
        <v>NO CUMPLE</v>
      </c>
      <c r="AE708" s="188" t="str">
        <f>IF($G708&gt;NORMA!$K$28,"NO CUMPLE","CUMPLE")</f>
        <v>NO CUMPLE</v>
      </c>
      <c r="AF708" s="188" t="str">
        <f>IF($H708&gt;NORMA!$I$29,"NO CUMPLE","CUMPLE")</f>
        <v>NO CUMPLE</v>
      </c>
      <c r="AG708" s="188" t="str">
        <f>IF($O708&gt;NORMA!$L$30,"NO CUMPLE","CUMPLE")</f>
        <v>NO CUMPLE</v>
      </c>
      <c r="AH708" s="188" t="str">
        <f>IF(AND($N708&gt;=NORMA!$R$18, $N708&lt;=NORMA!$S$18),"CUMPLE","NO CUMPLE")</f>
        <v>CUMPLE</v>
      </c>
      <c r="AI708" s="188" t="str">
        <f>IF($I708&gt;NORMA!$J$32,"NO CUMPLE","CUMPLE")</f>
        <v>NO CUMPLE</v>
      </c>
    </row>
    <row r="709" spans="1:35" ht="14.25" customHeight="1" x14ac:dyDescent="0.35">
      <c r="A709" s="146" t="s">
        <v>107</v>
      </c>
      <c r="B709" s="147" t="s">
        <v>105</v>
      </c>
      <c r="C709" s="148">
        <v>41204</v>
      </c>
      <c r="D709" s="172">
        <v>0.375</v>
      </c>
      <c r="E709" s="147">
        <v>78.2</v>
      </c>
      <c r="F709" s="147">
        <v>301</v>
      </c>
      <c r="G709" s="147">
        <v>80</v>
      </c>
      <c r="H709" s="156">
        <v>128</v>
      </c>
      <c r="I709" s="147">
        <v>4.13</v>
      </c>
      <c r="J709" s="147">
        <v>3.34</v>
      </c>
      <c r="K709" s="155">
        <v>29.82</v>
      </c>
      <c r="L709" s="155">
        <v>7.92</v>
      </c>
      <c r="M709" s="156">
        <v>0.85</v>
      </c>
      <c r="N709" s="156">
        <v>7.7</v>
      </c>
      <c r="O709" s="157">
        <v>23000000</v>
      </c>
      <c r="P709" s="188" t="str">
        <f>IF($M709&lt;NORMA!$K$7,"NO CUMPLE","CUMPLE")</f>
        <v>CUMPLE</v>
      </c>
      <c r="Q709" s="188" t="str">
        <f>IF($E709&gt;NORMA!$K$8,"NO CUMPLE","CUMPLE")</f>
        <v>CUMPLE</v>
      </c>
      <c r="R709" s="188" t="str">
        <f>IF($F709&gt;NORMA!$K$9,"NO CUMPLE","CUMPLE")</f>
        <v>CUMPLE</v>
      </c>
      <c r="S709" s="188" t="str">
        <f>IF($K709&gt;NORMA!$K$10,"NO CUMPLE","CUMPLE")</f>
        <v>CUMPLE</v>
      </c>
      <c r="T709" s="188" t="str">
        <f>IF($J709&gt;NORMA!$K$11,"NO CUMPLE","CUMPLE")</f>
        <v>CUMPLE</v>
      </c>
      <c r="U709" s="188" t="str">
        <f>IF($G709&gt;NORMA!$L$12,"NO CUMPLE","CUMPLE")</f>
        <v>CUMPLE</v>
      </c>
      <c r="V709" s="188" t="str">
        <f>IF($H709&gt;NORMA!$L$13,"NO CUMPLE","CUMPLE")</f>
        <v>NO CUMPLE</v>
      </c>
      <c r="W709" s="188" t="str">
        <f>IF($O709&gt;NORMA!$J$14,"NO CUMPLE","CUMPLE")</f>
        <v>NO CUMPLE</v>
      </c>
      <c r="X709" s="188" t="str">
        <f>IF(AND($N709&gt;=NORMA!$Q$4, $N709&lt;=NORMA!$R$4),"CUMPLE","NO CUMPLE")</f>
        <v>CUMPLE</v>
      </c>
      <c r="Y709" s="188" t="str">
        <f>IF($I709&gt;NORMA!$K$16,"NO CUMPLE","CUMPLE")</f>
        <v>NO CUMPLE</v>
      </c>
      <c r="Z709" s="188" t="str">
        <f>IF($M709&lt;NORMA!$L$23,"NO CUMPLE","CUMPLE")</f>
        <v>NO CUMPLE</v>
      </c>
      <c r="AA709" s="188" t="str">
        <f>IF($E709&gt;NORMA!$J$24,"NO CUMPLE","CUMPLE")</f>
        <v>NO CUMPLE</v>
      </c>
      <c r="AB709" s="188" t="str">
        <f>IF($F709&gt;NORMA!$J$25,"NO CUMPLE","CUMPLE")</f>
        <v>NO CUMPLE</v>
      </c>
      <c r="AC709" s="188" t="str">
        <f>IF($K709&gt;NORMA!$J$26,"NO CUMPLE","CUMPLE")</f>
        <v>NO CUMPLE</v>
      </c>
      <c r="AD709" s="188" t="str">
        <f>IF($J709&gt;NORMA!$J$27,"NO CUMPLE","CUMPLE")</f>
        <v>NO CUMPLE</v>
      </c>
      <c r="AE709" s="188" t="str">
        <f>IF($G709&gt;NORMA!$K$28,"NO CUMPLE","CUMPLE")</f>
        <v>NO CUMPLE</v>
      </c>
      <c r="AF709" s="188" t="str">
        <f>IF($H709&gt;NORMA!$I$29,"NO CUMPLE","CUMPLE")</f>
        <v>NO CUMPLE</v>
      </c>
      <c r="AG709" s="188" t="str">
        <f>IF($O709&gt;NORMA!$L$30,"NO CUMPLE","CUMPLE")</f>
        <v>NO CUMPLE</v>
      </c>
      <c r="AH709" s="188" t="str">
        <f>IF(AND($N709&gt;=NORMA!$R$18, $N709&lt;=NORMA!$S$18),"CUMPLE","NO CUMPLE")</f>
        <v>CUMPLE</v>
      </c>
      <c r="AI709" s="188" t="str">
        <f>IF($I709&gt;NORMA!$J$32,"NO CUMPLE","CUMPLE")</f>
        <v>NO CUMPLE</v>
      </c>
    </row>
    <row r="710" spans="1:35" ht="14.25" customHeight="1" x14ac:dyDescent="0.35">
      <c r="A710" s="146" t="s">
        <v>107</v>
      </c>
      <c r="B710" s="147" t="s">
        <v>105</v>
      </c>
      <c r="C710" s="148">
        <v>41221</v>
      </c>
      <c r="D710" s="172">
        <v>0.58333333333333337</v>
      </c>
      <c r="E710" s="147">
        <v>365</v>
      </c>
      <c r="F710" s="147">
        <v>981</v>
      </c>
      <c r="G710" s="147">
        <v>210</v>
      </c>
      <c r="H710" s="156">
        <v>341</v>
      </c>
      <c r="I710" s="147">
        <v>7.43</v>
      </c>
      <c r="J710" s="147">
        <v>9.58</v>
      </c>
      <c r="K710" s="155">
        <v>8.26</v>
      </c>
      <c r="L710" s="155">
        <v>4.78</v>
      </c>
      <c r="M710" s="156">
        <v>0.15</v>
      </c>
      <c r="N710" s="156">
        <v>7.28</v>
      </c>
      <c r="O710" s="157">
        <v>43000000</v>
      </c>
      <c r="P710" s="188" t="str">
        <f>IF($M710&lt;NORMA!$K$7,"NO CUMPLE","CUMPLE")</f>
        <v>NO CUMPLE</v>
      </c>
      <c r="Q710" s="188" t="str">
        <f>IF($E710&gt;NORMA!$K$8,"NO CUMPLE","CUMPLE")</f>
        <v>NO CUMPLE</v>
      </c>
      <c r="R710" s="188" t="str">
        <f>IF($F710&gt;NORMA!$K$9,"NO CUMPLE","CUMPLE")</f>
        <v>NO CUMPLE</v>
      </c>
      <c r="S710" s="188" t="str">
        <f>IF($K710&gt;NORMA!$K$10,"NO CUMPLE","CUMPLE")</f>
        <v>CUMPLE</v>
      </c>
      <c r="T710" s="188" t="str">
        <f>IF($J710&gt;NORMA!$K$11,"NO CUMPLE","CUMPLE")</f>
        <v>NO CUMPLE</v>
      </c>
      <c r="U710" s="188" t="str">
        <f>IF($G710&gt;NORMA!$L$12,"NO CUMPLE","CUMPLE")</f>
        <v>NO CUMPLE</v>
      </c>
      <c r="V710" s="188" t="str">
        <f>IF($H710&gt;NORMA!$L$13,"NO CUMPLE","CUMPLE")</f>
        <v>NO CUMPLE</v>
      </c>
      <c r="W710" s="188" t="str">
        <f>IF($O710&gt;NORMA!$J$14,"NO CUMPLE","CUMPLE")</f>
        <v>NO CUMPLE</v>
      </c>
      <c r="X710" s="188" t="str">
        <f>IF(AND($N710&gt;=NORMA!$Q$4, $N710&lt;=NORMA!$R$4),"CUMPLE","NO CUMPLE")</f>
        <v>CUMPLE</v>
      </c>
      <c r="Y710" s="188" t="str">
        <f>IF($I710&gt;NORMA!$K$16,"NO CUMPLE","CUMPLE")</f>
        <v>NO CUMPLE</v>
      </c>
      <c r="Z710" s="188" t="str">
        <f>IF($M710&lt;NORMA!$L$23,"NO CUMPLE","CUMPLE")</f>
        <v>NO CUMPLE</v>
      </c>
      <c r="AA710" s="188" t="str">
        <f>IF($E710&gt;NORMA!$J$24,"NO CUMPLE","CUMPLE")</f>
        <v>NO CUMPLE</v>
      </c>
      <c r="AB710" s="188" t="str">
        <f>IF($F710&gt;NORMA!$J$25,"NO CUMPLE","CUMPLE")</f>
        <v>NO CUMPLE</v>
      </c>
      <c r="AC710" s="188" t="str">
        <f>IF($K710&gt;NORMA!$J$26,"NO CUMPLE","CUMPLE")</f>
        <v>CUMPLE</v>
      </c>
      <c r="AD710" s="188" t="str">
        <f>IF($J710&gt;NORMA!$J$27,"NO CUMPLE","CUMPLE")</f>
        <v>NO CUMPLE</v>
      </c>
      <c r="AE710" s="188" t="str">
        <f>IF($G710&gt;NORMA!$K$28,"NO CUMPLE","CUMPLE")</f>
        <v>NO CUMPLE</v>
      </c>
      <c r="AF710" s="188" t="str">
        <f>IF($H710&gt;NORMA!$I$29,"NO CUMPLE","CUMPLE")</f>
        <v>NO CUMPLE</v>
      </c>
      <c r="AG710" s="188" t="str">
        <f>IF($O710&gt;NORMA!$L$30,"NO CUMPLE","CUMPLE")</f>
        <v>NO CUMPLE</v>
      </c>
      <c r="AH710" s="188" t="str">
        <f>IF(AND($N710&gt;=NORMA!$R$18, $N710&lt;=NORMA!$S$18),"CUMPLE","NO CUMPLE")</f>
        <v>CUMPLE</v>
      </c>
      <c r="AI710" s="188" t="str">
        <f>IF($I710&gt;NORMA!$J$32,"NO CUMPLE","CUMPLE")</f>
        <v>NO CUMPLE</v>
      </c>
    </row>
    <row r="711" spans="1:35" ht="14.25" customHeight="1" x14ac:dyDescent="0.35">
      <c r="A711" s="146" t="s">
        <v>104</v>
      </c>
      <c r="B711" s="147" t="s">
        <v>105</v>
      </c>
      <c r="C711" s="148">
        <v>41325</v>
      </c>
      <c r="D711" s="172">
        <v>0.33333333333333331</v>
      </c>
      <c r="E711" s="147">
        <v>213</v>
      </c>
      <c r="F711" s="147">
        <v>504</v>
      </c>
      <c r="G711" s="147">
        <v>157</v>
      </c>
      <c r="H711" s="147">
        <v>74</v>
      </c>
      <c r="I711" s="147">
        <v>5.2</v>
      </c>
      <c r="J711" s="147">
        <v>7.47</v>
      </c>
      <c r="K711" s="155">
        <v>60.09</v>
      </c>
      <c r="L711" s="155">
        <v>3.77</v>
      </c>
      <c r="M711" s="156">
        <v>0.14000000000000001</v>
      </c>
      <c r="N711" s="156">
        <v>8.18</v>
      </c>
      <c r="O711" s="157">
        <v>23000000</v>
      </c>
      <c r="P711" s="188" t="str">
        <f>IF($M711&lt;NORMA!$K$7,"NO CUMPLE","CUMPLE")</f>
        <v>NO CUMPLE</v>
      </c>
      <c r="Q711" s="188" t="str">
        <f>IF($E711&gt;NORMA!$K$8,"NO CUMPLE","CUMPLE")</f>
        <v>CUMPLE</v>
      </c>
      <c r="R711" s="188" t="str">
        <f>IF($F711&gt;NORMA!$K$9,"NO CUMPLE","CUMPLE")</f>
        <v>NO CUMPLE</v>
      </c>
      <c r="S711" s="188" t="str">
        <f>IF($K711&gt;NORMA!$K$10,"NO CUMPLE","CUMPLE")</f>
        <v>NO CUMPLE</v>
      </c>
      <c r="T711" s="188" t="str">
        <f>IF($J711&gt;NORMA!$K$11,"NO CUMPLE","CUMPLE")</f>
        <v>CUMPLE</v>
      </c>
      <c r="U711" s="188" t="str">
        <f>IF($G711&gt;NORMA!$L$12,"NO CUMPLE","CUMPLE")</f>
        <v>CUMPLE</v>
      </c>
      <c r="V711" s="188" t="str">
        <f>IF($H711&gt;NORMA!$L$13,"NO CUMPLE","CUMPLE")</f>
        <v>NO CUMPLE</v>
      </c>
      <c r="W711" s="188" t="str">
        <f>IF($O711&gt;NORMA!$J$14,"NO CUMPLE","CUMPLE")</f>
        <v>NO CUMPLE</v>
      </c>
      <c r="X711" s="188" t="str">
        <f>IF(AND($N711&gt;=NORMA!$Q$4, $N711&lt;=NORMA!$R$4),"CUMPLE","NO CUMPLE")</f>
        <v>CUMPLE</v>
      </c>
      <c r="Y711" s="188" t="str">
        <f>IF($I711&gt;NORMA!$K$16,"NO CUMPLE","CUMPLE")</f>
        <v>NO CUMPLE</v>
      </c>
      <c r="Z711" s="188" t="str">
        <f>IF($M711&lt;NORMA!$L$23,"NO CUMPLE","CUMPLE")</f>
        <v>NO CUMPLE</v>
      </c>
      <c r="AA711" s="188" t="str">
        <f>IF($E711&gt;NORMA!$J$24,"NO CUMPLE","CUMPLE")</f>
        <v>NO CUMPLE</v>
      </c>
      <c r="AB711" s="188" t="str">
        <f>IF($F711&gt;NORMA!$J$25,"NO CUMPLE","CUMPLE")</f>
        <v>NO CUMPLE</v>
      </c>
      <c r="AC711" s="188" t="str">
        <f>IF($K711&gt;NORMA!$J$26,"NO CUMPLE","CUMPLE")</f>
        <v>NO CUMPLE</v>
      </c>
      <c r="AD711" s="188" t="str">
        <f>IF($J711&gt;NORMA!$J$27,"NO CUMPLE","CUMPLE")</f>
        <v>NO CUMPLE</v>
      </c>
      <c r="AE711" s="188" t="str">
        <f>IF($G711&gt;NORMA!$K$28,"NO CUMPLE","CUMPLE")</f>
        <v>NO CUMPLE</v>
      </c>
      <c r="AF711" s="188" t="str">
        <f>IF($H711&gt;NORMA!$I$29,"NO CUMPLE","CUMPLE")</f>
        <v>NO CUMPLE</v>
      </c>
      <c r="AG711" s="188" t="str">
        <f>IF($O711&gt;NORMA!$L$30,"NO CUMPLE","CUMPLE")</f>
        <v>NO CUMPLE</v>
      </c>
      <c r="AH711" s="188" t="str">
        <f>IF(AND($N711&gt;=NORMA!$R$18, $N711&lt;=NORMA!$S$18),"CUMPLE","NO CUMPLE")</f>
        <v>CUMPLE</v>
      </c>
      <c r="AI711" s="188" t="str">
        <f>IF($I711&gt;NORMA!$J$32,"NO CUMPLE","CUMPLE")</f>
        <v>NO CUMPLE</v>
      </c>
    </row>
    <row r="712" spans="1:35" ht="14.25" customHeight="1" x14ac:dyDescent="0.35">
      <c r="A712" s="146" t="s">
        <v>104</v>
      </c>
      <c r="B712" s="147" t="s">
        <v>105</v>
      </c>
      <c r="C712" s="148">
        <v>41347</v>
      </c>
      <c r="D712" s="172">
        <v>0.41666666666666669</v>
      </c>
      <c r="E712" s="147">
        <v>368</v>
      </c>
      <c r="F712" s="147">
        <v>840</v>
      </c>
      <c r="G712" s="147">
        <v>247</v>
      </c>
      <c r="H712" s="147">
        <v>91</v>
      </c>
      <c r="I712" s="147">
        <v>8.64</v>
      </c>
      <c r="J712" s="147">
        <v>9.08</v>
      </c>
      <c r="K712" s="155">
        <v>79.459999999999994</v>
      </c>
      <c r="L712" s="155">
        <v>3.73</v>
      </c>
      <c r="M712" s="156">
        <v>0.14000000000000001</v>
      </c>
      <c r="N712" s="156">
        <v>7.78</v>
      </c>
      <c r="O712" s="157">
        <v>9100000</v>
      </c>
      <c r="P712" s="188" t="str">
        <f>IF($M712&lt;NORMA!$K$7,"NO CUMPLE","CUMPLE")</f>
        <v>NO CUMPLE</v>
      </c>
      <c r="Q712" s="188" t="str">
        <f>IF($E712&gt;NORMA!$K$8,"NO CUMPLE","CUMPLE")</f>
        <v>NO CUMPLE</v>
      </c>
      <c r="R712" s="188" t="str">
        <f>IF($F712&gt;NORMA!$K$9,"NO CUMPLE","CUMPLE")</f>
        <v>NO CUMPLE</v>
      </c>
      <c r="S712" s="188" t="str">
        <f>IF($K712&gt;NORMA!$K$10,"NO CUMPLE","CUMPLE")</f>
        <v>NO CUMPLE</v>
      </c>
      <c r="T712" s="188" t="str">
        <f>IF($J712&gt;NORMA!$K$11,"NO CUMPLE","CUMPLE")</f>
        <v>NO CUMPLE</v>
      </c>
      <c r="U712" s="188" t="str">
        <f>IF($G712&gt;NORMA!$L$12,"NO CUMPLE","CUMPLE")</f>
        <v>NO CUMPLE</v>
      </c>
      <c r="V712" s="188" t="str">
        <f>IF($H712&gt;NORMA!$L$13,"NO CUMPLE","CUMPLE")</f>
        <v>NO CUMPLE</v>
      </c>
      <c r="W712" s="188" t="str">
        <f>IF($O712&gt;NORMA!$J$14,"NO CUMPLE","CUMPLE")</f>
        <v>NO CUMPLE</v>
      </c>
      <c r="X712" s="188" t="str">
        <f>IF(AND($N712&gt;=NORMA!$Q$4, $N712&lt;=NORMA!$R$4),"CUMPLE","NO CUMPLE")</f>
        <v>CUMPLE</v>
      </c>
      <c r="Y712" s="188" t="str">
        <f>IF($I712&gt;NORMA!$K$16,"NO CUMPLE","CUMPLE")</f>
        <v>NO CUMPLE</v>
      </c>
      <c r="Z712" s="188" t="str">
        <f>IF($M712&lt;NORMA!$L$23,"NO CUMPLE","CUMPLE")</f>
        <v>NO CUMPLE</v>
      </c>
      <c r="AA712" s="188" t="str">
        <f>IF($E712&gt;NORMA!$J$24,"NO CUMPLE","CUMPLE")</f>
        <v>NO CUMPLE</v>
      </c>
      <c r="AB712" s="188" t="str">
        <f>IF($F712&gt;NORMA!$J$25,"NO CUMPLE","CUMPLE")</f>
        <v>NO CUMPLE</v>
      </c>
      <c r="AC712" s="188" t="str">
        <f>IF($K712&gt;NORMA!$J$26,"NO CUMPLE","CUMPLE")</f>
        <v>NO CUMPLE</v>
      </c>
      <c r="AD712" s="188" t="str">
        <f>IF($J712&gt;NORMA!$J$27,"NO CUMPLE","CUMPLE")</f>
        <v>NO CUMPLE</v>
      </c>
      <c r="AE712" s="188" t="str">
        <f>IF($G712&gt;NORMA!$K$28,"NO CUMPLE","CUMPLE")</f>
        <v>NO CUMPLE</v>
      </c>
      <c r="AF712" s="188" t="str">
        <f>IF($H712&gt;NORMA!$I$29,"NO CUMPLE","CUMPLE")</f>
        <v>NO CUMPLE</v>
      </c>
      <c r="AG712" s="188" t="str">
        <f>IF($O712&gt;NORMA!$L$30,"NO CUMPLE","CUMPLE")</f>
        <v>NO CUMPLE</v>
      </c>
      <c r="AH712" s="188" t="str">
        <f>IF(AND($N712&gt;=NORMA!$R$18, $N712&lt;=NORMA!$S$18),"CUMPLE","NO CUMPLE")</f>
        <v>CUMPLE</v>
      </c>
      <c r="AI712" s="188" t="str">
        <f>IF($I712&gt;NORMA!$J$32,"NO CUMPLE","CUMPLE")</f>
        <v>NO CUMPLE</v>
      </c>
    </row>
    <row r="713" spans="1:35" ht="14.25" customHeight="1" x14ac:dyDescent="0.35">
      <c r="A713" s="146" t="s">
        <v>104</v>
      </c>
      <c r="B713" s="147" t="s">
        <v>105</v>
      </c>
      <c r="C713" s="148">
        <v>41372</v>
      </c>
      <c r="D713" s="172">
        <v>0.5</v>
      </c>
      <c r="E713" s="147">
        <v>311</v>
      </c>
      <c r="F713" s="147">
        <v>678</v>
      </c>
      <c r="G713" s="147">
        <v>280</v>
      </c>
      <c r="H713" s="147">
        <v>125</v>
      </c>
      <c r="I713" s="147">
        <v>7.55</v>
      </c>
      <c r="J713" s="147">
        <v>7.02</v>
      </c>
      <c r="K713" s="155">
        <v>52.83</v>
      </c>
      <c r="L713" s="155">
        <v>4.57</v>
      </c>
      <c r="M713" s="156">
        <v>0.2</v>
      </c>
      <c r="N713" s="156">
        <v>7.97</v>
      </c>
      <c r="O713" s="157">
        <v>95000000</v>
      </c>
      <c r="P713" s="188" t="str">
        <f>IF($M713&lt;NORMA!$K$7,"NO CUMPLE","CUMPLE")</f>
        <v>CUMPLE</v>
      </c>
      <c r="Q713" s="188" t="str">
        <f>IF($E713&gt;NORMA!$K$8,"NO CUMPLE","CUMPLE")</f>
        <v>NO CUMPLE</v>
      </c>
      <c r="R713" s="188" t="str">
        <f>IF($F713&gt;NORMA!$K$9,"NO CUMPLE","CUMPLE")</f>
        <v>NO CUMPLE</v>
      </c>
      <c r="S713" s="188" t="str">
        <f>IF($K713&gt;NORMA!$K$10,"NO CUMPLE","CUMPLE")</f>
        <v>NO CUMPLE</v>
      </c>
      <c r="T713" s="188" t="str">
        <f>IF($J713&gt;NORMA!$K$11,"NO CUMPLE","CUMPLE")</f>
        <v>CUMPLE</v>
      </c>
      <c r="U713" s="188" t="str">
        <f>IF($G713&gt;NORMA!$L$12,"NO CUMPLE","CUMPLE")</f>
        <v>NO CUMPLE</v>
      </c>
      <c r="V713" s="188" t="str">
        <f>IF($H713&gt;NORMA!$L$13,"NO CUMPLE","CUMPLE")</f>
        <v>NO CUMPLE</v>
      </c>
      <c r="W713" s="188" t="str">
        <f>IF($O713&gt;NORMA!$J$14,"NO CUMPLE","CUMPLE")</f>
        <v>NO CUMPLE</v>
      </c>
      <c r="X713" s="188" t="str">
        <f>IF(AND($N713&gt;=NORMA!$Q$4, $N713&lt;=NORMA!$R$4),"CUMPLE","NO CUMPLE")</f>
        <v>CUMPLE</v>
      </c>
      <c r="Y713" s="188" t="str">
        <f>IF($I713&gt;NORMA!$K$16,"NO CUMPLE","CUMPLE")</f>
        <v>NO CUMPLE</v>
      </c>
      <c r="Z713" s="188" t="str">
        <f>IF($M713&lt;NORMA!$L$23,"NO CUMPLE","CUMPLE")</f>
        <v>NO CUMPLE</v>
      </c>
      <c r="AA713" s="188" t="str">
        <f>IF($E713&gt;NORMA!$J$24,"NO CUMPLE","CUMPLE")</f>
        <v>NO CUMPLE</v>
      </c>
      <c r="AB713" s="188" t="str">
        <f>IF($F713&gt;NORMA!$J$25,"NO CUMPLE","CUMPLE")</f>
        <v>NO CUMPLE</v>
      </c>
      <c r="AC713" s="188" t="str">
        <f>IF($K713&gt;NORMA!$J$26,"NO CUMPLE","CUMPLE")</f>
        <v>NO CUMPLE</v>
      </c>
      <c r="AD713" s="188" t="str">
        <f>IF($J713&gt;NORMA!$J$27,"NO CUMPLE","CUMPLE")</f>
        <v>NO CUMPLE</v>
      </c>
      <c r="AE713" s="188" t="str">
        <f>IF($G713&gt;NORMA!$K$28,"NO CUMPLE","CUMPLE")</f>
        <v>NO CUMPLE</v>
      </c>
      <c r="AF713" s="188" t="str">
        <f>IF($H713&gt;NORMA!$I$29,"NO CUMPLE","CUMPLE")</f>
        <v>NO CUMPLE</v>
      </c>
      <c r="AG713" s="188" t="str">
        <f>IF($O713&gt;NORMA!$L$30,"NO CUMPLE","CUMPLE")</f>
        <v>NO CUMPLE</v>
      </c>
      <c r="AH713" s="188" t="str">
        <f>IF(AND($N713&gt;=NORMA!$R$18, $N713&lt;=NORMA!$S$18),"CUMPLE","NO CUMPLE")</f>
        <v>CUMPLE</v>
      </c>
      <c r="AI713" s="188" t="str">
        <f>IF($I713&gt;NORMA!$J$32,"NO CUMPLE","CUMPLE")</f>
        <v>NO CUMPLE</v>
      </c>
    </row>
    <row r="714" spans="1:35" ht="14.25" customHeight="1" x14ac:dyDescent="0.35">
      <c r="A714" s="146" t="s">
        <v>104</v>
      </c>
      <c r="B714" s="147" t="s">
        <v>105</v>
      </c>
      <c r="C714" s="148">
        <v>41396</v>
      </c>
      <c r="D714" s="172">
        <v>0.66666666666666663</v>
      </c>
      <c r="E714" s="147">
        <v>217</v>
      </c>
      <c r="F714" s="147">
        <v>530</v>
      </c>
      <c r="G714" s="147">
        <v>177</v>
      </c>
      <c r="H714" s="147">
        <v>53</v>
      </c>
      <c r="I714" s="147">
        <v>9.27</v>
      </c>
      <c r="J714" s="147">
        <v>6.68</v>
      </c>
      <c r="K714" s="155">
        <v>48.32</v>
      </c>
      <c r="L714" s="155">
        <v>4.76</v>
      </c>
      <c r="M714" s="156">
        <v>1.43</v>
      </c>
      <c r="N714" s="156">
        <v>7.82</v>
      </c>
      <c r="O714" s="157">
        <v>43000000</v>
      </c>
      <c r="P714" s="188" t="str">
        <f>IF($M714&lt;NORMA!$K$7,"NO CUMPLE","CUMPLE")</f>
        <v>CUMPLE</v>
      </c>
      <c r="Q714" s="188" t="str">
        <f>IF($E714&gt;NORMA!$K$8,"NO CUMPLE","CUMPLE")</f>
        <v>CUMPLE</v>
      </c>
      <c r="R714" s="188" t="str">
        <f>IF($F714&gt;NORMA!$K$9,"NO CUMPLE","CUMPLE")</f>
        <v>NO CUMPLE</v>
      </c>
      <c r="S714" s="188" t="str">
        <f>IF($K714&gt;NORMA!$K$10,"NO CUMPLE","CUMPLE")</f>
        <v>NO CUMPLE</v>
      </c>
      <c r="T714" s="188" t="str">
        <f>IF($J714&gt;NORMA!$K$11,"NO CUMPLE","CUMPLE")</f>
        <v>CUMPLE</v>
      </c>
      <c r="U714" s="188" t="str">
        <f>IF($G714&gt;NORMA!$L$12,"NO CUMPLE","CUMPLE")</f>
        <v>CUMPLE</v>
      </c>
      <c r="V714" s="188" t="str">
        <f>IF($H714&gt;NORMA!$L$13,"NO CUMPLE","CUMPLE")</f>
        <v>CUMPLE</v>
      </c>
      <c r="W714" s="188" t="str">
        <f>IF($O714&gt;NORMA!$J$14,"NO CUMPLE","CUMPLE")</f>
        <v>NO CUMPLE</v>
      </c>
      <c r="X714" s="188" t="str">
        <f>IF(AND($N714&gt;=NORMA!$Q$4, $N714&lt;=NORMA!$R$4),"CUMPLE","NO CUMPLE")</f>
        <v>CUMPLE</v>
      </c>
      <c r="Y714" s="188" t="str">
        <f>IF($I714&gt;NORMA!$K$16,"NO CUMPLE","CUMPLE")</f>
        <v>NO CUMPLE</v>
      </c>
      <c r="Z714" s="188" t="str">
        <f>IF($M714&lt;NORMA!$L$23,"NO CUMPLE","CUMPLE")</f>
        <v>CUMPLE</v>
      </c>
      <c r="AA714" s="188" t="str">
        <f>IF($E714&gt;NORMA!$J$24,"NO CUMPLE","CUMPLE")</f>
        <v>NO CUMPLE</v>
      </c>
      <c r="AB714" s="188" t="str">
        <f>IF($F714&gt;NORMA!$J$25,"NO CUMPLE","CUMPLE")</f>
        <v>NO CUMPLE</v>
      </c>
      <c r="AC714" s="188" t="str">
        <f>IF($K714&gt;NORMA!$J$26,"NO CUMPLE","CUMPLE")</f>
        <v>NO CUMPLE</v>
      </c>
      <c r="AD714" s="188" t="str">
        <f>IF($J714&gt;NORMA!$J$27,"NO CUMPLE","CUMPLE")</f>
        <v>NO CUMPLE</v>
      </c>
      <c r="AE714" s="188" t="str">
        <f>IF($G714&gt;NORMA!$K$28,"NO CUMPLE","CUMPLE")</f>
        <v>NO CUMPLE</v>
      </c>
      <c r="AF714" s="188" t="str">
        <f>IF($H714&gt;NORMA!$I$29,"NO CUMPLE","CUMPLE")</f>
        <v>NO CUMPLE</v>
      </c>
      <c r="AG714" s="188" t="str">
        <f>IF($O714&gt;NORMA!$L$30,"NO CUMPLE","CUMPLE")</f>
        <v>NO CUMPLE</v>
      </c>
      <c r="AH714" s="188" t="str">
        <f>IF(AND($N714&gt;=NORMA!$R$18, $N714&lt;=NORMA!$S$18),"CUMPLE","NO CUMPLE")</f>
        <v>CUMPLE</v>
      </c>
      <c r="AI714" s="188" t="str">
        <f>IF($I714&gt;NORMA!$J$32,"NO CUMPLE","CUMPLE")</f>
        <v>NO CUMPLE</v>
      </c>
    </row>
    <row r="715" spans="1:35" ht="14.25" customHeight="1" x14ac:dyDescent="0.35">
      <c r="A715" s="146" t="s">
        <v>104</v>
      </c>
      <c r="B715" s="147" t="s">
        <v>105</v>
      </c>
      <c r="C715" s="148">
        <v>41418</v>
      </c>
      <c r="D715" s="172">
        <v>0.58333333333333337</v>
      </c>
      <c r="E715" s="147">
        <v>34.799999999999997</v>
      </c>
      <c r="F715" s="147">
        <v>379</v>
      </c>
      <c r="G715" s="147">
        <v>144</v>
      </c>
      <c r="H715" s="147">
        <v>92</v>
      </c>
      <c r="I715" s="147">
        <v>7.21</v>
      </c>
      <c r="J715" s="147">
        <v>4.53</v>
      </c>
      <c r="K715" s="155">
        <v>33.619999999999997</v>
      </c>
      <c r="L715" s="155">
        <v>6.44</v>
      </c>
      <c r="M715" s="156">
        <v>2</v>
      </c>
      <c r="N715" s="156">
        <v>7.85</v>
      </c>
      <c r="O715" s="157">
        <v>240000000</v>
      </c>
      <c r="P715" s="188" t="str">
        <f>IF($M715&lt;NORMA!$K$7,"NO CUMPLE","CUMPLE")</f>
        <v>CUMPLE</v>
      </c>
      <c r="Q715" s="188" t="str">
        <f>IF($E715&gt;NORMA!$K$8,"NO CUMPLE","CUMPLE")</f>
        <v>CUMPLE</v>
      </c>
      <c r="R715" s="188" t="str">
        <f>IF($F715&gt;NORMA!$K$9,"NO CUMPLE","CUMPLE")</f>
        <v>CUMPLE</v>
      </c>
      <c r="S715" s="188" t="str">
        <f>IF($K715&gt;NORMA!$K$10,"NO CUMPLE","CUMPLE")</f>
        <v>CUMPLE</v>
      </c>
      <c r="T715" s="188" t="str">
        <f>IF($J715&gt;NORMA!$K$11,"NO CUMPLE","CUMPLE")</f>
        <v>CUMPLE</v>
      </c>
      <c r="U715" s="188" t="str">
        <f>IF($G715&gt;NORMA!$L$12,"NO CUMPLE","CUMPLE")</f>
        <v>CUMPLE</v>
      </c>
      <c r="V715" s="188" t="str">
        <f>IF($H715&gt;NORMA!$L$13,"NO CUMPLE","CUMPLE")</f>
        <v>NO CUMPLE</v>
      </c>
      <c r="W715" s="188" t="str">
        <f>IF($O715&gt;NORMA!$J$14,"NO CUMPLE","CUMPLE")</f>
        <v>NO CUMPLE</v>
      </c>
      <c r="X715" s="188" t="str">
        <f>IF(AND($N715&gt;=NORMA!$Q$4, $N715&lt;=NORMA!$R$4),"CUMPLE","NO CUMPLE")</f>
        <v>CUMPLE</v>
      </c>
      <c r="Y715" s="188" t="str">
        <f>IF($I715&gt;NORMA!$K$16,"NO CUMPLE","CUMPLE")</f>
        <v>NO CUMPLE</v>
      </c>
      <c r="Z715" s="188" t="str">
        <f>IF($M715&lt;NORMA!$L$23,"NO CUMPLE","CUMPLE")</f>
        <v>CUMPLE</v>
      </c>
      <c r="AA715" s="188" t="str">
        <f>IF($E715&gt;NORMA!$J$24,"NO CUMPLE","CUMPLE")</f>
        <v>NO CUMPLE</v>
      </c>
      <c r="AB715" s="188" t="str">
        <f>IF($F715&gt;NORMA!$J$25,"NO CUMPLE","CUMPLE")</f>
        <v>NO CUMPLE</v>
      </c>
      <c r="AC715" s="188" t="str">
        <f>IF($K715&gt;NORMA!$J$26,"NO CUMPLE","CUMPLE")</f>
        <v>NO CUMPLE</v>
      </c>
      <c r="AD715" s="188" t="str">
        <f>IF($J715&gt;NORMA!$J$27,"NO CUMPLE","CUMPLE")</f>
        <v>NO CUMPLE</v>
      </c>
      <c r="AE715" s="188" t="str">
        <f>IF($G715&gt;NORMA!$K$28,"NO CUMPLE","CUMPLE")</f>
        <v>NO CUMPLE</v>
      </c>
      <c r="AF715" s="188" t="str">
        <f>IF($H715&gt;NORMA!$I$29,"NO CUMPLE","CUMPLE")</f>
        <v>NO CUMPLE</v>
      </c>
      <c r="AG715" s="188" t="str">
        <f>IF($O715&gt;NORMA!$L$30,"NO CUMPLE","CUMPLE")</f>
        <v>NO CUMPLE</v>
      </c>
      <c r="AH715" s="188" t="str">
        <f>IF(AND($N715&gt;=NORMA!$R$18, $N715&lt;=NORMA!$S$18),"CUMPLE","NO CUMPLE")</f>
        <v>CUMPLE</v>
      </c>
      <c r="AI715" s="188" t="str">
        <f>IF($I715&gt;NORMA!$J$32,"NO CUMPLE","CUMPLE")</f>
        <v>NO CUMPLE</v>
      </c>
    </row>
    <row r="716" spans="1:35" ht="14.25" customHeight="1" x14ac:dyDescent="0.35">
      <c r="A716" s="146" t="s">
        <v>104</v>
      </c>
      <c r="B716" s="147" t="s">
        <v>105</v>
      </c>
      <c r="C716" s="148">
        <v>41440</v>
      </c>
      <c r="D716" s="172">
        <v>0.58333333333333337</v>
      </c>
      <c r="E716" s="147">
        <v>345</v>
      </c>
      <c r="F716" s="147">
        <v>778</v>
      </c>
      <c r="G716" s="147">
        <v>300</v>
      </c>
      <c r="H716" s="147">
        <v>171</v>
      </c>
      <c r="I716" s="147">
        <v>11.7</v>
      </c>
      <c r="J716" s="147">
        <v>8.7100000000000009</v>
      </c>
      <c r="K716" s="155">
        <v>64.64</v>
      </c>
      <c r="L716" s="155">
        <v>5.01</v>
      </c>
      <c r="M716" s="156">
        <v>0.5</v>
      </c>
      <c r="N716" s="156">
        <v>7.81</v>
      </c>
      <c r="O716" s="157">
        <v>23000000</v>
      </c>
      <c r="P716" s="188" t="str">
        <f>IF($M716&lt;NORMA!$K$7,"NO CUMPLE","CUMPLE")</f>
        <v>CUMPLE</v>
      </c>
      <c r="Q716" s="188" t="str">
        <f>IF($E716&gt;NORMA!$K$8,"NO CUMPLE","CUMPLE")</f>
        <v>NO CUMPLE</v>
      </c>
      <c r="R716" s="188" t="str">
        <f>IF($F716&gt;NORMA!$K$9,"NO CUMPLE","CUMPLE")</f>
        <v>NO CUMPLE</v>
      </c>
      <c r="S716" s="188" t="str">
        <f>IF($K716&gt;NORMA!$K$10,"NO CUMPLE","CUMPLE")</f>
        <v>NO CUMPLE</v>
      </c>
      <c r="T716" s="188" t="str">
        <f>IF($J716&gt;NORMA!$K$11,"NO CUMPLE","CUMPLE")</f>
        <v>NO CUMPLE</v>
      </c>
      <c r="U716" s="188" t="str">
        <f>IF($G716&gt;NORMA!$L$12,"NO CUMPLE","CUMPLE")</f>
        <v>NO CUMPLE</v>
      </c>
      <c r="V716" s="188" t="str">
        <f>IF($H716&gt;NORMA!$L$13,"NO CUMPLE","CUMPLE")</f>
        <v>NO CUMPLE</v>
      </c>
      <c r="W716" s="188" t="str">
        <f>IF($O716&gt;NORMA!$J$14,"NO CUMPLE","CUMPLE")</f>
        <v>NO CUMPLE</v>
      </c>
      <c r="X716" s="188" t="str">
        <f>IF(AND($N716&gt;=NORMA!$Q$4, $N716&lt;=NORMA!$R$4),"CUMPLE","NO CUMPLE")</f>
        <v>CUMPLE</v>
      </c>
      <c r="Y716" s="188" t="str">
        <f>IF($I716&gt;NORMA!$K$16,"NO CUMPLE","CUMPLE")</f>
        <v>NO CUMPLE</v>
      </c>
      <c r="Z716" s="188" t="str">
        <f>IF($M716&lt;NORMA!$L$23,"NO CUMPLE","CUMPLE")</f>
        <v>NO CUMPLE</v>
      </c>
      <c r="AA716" s="188" t="str">
        <f>IF($E716&gt;NORMA!$J$24,"NO CUMPLE","CUMPLE")</f>
        <v>NO CUMPLE</v>
      </c>
      <c r="AB716" s="188" t="str">
        <f>IF($F716&gt;NORMA!$J$25,"NO CUMPLE","CUMPLE")</f>
        <v>NO CUMPLE</v>
      </c>
      <c r="AC716" s="188" t="str">
        <f>IF($K716&gt;NORMA!$J$26,"NO CUMPLE","CUMPLE")</f>
        <v>NO CUMPLE</v>
      </c>
      <c r="AD716" s="188" t="str">
        <f>IF($J716&gt;NORMA!$J$27,"NO CUMPLE","CUMPLE")</f>
        <v>NO CUMPLE</v>
      </c>
      <c r="AE716" s="188" t="str">
        <f>IF($G716&gt;NORMA!$K$28,"NO CUMPLE","CUMPLE")</f>
        <v>NO CUMPLE</v>
      </c>
      <c r="AF716" s="188" t="str">
        <f>IF($H716&gt;NORMA!$I$29,"NO CUMPLE","CUMPLE")</f>
        <v>NO CUMPLE</v>
      </c>
      <c r="AG716" s="188" t="str">
        <f>IF($O716&gt;NORMA!$L$30,"NO CUMPLE","CUMPLE")</f>
        <v>NO CUMPLE</v>
      </c>
      <c r="AH716" s="188" t="str">
        <f>IF(AND($N716&gt;=NORMA!$R$18, $N716&lt;=NORMA!$S$18),"CUMPLE","NO CUMPLE")</f>
        <v>CUMPLE</v>
      </c>
      <c r="AI716" s="188" t="str">
        <f>IF($I716&gt;NORMA!$J$32,"NO CUMPLE","CUMPLE")</f>
        <v>NO CUMPLE</v>
      </c>
    </row>
    <row r="717" spans="1:35" ht="14.25" customHeight="1" x14ac:dyDescent="0.35">
      <c r="A717" s="146" t="s">
        <v>106</v>
      </c>
      <c r="B717" s="147" t="s">
        <v>105</v>
      </c>
      <c r="C717" s="148">
        <v>41325</v>
      </c>
      <c r="D717" s="172">
        <v>0.58333333333333337</v>
      </c>
      <c r="E717" s="147">
        <v>273</v>
      </c>
      <c r="F717" s="147">
        <v>770</v>
      </c>
      <c r="G717" s="147">
        <v>255</v>
      </c>
      <c r="H717" s="147">
        <v>124</v>
      </c>
      <c r="I717" s="147">
        <v>10.6</v>
      </c>
      <c r="J717" s="147">
        <v>8.65</v>
      </c>
      <c r="K717" s="155">
        <v>59.23</v>
      </c>
      <c r="L717" s="155">
        <v>3.91</v>
      </c>
      <c r="M717" s="156">
        <v>0.13</v>
      </c>
      <c r="N717" s="156">
        <v>7.56</v>
      </c>
      <c r="O717" s="157">
        <v>43000000</v>
      </c>
      <c r="P717" s="188" t="str">
        <f>IF($M717&lt;NORMA!$K$7,"NO CUMPLE","CUMPLE")</f>
        <v>NO CUMPLE</v>
      </c>
      <c r="Q717" s="188" t="str">
        <f>IF($E717&gt;NORMA!$K$8,"NO CUMPLE","CUMPLE")</f>
        <v>NO CUMPLE</v>
      </c>
      <c r="R717" s="188" t="str">
        <f>IF($F717&gt;NORMA!$K$9,"NO CUMPLE","CUMPLE")</f>
        <v>NO CUMPLE</v>
      </c>
      <c r="S717" s="188" t="str">
        <f>IF($K717&gt;NORMA!$K$10,"NO CUMPLE","CUMPLE")</f>
        <v>NO CUMPLE</v>
      </c>
      <c r="T717" s="188" t="str">
        <f>IF($J717&gt;NORMA!$K$11,"NO CUMPLE","CUMPLE")</f>
        <v>NO CUMPLE</v>
      </c>
      <c r="U717" s="188" t="str">
        <f>IF($G717&gt;NORMA!$L$12,"NO CUMPLE","CUMPLE")</f>
        <v>NO CUMPLE</v>
      </c>
      <c r="V717" s="188" t="str">
        <f>IF($H717&gt;NORMA!$L$13,"NO CUMPLE","CUMPLE")</f>
        <v>NO CUMPLE</v>
      </c>
      <c r="W717" s="188" t="str">
        <f>IF($O717&gt;NORMA!$J$14,"NO CUMPLE","CUMPLE")</f>
        <v>NO CUMPLE</v>
      </c>
      <c r="X717" s="188" t="str">
        <f>IF(AND($N717&gt;=NORMA!$Q$4, $N717&lt;=NORMA!$R$4),"CUMPLE","NO CUMPLE")</f>
        <v>CUMPLE</v>
      </c>
      <c r="Y717" s="188" t="str">
        <f>IF($I717&gt;NORMA!$K$16,"NO CUMPLE","CUMPLE")</f>
        <v>NO CUMPLE</v>
      </c>
      <c r="Z717" s="188" t="str">
        <f>IF($M717&lt;NORMA!$L$23,"NO CUMPLE","CUMPLE")</f>
        <v>NO CUMPLE</v>
      </c>
      <c r="AA717" s="188" t="str">
        <f>IF($E717&gt;NORMA!$J$24,"NO CUMPLE","CUMPLE")</f>
        <v>NO CUMPLE</v>
      </c>
      <c r="AB717" s="188" t="str">
        <f>IF($F717&gt;NORMA!$J$25,"NO CUMPLE","CUMPLE")</f>
        <v>NO CUMPLE</v>
      </c>
      <c r="AC717" s="188" t="str">
        <f>IF($K717&gt;NORMA!$J$26,"NO CUMPLE","CUMPLE")</f>
        <v>NO CUMPLE</v>
      </c>
      <c r="AD717" s="188" t="str">
        <f>IF($J717&gt;NORMA!$J$27,"NO CUMPLE","CUMPLE")</f>
        <v>NO CUMPLE</v>
      </c>
      <c r="AE717" s="188" t="str">
        <f>IF($G717&gt;NORMA!$K$28,"NO CUMPLE","CUMPLE")</f>
        <v>NO CUMPLE</v>
      </c>
      <c r="AF717" s="188" t="str">
        <f>IF($H717&gt;NORMA!$I$29,"NO CUMPLE","CUMPLE")</f>
        <v>NO CUMPLE</v>
      </c>
      <c r="AG717" s="188" t="str">
        <f>IF($O717&gt;NORMA!$L$30,"NO CUMPLE","CUMPLE")</f>
        <v>NO CUMPLE</v>
      </c>
      <c r="AH717" s="188" t="str">
        <f>IF(AND($N717&gt;=NORMA!$R$18, $N717&lt;=NORMA!$S$18),"CUMPLE","NO CUMPLE")</f>
        <v>CUMPLE</v>
      </c>
      <c r="AI717" s="188" t="str">
        <f>IF($I717&gt;NORMA!$J$32,"NO CUMPLE","CUMPLE")</f>
        <v>NO CUMPLE</v>
      </c>
    </row>
    <row r="718" spans="1:35" ht="14.25" customHeight="1" x14ac:dyDescent="0.35">
      <c r="A718" s="146" t="s">
        <v>106</v>
      </c>
      <c r="B718" s="147" t="s">
        <v>105</v>
      </c>
      <c r="C718" s="148">
        <v>41347</v>
      </c>
      <c r="D718" s="172">
        <v>0.66666666666666663</v>
      </c>
      <c r="E718" s="147">
        <v>333</v>
      </c>
      <c r="F718" s="147">
        <v>741</v>
      </c>
      <c r="G718" s="147">
        <v>306</v>
      </c>
      <c r="H718" s="147">
        <v>173</v>
      </c>
      <c r="I718" s="147">
        <v>12</v>
      </c>
      <c r="J718" s="147">
        <v>8.51</v>
      </c>
      <c r="K718" s="155">
        <v>63.34</v>
      </c>
      <c r="L718" s="155">
        <v>4.92</v>
      </c>
      <c r="M718" s="156">
        <v>0.13</v>
      </c>
      <c r="N718" s="156">
        <v>7.29</v>
      </c>
      <c r="O718" s="157">
        <v>43000000</v>
      </c>
      <c r="P718" s="188" t="str">
        <f>IF($M718&lt;NORMA!$K$7,"NO CUMPLE","CUMPLE")</f>
        <v>NO CUMPLE</v>
      </c>
      <c r="Q718" s="188" t="str">
        <f>IF($E718&gt;NORMA!$K$8,"NO CUMPLE","CUMPLE")</f>
        <v>NO CUMPLE</v>
      </c>
      <c r="R718" s="188" t="str">
        <f>IF($F718&gt;NORMA!$K$9,"NO CUMPLE","CUMPLE")</f>
        <v>NO CUMPLE</v>
      </c>
      <c r="S718" s="188" t="str">
        <f>IF($K718&gt;NORMA!$K$10,"NO CUMPLE","CUMPLE")</f>
        <v>NO CUMPLE</v>
      </c>
      <c r="T718" s="188" t="str">
        <f>IF($J718&gt;NORMA!$K$11,"NO CUMPLE","CUMPLE")</f>
        <v>NO CUMPLE</v>
      </c>
      <c r="U718" s="188" t="str">
        <f>IF($G718&gt;NORMA!$L$12,"NO CUMPLE","CUMPLE")</f>
        <v>NO CUMPLE</v>
      </c>
      <c r="V718" s="188" t="str">
        <f>IF($H718&gt;NORMA!$L$13,"NO CUMPLE","CUMPLE")</f>
        <v>NO CUMPLE</v>
      </c>
      <c r="W718" s="188" t="str">
        <f>IF($O718&gt;NORMA!$J$14,"NO CUMPLE","CUMPLE")</f>
        <v>NO CUMPLE</v>
      </c>
      <c r="X718" s="188" t="str">
        <f>IF(AND($N718&gt;=NORMA!$Q$4, $N718&lt;=NORMA!$R$4),"CUMPLE","NO CUMPLE")</f>
        <v>CUMPLE</v>
      </c>
      <c r="Y718" s="188" t="str">
        <f>IF($I718&gt;NORMA!$K$16,"NO CUMPLE","CUMPLE")</f>
        <v>NO CUMPLE</v>
      </c>
      <c r="Z718" s="188" t="str">
        <f>IF($M718&lt;NORMA!$L$23,"NO CUMPLE","CUMPLE")</f>
        <v>NO CUMPLE</v>
      </c>
      <c r="AA718" s="188" t="str">
        <f>IF($E718&gt;NORMA!$J$24,"NO CUMPLE","CUMPLE")</f>
        <v>NO CUMPLE</v>
      </c>
      <c r="AB718" s="188" t="str">
        <f>IF($F718&gt;NORMA!$J$25,"NO CUMPLE","CUMPLE")</f>
        <v>NO CUMPLE</v>
      </c>
      <c r="AC718" s="188" t="str">
        <f>IF($K718&gt;NORMA!$J$26,"NO CUMPLE","CUMPLE")</f>
        <v>NO CUMPLE</v>
      </c>
      <c r="AD718" s="188" t="str">
        <f>IF($J718&gt;NORMA!$J$27,"NO CUMPLE","CUMPLE")</f>
        <v>NO CUMPLE</v>
      </c>
      <c r="AE718" s="188" t="str">
        <f>IF($G718&gt;NORMA!$K$28,"NO CUMPLE","CUMPLE")</f>
        <v>NO CUMPLE</v>
      </c>
      <c r="AF718" s="188" t="str">
        <f>IF($H718&gt;NORMA!$I$29,"NO CUMPLE","CUMPLE")</f>
        <v>NO CUMPLE</v>
      </c>
      <c r="AG718" s="188" t="str">
        <f>IF($O718&gt;NORMA!$L$30,"NO CUMPLE","CUMPLE")</f>
        <v>NO CUMPLE</v>
      </c>
      <c r="AH718" s="188" t="str">
        <f>IF(AND($N718&gt;=NORMA!$R$18, $N718&lt;=NORMA!$S$18),"CUMPLE","NO CUMPLE")</f>
        <v>CUMPLE</v>
      </c>
      <c r="AI718" s="188" t="str">
        <f>IF($I718&gt;NORMA!$J$32,"NO CUMPLE","CUMPLE")</f>
        <v>NO CUMPLE</v>
      </c>
    </row>
    <row r="719" spans="1:35" ht="14.25" customHeight="1" x14ac:dyDescent="0.35">
      <c r="A719" s="146" t="s">
        <v>106</v>
      </c>
      <c r="B719" s="147" t="s">
        <v>105</v>
      </c>
      <c r="C719" s="148">
        <v>41379</v>
      </c>
      <c r="D719" s="172">
        <v>0.33333333333333331</v>
      </c>
      <c r="E719" s="147">
        <v>240</v>
      </c>
      <c r="F719" s="147">
        <v>475</v>
      </c>
      <c r="G719" s="147">
        <v>233</v>
      </c>
      <c r="H719" s="147">
        <v>256</v>
      </c>
      <c r="I719" s="147">
        <v>7.24</v>
      </c>
      <c r="J719" s="147">
        <v>6.23</v>
      </c>
      <c r="K719" s="155">
        <v>57.56</v>
      </c>
      <c r="L719" s="155">
        <v>4.47</v>
      </c>
      <c r="M719" s="156">
        <v>0.23</v>
      </c>
      <c r="N719" s="156">
        <v>7.81</v>
      </c>
      <c r="O719" s="157">
        <v>44000000</v>
      </c>
      <c r="P719" s="188" t="str">
        <f>IF($M719&lt;NORMA!$K$7,"NO CUMPLE","CUMPLE")</f>
        <v>CUMPLE</v>
      </c>
      <c r="Q719" s="188" t="str">
        <f>IF($E719&gt;NORMA!$K$8,"NO CUMPLE","CUMPLE")</f>
        <v>CUMPLE</v>
      </c>
      <c r="R719" s="188" t="str">
        <f>IF($F719&gt;NORMA!$K$9,"NO CUMPLE","CUMPLE")</f>
        <v>NO CUMPLE</v>
      </c>
      <c r="S719" s="188" t="str">
        <f>IF($K719&gt;NORMA!$K$10,"NO CUMPLE","CUMPLE")</f>
        <v>NO CUMPLE</v>
      </c>
      <c r="T719" s="188" t="str">
        <f>IF($J719&gt;NORMA!$K$11,"NO CUMPLE","CUMPLE")</f>
        <v>CUMPLE</v>
      </c>
      <c r="U719" s="188" t="str">
        <f>IF($G719&gt;NORMA!$L$12,"NO CUMPLE","CUMPLE")</f>
        <v>NO CUMPLE</v>
      </c>
      <c r="V719" s="188" t="str">
        <f>IF($H719&gt;NORMA!$L$13,"NO CUMPLE","CUMPLE")</f>
        <v>NO CUMPLE</v>
      </c>
      <c r="W719" s="188" t="str">
        <f>IF($O719&gt;NORMA!$J$14,"NO CUMPLE","CUMPLE")</f>
        <v>NO CUMPLE</v>
      </c>
      <c r="X719" s="188" t="str">
        <f>IF(AND($N719&gt;=NORMA!$Q$4, $N719&lt;=NORMA!$R$4),"CUMPLE","NO CUMPLE")</f>
        <v>CUMPLE</v>
      </c>
      <c r="Y719" s="188" t="str">
        <f>IF($I719&gt;NORMA!$K$16,"NO CUMPLE","CUMPLE")</f>
        <v>NO CUMPLE</v>
      </c>
      <c r="Z719" s="188" t="str">
        <f>IF($M719&lt;NORMA!$L$23,"NO CUMPLE","CUMPLE")</f>
        <v>NO CUMPLE</v>
      </c>
      <c r="AA719" s="188" t="str">
        <f>IF($E719&gt;NORMA!$J$24,"NO CUMPLE","CUMPLE")</f>
        <v>NO CUMPLE</v>
      </c>
      <c r="AB719" s="188" t="str">
        <f>IF($F719&gt;NORMA!$J$25,"NO CUMPLE","CUMPLE")</f>
        <v>NO CUMPLE</v>
      </c>
      <c r="AC719" s="188" t="str">
        <f>IF($K719&gt;NORMA!$J$26,"NO CUMPLE","CUMPLE")</f>
        <v>NO CUMPLE</v>
      </c>
      <c r="AD719" s="188" t="str">
        <f>IF($J719&gt;NORMA!$J$27,"NO CUMPLE","CUMPLE")</f>
        <v>NO CUMPLE</v>
      </c>
      <c r="AE719" s="188" t="str">
        <f>IF($G719&gt;NORMA!$K$28,"NO CUMPLE","CUMPLE")</f>
        <v>NO CUMPLE</v>
      </c>
      <c r="AF719" s="188" t="str">
        <f>IF($H719&gt;NORMA!$I$29,"NO CUMPLE","CUMPLE")</f>
        <v>NO CUMPLE</v>
      </c>
      <c r="AG719" s="188" t="str">
        <f>IF($O719&gt;NORMA!$L$30,"NO CUMPLE","CUMPLE")</f>
        <v>NO CUMPLE</v>
      </c>
      <c r="AH719" s="188" t="str">
        <f>IF(AND($N719&gt;=NORMA!$R$18, $N719&lt;=NORMA!$S$18),"CUMPLE","NO CUMPLE")</f>
        <v>CUMPLE</v>
      </c>
      <c r="AI719" s="188" t="str">
        <f>IF($I719&gt;NORMA!$J$32,"NO CUMPLE","CUMPLE")</f>
        <v>NO CUMPLE</v>
      </c>
    </row>
    <row r="720" spans="1:35" ht="14.25" customHeight="1" x14ac:dyDescent="0.35">
      <c r="A720" s="146" t="s">
        <v>106</v>
      </c>
      <c r="B720" s="147" t="s">
        <v>105</v>
      </c>
      <c r="C720" s="148">
        <v>41412</v>
      </c>
      <c r="D720" s="172">
        <v>0.5</v>
      </c>
      <c r="E720" s="147">
        <v>211</v>
      </c>
      <c r="F720" s="147">
        <v>374</v>
      </c>
      <c r="G720" s="147">
        <v>312</v>
      </c>
      <c r="H720" s="147">
        <v>208</v>
      </c>
      <c r="I720" s="147">
        <v>6.38</v>
      </c>
      <c r="J720" s="147">
        <v>6.09</v>
      </c>
      <c r="K720" s="155">
        <v>55.01</v>
      </c>
      <c r="L720" s="155">
        <v>10.7</v>
      </c>
      <c r="M720" s="156">
        <v>0.43</v>
      </c>
      <c r="N720" s="156">
        <v>8.0500000000000007</v>
      </c>
      <c r="O720" s="157">
        <v>43000000</v>
      </c>
      <c r="P720" s="188" t="str">
        <f>IF($M720&lt;NORMA!$K$7,"NO CUMPLE","CUMPLE")</f>
        <v>CUMPLE</v>
      </c>
      <c r="Q720" s="188" t="str">
        <f>IF($E720&gt;NORMA!$K$8,"NO CUMPLE","CUMPLE")</f>
        <v>CUMPLE</v>
      </c>
      <c r="R720" s="188" t="str">
        <f>IF($F720&gt;NORMA!$K$9,"NO CUMPLE","CUMPLE")</f>
        <v>CUMPLE</v>
      </c>
      <c r="S720" s="188" t="str">
        <f>IF($K720&gt;NORMA!$K$10,"NO CUMPLE","CUMPLE")</f>
        <v>NO CUMPLE</v>
      </c>
      <c r="T720" s="188" t="str">
        <f>IF($J720&gt;NORMA!$K$11,"NO CUMPLE","CUMPLE")</f>
        <v>CUMPLE</v>
      </c>
      <c r="U720" s="188" t="str">
        <f>IF($G720&gt;NORMA!$L$12,"NO CUMPLE","CUMPLE")</f>
        <v>NO CUMPLE</v>
      </c>
      <c r="V720" s="188" t="str">
        <f>IF($H720&gt;NORMA!$L$13,"NO CUMPLE","CUMPLE")</f>
        <v>NO CUMPLE</v>
      </c>
      <c r="W720" s="188" t="str">
        <f>IF($O720&gt;NORMA!$J$14,"NO CUMPLE","CUMPLE")</f>
        <v>NO CUMPLE</v>
      </c>
      <c r="X720" s="188" t="str">
        <f>IF(AND($N720&gt;=NORMA!$Q$4, $N720&lt;=NORMA!$R$4),"CUMPLE","NO CUMPLE")</f>
        <v>CUMPLE</v>
      </c>
      <c r="Y720" s="188" t="str">
        <f>IF($I720&gt;NORMA!$K$16,"NO CUMPLE","CUMPLE")</f>
        <v>NO CUMPLE</v>
      </c>
      <c r="Z720" s="188" t="str">
        <f>IF($M720&lt;NORMA!$L$23,"NO CUMPLE","CUMPLE")</f>
        <v>NO CUMPLE</v>
      </c>
      <c r="AA720" s="188" t="str">
        <f>IF($E720&gt;NORMA!$J$24,"NO CUMPLE","CUMPLE")</f>
        <v>NO CUMPLE</v>
      </c>
      <c r="AB720" s="188" t="str">
        <f>IF($F720&gt;NORMA!$J$25,"NO CUMPLE","CUMPLE")</f>
        <v>NO CUMPLE</v>
      </c>
      <c r="AC720" s="188" t="str">
        <f>IF($K720&gt;NORMA!$J$26,"NO CUMPLE","CUMPLE")</f>
        <v>NO CUMPLE</v>
      </c>
      <c r="AD720" s="188" t="str">
        <f>IF($J720&gt;NORMA!$J$27,"NO CUMPLE","CUMPLE")</f>
        <v>NO CUMPLE</v>
      </c>
      <c r="AE720" s="188" t="str">
        <f>IF($G720&gt;NORMA!$K$28,"NO CUMPLE","CUMPLE")</f>
        <v>NO CUMPLE</v>
      </c>
      <c r="AF720" s="188" t="str">
        <f>IF($H720&gt;NORMA!$I$29,"NO CUMPLE","CUMPLE")</f>
        <v>NO CUMPLE</v>
      </c>
      <c r="AG720" s="188" t="str">
        <f>IF($O720&gt;NORMA!$L$30,"NO CUMPLE","CUMPLE")</f>
        <v>NO CUMPLE</v>
      </c>
      <c r="AH720" s="188" t="str">
        <f>IF(AND($N720&gt;=NORMA!$R$18, $N720&lt;=NORMA!$S$18),"CUMPLE","NO CUMPLE")</f>
        <v>CUMPLE</v>
      </c>
      <c r="AI720" s="188" t="str">
        <f>IF($I720&gt;NORMA!$J$32,"NO CUMPLE","CUMPLE")</f>
        <v>NO CUMPLE</v>
      </c>
    </row>
    <row r="721" spans="1:35" ht="14.25" customHeight="1" x14ac:dyDescent="0.35">
      <c r="A721" s="146" t="s">
        <v>106</v>
      </c>
      <c r="B721" s="147" t="s">
        <v>105</v>
      </c>
      <c r="C721" s="148">
        <v>41425</v>
      </c>
      <c r="D721" s="172">
        <v>0.25</v>
      </c>
      <c r="E721" s="147">
        <v>75.599999999999994</v>
      </c>
      <c r="F721" s="147">
        <v>173</v>
      </c>
      <c r="G721" s="147">
        <v>141</v>
      </c>
      <c r="H721" s="147">
        <v>45</v>
      </c>
      <c r="I721" s="147">
        <v>1.06</v>
      </c>
      <c r="J721" s="147">
        <v>1.76</v>
      </c>
      <c r="K721" s="155">
        <v>14.58</v>
      </c>
      <c r="L721" s="155">
        <v>4.57</v>
      </c>
      <c r="M721" s="156">
        <v>1.26</v>
      </c>
      <c r="N721" s="156">
        <v>7.51</v>
      </c>
      <c r="O721" s="157">
        <v>910000</v>
      </c>
      <c r="P721" s="188" t="str">
        <f>IF($M721&lt;NORMA!$K$7,"NO CUMPLE","CUMPLE")</f>
        <v>CUMPLE</v>
      </c>
      <c r="Q721" s="188" t="str">
        <f>IF($E721&gt;NORMA!$K$8,"NO CUMPLE","CUMPLE")</f>
        <v>CUMPLE</v>
      </c>
      <c r="R721" s="188" t="str">
        <f>IF($F721&gt;NORMA!$K$9,"NO CUMPLE","CUMPLE")</f>
        <v>CUMPLE</v>
      </c>
      <c r="S721" s="188" t="str">
        <f>IF($K721&gt;NORMA!$K$10,"NO CUMPLE","CUMPLE")</f>
        <v>CUMPLE</v>
      </c>
      <c r="T721" s="188" t="str">
        <f>IF($J721&gt;NORMA!$K$11,"NO CUMPLE","CUMPLE")</f>
        <v>CUMPLE</v>
      </c>
      <c r="U721" s="188" t="str">
        <f>IF($G721&gt;NORMA!$L$12,"NO CUMPLE","CUMPLE")</f>
        <v>CUMPLE</v>
      </c>
      <c r="V721" s="188" t="str">
        <f>IF($H721&gt;NORMA!$L$13,"NO CUMPLE","CUMPLE")</f>
        <v>CUMPLE</v>
      </c>
      <c r="W721" s="188" t="str">
        <f>IF($O721&gt;NORMA!$J$14,"NO CUMPLE","CUMPLE")</f>
        <v>CUMPLE</v>
      </c>
      <c r="X721" s="188" t="str">
        <f>IF(AND($N721&gt;=NORMA!$Q$4, $N721&lt;=NORMA!$R$4),"CUMPLE","NO CUMPLE")</f>
        <v>CUMPLE</v>
      </c>
      <c r="Y721" s="188" t="str">
        <f>IF($I721&gt;NORMA!$K$16,"NO CUMPLE","CUMPLE")</f>
        <v>CUMPLE</v>
      </c>
      <c r="Z721" s="188" t="str">
        <f>IF($M721&lt;NORMA!$L$23,"NO CUMPLE","CUMPLE")</f>
        <v>CUMPLE</v>
      </c>
      <c r="AA721" s="188" t="str">
        <f>IF($E721&gt;NORMA!$J$24,"NO CUMPLE","CUMPLE")</f>
        <v>NO CUMPLE</v>
      </c>
      <c r="AB721" s="188" t="str">
        <f>IF($F721&gt;NORMA!$J$25,"NO CUMPLE","CUMPLE")</f>
        <v>NO CUMPLE</v>
      </c>
      <c r="AC721" s="188" t="str">
        <f>IF($K721&gt;NORMA!$J$26,"NO CUMPLE","CUMPLE")</f>
        <v>NO CUMPLE</v>
      </c>
      <c r="AD721" s="188" t="str">
        <f>IF($J721&gt;NORMA!$J$27,"NO CUMPLE","CUMPLE")</f>
        <v>NO CUMPLE</v>
      </c>
      <c r="AE721" s="188" t="str">
        <f>IF($G721&gt;NORMA!$K$28,"NO CUMPLE","CUMPLE")</f>
        <v>NO CUMPLE</v>
      </c>
      <c r="AF721" s="188" t="str">
        <f>IF($H721&gt;NORMA!$I$29,"NO CUMPLE","CUMPLE")</f>
        <v>NO CUMPLE</v>
      </c>
      <c r="AG721" s="188" t="str">
        <f>IF($O721&gt;NORMA!$L$30,"NO CUMPLE","CUMPLE")</f>
        <v>NO CUMPLE</v>
      </c>
      <c r="AH721" s="188" t="str">
        <f>IF(AND($N721&gt;=NORMA!$R$18, $N721&lt;=NORMA!$S$18),"CUMPLE","NO CUMPLE")</f>
        <v>CUMPLE</v>
      </c>
      <c r="AI721" s="188" t="str">
        <f>IF($I721&gt;NORMA!$J$32,"NO CUMPLE","CUMPLE")</f>
        <v>NO CUMPLE</v>
      </c>
    </row>
    <row r="722" spans="1:35" ht="14.25" customHeight="1" x14ac:dyDescent="0.35">
      <c r="A722" s="146" t="s">
        <v>106</v>
      </c>
      <c r="B722" s="147" t="s">
        <v>105</v>
      </c>
      <c r="C722" s="148">
        <v>41443</v>
      </c>
      <c r="D722" s="172">
        <v>0.75</v>
      </c>
      <c r="E722" s="147">
        <v>248</v>
      </c>
      <c r="F722" s="147">
        <v>635</v>
      </c>
      <c r="G722" s="147">
        <v>270</v>
      </c>
      <c r="H722" s="147">
        <v>284</v>
      </c>
      <c r="I722" s="147">
        <v>6.83</v>
      </c>
      <c r="J722" s="147">
        <v>7.75</v>
      </c>
      <c r="K722" s="155">
        <v>55.69</v>
      </c>
      <c r="L722" s="155">
        <v>3.49</v>
      </c>
      <c r="M722" s="156">
        <v>0.5</v>
      </c>
      <c r="N722" s="156">
        <v>7.69</v>
      </c>
      <c r="O722" s="157">
        <v>11000000</v>
      </c>
      <c r="P722" s="188" t="str">
        <f>IF($M722&lt;NORMA!$K$7,"NO CUMPLE","CUMPLE")</f>
        <v>CUMPLE</v>
      </c>
      <c r="Q722" s="188" t="str">
        <f>IF($E722&gt;NORMA!$K$8,"NO CUMPLE","CUMPLE")</f>
        <v>CUMPLE</v>
      </c>
      <c r="R722" s="188" t="str">
        <f>IF($F722&gt;NORMA!$K$9,"NO CUMPLE","CUMPLE")</f>
        <v>NO CUMPLE</v>
      </c>
      <c r="S722" s="188" t="str">
        <f>IF($K722&gt;NORMA!$K$10,"NO CUMPLE","CUMPLE")</f>
        <v>NO CUMPLE</v>
      </c>
      <c r="T722" s="188" t="str">
        <f>IF($J722&gt;NORMA!$K$11,"NO CUMPLE","CUMPLE")</f>
        <v>CUMPLE</v>
      </c>
      <c r="U722" s="188" t="str">
        <f>IF($G722&gt;NORMA!$L$12,"NO CUMPLE","CUMPLE")</f>
        <v>NO CUMPLE</v>
      </c>
      <c r="V722" s="188" t="str">
        <f>IF($H722&gt;NORMA!$L$13,"NO CUMPLE","CUMPLE")</f>
        <v>NO CUMPLE</v>
      </c>
      <c r="W722" s="188" t="str">
        <f>IF($O722&gt;NORMA!$J$14,"NO CUMPLE","CUMPLE")</f>
        <v>NO CUMPLE</v>
      </c>
      <c r="X722" s="188" t="str">
        <f>IF(AND($N722&gt;=NORMA!$Q$4, $N722&lt;=NORMA!$R$4),"CUMPLE","NO CUMPLE")</f>
        <v>CUMPLE</v>
      </c>
      <c r="Y722" s="188" t="str">
        <f>IF($I722&gt;NORMA!$K$16,"NO CUMPLE","CUMPLE")</f>
        <v>NO CUMPLE</v>
      </c>
      <c r="Z722" s="188" t="str">
        <f>IF($M722&lt;NORMA!$L$23,"NO CUMPLE","CUMPLE")</f>
        <v>NO CUMPLE</v>
      </c>
      <c r="AA722" s="188" t="str">
        <f>IF($E722&gt;NORMA!$J$24,"NO CUMPLE","CUMPLE")</f>
        <v>NO CUMPLE</v>
      </c>
      <c r="AB722" s="188" t="str">
        <f>IF($F722&gt;NORMA!$J$25,"NO CUMPLE","CUMPLE")</f>
        <v>NO CUMPLE</v>
      </c>
      <c r="AC722" s="188" t="str">
        <f>IF($K722&gt;NORMA!$J$26,"NO CUMPLE","CUMPLE")</f>
        <v>NO CUMPLE</v>
      </c>
      <c r="AD722" s="188" t="str">
        <f>IF($J722&gt;NORMA!$J$27,"NO CUMPLE","CUMPLE")</f>
        <v>NO CUMPLE</v>
      </c>
      <c r="AE722" s="188" t="str">
        <f>IF($G722&gt;NORMA!$K$28,"NO CUMPLE","CUMPLE")</f>
        <v>NO CUMPLE</v>
      </c>
      <c r="AF722" s="188" t="str">
        <f>IF($H722&gt;NORMA!$I$29,"NO CUMPLE","CUMPLE")</f>
        <v>NO CUMPLE</v>
      </c>
      <c r="AG722" s="188" t="str">
        <f>IF($O722&gt;NORMA!$L$30,"NO CUMPLE","CUMPLE")</f>
        <v>NO CUMPLE</v>
      </c>
      <c r="AH722" s="188" t="str">
        <f>IF(AND($N722&gt;=NORMA!$R$18, $N722&lt;=NORMA!$S$18),"CUMPLE","NO CUMPLE")</f>
        <v>CUMPLE</v>
      </c>
      <c r="AI722" s="188" t="str">
        <f>IF($I722&gt;NORMA!$J$32,"NO CUMPLE","CUMPLE")</f>
        <v>NO CUMPLE</v>
      </c>
    </row>
    <row r="723" spans="1:35" ht="14.25" customHeight="1" x14ac:dyDescent="0.35">
      <c r="A723" s="146" t="s">
        <v>107</v>
      </c>
      <c r="B723" s="147" t="s">
        <v>105</v>
      </c>
      <c r="C723" s="148">
        <v>41327</v>
      </c>
      <c r="D723" s="172">
        <v>0.66666666666666663</v>
      </c>
      <c r="E723" s="147">
        <v>404</v>
      </c>
      <c r="F723" s="147">
        <v>1391</v>
      </c>
      <c r="G723" s="147">
        <v>360</v>
      </c>
      <c r="H723" s="147">
        <v>2080</v>
      </c>
      <c r="I723" s="147">
        <v>14</v>
      </c>
      <c r="J723" s="147">
        <v>9.89</v>
      </c>
      <c r="K723" s="155">
        <v>66.72</v>
      </c>
      <c r="L723" s="155">
        <v>8.16</v>
      </c>
      <c r="M723" s="156">
        <v>0.11</v>
      </c>
      <c r="N723" s="156">
        <v>7.14</v>
      </c>
      <c r="O723" s="157">
        <v>64000000</v>
      </c>
      <c r="P723" s="188" t="str">
        <f>IF($M723&lt;NORMA!$K$7,"NO CUMPLE","CUMPLE")</f>
        <v>NO CUMPLE</v>
      </c>
      <c r="Q723" s="188" t="str">
        <f>IF($E723&gt;NORMA!$K$8,"NO CUMPLE","CUMPLE")</f>
        <v>NO CUMPLE</v>
      </c>
      <c r="R723" s="188" t="str">
        <f>IF($F723&gt;NORMA!$K$9,"NO CUMPLE","CUMPLE")</f>
        <v>NO CUMPLE</v>
      </c>
      <c r="S723" s="188" t="str">
        <f>IF($K723&gt;NORMA!$K$10,"NO CUMPLE","CUMPLE")</f>
        <v>NO CUMPLE</v>
      </c>
      <c r="T723" s="188" t="str">
        <f>IF($J723&gt;NORMA!$K$11,"NO CUMPLE","CUMPLE")</f>
        <v>NO CUMPLE</v>
      </c>
      <c r="U723" s="188" t="str">
        <f>IF($G723&gt;NORMA!$L$12,"NO CUMPLE","CUMPLE")</f>
        <v>NO CUMPLE</v>
      </c>
      <c r="V723" s="188" t="str">
        <f>IF($H723&gt;NORMA!$L$13,"NO CUMPLE","CUMPLE")</f>
        <v>NO CUMPLE</v>
      </c>
      <c r="W723" s="188" t="str">
        <f>IF($O723&gt;NORMA!$J$14,"NO CUMPLE","CUMPLE")</f>
        <v>NO CUMPLE</v>
      </c>
      <c r="X723" s="188" t="str">
        <f>IF(AND($N723&gt;=NORMA!$Q$4, $N723&lt;=NORMA!$R$4),"CUMPLE","NO CUMPLE")</f>
        <v>CUMPLE</v>
      </c>
      <c r="Y723" s="188" t="str">
        <f>IF($I723&gt;NORMA!$K$16,"NO CUMPLE","CUMPLE")</f>
        <v>NO CUMPLE</v>
      </c>
      <c r="Z723" s="188" t="str">
        <f>IF($M723&lt;NORMA!$L$23,"NO CUMPLE","CUMPLE")</f>
        <v>NO CUMPLE</v>
      </c>
      <c r="AA723" s="188" t="str">
        <f>IF($E723&gt;NORMA!$J$24,"NO CUMPLE","CUMPLE")</f>
        <v>NO CUMPLE</v>
      </c>
      <c r="AB723" s="188" t="str">
        <f>IF($F723&gt;NORMA!$J$25,"NO CUMPLE","CUMPLE")</f>
        <v>NO CUMPLE</v>
      </c>
      <c r="AC723" s="188" t="str">
        <f>IF($K723&gt;NORMA!$J$26,"NO CUMPLE","CUMPLE")</f>
        <v>NO CUMPLE</v>
      </c>
      <c r="AD723" s="188" t="str">
        <f>IF($J723&gt;NORMA!$J$27,"NO CUMPLE","CUMPLE")</f>
        <v>NO CUMPLE</v>
      </c>
      <c r="AE723" s="188" t="str">
        <f>IF($G723&gt;NORMA!$K$28,"NO CUMPLE","CUMPLE")</f>
        <v>NO CUMPLE</v>
      </c>
      <c r="AF723" s="188" t="str">
        <f>IF($H723&gt;NORMA!$I$29,"NO CUMPLE","CUMPLE")</f>
        <v>NO CUMPLE</v>
      </c>
      <c r="AG723" s="188" t="str">
        <f>IF($O723&gt;NORMA!$L$30,"NO CUMPLE","CUMPLE")</f>
        <v>NO CUMPLE</v>
      </c>
      <c r="AH723" s="188" t="str">
        <f>IF(AND($N723&gt;=NORMA!$R$18, $N723&lt;=NORMA!$S$18),"CUMPLE","NO CUMPLE")</f>
        <v>CUMPLE</v>
      </c>
      <c r="AI723" s="188" t="str">
        <f>IF($I723&gt;NORMA!$J$32,"NO CUMPLE","CUMPLE")</f>
        <v>NO CUMPLE</v>
      </c>
    </row>
    <row r="724" spans="1:35" ht="14.25" customHeight="1" x14ac:dyDescent="0.35">
      <c r="A724" s="146" t="s">
        <v>107</v>
      </c>
      <c r="B724" s="147" t="s">
        <v>105</v>
      </c>
      <c r="C724" s="148">
        <v>41349</v>
      </c>
      <c r="D724" s="172">
        <v>0.35416666666666669</v>
      </c>
      <c r="E724" s="147">
        <v>195</v>
      </c>
      <c r="F724" s="147">
        <v>442</v>
      </c>
      <c r="G724" s="147">
        <v>154</v>
      </c>
      <c r="H724" s="147">
        <v>334</v>
      </c>
      <c r="I724" s="147">
        <v>6.01</v>
      </c>
      <c r="J724" s="147">
        <v>5.35</v>
      </c>
      <c r="K724" s="155">
        <v>51.39</v>
      </c>
      <c r="L724" s="155">
        <v>4.3</v>
      </c>
      <c r="M724" s="156">
        <v>0.19</v>
      </c>
      <c r="N724" s="156">
        <v>7.58</v>
      </c>
      <c r="O724" s="157">
        <v>9100000</v>
      </c>
      <c r="P724" s="188" t="str">
        <f>IF($M724&lt;NORMA!$K$7,"NO CUMPLE","CUMPLE")</f>
        <v>NO CUMPLE</v>
      </c>
      <c r="Q724" s="188" t="str">
        <f>IF($E724&gt;NORMA!$K$8,"NO CUMPLE","CUMPLE")</f>
        <v>CUMPLE</v>
      </c>
      <c r="R724" s="188" t="str">
        <f>IF($F724&gt;NORMA!$K$9,"NO CUMPLE","CUMPLE")</f>
        <v>NO CUMPLE</v>
      </c>
      <c r="S724" s="188" t="str">
        <f>IF($K724&gt;NORMA!$K$10,"NO CUMPLE","CUMPLE")</f>
        <v>NO CUMPLE</v>
      </c>
      <c r="T724" s="188" t="str">
        <f>IF($J724&gt;NORMA!$K$11,"NO CUMPLE","CUMPLE")</f>
        <v>CUMPLE</v>
      </c>
      <c r="U724" s="188" t="str">
        <f>IF($G724&gt;NORMA!$L$12,"NO CUMPLE","CUMPLE")</f>
        <v>CUMPLE</v>
      </c>
      <c r="V724" s="188" t="str">
        <f>IF($H724&gt;NORMA!$L$13,"NO CUMPLE","CUMPLE")</f>
        <v>NO CUMPLE</v>
      </c>
      <c r="W724" s="188" t="str">
        <f>IF($O724&gt;NORMA!$J$14,"NO CUMPLE","CUMPLE")</f>
        <v>NO CUMPLE</v>
      </c>
      <c r="X724" s="188" t="str">
        <f>IF(AND($N724&gt;=NORMA!$Q$4, $N724&lt;=NORMA!$R$4),"CUMPLE","NO CUMPLE")</f>
        <v>CUMPLE</v>
      </c>
      <c r="Y724" s="188" t="str">
        <f>IF($I724&gt;NORMA!$K$16,"NO CUMPLE","CUMPLE")</f>
        <v>NO CUMPLE</v>
      </c>
      <c r="Z724" s="188" t="str">
        <f>IF($M724&lt;NORMA!$L$23,"NO CUMPLE","CUMPLE")</f>
        <v>NO CUMPLE</v>
      </c>
      <c r="AA724" s="188" t="str">
        <f>IF($E724&gt;NORMA!$J$24,"NO CUMPLE","CUMPLE")</f>
        <v>NO CUMPLE</v>
      </c>
      <c r="AB724" s="188" t="str">
        <f>IF($F724&gt;NORMA!$J$25,"NO CUMPLE","CUMPLE")</f>
        <v>NO CUMPLE</v>
      </c>
      <c r="AC724" s="188" t="str">
        <f>IF($K724&gt;NORMA!$J$26,"NO CUMPLE","CUMPLE")</f>
        <v>NO CUMPLE</v>
      </c>
      <c r="AD724" s="188" t="str">
        <f>IF($J724&gt;NORMA!$J$27,"NO CUMPLE","CUMPLE")</f>
        <v>NO CUMPLE</v>
      </c>
      <c r="AE724" s="188" t="str">
        <f>IF($G724&gt;NORMA!$K$28,"NO CUMPLE","CUMPLE")</f>
        <v>NO CUMPLE</v>
      </c>
      <c r="AF724" s="188" t="str">
        <f>IF($H724&gt;NORMA!$I$29,"NO CUMPLE","CUMPLE")</f>
        <v>NO CUMPLE</v>
      </c>
      <c r="AG724" s="188" t="str">
        <f>IF($O724&gt;NORMA!$L$30,"NO CUMPLE","CUMPLE")</f>
        <v>NO CUMPLE</v>
      </c>
      <c r="AH724" s="188" t="str">
        <f>IF(AND($N724&gt;=NORMA!$R$18, $N724&lt;=NORMA!$S$18),"CUMPLE","NO CUMPLE")</f>
        <v>CUMPLE</v>
      </c>
      <c r="AI724" s="188" t="str">
        <f>IF($I724&gt;NORMA!$J$32,"NO CUMPLE","CUMPLE")</f>
        <v>NO CUMPLE</v>
      </c>
    </row>
    <row r="725" spans="1:35" ht="14.25" customHeight="1" x14ac:dyDescent="0.35">
      <c r="A725" s="146" t="s">
        <v>107</v>
      </c>
      <c r="B725" s="147" t="s">
        <v>105</v>
      </c>
      <c r="C725" s="148">
        <v>41374</v>
      </c>
      <c r="D725" s="172">
        <v>0.5</v>
      </c>
      <c r="E725" s="147">
        <v>546</v>
      </c>
      <c r="F725" s="147">
        <v>1634</v>
      </c>
      <c r="G725" s="147">
        <v>570</v>
      </c>
      <c r="H725" s="147">
        <v>126</v>
      </c>
      <c r="I725" s="147">
        <v>11.5</v>
      </c>
      <c r="J725" s="147">
        <v>11.51</v>
      </c>
      <c r="K725" s="155">
        <v>100.55</v>
      </c>
      <c r="L725" s="155">
        <v>6.89</v>
      </c>
      <c r="M725" s="156">
        <v>0.16</v>
      </c>
      <c r="N725" s="156">
        <v>7.55</v>
      </c>
      <c r="O725" s="157">
        <v>21000000</v>
      </c>
      <c r="P725" s="188" t="str">
        <f>IF($M725&lt;NORMA!$K$7,"NO CUMPLE","CUMPLE")</f>
        <v>NO CUMPLE</v>
      </c>
      <c r="Q725" s="188" t="str">
        <f>IF($E725&gt;NORMA!$K$8,"NO CUMPLE","CUMPLE")</f>
        <v>NO CUMPLE</v>
      </c>
      <c r="R725" s="188" t="str">
        <f>IF($F725&gt;NORMA!$K$9,"NO CUMPLE","CUMPLE")</f>
        <v>NO CUMPLE</v>
      </c>
      <c r="S725" s="188" t="str">
        <f>IF($K725&gt;NORMA!$K$10,"NO CUMPLE","CUMPLE")</f>
        <v>NO CUMPLE</v>
      </c>
      <c r="T725" s="188" t="str">
        <f>IF($J725&gt;NORMA!$K$11,"NO CUMPLE","CUMPLE")</f>
        <v>NO CUMPLE</v>
      </c>
      <c r="U725" s="188" t="str">
        <f>IF($G725&gt;NORMA!$L$12,"NO CUMPLE","CUMPLE")</f>
        <v>NO CUMPLE</v>
      </c>
      <c r="V725" s="188" t="str">
        <f>IF($H725&gt;NORMA!$L$13,"NO CUMPLE","CUMPLE")</f>
        <v>NO CUMPLE</v>
      </c>
      <c r="W725" s="188" t="str">
        <f>IF($O725&gt;NORMA!$J$14,"NO CUMPLE","CUMPLE")</f>
        <v>NO CUMPLE</v>
      </c>
      <c r="X725" s="188" t="str">
        <f>IF(AND($N725&gt;=NORMA!$Q$4, $N725&lt;=NORMA!$R$4),"CUMPLE","NO CUMPLE")</f>
        <v>CUMPLE</v>
      </c>
      <c r="Y725" s="188" t="str">
        <f>IF($I725&gt;NORMA!$K$16,"NO CUMPLE","CUMPLE")</f>
        <v>NO CUMPLE</v>
      </c>
      <c r="Z725" s="188" t="str">
        <f>IF($M725&lt;NORMA!$L$23,"NO CUMPLE","CUMPLE")</f>
        <v>NO CUMPLE</v>
      </c>
      <c r="AA725" s="188" t="str">
        <f>IF($E725&gt;NORMA!$J$24,"NO CUMPLE","CUMPLE")</f>
        <v>NO CUMPLE</v>
      </c>
      <c r="AB725" s="188" t="str">
        <f>IF($F725&gt;NORMA!$J$25,"NO CUMPLE","CUMPLE")</f>
        <v>NO CUMPLE</v>
      </c>
      <c r="AC725" s="188" t="str">
        <f>IF($K725&gt;NORMA!$J$26,"NO CUMPLE","CUMPLE")</f>
        <v>NO CUMPLE</v>
      </c>
      <c r="AD725" s="188" t="str">
        <f>IF($J725&gt;NORMA!$J$27,"NO CUMPLE","CUMPLE")</f>
        <v>NO CUMPLE</v>
      </c>
      <c r="AE725" s="188" t="str">
        <f>IF($G725&gt;NORMA!$K$28,"NO CUMPLE","CUMPLE")</f>
        <v>NO CUMPLE</v>
      </c>
      <c r="AF725" s="188" t="str">
        <f>IF($H725&gt;NORMA!$I$29,"NO CUMPLE","CUMPLE")</f>
        <v>NO CUMPLE</v>
      </c>
      <c r="AG725" s="188" t="str">
        <f>IF($O725&gt;NORMA!$L$30,"NO CUMPLE","CUMPLE")</f>
        <v>NO CUMPLE</v>
      </c>
      <c r="AH725" s="188" t="str">
        <f>IF(AND($N725&gt;=NORMA!$R$18, $N725&lt;=NORMA!$S$18),"CUMPLE","NO CUMPLE")</f>
        <v>CUMPLE</v>
      </c>
      <c r="AI725" s="188" t="str">
        <f>IF($I725&gt;NORMA!$J$32,"NO CUMPLE","CUMPLE")</f>
        <v>NO CUMPLE</v>
      </c>
    </row>
    <row r="726" spans="1:35" ht="14.25" customHeight="1" x14ac:dyDescent="0.35">
      <c r="A726" s="146" t="s">
        <v>107</v>
      </c>
      <c r="B726" s="147" t="s">
        <v>105</v>
      </c>
      <c r="C726" s="148">
        <v>41398</v>
      </c>
      <c r="D726" s="172">
        <v>0.25</v>
      </c>
      <c r="E726" s="147">
        <v>128</v>
      </c>
      <c r="F726" s="147">
        <v>268</v>
      </c>
      <c r="G726" s="147">
        <v>81</v>
      </c>
      <c r="H726" s="147">
        <v>45</v>
      </c>
      <c r="I726" s="147">
        <v>5.48</v>
      </c>
      <c r="J726" s="147">
        <v>4.51</v>
      </c>
      <c r="K726" s="155">
        <v>38.17</v>
      </c>
      <c r="L726" s="155">
        <v>6.06</v>
      </c>
      <c r="M726" s="156">
        <v>1.74</v>
      </c>
      <c r="N726" s="156">
        <v>7.7</v>
      </c>
      <c r="O726" s="157">
        <v>29000000</v>
      </c>
      <c r="P726" s="188" t="str">
        <f>IF($M726&lt;NORMA!$K$7,"NO CUMPLE","CUMPLE")</f>
        <v>CUMPLE</v>
      </c>
      <c r="Q726" s="188" t="str">
        <f>IF($E726&gt;NORMA!$K$8,"NO CUMPLE","CUMPLE")</f>
        <v>CUMPLE</v>
      </c>
      <c r="R726" s="188" t="str">
        <f>IF($F726&gt;NORMA!$K$9,"NO CUMPLE","CUMPLE")</f>
        <v>CUMPLE</v>
      </c>
      <c r="S726" s="188" t="str">
        <f>IF($K726&gt;NORMA!$K$10,"NO CUMPLE","CUMPLE")</f>
        <v>CUMPLE</v>
      </c>
      <c r="T726" s="188" t="str">
        <f>IF($J726&gt;NORMA!$K$11,"NO CUMPLE","CUMPLE")</f>
        <v>CUMPLE</v>
      </c>
      <c r="U726" s="188" t="str">
        <f>IF($G726&gt;NORMA!$L$12,"NO CUMPLE","CUMPLE")</f>
        <v>CUMPLE</v>
      </c>
      <c r="V726" s="188" t="str">
        <f>IF($H726&gt;NORMA!$L$13,"NO CUMPLE","CUMPLE")</f>
        <v>CUMPLE</v>
      </c>
      <c r="W726" s="188" t="str">
        <f>IF($O726&gt;NORMA!$J$14,"NO CUMPLE","CUMPLE")</f>
        <v>NO CUMPLE</v>
      </c>
      <c r="X726" s="188" t="str">
        <f>IF(AND($N726&gt;=NORMA!$Q$4, $N726&lt;=NORMA!$R$4),"CUMPLE","NO CUMPLE")</f>
        <v>CUMPLE</v>
      </c>
      <c r="Y726" s="188" t="str">
        <f>IF($I726&gt;NORMA!$K$16,"NO CUMPLE","CUMPLE")</f>
        <v>NO CUMPLE</v>
      </c>
      <c r="Z726" s="188" t="str">
        <f>IF($M726&lt;NORMA!$L$23,"NO CUMPLE","CUMPLE")</f>
        <v>CUMPLE</v>
      </c>
      <c r="AA726" s="188" t="str">
        <f>IF($E726&gt;NORMA!$J$24,"NO CUMPLE","CUMPLE")</f>
        <v>NO CUMPLE</v>
      </c>
      <c r="AB726" s="188" t="str">
        <f>IF($F726&gt;NORMA!$J$25,"NO CUMPLE","CUMPLE")</f>
        <v>NO CUMPLE</v>
      </c>
      <c r="AC726" s="188" t="str">
        <f>IF($K726&gt;NORMA!$J$26,"NO CUMPLE","CUMPLE")</f>
        <v>NO CUMPLE</v>
      </c>
      <c r="AD726" s="188" t="str">
        <f>IF($J726&gt;NORMA!$J$27,"NO CUMPLE","CUMPLE")</f>
        <v>NO CUMPLE</v>
      </c>
      <c r="AE726" s="188" t="str">
        <f>IF($G726&gt;NORMA!$K$28,"NO CUMPLE","CUMPLE")</f>
        <v>NO CUMPLE</v>
      </c>
      <c r="AF726" s="188" t="str">
        <f>IF($H726&gt;NORMA!$I$29,"NO CUMPLE","CUMPLE")</f>
        <v>NO CUMPLE</v>
      </c>
      <c r="AG726" s="188" t="str">
        <f>IF($O726&gt;NORMA!$L$30,"NO CUMPLE","CUMPLE")</f>
        <v>NO CUMPLE</v>
      </c>
      <c r="AH726" s="188" t="str">
        <f>IF(AND($N726&gt;=NORMA!$R$18, $N726&lt;=NORMA!$S$18),"CUMPLE","NO CUMPLE")</f>
        <v>CUMPLE</v>
      </c>
      <c r="AI726" s="188" t="str">
        <f>IF($I726&gt;NORMA!$J$32,"NO CUMPLE","CUMPLE")</f>
        <v>NO CUMPLE</v>
      </c>
    </row>
    <row r="727" spans="1:35" ht="14.25" customHeight="1" x14ac:dyDescent="0.35">
      <c r="A727" s="146" t="s">
        <v>107</v>
      </c>
      <c r="B727" s="147" t="s">
        <v>105</v>
      </c>
      <c r="C727" s="148">
        <v>41421</v>
      </c>
      <c r="D727" s="172">
        <v>0.75</v>
      </c>
      <c r="E727" s="147">
        <v>224</v>
      </c>
      <c r="F727" s="147">
        <v>476</v>
      </c>
      <c r="G727" s="147">
        <v>149</v>
      </c>
      <c r="H727" s="147">
        <v>225</v>
      </c>
      <c r="I727" s="147">
        <v>6.08</v>
      </c>
      <c r="J727" s="147">
        <v>6.85</v>
      </c>
      <c r="K727" s="155">
        <v>47.16</v>
      </c>
      <c r="L727" s="155">
        <v>7.39</v>
      </c>
      <c r="M727" s="156">
        <v>1.1100000000000001</v>
      </c>
      <c r="N727" s="156">
        <v>7.56</v>
      </c>
      <c r="O727" s="157">
        <v>3600000</v>
      </c>
      <c r="P727" s="188" t="str">
        <f>IF($M727&lt;NORMA!$K$7,"NO CUMPLE","CUMPLE")</f>
        <v>CUMPLE</v>
      </c>
      <c r="Q727" s="188" t="str">
        <f>IF($E727&gt;NORMA!$K$8,"NO CUMPLE","CUMPLE")</f>
        <v>CUMPLE</v>
      </c>
      <c r="R727" s="188" t="str">
        <f>IF($F727&gt;NORMA!$K$9,"NO CUMPLE","CUMPLE")</f>
        <v>NO CUMPLE</v>
      </c>
      <c r="S727" s="188" t="str">
        <f>IF($K727&gt;NORMA!$K$10,"NO CUMPLE","CUMPLE")</f>
        <v>NO CUMPLE</v>
      </c>
      <c r="T727" s="188" t="str">
        <f>IF($J727&gt;NORMA!$K$11,"NO CUMPLE","CUMPLE")</f>
        <v>CUMPLE</v>
      </c>
      <c r="U727" s="188" t="str">
        <f>IF($G727&gt;NORMA!$L$12,"NO CUMPLE","CUMPLE")</f>
        <v>CUMPLE</v>
      </c>
      <c r="V727" s="188" t="str">
        <f>IF($H727&gt;NORMA!$L$13,"NO CUMPLE","CUMPLE")</f>
        <v>NO CUMPLE</v>
      </c>
      <c r="W727" s="188" t="str">
        <f>IF($O727&gt;NORMA!$J$14,"NO CUMPLE","CUMPLE")</f>
        <v>NO CUMPLE</v>
      </c>
      <c r="X727" s="188" t="str">
        <f>IF(AND($N727&gt;=NORMA!$Q$4, $N727&lt;=NORMA!$R$4),"CUMPLE","NO CUMPLE")</f>
        <v>CUMPLE</v>
      </c>
      <c r="Y727" s="188" t="str">
        <f>IF($I727&gt;NORMA!$K$16,"NO CUMPLE","CUMPLE")</f>
        <v>NO CUMPLE</v>
      </c>
      <c r="Z727" s="188" t="str">
        <f>IF($M727&lt;NORMA!$L$23,"NO CUMPLE","CUMPLE")</f>
        <v>CUMPLE</v>
      </c>
      <c r="AA727" s="188" t="str">
        <f>IF($E727&gt;NORMA!$J$24,"NO CUMPLE","CUMPLE")</f>
        <v>NO CUMPLE</v>
      </c>
      <c r="AB727" s="188" t="str">
        <f>IF($F727&gt;NORMA!$J$25,"NO CUMPLE","CUMPLE")</f>
        <v>NO CUMPLE</v>
      </c>
      <c r="AC727" s="188" t="str">
        <f>IF($K727&gt;NORMA!$J$26,"NO CUMPLE","CUMPLE")</f>
        <v>NO CUMPLE</v>
      </c>
      <c r="AD727" s="188" t="str">
        <f>IF($J727&gt;NORMA!$J$27,"NO CUMPLE","CUMPLE")</f>
        <v>NO CUMPLE</v>
      </c>
      <c r="AE727" s="188" t="str">
        <f>IF($G727&gt;NORMA!$K$28,"NO CUMPLE","CUMPLE")</f>
        <v>NO CUMPLE</v>
      </c>
      <c r="AF727" s="188" t="str">
        <f>IF($H727&gt;NORMA!$I$29,"NO CUMPLE","CUMPLE")</f>
        <v>NO CUMPLE</v>
      </c>
      <c r="AG727" s="188" t="str">
        <f>IF($O727&gt;NORMA!$L$30,"NO CUMPLE","CUMPLE")</f>
        <v>NO CUMPLE</v>
      </c>
      <c r="AH727" s="188" t="str">
        <f>IF(AND($N727&gt;=NORMA!$R$18, $N727&lt;=NORMA!$S$18),"CUMPLE","NO CUMPLE")</f>
        <v>CUMPLE</v>
      </c>
      <c r="AI727" s="188" t="str">
        <f>IF($I727&gt;NORMA!$J$32,"NO CUMPLE","CUMPLE")</f>
        <v>NO CUMPLE</v>
      </c>
    </row>
    <row r="728" spans="1:35" ht="14.25" customHeight="1" x14ac:dyDescent="0.35">
      <c r="A728" s="146" t="s">
        <v>107</v>
      </c>
      <c r="B728" s="147" t="s">
        <v>105</v>
      </c>
      <c r="C728" s="148">
        <v>41447</v>
      </c>
      <c r="D728" s="172">
        <v>0.41666666666666669</v>
      </c>
      <c r="E728" s="147">
        <v>217</v>
      </c>
      <c r="F728" s="147">
        <v>507</v>
      </c>
      <c r="G728" s="147">
        <v>167</v>
      </c>
      <c r="H728" s="147">
        <v>135</v>
      </c>
      <c r="I728" s="147">
        <v>1.64</v>
      </c>
      <c r="J728" s="147">
        <v>6.9</v>
      </c>
      <c r="K728" s="155">
        <v>59.07</v>
      </c>
      <c r="L728" s="155">
        <v>4.47</v>
      </c>
      <c r="M728" s="156">
        <v>0.69</v>
      </c>
      <c r="N728" s="156">
        <v>7.62</v>
      </c>
      <c r="O728" s="157">
        <v>640000000</v>
      </c>
      <c r="P728" s="188" t="str">
        <f>IF($M728&lt;NORMA!$K$7,"NO CUMPLE","CUMPLE")</f>
        <v>CUMPLE</v>
      </c>
      <c r="Q728" s="188" t="str">
        <f>IF($E728&gt;NORMA!$K$8,"NO CUMPLE","CUMPLE")</f>
        <v>CUMPLE</v>
      </c>
      <c r="R728" s="188" t="str">
        <f>IF($F728&gt;NORMA!$K$9,"NO CUMPLE","CUMPLE")</f>
        <v>NO CUMPLE</v>
      </c>
      <c r="S728" s="188" t="str">
        <f>IF($K728&gt;NORMA!$K$10,"NO CUMPLE","CUMPLE")</f>
        <v>NO CUMPLE</v>
      </c>
      <c r="T728" s="188" t="str">
        <f>IF($J728&gt;NORMA!$K$11,"NO CUMPLE","CUMPLE")</f>
        <v>CUMPLE</v>
      </c>
      <c r="U728" s="188" t="str">
        <f>IF($G728&gt;NORMA!$L$12,"NO CUMPLE","CUMPLE")</f>
        <v>CUMPLE</v>
      </c>
      <c r="V728" s="188" t="str">
        <f>IF($H728&gt;NORMA!$L$13,"NO CUMPLE","CUMPLE")</f>
        <v>NO CUMPLE</v>
      </c>
      <c r="W728" s="188" t="str">
        <f>IF($O728&gt;NORMA!$J$14,"NO CUMPLE","CUMPLE")</f>
        <v>NO CUMPLE</v>
      </c>
      <c r="X728" s="188" t="str">
        <f>IF(AND($N728&gt;=NORMA!$Q$4, $N728&lt;=NORMA!$R$4),"CUMPLE","NO CUMPLE")</f>
        <v>CUMPLE</v>
      </c>
      <c r="Y728" s="188" t="str">
        <f>IF($I728&gt;NORMA!$K$16,"NO CUMPLE","CUMPLE")</f>
        <v>CUMPLE</v>
      </c>
      <c r="Z728" s="188" t="str">
        <f>IF($M728&lt;NORMA!$L$23,"NO CUMPLE","CUMPLE")</f>
        <v>NO CUMPLE</v>
      </c>
      <c r="AA728" s="188" t="str">
        <f>IF($E728&gt;NORMA!$J$24,"NO CUMPLE","CUMPLE")</f>
        <v>NO CUMPLE</v>
      </c>
      <c r="AB728" s="188" t="str">
        <f>IF($F728&gt;NORMA!$J$25,"NO CUMPLE","CUMPLE")</f>
        <v>NO CUMPLE</v>
      </c>
      <c r="AC728" s="188" t="str">
        <f>IF($K728&gt;NORMA!$J$26,"NO CUMPLE","CUMPLE")</f>
        <v>NO CUMPLE</v>
      </c>
      <c r="AD728" s="188" t="str">
        <f>IF($J728&gt;NORMA!$J$27,"NO CUMPLE","CUMPLE")</f>
        <v>NO CUMPLE</v>
      </c>
      <c r="AE728" s="188" t="str">
        <f>IF($G728&gt;NORMA!$K$28,"NO CUMPLE","CUMPLE")</f>
        <v>NO CUMPLE</v>
      </c>
      <c r="AF728" s="188" t="str">
        <f>IF($H728&gt;NORMA!$I$29,"NO CUMPLE","CUMPLE")</f>
        <v>NO CUMPLE</v>
      </c>
      <c r="AG728" s="188" t="str">
        <f>IF($O728&gt;NORMA!$L$30,"NO CUMPLE","CUMPLE")</f>
        <v>NO CUMPLE</v>
      </c>
      <c r="AH728" s="188" t="str">
        <f>IF(AND($N728&gt;=NORMA!$R$18, $N728&lt;=NORMA!$S$18),"CUMPLE","NO CUMPLE")</f>
        <v>CUMPLE</v>
      </c>
      <c r="AI728" s="188" t="str">
        <f>IF($I728&gt;NORMA!$J$32,"NO CUMPLE","CUMPLE")</f>
        <v>NO CUMPLE</v>
      </c>
    </row>
    <row r="729" spans="1:35" ht="14.25" customHeight="1" x14ac:dyDescent="0.35">
      <c r="A729" s="146" t="s">
        <v>104</v>
      </c>
      <c r="B729" s="147" t="s">
        <v>105</v>
      </c>
      <c r="C729" s="148">
        <v>41479</v>
      </c>
      <c r="D729" s="172">
        <v>0.25</v>
      </c>
      <c r="E729" s="147">
        <v>180</v>
      </c>
      <c r="F729" s="147">
        <v>423</v>
      </c>
      <c r="G729" s="147">
        <v>187</v>
      </c>
      <c r="H729" s="147">
        <v>41</v>
      </c>
      <c r="I729" s="147">
        <v>0.75</v>
      </c>
      <c r="J729" s="147">
        <v>4.97</v>
      </c>
      <c r="K729" s="155">
        <v>43.97</v>
      </c>
      <c r="L729" s="155">
        <v>3.3</v>
      </c>
      <c r="M729" s="156">
        <v>1.52</v>
      </c>
      <c r="N729" s="156">
        <v>7.84</v>
      </c>
      <c r="O729" s="157">
        <v>7300000</v>
      </c>
      <c r="P729" s="188" t="str">
        <f>IF($M729&lt;NORMA!$K$7,"NO CUMPLE","CUMPLE")</f>
        <v>CUMPLE</v>
      </c>
      <c r="Q729" s="188" t="str">
        <f>IF($E729&gt;NORMA!$K$8,"NO CUMPLE","CUMPLE")</f>
        <v>CUMPLE</v>
      </c>
      <c r="R729" s="188" t="str">
        <f>IF($F729&gt;NORMA!$K$9,"NO CUMPLE","CUMPLE")</f>
        <v>NO CUMPLE</v>
      </c>
      <c r="S729" s="188" t="str">
        <f>IF($K729&gt;NORMA!$K$10,"NO CUMPLE","CUMPLE")</f>
        <v>NO CUMPLE</v>
      </c>
      <c r="T729" s="188" t="str">
        <f>IF($J729&gt;NORMA!$K$11,"NO CUMPLE","CUMPLE")</f>
        <v>CUMPLE</v>
      </c>
      <c r="U729" s="188" t="str">
        <f>IF($G729&gt;NORMA!$L$12,"NO CUMPLE","CUMPLE")</f>
        <v>CUMPLE</v>
      </c>
      <c r="V729" s="188" t="str">
        <f>IF($H729&gt;NORMA!$L$13,"NO CUMPLE","CUMPLE")</f>
        <v>CUMPLE</v>
      </c>
      <c r="W729" s="188" t="str">
        <f>IF($O729&gt;NORMA!$J$14,"NO CUMPLE","CUMPLE")</f>
        <v>NO CUMPLE</v>
      </c>
      <c r="X729" s="188" t="str">
        <f>IF(AND($N729&gt;=NORMA!$Q$4, $N729&lt;=NORMA!$R$4),"CUMPLE","NO CUMPLE")</f>
        <v>CUMPLE</v>
      </c>
      <c r="Y729" s="188" t="str">
        <f>IF($I729&gt;NORMA!$K$16,"NO CUMPLE","CUMPLE")</f>
        <v>CUMPLE</v>
      </c>
      <c r="Z729" s="188" t="str">
        <f>IF($M729&lt;NORMA!$L$23,"NO CUMPLE","CUMPLE")</f>
        <v>CUMPLE</v>
      </c>
      <c r="AA729" s="188" t="str">
        <f>IF($E729&gt;NORMA!$J$24,"NO CUMPLE","CUMPLE")</f>
        <v>NO CUMPLE</v>
      </c>
      <c r="AB729" s="188" t="str">
        <f>IF($F729&gt;NORMA!$J$25,"NO CUMPLE","CUMPLE")</f>
        <v>NO CUMPLE</v>
      </c>
      <c r="AC729" s="188" t="str">
        <f>IF($K729&gt;NORMA!$J$26,"NO CUMPLE","CUMPLE")</f>
        <v>NO CUMPLE</v>
      </c>
      <c r="AD729" s="188" t="str">
        <f>IF($J729&gt;NORMA!$J$27,"NO CUMPLE","CUMPLE")</f>
        <v>NO CUMPLE</v>
      </c>
      <c r="AE729" s="188" t="str">
        <f>IF($G729&gt;NORMA!$K$28,"NO CUMPLE","CUMPLE")</f>
        <v>NO CUMPLE</v>
      </c>
      <c r="AF729" s="188" t="str">
        <f>IF($H729&gt;NORMA!$I$29,"NO CUMPLE","CUMPLE")</f>
        <v>NO CUMPLE</v>
      </c>
      <c r="AG729" s="188" t="str">
        <f>IF($O729&gt;NORMA!$L$30,"NO CUMPLE","CUMPLE")</f>
        <v>NO CUMPLE</v>
      </c>
      <c r="AH729" s="188" t="str">
        <f>IF(AND($N729&gt;=NORMA!$R$18, $N729&lt;=NORMA!$S$18),"CUMPLE","NO CUMPLE")</f>
        <v>CUMPLE</v>
      </c>
      <c r="AI729" s="188" t="str">
        <f>IF($I729&gt;NORMA!$J$32,"NO CUMPLE","CUMPLE")</f>
        <v>CUMPLE</v>
      </c>
    </row>
    <row r="730" spans="1:35" ht="14.25" customHeight="1" x14ac:dyDescent="0.35">
      <c r="A730" s="146" t="s">
        <v>104</v>
      </c>
      <c r="B730" s="147" t="s">
        <v>105</v>
      </c>
      <c r="C730" s="148">
        <v>41499</v>
      </c>
      <c r="D730" s="172">
        <v>0.33333333333333331</v>
      </c>
      <c r="E730" s="147">
        <v>216</v>
      </c>
      <c r="F730" s="147">
        <v>576</v>
      </c>
      <c r="G730" s="147">
        <v>255</v>
      </c>
      <c r="H730" s="147">
        <v>54</v>
      </c>
      <c r="I730" s="147">
        <v>2.4700000000000002</v>
      </c>
      <c r="J730" s="147">
        <v>6.71</v>
      </c>
      <c r="K730" s="155">
        <v>59.67</v>
      </c>
      <c r="L730" s="155">
        <v>3.74</v>
      </c>
      <c r="M730" s="156">
        <v>1.01</v>
      </c>
      <c r="N730" s="156">
        <v>8.17</v>
      </c>
      <c r="O730" s="157">
        <v>23000000</v>
      </c>
      <c r="P730" s="188" t="str">
        <f>IF($M730&lt;NORMA!$K$7,"NO CUMPLE","CUMPLE")</f>
        <v>CUMPLE</v>
      </c>
      <c r="Q730" s="188" t="str">
        <f>IF($E730&gt;NORMA!$K$8,"NO CUMPLE","CUMPLE")</f>
        <v>CUMPLE</v>
      </c>
      <c r="R730" s="188" t="str">
        <f>IF($F730&gt;NORMA!$K$9,"NO CUMPLE","CUMPLE")</f>
        <v>NO CUMPLE</v>
      </c>
      <c r="S730" s="188" t="str">
        <f>IF($K730&gt;NORMA!$K$10,"NO CUMPLE","CUMPLE")</f>
        <v>NO CUMPLE</v>
      </c>
      <c r="T730" s="188" t="str">
        <f>IF($J730&gt;NORMA!$K$11,"NO CUMPLE","CUMPLE")</f>
        <v>CUMPLE</v>
      </c>
      <c r="U730" s="188" t="str">
        <f>IF($G730&gt;NORMA!$L$12,"NO CUMPLE","CUMPLE")</f>
        <v>NO CUMPLE</v>
      </c>
      <c r="V730" s="188" t="str">
        <f>IF($H730&gt;NORMA!$L$13,"NO CUMPLE","CUMPLE")</f>
        <v>CUMPLE</v>
      </c>
      <c r="W730" s="188" t="str">
        <f>IF($O730&gt;NORMA!$J$14,"NO CUMPLE","CUMPLE")</f>
        <v>NO CUMPLE</v>
      </c>
      <c r="X730" s="188" t="str">
        <f>IF(AND($N730&gt;=NORMA!$Q$4, $N730&lt;=NORMA!$R$4),"CUMPLE","NO CUMPLE")</f>
        <v>CUMPLE</v>
      </c>
      <c r="Y730" s="188" t="str">
        <f>IF($I730&gt;NORMA!$K$16,"NO CUMPLE","CUMPLE")</f>
        <v>CUMPLE</v>
      </c>
      <c r="Z730" s="188" t="str">
        <f>IF($M730&lt;NORMA!$L$23,"NO CUMPLE","CUMPLE")</f>
        <v>CUMPLE</v>
      </c>
      <c r="AA730" s="188" t="str">
        <f>IF($E730&gt;NORMA!$J$24,"NO CUMPLE","CUMPLE")</f>
        <v>NO CUMPLE</v>
      </c>
      <c r="AB730" s="188" t="str">
        <f>IF($F730&gt;NORMA!$J$25,"NO CUMPLE","CUMPLE")</f>
        <v>NO CUMPLE</v>
      </c>
      <c r="AC730" s="188" t="str">
        <f>IF($K730&gt;NORMA!$J$26,"NO CUMPLE","CUMPLE")</f>
        <v>NO CUMPLE</v>
      </c>
      <c r="AD730" s="188" t="str">
        <f>IF($J730&gt;NORMA!$J$27,"NO CUMPLE","CUMPLE")</f>
        <v>NO CUMPLE</v>
      </c>
      <c r="AE730" s="188" t="str">
        <f>IF($G730&gt;NORMA!$K$28,"NO CUMPLE","CUMPLE")</f>
        <v>NO CUMPLE</v>
      </c>
      <c r="AF730" s="188" t="str">
        <f>IF($H730&gt;NORMA!$I$29,"NO CUMPLE","CUMPLE")</f>
        <v>NO CUMPLE</v>
      </c>
      <c r="AG730" s="188" t="str">
        <f>IF($O730&gt;NORMA!$L$30,"NO CUMPLE","CUMPLE")</f>
        <v>NO CUMPLE</v>
      </c>
      <c r="AH730" s="188" t="str">
        <f>IF(AND($N730&gt;=NORMA!$R$18, $N730&lt;=NORMA!$S$18),"CUMPLE","NO CUMPLE")</f>
        <v>CUMPLE</v>
      </c>
      <c r="AI730" s="188" t="str">
        <f>IF($I730&gt;NORMA!$J$32,"NO CUMPLE","CUMPLE")</f>
        <v>NO CUMPLE</v>
      </c>
    </row>
    <row r="731" spans="1:35" ht="14.25" customHeight="1" x14ac:dyDescent="0.35">
      <c r="A731" s="146" t="s">
        <v>104</v>
      </c>
      <c r="B731" s="147" t="s">
        <v>105</v>
      </c>
      <c r="C731" s="148">
        <v>41522</v>
      </c>
      <c r="D731" s="172">
        <v>0.45833333333333331</v>
      </c>
      <c r="E731" s="147">
        <v>288</v>
      </c>
      <c r="F731" s="147">
        <v>622</v>
      </c>
      <c r="G731" s="147">
        <v>285</v>
      </c>
      <c r="H731" s="147">
        <v>81</v>
      </c>
      <c r="I731" s="147">
        <v>10.1</v>
      </c>
      <c r="J731" s="147">
        <v>8.85</v>
      </c>
      <c r="K731" s="155">
        <v>70.75</v>
      </c>
      <c r="L731" s="155">
        <v>4.08</v>
      </c>
      <c r="M731" s="156">
        <v>0.91</v>
      </c>
      <c r="N731" s="156">
        <v>8.36</v>
      </c>
      <c r="O731" s="157">
        <v>9100000</v>
      </c>
      <c r="P731" s="188" t="str">
        <f>IF($M731&lt;NORMA!$K$7,"NO CUMPLE","CUMPLE")</f>
        <v>CUMPLE</v>
      </c>
      <c r="Q731" s="188" t="str">
        <f>IF($E731&gt;NORMA!$K$8,"NO CUMPLE","CUMPLE")</f>
        <v>NO CUMPLE</v>
      </c>
      <c r="R731" s="188" t="str">
        <f>IF($F731&gt;NORMA!$K$9,"NO CUMPLE","CUMPLE")</f>
        <v>NO CUMPLE</v>
      </c>
      <c r="S731" s="188" t="str">
        <f>IF($K731&gt;NORMA!$K$10,"NO CUMPLE","CUMPLE")</f>
        <v>NO CUMPLE</v>
      </c>
      <c r="T731" s="188" t="str">
        <f>IF($J731&gt;NORMA!$K$11,"NO CUMPLE","CUMPLE")</f>
        <v>NO CUMPLE</v>
      </c>
      <c r="U731" s="188" t="str">
        <f>IF($G731&gt;NORMA!$L$12,"NO CUMPLE","CUMPLE")</f>
        <v>NO CUMPLE</v>
      </c>
      <c r="V731" s="188" t="str">
        <f>IF($H731&gt;NORMA!$L$13,"NO CUMPLE","CUMPLE")</f>
        <v>NO CUMPLE</v>
      </c>
      <c r="W731" s="188" t="str">
        <f>IF($O731&gt;NORMA!$J$14,"NO CUMPLE","CUMPLE")</f>
        <v>NO CUMPLE</v>
      </c>
      <c r="X731" s="188" t="str">
        <f>IF(AND($N731&gt;=NORMA!$Q$4, $N731&lt;=NORMA!$R$4),"CUMPLE","NO CUMPLE")</f>
        <v>CUMPLE</v>
      </c>
      <c r="Y731" s="188" t="str">
        <f>IF($I731&gt;NORMA!$K$16,"NO CUMPLE","CUMPLE")</f>
        <v>NO CUMPLE</v>
      </c>
      <c r="Z731" s="188" t="str">
        <f>IF($M731&lt;NORMA!$L$23,"NO CUMPLE","CUMPLE")</f>
        <v>NO CUMPLE</v>
      </c>
      <c r="AA731" s="188" t="str">
        <f>IF($E731&gt;NORMA!$J$24,"NO CUMPLE","CUMPLE")</f>
        <v>NO CUMPLE</v>
      </c>
      <c r="AB731" s="188" t="str">
        <f>IF($F731&gt;NORMA!$J$25,"NO CUMPLE","CUMPLE")</f>
        <v>NO CUMPLE</v>
      </c>
      <c r="AC731" s="188" t="str">
        <f>IF($K731&gt;NORMA!$J$26,"NO CUMPLE","CUMPLE")</f>
        <v>NO CUMPLE</v>
      </c>
      <c r="AD731" s="188" t="str">
        <f>IF($J731&gt;NORMA!$J$27,"NO CUMPLE","CUMPLE")</f>
        <v>NO CUMPLE</v>
      </c>
      <c r="AE731" s="188" t="str">
        <f>IF($G731&gt;NORMA!$K$28,"NO CUMPLE","CUMPLE")</f>
        <v>NO CUMPLE</v>
      </c>
      <c r="AF731" s="188" t="str">
        <f>IF($H731&gt;NORMA!$I$29,"NO CUMPLE","CUMPLE")</f>
        <v>NO CUMPLE</v>
      </c>
      <c r="AG731" s="188" t="str">
        <f>IF($O731&gt;NORMA!$L$30,"NO CUMPLE","CUMPLE")</f>
        <v>NO CUMPLE</v>
      </c>
      <c r="AH731" s="188" t="str">
        <f>IF(AND($N731&gt;=NORMA!$R$18, $N731&lt;=NORMA!$S$18),"CUMPLE","NO CUMPLE")</f>
        <v>CUMPLE</v>
      </c>
      <c r="AI731" s="188" t="str">
        <f>IF($I731&gt;NORMA!$J$32,"NO CUMPLE","CUMPLE")</f>
        <v>NO CUMPLE</v>
      </c>
    </row>
    <row r="732" spans="1:35" ht="14.25" customHeight="1" x14ac:dyDescent="0.35">
      <c r="A732" s="146" t="s">
        <v>104</v>
      </c>
      <c r="B732" s="147" t="s">
        <v>105</v>
      </c>
      <c r="C732" s="148">
        <v>41540</v>
      </c>
      <c r="D732" s="172">
        <v>0.58333333333333337</v>
      </c>
      <c r="E732" s="147">
        <v>319</v>
      </c>
      <c r="F732" s="147">
        <v>719</v>
      </c>
      <c r="G732" s="147">
        <v>239</v>
      </c>
      <c r="H732" s="147">
        <v>72</v>
      </c>
      <c r="I732" s="147">
        <v>15.7</v>
      </c>
      <c r="J732" s="147">
        <v>8.31</v>
      </c>
      <c r="K732" s="155">
        <v>68.510000000000005</v>
      </c>
      <c r="L732" s="155">
        <v>4.05</v>
      </c>
      <c r="M732" s="156">
        <v>0.91</v>
      </c>
      <c r="N732" s="156">
        <v>7.61</v>
      </c>
      <c r="O732" s="157">
        <v>43000000</v>
      </c>
      <c r="P732" s="188" t="str">
        <f>IF($M732&lt;NORMA!$K$7,"NO CUMPLE","CUMPLE")</f>
        <v>CUMPLE</v>
      </c>
      <c r="Q732" s="188" t="str">
        <f>IF($E732&gt;NORMA!$K$8,"NO CUMPLE","CUMPLE")</f>
        <v>NO CUMPLE</v>
      </c>
      <c r="R732" s="188" t="str">
        <f>IF($F732&gt;NORMA!$K$9,"NO CUMPLE","CUMPLE")</f>
        <v>NO CUMPLE</v>
      </c>
      <c r="S732" s="188" t="str">
        <f>IF($K732&gt;NORMA!$K$10,"NO CUMPLE","CUMPLE")</f>
        <v>NO CUMPLE</v>
      </c>
      <c r="T732" s="188" t="str">
        <f>IF($J732&gt;NORMA!$K$11,"NO CUMPLE","CUMPLE")</f>
        <v>NO CUMPLE</v>
      </c>
      <c r="U732" s="188" t="str">
        <f>IF($G732&gt;NORMA!$L$12,"NO CUMPLE","CUMPLE")</f>
        <v>NO CUMPLE</v>
      </c>
      <c r="V732" s="188" t="str">
        <f>IF($H732&gt;NORMA!$L$13,"NO CUMPLE","CUMPLE")</f>
        <v>NO CUMPLE</v>
      </c>
      <c r="W732" s="188" t="str">
        <f>IF($O732&gt;NORMA!$J$14,"NO CUMPLE","CUMPLE")</f>
        <v>NO CUMPLE</v>
      </c>
      <c r="X732" s="188" t="str">
        <f>IF(AND($N732&gt;=NORMA!$Q$4, $N732&lt;=NORMA!$R$4),"CUMPLE","NO CUMPLE")</f>
        <v>CUMPLE</v>
      </c>
      <c r="Y732" s="188" t="str">
        <f>IF($I732&gt;NORMA!$K$16,"NO CUMPLE","CUMPLE")</f>
        <v>NO CUMPLE</v>
      </c>
      <c r="Z732" s="188" t="str">
        <f>IF($M732&lt;NORMA!$L$23,"NO CUMPLE","CUMPLE")</f>
        <v>NO CUMPLE</v>
      </c>
      <c r="AA732" s="188" t="str">
        <f>IF($E732&gt;NORMA!$J$24,"NO CUMPLE","CUMPLE")</f>
        <v>NO CUMPLE</v>
      </c>
      <c r="AB732" s="188" t="str">
        <f>IF($F732&gt;NORMA!$J$25,"NO CUMPLE","CUMPLE")</f>
        <v>NO CUMPLE</v>
      </c>
      <c r="AC732" s="188" t="str">
        <f>IF($K732&gt;NORMA!$J$26,"NO CUMPLE","CUMPLE")</f>
        <v>NO CUMPLE</v>
      </c>
      <c r="AD732" s="188" t="str">
        <f>IF($J732&gt;NORMA!$J$27,"NO CUMPLE","CUMPLE")</f>
        <v>NO CUMPLE</v>
      </c>
      <c r="AE732" s="188" t="str">
        <f>IF($G732&gt;NORMA!$K$28,"NO CUMPLE","CUMPLE")</f>
        <v>NO CUMPLE</v>
      </c>
      <c r="AF732" s="188" t="str">
        <f>IF($H732&gt;NORMA!$I$29,"NO CUMPLE","CUMPLE")</f>
        <v>NO CUMPLE</v>
      </c>
      <c r="AG732" s="188" t="str">
        <f>IF($O732&gt;NORMA!$L$30,"NO CUMPLE","CUMPLE")</f>
        <v>NO CUMPLE</v>
      </c>
      <c r="AH732" s="188" t="str">
        <f>IF(AND($N732&gt;=NORMA!$R$18, $N732&lt;=NORMA!$S$18),"CUMPLE","NO CUMPLE")</f>
        <v>CUMPLE</v>
      </c>
      <c r="AI732" s="188" t="str">
        <f>IF($I732&gt;NORMA!$J$32,"NO CUMPLE","CUMPLE")</f>
        <v>NO CUMPLE</v>
      </c>
    </row>
    <row r="733" spans="1:35" ht="14.25" customHeight="1" x14ac:dyDescent="0.35">
      <c r="A733" s="146" t="s">
        <v>104</v>
      </c>
      <c r="B733" s="147" t="s">
        <v>105</v>
      </c>
      <c r="C733" s="148">
        <v>41558</v>
      </c>
      <c r="D733" s="172">
        <v>0.64583333333333337</v>
      </c>
      <c r="E733" s="147">
        <v>361</v>
      </c>
      <c r="F733" s="147">
        <v>788</v>
      </c>
      <c r="G733" s="147">
        <v>228</v>
      </c>
      <c r="H733" s="147">
        <v>109</v>
      </c>
      <c r="I733" s="147">
        <v>15.6</v>
      </c>
      <c r="J733" s="147">
        <v>8.6199999999999992</v>
      </c>
      <c r="K733" s="155">
        <v>63.34</v>
      </c>
      <c r="L733" s="155">
        <v>4.1100000000000003</v>
      </c>
      <c r="M733" s="156">
        <v>0.91</v>
      </c>
      <c r="N733" s="156">
        <v>7.39</v>
      </c>
      <c r="O733" s="157">
        <v>120000000</v>
      </c>
      <c r="P733" s="188" t="str">
        <f>IF($M733&lt;NORMA!$K$7,"NO CUMPLE","CUMPLE")</f>
        <v>CUMPLE</v>
      </c>
      <c r="Q733" s="188" t="str">
        <f>IF($E733&gt;NORMA!$K$8,"NO CUMPLE","CUMPLE")</f>
        <v>NO CUMPLE</v>
      </c>
      <c r="R733" s="188" t="str">
        <f>IF($F733&gt;NORMA!$K$9,"NO CUMPLE","CUMPLE")</f>
        <v>NO CUMPLE</v>
      </c>
      <c r="S733" s="188" t="str">
        <f>IF($K733&gt;NORMA!$K$10,"NO CUMPLE","CUMPLE")</f>
        <v>NO CUMPLE</v>
      </c>
      <c r="T733" s="188" t="str">
        <f>IF($J733&gt;NORMA!$K$11,"NO CUMPLE","CUMPLE")</f>
        <v>NO CUMPLE</v>
      </c>
      <c r="U733" s="188" t="str">
        <f>IF($G733&gt;NORMA!$L$12,"NO CUMPLE","CUMPLE")</f>
        <v>NO CUMPLE</v>
      </c>
      <c r="V733" s="188" t="str">
        <f>IF($H733&gt;NORMA!$L$13,"NO CUMPLE","CUMPLE")</f>
        <v>NO CUMPLE</v>
      </c>
      <c r="W733" s="188" t="str">
        <f>IF($O733&gt;NORMA!$J$14,"NO CUMPLE","CUMPLE")</f>
        <v>NO CUMPLE</v>
      </c>
      <c r="X733" s="188" t="str">
        <f>IF(AND($N733&gt;=NORMA!$Q$4, $N733&lt;=NORMA!$R$4),"CUMPLE","NO CUMPLE")</f>
        <v>CUMPLE</v>
      </c>
      <c r="Y733" s="188" t="str">
        <f>IF($I733&gt;NORMA!$K$16,"NO CUMPLE","CUMPLE")</f>
        <v>NO CUMPLE</v>
      </c>
      <c r="Z733" s="188" t="str">
        <f>IF($M733&lt;NORMA!$L$23,"NO CUMPLE","CUMPLE")</f>
        <v>NO CUMPLE</v>
      </c>
      <c r="AA733" s="188" t="str">
        <f>IF($E733&gt;NORMA!$J$24,"NO CUMPLE","CUMPLE")</f>
        <v>NO CUMPLE</v>
      </c>
      <c r="AB733" s="188" t="str">
        <f>IF($F733&gt;NORMA!$J$25,"NO CUMPLE","CUMPLE")</f>
        <v>NO CUMPLE</v>
      </c>
      <c r="AC733" s="188" t="str">
        <f>IF($K733&gt;NORMA!$J$26,"NO CUMPLE","CUMPLE")</f>
        <v>NO CUMPLE</v>
      </c>
      <c r="AD733" s="188" t="str">
        <f>IF($J733&gt;NORMA!$J$27,"NO CUMPLE","CUMPLE")</f>
        <v>NO CUMPLE</v>
      </c>
      <c r="AE733" s="188" t="str">
        <f>IF($G733&gt;NORMA!$K$28,"NO CUMPLE","CUMPLE")</f>
        <v>NO CUMPLE</v>
      </c>
      <c r="AF733" s="188" t="str">
        <f>IF($H733&gt;NORMA!$I$29,"NO CUMPLE","CUMPLE")</f>
        <v>NO CUMPLE</v>
      </c>
      <c r="AG733" s="188" t="str">
        <f>IF($O733&gt;NORMA!$L$30,"NO CUMPLE","CUMPLE")</f>
        <v>NO CUMPLE</v>
      </c>
      <c r="AH733" s="188" t="str">
        <f>IF(AND($N733&gt;=NORMA!$R$18, $N733&lt;=NORMA!$S$18),"CUMPLE","NO CUMPLE")</f>
        <v>CUMPLE</v>
      </c>
      <c r="AI733" s="188" t="str">
        <f>IF($I733&gt;NORMA!$J$32,"NO CUMPLE","CUMPLE")</f>
        <v>NO CUMPLE</v>
      </c>
    </row>
    <row r="734" spans="1:35" ht="14.25" customHeight="1" x14ac:dyDescent="0.35">
      <c r="A734" s="146" t="s">
        <v>104</v>
      </c>
      <c r="B734" s="147" t="s">
        <v>105</v>
      </c>
      <c r="C734" s="148">
        <v>41583</v>
      </c>
      <c r="D734" s="172">
        <v>0.5</v>
      </c>
      <c r="E734" s="147">
        <v>214</v>
      </c>
      <c r="F734" s="147">
        <v>508</v>
      </c>
      <c r="G734" s="147">
        <v>185</v>
      </c>
      <c r="H734" s="147">
        <v>71</v>
      </c>
      <c r="I734" s="147">
        <v>12.1</v>
      </c>
      <c r="J734" s="147">
        <v>5.75</v>
      </c>
      <c r="K734" s="155">
        <v>49.19</v>
      </c>
      <c r="L734" s="155">
        <v>6.14</v>
      </c>
      <c r="M734" s="156">
        <v>2.6</v>
      </c>
      <c r="N734" s="156">
        <v>8.11</v>
      </c>
      <c r="O734" s="157">
        <v>43000000</v>
      </c>
      <c r="P734" s="188" t="str">
        <f>IF($M734&lt;NORMA!$K$7,"NO CUMPLE","CUMPLE")</f>
        <v>CUMPLE</v>
      </c>
      <c r="Q734" s="188" t="str">
        <f>IF($E734&gt;NORMA!$K$8,"NO CUMPLE","CUMPLE")</f>
        <v>CUMPLE</v>
      </c>
      <c r="R734" s="188" t="str">
        <f>IF($F734&gt;NORMA!$K$9,"NO CUMPLE","CUMPLE")</f>
        <v>NO CUMPLE</v>
      </c>
      <c r="S734" s="188" t="str">
        <f>IF($K734&gt;NORMA!$K$10,"NO CUMPLE","CUMPLE")</f>
        <v>NO CUMPLE</v>
      </c>
      <c r="T734" s="188" t="str">
        <f>IF($J734&gt;NORMA!$K$11,"NO CUMPLE","CUMPLE")</f>
        <v>CUMPLE</v>
      </c>
      <c r="U734" s="188" t="str">
        <f>IF($G734&gt;NORMA!$L$12,"NO CUMPLE","CUMPLE")</f>
        <v>CUMPLE</v>
      </c>
      <c r="V734" s="188" t="str">
        <f>IF($H734&gt;NORMA!$L$13,"NO CUMPLE","CUMPLE")</f>
        <v>NO CUMPLE</v>
      </c>
      <c r="W734" s="188" t="str">
        <f>IF($O734&gt;NORMA!$J$14,"NO CUMPLE","CUMPLE")</f>
        <v>NO CUMPLE</v>
      </c>
      <c r="X734" s="188" t="str">
        <f>IF(AND($N734&gt;=NORMA!$Q$4, $N734&lt;=NORMA!$R$4),"CUMPLE","NO CUMPLE")</f>
        <v>CUMPLE</v>
      </c>
      <c r="Y734" s="188" t="str">
        <f>IF($I734&gt;NORMA!$K$16,"NO CUMPLE","CUMPLE")</f>
        <v>NO CUMPLE</v>
      </c>
      <c r="Z734" s="188" t="str">
        <f>IF($M734&lt;NORMA!$L$23,"NO CUMPLE","CUMPLE")</f>
        <v>CUMPLE</v>
      </c>
      <c r="AA734" s="188" t="str">
        <f>IF($E734&gt;NORMA!$J$24,"NO CUMPLE","CUMPLE")</f>
        <v>NO CUMPLE</v>
      </c>
      <c r="AB734" s="188" t="str">
        <f>IF($F734&gt;NORMA!$J$25,"NO CUMPLE","CUMPLE")</f>
        <v>NO CUMPLE</v>
      </c>
      <c r="AC734" s="188" t="str">
        <f>IF($K734&gt;NORMA!$J$26,"NO CUMPLE","CUMPLE")</f>
        <v>NO CUMPLE</v>
      </c>
      <c r="AD734" s="188" t="str">
        <f>IF($J734&gt;NORMA!$J$27,"NO CUMPLE","CUMPLE")</f>
        <v>NO CUMPLE</v>
      </c>
      <c r="AE734" s="188" t="str">
        <f>IF($G734&gt;NORMA!$K$28,"NO CUMPLE","CUMPLE")</f>
        <v>NO CUMPLE</v>
      </c>
      <c r="AF734" s="188" t="str">
        <f>IF($H734&gt;NORMA!$I$29,"NO CUMPLE","CUMPLE")</f>
        <v>NO CUMPLE</v>
      </c>
      <c r="AG734" s="188" t="str">
        <f>IF($O734&gt;NORMA!$L$30,"NO CUMPLE","CUMPLE")</f>
        <v>NO CUMPLE</v>
      </c>
      <c r="AH734" s="188" t="str">
        <f>IF(AND($N734&gt;=NORMA!$R$18, $N734&lt;=NORMA!$S$18),"CUMPLE","NO CUMPLE")</f>
        <v>CUMPLE</v>
      </c>
      <c r="AI734" s="188" t="str">
        <f>IF($I734&gt;NORMA!$J$32,"NO CUMPLE","CUMPLE")</f>
        <v>NO CUMPLE</v>
      </c>
    </row>
    <row r="735" spans="1:35" ht="14.25" customHeight="1" x14ac:dyDescent="0.35">
      <c r="A735" s="146" t="s">
        <v>106</v>
      </c>
      <c r="B735" s="147" t="s">
        <v>105</v>
      </c>
      <c r="C735" s="148">
        <v>41482</v>
      </c>
      <c r="D735" s="172">
        <v>0.375</v>
      </c>
      <c r="E735" s="147">
        <v>192</v>
      </c>
      <c r="F735" s="147">
        <v>378</v>
      </c>
      <c r="G735" s="147">
        <v>103</v>
      </c>
      <c r="H735" s="147">
        <v>34</v>
      </c>
      <c r="I735" s="147">
        <v>4.7699999999999996</v>
      </c>
      <c r="J735" s="147">
        <v>5.38</v>
      </c>
      <c r="K735" s="155">
        <v>48.98</v>
      </c>
      <c r="L735" s="155">
        <v>4.18</v>
      </c>
      <c r="M735" s="156">
        <v>1.31</v>
      </c>
      <c r="N735" s="156">
        <v>7.53</v>
      </c>
      <c r="O735" s="157">
        <v>7500000</v>
      </c>
      <c r="P735" s="188" t="str">
        <f>IF($M735&lt;NORMA!$K$7,"NO CUMPLE","CUMPLE")</f>
        <v>CUMPLE</v>
      </c>
      <c r="Q735" s="188" t="str">
        <f>IF($E735&gt;NORMA!$K$8,"NO CUMPLE","CUMPLE")</f>
        <v>CUMPLE</v>
      </c>
      <c r="R735" s="188" t="str">
        <f>IF($F735&gt;NORMA!$K$9,"NO CUMPLE","CUMPLE")</f>
        <v>CUMPLE</v>
      </c>
      <c r="S735" s="188" t="str">
        <f>IF($K735&gt;NORMA!$K$10,"NO CUMPLE","CUMPLE")</f>
        <v>NO CUMPLE</v>
      </c>
      <c r="T735" s="188" t="str">
        <f>IF($J735&gt;NORMA!$K$11,"NO CUMPLE","CUMPLE")</f>
        <v>CUMPLE</v>
      </c>
      <c r="U735" s="188" t="str">
        <f>IF($G735&gt;NORMA!$L$12,"NO CUMPLE","CUMPLE")</f>
        <v>CUMPLE</v>
      </c>
      <c r="V735" s="188" t="str">
        <f>IF($H735&gt;NORMA!$L$13,"NO CUMPLE","CUMPLE")</f>
        <v>CUMPLE</v>
      </c>
      <c r="W735" s="188" t="str">
        <f>IF($O735&gt;NORMA!$J$14,"NO CUMPLE","CUMPLE")</f>
        <v>NO CUMPLE</v>
      </c>
      <c r="X735" s="188" t="str">
        <f>IF(AND($N735&gt;=NORMA!$Q$4, $N735&lt;=NORMA!$R$4),"CUMPLE","NO CUMPLE")</f>
        <v>CUMPLE</v>
      </c>
      <c r="Y735" s="188" t="str">
        <f>IF($I735&gt;NORMA!$K$16,"NO CUMPLE","CUMPLE")</f>
        <v>NO CUMPLE</v>
      </c>
      <c r="Z735" s="188" t="str">
        <f>IF($M735&lt;NORMA!$L$23,"NO CUMPLE","CUMPLE")</f>
        <v>CUMPLE</v>
      </c>
      <c r="AA735" s="188" t="str">
        <f>IF($E735&gt;NORMA!$J$24,"NO CUMPLE","CUMPLE")</f>
        <v>NO CUMPLE</v>
      </c>
      <c r="AB735" s="188" t="str">
        <f>IF($F735&gt;NORMA!$J$25,"NO CUMPLE","CUMPLE")</f>
        <v>NO CUMPLE</v>
      </c>
      <c r="AC735" s="188" t="str">
        <f>IF($K735&gt;NORMA!$J$26,"NO CUMPLE","CUMPLE")</f>
        <v>NO CUMPLE</v>
      </c>
      <c r="AD735" s="188" t="str">
        <f>IF($J735&gt;NORMA!$J$27,"NO CUMPLE","CUMPLE")</f>
        <v>NO CUMPLE</v>
      </c>
      <c r="AE735" s="188" t="str">
        <f>IF($G735&gt;NORMA!$K$28,"NO CUMPLE","CUMPLE")</f>
        <v>NO CUMPLE</v>
      </c>
      <c r="AF735" s="188" t="str">
        <f>IF($H735&gt;NORMA!$I$29,"NO CUMPLE","CUMPLE")</f>
        <v>NO CUMPLE</v>
      </c>
      <c r="AG735" s="188" t="str">
        <f>IF($O735&gt;NORMA!$L$30,"NO CUMPLE","CUMPLE")</f>
        <v>NO CUMPLE</v>
      </c>
      <c r="AH735" s="188" t="str">
        <f>IF(AND($N735&gt;=NORMA!$R$18, $N735&lt;=NORMA!$S$18),"CUMPLE","NO CUMPLE")</f>
        <v>CUMPLE</v>
      </c>
      <c r="AI735" s="188" t="str">
        <f>IF($I735&gt;NORMA!$J$32,"NO CUMPLE","CUMPLE")</f>
        <v>NO CUMPLE</v>
      </c>
    </row>
    <row r="736" spans="1:35" ht="14.25" customHeight="1" x14ac:dyDescent="0.35">
      <c r="A736" s="146" t="s">
        <v>106</v>
      </c>
      <c r="B736" s="147" t="s">
        <v>105</v>
      </c>
      <c r="C736" s="148">
        <v>41499</v>
      </c>
      <c r="D736" s="172">
        <v>0.46527777777777779</v>
      </c>
      <c r="E736" s="147">
        <v>260</v>
      </c>
      <c r="F736" s="147">
        <v>701</v>
      </c>
      <c r="G736" s="147">
        <v>245</v>
      </c>
      <c r="H736" s="147">
        <v>108</v>
      </c>
      <c r="I736" s="147">
        <v>2.88</v>
      </c>
      <c r="J736" s="147">
        <v>8.7100000000000009</v>
      </c>
      <c r="K736" s="155">
        <v>73.12</v>
      </c>
      <c r="L736" s="155">
        <v>6.3</v>
      </c>
      <c r="M736" s="156">
        <v>1.08</v>
      </c>
      <c r="N736" s="156">
        <v>8.09</v>
      </c>
      <c r="O736" s="157">
        <v>39000000</v>
      </c>
      <c r="P736" s="188" t="str">
        <f>IF($M736&lt;NORMA!$K$7,"NO CUMPLE","CUMPLE")</f>
        <v>CUMPLE</v>
      </c>
      <c r="Q736" s="188" t="str">
        <f>IF($E736&gt;NORMA!$K$8,"NO CUMPLE","CUMPLE")</f>
        <v>NO CUMPLE</v>
      </c>
      <c r="R736" s="188" t="str">
        <f>IF($F736&gt;NORMA!$K$9,"NO CUMPLE","CUMPLE")</f>
        <v>NO CUMPLE</v>
      </c>
      <c r="S736" s="188" t="str">
        <f>IF($K736&gt;NORMA!$K$10,"NO CUMPLE","CUMPLE")</f>
        <v>NO CUMPLE</v>
      </c>
      <c r="T736" s="188" t="str">
        <f>IF($J736&gt;NORMA!$K$11,"NO CUMPLE","CUMPLE")</f>
        <v>NO CUMPLE</v>
      </c>
      <c r="U736" s="188" t="str">
        <f>IF($G736&gt;NORMA!$L$12,"NO CUMPLE","CUMPLE")</f>
        <v>NO CUMPLE</v>
      </c>
      <c r="V736" s="188" t="str">
        <f>IF($H736&gt;NORMA!$L$13,"NO CUMPLE","CUMPLE")</f>
        <v>NO CUMPLE</v>
      </c>
      <c r="W736" s="188" t="str">
        <f>IF($O736&gt;NORMA!$J$14,"NO CUMPLE","CUMPLE")</f>
        <v>NO CUMPLE</v>
      </c>
      <c r="X736" s="188" t="str">
        <f>IF(AND($N736&gt;=NORMA!$Q$4, $N736&lt;=NORMA!$R$4),"CUMPLE","NO CUMPLE")</f>
        <v>CUMPLE</v>
      </c>
      <c r="Y736" s="188" t="str">
        <f>IF($I736&gt;NORMA!$K$16,"NO CUMPLE","CUMPLE")</f>
        <v>CUMPLE</v>
      </c>
      <c r="Z736" s="188" t="str">
        <f>IF($M736&lt;NORMA!$L$23,"NO CUMPLE","CUMPLE")</f>
        <v>CUMPLE</v>
      </c>
      <c r="AA736" s="188" t="str">
        <f>IF($E736&gt;NORMA!$J$24,"NO CUMPLE","CUMPLE")</f>
        <v>NO CUMPLE</v>
      </c>
      <c r="AB736" s="188" t="str">
        <f>IF($F736&gt;NORMA!$J$25,"NO CUMPLE","CUMPLE")</f>
        <v>NO CUMPLE</v>
      </c>
      <c r="AC736" s="188" t="str">
        <f>IF($K736&gt;NORMA!$J$26,"NO CUMPLE","CUMPLE")</f>
        <v>NO CUMPLE</v>
      </c>
      <c r="AD736" s="188" t="str">
        <f>IF($J736&gt;NORMA!$J$27,"NO CUMPLE","CUMPLE")</f>
        <v>NO CUMPLE</v>
      </c>
      <c r="AE736" s="188" t="str">
        <f>IF($G736&gt;NORMA!$K$28,"NO CUMPLE","CUMPLE")</f>
        <v>NO CUMPLE</v>
      </c>
      <c r="AF736" s="188" t="str">
        <f>IF($H736&gt;NORMA!$I$29,"NO CUMPLE","CUMPLE")</f>
        <v>NO CUMPLE</v>
      </c>
      <c r="AG736" s="188" t="str">
        <f>IF($O736&gt;NORMA!$L$30,"NO CUMPLE","CUMPLE")</f>
        <v>NO CUMPLE</v>
      </c>
      <c r="AH736" s="188" t="str">
        <f>IF(AND($N736&gt;=NORMA!$R$18, $N736&lt;=NORMA!$S$18),"CUMPLE","NO CUMPLE")</f>
        <v>CUMPLE</v>
      </c>
      <c r="AI736" s="188" t="str">
        <f>IF($I736&gt;NORMA!$J$32,"NO CUMPLE","CUMPLE")</f>
        <v>NO CUMPLE</v>
      </c>
    </row>
    <row r="737" spans="1:35" ht="14.25" customHeight="1" x14ac:dyDescent="0.35">
      <c r="A737" s="146" t="s">
        <v>106</v>
      </c>
      <c r="B737" s="147" t="s">
        <v>105</v>
      </c>
      <c r="C737" s="148">
        <v>41523</v>
      </c>
      <c r="D737" s="172">
        <v>0.25</v>
      </c>
      <c r="E737" s="147">
        <v>130</v>
      </c>
      <c r="F737" s="147">
        <v>301</v>
      </c>
      <c r="G737" s="147">
        <v>180</v>
      </c>
      <c r="H737" s="147">
        <v>98</v>
      </c>
      <c r="I737" s="147">
        <v>5.46</v>
      </c>
      <c r="J737" s="147">
        <v>4.37</v>
      </c>
      <c r="K737" s="155">
        <v>36.19</v>
      </c>
      <c r="L737" s="155">
        <v>4.8499999999999996</v>
      </c>
      <c r="M737" s="156">
        <v>1.63</v>
      </c>
      <c r="N737" s="156">
        <v>8.08</v>
      </c>
      <c r="O737" s="157">
        <v>6200000</v>
      </c>
      <c r="P737" s="188" t="str">
        <f>IF($M737&lt;NORMA!$K$7,"NO CUMPLE","CUMPLE")</f>
        <v>CUMPLE</v>
      </c>
      <c r="Q737" s="188" t="str">
        <f>IF($E737&gt;NORMA!$K$8,"NO CUMPLE","CUMPLE")</f>
        <v>CUMPLE</v>
      </c>
      <c r="R737" s="188" t="str">
        <f>IF($F737&gt;NORMA!$K$9,"NO CUMPLE","CUMPLE")</f>
        <v>CUMPLE</v>
      </c>
      <c r="S737" s="188" t="str">
        <f>IF($K737&gt;NORMA!$K$10,"NO CUMPLE","CUMPLE")</f>
        <v>CUMPLE</v>
      </c>
      <c r="T737" s="188" t="str">
        <f>IF($J737&gt;NORMA!$K$11,"NO CUMPLE","CUMPLE")</f>
        <v>CUMPLE</v>
      </c>
      <c r="U737" s="188" t="str">
        <f>IF($G737&gt;NORMA!$L$12,"NO CUMPLE","CUMPLE")</f>
        <v>CUMPLE</v>
      </c>
      <c r="V737" s="188" t="str">
        <f>IF($H737&gt;NORMA!$L$13,"NO CUMPLE","CUMPLE")</f>
        <v>NO CUMPLE</v>
      </c>
      <c r="W737" s="188" t="str">
        <f>IF($O737&gt;NORMA!$J$14,"NO CUMPLE","CUMPLE")</f>
        <v>NO CUMPLE</v>
      </c>
      <c r="X737" s="188" t="str">
        <f>IF(AND($N737&gt;=NORMA!$Q$4, $N737&lt;=NORMA!$R$4),"CUMPLE","NO CUMPLE")</f>
        <v>CUMPLE</v>
      </c>
      <c r="Y737" s="188" t="str">
        <f>IF($I737&gt;NORMA!$K$16,"NO CUMPLE","CUMPLE")</f>
        <v>NO CUMPLE</v>
      </c>
      <c r="Z737" s="188" t="str">
        <f>IF($M737&lt;NORMA!$L$23,"NO CUMPLE","CUMPLE")</f>
        <v>CUMPLE</v>
      </c>
      <c r="AA737" s="188" t="str">
        <f>IF($E737&gt;NORMA!$J$24,"NO CUMPLE","CUMPLE")</f>
        <v>NO CUMPLE</v>
      </c>
      <c r="AB737" s="188" t="str">
        <f>IF($F737&gt;NORMA!$J$25,"NO CUMPLE","CUMPLE")</f>
        <v>NO CUMPLE</v>
      </c>
      <c r="AC737" s="188" t="str">
        <f>IF($K737&gt;NORMA!$J$26,"NO CUMPLE","CUMPLE")</f>
        <v>NO CUMPLE</v>
      </c>
      <c r="AD737" s="188" t="str">
        <f>IF($J737&gt;NORMA!$J$27,"NO CUMPLE","CUMPLE")</f>
        <v>NO CUMPLE</v>
      </c>
      <c r="AE737" s="188" t="str">
        <f>IF($G737&gt;NORMA!$K$28,"NO CUMPLE","CUMPLE")</f>
        <v>NO CUMPLE</v>
      </c>
      <c r="AF737" s="188" t="str">
        <f>IF($H737&gt;NORMA!$I$29,"NO CUMPLE","CUMPLE")</f>
        <v>NO CUMPLE</v>
      </c>
      <c r="AG737" s="188" t="str">
        <f>IF($O737&gt;NORMA!$L$30,"NO CUMPLE","CUMPLE")</f>
        <v>NO CUMPLE</v>
      </c>
      <c r="AH737" s="188" t="str">
        <f>IF(AND($N737&gt;=NORMA!$R$18, $N737&lt;=NORMA!$S$18),"CUMPLE","NO CUMPLE")</f>
        <v>CUMPLE</v>
      </c>
      <c r="AI737" s="188" t="str">
        <f>IF($I737&gt;NORMA!$J$32,"NO CUMPLE","CUMPLE")</f>
        <v>NO CUMPLE</v>
      </c>
    </row>
    <row r="738" spans="1:35" ht="14.25" customHeight="1" x14ac:dyDescent="0.35">
      <c r="A738" s="146" t="s">
        <v>106</v>
      </c>
      <c r="B738" s="147" t="s">
        <v>105</v>
      </c>
      <c r="C738" s="148">
        <v>41543</v>
      </c>
      <c r="D738" s="172">
        <v>0.58333333333333337</v>
      </c>
      <c r="E738" s="147">
        <v>320</v>
      </c>
      <c r="F738" s="147">
        <v>692</v>
      </c>
      <c r="G738" s="147">
        <v>261</v>
      </c>
      <c r="H738" s="147">
        <v>109</v>
      </c>
      <c r="I738" s="147">
        <v>12.3</v>
      </c>
      <c r="J738" s="147">
        <v>8.6199999999999992</v>
      </c>
      <c r="K738" s="155">
        <v>69.7</v>
      </c>
      <c r="L738" s="155">
        <v>4.7699999999999996</v>
      </c>
      <c r="M738" s="156">
        <v>0.48</v>
      </c>
      <c r="N738" s="156">
        <v>7.5</v>
      </c>
      <c r="O738" s="157">
        <v>23000000</v>
      </c>
      <c r="P738" s="188" t="str">
        <f>IF($M738&lt;NORMA!$K$7,"NO CUMPLE","CUMPLE")</f>
        <v>CUMPLE</v>
      </c>
      <c r="Q738" s="188" t="str">
        <f>IF($E738&gt;NORMA!$K$8,"NO CUMPLE","CUMPLE")</f>
        <v>NO CUMPLE</v>
      </c>
      <c r="R738" s="188" t="str">
        <f>IF($F738&gt;NORMA!$K$9,"NO CUMPLE","CUMPLE")</f>
        <v>NO CUMPLE</v>
      </c>
      <c r="S738" s="188" t="str">
        <f>IF($K738&gt;NORMA!$K$10,"NO CUMPLE","CUMPLE")</f>
        <v>NO CUMPLE</v>
      </c>
      <c r="T738" s="188" t="str">
        <f>IF($J738&gt;NORMA!$K$11,"NO CUMPLE","CUMPLE")</f>
        <v>NO CUMPLE</v>
      </c>
      <c r="U738" s="188" t="str">
        <f>IF($G738&gt;NORMA!$L$12,"NO CUMPLE","CUMPLE")</f>
        <v>NO CUMPLE</v>
      </c>
      <c r="V738" s="188" t="str">
        <f>IF($H738&gt;NORMA!$L$13,"NO CUMPLE","CUMPLE")</f>
        <v>NO CUMPLE</v>
      </c>
      <c r="W738" s="188" t="str">
        <f>IF($O738&gt;NORMA!$J$14,"NO CUMPLE","CUMPLE")</f>
        <v>NO CUMPLE</v>
      </c>
      <c r="X738" s="188" t="str">
        <f>IF(AND($N738&gt;=NORMA!$Q$4, $N738&lt;=NORMA!$R$4),"CUMPLE","NO CUMPLE")</f>
        <v>CUMPLE</v>
      </c>
      <c r="Y738" s="188" t="str">
        <f>IF($I738&gt;NORMA!$K$16,"NO CUMPLE","CUMPLE")</f>
        <v>NO CUMPLE</v>
      </c>
      <c r="Z738" s="188" t="str">
        <f>IF($M738&lt;NORMA!$L$23,"NO CUMPLE","CUMPLE")</f>
        <v>NO CUMPLE</v>
      </c>
      <c r="AA738" s="188" t="str">
        <f>IF($E738&gt;NORMA!$J$24,"NO CUMPLE","CUMPLE")</f>
        <v>NO CUMPLE</v>
      </c>
      <c r="AB738" s="188" t="str">
        <f>IF($F738&gt;NORMA!$J$25,"NO CUMPLE","CUMPLE")</f>
        <v>NO CUMPLE</v>
      </c>
      <c r="AC738" s="188" t="str">
        <f>IF($K738&gt;NORMA!$J$26,"NO CUMPLE","CUMPLE")</f>
        <v>NO CUMPLE</v>
      </c>
      <c r="AD738" s="188" t="str">
        <f>IF($J738&gt;NORMA!$J$27,"NO CUMPLE","CUMPLE")</f>
        <v>NO CUMPLE</v>
      </c>
      <c r="AE738" s="188" t="str">
        <f>IF($G738&gt;NORMA!$K$28,"NO CUMPLE","CUMPLE")</f>
        <v>NO CUMPLE</v>
      </c>
      <c r="AF738" s="188" t="str">
        <f>IF($H738&gt;NORMA!$I$29,"NO CUMPLE","CUMPLE")</f>
        <v>NO CUMPLE</v>
      </c>
      <c r="AG738" s="188" t="str">
        <f>IF($O738&gt;NORMA!$L$30,"NO CUMPLE","CUMPLE")</f>
        <v>NO CUMPLE</v>
      </c>
      <c r="AH738" s="188" t="str">
        <f>IF(AND($N738&gt;=NORMA!$R$18, $N738&lt;=NORMA!$S$18),"CUMPLE","NO CUMPLE")</f>
        <v>CUMPLE</v>
      </c>
      <c r="AI738" s="188" t="str">
        <f>IF($I738&gt;NORMA!$J$32,"NO CUMPLE","CUMPLE")</f>
        <v>NO CUMPLE</v>
      </c>
    </row>
    <row r="739" spans="1:35" ht="14.25" customHeight="1" x14ac:dyDescent="0.35">
      <c r="A739" s="146" t="s">
        <v>106</v>
      </c>
      <c r="B739" s="147" t="s">
        <v>105</v>
      </c>
      <c r="C739" s="148">
        <v>41563</v>
      </c>
      <c r="D739" s="172">
        <v>0.5</v>
      </c>
      <c r="E739" s="147">
        <v>268</v>
      </c>
      <c r="F739" s="147">
        <v>728</v>
      </c>
      <c r="G739" s="147">
        <v>177</v>
      </c>
      <c r="H739" s="147">
        <v>128</v>
      </c>
      <c r="I739" s="147">
        <v>12.5</v>
      </c>
      <c r="J739" s="147">
        <v>10.5</v>
      </c>
      <c r="K739" s="155">
        <v>75.91</v>
      </c>
      <c r="L739" s="155">
        <v>4.67</v>
      </c>
      <c r="M739" s="156">
        <v>0.98</v>
      </c>
      <c r="N739" s="156">
        <v>7.67</v>
      </c>
      <c r="O739" s="157">
        <v>43000000</v>
      </c>
      <c r="P739" s="188" t="str">
        <f>IF($M739&lt;NORMA!$K$7,"NO CUMPLE","CUMPLE")</f>
        <v>CUMPLE</v>
      </c>
      <c r="Q739" s="188" t="str">
        <f>IF($E739&gt;NORMA!$K$8,"NO CUMPLE","CUMPLE")</f>
        <v>NO CUMPLE</v>
      </c>
      <c r="R739" s="188" t="str">
        <f>IF($F739&gt;NORMA!$K$9,"NO CUMPLE","CUMPLE")</f>
        <v>NO CUMPLE</v>
      </c>
      <c r="S739" s="188" t="str">
        <f>IF($K739&gt;NORMA!$K$10,"NO CUMPLE","CUMPLE")</f>
        <v>NO CUMPLE</v>
      </c>
      <c r="T739" s="188" t="str">
        <f>IF($J739&gt;NORMA!$K$11,"NO CUMPLE","CUMPLE")</f>
        <v>NO CUMPLE</v>
      </c>
      <c r="U739" s="188" t="str">
        <f>IF($G739&gt;NORMA!$L$12,"NO CUMPLE","CUMPLE")</f>
        <v>CUMPLE</v>
      </c>
      <c r="V739" s="188" t="str">
        <f>IF($H739&gt;NORMA!$L$13,"NO CUMPLE","CUMPLE")</f>
        <v>NO CUMPLE</v>
      </c>
      <c r="W739" s="188" t="str">
        <f>IF($O739&gt;NORMA!$J$14,"NO CUMPLE","CUMPLE")</f>
        <v>NO CUMPLE</v>
      </c>
      <c r="X739" s="188" t="str">
        <f>IF(AND($N739&gt;=NORMA!$Q$4, $N739&lt;=NORMA!$R$4),"CUMPLE","NO CUMPLE")</f>
        <v>CUMPLE</v>
      </c>
      <c r="Y739" s="188" t="str">
        <f>IF($I739&gt;NORMA!$K$16,"NO CUMPLE","CUMPLE")</f>
        <v>NO CUMPLE</v>
      </c>
      <c r="Z739" s="188" t="str">
        <f>IF($M739&lt;NORMA!$L$23,"NO CUMPLE","CUMPLE")</f>
        <v>NO CUMPLE</v>
      </c>
      <c r="AA739" s="188" t="str">
        <f>IF($E739&gt;NORMA!$J$24,"NO CUMPLE","CUMPLE")</f>
        <v>NO CUMPLE</v>
      </c>
      <c r="AB739" s="188" t="str">
        <f>IF($F739&gt;NORMA!$J$25,"NO CUMPLE","CUMPLE")</f>
        <v>NO CUMPLE</v>
      </c>
      <c r="AC739" s="188" t="str">
        <f>IF($K739&gt;NORMA!$J$26,"NO CUMPLE","CUMPLE")</f>
        <v>NO CUMPLE</v>
      </c>
      <c r="AD739" s="188" t="str">
        <f>IF($J739&gt;NORMA!$J$27,"NO CUMPLE","CUMPLE")</f>
        <v>NO CUMPLE</v>
      </c>
      <c r="AE739" s="188" t="str">
        <f>IF($G739&gt;NORMA!$K$28,"NO CUMPLE","CUMPLE")</f>
        <v>NO CUMPLE</v>
      </c>
      <c r="AF739" s="188" t="str">
        <f>IF($H739&gt;NORMA!$I$29,"NO CUMPLE","CUMPLE")</f>
        <v>NO CUMPLE</v>
      </c>
      <c r="AG739" s="188" t="str">
        <f>IF($O739&gt;NORMA!$L$30,"NO CUMPLE","CUMPLE")</f>
        <v>NO CUMPLE</v>
      </c>
      <c r="AH739" s="188" t="str">
        <f>IF(AND($N739&gt;=NORMA!$R$18, $N739&lt;=NORMA!$S$18),"CUMPLE","NO CUMPLE")</f>
        <v>CUMPLE</v>
      </c>
      <c r="AI739" s="188" t="str">
        <f>IF($I739&gt;NORMA!$J$32,"NO CUMPLE","CUMPLE")</f>
        <v>NO CUMPLE</v>
      </c>
    </row>
    <row r="740" spans="1:35" ht="14.25" customHeight="1" x14ac:dyDescent="0.35">
      <c r="A740" s="146" t="s">
        <v>106</v>
      </c>
      <c r="B740" s="147" t="s">
        <v>105</v>
      </c>
      <c r="C740" s="148">
        <v>41583</v>
      </c>
      <c r="D740" s="172">
        <v>0.625</v>
      </c>
      <c r="E740" s="147">
        <v>192</v>
      </c>
      <c r="F740" s="147">
        <v>687</v>
      </c>
      <c r="G740" s="147">
        <v>156</v>
      </c>
      <c r="H740" s="147">
        <v>187</v>
      </c>
      <c r="I740" s="147">
        <v>11.5</v>
      </c>
      <c r="J740" s="147">
        <v>5.18</v>
      </c>
      <c r="K740" s="155">
        <v>44.37</v>
      </c>
      <c r="L740" s="155">
        <v>7.91</v>
      </c>
      <c r="M740" s="156">
        <v>1.46</v>
      </c>
      <c r="N740" s="156">
        <v>7.99</v>
      </c>
      <c r="O740" s="157">
        <v>23000000</v>
      </c>
      <c r="P740" s="188" t="str">
        <f>IF($M740&lt;NORMA!$K$7,"NO CUMPLE","CUMPLE")</f>
        <v>CUMPLE</v>
      </c>
      <c r="Q740" s="188" t="str">
        <f>IF($E740&gt;NORMA!$K$8,"NO CUMPLE","CUMPLE")</f>
        <v>CUMPLE</v>
      </c>
      <c r="R740" s="188" t="str">
        <f>IF($F740&gt;NORMA!$K$9,"NO CUMPLE","CUMPLE")</f>
        <v>NO CUMPLE</v>
      </c>
      <c r="S740" s="188" t="str">
        <f>IF($K740&gt;NORMA!$K$10,"NO CUMPLE","CUMPLE")</f>
        <v>NO CUMPLE</v>
      </c>
      <c r="T740" s="188" t="str">
        <f>IF($J740&gt;NORMA!$K$11,"NO CUMPLE","CUMPLE")</f>
        <v>CUMPLE</v>
      </c>
      <c r="U740" s="188" t="str">
        <f>IF($G740&gt;NORMA!$L$12,"NO CUMPLE","CUMPLE")</f>
        <v>CUMPLE</v>
      </c>
      <c r="V740" s="188" t="str">
        <f>IF($H740&gt;NORMA!$L$13,"NO CUMPLE","CUMPLE")</f>
        <v>NO CUMPLE</v>
      </c>
      <c r="W740" s="188" t="str">
        <f>IF($O740&gt;NORMA!$J$14,"NO CUMPLE","CUMPLE")</f>
        <v>NO CUMPLE</v>
      </c>
      <c r="X740" s="188" t="str">
        <f>IF(AND($N740&gt;=NORMA!$Q$4, $N740&lt;=NORMA!$R$4),"CUMPLE","NO CUMPLE")</f>
        <v>CUMPLE</v>
      </c>
      <c r="Y740" s="188" t="str">
        <f>IF($I740&gt;NORMA!$K$16,"NO CUMPLE","CUMPLE")</f>
        <v>NO CUMPLE</v>
      </c>
      <c r="Z740" s="188" t="str">
        <f>IF($M740&lt;NORMA!$L$23,"NO CUMPLE","CUMPLE")</f>
        <v>CUMPLE</v>
      </c>
      <c r="AA740" s="188" t="str">
        <f>IF($E740&gt;NORMA!$J$24,"NO CUMPLE","CUMPLE")</f>
        <v>NO CUMPLE</v>
      </c>
      <c r="AB740" s="188" t="str">
        <f>IF($F740&gt;NORMA!$J$25,"NO CUMPLE","CUMPLE")</f>
        <v>NO CUMPLE</v>
      </c>
      <c r="AC740" s="188" t="str">
        <f>IF($K740&gt;NORMA!$J$26,"NO CUMPLE","CUMPLE")</f>
        <v>NO CUMPLE</v>
      </c>
      <c r="AD740" s="188" t="str">
        <f>IF($J740&gt;NORMA!$J$27,"NO CUMPLE","CUMPLE")</f>
        <v>NO CUMPLE</v>
      </c>
      <c r="AE740" s="188" t="str">
        <f>IF($G740&gt;NORMA!$K$28,"NO CUMPLE","CUMPLE")</f>
        <v>NO CUMPLE</v>
      </c>
      <c r="AF740" s="188" t="str">
        <f>IF($H740&gt;NORMA!$I$29,"NO CUMPLE","CUMPLE")</f>
        <v>NO CUMPLE</v>
      </c>
      <c r="AG740" s="188" t="str">
        <f>IF($O740&gt;NORMA!$L$30,"NO CUMPLE","CUMPLE")</f>
        <v>NO CUMPLE</v>
      </c>
      <c r="AH740" s="188" t="str">
        <f>IF(AND($N740&gt;=NORMA!$R$18, $N740&lt;=NORMA!$S$18),"CUMPLE","NO CUMPLE")</f>
        <v>CUMPLE</v>
      </c>
      <c r="AI740" s="188" t="str">
        <f>IF($I740&gt;NORMA!$J$32,"NO CUMPLE","CUMPLE")</f>
        <v>NO CUMPLE</v>
      </c>
    </row>
    <row r="741" spans="1:35" ht="14.25" customHeight="1" x14ac:dyDescent="0.35">
      <c r="A741" s="146" t="s">
        <v>107</v>
      </c>
      <c r="B741" s="147" t="s">
        <v>105</v>
      </c>
      <c r="C741" s="148">
        <v>41482</v>
      </c>
      <c r="D741" s="172">
        <v>0.25</v>
      </c>
      <c r="E741" s="147">
        <v>321</v>
      </c>
      <c r="F741" s="147">
        <v>716</v>
      </c>
      <c r="G741" s="147">
        <v>370</v>
      </c>
      <c r="H741" s="147">
        <v>74</v>
      </c>
      <c r="I741" s="147">
        <v>6.39</v>
      </c>
      <c r="J741" s="147">
        <v>6.28</v>
      </c>
      <c r="K741" s="155">
        <v>61.23</v>
      </c>
      <c r="L741" s="155">
        <v>6.21</v>
      </c>
      <c r="M741" s="156">
        <v>0.8</v>
      </c>
      <c r="N741" s="156">
        <v>7.59</v>
      </c>
      <c r="O741" s="157">
        <v>9300000</v>
      </c>
      <c r="P741" s="188" t="str">
        <f>IF($M741&lt;NORMA!$K$7,"NO CUMPLE","CUMPLE")</f>
        <v>CUMPLE</v>
      </c>
      <c r="Q741" s="188" t="str">
        <f>IF($E741&gt;NORMA!$K$8,"NO CUMPLE","CUMPLE")</f>
        <v>NO CUMPLE</v>
      </c>
      <c r="R741" s="188" t="str">
        <f>IF($F741&gt;NORMA!$K$9,"NO CUMPLE","CUMPLE")</f>
        <v>NO CUMPLE</v>
      </c>
      <c r="S741" s="188" t="str">
        <f>IF($K741&gt;NORMA!$K$10,"NO CUMPLE","CUMPLE")</f>
        <v>NO CUMPLE</v>
      </c>
      <c r="T741" s="188" t="str">
        <f>IF($J741&gt;NORMA!$K$11,"NO CUMPLE","CUMPLE")</f>
        <v>CUMPLE</v>
      </c>
      <c r="U741" s="188" t="str">
        <f>IF($G741&gt;NORMA!$L$12,"NO CUMPLE","CUMPLE")</f>
        <v>NO CUMPLE</v>
      </c>
      <c r="V741" s="188" t="str">
        <f>IF($H741&gt;NORMA!$L$13,"NO CUMPLE","CUMPLE")</f>
        <v>NO CUMPLE</v>
      </c>
      <c r="W741" s="188" t="str">
        <f>IF($O741&gt;NORMA!$J$14,"NO CUMPLE","CUMPLE")</f>
        <v>NO CUMPLE</v>
      </c>
      <c r="X741" s="188" t="str">
        <f>IF(AND($N741&gt;=NORMA!$Q$4, $N741&lt;=NORMA!$R$4),"CUMPLE","NO CUMPLE")</f>
        <v>CUMPLE</v>
      </c>
      <c r="Y741" s="188" t="str">
        <f>IF($I741&gt;NORMA!$K$16,"NO CUMPLE","CUMPLE")</f>
        <v>NO CUMPLE</v>
      </c>
      <c r="Z741" s="188" t="str">
        <f>IF($M741&lt;NORMA!$L$23,"NO CUMPLE","CUMPLE")</f>
        <v>NO CUMPLE</v>
      </c>
      <c r="AA741" s="188" t="str">
        <f>IF($E741&gt;NORMA!$J$24,"NO CUMPLE","CUMPLE")</f>
        <v>NO CUMPLE</v>
      </c>
      <c r="AB741" s="188" t="str">
        <f>IF($F741&gt;NORMA!$J$25,"NO CUMPLE","CUMPLE")</f>
        <v>NO CUMPLE</v>
      </c>
      <c r="AC741" s="188" t="str">
        <f>IF($K741&gt;NORMA!$J$26,"NO CUMPLE","CUMPLE")</f>
        <v>NO CUMPLE</v>
      </c>
      <c r="AD741" s="188" t="str">
        <f>IF($J741&gt;NORMA!$J$27,"NO CUMPLE","CUMPLE")</f>
        <v>NO CUMPLE</v>
      </c>
      <c r="AE741" s="188" t="str">
        <f>IF($G741&gt;NORMA!$K$28,"NO CUMPLE","CUMPLE")</f>
        <v>NO CUMPLE</v>
      </c>
      <c r="AF741" s="188" t="str">
        <f>IF($H741&gt;NORMA!$I$29,"NO CUMPLE","CUMPLE")</f>
        <v>NO CUMPLE</v>
      </c>
      <c r="AG741" s="188" t="str">
        <f>IF($O741&gt;NORMA!$L$30,"NO CUMPLE","CUMPLE")</f>
        <v>NO CUMPLE</v>
      </c>
      <c r="AH741" s="188" t="str">
        <f>IF(AND($N741&gt;=NORMA!$R$18, $N741&lt;=NORMA!$S$18),"CUMPLE","NO CUMPLE")</f>
        <v>CUMPLE</v>
      </c>
      <c r="AI741" s="188" t="str">
        <f>IF($I741&gt;NORMA!$J$32,"NO CUMPLE","CUMPLE")</f>
        <v>NO CUMPLE</v>
      </c>
    </row>
    <row r="742" spans="1:35" ht="14.25" customHeight="1" x14ac:dyDescent="0.35">
      <c r="A742" s="146" t="s">
        <v>107</v>
      </c>
      <c r="B742" s="147" t="s">
        <v>105</v>
      </c>
      <c r="C742" s="148">
        <v>41501</v>
      </c>
      <c r="D742" s="172">
        <v>0.33333333333333331</v>
      </c>
      <c r="E742" s="147">
        <v>186</v>
      </c>
      <c r="F742" s="147">
        <v>530</v>
      </c>
      <c r="G742" s="147">
        <v>115</v>
      </c>
      <c r="H742" s="147">
        <v>26</v>
      </c>
      <c r="I742" s="147">
        <v>5.39</v>
      </c>
      <c r="J742" s="147">
        <v>6.45</v>
      </c>
      <c r="K742" s="155">
        <v>49.7</v>
      </c>
      <c r="L742" s="155">
        <v>8.07</v>
      </c>
      <c r="M742" s="156">
        <v>0.9</v>
      </c>
      <c r="N742" s="156">
        <v>7.77</v>
      </c>
      <c r="O742" s="157">
        <v>53000000</v>
      </c>
      <c r="P742" s="188" t="str">
        <f>IF($M742&lt;NORMA!$K$7,"NO CUMPLE","CUMPLE")</f>
        <v>CUMPLE</v>
      </c>
      <c r="Q742" s="188" t="str">
        <f>IF($E742&gt;NORMA!$K$8,"NO CUMPLE","CUMPLE")</f>
        <v>CUMPLE</v>
      </c>
      <c r="R742" s="188" t="str">
        <f>IF($F742&gt;NORMA!$K$9,"NO CUMPLE","CUMPLE")</f>
        <v>NO CUMPLE</v>
      </c>
      <c r="S742" s="188" t="str">
        <f>IF($K742&gt;NORMA!$K$10,"NO CUMPLE","CUMPLE")</f>
        <v>NO CUMPLE</v>
      </c>
      <c r="T742" s="188" t="str">
        <f>IF($J742&gt;NORMA!$K$11,"NO CUMPLE","CUMPLE")</f>
        <v>CUMPLE</v>
      </c>
      <c r="U742" s="188" t="str">
        <f>IF($G742&gt;NORMA!$L$12,"NO CUMPLE","CUMPLE")</f>
        <v>CUMPLE</v>
      </c>
      <c r="V742" s="188" t="str">
        <f>IF($H742&gt;NORMA!$L$13,"NO CUMPLE","CUMPLE")</f>
        <v>CUMPLE</v>
      </c>
      <c r="W742" s="188" t="str">
        <f>IF($O742&gt;NORMA!$J$14,"NO CUMPLE","CUMPLE")</f>
        <v>NO CUMPLE</v>
      </c>
      <c r="X742" s="188" t="str">
        <f>IF(AND($N742&gt;=NORMA!$Q$4, $N742&lt;=NORMA!$R$4),"CUMPLE","NO CUMPLE")</f>
        <v>CUMPLE</v>
      </c>
      <c r="Y742" s="188" t="str">
        <f>IF($I742&gt;NORMA!$K$16,"NO CUMPLE","CUMPLE")</f>
        <v>NO CUMPLE</v>
      </c>
      <c r="Z742" s="188" t="str">
        <f>IF($M742&lt;NORMA!$L$23,"NO CUMPLE","CUMPLE")</f>
        <v>NO CUMPLE</v>
      </c>
      <c r="AA742" s="188" t="str">
        <f>IF($E742&gt;NORMA!$J$24,"NO CUMPLE","CUMPLE")</f>
        <v>NO CUMPLE</v>
      </c>
      <c r="AB742" s="188" t="str">
        <f>IF($F742&gt;NORMA!$J$25,"NO CUMPLE","CUMPLE")</f>
        <v>NO CUMPLE</v>
      </c>
      <c r="AC742" s="188" t="str">
        <f>IF($K742&gt;NORMA!$J$26,"NO CUMPLE","CUMPLE")</f>
        <v>NO CUMPLE</v>
      </c>
      <c r="AD742" s="188" t="str">
        <f>IF($J742&gt;NORMA!$J$27,"NO CUMPLE","CUMPLE")</f>
        <v>NO CUMPLE</v>
      </c>
      <c r="AE742" s="188" t="str">
        <f>IF($G742&gt;NORMA!$K$28,"NO CUMPLE","CUMPLE")</f>
        <v>NO CUMPLE</v>
      </c>
      <c r="AF742" s="188" t="str">
        <f>IF($H742&gt;NORMA!$I$29,"NO CUMPLE","CUMPLE")</f>
        <v>NO CUMPLE</v>
      </c>
      <c r="AG742" s="188" t="str">
        <f>IF($O742&gt;NORMA!$L$30,"NO CUMPLE","CUMPLE")</f>
        <v>NO CUMPLE</v>
      </c>
      <c r="AH742" s="188" t="str">
        <f>IF(AND($N742&gt;=NORMA!$R$18, $N742&lt;=NORMA!$S$18),"CUMPLE","NO CUMPLE")</f>
        <v>CUMPLE</v>
      </c>
      <c r="AI742" s="188" t="str">
        <f>IF($I742&gt;NORMA!$J$32,"NO CUMPLE","CUMPLE")</f>
        <v>NO CUMPLE</v>
      </c>
    </row>
    <row r="743" spans="1:35" ht="14.25" customHeight="1" x14ac:dyDescent="0.35">
      <c r="A743" s="146" t="s">
        <v>107</v>
      </c>
      <c r="B743" s="147" t="s">
        <v>105</v>
      </c>
      <c r="C743" s="148">
        <v>41523</v>
      </c>
      <c r="D743" s="172">
        <v>0.375</v>
      </c>
      <c r="E743" s="147">
        <v>262</v>
      </c>
      <c r="F743" s="147">
        <v>911</v>
      </c>
      <c r="G743" s="147">
        <v>403</v>
      </c>
      <c r="H743" s="147">
        <v>363</v>
      </c>
      <c r="I743" s="147">
        <v>7.17</v>
      </c>
      <c r="J743" s="147">
        <v>7.41</v>
      </c>
      <c r="K743" s="155">
        <v>56.88</v>
      </c>
      <c r="L743" s="155">
        <v>6.53</v>
      </c>
      <c r="M743" s="156">
        <v>1.68</v>
      </c>
      <c r="N743" s="156">
        <v>7.96</v>
      </c>
      <c r="O743" s="157">
        <v>150000000</v>
      </c>
      <c r="P743" s="188" t="str">
        <f>IF($M743&lt;NORMA!$K$7,"NO CUMPLE","CUMPLE")</f>
        <v>CUMPLE</v>
      </c>
      <c r="Q743" s="188" t="str">
        <f>IF($E743&gt;NORMA!$K$8,"NO CUMPLE","CUMPLE")</f>
        <v>NO CUMPLE</v>
      </c>
      <c r="R743" s="188" t="str">
        <f>IF($F743&gt;NORMA!$K$9,"NO CUMPLE","CUMPLE")</f>
        <v>NO CUMPLE</v>
      </c>
      <c r="S743" s="188" t="str">
        <f>IF($K743&gt;NORMA!$K$10,"NO CUMPLE","CUMPLE")</f>
        <v>NO CUMPLE</v>
      </c>
      <c r="T743" s="188" t="str">
        <f>IF($J743&gt;NORMA!$K$11,"NO CUMPLE","CUMPLE")</f>
        <v>CUMPLE</v>
      </c>
      <c r="U743" s="188" t="str">
        <f>IF($G743&gt;NORMA!$L$12,"NO CUMPLE","CUMPLE")</f>
        <v>NO CUMPLE</v>
      </c>
      <c r="V743" s="188" t="str">
        <f>IF($H743&gt;NORMA!$L$13,"NO CUMPLE","CUMPLE")</f>
        <v>NO CUMPLE</v>
      </c>
      <c r="W743" s="188" t="str">
        <f>IF($O743&gt;NORMA!$J$14,"NO CUMPLE","CUMPLE")</f>
        <v>NO CUMPLE</v>
      </c>
      <c r="X743" s="188" t="str">
        <f>IF(AND($N743&gt;=NORMA!$Q$4, $N743&lt;=NORMA!$R$4),"CUMPLE","NO CUMPLE")</f>
        <v>CUMPLE</v>
      </c>
      <c r="Y743" s="188" t="str">
        <f>IF($I743&gt;NORMA!$K$16,"NO CUMPLE","CUMPLE")</f>
        <v>NO CUMPLE</v>
      </c>
      <c r="Z743" s="188" t="str">
        <f>IF($M743&lt;NORMA!$L$23,"NO CUMPLE","CUMPLE")</f>
        <v>CUMPLE</v>
      </c>
      <c r="AA743" s="188" t="str">
        <f>IF($E743&gt;NORMA!$J$24,"NO CUMPLE","CUMPLE")</f>
        <v>NO CUMPLE</v>
      </c>
      <c r="AB743" s="188" t="str">
        <f>IF($F743&gt;NORMA!$J$25,"NO CUMPLE","CUMPLE")</f>
        <v>NO CUMPLE</v>
      </c>
      <c r="AC743" s="188" t="str">
        <f>IF($K743&gt;NORMA!$J$26,"NO CUMPLE","CUMPLE")</f>
        <v>NO CUMPLE</v>
      </c>
      <c r="AD743" s="188" t="str">
        <f>IF($J743&gt;NORMA!$J$27,"NO CUMPLE","CUMPLE")</f>
        <v>NO CUMPLE</v>
      </c>
      <c r="AE743" s="188" t="str">
        <f>IF($G743&gt;NORMA!$K$28,"NO CUMPLE","CUMPLE")</f>
        <v>NO CUMPLE</v>
      </c>
      <c r="AF743" s="188" t="str">
        <f>IF($H743&gt;NORMA!$I$29,"NO CUMPLE","CUMPLE")</f>
        <v>NO CUMPLE</v>
      </c>
      <c r="AG743" s="188" t="str">
        <f>IF($O743&gt;NORMA!$L$30,"NO CUMPLE","CUMPLE")</f>
        <v>NO CUMPLE</v>
      </c>
      <c r="AH743" s="188" t="str">
        <f>IF(AND($N743&gt;=NORMA!$R$18, $N743&lt;=NORMA!$S$18),"CUMPLE","NO CUMPLE")</f>
        <v>CUMPLE</v>
      </c>
      <c r="AI743" s="188" t="str">
        <f>IF($I743&gt;NORMA!$J$32,"NO CUMPLE","CUMPLE")</f>
        <v>NO CUMPLE</v>
      </c>
    </row>
    <row r="744" spans="1:35" ht="14.25" customHeight="1" x14ac:dyDescent="0.35">
      <c r="A744" s="146" t="s">
        <v>107</v>
      </c>
      <c r="B744" s="147" t="s">
        <v>105</v>
      </c>
      <c r="C744" s="148">
        <v>41541</v>
      </c>
      <c r="D744" s="172">
        <v>0.4375</v>
      </c>
      <c r="E744" s="147">
        <v>240</v>
      </c>
      <c r="F744" s="147">
        <v>502</v>
      </c>
      <c r="G744" s="147">
        <v>229</v>
      </c>
      <c r="H744" s="147">
        <v>138</v>
      </c>
      <c r="I744" s="147">
        <v>8.65</v>
      </c>
      <c r="J744" s="147">
        <v>7.41</v>
      </c>
      <c r="K744" s="155">
        <v>65.83</v>
      </c>
      <c r="L744" s="155">
        <v>7.09</v>
      </c>
      <c r="M744" s="156">
        <v>1.1000000000000001</v>
      </c>
      <c r="N744" s="156">
        <v>7.57</v>
      </c>
      <c r="O744" s="157">
        <v>9100000</v>
      </c>
      <c r="P744" s="188" t="str">
        <f>IF($M744&lt;NORMA!$K$7,"NO CUMPLE","CUMPLE")</f>
        <v>CUMPLE</v>
      </c>
      <c r="Q744" s="188" t="str">
        <f>IF($E744&gt;NORMA!$K$8,"NO CUMPLE","CUMPLE")</f>
        <v>CUMPLE</v>
      </c>
      <c r="R744" s="188" t="str">
        <f>IF($F744&gt;NORMA!$K$9,"NO CUMPLE","CUMPLE")</f>
        <v>NO CUMPLE</v>
      </c>
      <c r="S744" s="188" t="str">
        <f>IF($K744&gt;NORMA!$K$10,"NO CUMPLE","CUMPLE")</f>
        <v>NO CUMPLE</v>
      </c>
      <c r="T744" s="188" t="str">
        <f>IF($J744&gt;NORMA!$K$11,"NO CUMPLE","CUMPLE")</f>
        <v>CUMPLE</v>
      </c>
      <c r="U744" s="188" t="str">
        <f>IF($G744&gt;NORMA!$L$12,"NO CUMPLE","CUMPLE")</f>
        <v>NO CUMPLE</v>
      </c>
      <c r="V744" s="188" t="str">
        <f>IF($H744&gt;NORMA!$L$13,"NO CUMPLE","CUMPLE")</f>
        <v>NO CUMPLE</v>
      </c>
      <c r="W744" s="188" t="str">
        <f>IF($O744&gt;NORMA!$J$14,"NO CUMPLE","CUMPLE")</f>
        <v>NO CUMPLE</v>
      </c>
      <c r="X744" s="188" t="str">
        <f>IF(AND($N744&gt;=NORMA!$Q$4, $N744&lt;=NORMA!$R$4),"CUMPLE","NO CUMPLE")</f>
        <v>CUMPLE</v>
      </c>
      <c r="Y744" s="188" t="str">
        <f>IF($I744&gt;NORMA!$K$16,"NO CUMPLE","CUMPLE")</f>
        <v>NO CUMPLE</v>
      </c>
      <c r="Z744" s="188" t="str">
        <f>IF($M744&lt;NORMA!$L$23,"NO CUMPLE","CUMPLE")</f>
        <v>CUMPLE</v>
      </c>
      <c r="AA744" s="188" t="str">
        <f>IF($E744&gt;NORMA!$J$24,"NO CUMPLE","CUMPLE")</f>
        <v>NO CUMPLE</v>
      </c>
      <c r="AB744" s="188" t="str">
        <f>IF($F744&gt;NORMA!$J$25,"NO CUMPLE","CUMPLE")</f>
        <v>NO CUMPLE</v>
      </c>
      <c r="AC744" s="188" t="str">
        <f>IF($K744&gt;NORMA!$J$26,"NO CUMPLE","CUMPLE")</f>
        <v>NO CUMPLE</v>
      </c>
      <c r="AD744" s="188" t="str">
        <f>IF($J744&gt;NORMA!$J$27,"NO CUMPLE","CUMPLE")</f>
        <v>NO CUMPLE</v>
      </c>
      <c r="AE744" s="188" t="str">
        <f>IF($G744&gt;NORMA!$K$28,"NO CUMPLE","CUMPLE")</f>
        <v>NO CUMPLE</v>
      </c>
      <c r="AF744" s="188" t="str">
        <f>IF($H744&gt;NORMA!$I$29,"NO CUMPLE","CUMPLE")</f>
        <v>NO CUMPLE</v>
      </c>
      <c r="AG744" s="188" t="str">
        <f>IF($O744&gt;NORMA!$L$30,"NO CUMPLE","CUMPLE")</f>
        <v>NO CUMPLE</v>
      </c>
      <c r="AH744" s="188" t="str">
        <f>IF(AND($N744&gt;=NORMA!$R$18, $N744&lt;=NORMA!$S$18),"CUMPLE","NO CUMPLE")</f>
        <v>CUMPLE</v>
      </c>
      <c r="AI744" s="188" t="str">
        <f>IF($I744&gt;NORMA!$J$32,"NO CUMPLE","CUMPLE")</f>
        <v>NO CUMPLE</v>
      </c>
    </row>
    <row r="745" spans="1:35" ht="14.25" customHeight="1" x14ac:dyDescent="0.35">
      <c r="A745" s="146" t="s">
        <v>107</v>
      </c>
      <c r="B745" s="147" t="s">
        <v>105</v>
      </c>
      <c r="C745" s="148">
        <v>41563</v>
      </c>
      <c r="D745" s="172">
        <v>0.625</v>
      </c>
      <c r="E745" s="147">
        <v>325</v>
      </c>
      <c r="F745" s="147">
        <v>797</v>
      </c>
      <c r="G745" s="147">
        <v>341</v>
      </c>
      <c r="H745" s="147">
        <v>271</v>
      </c>
      <c r="I745" s="147">
        <v>15.3</v>
      </c>
      <c r="J745" s="147">
        <v>10.5</v>
      </c>
      <c r="K745" s="155">
        <v>77.56</v>
      </c>
      <c r="L745" s="155">
        <v>7.46</v>
      </c>
      <c r="M745" s="156">
        <v>0.98</v>
      </c>
      <c r="N745" s="156">
        <v>7.34</v>
      </c>
      <c r="O745" s="157">
        <v>9100000</v>
      </c>
      <c r="P745" s="188" t="str">
        <f>IF($M745&lt;NORMA!$K$7,"NO CUMPLE","CUMPLE")</f>
        <v>CUMPLE</v>
      </c>
      <c r="Q745" s="188" t="str">
        <f>IF($E745&gt;NORMA!$K$8,"NO CUMPLE","CUMPLE")</f>
        <v>NO CUMPLE</v>
      </c>
      <c r="R745" s="188" t="str">
        <f>IF($F745&gt;NORMA!$K$9,"NO CUMPLE","CUMPLE")</f>
        <v>NO CUMPLE</v>
      </c>
      <c r="S745" s="188" t="str">
        <f>IF($K745&gt;NORMA!$K$10,"NO CUMPLE","CUMPLE")</f>
        <v>NO CUMPLE</v>
      </c>
      <c r="T745" s="188" t="str">
        <f>IF($J745&gt;NORMA!$K$11,"NO CUMPLE","CUMPLE")</f>
        <v>NO CUMPLE</v>
      </c>
      <c r="U745" s="188" t="str">
        <f>IF($G745&gt;NORMA!$L$12,"NO CUMPLE","CUMPLE")</f>
        <v>NO CUMPLE</v>
      </c>
      <c r="V745" s="188" t="str">
        <f>IF($H745&gt;NORMA!$L$13,"NO CUMPLE","CUMPLE")</f>
        <v>NO CUMPLE</v>
      </c>
      <c r="W745" s="188" t="str">
        <f>IF($O745&gt;NORMA!$J$14,"NO CUMPLE","CUMPLE")</f>
        <v>NO CUMPLE</v>
      </c>
      <c r="X745" s="188" t="str">
        <f>IF(AND($N745&gt;=NORMA!$Q$4, $N745&lt;=NORMA!$R$4),"CUMPLE","NO CUMPLE")</f>
        <v>CUMPLE</v>
      </c>
      <c r="Y745" s="188" t="str">
        <f>IF($I745&gt;NORMA!$K$16,"NO CUMPLE","CUMPLE")</f>
        <v>NO CUMPLE</v>
      </c>
      <c r="Z745" s="188" t="str">
        <f>IF($M745&lt;NORMA!$L$23,"NO CUMPLE","CUMPLE")</f>
        <v>NO CUMPLE</v>
      </c>
      <c r="AA745" s="188" t="str">
        <f>IF($E745&gt;NORMA!$J$24,"NO CUMPLE","CUMPLE")</f>
        <v>NO CUMPLE</v>
      </c>
      <c r="AB745" s="188" t="str">
        <f>IF($F745&gt;NORMA!$J$25,"NO CUMPLE","CUMPLE")</f>
        <v>NO CUMPLE</v>
      </c>
      <c r="AC745" s="188" t="str">
        <f>IF($K745&gt;NORMA!$J$26,"NO CUMPLE","CUMPLE")</f>
        <v>NO CUMPLE</v>
      </c>
      <c r="AD745" s="188" t="str">
        <f>IF($J745&gt;NORMA!$J$27,"NO CUMPLE","CUMPLE")</f>
        <v>NO CUMPLE</v>
      </c>
      <c r="AE745" s="188" t="str">
        <f>IF($G745&gt;NORMA!$K$28,"NO CUMPLE","CUMPLE")</f>
        <v>NO CUMPLE</v>
      </c>
      <c r="AF745" s="188" t="str">
        <f>IF($H745&gt;NORMA!$I$29,"NO CUMPLE","CUMPLE")</f>
        <v>NO CUMPLE</v>
      </c>
      <c r="AG745" s="188" t="str">
        <f>IF($O745&gt;NORMA!$L$30,"NO CUMPLE","CUMPLE")</f>
        <v>NO CUMPLE</v>
      </c>
      <c r="AH745" s="188" t="str">
        <f>IF(AND($N745&gt;=NORMA!$R$18, $N745&lt;=NORMA!$S$18),"CUMPLE","NO CUMPLE")</f>
        <v>CUMPLE</v>
      </c>
      <c r="AI745" s="188" t="str">
        <f>IF($I745&gt;NORMA!$J$32,"NO CUMPLE","CUMPLE")</f>
        <v>NO CUMPLE</v>
      </c>
    </row>
    <row r="746" spans="1:35" ht="14.25" customHeight="1" x14ac:dyDescent="0.35">
      <c r="A746" s="146" t="s">
        <v>107</v>
      </c>
      <c r="B746" s="147" t="s">
        <v>105</v>
      </c>
      <c r="C746" s="148">
        <v>41586</v>
      </c>
      <c r="D746" s="172">
        <v>0.5</v>
      </c>
      <c r="E746" s="147">
        <v>83.1</v>
      </c>
      <c r="F746" s="147">
        <v>246</v>
      </c>
      <c r="G746" s="147">
        <v>104</v>
      </c>
      <c r="H746" s="147">
        <v>18</v>
      </c>
      <c r="I746" s="147">
        <v>3.76</v>
      </c>
      <c r="J746" s="147">
        <v>3.41</v>
      </c>
      <c r="K746" s="155">
        <v>34.68</v>
      </c>
      <c r="L746" s="155">
        <v>10.66</v>
      </c>
      <c r="M746" s="156">
        <v>1.73</v>
      </c>
      <c r="N746" s="156">
        <v>7.75</v>
      </c>
      <c r="O746" s="157">
        <v>7300000</v>
      </c>
      <c r="P746" s="188" t="str">
        <f>IF($M746&lt;NORMA!$K$7,"NO CUMPLE","CUMPLE")</f>
        <v>CUMPLE</v>
      </c>
      <c r="Q746" s="188" t="str">
        <f>IF($E746&gt;NORMA!$K$8,"NO CUMPLE","CUMPLE")</f>
        <v>CUMPLE</v>
      </c>
      <c r="R746" s="188" t="str">
        <f>IF($F746&gt;NORMA!$K$9,"NO CUMPLE","CUMPLE")</f>
        <v>CUMPLE</v>
      </c>
      <c r="S746" s="188" t="str">
        <f>IF($K746&gt;NORMA!$K$10,"NO CUMPLE","CUMPLE")</f>
        <v>CUMPLE</v>
      </c>
      <c r="T746" s="188" t="str">
        <f>IF($J746&gt;NORMA!$K$11,"NO CUMPLE","CUMPLE")</f>
        <v>CUMPLE</v>
      </c>
      <c r="U746" s="188" t="str">
        <f>IF($G746&gt;NORMA!$L$12,"NO CUMPLE","CUMPLE")</f>
        <v>CUMPLE</v>
      </c>
      <c r="V746" s="188" t="str">
        <f>IF($H746&gt;NORMA!$L$13,"NO CUMPLE","CUMPLE")</f>
        <v>CUMPLE</v>
      </c>
      <c r="W746" s="188" t="str">
        <f>IF($O746&gt;NORMA!$J$14,"NO CUMPLE","CUMPLE")</f>
        <v>NO CUMPLE</v>
      </c>
      <c r="X746" s="188" t="str">
        <f>IF(AND($N746&gt;=NORMA!$Q$4, $N746&lt;=NORMA!$R$4),"CUMPLE","NO CUMPLE")</f>
        <v>CUMPLE</v>
      </c>
      <c r="Y746" s="188" t="str">
        <f>IF($I746&gt;NORMA!$K$16,"NO CUMPLE","CUMPLE")</f>
        <v>CUMPLE</v>
      </c>
      <c r="Z746" s="188" t="str">
        <f>IF($M746&lt;NORMA!$L$23,"NO CUMPLE","CUMPLE")</f>
        <v>CUMPLE</v>
      </c>
      <c r="AA746" s="188" t="str">
        <f>IF($E746&gt;NORMA!$J$24,"NO CUMPLE","CUMPLE")</f>
        <v>NO CUMPLE</v>
      </c>
      <c r="AB746" s="188" t="str">
        <f>IF($F746&gt;NORMA!$J$25,"NO CUMPLE","CUMPLE")</f>
        <v>NO CUMPLE</v>
      </c>
      <c r="AC746" s="188" t="str">
        <f>IF($K746&gt;NORMA!$J$26,"NO CUMPLE","CUMPLE")</f>
        <v>NO CUMPLE</v>
      </c>
      <c r="AD746" s="188" t="str">
        <f>IF($J746&gt;NORMA!$J$27,"NO CUMPLE","CUMPLE")</f>
        <v>NO CUMPLE</v>
      </c>
      <c r="AE746" s="188" t="str">
        <f>IF($G746&gt;NORMA!$K$28,"NO CUMPLE","CUMPLE")</f>
        <v>NO CUMPLE</v>
      </c>
      <c r="AF746" s="188" t="str">
        <f>IF($H746&gt;NORMA!$I$29,"NO CUMPLE","CUMPLE")</f>
        <v>NO CUMPLE</v>
      </c>
      <c r="AG746" s="188" t="str">
        <f>IF($O746&gt;NORMA!$L$30,"NO CUMPLE","CUMPLE")</f>
        <v>NO CUMPLE</v>
      </c>
      <c r="AH746" s="188" t="str">
        <f>IF(AND($N746&gt;=NORMA!$R$18, $N746&lt;=NORMA!$S$18),"CUMPLE","NO CUMPLE")</f>
        <v>CUMPLE</v>
      </c>
      <c r="AI746" s="188" t="str">
        <f>IF($I746&gt;NORMA!$J$32,"NO CUMPLE","CUMPLE")</f>
        <v>NO CUMPLE</v>
      </c>
    </row>
    <row r="747" spans="1:35" ht="14.25" customHeight="1" x14ac:dyDescent="0.35">
      <c r="A747" s="146" t="s">
        <v>104</v>
      </c>
      <c r="B747" s="147" t="s">
        <v>105</v>
      </c>
      <c r="C747" s="148">
        <v>41912</v>
      </c>
      <c r="D747" s="172">
        <v>0.58333333333333337</v>
      </c>
      <c r="E747" s="147">
        <v>411</v>
      </c>
      <c r="F747" s="147">
        <v>688</v>
      </c>
      <c r="G747" s="147">
        <v>364</v>
      </c>
      <c r="H747" s="147">
        <v>165</v>
      </c>
      <c r="I747" s="147">
        <v>14.34</v>
      </c>
      <c r="J747" s="147">
        <v>21.6</v>
      </c>
      <c r="K747" s="155">
        <v>57.51</v>
      </c>
      <c r="L747" s="155">
        <v>4.74</v>
      </c>
      <c r="M747" s="197" t="s">
        <v>61</v>
      </c>
      <c r="N747" s="156">
        <v>7.48</v>
      </c>
      <c r="O747" s="157">
        <v>150000000</v>
      </c>
      <c r="P747" s="205" t="s">
        <v>61</v>
      </c>
      <c r="Q747" s="188" t="str">
        <f>IF($E747&gt;NORMA!$K$8,"NO CUMPLE","CUMPLE")</f>
        <v>NO CUMPLE</v>
      </c>
      <c r="R747" s="188" t="str">
        <f>IF($F747&gt;NORMA!$K$9,"NO CUMPLE","CUMPLE")</f>
        <v>NO CUMPLE</v>
      </c>
      <c r="S747" s="188" t="str">
        <f>IF($K747&gt;NORMA!$K$10,"NO CUMPLE","CUMPLE")</f>
        <v>NO CUMPLE</v>
      </c>
      <c r="T747" s="188" t="str">
        <f>IF($J747&gt;NORMA!$K$11,"NO CUMPLE","CUMPLE")</f>
        <v>NO CUMPLE</v>
      </c>
      <c r="U747" s="188" t="str">
        <f>IF($G747&gt;NORMA!$L$12,"NO CUMPLE","CUMPLE")</f>
        <v>NO CUMPLE</v>
      </c>
      <c r="V747" s="188" t="str">
        <f>IF($H747&gt;NORMA!$L$13,"NO CUMPLE","CUMPLE")</f>
        <v>NO CUMPLE</v>
      </c>
      <c r="W747" s="188" t="str">
        <f>IF($O747&gt;NORMA!$J$14,"NO CUMPLE","CUMPLE")</f>
        <v>NO CUMPLE</v>
      </c>
      <c r="X747" s="188" t="str">
        <f>IF(AND($N747&gt;=NORMA!$Q$4, $N747&lt;=NORMA!$R$4),"CUMPLE","NO CUMPLE")</f>
        <v>CUMPLE</v>
      </c>
      <c r="Y747" s="188" t="str">
        <f>IF($I747&gt;NORMA!$K$16,"NO CUMPLE","CUMPLE")</f>
        <v>NO CUMPLE</v>
      </c>
      <c r="Z747" s="205" t="s">
        <v>61</v>
      </c>
      <c r="AA747" s="188" t="str">
        <f>IF($E747&gt;NORMA!$J$24,"NO CUMPLE","CUMPLE")</f>
        <v>NO CUMPLE</v>
      </c>
      <c r="AB747" s="188" t="str">
        <f>IF($F747&gt;NORMA!$J$25,"NO CUMPLE","CUMPLE")</f>
        <v>NO CUMPLE</v>
      </c>
      <c r="AC747" s="188" t="str">
        <f>IF($K747&gt;NORMA!$J$26,"NO CUMPLE","CUMPLE")</f>
        <v>NO CUMPLE</v>
      </c>
      <c r="AD747" s="188" t="str">
        <f>IF($J747&gt;NORMA!$J$27,"NO CUMPLE","CUMPLE")</f>
        <v>NO CUMPLE</v>
      </c>
      <c r="AE747" s="188" t="str">
        <f>IF($G747&gt;NORMA!$K$28,"NO CUMPLE","CUMPLE")</f>
        <v>NO CUMPLE</v>
      </c>
      <c r="AF747" s="188" t="str">
        <f>IF($H747&gt;NORMA!$I$29,"NO CUMPLE","CUMPLE")</f>
        <v>NO CUMPLE</v>
      </c>
      <c r="AG747" s="188" t="str">
        <f>IF($O747&gt;NORMA!$L$30,"NO CUMPLE","CUMPLE")</f>
        <v>NO CUMPLE</v>
      </c>
      <c r="AH747" s="188" t="str">
        <f>IF(AND($N747&gt;=NORMA!$R$18, $N747&lt;=NORMA!$S$18),"CUMPLE","NO CUMPLE")</f>
        <v>CUMPLE</v>
      </c>
      <c r="AI747" s="188" t="str">
        <f>IF($I747&gt;NORMA!$J$32,"NO CUMPLE","CUMPLE")</f>
        <v>NO CUMPLE</v>
      </c>
    </row>
    <row r="748" spans="1:35" ht="14.25" customHeight="1" x14ac:dyDescent="0.35">
      <c r="A748" s="146" t="s">
        <v>106</v>
      </c>
      <c r="B748" s="147" t="s">
        <v>105</v>
      </c>
      <c r="C748" s="148">
        <v>41920</v>
      </c>
      <c r="D748" s="172">
        <v>0.41666666666666669</v>
      </c>
      <c r="E748" s="147">
        <v>498</v>
      </c>
      <c r="F748" s="147">
        <v>623</v>
      </c>
      <c r="G748" s="147">
        <v>273</v>
      </c>
      <c r="H748" s="147">
        <v>306</v>
      </c>
      <c r="I748" s="147">
        <v>10.24</v>
      </c>
      <c r="J748" s="147">
        <v>9.1</v>
      </c>
      <c r="K748" s="155">
        <v>84.11</v>
      </c>
      <c r="L748" s="155">
        <v>3.94</v>
      </c>
      <c r="M748" s="156">
        <v>0.02</v>
      </c>
      <c r="N748" s="156">
        <v>7.3</v>
      </c>
      <c r="O748" s="157">
        <v>33000000</v>
      </c>
      <c r="P748" s="188" t="str">
        <f>IF($M748&lt;NORMA!$K$7,"NO CUMPLE","CUMPLE")</f>
        <v>NO CUMPLE</v>
      </c>
      <c r="Q748" s="188" t="str">
        <f>IF($E748&gt;NORMA!$K$8,"NO CUMPLE","CUMPLE")</f>
        <v>NO CUMPLE</v>
      </c>
      <c r="R748" s="188" t="str">
        <f>IF($F748&gt;NORMA!$K$9,"NO CUMPLE","CUMPLE")</f>
        <v>NO CUMPLE</v>
      </c>
      <c r="S748" s="188" t="str">
        <f>IF($K748&gt;NORMA!$K$10,"NO CUMPLE","CUMPLE")</f>
        <v>NO CUMPLE</v>
      </c>
      <c r="T748" s="188" t="str">
        <f>IF($J748&gt;NORMA!$K$11,"NO CUMPLE","CUMPLE")</f>
        <v>NO CUMPLE</v>
      </c>
      <c r="U748" s="188" t="str">
        <f>IF($G748&gt;NORMA!$L$12,"NO CUMPLE","CUMPLE")</f>
        <v>NO CUMPLE</v>
      </c>
      <c r="V748" s="188" t="str">
        <f>IF($H748&gt;NORMA!$L$13,"NO CUMPLE","CUMPLE")</f>
        <v>NO CUMPLE</v>
      </c>
      <c r="W748" s="188" t="str">
        <f>IF($O748&gt;NORMA!$J$14,"NO CUMPLE","CUMPLE")</f>
        <v>NO CUMPLE</v>
      </c>
      <c r="X748" s="188" t="str">
        <f>IF(AND($N748&gt;=NORMA!$Q$4, $N748&lt;=NORMA!$R$4),"CUMPLE","NO CUMPLE")</f>
        <v>CUMPLE</v>
      </c>
      <c r="Y748" s="188" t="str">
        <f>IF($I748&gt;NORMA!$K$16,"NO CUMPLE","CUMPLE")</f>
        <v>NO CUMPLE</v>
      </c>
      <c r="Z748" s="188" t="str">
        <f>IF($M748&lt;NORMA!$L$23,"NO CUMPLE","CUMPLE")</f>
        <v>NO CUMPLE</v>
      </c>
      <c r="AA748" s="188" t="str">
        <f>IF($E748&gt;NORMA!$J$24,"NO CUMPLE","CUMPLE")</f>
        <v>NO CUMPLE</v>
      </c>
      <c r="AB748" s="188" t="str">
        <f>IF($F748&gt;NORMA!$J$25,"NO CUMPLE","CUMPLE")</f>
        <v>NO CUMPLE</v>
      </c>
      <c r="AC748" s="188" t="str">
        <f>IF($K748&gt;NORMA!$J$26,"NO CUMPLE","CUMPLE")</f>
        <v>NO CUMPLE</v>
      </c>
      <c r="AD748" s="188" t="str">
        <f>IF($J748&gt;NORMA!$J$27,"NO CUMPLE","CUMPLE")</f>
        <v>NO CUMPLE</v>
      </c>
      <c r="AE748" s="188" t="str">
        <f>IF($G748&gt;NORMA!$K$28,"NO CUMPLE","CUMPLE")</f>
        <v>NO CUMPLE</v>
      </c>
      <c r="AF748" s="188" t="str">
        <f>IF($H748&gt;NORMA!$I$29,"NO CUMPLE","CUMPLE")</f>
        <v>NO CUMPLE</v>
      </c>
      <c r="AG748" s="188" t="str">
        <f>IF($O748&gt;NORMA!$L$30,"NO CUMPLE","CUMPLE")</f>
        <v>NO CUMPLE</v>
      </c>
      <c r="AH748" s="188" t="str">
        <f>IF(AND($N748&gt;=NORMA!$R$18, $N748&lt;=NORMA!$S$18),"CUMPLE","NO CUMPLE")</f>
        <v>CUMPLE</v>
      </c>
      <c r="AI748" s="188" t="str">
        <f>IF($I748&gt;NORMA!$J$32,"NO CUMPLE","CUMPLE")</f>
        <v>NO CUMPLE</v>
      </c>
    </row>
    <row r="749" spans="1:35" ht="14.25" customHeight="1" x14ac:dyDescent="0.35">
      <c r="A749" s="146" t="s">
        <v>107</v>
      </c>
      <c r="B749" s="147" t="s">
        <v>105</v>
      </c>
      <c r="C749" s="148">
        <v>41920</v>
      </c>
      <c r="D749" s="172">
        <v>0.25</v>
      </c>
      <c r="E749" s="147">
        <v>290</v>
      </c>
      <c r="F749" s="147">
        <v>455</v>
      </c>
      <c r="G749" s="147">
        <v>58</v>
      </c>
      <c r="H749" s="147">
        <v>168</v>
      </c>
      <c r="I749" s="147">
        <v>9.9499999999999993</v>
      </c>
      <c r="J749" s="147">
        <v>10.8</v>
      </c>
      <c r="K749" s="155">
        <v>66.069999999999993</v>
      </c>
      <c r="L749" s="155">
        <v>1.94</v>
      </c>
      <c r="M749" s="197" t="s">
        <v>61</v>
      </c>
      <c r="N749" s="156">
        <v>7.34</v>
      </c>
      <c r="O749" s="157">
        <v>6300000</v>
      </c>
      <c r="P749" s="205" t="s">
        <v>61</v>
      </c>
      <c r="Q749" s="188" t="str">
        <f>IF($E749&gt;NORMA!$K$8,"NO CUMPLE","CUMPLE")</f>
        <v>NO CUMPLE</v>
      </c>
      <c r="R749" s="188" t="str">
        <f>IF($F749&gt;NORMA!$K$9,"NO CUMPLE","CUMPLE")</f>
        <v>NO CUMPLE</v>
      </c>
      <c r="S749" s="188" t="str">
        <f>IF($K749&gt;NORMA!$K$10,"NO CUMPLE","CUMPLE")</f>
        <v>NO CUMPLE</v>
      </c>
      <c r="T749" s="188" t="str">
        <f>IF($J749&gt;NORMA!$K$11,"NO CUMPLE","CUMPLE")</f>
        <v>NO CUMPLE</v>
      </c>
      <c r="U749" s="188" t="str">
        <f>IF($G749&gt;NORMA!$L$12,"NO CUMPLE","CUMPLE")</f>
        <v>CUMPLE</v>
      </c>
      <c r="V749" s="188" t="str">
        <f>IF($H749&gt;NORMA!$L$13,"NO CUMPLE","CUMPLE")</f>
        <v>NO CUMPLE</v>
      </c>
      <c r="W749" s="188" t="str">
        <f>IF($O749&gt;NORMA!$J$14,"NO CUMPLE","CUMPLE")</f>
        <v>NO CUMPLE</v>
      </c>
      <c r="X749" s="188" t="str">
        <f>IF(AND($N749&gt;=NORMA!$Q$4, $N749&lt;=NORMA!$R$4),"CUMPLE","NO CUMPLE")</f>
        <v>CUMPLE</v>
      </c>
      <c r="Y749" s="188" t="str">
        <f>IF($I749&gt;NORMA!$K$16,"NO CUMPLE","CUMPLE")</f>
        <v>NO CUMPLE</v>
      </c>
      <c r="Z749" s="205" t="s">
        <v>61</v>
      </c>
      <c r="AA749" s="188" t="str">
        <f>IF($E749&gt;NORMA!$J$24,"NO CUMPLE","CUMPLE")</f>
        <v>NO CUMPLE</v>
      </c>
      <c r="AB749" s="188" t="str">
        <f>IF($F749&gt;NORMA!$J$25,"NO CUMPLE","CUMPLE")</f>
        <v>NO CUMPLE</v>
      </c>
      <c r="AC749" s="188" t="str">
        <f>IF($K749&gt;NORMA!$J$26,"NO CUMPLE","CUMPLE")</f>
        <v>NO CUMPLE</v>
      </c>
      <c r="AD749" s="188" t="str">
        <f>IF($J749&gt;NORMA!$J$27,"NO CUMPLE","CUMPLE")</f>
        <v>NO CUMPLE</v>
      </c>
      <c r="AE749" s="188" t="str">
        <f>IF($G749&gt;NORMA!$K$28,"NO CUMPLE","CUMPLE")</f>
        <v>NO CUMPLE</v>
      </c>
      <c r="AF749" s="188" t="str">
        <f>IF($H749&gt;NORMA!$I$29,"NO CUMPLE","CUMPLE")</f>
        <v>NO CUMPLE</v>
      </c>
      <c r="AG749" s="188" t="str">
        <f>IF($O749&gt;NORMA!$L$30,"NO CUMPLE","CUMPLE")</f>
        <v>NO CUMPLE</v>
      </c>
      <c r="AH749" s="188" t="str">
        <f>IF(AND($N749&gt;=NORMA!$R$18, $N749&lt;=NORMA!$S$18),"CUMPLE","NO CUMPLE")</f>
        <v>CUMPLE</v>
      </c>
      <c r="AI749" s="188" t="str">
        <f>IF($I749&gt;NORMA!$J$32,"NO CUMPLE","CUMPLE")</f>
        <v>NO CUMPLE</v>
      </c>
    </row>
    <row r="750" spans="1:35" ht="14.25" customHeight="1" x14ac:dyDescent="0.35">
      <c r="A750" s="146" t="s">
        <v>106</v>
      </c>
      <c r="B750" s="147" t="s">
        <v>105</v>
      </c>
      <c r="C750" s="148">
        <v>41934</v>
      </c>
      <c r="D750" s="172">
        <v>0.33333333333333331</v>
      </c>
      <c r="E750" s="147">
        <v>272</v>
      </c>
      <c r="F750" s="147">
        <v>483</v>
      </c>
      <c r="G750" s="147">
        <v>169</v>
      </c>
      <c r="H750" s="147">
        <v>64</v>
      </c>
      <c r="I750" s="147">
        <v>6.16</v>
      </c>
      <c r="J750" s="147">
        <v>8.8000000000000007</v>
      </c>
      <c r="K750" s="155">
        <v>17.21</v>
      </c>
      <c r="L750" s="155">
        <v>4.28</v>
      </c>
      <c r="M750" s="197" t="s">
        <v>61</v>
      </c>
      <c r="N750" s="156">
        <v>7.25</v>
      </c>
      <c r="O750" s="157">
        <v>70000000</v>
      </c>
      <c r="P750" s="205" t="s">
        <v>61</v>
      </c>
      <c r="Q750" s="188" t="str">
        <f>IF($E750&gt;NORMA!$K$8,"NO CUMPLE","CUMPLE")</f>
        <v>NO CUMPLE</v>
      </c>
      <c r="R750" s="188" t="str">
        <f>IF($F750&gt;NORMA!$K$9,"NO CUMPLE","CUMPLE")</f>
        <v>NO CUMPLE</v>
      </c>
      <c r="S750" s="188" t="str">
        <f>IF($K750&gt;NORMA!$K$10,"NO CUMPLE","CUMPLE")</f>
        <v>CUMPLE</v>
      </c>
      <c r="T750" s="188" t="str">
        <f>IF($J750&gt;NORMA!$K$11,"NO CUMPLE","CUMPLE")</f>
        <v>NO CUMPLE</v>
      </c>
      <c r="U750" s="188" t="str">
        <f>IF($G750&gt;NORMA!$L$12,"NO CUMPLE","CUMPLE")</f>
        <v>CUMPLE</v>
      </c>
      <c r="V750" s="188" t="str">
        <f>IF($H750&gt;NORMA!$L$13,"NO CUMPLE","CUMPLE")</f>
        <v>NO CUMPLE</v>
      </c>
      <c r="W750" s="188" t="str">
        <f>IF($O750&gt;NORMA!$J$14,"NO CUMPLE","CUMPLE")</f>
        <v>NO CUMPLE</v>
      </c>
      <c r="X750" s="188" t="str">
        <f>IF(AND($N750&gt;=NORMA!$Q$4, $N750&lt;=NORMA!$R$4),"CUMPLE","NO CUMPLE")</f>
        <v>CUMPLE</v>
      </c>
      <c r="Y750" s="188" t="str">
        <f>IF($I750&gt;NORMA!$K$16,"NO CUMPLE","CUMPLE")</f>
        <v>NO CUMPLE</v>
      </c>
      <c r="Z750" s="205" t="s">
        <v>61</v>
      </c>
      <c r="AA750" s="188" t="str">
        <f>IF($E750&gt;NORMA!$J$24,"NO CUMPLE","CUMPLE")</f>
        <v>NO CUMPLE</v>
      </c>
      <c r="AB750" s="188" t="str">
        <f>IF($F750&gt;NORMA!$J$25,"NO CUMPLE","CUMPLE")</f>
        <v>NO CUMPLE</v>
      </c>
      <c r="AC750" s="188" t="str">
        <f>IF($K750&gt;NORMA!$J$26,"NO CUMPLE","CUMPLE")</f>
        <v>NO CUMPLE</v>
      </c>
      <c r="AD750" s="188" t="str">
        <f>IF($J750&gt;NORMA!$J$27,"NO CUMPLE","CUMPLE")</f>
        <v>NO CUMPLE</v>
      </c>
      <c r="AE750" s="188" t="str">
        <f>IF($G750&gt;NORMA!$K$28,"NO CUMPLE","CUMPLE")</f>
        <v>NO CUMPLE</v>
      </c>
      <c r="AF750" s="188" t="str">
        <f>IF($H750&gt;NORMA!$I$29,"NO CUMPLE","CUMPLE")</f>
        <v>NO CUMPLE</v>
      </c>
      <c r="AG750" s="188" t="str">
        <f>IF($O750&gt;NORMA!$L$30,"NO CUMPLE","CUMPLE")</f>
        <v>NO CUMPLE</v>
      </c>
      <c r="AH750" s="188" t="str">
        <f>IF(AND($N750&gt;=NORMA!$R$18, $N750&lt;=NORMA!$S$18),"CUMPLE","NO CUMPLE")</f>
        <v>CUMPLE</v>
      </c>
      <c r="AI750" s="188" t="str">
        <f>IF($I750&gt;NORMA!$J$32,"NO CUMPLE","CUMPLE")</f>
        <v>NO CUMPLE</v>
      </c>
    </row>
    <row r="751" spans="1:35" ht="14.25" customHeight="1" x14ac:dyDescent="0.35">
      <c r="A751" s="146" t="s">
        <v>104</v>
      </c>
      <c r="B751" s="147" t="s">
        <v>105</v>
      </c>
      <c r="C751" s="148">
        <v>41935</v>
      </c>
      <c r="D751" s="172">
        <v>0.41666666666666669</v>
      </c>
      <c r="E751" s="147">
        <v>341</v>
      </c>
      <c r="F751" s="147">
        <v>579</v>
      </c>
      <c r="G751" s="147">
        <v>166</v>
      </c>
      <c r="H751" s="147">
        <v>80</v>
      </c>
      <c r="I751" s="147">
        <v>7.38</v>
      </c>
      <c r="J751" s="147">
        <v>9.1</v>
      </c>
      <c r="K751" s="155">
        <v>63.41</v>
      </c>
      <c r="L751" s="155">
        <v>3.21</v>
      </c>
      <c r="M751" s="156">
        <v>0.15</v>
      </c>
      <c r="N751" s="156">
        <v>8.01</v>
      </c>
      <c r="O751" s="157">
        <v>79000000</v>
      </c>
      <c r="P751" s="188" t="str">
        <f>IF($M751&lt;NORMA!$K$7,"NO CUMPLE","CUMPLE")</f>
        <v>NO CUMPLE</v>
      </c>
      <c r="Q751" s="188" t="str">
        <f>IF($E751&gt;NORMA!$K$8,"NO CUMPLE","CUMPLE")</f>
        <v>NO CUMPLE</v>
      </c>
      <c r="R751" s="188" t="str">
        <f>IF($F751&gt;NORMA!$K$9,"NO CUMPLE","CUMPLE")</f>
        <v>NO CUMPLE</v>
      </c>
      <c r="S751" s="188" t="str">
        <f>IF($K751&gt;NORMA!$K$10,"NO CUMPLE","CUMPLE")</f>
        <v>NO CUMPLE</v>
      </c>
      <c r="T751" s="188" t="str">
        <f>IF($J751&gt;NORMA!$K$11,"NO CUMPLE","CUMPLE")</f>
        <v>NO CUMPLE</v>
      </c>
      <c r="U751" s="188" t="str">
        <f>IF($G751&gt;NORMA!$L$12,"NO CUMPLE","CUMPLE")</f>
        <v>CUMPLE</v>
      </c>
      <c r="V751" s="188" t="str">
        <f>IF($H751&gt;NORMA!$L$13,"NO CUMPLE","CUMPLE")</f>
        <v>NO CUMPLE</v>
      </c>
      <c r="W751" s="188" t="str">
        <f>IF($O751&gt;NORMA!$J$14,"NO CUMPLE","CUMPLE")</f>
        <v>NO CUMPLE</v>
      </c>
      <c r="X751" s="188" t="str">
        <f>IF(AND($N751&gt;=NORMA!$Q$4, $N751&lt;=NORMA!$R$4),"CUMPLE","NO CUMPLE")</f>
        <v>CUMPLE</v>
      </c>
      <c r="Y751" s="188" t="str">
        <f>IF($I751&gt;NORMA!$K$16,"NO CUMPLE","CUMPLE")</f>
        <v>NO CUMPLE</v>
      </c>
      <c r="Z751" s="188" t="str">
        <f>IF($M751&lt;NORMA!$L$23,"NO CUMPLE","CUMPLE")</f>
        <v>NO CUMPLE</v>
      </c>
      <c r="AA751" s="188" t="str">
        <f>IF($E751&gt;NORMA!$J$24,"NO CUMPLE","CUMPLE")</f>
        <v>NO CUMPLE</v>
      </c>
      <c r="AB751" s="188" t="str">
        <f>IF($F751&gt;NORMA!$J$25,"NO CUMPLE","CUMPLE")</f>
        <v>NO CUMPLE</v>
      </c>
      <c r="AC751" s="188" t="str">
        <f>IF($K751&gt;NORMA!$J$26,"NO CUMPLE","CUMPLE")</f>
        <v>NO CUMPLE</v>
      </c>
      <c r="AD751" s="188" t="str">
        <f>IF($J751&gt;NORMA!$J$27,"NO CUMPLE","CUMPLE")</f>
        <v>NO CUMPLE</v>
      </c>
      <c r="AE751" s="188" t="str">
        <f>IF($G751&gt;NORMA!$K$28,"NO CUMPLE","CUMPLE")</f>
        <v>NO CUMPLE</v>
      </c>
      <c r="AF751" s="188" t="str">
        <f>IF($H751&gt;NORMA!$I$29,"NO CUMPLE","CUMPLE")</f>
        <v>NO CUMPLE</v>
      </c>
      <c r="AG751" s="188" t="str">
        <f>IF($O751&gt;NORMA!$L$30,"NO CUMPLE","CUMPLE")</f>
        <v>NO CUMPLE</v>
      </c>
      <c r="AH751" s="188" t="str">
        <f>IF(AND($N751&gt;=NORMA!$R$18, $N751&lt;=NORMA!$S$18),"CUMPLE","NO CUMPLE")</f>
        <v>CUMPLE</v>
      </c>
      <c r="AI751" s="188" t="str">
        <f>IF($I751&gt;NORMA!$J$32,"NO CUMPLE","CUMPLE")</f>
        <v>NO CUMPLE</v>
      </c>
    </row>
    <row r="752" spans="1:35" ht="14.25" customHeight="1" x14ac:dyDescent="0.35">
      <c r="A752" s="146" t="s">
        <v>107</v>
      </c>
      <c r="B752" s="147" t="s">
        <v>105</v>
      </c>
      <c r="C752" s="148">
        <v>41939</v>
      </c>
      <c r="D752" s="172">
        <v>0.5</v>
      </c>
      <c r="E752" s="147">
        <v>306</v>
      </c>
      <c r="F752" s="147">
        <v>510</v>
      </c>
      <c r="G752" s="147">
        <v>157</v>
      </c>
      <c r="H752" s="147">
        <v>20</v>
      </c>
      <c r="I752" s="147">
        <v>3.99</v>
      </c>
      <c r="J752" s="147">
        <v>1.93</v>
      </c>
      <c r="K752" s="155">
        <v>84.11</v>
      </c>
      <c r="L752" s="155">
        <v>6.88</v>
      </c>
      <c r="M752" s="197" t="s">
        <v>61</v>
      </c>
      <c r="N752" s="156">
        <v>7.65</v>
      </c>
      <c r="O752" s="157">
        <v>120000000</v>
      </c>
      <c r="P752" s="205" t="s">
        <v>61</v>
      </c>
      <c r="Q752" s="188" t="str">
        <f>IF($E752&gt;NORMA!$K$8,"NO CUMPLE","CUMPLE")</f>
        <v>NO CUMPLE</v>
      </c>
      <c r="R752" s="188" t="str">
        <f>IF($F752&gt;NORMA!$K$9,"NO CUMPLE","CUMPLE")</f>
        <v>NO CUMPLE</v>
      </c>
      <c r="S752" s="188" t="str">
        <f>IF($K752&gt;NORMA!$K$10,"NO CUMPLE","CUMPLE")</f>
        <v>NO CUMPLE</v>
      </c>
      <c r="T752" s="188" t="str">
        <f>IF($J752&gt;NORMA!$K$11,"NO CUMPLE","CUMPLE")</f>
        <v>CUMPLE</v>
      </c>
      <c r="U752" s="188" t="str">
        <f>IF($G752&gt;NORMA!$L$12,"NO CUMPLE","CUMPLE")</f>
        <v>CUMPLE</v>
      </c>
      <c r="V752" s="188" t="str">
        <f>IF($H752&gt;NORMA!$L$13,"NO CUMPLE","CUMPLE")</f>
        <v>CUMPLE</v>
      </c>
      <c r="W752" s="188" t="str">
        <f>IF($O752&gt;NORMA!$J$14,"NO CUMPLE","CUMPLE")</f>
        <v>NO CUMPLE</v>
      </c>
      <c r="X752" s="188" t="str">
        <f>IF(AND($N752&gt;=NORMA!$Q$4, $N752&lt;=NORMA!$R$4),"CUMPLE","NO CUMPLE")</f>
        <v>CUMPLE</v>
      </c>
      <c r="Y752" s="188" t="str">
        <f>IF($I752&gt;NORMA!$K$16,"NO CUMPLE","CUMPLE")</f>
        <v>CUMPLE</v>
      </c>
      <c r="Z752" s="205" t="s">
        <v>61</v>
      </c>
      <c r="AA752" s="188" t="str">
        <f>IF($E752&gt;NORMA!$J$24,"NO CUMPLE","CUMPLE")</f>
        <v>NO CUMPLE</v>
      </c>
      <c r="AB752" s="188" t="str">
        <f>IF($F752&gt;NORMA!$J$25,"NO CUMPLE","CUMPLE")</f>
        <v>NO CUMPLE</v>
      </c>
      <c r="AC752" s="188" t="str">
        <f>IF($K752&gt;NORMA!$J$26,"NO CUMPLE","CUMPLE")</f>
        <v>NO CUMPLE</v>
      </c>
      <c r="AD752" s="188" t="str">
        <f>IF($J752&gt;NORMA!$J$27,"NO CUMPLE","CUMPLE")</f>
        <v>NO CUMPLE</v>
      </c>
      <c r="AE752" s="188" t="str">
        <f>IF($G752&gt;NORMA!$K$28,"NO CUMPLE","CUMPLE")</f>
        <v>NO CUMPLE</v>
      </c>
      <c r="AF752" s="188" t="str">
        <f>IF($H752&gt;NORMA!$I$29,"NO CUMPLE","CUMPLE")</f>
        <v>NO CUMPLE</v>
      </c>
      <c r="AG752" s="188" t="str">
        <f>IF($O752&gt;NORMA!$L$30,"NO CUMPLE","CUMPLE")</f>
        <v>NO CUMPLE</v>
      </c>
      <c r="AH752" s="188" t="str">
        <f>IF(AND($N752&gt;=NORMA!$R$18, $N752&lt;=NORMA!$S$18),"CUMPLE","NO CUMPLE")</f>
        <v>CUMPLE</v>
      </c>
      <c r="AI752" s="188" t="str">
        <f>IF($I752&gt;NORMA!$J$32,"NO CUMPLE","CUMPLE")</f>
        <v>NO CUMPLE</v>
      </c>
    </row>
    <row r="753" spans="1:35" ht="14.25" customHeight="1" x14ac:dyDescent="0.35">
      <c r="A753" s="146" t="s">
        <v>104</v>
      </c>
      <c r="B753" s="147" t="s">
        <v>105</v>
      </c>
      <c r="C753" s="148">
        <v>41942</v>
      </c>
      <c r="D753" s="172">
        <v>0.25</v>
      </c>
      <c r="E753" s="147">
        <v>182</v>
      </c>
      <c r="F753" s="147">
        <v>363</v>
      </c>
      <c r="G753" s="147">
        <v>35</v>
      </c>
      <c r="H753" s="147">
        <v>18</v>
      </c>
      <c r="I753" s="147">
        <v>3.99</v>
      </c>
      <c r="J753" s="147">
        <v>6.7</v>
      </c>
      <c r="K753" s="155">
        <v>40.119999999999997</v>
      </c>
      <c r="L753" s="155">
        <v>4.97</v>
      </c>
      <c r="M753" s="197" t="s">
        <v>61</v>
      </c>
      <c r="N753" s="156">
        <v>7.23</v>
      </c>
      <c r="O753" s="157">
        <v>49000000</v>
      </c>
      <c r="P753" s="205" t="s">
        <v>61</v>
      </c>
      <c r="Q753" s="188" t="str">
        <f>IF($E753&gt;NORMA!$K$8,"NO CUMPLE","CUMPLE")</f>
        <v>CUMPLE</v>
      </c>
      <c r="R753" s="188" t="str">
        <f>IF($F753&gt;NORMA!$K$9,"NO CUMPLE","CUMPLE")</f>
        <v>CUMPLE</v>
      </c>
      <c r="S753" s="188" t="str">
        <f>IF($K753&gt;NORMA!$K$10,"NO CUMPLE","CUMPLE")</f>
        <v>NO CUMPLE</v>
      </c>
      <c r="T753" s="188" t="str">
        <f>IF($J753&gt;NORMA!$K$11,"NO CUMPLE","CUMPLE")</f>
        <v>CUMPLE</v>
      </c>
      <c r="U753" s="188" t="str">
        <f>IF($G753&gt;NORMA!$L$12,"NO CUMPLE","CUMPLE")</f>
        <v>CUMPLE</v>
      </c>
      <c r="V753" s="188" t="str">
        <f>IF($H753&gt;NORMA!$L$13,"NO CUMPLE","CUMPLE")</f>
        <v>CUMPLE</v>
      </c>
      <c r="W753" s="188" t="str">
        <f>IF($O753&gt;NORMA!$J$14,"NO CUMPLE","CUMPLE")</f>
        <v>NO CUMPLE</v>
      </c>
      <c r="X753" s="188" t="str">
        <f>IF(AND($N753&gt;=NORMA!$Q$4, $N753&lt;=NORMA!$R$4),"CUMPLE","NO CUMPLE")</f>
        <v>CUMPLE</v>
      </c>
      <c r="Y753" s="188" t="str">
        <f>IF($I753&gt;NORMA!$K$16,"NO CUMPLE","CUMPLE")</f>
        <v>CUMPLE</v>
      </c>
      <c r="Z753" s="205" t="s">
        <v>61</v>
      </c>
      <c r="AA753" s="188" t="str">
        <f>IF($E753&gt;NORMA!$J$24,"NO CUMPLE","CUMPLE")</f>
        <v>NO CUMPLE</v>
      </c>
      <c r="AB753" s="188" t="str">
        <f>IF($F753&gt;NORMA!$J$25,"NO CUMPLE","CUMPLE")</f>
        <v>NO CUMPLE</v>
      </c>
      <c r="AC753" s="188" t="str">
        <f>IF($K753&gt;NORMA!$J$26,"NO CUMPLE","CUMPLE")</f>
        <v>NO CUMPLE</v>
      </c>
      <c r="AD753" s="188" t="str">
        <f>IF($J753&gt;NORMA!$J$27,"NO CUMPLE","CUMPLE")</f>
        <v>NO CUMPLE</v>
      </c>
      <c r="AE753" s="188" t="str">
        <f>IF($G753&gt;NORMA!$K$28,"NO CUMPLE","CUMPLE")</f>
        <v>CUMPLE</v>
      </c>
      <c r="AF753" s="188" t="str">
        <f>IF($H753&gt;NORMA!$I$29,"NO CUMPLE","CUMPLE")</f>
        <v>NO CUMPLE</v>
      </c>
      <c r="AG753" s="188" t="str">
        <f>IF($O753&gt;NORMA!$L$30,"NO CUMPLE","CUMPLE")</f>
        <v>NO CUMPLE</v>
      </c>
      <c r="AH753" s="188" t="str">
        <f>IF(AND($N753&gt;=NORMA!$R$18, $N753&lt;=NORMA!$S$18),"CUMPLE","NO CUMPLE")</f>
        <v>CUMPLE</v>
      </c>
      <c r="AI753" s="188" t="str">
        <f>IF($I753&gt;NORMA!$J$32,"NO CUMPLE","CUMPLE")</f>
        <v>NO CUMPLE</v>
      </c>
    </row>
    <row r="754" spans="1:35" ht="14.25" customHeight="1" x14ac:dyDescent="0.35">
      <c r="A754" s="146" t="s">
        <v>106</v>
      </c>
      <c r="B754" s="147" t="s">
        <v>105</v>
      </c>
      <c r="C754" s="148">
        <v>41947</v>
      </c>
      <c r="D754" s="172">
        <v>0.25</v>
      </c>
      <c r="E754" s="147">
        <v>278</v>
      </c>
      <c r="F754" s="147">
        <v>390</v>
      </c>
      <c r="G754" s="147">
        <v>80</v>
      </c>
      <c r="H754" s="147">
        <v>58</v>
      </c>
      <c r="I754" s="147">
        <v>8.4</v>
      </c>
      <c r="J754" s="147">
        <v>6.58</v>
      </c>
      <c r="K754" s="155">
        <v>43.81</v>
      </c>
      <c r="L754" s="155">
        <v>2.2599999999999998</v>
      </c>
      <c r="M754" s="197" t="s">
        <v>61</v>
      </c>
      <c r="N754" s="156">
        <v>7.27</v>
      </c>
      <c r="O754" s="157">
        <v>49000000</v>
      </c>
      <c r="P754" s="205" t="s">
        <v>61</v>
      </c>
      <c r="Q754" s="188" t="str">
        <f>IF($E754&gt;NORMA!$K$8,"NO CUMPLE","CUMPLE")</f>
        <v>NO CUMPLE</v>
      </c>
      <c r="R754" s="188" t="str">
        <f>IF($F754&gt;NORMA!$K$9,"NO CUMPLE","CUMPLE")</f>
        <v>CUMPLE</v>
      </c>
      <c r="S754" s="188" t="str">
        <f>IF($K754&gt;NORMA!$K$10,"NO CUMPLE","CUMPLE")</f>
        <v>NO CUMPLE</v>
      </c>
      <c r="T754" s="188" t="str">
        <f>IF($J754&gt;NORMA!$K$11,"NO CUMPLE","CUMPLE")</f>
        <v>CUMPLE</v>
      </c>
      <c r="U754" s="188" t="str">
        <f>IF($G754&gt;NORMA!$L$12,"NO CUMPLE","CUMPLE")</f>
        <v>CUMPLE</v>
      </c>
      <c r="V754" s="188" t="str">
        <f>IF($H754&gt;NORMA!$L$13,"NO CUMPLE","CUMPLE")</f>
        <v>CUMPLE</v>
      </c>
      <c r="W754" s="188" t="str">
        <f>IF($O754&gt;NORMA!$J$14,"NO CUMPLE","CUMPLE")</f>
        <v>NO CUMPLE</v>
      </c>
      <c r="X754" s="188" t="str">
        <f>IF(AND($N754&gt;=NORMA!$Q$4, $N754&lt;=NORMA!$R$4),"CUMPLE","NO CUMPLE")</f>
        <v>CUMPLE</v>
      </c>
      <c r="Y754" s="188" t="str">
        <f>IF($I754&gt;NORMA!$K$16,"NO CUMPLE","CUMPLE")</f>
        <v>NO CUMPLE</v>
      </c>
      <c r="Z754" s="205" t="s">
        <v>61</v>
      </c>
      <c r="AA754" s="188" t="str">
        <f>IF($E754&gt;NORMA!$J$24,"NO CUMPLE","CUMPLE")</f>
        <v>NO CUMPLE</v>
      </c>
      <c r="AB754" s="188" t="str">
        <f>IF($F754&gt;NORMA!$J$25,"NO CUMPLE","CUMPLE")</f>
        <v>NO CUMPLE</v>
      </c>
      <c r="AC754" s="188" t="str">
        <f>IF($K754&gt;NORMA!$J$26,"NO CUMPLE","CUMPLE")</f>
        <v>NO CUMPLE</v>
      </c>
      <c r="AD754" s="188" t="str">
        <f>IF($J754&gt;NORMA!$J$27,"NO CUMPLE","CUMPLE")</f>
        <v>NO CUMPLE</v>
      </c>
      <c r="AE754" s="188" t="str">
        <f>IF($G754&gt;NORMA!$K$28,"NO CUMPLE","CUMPLE")</f>
        <v>NO CUMPLE</v>
      </c>
      <c r="AF754" s="188" t="str">
        <f>IF($H754&gt;NORMA!$I$29,"NO CUMPLE","CUMPLE")</f>
        <v>NO CUMPLE</v>
      </c>
      <c r="AG754" s="188" t="str">
        <f>IF($O754&gt;NORMA!$L$30,"NO CUMPLE","CUMPLE")</f>
        <v>NO CUMPLE</v>
      </c>
      <c r="AH754" s="188" t="str">
        <f>IF(AND($N754&gt;=NORMA!$R$18, $N754&lt;=NORMA!$S$18),"CUMPLE","NO CUMPLE")</f>
        <v>CUMPLE</v>
      </c>
      <c r="AI754" s="188" t="str">
        <f>IF($I754&gt;NORMA!$J$32,"NO CUMPLE","CUMPLE")</f>
        <v>NO CUMPLE</v>
      </c>
    </row>
    <row r="755" spans="1:35" ht="14.25" customHeight="1" x14ac:dyDescent="0.35">
      <c r="A755" s="146" t="s">
        <v>104</v>
      </c>
      <c r="B755" s="147" t="s">
        <v>105</v>
      </c>
      <c r="C755" s="148">
        <v>41958</v>
      </c>
      <c r="D755" s="172">
        <v>0.33333333333333331</v>
      </c>
      <c r="E755" s="147">
        <v>203</v>
      </c>
      <c r="F755" s="147">
        <v>289</v>
      </c>
      <c r="G755" s="147">
        <v>177</v>
      </c>
      <c r="H755" s="147">
        <v>39</v>
      </c>
      <c r="I755" s="147">
        <v>3.8</v>
      </c>
      <c r="J755" s="147">
        <v>3.19</v>
      </c>
      <c r="K755" s="155">
        <v>29.81</v>
      </c>
      <c r="L755" s="155">
        <v>4.45</v>
      </c>
      <c r="M755" s="197" t="s">
        <v>61</v>
      </c>
      <c r="N755" s="156">
        <v>7.41</v>
      </c>
      <c r="O755" s="157">
        <v>13000000</v>
      </c>
      <c r="P755" s="205" t="s">
        <v>61</v>
      </c>
      <c r="Q755" s="188" t="str">
        <f>IF($E755&gt;NORMA!$K$8,"NO CUMPLE","CUMPLE")</f>
        <v>CUMPLE</v>
      </c>
      <c r="R755" s="188" t="str">
        <f>IF($F755&gt;NORMA!$K$9,"NO CUMPLE","CUMPLE")</f>
        <v>CUMPLE</v>
      </c>
      <c r="S755" s="188" t="str">
        <f>IF($K755&gt;NORMA!$K$10,"NO CUMPLE","CUMPLE")</f>
        <v>CUMPLE</v>
      </c>
      <c r="T755" s="188" t="str">
        <f>IF($J755&gt;NORMA!$K$11,"NO CUMPLE","CUMPLE")</f>
        <v>CUMPLE</v>
      </c>
      <c r="U755" s="188" t="str">
        <f>IF($G755&gt;NORMA!$L$12,"NO CUMPLE","CUMPLE")</f>
        <v>CUMPLE</v>
      </c>
      <c r="V755" s="188" t="str">
        <f>IF($H755&gt;NORMA!$L$13,"NO CUMPLE","CUMPLE")</f>
        <v>CUMPLE</v>
      </c>
      <c r="W755" s="188" t="str">
        <f>IF($O755&gt;NORMA!$J$14,"NO CUMPLE","CUMPLE")</f>
        <v>NO CUMPLE</v>
      </c>
      <c r="X755" s="188" t="str">
        <f>IF(AND($N755&gt;=NORMA!$Q$4, $N755&lt;=NORMA!$R$4),"CUMPLE","NO CUMPLE")</f>
        <v>CUMPLE</v>
      </c>
      <c r="Y755" s="188" t="str">
        <f>IF($I755&gt;NORMA!$K$16,"NO CUMPLE","CUMPLE")</f>
        <v>CUMPLE</v>
      </c>
      <c r="Z755" s="205" t="s">
        <v>61</v>
      </c>
      <c r="AA755" s="188" t="str">
        <f>IF($E755&gt;NORMA!$J$24,"NO CUMPLE","CUMPLE")</f>
        <v>NO CUMPLE</v>
      </c>
      <c r="AB755" s="188" t="str">
        <f>IF($F755&gt;NORMA!$J$25,"NO CUMPLE","CUMPLE")</f>
        <v>NO CUMPLE</v>
      </c>
      <c r="AC755" s="188" t="str">
        <f>IF($K755&gt;NORMA!$J$26,"NO CUMPLE","CUMPLE")</f>
        <v>NO CUMPLE</v>
      </c>
      <c r="AD755" s="188" t="str">
        <f>IF($J755&gt;NORMA!$J$27,"NO CUMPLE","CUMPLE")</f>
        <v>NO CUMPLE</v>
      </c>
      <c r="AE755" s="188" t="str">
        <f>IF($G755&gt;NORMA!$K$28,"NO CUMPLE","CUMPLE")</f>
        <v>NO CUMPLE</v>
      </c>
      <c r="AF755" s="188" t="str">
        <f>IF($H755&gt;NORMA!$I$29,"NO CUMPLE","CUMPLE")</f>
        <v>NO CUMPLE</v>
      </c>
      <c r="AG755" s="188" t="str">
        <f>IF($O755&gt;NORMA!$L$30,"NO CUMPLE","CUMPLE")</f>
        <v>NO CUMPLE</v>
      </c>
      <c r="AH755" s="188" t="str">
        <f>IF(AND($N755&gt;=NORMA!$R$18, $N755&lt;=NORMA!$S$18),"CUMPLE","NO CUMPLE")</f>
        <v>CUMPLE</v>
      </c>
      <c r="AI755" s="188" t="str">
        <f>IF($I755&gt;NORMA!$J$32,"NO CUMPLE","CUMPLE")</f>
        <v>NO CUMPLE</v>
      </c>
    </row>
    <row r="756" spans="1:35" ht="14.25" customHeight="1" x14ac:dyDescent="0.35">
      <c r="A756" s="146" t="s">
        <v>107</v>
      </c>
      <c r="B756" s="147" t="s">
        <v>105</v>
      </c>
      <c r="C756" s="148">
        <v>41961</v>
      </c>
      <c r="D756" s="172">
        <v>0.33333333333333331</v>
      </c>
      <c r="E756" s="147">
        <v>208</v>
      </c>
      <c r="F756" s="147">
        <v>361</v>
      </c>
      <c r="G756" s="147">
        <v>94</v>
      </c>
      <c r="H756" s="147">
        <v>120</v>
      </c>
      <c r="I756" s="147">
        <v>6.04</v>
      </c>
      <c r="J756" s="147">
        <v>3.34</v>
      </c>
      <c r="K756" s="155">
        <v>57.81</v>
      </c>
      <c r="L756" s="155">
        <v>3.97</v>
      </c>
      <c r="M756" s="156">
        <v>0.22</v>
      </c>
      <c r="N756" s="156">
        <v>7.82</v>
      </c>
      <c r="O756" s="157">
        <v>70000000</v>
      </c>
      <c r="P756" s="188" t="str">
        <f>IF($M756&lt;NORMA!$K$7,"NO CUMPLE","CUMPLE")</f>
        <v>CUMPLE</v>
      </c>
      <c r="Q756" s="188" t="str">
        <f>IF($E756&gt;NORMA!$K$8,"NO CUMPLE","CUMPLE")</f>
        <v>CUMPLE</v>
      </c>
      <c r="R756" s="188" t="str">
        <f>IF($F756&gt;NORMA!$K$9,"NO CUMPLE","CUMPLE")</f>
        <v>CUMPLE</v>
      </c>
      <c r="S756" s="188" t="str">
        <f>IF($K756&gt;NORMA!$K$10,"NO CUMPLE","CUMPLE")</f>
        <v>NO CUMPLE</v>
      </c>
      <c r="T756" s="188" t="str">
        <f>IF($J756&gt;NORMA!$K$11,"NO CUMPLE","CUMPLE")</f>
        <v>CUMPLE</v>
      </c>
      <c r="U756" s="188" t="str">
        <f>IF($G756&gt;NORMA!$L$12,"NO CUMPLE","CUMPLE")</f>
        <v>CUMPLE</v>
      </c>
      <c r="V756" s="188" t="str">
        <f>IF($H756&gt;NORMA!$L$13,"NO CUMPLE","CUMPLE")</f>
        <v>NO CUMPLE</v>
      </c>
      <c r="W756" s="188" t="str">
        <f>IF($O756&gt;NORMA!$J$14,"NO CUMPLE","CUMPLE")</f>
        <v>NO CUMPLE</v>
      </c>
      <c r="X756" s="188" t="str">
        <f>IF(AND($N756&gt;=NORMA!$Q$4, $N756&lt;=NORMA!$R$4),"CUMPLE","NO CUMPLE")</f>
        <v>CUMPLE</v>
      </c>
      <c r="Y756" s="188" t="str">
        <f>IF($I756&gt;NORMA!$K$16,"NO CUMPLE","CUMPLE")</f>
        <v>NO CUMPLE</v>
      </c>
      <c r="Z756" s="188" t="str">
        <f>IF($M756&lt;NORMA!$L$23,"NO CUMPLE","CUMPLE")</f>
        <v>NO CUMPLE</v>
      </c>
      <c r="AA756" s="188" t="str">
        <f>IF($E756&gt;NORMA!$J$24,"NO CUMPLE","CUMPLE")</f>
        <v>NO CUMPLE</v>
      </c>
      <c r="AB756" s="188" t="str">
        <f>IF($F756&gt;NORMA!$J$25,"NO CUMPLE","CUMPLE")</f>
        <v>NO CUMPLE</v>
      </c>
      <c r="AC756" s="188" t="str">
        <f>IF($K756&gt;NORMA!$J$26,"NO CUMPLE","CUMPLE")</f>
        <v>NO CUMPLE</v>
      </c>
      <c r="AD756" s="188" t="str">
        <f>IF($J756&gt;NORMA!$J$27,"NO CUMPLE","CUMPLE")</f>
        <v>NO CUMPLE</v>
      </c>
      <c r="AE756" s="188" t="str">
        <f>IF($G756&gt;NORMA!$K$28,"NO CUMPLE","CUMPLE")</f>
        <v>NO CUMPLE</v>
      </c>
      <c r="AF756" s="188" t="str">
        <f>IF($H756&gt;NORMA!$I$29,"NO CUMPLE","CUMPLE")</f>
        <v>NO CUMPLE</v>
      </c>
      <c r="AG756" s="188" t="str">
        <f>IF($O756&gt;NORMA!$L$30,"NO CUMPLE","CUMPLE")</f>
        <v>NO CUMPLE</v>
      </c>
      <c r="AH756" s="188" t="str">
        <f>IF(AND($N756&gt;=NORMA!$R$18, $N756&lt;=NORMA!$S$18),"CUMPLE","NO CUMPLE")</f>
        <v>CUMPLE</v>
      </c>
      <c r="AI756" s="188" t="str">
        <f>IF($I756&gt;NORMA!$J$32,"NO CUMPLE","CUMPLE")</f>
        <v>NO CUMPLE</v>
      </c>
    </row>
    <row r="757" spans="1:35" ht="14.25" customHeight="1" x14ac:dyDescent="0.35">
      <c r="A757" s="146" t="s">
        <v>104</v>
      </c>
      <c r="B757" s="147" t="s">
        <v>105</v>
      </c>
      <c r="C757" s="148">
        <v>41961</v>
      </c>
      <c r="D757" s="172">
        <v>0.5</v>
      </c>
      <c r="E757" s="147">
        <v>367</v>
      </c>
      <c r="F757" s="147">
        <v>602</v>
      </c>
      <c r="G757" s="147">
        <v>216</v>
      </c>
      <c r="H757" s="147">
        <v>83</v>
      </c>
      <c r="I757" s="147">
        <v>13.57</v>
      </c>
      <c r="J757" s="147">
        <v>9.76</v>
      </c>
      <c r="K757" s="155">
        <v>66.209999999999994</v>
      </c>
      <c r="L757" s="155">
        <v>2.65</v>
      </c>
      <c r="M757" s="156">
        <v>0.22</v>
      </c>
      <c r="N757" s="156">
        <v>7.66</v>
      </c>
      <c r="O757" s="157">
        <v>49000000</v>
      </c>
      <c r="P757" s="188" t="str">
        <f>IF($M757&lt;NORMA!$K$7,"NO CUMPLE","CUMPLE")</f>
        <v>CUMPLE</v>
      </c>
      <c r="Q757" s="188" t="str">
        <f>IF($E757&gt;NORMA!$K$8,"NO CUMPLE","CUMPLE")</f>
        <v>NO CUMPLE</v>
      </c>
      <c r="R757" s="188" t="str">
        <f>IF($F757&gt;NORMA!$K$9,"NO CUMPLE","CUMPLE")</f>
        <v>NO CUMPLE</v>
      </c>
      <c r="S757" s="188" t="str">
        <f>IF($K757&gt;NORMA!$K$10,"NO CUMPLE","CUMPLE")</f>
        <v>NO CUMPLE</v>
      </c>
      <c r="T757" s="188" t="str">
        <f>IF($J757&gt;NORMA!$K$11,"NO CUMPLE","CUMPLE")</f>
        <v>NO CUMPLE</v>
      </c>
      <c r="U757" s="188" t="str">
        <f>IF($G757&gt;NORMA!$L$12,"NO CUMPLE","CUMPLE")</f>
        <v>NO CUMPLE</v>
      </c>
      <c r="V757" s="188" t="str">
        <f>IF($H757&gt;NORMA!$L$13,"NO CUMPLE","CUMPLE")</f>
        <v>NO CUMPLE</v>
      </c>
      <c r="W757" s="188" t="str">
        <f>IF($O757&gt;NORMA!$J$14,"NO CUMPLE","CUMPLE")</f>
        <v>NO CUMPLE</v>
      </c>
      <c r="X757" s="188" t="str">
        <f>IF(AND($N757&gt;=NORMA!$Q$4, $N757&lt;=NORMA!$R$4),"CUMPLE","NO CUMPLE")</f>
        <v>CUMPLE</v>
      </c>
      <c r="Y757" s="188" t="str">
        <f>IF($I757&gt;NORMA!$K$16,"NO CUMPLE","CUMPLE")</f>
        <v>NO CUMPLE</v>
      </c>
      <c r="Z757" s="188" t="str">
        <f>IF($M757&lt;NORMA!$L$23,"NO CUMPLE","CUMPLE")</f>
        <v>NO CUMPLE</v>
      </c>
      <c r="AA757" s="188" t="str">
        <f>IF($E757&gt;NORMA!$J$24,"NO CUMPLE","CUMPLE")</f>
        <v>NO CUMPLE</v>
      </c>
      <c r="AB757" s="188" t="str">
        <f>IF($F757&gt;NORMA!$J$25,"NO CUMPLE","CUMPLE")</f>
        <v>NO CUMPLE</v>
      </c>
      <c r="AC757" s="188" t="str">
        <f>IF($K757&gt;NORMA!$J$26,"NO CUMPLE","CUMPLE")</f>
        <v>NO CUMPLE</v>
      </c>
      <c r="AD757" s="188" t="str">
        <f>IF($J757&gt;NORMA!$J$27,"NO CUMPLE","CUMPLE")</f>
        <v>NO CUMPLE</v>
      </c>
      <c r="AE757" s="188" t="str">
        <f>IF($G757&gt;NORMA!$K$28,"NO CUMPLE","CUMPLE")</f>
        <v>NO CUMPLE</v>
      </c>
      <c r="AF757" s="188" t="str">
        <f>IF($H757&gt;NORMA!$I$29,"NO CUMPLE","CUMPLE")</f>
        <v>NO CUMPLE</v>
      </c>
      <c r="AG757" s="188" t="str">
        <f>IF($O757&gt;NORMA!$L$30,"NO CUMPLE","CUMPLE")</f>
        <v>NO CUMPLE</v>
      </c>
      <c r="AH757" s="188" t="str">
        <f>IF(AND($N757&gt;=NORMA!$R$18, $N757&lt;=NORMA!$S$18),"CUMPLE","NO CUMPLE")</f>
        <v>CUMPLE</v>
      </c>
      <c r="AI757" s="188" t="str">
        <f>IF($I757&gt;NORMA!$J$32,"NO CUMPLE","CUMPLE")</f>
        <v>NO CUMPLE</v>
      </c>
    </row>
    <row r="758" spans="1:35" ht="14.25" customHeight="1" x14ac:dyDescent="0.35">
      <c r="A758" s="146" t="s">
        <v>106</v>
      </c>
      <c r="B758" s="147" t="s">
        <v>105</v>
      </c>
      <c r="C758" s="148">
        <v>41971</v>
      </c>
      <c r="D758" s="172">
        <v>0.6875</v>
      </c>
      <c r="E758" s="147">
        <v>387</v>
      </c>
      <c r="F758" s="147">
        <v>531</v>
      </c>
      <c r="G758" s="147">
        <v>145</v>
      </c>
      <c r="H758" s="147">
        <v>519</v>
      </c>
      <c r="I758" s="147">
        <v>12.57</v>
      </c>
      <c r="J758" s="147">
        <v>3.77</v>
      </c>
      <c r="K758" s="155">
        <v>56.11</v>
      </c>
      <c r="L758" s="155">
        <v>3.7</v>
      </c>
      <c r="M758" s="156">
        <v>0.16</v>
      </c>
      <c r="N758" s="156">
        <v>7.25</v>
      </c>
      <c r="O758" s="157">
        <v>24000000</v>
      </c>
      <c r="P758" s="188" t="str">
        <f>IF($M758&lt;NORMA!$K$7,"NO CUMPLE","CUMPLE")</f>
        <v>NO CUMPLE</v>
      </c>
      <c r="Q758" s="188" t="str">
        <f>IF($E758&gt;NORMA!$K$8,"NO CUMPLE","CUMPLE")</f>
        <v>NO CUMPLE</v>
      </c>
      <c r="R758" s="188" t="str">
        <f>IF($F758&gt;NORMA!$K$9,"NO CUMPLE","CUMPLE")</f>
        <v>NO CUMPLE</v>
      </c>
      <c r="S758" s="188" t="str">
        <f>IF($K758&gt;NORMA!$K$10,"NO CUMPLE","CUMPLE")</f>
        <v>NO CUMPLE</v>
      </c>
      <c r="T758" s="188" t="str">
        <f>IF($J758&gt;NORMA!$K$11,"NO CUMPLE","CUMPLE")</f>
        <v>CUMPLE</v>
      </c>
      <c r="U758" s="188" t="str">
        <f>IF($G758&gt;NORMA!$L$12,"NO CUMPLE","CUMPLE")</f>
        <v>CUMPLE</v>
      </c>
      <c r="V758" s="188" t="str">
        <f>IF($H758&gt;NORMA!$L$13,"NO CUMPLE","CUMPLE")</f>
        <v>NO CUMPLE</v>
      </c>
      <c r="W758" s="188" t="str">
        <f>IF($O758&gt;NORMA!$J$14,"NO CUMPLE","CUMPLE")</f>
        <v>NO CUMPLE</v>
      </c>
      <c r="X758" s="188" t="str">
        <f>IF(AND($N758&gt;=NORMA!$Q$4, $N758&lt;=NORMA!$R$4),"CUMPLE","NO CUMPLE")</f>
        <v>CUMPLE</v>
      </c>
      <c r="Y758" s="188" t="str">
        <f>IF($I758&gt;NORMA!$K$16,"NO CUMPLE","CUMPLE")</f>
        <v>NO CUMPLE</v>
      </c>
      <c r="Z758" s="188" t="str">
        <f>IF($M758&lt;NORMA!$L$23,"NO CUMPLE","CUMPLE")</f>
        <v>NO CUMPLE</v>
      </c>
      <c r="AA758" s="188" t="str">
        <f>IF($E758&gt;NORMA!$J$24,"NO CUMPLE","CUMPLE")</f>
        <v>NO CUMPLE</v>
      </c>
      <c r="AB758" s="188" t="str">
        <f>IF($F758&gt;NORMA!$J$25,"NO CUMPLE","CUMPLE")</f>
        <v>NO CUMPLE</v>
      </c>
      <c r="AC758" s="188" t="str">
        <f>IF($K758&gt;NORMA!$J$26,"NO CUMPLE","CUMPLE")</f>
        <v>NO CUMPLE</v>
      </c>
      <c r="AD758" s="188" t="str">
        <f>IF($J758&gt;NORMA!$J$27,"NO CUMPLE","CUMPLE")</f>
        <v>NO CUMPLE</v>
      </c>
      <c r="AE758" s="188" t="str">
        <f>IF($G758&gt;NORMA!$K$28,"NO CUMPLE","CUMPLE")</f>
        <v>NO CUMPLE</v>
      </c>
      <c r="AF758" s="188" t="str">
        <f>IF($H758&gt;NORMA!$I$29,"NO CUMPLE","CUMPLE")</f>
        <v>NO CUMPLE</v>
      </c>
      <c r="AG758" s="188" t="str">
        <f>IF($O758&gt;NORMA!$L$30,"NO CUMPLE","CUMPLE")</f>
        <v>NO CUMPLE</v>
      </c>
      <c r="AH758" s="188" t="str">
        <f>IF(AND($N758&gt;=NORMA!$R$18, $N758&lt;=NORMA!$S$18),"CUMPLE","NO CUMPLE")</f>
        <v>CUMPLE</v>
      </c>
      <c r="AI758" s="188" t="str">
        <f>IF($I758&gt;NORMA!$J$32,"NO CUMPLE","CUMPLE")</f>
        <v>NO CUMPLE</v>
      </c>
    </row>
    <row r="759" spans="1:35" ht="14.25" customHeight="1" x14ac:dyDescent="0.35">
      <c r="A759" s="146" t="s">
        <v>107</v>
      </c>
      <c r="B759" s="147" t="s">
        <v>105</v>
      </c>
      <c r="C759" s="148">
        <v>41971</v>
      </c>
      <c r="D759" s="172">
        <v>0.57291666666666663</v>
      </c>
      <c r="E759" s="147">
        <v>399</v>
      </c>
      <c r="F759" s="147">
        <v>560</v>
      </c>
      <c r="G759" s="147">
        <v>110</v>
      </c>
      <c r="H759" s="147">
        <v>110</v>
      </c>
      <c r="I759" s="147">
        <v>12.31</v>
      </c>
      <c r="J759" s="147">
        <v>6.43</v>
      </c>
      <c r="K759" s="155">
        <v>91.41</v>
      </c>
      <c r="L759" s="155">
        <v>3.61</v>
      </c>
      <c r="M759" s="156">
        <v>0.03</v>
      </c>
      <c r="N759" s="156">
        <v>7.33</v>
      </c>
      <c r="O759" s="157">
        <v>94000000</v>
      </c>
      <c r="P759" s="188" t="str">
        <f>IF($M759&lt;NORMA!$K$7,"NO CUMPLE","CUMPLE")</f>
        <v>NO CUMPLE</v>
      </c>
      <c r="Q759" s="188" t="str">
        <f>IF($E759&gt;NORMA!$K$8,"NO CUMPLE","CUMPLE")</f>
        <v>NO CUMPLE</v>
      </c>
      <c r="R759" s="188" t="str">
        <f>IF($F759&gt;NORMA!$K$9,"NO CUMPLE","CUMPLE")</f>
        <v>NO CUMPLE</v>
      </c>
      <c r="S759" s="188" t="str">
        <f>IF($K759&gt;NORMA!$K$10,"NO CUMPLE","CUMPLE")</f>
        <v>NO CUMPLE</v>
      </c>
      <c r="T759" s="188" t="str">
        <f>IF($J759&gt;NORMA!$K$11,"NO CUMPLE","CUMPLE")</f>
        <v>CUMPLE</v>
      </c>
      <c r="U759" s="188" t="str">
        <f>IF($G759&gt;NORMA!$L$12,"NO CUMPLE","CUMPLE")</f>
        <v>CUMPLE</v>
      </c>
      <c r="V759" s="188" t="str">
        <f>IF($H759&gt;NORMA!$L$13,"NO CUMPLE","CUMPLE")</f>
        <v>NO CUMPLE</v>
      </c>
      <c r="W759" s="188" t="str">
        <f>IF($O759&gt;NORMA!$J$14,"NO CUMPLE","CUMPLE")</f>
        <v>NO CUMPLE</v>
      </c>
      <c r="X759" s="188" t="str">
        <f>IF(AND($N759&gt;=NORMA!$Q$4, $N759&lt;=NORMA!$R$4),"CUMPLE","NO CUMPLE")</f>
        <v>CUMPLE</v>
      </c>
      <c r="Y759" s="188" t="str">
        <f>IF($I759&gt;NORMA!$K$16,"NO CUMPLE","CUMPLE")</f>
        <v>NO CUMPLE</v>
      </c>
      <c r="Z759" s="188" t="str">
        <f>IF($M759&lt;NORMA!$L$23,"NO CUMPLE","CUMPLE")</f>
        <v>NO CUMPLE</v>
      </c>
      <c r="AA759" s="188" t="str">
        <f>IF($E759&gt;NORMA!$J$24,"NO CUMPLE","CUMPLE")</f>
        <v>NO CUMPLE</v>
      </c>
      <c r="AB759" s="188" t="str">
        <f>IF($F759&gt;NORMA!$J$25,"NO CUMPLE","CUMPLE")</f>
        <v>NO CUMPLE</v>
      </c>
      <c r="AC759" s="188" t="str">
        <f>IF($K759&gt;NORMA!$J$26,"NO CUMPLE","CUMPLE")</f>
        <v>NO CUMPLE</v>
      </c>
      <c r="AD759" s="188" t="str">
        <f>IF($J759&gt;NORMA!$J$27,"NO CUMPLE","CUMPLE")</f>
        <v>NO CUMPLE</v>
      </c>
      <c r="AE759" s="188" t="str">
        <f>IF($G759&gt;NORMA!$K$28,"NO CUMPLE","CUMPLE")</f>
        <v>NO CUMPLE</v>
      </c>
      <c r="AF759" s="188" t="str">
        <f>IF($H759&gt;NORMA!$I$29,"NO CUMPLE","CUMPLE")</f>
        <v>NO CUMPLE</v>
      </c>
      <c r="AG759" s="188" t="str">
        <f>IF($O759&gt;NORMA!$L$30,"NO CUMPLE","CUMPLE")</f>
        <v>NO CUMPLE</v>
      </c>
      <c r="AH759" s="188" t="str">
        <f>IF(AND($N759&gt;=NORMA!$R$18, $N759&lt;=NORMA!$S$18),"CUMPLE","NO CUMPLE")</f>
        <v>CUMPLE</v>
      </c>
      <c r="AI759" s="188" t="str">
        <f>IF($I759&gt;NORMA!$J$32,"NO CUMPLE","CUMPLE")</f>
        <v>NO CUMPLE</v>
      </c>
    </row>
    <row r="760" spans="1:35" ht="14.25" customHeight="1" x14ac:dyDescent="0.35">
      <c r="A760" s="146" t="s">
        <v>106</v>
      </c>
      <c r="B760" s="147" t="s">
        <v>105</v>
      </c>
      <c r="C760" s="148">
        <v>41944</v>
      </c>
      <c r="D760" s="172">
        <v>0.5</v>
      </c>
      <c r="E760" s="147">
        <v>288</v>
      </c>
      <c r="F760" s="147">
        <v>618</v>
      </c>
      <c r="G760" s="147">
        <v>226</v>
      </c>
      <c r="H760" s="147">
        <v>79</v>
      </c>
      <c r="I760" s="147">
        <v>11.43</v>
      </c>
      <c r="J760" s="147">
        <v>3.67</v>
      </c>
      <c r="K760" s="155">
        <v>76.31</v>
      </c>
      <c r="L760" s="155">
        <v>4.57</v>
      </c>
      <c r="M760" s="197" t="s">
        <v>61</v>
      </c>
      <c r="N760" s="156">
        <v>7.69</v>
      </c>
      <c r="O760" s="157">
        <v>94000000</v>
      </c>
      <c r="P760" s="205" t="s">
        <v>61</v>
      </c>
      <c r="Q760" s="188" t="str">
        <f>IF($E760&gt;NORMA!$K$8,"NO CUMPLE","CUMPLE")</f>
        <v>NO CUMPLE</v>
      </c>
      <c r="R760" s="188" t="str">
        <f>IF($F760&gt;NORMA!$K$9,"NO CUMPLE","CUMPLE")</f>
        <v>NO CUMPLE</v>
      </c>
      <c r="S760" s="188" t="str">
        <f>IF($K760&gt;NORMA!$K$10,"NO CUMPLE","CUMPLE")</f>
        <v>NO CUMPLE</v>
      </c>
      <c r="T760" s="188" t="str">
        <f>IF($J760&gt;NORMA!$K$11,"NO CUMPLE","CUMPLE")</f>
        <v>CUMPLE</v>
      </c>
      <c r="U760" s="188" t="str">
        <f>IF($G760&gt;NORMA!$L$12,"NO CUMPLE","CUMPLE")</f>
        <v>NO CUMPLE</v>
      </c>
      <c r="V760" s="188" t="str">
        <f>IF($H760&gt;NORMA!$L$13,"NO CUMPLE","CUMPLE")</f>
        <v>NO CUMPLE</v>
      </c>
      <c r="W760" s="188" t="str">
        <f>IF($O760&gt;NORMA!$J$14,"NO CUMPLE","CUMPLE")</f>
        <v>NO CUMPLE</v>
      </c>
      <c r="X760" s="188" t="str">
        <f>IF(AND($N760&gt;=NORMA!$Q$4, $N760&lt;=NORMA!$R$4),"CUMPLE","NO CUMPLE")</f>
        <v>CUMPLE</v>
      </c>
      <c r="Y760" s="188" t="str">
        <f>IF($I760&gt;NORMA!$K$16,"NO CUMPLE","CUMPLE")</f>
        <v>NO CUMPLE</v>
      </c>
      <c r="Z760" s="205" t="s">
        <v>61</v>
      </c>
      <c r="AA760" s="188" t="str">
        <f>IF($E760&gt;NORMA!$J$24,"NO CUMPLE","CUMPLE")</f>
        <v>NO CUMPLE</v>
      </c>
      <c r="AB760" s="188" t="str">
        <f>IF($F760&gt;NORMA!$J$25,"NO CUMPLE","CUMPLE")</f>
        <v>NO CUMPLE</v>
      </c>
      <c r="AC760" s="188" t="str">
        <f>IF($K760&gt;NORMA!$J$26,"NO CUMPLE","CUMPLE")</f>
        <v>NO CUMPLE</v>
      </c>
      <c r="AD760" s="188" t="str">
        <f>IF($J760&gt;NORMA!$J$27,"NO CUMPLE","CUMPLE")</f>
        <v>NO CUMPLE</v>
      </c>
      <c r="AE760" s="188" t="str">
        <f>IF($G760&gt;NORMA!$K$28,"NO CUMPLE","CUMPLE")</f>
        <v>NO CUMPLE</v>
      </c>
      <c r="AF760" s="188" t="str">
        <f>IF($H760&gt;NORMA!$I$29,"NO CUMPLE","CUMPLE")</f>
        <v>NO CUMPLE</v>
      </c>
      <c r="AG760" s="188" t="str">
        <f>IF($O760&gt;NORMA!$L$30,"NO CUMPLE","CUMPLE")</f>
        <v>NO CUMPLE</v>
      </c>
      <c r="AH760" s="188" t="str">
        <f>IF(AND($N760&gt;=NORMA!$R$18, $N760&lt;=NORMA!$S$18),"CUMPLE","NO CUMPLE")</f>
        <v>CUMPLE</v>
      </c>
      <c r="AI760" s="188" t="str">
        <f>IF($I760&gt;NORMA!$J$32,"NO CUMPLE","CUMPLE")</f>
        <v>NO CUMPLE</v>
      </c>
    </row>
    <row r="761" spans="1:35" ht="14.25" customHeight="1" x14ac:dyDescent="0.35">
      <c r="A761" s="146" t="s">
        <v>107</v>
      </c>
      <c r="B761" s="147" t="s">
        <v>105</v>
      </c>
      <c r="C761" s="148">
        <v>41979</v>
      </c>
      <c r="D761" s="172">
        <v>0.41666666666666669</v>
      </c>
      <c r="E761" s="147">
        <v>163</v>
      </c>
      <c r="F761" s="147">
        <v>466</v>
      </c>
      <c r="G761" s="147">
        <v>151</v>
      </c>
      <c r="H761" s="147">
        <v>20</v>
      </c>
      <c r="I761" s="147">
        <v>5.93</v>
      </c>
      <c r="J761" s="147">
        <v>5.56</v>
      </c>
      <c r="K761" s="155">
        <v>65.12</v>
      </c>
      <c r="L761" s="155">
        <v>10.3</v>
      </c>
      <c r="M761" s="197" t="s">
        <v>61</v>
      </c>
      <c r="N761" s="156">
        <v>7.28</v>
      </c>
      <c r="O761" s="157">
        <v>27000000</v>
      </c>
      <c r="P761" s="205" t="s">
        <v>61</v>
      </c>
      <c r="Q761" s="188" t="str">
        <f>IF($E761&gt;NORMA!$K$8,"NO CUMPLE","CUMPLE")</f>
        <v>CUMPLE</v>
      </c>
      <c r="R761" s="188" t="str">
        <f>IF($F761&gt;NORMA!$K$9,"NO CUMPLE","CUMPLE")</f>
        <v>NO CUMPLE</v>
      </c>
      <c r="S761" s="188" t="str">
        <f>IF($K761&gt;NORMA!$K$10,"NO CUMPLE","CUMPLE")</f>
        <v>NO CUMPLE</v>
      </c>
      <c r="T761" s="188" t="str">
        <f>IF($J761&gt;NORMA!$K$11,"NO CUMPLE","CUMPLE")</f>
        <v>CUMPLE</v>
      </c>
      <c r="U761" s="188" t="str">
        <f>IF($G761&gt;NORMA!$L$12,"NO CUMPLE","CUMPLE")</f>
        <v>CUMPLE</v>
      </c>
      <c r="V761" s="188" t="str">
        <f>IF($H761&gt;NORMA!$L$13,"NO CUMPLE","CUMPLE")</f>
        <v>CUMPLE</v>
      </c>
      <c r="W761" s="188" t="str">
        <f>IF($O761&gt;NORMA!$J$14,"NO CUMPLE","CUMPLE")</f>
        <v>NO CUMPLE</v>
      </c>
      <c r="X761" s="188" t="str">
        <f>IF(AND($N761&gt;=NORMA!$Q$4, $N761&lt;=NORMA!$R$4),"CUMPLE","NO CUMPLE")</f>
        <v>CUMPLE</v>
      </c>
      <c r="Y761" s="188" t="str">
        <f>IF($I761&gt;NORMA!$K$16,"NO CUMPLE","CUMPLE")</f>
        <v>NO CUMPLE</v>
      </c>
      <c r="Z761" s="205" t="s">
        <v>61</v>
      </c>
      <c r="AA761" s="188" t="str">
        <f>IF($E761&gt;NORMA!$J$24,"NO CUMPLE","CUMPLE")</f>
        <v>NO CUMPLE</v>
      </c>
      <c r="AB761" s="188" t="str">
        <f>IF($F761&gt;NORMA!$J$25,"NO CUMPLE","CUMPLE")</f>
        <v>NO CUMPLE</v>
      </c>
      <c r="AC761" s="188" t="str">
        <f>IF($K761&gt;NORMA!$J$26,"NO CUMPLE","CUMPLE")</f>
        <v>NO CUMPLE</v>
      </c>
      <c r="AD761" s="188" t="str">
        <f>IF($J761&gt;NORMA!$J$27,"NO CUMPLE","CUMPLE")</f>
        <v>NO CUMPLE</v>
      </c>
      <c r="AE761" s="188" t="str">
        <f>IF($G761&gt;NORMA!$K$28,"NO CUMPLE","CUMPLE")</f>
        <v>NO CUMPLE</v>
      </c>
      <c r="AF761" s="188" t="str">
        <f>IF($H761&gt;NORMA!$I$29,"NO CUMPLE","CUMPLE")</f>
        <v>NO CUMPLE</v>
      </c>
      <c r="AG761" s="188" t="str">
        <f>IF($O761&gt;NORMA!$L$30,"NO CUMPLE","CUMPLE")</f>
        <v>NO CUMPLE</v>
      </c>
      <c r="AH761" s="188" t="str">
        <f>IF(AND($N761&gt;=NORMA!$R$18, $N761&lt;=NORMA!$S$18),"CUMPLE","NO CUMPLE")</f>
        <v>CUMPLE</v>
      </c>
      <c r="AI761" s="188" t="str">
        <f>IF($I761&gt;NORMA!$J$32,"NO CUMPLE","CUMPLE")</f>
        <v>NO CUMPLE</v>
      </c>
    </row>
    <row r="762" spans="1:35" ht="14.25" customHeight="1" x14ac:dyDescent="0.35">
      <c r="A762" s="146" t="s">
        <v>106</v>
      </c>
      <c r="B762" s="147" t="s">
        <v>105</v>
      </c>
      <c r="C762" s="148">
        <v>41983</v>
      </c>
      <c r="D762" s="172">
        <v>0.57291666666666663</v>
      </c>
      <c r="E762" s="147">
        <v>305</v>
      </c>
      <c r="F762" s="147">
        <v>512</v>
      </c>
      <c r="G762" s="147">
        <v>273</v>
      </c>
      <c r="H762" s="147">
        <v>97</v>
      </c>
      <c r="I762" s="147">
        <v>21.03</v>
      </c>
      <c r="J762" s="147">
        <v>6.3</v>
      </c>
      <c r="K762" s="155">
        <v>44.11</v>
      </c>
      <c r="L762" s="155">
        <v>11.07</v>
      </c>
      <c r="M762" s="197" t="s">
        <v>61</v>
      </c>
      <c r="N762" s="156">
        <v>7.91</v>
      </c>
      <c r="O762" s="157">
        <v>34000000</v>
      </c>
      <c r="P762" s="205" t="s">
        <v>61</v>
      </c>
      <c r="Q762" s="188" t="str">
        <f>IF($E762&gt;NORMA!$K$8,"NO CUMPLE","CUMPLE")</f>
        <v>NO CUMPLE</v>
      </c>
      <c r="R762" s="188" t="str">
        <f>IF($F762&gt;NORMA!$K$9,"NO CUMPLE","CUMPLE")</f>
        <v>NO CUMPLE</v>
      </c>
      <c r="S762" s="188" t="str">
        <f>IF($K762&gt;NORMA!$K$10,"NO CUMPLE","CUMPLE")</f>
        <v>NO CUMPLE</v>
      </c>
      <c r="T762" s="188" t="str">
        <f>IF($J762&gt;NORMA!$K$11,"NO CUMPLE","CUMPLE")</f>
        <v>CUMPLE</v>
      </c>
      <c r="U762" s="188" t="str">
        <f>IF($G762&gt;NORMA!$L$12,"NO CUMPLE","CUMPLE")</f>
        <v>NO CUMPLE</v>
      </c>
      <c r="V762" s="188" t="str">
        <f>IF($H762&gt;NORMA!$L$13,"NO CUMPLE","CUMPLE")</f>
        <v>NO CUMPLE</v>
      </c>
      <c r="W762" s="188" t="str">
        <f>IF($O762&gt;NORMA!$J$14,"NO CUMPLE","CUMPLE")</f>
        <v>NO CUMPLE</v>
      </c>
      <c r="X762" s="188" t="str">
        <f>IF(AND($N762&gt;=NORMA!$Q$4, $N762&lt;=NORMA!$R$4),"CUMPLE","NO CUMPLE")</f>
        <v>CUMPLE</v>
      </c>
      <c r="Y762" s="188" t="str">
        <f>IF($I762&gt;NORMA!$K$16,"NO CUMPLE","CUMPLE")</f>
        <v>NO CUMPLE</v>
      </c>
      <c r="Z762" s="205" t="s">
        <v>61</v>
      </c>
      <c r="AA762" s="188" t="str">
        <f>IF($E762&gt;NORMA!$J$24,"NO CUMPLE","CUMPLE")</f>
        <v>NO CUMPLE</v>
      </c>
      <c r="AB762" s="188" t="str">
        <f>IF($F762&gt;NORMA!$J$25,"NO CUMPLE","CUMPLE")</f>
        <v>NO CUMPLE</v>
      </c>
      <c r="AC762" s="188" t="str">
        <f>IF($K762&gt;NORMA!$J$26,"NO CUMPLE","CUMPLE")</f>
        <v>NO CUMPLE</v>
      </c>
      <c r="AD762" s="188" t="str">
        <f>IF($J762&gt;NORMA!$J$27,"NO CUMPLE","CUMPLE")</f>
        <v>NO CUMPLE</v>
      </c>
      <c r="AE762" s="188" t="str">
        <f>IF($G762&gt;NORMA!$K$28,"NO CUMPLE","CUMPLE")</f>
        <v>NO CUMPLE</v>
      </c>
      <c r="AF762" s="188" t="str">
        <f>IF($H762&gt;NORMA!$I$29,"NO CUMPLE","CUMPLE")</f>
        <v>NO CUMPLE</v>
      </c>
      <c r="AG762" s="188" t="str">
        <f>IF($O762&gt;NORMA!$L$30,"NO CUMPLE","CUMPLE")</f>
        <v>NO CUMPLE</v>
      </c>
      <c r="AH762" s="188" t="str">
        <f>IF(AND($N762&gt;=NORMA!$R$18, $N762&lt;=NORMA!$S$18),"CUMPLE","NO CUMPLE")</f>
        <v>CUMPLE</v>
      </c>
      <c r="AI762" s="188" t="str">
        <f>IF($I762&gt;NORMA!$J$32,"NO CUMPLE","CUMPLE")</f>
        <v>NO CUMPLE</v>
      </c>
    </row>
    <row r="763" spans="1:35" ht="14.25" customHeight="1" x14ac:dyDescent="0.35">
      <c r="A763" s="146" t="s">
        <v>107</v>
      </c>
      <c r="B763" s="147" t="s">
        <v>105</v>
      </c>
      <c r="C763" s="148">
        <v>41985</v>
      </c>
      <c r="D763" s="172">
        <v>0.66666666666666663</v>
      </c>
      <c r="E763" s="147">
        <v>431</v>
      </c>
      <c r="F763" s="147">
        <v>659</v>
      </c>
      <c r="G763" s="147">
        <v>180</v>
      </c>
      <c r="H763" s="147">
        <v>149</v>
      </c>
      <c r="I763" s="147">
        <v>14.42</v>
      </c>
      <c r="J763" s="147">
        <v>5.9</v>
      </c>
      <c r="K763" s="155">
        <v>46.77</v>
      </c>
      <c r="L763" s="155">
        <v>3.67</v>
      </c>
      <c r="M763" s="197" t="s">
        <v>61</v>
      </c>
      <c r="N763" s="156">
        <v>7.13</v>
      </c>
      <c r="O763" s="157">
        <v>58000000</v>
      </c>
      <c r="P763" s="205" t="s">
        <v>61</v>
      </c>
      <c r="Q763" s="188" t="str">
        <f>IF($E763&gt;NORMA!$K$8,"NO CUMPLE","CUMPLE")</f>
        <v>NO CUMPLE</v>
      </c>
      <c r="R763" s="188" t="str">
        <f>IF($F763&gt;NORMA!$K$9,"NO CUMPLE","CUMPLE")</f>
        <v>NO CUMPLE</v>
      </c>
      <c r="S763" s="188" t="str">
        <f>IF($K763&gt;NORMA!$K$10,"NO CUMPLE","CUMPLE")</f>
        <v>NO CUMPLE</v>
      </c>
      <c r="T763" s="188" t="str">
        <f>IF($J763&gt;NORMA!$K$11,"NO CUMPLE","CUMPLE")</f>
        <v>CUMPLE</v>
      </c>
      <c r="U763" s="188" t="str">
        <f>IF($G763&gt;NORMA!$L$12,"NO CUMPLE","CUMPLE")</f>
        <v>CUMPLE</v>
      </c>
      <c r="V763" s="188" t="str">
        <f>IF($H763&gt;NORMA!$L$13,"NO CUMPLE","CUMPLE")</f>
        <v>NO CUMPLE</v>
      </c>
      <c r="W763" s="188" t="str">
        <f>IF($O763&gt;NORMA!$J$14,"NO CUMPLE","CUMPLE")</f>
        <v>NO CUMPLE</v>
      </c>
      <c r="X763" s="188" t="str">
        <f>IF(AND($N763&gt;=NORMA!$Q$4, $N763&lt;=NORMA!$R$4),"CUMPLE","NO CUMPLE")</f>
        <v>CUMPLE</v>
      </c>
      <c r="Y763" s="188" t="str">
        <f>IF($I763&gt;NORMA!$K$16,"NO CUMPLE","CUMPLE")</f>
        <v>NO CUMPLE</v>
      </c>
      <c r="Z763" s="205" t="s">
        <v>61</v>
      </c>
      <c r="AA763" s="188" t="str">
        <f>IF($E763&gt;NORMA!$J$24,"NO CUMPLE","CUMPLE")</f>
        <v>NO CUMPLE</v>
      </c>
      <c r="AB763" s="188" t="str">
        <f>IF($F763&gt;NORMA!$J$25,"NO CUMPLE","CUMPLE")</f>
        <v>NO CUMPLE</v>
      </c>
      <c r="AC763" s="188" t="str">
        <f>IF($K763&gt;NORMA!$J$26,"NO CUMPLE","CUMPLE")</f>
        <v>NO CUMPLE</v>
      </c>
      <c r="AD763" s="188" t="str">
        <f>IF($J763&gt;NORMA!$J$27,"NO CUMPLE","CUMPLE")</f>
        <v>NO CUMPLE</v>
      </c>
      <c r="AE763" s="188" t="str">
        <f>IF($G763&gt;NORMA!$K$28,"NO CUMPLE","CUMPLE")</f>
        <v>NO CUMPLE</v>
      </c>
      <c r="AF763" s="188" t="str">
        <f>IF($H763&gt;NORMA!$I$29,"NO CUMPLE","CUMPLE")</f>
        <v>NO CUMPLE</v>
      </c>
      <c r="AG763" s="188" t="str">
        <f>IF($O763&gt;NORMA!$L$30,"NO CUMPLE","CUMPLE")</f>
        <v>NO CUMPLE</v>
      </c>
      <c r="AH763" s="188" t="str">
        <f>IF(AND($N763&gt;=NORMA!$R$18, $N763&lt;=NORMA!$S$18),"CUMPLE","NO CUMPLE")</f>
        <v>CUMPLE</v>
      </c>
      <c r="AI763" s="188" t="str">
        <f>IF($I763&gt;NORMA!$J$32,"NO CUMPLE","CUMPLE")</f>
        <v>NO CUMPLE</v>
      </c>
    </row>
    <row r="764" spans="1:35" ht="14.25" customHeight="1" x14ac:dyDescent="0.35">
      <c r="A764" s="198" t="s">
        <v>106</v>
      </c>
      <c r="B764" s="156" t="s">
        <v>105</v>
      </c>
      <c r="C764" s="199">
        <v>42010</v>
      </c>
      <c r="D764" s="206">
        <v>0.5</v>
      </c>
      <c r="E764" s="156">
        <v>383</v>
      </c>
      <c r="F764" s="156">
        <v>590</v>
      </c>
      <c r="G764" s="156">
        <v>230</v>
      </c>
      <c r="H764" s="201">
        <v>84</v>
      </c>
      <c r="I764" s="201">
        <v>10.59</v>
      </c>
      <c r="J764" s="201">
        <v>10.87</v>
      </c>
      <c r="K764" s="155">
        <v>79.5</v>
      </c>
      <c r="L764" s="155">
        <v>2.6</v>
      </c>
      <c r="M764" s="156">
        <v>2.79</v>
      </c>
      <c r="N764" s="156">
        <v>7.55</v>
      </c>
      <c r="O764" s="157">
        <v>79000000</v>
      </c>
      <c r="P764" s="188" t="str">
        <f>IF($M764&lt;NORMA!$K$7,"NO CUMPLE","CUMPLE")</f>
        <v>CUMPLE</v>
      </c>
      <c r="Q764" s="188" t="str">
        <f>IF($E764&gt;NORMA!$K$8,"NO CUMPLE","CUMPLE")</f>
        <v>NO CUMPLE</v>
      </c>
      <c r="R764" s="188" t="str">
        <f>IF($F764&gt;NORMA!$K$9,"NO CUMPLE","CUMPLE")</f>
        <v>NO CUMPLE</v>
      </c>
      <c r="S764" s="188" t="str">
        <f>IF($K764&gt;NORMA!$K$10,"NO CUMPLE","CUMPLE")</f>
        <v>NO CUMPLE</v>
      </c>
      <c r="T764" s="188" t="str">
        <f>IF($J764&gt;NORMA!$K$11,"NO CUMPLE","CUMPLE")</f>
        <v>NO CUMPLE</v>
      </c>
      <c r="U764" s="188" t="str">
        <f>IF($G764&gt;NORMA!$L$12,"NO CUMPLE","CUMPLE")</f>
        <v>NO CUMPLE</v>
      </c>
      <c r="V764" s="188" t="str">
        <f>IF($H764&gt;NORMA!$L$13,"NO CUMPLE","CUMPLE")</f>
        <v>NO CUMPLE</v>
      </c>
      <c r="W764" s="188" t="str">
        <f>IF($O764&gt;NORMA!$J$14,"NO CUMPLE","CUMPLE")</f>
        <v>NO CUMPLE</v>
      </c>
      <c r="X764" s="188" t="str">
        <f>IF(AND($N764&gt;=NORMA!$Q$4, $N764&lt;=NORMA!$R$4),"CUMPLE","NO CUMPLE")</f>
        <v>CUMPLE</v>
      </c>
      <c r="Y764" s="188" t="str">
        <f>IF($I764&gt;NORMA!$K$16,"NO CUMPLE","CUMPLE")</f>
        <v>NO CUMPLE</v>
      </c>
      <c r="Z764" s="188" t="str">
        <f>IF($M764&lt;NORMA!$L$23,"NO CUMPLE","CUMPLE")</f>
        <v>CUMPLE</v>
      </c>
      <c r="AA764" s="188" t="str">
        <f>IF($E764&gt;NORMA!$J$24,"NO CUMPLE","CUMPLE")</f>
        <v>NO CUMPLE</v>
      </c>
      <c r="AB764" s="188" t="str">
        <f>IF($F764&gt;NORMA!$J$25,"NO CUMPLE","CUMPLE")</f>
        <v>NO CUMPLE</v>
      </c>
      <c r="AC764" s="188" t="str">
        <f>IF($K764&gt;NORMA!$J$26,"NO CUMPLE","CUMPLE")</f>
        <v>NO CUMPLE</v>
      </c>
      <c r="AD764" s="188" t="str">
        <f>IF($J764&gt;NORMA!$J$27,"NO CUMPLE","CUMPLE")</f>
        <v>NO CUMPLE</v>
      </c>
      <c r="AE764" s="188" t="str">
        <f>IF($G764&gt;NORMA!$K$28,"NO CUMPLE","CUMPLE")</f>
        <v>NO CUMPLE</v>
      </c>
      <c r="AF764" s="188" t="str">
        <f>IF($H764&gt;NORMA!$I$29,"NO CUMPLE","CUMPLE")</f>
        <v>NO CUMPLE</v>
      </c>
      <c r="AG764" s="188" t="str">
        <f>IF($O764&gt;NORMA!$L$30,"NO CUMPLE","CUMPLE")</f>
        <v>NO CUMPLE</v>
      </c>
      <c r="AH764" s="188" t="str">
        <f>IF(AND($N764&gt;=NORMA!$R$18, $N764&lt;=NORMA!$S$18),"CUMPLE","NO CUMPLE")</f>
        <v>CUMPLE</v>
      </c>
      <c r="AI764" s="188" t="str">
        <f>IF($I764&gt;NORMA!$J$32,"NO CUMPLE","CUMPLE")</f>
        <v>NO CUMPLE</v>
      </c>
    </row>
    <row r="765" spans="1:35" ht="14.25" customHeight="1" x14ac:dyDescent="0.35">
      <c r="A765" s="198" t="s">
        <v>104</v>
      </c>
      <c r="B765" s="156" t="s">
        <v>105</v>
      </c>
      <c r="C765" s="199">
        <v>42010</v>
      </c>
      <c r="D765" s="206">
        <v>0.66666666666666663</v>
      </c>
      <c r="E765" s="156">
        <v>399</v>
      </c>
      <c r="F765" s="156">
        <v>685</v>
      </c>
      <c r="G765" s="156">
        <v>233</v>
      </c>
      <c r="H765" s="201">
        <v>312</v>
      </c>
      <c r="I765" s="201">
        <v>18.32</v>
      </c>
      <c r="J765" s="201">
        <v>9.0399999999999991</v>
      </c>
      <c r="K765" s="155">
        <v>27.17</v>
      </c>
      <c r="L765" s="155">
        <v>2.21</v>
      </c>
      <c r="M765" s="156">
        <v>2.99</v>
      </c>
      <c r="N765" s="156">
        <v>7.35</v>
      </c>
      <c r="O765" s="157">
        <v>63000000</v>
      </c>
      <c r="P765" s="188" t="str">
        <f>IF($M765&lt;NORMA!$K$7,"NO CUMPLE","CUMPLE")</f>
        <v>CUMPLE</v>
      </c>
      <c r="Q765" s="188" t="str">
        <f>IF($E765&gt;NORMA!$K$8,"NO CUMPLE","CUMPLE")</f>
        <v>NO CUMPLE</v>
      </c>
      <c r="R765" s="188" t="str">
        <f>IF($F765&gt;NORMA!$K$9,"NO CUMPLE","CUMPLE")</f>
        <v>NO CUMPLE</v>
      </c>
      <c r="S765" s="188" t="str">
        <f>IF($K765&gt;NORMA!$K$10,"NO CUMPLE","CUMPLE")</f>
        <v>CUMPLE</v>
      </c>
      <c r="T765" s="188" t="str">
        <f>IF($J765&gt;NORMA!$K$11,"NO CUMPLE","CUMPLE")</f>
        <v>NO CUMPLE</v>
      </c>
      <c r="U765" s="188" t="str">
        <f>IF($G765&gt;NORMA!$L$12,"NO CUMPLE","CUMPLE")</f>
        <v>NO CUMPLE</v>
      </c>
      <c r="V765" s="188" t="str">
        <f>IF($H765&gt;NORMA!$L$13,"NO CUMPLE","CUMPLE")</f>
        <v>NO CUMPLE</v>
      </c>
      <c r="W765" s="188" t="str">
        <f>IF($O765&gt;NORMA!$J$14,"NO CUMPLE","CUMPLE")</f>
        <v>NO CUMPLE</v>
      </c>
      <c r="X765" s="188" t="str">
        <f>IF(AND($N765&gt;=NORMA!$Q$4, $N765&lt;=NORMA!$R$4),"CUMPLE","NO CUMPLE")</f>
        <v>CUMPLE</v>
      </c>
      <c r="Y765" s="188" t="str">
        <f>IF($I765&gt;NORMA!$K$16,"NO CUMPLE","CUMPLE")</f>
        <v>NO CUMPLE</v>
      </c>
      <c r="Z765" s="188" t="str">
        <f>IF($M765&lt;NORMA!$L$23,"NO CUMPLE","CUMPLE")</f>
        <v>CUMPLE</v>
      </c>
      <c r="AA765" s="188" t="str">
        <f>IF($E765&gt;NORMA!$J$24,"NO CUMPLE","CUMPLE")</f>
        <v>NO CUMPLE</v>
      </c>
      <c r="AB765" s="188" t="str">
        <f>IF($F765&gt;NORMA!$J$25,"NO CUMPLE","CUMPLE")</f>
        <v>NO CUMPLE</v>
      </c>
      <c r="AC765" s="188" t="str">
        <f>IF($K765&gt;NORMA!$J$26,"NO CUMPLE","CUMPLE")</f>
        <v>NO CUMPLE</v>
      </c>
      <c r="AD765" s="188" t="str">
        <f>IF($J765&gt;NORMA!$J$27,"NO CUMPLE","CUMPLE")</f>
        <v>NO CUMPLE</v>
      </c>
      <c r="AE765" s="188" t="str">
        <f>IF($G765&gt;NORMA!$K$28,"NO CUMPLE","CUMPLE")</f>
        <v>NO CUMPLE</v>
      </c>
      <c r="AF765" s="188" t="str">
        <f>IF($H765&gt;NORMA!$I$29,"NO CUMPLE","CUMPLE")</f>
        <v>NO CUMPLE</v>
      </c>
      <c r="AG765" s="188" t="str">
        <f>IF($O765&gt;NORMA!$L$30,"NO CUMPLE","CUMPLE")</f>
        <v>NO CUMPLE</v>
      </c>
      <c r="AH765" s="188" t="str">
        <f>IF(AND($N765&gt;=NORMA!$R$18, $N765&lt;=NORMA!$S$18),"CUMPLE","NO CUMPLE")</f>
        <v>CUMPLE</v>
      </c>
      <c r="AI765" s="188" t="str">
        <f>IF($I765&gt;NORMA!$J$32,"NO CUMPLE","CUMPLE")</f>
        <v>NO CUMPLE</v>
      </c>
    </row>
    <row r="766" spans="1:35" ht="14.25" customHeight="1" x14ac:dyDescent="0.35">
      <c r="A766" s="198" t="s">
        <v>106</v>
      </c>
      <c r="B766" s="156" t="s">
        <v>105</v>
      </c>
      <c r="C766" s="199">
        <v>42013</v>
      </c>
      <c r="D766" s="206">
        <v>0.58333333333333337</v>
      </c>
      <c r="E766" s="156">
        <v>459</v>
      </c>
      <c r="F766" s="156">
        <v>749</v>
      </c>
      <c r="G766" s="156">
        <v>328</v>
      </c>
      <c r="H766" s="201">
        <v>37</v>
      </c>
      <c r="I766" s="201">
        <v>19.149999999999999</v>
      </c>
      <c r="J766" s="201">
        <v>11.48</v>
      </c>
      <c r="K766" s="155">
        <v>85.07</v>
      </c>
      <c r="L766" s="155">
        <v>2.5499999999999998</v>
      </c>
      <c r="M766" s="156">
        <v>1.77</v>
      </c>
      <c r="N766" s="156">
        <v>7.46</v>
      </c>
      <c r="O766" s="157">
        <v>84000000</v>
      </c>
      <c r="P766" s="188" t="str">
        <f>IF($M766&lt;NORMA!$K$7,"NO CUMPLE","CUMPLE")</f>
        <v>CUMPLE</v>
      </c>
      <c r="Q766" s="188" t="str">
        <f>IF($E766&gt;NORMA!$K$8,"NO CUMPLE","CUMPLE")</f>
        <v>NO CUMPLE</v>
      </c>
      <c r="R766" s="188" t="str">
        <f>IF($F766&gt;NORMA!$K$9,"NO CUMPLE","CUMPLE")</f>
        <v>NO CUMPLE</v>
      </c>
      <c r="S766" s="188" t="str">
        <f>IF($K766&gt;NORMA!$K$10,"NO CUMPLE","CUMPLE")</f>
        <v>NO CUMPLE</v>
      </c>
      <c r="T766" s="188" t="str">
        <f>IF($J766&gt;NORMA!$K$11,"NO CUMPLE","CUMPLE")</f>
        <v>NO CUMPLE</v>
      </c>
      <c r="U766" s="188" t="str">
        <f>IF($G766&gt;NORMA!$L$12,"NO CUMPLE","CUMPLE")</f>
        <v>NO CUMPLE</v>
      </c>
      <c r="V766" s="188" t="str">
        <f>IF($H766&gt;NORMA!$L$13,"NO CUMPLE","CUMPLE")</f>
        <v>CUMPLE</v>
      </c>
      <c r="W766" s="188" t="str">
        <f>IF($O766&gt;NORMA!$J$14,"NO CUMPLE","CUMPLE")</f>
        <v>NO CUMPLE</v>
      </c>
      <c r="X766" s="188" t="str">
        <f>IF(AND($N766&gt;=NORMA!$Q$4, $N766&lt;=NORMA!$R$4),"CUMPLE","NO CUMPLE")</f>
        <v>CUMPLE</v>
      </c>
      <c r="Y766" s="188" t="str">
        <f>IF($I766&gt;NORMA!$K$16,"NO CUMPLE","CUMPLE")</f>
        <v>NO CUMPLE</v>
      </c>
      <c r="Z766" s="188" t="str">
        <f>IF($M766&lt;NORMA!$L$23,"NO CUMPLE","CUMPLE")</f>
        <v>CUMPLE</v>
      </c>
      <c r="AA766" s="188" t="str">
        <f>IF($E766&gt;NORMA!$J$24,"NO CUMPLE","CUMPLE")</f>
        <v>NO CUMPLE</v>
      </c>
      <c r="AB766" s="188" t="str">
        <f>IF($F766&gt;NORMA!$J$25,"NO CUMPLE","CUMPLE")</f>
        <v>NO CUMPLE</v>
      </c>
      <c r="AC766" s="188" t="str">
        <f>IF($K766&gt;NORMA!$J$26,"NO CUMPLE","CUMPLE")</f>
        <v>NO CUMPLE</v>
      </c>
      <c r="AD766" s="188" t="str">
        <f>IF($J766&gt;NORMA!$J$27,"NO CUMPLE","CUMPLE")</f>
        <v>NO CUMPLE</v>
      </c>
      <c r="AE766" s="188" t="str">
        <f>IF($G766&gt;NORMA!$K$28,"NO CUMPLE","CUMPLE")</f>
        <v>NO CUMPLE</v>
      </c>
      <c r="AF766" s="188" t="str">
        <f>IF($H766&gt;NORMA!$I$29,"NO CUMPLE","CUMPLE")</f>
        <v>NO CUMPLE</v>
      </c>
      <c r="AG766" s="188" t="str">
        <f>IF($O766&gt;NORMA!$L$30,"NO CUMPLE","CUMPLE")</f>
        <v>NO CUMPLE</v>
      </c>
      <c r="AH766" s="188" t="str">
        <f>IF(AND($N766&gt;=NORMA!$R$18, $N766&lt;=NORMA!$S$18),"CUMPLE","NO CUMPLE")</f>
        <v>CUMPLE</v>
      </c>
      <c r="AI766" s="188" t="str">
        <f>IF($I766&gt;NORMA!$J$32,"NO CUMPLE","CUMPLE")</f>
        <v>NO CUMPLE</v>
      </c>
    </row>
    <row r="767" spans="1:35" ht="14.25" customHeight="1" x14ac:dyDescent="0.35">
      <c r="A767" s="198" t="s">
        <v>107</v>
      </c>
      <c r="B767" s="156" t="s">
        <v>105</v>
      </c>
      <c r="C767" s="199">
        <v>42013</v>
      </c>
      <c r="D767" s="206">
        <v>0.41666666666666669</v>
      </c>
      <c r="E767" s="156">
        <v>312</v>
      </c>
      <c r="F767" s="156">
        <v>446</v>
      </c>
      <c r="G767" s="156">
        <v>198</v>
      </c>
      <c r="H767" s="201">
        <v>151</v>
      </c>
      <c r="I767" s="201">
        <v>7.0000000000000007E-2</v>
      </c>
      <c r="J767" s="201">
        <v>7.72</v>
      </c>
      <c r="K767" s="155">
        <v>72.28</v>
      </c>
      <c r="L767" s="155">
        <v>1.74</v>
      </c>
      <c r="M767" s="156">
        <v>0.18</v>
      </c>
      <c r="N767" s="156">
        <v>7.47</v>
      </c>
      <c r="O767" s="157">
        <v>63000000</v>
      </c>
      <c r="P767" s="188" t="str">
        <f>IF($M767&lt;NORMA!$K$7,"NO CUMPLE","CUMPLE")</f>
        <v>NO CUMPLE</v>
      </c>
      <c r="Q767" s="188" t="str">
        <f>IF($E767&gt;NORMA!$K$8,"NO CUMPLE","CUMPLE")</f>
        <v>NO CUMPLE</v>
      </c>
      <c r="R767" s="188" t="str">
        <f>IF($F767&gt;NORMA!$K$9,"NO CUMPLE","CUMPLE")</f>
        <v>NO CUMPLE</v>
      </c>
      <c r="S767" s="188" t="str">
        <f>IF($K767&gt;NORMA!$K$10,"NO CUMPLE","CUMPLE")</f>
        <v>NO CUMPLE</v>
      </c>
      <c r="T767" s="188" t="str">
        <f>IF($J767&gt;NORMA!$K$11,"NO CUMPLE","CUMPLE")</f>
        <v>CUMPLE</v>
      </c>
      <c r="U767" s="188" t="str">
        <f>IF($G767&gt;NORMA!$L$12,"NO CUMPLE","CUMPLE")</f>
        <v>CUMPLE</v>
      </c>
      <c r="V767" s="188" t="str">
        <f>IF($H767&gt;NORMA!$L$13,"NO CUMPLE","CUMPLE")</f>
        <v>NO CUMPLE</v>
      </c>
      <c r="W767" s="188" t="str">
        <f>IF($O767&gt;NORMA!$J$14,"NO CUMPLE","CUMPLE")</f>
        <v>NO CUMPLE</v>
      </c>
      <c r="X767" s="188" t="str">
        <f>IF(AND($N767&gt;=NORMA!$Q$4, $N767&lt;=NORMA!$R$4),"CUMPLE","NO CUMPLE")</f>
        <v>CUMPLE</v>
      </c>
      <c r="Y767" s="188" t="str">
        <f>IF($I767&gt;NORMA!$K$16,"NO CUMPLE","CUMPLE")</f>
        <v>CUMPLE</v>
      </c>
      <c r="Z767" s="188" t="str">
        <f>IF($M767&lt;NORMA!$L$23,"NO CUMPLE","CUMPLE")</f>
        <v>NO CUMPLE</v>
      </c>
      <c r="AA767" s="188" t="str">
        <f>IF($E767&gt;NORMA!$J$24,"NO CUMPLE","CUMPLE")</f>
        <v>NO CUMPLE</v>
      </c>
      <c r="AB767" s="188" t="str">
        <f>IF($F767&gt;NORMA!$J$25,"NO CUMPLE","CUMPLE")</f>
        <v>NO CUMPLE</v>
      </c>
      <c r="AC767" s="188" t="str">
        <f>IF($K767&gt;NORMA!$J$26,"NO CUMPLE","CUMPLE")</f>
        <v>NO CUMPLE</v>
      </c>
      <c r="AD767" s="188" t="str">
        <f>IF($J767&gt;NORMA!$J$27,"NO CUMPLE","CUMPLE")</f>
        <v>NO CUMPLE</v>
      </c>
      <c r="AE767" s="188" t="str">
        <f>IF($G767&gt;NORMA!$K$28,"NO CUMPLE","CUMPLE")</f>
        <v>NO CUMPLE</v>
      </c>
      <c r="AF767" s="188" t="str">
        <f>IF($H767&gt;NORMA!$I$29,"NO CUMPLE","CUMPLE")</f>
        <v>NO CUMPLE</v>
      </c>
      <c r="AG767" s="188" t="str">
        <f>IF($O767&gt;NORMA!$L$30,"NO CUMPLE","CUMPLE")</f>
        <v>NO CUMPLE</v>
      </c>
      <c r="AH767" s="188" t="str">
        <f>IF(AND($N767&gt;=NORMA!$R$18, $N767&lt;=NORMA!$S$18),"CUMPLE","NO CUMPLE")</f>
        <v>CUMPLE</v>
      </c>
      <c r="AI767" s="188" t="str">
        <f>IF($I767&gt;NORMA!$J$32,"NO CUMPLE","CUMPLE")</f>
        <v>CUMPLE</v>
      </c>
    </row>
    <row r="768" spans="1:35" ht="14.25" customHeight="1" x14ac:dyDescent="0.35">
      <c r="A768" s="198" t="s">
        <v>104</v>
      </c>
      <c r="B768" s="156" t="s">
        <v>105</v>
      </c>
      <c r="C768" s="199">
        <v>42017</v>
      </c>
      <c r="D768" s="206">
        <v>0.5</v>
      </c>
      <c r="E768" s="156">
        <v>394</v>
      </c>
      <c r="F768" s="156">
        <v>706</v>
      </c>
      <c r="G768" s="156">
        <v>308</v>
      </c>
      <c r="H768" s="201">
        <v>184</v>
      </c>
      <c r="I768" s="201">
        <v>17.3</v>
      </c>
      <c r="J768" s="201">
        <v>11.24</v>
      </c>
      <c r="K768" s="155">
        <v>81.91</v>
      </c>
      <c r="L768" s="155">
        <v>8.48</v>
      </c>
      <c r="M768" s="197" t="s">
        <v>61</v>
      </c>
      <c r="N768" s="156">
        <v>7.63</v>
      </c>
      <c r="O768" s="157">
        <v>130000000</v>
      </c>
      <c r="P768" s="205" t="s">
        <v>61</v>
      </c>
      <c r="Q768" s="188" t="str">
        <f>IF($E768&gt;NORMA!$K$8,"NO CUMPLE","CUMPLE")</f>
        <v>NO CUMPLE</v>
      </c>
      <c r="R768" s="188" t="str">
        <f>IF($F768&gt;NORMA!$K$9,"NO CUMPLE","CUMPLE")</f>
        <v>NO CUMPLE</v>
      </c>
      <c r="S768" s="188" t="str">
        <f>IF($K768&gt;NORMA!$K$10,"NO CUMPLE","CUMPLE")</f>
        <v>NO CUMPLE</v>
      </c>
      <c r="T768" s="188" t="str">
        <f>IF($J768&gt;NORMA!$K$11,"NO CUMPLE","CUMPLE")</f>
        <v>NO CUMPLE</v>
      </c>
      <c r="U768" s="188" t="str">
        <f>IF($G768&gt;NORMA!$L$12,"NO CUMPLE","CUMPLE")</f>
        <v>NO CUMPLE</v>
      </c>
      <c r="V768" s="188" t="str">
        <f>IF($H768&gt;NORMA!$L$13,"NO CUMPLE","CUMPLE")</f>
        <v>NO CUMPLE</v>
      </c>
      <c r="W768" s="188" t="str">
        <f>IF($O768&gt;NORMA!$J$14,"NO CUMPLE","CUMPLE")</f>
        <v>NO CUMPLE</v>
      </c>
      <c r="X768" s="188" t="str">
        <f>IF(AND($N768&gt;=NORMA!$Q$4, $N768&lt;=NORMA!$R$4),"CUMPLE","NO CUMPLE")</f>
        <v>CUMPLE</v>
      </c>
      <c r="Y768" s="188" t="str">
        <f>IF($I768&gt;NORMA!$K$16,"NO CUMPLE","CUMPLE")</f>
        <v>NO CUMPLE</v>
      </c>
      <c r="Z768" s="205" t="s">
        <v>61</v>
      </c>
      <c r="AA768" s="188" t="str">
        <f>IF($E768&gt;NORMA!$J$24,"NO CUMPLE","CUMPLE")</f>
        <v>NO CUMPLE</v>
      </c>
      <c r="AB768" s="188" t="str">
        <f>IF($F768&gt;NORMA!$J$25,"NO CUMPLE","CUMPLE")</f>
        <v>NO CUMPLE</v>
      </c>
      <c r="AC768" s="188" t="str">
        <f>IF($K768&gt;NORMA!$J$26,"NO CUMPLE","CUMPLE")</f>
        <v>NO CUMPLE</v>
      </c>
      <c r="AD768" s="188" t="str">
        <f>IF($J768&gt;NORMA!$J$27,"NO CUMPLE","CUMPLE")</f>
        <v>NO CUMPLE</v>
      </c>
      <c r="AE768" s="188" t="str">
        <f>IF($G768&gt;NORMA!$K$28,"NO CUMPLE","CUMPLE")</f>
        <v>NO CUMPLE</v>
      </c>
      <c r="AF768" s="188" t="str">
        <f>IF($H768&gt;NORMA!$I$29,"NO CUMPLE","CUMPLE")</f>
        <v>NO CUMPLE</v>
      </c>
      <c r="AG768" s="188" t="str">
        <f>IF($O768&gt;NORMA!$L$30,"NO CUMPLE","CUMPLE")</f>
        <v>NO CUMPLE</v>
      </c>
      <c r="AH768" s="188" t="str">
        <f>IF(AND($N768&gt;=NORMA!$R$18, $N768&lt;=NORMA!$S$18),"CUMPLE","NO CUMPLE")</f>
        <v>CUMPLE</v>
      </c>
      <c r="AI768" s="188" t="str">
        <f>IF($I768&gt;NORMA!$J$32,"NO CUMPLE","CUMPLE")</f>
        <v>NO CUMPLE</v>
      </c>
    </row>
    <row r="769" spans="1:35" ht="14.25" customHeight="1" x14ac:dyDescent="0.35">
      <c r="A769" s="198" t="s">
        <v>107</v>
      </c>
      <c r="B769" s="156" t="s">
        <v>105</v>
      </c>
      <c r="C769" s="199">
        <v>42017</v>
      </c>
      <c r="D769" s="206">
        <v>0.33333333333333331</v>
      </c>
      <c r="E769" s="156">
        <v>258</v>
      </c>
      <c r="F769" s="156">
        <v>357</v>
      </c>
      <c r="G769" s="156">
        <v>206</v>
      </c>
      <c r="H769" s="201">
        <v>79</v>
      </c>
      <c r="I769" s="201">
        <v>13.57</v>
      </c>
      <c r="J769" s="201">
        <v>7.87</v>
      </c>
      <c r="K769" s="155">
        <v>70.709999999999994</v>
      </c>
      <c r="L769" s="155">
        <v>4.66</v>
      </c>
      <c r="M769" s="197" t="s">
        <v>61</v>
      </c>
      <c r="N769" s="156">
        <v>7.37</v>
      </c>
      <c r="O769" s="157">
        <v>84000000</v>
      </c>
      <c r="P769" s="205" t="s">
        <v>61</v>
      </c>
      <c r="Q769" s="188" t="str">
        <f>IF($E769&gt;NORMA!$K$8,"NO CUMPLE","CUMPLE")</f>
        <v>NO CUMPLE</v>
      </c>
      <c r="R769" s="188" t="str">
        <f>IF($F769&gt;NORMA!$K$9,"NO CUMPLE","CUMPLE")</f>
        <v>CUMPLE</v>
      </c>
      <c r="S769" s="188" t="str">
        <f>IF($K769&gt;NORMA!$K$10,"NO CUMPLE","CUMPLE")</f>
        <v>NO CUMPLE</v>
      </c>
      <c r="T769" s="188" t="str">
        <f>IF($J769&gt;NORMA!$K$11,"NO CUMPLE","CUMPLE")</f>
        <v>CUMPLE</v>
      </c>
      <c r="U769" s="188" t="str">
        <f>IF($G769&gt;NORMA!$L$12,"NO CUMPLE","CUMPLE")</f>
        <v>NO CUMPLE</v>
      </c>
      <c r="V769" s="188" t="str">
        <f>IF($H769&gt;NORMA!$L$13,"NO CUMPLE","CUMPLE")</f>
        <v>NO CUMPLE</v>
      </c>
      <c r="W769" s="188" t="str">
        <f>IF($O769&gt;NORMA!$J$14,"NO CUMPLE","CUMPLE")</f>
        <v>NO CUMPLE</v>
      </c>
      <c r="X769" s="188" t="str">
        <f>IF(AND($N769&gt;=NORMA!$Q$4, $N769&lt;=NORMA!$R$4),"CUMPLE","NO CUMPLE")</f>
        <v>CUMPLE</v>
      </c>
      <c r="Y769" s="188" t="str">
        <f>IF($I769&gt;NORMA!$K$16,"NO CUMPLE","CUMPLE")</f>
        <v>NO CUMPLE</v>
      </c>
      <c r="Z769" s="205" t="s">
        <v>61</v>
      </c>
      <c r="AA769" s="188" t="str">
        <f>IF($E769&gt;NORMA!$J$24,"NO CUMPLE","CUMPLE")</f>
        <v>NO CUMPLE</v>
      </c>
      <c r="AB769" s="188" t="str">
        <f>IF($F769&gt;NORMA!$J$25,"NO CUMPLE","CUMPLE")</f>
        <v>NO CUMPLE</v>
      </c>
      <c r="AC769" s="188" t="str">
        <f>IF($K769&gt;NORMA!$J$26,"NO CUMPLE","CUMPLE")</f>
        <v>NO CUMPLE</v>
      </c>
      <c r="AD769" s="188" t="str">
        <f>IF($J769&gt;NORMA!$J$27,"NO CUMPLE","CUMPLE")</f>
        <v>NO CUMPLE</v>
      </c>
      <c r="AE769" s="188" t="str">
        <f>IF($G769&gt;NORMA!$K$28,"NO CUMPLE","CUMPLE")</f>
        <v>NO CUMPLE</v>
      </c>
      <c r="AF769" s="188" t="str">
        <f>IF($H769&gt;NORMA!$I$29,"NO CUMPLE","CUMPLE")</f>
        <v>NO CUMPLE</v>
      </c>
      <c r="AG769" s="188" t="str">
        <f>IF($O769&gt;NORMA!$L$30,"NO CUMPLE","CUMPLE")</f>
        <v>NO CUMPLE</v>
      </c>
      <c r="AH769" s="188" t="str">
        <f>IF(AND($N769&gt;=NORMA!$R$18, $N769&lt;=NORMA!$S$18),"CUMPLE","NO CUMPLE")</f>
        <v>CUMPLE</v>
      </c>
      <c r="AI769" s="188" t="str">
        <f>IF($I769&gt;NORMA!$J$32,"NO CUMPLE","CUMPLE")</f>
        <v>NO CUMPLE</v>
      </c>
    </row>
    <row r="770" spans="1:35" ht="14.25" customHeight="1" x14ac:dyDescent="0.35">
      <c r="A770" s="198" t="s">
        <v>106</v>
      </c>
      <c r="B770" s="156" t="s">
        <v>105</v>
      </c>
      <c r="C770" s="199">
        <v>42038</v>
      </c>
      <c r="D770" s="206">
        <v>0.41666666666666669</v>
      </c>
      <c r="E770" s="156">
        <v>347</v>
      </c>
      <c r="F770" s="156">
        <v>610</v>
      </c>
      <c r="G770" s="156">
        <v>197</v>
      </c>
      <c r="H770" s="201">
        <v>110</v>
      </c>
      <c r="I770" s="201">
        <v>7.54</v>
      </c>
      <c r="J770" s="201">
        <v>2.94</v>
      </c>
      <c r="K770" s="155">
        <v>95.31</v>
      </c>
      <c r="L770" s="155">
        <v>2.44</v>
      </c>
      <c r="M770" s="156">
        <v>0.25</v>
      </c>
      <c r="N770" s="156">
        <v>7.95</v>
      </c>
      <c r="O770" s="157">
        <v>94000000</v>
      </c>
      <c r="P770" s="188" t="str">
        <f>IF($M770&lt;NORMA!$K$7,"NO CUMPLE","CUMPLE")</f>
        <v>CUMPLE</v>
      </c>
      <c r="Q770" s="188" t="str">
        <f>IF($E770&gt;NORMA!$K$8,"NO CUMPLE","CUMPLE")</f>
        <v>NO CUMPLE</v>
      </c>
      <c r="R770" s="188" t="str">
        <f>IF($F770&gt;NORMA!$K$9,"NO CUMPLE","CUMPLE")</f>
        <v>NO CUMPLE</v>
      </c>
      <c r="S770" s="188" t="str">
        <f>IF($K770&gt;NORMA!$K$10,"NO CUMPLE","CUMPLE")</f>
        <v>NO CUMPLE</v>
      </c>
      <c r="T770" s="188" t="str">
        <f>IF($J770&gt;NORMA!$K$11,"NO CUMPLE","CUMPLE")</f>
        <v>CUMPLE</v>
      </c>
      <c r="U770" s="188" t="str">
        <f>IF($G770&gt;NORMA!$L$12,"NO CUMPLE","CUMPLE")</f>
        <v>CUMPLE</v>
      </c>
      <c r="V770" s="188" t="str">
        <f>IF($H770&gt;NORMA!$L$13,"NO CUMPLE","CUMPLE")</f>
        <v>NO CUMPLE</v>
      </c>
      <c r="W770" s="188" t="str">
        <f>IF($O770&gt;NORMA!$J$14,"NO CUMPLE","CUMPLE")</f>
        <v>NO CUMPLE</v>
      </c>
      <c r="X770" s="188" t="str">
        <f>IF(AND($N770&gt;=NORMA!$Q$4, $N770&lt;=NORMA!$R$4),"CUMPLE","NO CUMPLE")</f>
        <v>CUMPLE</v>
      </c>
      <c r="Y770" s="188" t="str">
        <f>IF($I770&gt;NORMA!$K$16,"NO CUMPLE","CUMPLE")</f>
        <v>NO CUMPLE</v>
      </c>
      <c r="Z770" s="188" t="str">
        <f>IF($M770&lt;NORMA!$L$23,"NO CUMPLE","CUMPLE")</f>
        <v>NO CUMPLE</v>
      </c>
      <c r="AA770" s="188" t="str">
        <f>IF($E770&gt;NORMA!$J$24,"NO CUMPLE","CUMPLE")</f>
        <v>NO CUMPLE</v>
      </c>
      <c r="AB770" s="188" t="str">
        <f>IF($F770&gt;NORMA!$J$25,"NO CUMPLE","CUMPLE")</f>
        <v>NO CUMPLE</v>
      </c>
      <c r="AC770" s="188" t="str">
        <f>IF($K770&gt;NORMA!$J$26,"NO CUMPLE","CUMPLE")</f>
        <v>NO CUMPLE</v>
      </c>
      <c r="AD770" s="188" t="str">
        <f>IF($J770&gt;NORMA!$J$27,"NO CUMPLE","CUMPLE")</f>
        <v>NO CUMPLE</v>
      </c>
      <c r="AE770" s="188" t="str">
        <f>IF($G770&gt;NORMA!$K$28,"NO CUMPLE","CUMPLE")</f>
        <v>NO CUMPLE</v>
      </c>
      <c r="AF770" s="188" t="str">
        <f>IF($H770&gt;NORMA!$I$29,"NO CUMPLE","CUMPLE")</f>
        <v>NO CUMPLE</v>
      </c>
      <c r="AG770" s="188" t="str">
        <f>IF($O770&gt;NORMA!$L$30,"NO CUMPLE","CUMPLE")</f>
        <v>NO CUMPLE</v>
      </c>
      <c r="AH770" s="188" t="str">
        <f>IF(AND($N770&gt;=NORMA!$R$18, $N770&lt;=NORMA!$S$18),"CUMPLE","NO CUMPLE")</f>
        <v>CUMPLE</v>
      </c>
      <c r="AI770" s="188" t="str">
        <f>IF($I770&gt;NORMA!$J$32,"NO CUMPLE","CUMPLE")</f>
        <v>NO CUMPLE</v>
      </c>
    </row>
    <row r="771" spans="1:35" ht="14.25" customHeight="1" x14ac:dyDescent="0.35">
      <c r="A771" s="198" t="s">
        <v>104</v>
      </c>
      <c r="B771" s="156" t="s">
        <v>105</v>
      </c>
      <c r="C771" s="199">
        <v>42041</v>
      </c>
      <c r="D771" s="206">
        <v>0.41666666666666669</v>
      </c>
      <c r="E771" s="156">
        <v>401</v>
      </c>
      <c r="F771" s="156">
        <v>565</v>
      </c>
      <c r="G771" s="156">
        <v>255</v>
      </c>
      <c r="H771" s="201">
        <v>84</v>
      </c>
      <c r="I771" s="201">
        <v>8.7100000000000009</v>
      </c>
      <c r="J771" s="201">
        <v>6.13</v>
      </c>
      <c r="K771" s="155">
        <v>93.61</v>
      </c>
      <c r="L771" s="155">
        <v>2.23</v>
      </c>
      <c r="M771" s="156">
        <v>0.09</v>
      </c>
      <c r="N771" s="156">
        <v>7.73</v>
      </c>
      <c r="O771" s="157">
        <v>84000000</v>
      </c>
      <c r="P771" s="188" t="str">
        <f>IF($M771&lt;NORMA!$K$7,"NO CUMPLE","CUMPLE")</f>
        <v>NO CUMPLE</v>
      </c>
      <c r="Q771" s="188" t="str">
        <f>IF($E771&gt;NORMA!$K$8,"NO CUMPLE","CUMPLE")</f>
        <v>NO CUMPLE</v>
      </c>
      <c r="R771" s="188" t="str">
        <f>IF($F771&gt;NORMA!$K$9,"NO CUMPLE","CUMPLE")</f>
        <v>NO CUMPLE</v>
      </c>
      <c r="S771" s="188" t="str">
        <f>IF($K771&gt;NORMA!$K$10,"NO CUMPLE","CUMPLE")</f>
        <v>NO CUMPLE</v>
      </c>
      <c r="T771" s="188" t="str">
        <f>IF($J771&gt;NORMA!$K$11,"NO CUMPLE","CUMPLE")</f>
        <v>CUMPLE</v>
      </c>
      <c r="U771" s="188" t="str">
        <f>IF($G771&gt;NORMA!$L$12,"NO CUMPLE","CUMPLE")</f>
        <v>NO CUMPLE</v>
      </c>
      <c r="V771" s="188" t="str">
        <f>IF($H771&gt;NORMA!$L$13,"NO CUMPLE","CUMPLE")</f>
        <v>NO CUMPLE</v>
      </c>
      <c r="W771" s="188" t="str">
        <f>IF($O771&gt;NORMA!$J$14,"NO CUMPLE","CUMPLE")</f>
        <v>NO CUMPLE</v>
      </c>
      <c r="X771" s="188" t="str">
        <f>IF(AND($N771&gt;=NORMA!$Q$4, $N771&lt;=NORMA!$R$4),"CUMPLE","NO CUMPLE")</f>
        <v>CUMPLE</v>
      </c>
      <c r="Y771" s="188" t="str">
        <f>IF($I771&gt;NORMA!$K$16,"NO CUMPLE","CUMPLE")</f>
        <v>NO CUMPLE</v>
      </c>
      <c r="Z771" s="188" t="str">
        <f>IF($M771&lt;NORMA!$L$23,"NO CUMPLE","CUMPLE")</f>
        <v>NO CUMPLE</v>
      </c>
      <c r="AA771" s="188" t="str">
        <f>IF($E771&gt;NORMA!$J$24,"NO CUMPLE","CUMPLE")</f>
        <v>NO CUMPLE</v>
      </c>
      <c r="AB771" s="188" t="str">
        <f>IF($F771&gt;NORMA!$J$25,"NO CUMPLE","CUMPLE")</f>
        <v>NO CUMPLE</v>
      </c>
      <c r="AC771" s="188" t="str">
        <f>IF($K771&gt;NORMA!$J$26,"NO CUMPLE","CUMPLE")</f>
        <v>NO CUMPLE</v>
      </c>
      <c r="AD771" s="188" t="str">
        <f>IF($J771&gt;NORMA!$J$27,"NO CUMPLE","CUMPLE")</f>
        <v>NO CUMPLE</v>
      </c>
      <c r="AE771" s="188" t="str">
        <f>IF($G771&gt;NORMA!$K$28,"NO CUMPLE","CUMPLE")</f>
        <v>NO CUMPLE</v>
      </c>
      <c r="AF771" s="188" t="str">
        <f>IF($H771&gt;NORMA!$I$29,"NO CUMPLE","CUMPLE")</f>
        <v>NO CUMPLE</v>
      </c>
      <c r="AG771" s="188" t="str">
        <f>IF($O771&gt;NORMA!$L$30,"NO CUMPLE","CUMPLE")</f>
        <v>NO CUMPLE</v>
      </c>
      <c r="AH771" s="188" t="str">
        <f>IF(AND($N771&gt;=NORMA!$R$18, $N771&lt;=NORMA!$S$18),"CUMPLE","NO CUMPLE")</f>
        <v>CUMPLE</v>
      </c>
      <c r="AI771" s="188" t="str">
        <f>IF($I771&gt;NORMA!$J$32,"NO CUMPLE","CUMPLE")</f>
        <v>NO CUMPLE</v>
      </c>
    </row>
    <row r="772" spans="1:35" ht="14.25" customHeight="1" x14ac:dyDescent="0.35">
      <c r="A772" s="198" t="s">
        <v>106</v>
      </c>
      <c r="B772" s="156" t="s">
        <v>105</v>
      </c>
      <c r="C772" s="199">
        <v>42047</v>
      </c>
      <c r="D772" s="206">
        <v>0.25</v>
      </c>
      <c r="E772" s="156">
        <v>274</v>
      </c>
      <c r="F772" s="156">
        <v>552</v>
      </c>
      <c r="G772" s="156">
        <v>166</v>
      </c>
      <c r="H772" s="201">
        <v>89</v>
      </c>
      <c r="I772" s="201">
        <v>6.33</v>
      </c>
      <c r="J772" s="201">
        <v>6.22</v>
      </c>
      <c r="K772" s="155">
        <v>48.01</v>
      </c>
      <c r="L772" s="155">
        <v>3.38</v>
      </c>
      <c r="M772" s="156">
        <v>0.38</v>
      </c>
      <c r="N772" s="156">
        <v>7.4</v>
      </c>
      <c r="O772" s="157">
        <v>27000000</v>
      </c>
      <c r="P772" s="188" t="str">
        <f>IF($M772&lt;NORMA!$K$7,"NO CUMPLE","CUMPLE")</f>
        <v>CUMPLE</v>
      </c>
      <c r="Q772" s="188" t="str">
        <f>IF($E772&gt;NORMA!$K$8,"NO CUMPLE","CUMPLE")</f>
        <v>NO CUMPLE</v>
      </c>
      <c r="R772" s="188" t="str">
        <f>IF($F772&gt;NORMA!$K$9,"NO CUMPLE","CUMPLE")</f>
        <v>NO CUMPLE</v>
      </c>
      <c r="S772" s="188" t="str">
        <f>IF($K772&gt;NORMA!$K$10,"NO CUMPLE","CUMPLE")</f>
        <v>NO CUMPLE</v>
      </c>
      <c r="T772" s="188" t="str">
        <f>IF($J772&gt;NORMA!$K$11,"NO CUMPLE","CUMPLE")</f>
        <v>CUMPLE</v>
      </c>
      <c r="U772" s="188" t="str">
        <f>IF($G772&gt;NORMA!$L$12,"NO CUMPLE","CUMPLE")</f>
        <v>CUMPLE</v>
      </c>
      <c r="V772" s="188" t="str">
        <f>IF($H772&gt;NORMA!$L$13,"NO CUMPLE","CUMPLE")</f>
        <v>NO CUMPLE</v>
      </c>
      <c r="W772" s="188" t="str">
        <f>IF($O772&gt;NORMA!$J$14,"NO CUMPLE","CUMPLE")</f>
        <v>NO CUMPLE</v>
      </c>
      <c r="X772" s="188" t="str">
        <f>IF(AND($N772&gt;=NORMA!$Q$4, $N772&lt;=NORMA!$R$4),"CUMPLE","NO CUMPLE")</f>
        <v>CUMPLE</v>
      </c>
      <c r="Y772" s="188" t="str">
        <f>IF($I772&gt;NORMA!$K$16,"NO CUMPLE","CUMPLE")</f>
        <v>NO CUMPLE</v>
      </c>
      <c r="Z772" s="188" t="str">
        <f>IF($M772&lt;NORMA!$L$23,"NO CUMPLE","CUMPLE")</f>
        <v>NO CUMPLE</v>
      </c>
      <c r="AA772" s="188" t="str">
        <f>IF($E772&gt;NORMA!$J$24,"NO CUMPLE","CUMPLE")</f>
        <v>NO CUMPLE</v>
      </c>
      <c r="AB772" s="188" t="str">
        <f>IF($F772&gt;NORMA!$J$25,"NO CUMPLE","CUMPLE")</f>
        <v>NO CUMPLE</v>
      </c>
      <c r="AC772" s="188" t="str">
        <f>IF($K772&gt;NORMA!$J$26,"NO CUMPLE","CUMPLE")</f>
        <v>NO CUMPLE</v>
      </c>
      <c r="AD772" s="188" t="str">
        <f>IF($J772&gt;NORMA!$J$27,"NO CUMPLE","CUMPLE")</f>
        <v>NO CUMPLE</v>
      </c>
      <c r="AE772" s="188" t="str">
        <f>IF($G772&gt;NORMA!$K$28,"NO CUMPLE","CUMPLE")</f>
        <v>NO CUMPLE</v>
      </c>
      <c r="AF772" s="188" t="str">
        <f>IF($H772&gt;NORMA!$I$29,"NO CUMPLE","CUMPLE")</f>
        <v>NO CUMPLE</v>
      </c>
      <c r="AG772" s="188" t="str">
        <f>IF($O772&gt;NORMA!$L$30,"NO CUMPLE","CUMPLE")</f>
        <v>NO CUMPLE</v>
      </c>
      <c r="AH772" s="188" t="str">
        <f>IF(AND($N772&gt;=NORMA!$R$18, $N772&lt;=NORMA!$S$18),"CUMPLE","NO CUMPLE")</f>
        <v>CUMPLE</v>
      </c>
      <c r="AI772" s="188" t="str">
        <f>IF($I772&gt;NORMA!$J$32,"NO CUMPLE","CUMPLE")</f>
        <v>NO CUMPLE</v>
      </c>
    </row>
    <row r="773" spans="1:35" ht="14.25" customHeight="1" x14ac:dyDescent="0.35">
      <c r="A773" s="198" t="s">
        <v>107</v>
      </c>
      <c r="B773" s="156" t="s">
        <v>105</v>
      </c>
      <c r="C773" s="199">
        <v>42047</v>
      </c>
      <c r="D773" s="206">
        <v>0.5</v>
      </c>
      <c r="E773" s="156">
        <v>406</v>
      </c>
      <c r="F773" s="156">
        <v>766</v>
      </c>
      <c r="G773" s="156">
        <v>334</v>
      </c>
      <c r="H773" s="201">
        <v>535</v>
      </c>
      <c r="I773" s="201">
        <v>8.19</v>
      </c>
      <c r="J773" s="201">
        <v>10.4</v>
      </c>
      <c r="K773" s="155">
        <v>81.31</v>
      </c>
      <c r="L773" s="155">
        <v>2.56</v>
      </c>
      <c r="M773" s="156">
        <v>0.06</v>
      </c>
      <c r="N773" s="156">
        <v>7.57</v>
      </c>
      <c r="O773" s="157">
        <v>79000000</v>
      </c>
      <c r="P773" s="188" t="str">
        <f>IF($M773&lt;NORMA!$K$7,"NO CUMPLE","CUMPLE")</f>
        <v>NO CUMPLE</v>
      </c>
      <c r="Q773" s="188" t="str">
        <f>IF($E773&gt;NORMA!$K$8,"NO CUMPLE","CUMPLE")</f>
        <v>NO CUMPLE</v>
      </c>
      <c r="R773" s="188" t="str">
        <f>IF($F773&gt;NORMA!$K$9,"NO CUMPLE","CUMPLE")</f>
        <v>NO CUMPLE</v>
      </c>
      <c r="S773" s="188" t="str">
        <f>IF($K773&gt;NORMA!$K$10,"NO CUMPLE","CUMPLE")</f>
        <v>NO CUMPLE</v>
      </c>
      <c r="T773" s="188" t="str">
        <f>IF($J773&gt;NORMA!$K$11,"NO CUMPLE","CUMPLE")</f>
        <v>NO CUMPLE</v>
      </c>
      <c r="U773" s="188" t="str">
        <f>IF($G773&gt;NORMA!$L$12,"NO CUMPLE","CUMPLE")</f>
        <v>NO CUMPLE</v>
      </c>
      <c r="V773" s="188" t="str">
        <f>IF($H773&gt;NORMA!$L$13,"NO CUMPLE","CUMPLE")</f>
        <v>NO CUMPLE</v>
      </c>
      <c r="W773" s="188" t="str">
        <f>IF($O773&gt;NORMA!$J$14,"NO CUMPLE","CUMPLE")</f>
        <v>NO CUMPLE</v>
      </c>
      <c r="X773" s="188" t="str">
        <f>IF(AND($N773&gt;=NORMA!$Q$4, $N773&lt;=NORMA!$R$4),"CUMPLE","NO CUMPLE")</f>
        <v>CUMPLE</v>
      </c>
      <c r="Y773" s="188" t="str">
        <f>IF($I773&gt;NORMA!$K$16,"NO CUMPLE","CUMPLE")</f>
        <v>NO CUMPLE</v>
      </c>
      <c r="Z773" s="188" t="str">
        <f>IF($M773&lt;NORMA!$L$23,"NO CUMPLE","CUMPLE")</f>
        <v>NO CUMPLE</v>
      </c>
      <c r="AA773" s="188" t="str">
        <f>IF($E773&gt;NORMA!$J$24,"NO CUMPLE","CUMPLE")</f>
        <v>NO CUMPLE</v>
      </c>
      <c r="AB773" s="188" t="str">
        <f>IF($F773&gt;NORMA!$J$25,"NO CUMPLE","CUMPLE")</f>
        <v>NO CUMPLE</v>
      </c>
      <c r="AC773" s="188" t="str">
        <f>IF($K773&gt;NORMA!$J$26,"NO CUMPLE","CUMPLE")</f>
        <v>NO CUMPLE</v>
      </c>
      <c r="AD773" s="188" t="str">
        <f>IF($J773&gt;NORMA!$J$27,"NO CUMPLE","CUMPLE")</f>
        <v>NO CUMPLE</v>
      </c>
      <c r="AE773" s="188" t="str">
        <f>IF($G773&gt;NORMA!$K$28,"NO CUMPLE","CUMPLE")</f>
        <v>NO CUMPLE</v>
      </c>
      <c r="AF773" s="188" t="str">
        <f>IF($H773&gt;NORMA!$I$29,"NO CUMPLE","CUMPLE")</f>
        <v>NO CUMPLE</v>
      </c>
      <c r="AG773" s="188" t="str">
        <f>IF($O773&gt;NORMA!$L$30,"NO CUMPLE","CUMPLE")</f>
        <v>NO CUMPLE</v>
      </c>
      <c r="AH773" s="188" t="str">
        <f>IF(AND($N773&gt;=NORMA!$R$18, $N773&lt;=NORMA!$S$18),"CUMPLE","NO CUMPLE")</f>
        <v>CUMPLE</v>
      </c>
      <c r="AI773" s="188" t="str">
        <f>IF($I773&gt;NORMA!$J$32,"NO CUMPLE","CUMPLE")</f>
        <v>NO CUMPLE</v>
      </c>
    </row>
    <row r="774" spans="1:35" ht="14.25" customHeight="1" x14ac:dyDescent="0.35">
      <c r="A774" s="198" t="s">
        <v>104</v>
      </c>
      <c r="B774" s="156" t="s">
        <v>105</v>
      </c>
      <c r="C774" s="199">
        <v>42047</v>
      </c>
      <c r="D774" s="206">
        <v>0.66666666666666663</v>
      </c>
      <c r="E774" s="156">
        <v>457</v>
      </c>
      <c r="F774" s="156">
        <v>637</v>
      </c>
      <c r="G774" s="156">
        <v>266</v>
      </c>
      <c r="H774" s="201">
        <v>86</v>
      </c>
      <c r="I774" s="201">
        <v>13.18</v>
      </c>
      <c r="J774" s="201">
        <v>3.22</v>
      </c>
      <c r="K774" s="155">
        <v>52.51</v>
      </c>
      <c r="L774" s="155">
        <v>2.38</v>
      </c>
      <c r="M774" s="156">
        <v>0.12</v>
      </c>
      <c r="N774" s="156">
        <v>7.37</v>
      </c>
      <c r="O774" s="157">
        <v>110000000</v>
      </c>
      <c r="P774" s="188" t="str">
        <f>IF($M774&lt;NORMA!$K$7,"NO CUMPLE","CUMPLE")</f>
        <v>NO CUMPLE</v>
      </c>
      <c r="Q774" s="188" t="str">
        <f>IF($E774&gt;NORMA!$K$8,"NO CUMPLE","CUMPLE")</f>
        <v>NO CUMPLE</v>
      </c>
      <c r="R774" s="188" t="str">
        <f>IF($F774&gt;NORMA!$K$9,"NO CUMPLE","CUMPLE")</f>
        <v>NO CUMPLE</v>
      </c>
      <c r="S774" s="188" t="str">
        <f>IF($K774&gt;NORMA!$K$10,"NO CUMPLE","CUMPLE")</f>
        <v>NO CUMPLE</v>
      </c>
      <c r="T774" s="188" t="str">
        <f>IF($J774&gt;NORMA!$K$11,"NO CUMPLE","CUMPLE")</f>
        <v>CUMPLE</v>
      </c>
      <c r="U774" s="188" t="str">
        <f>IF($G774&gt;NORMA!$L$12,"NO CUMPLE","CUMPLE")</f>
        <v>NO CUMPLE</v>
      </c>
      <c r="V774" s="188" t="str">
        <f>IF($H774&gt;NORMA!$L$13,"NO CUMPLE","CUMPLE")</f>
        <v>NO CUMPLE</v>
      </c>
      <c r="W774" s="188" t="str">
        <f>IF($O774&gt;NORMA!$J$14,"NO CUMPLE","CUMPLE")</f>
        <v>NO CUMPLE</v>
      </c>
      <c r="X774" s="188" t="str">
        <f>IF(AND($N774&gt;=NORMA!$Q$4, $N774&lt;=NORMA!$R$4),"CUMPLE","NO CUMPLE")</f>
        <v>CUMPLE</v>
      </c>
      <c r="Y774" s="188" t="str">
        <f>IF($I774&gt;NORMA!$K$16,"NO CUMPLE","CUMPLE")</f>
        <v>NO CUMPLE</v>
      </c>
      <c r="Z774" s="188" t="str">
        <f>IF($M774&lt;NORMA!$L$23,"NO CUMPLE","CUMPLE")</f>
        <v>NO CUMPLE</v>
      </c>
      <c r="AA774" s="188" t="str">
        <f>IF($E774&gt;NORMA!$J$24,"NO CUMPLE","CUMPLE")</f>
        <v>NO CUMPLE</v>
      </c>
      <c r="AB774" s="188" t="str">
        <f>IF($F774&gt;NORMA!$J$25,"NO CUMPLE","CUMPLE")</f>
        <v>NO CUMPLE</v>
      </c>
      <c r="AC774" s="188" t="str">
        <f>IF($K774&gt;NORMA!$J$26,"NO CUMPLE","CUMPLE")</f>
        <v>NO CUMPLE</v>
      </c>
      <c r="AD774" s="188" t="str">
        <f>IF($J774&gt;NORMA!$J$27,"NO CUMPLE","CUMPLE")</f>
        <v>NO CUMPLE</v>
      </c>
      <c r="AE774" s="188" t="str">
        <f>IF($G774&gt;NORMA!$K$28,"NO CUMPLE","CUMPLE")</f>
        <v>NO CUMPLE</v>
      </c>
      <c r="AF774" s="188" t="str">
        <f>IF($H774&gt;NORMA!$I$29,"NO CUMPLE","CUMPLE")</f>
        <v>NO CUMPLE</v>
      </c>
      <c r="AG774" s="188" t="str">
        <f>IF($O774&gt;NORMA!$L$30,"NO CUMPLE","CUMPLE")</f>
        <v>NO CUMPLE</v>
      </c>
      <c r="AH774" s="188" t="str">
        <f>IF(AND($N774&gt;=NORMA!$R$18, $N774&lt;=NORMA!$S$18),"CUMPLE","NO CUMPLE")</f>
        <v>CUMPLE</v>
      </c>
      <c r="AI774" s="188" t="str">
        <f>IF($I774&gt;NORMA!$J$32,"NO CUMPLE","CUMPLE")</f>
        <v>NO CUMPLE</v>
      </c>
    </row>
    <row r="775" spans="1:35" ht="14.25" customHeight="1" x14ac:dyDescent="0.35">
      <c r="A775" s="198" t="s">
        <v>104</v>
      </c>
      <c r="B775" s="156" t="s">
        <v>105</v>
      </c>
      <c r="C775" s="199">
        <v>42048</v>
      </c>
      <c r="D775" s="206">
        <v>0.58333333333333337</v>
      </c>
      <c r="E775" s="156">
        <v>323</v>
      </c>
      <c r="F775" s="156">
        <v>516</v>
      </c>
      <c r="G775" s="156">
        <v>227</v>
      </c>
      <c r="H775" s="201">
        <v>78</v>
      </c>
      <c r="I775" s="201">
        <v>13.86</v>
      </c>
      <c r="J775" s="201">
        <v>8.43</v>
      </c>
      <c r="K775" s="155">
        <v>87.51</v>
      </c>
      <c r="L775" s="155">
        <v>2.4300000000000002</v>
      </c>
      <c r="M775" s="156">
        <v>0.47</v>
      </c>
      <c r="N775" s="156">
        <v>7.43</v>
      </c>
      <c r="O775" s="157">
        <v>120000000</v>
      </c>
      <c r="P775" s="188" t="str">
        <f>IF($M775&lt;NORMA!$K$7,"NO CUMPLE","CUMPLE")</f>
        <v>CUMPLE</v>
      </c>
      <c r="Q775" s="188" t="str">
        <f>IF($E775&gt;NORMA!$K$8,"NO CUMPLE","CUMPLE")</f>
        <v>NO CUMPLE</v>
      </c>
      <c r="R775" s="188" t="str">
        <f>IF($F775&gt;NORMA!$K$9,"NO CUMPLE","CUMPLE")</f>
        <v>NO CUMPLE</v>
      </c>
      <c r="S775" s="188" t="str">
        <f>IF($K775&gt;NORMA!$K$10,"NO CUMPLE","CUMPLE")</f>
        <v>NO CUMPLE</v>
      </c>
      <c r="T775" s="188" t="str">
        <f>IF($J775&gt;NORMA!$K$11,"NO CUMPLE","CUMPLE")</f>
        <v>NO CUMPLE</v>
      </c>
      <c r="U775" s="188" t="str">
        <f>IF($G775&gt;NORMA!$L$12,"NO CUMPLE","CUMPLE")</f>
        <v>NO CUMPLE</v>
      </c>
      <c r="V775" s="188" t="str">
        <f>IF($H775&gt;NORMA!$L$13,"NO CUMPLE","CUMPLE")</f>
        <v>NO CUMPLE</v>
      </c>
      <c r="W775" s="188" t="str">
        <f>IF($O775&gt;NORMA!$J$14,"NO CUMPLE","CUMPLE")</f>
        <v>NO CUMPLE</v>
      </c>
      <c r="X775" s="188" t="str">
        <f>IF(AND($N775&gt;=NORMA!$Q$4, $N775&lt;=NORMA!$R$4),"CUMPLE","NO CUMPLE")</f>
        <v>CUMPLE</v>
      </c>
      <c r="Y775" s="188" t="str">
        <f>IF($I775&gt;NORMA!$K$16,"NO CUMPLE","CUMPLE")</f>
        <v>NO CUMPLE</v>
      </c>
      <c r="Z775" s="188" t="str">
        <f>IF($M775&lt;NORMA!$L$23,"NO CUMPLE","CUMPLE")</f>
        <v>NO CUMPLE</v>
      </c>
      <c r="AA775" s="188" t="str">
        <f>IF($E775&gt;NORMA!$J$24,"NO CUMPLE","CUMPLE")</f>
        <v>NO CUMPLE</v>
      </c>
      <c r="AB775" s="188" t="str">
        <f>IF($F775&gt;NORMA!$J$25,"NO CUMPLE","CUMPLE")</f>
        <v>NO CUMPLE</v>
      </c>
      <c r="AC775" s="188" t="str">
        <f>IF($K775&gt;NORMA!$J$26,"NO CUMPLE","CUMPLE")</f>
        <v>NO CUMPLE</v>
      </c>
      <c r="AD775" s="188" t="str">
        <f>IF($J775&gt;NORMA!$J$27,"NO CUMPLE","CUMPLE")</f>
        <v>NO CUMPLE</v>
      </c>
      <c r="AE775" s="188" t="str">
        <f>IF($G775&gt;NORMA!$K$28,"NO CUMPLE","CUMPLE")</f>
        <v>NO CUMPLE</v>
      </c>
      <c r="AF775" s="188" t="str">
        <f>IF($H775&gt;NORMA!$I$29,"NO CUMPLE","CUMPLE")</f>
        <v>NO CUMPLE</v>
      </c>
      <c r="AG775" s="188" t="str">
        <f>IF($O775&gt;NORMA!$L$30,"NO CUMPLE","CUMPLE")</f>
        <v>NO CUMPLE</v>
      </c>
      <c r="AH775" s="188" t="str">
        <f>IF(AND($N775&gt;=NORMA!$R$18, $N775&lt;=NORMA!$S$18),"CUMPLE","NO CUMPLE")</f>
        <v>CUMPLE</v>
      </c>
      <c r="AI775" s="188" t="str">
        <f>IF($I775&gt;NORMA!$J$32,"NO CUMPLE","CUMPLE")</f>
        <v>NO CUMPLE</v>
      </c>
    </row>
    <row r="776" spans="1:35" ht="14.25" customHeight="1" x14ac:dyDescent="0.35">
      <c r="A776" s="198" t="s">
        <v>107</v>
      </c>
      <c r="B776" s="156" t="s">
        <v>105</v>
      </c>
      <c r="C776" s="199">
        <v>42058</v>
      </c>
      <c r="D776" s="206">
        <v>0.25</v>
      </c>
      <c r="E776" s="156">
        <v>279</v>
      </c>
      <c r="F776" s="156">
        <v>405</v>
      </c>
      <c r="G776" s="156">
        <v>148</v>
      </c>
      <c r="H776" s="201">
        <v>96</v>
      </c>
      <c r="I776" s="201">
        <v>9.15</v>
      </c>
      <c r="J776" s="201">
        <v>6.09</v>
      </c>
      <c r="K776" s="155">
        <v>35.11</v>
      </c>
      <c r="L776" s="155">
        <v>2.11</v>
      </c>
      <c r="M776" s="156">
        <v>0.2</v>
      </c>
      <c r="N776" s="156">
        <v>7.27</v>
      </c>
      <c r="O776" s="157">
        <v>47000000</v>
      </c>
      <c r="P776" s="188" t="str">
        <f>IF($M776&lt;NORMA!$K$7,"NO CUMPLE","CUMPLE")</f>
        <v>CUMPLE</v>
      </c>
      <c r="Q776" s="188" t="str">
        <f>IF($E776&gt;NORMA!$K$8,"NO CUMPLE","CUMPLE")</f>
        <v>NO CUMPLE</v>
      </c>
      <c r="R776" s="188" t="str">
        <f>IF($F776&gt;NORMA!$K$9,"NO CUMPLE","CUMPLE")</f>
        <v>NO CUMPLE</v>
      </c>
      <c r="S776" s="188" t="str">
        <f>IF($K776&gt;NORMA!$K$10,"NO CUMPLE","CUMPLE")</f>
        <v>CUMPLE</v>
      </c>
      <c r="T776" s="188" t="str">
        <f>IF($J776&gt;NORMA!$K$11,"NO CUMPLE","CUMPLE")</f>
        <v>CUMPLE</v>
      </c>
      <c r="U776" s="188" t="str">
        <f>IF($G776&gt;NORMA!$L$12,"NO CUMPLE","CUMPLE")</f>
        <v>CUMPLE</v>
      </c>
      <c r="V776" s="188" t="str">
        <f>IF($H776&gt;NORMA!$L$13,"NO CUMPLE","CUMPLE")</f>
        <v>NO CUMPLE</v>
      </c>
      <c r="W776" s="188" t="str">
        <f>IF($O776&gt;NORMA!$J$14,"NO CUMPLE","CUMPLE")</f>
        <v>NO CUMPLE</v>
      </c>
      <c r="X776" s="188" t="str">
        <f>IF(AND($N776&gt;=NORMA!$Q$4, $N776&lt;=NORMA!$R$4),"CUMPLE","NO CUMPLE")</f>
        <v>CUMPLE</v>
      </c>
      <c r="Y776" s="188" t="str">
        <f>IF($I776&gt;NORMA!$K$16,"NO CUMPLE","CUMPLE")</f>
        <v>NO CUMPLE</v>
      </c>
      <c r="Z776" s="188" t="str">
        <f>IF($M776&lt;NORMA!$L$23,"NO CUMPLE","CUMPLE")</f>
        <v>NO CUMPLE</v>
      </c>
      <c r="AA776" s="188" t="str">
        <f>IF($E776&gt;NORMA!$J$24,"NO CUMPLE","CUMPLE")</f>
        <v>NO CUMPLE</v>
      </c>
      <c r="AB776" s="188" t="str">
        <f>IF($F776&gt;NORMA!$J$25,"NO CUMPLE","CUMPLE")</f>
        <v>NO CUMPLE</v>
      </c>
      <c r="AC776" s="188" t="str">
        <f>IF($K776&gt;NORMA!$J$26,"NO CUMPLE","CUMPLE")</f>
        <v>NO CUMPLE</v>
      </c>
      <c r="AD776" s="188" t="str">
        <f>IF($J776&gt;NORMA!$J$27,"NO CUMPLE","CUMPLE")</f>
        <v>NO CUMPLE</v>
      </c>
      <c r="AE776" s="188" t="str">
        <f>IF($G776&gt;NORMA!$K$28,"NO CUMPLE","CUMPLE")</f>
        <v>NO CUMPLE</v>
      </c>
      <c r="AF776" s="188" t="str">
        <f>IF($H776&gt;NORMA!$I$29,"NO CUMPLE","CUMPLE")</f>
        <v>NO CUMPLE</v>
      </c>
      <c r="AG776" s="188" t="str">
        <f>IF($O776&gt;NORMA!$L$30,"NO CUMPLE","CUMPLE")</f>
        <v>NO CUMPLE</v>
      </c>
      <c r="AH776" s="188" t="str">
        <f>IF(AND($N776&gt;=NORMA!$R$18, $N776&lt;=NORMA!$S$18),"CUMPLE","NO CUMPLE")</f>
        <v>CUMPLE</v>
      </c>
      <c r="AI776" s="188" t="str">
        <f>IF($I776&gt;NORMA!$J$32,"NO CUMPLE","CUMPLE")</f>
        <v>NO CUMPLE</v>
      </c>
    </row>
    <row r="777" spans="1:35" ht="14.25" customHeight="1" x14ac:dyDescent="0.35">
      <c r="A777" s="198" t="s">
        <v>106</v>
      </c>
      <c r="B777" s="156" t="s">
        <v>105</v>
      </c>
      <c r="C777" s="199">
        <v>42067</v>
      </c>
      <c r="D777" s="206">
        <v>0.33333333333333331</v>
      </c>
      <c r="E777" s="156">
        <v>312</v>
      </c>
      <c r="F777" s="156">
        <v>486</v>
      </c>
      <c r="G777" s="156">
        <v>148</v>
      </c>
      <c r="H777" s="201">
        <v>115</v>
      </c>
      <c r="I777" s="201">
        <v>7.71</v>
      </c>
      <c r="J777" s="201">
        <v>6.63</v>
      </c>
      <c r="K777" s="155">
        <v>33.42</v>
      </c>
      <c r="L777" s="155">
        <v>1.6</v>
      </c>
      <c r="M777" s="156">
        <v>0.01</v>
      </c>
      <c r="N777" s="156">
        <v>7.3</v>
      </c>
      <c r="O777" s="157">
        <v>58000000</v>
      </c>
      <c r="P777" s="188" t="str">
        <f>IF($M777&lt;NORMA!$K$7,"NO CUMPLE","CUMPLE")</f>
        <v>NO CUMPLE</v>
      </c>
      <c r="Q777" s="188" t="str">
        <f>IF($E777&gt;NORMA!$K$8,"NO CUMPLE","CUMPLE")</f>
        <v>NO CUMPLE</v>
      </c>
      <c r="R777" s="188" t="str">
        <f>IF($F777&gt;NORMA!$K$9,"NO CUMPLE","CUMPLE")</f>
        <v>NO CUMPLE</v>
      </c>
      <c r="S777" s="188" t="str">
        <f>IF($K777&gt;NORMA!$K$10,"NO CUMPLE","CUMPLE")</f>
        <v>CUMPLE</v>
      </c>
      <c r="T777" s="188" t="str">
        <f>IF($J777&gt;NORMA!$K$11,"NO CUMPLE","CUMPLE")</f>
        <v>CUMPLE</v>
      </c>
      <c r="U777" s="188" t="str">
        <f>IF($G777&gt;NORMA!$L$12,"NO CUMPLE","CUMPLE")</f>
        <v>CUMPLE</v>
      </c>
      <c r="V777" s="188" t="str">
        <f>IF($H777&gt;NORMA!$L$13,"NO CUMPLE","CUMPLE")</f>
        <v>NO CUMPLE</v>
      </c>
      <c r="W777" s="188" t="str">
        <f>IF($O777&gt;NORMA!$J$14,"NO CUMPLE","CUMPLE")</f>
        <v>NO CUMPLE</v>
      </c>
      <c r="X777" s="188" t="str">
        <f>IF(AND($N777&gt;=NORMA!$Q$4, $N777&lt;=NORMA!$R$4),"CUMPLE","NO CUMPLE")</f>
        <v>CUMPLE</v>
      </c>
      <c r="Y777" s="188" t="str">
        <f>IF($I777&gt;NORMA!$K$16,"NO CUMPLE","CUMPLE")</f>
        <v>NO CUMPLE</v>
      </c>
      <c r="Z777" s="188" t="str">
        <f>IF($M777&lt;NORMA!$L$23,"NO CUMPLE","CUMPLE")</f>
        <v>NO CUMPLE</v>
      </c>
      <c r="AA777" s="188" t="str">
        <f>IF($E777&gt;NORMA!$J$24,"NO CUMPLE","CUMPLE")</f>
        <v>NO CUMPLE</v>
      </c>
      <c r="AB777" s="188" t="str">
        <f>IF($F777&gt;NORMA!$J$25,"NO CUMPLE","CUMPLE")</f>
        <v>NO CUMPLE</v>
      </c>
      <c r="AC777" s="188" t="str">
        <f>IF($K777&gt;NORMA!$J$26,"NO CUMPLE","CUMPLE")</f>
        <v>NO CUMPLE</v>
      </c>
      <c r="AD777" s="188" t="str">
        <f>IF($J777&gt;NORMA!$J$27,"NO CUMPLE","CUMPLE")</f>
        <v>NO CUMPLE</v>
      </c>
      <c r="AE777" s="188" t="str">
        <f>IF($G777&gt;NORMA!$K$28,"NO CUMPLE","CUMPLE")</f>
        <v>NO CUMPLE</v>
      </c>
      <c r="AF777" s="188" t="str">
        <f>IF($H777&gt;NORMA!$I$29,"NO CUMPLE","CUMPLE")</f>
        <v>NO CUMPLE</v>
      </c>
      <c r="AG777" s="188" t="str">
        <f>IF($O777&gt;NORMA!$L$30,"NO CUMPLE","CUMPLE")</f>
        <v>NO CUMPLE</v>
      </c>
      <c r="AH777" s="188" t="str">
        <f>IF(AND($N777&gt;=NORMA!$R$18, $N777&lt;=NORMA!$S$18),"CUMPLE","NO CUMPLE")</f>
        <v>CUMPLE</v>
      </c>
      <c r="AI777" s="188" t="str">
        <f>IF($I777&gt;NORMA!$J$32,"NO CUMPLE","CUMPLE")</f>
        <v>NO CUMPLE</v>
      </c>
    </row>
    <row r="778" spans="1:35" ht="14.25" customHeight="1" x14ac:dyDescent="0.35">
      <c r="A778" s="198" t="s">
        <v>104</v>
      </c>
      <c r="B778" s="156" t="s">
        <v>105</v>
      </c>
      <c r="C778" s="199">
        <v>42070</v>
      </c>
      <c r="D778" s="206">
        <v>0.25</v>
      </c>
      <c r="E778" s="156">
        <v>260</v>
      </c>
      <c r="F778" s="156">
        <v>306</v>
      </c>
      <c r="G778" s="156">
        <v>108</v>
      </c>
      <c r="H778" s="201">
        <v>358</v>
      </c>
      <c r="I778" s="201">
        <v>5.8</v>
      </c>
      <c r="J778" s="201">
        <v>5.47</v>
      </c>
      <c r="K778" s="155">
        <v>56</v>
      </c>
      <c r="L778" s="155">
        <v>2.0099999999999998</v>
      </c>
      <c r="M778" s="156">
        <v>0.03</v>
      </c>
      <c r="N778" s="156">
        <v>7.39</v>
      </c>
      <c r="O778" s="157">
        <v>14000000</v>
      </c>
      <c r="P778" s="188" t="str">
        <f>IF($M778&lt;NORMA!$K$7,"NO CUMPLE","CUMPLE")</f>
        <v>NO CUMPLE</v>
      </c>
      <c r="Q778" s="188" t="str">
        <f>IF($E778&gt;NORMA!$K$8,"NO CUMPLE","CUMPLE")</f>
        <v>NO CUMPLE</v>
      </c>
      <c r="R778" s="188" t="str">
        <f>IF($F778&gt;NORMA!$K$9,"NO CUMPLE","CUMPLE")</f>
        <v>CUMPLE</v>
      </c>
      <c r="S778" s="188" t="str">
        <f>IF($K778&gt;NORMA!$K$10,"NO CUMPLE","CUMPLE")</f>
        <v>NO CUMPLE</v>
      </c>
      <c r="T778" s="188" t="str">
        <f>IF($J778&gt;NORMA!$K$11,"NO CUMPLE","CUMPLE")</f>
        <v>CUMPLE</v>
      </c>
      <c r="U778" s="188" t="str">
        <f>IF($G778&gt;NORMA!$L$12,"NO CUMPLE","CUMPLE")</f>
        <v>CUMPLE</v>
      </c>
      <c r="V778" s="188" t="str">
        <f>IF($H778&gt;NORMA!$L$13,"NO CUMPLE","CUMPLE")</f>
        <v>NO CUMPLE</v>
      </c>
      <c r="W778" s="188" t="str">
        <f>IF($O778&gt;NORMA!$J$14,"NO CUMPLE","CUMPLE")</f>
        <v>NO CUMPLE</v>
      </c>
      <c r="X778" s="188" t="str">
        <f>IF(AND($N778&gt;=NORMA!$Q$4, $N778&lt;=NORMA!$R$4),"CUMPLE","NO CUMPLE")</f>
        <v>CUMPLE</v>
      </c>
      <c r="Y778" s="188" t="str">
        <f>IF($I778&gt;NORMA!$K$16,"NO CUMPLE","CUMPLE")</f>
        <v>NO CUMPLE</v>
      </c>
      <c r="Z778" s="188" t="str">
        <f>IF($M778&lt;NORMA!$L$23,"NO CUMPLE","CUMPLE")</f>
        <v>NO CUMPLE</v>
      </c>
      <c r="AA778" s="188" t="str">
        <f>IF($E778&gt;NORMA!$J$24,"NO CUMPLE","CUMPLE")</f>
        <v>NO CUMPLE</v>
      </c>
      <c r="AB778" s="188" t="str">
        <f>IF($F778&gt;NORMA!$J$25,"NO CUMPLE","CUMPLE")</f>
        <v>NO CUMPLE</v>
      </c>
      <c r="AC778" s="188" t="str">
        <f>IF($K778&gt;NORMA!$J$26,"NO CUMPLE","CUMPLE")</f>
        <v>NO CUMPLE</v>
      </c>
      <c r="AD778" s="188" t="str">
        <f>IF($J778&gt;NORMA!$J$27,"NO CUMPLE","CUMPLE")</f>
        <v>NO CUMPLE</v>
      </c>
      <c r="AE778" s="188" t="str">
        <f>IF($G778&gt;NORMA!$K$28,"NO CUMPLE","CUMPLE")</f>
        <v>NO CUMPLE</v>
      </c>
      <c r="AF778" s="188" t="str">
        <f>IF($H778&gt;NORMA!$I$29,"NO CUMPLE","CUMPLE")</f>
        <v>NO CUMPLE</v>
      </c>
      <c r="AG778" s="188" t="str">
        <f>IF($O778&gt;NORMA!$L$30,"NO CUMPLE","CUMPLE")</f>
        <v>NO CUMPLE</v>
      </c>
      <c r="AH778" s="188" t="str">
        <f>IF(AND($N778&gt;=NORMA!$R$18, $N778&lt;=NORMA!$S$18),"CUMPLE","NO CUMPLE")</f>
        <v>CUMPLE</v>
      </c>
      <c r="AI778" s="188" t="str">
        <f>IF($I778&gt;NORMA!$J$32,"NO CUMPLE","CUMPLE")</f>
        <v>NO CUMPLE</v>
      </c>
    </row>
    <row r="779" spans="1:35" ht="14.25" customHeight="1" x14ac:dyDescent="0.35">
      <c r="A779" s="198" t="s">
        <v>104</v>
      </c>
      <c r="B779" s="156" t="s">
        <v>105</v>
      </c>
      <c r="C779" s="199">
        <v>42077</v>
      </c>
      <c r="D779" s="206">
        <v>0.33333333333333331</v>
      </c>
      <c r="E779" s="156">
        <v>269</v>
      </c>
      <c r="F779" s="156">
        <v>423</v>
      </c>
      <c r="G779" s="156">
        <v>142</v>
      </c>
      <c r="H779" s="201">
        <v>20</v>
      </c>
      <c r="I779" s="201">
        <v>3.83</v>
      </c>
      <c r="J779" s="201">
        <v>7.04</v>
      </c>
      <c r="K779" s="155">
        <v>44.03</v>
      </c>
      <c r="L779" s="155">
        <v>2.65</v>
      </c>
      <c r="M779" s="156">
        <v>0.57999999999999996</v>
      </c>
      <c r="N779" s="156">
        <v>7.37</v>
      </c>
      <c r="O779" s="157">
        <v>27000000</v>
      </c>
      <c r="P779" s="188" t="str">
        <f>IF($M779&lt;NORMA!$K$7,"NO CUMPLE","CUMPLE")</f>
        <v>CUMPLE</v>
      </c>
      <c r="Q779" s="188" t="str">
        <f>IF($E779&gt;NORMA!$K$8,"NO CUMPLE","CUMPLE")</f>
        <v>NO CUMPLE</v>
      </c>
      <c r="R779" s="188" t="str">
        <f>IF($F779&gt;NORMA!$K$9,"NO CUMPLE","CUMPLE")</f>
        <v>NO CUMPLE</v>
      </c>
      <c r="S779" s="188" t="str">
        <f>IF($K779&gt;NORMA!$K$10,"NO CUMPLE","CUMPLE")</f>
        <v>NO CUMPLE</v>
      </c>
      <c r="T779" s="188" t="str">
        <f>IF($J779&gt;NORMA!$K$11,"NO CUMPLE","CUMPLE")</f>
        <v>CUMPLE</v>
      </c>
      <c r="U779" s="188" t="str">
        <f>IF($G779&gt;NORMA!$L$12,"NO CUMPLE","CUMPLE")</f>
        <v>CUMPLE</v>
      </c>
      <c r="V779" s="188" t="str">
        <f>IF($H779&gt;NORMA!$L$13,"NO CUMPLE","CUMPLE")</f>
        <v>CUMPLE</v>
      </c>
      <c r="W779" s="188" t="str">
        <f>IF($O779&gt;NORMA!$J$14,"NO CUMPLE","CUMPLE")</f>
        <v>NO CUMPLE</v>
      </c>
      <c r="X779" s="188" t="str">
        <f>IF(AND($N779&gt;=NORMA!$Q$4, $N779&lt;=NORMA!$R$4),"CUMPLE","NO CUMPLE")</f>
        <v>CUMPLE</v>
      </c>
      <c r="Y779" s="188" t="str">
        <f>IF($I779&gt;NORMA!$K$16,"NO CUMPLE","CUMPLE")</f>
        <v>CUMPLE</v>
      </c>
      <c r="Z779" s="188" t="str">
        <f>IF($M779&lt;NORMA!$L$23,"NO CUMPLE","CUMPLE")</f>
        <v>NO CUMPLE</v>
      </c>
      <c r="AA779" s="188" t="str">
        <f>IF($E779&gt;NORMA!$J$24,"NO CUMPLE","CUMPLE")</f>
        <v>NO CUMPLE</v>
      </c>
      <c r="AB779" s="188" t="str">
        <f>IF($F779&gt;NORMA!$J$25,"NO CUMPLE","CUMPLE")</f>
        <v>NO CUMPLE</v>
      </c>
      <c r="AC779" s="188" t="str">
        <f>IF($K779&gt;NORMA!$J$26,"NO CUMPLE","CUMPLE")</f>
        <v>NO CUMPLE</v>
      </c>
      <c r="AD779" s="188" t="str">
        <f>IF($J779&gt;NORMA!$J$27,"NO CUMPLE","CUMPLE")</f>
        <v>NO CUMPLE</v>
      </c>
      <c r="AE779" s="188" t="str">
        <f>IF($G779&gt;NORMA!$K$28,"NO CUMPLE","CUMPLE")</f>
        <v>NO CUMPLE</v>
      </c>
      <c r="AF779" s="188" t="str">
        <f>IF($H779&gt;NORMA!$I$29,"NO CUMPLE","CUMPLE")</f>
        <v>NO CUMPLE</v>
      </c>
      <c r="AG779" s="188" t="str">
        <f>IF($O779&gt;NORMA!$L$30,"NO CUMPLE","CUMPLE")</f>
        <v>NO CUMPLE</v>
      </c>
      <c r="AH779" s="188" t="str">
        <f>IF(AND($N779&gt;=NORMA!$R$18, $N779&lt;=NORMA!$S$18),"CUMPLE","NO CUMPLE")</f>
        <v>CUMPLE</v>
      </c>
      <c r="AI779" s="188" t="str">
        <f>IF($I779&gt;NORMA!$J$32,"NO CUMPLE","CUMPLE")</f>
        <v>NO CUMPLE</v>
      </c>
    </row>
    <row r="780" spans="1:35" ht="14.25" customHeight="1" x14ac:dyDescent="0.35">
      <c r="A780" s="198" t="s">
        <v>106</v>
      </c>
      <c r="B780" s="156" t="s">
        <v>105</v>
      </c>
      <c r="C780" s="199">
        <v>42079</v>
      </c>
      <c r="D780" s="206">
        <v>0.66666666666666663</v>
      </c>
      <c r="E780" s="156">
        <v>308</v>
      </c>
      <c r="F780" s="156">
        <v>474</v>
      </c>
      <c r="G780" s="156">
        <v>142</v>
      </c>
      <c r="H780" s="201">
        <v>489</v>
      </c>
      <c r="I780" s="201">
        <v>15.24</v>
      </c>
      <c r="J780" s="201">
        <v>0.05</v>
      </c>
      <c r="K780" s="155">
        <v>70.290000000000006</v>
      </c>
      <c r="L780" s="155">
        <v>2.2599999999999998</v>
      </c>
      <c r="M780" s="156">
        <v>0.19</v>
      </c>
      <c r="N780" s="156">
        <v>7.13</v>
      </c>
      <c r="O780" s="157">
        <v>150000000</v>
      </c>
      <c r="P780" s="188" t="str">
        <f>IF($M780&lt;NORMA!$K$7,"NO CUMPLE","CUMPLE")</f>
        <v>NO CUMPLE</v>
      </c>
      <c r="Q780" s="188" t="str">
        <f>IF($E780&gt;NORMA!$K$8,"NO CUMPLE","CUMPLE")</f>
        <v>NO CUMPLE</v>
      </c>
      <c r="R780" s="188" t="str">
        <f>IF($F780&gt;NORMA!$K$9,"NO CUMPLE","CUMPLE")</f>
        <v>NO CUMPLE</v>
      </c>
      <c r="S780" s="188" t="str">
        <f>IF($K780&gt;NORMA!$K$10,"NO CUMPLE","CUMPLE")</f>
        <v>NO CUMPLE</v>
      </c>
      <c r="T780" s="188" t="str">
        <f>IF($J780&gt;NORMA!$K$11,"NO CUMPLE","CUMPLE")</f>
        <v>CUMPLE</v>
      </c>
      <c r="U780" s="188" t="str">
        <f>IF($G780&gt;NORMA!$L$12,"NO CUMPLE","CUMPLE")</f>
        <v>CUMPLE</v>
      </c>
      <c r="V780" s="188" t="str">
        <f>IF($H780&gt;NORMA!$L$13,"NO CUMPLE","CUMPLE")</f>
        <v>NO CUMPLE</v>
      </c>
      <c r="W780" s="188" t="str">
        <f>IF($O780&gt;NORMA!$J$14,"NO CUMPLE","CUMPLE")</f>
        <v>NO CUMPLE</v>
      </c>
      <c r="X780" s="188" t="str">
        <f>IF(AND($N780&gt;=NORMA!$Q$4, $N780&lt;=NORMA!$R$4),"CUMPLE","NO CUMPLE")</f>
        <v>CUMPLE</v>
      </c>
      <c r="Y780" s="188" t="str">
        <f>IF($I780&gt;NORMA!$K$16,"NO CUMPLE","CUMPLE")</f>
        <v>NO CUMPLE</v>
      </c>
      <c r="Z780" s="188" t="str">
        <f>IF($M780&lt;NORMA!$L$23,"NO CUMPLE","CUMPLE")</f>
        <v>NO CUMPLE</v>
      </c>
      <c r="AA780" s="188" t="str">
        <f>IF($E780&gt;NORMA!$J$24,"NO CUMPLE","CUMPLE")</f>
        <v>NO CUMPLE</v>
      </c>
      <c r="AB780" s="188" t="str">
        <f>IF($F780&gt;NORMA!$J$25,"NO CUMPLE","CUMPLE")</f>
        <v>NO CUMPLE</v>
      </c>
      <c r="AC780" s="188" t="str">
        <f>IF($K780&gt;NORMA!$J$26,"NO CUMPLE","CUMPLE")</f>
        <v>NO CUMPLE</v>
      </c>
      <c r="AD780" s="188" t="str">
        <f>IF($J780&gt;NORMA!$J$27,"NO CUMPLE","CUMPLE")</f>
        <v>CUMPLE</v>
      </c>
      <c r="AE780" s="188" t="str">
        <f>IF($G780&gt;NORMA!$K$28,"NO CUMPLE","CUMPLE")</f>
        <v>NO CUMPLE</v>
      </c>
      <c r="AF780" s="188" t="str">
        <f>IF($H780&gt;NORMA!$I$29,"NO CUMPLE","CUMPLE")</f>
        <v>NO CUMPLE</v>
      </c>
      <c r="AG780" s="188" t="str">
        <f>IF($O780&gt;NORMA!$L$30,"NO CUMPLE","CUMPLE")</f>
        <v>NO CUMPLE</v>
      </c>
      <c r="AH780" s="188" t="str">
        <f>IF(AND($N780&gt;=NORMA!$R$18, $N780&lt;=NORMA!$S$18),"CUMPLE","NO CUMPLE")</f>
        <v>CUMPLE</v>
      </c>
      <c r="AI780" s="188" t="str">
        <f>IF($I780&gt;NORMA!$J$32,"NO CUMPLE","CUMPLE")</f>
        <v>NO CUMPLE</v>
      </c>
    </row>
    <row r="781" spans="1:35" ht="14.25" customHeight="1" x14ac:dyDescent="0.35">
      <c r="A781" s="198" t="s">
        <v>107</v>
      </c>
      <c r="B781" s="156" t="s">
        <v>105</v>
      </c>
      <c r="C781" s="199">
        <v>42088</v>
      </c>
      <c r="D781" s="206">
        <v>0.58333333333333337</v>
      </c>
      <c r="E781" s="156">
        <v>331</v>
      </c>
      <c r="F781" s="156">
        <v>555</v>
      </c>
      <c r="G781" s="156">
        <v>266</v>
      </c>
      <c r="H781" s="201">
        <v>473</v>
      </c>
      <c r="I781" s="201">
        <v>11.89</v>
      </c>
      <c r="J781" s="201">
        <v>10.93</v>
      </c>
      <c r="K781" s="155">
        <v>83.52</v>
      </c>
      <c r="L781" s="155">
        <v>2.8</v>
      </c>
      <c r="M781" s="197" t="s">
        <v>61</v>
      </c>
      <c r="N781" s="156">
        <v>7.36</v>
      </c>
      <c r="O781" s="157">
        <v>130000000</v>
      </c>
      <c r="P781" s="205" t="s">
        <v>61</v>
      </c>
      <c r="Q781" s="188" t="str">
        <f>IF($E781&gt;NORMA!$K$8,"NO CUMPLE","CUMPLE")</f>
        <v>NO CUMPLE</v>
      </c>
      <c r="R781" s="188" t="str">
        <f>IF($F781&gt;NORMA!$K$9,"NO CUMPLE","CUMPLE")</f>
        <v>NO CUMPLE</v>
      </c>
      <c r="S781" s="188" t="str">
        <f>IF($K781&gt;NORMA!$K$10,"NO CUMPLE","CUMPLE")</f>
        <v>NO CUMPLE</v>
      </c>
      <c r="T781" s="188" t="str">
        <f>IF($J781&gt;NORMA!$K$11,"NO CUMPLE","CUMPLE")</f>
        <v>NO CUMPLE</v>
      </c>
      <c r="U781" s="188" t="str">
        <f>IF($G781&gt;NORMA!$L$12,"NO CUMPLE","CUMPLE")</f>
        <v>NO CUMPLE</v>
      </c>
      <c r="V781" s="188" t="str">
        <f>IF($H781&gt;NORMA!$L$13,"NO CUMPLE","CUMPLE")</f>
        <v>NO CUMPLE</v>
      </c>
      <c r="W781" s="188" t="str">
        <f>IF($O781&gt;NORMA!$J$14,"NO CUMPLE","CUMPLE")</f>
        <v>NO CUMPLE</v>
      </c>
      <c r="X781" s="188" t="str">
        <f>IF(AND($N781&gt;=NORMA!$Q$4, $N781&lt;=NORMA!$R$4),"CUMPLE","NO CUMPLE")</f>
        <v>CUMPLE</v>
      </c>
      <c r="Y781" s="188" t="str">
        <f>IF($I781&gt;NORMA!$K$16,"NO CUMPLE","CUMPLE")</f>
        <v>NO CUMPLE</v>
      </c>
      <c r="Z781" s="205" t="s">
        <v>61</v>
      </c>
      <c r="AA781" s="188" t="str">
        <f>IF($E781&gt;NORMA!$J$24,"NO CUMPLE","CUMPLE")</f>
        <v>NO CUMPLE</v>
      </c>
      <c r="AB781" s="188" t="str">
        <f>IF($F781&gt;NORMA!$J$25,"NO CUMPLE","CUMPLE")</f>
        <v>NO CUMPLE</v>
      </c>
      <c r="AC781" s="188" t="str">
        <f>IF($K781&gt;NORMA!$J$26,"NO CUMPLE","CUMPLE")</f>
        <v>NO CUMPLE</v>
      </c>
      <c r="AD781" s="188" t="str">
        <f>IF($J781&gt;NORMA!$J$27,"NO CUMPLE","CUMPLE")</f>
        <v>NO CUMPLE</v>
      </c>
      <c r="AE781" s="188" t="str">
        <f>IF($G781&gt;NORMA!$K$28,"NO CUMPLE","CUMPLE")</f>
        <v>NO CUMPLE</v>
      </c>
      <c r="AF781" s="188" t="str">
        <f>IF($H781&gt;NORMA!$I$29,"NO CUMPLE","CUMPLE")</f>
        <v>NO CUMPLE</v>
      </c>
      <c r="AG781" s="188" t="str">
        <f>IF($O781&gt;NORMA!$L$30,"NO CUMPLE","CUMPLE")</f>
        <v>NO CUMPLE</v>
      </c>
      <c r="AH781" s="188" t="str">
        <f>IF(AND($N781&gt;=NORMA!$R$18, $N781&lt;=NORMA!$S$18),"CUMPLE","NO CUMPLE")</f>
        <v>CUMPLE</v>
      </c>
      <c r="AI781" s="188" t="str">
        <f>IF($I781&gt;NORMA!$J$32,"NO CUMPLE","CUMPLE")</f>
        <v>NO CUMPLE</v>
      </c>
    </row>
    <row r="782" spans="1:35" ht="14.25" customHeight="1" x14ac:dyDescent="0.35">
      <c r="A782" s="198" t="s">
        <v>107</v>
      </c>
      <c r="B782" s="156" t="s">
        <v>105</v>
      </c>
      <c r="C782" s="199">
        <v>42102</v>
      </c>
      <c r="D782" s="206">
        <v>0.66666666666666663</v>
      </c>
      <c r="E782" s="156">
        <v>348</v>
      </c>
      <c r="F782" s="156">
        <v>512</v>
      </c>
      <c r="G782" s="156">
        <v>270</v>
      </c>
      <c r="H782" s="201">
        <v>97</v>
      </c>
      <c r="I782" s="201">
        <v>16.420000000000002</v>
      </c>
      <c r="J782" s="201">
        <v>7.28</v>
      </c>
      <c r="K782" s="155">
        <v>215.53</v>
      </c>
      <c r="L782" s="155">
        <v>5.63</v>
      </c>
      <c r="M782" s="156">
        <v>0.73</v>
      </c>
      <c r="N782" s="156">
        <v>7.23</v>
      </c>
      <c r="O782" s="157">
        <v>150000000</v>
      </c>
      <c r="P782" s="188" t="str">
        <f>IF($M782&lt;NORMA!$K$7,"NO CUMPLE","CUMPLE")</f>
        <v>CUMPLE</v>
      </c>
      <c r="Q782" s="188" t="str">
        <f>IF($E782&gt;NORMA!$K$8,"NO CUMPLE","CUMPLE")</f>
        <v>NO CUMPLE</v>
      </c>
      <c r="R782" s="188" t="str">
        <f>IF($F782&gt;NORMA!$K$9,"NO CUMPLE","CUMPLE")</f>
        <v>NO CUMPLE</v>
      </c>
      <c r="S782" s="188" t="str">
        <f>IF($K782&gt;NORMA!$K$10,"NO CUMPLE","CUMPLE")</f>
        <v>NO CUMPLE</v>
      </c>
      <c r="T782" s="188" t="str">
        <f>IF($J782&gt;NORMA!$K$11,"NO CUMPLE","CUMPLE")</f>
        <v>CUMPLE</v>
      </c>
      <c r="U782" s="188" t="str">
        <f>IF($G782&gt;NORMA!$L$12,"NO CUMPLE","CUMPLE")</f>
        <v>NO CUMPLE</v>
      </c>
      <c r="V782" s="188" t="str">
        <f>IF($H782&gt;NORMA!$L$13,"NO CUMPLE","CUMPLE")</f>
        <v>NO CUMPLE</v>
      </c>
      <c r="W782" s="188" t="str">
        <f>IF($O782&gt;NORMA!$J$14,"NO CUMPLE","CUMPLE")</f>
        <v>NO CUMPLE</v>
      </c>
      <c r="X782" s="188" t="str">
        <f>IF(AND($N782&gt;=NORMA!$Q$4, $N782&lt;=NORMA!$R$4),"CUMPLE","NO CUMPLE")</f>
        <v>CUMPLE</v>
      </c>
      <c r="Y782" s="188" t="str">
        <f>IF($I782&gt;NORMA!$K$16,"NO CUMPLE","CUMPLE")</f>
        <v>NO CUMPLE</v>
      </c>
      <c r="Z782" s="188" t="str">
        <f>IF($M782&lt;NORMA!$L$23,"NO CUMPLE","CUMPLE")</f>
        <v>NO CUMPLE</v>
      </c>
      <c r="AA782" s="188" t="str">
        <f>IF($E782&gt;NORMA!$J$24,"NO CUMPLE","CUMPLE")</f>
        <v>NO CUMPLE</v>
      </c>
      <c r="AB782" s="188" t="str">
        <f>IF($F782&gt;NORMA!$J$25,"NO CUMPLE","CUMPLE")</f>
        <v>NO CUMPLE</v>
      </c>
      <c r="AC782" s="188" t="str">
        <f>IF($K782&gt;NORMA!$J$26,"NO CUMPLE","CUMPLE")</f>
        <v>NO CUMPLE</v>
      </c>
      <c r="AD782" s="188" t="str">
        <f>IF($J782&gt;NORMA!$J$27,"NO CUMPLE","CUMPLE")</f>
        <v>NO CUMPLE</v>
      </c>
      <c r="AE782" s="188" t="str">
        <f>IF($G782&gt;NORMA!$K$28,"NO CUMPLE","CUMPLE")</f>
        <v>NO CUMPLE</v>
      </c>
      <c r="AF782" s="188" t="str">
        <f>IF($H782&gt;NORMA!$I$29,"NO CUMPLE","CUMPLE")</f>
        <v>NO CUMPLE</v>
      </c>
      <c r="AG782" s="188" t="str">
        <f>IF($O782&gt;NORMA!$L$30,"NO CUMPLE","CUMPLE")</f>
        <v>NO CUMPLE</v>
      </c>
      <c r="AH782" s="188" t="str">
        <f>IF(AND($N782&gt;=NORMA!$R$18, $N782&lt;=NORMA!$S$18),"CUMPLE","NO CUMPLE")</f>
        <v>CUMPLE</v>
      </c>
      <c r="AI782" s="188" t="str">
        <f>IF($I782&gt;NORMA!$J$32,"NO CUMPLE","CUMPLE")</f>
        <v>NO CUMPLE</v>
      </c>
    </row>
    <row r="783" spans="1:35" ht="14.25" customHeight="1" x14ac:dyDescent="0.35">
      <c r="A783" s="202" t="s">
        <v>107</v>
      </c>
      <c r="B783" s="201" t="s">
        <v>105</v>
      </c>
      <c r="C783" s="203">
        <v>42237</v>
      </c>
      <c r="D783" s="172">
        <v>0.42083333333333334</v>
      </c>
      <c r="E783" s="201">
        <v>290</v>
      </c>
      <c r="F783" s="201">
        <v>484</v>
      </c>
      <c r="G783" s="201">
        <v>232</v>
      </c>
      <c r="H783" s="201">
        <v>388</v>
      </c>
      <c r="I783" s="201">
        <v>2.89</v>
      </c>
      <c r="J783" s="201">
        <v>15.9</v>
      </c>
      <c r="K783" s="155">
        <v>47.65</v>
      </c>
      <c r="L783" s="155">
        <v>6.47</v>
      </c>
      <c r="M783" s="207">
        <v>0.79</v>
      </c>
      <c r="N783" s="207">
        <v>7.48</v>
      </c>
      <c r="O783" s="208">
        <v>70000000</v>
      </c>
      <c r="P783" s="188" t="str">
        <f>IF($M783&lt;NORMA!$K$7,"NO CUMPLE","CUMPLE")</f>
        <v>CUMPLE</v>
      </c>
      <c r="Q783" s="188" t="str">
        <f>IF($E783&gt;NORMA!$K$8,"NO CUMPLE","CUMPLE")</f>
        <v>NO CUMPLE</v>
      </c>
      <c r="R783" s="188" t="str">
        <f>IF($F783&gt;NORMA!$K$9,"NO CUMPLE","CUMPLE")</f>
        <v>NO CUMPLE</v>
      </c>
      <c r="S783" s="188" t="str">
        <f>IF($K783&gt;NORMA!$K$10,"NO CUMPLE","CUMPLE")</f>
        <v>NO CUMPLE</v>
      </c>
      <c r="T783" s="188" t="str">
        <f>IF($J783&gt;NORMA!$K$11,"NO CUMPLE","CUMPLE")</f>
        <v>NO CUMPLE</v>
      </c>
      <c r="U783" s="188" t="str">
        <f>IF($G783&gt;NORMA!$L$12,"NO CUMPLE","CUMPLE")</f>
        <v>NO CUMPLE</v>
      </c>
      <c r="V783" s="188" t="str">
        <f>IF($H783&gt;NORMA!$L$13,"NO CUMPLE","CUMPLE")</f>
        <v>NO CUMPLE</v>
      </c>
      <c r="W783" s="188" t="str">
        <f>IF($O783&gt;NORMA!$J$14,"NO CUMPLE","CUMPLE")</f>
        <v>NO CUMPLE</v>
      </c>
      <c r="X783" s="188" t="str">
        <f>IF(AND($N783&gt;=NORMA!$Q$4, $N783&lt;=NORMA!$R$4),"CUMPLE","NO CUMPLE")</f>
        <v>CUMPLE</v>
      </c>
      <c r="Y783" s="188" t="str">
        <f>IF($I783&gt;NORMA!$K$16,"NO CUMPLE","CUMPLE")</f>
        <v>CUMPLE</v>
      </c>
      <c r="Z783" s="188" t="str">
        <f>IF($M783&lt;NORMA!$L$23,"NO CUMPLE","CUMPLE")</f>
        <v>NO CUMPLE</v>
      </c>
      <c r="AA783" s="188" t="str">
        <f>IF($E783&gt;NORMA!$J$24,"NO CUMPLE","CUMPLE")</f>
        <v>NO CUMPLE</v>
      </c>
      <c r="AB783" s="188" t="str">
        <f>IF($F783&gt;NORMA!$J$25,"NO CUMPLE","CUMPLE")</f>
        <v>NO CUMPLE</v>
      </c>
      <c r="AC783" s="188" t="str">
        <f>IF($K783&gt;NORMA!$J$26,"NO CUMPLE","CUMPLE")</f>
        <v>NO CUMPLE</v>
      </c>
      <c r="AD783" s="188" t="str">
        <f>IF($J783&gt;NORMA!$J$27,"NO CUMPLE","CUMPLE")</f>
        <v>NO CUMPLE</v>
      </c>
      <c r="AE783" s="188" t="str">
        <f>IF($G783&gt;NORMA!$K$28,"NO CUMPLE","CUMPLE")</f>
        <v>NO CUMPLE</v>
      </c>
      <c r="AF783" s="188" t="str">
        <f>IF($H783&gt;NORMA!$I$29,"NO CUMPLE","CUMPLE")</f>
        <v>NO CUMPLE</v>
      </c>
      <c r="AG783" s="188" t="str">
        <f>IF($O783&gt;NORMA!$L$30,"NO CUMPLE","CUMPLE")</f>
        <v>NO CUMPLE</v>
      </c>
      <c r="AH783" s="188" t="str">
        <f>IF(AND($N783&gt;=NORMA!$R$18, $N783&lt;=NORMA!$S$18),"CUMPLE","NO CUMPLE")</f>
        <v>CUMPLE</v>
      </c>
      <c r="AI783" s="188" t="str">
        <f>IF($I783&gt;NORMA!$J$32,"NO CUMPLE","CUMPLE")</f>
        <v>NO CUMPLE</v>
      </c>
    </row>
    <row r="784" spans="1:35" ht="14.25" customHeight="1" x14ac:dyDescent="0.35">
      <c r="A784" s="202" t="s">
        <v>106</v>
      </c>
      <c r="B784" s="201" t="s">
        <v>105</v>
      </c>
      <c r="C784" s="203">
        <v>42237</v>
      </c>
      <c r="D784" s="172">
        <v>0.5854166666666667</v>
      </c>
      <c r="E784" s="201">
        <v>261</v>
      </c>
      <c r="F784" s="201">
        <v>374</v>
      </c>
      <c r="G784" s="201">
        <v>156</v>
      </c>
      <c r="H784" s="201">
        <v>533</v>
      </c>
      <c r="I784" s="201">
        <v>7.28</v>
      </c>
      <c r="J784" s="201">
        <v>9.8699999999999992</v>
      </c>
      <c r="K784" s="155">
        <v>44.68</v>
      </c>
      <c r="L784" s="155">
        <v>4.58</v>
      </c>
      <c r="M784" s="156">
        <v>0.88</v>
      </c>
      <c r="N784" s="156">
        <v>7.32</v>
      </c>
      <c r="O784" s="157">
        <v>79000000</v>
      </c>
      <c r="P784" s="188" t="str">
        <f>IF($M784&lt;NORMA!$K$7,"NO CUMPLE","CUMPLE")</f>
        <v>CUMPLE</v>
      </c>
      <c r="Q784" s="188" t="str">
        <f>IF($E784&gt;NORMA!$K$8,"NO CUMPLE","CUMPLE")</f>
        <v>NO CUMPLE</v>
      </c>
      <c r="R784" s="188" t="str">
        <f>IF($F784&gt;NORMA!$K$9,"NO CUMPLE","CUMPLE")</f>
        <v>CUMPLE</v>
      </c>
      <c r="S784" s="188" t="str">
        <f>IF($K784&gt;NORMA!$K$10,"NO CUMPLE","CUMPLE")</f>
        <v>NO CUMPLE</v>
      </c>
      <c r="T784" s="188" t="str">
        <f>IF($J784&gt;NORMA!$K$11,"NO CUMPLE","CUMPLE")</f>
        <v>NO CUMPLE</v>
      </c>
      <c r="U784" s="188" t="str">
        <f>IF($G784&gt;NORMA!$L$12,"NO CUMPLE","CUMPLE")</f>
        <v>CUMPLE</v>
      </c>
      <c r="V784" s="188" t="str">
        <f>IF($H784&gt;NORMA!$L$13,"NO CUMPLE","CUMPLE")</f>
        <v>NO CUMPLE</v>
      </c>
      <c r="W784" s="188" t="str">
        <f>IF($O784&gt;NORMA!$J$14,"NO CUMPLE","CUMPLE")</f>
        <v>NO CUMPLE</v>
      </c>
      <c r="X784" s="188" t="str">
        <f>IF(AND($N784&gt;=NORMA!$Q$4, $N784&lt;=NORMA!$R$4),"CUMPLE","NO CUMPLE")</f>
        <v>CUMPLE</v>
      </c>
      <c r="Y784" s="188" t="str">
        <f>IF($I784&gt;NORMA!$K$16,"NO CUMPLE","CUMPLE")</f>
        <v>NO CUMPLE</v>
      </c>
      <c r="Z784" s="188" t="str">
        <f>IF($M784&lt;NORMA!$L$23,"NO CUMPLE","CUMPLE")</f>
        <v>NO CUMPLE</v>
      </c>
      <c r="AA784" s="188" t="str">
        <f>IF($E784&gt;NORMA!$J$24,"NO CUMPLE","CUMPLE")</f>
        <v>NO CUMPLE</v>
      </c>
      <c r="AB784" s="188" t="str">
        <f>IF($F784&gt;NORMA!$J$25,"NO CUMPLE","CUMPLE")</f>
        <v>NO CUMPLE</v>
      </c>
      <c r="AC784" s="188" t="str">
        <f>IF($K784&gt;NORMA!$J$26,"NO CUMPLE","CUMPLE")</f>
        <v>NO CUMPLE</v>
      </c>
      <c r="AD784" s="188" t="str">
        <f>IF($J784&gt;NORMA!$J$27,"NO CUMPLE","CUMPLE")</f>
        <v>NO CUMPLE</v>
      </c>
      <c r="AE784" s="188" t="str">
        <f>IF($G784&gt;NORMA!$K$28,"NO CUMPLE","CUMPLE")</f>
        <v>NO CUMPLE</v>
      </c>
      <c r="AF784" s="188" t="str">
        <f>IF($H784&gt;NORMA!$I$29,"NO CUMPLE","CUMPLE")</f>
        <v>NO CUMPLE</v>
      </c>
      <c r="AG784" s="188" t="str">
        <f>IF($O784&gt;NORMA!$L$30,"NO CUMPLE","CUMPLE")</f>
        <v>NO CUMPLE</v>
      </c>
      <c r="AH784" s="188" t="str">
        <f>IF(AND($N784&gt;=NORMA!$R$18, $N784&lt;=NORMA!$S$18),"CUMPLE","NO CUMPLE")</f>
        <v>CUMPLE</v>
      </c>
      <c r="AI784" s="188" t="str">
        <f>IF($I784&gt;NORMA!$J$32,"NO CUMPLE","CUMPLE")</f>
        <v>NO CUMPLE</v>
      </c>
    </row>
    <row r="785" spans="1:35" ht="14.25" customHeight="1" x14ac:dyDescent="0.35">
      <c r="A785" s="202" t="s">
        <v>104</v>
      </c>
      <c r="B785" s="201" t="s">
        <v>105</v>
      </c>
      <c r="C785" s="203">
        <v>42241</v>
      </c>
      <c r="D785" s="172">
        <v>0.25624999999999998</v>
      </c>
      <c r="E785" s="201">
        <v>170</v>
      </c>
      <c r="F785" s="201">
        <v>243</v>
      </c>
      <c r="G785" s="201">
        <v>93</v>
      </c>
      <c r="H785" s="201">
        <v>2.4</v>
      </c>
      <c r="I785" s="201">
        <v>1.52</v>
      </c>
      <c r="J785" s="201">
        <v>5.67</v>
      </c>
      <c r="K785" s="155">
        <v>25.74</v>
      </c>
      <c r="L785" s="155">
        <v>5.09</v>
      </c>
      <c r="M785" s="156">
        <v>2.39</v>
      </c>
      <c r="N785" s="156">
        <v>7.69</v>
      </c>
      <c r="O785" s="157">
        <v>17000000</v>
      </c>
      <c r="P785" s="188" t="str">
        <f>IF($M785&lt;NORMA!$K$7,"NO CUMPLE","CUMPLE")</f>
        <v>CUMPLE</v>
      </c>
      <c r="Q785" s="188" t="str">
        <f>IF($E785&gt;NORMA!$K$8,"NO CUMPLE","CUMPLE")</f>
        <v>CUMPLE</v>
      </c>
      <c r="R785" s="188" t="str">
        <f>IF($F785&gt;NORMA!$K$9,"NO CUMPLE","CUMPLE")</f>
        <v>CUMPLE</v>
      </c>
      <c r="S785" s="188" t="str">
        <f>IF($K785&gt;NORMA!$K$10,"NO CUMPLE","CUMPLE")</f>
        <v>CUMPLE</v>
      </c>
      <c r="T785" s="188" t="str">
        <f>IF($J785&gt;NORMA!$K$11,"NO CUMPLE","CUMPLE")</f>
        <v>CUMPLE</v>
      </c>
      <c r="U785" s="188" t="str">
        <f>IF($G785&gt;NORMA!$L$12,"NO CUMPLE","CUMPLE")</f>
        <v>CUMPLE</v>
      </c>
      <c r="V785" s="188" t="str">
        <f>IF($H785&gt;NORMA!$L$13,"NO CUMPLE","CUMPLE")</f>
        <v>CUMPLE</v>
      </c>
      <c r="W785" s="188" t="str">
        <f>IF($O785&gt;NORMA!$J$14,"NO CUMPLE","CUMPLE")</f>
        <v>NO CUMPLE</v>
      </c>
      <c r="X785" s="188" t="str">
        <f>IF(AND($N785&gt;=NORMA!$Q$4, $N785&lt;=NORMA!$R$4),"CUMPLE","NO CUMPLE")</f>
        <v>CUMPLE</v>
      </c>
      <c r="Y785" s="188" t="str">
        <f>IF($I785&gt;NORMA!$K$16,"NO CUMPLE","CUMPLE")</f>
        <v>CUMPLE</v>
      </c>
      <c r="Z785" s="188" t="str">
        <f>IF($M785&lt;NORMA!$L$23,"NO CUMPLE","CUMPLE")</f>
        <v>CUMPLE</v>
      </c>
      <c r="AA785" s="188" t="str">
        <f>IF($E785&gt;NORMA!$J$24,"NO CUMPLE","CUMPLE")</f>
        <v>NO CUMPLE</v>
      </c>
      <c r="AB785" s="188" t="str">
        <f>IF($F785&gt;NORMA!$J$25,"NO CUMPLE","CUMPLE")</f>
        <v>NO CUMPLE</v>
      </c>
      <c r="AC785" s="188" t="str">
        <f>IF($K785&gt;NORMA!$J$26,"NO CUMPLE","CUMPLE")</f>
        <v>NO CUMPLE</v>
      </c>
      <c r="AD785" s="188" t="str">
        <f>IF($J785&gt;NORMA!$J$27,"NO CUMPLE","CUMPLE")</f>
        <v>NO CUMPLE</v>
      </c>
      <c r="AE785" s="188" t="str">
        <f>IF($G785&gt;NORMA!$K$28,"NO CUMPLE","CUMPLE")</f>
        <v>NO CUMPLE</v>
      </c>
      <c r="AF785" s="188" t="str">
        <f>IF($H785&gt;NORMA!$I$29,"NO CUMPLE","CUMPLE")</f>
        <v>CUMPLE</v>
      </c>
      <c r="AG785" s="188" t="str">
        <f>IF($O785&gt;NORMA!$L$30,"NO CUMPLE","CUMPLE")</f>
        <v>NO CUMPLE</v>
      </c>
      <c r="AH785" s="188" t="str">
        <f>IF(AND($N785&gt;=NORMA!$R$18, $N785&lt;=NORMA!$S$18),"CUMPLE","NO CUMPLE")</f>
        <v>CUMPLE</v>
      </c>
      <c r="AI785" s="188" t="str">
        <f>IF($I785&gt;NORMA!$J$32,"NO CUMPLE","CUMPLE")</f>
        <v>NO CUMPLE</v>
      </c>
    </row>
    <row r="786" spans="1:35" ht="14.25" customHeight="1" x14ac:dyDescent="0.35">
      <c r="A786" s="202" t="s">
        <v>104</v>
      </c>
      <c r="B786" s="201" t="s">
        <v>105</v>
      </c>
      <c r="C786" s="203">
        <v>42256</v>
      </c>
      <c r="D786" s="172">
        <v>0.58333333333333337</v>
      </c>
      <c r="E786" s="201">
        <v>220</v>
      </c>
      <c r="F786" s="201">
        <v>355</v>
      </c>
      <c r="G786" s="201">
        <v>175</v>
      </c>
      <c r="H786" s="201">
        <v>50.7</v>
      </c>
      <c r="I786" s="201">
        <v>5.7</v>
      </c>
      <c r="J786" s="201">
        <v>10.9</v>
      </c>
      <c r="K786" s="155">
        <v>34.659999999999997</v>
      </c>
      <c r="L786" s="155">
        <v>5.29</v>
      </c>
      <c r="M786" s="156">
        <v>0.6</v>
      </c>
      <c r="N786" s="156">
        <v>7.45</v>
      </c>
      <c r="O786" s="157">
        <v>350000</v>
      </c>
      <c r="P786" s="188" t="str">
        <f>IF($M786&lt;NORMA!$K$7,"NO CUMPLE","CUMPLE")</f>
        <v>CUMPLE</v>
      </c>
      <c r="Q786" s="188" t="str">
        <f>IF($E786&gt;NORMA!$K$8,"NO CUMPLE","CUMPLE")</f>
        <v>CUMPLE</v>
      </c>
      <c r="R786" s="188" t="str">
        <f>IF($F786&gt;NORMA!$K$9,"NO CUMPLE","CUMPLE")</f>
        <v>CUMPLE</v>
      </c>
      <c r="S786" s="188" t="str">
        <f>IF($K786&gt;NORMA!$K$10,"NO CUMPLE","CUMPLE")</f>
        <v>CUMPLE</v>
      </c>
      <c r="T786" s="188" t="str">
        <f>IF($J786&gt;NORMA!$K$11,"NO CUMPLE","CUMPLE")</f>
        <v>NO CUMPLE</v>
      </c>
      <c r="U786" s="188" t="str">
        <f>IF($G786&gt;NORMA!$L$12,"NO CUMPLE","CUMPLE")</f>
        <v>CUMPLE</v>
      </c>
      <c r="V786" s="188" t="str">
        <f>IF($H786&gt;NORMA!$L$13,"NO CUMPLE","CUMPLE")</f>
        <v>CUMPLE</v>
      </c>
      <c r="W786" s="188" t="str">
        <f>IF($O786&gt;NORMA!$J$14,"NO CUMPLE","CUMPLE")</f>
        <v>CUMPLE</v>
      </c>
      <c r="X786" s="188" t="str">
        <f>IF(AND($N786&gt;=NORMA!$Q$4, $N786&lt;=NORMA!$R$4),"CUMPLE","NO CUMPLE")</f>
        <v>CUMPLE</v>
      </c>
      <c r="Y786" s="188" t="str">
        <f>IF($I786&gt;NORMA!$K$16,"NO CUMPLE","CUMPLE")</f>
        <v>NO CUMPLE</v>
      </c>
      <c r="Z786" s="188" t="str">
        <f>IF($M786&lt;NORMA!$L$23,"NO CUMPLE","CUMPLE")</f>
        <v>NO CUMPLE</v>
      </c>
      <c r="AA786" s="188" t="str">
        <f>IF($E786&gt;NORMA!$J$24,"NO CUMPLE","CUMPLE")</f>
        <v>NO CUMPLE</v>
      </c>
      <c r="AB786" s="188" t="str">
        <f>IF($F786&gt;NORMA!$J$25,"NO CUMPLE","CUMPLE")</f>
        <v>NO CUMPLE</v>
      </c>
      <c r="AC786" s="188" t="str">
        <f>IF($K786&gt;NORMA!$J$26,"NO CUMPLE","CUMPLE")</f>
        <v>NO CUMPLE</v>
      </c>
      <c r="AD786" s="188" t="str">
        <f>IF($J786&gt;NORMA!$J$27,"NO CUMPLE","CUMPLE")</f>
        <v>NO CUMPLE</v>
      </c>
      <c r="AE786" s="188" t="str">
        <f>IF($G786&gt;NORMA!$K$28,"NO CUMPLE","CUMPLE")</f>
        <v>NO CUMPLE</v>
      </c>
      <c r="AF786" s="188" t="str">
        <f>IF($H786&gt;NORMA!$I$29,"NO CUMPLE","CUMPLE")</f>
        <v>NO CUMPLE</v>
      </c>
      <c r="AG786" s="188" t="str">
        <f>IF($O786&gt;NORMA!$L$30,"NO CUMPLE","CUMPLE")</f>
        <v>NO CUMPLE</v>
      </c>
      <c r="AH786" s="188" t="str">
        <f>IF(AND($N786&gt;=NORMA!$R$18, $N786&lt;=NORMA!$S$18),"CUMPLE","NO CUMPLE")</f>
        <v>CUMPLE</v>
      </c>
      <c r="AI786" s="188" t="str">
        <f>IF($I786&gt;NORMA!$J$32,"NO CUMPLE","CUMPLE")</f>
        <v>NO CUMPLE</v>
      </c>
    </row>
    <row r="787" spans="1:35" ht="14.25" customHeight="1" x14ac:dyDescent="0.35">
      <c r="A787" s="202" t="s">
        <v>107</v>
      </c>
      <c r="B787" s="201" t="s">
        <v>105</v>
      </c>
      <c r="C787" s="203">
        <v>42257</v>
      </c>
      <c r="D787" s="172">
        <v>0.67361111111111116</v>
      </c>
      <c r="E787" s="201">
        <v>267</v>
      </c>
      <c r="F787" s="201">
        <v>422</v>
      </c>
      <c r="G787" s="201">
        <v>365</v>
      </c>
      <c r="H787" s="201">
        <v>50.1</v>
      </c>
      <c r="I787" s="201">
        <v>5.16</v>
      </c>
      <c r="J787" s="201">
        <v>8.61</v>
      </c>
      <c r="K787" s="155">
        <v>45.43</v>
      </c>
      <c r="L787" s="155">
        <v>5.2</v>
      </c>
      <c r="M787" s="156">
        <v>0.93</v>
      </c>
      <c r="N787" s="156">
        <v>7.4</v>
      </c>
      <c r="O787" s="157">
        <v>63000000</v>
      </c>
      <c r="P787" s="188" t="str">
        <f>IF($M787&lt;NORMA!$K$7,"NO CUMPLE","CUMPLE")</f>
        <v>CUMPLE</v>
      </c>
      <c r="Q787" s="188" t="str">
        <f>IF($E787&gt;NORMA!$K$8,"NO CUMPLE","CUMPLE")</f>
        <v>NO CUMPLE</v>
      </c>
      <c r="R787" s="188" t="str">
        <f>IF($F787&gt;NORMA!$K$9,"NO CUMPLE","CUMPLE")</f>
        <v>NO CUMPLE</v>
      </c>
      <c r="S787" s="188" t="str">
        <f>IF($K787&gt;NORMA!$K$10,"NO CUMPLE","CUMPLE")</f>
        <v>NO CUMPLE</v>
      </c>
      <c r="T787" s="188" t="str">
        <f>IF($J787&gt;NORMA!$K$11,"NO CUMPLE","CUMPLE")</f>
        <v>NO CUMPLE</v>
      </c>
      <c r="U787" s="188" t="str">
        <f>IF($G787&gt;NORMA!$L$12,"NO CUMPLE","CUMPLE")</f>
        <v>NO CUMPLE</v>
      </c>
      <c r="V787" s="188" t="str">
        <f>IF($H787&gt;NORMA!$L$13,"NO CUMPLE","CUMPLE")</f>
        <v>CUMPLE</v>
      </c>
      <c r="W787" s="188" t="str">
        <f>IF($O787&gt;NORMA!$J$14,"NO CUMPLE","CUMPLE")</f>
        <v>NO CUMPLE</v>
      </c>
      <c r="X787" s="188" t="str">
        <f>IF(AND($N787&gt;=NORMA!$Q$4, $N787&lt;=NORMA!$R$4),"CUMPLE","NO CUMPLE")</f>
        <v>CUMPLE</v>
      </c>
      <c r="Y787" s="188" t="str">
        <f>IF($I787&gt;NORMA!$K$16,"NO CUMPLE","CUMPLE")</f>
        <v>NO CUMPLE</v>
      </c>
      <c r="Z787" s="188" t="str">
        <f>IF($M787&lt;NORMA!$L$23,"NO CUMPLE","CUMPLE")</f>
        <v>NO CUMPLE</v>
      </c>
      <c r="AA787" s="188" t="str">
        <f>IF($E787&gt;NORMA!$J$24,"NO CUMPLE","CUMPLE")</f>
        <v>NO CUMPLE</v>
      </c>
      <c r="AB787" s="188" t="str">
        <f>IF($F787&gt;NORMA!$J$25,"NO CUMPLE","CUMPLE")</f>
        <v>NO CUMPLE</v>
      </c>
      <c r="AC787" s="188" t="str">
        <f>IF($K787&gt;NORMA!$J$26,"NO CUMPLE","CUMPLE")</f>
        <v>NO CUMPLE</v>
      </c>
      <c r="AD787" s="188" t="str">
        <f>IF($J787&gt;NORMA!$J$27,"NO CUMPLE","CUMPLE")</f>
        <v>NO CUMPLE</v>
      </c>
      <c r="AE787" s="188" t="str">
        <f>IF($G787&gt;NORMA!$K$28,"NO CUMPLE","CUMPLE")</f>
        <v>NO CUMPLE</v>
      </c>
      <c r="AF787" s="188" t="str">
        <f>IF($H787&gt;NORMA!$I$29,"NO CUMPLE","CUMPLE")</f>
        <v>NO CUMPLE</v>
      </c>
      <c r="AG787" s="188" t="str">
        <f>IF($O787&gt;NORMA!$L$30,"NO CUMPLE","CUMPLE")</f>
        <v>NO CUMPLE</v>
      </c>
      <c r="AH787" s="188" t="str">
        <f>IF(AND($N787&gt;=NORMA!$R$18, $N787&lt;=NORMA!$S$18),"CUMPLE","NO CUMPLE")</f>
        <v>CUMPLE</v>
      </c>
      <c r="AI787" s="188" t="str">
        <f>IF($I787&gt;NORMA!$J$32,"NO CUMPLE","CUMPLE")</f>
        <v>NO CUMPLE</v>
      </c>
    </row>
    <row r="788" spans="1:35" ht="14.25" customHeight="1" x14ac:dyDescent="0.35">
      <c r="A788" s="202" t="s">
        <v>106</v>
      </c>
      <c r="B788" s="201" t="s">
        <v>105</v>
      </c>
      <c r="C788" s="203">
        <v>42269</v>
      </c>
      <c r="D788" s="172">
        <v>0.51041666666666663</v>
      </c>
      <c r="E788" s="201">
        <v>360</v>
      </c>
      <c r="F788" s="201">
        <v>524</v>
      </c>
      <c r="G788" s="201">
        <v>240</v>
      </c>
      <c r="H788" s="201">
        <v>64.8</v>
      </c>
      <c r="I788" s="201">
        <v>6.39</v>
      </c>
      <c r="J788" s="201">
        <v>6.15</v>
      </c>
      <c r="K788" s="155">
        <v>76.97</v>
      </c>
      <c r="L788" s="155">
        <v>4.88</v>
      </c>
      <c r="M788" s="156">
        <v>0.41</v>
      </c>
      <c r="N788" s="156">
        <v>7.51</v>
      </c>
      <c r="O788" s="157">
        <v>2800000</v>
      </c>
      <c r="P788" s="188" t="str">
        <f>IF($M788&lt;NORMA!$K$7,"NO CUMPLE","CUMPLE")</f>
        <v>CUMPLE</v>
      </c>
      <c r="Q788" s="188" t="str">
        <f>IF($E788&gt;NORMA!$K$8,"NO CUMPLE","CUMPLE")</f>
        <v>NO CUMPLE</v>
      </c>
      <c r="R788" s="188" t="str">
        <f>IF($F788&gt;NORMA!$K$9,"NO CUMPLE","CUMPLE")</f>
        <v>NO CUMPLE</v>
      </c>
      <c r="S788" s="188" t="str">
        <f>IF($K788&gt;NORMA!$K$10,"NO CUMPLE","CUMPLE")</f>
        <v>NO CUMPLE</v>
      </c>
      <c r="T788" s="188" t="str">
        <f>IF($J788&gt;NORMA!$K$11,"NO CUMPLE","CUMPLE")</f>
        <v>CUMPLE</v>
      </c>
      <c r="U788" s="188" t="str">
        <f>IF($G788&gt;NORMA!$L$12,"NO CUMPLE","CUMPLE")</f>
        <v>NO CUMPLE</v>
      </c>
      <c r="V788" s="188" t="str">
        <f>IF($H788&gt;NORMA!$L$13,"NO CUMPLE","CUMPLE")</f>
        <v>NO CUMPLE</v>
      </c>
      <c r="W788" s="188" t="str">
        <f>IF($O788&gt;NORMA!$J$14,"NO CUMPLE","CUMPLE")</f>
        <v>NO CUMPLE</v>
      </c>
      <c r="X788" s="188" t="str">
        <f>IF(AND($N788&gt;=NORMA!$Q$4, $N788&lt;=NORMA!$R$4),"CUMPLE","NO CUMPLE")</f>
        <v>CUMPLE</v>
      </c>
      <c r="Y788" s="188" t="str">
        <f>IF($I788&gt;NORMA!$K$16,"NO CUMPLE","CUMPLE")</f>
        <v>NO CUMPLE</v>
      </c>
      <c r="Z788" s="188" t="str">
        <f>IF($M788&lt;NORMA!$L$23,"NO CUMPLE","CUMPLE")</f>
        <v>NO CUMPLE</v>
      </c>
      <c r="AA788" s="188" t="str">
        <f>IF($E788&gt;NORMA!$J$24,"NO CUMPLE","CUMPLE")</f>
        <v>NO CUMPLE</v>
      </c>
      <c r="AB788" s="188" t="str">
        <f>IF($F788&gt;NORMA!$J$25,"NO CUMPLE","CUMPLE")</f>
        <v>NO CUMPLE</v>
      </c>
      <c r="AC788" s="188" t="str">
        <f>IF($K788&gt;NORMA!$J$26,"NO CUMPLE","CUMPLE")</f>
        <v>NO CUMPLE</v>
      </c>
      <c r="AD788" s="188" t="str">
        <f>IF($J788&gt;NORMA!$J$27,"NO CUMPLE","CUMPLE")</f>
        <v>NO CUMPLE</v>
      </c>
      <c r="AE788" s="188" t="str">
        <f>IF($G788&gt;NORMA!$K$28,"NO CUMPLE","CUMPLE")</f>
        <v>NO CUMPLE</v>
      </c>
      <c r="AF788" s="188" t="str">
        <f>IF($H788&gt;NORMA!$I$29,"NO CUMPLE","CUMPLE")</f>
        <v>NO CUMPLE</v>
      </c>
      <c r="AG788" s="188" t="str">
        <f>IF($O788&gt;NORMA!$L$30,"NO CUMPLE","CUMPLE")</f>
        <v>NO CUMPLE</v>
      </c>
      <c r="AH788" s="188" t="str">
        <f>IF(AND($N788&gt;=NORMA!$R$18, $N788&lt;=NORMA!$S$18),"CUMPLE","NO CUMPLE")</f>
        <v>CUMPLE</v>
      </c>
      <c r="AI788" s="188" t="str">
        <f>IF($I788&gt;NORMA!$J$32,"NO CUMPLE","CUMPLE")</f>
        <v>NO CUMPLE</v>
      </c>
    </row>
    <row r="789" spans="1:35" ht="14.25" customHeight="1" x14ac:dyDescent="0.35">
      <c r="A789" s="202" t="s">
        <v>104</v>
      </c>
      <c r="B789" s="201" t="s">
        <v>105</v>
      </c>
      <c r="C789" s="203">
        <v>42269</v>
      </c>
      <c r="D789" s="172">
        <v>0.66666666666666663</v>
      </c>
      <c r="E789" s="201">
        <v>324</v>
      </c>
      <c r="F789" s="201">
        <v>477</v>
      </c>
      <c r="G789" s="201">
        <v>217</v>
      </c>
      <c r="H789" s="201">
        <v>49.1</v>
      </c>
      <c r="I789" s="201">
        <v>6.78</v>
      </c>
      <c r="J789" s="201">
        <v>5.73</v>
      </c>
      <c r="K789" s="155">
        <v>31.09</v>
      </c>
      <c r="L789" s="155">
        <v>3.94</v>
      </c>
      <c r="M789" s="156">
        <v>0.62</v>
      </c>
      <c r="N789" s="156">
        <v>7.32</v>
      </c>
      <c r="O789" s="157">
        <v>3500000</v>
      </c>
      <c r="P789" s="188" t="str">
        <f>IF($M789&lt;NORMA!$K$7,"NO CUMPLE","CUMPLE")</f>
        <v>CUMPLE</v>
      </c>
      <c r="Q789" s="188" t="str">
        <f>IF($E789&gt;NORMA!$K$8,"NO CUMPLE","CUMPLE")</f>
        <v>NO CUMPLE</v>
      </c>
      <c r="R789" s="188" t="str">
        <f>IF($F789&gt;NORMA!$K$9,"NO CUMPLE","CUMPLE")</f>
        <v>NO CUMPLE</v>
      </c>
      <c r="S789" s="188" t="str">
        <f>IF($K789&gt;NORMA!$K$10,"NO CUMPLE","CUMPLE")</f>
        <v>CUMPLE</v>
      </c>
      <c r="T789" s="188" t="str">
        <f>IF($J789&gt;NORMA!$K$11,"NO CUMPLE","CUMPLE")</f>
        <v>CUMPLE</v>
      </c>
      <c r="U789" s="188" t="str">
        <f>IF($G789&gt;NORMA!$L$12,"NO CUMPLE","CUMPLE")</f>
        <v>NO CUMPLE</v>
      </c>
      <c r="V789" s="188" t="str">
        <f>IF($H789&gt;NORMA!$L$13,"NO CUMPLE","CUMPLE")</f>
        <v>CUMPLE</v>
      </c>
      <c r="W789" s="188" t="str">
        <f>IF($O789&gt;NORMA!$J$14,"NO CUMPLE","CUMPLE")</f>
        <v>NO CUMPLE</v>
      </c>
      <c r="X789" s="188" t="str">
        <f>IF(AND($N789&gt;=NORMA!$Q$4, $N789&lt;=NORMA!$R$4),"CUMPLE","NO CUMPLE")</f>
        <v>CUMPLE</v>
      </c>
      <c r="Y789" s="188" t="str">
        <f>IF($I789&gt;NORMA!$K$16,"NO CUMPLE","CUMPLE")</f>
        <v>NO CUMPLE</v>
      </c>
      <c r="Z789" s="188" t="str">
        <f>IF($M789&lt;NORMA!$L$23,"NO CUMPLE","CUMPLE")</f>
        <v>NO CUMPLE</v>
      </c>
      <c r="AA789" s="188" t="str">
        <f>IF($E789&gt;NORMA!$J$24,"NO CUMPLE","CUMPLE")</f>
        <v>NO CUMPLE</v>
      </c>
      <c r="AB789" s="188" t="str">
        <f>IF($F789&gt;NORMA!$J$25,"NO CUMPLE","CUMPLE")</f>
        <v>NO CUMPLE</v>
      </c>
      <c r="AC789" s="188" t="str">
        <f>IF($K789&gt;NORMA!$J$26,"NO CUMPLE","CUMPLE")</f>
        <v>NO CUMPLE</v>
      </c>
      <c r="AD789" s="188" t="str">
        <f>IF($J789&gt;NORMA!$J$27,"NO CUMPLE","CUMPLE")</f>
        <v>NO CUMPLE</v>
      </c>
      <c r="AE789" s="188" t="str">
        <f>IF($G789&gt;NORMA!$K$28,"NO CUMPLE","CUMPLE")</f>
        <v>NO CUMPLE</v>
      </c>
      <c r="AF789" s="188" t="str">
        <f>IF($H789&gt;NORMA!$I$29,"NO CUMPLE","CUMPLE")</f>
        <v>NO CUMPLE</v>
      </c>
      <c r="AG789" s="188" t="str">
        <f>IF($O789&gt;NORMA!$L$30,"NO CUMPLE","CUMPLE")</f>
        <v>NO CUMPLE</v>
      </c>
      <c r="AH789" s="188" t="str">
        <f>IF(AND($N789&gt;=NORMA!$R$18, $N789&lt;=NORMA!$S$18),"CUMPLE","NO CUMPLE")</f>
        <v>CUMPLE</v>
      </c>
      <c r="AI789" s="188" t="str">
        <f>IF($I789&gt;NORMA!$J$32,"NO CUMPLE","CUMPLE")</f>
        <v>NO CUMPLE</v>
      </c>
    </row>
    <row r="790" spans="1:35" ht="14.25" customHeight="1" x14ac:dyDescent="0.35">
      <c r="A790" s="202" t="s">
        <v>107</v>
      </c>
      <c r="B790" s="201" t="s">
        <v>105</v>
      </c>
      <c r="C790" s="203">
        <v>42276</v>
      </c>
      <c r="D790" s="172">
        <v>0.5</v>
      </c>
      <c r="E790" s="201">
        <v>360</v>
      </c>
      <c r="F790" s="201">
        <v>538</v>
      </c>
      <c r="G790" s="201">
        <v>300</v>
      </c>
      <c r="H790" s="201">
        <v>48.4</v>
      </c>
      <c r="I790" s="201">
        <v>5.44</v>
      </c>
      <c r="J790" s="201">
        <v>11.6</v>
      </c>
      <c r="K790" s="155">
        <v>85.82</v>
      </c>
      <c r="L790" s="155">
        <v>5.65</v>
      </c>
      <c r="M790" s="156">
        <v>0.53</v>
      </c>
      <c r="N790" s="156">
        <v>7.58</v>
      </c>
      <c r="O790" s="157">
        <v>25000000</v>
      </c>
      <c r="P790" s="188" t="str">
        <f>IF($M790&lt;NORMA!$K$7,"NO CUMPLE","CUMPLE")</f>
        <v>CUMPLE</v>
      </c>
      <c r="Q790" s="188" t="str">
        <f>IF($E790&gt;NORMA!$K$8,"NO CUMPLE","CUMPLE")</f>
        <v>NO CUMPLE</v>
      </c>
      <c r="R790" s="188" t="str">
        <f>IF($F790&gt;NORMA!$K$9,"NO CUMPLE","CUMPLE")</f>
        <v>NO CUMPLE</v>
      </c>
      <c r="S790" s="188" t="str">
        <f>IF($K790&gt;NORMA!$K$10,"NO CUMPLE","CUMPLE")</f>
        <v>NO CUMPLE</v>
      </c>
      <c r="T790" s="188" t="str">
        <f>IF($J790&gt;NORMA!$K$11,"NO CUMPLE","CUMPLE")</f>
        <v>NO CUMPLE</v>
      </c>
      <c r="U790" s="188" t="str">
        <f>IF($G790&gt;NORMA!$L$12,"NO CUMPLE","CUMPLE")</f>
        <v>NO CUMPLE</v>
      </c>
      <c r="V790" s="188" t="str">
        <f>IF($H790&gt;NORMA!$L$13,"NO CUMPLE","CUMPLE")</f>
        <v>CUMPLE</v>
      </c>
      <c r="W790" s="188" t="str">
        <f>IF($O790&gt;NORMA!$J$14,"NO CUMPLE","CUMPLE")</f>
        <v>NO CUMPLE</v>
      </c>
      <c r="X790" s="188" t="str">
        <f>IF(AND($N790&gt;=NORMA!$Q$4, $N790&lt;=NORMA!$R$4),"CUMPLE","NO CUMPLE")</f>
        <v>CUMPLE</v>
      </c>
      <c r="Y790" s="188" t="str">
        <f>IF($I790&gt;NORMA!$K$16,"NO CUMPLE","CUMPLE")</f>
        <v>NO CUMPLE</v>
      </c>
      <c r="Z790" s="188" t="str">
        <f>IF($M790&lt;NORMA!$L$23,"NO CUMPLE","CUMPLE")</f>
        <v>NO CUMPLE</v>
      </c>
      <c r="AA790" s="188" t="str">
        <f>IF($E790&gt;NORMA!$J$24,"NO CUMPLE","CUMPLE")</f>
        <v>NO CUMPLE</v>
      </c>
      <c r="AB790" s="188" t="str">
        <f>IF($F790&gt;NORMA!$J$25,"NO CUMPLE","CUMPLE")</f>
        <v>NO CUMPLE</v>
      </c>
      <c r="AC790" s="188" t="str">
        <f>IF($K790&gt;NORMA!$J$26,"NO CUMPLE","CUMPLE")</f>
        <v>NO CUMPLE</v>
      </c>
      <c r="AD790" s="188" t="str">
        <f>IF($J790&gt;NORMA!$J$27,"NO CUMPLE","CUMPLE")</f>
        <v>NO CUMPLE</v>
      </c>
      <c r="AE790" s="188" t="str">
        <f>IF($G790&gt;NORMA!$K$28,"NO CUMPLE","CUMPLE")</f>
        <v>NO CUMPLE</v>
      </c>
      <c r="AF790" s="188" t="str">
        <f>IF($H790&gt;NORMA!$I$29,"NO CUMPLE","CUMPLE")</f>
        <v>NO CUMPLE</v>
      </c>
      <c r="AG790" s="188" t="str">
        <f>IF($O790&gt;NORMA!$L$30,"NO CUMPLE","CUMPLE")</f>
        <v>NO CUMPLE</v>
      </c>
      <c r="AH790" s="188" t="str">
        <f>IF(AND($N790&gt;=NORMA!$R$18, $N790&lt;=NORMA!$S$18),"CUMPLE","NO CUMPLE")</f>
        <v>CUMPLE</v>
      </c>
      <c r="AI790" s="188" t="str">
        <f>IF($I790&gt;NORMA!$J$32,"NO CUMPLE","CUMPLE")</f>
        <v>NO CUMPLE</v>
      </c>
    </row>
    <row r="791" spans="1:35" ht="14.25" customHeight="1" x14ac:dyDescent="0.35">
      <c r="A791" s="202" t="s">
        <v>106</v>
      </c>
      <c r="B791" s="201" t="s">
        <v>105</v>
      </c>
      <c r="C791" s="203">
        <v>42276</v>
      </c>
      <c r="D791" s="172">
        <v>0.66666666666666663</v>
      </c>
      <c r="E791" s="201">
        <v>354</v>
      </c>
      <c r="F791" s="201">
        <v>532</v>
      </c>
      <c r="G791" s="201">
        <v>290</v>
      </c>
      <c r="H791" s="201">
        <v>5</v>
      </c>
      <c r="I791" s="201">
        <v>4.47</v>
      </c>
      <c r="J791" s="201">
        <v>10</v>
      </c>
      <c r="K791" s="155">
        <v>61.12</v>
      </c>
      <c r="L791" s="155">
        <v>3.4</v>
      </c>
      <c r="M791" s="156">
        <v>0.43</v>
      </c>
      <c r="N791" s="156">
        <v>7.27</v>
      </c>
      <c r="O791" s="157">
        <v>22000000</v>
      </c>
      <c r="P791" s="188" t="str">
        <f>IF($M791&lt;NORMA!$K$7,"NO CUMPLE","CUMPLE")</f>
        <v>CUMPLE</v>
      </c>
      <c r="Q791" s="188" t="str">
        <f>IF($E791&gt;NORMA!$K$8,"NO CUMPLE","CUMPLE")</f>
        <v>NO CUMPLE</v>
      </c>
      <c r="R791" s="188" t="str">
        <f>IF($F791&gt;NORMA!$K$9,"NO CUMPLE","CUMPLE")</f>
        <v>NO CUMPLE</v>
      </c>
      <c r="S791" s="188" t="str">
        <f>IF($K791&gt;NORMA!$K$10,"NO CUMPLE","CUMPLE")</f>
        <v>NO CUMPLE</v>
      </c>
      <c r="T791" s="188" t="str">
        <f>IF($J791&gt;NORMA!$K$11,"NO CUMPLE","CUMPLE")</f>
        <v>NO CUMPLE</v>
      </c>
      <c r="U791" s="188" t="str">
        <f>IF($G791&gt;NORMA!$L$12,"NO CUMPLE","CUMPLE")</f>
        <v>NO CUMPLE</v>
      </c>
      <c r="V791" s="188" t="str">
        <f>IF($H791&gt;NORMA!$L$13,"NO CUMPLE","CUMPLE")</f>
        <v>CUMPLE</v>
      </c>
      <c r="W791" s="188" t="str">
        <f>IF($O791&gt;NORMA!$J$14,"NO CUMPLE","CUMPLE")</f>
        <v>NO CUMPLE</v>
      </c>
      <c r="X791" s="188" t="str">
        <f>IF(AND($N791&gt;=NORMA!$Q$4, $N791&lt;=NORMA!$R$4),"CUMPLE","NO CUMPLE")</f>
        <v>CUMPLE</v>
      </c>
      <c r="Y791" s="188" t="str">
        <f>IF($I791&gt;NORMA!$K$16,"NO CUMPLE","CUMPLE")</f>
        <v>NO CUMPLE</v>
      </c>
      <c r="Z791" s="188" t="str">
        <f>IF($M791&lt;NORMA!$L$23,"NO CUMPLE","CUMPLE")</f>
        <v>NO CUMPLE</v>
      </c>
      <c r="AA791" s="188" t="str">
        <f>IF($E791&gt;NORMA!$J$24,"NO CUMPLE","CUMPLE")</f>
        <v>NO CUMPLE</v>
      </c>
      <c r="AB791" s="188" t="str">
        <f>IF($F791&gt;NORMA!$J$25,"NO CUMPLE","CUMPLE")</f>
        <v>NO CUMPLE</v>
      </c>
      <c r="AC791" s="188" t="str">
        <f>IF($K791&gt;NORMA!$J$26,"NO CUMPLE","CUMPLE")</f>
        <v>NO CUMPLE</v>
      </c>
      <c r="AD791" s="188" t="str">
        <f>IF($J791&gt;NORMA!$J$27,"NO CUMPLE","CUMPLE")</f>
        <v>NO CUMPLE</v>
      </c>
      <c r="AE791" s="188" t="str">
        <f>IF($G791&gt;NORMA!$K$28,"NO CUMPLE","CUMPLE")</f>
        <v>NO CUMPLE</v>
      </c>
      <c r="AF791" s="188" t="str">
        <f>IF($H791&gt;NORMA!$I$29,"NO CUMPLE","CUMPLE")</f>
        <v>CUMPLE</v>
      </c>
      <c r="AG791" s="188" t="str">
        <f>IF($O791&gt;NORMA!$L$30,"NO CUMPLE","CUMPLE")</f>
        <v>NO CUMPLE</v>
      </c>
      <c r="AH791" s="188" t="str">
        <f>IF(AND($N791&gt;=NORMA!$R$18, $N791&lt;=NORMA!$S$18),"CUMPLE","NO CUMPLE")</f>
        <v>CUMPLE</v>
      </c>
      <c r="AI791" s="188" t="str">
        <f>IF($I791&gt;NORMA!$J$32,"NO CUMPLE","CUMPLE")</f>
        <v>NO CUMPLE</v>
      </c>
    </row>
    <row r="792" spans="1:35" ht="14.25" customHeight="1" x14ac:dyDescent="0.35">
      <c r="A792" s="202" t="s">
        <v>104</v>
      </c>
      <c r="B792" s="201" t="s">
        <v>105</v>
      </c>
      <c r="C792" s="209">
        <v>42282</v>
      </c>
      <c r="D792" s="149">
        <v>0.5</v>
      </c>
      <c r="E792" s="210">
        <v>540</v>
      </c>
      <c r="F792" s="210">
        <v>806</v>
      </c>
      <c r="G792" s="210">
        <v>113</v>
      </c>
      <c r="H792" s="210">
        <v>87.3</v>
      </c>
      <c r="I792" s="211">
        <v>5.53</v>
      </c>
      <c r="J792" s="210">
        <v>11.1</v>
      </c>
      <c r="K792" s="155">
        <v>88.72</v>
      </c>
      <c r="L792" s="159">
        <v>4.03</v>
      </c>
      <c r="M792" s="212">
        <v>0.47</v>
      </c>
      <c r="N792" s="156">
        <v>7.74</v>
      </c>
      <c r="O792" s="157">
        <v>22000000</v>
      </c>
      <c r="P792" s="188" t="str">
        <f>IF($M792&lt;NORMA!$K$7,"NO CUMPLE","CUMPLE")</f>
        <v>CUMPLE</v>
      </c>
      <c r="Q792" s="188" t="str">
        <f>IF($E792&gt;NORMA!$K$8,"NO CUMPLE","CUMPLE")</f>
        <v>NO CUMPLE</v>
      </c>
      <c r="R792" s="188" t="str">
        <f>IF($F792&gt;NORMA!$K$9,"NO CUMPLE","CUMPLE")</f>
        <v>NO CUMPLE</v>
      </c>
      <c r="S792" s="188" t="str">
        <f>IF($K792&gt;NORMA!$K$10,"NO CUMPLE","CUMPLE")</f>
        <v>NO CUMPLE</v>
      </c>
      <c r="T792" s="188" t="str">
        <f>IF($J792&gt;NORMA!$K$11,"NO CUMPLE","CUMPLE")</f>
        <v>NO CUMPLE</v>
      </c>
      <c r="U792" s="188" t="str">
        <f>IF($G792&gt;NORMA!$L$12,"NO CUMPLE","CUMPLE")</f>
        <v>CUMPLE</v>
      </c>
      <c r="V792" s="188" t="str">
        <f>IF($H792&gt;NORMA!$L$13,"NO CUMPLE","CUMPLE")</f>
        <v>NO CUMPLE</v>
      </c>
      <c r="W792" s="188" t="str">
        <f>IF($O792&gt;NORMA!$J$14,"NO CUMPLE","CUMPLE")</f>
        <v>NO CUMPLE</v>
      </c>
      <c r="X792" s="188" t="str">
        <f>IF(AND($N792&gt;=NORMA!$Q$4, $N792&lt;=NORMA!$R$4),"CUMPLE","NO CUMPLE")</f>
        <v>CUMPLE</v>
      </c>
      <c r="Y792" s="188" t="str">
        <f>IF($I792&gt;NORMA!$K$16,"NO CUMPLE","CUMPLE")</f>
        <v>NO CUMPLE</v>
      </c>
      <c r="Z792" s="188" t="str">
        <f>IF($M792&lt;NORMA!$L$23,"NO CUMPLE","CUMPLE")</f>
        <v>NO CUMPLE</v>
      </c>
      <c r="AA792" s="188" t="str">
        <f>IF($E792&gt;NORMA!$J$24,"NO CUMPLE","CUMPLE")</f>
        <v>NO CUMPLE</v>
      </c>
      <c r="AB792" s="188" t="str">
        <f>IF($F792&gt;NORMA!$J$25,"NO CUMPLE","CUMPLE")</f>
        <v>NO CUMPLE</v>
      </c>
      <c r="AC792" s="188" t="str">
        <f>IF($K792&gt;NORMA!$J$26,"NO CUMPLE","CUMPLE")</f>
        <v>NO CUMPLE</v>
      </c>
      <c r="AD792" s="188" t="str">
        <f>IF($J792&gt;NORMA!$J$27,"NO CUMPLE","CUMPLE")</f>
        <v>NO CUMPLE</v>
      </c>
      <c r="AE792" s="188" t="str">
        <f>IF($G792&gt;NORMA!$K$28,"NO CUMPLE","CUMPLE")</f>
        <v>NO CUMPLE</v>
      </c>
      <c r="AF792" s="188" t="str">
        <f>IF($H792&gt;NORMA!$I$29,"NO CUMPLE","CUMPLE")</f>
        <v>NO CUMPLE</v>
      </c>
      <c r="AG792" s="188" t="str">
        <f>IF($O792&gt;NORMA!$L$30,"NO CUMPLE","CUMPLE")</f>
        <v>NO CUMPLE</v>
      </c>
      <c r="AH792" s="188" t="str">
        <f>IF(AND($N792&gt;=NORMA!$R$18, $N792&lt;=NORMA!$S$18),"CUMPLE","NO CUMPLE")</f>
        <v>CUMPLE</v>
      </c>
      <c r="AI792" s="188" t="str">
        <f>IF($I792&gt;NORMA!$J$32,"NO CUMPLE","CUMPLE")</f>
        <v>NO CUMPLE</v>
      </c>
    </row>
    <row r="793" spans="1:35" ht="14.25" customHeight="1" x14ac:dyDescent="0.35">
      <c r="A793" s="202" t="s">
        <v>106</v>
      </c>
      <c r="B793" s="201" t="s">
        <v>105</v>
      </c>
      <c r="C793" s="209">
        <v>42282</v>
      </c>
      <c r="D793" s="149">
        <v>0.33333333333333331</v>
      </c>
      <c r="E793" s="210">
        <v>263</v>
      </c>
      <c r="F793" s="210">
        <v>393</v>
      </c>
      <c r="G793" s="210">
        <v>60</v>
      </c>
      <c r="H793" s="210">
        <v>70.7</v>
      </c>
      <c r="I793" s="211">
        <v>3.69</v>
      </c>
      <c r="J793" s="210">
        <v>14.8</v>
      </c>
      <c r="K793" s="147">
        <v>63.53</v>
      </c>
      <c r="L793" s="159">
        <v>3.93</v>
      </c>
      <c r="M793" s="212">
        <v>0.61</v>
      </c>
      <c r="N793" s="156">
        <v>7.79</v>
      </c>
      <c r="O793" s="157">
        <v>2800000</v>
      </c>
      <c r="P793" s="188" t="str">
        <f>IF($M793&lt;NORMA!$K$7,"NO CUMPLE","CUMPLE")</f>
        <v>CUMPLE</v>
      </c>
      <c r="Q793" s="188" t="str">
        <f>IF($E793&gt;NORMA!$K$8,"NO CUMPLE","CUMPLE")</f>
        <v>NO CUMPLE</v>
      </c>
      <c r="R793" s="188" t="str">
        <f>IF($F793&gt;NORMA!$K$9,"NO CUMPLE","CUMPLE")</f>
        <v>CUMPLE</v>
      </c>
      <c r="S793" s="188" t="str">
        <f>IF($K793&gt;NORMA!$K$10,"NO CUMPLE","CUMPLE")</f>
        <v>NO CUMPLE</v>
      </c>
      <c r="T793" s="188" t="str">
        <f>IF($J793&gt;NORMA!$K$11,"NO CUMPLE","CUMPLE")</f>
        <v>NO CUMPLE</v>
      </c>
      <c r="U793" s="188" t="str">
        <f>IF($G793&gt;NORMA!$L$12,"NO CUMPLE","CUMPLE")</f>
        <v>CUMPLE</v>
      </c>
      <c r="V793" s="188" t="str">
        <f>IF($H793&gt;NORMA!$L$13,"NO CUMPLE","CUMPLE")</f>
        <v>NO CUMPLE</v>
      </c>
      <c r="W793" s="188" t="str">
        <f>IF($O793&gt;NORMA!$J$14,"NO CUMPLE","CUMPLE")</f>
        <v>NO CUMPLE</v>
      </c>
      <c r="X793" s="188" t="str">
        <f>IF(AND($N793&gt;=NORMA!$Q$4, $N793&lt;=NORMA!$R$4),"CUMPLE","NO CUMPLE")</f>
        <v>CUMPLE</v>
      </c>
      <c r="Y793" s="188" t="str">
        <f>IF($I793&gt;NORMA!$K$16,"NO CUMPLE","CUMPLE")</f>
        <v>CUMPLE</v>
      </c>
      <c r="Z793" s="188" t="str">
        <f>IF($M793&lt;NORMA!$L$23,"NO CUMPLE","CUMPLE")</f>
        <v>NO CUMPLE</v>
      </c>
      <c r="AA793" s="188" t="str">
        <f>IF($E793&gt;NORMA!$J$24,"NO CUMPLE","CUMPLE")</f>
        <v>NO CUMPLE</v>
      </c>
      <c r="AB793" s="188" t="str">
        <f>IF($F793&gt;NORMA!$J$25,"NO CUMPLE","CUMPLE")</f>
        <v>NO CUMPLE</v>
      </c>
      <c r="AC793" s="188" t="str">
        <f>IF($K793&gt;NORMA!$J$26,"NO CUMPLE","CUMPLE")</f>
        <v>NO CUMPLE</v>
      </c>
      <c r="AD793" s="188" t="str">
        <f>IF($J793&gt;NORMA!$J$27,"NO CUMPLE","CUMPLE")</f>
        <v>NO CUMPLE</v>
      </c>
      <c r="AE793" s="188" t="str">
        <f>IF($G793&gt;NORMA!$K$28,"NO CUMPLE","CUMPLE")</f>
        <v>NO CUMPLE</v>
      </c>
      <c r="AF793" s="188" t="str">
        <f>IF($H793&gt;NORMA!$I$29,"NO CUMPLE","CUMPLE")</f>
        <v>NO CUMPLE</v>
      </c>
      <c r="AG793" s="188" t="str">
        <f>IF($O793&gt;NORMA!$L$30,"NO CUMPLE","CUMPLE")</f>
        <v>NO CUMPLE</v>
      </c>
      <c r="AH793" s="188" t="str">
        <f>IF(AND($N793&gt;=NORMA!$R$18, $N793&lt;=NORMA!$S$18),"CUMPLE","NO CUMPLE")</f>
        <v>CUMPLE</v>
      </c>
      <c r="AI793" s="188" t="str">
        <f>IF($I793&gt;NORMA!$J$32,"NO CUMPLE","CUMPLE")</f>
        <v>NO CUMPLE</v>
      </c>
    </row>
    <row r="794" spans="1:35" ht="14.25" customHeight="1" x14ac:dyDescent="0.35">
      <c r="A794" s="202" t="s">
        <v>107</v>
      </c>
      <c r="B794" s="201" t="s">
        <v>105</v>
      </c>
      <c r="C794" s="209">
        <v>42286</v>
      </c>
      <c r="D794" s="149">
        <v>0.25</v>
      </c>
      <c r="E794" s="210">
        <v>257</v>
      </c>
      <c r="F794" s="210">
        <v>412</v>
      </c>
      <c r="G794" s="210">
        <v>115</v>
      </c>
      <c r="H794" s="210">
        <v>47.1</v>
      </c>
      <c r="I794" s="211">
        <v>5.22</v>
      </c>
      <c r="J794" s="210">
        <v>11.2</v>
      </c>
      <c r="K794" s="147">
        <v>35.9</v>
      </c>
      <c r="L794" s="159">
        <v>6.74</v>
      </c>
      <c r="M794" s="212">
        <v>0.55000000000000004</v>
      </c>
      <c r="N794" s="156">
        <v>7.49</v>
      </c>
      <c r="O794" s="157">
        <v>920000</v>
      </c>
      <c r="P794" s="188" t="str">
        <f>IF($M794&lt;NORMA!$K$7,"NO CUMPLE","CUMPLE")</f>
        <v>CUMPLE</v>
      </c>
      <c r="Q794" s="188" t="str">
        <f>IF($E794&gt;NORMA!$K$8,"NO CUMPLE","CUMPLE")</f>
        <v>NO CUMPLE</v>
      </c>
      <c r="R794" s="188" t="str">
        <f>IF($F794&gt;NORMA!$K$9,"NO CUMPLE","CUMPLE")</f>
        <v>NO CUMPLE</v>
      </c>
      <c r="S794" s="188" t="str">
        <f>IF($K794&gt;NORMA!$K$10,"NO CUMPLE","CUMPLE")</f>
        <v>CUMPLE</v>
      </c>
      <c r="T794" s="188" t="str">
        <f>IF($J794&gt;NORMA!$K$11,"NO CUMPLE","CUMPLE")</f>
        <v>NO CUMPLE</v>
      </c>
      <c r="U794" s="188" t="str">
        <f>IF($G794&gt;NORMA!$L$12,"NO CUMPLE","CUMPLE")</f>
        <v>CUMPLE</v>
      </c>
      <c r="V794" s="188" t="str">
        <f>IF($H794&gt;NORMA!$L$13,"NO CUMPLE","CUMPLE")</f>
        <v>CUMPLE</v>
      </c>
      <c r="W794" s="188" t="str">
        <f>IF($O794&gt;NORMA!$J$14,"NO CUMPLE","CUMPLE")</f>
        <v>CUMPLE</v>
      </c>
      <c r="X794" s="188" t="str">
        <f>IF(AND($N794&gt;=NORMA!$Q$4, $N794&lt;=NORMA!$R$4),"CUMPLE","NO CUMPLE")</f>
        <v>CUMPLE</v>
      </c>
      <c r="Y794" s="188" t="str">
        <f>IF($I794&gt;NORMA!$K$16,"NO CUMPLE","CUMPLE")</f>
        <v>NO CUMPLE</v>
      </c>
      <c r="Z794" s="188" t="str">
        <f>IF($M794&lt;NORMA!$L$23,"NO CUMPLE","CUMPLE")</f>
        <v>NO CUMPLE</v>
      </c>
      <c r="AA794" s="188" t="str">
        <f>IF($E794&gt;NORMA!$J$24,"NO CUMPLE","CUMPLE")</f>
        <v>NO CUMPLE</v>
      </c>
      <c r="AB794" s="188" t="str">
        <f>IF($F794&gt;NORMA!$J$25,"NO CUMPLE","CUMPLE")</f>
        <v>NO CUMPLE</v>
      </c>
      <c r="AC794" s="188" t="str">
        <f>IF($K794&gt;NORMA!$J$26,"NO CUMPLE","CUMPLE")</f>
        <v>NO CUMPLE</v>
      </c>
      <c r="AD794" s="188" t="str">
        <f>IF($J794&gt;NORMA!$J$27,"NO CUMPLE","CUMPLE")</f>
        <v>NO CUMPLE</v>
      </c>
      <c r="AE794" s="188" t="str">
        <f>IF($G794&gt;NORMA!$K$28,"NO CUMPLE","CUMPLE")</f>
        <v>NO CUMPLE</v>
      </c>
      <c r="AF794" s="188" t="str">
        <f>IF($H794&gt;NORMA!$I$29,"NO CUMPLE","CUMPLE")</f>
        <v>NO CUMPLE</v>
      </c>
      <c r="AG794" s="188" t="str">
        <f>IF($O794&gt;NORMA!$L$30,"NO CUMPLE","CUMPLE")</f>
        <v>NO CUMPLE</v>
      </c>
      <c r="AH794" s="188" t="str">
        <f>IF(AND($N794&gt;=NORMA!$R$18, $N794&lt;=NORMA!$S$18),"CUMPLE","NO CUMPLE")</f>
        <v>CUMPLE</v>
      </c>
      <c r="AI794" s="188" t="str">
        <f>IF($I794&gt;NORMA!$J$32,"NO CUMPLE","CUMPLE")</f>
        <v>NO CUMPLE</v>
      </c>
    </row>
    <row r="795" spans="1:35" ht="14.25" customHeight="1" x14ac:dyDescent="0.35">
      <c r="A795" s="202" t="s">
        <v>106</v>
      </c>
      <c r="B795" s="201" t="s">
        <v>105</v>
      </c>
      <c r="C795" s="209">
        <v>42286</v>
      </c>
      <c r="D795" s="149">
        <v>0.41666666666666669</v>
      </c>
      <c r="E795" s="210">
        <v>337</v>
      </c>
      <c r="F795" s="210">
        <v>562</v>
      </c>
      <c r="G795" s="210">
        <v>300</v>
      </c>
      <c r="H795" s="210">
        <v>56.1</v>
      </c>
      <c r="I795" s="211">
        <v>4.04</v>
      </c>
      <c r="J795" s="210">
        <v>11.9</v>
      </c>
      <c r="K795" s="147">
        <v>113.45</v>
      </c>
      <c r="L795" s="159">
        <v>3.94</v>
      </c>
      <c r="M795" s="212">
        <v>0.45</v>
      </c>
      <c r="N795" s="156">
        <v>7.67</v>
      </c>
      <c r="O795" s="157">
        <v>11000</v>
      </c>
      <c r="P795" s="188" t="str">
        <f>IF($M795&lt;NORMA!$K$7,"NO CUMPLE","CUMPLE")</f>
        <v>CUMPLE</v>
      </c>
      <c r="Q795" s="188" t="str">
        <f>IF($E795&gt;NORMA!$K$8,"NO CUMPLE","CUMPLE")</f>
        <v>NO CUMPLE</v>
      </c>
      <c r="R795" s="188" t="str">
        <f>IF($F795&gt;NORMA!$K$9,"NO CUMPLE","CUMPLE")</f>
        <v>NO CUMPLE</v>
      </c>
      <c r="S795" s="188" t="str">
        <f>IF($K795&gt;NORMA!$K$10,"NO CUMPLE","CUMPLE")</f>
        <v>NO CUMPLE</v>
      </c>
      <c r="T795" s="188" t="str">
        <f>IF($J795&gt;NORMA!$K$11,"NO CUMPLE","CUMPLE")</f>
        <v>NO CUMPLE</v>
      </c>
      <c r="U795" s="188" t="str">
        <f>IF($G795&gt;NORMA!$L$12,"NO CUMPLE","CUMPLE")</f>
        <v>NO CUMPLE</v>
      </c>
      <c r="V795" s="188" t="str">
        <f>IF($H795&gt;NORMA!$L$13,"NO CUMPLE","CUMPLE")</f>
        <v>CUMPLE</v>
      </c>
      <c r="W795" s="188" t="str">
        <f>IF($O795&gt;NORMA!$J$14,"NO CUMPLE","CUMPLE")</f>
        <v>CUMPLE</v>
      </c>
      <c r="X795" s="188" t="str">
        <f>IF(AND($N795&gt;=NORMA!$Q$4, $N795&lt;=NORMA!$R$4),"CUMPLE","NO CUMPLE")</f>
        <v>CUMPLE</v>
      </c>
      <c r="Y795" s="188" t="str">
        <f>IF($I795&gt;NORMA!$K$16,"NO CUMPLE","CUMPLE")</f>
        <v>NO CUMPLE</v>
      </c>
      <c r="Z795" s="188" t="str">
        <f>IF($M795&lt;NORMA!$L$23,"NO CUMPLE","CUMPLE")</f>
        <v>NO CUMPLE</v>
      </c>
      <c r="AA795" s="188" t="str">
        <f>IF($E795&gt;NORMA!$J$24,"NO CUMPLE","CUMPLE")</f>
        <v>NO CUMPLE</v>
      </c>
      <c r="AB795" s="188" t="str">
        <f>IF($F795&gt;NORMA!$J$25,"NO CUMPLE","CUMPLE")</f>
        <v>NO CUMPLE</v>
      </c>
      <c r="AC795" s="188" t="str">
        <f>IF($K795&gt;NORMA!$J$26,"NO CUMPLE","CUMPLE")</f>
        <v>NO CUMPLE</v>
      </c>
      <c r="AD795" s="188" t="str">
        <f>IF($J795&gt;NORMA!$J$27,"NO CUMPLE","CUMPLE")</f>
        <v>NO CUMPLE</v>
      </c>
      <c r="AE795" s="188" t="str">
        <f>IF($G795&gt;NORMA!$K$28,"NO CUMPLE","CUMPLE")</f>
        <v>NO CUMPLE</v>
      </c>
      <c r="AF795" s="188" t="str">
        <f>IF($H795&gt;NORMA!$I$29,"NO CUMPLE","CUMPLE")</f>
        <v>NO CUMPLE</v>
      </c>
      <c r="AG795" s="188" t="str">
        <f>IF($O795&gt;NORMA!$L$30,"NO CUMPLE","CUMPLE")</f>
        <v>CUMPLE</v>
      </c>
      <c r="AH795" s="188" t="str">
        <f>IF(AND($N795&gt;=NORMA!$R$18, $N795&lt;=NORMA!$S$18),"CUMPLE","NO CUMPLE")</f>
        <v>CUMPLE</v>
      </c>
      <c r="AI795" s="188" t="str">
        <f>IF($I795&gt;NORMA!$J$32,"NO CUMPLE","CUMPLE")</f>
        <v>NO CUMPLE</v>
      </c>
    </row>
    <row r="796" spans="1:35" ht="14.25" customHeight="1" x14ac:dyDescent="0.35">
      <c r="A796" s="202" t="s">
        <v>104</v>
      </c>
      <c r="B796" s="201" t="s">
        <v>105</v>
      </c>
      <c r="C796" s="209">
        <v>42290</v>
      </c>
      <c r="D796" s="149">
        <v>0.41666666666666669</v>
      </c>
      <c r="E796" s="211">
        <v>320</v>
      </c>
      <c r="F796" s="211">
        <v>502</v>
      </c>
      <c r="G796" s="211">
        <v>235</v>
      </c>
      <c r="H796" s="210">
        <v>34.700000000000003</v>
      </c>
      <c r="I796" s="211">
        <v>4.78</v>
      </c>
      <c r="J796" s="210">
        <v>25.9</v>
      </c>
      <c r="K796" s="161">
        <v>82.9</v>
      </c>
      <c r="L796" s="159">
        <v>4.7699999999999996</v>
      </c>
      <c r="M796" s="212">
        <v>0.46</v>
      </c>
      <c r="N796" s="156">
        <v>8.15</v>
      </c>
      <c r="O796" s="157">
        <v>120000</v>
      </c>
      <c r="P796" s="188" t="str">
        <f>IF($M796&lt;NORMA!$K$7,"NO CUMPLE","CUMPLE")</f>
        <v>CUMPLE</v>
      </c>
      <c r="Q796" s="188" t="str">
        <f>IF($E796&gt;NORMA!$K$8,"NO CUMPLE","CUMPLE")</f>
        <v>NO CUMPLE</v>
      </c>
      <c r="R796" s="188" t="str">
        <f>IF($F796&gt;NORMA!$K$9,"NO CUMPLE","CUMPLE")</f>
        <v>NO CUMPLE</v>
      </c>
      <c r="S796" s="188" t="str">
        <f>IF($K796&gt;NORMA!$K$10,"NO CUMPLE","CUMPLE")</f>
        <v>NO CUMPLE</v>
      </c>
      <c r="T796" s="188" t="str">
        <f>IF($J796&gt;NORMA!$K$11,"NO CUMPLE","CUMPLE")</f>
        <v>NO CUMPLE</v>
      </c>
      <c r="U796" s="188" t="str">
        <f>IF($G796&gt;NORMA!$L$12,"NO CUMPLE","CUMPLE")</f>
        <v>NO CUMPLE</v>
      </c>
      <c r="V796" s="188" t="str">
        <f>IF($H796&gt;NORMA!$L$13,"NO CUMPLE","CUMPLE")</f>
        <v>CUMPLE</v>
      </c>
      <c r="W796" s="188" t="str">
        <f>IF($O796&gt;NORMA!$J$14,"NO CUMPLE","CUMPLE")</f>
        <v>CUMPLE</v>
      </c>
      <c r="X796" s="188" t="str">
        <f>IF(AND($N796&gt;=NORMA!$Q$4, $N796&lt;=NORMA!$R$4),"CUMPLE","NO CUMPLE")</f>
        <v>CUMPLE</v>
      </c>
      <c r="Y796" s="188" t="str">
        <f>IF($I796&gt;NORMA!$K$16,"NO CUMPLE","CUMPLE")</f>
        <v>NO CUMPLE</v>
      </c>
      <c r="Z796" s="188" t="str">
        <f>IF($M796&lt;NORMA!$L$23,"NO CUMPLE","CUMPLE")</f>
        <v>NO CUMPLE</v>
      </c>
      <c r="AA796" s="188" t="str">
        <f>IF($E796&gt;NORMA!$J$24,"NO CUMPLE","CUMPLE")</f>
        <v>NO CUMPLE</v>
      </c>
      <c r="AB796" s="188" t="str">
        <f>IF($F796&gt;NORMA!$J$25,"NO CUMPLE","CUMPLE")</f>
        <v>NO CUMPLE</v>
      </c>
      <c r="AC796" s="188" t="str">
        <f>IF($K796&gt;NORMA!$J$26,"NO CUMPLE","CUMPLE")</f>
        <v>NO CUMPLE</v>
      </c>
      <c r="AD796" s="188" t="str">
        <f>IF($J796&gt;NORMA!$J$27,"NO CUMPLE","CUMPLE")</f>
        <v>NO CUMPLE</v>
      </c>
      <c r="AE796" s="188" t="str">
        <f>IF($G796&gt;NORMA!$K$28,"NO CUMPLE","CUMPLE")</f>
        <v>NO CUMPLE</v>
      </c>
      <c r="AF796" s="188" t="str">
        <f>IF($H796&gt;NORMA!$I$29,"NO CUMPLE","CUMPLE")</f>
        <v>NO CUMPLE</v>
      </c>
      <c r="AG796" s="188" t="str">
        <f>IF($O796&gt;NORMA!$L$30,"NO CUMPLE","CUMPLE")</f>
        <v>NO CUMPLE</v>
      </c>
      <c r="AH796" s="188" t="str">
        <f>IF(AND($N796&gt;=NORMA!$R$18, $N796&lt;=NORMA!$S$18),"CUMPLE","NO CUMPLE")</f>
        <v>CUMPLE</v>
      </c>
      <c r="AI796" s="188" t="str">
        <f>IF($I796&gt;NORMA!$J$32,"NO CUMPLE","CUMPLE")</f>
        <v>NO CUMPLE</v>
      </c>
    </row>
    <row r="797" spans="1:35" ht="14.25" customHeight="1" x14ac:dyDescent="0.35">
      <c r="A797" s="202" t="s">
        <v>104</v>
      </c>
      <c r="B797" s="201" t="s">
        <v>105</v>
      </c>
      <c r="C797" s="209">
        <v>42292</v>
      </c>
      <c r="D797" s="149">
        <v>0.33333333333333331</v>
      </c>
      <c r="E797" s="210">
        <v>308</v>
      </c>
      <c r="F797" s="210">
        <v>513</v>
      </c>
      <c r="G797" s="210">
        <v>137</v>
      </c>
      <c r="H797" s="210">
        <v>10.199999999999999</v>
      </c>
      <c r="I797" s="211">
        <v>2.5299999999999998</v>
      </c>
      <c r="J797" s="210">
        <v>5.78</v>
      </c>
      <c r="K797" s="147">
        <v>63.55</v>
      </c>
      <c r="L797" s="159">
        <v>4.58</v>
      </c>
      <c r="M797" s="212">
        <v>0.86</v>
      </c>
      <c r="N797" s="156">
        <v>8.2100000000000009</v>
      </c>
      <c r="O797" s="157">
        <v>1700000</v>
      </c>
      <c r="P797" s="188" t="str">
        <f>IF($M797&lt;NORMA!$K$7,"NO CUMPLE","CUMPLE")</f>
        <v>CUMPLE</v>
      </c>
      <c r="Q797" s="188" t="str">
        <f>IF($E797&gt;NORMA!$K$8,"NO CUMPLE","CUMPLE")</f>
        <v>NO CUMPLE</v>
      </c>
      <c r="R797" s="188" t="str">
        <f>IF($F797&gt;NORMA!$K$9,"NO CUMPLE","CUMPLE")</f>
        <v>NO CUMPLE</v>
      </c>
      <c r="S797" s="188" t="str">
        <f>IF($K797&gt;NORMA!$K$10,"NO CUMPLE","CUMPLE")</f>
        <v>NO CUMPLE</v>
      </c>
      <c r="T797" s="188" t="str">
        <f>IF($J797&gt;NORMA!$K$11,"NO CUMPLE","CUMPLE")</f>
        <v>CUMPLE</v>
      </c>
      <c r="U797" s="188" t="str">
        <f>IF($G797&gt;NORMA!$L$12,"NO CUMPLE","CUMPLE")</f>
        <v>CUMPLE</v>
      </c>
      <c r="V797" s="188" t="str">
        <f>IF($H797&gt;NORMA!$L$13,"NO CUMPLE","CUMPLE")</f>
        <v>CUMPLE</v>
      </c>
      <c r="W797" s="188" t="str">
        <f>IF($O797&gt;NORMA!$J$14,"NO CUMPLE","CUMPLE")</f>
        <v>NO CUMPLE</v>
      </c>
      <c r="X797" s="188" t="str">
        <f>IF(AND($N797&gt;=NORMA!$Q$4, $N797&lt;=NORMA!$R$4),"CUMPLE","NO CUMPLE")</f>
        <v>CUMPLE</v>
      </c>
      <c r="Y797" s="188" t="str">
        <f>IF($I797&gt;NORMA!$K$16,"NO CUMPLE","CUMPLE")</f>
        <v>CUMPLE</v>
      </c>
      <c r="Z797" s="188" t="str">
        <f>IF($M797&lt;NORMA!$L$23,"NO CUMPLE","CUMPLE")</f>
        <v>NO CUMPLE</v>
      </c>
      <c r="AA797" s="188" t="str">
        <f>IF($E797&gt;NORMA!$J$24,"NO CUMPLE","CUMPLE")</f>
        <v>NO CUMPLE</v>
      </c>
      <c r="AB797" s="188" t="str">
        <f>IF($F797&gt;NORMA!$J$25,"NO CUMPLE","CUMPLE")</f>
        <v>NO CUMPLE</v>
      </c>
      <c r="AC797" s="188" t="str">
        <f>IF($K797&gt;NORMA!$J$26,"NO CUMPLE","CUMPLE")</f>
        <v>NO CUMPLE</v>
      </c>
      <c r="AD797" s="188" t="str">
        <f>IF($J797&gt;NORMA!$J$27,"NO CUMPLE","CUMPLE")</f>
        <v>NO CUMPLE</v>
      </c>
      <c r="AE797" s="188" t="str">
        <f>IF($G797&gt;NORMA!$K$28,"NO CUMPLE","CUMPLE")</f>
        <v>NO CUMPLE</v>
      </c>
      <c r="AF797" s="188" t="str">
        <f>IF($H797&gt;NORMA!$I$29,"NO CUMPLE","CUMPLE")</f>
        <v>NO CUMPLE</v>
      </c>
      <c r="AG797" s="188" t="str">
        <f>IF($O797&gt;NORMA!$L$30,"NO CUMPLE","CUMPLE")</f>
        <v>NO CUMPLE</v>
      </c>
      <c r="AH797" s="188" t="str">
        <f>IF(AND($N797&gt;=NORMA!$R$18, $N797&lt;=NORMA!$S$18),"CUMPLE","NO CUMPLE")</f>
        <v>CUMPLE</v>
      </c>
      <c r="AI797" s="188" t="str">
        <f>IF($I797&gt;NORMA!$J$32,"NO CUMPLE","CUMPLE")</f>
        <v>NO CUMPLE</v>
      </c>
    </row>
    <row r="798" spans="1:35" ht="14.25" customHeight="1" x14ac:dyDescent="0.35">
      <c r="A798" s="201" t="s">
        <v>107</v>
      </c>
      <c r="B798" s="201" t="s">
        <v>105</v>
      </c>
      <c r="C798" s="209">
        <v>42293</v>
      </c>
      <c r="D798" s="149">
        <v>0.58333333333333337</v>
      </c>
      <c r="E798" s="210">
        <v>389</v>
      </c>
      <c r="F798" s="210">
        <v>581</v>
      </c>
      <c r="G798" s="210">
        <v>176</v>
      </c>
      <c r="H798" s="210">
        <v>320</v>
      </c>
      <c r="I798" s="211">
        <v>5.39</v>
      </c>
      <c r="J798" s="210">
        <v>9.4700000000000006</v>
      </c>
      <c r="K798" s="147">
        <v>71.98</v>
      </c>
      <c r="L798" s="159">
        <v>6.07</v>
      </c>
      <c r="M798" s="212">
        <v>0.43</v>
      </c>
      <c r="N798" s="156">
        <v>7.47</v>
      </c>
      <c r="O798" s="157">
        <v>2800000</v>
      </c>
      <c r="P798" s="188" t="str">
        <f>IF($M798&lt;NORMA!$K$7,"NO CUMPLE","CUMPLE")</f>
        <v>CUMPLE</v>
      </c>
      <c r="Q798" s="188" t="str">
        <f>IF($E798&gt;NORMA!$K$8,"NO CUMPLE","CUMPLE")</f>
        <v>NO CUMPLE</v>
      </c>
      <c r="R798" s="188" t="str">
        <f>IF($F798&gt;NORMA!$K$9,"NO CUMPLE","CUMPLE")</f>
        <v>NO CUMPLE</v>
      </c>
      <c r="S798" s="188" t="str">
        <f>IF($K798&gt;NORMA!$K$10,"NO CUMPLE","CUMPLE")</f>
        <v>NO CUMPLE</v>
      </c>
      <c r="T798" s="188" t="str">
        <f>IF($J798&gt;NORMA!$K$11,"NO CUMPLE","CUMPLE")</f>
        <v>NO CUMPLE</v>
      </c>
      <c r="U798" s="188" t="str">
        <f>IF($G798&gt;NORMA!$L$12,"NO CUMPLE","CUMPLE")</f>
        <v>CUMPLE</v>
      </c>
      <c r="V798" s="188" t="str">
        <f>IF($H798&gt;NORMA!$L$13,"NO CUMPLE","CUMPLE")</f>
        <v>NO CUMPLE</v>
      </c>
      <c r="W798" s="188" t="str">
        <f>IF($O798&gt;NORMA!$J$14,"NO CUMPLE","CUMPLE")</f>
        <v>NO CUMPLE</v>
      </c>
      <c r="X798" s="188" t="str">
        <f>IF(AND($N798&gt;=NORMA!$Q$4, $N798&lt;=NORMA!$R$4),"CUMPLE","NO CUMPLE")</f>
        <v>CUMPLE</v>
      </c>
      <c r="Y798" s="188" t="str">
        <f>IF($I798&gt;NORMA!$K$16,"NO CUMPLE","CUMPLE")</f>
        <v>NO CUMPLE</v>
      </c>
      <c r="Z798" s="188" t="str">
        <f>IF($M798&lt;NORMA!$L$23,"NO CUMPLE","CUMPLE")</f>
        <v>NO CUMPLE</v>
      </c>
      <c r="AA798" s="188" t="str">
        <f>IF($E798&gt;NORMA!$J$24,"NO CUMPLE","CUMPLE")</f>
        <v>NO CUMPLE</v>
      </c>
      <c r="AB798" s="188" t="str">
        <f>IF($F798&gt;NORMA!$J$25,"NO CUMPLE","CUMPLE")</f>
        <v>NO CUMPLE</v>
      </c>
      <c r="AC798" s="188" t="str">
        <f>IF($K798&gt;NORMA!$J$26,"NO CUMPLE","CUMPLE")</f>
        <v>NO CUMPLE</v>
      </c>
      <c r="AD798" s="188" t="str">
        <f>IF($J798&gt;NORMA!$J$27,"NO CUMPLE","CUMPLE")</f>
        <v>NO CUMPLE</v>
      </c>
      <c r="AE798" s="188" t="str">
        <f>IF($G798&gt;NORMA!$K$28,"NO CUMPLE","CUMPLE")</f>
        <v>NO CUMPLE</v>
      </c>
      <c r="AF798" s="188" t="str">
        <f>IF($H798&gt;NORMA!$I$29,"NO CUMPLE","CUMPLE")</f>
        <v>NO CUMPLE</v>
      </c>
      <c r="AG798" s="188" t="str">
        <f>IF($O798&gt;NORMA!$L$30,"NO CUMPLE","CUMPLE")</f>
        <v>NO CUMPLE</v>
      </c>
      <c r="AH798" s="188" t="str">
        <f>IF(AND($N798&gt;=NORMA!$R$18, $N798&lt;=NORMA!$S$18),"CUMPLE","NO CUMPLE")</f>
        <v>CUMPLE</v>
      </c>
      <c r="AI798" s="188" t="str">
        <f>IF($I798&gt;NORMA!$J$32,"NO CUMPLE","CUMPLE")</f>
        <v>NO CUMPLE</v>
      </c>
    </row>
    <row r="799" spans="1:35" ht="14.25" customHeight="1" x14ac:dyDescent="0.35">
      <c r="A799" s="202" t="s">
        <v>106</v>
      </c>
      <c r="B799" s="201" t="s">
        <v>105</v>
      </c>
      <c r="C799" s="209">
        <v>42297</v>
      </c>
      <c r="D799" s="149">
        <v>0.25</v>
      </c>
      <c r="E799" s="210">
        <v>270</v>
      </c>
      <c r="F799" s="210">
        <v>372</v>
      </c>
      <c r="G799" s="210">
        <v>75</v>
      </c>
      <c r="H799" s="210">
        <v>16.899999999999999</v>
      </c>
      <c r="I799" s="211">
        <v>3.7</v>
      </c>
      <c r="J799" s="210">
        <v>22.3</v>
      </c>
      <c r="K799" s="147">
        <v>57.48</v>
      </c>
      <c r="L799" s="159">
        <v>2.1</v>
      </c>
      <c r="M799" s="212">
        <v>0.63</v>
      </c>
      <c r="N799" s="156">
        <v>7.5</v>
      </c>
      <c r="O799" s="157">
        <v>430000</v>
      </c>
      <c r="P799" s="188" t="str">
        <f>IF($M799&lt;NORMA!$K$7,"NO CUMPLE","CUMPLE")</f>
        <v>CUMPLE</v>
      </c>
      <c r="Q799" s="188" t="str">
        <f>IF($E799&gt;NORMA!$K$8,"NO CUMPLE","CUMPLE")</f>
        <v>NO CUMPLE</v>
      </c>
      <c r="R799" s="188" t="str">
        <f>IF($F799&gt;NORMA!$K$9,"NO CUMPLE","CUMPLE")</f>
        <v>CUMPLE</v>
      </c>
      <c r="S799" s="188" t="str">
        <f>IF($K799&gt;NORMA!$K$10,"NO CUMPLE","CUMPLE")</f>
        <v>NO CUMPLE</v>
      </c>
      <c r="T799" s="188" t="str">
        <f>IF($J799&gt;NORMA!$K$11,"NO CUMPLE","CUMPLE")</f>
        <v>NO CUMPLE</v>
      </c>
      <c r="U799" s="188" t="str">
        <f>IF($G799&gt;NORMA!$L$12,"NO CUMPLE","CUMPLE")</f>
        <v>CUMPLE</v>
      </c>
      <c r="V799" s="188" t="str">
        <f>IF($H799&gt;NORMA!$L$13,"NO CUMPLE","CUMPLE")</f>
        <v>CUMPLE</v>
      </c>
      <c r="W799" s="188" t="str">
        <f>IF($O799&gt;NORMA!$J$14,"NO CUMPLE","CUMPLE")</f>
        <v>CUMPLE</v>
      </c>
      <c r="X799" s="188" t="str">
        <f>IF(AND($N799&gt;=NORMA!$Q$4, $N799&lt;=NORMA!$R$4),"CUMPLE","NO CUMPLE")</f>
        <v>CUMPLE</v>
      </c>
      <c r="Y799" s="188" t="str">
        <f>IF($I799&gt;NORMA!$K$16,"NO CUMPLE","CUMPLE")</f>
        <v>CUMPLE</v>
      </c>
      <c r="Z799" s="188" t="str">
        <f>IF($M799&lt;NORMA!$L$23,"NO CUMPLE","CUMPLE")</f>
        <v>NO CUMPLE</v>
      </c>
      <c r="AA799" s="188" t="str">
        <f>IF($E799&gt;NORMA!$J$24,"NO CUMPLE","CUMPLE")</f>
        <v>NO CUMPLE</v>
      </c>
      <c r="AB799" s="188" t="str">
        <f>IF($F799&gt;NORMA!$J$25,"NO CUMPLE","CUMPLE")</f>
        <v>NO CUMPLE</v>
      </c>
      <c r="AC799" s="188" t="str">
        <f>IF($K799&gt;NORMA!$J$26,"NO CUMPLE","CUMPLE")</f>
        <v>NO CUMPLE</v>
      </c>
      <c r="AD799" s="188" t="str">
        <f>IF($J799&gt;NORMA!$J$27,"NO CUMPLE","CUMPLE")</f>
        <v>NO CUMPLE</v>
      </c>
      <c r="AE799" s="188" t="str">
        <f>IF($G799&gt;NORMA!$K$28,"NO CUMPLE","CUMPLE")</f>
        <v>NO CUMPLE</v>
      </c>
      <c r="AF799" s="188" t="str">
        <f>IF($H799&gt;NORMA!$I$29,"NO CUMPLE","CUMPLE")</f>
        <v>NO CUMPLE</v>
      </c>
      <c r="AG799" s="188" t="str">
        <f>IF($O799&gt;NORMA!$L$30,"NO CUMPLE","CUMPLE")</f>
        <v>NO CUMPLE</v>
      </c>
      <c r="AH799" s="188" t="str">
        <f>IF(AND($N799&gt;=NORMA!$R$18, $N799&lt;=NORMA!$S$18),"CUMPLE","NO CUMPLE")</f>
        <v>CUMPLE</v>
      </c>
      <c r="AI799" s="188" t="str">
        <f>IF($I799&gt;NORMA!$J$32,"NO CUMPLE","CUMPLE")</f>
        <v>NO CUMPLE</v>
      </c>
    </row>
    <row r="800" spans="1:35" ht="14.25" customHeight="1" x14ac:dyDescent="0.35">
      <c r="A800" s="202" t="s">
        <v>107</v>
      </c>
      <c r="B800" s="201" t="s">
        <v>105</v>
      </c>
      <c r="C800" s="209">
        <v>42303</v>
      </c>
      <c r="D800" s="149">
        <v>0.33333333333333331</v>
      </c>
      <c r="E800" s="210">
        <v>193</v>
      </c>
      <c r="F800" s="210">
        <v>312</v>
      </c>
      <c r="G800" s="210">
        <v>132</v>
      </c>
      <c r="H800" s="210">
        <v>56.5</v>
      </c>
      <c r="I800" s="211">
        <v>3.56</v>
      </c>
      <c r="J800" s="210">
        <v>25.3</v>
      </c>
      <c r="K800" s="147">
        <v>58.75</v>
      </c>
      <c r="L800" s="159">
        <v>4.0599999999999996</v>
      </c>
      <c r="M800" s="212">
        <v>0.64</v>
      </c>
      <c r="N800" s="156">
        <v>8.06</v>
      </c>
      <c r="O800" s="157">
        <v>15000000</v>
      </c>
      <c r="P800" s="188" t="str">
        <f>IF($M800&lt;NORMA!$K$7,"NO CUMPLE","CUMPLE")</f>
        <v>CUMPLE</v>
      </c>
      <c r="Q800" s="188" t="str">
        <f>IF($E800&gt;NORMA!$K$8,"NO CUMPLE","CUMPLE")</f>
        <v>CUMPLE</v>
      </c>
      <c r="R800" s="188" t="str">
        <f>IF($F800&gt;NORMA!$K$9,"NO CUMPLE","CUMPLE")</f>
        <v>CUMPLE</v>
      </c>
      <c r="S800" s="188" t="str">
        <f>IF($K800&gt;NORMA!$K$10,"NO CUMPLE","CUMPLE")</f>
        <v>NO CUMPLE</v>
      </c>
      <c r="T800" s="188" t="str">
        <f>IF($J800&gt;NORMA!$K$11,"NO CUMPLE","CUMPLE")</f>
        <v>NO CUMPLE</v>
      </c>
      <c r="U800" s="188" t="str">
        <f>IF($G800&gt;NORMA!$L$12,"NO CUMPLE","CUMPLE")</f>
        <v>CUMPLE</v>
      </c>
      <c r="V800" s="188" t="str">
        <f>IF($H800&gt;NORMA!$L$13,"NO CUMPLE","CUMPLE")</f>
        <v>CUMPLE</v>
      </c>
      <c r="W800" s="188" t="str">
        <f>IF($O800&gt;NORMA!$J$14,"NO CUMPLE","CUMPLE")</f>
        <v>NO CUMPLE</v>
      </c>
      <c r="X800" s="188" t="str">
        <f>IF(AND($N800&gt;=NORMA!$Q$4, $N800&lt;=NORMA!$R$4),"CUMPLE","NO CUMPLE")</f>
        <v>CUMPLE</v>
      </c>
      <c r="Y800" s="188" t="str">
        <f>IF($I800&gt;NORMA!$K$16,"NO CUMPLE","CUMPLE")</f>
        <v>CUMPLE</v>
      </c>
      <c r="Z800" s="188" t="str">
        <f>IF($M800&lt;NORMA!$L$23,"NO CUMPLE","CUMPLE")</f>
        <v>NO CUMPLE</v>
      </c>
      <c r="AA800" s="188" t="str">
        <f>IF($E800&gt;NORMA!$J$24,"NO CUMPLE","CUMPLE")</f>
        <v>NO CUMPLE</v>
      </c>
      <c r="AB800" s="188" t="str">
        <f>IF($F800&gt;NORMA!$J$25,"NO CUMPLE","CUMPLE")</f>
        <v>NO CUMPLE</v>
      </c>
      <c r="AC800" s="188" t="str">
        <f>IF($K800&gt;NORMA!$J$26,"NO CUMPLE","CUMPLE")</f>
        <v>NO CUMPLE</v>
      </c>
      <c r="AD800" s="188" t="str">
        <f>IF($J800&gt;NORMA!$J$27,"NO CUMPLE","CUMPLE")</f>
        <v>NO CUMPLE</v>
      </c>
      <c r="AE800" s="188" t="str">
        <f>IF($G800&gt;NORMA!$K$28,"NO CUMPLE","CUMPLE")</f>
        <v>NO CUMPLE</v>
      </c>
      <c r="AF800" s="188" t="str">
        <f>IF($H800&gt;NORMA!$I$29,"NO CUMPLE","CUMPLE")</f>
        <v>NO CUMPLE</v>
      </c>
      <c r="AG800" s="188" t="str">
        <f>IF($O800&gt;NORMA!$L$30,"NO CUMPLE","CUMPLE")</f>
        <v>NO CUMPLE</v>
      </c>
      <c r="AH800" s="188" t="str">
        <f>IF(AND($N800&gt;=NORMA!$R$18, $N800&lt;=NORMA!$S$18),"CUMPLE","NO CUMPLE")</f>
        <v>CUMPLE</v>
      </c>
      <c r="AI800" s="188" t="str">
        <f>IF($I800&gt;NORMA!$J$32,"NO CUMPLE","CUMPLE")</f>
        <v>NO CUMPLE</v>
      </c>
    </row>
    <row r="801" spans="1:35" ht="14.25" customHeight="1" x14ac:dyDescent="0.35">
      <c r="A801" s="146" t="s">
        <v>106</v>
      </c>
      <c r="B801" s="147" t="s">
        <v>105</v>
      </c>
      <c r="C801" s="167">
        <v>42926</v>
      </c>
      <c r="D801" s="149">
        <v>0.66666666666666663</v>
      </c>
      <c r="E801" s="168">
        <v>2</v>
      </c>
      <c r="F801" s="164">
        <v>214</v>
      </c>
      <c r="G801" s="164">
        <v>296</v>
      </c>
      <c r="H801" s="164">
        <v>53</v>
      </c>
      <c r="I801" s="155">
        <v>4.58</v>
      </c>
      <c r="J801" s="164">
        <v>4.4850000000000003</v>
      </c>
      <c r="K801" s="147">
        <v>43.475000000000001</v>
      </c>
      <c r="L801" s="159">
        <v>7.9644000000000004</v>
      </c>
      <c r="M801" s="212">
        <v>0.48</v>
      </c>
      <c r="N801" s="156">
        <v>7.52</v>
      </c>
      <c r="O801" s="157">
        <v>800000</v>
      </c>
      <c r="P801" s="188" t="str">
        <f>IF($M801&lt;NORMA!$K$7,"NO CUMPLE","CUMPLE")</f>
        <v>CUMPLE</v>
      </c>
      <c r="Q801" s="188" t="str">
        <f>IF($E801&gt;NORMA!$K$8,"NO CUMPLE","CUMPLE")</f>
        <v>CUMPLE</v>
      </c>
      <c r="R801" s="188" t="str">
        <f>IF($F801&gt;NORMA!$K$9,"NO CUMPLE","CUMPLE")</f>
        <v>CUMPLE</v>
      </c>
      <c r="S801" s="188" t="str">
        <f>IF($K801&gt;NORMA!$K$10,"NO CUMPLE","CUMPLE")</f>
        <v>NO CUMPLE</v>
      </c>
      <c r="T801" s="188" t="str">
        <f>IF($J801&gt;NORMA!$K$11,"NO CUMPLE","CUMPLE")</f>
        <v>CUMPLE</v>
      </c>
      <c r="U801" s="188" t="str">
        <f>IF($G801&gt;NORMA!$L$12,"NO CUMPLE","CUMPLE")</f>
        <v>NO CUMPLE</v>
      </c>
      <c r="V801" s="188" t="str">
        <f>IF($H801&gt;NORMA!$L$13,"NO CUMPLE","CUMPLE")</f>
        <v>CUMPLE</v>
      </c>
      <c r="W801" s="188" t="str">
        <f>IF($O801&gt;NORMA!$J$14,"NO CUMPLE","CUMPLE")</f>
        <v>CUMPLE</v>
      </c>
      <c r="X801" s="188" t="str">
        <f>IF(AND($N801&gt;=NORMA!$Q$4, $N801&lt;=NORMA!$R$4),"CUMPLE","NO CUMPLE")</f>
        <v>CUMPLE</v>
      </c>
      <c r="Y801" s="188" t="str">
        <f>IF($I801&gt;NORMA!$K$16,"NO CUMPLE","CUMPLE")</f>
        <v>NO CUMPLE</v>
      </c>
      <c r="Z801" s="188" t="str">
        <f>IF($M801&lt;NORMA!$L$23,"NO CUMPLE","CUMPLE")</f>
        <v>NO CUMPLE</v>
      </c>
      <c r="AA801" s="188" t="str">
        <f>IF($E801&gt;NORMA!$J$24,"NO CUMPLE","CUMPLE")</f>
        <v>CUMPLE</v>
      </c>
      <c r="AB801" s="188" t="str">
        <f>IF($F801&gt;NORMA!$J$25,"NO CUMPLE","CUMPLE")</f>
        <v>NO CUMPLE</v>
      </c>
      <c r="AC801" s="188" t="str">
        <f>IF($K801&gt;NORMA!$J$26,"NO CUMPLE","CUMPLE")</f>
        <v>NO CUMPLE</v>
      </c>
      <c r="AD801" s="188" t="str">
        <f>IF($J801&gt;NORMA!$J$27,"NO CUMPLE","CUMPLE")</f>
        <v>NO CUMPLE</v>
      </c>
      <c r="AE801" s="188" t="str">
        <f>IF($G801&gt;NORMA!$K$28,"NO CUMPLE","CUMPLE")</f>
        <v>NO CUMPLE</v>
      </c>
      <c r="AF801" s="188" t="str">
        <f>IF($H801&gt;NORMA!$I$29,"NO CUMPLE","CUMPLE")</f>
        <v>NO CUMPLE</v>
      </c>
      <c r="AG801" s="188" t="str">
        <f>IF($O801&gt;NORMA!$L$30,"NO CUMPLE","CUMPLE")</f>
        <v>NO CUMPLE</v>
      </c>
      <c r="AH801" s="188" t="str">
        <f>IF(AND($N801&gt;=NORMA!$R$18, $N801&lt;=NORMA!$S$18),"CUMPLE","NO CUMPLE")</f>
        <v>CUMPLE</v>
      </c>
      <c r="AI801" s="188" t="str">
        <f>IF($I801&gt;NORMA!$J$32,"NO CUMPLE","CUMPLE")</f>
        <v>NO CUMPLE</v>
      </c>
    </row>
    <row r="802" spans="1:35" ht="14.25" customHeight="1" x14ac:dyDescent="0.35">
      <c r="A802" s="146" t="s">
        <v>107</v>
      </c>
      <c r="B802" s="147" t="s">
        <v>105</v>
      </c>
      <c r="C802" s="167">
        <v>42927</v>
      </c>
      <c r="D802" s="149">
        <v>0.66666666666666663</v>
      </c>
      <c r="E802" s="164">
        <v>91</v>
      </c>
      <c r="F802" s="164">
        <v>125.486</v>
      </c>
      <c r="G802" s="164">
        <v>432</v>
      </c>
      <c r="H802" s="164">
        <v>15</v>
      </c>
      <c r="I802" s="155">
        <v>2.2599999999999998</v>
      </c>
      <c r="J802" s="164">
        <v>2.6269999999999998</v>
      </c>
      <c r="K802" s="147">
        <v>19.292000000000002</v>
      </c>
      <c r="L802" s="159">
        <v>13.933999999999999</v>
      </c>
      <c r="M802" s="212">
        <v>2.74</v>
      </c>
      <c r="N802" s="156">
        <v>7.51</v>
      </c>
      <c r="O802" s="157">
        <v>5000000</v>
      </c>
      <c r="P802" s="188" t="str">
        <f>IF($M802&lt;NORMA!$K$7,"NO CUMPLE","CUMPLE")</f>
        <v>CUMPLE</v>
      </c>
      <c r="Q802" s="188" t="str">
        <f>IF($E802&gt;NORMA!$K$8,"NO CUMPLE","CUMPLE")</f>
        <v>CUMPLE</v>
      </c>
      <c r="R802" s="188" t="str">
        <f>IF($F802&gt;NORMA!$K$9,"NO CUMPLE","CUMPLE")</f>
        <v>CUMPLE</v>
      </c>
      <c r="S802" s="188" t="str">
        <f>IF($K802&gt;NORMA!$K$10,"NO CUMPLE","CUMPLE")</f>
        <v>CUMPLE</v>
      </c>
      <c r="T802" s="188" t="str">
        <f>IF($J802&gt;NORMA!$K$11,"NO CUMPLE","CUMPLE")</f>
        <v>CUMPLE</v>
      </c>
      <c r="U802" s="188" t="str">
        <f>IF($G802&gt;NORMA!$L$12,"NO CUMPLE","CUMPLE")</f>
        <v>NO CUMPLE</v>
      </c>
      <c r="V802" s="188" t="str">
        <f>IF($H802&gt;NORMA!$L$13,"NO CUMPLE","CUMPLE")</f>
        <v>CUMPLE</v>
      </c>
      <c r="W802" s="188" t="str">
        <f>IF($O802&gt;NORMA!$J$14,"NO CUMPLE","CUMPLE")</f>
        <v>NO CUMPLE</v>
      </c>
      <c r="X802" s="188" t="str">
        <f>IF(AND($N802&gt;=NORMA!$Q$4, $N802&lt;=NORMA!$R$4),"CUMPLE","NO CUMPLE")</f>
        <v>CUMPLE</v>
      </c>
      <c r="Y802" s="188" t="str">
        <f>IF($I802&gt;NORMA!$K$16,"NO CUMPLE","CUMPLE")</f>
        <v>CUMPLE</v>
      </c>
      <c r="Z802" s="188" t="str">
        <f>IF($M802&lt;NORMA!$L$23,"NO CUMPLE","CUMPLE")</f>
        <v>CUMPLE</v>
      </c>
      <c r="AA802" s="188" t="str">
        <f>IF($E802&gt;NORMA!$J$24,"NO CUMPLE","CUMPLE")</f>
        <v>NO CUMPLE</v>
      </c>
      <c r="AB802" s="188" t="str">
        <f>IF($F802&gt;NORMA!$J$25,"NO CUMPLE","CUMPLE")</f>
        <v>NO CUMPLE</v>
      </c>
      <c r="AC802" s="188" t="str">
        <f>IF($K802&gt;NORMA!$J$26,"NO CUMPLE","CUMPLE")</f>
        <v>NO CUMPLE</v>
      </c>
      <c r="AD802" s="188" t="str">
        <f>IF($J802&gt;NORMA!$J$27,"NO CUMPLE","CUMPLE")</f>
        <v>NO CUMPLE</v>
      </c>
      <c r="AE802" s="188" t="str">
        <f>IF($G802&gt;NORMA!$K$28,"NO CUMPLE","CUMPLE")</f>
        <v>NO CUMPLE</v>
      </c>
      <c r="AF802" s="188" t="str">
        <f>IF($H802&gt;NORMA!$I$29,"NO CUMPLE","CUMPLE")</f>
        <v>NO CUMPLE</v>
      </c>
      <c r="AG802" s="188" t="str">
        <f>IF($O802&gt;NORMA!$L$30,"NO CUMPLE","CUMPLE")</f>
        <v>NO CUMPLE</v>
      </c>
      <c r="AH802" s="188" t="str">
        <f>IF(AND($N802&gt;=NORMA!$R$18, $N802&lt;=NORMA!$S$18),"CUMPLE","NO CUMPLE")</f>
        <v>CUMPLE</v>
      </c>
      <c r="AI802" s="188" t="str">
        <f>IF($I802&gt;NORMA!$J$32,"NO CUMPLE","CUMPLE")</f>
        <v>NO CUMPLE</v>
      </c>
    </row>
    <row r="803" spans="1:35" ht="14.25" customHeight="1" x14ac:dyDescent="0.35">
      <c r="A803" s="147" t="s">
        <v>104</v>
      </c>
      <c r="B803" s="147" t="s">
        <v>105</v>
      </c>
      <c r="C803" s="167">
        <v>42881</v>
      </c>
      <c r="D803" s="149">
        <v>0.41666666666666669</v>
      </c>
      <c r="E803" s="164">
        <v>263</v>
      </c>
      <c r="F803" s="164">
        <v>470.072</v>
      </c>
      <c r="G803" s="164">
        <v>264</v>
      </c>
      <c r="H803" s="164">
        <v>73</v>
      </c>
      <c r="I803" s="155">
        <v>3.03</v>
      </c>
      <c r="J803" s="164">
        <v>7.6050000000000004</v>
      </c>
      <c r="K803" s="147">
        <v>63.198999999999998</v>
      </c>
      <c r="L803" s="159">
        <v>4.3593999999999999</v>
      </c>
      <c r="M803" s="212">
        <v>0.37</v>
      </c>
      <c r="N803" s="156">
        <v>8.1</v>
      </c>
      <c r="O803" s="157">
        <v>2200000</v>
      </c>
      <c r="P803" s="188" t="str">
        <f>IF($M803&lt;NORMA!$K$7,"NO CUMPLE","CUMPLE")</f>
        <v>CUMPLE</v>
      </c>
      <c r="Q803" s="188" t="str">
        <f>IF($E803&gt;NORMA!$K$8,"NO CUMPLE","CUMPLE")</f>
        <v>NO CUMPLE</v>
      </c>
      <c r="R803" s="188" t="str">
        <f>IF($F803&gt;NORMA!$K$9,"NO CUMPLE","CUMPLE")</f>
        <v>NO CUMPLE</v>
      </c>
      <c r="S803" s="188" t="str">
        <f>IF($K803&gt;NORMA!$K$10,"NO CUMPLE","CUMPLE")</f>
        <v>NO CUMPLE</v>
      </c>
      <c r="T803" s="188" t="str">
        <f>IF($J803&gt;NORMA!$K$11,"NO CUMPLE","CUMPLE")</f>
        <v>CUMPLE</v>
      </c>
      <c r="U803" s="188" t="str">
        <f>IF($G803&gt;NORMA!$L$12,"NO CUMPLE","CUMPLE")</f>
        <v>NO CUMPLE</v>
      </c>
      <c r="V803" s="188" t="str">
        <f>IF($H803&gt;NORMA!$L$13,"NO CUMPLE","CUMPLE")</f>
        <v>NO CUMPLE</v>
      </c>
      <c r="W803" s="188" t="str">
        <f>IF($O803&gt;NORMA!$J$14,"NO CUMPLE","CUMPLE")</f>
        <v>NO CUMPLE</v>
      </c>
      <c r="X803" s="188" t="str">
        <f>IF(AND($N803&gt;=NORMA!$Q$4, $N803&lt;=NORMA!$R$4),"CUMPLE","NO CUMPLE")</f>
        <v>CUMPLE</v>
      </c>
      <c r="Y803" s="188" t="str">
        <f>IF($I803&gt;NORMA!$K$16,"NO CUMPLE","CUMPLE")</f>
        <v>CUMPLE</v>
      </c>
      <c r="Z803" s="188" t="str">
        <f>IF($M803&lt;NORMA!$L$23,"NO CUMPLE","CUMPLE")</f>
        <v>NO CUMPLE</v>
      </c>
      <c r="AA803" s="188" t="str">
        <f>IF($E803&gt;NORMA!$J$24,"NO CUMPLE","CUMPLE")</f>
        <v>NO CUMPLE</v>
      </c>
      <c r="AB803" s="188" t="str">
        <f>IF($F803&gt;NORMA!$J$25,"NO CUMPLE","CUMPLE")</f>
        <v>NO CUMPLE</v>
      </c>
      <c r="AC803" s="188" t="str">
        <f>IF($K803&gt;NORMA!$J$26,"NO CUMPLE","CUMPLE")</f>
        <v>NO CUMPLE</v>
      </c>
      <c r="AD803" s="188" t="str">
        <f>IF($J803&gt;NORMA!$J$27,"NO CUMPLE","CUMPLE")</f>
        <v>NO CUMPLE</v>
      </c>
      <c r="AE803" s="188" t="str">
        <f>IF($G803&gt;NORMA!$K$28,"NO CUMPLE","CUMPLE")</f>
        <v>NO CUMPLE</v>
      </c>
      <c r="AF803" s="188" t="str">
        <f>IF($H803&gt;NORMA!$I$29,"NO CUMPLE","CUMPLE")</f>
        <v>NO CUMPLE</v>
      </c>
      <c r="AG803" s="188" t="str">
        <f>IF($O803&gt;NORMA!$L$30,"NO CUMPLE","CUMPLE")</f>
        <v>NO CUMPLE</v>
      </c>
      <c r="AH803" s="188" t="str">
        <f>IF(AND($N803&gt;=NORMA!$R$18, $N803&lt;=NORMA!$S$18),"CUMPLE","NO CUMPLE")</f>
        <v>CUMPLE</v>
      </c>
      <c r="AI803" s="188" t="str">
        <f>IF($I803&gt;NORMA!$J$32,"NO CUMPLE","CUMPLE")</f>
        <v>NO CUMPLE</v>
      </c>
    </row>
    <row r="804" spans="1:35" ht="14.25" customHeight="1" x14ac:dyDescent="0.35">
      <c r="A804" s="147" t="s">
        <v>106</v>
      </c>
      <c r="B804" s="147" t="s">
        <v>105</v>
      </c>
      <c r="C804" s="167">
        <v>42872</v>
      </c>
      <c r="D804" s="149">
        <v>0.5</v>
      </c>
      <c r="E804" s="164">
        <v>137</v>
      </c>
      <c r="F804" s="164">
        <v>308</v>
      </c>
      <c r="G804" s="164">
        <v>64</v>
      </c>
      <c r="H804" s="164">
        <v>157</v>
      </c>
      <c r="I804" s="155">
        <v>2.4300000000000002</v>
      </c>
      <c r="J804" s="164">
        <v>5.1230000000000002</v>
      </c>
      <c r="K804" s="147">
        <v>48.737000000000002</v>
      </c>
      <c r="L804" s="159">
        <v>10.678000000000001</v>
      </c>
      <c r="M804" s="212">
        <v>1.23</v>
      </c>
      <c r="N804" s="156">
        <v>7.69</v>
      </c>
      <c r="O804" s="157">
        <v>680000</v>
      </c>
      <c r="P804" s="188" t="str">
        <f>IF($M804&lt;NORMA!$K$7,"NO CUMPLE","CUMPLE")</f>
        <v>CUMPLE</v>
      </c>
      <c r="Q804" s="188" t="str">
        <f>IF($E804&gt;NORMA!$K$8,"NO CUMPLE","CUMPLE")</f>
        <v>CUMPLE</v>
      </c>
      <c r="R804" s="188" t="str">
        <f>IF($F804&gt;NORMA!$K$9,"NO CUMPLE","CUMPLE")</f>
        <v>CUMPLE</v>
      </c>
      <c r="S804" s="188" t="str">
        <f>IF($K804&gt;NORMA!$K$10,"NO CUMPLE","CUMPLE")</f>
        <v>NO CUMPLE</v>
      </c>
      <c r="T804" s="188" t="str">
        <f>IF($J804&gt;NORMA!$K$11,"NO CUMPLE","CUMPLE")</f>
        <v>CUMPLE</v>
      </c>
      <c r="U804" s="188" t="str">
        <f>IF($G804&gt;NORMA!$L$12,"NO CUMPLE","CUMPLE")</f>
        <v>CUMPLE</v>
      </c>
      <c r="V804" s="188" t="str">
        <f>IF($H804&gt;NORMA!$L$13,"NO CUMPLE","CUMPLE")</f>
        <v>NO CUMPLE</v>
      </c>
      <c r="W804" s="188" t="str">
        <f>IF($O804&gt;NORMA!$J$14,"NO CUMPLE","CUMPLE")</f>
        <v>CUMPLE</v>
      </c>
      <c r="X804" s="188" t="str">
        <f>IF(AND($N804&gt;=NORMA!$Q$4, $N804&lt;=NORMA!$R$4),"CUMPLE","NO CUMPLE")</f>
        <v>CUMPLE</v>
      </c>
      <c r="Y804" s="188" t="str">
        <f>IF($I804&gt;NORMA!$K$16,"NO CUMPLE","CUMPLE")</f>
        <v>CUMPLE</v>
      </c>
      <c r="Z804" s="188" t="str">
        <f>IF($M804&lt;NORMA!$L$23,"NO CUMPLE","CUMPLE")</f>
        <v>CUMPLE</v>
      </c>
      <c r="AA804" s="188" t="str">
        <f>IF($E804&gt;NORMA!$J$24,"NO CUMPLE","CUMPLE")</f>
        <v>NO CUMPLE</v>
      </c>
      <c r="AB804" s="188" t="str">
        <f>IF($F804&gt;NORMA!$J$25,"NO CUMPLE","CUMPLE")</f>
        <v>NO CUMPLE</v>
      </c>
      <c r="AC804" s="188" t="str">
        <f>IF($K804&gt;NORMA!$J$26,"NO CUMPLE","CUMPLE")</f>
        <v>NO CUMPLE</v>
      </c>
      <c r="AD804" s="188" t="str">
        <f>IF($J804&gt;NORMA!$J$27,"NO CUMPLE","CUMPLE")</f>
        <v>NO CUMPLE</v>
      </c>
      <c r="AE804" s="188" t="str">
        <f>IF($G804&gt;NORMA!$K$28,"NO CUMPLE","CUMPLE")</f>
        <v>NO CUMPLE</v>
      </c>
      <c r="AF804" s="188" t="str">
        <f>IF($H804&gt;NORMA!$I$29,"NO CUMPLE","CUMPLE")</f>
        <v>NO CUMPLE</v>
      </c>
      <c r="AG804" s="188" t="str">
        <f>IF($O804&gt;NORMA!$L$30,"NO CUMPLE","CUMPLE")</f>
        <v>NO CUMPLE</v>
      </c>
      <c r="AH804" s="188" t="str">
        <f>IF(AND($N804&gt;=NORMA!$R$18, $N804&lt;=NORMA!$S$18),"CUMPLE","NO CUMPLE")</f>
        <v>CUMPLE</v>
      </c>
      <c r="AI804" s="188" t="str">
        <f>IF($I804&gt;NORMA!$J$32,"NO CUMPLE","CUMPLE")</f>
        <v>NO CUMPLE</v>
      </c>
    </row>
    <row r="805" spans="1:35" ht="14.25" customHeight="1" x14ac:dyDescent="0.35">
      <c r="A805" s="146" t="s">
        <v>106</v>
      </c>
      <c r="B805" s="147" t="s">
        <v>105</v>
      </c>
      <c r="C805" s="167">
        <v>42887</v>
      </c>
      <c r="D805" s="149">
        <v>0.25</v>
      </c>
      <c r="E805" s="164">
        <v>174</v>
      </c>
      <c r="F805" s="164">
        <v>368</v>
      </c>
      <c r="G805" s="164">
        <v>88.3</v>
      </c>
      <c r="H805" s="164">
        <v>56</v>
      </c>
      <c r="I805" s="155">
        <v>3.23</v>
      </c>
      <c r="J805" s="164">
        <v>6.25</v>
      </c>
      <c r="K805" s="147">
        <v>45.2</v>
      </c>
      <c r="L805" s="159">
        <v>3.7456</v>
      </c>
      <c r="M805" s="212">
        <v>0.24</v>
      </c>
      <c r="N805" s="156">
        <v>7.5</v>
      </c>
      <c r="O805" s="157">
        <v>16000000</v>
      </c>
      <c r="P805" s="188" t="str">
        <f>IF($M805&lt;NORMA!$K$7,"NO CUMPLE","CUMPLE")</f>
        <v>CUMPLE</v>
      </c>
      <c r="Q805" s="188" t="str">
        <f>IF($E805&gt;NORMA!$K$8,"NO CUMPLE","CUMPLE")</f>
        <v>CUMPLE</v>
      </c>
      <c r="R805" s="188" t="str">
        <f>IF($F805&gt;NORMA!$K$9,"NO CUMPLE","CUMPLE")</f>
        <v>CUMPLE</v>
      </c>
      <c r="S805" s="188" t="str">
        <f>IF($K805&gt;NORMA!$K$10,"NO CUMPLE","CUMPLE")</f>
        <v>NO CUMPLE</v>
      </c>
      <c r="T805" s="188" t="str">
        <f>IF($J805&gt;NORMA!$K$11,"NO CUMPLE","CUMPLE")</f>
        <v>CUMPLE</v>
      </c>
      <c r="U805" s="188" t="str">
        <f>IF($G805&gt;NORMA!$L$12,"NO CUMPLE","CUMPLE")</f>
        <v>CUMPLE</v>
      </c>
      <c r="V805" s="188" t="str">
        <f>IF($H805&gt;NORMA!$L$13,"NO CUMPLE","CUMPLE")</f>
        <v>CUMPLE</v>
      </c>
      <c r="W805" s="188" t="str">
        <f>IF($O805&gt;NORMA!$J$14,"NO CUMPLE","CUMPLE")</f>
        <v>NO CUMPLE</v>
      </c>
      <c r="X805" s="188" t="str">
        <f>IF(AND($N805&gt;=NORMA!$Q$4, $N805&lt;=NORMA!$R$4),"CUMPLE","NO CUMPLE")</f>
        <v>CUMPLE</v>
      </c>
      <c r="Y805" s="188" t="str">
        <f>IF($I805&gt;NORMA!$K$16,"NO CUMPLE","CUMPLE")</f>
        <v>CUMPLE</v>
      </c>
      <c r="Z805" s="188" t="str">
        <f>IF($M805&lt;NORMA!$L$23,"NO CUMPLE","CUMPLE")</f>
        <v>NO CUMPLE</v>
      </c>
      <c r="AA805" s="188" t="str">
        <f>IF($E805&gt;NORMA!$J$24,"NO CUMPLE","CUMPLE")</f>
        <v>NO CUMPLE</v>
      </c>
      <c r="AB805" s="188" t="str">
        <f>IF($F805&gt;NORMA!$J$25,"NO CUMPLE","CUMPLE")</f>
        <v>NO CUMPLE</v>
      </c>
      <c r="AC805" s="188" t="str">
        <f>IF($K805&gt;NORMA!$J$26,"NO CUMPLE","CUMPLE")</f>
        <v>NO CUMPLE</v>
      </c>
      <c r="AD805" s="188" t="str">
        <f>IF($J805&gt;NORMA!$J$27,"NO CUMPLE","CUMPLE")</f>
        <v>NO CUMPLE</v>
      </c>
      <c r="AE805" s="188" t="str">
        <f>IF($G805&gt;NORMA!$K$28,"NO CUMPLE","CUMPLE")</f>
        <v>NO CUMPLE</v>
      </c>
      <c r="AF805" s="188" t="str">
        <f>IF($H805&gt;NORMA!$I$29,"NO CUMPLE","CUMPLE")</f>
        <v>NO CUMPLE</v>
      </c>
      <c r="AG805" s="188" t="str">
        <f>IF($O805&gt;NORMA!$L$30,"NO CUMPLE","CUMPLE")</f>
        <v>NO CUMPLE</v>
      </c>
      <c r="AH805" s="188" t="str">
        <f>IF(AND($N805&gt;=NORMA!$R$18, $N805&lt;=NORMA!$S$18),"CUMPLE","NO CUMPLE")</f>
        <v>CUMPLE</v>
      </c>
      <c r="AI805" s="188" t="str">
        <f>IF($I805&gt;NORMA!$J$32,"NO CUMPLE","CUMPLE")</f>
        <v>NO CUMPLE</v>
      </c>
    </row>
    <row r="806" spans="1:35" ht="14.25" customHeight="1" x14ac:dyDescent="0.35">
      <c r="A806" s="146" t="s">
        <v>107</v>
      </c>
      <c r="B806" s="147" t="s">
        <v>105</v>
      </c>
      <c r="C806" s="167">
        <v>42887</v>
      </c>
      <c r="D806" s="149">
        <v>0.41666666666666669</v>
      </c>
      <c r="E806" s="164">
        <v>218</v>
      </c>
      <c r="F806" s="164">
        <v>411</v>
      </c>
      <c r="G806" s="164">
        <v>158</v>
      </c>
      <c r="H806" s="164">
        <v>197</v>
      </c>
      <c r="I806" s="155">
        <v>2.94</v>
      </c>
      <c r="J806" s="164">
        <v>6.72</v>
      </c>
      <c r="K806" s="147">
        <v>55.951000000000001</v>
      </c>
      <c r="L806" s="159">
        <v>5.8433999999999999</v>
      </c>
      <c r="M806" s="212">
        <v>0.2</v>
      </c>
      <c r="N806" s="156">
        <v>7.69</v>
      </c>
      <c r="O806" s="208">
        <v>160000000</v>
      </c>
      <c r="P806" s="188" t="str">
        <f>IF($M806&lt;NORMA!$K$7,"NO CUMPLE","CUMPLE")</f>
        <v>CUMPLE</v>
      </c>
      <c r="Q806" s="188" t="str">
        <f>IF($E806&gt;NORMA!$K$8,"NO CUMPLE","CUMPLE")</f>
        <v>CUMPLE</v>
      </c>
      <c r="R806" s="188" t="str">
        <f>IF($F806&gt;NORMA!$K$9,"NO CUMPLE","CUMPLE")</f>
        <v>NO CUMPLE</v>
      </c>
      <c r="S806" s="188" t="str">
        <f>IF($K806&gt;NORMA!$K$10,"NO CUMPLE","CUMPLE")</f>
        <v>NO CUMPLE</v>
      </c>
      <c r="T806" s="188" t="str">
        <f>IF($J806&gt;NORMA!$K$11,"NO CUMPLE","CUMPLE")</f>
        <v>CUMPLE</v>
      </c>
      <c r="U806" s="188" t="str">
        <f>IF($G806&gt;NORMA!$L$12,"NO CUMPLE","CUMPLE")</f>
        <v>CUMPLE</v>
      </c>
      <c r="V806" s="188" t="str">
        <f>IF($H806&gt;NORMA!$L$13,"NO CUMPLE","CUMPLE")</f>
        <v>NO CUMPLE</v>
      </c>
      <c r="W806" s="188" t="str">
        <f>IF($O806&gt;NORMA!$J$14,"NO CUMPLE","CUMPLE")</f>
        <v>NO CUMPLE</v>
      </c>
      <c r="X806" s="188" t="str">
        <f>IF(AND($N806&gt;=NORMA!$Q$4, $N806&lt;=NORMA!$R$4),"CUMPLE","NO CUMPLE")</f>
        <v>CUMPLE</v>
      </c>
      <c r="Y806" s="188" t="str">
        <f>IF($I806&gt;NORMA!$K$16,"NO CUMPLE","CUMPLE")</f>
        <v>CUMPLE</v>
      </c>
      <c r="Z806" s="188" t="str">
        <f>IF($M806&lt;NORMA!$L$23,"NO CUMPLE","CUMPLE")</f>
        <v>NO CUMPLE</v>
      </c>
      <c r="AA806" s="188" t="str">
        <f>IF($E806&gt;NORMA!$J$24,"NO CUMPLE","CUMPLE")</f>
        <v>NO CUMPLE</v>
      </c>
      <c r="AB806" s="188" t="str">
        <f>IF($F806&gt;NORMA!$J$25,"NO CUMPLE","CUMPLE")</f>
        <v>NO CUMPLE</v>
      </c>
      <c r="AC806" s="188" t="str">
        <f>IF($K806&gt;NORMA!$J$26,"NO CUMPLE","CUMPLE")</f>
        <v>NO CUMPLE</v>
      </c>
      <c r="AD806" s="188" t="str">
        <f>IF($J806&gt;NORMA!$J$27,"NO CUMPLE","CUMPLE")</f>
        <v>NO CUMPLE</v>
      </c>
      <c r="AE806" s="188" t="str">
        <f>IF($G806&gt;NORMA!$K$28,"NO CUMPLE","CUMPLE")</f>
        <v>NO CUMPLE</v>
      </c>
      <c r="AF806" s="188" t="str">
        <f>IF($H806&gt;NORMA!$I$29,"NO CUMPLE","CUMPLE")</f>
        <v>NO CUMPLE</v>
      </c>
      <c r="AG806" s="188" t="str">
        <f>IF($O806&gt;NORMA!$L$30,"NO CUMPLE","CUMPLE")</f>
        <v>NO CUMPLE</v>
      </c>
      <c r="AH806" s="188" t="str">
        <f>IF(AND($N806&gt;=NORMA!$R$18, $N806&lt;=NORMA!$S$18),"CUMPLE","NO CUMPLE")</f>
        <v>CUMPLE</v>
      </c>
      <c r="AI806" s="188" t="str">
        <f>IF($I806&gt;NORMA!$J$32,"NO CUMPLE","CUMPLE")</f>
        <v>NO CUMPLE</v>
      </c>
    </row>
    <row r="807" spans="1:35" ht="14.25" customHeight="1" x14ac:dyDescent="0.35">
      <c r="A807" s="147" t="s">
        <v>104</v>
      </c>
      <c r="B807" s="147" t="s">
        <v>105</v>
      </c>
      <c r="C807" s="167">
        <v>42888</v>
      </c>
      <c r="D807" s="149">
        <v>0.33333333333333331</v>
      </c>
      <c r="E807" s="164">
        <v>271</v>
      </c>
      <c r="F807" s="164">
        <v>463</v>
      </c>
      <c r="G807" s="164">
        <v>253.3</v>
      </c>
      <c r="H807" s="164">
        <v>191</v>
      </c>
      <c r="I807" s="155">
        <v>2.23</v>
      </c>
      <c r="J807" s="164">
        <v>8.02</v>
      </c>
      <c r="K807" s="147">
        <v>59.77</v>
      </c>
      <c r="L807" s="159">
        <v>4.8087999999999997</v>
      </c>
      <c r="M807" s="212">
        <v>0.55000000000000004</v>
      </c>
      <c r="N807" s="156">
        <v>7.98</v>
      </c>
      <c r="O807" s="157">
        <v>35000000</v>
      </c>
      <c r="P807" s="188" t="str">
        <f>IF($M807&lt;NORMA!$K$7,"NO CUMPLE","CUMPLE")</f>
        <v>CUMPLE</v>
      </c>
      <c r="Q807" s="188" t="str">
        <f>IF($E807&gt;NORMA!$K$8,"NO CUMPLE","CUMPLE")</f>
        <v>NO CUMPLE</v>
      </c>
      <c r="R807" s="188" t="str">
        <f>IF($F807&gt;NORMA!$K$9,"NO CUMPLE","CUMPLE")</f>
        <v>NO CUMPLE</v>
      </c>
      <c r="S807" s="188" t="str">
        <f>IF($K807&gt;NORMA!$K$10,"NO CUMPLE","CUMPLE")</f>
        <v>NO CUMPLE</v>
      </c>
      <c r="T807" s="188" t="str">
        <f>IF($J807&gt;NORMA!$K$11,"NO CUMPLE","CUMPLE")</f>
        <v>NO CUMPLE</v>
      </c>
      <c r="U807" s="188" t="str">
        <f>IF($G807&gt;NORMA!$L$12,"NO CUMPLE","CUMPLE")</f>
        <v>NO CUMPLE</v>
      </c>
      <c r="V807" s="188" t="str">
        <f>IF($H807&gt;NORMA!$L$13,"NO CUMPLE","CUMPLE")</f>
        <v>NO CUMPLE</v>
      </c>
      <c r="W807" s="188" t="str">
        <f>IF($O807&gt;NORMA!$J$14,"NO CUMPLE","CUMPLE")</f>
        <v>NO CUMPLE</v>
      </c>
      <c r="X807" s="188" t="str">
        <f>IF(AND($N807&gt;=NORMA!$Q$4, $N807&lt;=NORMA!$R$4),"CUMPLE","NO CUMPLE")</f>
        <v>CUMPLE</v>
      </c>
      <c r="Y807" s="188" t="str">
        <f>IF($I807&gt;NORMA!$K$16,"NO CUMPLE","CUMPLE")</f>
        <v>CUMPLE</v>
      </c>
      <c r="Z807" s="188" t="str">
        <f>IF($M807&lt;NORMA!$L$23,"NO CUMPLE","CUMPLE")</f>
        <v>NO CUMPLE</v>
      </c>
      <c r="AA807" s="188" t="str">
        <f>IF($E807&gt;NORMA!$J$24,"NO CUMPLE","CUMPLE")</f>
        <v>NO CUMPLE</v>
      </c>
      <c r="AB807" s="188" t="str">
        <f>IF($F807&gt;NORMA!$J$25,"NO CUMPLE","CUMPLE")</f>
        <v>NO CUMPLE</v>
      </c>
      <c r="AC807" s="188" t="str">
        <f>IF($K807&gt;NORMA!$J$26,"NO CUMPLE","CUMPLE")</f>
        <v>NO CUMPLE</v>
      </c>
      <c r="AD807" s="188" t="str">
        <f>IF($J807&gt;NORMA!$J$27,"NO CUMPLE","CUMPLE")</f>
        <v>NO CUMPLE</v>
      </c>
      <c r="AE807" s="188" t="str">
        <f>IF($G807&gt;NORMA!$K$28,"NO CUMPLE","CUMPLE")</f>
        <v>NO CUMPLE</v>
      </c>
      <c r="AF807" s="188" t="str">
        <f>IF($H807&gt;NORMA!$I$29,"NO CUMPLE","CUMPLE")</f>
        <v>NO CUMPLE</v>
      </c>
      <c r="AG807" s="188" t="str">
        <f>IF($O807&gt;NORMA!$L$30,"NO CUMPLE","CUMPLE")</f>
        <v>NO CUMPLE</v>
      </c>
      <c r="AH807" s="188" t="str">
        <f>IF(AND($N807&gt;=NORMA!$R$18, $N807&lt;=NORMA!$S$18),"CUMPLE","NO CUMPLE")</f>
        <v>CUMPLE</v>
      </c>
      <c r="AI807" s="188" t="str">
        <f>IF($I807&gt;NORMA!$J$32,"NO CUMPLE","CUMPLE")</f>
        <v>NO CUMPLE</v>
      </c>
    </row>
    <row r="808" spans="1:35" ht="14.25" customHeight="1" x14ac:dyDescent="0.35">
      <c r="A808" s="146" t="s">
        <v>104</v>
      </c>
      <c r="B808" s="147" t="s">
        <v>105</v>
      </c>
      <c r="C808" s="167">
        <v>42902</v>
      </c>
      <c r="D808" s="149">
        <v>0.25</v>
      </c>
      <c r="E808" s="164">
        <v>141</v>
      </c>
      <c r="F808" s="164">
        <v>228.31800000000001</v>
      </c>
      <c r="G808" s="164">
        <v>92</v>
      </c>
      <c r="H808" s="164">
        <v>56</v>
      </c>
      <c r="I808" s="155">
        <v>0.48</v>
      </c>
      <c r="J808" s="164">
        <v>3.8210000000000002</v>
      </c>
      <c r="K808" s="147">
        <v>34.116999999999997</v>
      </c>
      <c r="L808" s="159">
        <v>4.8209999999999997</v>
      </c>
      <c r="M808" s="212">
        <v>1.79</v>
      </c>
      <c r="N808" s="156">
        <v>6.76</v>
      </c>
      <c r="O808" s="157">
        <v>1600000</v>
      </c>
      <c r="P808" s="188" t="str">
        <f>IF($M808&lt;NORMA!$K$7,"NO CUMPLE","CUMPLE")</f>
        <v>CUMPLE</v>
      </c>
      <c r="Q808" s="188" t="str">
        <f>IF($E808&gt;NORMA!$K$8,"NO CUMPLE","CUMPLE")</f>
        <v>CUMPLE</v>
      </c>
      <c r="R808" s="188" t="str">
        <f>IF($F808&gt;NORMA!$K$9,"NO CUMPLE","CUMPLE")</f>
        <v>CUMPLE</v>
      </c>
      <c r="S808" s="188" t="str">
        <f>IF($K808&gt;NORMA!$K$10,"NO CUMPLE","CUMPLE")</f>
        <v>CUMPLE</v>
      </c>
      <c r="T808" s="188" t="str">
        <f>IF($J808&gt;NORMA!$K$11,"NO CUMPLE","CUMPLE")</f>
        <v>CUMPLE</v>
      </c>
      <c r="U808" s="188" t="str">
        <f>IF($G808&gt;NORMA!$L$12,"NO CUMPLE","CUMPLE")</f>
        <v>CUMPLE</v>
      </c>
      <c r="V808" s="188" t="str">
        <f>IF($H808&gt;NORMA!$L$13,"NO CUMPLE","CUMPLE")</f>
        <v>CUMPLE</v>
      </c>
      <c r="W808" s="188" t="str">
        <f>IF($O808&gt;NORMA!$J$14,"NO CUMPLE","CUMPLE")</f>
        <v>NO CUMPLE</v>
      </c>
      <c r="X808" s="188" t="str">
        <f>IF(AND($N808&gt;=NORMA!$Q$4, $N808&lt;=NORMA!$R$4),"CUMPLE","NO CUMPLE")</f>
        <v>CUMPLE</v>
      </c>
      <c r="Y808" s="188" t="str">
        <f>IF($I808&gt;NORMA!$K$16,"NO CUMPLE","CUMPLE")</f>
        <v>CUMPLE</v>
      </c>
      <c r="Z808" s="188" t="str">
        <f>IF($M808&lt;NORMA!$L$23,"NO CUMPLE","CUMPLE")</f>
        <v>CUMPLE</v>
      </c>
      <c r="AA808" s="188" t="str">
        <f>IF($E808&gt;NORMA!$J$24,"NO CUMPLE","CUMPLE")</f>
        <v>NO CUMPLE</v>
      </c>
      <c r="AB808" s="188" t="str">
        <f>IF($F808&gt;NORMA!$J$25,"NO CUMPLE","CUMPLE")</f>
        <v>NO CUMPLE</v>
      </c>
      <c r="AC808" s="188" t="str">
        <f>IF($K808&gt;NORMA!$J$26,"NO CUMPLE","CUMPLE")</f>
        <v>NO CUMPLE</v>
      </c>
      <c r="AD808" s="188" t="str">
        <f>IF($J808&gt;NORMA!$J$27,"NO CUMPLE","CUMPLE")</f>
        <v>NO CUMPLE</v>
      </c>
      <c r="AE808" s="188" t="str">
        <f>IF($G808&gt;NORMA!$K$28,"NO CUMPLE","CUMPLE")</f>
        <v>NO CUMPLE</v>
      </c>
      <c r="AF808" s="188" t="str">
        <f>IF($H808&gt;NORMA!$I$29,"NO CUMPLE","CUMPLE")</f>
        <v>NO CUMPLE</v>
      </c>
      <c r="AG808" s="188" t="str">
        <f>IF($O808&gt;NORMA!$L$30,"NO CUMPLE","CUMPLE")</f>
        <v>NO CUMPLE</v>
      </c>
      <c r="AH808" s="188" t="str">
        <f>IF(AND($N808&gt;=NORMA!$R$18, $N808&lt;=NORMA!$S$18),"CUMPLE","NO CUMPLE")</f>
        <v>CUMPLE</v>
      </c>
      <c r="AI808" s="188" t="str">
        <f>IF($I808&gt;NORMA!$J$32,"NO CUMPLE","CUMPLE")</f>
        <v>CUMPLE</v>
      </c>
    </row>
    <row r="809" spans="1:35" ht="14.25" customHeight="1" x14ac:dyDescent="0.35">
      <c r="A809" s="146" t="s">
        <v>106</v>
      </c>
      <c r="B809" s="147" t="s">
        <v>105</v>
      </c>
      <c r="C809" s="167">
        <v>42902</v>
      </c>
      <c r="D809" s="149">
        <v>0.33333333333333331</v>
      </c>
      <c r="E809" s="164">
        <v>113</v>
      </c>
      <c r="F809" s="164">
        <v>265.38299999999998</v>
      </c>
      <c r="G809" s="164">
        <v>46</v>
      </c>
      <c r="H809" s="164">
        <v>51</v>
      </c>
      <c r="I809" s="155">
        <v>0.63</v>
      </c>
      <c r="J809" s="164">
        <v>3.3239999999999998</v>
      </c>
      <c r="K809" s="147">
        <v>33.804000000000002</v>
      </c>
      <c r="L809" s="159">
        <v>7.3197999999999999</v>
      </c>
      <c r="M809" s="212">
        <v>0.66</v>
      </c>
      <c r="N809" s="156">
        <v>6.94</v>
      </c>
      <c r="O809" s="157">
        <v>11000000</v>
      </c>
      <c r="P809" s="188" t="str">
        <f>IF($M809&lt;NORMA!$K$7,"NO CUMPLE","CUMPLE")</f>
        <v>CUMPLE</v>
      </c>
      <c r="Q809" s="188" t="str">
        <f>IF($E809&gt;NORMA!$K$8,"NO CUMPLE","CUMPLE")</f>
        <v>CUMPLE</v>
      </c>
      <c r="R809" s="188" t="str">
        <f>IF($F809&gt;NORMA!$K$9,"NO CUMPLE","CUMPLE")</f>
        <v>CUMPLE</v>
      </c>
      <c r="S809" s="188" t="str">
        <f>IF($K809&gt;NORMA!$K$10,"NO CUMPLE","CUMPLE")</f>
        <v>CUMPLE</v>
      </c>
      <c r="T809" s="188" t="str">
        <f>IF($J809&gt;NORMA!$K$11,"NO CUMPLE","CUMPLE")</f>
        <v>CUMPLE</v>
      </c>
      <c r="U809" s="188" t="str">
        <f>IF($G809&gt;NORMA!$L$12,"NO CUMPLE","CUMPLE")</f>
        <v>CUMPLE</v>
      </c>
      <c r="V809" s="188" t="str">
        <f>IF($H809&gt;NORMA!$L$13,"NO CUMPLE","CUMPLE")</f>
        <v>CUMPLE</v>
      </c>
      <c r="W809" s="188" t="str">
        <f>IF($O809&gt;NORMA!$J$14,"NO CUMPLE","CUMPLE")</f>
        <v>NO CUMPLE</v>
      </c>
      <c r="X809" s="188" t="str">
        <f>IF(AND($N809&gt;=NORMA!$Q$4, $N809&lt;=NORMA!$R$4),"CUMPLE","NO CUMPLE")</f>
        <v>CUMPLE</v>
      </c>
      <c r="Y809" s="188" t="str">
        <f>IF($I809&gt;NORMA!$K$16,"NO CUMPLE","CUMPLE")</f>
        <v>CUMPLE</v>
      </c>
      <c r="Z809" s="188" t="str">
        <f>IF($M809&lt;NORMA!$L$23,"NO CUMPLE","CUMPLE")</f>
        <v>NO CUMPLE</v>
      </c>
      <c r="AA809" s="188" t="str">
        <f>IF($E809&gt;NORMA!$J$24,"NO CUMPLE","CUMPLE")</f>
        <v>NO CUMPLE</v>
      </c>
      <c r="AB809" s="188" t="str">
        <f>IF($F809&gt;NORMA!$J$25,"NO CUMPLE","CUMPLE")</f>
        <v>NO CUMPLE</v>
      </c>
      <c r="AC809" s="188" t="str">
        <f>IF($K809&gt;NORMA!$J$26,"NO CUMPLE","CUMPLE")</f>
        <v>NO CUMPLE</v>
      </c>
      <c r="AD809" s="188" t="str">
        <f>IF($J809&gt;NORMA!$J$27,"NO CUMPLE","CUMPLE")</f>
        <v>NO CUMPLE</v>
      </c>
      <c r="AE809" s="188" t="str">
        <f>IF($G809&gt;NORMA!$K$28,"NO CUMPLE","CUMPLE")</f>
        <v>CUMPLE</v>
      </c>
      <c r="AF809" s="188" t="str">
        <f>IF($H809&gt;NORMA!$I$29,"NO CUMPLE","CUMPLE")</f>
        <v>NO CUMPLE</v>
      </c>
      <c r="AG809" s="188" t="str">
        <f>IF($O809&gt;NORMA!$L$30,"NO CUMPLE","CUMPLE")</f>
        <v>NO CUMPLE</v>
      </c>
      <c r="AH809" s="188" t="str">
        <f>IF(AND($N809&gt;=NORMA!$R$18, $N809&lt;=NORMA!$S$18),"CUMPLE","NO CUMPLE")</f>
        <v>CUMPLE</v>
      </c>
      <c r="AI809" s="188" t="str">
        <f>IF($I809&gt;NORMA!$J$32,"NO CUMPLE","CUMPLE")</f>
        <v>CUMPLE</v>
      </c>
    </row>
    <row r="810" spans="1:35" ht="14.25" customHeight="1" x14ac:dyDescent="0.35">
      <c r="A810" s="146" t="s">
        <v>104</v>
      </c>
      <c r="B810" s="147" t="s">
        <v>105</v>
      </c>
      <c r="C810" s="167">
        <v>42908</v>
      </c>
      <c r="D810" s="149">
        <v>0.66666666666666663</v>
      </c>
      <c r="E810" s="164">
        <v>254</v>
      </c>
      <c r="F810" s="164">
        <v>496.75900000000001</v>
      </c>
      <c r="G810" s="164">
        <v>202.9</v>
      </c>
      <c r="H810" s="164">
        <v>62</v>
      </c>
      <c r="I810" s="155">
        <v>5.74</v>
      </c>
      <c r="J810" s="164">
        <v>6.1239999999999997</v>
      </c>
      <c r="K810" s="147">
        <v>47.121000000000002</v>
      </c>
      <c r="L810" s="159">
        <v>6.3390000000000004</v>
      </c>
      <c r="M810" s="212">
        <v>0.01</v>
      </c>
      <c r="N810" s="156">
        <v>7.45</v>
      </c>
      <c r="O810" s="157">
        <v>24000000</v>
      </c>
      <c r="P810" s="188" t="str">
        <f>IF($M810&lt;NORMA!$K$7,"NO CUMPLE","CUMPLE")</f>
        <v>NO CUMPLE</v>
      </c>
      <c r="Q810" s="188" t="str">
        <f>IF($E810&gt;NORMA!$K$8,"NO CUMPLE","CUMPLE")</f>
        <v>NO CUMPLE</v>
      </c>
      <c r="R810" s="188" t="str">
        <f>IF($F810&gt;NORMA!$K$9,"NO CUMPLE","CUMPLE")</f>
        <v>NO CUMPLE</v>
      </c>
      <c r="S810" s="188" t="str">
        <f>IF($K810&gt;NORMA!$K$10,"NO CUMPLE","CUMPLE")</f>
        <v>NO CUMPLE</v>
      </c>
      <c r="T810" s="188" t="str">
        <f>IF($J810&gt;NORMA!$K$11,"NO CUMPLE","CUMPLE")</f>
        <v>CUMPLE</v>
      </c>
      <c r="U810" s="188" t="str">
        <f>IF($G810&gt;NORMA!$L$12,"NO CUMPLE","CUMPLE")</f>
        <v>NO CUMPLE</v>
      </c>
      <c r="V810" s="188" t="str">
        <f>IF($H810&gt;NORMA!$L$13,"NO CUMPLE","CUMPLE")</f>
        <v>NO CUMPLE</v>
      </c>
      <c r="W810" s="188" t="str">
        <f>IF($O810&gt;NORMA!$J$14,"NO CUMPLE","CUMPLE")</f>
        <v>NO CUMPLE</v>
      </c>
      <c r="X810" s="188" t="str">
        <f>IF(AND($N810&gt;=NORMA!$Q$4, $N810&lt;=NORMA!$R$4),"CUMPLE","NO CUMPLE")</f>
        <v>CUMPLE</v>
      </c>
      <c r="Y810" s="188" t="str">
        <f>IF($I810&gt;NORMA!$K$16,"NO CUMPLE","CUMPLE")</f>
        <v>NO CUMPLE</v>
      </c>
      <c r="Z810" s="188" t="str">
        <f>IF($M810&lt;NORMA!$L$23,"NO CUMPLE","CUMPLE")</f>
        <v>NO CUMPLE</v>
      </c>
      <c r="AA810" s="188" t="str">
        <f>IF($E810&gt;NORMA!$J$24,"NO CUMPLE","CUMPLE")</f>
        <v>NO CUMPLE</v>
      </c>
      <c r="AB810" s="188" t="str">
        <f>IF($F810&gt;NORMA!$J$25,"NO CUMPLE","CUMPLE")</f>
        <v>NO CUMPLE</v>
      </c>
      <c r="AC810" s="188" t="str">
        <f>IF($K810&gt;NORMA!$J$26,"NO CUMPLE","CUMPLE")</f>
        <v>NO CUMPLE</v>
      </c>
      <c r="AD810" s="188" t="str">
        <f>IF($J810&gt;NORMA!$J$27,"NO CUMPLE","CUMPLE")</f>
        <v>NO CUMPLE</v>
      </c>
      <c r="AE810" s="188" t="str">
        <f>IF($G810&gt;NORMA!$K$28,"NO CUMPLE","CUMPLE")</f>
        <v>NO CUMPLE</v>
      </c>
      <c r="AF810" s="188" t="str">
        <f>IF($H810&gt;NORMA!$I$29,"NO CUMPLE","CUMPLE")</f>
        <v>NO CUMPLE</v>
      </c>
      <c r="AG810" s="188" t="str">
        <f>IF($O810&gt;NORMA!$L$30,"NO CUMPLE","CUMPLE")</f>
        <v>NO CUMPLE</v>
      </c>
      <c r="AH810" s="188" t="str">
        <f>IF(AND($N810&gt;=NORMA!$R$18, $N810&lt;=NORMA!$S$18),"CUMPLE","NO CUMPLE")</f>
        <v>CUMPLE</v>
      </c>
      <c r="AI810" s="188" t="str">
        <f>IF($I810&gt;NORMA!$J$32,"NO CUMPLE","CUMPLE")</f>
        <v>NO CUMPLE</v>
      </c>
    </row>
    <row r="811" spans="1:35" ht="14.25" customHeight="1" x14ac:dyDescent="0.35">
      <c r="A811" s="147" t="s">
        <v>107</v>
      </c>
      <c r="B811" s="147" t="s">
        <v>105</v>
      </c>
      <c r="C811" s="167">
        <v>42912</v>
      </c>
      <c r="D811" s="149">
        <v>0.58333333333333337</v>
      </c>
      <c r="E811" s="164">
        <v>311</v>
      </c>
      <c r="F811" s="164">
        <v>624.41800000000001</v>
      </c>
      <c r="G811" s="164">
        <v>444</v>
      </c>
      <c r="H811" s="164">
        <v>175</v>
      </c>
      <c r="I811" s="155">
        <v>6.44</v>
      </c>
      <c r="J811" s="164">
        <v>7.8840000000000003</v>
      </c>
      <c r="K811" s="147">
        <v>76.137</v>
      </c>
      <c r="L811" s="159">
        <v>8.016</v>
      </c>
      <c r="M811" s="212">
        <v>0.42</v>
      </c>
      <c r="N811" s="156">
        <v>7.69</v>
      </c>
      <c r="O811" s="157">
        <v>13000000</v>
      </c>
      <c r="P811" s="188" t="str">
        <f>IF($M811&lt;NORMA!$K$7,"NO CUMPLE","CUMPLE")</f>
        <v>CUMPLE</v>
      </c>
      <c r="Q811" s="188" t="str">
        <f>IF($E811&gt;NORMA!$K$8,"NO CUMPLE","CUMPLE")</f>
        <v>NO CUMPLE</v>
      </c>
      <c r="R811" s="188" t="str">
        <f>IF($F811&gt;NORMA!$K$9,"NO CUMPLE","CUMPLE")</f>
        <v>NO CUMPLE</v>
      </c>
      <c r="S811" s="188" t="str">
        <f>IF($K811&gt;NORMA!$K$10,"NO CUMPLE","CUMPLE")</f>
        <v>NO CUMPLE</v>
      </c>
      <c r="T811" s="188" t="str">
        <f>IF($J811&gt;NORMA!$K$11,"NO CUMPLE","CUMPLE")</f>
        <v>CUMPLE</v>
      </c>
      <c r="U811" s="188" t="str">
        <f>IF($G811&gt;NORMA!$L$12,"NO CUMPLE","CUMPLE")</f>
        <v>NO CUMPLE</v>
      </c>
      <c r="V811" s="188" t="str">
        <f>IF($H811&gt;NORMA!$L$13,"NO CUMPLE","CUMPLE")</f>
        <v>NO CUMPLE</v>
      </c>
      <c r="W811" s="188" t="str">
        <f>IF($O811&gt;NORMA!$J$14,"NO CUMPLE","CUMPLE")</f>
        <v>NO CUMPLE</v>
      </c>
      <c r="X811" s="188" t="str">
        <f>IF(AND($N811&gt;=NORMA!$Q$4, $N811&lt;=NORMA!$R$4),"CUMPLE","NO CUMPLE")</f>
        <v>CUMPLE</v>
      </c>
      <c r="Y811" s="188" t="str">
        <f>IF($I811&gt;NORMA!$K$16,"NO CUMPLE","CUMPLE")</f>
        <v>NO CUMPLE</v>
      </c>
      <c r="Z811" s="188" t="str">
        <f>IF($M811&lt;NORMA!$L$23,"NO CUMPLE","CUMPLE")</f>
        <v>NO CUMPLE</v>
      </c>
      <c r="AA811" s="188" t="str">
        <f>IF($E811&gt;NORMA!$J$24,"NO CUMPLE","CUMPLE")</f>
        <v>NO CUMPLE</v>
      </c>
      <c r="AB811" s="188" t="str">
        <f>IF($F811&gt;NORMA!$J$25,"NO CUMPLE","CUMPLE")</f>
        <v>NO CUMPLE</v>
      </c>
      <c r="AC811" s="188" t="str">
        <f>IF($K811&gt;NORMA!$J$26,"NO CUMPLE","CUMPLE")</f>
        <v>NO CUMPLE</v>
      </c>
      <c r="AD811" s="188" t="str">
        <f>IF($J811&gt;NORMA!$J$27,"NO CUMPLE","CUMPLE")</f>
        <v>NO CUMPLE</v>
      </c>
      <c r="AE811" s="188" t="str">
        <f>IF($G811&gt;NORMA!$K$28,"NO CUMPLE","CUMPLE")</f>
        <v>NO CUMPLE</v>
      </c>
      <c r="AF811" s="188" t="str">
        <f>IF($H811&gt;NORMA!$I$29,"NO CUMPLE","CUMPLE")</f>
        <v>NO CUMPLE</v>
      </c>
      <c r="AG811" s="188" t="str">
        <f>IF($O811&gt;NORMA!$L$30,"NO CUMPLE","CUMPLE")</f>
        <v>NO CUMPLE</v>
      </c>
      <c r="AH811" s="188" t="str">
        <f>IF(AND($N811&gt;=NORMA!$R$18, $N811&lt;=NORMA!$S$18),"CUMPLE","NO CUMPLE")</f>
        <v>CUMPLE</v>
      </c>
      <c r="AI811" s="188" t="str">
        <f>IF($I811&gt;NORMA!$J$32,"NO CUMPLE","CUMPLE")</f>
        <v>NO CUMPLE</v>
      </c>
    </row>
    <row r="812" spans="1:35" ht="14.25" customHeight="1" x14ac:dyDescent="0.35">
      <c r="A812" s="146" t="s">
        <v>104</v>
      </c>
      <c r="B812" s="147" t="s">
        <v>105</v>
      </c>
      <c r="C812" s="167">
        <v>42863</v>
      </c>
      <c r="D812" s="149">
        <v>0.5</v>
      </c>
      <c r="E812" s="164">
        <v>462</v>
      </c>
      <c r="F812" s="164">
        <v>542</v>
      </c>
      <c r="G812" s="164">
        <v>143</v>
      </c>
      <c r="H812" s="164">
        <v>79</v>
      </c>
      <c r="I812" s="155">
        <v>3.76</v>
      </c>
      <c r="J812" s="164">
        <v>7.7869999999999999</v>
      </c>
      <c r="K812" s="147">
        <v>68.322000000000003</v>
      </c>
      <c r="L812" s="159">
        <v>6.1074000000000002</v>
      </c>
      <c r="M812" s="212">
        <v>0.68</v>
      </c>
      <c r="N812" s="156">
        <v>8.43</v>
      </c>
      <c r="O812" s="157">
        <v>8400000</v>
      </c>
      <c r="P812" s="188" t="str">
        <f>IF($M812&lt;NORMA!$K$7,"NO CUMPLE","CUMPLE")</f>
        <v>CUMPLE</v>
      </c>
      <c r="Q812" s="188" t="str">
        <f>IF($E812&gt;NORMA!$K$8,"NO CUMPLE","CUMPLE")</f>
        <v>NO CUMPLE</v>
      </c>
      <c r="R812" s="188" t="str">
        <f>IF($F812&gt;NORMA!$K$9,"NO CUMPLE","CUMPLE")</f>
        <v>NO CUMPLE</v>
      </c>
      <c r="S812" s="188" t="str">
        <f>IF($K812&gt;NORMA!$K$10,"NO CUMPLE","CUMPLE")</f>
        <v>NO CUMPLE</v>
      </c>
      <c r="T812" s="188" t="str">
        <f>IF($J812&gt;NORMA!$K$11,"NO CUMPLE","CUMPLE")</f>
        <v>CUMPLE</v>
      </c>
      <c r="U812" s="188" t="str">
        <f>IF($G812&gt;NORMA!$L$12,"NO CUMPLE","CUMPLE")</f>
        <v>CUMPLE</v>
      </c>
      <c r="V812" s="188" t="str">
        <f>IF($H812&gt;NORMA!$L$13,"NO CUMPLE","CUMPLE")</f>
        <v>NO CUMPLE</v>
      </c>
      <c r="W812" s="188" t="str">
        <f>IF($O812&gt;NORMA!$J$14,"NO CUMPLE","CUMPLE")</f>
        <v>NO CUMPLE</v>
      </c>
      <c r="X812" s="188" t="str">
        <f>IF(AND($N812&gt;=NORMA!$Q$4, $N812&lt;=NORMA!$R$4),"CUMPLE","NO CUMPLE")</f>
        <v>CUMPLE</v>
      </c>
      <c r="Y812" s="188" t="str">
        <f>IF($I812&gt;NORMA!$K$16,"NO CUMPLE","CUMPLE")</f>
        <v>CUMPLE</v>
      </c>
      <c r="Z812" s="188" t="str">
        <f>IF($M812&lt;NORMA!$L$23,"NO CUMPLE","CUMPLE")</f>
        <v>NO CUMPLE</v>
      </c>
      <c r="AA812" s="188" t="str">
        <f>IF($E812&gt;NORMA!$J$24,"NO CUMPLE","CUMPLE")</f>
        <v>NO CUMPLE</v>
      </c>
      <c r="AB812" s="188" t="str">
        <f>IF($F812&gt;NORMA!$J$25,"NO CUMPLE","CUMPLE")</f>
        <v>NO CUMPLE</v>
      </c>
      <c r="AC812" s="188" t="str">
        <f>IF($K812&gt;NORMA!$J$26,"NO CUMPLE","CUMPLE")</f>
        <v>NO CUMPLE</v>
      </c>
      <c r="AD812" s="188" t="str">
        <f>IF($J812&gt;NORMA!$J$27,"NO CUMPLE","CUMPLE")</f>
        <v>NO CUMPLE</v>
      </c>
      <c r="AE812" s="188" t="str">
        <f>IF($G812&gt;NORMA!$K$28,"NO CUMPLE","CUMPLE")</f>
        <v>NO CUMPLE</v>
      </c>
      <c r="AF812" s="188" t="str">
        <f>IF($H812&gt;NORMA!$I$29,"NO CUMPLE","CUMPLE")</f>
        <v>NO CUMPLE</v>
      </c>
      <c r="AG812" s="188" t="str">
        <f>IF($O812&gt;NORMA!$L$30,"NO CUMPLE","CUMPLE")</f>
        <v>NO CUMPLE</v>
      </c>
      <c r="AH812" s="188" t="str">
        <f>IF(AND($N812&gt;=NORMA!$R$18, $N812&lt;=NORMA!$S$18),"CUMPLE","NO CUMPLE")</f>
        <v>CUMPLE</v>
      </c>
      <c r="AI812" s="188" t="str">
        <f>IF($I812&gt;NORMA!$J$32,"NO CUMPLE","CUMPLE")</f>
        <v>NO CUMPLE</v>
      </c>
    </row>
    <row r="813" spans="1:35" ht="14.25" customHeight="1" x14ac:dyDescent="0.35">
      <c r="A813" s="146" t="s">
        <v>107</v>
      </c>
      <c r="B813" s="147" t="s">
        <v>105</v>
      </c>
      <c r="C813" s="167">
        <v>42865</v>
      </c>
      <c r="D813" s="149">
        <v>0.5</v>
      </c>
      <c r="E813" s="164">
        <v>149</v>
      </c>
      <c r="F813" s="164">
        <v>308</v>
      </c>
      <c r="G813" s="164">
        <v>138</v>
      </c>
      <c r="H813" s="164">
        <v>83</v>
      </c>
      <c r="I813" s="155">
        <v>2.54</v>
      </c>
      <c r="J813" s="164">
        <v>5.5990000000000002</v>
      </c>
      <c r="K813" s="147">
        <v>43.939</v>
      </c>
      <c r="L813" s="159">
        <v>8.1625999999999994</v>
      </c>
      <c r="M813" s="212">
        <v>1.03</v>
      </c>
      <c r="N813" s="156">
        <v>7.93</v>
      </c>
      <c r="O813" s="157">
        <v>110000</v>
      </c>
      <c r="P813" s="188" t="str">
        <f>IF($M813&lt;NORMA!$K$7,"NO CUMPLE","CUMPLE")</f>
        <v>CUMPLE</v>
      </c>
      <c r="Q813" s="188" t="str">
        <f>IF($E813&gt;NORMA!$K$8,"NO CUMPLE","CUMPLE")</f>
        <v>CUMPLE</v>
      </c>
      <c r="R813" s="188" t="str">
        <f>IF($F813&gt;NORMA!$K$9,"NO CUMPLE","CUMPLE")</f>
        <v>CUMPLE</v>
      </c>
      <c r="S813" s="188" t="str">
        <f>IF($K813&gt;NORMA!$K$10,"NO CUMPLE","CUMPLE")</f>
        <v>NO CUMPLE</v>
      </c>
      <c r="T813" s="188" t="str">
        <f>IF($J813&gt;NORMA!$K$11,"NO CUMPLE","CUMPLE")</f>
        <v>CUMPLE</v>
      </c>
      <c r="U813" s="188" t="str">
        <f>IF($G813&gt;NORMA!$L$12,"NO CUMPLE","CUMPLE")</f>
        <v>CUMPLE</v>
      </c>
      <c r="V813" s="188" t="str">
        <f>IF($H813&gt;NORMA!$L$13,"NO CUMPLE","CUMPLE")</f>
        <v>NO CUMPLE</v>
      </c>
      <c r="W813" s="188" t="str">
        <f>IF($O813&gt;NORMA!$J$14,"NO CUMPLE","CUMPLE")</f>
        <v>CUMPLE</v>
      </c>
      <c r="X813" s="188" t="str">
        <f>IF(AND($N813&gt;=NORMA!$Q$4, $N813&lt;=NORMA!$R$4),"CUMPLE","NO CUMPLE")</f>
        <v>CUMPLE</v>
      </c>
      <c r="Y813" s="188" t="str">
        <f>IF($I813&gt;NORMA!$K$16,"NO CUMPLE","CUMPLE")</f>
        <v>CUMPLE</v>
      </c>
      <c r="Z813" s="188" t="str">
        <f>IF($M813&lt;NORMA!$L$23,"NO CUMPLE","CUMPLE")</f>
        <v>CUMPLE</v>
      </c>
      <c r="AA813" s="188" t="str">
        <f>IF($E813&gt;NORMA!$J$24,"NO CUMPLE","CUMPLE")</f>
        <v>NO CUMPLE</v>
      </c>
      <c r="AB813" s="188" t="str">
        <f>IF($F813&gt;NORMA!$J$25,"NO CUMPLE","CUMPLE")</f>
        <v>NO CUMPLE</v>
      </c>
      <c r="AC813" s="188" t="str">
        <f>IF($K813&gt;NORMA!$J$26,"NO CUMPLE","CUMPLE")</f>
        <v>NO CUMPLE</v>
      </c>
      <c r="AD813" s="188" t="str">
        <f>IF($J813&gt;NORMA!$J$27,"NO CUMPLE","CUMPLE")</f>
        <v>NO CUMPLE</v>
      </c>
      <c r="AE813" s="188" t="str">
        <f>IF($G813&gt;NORMA!$K$28,"NO CUMPLE","CUMPLE")</f>
        <v>NO CUMPLE</v>
      </c>
      <c r="AF813" s="188" t="str">
        <f>IF($H813&gt;NORMA!$I$29,"NO CUMPLE","CUMPLE")</f>
        <v>NO CUMPLE</v>
      </c>
      <c r="AG813" s="188" t="str">
        <f>IF($O813&gt;NORMA!$L$30,"NO CUMPLE","CUMPLE")</f>
        <v>NO CUMPLE</v>
      </c>
      <c r="AH813" s="188" t="str">
        <f>IF(AND($N813&gt;=NORMA!$R$18, $N813&lt;=NORMA!$S$18),"CUMPLE","NO CUMPLE")</f>
        <v>CUMPLE</v>
      </c>
      <c r="AI813" s="188" t="str">
        <f>IF($I813&gt;NORMA!$J$32,"NO CUMPLE","CUMPLE")</f>
        <v>NO CUMPLE</v>
      </c>
    </row>
    <row r="814" spans="1:35" ht="14.25" customHeight="1" x14ac:dyDescent="0.35">
      <c r="A814" s="146" t="s">
        <v>106</v>
      </c>
      <c r="B814" s="147" t="s">
        <v>105</v>
      </c>
      <c r="C814" s="167">
        <v>42865</v>
      </c>
      <c r="D814" s="149">
        <v>0.58333333333333337</v>
      </c>
      <c r="E814" s="164">
        <v>176</v>
      </c>
      <c r="F814" s="164">
        <v>372</v>
      </c>
      <c r="G814" s="164">
        <v>158</v>
      </c>
      <c r="H814" s="164">
        <v>88</v>
      </c>
      <c r="I814" s="155">
        <v>3.99</v>
      </c>
      <c r="J814" s="164">
        <v>4.8869999999999996</v>
      </c>
      <c r="K814" s="147">
        <v>51.128</v>
      </c>
      <c r="L814" s="159">
        <v>8.7967999999999993</v>
      </c>
      <c r="M814" s="212">
        <v>0.64</v>
      </c>
      <c r="N814" s="156">
        <v>8.01</v>
      </c>
      <c r="O814" s="157">
        <v>78000</v>
      </c>
      <c r="P814" s="188" t="str">
        <f>IF($M814&lt;NORMA!$K$7,"NO CUMPLE","CUMPLE")</f>
        <v>CUMPLE</v>
      </c>
      <c r="Q814" s="188" t="str">
        <f>IF($E814&gt;NORMA!$K$8,"NO CUMPLE","CUMPLE")</f>
        <v>CUMPLE</v>
      </c>
      <c r="R814" s="188" t="str">
        <f>IF($F814&gt;NORMA!$K$9,"NO CUMPLE","CUMPLE")</f>
        <v>CUMPLE</v>
      </c>
      <c r="S814" s="188" t="str">
        <f>IF($K814&gt;NORMA!$K$10,"NO CUMPLE","CUMPLE")</f>
        <v>NO CUMPLE</v>
      </c>
      <c r="T814" s="188" t="str">
        <f>IF($J814&gt;NORMA!$K$11,"NO CUMPLE","CUMPLE")</f>
        <v>CUMPLE</v>
      </c>
      <c r="U814" s="188" t="str">
        <f>IF($G814&gt;NORMA!$L$12,"NO CUMPLE","CUMPLE")</f>
        <v>CUMPLE</v>
      </c>
      <c r="V814" s="188" t="str">
        <f>IF($H814&gt;NORMA!$L$13,"NO CUMPLE","CUMPLE")</f>
        <v>NO CUMPLE</v>
      </c>
      <c r="W814" s="188" t="str">
        <f>IF($O814&gt;NORMA!$J$14,"NO CUMPLE","CUMPLE")</f>
        <v>CUMPLE</v>
      </c>
      <c r="X814" s="188" t="str">
        <f>IF(AND($N814&gt;=NORMA!$Q$4, $N814&lt;=NORMA!$R$4),"CUMPLE","NO CUMPLE")</f>
        <v>CUMPLE</v>
      </c>
      <c r="Y814" s="188" t="str">
        <f>IF($I814&gt;NORMA!$K$16,"NO CUMPLE","CUMPLE")</f>
        <v>CUMPLE</v>
      </c>
      <c r="Z814" s="188" t="str">
        <f>IF($M814&lt;NORMA!$L$23,"NO CUMPLE","CUMPLE")</f>
        <v>NO CUMPLE</v>
      </c>
      <c r="AA814" s="188" t="str">
        <f>IF($E814&gt;NORMA!$J$24,"NO CUMPLE","CUMPLE")</f>
        <v>NO CUMPLE</v>
      </c>
      <c r="AB814" s="188" t="str">
        <f>IF($F814&gt;NORMA!$J$25,"NO CUMPLE","CUMPLE")</f>
        <v>NO CUMPLE</v>
      </c>
      <c r="AC814" s="188" t="str">
        <f>IF($K814&gt;NORMA!$J$26,"NO CUMPLE","CUMPLE")</f>
        <v>NO CUMPLE</v>
      </c>
      <c r="AD814" s="188" t="str">
        <f>IF($J814&gt;NORMA!$J$27,"NO CUMPLE","CUMPLE")</f>
        <v>NO CUMPLE</v>
      </c>
      <c r="AE814" s="188" t="str">
        <f>IF($G814&gt;NORMA!$K$28,"NO CUMPLE","CUMPLE")</f>
        <v>NO CUMPLE</v>
      </c>
      <c r="AF814" s="188" t="str">
        <f>IF($H814&gt;NORMA!$I$29,"NO CUMPLE","CUMPLE")</f>
        <v>NO CUMPLE</v>
      </c>
      <c r="AG814" s="188" t="str">
        <f>IF($O814&gt;NORMA!$L$30,"NO CUMPLE","CUMPLE")</f>
        <v>CUMPLE</v>
      </c>
      <c r="AH814" s="188" t="str">
        <f>IF(AND($N814&gt;=NORMA!$R$18, $N814&lt;=NORMA!$S$18),"CUMPLE","NO CUMPLE")</f>
        <v>CUMPLE</v>
      </c>
      <c r="AI814" s="188" t="str">
        <f>IF($I814&gt;NORMA!$J$32,"NO CUMPLE","CUMPLE")</f>
        <v>NO CUMPLE</v>
      </c>
    </row>
    <row r="815" spans="1:35" ht="14.25" customHeight="1" x14ac:dyDescent="0.35">
      <c r="A815" s="146" t="s">
        <v>107</v>
      </c>
      <c r="B815" s="147" t="s">
        <v>105</v>
      </c>
      <c r="C815" s="167">
        <v>42872</v>
      </c>
      <c r="D815" s="149">
        <v>0.33333333333333331</v>
      </c>
      <c r="E815" s="164">
        <v>92.6</v>
      </c>
      <c r="F815" s="164">
        <v>278</v>
      </c>
      <c r="G815" s="164">
        <v>56</v>
      </c>
      <c r="H815" s="164">
        <v>55</v>
      </c>
      <c r="I815" s="155">
        <v>2.79</v>
      </c>
      <c r="J815" s="164">
        <v>3.629</v>
      </c>
      <c r="K815" s="147">
        <v>31.736999999999998</v>
      </c>
      <c r="L815" s="159">
        <v>8.2088000000000001</v>
      </c>
      <c r="M815" s="212">
        <v>1.54</v>
      </c>
      <c r="N815" s="156">
        <v>7.39</v>
      </c>
      <c r="O815" s="157">
        <v>780000</v>
      </c>
      <c r="P815" s="188" t="str">
        <f>IF($M815&lt;NORMA!$K$7,"NO CUMPLE","CUMPLE")</f>
        <v>CUMPLE</v>
      </c>
      <c r="Q815" s="188" t="str">
        <f>IF($E815&gt;NORMA!$K$8,"NO CUMPLE","CUMPLE")</f>
        <v>CUMPLE</v>
      </c>
      <c r="R815" s="188" t="str">
        <f>IF($F815&gt;NORMA!$K$9,"NO CUMPLE","CUMPLE")</f>
        <v>CUMPLE</v>
      </c>
      <c r="S815" s="188" t="str">
        <f>IF($K815&gt;NORMA!$K$10,"NO CUMPLE","CUMPLE")</f>
        <v>CUMPLE</v>
      </c>
      <c r="T815" s="188" t="str">
        <f>IF($J815&gt;NORMA!$K$11,"NO CUMPLE","CUMPLE")</f>
        <v>CUMPLE</v>
      </c>
      <c r="U815" s="188" t="str">
        <f>IF($G815&gt;NORMA!$L$12,"NO CUMPLE","CUMPLE")</f>
        <v>CUMPLE</v>
      </c>
      <c r="V815" s="188" t="str">
        <f>IF($H815&gt;NORMA!$L$13,"NO CUMPLE","CUMPLE")</f>
        <v>CUMPLE</v>
      </c>
      <c r="W815" s="188" t="str">
        <f>IF($O815&gt;NORMA!$J$14,"NO CUMPLE","CUMPLE")</f>
        <v>CUMPLE</v>
      </c>
      <c r="X815" s="188" t="str">
        <f>IF(AND($N815&gt;=NORMA!$Q$4, $N815&lt;=NORMA!$R$4),"CUMPLE","NO CUMPLE")</f>
        <v>CUMPLE</v>
      </c>
      <c r="Y815" s="188" t="str">
        <f>IF($I815&gt;NORMA!$K$16,"NO CUMPLE","CUMPLE")</f>
        <v>CUMPLE</v>
      </c>
      <c r="Z815" s="188" t="str">
        <f>IF($M815&lt;NORMA!$L$23,"NO CUMPLE","CUMPLE")</f>
        <v>CUMPLE</v>
      </c>
      <c r="AA815" s="188" t="str">
        <f>IF($E815&gt;NORMA!$J$24,"NO CUMPLE","CUMPLE")</f>
        <v>NO CUMPLE</v>
      </c>
      <c r="AB815" s="188" t="str">
        <f>IF($F815&gt;NORMA!$J$25,"NO CUMPLE","CUMPLE")</f>
        <v>NO CUMPLE</v>
      </c>
      <c r="AC815" s="188" t="str">
        <f>IF($K815&gt;NORMA!$J$26,"NO CUMPLE","CUMPLE")</f>
        <v>NO CUMPLE</v>
      </c>
      <c r="AD815" s="188" t="str">
        <f>IF($J815&gt;NORMA!$J$27,"NO CUMPLE","CUMPLE")</f>
        <v>NO CUMPLE</v>
      </c>
      <c r="AE815" s="188" t="str">
        <f>IF($G815&gt;NORMA!$K$28,"NO CUMPLE","CUMPLE")</f>
        <v>NO CUMPLE</v>
      </c>
      <c r="AF815" s="188" t="str">
        <f>IF($H815&gt;NORMA!$I$29,"NO CUMPLE","CUMPLE")</f>
        <v>NO CUMPLE</v>
      </c>
      <c r="AG815" s="188" t="str">
        <f>IF($O815&gt;NORMA!$L$30,"NO CUMPLE","CUMPLE")</f>
        <v>NO CUMPLE</v>
      </c>
      <c r="AH815" s="188" t="str">
        <f>IF(AND($N815&gt;=NORMA!$R$18, $N815&lt;=NORMA!$S$18),"CUMPLE","NO CUMPLE")</f>
        <v>CUMPLE</v>
      </c>
      <c r="AI815" s="188" t="str">
        <f>IF($I815&gt;NORMA!$J$32,"NO CUMPLE","CUMPLE")</f>
        <v>NO CUMPLE</v>
      </c>
    </row>
    <row r="816" spans="1:35" ht="14.25" customHeight="1" x14ac:dyDescent="0.35">
      <c r="A816" s="146" t="s">
        <v>107</v>
      </c>
      <c r="B816" s="147" t="s">
        <v>105</v>
      </c>
      <c r="C816" s="167">
        <v>42845</v>
      </c>
      <c r="D816" s="149">
        <v>0.25</v>
      </c>
      <c r="E816" s="164">
        <v>175</v>
      </c>
      <c r="F816" s="164">
        <v>439</v>
      </c>
      <c r="G816" s="164">
        <v>112</v>
      </c>
      <c r="H816" s="164">
        <v>58</v>
      </c>
      <c r="I816" s="155">
        <v>3.51</v>
      </c>
      <c r="J816" s="164">
        <v>6.54</v>
      </c>
      <c r="K816" s="147">
        <v>64.784999999999997</v>
      </c>
      <c r="L816" s="159">
        <v>4.46</v>
      </c>
      <c r="M816" s="212">
        <v>0.83</v>
      </c>
      <c r="N816" s="156">
        <v>7.49</v>
      </c>
      <c r="O816" s="157">
        <v>4900000</v>
      </c>
      <c r="P816" s="188" t="str">
        <f>IF($M816&lt;NORMA!$K$7,"NO CUMPLE","CUMPLE")</f>
        <v>CUMPLE</v>
      </c>
      <c r="Q816" s="188" t="str">
        <f>IF($E816&gt;NORMA!$K$8,"NO CUMPLE","CUMPLE")</f>
        <v>CUMPLE</v>
      </c>
      <c r="R816" s="188" t="str">
        <f>IF($F816&gt;NORMA!$K$9,"NO CUMPLE","CUMPLE")</f>
        <v>NO CUMPLE</v>
      </c>
      <c r="S816" s="188" t="str">
        <f>IF($K816&gt;NORMA!$K$10,"NO CUMPLE","CUMPLE")</f>
        <v>NO CUMPLE</v>
      </c>
      <c r="T816" s="188" t="str">
        <f>IF($J816&gt;NORMA!$K$11,"NO CUMPLE","CUMPLE")</f>
        <v>CUMPLE</v>
      </c>
      <c r="U816" s="188" t="str">
        <f>IF($G816&gt;NORMA!$L$12,"NO CUMPLE","CUMPLE")</f>
        <v>CUMPLE</v>
      </c>
      <c r="V816" s="188" t="str">
        <f>IF($H816&gt;NORMA!$L$13,"NO CUMPLE","CUMPLE")</f>
        <v>CUMPLE</v>
      </c>
      <c r="W816" s="188" t="str">
        <f>IF($O816&gt;NORMA!$J$14,"NO CUMPLE","CUMPLE")</f>
        <v>NO CUMPLE</v>
      </c>
      <c r="X816" s="188" t="str">
        <f>IF(AND($N816&gt;=NORMA!$Q$4, $N816&lt;=NORMA!$R$4),"CUMPLE","NO CUMPLE")</f>
        <v>CUMPLE</v>
      </c>
      <c r="Y816" s="188" t="str">
        <f>IF($I816&gt;NORMA!$K$16,"NO CUMPLE","CUMPLE")</f>
        <v>CUMPLE</v>
      </c>
      <c r="Z816" s="188" t="str">
        <f>IF($M816&lt;NORMA!$L$23,"NO CUMPLE","CUMPLE")</f>
        <v>NO CUMPLE</v>
      </c>
      <c r="AA816" s="188" t="str">
        <f>IF($E816&gt;NORMA!$J$24,"NO CUMPLE","CUMPLE")</f>
        <v>NO CUMPLE</v>
      </c>
      <c r="AB816" s="188" t="str">
        <f>IF($F816&gt;NORMA!$J$25,"NO CUMPLE","CUMPLE")</f>
        <v>NO CUMPLE</v>
      </c>
      <c r="AC816" s="188" t="str">
        <f>IF($K816&gt;NORMA!$J$26,"NO CUMPLE","CUMPLE")</f>
        <v>NO CUMPLE</v>
      </c>
      <c r="AD816" s="188" t="str">
        <f>IF($J816&gt;NORMA!$J$27,"NO CUMPLE","CUMPLE")</f>
        <v>NO CUMPLE</v>
      </c>
      <c r="AE816" s="188" t="str">
        <f>IF($G816&gt;NORMA!$K$28,"NO CUMPLE","CUMPLE")</f>
        <v>NO CUMPLE</v>
      </c>
      <c r="AF816" s="188" t="str">
        <f>IF($H816&gt;NORMA!$I$29,"NO CUMPLE","CUMPLE")</f>
        <v>NO CUMPLE</v>
      </c>
      <c r="AG816" s="188" t="str">
        <f>IF($O816&gt;NORMA!$L$30,"NO CUMPLE","CUMPLE")</f>
        <v>NO CUMPLE</v>
      </c>
      <c r="AH816" s="188" t="str">
        <f>IF(AND($N816&gt;=NORMA!$R$18, $N816&lt;=NORMA!$S$18),"CUMPLE","NO CUMPLE")</f>
        <v>CUMPLE</v>
      </c>
      <c r="AI816" s="188" t="str">
        <f>IF($I816&gt;NORMA!$J$32,"NO CUMPLE","CUMPLE")</f>
        <v>NO CUMPLE</v>
      </c>
    </row>
    <row r="817" spans="1:35" ht="14.25" customHeight="1" x14ac:dyDescent="0.35">
      <c r="A817" s="146" t="s">
        <v>106</v>
      </c>
      <c r="B817" s="147" t="s">
        <v>105</v>
      </c>
      <c r="C817" s="167">
        <v>42845</v>
      </c>
      <c r="D817" s="149">
        <v>0.41666666666666669</v>
      </c>
      <c r="E817" s="155">
        <v>240</v>
      </c>
      <c r="F817" s="155">
        <v>586</v>
      </c>
      <c r="G817" s="155">
        <v>240</v>
      </c>
      <c r="H817" s="164">
        <v>75</v>
      </c>
      <c r="I817" s="155">
        <v>4.2</v>
      </c>
      <c r="J817" s="164">
        <v>8.0389999999999997</v>
      </c>
      <c r="K817" s="147">
        <v>55.308999999999997</v>
      </c>
      <c r="L817" s="159">
        <v>5.5692000000000004</v>
      </c>
      <c r="M817" s="212">
        <v>0.62</v>
      </c>
      <c r="N817" s="156">
        <v>7.84</v>
      </c>
      <c r="O817" s="157">
        <v>24000000</v>
      </c>
      <c r="P817" s="188" t="str">
        <f>IF($M817&lt;NORMA!$K$7,"NO CUMPLE","CUMPLE")</f>
        <v>CUMPLE</v>
      </c>
      <c r="Q817" s="188" t="str">
        <f>IF($E817&gt;NORMA!$K$8,"NO CUMPLE","CUMPLE")</f>
        <v>CUMPLE</v>
      </c>
      <c r="R817" s="188" t="str">
        <f>IF($F817&gt;NORMA!$K$9,"NO CUMPLE","CUMPLE")</f>
        <v>NO CUMPLE</v>
      </c>
      <c r="S817" s="188" t="str">
        <f>IF($K817&gt;NORMA!$K$10,"NO CUMPLE","CUMPLE")</f>
        <v>NO CUMPLE</v>
      </c>
      <c r="T817" s="188" t="str">
        <f>IF($J817&gt;NORMA!$K$11,"NO CUMPLE","CUMPLE")</f>
        <v>NO CUMPLE</v>
      </c>
      <c r="U817" s="188" t="str">
        <f>IF($G817&gt;NORMA!$L$12,"NO CUMPLE","CUMPLE")</f>
        <v>NO CUMPLE</v>
      </c>
      <c r="V817" s="188" t="str">
        <f>IF($H817&gt;NORMA!$L$13,"NO CUMPLE","CUMPLE")</f>
        <v>NO CUMPLE</v>
      </c>
      <c r="W817" s="188" t="str">
        <f>IF($O817&gt;NORMA!$J$14,"NO CUMPLE","CUMPLE")</f>
        <v>NO CUMPLE</v>
      </c>
      <c r="X817" s="188" t="str">
        <f>IF(AND($N817&gt;=NORMA!$Q$4, $N817&lt;=NORMA!$R$4),"CUMPLE","NO CUMPLE")</f>
        <v>CUMPLE</v>
      </c>
      <c r="Y817" s="188" t="str">
        <f>IF($I817&gt;NORMA!$K$16,"NO CUMPLE","CUMPLE")</f>
        <v>NO CUMPLE</v>
      </c>
      <c r="Z817" s="188" t="str">
        <f>IF($M817&lt;NORMA!$L$23,"NO CUMPLE","CUMPLE")</f>
        <v>NO CUMPLE</v>
      </c>
      <c r="AA817" s="188" t="str">
        <f>IF($E817&gt;NORMA!$J$24,"NO CUMPLE","CUMPLE")</f>
        <v>NO CUMPLE</v>
      </c>
      <c r="AB817" s="188" t="str">
        <f>IF($F817&gt;NORMA!$J$25,"NO CUMPLE","CUMPLE")</f>
        <v>NO CUMPLE</v>
      </c>
      <c r="AC817" s="188" t="str">
        <f>IF($K817&gt;NORMA!$J$26,"NO CUMPLE","CUMPLE")</f>
        <v>NO CUMPLE</v>
      </c>
      <c r="AD817" s="188" t="str">
        <f>IF($J817&gt;NORMA!$J$27,"NO CUMPLE","CUMPLE")</f>
        <v>NO CUMPLE</v>
      </c>
      <c r="AE817" s="188" t="str">
        <f>IF($G817&gt;NORMA!$K$28,"NO CUMPLE","CUMPLE")</f>
        <v>NO CUMPLE</v>
      </c>
      <c r="AF817" s="188" t="str">
        <f>IF($H817&gt;NORMA!$I$29,"NO CUMPLE","CUMPLE")</f>
        <v>NO CUMPLE</v>
      </c>
      <c r="AG817" s="188" t="str">
        <f>IF($O817&gt;NORMA!$L$30,"NO CUMPLE","CUMPLE")</f>
        <v>NO CUMPLE</v>
      </c>
      <c r="AH817" s="188" t="str">
        <f>IF(AND($N817&gt;=NORMA!$R$18, $N817&lt;=NORMA!$S$18),"CUMPLE","NO CUMPLE")</f>
        <v>CUMPLE</v>
      </c>
      <c r="AI817" s="188" t="str">
        <f>IF($I817&gt;NORMA!$J$32,"NO CUMPLE","CUMPLE")</f>
        <v>NO CUMPLE</v>
      </c>
    </row>
    <row r="818" spans="1:35" ht="14.25" customHeight="1" x14ac:dyDescent="0.35">
      <c r="A818" s="146" t="s">
        <v>104</v>
      </c>
      <c r="B818" s="147" t="s">
        <v>105</v>
      </c>
      <c r="C818" s="167">
        <v>42844</v>
      </c>
      <c r="D818" s="149">
        <v>0.58333333333333337</v>
      </c>
      <c r="E818" s="155">
        <v>307</v>
      </c>
      <c r="F818" s="155">
        <v>451</v>
      </c>
      <c r="G818" s="155">
        <v>125.7</v>
      </c>
      <c r="H818" s="164">
        <v>84</v>
      </c>
      <c r="I818" s="155">
        <v>6.91</v>
      </c>
      <c r="J818" s="164">
        <v>6.351</v>
      </c>
      <c r="K818" s="147">
        <v>54.664999999999999</v>
      </c>
      <c r="L818" s="159">
        <v>4.7211999999999996</v>
      </c>
      <c r="M818" s="212">
        <v>0.72</v>
      </c>
      <c r="N818" s="156">
        <v>7.82</v>
      </c>
      <c r="O818" s="157">
        <v>4500000</v>
      </c>
      <c r="P818" s="188" t="str">
        <f>IF($M818&lt;NORMA!$K$7,"NO CUMPLE","CUMPLE")</f>
        <v>CUMPLE</v>
      </c>
      <c r="Q818" s="188" t="str">
        <f>IF($E818&gt;NORMA!$K$8,"NO CUMPLE","CUMPLE")</f>
        <v>NO CUMPLE</v>
      </c>
      <c r="R818" s="188" t="str">
        <f>IF($F818&gt;NORMA!$K$9,"NO CUMPLE","CUMPLE")</f>
        <v>NO CUMPLE</v>
      </c>
      <c r="S818" s="188" t="str">
        <f>IF($K818&gt;NORMA!$K$10,"NO CUMPLE","CUMPLE")</f>
        <v>NO CUMPLE</v>
      </c>
      <c r="T818" s="188" t="str">
        <f>IF($J818&gt;NORMA!$K$11,"NO CUMPLE","CUMPLE")</f>
        <v>CUMPLE</v>
      </c>
      <c r="U818" s="188" t="str">
        <f>IF($G818&gt;NORMA!$L$12,"NO CUMPLE","CUMPLE")</f>
        <v>CUMPLE</v>
      </c>
      <c r="V818" s="188" t="str">
        <f>IF($H818&gt;NORMA!$L$13,"NO CUMPLE","CUMPLE")</f>
        <v>NO CUMPLE</v>
      </c>
      <c r="W818" s="188" t="str">
        <f>IF($O818&gt;NORMA!$J$14,"NO CUMPLE","CUMPLE")</f>
        <v>NO CUMPLE</v>
      </c>
      <c r="X818" s="188" t="str">
        <f>IF(AND($N818&gt;=NORMA!$Q$4, $N818&lt;=NORMA!$R$4),"CUMPLE","NO CUMPLE")</f>
        <v>CUMPLE</v>
      </c>
      <c r="Y818" s="188" t="str">
        <f>IF($I818&gt;NORMA!$K$16,"NO CUMPLE","CUMPLE")</f>
        <v>NO CUMPLE</v>
      </c>
      <c r="Z818" s="188" t="str">
        <f>IF($M818&lt;NORMA!$L$23,"NO CUMPLE","CUMPLE")</f>
        <v>NO CUMPLE</v>
      </c>
      <c r="AA818" s="188" t="str">
        <f>IF($E818&gt;NORMA!$J$24,"NO CUMPLE","CUMPLE")</f>
        <v>NO CUMPLE</v>
      </c>
      <c r="AB818" s="188" t="str">
        <f>IF($F818&gt;NORMA!$J$25,"NO CUMPLE","CUMPLE")</f>
        <v>NO CUMPLE</v>
      </c>
      <c r="AC818" s="188" t="str">
        <f>IF($K818&gt;NORMA!$J$26,"NO CUMPLE","CUMPLE")</f>
        <v>NO CUMPLE</v>
      </c>
      <c r="AD818" s="188" t="str">
        <f>IF($J818&gt;NORMA!$J$27,"NO CUMPLE","CUMPLE")</f>
        <v>NO CUMPLE</v>
      </c>
      <c r="AE818" s="188" t="str">
        <f>IF($G818&gt;NORMA!$K$28,"NO CUMPLE","CUMPLE")</f>
        <v>NO CUMPLE</v>
      </c>
      <c r="AF818" s="188" t="str">
        <f>IF($H818&gt;NORMA!$I$29,"NO CUMPLE","CUMPLE")</f>
        <v>NO CUMPLE</v>
      </c>
      <c r="AG818" s="188" t="str">
        <f>IF($O818&gt;NORMA!$L$30,"NO CUMPLE","CUMPLE")</f>
        <v>NO CUMPLE</v>
      </c>
      <c r="AH818" s="188" t="str">
        <f>IF(AND($N818&gt;=NORMA!$R$18, $N818&lt;=NORMA!$S$18),"CUMPLE","NO CUMPLE")</f>
        <v>CUMPLE</v>
      </c>
      <c r="AI818" s="188" t="str">
        <f>IF($I818&gt;NORMA!$J$32,"NO CUMPLE","CUMPLE")</f>
        <v>NO CUMPLE</v>
      </c>
    </row>
    <row r="819" spans="1:35" ht="14.25" customHeight="1" x14ac:dyDescent="0.35">
      <c r="A819" s="146" t="s">
        <v>104</v>
      </c>
      <c r="B819" s="147" t="s">
        <v>105</v>
      </c>
      <c r="C819" s="167">
        <v>43139</v>
      </c>
      <c r="D819" s="149">
        <v>0.41666666666666669</v>
      </c>
      <c r="E819" s="164">
        <v>256</v>
      </c>
      <c r="F819" s="164">
        <v>443</v>
      </c>
      <c r="G819" s="168">
        <v>4</v>
      </c>
      <c r="H819" s="164">
        <v>100</v>
      </c>
      <c r="I819" s="155">
        <v>3.98</v>
      </c>
      <c r="J819" s="164">
        <v>10.318</v>
      </c>
      <c r="K819" s="147">
        <v>73.900000000000006</v>
      </c>
      <c r="L819" s="159">
        <v>5.0049999999999999</v>
      </c>
      <c r="M819" s="212">
        <v>0.27</v>
      </c>
      <c r="N819" s="156">
        <v>8.01</v>
      </c>
      <c r="O819" s="157">
        <v>20000000</v>
      </c>
      <c r="P819" s="188" t="str">
        <f>IF($M819&lt;NORMA!$K$7,"NO CUMPLE","CUMPLE")</f>
        <v>CUMPLE</v>
      </c>
      <c r="Q819" s="188" t="str">
        <f>IF($E819&gt;NORMA!$K$8,"NO CUMPLE","CUMPLE")</f>
        <v>NO CUMPLE</v>
      </c>
      <c r="R819" s="188" t="str">
        <f>IF($F819&gt;NORMA!$K$9,"NO CUMPLE","CUMPLE")</f>
        <v>NO CUMPLE</v>
      </c>
      <c r="S819" s="188" t="str">
        <f>IF($K819&gt;NORMA!$K$10,"NO CUMPLE","CUMPLE")</f>
        <v>NO CUMPLE</v>
      </c>
      <c r="T819" s="188" t="str">
        <f>IF($J819&gt;NORMA!$K$11,"NO CUMPLE","CUMPLE")</f>
        <v>NO CUMPLE</v>
      </c>
      <c r="U819" s="188" t="str">
        <f>IF($G819&gt;NORMA!$L$12,"NO CUMPLE","CUMPLE")</f>
        <v>CUMPLE</v>
      </c>
      <c r="V819" s="188" t="str">
        <f>IF($H819&gt;NORMA!$L$13,"NO CUMPLE","CUMPLE")</f>
        <v>NO CUMPLE</v>
      </c>
      <c r="W819" s="188" t="str">
        <f>IF($O819&gt;NORMA!$J$14,"NO CUMPLE","CUMPLE")</f>
        <v>NO CUMPLE</v>
      </c>
      <c r="X819" s="188" t="str">
        <f>IF(AND($N819&gt;=NORMA!$Q$4, $N819&lt;=NORMA!$R$4),"CUMPLE","NO CUMPLE")</f>
        <v>CUMPLE</v>
      </c>
      <c r="Y819" s="188" t="str">
        <f>IF($I819&gt;NORMA!$K$16,"NO CUMPLE","CUMPLE")</f>
        <v>CUMPLE</v>
      </c>
      <c r="Z819" s="188" t="str">
        <f>IF($M819&lt;NORMA!$L$23,"NO CUMPLE","CUMPLE")</f>
        <v>NO CUMPLE</v>
      </c>
      <c r="AA819" s="188" t="str">
        <f>IF($E819&gt;NORMA!$J$24,"NO CUMPLE","CUMPLE")</f>
        <v>NO CUMPLE</v>
      </c>
      <c r="AB819" s="188" t="str">
        <f>IF($F819&gt;NORMA!$J$25,"NO CUMPLE","CUMPLE")</f>
        <v>NO CUMPLE</v>
      </c>
      <c r="AC819" s="188" t="str">
        <f>IF($K819&gt;NORMA!$J$26,"NO CUMPLE","CUMPLE")</f>
        <v>NO CUMPLE</v>
      </c>
      <c r="AD819" s="188" t="str">
        <f>IF($J819&gt;NORMA!$J$27,"NO CUMPLE","CUMPLE")</f>
        <v>NO CUMPLE</v>
      </c>
      <c r="AE819" s="188" t="str">
        <f>IF($G819&gt;NORMA!$K$28,"NO CUMPLE","CUMPLE")</f>
        <v>CUMPLE</v>
      </c>
      <c r="AF819" s="188" t="str">
        <f>IF($H819&gt;NORMA!$I$29,"NO CUMPLE","CUMPLE")</f>
        <v>NO CUMPLE</v>
      </c>
      <c r="AG819" s="188" t="str">
        <f>IF($O819&gt;NORMA!$L$30,"NO CUMPLE","CUMPLE")</f>
        <v>NO CUMPLE</v>
      </c>
      <c r="AH819" s="188" t="str">
        <f>IF(AND($N819&gt;=NORMA!$R$18, $N819&lt;=NORMA!$S$18),"CUMPLE","NO CUMPLE")</f>
        <v>CUMPLE</v>
      </c>
      <c r="AI819" s="188" t="str">
        <f>IF($I819&gt;NORMA!$J$32,"NO CUMPLE","CUMPLE")</f>
        <v>NO CUMPLE</v>
      </c>
    </row>
    <row r="820" spans="1:35" ht="14.25" customHeight="1" x14ac:dyDescent="0.35">
      <c r="A820" s="146" t="s">
        <v>106</v>
      </c>
      <c r="B820" s="147" t="s">
        <v>105</v>
      </c>
      <c r="C820" s="167">
        <v>43139</v>
      </c>
      <c r="D820" s="149">
        <v>0.58333333333333337</v>
      </c>
      <c r="E820" s="164">
        <v>336</v>
      </c>
      <c r="F820" s="164">
        <v>598</v>
      </c>
      <c r="G820" s="164">
        <v>265</v>
      </c>
      <c r="H820" s="164">
        <v>90</v>
      </c>
      <c r="I820" s="155">
        <v>5.36</v>
      </c>
      <c r="J820" s="164">
        <v>11.016</v>
      </c>
      <c r="K820" s="147">
        <v>66.7</v>
      </c>
      <c r="L820" s="159">
        <v>5.2302</v>
      </c>
      <c r="M820" s="212">
        <v>0.34</v>
      </c>
      <c r="N820" s="156">
        <v>7.6</v>
      </c>
      <c r="O820" s="157">
        <v>10000000</v>
      </c>
      <c r="P820" s="188" t="str">
        <f>IF($M820&lt;NORMA!$K$7,"NO CUMPLE","CUMPLE")</f>
        <v>CUMPLE</v>
      </c>
      <c r="Q820" s="188" t="str">
        <f>IF($E820&gt;NORMA!$K$8,"NO CUMPLE","CUMPLE")</f>
        <v>NO CUMPLE</v>
      </c>
      <c r="R820" s="188" t="str">
        <f>IF($F820&gt;NORMA!$K$9,"NO CUMPLE","CUMPLE")</f>
        <v>NO CUMPLE</v>
      </c>
      <c r="S820" s="188" t="str">
        <f>IF($K820&gt;NORMA!$K$10,"NO CUMPLE","CUMPLE")</f>
        <v>NO CUMPLE</v>
      </c>
      <c r="T820" s="188" t="str">
        <f>IF($J820&gt;NORMA!$K$11,"NO CUMPLE","CUMPLE")</f>
        <v>NO CUMPLE</v>
      </c>
      <c r="U820" s="188" t="str">
        <f>IF($G820&gt;NORMA!$L$12,"NO CUMPLE","CUMPLE")</f>
        <v>NO CUMPLE</v>
      </c>
      <c r="V820" s="188" t="str">
        <f>IF($H820&gt;NORMA!$L$13,"NO CUMPLE","CUMPLE")</f>
        <v>NO CUMPLE</v>
      </c>
      <c r="W820" s="188" t="str">
        <f>IF($O820&gt;NORMA!$J$14,"NO CUMPLE","CUMPLE")</f>
        <v>NO CUMPLE</v>
      </c>
      <c r="X820" s="188" t="str">
        <f>IF(AND($N820&gt;=NORMA!$Q$4, $N820&lt;=NORMA!$R$4),"CUMPLE","NO CUMPLE")</f>
        <v>CUMPLE</v>
      </c>
      <c r="Y820" s="188" t="str">
        <f>IF($I820&gt;NORMA!$K$16,"NO CUMPLE","CUMPLE")</f>
        <v>NO CUMPLE</v>
      </c>
      <c r="Z820" s="188" t="str">
        <f>IF($M820&lt;NORMA!$L$23,"NO CUMPLE","CUMPLE")</f>
        <v>NO CUMPLE</v>
      </c>
      <c r="AA820" s="188" t="str">
        <f>IF($E820&gt;NORMA!$J$24,"NO CUMPLE","CUMPLE")</f>
        <v>NO CUMPLE</v>
      </c>
      <c r="AB820" s="188" t="str">
        <f>IF($F820&gt;NORMA!$J$25,"NO CUMPLE","CUMPLE")</f>
        <v>NO CUMPLE</v>
      </c>
      <c r="AC820" s="188" t="str">
        <f>IF($K820&gt;NORMA!$J$26,"NO CUMPLE","CUMPLE")</f>
        <v>NO CUMPLE</v>
      </c>
      <c r="AD820" s="188" t="str">
        <f>IF($J820&gt;NORMA!$J$27,"NO CUMPLE","CUMPLE")</f>
        <v>NO CUMPLE</v>
      </c>
      <c r="AE820" s="188" t="str">
        <f>IF($G820&gt;NORMA!$K$28,"NO CUMPLE","CUMPLE")</f>
        <v>NO CUMPLE</v>
      </c>
      <c r="AF820" s="188" t="str">
        <f>IF($H820&gt;NORMA!$I$29,"NO CUMPLE","CUMPLE")</f>
        <v>NO CUMPLE</v>
      </c>
      <c r="AG820" s="188" t="str">
        <f>IF($O820&gt;NORMA!$L$30,"NO CUMPLE","CUMPLE")</f>
        <v>NO CUMPLE</v>
      </c>
      <c r="AH820" s="188" t="str">
        <f>IF(AND($N820&gt;=NORMA!$R$18, $N820&lt;=NORMA!$S$18),"CUMPLE","NO CUMPLE")</f>
        <v>CUMPLE</v>
      </c>
      <c r="AI820" s="188" t="str">
        <f>IF($I820&gt;NORMA!$J$32,"NO CUMPLE","CUMPLE")</f>
        <v>NO CUMPLE</v>
      </c>
    </row>
    <row r="821" spans="1:35" ht="14.25" customHeight="1" x14ac:dyDescent="0.35">
      <c r="A821" s="146" t="s">
        <v>104</v>
      </c>
      <c r="B821" s="147" t="s">
        <v>105</v>
      </c>
      <c r="C821" s="167">
        <v>43130</v>
      </c>
      <c r="D821" s="149">
        <v>0.58333333333333337</v>
      </c>
      <c r="E821" s="164">
        <v>292</v>
      </c>
      <c r="F821" s="164">
        <v>562</v>
      </c>
      <c r="G821" s="164">
        <v>204</v>
      </c>
      <c r="H821" s="164">
        <v>107</v>
      </c>
      <c r="I821" s="155">
        <v>5.78</v>
      </c>
      <c r="J821" s="164">
        <v>7.6779999999999999</v>
      </c>
      <c r="K821" s="147">
        <v>22.6</v>
      </c>
      <c r="L821" s="159">
        <v>4.6947999999999999</v>
      </c>
      <c r="M821" s="212">
        <v>0.66</v>
      </c>
      <c r="N821" s="156">
        <v>7.55</v>
      </c>
      <c r="O821" s="157">
        <v>20000000</v>
      </c>
      <c r="P821" s="188" t="str">
        <f>IF($M821&lt;NORMA!$K$7,"NO CUMPLE","CUMPLE")</f>
        <v>CUMPLE</v>
      </c>
      <c r="Q821" s="188" t="str">
        <f>IF($E821&gt;NORMA!$K$8,"NO CUMPLE","CUMPLE")</f>
        <v>NO CUMPLE</v>
      </c>
      <c r="R821" s="188" t="str">
        <f>IF($F821&gt;NORMA!$K$9,"NO CUMPLE","CUMPLE")</f>
        <v>NO CUMPLE</v>
      </c>
      <c r="S821" s="188" t="str">
        <f>IF($K821&gt;NORMA!$K$10,"NO CUMPLE","CUMPLE")</f>
        <v>CUMPLE</v>
      </c>
      <c r="T821" s="188" t="str">
        <f>IF($J821&gt;NORMA!$K$11,"NO CUMPLE","CUMPLE")</f>
        <v>CUMPLE</v>
      </c>
      <c r="U821" s="188" t="str">
        <f>IF($G821&gt;NORMA!$L$12,"NO CUMPLE","CUMPLE")</f>
        <v>NO CUMPLE</v>
      </c>
      <c r="V821" s="188" t="str">
        <f>IF($H821&gt;NORMA!$L$13,"NO CUMPLE","CUMPLE")</f>
        <v>NO CUMPLE</v>
      </c>
      <c r="W821" s="188" t="str">
        <f>IF($O821&gt;NORMA!$J$14,"NO CUMPLE","CUMPLE")</f>
        <v>NO CUMPLE</v>
      </c>
      <c r="X821" s="188" t="str">
        <f>IF(AND($N821&gt;=NORMA!$Q$4, $N821&lt;=NORMA!$R$4),"CUMPLE","NO CUMPLE")</f>
        <v>CUMPLE</v>
      </c>
      <c r="Y821" s="188" t="str">
        <f>IF($I821&gt;NORMA!$K$16,"NO CUMPLE","CUMPLE")</f>
        <v>NO CUMPLE</v>
      </c>
      <c r="Z821" s="188" t="str">
        <f>IF($M821&lt;NORMA!$L$23,"NO CUMPLE","CUMPLE")</f>
        <v>NO CUMPLE</v>
      </c>
      <c r="AA821" s="188" t="str">
        <f>IF($E821&gt;NORMA!$J$24,"NO CUMPLE","CUMPLE")</f>
        <v>NO CUMPLE</v>
      </c>
      <c r="AB821" s="188" t="str">
        <f>IF($F821&gt;NORMA!$J$25,"NO CUMPLE","CUMPLE")</f>
        <v>NO CUMPLE</v>
      </c>
      <c r="AC821" s="188" t="str">
        <f>IF($K821&gt;NORMA!$J$26,"NO CUMPLE","CUMPLE")</f>
        <v>NO CUMPLE</v>
      </c>
      <c r="AD821" s="188" t="str">
        <f>IF($J821&gt;NORMA!$J$27,"NO CUMPLE","CUMPLE")</f>
        <v>NO CUMPLE</v>
      </c>
      <c r="AE821" s="188" t="str">
        <f>IF($G821&gt;NORMA!$K$28,"NO CUMPLE","CUMPLE")</f>
        <v>NO CUMPLE</v>
      </c>
      <c r="AF821" s="188" t="str">
        <f>IF($H821&gt;NORMA!$I$29,"NO CUMPLE","CUMPLE")</f>
        <v>NO CUMPLE</v>
      </c>
      <c r="AG821" s="188" t="str">
        <f>IF($O821&gt;NORMA!$L$30,"NO CUMPLE","CUMPLE")</f>
        <v>NO CUMPLE</v>
      </c>
      <c r="AH821" s="188" t="str">
        <f>IF(AND($N821&gt;=NORMA!$R$18, $N821&lt;=NORMA!$S$18),"CUMPLE","NO CUMPLE")</f>
        <v>CUMPLE</v>
      </c>
      <c r="AI821" s="188" t="str">
        <f>IF($I821&gt;NORMA!$J$32,"NO CUMPLE","CUMPLE")</f>
        <v>NO CUMPLE</v>
      </c>
    </row>
    <row r="822" spans="1:35" ht="14.25" customHeight="1" x14ac:dyDescent="0.35">
      <c r="A822" s="146" t="s">
        <v>106</v>
      </c>
      <c r="B822" s="147" t="s">
        <v>105</v>
      </c>
      <c r="C822" s="167">
        <v>43133</v>
      </c>
      <c r="D822" s="149">
        <v>0.25</v>
      </c>
      <c r="E822" s="155">
        <v>258</v>
      </c>
      <c r="F822" s="155">
        <v>448</v>
      </c>
      <c r="G822" s="155">
        <v>88</v>
      </c>
      <c r="H822" s="164">
        <v>42</v>
      </c>
      <c r="I822" s="155">
        <v>3.52</v>
      </c>
      <c r="J822" s="164">
        <v>6.9290000000000003</v>
      </c>
      <c r="K822" s="147">
        <v>21.4</v>
      </c>
      <c r="L822" s="159">
        <v>2.8108</v>
      </c>
      <c r="M822" s="212">
        <v>0.1</v>
      </c>
      <c r="N822" s="156">
        <v>7.66</v>
      </c>
      <c r="O822" s="157">
        <v>3000000</v>
      </c>
      <c r="P822" s="188" t="str">
        <f>IF($M822&lt;NORMA!$K$7,"NO CUMPLE","CUMPLE")</f>
        <v>NO CUMPLE</v>
      </c>
      <c r="Q822" s="188" t="str">
        <f>IF($E822&gt;NORMA!$K$8,"NO CUMPLE","CUMPLE")</f>
        <v>NO CUMPLE</v>
      </c>
      <c r="R822" s="188" t="str">
        <f>IF($F822&gt;NORMA!$K$9,"NO CUMPLE","CUMPLE")</f>
        <v>NO CUMPLE</v>
      </c>
      <c r="S822" s="188" t="str">
        <f>IF($K822&gt;NORMA!$K$10,"NO CUMPLE","CUMPLE")</f>
        <v>CUMPLE</v>
      </c>
      <c r="T822" s="188" t="str">
        <f>IF($J822&gt;NORMA!$K$11,"NO CUMPLE","CUMPLE")</f>
        <v>CUMPLE</v>
      </c>
      <c r="U822" s="188" t="str">
        <f>IF($G822&gt;NORMA!$L$12,"NO CUMPLE","CUMPLE")</f>
        <v>CUMPLE</v>
      </c>
      <c r="V822" s="188" t="str">
        <f>IF($H822&gt;NORMA!$L$13,"NO CUMPLE","CUMPLE")</f>
        <v>CUMPLE</v>
      </c>
      <c r="W822" s="188" t="str">
        <f>IF($O822&gt;NORMA!$J$14,"NO CUMPLE","CUMPLE")</f>
        <v>NO CUMPLE</v>
      </c>
      <c r="X822" s="188" t="str">
        <f>IF(AND($N822&gt;=NORMA!$Q$4, $N822&lt;=NORMA!$R$4),"CUMPLE","NO CUMPLE")</f>
        <v>CUMPLE</v>
      </c>
      <c r="Y822" s="188" t="str">
        <f>IF($I822&gt;NORMA!$K$16,"NO CUMPLE","CUMPLE")</f>
        <v>CUMPLE</v>
      </c>
      <c r="Z822" s="188" t="str">
        <f>IF($M822&lt;NORMA!$L$23,"NO CUMPLE","CUMPLE")</f>
        <v>NO CUMPLE</v>
      </c>
      <c r="AA822" s="188" t="str">
        <f>IF($E822&gt;NORMA!$J$24,"NO CUMPLE","CUMPLE")</f>
        <v>NO CUMPLE</v>
      </c>
      <c r="AB822" s="188" t="str">
        <f>IF($F822&gt;NORMA!$J$25,"NO CUMPLE","CUMPLE")</f>
        <v>NO CUMPLE</v>
      </c>
      <c r="AC822" s="188" t="str">
        <f>IF($K822&gt;NORMA!$J$26,"NO CUMPLE","CUMPLE")</f>
        <v>NO CUMPLE</v>
      </c>
      <c r="AD822" s="188" t="str">
        <f>IF($J822&gt;NORMA!$J$27,"NO CUMPLE","CUMPLE")</f>
        <v>NO CUMPLE</v>
      </c>
      <c r="AE822" s="188" t="str">
        <f>IF($G822&gt;NORMA!$K$28,"NO CUMPLE","CUMPLE")</f>
        <v>NO CUMPLE</v>
      </c>
      <c r="AF822" s="188" t="str">
        <f>IF($H822&gt;NORMA!$I$29,"NO CUMPLE","CUMPLE")</f>
        <v>NO CUMPLE</v>
      </c>
      <c r="AG822" s="188" t="str">
        <f>IF($O822&gt;NORMA!$L$30,"NO CUMPLE","CUMPLE")</f>
        <v>NO CUMPLE</v>
      </c>
      <c r="AH822" s="188" t="str">
        <f>IF(AND($N822&gt;=NORMA!$R$18, $N822&lt;=NORMA!$S$18),"CUMPLE","NO CUMPLE")</f>
        <v>CUMPLE</v>
      </c>
      <c r="AI822" s="188" t="str">
        <f>IF($I822&gt;NORMA!$J$32,"NO CUMPLE","CUMPLE")</f>
        <v>NO CUMPLE</v>
      </c>
    </row>
    <row r="823" spans="1:35" ht="14.25" customHeight="1" x14ac:dyDescent="0.35">
      <c r="A823" s="146" t="s">
        <v>107</v>
      </c>
      <c r="B823" s="147" t="s">
        <v>105</v>
      </c>
      <c r="C823" s="167">
        <v>43133</v>
      </c>
      <c r="D823" s="149">
        <v>0.41666666666666669</v>
      </c>
      <c r="E823" s="164">
        <v>264</v>
      </c>
      <c r="F823" s="164">
        <v>590</v>
      </c>
      <c r="G823" s="164">
        <v>188</v>
      </c>
      <c r="H823" s="164">
        <v>234</v>
      </c>
      <c r="I823" s="155">
        <v>3.37</v>
      </c>
      <c r="J823" s="164">
        <v>7.3570000000000002</v>
      </c>
      <c r="K823" s="147">
        <v>60.3</v>
      </c>
      <c r="L823" s="159">
        <v>6.6479999999999997</v>
      </c>
      <c r="M823" s="212">
        <v>7.0000000000000007E-2</v>
      </c>
      <c r="N823" s="156">
        <v>8.08</v>
      </c>
      <c r="O823" s="157">
        <v>1000000</v>
      </c>
      <c r="P823" s="188" t="str">
        <f>IF($M823&lt;NORMA!$K$7,"NO CUMPLE","CUMPLE")</f>
        <v>NO CUMPLE</v>
      </c>
      <c r="Q823" s="188" t="str">
        <f>IF($E823&gt;NORMA!$K$8,"NO CUMPLE","CUMPLE")</f>
        <v>NO CUMPLE</v>
      </c>
      <c r="R823" s="188" t="str">
        <f>IF($F823&gt;NORMA!$K$9,"NO CUMPLE","CUMPLE")</f>
        <v>NO CUMPLE</v>
      </c>
      <c r="S823" s="188" t="str">
        <f>IF($K823&gt;NORMA!$K$10,"NO CUMPLE","CUMPLE")</f>
        <v>NO CUMPLE</v>
      </c>
      <c r="T823" s="188" t="str">
        <f>IF($J823&gt;NORMA!$K$11,"NO CUMPLE","CUMPLE")</f>
        <v>CUMPLE</v>
      </c>
      <c r="U823" s="188" t="str">
        <f>IF($G823&gt;NORMA!$L$12,"NO CUMPLE","CUMPLE")</f>
        <v>CUMPLE</v>
      </c>
      <c r="V823" s="188" t="str">
        <f>IF($H823&gt;NORMA!$L$13,"NO CUMPLE","CUMPLE")</f>
        <v>NO CUMPLE</v>
      </c>
      <c r="W823" s="188" t="str">
        <f>IF($O823&gt;NORMA!$J$14,"NO CUMPLE","CUMPLE")</f>
        <v>CUMPLE</v>
      </c>
      <c r="X823" s="188" t="str">
        <f>IF(AND($N823&gt;=NORMA!$Q$4, $N823&lt;=NORMA!$R$4),"CUMPLE","NO CUMPLE")</f>
        <v>CUMPLE</v>
      </c>
      <c r="Y823" s="188" t="str">
        <f>IF($I823&gt;NORMA!$K$16,"NO CUMPLE","CUMPLE")</f>
        <v>CUMPLE</v>
      </c>
      <c r="Z823" s="188" t="str">
        <f>IF($M823&lt;NORMA!$L$23,"NO CUMPLE","CUMPLE")</f>
        <v>NO CUMPLE</v>
      </c>
      <c r="AA823" s="188" t="str">
        <f>IF($E823&gt;NORMA!$J$24,"NO CUMPLE","CUMPLE")</f>
        <v>NO CUMPLE</v>
      </c>
      <c r="AB823" s="188" t="str">
        <f>IF($F823&gt;NORMA!$J$25,"NO CUMPLE","CUMPLE")</f>
        <v>NO CUMPLE</v>
      </c>
      <c r="AC823" s="188" t="str">
        <f>IF($K823&gt;NORMA!$J$26,"NO CUMPLE","CUMPLE")</f>
        <v>NO CUMPLE</v>
      </c>
      <c r="AD823" s="188" t="str">
        <f>IF($J823&gt;NORMA!$J$27,"NO CUMPLE","CUMPLE")</f>
        <v>NO CUMPLE</v>
      </c>
      <c r="AE823" s="188" t="str">
        <f>IF($G823&gt;NORMA!$K$28,"NO CUMPLE","CUMPLE")</f>
        <v>NO CUMPLE</v>
      </c>
      <c r="AF823" s="188" t="str">
        <f>IF($H823&gt;NORMA!$I$29,"NO CUMPLE","CUMPLE")</f>
        <v>NO CUMPLE</v>
      </c>
      <c r="AG823" s="188" t="str">
        <f>IF($O823&gt;NORMA!$L$30,"NO CUMPLE","CUMPLE")</f>
        <v>NO CUMPLE</v>
      </c>
      <c r="AH823" s="188" t="str">
        <f>IF(AND($N823&gt;=NORMA!$R$18, $N823&lt;=NORMA!$S$18),"CUMPLE","NO CUMPLE")</f>
        <v>CUMPLE</v>
      </c>
      <c r="AI823" s="188" t="str">
        <f>IF($I823&gt;NORMA!$J$32,"NO CUMPLE","CUMPLE")</f>
        <v>NO CUMPLE</v>
      </c>
    </row>
    <row r="824" spans="1:35" ht="14.25" customHeight="1" x14ac:dyDescent="0.35">
      <c r="A824" s="146" t="s">
        <v>104</v>
      </c>
      <c r="B824" s="147" t="s">
        <v>105</v>
      </c>
      <c r="C824" s="167">
        <v>43122</v>
      </c>
      <c r="D824" s="149">
        <v>0.25</v>
      </c>
      <c r="E824" s="164">
        <v>129</v>
      </c>
      <c r="F824" s="164">
        <v>332</v>
      </c>
      <c r="G824" s="164">
        <v>90</v>
      </c>
      <c r="H824" s="164">
        <v>46</v>
      </c>
      <c r="I824" s="155">
        <v>5.37</v>
      </c>
      <c r="J824" s="164">
        <v>4.7060000000000004</v>
      </c>
      <c r="K824" s="147">
        <v>43.2</v>
      </c>
      <c r="L824" s="159">
        <v>2.6758000000000002</v>
      </c>
      <c r="M824" s="212">
        <v>0.49</v>
      </c>
      <c r="N824" s="156">
        <v>7.73</v>
      </c>
      <c r="O824" s="157">
        <v>7000000</v>
      </c>
      <c r="P824" s="188" t="str">
        <f>IF($M824&lt;NORMA!$K$7,"NO CUMPLE","CUMPLE")</f>
        <v>CUMPLE</v>
      </c>
      <c r="Q824" s="188" t="str">
        <f>IF($E824&gt;NORMA!$K$8,"NO CUMPLE","CUMPLE")</f>
        <v>CUMPLE</v>
      </c>
      <c r="R824" s="188" t="str">
        <f>IF($F824&gt;NORMA!$K$9,"NO CUMPLE","CUMPLE")</f>
        <v>CUMPLE</v>
      </c>
      <c r="S824" s="188" t="str">
        <f>IF($K824&gt;NORMA!$K$10,"NO CUMPLE","CUMPLE")</f>
        <v>NO CUMPLE</v>
      </c>
      <c r="T824" s="188" t="str">
        <f>IF($J824&gt;NORMA!$K$11,"NO CUMPLE","CUMPLE")</f>
        <v>CUMPLE</v>
      </c>
      <c r="U824" s="188" t="str">
        <f>IF($G824&gt;NORMA!$L$12,"NO CUMPLE","CUMPLE")</f>
        <v>CUMPLE</v>
      </c>
      <c r="V824" s="188" t="str">
        <f>IF($H824&gt;NORMA!$L$13,"NO CUMPLE","CUMPLE")</f>
        <v>CUMPLE</v>
      </c>
      <c r="W824" s="188" t="str">
        <f>IF($O824&gt;NORMA!$J$14,"NO CUMPLE","CUMPLE")</f>
        <v>NO CUMPLE</v>
      </c>
      <c r="X824" s="188" t="str">
        <f>IF(AND($N824&gt;=NORMA!$Q$4, $N824&lt;=NORMA!$R$4),"CUMPLE","NO CUMPLE")</f>
        <v>CUMPLE</v>
      </c>
      <c r="Y824" s="188" t="str">
        <f>IF($I824&gt;NORMA!$K$16,"NO CUMPLE","CUMPLE")</f>
        <v>NO CUMPLE</v>
      </c>
      <c r="Z824" s="188" t="str">
        <f>IF($M824&lt;NORMA!$L$23,"NO CUMPLE","CUMPLE")</f>
        <v>NO CUMPLE</v>
      </c>
      <c r="AA824" s="188" t="str">
        <f>IF($E824&gt;NORMA!$J$24,"NO CUMPLE","CUMPLE")</f>
        <v>NO CUMPLE</v>
      </c>
      <c r="AB824" s="188" t="str">
        <f>IF($F824&gt;NORMA!$J$25,"NO CUMPLE","CUMPLE")</f>
        <v>NO CUMPLE</v>
      </c>
      <c r="AC824" s="188" t="str">
        <f>IF($K824&gt;NORMA!$J$26,"NO CUMPLE","CUMPLE")</f>
        <v>NO CUMPLE</v>
      </c>
      <c r="AD824" s="188" t="str">
        <f>IF($J824&gt;NORMA!$J$27,"NO CUMPLE","CUMPLE")</f>
        <v>NO CUMPLE</v>
      </c>
      <c r="AE824" s="188" t="str">
        <f>IF($G824&gt;NORMA!$K$28,"NO CUMPLE","CUMPLE")</f>
        <v>NO CUMPLE</v>
      </c>
      <c r="AF824" s="188" t="str">
        <f>IF($H824&gt;NORMA!$I$29,"NO CUMPLE","CUMPLE")</f>
        <v>NO CUMPLE</v>
      </c>
      <c r="AG824" s="188" t="str">
        <f>IF($O824&gt;NORMA!$L$30,"NO CUMPLE","CUMPLE")</f>
        <v>NO CUMPLE</v>
      </c>
      <c r="AH824" s="188" t="str">
        <f>IF(AND($N824&gt;=NORMA!$R$18, $N824&lt;=NORMA!$S$18),"CUMPLE","NO CUMPLE")</f>
        <v>CUMPLE</v>
      </c>
      <c r="AI824" s="188" t="str">
        <f>IF($I824&gt;NORMA!$J$32,"NO CUMPLE","CUMPLE")</f>
        <v>NO CUMPLE</v>
      </c>
    </row>
    <row r="825" spans="1:35" ht="14.25" customHeight="1" x14ac:dyDescent="0.35">
      <c r="A825" s="146" t="s">
        <v>106</v>
      </c>
      <c r="B825" s="147" t="s">
        <v>105</v>
      </c>
      <c r="C825" s="167">
        <v>43122</v>
      </c>
      <c r="D825" s="149">
        <v>0.41666666666666669</v>
      </c>
      <c r="E825" s="164">
        <v>216</v>
      </c>
      <c r="F825" s="164">
        <v>432</v>
      </c>
      <c r="G825" s="164">
        <v>172</v>
      </c>
      <c r="H825" s="164">
        <v>96</v>
      </c>
      <c r="I825" s="155">
        <v>5.67</v>
      </c>
      <c r="J825" s="164">
        <v>5.8159999999999998</v>
      </c>
      <c r="K825" s="147">
        <v>54.9</v>
      </c>
      <c r="L825" s="159">
        <v>4.9542000000000002</v>
      </c>
      <c r="M825" s="212">
        <v>0.5</v>
      </c>
      <c r="N825" s="156">
        <v>8</v>
      </c>
      <c r="O825" s="157">
        <v>10000000</v>
      </c>
      <c r="P825" s="188" t="str">
        <f>IF($M825&lt;NORMA!$K$7,"NO CUMPLE","CUMPLE")</f>
        <v>CUMPLE</v>
      </c>
      <c r="Q825" s="188" t="str">
        <f>IF($E825&gt;NORMA!$K$8,"NO CUMPLE","CUMPLE")</f>
        <v>CUMPLE</v>
      </c>
      <c r="R825" s="188" t="str">
        <f>IF($F825&gt;NORMA!$K$9,"NO CUMPLE","CUMPLE")</f>
        <v>NO CUMPLE</v>
      </c>
      <c r="S825" s="188" t="str">
        <f>IF($K825&gt;NORMA!$K$10,"NO CUMPLE","CUMPLE")</f>
        <v>NO CUMPLE</v>
      </c>
      <c r="T825" s="188" t="str">
        <f>IF($J825&gt;NORMA!$K$11,"NO CUMPLE","CUMPLE")</f>
        <v>CUMPLE</v>
      </c>
      <c r="U825" s="188" t="str">
        <f>IF($G825&gt;NORMA!$L$12,"NO CUMPLE","CUMPLE")</f>
        <v>CUMPLE</v>
      </c>
      <c r="V825" s="188" t="str">
        <f>IF($H825&gt;NORMA!$L$13,"NO CUMPLE","CUMPLE")</f>
        <v>NO CUMPLE</v>
      </c>
      <c r="W825" s="188" t="str">
        <f>IF($O825&gt;NORMA!$J$14,"NO CUMPLE","CUMPLE")</f>
        <v>NO CUMPLE</v>
      </c>
      <c r="X825" s="188" t="str">
        <f>IF(AND($N825&gt;=NORMA!$Q$4, $N825&lt;=NORMA!$R$4),"CUMPLE","NO CUMPLE")</f>
        <v>CUMPLE</v>
      </c>
      <c r="Y825" s="188" t="str">
        <f>IF($I825&gt;NORMA!$K$16,"NO CUMPLE","CUMPLE")</f>
        <v>NO CUMPLE</v>
      </c>
      <c r="Z825" s="188" t="str">
        <f>IF($M825&lt;NORMA!$L$23,"NO CUMPLE","CUMPLE")</f>
        <v>NO CUMPLE</v>
      </c>
      <c r="AA825" s="188" t="str">
        <f>IF($E825&gt;NORMA!$J$24,"NO CUMPLE","CUMPLE")</f>
        <v>NO CUMPLE</v>
      </c>
      <c r="AB825" s="188" t="str">
        <f>IF($F825&gt;NORMA!$J$25,"NO CUMPLE","CUMPLE")</f>
        <v>NO CUMPLE</v>
      </c>
      <c r="AC825" s="188" t="str">
        <f>IF($K825&gt;NORMA!$J$26,"NO CUMPLE","CUMPLE")</f>
        <v>NO CUMPLE</v>
      </c>
      <c r="AD825" s="188" t="str">
        <f>IF($J825&gt;NORMA!$J$27,"NO CUMPLE","CUMPLE")</f>
        <v>NO CUMPLE</v>
      </c>
      <c r="AE825" s="188" t="str">
        <f>IF($G825&gt;NORMA!$K$28,"NO CUMPLE","CUMPLE")</f>
        <v>NO CUMPLE</v>
      </c>
      <c r="AF825" s="188" t="str">
        <f>IF($H825&gt;NORMA!$I$29,"NO CUMPLE","CUMPLE")</f>
        <v>NO CUMPLE</v>
      </c>
      <c r="AG825" s="188" t="str">
        <f>IF($O825&gt;NORMA!$L$30,"NO CUMPLE","CUMPLE")</f>
        <v>NO CUMPLE</v>
      </c>
      <c r="AH825" s="188" t="str">
        <f>IF(AND($N825&gt;=NORMA!$R$18, $N825&lt;=NORMA!$S$18),"CUMPLE","NO CUMPLE")</f>
        <v>CUMPLE</v>
      </c>
      <c r="AI825" s="188" t="str">
        <f>IF($I825&gt;NORMA!$J$32,"NO CUMPLE","CUMPLE")</f>
        <v>NO CUMPLE</v>
      </c>
    </row>
    <row r="826" spans="1:35" ht="14.25" customHeight="1" x14ac:dyDescent="0.35">
      <c r="A826" s="146" t="s">
        <v>107</v>
      </c>
      <c r="B826" s="147" t="s">
        <v>105</v>
      </c>
      <c r="C826" s="167">
        <v>43125</v>
      </c>
      <c r="D826" s="149">
        <v>0.58333333333333337</v>
      </c>
      <c r="E826" s="164">
        <v>386</v>
      </c>
      <c r="F826" s="164">
        <v>734</v>
      </c>
      <c r="G826" s="164">
        <v>284</v>
      </c>
      <c r="H826" s="164">
        <v>1164</v>
      </c>
      <c r="I826" s="155">
        <v>6.13</v>
      </c>
      <c r="J826" s="164">
        <v>8.2650000000000006</v>
      </c>
      <c r="K826" s="147">
        <v>73.2</v>
      </c>
      <c r="L826" s="159">
        <v>6.1462000000000003</v>
      </c>
      <c r="M826" s="212">
        <v>0.38</v>
      </c>
      <c r="N826" s="156">
        <v>7.36</v>
      </c>
      <c r="O826" s="157">
        <v>10000000</v>
      </c>
      <c r="P826" s="188" t="str">
        <f>IF($M826&lt;NORMA!$K$7,"NO CUMPLE","CUMPLE")</f>
        <v>CUMPLE</v>
      </c>
      <c r="Q826" s="188" t="str">
        <f>IF($E826&gt;NORMA!$K$8,"NO CUMPLE","CUMPLE")</f>
        <v>NO CUMPLE</v>
      </c>
      <c r="R826" s="188" t="str">
        <f>IF($F826&gt;NORMA!$K$9,"NO CUMPLE","CUMPLE")</f>
        <v>NO CUMPLE</v>
      </c>
      <c r="S826" s="188" t="str">
        <f>IF($K826&gt;NORMA!$K$10,"NO CUMPLE","CUMPLE")</f>
        <v>NO CUMPLE</v>
      </c>
      <c r="T826" s="188" t="str">
        <f>IF($J826&gt;NORMA!$K$11,"NO CUMPLE","CUMPLE")</f>
        <v>NO CUMPLE</v>
      </c>
      <c r="U826" s="188" t="str">
        <f>IF($G826&gt;NORMA!$L$12,"NO CUMPLE","CUMPLE")</f>
        <v>NO CUMPLE</v>
      </c>
      <c r="V826" s="188" t="str">
        <f>IF($H826&gt;NORMA!$L$13,"NO CUMPLE","CUMPLE")</f>
        <v>NO CUMPLE</v>
      </c>
      <c r="W826" s="188" t="str">
        <f>IF($O826&gt;NORMA!$J$14,"NO CUMPLE","CUMPLE")</f>
        <v>NO CUMPLE</v>
      </c>
      <c r="X826" s="188" t="str">
        <f>IF(AND($N826&gt;=NORMA!$Q$4, $N826&lt;=NORMA!$R$4),"CUMPLE","NO CUMPLE")</f>
        <v>CUMPLE</v>
      </c>
      <c r="Y826" s="188" t="str">
        <f>IF($I826&gt;NORMA!$K$16,"NO CUMPLE","CUMPLE")</f>
        <v>NO CUMPLE</v>
      </c>
      <c r="Z826" s="188" t="str">
        <f>IF($M826&lt;NORMA!$L$23,"NO CUMPLE","CUMPLE")</f>
        <v>NO CUMPLE</v>
      </c>
      <c r="AA826" s="188" t="str">
        <f>IF($E826&gt;NORMA!$J$24,"NO CUMPLE","CUMPLE")</f>
        <v>NO CUMPLE</v>
      </c>
      <c r="AB826" s="188" t="str">
        <f>IF($F826&gt;NORMA!$J$25,"NO CUMPLE","CUMPLE")</f>
        <v>NO CUMPLE</v>
      </c>
      <c r="AC826" s="188" t="str">
        <f>IF($K826&gt;NORMA!$J$26,"NO CUMPLE","CUMPLE")</f>
        <v>NO CUMPLE</v>
      </c>
      <c r="AD826" s="188" t="str">
        <f>IF($J826&gt;NORMA!$J$27,"NO CUMPLE","CUMPLE")</f>
        <v>NO CUMPLE</v>
      </c>
      <c r="AE826" s="188" t="str">
        <f>IF($G826&gt;NORMA!$K$28,"NO CUMPLE","CUMPLE")</f>
        <v>NO CUMPLE</v>
      </c>
      <c r="AF826" s="188" t="str">
        <f>IF($H826&gt;NORMA!$I$29,"NO CUMPLE","CUMPLE")</f>
        <v>NO CUMPLE</v>
      </c>
      <c r="AG826" s="188" t="str">
        <f>IF($O826&gt;NORMA!$L$30,"NO CUMPLE","CUMPLE")</f>
        <v>NO CUMPLE</v>
      </c>
      <c r="AH826" s="188" t="str">
        <f>IF(AND($N826&gt;=NORMA!$R$18, $N826&lt;=NORMA!$S$18),"CUMPLE","NO CUMPLE")</f>
        <v>CUMPLE</v>
      </c>
      <c r="AI826" s="188" t="str">
        <f>IF($I826&gt;NORMA!$J$32,"NO CUMPLE","CUMPLE")</f>
        <v>NO CUMPLE</v>
      </c>
    </row>
    <row r="827" spans="1:35" ht="14.25" customHeight="1" x14ac:dyDescent="0.35">
      <c r="A827" s="146" t="s">
        <v>104</v>
      </c>
      <c r="B827" s="147" t="s">
        <v>105</v>
      </c>
      <c r="C827" s="167">
        <v>43143</v>
      </c>
      <c r="D827" s="149">
        <v>0.33333333333333331</v>
      </c>
      <c r="E827" s="164">
        <v>268</v>
      </c>
      <c r="F827" s="147">
        <v>504</v>
      </c>
      <c r="G827" s="147">
        <v>450</v>
      </c>
      <c r="H827" s="164">
        <v>162</v>
      </c>
      <c r="I827" s="147">
        <v>4.18</v>
      </c>
      <c r="J827" s="147">
        <v>8.7200000000000006</v>
      </c>
      <c r="K827" s="147">
        <v>69.2</v>
      </c>
      <c r="L827" s="159">
        <v>4.4640000000000004</v>
      </c>
      <c r="M827" s="212">
        <v>0.41</v>
      </c>
      <c r="N827" s="156">
        <v>8.17</v>
      </c>
      <c r="O827" s="157">
        <v>10000000</v>
      </c>
      <c r="P827" s="188" t="str">
        <f>IF($M827&lt;NORMA!$K$7,"NO CUMPLE","CUMPLE")</f>
        <v>CUMPLE</v>
      </c>
      <c r="Q827" s="188" t="str">
        <f>IF($E827&gt;NORMA!$K$8,"NO CUMPLE","CUMPLE")</f>
        <v>NO CUMPLE</v>
      </c>
      <c r="R827" s="188" t="str">
        <f>IF($F827&gt;NORMA!$K$9,"NO CUMPLE","CUMPLE")</f>
        <v>NO CUMPLE</v>
      </c>
      <c r="S827" s="188" t="str">
        <f>IF($K827&gt;NORMA!$K$10,"NO CUMPLE","CUMPLE")</f>
        <v>NO CUMPLE</v>
      </c>
      <c r="T827" s="188" t="str">
        <f>IF($J827&gt;NORMA!$K$11,"NO CUMPLE","CUMPLE")</f>
        <v>NO CUMPLE</v>
      </c>
      <c r="U827" s="188" t="str">
        <f>IF($G827&gt;NORMA!$L$12,"NO CUMPLE","CUMPLE")</f>
        <v>NO CUMPLE</v>
      </c>
      <c r="V827" s="188" t="str">
        <f>IF($H827&gt;NORMA!$L$13,"NO CUMPLE","CUMPLE")</f>
        <v>NO CUMPLE</v>
      </c>
      <c r="W827" s="188" t="str">
        <f>IF($O827&gt;NORMA!$J$14,"NO CUMPLE","CUMPLE")</f>
        <v>NO CUMPLE</v>
      </c>
      <c r="X827" s="188" t="str">
        <f>IF(AND($N827&gt;=NORMA!$Q$4, $N827&lt;=NORMA!$R$4),"CUMPLE","NO CUMPLE")</f>
        <v>CUMPLE</v>
      </c>
      <c r="Y827" s="188" t="str">
        <f>IF($I827&gt;NORMA!$K$16,"NO CUMPLE","CUMPLE")</f>
        <v>NO CUMPLE</v>
      </c>
      <c r="Z827" s="188" t="str">
        <f>IF($M827&lt;NORMA!$L$23,"NO CUMPLE","CUMPLE")</f>
        <v>NO CUMPLE</v>
      </c>
      <c r="AA827" s="188" t="str">
        <f>IF($E827&gt;NORMA!$J$24,"NO CUMPLE","CUMPLE")</f>
        <v>NO CUMPLE</v>
      </c>
      <c r="AB827" s="188" t="str">
        <f>IF($F827&gt;NORMA!$J$25,"NO CUMPLE","CUMPLE")</f>
        <v>NO CUMPLE</v>
      </c>
      <c r="AC827" s="188" t="str">
        <f>IF($K827&gt;NORMA!$J$26,"NO CUMPLE","CUMPLE")</f>
        <v>NO CUMPLE</v>
      </c>
      <c r="AD827" s="188" t="str">
        <f>IF($J827&gt;NORMA!$J$27,"NO CUMPLE","CUMPLE")</f>
        <v>NO CUMPLE</v>
      </c>
      <c r="AE827" s="188" t="str">
        <f>IF($G827&gt;NORMA!$K$28,"NO CUMPLE","CUMPLE")</f>
        <v>NO CUMPLE</v>
      </c>
      <c r="AF827" s="188" t="str">
        <f>IF($H827&gt;NORMA!$I$29,"NO CUMPLE","CUMPLE")</f>
        <v>NO CUMPLE</v>
      </c>
      <c r="AG827" s="188" t="str">
        <f>IF($O827&gt;NORMA!$L$30,"NO CUMPLE","CUMPLE")</f>
        <v>NO CUMPLE</v>
      </c>
      <c r="AH827" s="188" t="str">
        <f>IF(AND($N827&gt;=NORMA!$R$18, $N827&lt;=NORMA!$S$18),"CUMPLE","NO CUMPLE")</f>
        <v>CUMPLE</v>
      </c>
      <c r="AI827" s="188" t="str">
        <f>IF($I827&gt;NORMA!$J$32,"NO CUMPLE","CUMPLE")</f>
        <v>NO CUMPLE</v>
      </c>
    </row>
    <row r="828" spans="1:35" ht="14.25" customHeight="1" x14ac:dyDescent="0.35">
      <c r="A828" s="146" t="s">
        <v>106</v>
      </c>
      <c r="B828" s="147" t="s">
        <v>105</v>
      </c>
      <c r="C828" s="167">
        <v>43143</v>
      </c>
      <c r="D828" s="149">
        <v>0.5</v>
      </c>
      <c r="E828" s="155">
        <v>308</v>
      </c>
      <c r="F828" s="155">
        <v>483</v>
      </c>
      <c r="G828" s="155">
        <v>220</v>
      </c>
      <c r="H828" s="164">
        <v>101</v>
      </c>
      <c r="I828" s="155">
        <v>23.97</v>
      </c>
      <c r="J828" s="164">
        <v>9.1809999999999992</v>
      </c>
      <c r="K828" s="147">
        <v>71.2</v>
      </c>
      <c r="L828" s="159">
        <v>5.6208</v>
      </c>
      <c r="M828" s="212">
        <v>0.87</v>
      </c>
      <c r="N828" s="156">
        <v>7.87</v>
      </c>
      <c r="O828" s="157">
        <v>20000000</v>
      </c>
      <c r="P828" s="188" t="str">
        <f>IF($M828&lt;NORMA!$K$7,"NO CUMPLE","CUMPLE")</f>
        <v>CUMPLE</v>
      </c>
      <c r="Q828" s="188" t="str">
        <f>IF($E828&gt;NORMA!$K$8,"NO CUMPLE","CUMPLE")</f>
        <v>NO CUMPLE</v>
      </c>
      <c r="R828" s="188" t="str">
        <f>IF($F828&gt;NORMA!$K$9,"NO CUMPLE","CUMPLE")</f>
        <v>NO CUMPLE</v>
      </c>
      <c r="S828" s="188" t="str">
        <f>IF($K828&gt;NORMA!$K$10,"NO CUMPLE","CUMPLE")</f>
        <v>NO CUMPLE</v>
      </c>
      <c r="T828" s="188" t="str">
        <f>IF($J828&gt;NORMA!$K$11,"NO CUMPLE","CUMPLE")</f>
        <v>NO CUMPLE</v>
      </c>
      <c r="U828" s="188" t="str">
        <f>IF($G828&gt;NORMA!$L$12,"NO CUMPLE","CUMPLE")</f>
        <v>NO CUMPLE</v>
      </c>
      <c r="V828" s="188" t="str">
        <f>IF($H828&gt;NORMA!$L$13,"NO CUMPLE","CUMPLE")</f>
        <v>NO CUMPLE</v>
      </c>
      <c r="W828" s="188" t="str">
        <f>IF($O828&gt;NORMA!$J$14,"NO CUMPLE","CUMPLE")</f>
        <v>NO CUMPLE</v>
      </c>
      <c r="X828" s="188" t="str">
        <f>IF(AND($N828&gt;=NORMA!$Q$4, $N828&lt;=NORMA!$R$4),"CUMPLE","NO CUMPLE")</f>
        <v>CUMPLE</v>
      </c>
      <c r="Y828" s="188" t="str">
        <f>IF($I828&gt;NORMA!$K$16,"NO CUMPLE","CUMPLE")</f>
        <v>NO CUMPLE</v>
      </c>
      <c r="Z828" s="188" t="str">
        <f>IF($M828&lt;NORMA!$L$23,"NO CUMPLE","CUMPLE")</f>
        <v>NO CUMPLE</v>
      </c>
      <c r="AA828" s="188" t="str">
        <f>IF($E828&gt;NORMA!$J$24,"NO CUMPLE","CUMPLE")</f>
        <v>NO CUMPLE</v>
      </c>
      <c r="AB828" s="188" t="str">
        <f>IF($F828&gt;NORMA!$J$25,"NO CUMPLE","CUMPLE")</f>
        <v>NO CUMPLE</v>
      </c>
      <c r="AC828" s="188" t="str">
        <f>IF($K828&gt;NORMA!$J$26,"NO CUMPLE","CUMPLE")</f>
        <v>NO CUMPLE</v>
      </c>
      <c r="AD828" s="188" t="str">
        <f>IF($J828&gt;NORMA!$J$27,"NO CUMPLE","CUMPLE")</f>
        <v>NO CUMPLE</v>
      </c>
      <c r="AE828" s="188" t="str">
        <f>IF($G828&gt;NORMA!$K$28,"NO CUMPLE","CUMPLE")</f>
        <v>NO CUMPLE</v>
      </c>
      <c r="AF828" s="188" t="str">
        <f>IF($H828&gt;NORMA!$I$29,"NO CUMPLE","CUMPLE")</f>
        <v>NO CUMPLE</v>
      </c>
      <c r="AG828" s="188" t="str">
        <f>IF($O828&gt;NORMA!$L$30,"NO CUMPLE","CUMPLE")</f>
        <v>NO CUMPLE</v>
      </c>
      <c r="AH828" s="188" t="str">
        <f>IF(AND($N828&gt;=NORMA!$R$18, $N828&lt;=NORMA!$S$18),"CUMPLE","NO CUMPLE")</f>
        <v>CUMPLE</v>
      </c>
      <c r="AI828" s="188" t="str">
        <f>IF($I828&gt;NORMA!$J$32,"NO CUMPLE","CUMPLE")</f>
        <v>NO CUMPLE</v>
      </c>
    </row>
    <row r="829" spans="1:35" ht="14.25" customHeight="1" x14ac:dyDescent="0.35">
      <c r="A829" s="146" t="s">
        <v>107</v>
      </c>
      <c r="B829" s="147" t="s">
        <v>105</v>
      </c>
      <c r="C829" s="167">
        <v>43143</v>
      </c>
      <c r="D829" s="149">
        <v>0.66666666666666663</v>
      </c>
      <c r="E829" s="164">
        <v>375</v>
      </c>
      <c r="F829" s="164">
        <v>620</v>
      </c>
      <c r="G829" s="164">
        <v>210</v>
      </c>
      <c r="H829" s="164">
        <v>475</v>
      </c>
      <c r="I829" s="155">
        <v>17.7</v>
      </c>
      <c r="J829" s="164">
        <v>7.9640000000000004</v>
      </c>
      <c r="K829" s="147">
        <v>67.8</v>
      </c>
      <c r="L829" s="159">
        <v>5.5339999999999998</v>
      </c>
      <c r="M829" s="212">
        <v>0.66</v>
      </c>
      <c r="N829" s="156">
        <v>7.5</v>
      </c>
      <c r="O829" s="157">
        <v>20000000</v>
      </c>
      <c r="P829" s="188" t="str">
        <f>IF($M829&lt;NORMA!$K$7,"NO CUMPLE","CUMPLE")</f>
        <v>CUMPLE</v>
      </c>
      <c r="Q829" s="188" t="str">
        <f>IF($E829&gt;NORMA!$K$8,"NO CUMPLE","CUMPLE")</f>
        <v>NO CUMPLE</v>
      </c>
      <c r="R829" s="188" t="str">
        <f>IF($F829&gt;NORMA!$K$9,"NO CUMPLE","CUMPLE")</f>
        <v>NO CUMPLE</v>
      </c>
      <c r="S829" s="188" t="str">
        <f>IF($K829&gt;NORMA!$K$10,"NO CUMPLE","CUMPLE")</f>
        <v>NO CUMPLE</v>
      </c>
      <c r="T829" s="188" t="str">
        <f>IF($J829&gt;NORMA!$K$11,"NO CUMPLE","CUMPLE")</f>
        <v>CUMPLE</v>
      </c>
      <c r="U829" s="188" t="str">
        <f>IF($G829&gt;NORMA!$L$12,"NO CUMPLE","CUMPLE")</f>
        <v>NO CUMPLE</v>
      </c>
      <c r="V829" s="188" t="str">
        <f>IF($H829&gt;NORMA!$L$13,"NO CUMPLE","CUMPLE")</f>
        <v>NO CUMPLE</v>
      </c>
      <c r="W829" s="188" t="str">
        <f>IF($O829&gt;NORMA!$J$14,"NO CUMPLE","CUMPLE")</f>
        <v>NO CUMPLE</v>
      </c>
      <c r="X829" s="188" t="str">
        <f>IF(AND($N829&gt;=NORMA!$Q$4, $N829&lt;=NORMA!$R$4),"CUMPLE","NO CUMPLE")</f>
        <v>CUMPLE</v>
      </c>
      <c r="Y829" s="188" t="str">
        <f>IF($I829&gt;NORMA!$K$16,"NO CUMPLE","CUMPLE")</f>
        <v>NO CUMPLE</v>
      </c>
      <c r="Z829" s="188" t="str">
        <f>IF($M829&lt;NORMA!$L$23,"NO CUMPLE","CUMPLE")</f>
        <v>NO CUMPLE</v>
      </c>
      <c r="AA829" s="188" t="str">
        <f>IF($E829&gt;NORMA!$J$24,"NO CUMPLE","CUMPLE")</f>
        <v>NO CUMPLE</v>
      </c>
      <c r="AB829" s="188" t="str">
        <f>IF($F829&gt;NORMA!$J$25,"NO CUMPLE","CUMPLE")</f>
        <v>NO CUMPLE</v>
      </c>
      <c r="AC829" s="188" t="str">
        <f>IF($K829&gt;NORMA!$J$26,"NO CUMPLE","CUMPLE")</f>
        <v>NO CUMPLE</v>
      </c>
      <c r="AD829" s="188" t="str">
        <f>IF($J829&gt;NORMA!$J$27,"NO CUMPLE","CUMPLE")</f>
        <v>NO CUMPLE</v>
      </c>
      <c r="AE829" s="188" t="str">
        <f>IF($G829&gt;NORMA!$K$28,"NO CUMPLE","CUMPLE")</f>
        <v>NO CUMPLE</v>
      </c>
      <c r="AF829" s="188" t="str">
        <f>IF($H829&gt;NORMA!$I$29,"NO CUMPLE","CUMPLE")</f>
        <v>NO CUMPLE</v>
      </c>
      <c r="AG829" s="188" t="str">
        <f>IF($O829&gt;NORMA!$L$30,"NO CUMPLE","CUMPLE")</f>
        <v>NO CUMPLE</v>
      </c>
      <c r="AH829" s="188" t="str">
        <f>IF(AND($N829&gt;=NORMA!$R$18, $N829&lt;=NORMA!$S$18),"CUMPLE","NO CUMPLE")</f>
        <v>CUMPLE</v>
      </c>
      <c r="AI829" s="188" t="str">
        <f>IF($I829&gt;NORMA!$J$32,"NO CUMPLE","CUMPLE")</f>
        <v>NO CUMPLE</v>
      </c>
    </row>
    <row r="830" spans="1:35" ht="14.25" customHeight="1" x14ac:dyDescent="0.35">
      <c r="A830" s="146" t="s">
        <v>104</v>
      </c>
      <c r="B830" s="147" t="s">
        <v>105</v>
      </c>
      <c r="C830" s="167">
        <v>43150</v>
      </c>
      <c r="D830" s="149">
        <v>0.5</v>
      </c>
      <c r="E830" s="164">
        <v>228</v>
      </c>
      <c r="F830" s="164">
        <v>548</v>
      </c>
      <c r="G830" s="164">
        <v>107</v>
      </c>
      <c r="H830" s="164">
        <v>87</v>
      </c>
      <c r="I830" s="155">
        <v>9.7799999999999994</v>
      </c>
      <c r="J830" s="164">
        <v>7.9969999999999999</v>
      </c>
      <c r="K830" s="147">
        <v>71.8</v>
      </c>
      <c r="L830" s="159">
        <v>5.0010000000000003</v>
      </c>
      <c r="M830" s="212">
        <v>0.19</v>
      </c>
      <c r="N830" s="156">
        <v>8.85</v>
      </c>
      <c r="O830" s="157">
        <v>40000000</v>
      </c>
      <c r="P830" s="188" t="str">
        <f>IF($M830&lt;NORMA!$K$7,"NO CUMPLE","CUMPLE")</f>
        <v>NO CUMPLE</v>
      </c>
      <c r="Q830" s="188" t="str">
        <f>IF($E830&gt;NORMA!$K$8,"NO CUMPLE","CUMPLE")</f>
        <v>CUMPLE</v>
      </c>
      <c r="R830" s="188" t="str">
        <f>IF($F830&gt;NORMA!$K$9,"NO CUMPLE","CUMPLE")</f>
        <v>NO CUMPLE</v>
      </c>
      <c r="S830" s="188" t="str">
        <f>IF($K830&gt;NORMA!$K$10,"NO CUMPLE","CUMPLE")</f>
        <v>NO CUMPLE</v>
      </c>
      <c r="T830" s="188" t="str">
        <f>IF($J830&gt;NORMA!$K$11,"NO CUMPLE","CUMPLE")</f>
        <v>CUMPLE</v>
      </c>
      <c r="U830" s="188" t="str">
        <f>IF($G830&gt;NORMA!$L$12,"NO CUMPLE","CUMPLE")</f>
        <v>CUMPLE</v>
      </c>
      <c r="V830" s="188" t="str">
        <f>IF($H830&gt;NORMA!$L$13,"NO CUMPLE","CUMPLE")</f>
        <v>NO CUMPLE</v>
      </c>
      <c r="W830" s="188" t="str">
        <f>IF($O830&gt;NORMA!$J$14,"NO CUMPLE","CUMPLE")</f>
        <v>NO CUMPLE</v>
      </c>
      <c r="X830" s="188" t="str">
        <f>IF(AND($N830&gt;=NORMA!$Q$4, $N830&lt;=NORMA!$R$4),"CUMPLE","NO CUMPLE")</f>
        <v>CUMPLE</v>
      </c>
      <c r="Y830" s="188" t="str">
        <f>IF($I830&gt;NORMA!$K$16,"NO CUMPLE","CUMPLE")</f>
        <v>NO CUMPLE</v>
      </c>
      <c r="Z830" s="188" t="str">
        <f>IF($M830&lt;NORMA!$L$23,"NO CUMPLE","CUMPLE")</f>
        <v>NO CUMPLE</v>
      </c>
      <c r="AA830" s="188" t="str">
        <f>IF($E830&gt;NORMA!$J$24,"NO CUMPLE","CUMPLE")</f>
        <v>NO CUMPLE</v>
      </c>
      <c r="AB830" s="188" t="str">
        <f>IF($F830&gt;NORMA!$J$25,"NO CUMPLE","CUMPLE")</f>
        <v>NO CUMPLE</v>
      </c>
      <c r="AC830" s="188" t="str">
        <f>IF($K830&gt;NORMA!$J$26,"NO CUMPLE","CUMPLE")</f>
        <v>NO CUMPLE</v>
      </c>
      <c r="AD830" s="188" t="str">
        <f>IF($J830&gt;NORMA!$J$27,"NO CUMPLE","CUMPLE")</f>
        <v>NO CUMPLE</v>
      </c>
      <c r="AE830" s="188" t="str">
        <f>IF($G830&gt;NORMA!$K$28,"NO CUMPLE","CUMPLE")</f>
        <v>NO CUMPLE</v>
      </c>
      <c r="AF830" s="188" t="str">
        <f>IF($H830&gt;NORMA!$I$29,"NO CUMPLE","CUMPLE")</f>
        <v>NO CUMPLE</v>
      </c>
      <c r="AG830" s="188" t="str">
        <f>IF($O830&gt;NORMA!$L$30,"NO CUMPLE","CUMPLE")</f>
        <v>NO CUMPLE</v>
      </c>
      <c r="AH830" s="188" t="str">
        <f>IF(AND($N830&gt;=NORMA!$R$18, $N830&lt;=NORMA!$S$18),"CUMPLE","NO CUMPLE")</f>
        <v>NO CUMPLE</v>
      </c>
      <c r="AI830" s="188" t="str">
        <f>IF($I830&gt;NORMA!$J$32,"NO CUMPLE","CUMPLE")</f>
        <v>NO CUMPLE</v>
      </c>
    </row>
    <row r="831" spans="1:35" ht="14.25" customHeight="1" x14ac:dyDescent="0.35">
      <c r="A831" s="146" t="s">
        <v>107</v>
      </c>
      <c r="B831" s="147" t="s">
        <v>105</v>
      </c>
      <c r="C831" s="167">
        <v>43152</v>
      </c>
      <c r="D831" s="149">
        <v>0.5</v>
      </c>
      <c r="E831" s="164">
        <v>240</v>
      </c>
      <c r="F831" s="164">
        <v>611</v>
      </c>
      <c r="G831" s="164">
        <v>144</v>
      </c>
      <c r="H831" s="164">
        <v>123</v>
      </c>
      <c r="I831" s="155">
        <v>8.5299999999999994</v>
      </c>
      <c r="J831" s="164">
        <v>9.0950000000000006</v>
      </c>
      <c r="K831" s="147">
        <v>61.9</v>
      </c>
      <c r="L831" s="159">
        <v>7.46</v>
      </c>
      <c r="M831" s="212">
        <v>0.45</v>
      </c>
      <c r="N831" s="156">
        <v>7.84</v>
      </c>
      <c r="O831" s="157">
        <v>20000000</v>
      </c>
      <c r="P831" s="188" t="str">
        <f>IF($M831&lt;NORMA!$K$7,"NO CUMPLE","CUMPLE")</f>
        <v>CUMPLE</v>
      </c>
      <c r="Q831" s="188" t="str">
        <f>IF($E831&gt;NORMA!$K$8,"NO CUMPLE","CUMPLE")</f>
        <v>CUMPLE</v>
      </c>
      <c r="R831" s="188" t="str">
        <f>IF($F831&gt;NORMA!$K$9,"NO CUMPLE","CUMPLE")</f>
        <v>NO CUMPLE</v>
      </c>
      <c r="S831" s="188" t="str">
        <f>IF($K831&gt;NORMA!$K$10,"NO CUMPLE","CUMPLE")</f>
        <v>NO CUMPLE</v>
      </c>
      <c r="T831" s="188" t="str">
        <f>IF($J831&gt;NORMA!$K$11,"NO CUMPLE","CUMPLE")</f>
        <v>NO CUMPLE</v>
      </c>
      <c r="U831" s="188" t="str">
        <f>IF($G831&gt;NORMA!$L$12,"NO CUMPLE","CUMPLE")</f>
        <v>CUMPLE</v>
      </c>
      <c r="V831" s="188" t="str">
        <f>IF($H831&gt;NORMA!$L$13,"NO CUMPLE","CUMPLE")</f>
        <v>NO CUMPLE</v>
      </c>
      <c r="W831" s="188" t="str">
        <f>IF($O831&gt;NORMA!$J$14,"NO CUMPLE","CUMPLE")</f>
        <v>NO CUMPLE</v>
      </c>
      <c r="X831" s="188" t="str">
        <f>IF(AND($N831&gt;=NORMA!$Q$4, $N831&lt;=NORMA!$R$4),"CUMPLE","NO CUMPLE")</f>
        <v>CUMPLE</v>
      </c>
      <c r="Y831" s="188" t="str">
        <f>IF($I831&gt;NORMA!$K$16,"NO CUMPLE","CUMPLE")</f>
        <v>NO CUMPLE</v>
      </c>
      <c r="Z831" s="188" t="str">
        <f>IF($M831&lt;NORMA!$L$23,"NO CUMPLE","CUMPLE")</f>
        <v>NO CUMPLE</v>
      </c>
      <c r="AA831" s="188" t="str">
        <f>IF($E831&gt;NORMA!$J$24,"NO CUMPLE","CUMPLE")</f>
        <v>NO CUMPLE</v>
      </c>
      <c r="AB831" s="188" t="str">
        <f>IF($F831&gt;NORMA!$J$25,"NO CUMPLE","CUMPLE")</f>
        <v>NO CUMPLE</v>
      </c>
      <c r="AC831" s="188" t="str">
        <f>IF($K831&gt;NORMA!$J$26,"NO CUMPLE","CUMPLE")</f>
        <v>NO CUMPLE</v>
      </c>
      <c r="AD831" s="188" t="str">
        <f>IF($J831&gt;NORMA!$J$27,"NO CUMPLE","CUMPLE")</f>
        <v>NO CUMPLE</v>
      </c>
      <c r="AE831" s="188" t="str">
        <f>IF($G831&gt;NORMA!$K$28,"NO CUMPLE","CUMPLE")</f>
        <v>NO CUMPLE</v>
      </c>
      <c r="AF831" s="188" t="str">
        <f>IF($H831&gt;NORMA!$I$29,"NO CUMPLE","CUMPLE")</f>
        <v>NO CUMPLE</v>
      </c>
      <c r="AG831" s="188" t="str">
        <f>IF($O831&gt;NORMA!$L$30,"NO CUMPLE","CUMPLE")</f>
        <v>NO CUMPLE</v>
      </c>
      <c r="AH831" s="188" t="str">
        <f>IF(AND($N831&gt;=NORMA!$R$18, $N831&lt;=NORMA!$S$18),"CUMPLE","NO CUMPLE")</f>
        <v>CUMPLE</v>
      </c>
      <c r="AI831" s="188" t="str">
        <f>IF($I831&gt;NORMA!$J$32,"NO CUMPLE","CUMPLE")</f>
        <v>NO CUMPLE</v>
      </c>
    </row>
    <row r="832" spans="1:35" ht="14.25" customHeight="1" x14ac:dyDescent="0.35">
      <c r="A832" s="146" t="s">
        <v>106</v>
      </c>
      <c r="B832" s="147" t="s">
        <v>105</v>
      </c>
      <c r="C832" s="167">
        <v>43152</v>
      </c>
      <c r="D832" s="149">
        <v>0.66666666666666663</v>
      </c>
      <c r="E832" s="164">
        <v>253</v>
      </c>
      <c r="F832" s="164">
        <v>538</v>
      </c>
      <c r="G832" s="164">
        <v>184</v>
      </c>
      <c r="H832" s="164">
        <v>81</v>
      </c>
      <c r="I832" s="155">
        <v>15.13</v>
      </c>
      <c r="J832" s="164">
        <v>4.1050000000000004</v>
      </c>
      <c r="K832" s="147">
        <v>58.3</v>
      </c>
      <c r="L832" s="159">
        <v>5.4298000000000002</v>
      </c>
      <c r="M832" s="212">
        <v>0.56000000000000005</v>
      </c>
      <c r="N832" s="156">
        <v>7.53</v>
      </c>
      <c r="O832" s="157">
        <v>20000000</v>
      </c>
      <c r="P832" s="188" t="str">
        <f>IF($M832&lt;NORMA!$K$7,"NO CUMPLE","CUMPLE")</f>
        <v>CUMPLE</v>
      </c>
      <c r="Q832" s="188" t="str">
        <f>IF($E832&gt;NORMA!$K$8,"NO CUMPLE","CUMPLE")</f>
        <v>NO CUMPLE</v>
      </c>
      <c r="R832" s="188" t="str">
        <f>IF($F832&gt;NORMA!$K$9,"NO CUMPLE","CUMPLE")</f>
        <v>NO CUMPLE</v>
      </c>
      <c r="S832" s="188" t="str">
        <f>IF($K832&gt;NORMA!$K$10,"NO CUMPLE","CUMPLE")</f>
        <v>NO CUMPLE</v>
      </c>
      <c r="T832" s="188" t="str">
        <f>IF($J832&gt;NORMA!$K$11,"NO CUMPLE","CUMPLE")</f>
        <v>CUMPLE</v>
      </c>
      <c r="U832" s="188" t="str">
        <f>IF($G832&gt;NORMA!$L$12,"NO CUMPLE","CUMPLE")</f>
        <v>CUMPLE</v>
      </c>
      <c r="V832" s="188" t="str">
        <f>IF($H832&gt;NORMA!$L$13,"NO CUMPLE","CUMPLE")</f>
        <v>NO CUMPLE</v>
      </c>
      <c r="W832" s="188" t="str">
        <f>IF($O832&gt;NORMA!$J$14,"NO CUMPLE","CUMPLE")</f>
        <v>NO CUMPLE</v>
      </c>
      <c r="X832" s="188" t="str">
        <f>IF(AND($N832&gt;=NORMA!$Q$4, $N832&lt;=NORMA!$R$4),"CUMPLE","NO CUMPLE")</f>
        <v>CUMPLE</v>
      </c>
      <c r="Y832" s="188" t="str">
        <f>IF($I832&gt;NORMA!$K$16,"NO CUMPLE","CUMPLE")</f>
        <v>NO CUMPLE</v>
      </c>
      <c r="Z832" s="188" t="str">
        <f>IF($M832&lt;NORMA!$L$23,"NO CUMPLE","CUMPLE")</f>
        <v>NO CUMPLE</v>
      </c>
      <c r="AA832" s="188" t="str">
        <f>IF($E832&gt;NORMA!$J$24,"NO CUMPLE","CUMPLE")</f>
        <v>NO CUMPLE</v>
      </c>
      <c r="AB832" s="188" t="str">
        <f>IF($F832&gt;NORMA!$J$25,"NO CUMPLE","CUMPLE")</f>
        <v>NO CUMPLE</v>
      </c>
      <c r="AC832" s="188" t="str">
        <f>IF($K832&gt;NORMA!$J$26,"NO CUMPLE","CUMPLE")</f>
        <v>NO CUMPLE</v>
      </c>
      <c r="AD832" s="188" t="str">
        <f>IF($J832&gt;NORMA!$J$27,"NO CUMPLE","CUMPLE")</f>
        <v>NO CUMPLE</v>
      </c>
      <c r="AE832" s="188" t="str">
        <f>IF($G832&gt;NORMA!$K$28,"NO CUMPLE","CUMPLE")</f>
        <v>NO CUMPLE</v>
      </c>
      <c r="AF832" s="188" t="str">
        <f>IF($H832&gt;NORMA!$I$29,"NO CUMPLE","CUMPLE")</f>
        <v>NO CUMPLE</v>
      </c>
      <c r="AG832" s="188" t="str">
        <f>IF($O832&gt;NORMA!$L$30,"NO CUMPLE","CUMPLE")</f>
        <v>NO CUMPLE</v>
      </c>
      <c r="AH832" s="188" t="str">
        <f>IF(AND($N832&gt;=NORMA!$R$18, $N832&lt;=NORMA!$S$18),"CUMPLE","NO CUMPLE")</f>
        <v>CUMPLE</v>
      </c>
      <c r="AI832" s="188" t="str">
        <f>IF($I832&gt;NORMA!$J$32,"NO CUMPLE","CUMPLE")</f>
        <v>NO CUMPLE</v>
      </c>
    </row>
    <row r="833" spans="1:35" ht="14.25" customHeight="1" x14ac:dyDescent="0.35">
      <c r="A833" s="146" t="s">
        <v>107</v>
      </c>
      <c r="B833" s="147" t="s">
        <v>105</v>
      </c>
      <c r="C833" s="167">
        <v>43157</v>
      </c>
      <c r="D833" s="149">
        <v>0.33333333333333331</v>
      </c>
      <c r="E833" s="164">
        <v>192</v>
      </c>
      <c r="F833" s="164">
        <v>417</v>
      </c>
      <c r="G833" s="164">
        <v>60</v>
      </c>
      <c r="H833" s="164">
        <v>58</v>
      </c>
      <c r="I833" s="155">
        <v>7.52</v>
      </c>
      <c r="J833" s="164">
        <v>7.4009999999999998</v>
      </c>
      <c r="K833" s="147">
        <v>67.8</v>
      </c>
      <c r="L833" s="159">
        <v>4.4653999999999998</v>
      </c>
      <c r="M833" s="212">
        <v>0.67</v>
      </c>
      <c r="N833" s="156">
        <v>8.1300000000000008</v>
      </c>
      <c r="O833" s="157">
        <v>10000000</v>
      </c>
      <c r="P833" s="188" t="str">
        <f>IF($M833&lt;NORMA!$K$7,"NO CUMPLE","CUMPLE")</f>
        <v>CUMPLE</v>
      </c>
      <c r="Q833" s="188" t="str">
        <f>IF($E833&gt;NORMA!$K$8,"NO CUMPLE","CUMPLE")</f>
        <v>CUMPLE</v>
      </c>
      <c r="R833" s="188" t="str">
        <f>IF($F833&gt;NORMA!$K$9,"NO CUMPLE","CUMPLE")</f>
        <v>NO CUMPLE</v>
      </c>
      <c r="S833" s="188" t="str">
        <f>IF($K833&gt;NORMA!$K$10,"NO CUMPLE","CUMPLE")</f>
        <v>NO CUMPLE</v>
      </c>
      <c r="T833" s="188" t="str">
        <f>IF($J833&gt;NORMA!$K$11,"NO CUMPLE","CUMPLE")</f>
        <v>CUMPLE</v>
      </c>
      <c r="U833" s="188" t="str">
        <f>IF($G833&gt;NORMA!$L$12,"NO CUMPLE","CUMPLE")</f>
        <v>CUMPLE</v>
      </c>
      <c r="V833" s="188" t="str">
        <f>IF($H833&gt;NORMA!$L$13,"NO CUMPLE","CUMPLE")</f>
        <v>CUMPLE</v>
      </c>
      <c r="W833" s="188" t="str">
        <f>IF($O833&gt;NORMA!$J$14,"NO CUMPLE","CUMPLE")</f>
        <v>NO CUMPLE</v>
      </c>
      <c r="X833" s="188" t="str">
        <f>IF(AND($N833&gt;=NORMA!$Q$4, $N833&lt;=NORMA!$R$4),"CUMPLE","NO CUMPLE")</f>
        <v>CUMPLE</v>
      </c>
      <c r="Y833" s="188" t="str">
        <f>IF($I833&gt;NORMA!$K$16,"NO CUMPLE","CUMPLE")</f>
        <v>NO CUMPLE</v>
      </c>
      <c r="Z833" s="188" t="str">
        <f>IF($M833&lt;NORMA!$L$23,"NO CUMPLE","CUMPLE")</f>
        <v>NO CUMPLE</v>
      </c>
      <c r="AA833" s="188" t="str">
        <f>IF($E833&gt;NORMA!$J$24,"NO CUMPLE","CUMPLE")</f>
        <v>NO CUMPLE</v>
      </c>
      <c r="AB833" s="188" t="str">
        <f>IF($F833&gt;NORMA!$J$25,"NO CUMPLE","CUMPLE")</f>
        <v>NO CUMPLE</v>
      </c>
      <c r="AC833" s="188" t="str">
        <f>IF($K833&gt;NORMA!$J$26,"NO CUMPLE","CUMPLE")</f>
        <v>NO CUMPLE</v>
      </c>
      <c r="AD833" s="188" t="str">
        <f>IF($J833&gt;NORMA!$J$27,"NO CUMPLE","CUMPLE")</f>
        <v>NO CUMPLE</v>
      </c>
      <c r="AE833" s="188" t="str">
        <f>IF($G833&gt;NORMA!$K$28,"NO CUMPLE","CUMPLE")</f>
        <v>NO CUMPLE</v>
      </c>
      <c r="AF833" s="188" t="str">
        <f>IF($H833&gt;NORMA!$I$29,"NO CUMPLE","CUMPLE")</f>
        <v>NO CUMPLE</v>
      </c>
      <c r="AG833" s="188" t="str">
        <f>IF($O833&gt;NORMA!$L$30,"NO CUMPLE","CUMPLE")</f>
        <v>NO CUMPLE</v>
      </c>
      <c r="AH833" s="188" t="str">
        <f>IF(AND($N833&gt;=NORMA!$R$18, $N833&lt;=NORMA!$S$18),"CUMPLE","NO CUMPLE")</f>
        <v>CUMPLE</v>
      </c>
      <c r="AI833" s="188" t="str">
        <f>IF($I833&gt;NORMA!$J$32,"NO CUMPLE","CUMPLE")</f>
        <v>NO CUMPLE</v>
      </c>
    </row>
    <row r="834" spans="1:35" ht="14.25" customHeight="1" x14ac:dyDescent="0.35">
      <c r="A834" s="146" t="s">
        <v>104</v>
      </c>
      <c r="B834" s="147" t="s">
        <v>105</v>
      </c>
      <c r="C834" s="167">
        <v>43157</v>
      </c>
      <c r="D834" s="149">
        <v>0.66666666666666663</v>
      </c>
      <c r="E834" s="164">
        <v>267</v>
      </c>
      <c r="F834" s="164">
        <v>543</v>
      </c>
      <c r="G834" s="164">
        <v>180</v>
      </c>
      <c r="H834" s="164">
        <v>90</v>
      </c>
      <c r="I834" s="155">
        <v>5.5</v>
      </c>
      <c r="J834" s="164">
        <v>8.2789999999999999</v>
      </c>
      <c r="K834" s="147">
        <v>87.5</v>
      </c>
      <c r="L834" s="159">
        <v>4.6306000000000003</v>
      </c>
      <c r="M834" s="212">
        <v>0.48</v>
      </c>
      <c r="N834" s="156">
        <v>7.68</v>
      </c>
      <c r="O834" s="157">
        <v>40000000</v>
      </c>
      <c r="P834" s="188" t="str">
        <f>IF($M834&lt;NORMA!$K$7,"NO CUMPLE","CUMPLE")</f>
        <v>CUMPLE</v>
      </c>
      <c r="Q834" s="188" t="str">
        <f>IF($E834&gt;NORMA!$K$8,"NO CUMPLE","CUMPLE")</f>
        <v>NO CUMPLE</v>
      </c>
      <c r="R834" s="188" t="str">
        <f>IF($F834&gt;NORMA!$K$9,"NO CUMPLE","CUMPLE")</f>
        <v>NO CUMPLE</v>
      </c>
      <c r="S834" s="188" t="str">
        <f>IF($K834&gt;NORMA!$K$10,"NO CUMPLE","CUMPLE")</f>
        <v>NO CUMPLE</v>
      </c>
      <c r="T834" s="188" t="str">
        <f>IF($J834&gt;NORMA!$K$11,"NO CUMPLE","CUMPLE")</f>
        <v>NO CUMPLE</v>
      </c>
      <c r="U834" s="188" t="str">
        <f>IF($G834&gt;NORMA!$L$12,"NO CUMPLE","CUMPLE")</f>
        <v>CUMPLE</v>
      </c>
      <c r="V834" s="188" t="str">
        <f>IF($H834&gt;NORMA!$L$13,"NO CUMPLE","CUMPLE")</f>
        <v>NO CUMPLE</v>
      </c>
      <c r="W834" s="188" t="str">
        <f>IF($O834&gt;NORMA!$J$14,"NO CUMPLE","CUMPLE")</f>
        <v>NO CUMPLE</v>
      </c>
      <c r="X834" s="188" t="str">
        <f>IF(AND($N834&gt;=NORMA!$Q$4, $N834&lt;=NORMA!$R$4),"CUMPLE","NO CUMPLE")</f>
        <v>CUMPLE</v>
      </c>
      <c r="Y834" s="188" t="str">
        <f>IF($I834&gt;NORMA!$K$16,"NO CUMPLE","CUMPLE")</f>
        <v>NO CUMPLE</v>
      </c>
      <c r="Z834" s="188" t="str">
        <f>IF($M834&lt;NORMA!$L$23,"NO CUMPLE","CUMPLE")</f>
        <v>NO CUMPLE</v>
      </c>
      <c r="AA834" s="188" t="str">
        <f>IF($E834&gt;NORMA!$J$24,"NO CUMPLE","CUMPLE")</f>
        <v>NO CUMPLE</v>
      </c>
      <c r="AB834" s="188" t="str">
        <f>IF($F834&gt;NORMA!$J$25,"NO CUMPLE","CUMPLE")</f>
        <v>NO CUMPLE</v>
      </c>
      <c r="AC834" s="188" t="str">
        <f>IF($K834&gt;NORMA!$J$26,"NO CUMPLE","CUMPLE")</f>
        <v>NO CUMPLE</v>
      </c>
      <c r="AD834" s="188" t="str">
        <f>IF($J834&gt;NORMA!$J$27,"NO CUMPLE","CUMPLE")</f>
        <v>NO CUMPLE</v>
      </c>
      <c r="AE834" s="188" t="str">
        <f>IF($G834&gt;NORMA!$K$28,"NO CUMPLE","CUMPLE")</f>
        <v>NO CUMPLE</v>
      </c>
      <c r="AF834" s="188" t="str">
        <f>IF($H834&gt;NORMA!$I$29,"NO CUMPLE","CUMPLE")</f>
        <v>NO CUMPLE</v>
      </c>
      <c r="AG834" s="188" t="str">
        <f>IF($O834&gt;NORMA!$L$30,"NO CUMPLE","CUMPLE")</f>
        <v>NO CUMPLE</v>
      </c>
      <c r="AH834" s="188" t="str">
        <f>IF(AND($N834&gt;=NORMA!$R$18, $N834&lt;=NORMA!$S$18),"CUMPLE","NO CUMPLE")</f>
        <v>CUMPLE</v>
      </c>
      <c r="AI834" s="188" t="str">
        <f>IF($I834&gt;NORMA!$J$32,"NO CUMPLE","CUMPLE")</f>
        <v>NO CUMPLE</v>
      </c>
    </row>
    <row r="835" spans="1:35" ht="14.25" customHeight="1" x14ac:dyDescent="0.35">
      <c r="A835" s="147" t="s">
        <v>106</v>
      </c>
      <c r="B835" s="147" t="s">
        <v>105</v>
      </c>
      <c r="C835" s="167">
        <v>43160</v>
      </c>
      <c r="D835" s="149">
        <v>0.33333333333333331</v>
      </c>
      <c r="E835" s="164">
        <v>268</v>
      </c>
      <c r="F835" s="164">
        <v>544</v>
      </c>
      <c r="G835" s="164">
        <v>253</v>
      </c>
      <c r="H835" s="164">
        <v>156</v>
      </c>
      <c r="I835" s="155">
        <v>10.06</v>
      </c>
      <c r="J835" s="164">
        <v>7.7240000000000002</v>
      </c>
      <c r="K835" s="147">
        <v>64.900000000000006</v>
      </c>
      <c r="L835" s="159">
        <v>3.6172</v>
      </c>
      <c r="M835" s="212">
        <v>0.55000000000000004</v>
      </c>
      <c r="N835" s="156">
        <v>7.76</v>
      </c>
      <c r="O835" s="157">
        <v>10000000</v>
      </c>
      <c r="P835" s="188" t="str">
        <f>IF($M835&lt;NORMA!$K$7,"NO CUMPLE","CUMPLE")</f>
        <v>CUMPLE</v>
      </c>
      <c r="Q835" s="188" t="str">
        <f>IF($E835&gt;NORMA!$K$8,"NO CUMPLE","CUMPLE")</f>
        <v>NO CUMPLE</v>
      </c>
      <c r="R835" s="188" t="str">
        <f>IF($F835&gt;NORMA!$K$9,"NO CUMPLE","CUMPLE")</f>
        <v>NO CUMPLE</v>
      </c>
      <c r="S835" s="188" t="str">
        <f>IF($K835&gt;NORMA!$K$10,"NO CUMPLE","CUMPLE")</f>
        <v>NO CUMPLE</v>
      </c>
      <c r="T835" s="188" t="str">
        <f>IF($J835&gt;NORMA!$K$11,"NO CUMPLE","CUMPLE")</f>
        <v>CUMPLE</v>
      </c>
      <c r="U835" s="188" t="str">
        <f>IF($G835&gt;NORMA!$L$12,"NO CUMPLE","CUMPLE")</f>
        <v>NO CUMPLE</v>
      </c>
      <c r="V835" s="188" t="str">
        <f>IF($H835&gt;NORMA!$L$13,"NO CUMPLE","CUMPLE")</f>
        <v>NO CUMPLE</v>
      </c>
      <c r="W835" s="188" t="str">
        <f>IF($O835&gt;NORMA!$J$14,"NO CUMPLE","CUMPLE")</f>
        <v>NO CUMPLE</v>
      </c>
      <c r="X835" s="188" t="str">
        <f>IF(AND($N835&gt;=NORMA!$Q$4, $N835&lt;=NORMA!$R$4),"CUMPLE","NO CUMPLE")</f>
        <v>CUMPLE</v>
      </c>
      <c r="Y835" s="188" t="str">
        <f>IF($I835&gt;NORMA!$K$16,"NO CUMPLE","CUMPLE")</f>
        <v>NO CUMPLE</v>
      </c>
      <c r="Z835" s="188" t="str">
        <f>IF($M835&lt;NORMA!$L$23,"NO CUMPLE","CUMPLE")</f>
        <v>NO CUMPLE</v>
      </c>
      <c r="AA835" s="188" t="str">
        <f>IF($E835&gt;NORMA!$J$24,"NO CUMPLE","CUMPLE")</f>
        <v>NO CUMPLE</v>
      </c>
      <c r="AB835" s="188" t="str">
        <f>IF($F835&gt;NORMA!$J$25,"NO CUMPLE","CUMPLE")</f>
        <v>NO CUMPLE</v>
      </c>
      <c r="AC835" s="188" t="str">
        <f>IF($K835&gt;NORMA!$J$26,"NO CUMPLE","CUMPLE")</f>
        <v>NO CUMPLE</v>
      </c>
      <c r="AD835" s="188" t="str">
        <f>IF($J835&gt;NORMA!$J$27,"NO CUMPLE","CUMPLE")</f>
        <v>NO CUMPLE</v>
      </c>
      <c r="AE835" s="188" t="str">
        <f>IF($G835&gt;NORMA!$K$28,"NO CUMPLE","CUMPLE")</f>
        <v>NO CUMPLE</v>
      </c>
      <c r="AF835" s="188" t="str">
        <f>IF($H835&gt;NORMA!$I$29,"NO CUMPLE","CUMPLE")</f>
        <v>NO CUMPLE</v>
      </c>
      <c r="AG835" s="188" t="str">
        <f>IF($O835&gt;NORMA!$L$30,"NO CUMPLE","CUMPLE")</f>
        <v>NO CUMPLE</v>
      </c>
      <c r="AH835" s="188" t="str">
        <f>IF(AND($N835&gt;=NORMA!$R$18, $N835&lt;=NORMA!$S$18),"CUMPLE","NO CUMPLE")</f>
        <v>CUMPLE</v>
      </c>
      <c r="AI835" s="188" t="str">
        <f>IF($I835&gt;NORMA!$J$32,"NO CUMPLE","CUMPLE")</f>
        <v>NO CUMPLE</v>
      </c>
    </row>
    <row r="836" spans="1:35" ht="14.25" customHeight="1" x14ac:dyDescent="0.35">
      <c r="A836" s="146" t="s">
        <v>107</v>
      </c>
      <c r="B836" s="147" t="s">
        <v>105</v>
      </c>
      <c r="C836" s="167">
        <v>43164</v>
      </c>
      <c r="D836" s="149">
        <v>0.25</v>
      </c>
      <c r="E836" s="164">
        <v>120</v>
      </c>
      <c r="F836" s="164">
        <v>284</v>
      </c>
      <c r="G836" s="164">
        <v>106</v>
      </c>
      <c r="H836" s="164">
        <v>42</v>
      </c>
      <c r="I836" s="155">
        <v>3.03</v>
      </c>
      <c r="J836" s="164">
        <v>3.8450000000000002</v>
      </c>
      <c r="K836" s="147">
        <v>43.9</v>
      </c>
      <c r="L836" s="159">
        <v>3.7706</v>
      </c>
      <c r="M836" s="212">
        <v>0.45</v>
      </c>
      <c r="N836" s="156">
        <v>7.71</v>
      </c>
      <c r="O836" s="157">
        <v>20000000</v>
      </c>
      <c r="P836" s="188" t="str">
        <f>IF($M836&lt;NORMA!$K$7,"NO CUMPLE","CUMPLE")</f>
        <v>CUMPLE</v>
      </c>
      <c r="Q836" s="188" t="str">
        <f>IF($E836&gt;NORMA!$K$8,"NO CUMPLE","CUMPLE")</f>
        <v>CUMPLE</v>
      </c>
      <c r="R836" s="188" t="str">
        <f>IF($F836&gt;NORMA!$K$9,"NO CUMPLE","CUMPLE")</f>
        <v>CUMPLE</v>
      </c>
      <c r="S836" s="188" t="str">
        <f>IF($K836&gt;NORMA!$K$10,"NO CUMPLE","CUMPLE")</f>
        <v>NO CUMPLE</v>
      </c>
      <c r="T836" s="188" t="str">
        <f>IF($J836&gt;NORMA!$K$11,"NO CUMPLE","CUMPLE")</f>
        <v>CUMPLE</v>
      </c>
      <c r="U836" s="188" t="str">
        <f>IF($G836&gt;NORMA!$L$12,"NO CUMPLE","CUMPLE")</f>
        <v>CUMPLE</v>
      </c>
      <c r="V836" s="188" t="str">
        <f>IF($H836&gt;NORMA!$L$13,"NO CUMPLE","CUMPLE")</f>
        <v>CUMPLE</v>
      </c>
      <c r="W836" s="188" t="str">
        <f>IF($O836&gt;NORMA!$J$14,"NO CUMPLE","CUMPLE")</f>
        <v>NO CUMPLE</v>
      </c>
      <c r="X836" s="188" t="str">
        <f>IF(AND($N836&gt;=NORMA!$Q$4, $N836&lt;=NORMA!$R$4),"CUMPLE","NO CUMPLE")</f>
        <v>CUMPLE</v>
      </c>
      <c r="Y836" s="188" t="str">
        <f>IF($I836&gt;NORMA!$K$16,"NO CUMPLE","CUMPLE")</f>
        <v>CUMPLE</v>
      </c>
      <c r="Z836" s="188" t="str">
        <f>IF($M836&lt;NORMA!$L$23,"NO CUMPLE","CUMPLE")</f>
        <v>NO CUMPLE</v>
      </c>
      <c r="AA836" s="188" t="str">
        <f>IF($E836&gt;NORMA!$J$24,"NO CUMPLE","CUMPLE")</f>
        <v>NO CUMPLE</v>
      </c>
      <c r="AB836" s="188" t="str">
        <f>IF($F836&gt;NORMA!$J$25,"NO CUMPLE","CUMPLE")</f>
        <v>NO CUMPLE</v>
      </c>
      <c r="AC836" s="188" t="str">
        <f>IF($K836&gt;NORMA!$J$26,"NO CUMPLE","CUMPLE")</f>
        <v>NO CUMPLE</v>
      </c>
      <c r="AD836" s="188" t="str">
        <f>IF($J836&gt;NORMA!$J$27,"NO CUMPLE","CUMPLE")</f>
        <v>NO CUMPLE</v>
      </c>
      <c r="AE836" s="188" t="str">
        <f>IF($G836&gt;NORMA!$K$28,"NO CUMPLE","CUMPLE")</f>
        <v>NO CUMPLE</v>
      </c>
      <c r="AF836" s="188" t="str">
        <f>IF($H836&gt;NORMA!$I$29,"NO CUMPLE","CUMPLE")</f>
        <v>NO CUMPLE</v>
      </c>
      <c r="AG836" s="188" t="str">
        <f>IF($O836&gt;NORMA!$L$30,"NO CUMPLE","CUMPLE")</f>
        <v>NO CUMPLE</v>
      </c>
      <c r="AH836" s="188" t="str">
        <f>IF(AND($N836&gt;=NORMA!$R$18, $N836&lt;=NORMA!$S$18),"CUMPLE","NO CUMPLE")</f>
        <v>CUMPLE</v>
      </c>
      <c r="AI836" s="188" t="str">
        <f>IF($I836&gt;NORMA!$J$32,"NO CUMPLE","CUMPLE")</f>
        <v>NO CUMPLE</v>
      </c>
    </row>
    <row r="837" spans="1:35" ht="14.25" customHeight="1" x14ac:dyDescent="0.35">
      <c r="A837" s="146" t="s">
        <v>104</v>
      </c>
      <c r="B837" s="147" t="s">
        <v>105</v>
      </c>
      <c r="C837" s="167">
        <v>43537</v>
      </c>
      <c r="D837" s="149">
        <v>0.58333333333333337</v>
      </c>
      <c r="E837" s="164">
        <v>264</v>
      </c>
      <c r="F837" s="164">
        <v>753</v>
      </c>
      <c r="G837" s="164">
        <v>157</v>
      </c>
      <c r="H837" s="164">
        <v>44.3</v>
      </c>
      <c r="I837" s="155">
        <v>6.46</v>
      </c>
      <c r="J837" s="164">
        <v>6.7770000000000001</v>
      </c>
      <c r="K837" s="147">
        <v>58.064999999999998</v>
      </c>
      <c r="L837" s="159">
        <v>4.4000000000000004</v>
      </c>
      <c r="M837" s="212">
        <v>0.85</v>
      </c>
      <c r="N837" s="156">
        <v>7.7</v>
      </c>
      <c r="O837" s="157">
        <v>14100000</v>
      </c>
      <c r="P837" s="188" t="str">
        <f>IF($M837&lt;NORMA!$K$7,"NO CUMPLE","CUMPLE")</f>
        <v>CUMPLE</v>
      </c>
      <c r="Q837" s="188" t="str">
        <f>IF($E837&gt;NORMA!$K$8,"NO CUMPLE","CUMPLE")</f>
        <v>NO CUMPLE</v>
      </c>
      <c r="R837" s="188" t="str">
        <f>IF($F837&gt;NORMA!$K$9,"NO CUMPLE","CUMPLE")</f>
        <v>NO CUMPLE</v>
      </c>
      <c r="S837" s="188" t="str">
        <f>IF($K837&gt;NORMA!$K$10,"NO CUMPLE","CUMPLE")</f>
        <v>NO CUMPLE</v>
      </c>
      <c r="T837" s="188" t="str">
        <f>IF($J837&gt;NORMA!$K$11,"NO CUMPLE","CUMPLE")</f>
        <v>CUMPLE</v>
      </c>
      <c r="U837" s="188" t="str">
        <f>IF($G837&gt;NORMA!$L$12,"NO CUMPLE","CUMPLE")</f>
        <v>CUMPLE</v>
      </c>
      <c r="V837" s="188" t="str">
        <f>IF($H837&gt;NORMA!$L$13,"NO CUMPLE","CUMPLE")</f>
        <v>CUMPLE</v>
      </c>
      <c r="W837" s="188" t="str">
        <f>IF($O837&gt;NORMA!$J$14,"NO CUMPLE","CUMPLE")</f>
        <v>NO CUMPLE</v>
      </c>
      <c r="X837" s="188" t="str">
        <f>IF(AND($N837&gt;=NORMA!$Q$4, $N837&lt;=NORMA!$R$4),"CUMPLE","NO CUMPLE")</f>
        <v>CUMPLE</v>
      </c>
      <c r="Y837" s="188" t="str">
        <f>IF($I837&gt;NORMA!$K$16,"NO CUMPLE","CUMPLE")</f>
        <v>NO CUMPLE</v>
      </c>
      <c r="Z837" s="188" t="str">
        <f>IF($M837&lt;NORMA!$L$23,"NO CUMPLE","CUMPLE")</f>
        <v>NO CUMPLE</v>
      </c>
      <c r="AA837" s="188" t="str">
        <f>IF($E837&gt;NORMA!$J$24,"NO CUMPLE","CUMPLE")</f>
        <v>NO CUMPLE</v>
      </c>
      <c r="AB837" s="188" t="str">
        <f>IF($F837&gt;NORMA!$J$25,"NO CUMPLE","CUMPLE")</f>
        <v>NO CUMPLE</v>
      </c>
      <c r="AC837" s="188" t="str">
        <f>IF($K837&gt;NORMA!$J$26,"NO CUMPLE","CUMPLE")</f>
        <v>NO CUMPLE</v>
      </c>
      <c r="AD837" s="188" t="str">
        <f>IF($J837&gt;NORMA!$J$27,"NO CUMPLE","CUMPLE")</f>
        <v>NO CUMPLE</v>
      </c>
      <c r="AE837" s="188" t="str">
        <f>IF($G837&gt;NORMA!$K$28,"NO CUMPLE","CUMPLE")</f>
        <v>NO CUMPLE</v>
      </c>
      <c r="AF837" s="188" t="str">
        <f>IF($H837&gt;NORMA!$I$29,"NO CUMPLE","CUMPLE")</f>
        <v>NO CUMPLE</v>
      </c>
      <c r="AG837" s="188" t="str">
        <f>IF($O837&gt;NORMA!$L$30,"NO CUMPLE","CUMPLE")</f>
        <v>NO CUMPLE</v>
      </c>
      <c r="AH837" s="188" t="str">
        <f>IF(AND($N837&gt;=NORMA!$R$18, $N837&lt;=NORMA!$S$18),"CUMPLE","NO CUMPLE")</f>
        <v>CUMPLE</v>
      </c>
      <c r="AI837" s="188" t="str">
        <f>IF($I837&gt;NORMA!$J$32,"NO CUMPLE","CUMPLE")</f>
        <v>NO CUMPLE</v>
      </c>
    </row>
    <row r="838" spans="1:35" ht="14.25" customHeight="1" x14ac:dyDescent="0.35">
      <c r="A838" s="146" t="s">
        <v>106</v>
      </c>
      <c r="B838" s="147" t="s">
        <v>105</v>
      </c>
      <c r="C838" s="167">
        <v>43550</v>
      </c>
      <c r="D838" s="149">
        <v>0.5</v>
      </c>
      <c r="E838" s="164">
        <v>171</v>
      </c>
      <c r="F838" s="164">
        <v>437</v>
      </c>
      <c r="G838" s="164">
        <v>146</v>
      </c>
      <c r="H838" s="164">
        <v>10</v>
      </c>
      <c r="I838" s="155">
        <v>3.66</v>
      </c>
      <c r="J838" s="164">
        <v>7.0049999999999999</v>
      </c>
      <c r="K838" s="147">
        <v>66.043999999999997</v>
      </c>
      <c r="L838" s="159">
        <v>5.6</v>
      </c>
      <c r="M838" s="212">
        <v>0.67</v>
      </c>
      <c r="N838" s="156">
        <v>8.0299999999999994</v>
      </c>
      <c r="O838" s="157">
        <v>866000</v>
      </c>
      <c r="P838" s="188" t="str">
        <f>IF($M838&lt;NORMA!$K$7,"NO CUMPLE","CUMPLE")</f>
        <v>CUMPLE</v>
      </c>
      <c r="Q838" s="188" t="str">
        <f>IF($E838&gt;NORMA!$K$8,"NO CUMPLE","CUMPLE")</f>
        <v>CUMPLE</v>
      </c>
      <c r="R838" s="188" t="str">
        <f>IF($F838&gt;NORMA!$K$9,"NO CUMPLE","CUMPLE")</f>
        <v>NO CUMPLE</v>
      </c>
      <c r="S838" s="188" t="str">
        <f>IF($K838&gt;NORMA!$K$10,"NO CUMPLE","CUMPLE")</f>
        <v>NO CUMPLE</v>
      </c>
      <c r="T838" s="188" t="str">
        <f>IF($J838&gt;NORMA!$K$11,"NO CUMPLE","CUMPLE")</f>
        <v>CUMPLE</v>
      </c>
      <c r="U838" s="188" t="str">
        <f>IF($G838&gt;NORMA!$L$12,"NO CUMPLE","CUMPLE")</f>
        <v>CUMPLE</v>
      </c>
      <c r="V838" s="188" t="str">
        <f>IF($H838&gt;NORMA!$L$13,"NO CUMPLE","CUMPLE")</f>
        <v>CUMPLE</v>
      </c>
      <c r="W838" s="188" t="str">
        <f>IF($O838&gt;NORMA!$J$14,"NO CUMPLE","CUMPLE")</f>
        <v>CUMPLE</v>
      </c>
      <c r="X838" s="188" t="str">
        <f>IF(AND($N838&gt;=NORMA!$Q$4, $N838&lt;=NORMA!$R$4),"CUMPLE","NO CUMPLE")</f>
        <v>CUMPLE</v>
      </c>
      <c r="Y838" s="188" t="str">
        <f>IF($I838&gt;NORMA!$K$16,"NO CUMPLE","CUMPLE")</f>
        <v>CUMPLE</v>
      </c>
      <c r="Z838" s="188" t="str">
        <f>IF($M838&lt;NORMA!$L$23,"NO CUMPLE","CUMPLE")</f>
        <v>NO CUMPLE</v>
      </c>
      <c r="AA838" s="188" t="str">
        <f>IF($E838&gt;NORMA!$J$24,"NO CUMPLE","CUMPLE")</f>
        <v>NO CUMPLE</v>
      </c>
      <c r="AB838" s="188" t="str">
        <f>IF($F838&gt;NORMA!$J$25,"NO CUMPLE","CUMPLE")</f>
        <v>NO CUMPLE</v>
      </c>
      <c r="AC838" s="188" t="str">
        <f>IF($K838&gt;NORMA!$J$26,"NO CUMPLE","CUMPLE")</f>
        <v>NO CUMPLE</v>
      </c>
      <c r="AD838" s="188" t="str">
        <f>IF($J838&gt;NORMA!$J$27,"NO CUMPLE","CUMPLE")</f>
        <v>NO CUMPLE</v>
      </c>
      <c r="AE838" s="188" t="str">
        <f>IF($G838&gt;NORMA!$K$28,"NO CUMPLE","CUMPLE")</f>
        <v>NO CUMPLE</v>
      </c>
      <c r="AF838" s="188" t="str">
        <f>IF($H838&gt;NORMA!$I$29,"NO CUMPLE","CUMPLE")</f>
        <v>CUMPLE</v>
      </c>
      <c r="AG838" s="188" t="str">
        <f>IF($O838&gt;NORMA!$L$30,"NO CUMPLE","CUMPLE")</f>
        <v>NO CUMPLE</v>
      </c>
      <c r="AH838" s="188" t="str">
        <f>IF(AND($N838&gt;=NORMA!$R$18, $N838&lt;=NORMA!$S$18),"CUMPLE","NO CUMPLE")</f>
        <v>CUMPLE</v>
      </c>
      <c r="AI838" s="188" t="str">
        <f>IF($I838&gt;NORMA!$J$32,"NO CUMPLE","CUMPLE")</f>
        <v>NO CUMPLE</v>
      </c>
    </row>
    <row r="839" spans="1:35" ht="14.25" customHeight="1" x14ac:dyDescent="0.35">
      <c r="A839" s="146" t="s">
        <v>107</v>
      </c>
      <c r="B839" s="147" t="s">
        <v>105</v>
      </c>
      <c r="C839" s="167">
        <v>43550</v>
      </c>
      <c r="D839" s="149">
        <v>0.66666666666666663</v>
      </c>
      <c r="E839" s="164">
        <v>193</v>
      </c>
      <c r="F839" s="164">
        <v>558</v>
      </c>
      <c r="G839" s="164">
        <v>100</v>
      </c>
      <c r="H839" s="164">
        <v>10</v>
      </c>
      <c r="I839" s="155">
        <v>5.46</v>
      </c>
      <c r="J839" s="164">
        <v>5.7480000000000002</v>
      </c>
      <c r="K839" s="147">
        <v>53.515000000000001</v>
      </c>
      <c r="L839" s="159">
        <v>5.9</v>
      </c>
      <c r="M839" s="212">
        <v>0.74</v>
      </c>
      <c r="N839" s="156">
        <v>7.56</v>
      </c>
      <c r="O839" s="157">
        <v>1200000</v>
      </c>
      <c r="P839" s="188" t="str">
        <f>IF($M839&lt;NORMA!$K$7,"NO CUMPLE","CUMPLE")</f>
        <v>CUMPLE</v>
      </c>
      <c r="Q839" s="188" t="str">
        <f>IF($E839&gt;NORMA!$K$8,"NO CUMPLE","CUMPLE")</f>
        <v>CUMPLE</v>
      </c>
      <c r="R839" s="188" t="str">
        <f>IF($F839&gt;NORMA!$K$9,"NO CUMPLE","CUMPLE")</f>
        <v>NO CUMPLE</v>
      </c>
      <c r="S839" s="188" t="str">
        <f>IF($K839&gt;NORMA!$K$10,"NO CUMPLE","CUMPLE")</f>
        <v>NO CUMPLE</v>
      </c>
      <c r="T839" s="188" t="str">
        <f>IF($J839&gt;NORMA!$K$11,"NO CUMPLE","CUMPLE")</f>
        <v>CUMPLE</v>
      </c>
      <c r="U839" s="188" t="str">
        <f>IF($G839&gt;NORMA!$L$12,"NO CUMPLE","CUMPLE")</f>
        <v>CUMPLE</v>
      </c>
      <c r="V839" s="188" t="str">
        <f>IF($H839&gt;NORMA!$L$13,"NO CUMPLE","CUMPLE")</f>
        <v>CUMPLE</v>
      </c>
      <c r="W839" s="188" t="str">
        <f>IF($O839&gt;NORMA!$J$14,"NO CUMPLE","CUMPLE")</f>
        <v>NO CUMPLE</v>
      </c>
      <c r="X839" s="188" t="str">
        <f>IF(AND($N839&gt;=NORMA!$Q$4, $N839&lt;=NORMA!$R$4),"CUMPLE","NO CUMPLE")</f>
        <v>CUMPLE</v>
      </c>
      <c r="Y839" s="188" t="str">
        <f>IF($I839&gt;NORMA!$K$16,"NO CUMPLE","CUMPLE")</f>
        <v>NO CUMPLE</v>
      </c>
      <c r="Z839" s="188" t="str">
        <f>IF($M839&lt;NORMA!$L$23,"NO CUMPLE","CUMPLE")</f>
        <v>NO CUMPLE</v>
      </c>
      <c r="AA839" s="188" t="str">
        <f>IF($E839&gt;NORMA!$J$24,"NO CUMPLE","CUMPLE")</f>
        <v>NO CUMPLE</v>
      </c>
      <c r="AB839" s="188" t="str">
        <f>IF($F839&gt;NORMA!$J$25,"NO CUMPLE","CUMPLE")</f>
        <v>NO CUMPLE</v>
      </c>
      <c r="AC839" s="188" t="str">
        <f>IF($K839&gt;NORMA!$J$26,"NO CUMPLE","CUMPLE")</f>
        <v>NO CUMPLE</v>
      </c>
      <c r="AD839" s="188" t="str">
        <f>IF($J839&gt;NORMA!$J$27,"NO CUMPLE","CUMPLE")</f>
        <v>NO CUMPLE</v>
      </c>
      <c r="AE839" s="188" t="str">
        <f>IF($G839&gt;NORMA!$K$28,"NO CUMPLE","CUMPLE")</f>
        <v>NO CUMPLE</v>
      </c>
      <c r="AF839" s="188" t="str">
        <f>IF($H839&gt;NORMA!$I$29,"NO CUMPLE","CUMPLE")</f>
        <v>CUMPLE</v>
      </c>
      <c r="AG839" s="188" t="str">
        <f>IF($O839&gt;NORMA!$L$30,"NO CUMPLE","CUMPLE")</f>
        <v>NO CUMPLE</v>
      </c>
      <c r="AH839" s="188" t="str">
        <f>IF(AND($N839&gt;=NORMA!$R$18, $N839&lt;=NORMA!$S$18),"CUMPLE","NO CUMPLE")</f>
        <v>CUMPLE</v>
      </c>
      <c r="AI839" s="188" t="str">
        <f>IF($I839&gt;NORMA!$J$32,"NO CUMPLE","CUMPLE")</f>
        <v>NO CUMPLE</v>
      </c>
    </row>
    <row r="840" spans="1:35" ht="14.25" customHeight="1" x14ac:dyDescent="0.35">
      <c r="A840" s="146" t="s">
        <v>106</v>
      </c>
      <c r="B840" s="147" t="s">
        <v>105</v>
      </c>
      <c r="C840" s="167">
        <v>43559</v>
      </c>
      <c r="D840" s="149">
        <v>0.58333333333333337</v>
      </c>
      <c r="E840" s="155">
        <v>275</v>
      </c>
      <c r="F840" s="164">
        <v>601</v>
      </c>
      <c r="G840" s="155">
        <v>200</v>
      </c>
      <c r="H840" s="155">
        <v>70.599999999999994</v>
      </c>
      <c r="I840" s="155">
        <v>5.18</v>
      </c>
      <c r="J840" s="147">
        <v>8.0730000000000004</v>
      </c>
      <c r="K840" s="161">
        <v>10.1</v>
      </c>
      <c r="L840" s="159">
        <v>5.4</v>
      </c>
      <c r="M840" s="212">
        <v>0.5</v>
      </c>
      <c r="N840" s="156">
        <v>7.65</v>
      </c>
      <c r="O840" s="157">
        <v>866000</v>
      </c>
      <c r="P840" s="188" t="str">
        <f>IF($M840&lt;NORMA!$K$7,"NO CUMPLE","CUMPLE")</f>
        <v>CUMPLE</v>
      </c>
      <c r="Q840" s="188" t="str">
        <f>IF($E840&gt;NORMA!$K$8,"NO CUMPLE","CUMPLE")</f>
        <v>NO CUMPLE</v>
      </c>
      <c r="R840" s="188" t="str">
        <f>IF($F840&gt;NORMA!$K$9,"NO CUMPLE","CUMPLE")</f>
        <v>NO CUMPLE</v>
      </c>
      <c r="S840" s="188" t="str">
        <f>IF($K840&gt;NORMA!$K$10,"NO CUMPLE","CUMPLE")</f>
        <v>CUMPLE</v>
      </c>
      <c r="T840" s="188" t="str">
        <f>IF($J840&gt;NORMA!$K$11,"NO CUMPLE","CUMPLE")</f>
        <v>NO CUMPLE</v>
      </c>
      <c r="U840" s="188" t="str">
        <f>IF($G840&gt;NORMA!$L$12,"NO CUMPLE","CUMPLE")</f>
        <v>CUMPLE</v>
      </c>
      <c r="V840" s="188" t="str">
        <f>IF($H840&gt;NORMA!$L$13,"NO CUMPLE","CUMPLE")</f>
        <v>NO CUMPLE</v>
      </c>
      <c r="W840" s="188" t="str">
        <f>IF($O840&gt;NORMA!$J$14,"NO CUMPLE","CUMPLE")</f>
        <v>CUMPLE</v>
      </c>
      <c r="X840" s="188" t="str">
        <f>IF(AND($N840&gt;=NORMA!$Q$4, $N840&lt;=NORMA!$R$4),"CUMPLE","NO CUMPLE")</f>
        <v>CUMPLE</v>
      </c>
      <c r="Y840" s="188" t="str">
        <f>IF($I840&gt;NORMA!$K$16,"NO CUMPLE","CUMPLE")</f>
        <v>NO CUMPLE</v>
      </c>
      <c r="Z840" s="188" t="str">
        <f>IF($M840&lt;NORMA!$L$23,"NO CUMPLE","CUMPLE")</f>
        <v>NO CUMPLE</v>
      </c>
      <c r="AA840" s="188" t="str">
        <f>IF($E840&gt;NORMA!$J$24,"NO CUMPLE","CUMPLE")</f>
        <v>NO CUMPLE</v>
      </c>
      <c r="AB840" s="188" t="str">
        <f>IF($F840&gt;NORMA!$J$25,"NO CUMPLE","CUMPLE")</f>
        <v>NO CUMPLE</v>
      </c>
      <c r="AC840" s="188" t="str">
        <f>IF($K840&gt;NORMA!$J$26,"NO CUMPLE","CUMPLE")</f>
        <v>NO CUMPLE</v>
      </c>
      <c r="AD840" s="188" t="str">
        <f>IF($J840&gt;NORMA!$J$27,"NO CUMPLE","CUMPLE")</f>
        <v>NO CUMPLE</v>
      </c>
      <c r="AE840" s="188" t="str">
        <f>IF($G840&gt;NORMA!$K$28,"NO CUMPLE","CUMPLE")</f>
        <v>NO CUMPLE</v>
      </c>
      <c r="AF840" s="188" t="str">
        <f>IF($H840&gt;NORMA!$I$29,"NO CUMPLE","CUMPLE")</f>
        <v>NO CUMPLE</v>
      </c>
      <c r="AG840" s="188" t="str">
        <f>IF($O840&gt;NORMA!$L$30,"NO CUMPLE","CUMPLE")</f>
        <v>NO CUMPLE</v>
      </c>
      <c r="AH840" s="188" t="str">
        <f>IF(AND($N840&gt;=NORMA!$R$18, $N840&lt;=NORMA!$S$18),"CUMPLE","NO CUMPLE")</f>
        <v>CUMPLE</v>
      </c>
      <c r="AI840" s="188" t="str">
        <f>IF($I840&gt;NORMA!$J$32,"NO CUMPLE","CUMPLE")</f>
        <v>NO CUMPLE</v>
      </c>
    </row>
    <row r="841" spans="1:35" ht="14.25" customHeight="1" x14ac:dyDescent="0.35">
      <c r="A841" s="146" t="s">
        <v>107</v>
      </c>
      <c r="B841" s="147" t="s">
        <v>105</v>
      </c>
      <c r="C841" s="167">
        <v>43578</v>
      </c>
      <c r="D841" s="149">
        <v>0.25</v>
      </c>
      <c r="E841" s="155">
        <v>87</v>
      </c>
      <c r="F841" s="164">
        <v>233</v>
      </c>
      <c r="G841" s="155">
        <v>104</v>
      </c>
      <c r="H841" s="155">
        <v>17.399999999999999</v>
      </c>
      <c r="I841" s="155">
        <v>1.91</v>
      </c>
      <c r="J841" s="147">
        <v>2.544</v>
      </c>
      <c r="K841" s="161">
        <v>26.6</v>
      </c>
      <c r="L841" s="159">
        <v>6.8</v>
      </c>
      <c r="M841" s="212">
        <v>1.28</v>
      </c>
      <c r="N841" s="156">
        <v>8.51</v>
      </c>
      <c r="O841" s="157">
        <v>921000</v>
      </c>
      <c r="P841" s="188" t="str">
        <f>IF($M841&lt;NORMA!$K$7,"NO CUMPLE","CUMPLE")</f>
        <v>CUMPLE</v>
      </c>
      <c r="Q841" s="188" t="str">
        <f>IF($E841&gt;NORMA!$K$8,"NO CUMPLE","CUMPLE")</f>
        <v>CUMPLE</v>
      </c>
      <c r="R841" s="188" t="str">
        <f>IF($F841&gt;NORMA!$K$9,"NO CUMPLE","CUMPLE")</f>
        <v>CUMPLE</v>
      </c>
      <c r="S841" s="188" t="str">
        <f>IF($K841&gt;NORMA!$K$10,"NO CUMPLE","CUMPLE")</f>
        <v>CUMPLE</v>
      </c>
      <c r="T841" s="188" t="str">
        <f>IF($J841&gt;NORMA!$K$11,"NO CUMPLE","CUMPLE")</f>
        <v>CUMPLE</v>
      </c>
      <c r="U841" s="188" t="str">
        <f>IF($G841&gt;NORMA!$L$12,"NO CUMPLE","CUMPLE")</f>
        <v>CUMPLE</v>
      </c>
      <c r="V841" s="188" t="str">
        <f>IF($H841&gt;NORMA!$L$13,"NO CUMPLE","CUMPLE")</f>
        <v>CUMPLE</v>
      </c>
      <c r="W841" s="188" t="str">
        <f>IF($O841&gt;NORMA!$J$14,"NO CUMPLE","CUMPLE")</f>
        <v>CUMPLE</v>
      </c>
      <c r="X841" s="188" t="str">
        <f>IF(AND($N841&gt;=NORMA!$Q$4, $N841&lt;=NORMA!$R$4),"CUMPLE","NO CUMPLE")</f>
        <v>CUMPLE</v>
      </c>
      <c r="Y841" s="188" t="str">
        <f>IF($I841&gt;NORMA!$K$16,"NO CUMPLE","CUMPLE")</f>
        <v>CUMPLE</v>
      </c>
      <c r="Z841" s="188" t="str">
        <f>IF($M841&lt;NORMA!$L$23,"NO CUMPLE","CUMPLE")</f>
        <v>CUMPLE</v>
      </c>
      <c r="AA841" s="188" t="str">
        <f>IF($E841&gt;NORMA!$J$24,"NO CUMPLE","CUMPLE")</f>
        <v>NO CUMPLE</v>
      </c>
      <c r="AB841" s="188" t="str">
        <f>IF($F841&gt;NORMA!$J$25,"NO CUMPLE","CUMPLE")</f>
        <v>NO CUMPLE</v>
      </c>
      <c r="AC841" s="188" t="str">
        <f>IF($K841&gt;NORMA!$J$26,"NO CUMPLE","CUMPLE")</f>
        <v>NO CUMPLE</v>
      </c>
      <c r="AD841" s="188" t="str">
        <f>IF($J841&gt;NORMA!$J$27,"NO CUMPLE","CUMPLE")</f>
        <v>NO CUMPLE</v>
      </c>
      <c r="AE841" s="188" t="str">
        <f>IF($G841&gt;NORMA!$K$28,"NO CUMPLE","CUMPLE")</f>
        <v>NO CUMPLE</v>
      </c>
      <c r="AF841" s="188" t="str">
        <f>IF($H841&gt;NORMA!$I$29,"NO CUMPLE","CUMPLE")</f>
        <v>NO CUMPLE</v>
      </c>
      <c r="AG841" s="188" t="str">
        <f>IF($O841&gt;NORMA!$L$30,"NO CUMPLE","CUMPLE")</f>
        <v>NO CUMPLE</v>
      </c>
      <c r="AH841" s="188" t="str">
        <f>IF(AND($N841&gt;=NORMA!$R$18, $N841&lt;=NORMA!$S$18),"CUMPLE","NO CUMPLE")</f>
        <v>NO CUMPLE</v>
      </c>
      <c r="AI841" s="188" t="str">
        <f>IF($I841&gt;NORMA!$J$32,"NO CUMPLE","CUMPLE")</f>
        <v>NO CUMPLE</v>
      </c>
    </row>
    <row r="842" spans="1:35" ht="14.25" customHeight="1" x14ac:dyDescent="0.35">
      <c r="A842" s="146" t="s">
        <v>106</v>
      </c>
      <c r="B842" s="147" t="s">
        <v>105</v>
      </c>
      <c r="C842" s="167">
        <v>43578</v>
      </c>
      <c r="D842" s="149">
        <v>0.41666666666666669</v>
      </c>
      <c r="E842" s="155">
        <v>110</v>
      </c>
      <c r="F842" s="164">
        <v>262</v>
      </c>
      <c r="G842" s="155">
        <v>86</v>
      </c>
      <c r="H842" s="155">
        <v>70.099999999999994</v>
      </c>
      <c r="I842" s="155">
        <v>1.31</v>
      </c>
      <c r="J842" s="147">
        <v>3.556</v>
      </c>
      <c r="K842" s="161">
        <v>34.200000000000003</v>
      </c>
      <c r="L842" s="159">
        <v>6.9</v>
      </c>
      <c r="M842" s="212">
        <v>0.77</v>
      </c>
      <c r="N842" s="156">
        <v>9.77</v>
      </c>
      <c r="O842" s="157">
        <v>1730000</v>
      </c>
      <c r="P842" s="188" t="str">
        <f>IF($M842&lt;NORMA!$K$7,"NO CUMPLE","CUMPLE")</f>
        <v>CUMPLE</v>
      </c>
      <c r="Q842" s="188" t="str">
        <f>IF($E842&gt;NORMA!$K$8,"NO CUMPLE","CUMPLE")</f>
        <v>CUMPLE</v>
      </c>
      <c r="R842" s="188" t="str">
        <f>IF($F842&gt;NORMA!$K$9,"NO CUMPLE","CUMPLE")</f>
        <v>CUMPLE</v>
      </c>
      <c r="S842" s="188" t="str">
        <f>IF($K842&gt;NORMA!$K$10,"NO CUMPLE","CUMPLE")</f>
        <v>CUMPLE</v>
      </c>
      <c r="T842" s="188" t="str">
        <f>IF($J842&gt;NORMA!$K$11,"NO CUMPLE","CUMPLE")</f>
        <v>CUMPLE</v>
      </c>
      <c r="U842" s="188" t="str">
        <f>IF($G842&gt;NORMA!$L$12,"NO CUMPLE","CUMPLE")</f>
        <v>CUMPLE</v>
      </c>
      <c r="V842" s="188" t="str">
        <f>IF($H842&gt;NORMA!$L$13,"NO CUMPLE","CUMPLE")</f>
        <v>NO CUMPLE</v>
      </c>
      <c r="W842" s="188" t="str">
        <f>IF($O842&gt;NORMA!$J$14,"NO CUMPLE","CUMPLE")</f>
        <v>NO CUMPLE</v>
      </c>
      <c r="X842" s="188" t="str">
        <f>IF(AND($N842&gt;=NORMA!$Q$4, $N842&lt;=NORMA!$R$4),"CUMPLE","NO CUMPLE")</f>
        <v>NO CUMPLE</v>
      </c>
      <c r="Y842" s="188" t="str">
        <f>IF($I842&gt;NORMA!$K$16,"NO CUMPLE","CUMPLE")</f>
        <v>CUMPLE</v>
      </c>
      <c r="Z842" s="188" t="str">
        <f>IF($M842&lt;NORMA!$L$23,"NO CUMPLE","CUMPLE")</f>
        <v>NO CUMPLE</v>
      </c>
      <c r="AA842" s="188" t="str">
        <f>IF($E842&gt;NORMA!$J$24,"NO CUMPLE","CUMPLE")</f>
        <v>NO CUMPLE</v>
      </c>
      <c r="AB842" s="188" t="str">
        <f>IF($F842&gt;NORMA!$J$25,"NO CUMPLE","CUMPLE")</f>
        <v>NO CUMPLE</v>
      </c>
      <c r="AC842" s="188" t="str">
        <f>IF($K842&gt;NORMA!$J$26,"NO CUMPLE","CUMPLE")</f>
        <v>NO CUMPLE</v>
      </c>
      <c r="AD842" s="188" t="str">
        <f>IF($J842&gt;NORMA!$J$27,"NO CUMPLE","CUMPLE")</f>
        <v>NO CUMPLE</v>
      </c>
      <c r="AE842" s="188" t="str">
        <f>IF($G842&gt;NORMA!$K$28,"NO CUMPLE","CUMPLE")</f>
        <v>NO CUMPLE</v>
      </c>
      <c r="AF842" s="188" t="str">
        <f>IF($H842&gt;NORMA!$I$29,"NO CUMPLE","CUMPLE")</f>
        <v>NO CUMPLE</v>
      </c>
      <c r="AG842" s="188" t="str">
        <f>IF($O842&gt;NORMA!$L$30,"NO CUMPLE","CUMPLE")</f>
        <v>NO CUMPLE</v>
      </c>
      <c r="AH842" s="188" t="str">
        <f>IF(AND($N842&gt;=NORMA!$R$18, $N842&lt;=NORMA!$S$18),"CUMPLE","NO CUMPLE")</f>
        <v>NO CUMPLE</v>
      </c>
      <c r="AI842" s="188" t="str">
        <f>IF($I842&gt;NORMA!$J$32,"NO CUMPLE","CUMPLE")</f>
        <v>NO CUMPLE</v>
      </c>
    </row>
    <row r="843" spans="1:35" ht="14.25" customHeight="1" x14ac:dyDescent="0.35">
      <c r="A843" s="147" t="s">
        <v>104</v>
      </c>
      <c r="B843" s="147" t="s">
        <v>105</v>
      </c>
      <c r="C843" s="167">
        <v>43567</v>
      </c>
      <c r="D843" s="149">
        <v>0.25</v>
      </c>
      <c r="E843" s="155">
        <v>272</v>
      </c>
      <c r="F843" s="155">
        <v>533</v>
      </c>
      <c r="G843" s="155">
        <v>332</v>
      </c>
      <c r="H843" s="155">
        <v>19.2</v>
      </c>
      <c r="I843" s="155">
        <v>2.3199999999999998</v>
      </c>
      <c r="J843" s="147">
        <v>3.41</v>
      </c>
      <c r="K843" s="161">
        <v>39.4</v>
      </c>
      <c r="L843" s="159">
        <v>7.9</v>
      </c>
      <c r="M843" s="212">
        <v>0.42</v>
      </c>
      <c r="N843" s="156">
        <v>7.79</v>
      </c>
      <c r="O843" s="157">
        <v>17300000</v>
      </c>
      <c r="P843" s="188" t="str">
        <f>IF($M843&lt;NORMA!$K$7,"NO CUMPLE","CUMPLE")</f>
        <v>CUMPLE</v>
      </c>
      <c r="Q843" s="188" t="str">
        <f>IF($E843&gt;NORMA!$K$8,"NO CUMPLE","CUMPLE")</f>
        <v>NO CUMPLE</v>
      </c>
      <c r="R843" s="188" t="str">
        <f>IF($F843&gt;NORMA!$K$9,"NO CUMPLE","CUMPLE")</f>
        <v>NO CUMPLE</v>
      </c>
      <c r="S843" s="188" t="str">
        <f>IF($K843&gt;NORMA!$K$10,"NO CUMPLE","CUMPLE")</f>
        <v>CUMPLE</v>
      </c>
      <c r="T843" s="188" t="str">
        <f>IF($J843&gt;NORMA!$K$11,"NO CUMPLE","CUMPLE")</f>
        <v>CUMPLE</v>
      </c>
      <c r="U843" s="188" t="str">
        <f>IF($G843&gt;NORMA!$L$12,"NO CUMPLE","CUMPLE")</f>
        <v>NO CUMPLE</v>
      </c>
      <c r="V843" s="188" t="str">
        <f>IF($H843&gt;NORMA!$L$13,"NO CUMPLE","CUMPLE")</f>
        <v>CUMPLE</v>
      </c>
      <c r="W843" s="188" t="str">
        <f>IF($O843&gt;NORMA!$J$14,"NO CUMPLE","CUMPLE")</f>
        <v>NO CUMPLE</v>
      </c>
      <c r="X843" s="188" t="str">
        <f>IF(AND($N843&gt;=NORMA!$Q$4, $N843&lt;=NORMA!$R$4),"CUMPLE","NO CUMPLE")</f>
        <v>CUMPLE</v>
      </c>
      <c r="Y843" s="188" t="str">
        <f>IF($I843&gt;NORMA!$K$16,"NO CUMPLE","CUMPLE")</f>
        <v>CUMPLE</v>
      </c>
      <c r="Z843" s="188" t="str">
        <f>IF($M843&lt;NORMA!$L$23,"NO CUMPLE","CUMPLE")</f>
        <v>NO CUMPLE</v>
      </c>
      <c r="AA843" s="188" t="str">
        <f>IF($E843&gt;NORMA!$J$24,"NO CUMPLE","CUMPLE")</f>
        <v>NO CUMPLE</v>
      </c>
      <c r="AB843" s="188" t="str">
        <f>IF($F843&gt;NORMA!$J$25,"NO CUMPLE","CUMPLE")</f>
        <v>NO CUMPLE</v>
      </c>
      <c r="AC843" s="188" t="str">
        <f>IF($K843&gt;NORMA!$J$26,"NO CUMPLE","CUMPLE")</f>
        <v>NO CUMPLE</v>
      </c>
      <c r="AD843" s="188" t="str">
        <f>IF($J843&gt;NORMA!$J$27,"NO CUMPLE","CUMPLE")</f>
        <v>NO CUMPLE</v>
      </c>
      <c r="AE843" s="188" t="str">
        <f>IF($G843&gt;NORMA!$K$28,"NO CUMPLE","CUMPLE")</f>
        <v>NO CUMPLE</v>
      </c>
      <c r="AF843" s="188" t="str">
        <f>IF($H843&gt;NORMA!$I$29,"NO CUMPLE","CUMPLE")</f>
        <v>NO CUMPLE</v>
      </c>
      <c r="AG843" s="188" t="str">
        <f>IF($O843&gt;NORMA!$L$30,"NO CUMPLE","CUMPLE")</f>
        <v>NO CUMPLE</v>
      </c>
      <c r="AH843" s="188" t="str">
        <f>IF(AND($N843&gt;=NORMA!$R$18, $N843&lt;=NORMA!$S$18),"CUMPLE","NO CUMPLE")</f>
        <v>CUMPLE</v>
      </c>
      <c r="AI843" s="188" t="str">
        <f>IF($I843&gt;NORMA!$J$32,"NO CUMPLE","CUMPLE")</f>
        <v>NO CUMPLE</v>
      </c>
    </row>
    <row r="844" spans="1:35" ht="14.25" customHeight="1" x14ac:dyDescent="0.35">
      <c r="A844" s="146" t="s">
        <v>107</v>
      </c>
      <c r="B844" s="147" t="s">
        <v>105</v>
      </c>
      <c r="C844" s="167">
        <v>43567</v>
      </c>
      <c r="D844" s="149">
        <v>0.41666666666666669</v>
      </c>
      <c r="E844" s="155">
        <v>202</v>
      </c>
      <c r="F844" s="164">
        <v>381</v>
      </c>
      <c r="G844" s="155">
        <v>140</v>
      </c>
      <c r="H844" s="155">
        <v>27.6</v>
      </c>
      <c r="I844" s="155">
        <v>2.74</v>
      </c>
      <c r="J844" s="147">
        <v>2.452</v>
      </c>
      <c r="K844" s="161">
        <v>40.5</v>
      </c>
      <c r="L844" s="159">
        <v>7.8</v>
      </c>
      <c r="M844" s="212">
        <v>0.57999999999999996</v>
      </c>
      <c r="N844" s="156">
        <v>7.88</v>
      </c>
      <c r="O844" s="157">
        <v>10500000</v>
      </c>
      <c r="P844" s="188" t="str">
        <f>IF($M844&lt;NORMA!$K$7,"NO CUMPLE","CUMPLE")</f>
        <v>CUMPLE</v>
      </c>
      <c r="Q844" s="188" t="str">
        <f>IF($E844&gt;NORMA!$K$8,"NO CUMPLE","CUMPLE")</f>
        <v>CUMPLE</v>
      </c>
      <c r="R844" s="188" t="str">
        <f>IF($F844&gt;NORMA!$K$9,"NO CUMPLE","CUMPLE")</f>
        <v>CUMPLE</v>
      </c>
      <c r="S844" s="188" t="str">
        <f>IF($K844&gt;NORMA!$K$10,"NO CUMPLE","CUMPLE")</f>
        <v>NO CUMPLE</v>
      </c>
      <c r="T844" s="188" t="str">
        <f>IF($J844&gt;NORMA!$K$11,"NO CUMPLE","CUMPLE")</f>
        <v>CUMPLE</v>
      </c>
      <c r="U844" s="188" t="str">
        <f>IF($G844&gt;NORMA!$L$12,"NO CUMPLE","CUMPLE")</f>
        <v>CUMPLE</v>
      </c>
      <c r="V844" s="188" t="str">
        <f>IF($H844&gt;NORMA!$L$13,"NO CUMPLE","CUMPLE")</f>
        <v>CUMPLE</v>
      </c>
      <c r="W844" s="188" t="str">
        <f>IF($O844&gt;NORMA!$J$14,"NO CUMPLE","CUMPLE")</f>
        <v>NO CUMPLE</v>
      </c>
      <c r="X844" s="188" t="str">
        <f>IF(AND($N844&gt;=NORMA!$Q$4, $N844&lt;=NORMA!$R$4),"CUMPLE","NO CUMPLE")</f>
        <v>CUMPLE</v>
      </c>
      <c r="Y844" s="188" t="str">
        <f>IF($I844&gt;NORMA!$K$16,"NO CUMPLE","CUMPLE")</f>
        <v>CUMPLE</v>
      </c>
      <c r="Z844" s="188" t="str">
        <f>IF($M844&lt;NORMA!$L$23,"NO CUMPLE","CUMPLE")</f>
        <v>NO CUMPLE</v>
      </c>
      <c r="AA844" s="188" t="str">
        <f>IF($E844&gt;NORMA!$J$24,"NO CUMPLE","CUMPLE")</f>
        <v>NO CUMPLE</v>
      </c>
      <c r="AB844" s="188" t="str">
        <f>IF($F844&gt;NORMA!$J$25,"NO CUMPLE","CUMPLE")</f>
        <v>NO CUMPLE</v>
      </c>
      <c r="AC844" s="188" t="str">
        <f>IF($K844&gt;NORMA!$J$26,"NO CUMPLE","CUMPLE")</f>
        <v>NO CUMPLE</v>
      </c>
      <c r="AD844" s="188" t="str">
        <f>IF($J844&gt;NORMA!$J$27,"NO CUMPLE","CUMPLE")</f>
        <v>NO CUMPLE</v>
      </c>
      <c r="AE844" s="188" t="str">
        <f>IF($G844&gt;NORMA!$K$28,"NO CUMPLE","CUMPLE")</f>
        <v>NO CUMPLE</v>
      </c>
      <c r="AF844" s="188" t="str">
        <f>IF($H844&gt;NORMA!$I$29,"NO CUMPLE","CUMPLE")</f>
        <v>NO CUMPLE</v>
      </c>
      <c r="AG844" s="188" t="str">
        <f>IF($O844&gt;NORMA!$L$30,"NO CUMPLE","CUMPLE")</f>
        <v>NO CUMPLE</v>
      </c>
      <c r="AH844" s="188" t="str">
        <f>IF(AND($N844&gt;=NORMA!$R$18, $N844&lt;=NORMA!$S$18),"CUMPLE","NO CUMPLE")</f>
        <v>CUMPLE</v>
      </c>
      <c r="AI844" s="188" t="str">
        <f>IF($I844&gt;NORMA!$J$32,"NO CUMPLE","CUMPLE")</f>
        <v>NO CUMPLE</v>
      </c>
    </row>
    <row r="845" spans="1:35" ht="14.25" customHeight="1" x14ac:dyDescent="0.35">
      <c r="A845" s="146" t="s">
        <v>104</v>
      </c>
      <c r="B845" s="147" t="s">
        <v>105</v>
      </c>
      <c r="C845" s="167">
        <v>43587</v>
      </c>
      <c r="D845" s="149">
        <v>0.33333333333333331</v>
      </c>
      <c r="E845" s="155">
        <v>230</v>
      </c>
      <c r="F845" s="164">
        <v>606</v>
      </c>
      <c r="G845" s="155">
        <v>216</v>
      </c>
      <c r="H845" s="155">
        <v>22.5</v>
      </c>
      <c r="I845" s="155">
        <v>2.09</v>
      </c>
      <c r="J845" s="147">
        <v>9.9499999999999993</v>
      </c>
      <c r="K845" s="161">
        <v>70.099999999999994</v>
      </c>
      <c r="L845" s="159">
        <v>3.8</v>
      </c>
      <c r="M845" s="212">
        <v>0.55000000000000004</v>
      </c>
      <c r="N845" s="156">
        <v>8.17</v>
      </c>
      <c r="O845" s="157">
        <v>24200000</v>
      </c>
      <c r="P845" s="188" t="str">
        <f>IF($M845&lt;NORMA!$K$7,"NO CUMPLE","CUMPLE")</f>
        <v>CUMPLE</v>
      </c>
      <c r="Q845" s="188" t="str">
        <f>IF($E845&gt;NORMA!$K$8,"NO CUMPLE","CUMPLE")</f>
        <v>CUMPLE</v>
      </c>
      <c r="R845" s="188" t="str">
        <f>IF($F845&gt;NORMA!$K$9,"NO CUMPLE","CUMPLE")</f>
        <v>NO CUMPLE</v>
      </c>
      <c r="S845" s="188" t="str">
        <f>IF($K845&gt;NORMA!$K$10,"NO CUMPLE","CUMPLE")</f>
        <v>NO CUMPLE</v>
      </c>
      <c r="T845" s="188" t="str">
        <f>IF($J845&gt;NORMA!$K$11,"NO CUMPLE","CUMPLE")</f>
        <v>NO CUMPLE</v>
      </c>
      <c r="U845" s="188" t="str">
        <f>IF($G845&gt;NORMA!$L$12,"NO CUMPLE","CUMPLE")</f>
        <v>NO CUMPLE</v>
      </c>
      <c r="V845" s="188" t="str">
        <f>IF($H845&gt;NORMA!$L$13,"NO CUMPLE","CUMPLE")</f>
        <v>CUMPLE</v>
      </c>
      <c r="W845" s="188" t="str">
        <f>IF($O845&gt;NORMA!$J$14,"NO CUMPLE","CUMPLE")</f>
        <v>NO CUMPLE</v>
      </c>
      <c r="X845" s="188" t="str">
        <f>IF(AND($N845&gt;=NORMA!$Q$4, $N845&lt;=NORMA!$R$4),"CUMPLE","NO CUMPLE")</f>
        <v>CUMPLE</v>
      </c>
      <c r="Y845" s="188" t="str">
        <f>IF($I845&gt;NORMA!$K$16,"NO CUMPLE","CUMPLE")</f>
        <v>CUMPLE</v>
      </c>
      <c r="Z845" s="188" t="str">
        <f>IF($M845&lt;NORMA!$L$23,"NO CUMPLE","CUMPLE")</f>
        <v>NO CUMPLE</v>
      </c>
      <c r="AA845" s="188" t="str">
        <f>IF($E845&gt;NORMA!$J$24,"NO CUMPLE","CUMPLE")</f>
        <v>NO CUMPLE</v>
      </c>
      <c r="AB845" s="188" t="str">
        <f>IF($F845&gt;NORMA!$J$25,"NO CUMPLE","CUMPLE")</f>
        <v>NO CUMPLE</v>
      </c>
      <c r="AC845" s="188" t="str">
        <f>IF($K845&gt;NORMA!$J$26,"NO CUMPLE","CUMPLE")</f>
        <v>NO CUMPLE</v>
      </c>
      <c r="AD845" s="188" t="str">
        <f>IF($J845&gt;NORMA!$J$27,"NO CUMPLE","CUMPLE")</f>
        <v>NO CUMPLE</v>
      </c>
      <c r="AE845" s="188" t="str">
        <f>IF($G845&gt;NORMA!$K$28,"NO CUMPLE","CUMPLE")</f>
        <v>NO CUMPLE</v>
      </c>
      <c r="AF845" s="188" t="str">
        <f>IF($H845&gt;NORMA!$I$29,"NO CUMPLE","CUMPLE")</f>
        <v>NO CUMPLE</v>
      </c>
      <c r="AG845" s="188" t="str">
        <f>IF($O845&gt;NORMA!$L$30,"NO CUMPLE","CUMPLE")</f>
        <v>NO CUMPLE</v>
      </c>
      <c r="AH845" s="188" t="str">
        <f>IF(AND($N845&gt;=NORMA!$R$18, $N845&lt;=NORMA!$S$18),"CUMPLE","NO CUMPLE")</f>
        <v>CUMPLE</v>
      </c>
      <c r="AI845" s="188" t="str">
        <f>IF($I845&gt;NORMA!$J$32,"NO CUMPLE","CUMPLE")</f>
        <v>NO CUMPLE</v>
      </c>
    </row>
    <row r="846" spans="1:35" ht="14.25" customHeight="1" x14ac:dyDescent="0.35">
      <c r="A846" s="146" t="s">
        <v>106</v>
      </c>
      <c r="B846" s="147" t="s">
        <v>105</v>
      </c>
      <c r="C846" s="167">
        <v>43591</v>
      </c>
      <c r="D846" s="149">
        <v>0.33333333333333331</v>
      </c>
      <c r="E846" s="155">
        <v>206</v>
      </c>
      <c r="F846" s="164">
        <v>407</v>
      </c>
      <c r="G846" s="155">
        <v>248</v>
      </c>
      <c r="H846" s="155">
        <v>34.9</v>
      </c>
      <c r="I846" s="155">
        <v>2.2599999999999998</v>
      </c>
      <c r="J846" s="147">
        <v>6.4939999999999998</v>
      </c>
      <c r="K846" s="161">
        <v>61.7</v>
      </c>
      <c r="L846" s="159">
        <v>4.4000000000000004</v>
      </c>
      <c r="M846" s="212">
        <v>0.83</v>
      </c>
      <c r="N846" s="156">
        <v>7.12</v>
      </c>
      <c r="O846" s="157">
        <v>3080000</v>
      </c>
      <c r="P846" s="188" t="str">
        <f>IF($M846&lt;NORMA!$K$7,"NO CUMPLE","CUMPLE")</f>
        <v>CUMPLE</v>
      </c>
      <c r="Q846" s="188" t="str">
        <f>IF($E846&gt;NORMA!$K$8,"NO CUMPLE","CUMPLE")</f>
        <v>CUMPLE</v>
      </c>
      <c r="R846" s="188" t="str">
        <f>IF($F846&gt;NORMA!$K$9,"NO CUMPLE","CUMPLE")</f>
        <v>NO CUMPLE</v>
      </c>
      <c r="S846" s="188" t="str">
        <f>IF($K846&gt;NORMA!$K$10,"NO CUMPLE","CUMPLE")</f>
        <v>NO CUMPLE</v>
      </c>
      <c r="T846" s="188" t="str">
        <f>IF($J846&gt;NORMA!$K$11,"NO CUMPLE","CUMPLE")</f>
        <v>CUMPLE</v>
      </c>
      <c r="U846" s="188" t="str">
        <f>IF($G846&gt;NORMA!$L$12,"NO CUMPLE","CUMPLE")</f>
        <v>NO CUMPLE</v>
      </c>
      <c r="V846" s="188" t="str">
        <f>IF($H846&gt;NORMA!$L$13,"NO CUMPLE","CUMPLE")</f>
        <v>CUMPLE</v>
      </c>
      <c r="W846" s="188" t="str">
        <f>IF($O846&gt;NORMA!$J$14,"NO CUMPLE","CUMPLE")</f>
        <v>NO CUMPLE</v>
      </c>
      <c r="X846" s="188" t="str">
        <f>IF(AND($N846&gt;=NORMA!$Q$4, $N846&lt;=NORMA!$R$4),"CUMPLE","NO CUMPLE")</f>
        <v>CUMPLE</v>
      </c>
      <c r="Y846" s="188" t="str">
        <f>IF($I846&gt;NORMA!$K$16,"NO CUMPLE","CUMPLE")</f>
        <v>CUMPLE</v>
      </c>
      <c r="Z846" s="188" t="str">
        <f>IF($M846&lt;NORMA!$L$23,"NO CUMPLE","CUMPLE")</f>
        <v>NO CUMPLE</v>
      </c>
      <c r="AA846" s="188" t="str">
        <f>IF($E846&gt;NORMA!$J$24,"NO CUMPLE","CUMPLE")</f>
        <v>NO CUMPLE</v>
      </c>
      <c r="AB846" s="188" t="str">
        <f>IF($F846&gt;NORMA!$J$25,"NO CUMPLE","CUMPLE")</f>
        <v>NO CUMPLE</v>
      </c>
      <c r="AC846" s="188" t="str">
        <f>IF($K846&gt;NORMA!$J$26,"NO CUMPLE","CUMPLE")</f>
        <v>NO CUMPLE</v>
      </c>
      <c r="AD846" s="188" t="str">
        <f>IF($J846&gt;NORMA!$J$27,"NO CUMPLE","CUMPLE")</f>
        <v>NO CUMPLE</v>
      </c>
      <c r="AE846" s="188" t="str">
        <f>IF($G846&gt;NORMA!$K$28,"NO CUMPLE","CUMPLE")</f>
        <v>NO CUMPLE</v>
      </c>
      <c r="AF846" s="188" t="str">
        <f>IF($H846&gt;NORMA!$I$29,"NO CUMPLE","CUMPLE")</f>
        <v>NO CUMPLE</v>
      </c>
      <c r="AG846" s="188" t="str">
        <f>IF($O846&gt;NORMA!$L$30,"NO CUMPLE","CUMPLE")</f>
        <v>NO CUMPLE</v>
      </c>
      <c r="AH846" s="188" t="str">
        <f>IF(AND($N846&gt;=NORMA!$R$18, $N846&lt;=NORMA!$S$18),"CUMPLE","NO CUMPLE")</f>
        <v>CUMPLE</v>
      </c>
      <c r="AI846" s="188" t="str">
        <f>IF($I846&gt;NORMA!$J$32,"NO CUMPLE","CUMPLE")</f>
        <v>NO CUMPLE</v>
      </c>
    </row>
    <row r="847" spans="1:35" ht="14.25" customHeight="1" x14ac:dyDescent="0.35">
      <c r="A847" s="147" t="s">
        <v>107</v>
      </c>
      <c r="B847" s="147" t="s">
        <v>105</v>
      </c>
      <c r="C847" s="167">
        <v>43591</v>
      </c>
      <c r="D847" s="149">
        <v>0.5</v>
      </c>
      <c r="E847" s="155">
        <v>216</v>
      </c>
      <c r="F847" s="164">
        <v>563</v>
      </c>
      <c r="G847" s="155">
        <v>296</v>
      </c>
      <c r="H847" s="155">
        <v>34.4</v>
      </c>
      <c r="I847" s="155">
        <v>4.2300000000000004</v>
      </c>
      <c r="J847" s="147">
        <v>8.8450000000000006</v>
      </c>
      <c r="K847" s="161">
        <v>80.5</v>
      </c>
      <c r="L847" s="159">
        <v>4.3</v>
      </c>
      <c r="M847" s="212">
        <v>0.1</v>
      </c>
      <c r="N847" s="156">
        <v>7.06</v>
      </c>
      <c r="O847" s="157">
        <v>3870000</v>
      </c>
      <c r="P847" s="188" t="str">
        <f>IF($M847&lt;NORMA!$K$7,"NO CUMPLE","CUMPLE")</f>
        <v>NO CUMPLE</v>
      </c>
      <c r="Q847" s="188" t="str">
        <f>IF($E847&gt;NORMA!$K$8,"NO CUMPLE","CUMPLE")</f>
        <v>CUMPLE</v>
      </c>
      <c r="R847" s="188" t="str">
        <f>IF($F847&gt;NORMA!$K$9,"NO CUMPLE","CUMPLE")</f>
        <v>NO CUMPLE</v>
      </c>
      <c r="S847" s="188" t="str">
        <f>IF($K847&gt;NORMA!$K$10,"NO CUMPLE","CUMPLE")</f>
        <v>NO CUMPLE</v>
      </c>
      <c r="T847" s="188" t="str">
        <f>IF($J847&gt;NORMA!$K$11,"NO CUMPLE","CUMPLE")</f>
        <v>NO CUMPLE</v>
      </c>
      <c r="U847" s="188" t="str">
        <f>IF($G847&gt;NORMA!$L$12,"NO CUMPLE","CUMPLE")</f>
        <v>NO CUMPLE</v>
      </c>
      <c r="V847" s="188" t="str">
        <f>IF($H847&gt;NORMA!$L$13,"NO CUMPLE","CUMPLE")</f>
        <v>CUMPLE</v>
      </c>
      <c r="W847" s="188" t="str">
        <f>IF($O847&gt;NORMA!$J$14,"NO CUMPLE","CUMPLE")</f>
        <v>NO CUMPLE</v>
      </c>
      <c r="X847" s="188" t="str">
        <f>IF(AND($N847&gt;=NORMA!$Q$4, $N847&lt;=NORMA!$R$4),"CUMPLE","NO CUMPLE")</f>
        <v>CUMPLE</v>
      </c>
      <c r="Y847" s="188" t="str">
        <f>IF($I847&gt;NORMA!$K$16,"NO CUMPLE","CUMPLE")</f>
        <v>NO CUMPLE</v>
      </c>
      <c r="Z847" s="188" t="str">
        <f>IF($M847&lt;NORMA!$L$23,"NO CUMPLE","CUMPLE")</f>
        <v>NO CUMPLE</v>
      </c>
      <c r="AA847" s="188" t="str">
        <f>IF($E847&gt;NORMA!$J$24,"NO CUMPLE","CUMPLE")</f>
        <v>NO CUMPLE</v>
      </c>
      <c r="AB847" s="188" t="str">
        <f>IF($F847&gt;NORMA!$J$25,"NO CUMPLE","CUMPLE")</f>
        <v>NO CUMPLE</v>
      </c>
      <c r="AC847" s="188" t="str">
        <f>IF($K847&gt;NORMA!$J$26,"NO CUMPLE","CUMPLE")</f>
        <v>NO CUMPLE</v>
      </c>
      <c r="AD847" s="188" t="str">
        <f>IF($J847&gt;NORMA!$J$27,"NO CUMPLE","CUMPLE")</f>
        <v>NO CUMPLE</v>
      </c>
      <c r="AE847" s="188" t="str">
        <f>IF($G847&gt;NORMA!$K$28,"NO CUMPLE","CUMPLE")</f>
        <v>NO CUMPLE</v>
      </c>
      <c r="AF847" s="188" t="str">
        <f>IF($H847&gt;NORMA!$I$29,"NO CUMPLE","CUMPLE")</f>
        <v>NO CUMPLE</v>
      </c>
      <c r="AG847" s="188" t="str">
        <f>IF($O847&gt;NORMA!$L$30,"NO CUMPLE","CUMPLE")</f>
        <v>NO CUMPLE</v>
      </c>
      <c r="AH847" s="188" t="str">
        <f>IF(AND($N847&gt;=NORMA!$R$18, $N847&lt;=NORMA!$S$18),"CUMPLE","NO CUMPLE")</f>
        <v>CUMPLE</v>
      </c>
      <c r="AI847" s="188" t="str">
        <f>IF($I847&gt;NORMA!$J$32,"NO CUMPLE","CUMPLE")</f>
        <v>NO CUMPLE</v>
      </c>
    </row>
    <row r="848" spans="1:35" ht="14.25" customHeight="1" x14ac:dyDescent="0.35">
      <c r="A848" s="146" t="s">
        <v>104</v>
      </c>
      <c r="B848" s="147" t="s">
        <v>105</v>
      </c>
      <c r="C848" s="167">
        <v>43598</v>
      </c>
      <c r="D848" s="149">
        <v>0.41666666666666669</v>
      </c>
      <c r="E848" s="155">
        <v>34</v>
      </c>
      <c r="F848" s="164">
        <v>289</v>
      </c>
      <c r="G848" s="155">
        <v>230</v>
      </c>
      <c r="H848" s="155">
        <v>10</v>
      </c>
      <c r="I848" s="155">
        <v>0.53</v>
      </c>
      <c r="J848" s="147">
        <v>0.55700000000000005</v>
      </c>
      <c r="K848" s="161">
        <v>11.3</v>
      </c>
      <c r="L848" s="159">
        <v>15.4</v>
      </c>
      <c r="M848" s="212">
        <v>3.1</v>
      </c>
      <c r="N848" s="156">
        <v>7.94</v>
      </c>
      <c r="O848" s="157">
        <v>6490000</v>
      </c>
      <c r="P848" s="188" t="str">
        <f>IF($M848&lt;NORMA!$K$7,"NO CUMPLE","CUMPLE")</f>
        <v>CUMPLE</v>
      </c>
      <c r="Q848" s="188" t="str">
        <f>IF($E848&gt;NORMA!$K$8,"NO CUMPLE","CUMPLE")</f>
        <v>CUMPLE</v>
      </c>
      <c r="R848" s="188" t="str">
        <f>IF($F848&gt;NORMA!$K$9,"NO CUMPLE","CUMPLE")</f>
        <v>CUMPLE</v>
      </c>
      <c r="S848" s="188" t="str">
        <f>IF($K848&gt;NORMA!$K$10,"NO CUMPLE","CUMPLE")</f>
        <v>CUMPLE</v>
      </c>
      <c r="T848" s="188" t="str">
        <f>IF($J848&gt;NORMA!$K$11,"NO CUMPLE","CUMPLE")</f>
        <v>CUMPLE</v>
      </c>
      <c r="U848" s="188" t="str">
        <f>IF($G848&gt;NORMA!$L$12,"NO CUMPLE","CUMPLE")</f>
        <v>NO CUMPLE</v>
      </c>
      <c r="V848" s="188" t="str">
        <f>IF($H848&gt;NORMA!$L$13,"NO CUMPLE","CUMPLE")</f>
        <v>CUMPLE</v>
      </c>
      <c r="W848" s="188" t="str">
        <f>IF($O848&gt;NORMA!$J$14,"NO CUMPLE","CUMPLE")</f>
        <v>NO CUMPLE</v>
      </c>
      <c r="X848" s="188" t="str">
        <f>IF(AND($N848&gt;=NORMA!$Q$4, $N848&lt;=NORMA!$R$4),"CUMPLE","NO CUMPLE")</f>
        <v>CUMPLE</v>
      </c>
      <c r="Y848" s="188" t="str">
        <f>IF($I848&gt;NORMA!$K$16,"NO CUMPLE","CUMPLE")</f>
        <v>CUMPLE</v>
      </c>
      <c r="Z848" s="188" t="str">
        <f>IF($M848&lt;NORMA!$L$23,"NO CUMPLE","CUMPLE")</f>
        <v>CUMPLE</v>
      </c>
      <c r="AA848" s="188" t="str">
        <f>IF($E848&gt;NORMA!$J$24,"NO CUMPLE","CUMPLE")</f>
        <v>NO CUMPLE</v>
      </c>
      <c r="AB848" s="188" t="str">
        <f>IF($F848&gt;NORMA!$J$25,"NO CUMPLE","CUMPLE")</f>
        <v>NO CUMPLE</v>
      </c>
      <c r="AC848" s="188" t="str">
        <f>IF($K848&gt;NORMA!$J$26,"NO CUMPLE","CUMPLE")</f>
        <v>NO CUMPLE</v>
      </c>
      <c r="AD848" s="188" t="str">
        <f>IF($J848&gt;NORMA!$J$27,"NO CUMPLE","CUMPLE")</f>
        <v>CUMPLE</v>
      </c>
      <c r="AE848" s="188" t="str">
        <f>IF($G848&gt;NORMA!$K$28,"NO CUMPLE","CUMPLE")</f>
        <v>NO CUMPLE</v>
      </c>
      <c r="AF848" s="188" t="str">
        <f>IF($H848&gt;NORMA!$I$29,"NO CUMPLE","CUMPLE")</f>
        <v>CUMPLE</v>
      </c>
      <c r="AG848" s="188" t="str">
        <f>IF($O848&gt;NORMA!$L$30,"NO CUMPLE","CUMPLE")</f>
        <v>NO CUMPLE</v>
      </c>
      <c r="AH848" s="188" t="str">
        <f>IF(AND($N848&gt;=NORMA!$R$18, $N848&lt;=NORMA!$S$18),"CUMPLE","NO CUMPLE")</f>
        <v>CUMPLE</v>
      </c>
      <c r="AI848" s="188" t="str">
        <f>IF($I848&gt;NORMA!$J$32,"NO CUMPLE","CUMPLE")</f>
        <v>CUMPLE</v>
      </c>
    </row>
    <row r="849" spans="1:35" ht="14.25" customHeight="1" x14ac:dyDescent="0.35">
      <c r="A849" s="146" t="s">
        <v>106</v>
      </c>
      <c r="B849" s="147" t="s">
        <v>105</v>
      </c>
      <c r="C849" s="167">
        <v>43605</v>
      </c>
      <c r="D849" s="149">
        <v>0.25</v>
      </c>
      <c r="E849" s="155">
        <v>67.599999999999994</v>
      </c>
      <c r="F849" s="164">
        <v>288</v>
      </c>
      <c r="G849" s="155">
        <v>398</v>
      </c>
      <c r="H849" s="155">
        <v>10</v>
      </c>
      <c r="I849" s="155">
        <v>0.59</v>
      </c>
      <c r="J849" s="147">
        <v>0.39</v>
      </c>
      <c r="K849" s="161">
        <v>8.4</v>
      </c>
      <c r="L849" s="159">
        <v>9.8000000000000007</v>
      </c>
      <c r="M849" s="212">
        <v>1.34</v>
      </c>
      <c r="N849" s="156">
        <v>7.55</v>
      </c>
      <c r="O849" s="157">
        <v>12000000</v>
      </c>
      <c r="P849" s="188" t="str">
        <f>IF($M849&lt;NORMA!$K$7,"NO CUMPLE","CUMPLE")</f>
        <v>CUMPLE</v>
      </c>
      <c r="Q849" s="188" t="str">
        <f>IF($E849&gt;NORMA!$K$8,"NO CUMPLE","CUMPLE")</f>
        <v>CUMPLE</v>
      </c>
      <c r="R849" s="188" t="str">
        <f>IF($F849&gt;NORMA!$K$9,"NO CUMPLE","CUMPLE")</f>
        <v>CUMPLE</v>
      </c>
      <c r="S849" s="188" t="str">
        <f>IF($K849&gt;NORMA!$K$10,"NO CUMPLE","CUMPLE")</f>
        <v>CUMPLE</v>
      </c>
      <c r="T849" s="188" t="str">
        <f>IF($J849&gt;NORMA!$K$11,"NO CUMPLE","CUMPLE")</f>
        <v>CUMPLE</v>
      </c>
      <c r="U849" s="188" t="str">
        <f>IF($G849&gt;NORMA!$L$12,"NO CUMPLE","CUMPLE")</f>
        <v>NO CUMPLE</v>
      </c>
      <c r="V849" s="188" t="str">
        <f>IF($H849&gt;NORMA!$L$13,"NO CUMPLE","CUMPLE")</f>
        <v>CUMPLE</v>
      </c>
      <c r="W849" s="188" t="str">
        <f>IF($O849&gt;NORMA!$J$14,"NO CUMPLE","CUMPLE")</f>
        <v>NO CUMPLE</v>
      </c>
      <c r="X849" s="188" t="str">
        <f>IF(AND($N849&gt;=NORMA!$Q$4, $N849&lt;=NORMA!$R$4),"CUMPLE","NO CUMPLE")</f>
        <v>CUMPLE</v>
      </c>
      <c r="Y849" s="188" t="str">
        <f>IF($I849&gt;NORMA!$K$16,"NO CUMPLE","CUMPLE")</f>
        <v>CUMPLE</v>
      </c>
      <c r="Z849" s="188" t="str">
        <f>IF($M849&lt;NORMA!$L$23,"NO CUMPLE","CUMPLE")</f>
        <v>CUMPLE</v>
      </c>
      <c r="AA849" s="188" t="str">
        <f>IF($E849&gt;NORMA!$J$24,"NO CUMPLE","CUMPLE")</f>
        <v>NO CUMPLE</v>
      </c>
      <c r="AB849" s="188" t="str">
        <f>IF($F849&gt;NORMA!$J$25,"NO CUMPLE","CUMPLE")</f>
        <v>NO CUMPLE</v>
      </c>
      <c r="AC849" s="188" t="str">
        <f>IF($K849&gt;NORMA!$J$26,"NO CUMPLE","CUMPLE")</f>
        <v>CUMPLE</v>
      </c>
      <c r="AD849" s="188" t="str">
        <f>IF($J849&gt;NORMA!$J$27,"NO CUMPLE","CUMPLE")</f>
        <v>CUMPLE</v>
      </c>
      <c r="AE849" s="188" t="str">
        <f>IF($G849&gt;NORMA!$K$28,"NO CUMPLE","CUMPLE")</f>
        <v>NO CUMPLE</v>
      </c>
      <c r="AF849" s="188" t="str">
        <f>IF($H849&gt;NORMA!$I$29,"NO CUMPLE","CUMPLE")</f>
        <v>CUMPLE</v>
      </c>
      <c r="AG849" s="188" t="str">
        <f>IF($O849&gt;NORMA!$L$30,"NO CUMPLE","CUMPLE")</f>
        <v>NO CUMPLE</v>
      </c>
      <c r="AH849" s="188" t="str">
        <f>IF(AND($N849&gt;=NORMA!$R$18, $N849&lt;=NORMA!$S$18),"CUMPLE","NO CUMPLE")</f>
        <v>CUMPLE</v>
      </c>
      <c r="AI849" s="188" t="str">
        <f>IF($I849&gt;NORMA!$J$32,"NO CUMPLE","CUMPLE")</f>
        <v>CUMPLE</v>
      </c>
    </row>
    <row r="850" spans="1:35" ht="14.25" customHeight="1" x14ac:dyDescent="0.35">
      <c r="A850" s="147" t="s">
        <v>107</v>
      </c>
      <c r="B850" s="147" t="s">
        <v>105</v>
      </c>
      <c r="C850" s="167">
        <v>43605</v>
      </c>
      <c r="D850" s="149">
        <v>0.58333333333333337</v>
      </c>
      <c r="E850" s="155">
        <v>186</v>
      </c>
      <c r="F850" s="164">
        <v>540</v>
      </c>
      <c r="G850" s="155">
        <v>134</v>
      </c>
      <c r="H850" s="155">
        <v>34.6</v>
      </c>
      <c r="I850" s="155">
        <v>4.0999999999999996</v>
      </c>
      <c r="J850" s="147">
        <v>4.3689999999999998</v>
      </c>
      <c r="K850" s="161">
        <v>70.099999999999994</v>
      </c>
      <c r="L850" s="159">
        <v>6.5</v>
      </c>
      <c r="M850" s="212">
        <v>0.8</v>
      </c>
      <c r="N850" s="156">
        <v>7.89</v>
      </c>
      <c r="O850" s="157">
        <v>112000000</v>
      </c>
      <c r="P850" s="188" t="str">
        <f>IF($M850&lt;NORMA!$K$7,"NO CUMPLE","CUMPLE")</f>
        <v>CUMPLE</v>
      </c>
      <c r="Q850" s="188" t="str">
        <f>IF($E850&gt;NORMA!$K$8,"NO CUMPLE","CUMPLE")</f>
        <v>CUMPLE</v>
      </c>
      <c r="R850" s="188" t="str">
        <f>IF($F850&gt;NORMA!$K$9,"NO CUMPLE","CUMPLE")</f>
        <v>NO CUMPLE</v>
      </c>
      <c r="S850" s="188" t="str">
        <f>IF($K850&gt;NORMA!$K$10,"NO CUMPLE","CUMPLE")</f>
        <v>NO CUMPLE</v>
      </c>
      <c r="T850" s="188" t="str">
        <f>IF($J850&gt;NORMA!$K$11,"NO CUMPLE","CUMPLE")</f>
        <v>CUMPLE</v>
      </c>
      <c r="U850" s="188" t="str">
        <f>IF($G850&gt;NORMA!$L$12,"NO CUMPLE","CUMPLE")</f>
        <v>CUMPLE</v>
      </c>
      <c r="V850" s="188" t="str">
        <f>IF($H850&gt;NORMA!$L$13,"NO CUMPLE","CUMPLE")</f>
        <v>CUMPLE</v>
      </c>
      <c r="W850" s="188" t="str">
        <f>IF($O850&gt;NORMA!$J$14,"NO CUMPLE","CUMPLE")</f>
        <v>NO CUMPLE</v>
      </c>
      <c r="X850" s="188" t="str">
        <f>IF(AND($N850&gt;=NORMA!$Q$4, $N850&lt;=NORMA!$R$4),"CUMPLE","NO CUMPLE")</f>
        <v>CUMPLE</v>
      </c>
      <c r="Y850" s="188" t="str">
        <f>IF($I850&gt;NORMA!$K$16,"NO CUMPLE","CUMPLE")</f>
        <v>NO CUMPLE</v>
      </c>
      <c r="Z850" s="188" t="str">
        <f>IF($M850&lt;NORMA!$L$23,"NO CUMPLE","CUMPLE")</f>
        <v>NO CUMPLE</v>
      </c>
      <c r="AA850" s="188" t="str">
        <f>IF($E850&gt;NORMA!$J$24,"NO CUMPLE","CUMPLE")</f>
        <v>NO CUMPLE</v>
      </c>
      <c r="AB850" s="188" t="str">
        <f>IF($F850&gt;NORMA!$J$25,"NO CUMPLE","CUMPLE")</f>
        <v>NO CUMPLE</v>
      </c>
      <c r="AC850" s="188" t="str">
        <f>IF($K850&gt;NORMA!$J$26,"NO CUMPLE","CUMPLE")</f>
        <v>NO CUMPLE</v>
      </c>
      <c r="AD850" s="188" t="str">
        <f>IF($J850&gt;NORMA!$J$27,"NO CUMPLE","CUMPLE")</f>
        <v>NO CUMPLE</v>
      </c>
      <c r="AE850" s="188" t="str">
        <f>IF($G850&gt;NORMA!$K$28,"NO CUMPLE","CUMPLE")</f>
        <v>NO CUMPLE</v>
      </c>
      <c r="AF850" s="188" t="str">
        <f>IF($H850&gt;NORMA!$I$29,"NO CUMPLE","CUMPLE")</f>
        <v>NO CUMPLE</v>
      </c>
      <c r="AG850" s="188" t="str">
        <f>IF($O850&gt;NORMA!$L$30,"NO CUMPLE","CUMPLE")</f>
        <v>NO CUMPLE</v>
      </c>
      <c r="AH850" s="188" t="str">
        <f>IF(AND($N850&gt;=NORMA!$R$18, $N850&lt;=NORMA!$S$18),"CUMPLE","NO CUMPLE")</f>
        <v>CUMPLE</v>
      </c>
      <c r="AI850" s="188" t="str">
        <f>IF($I850&gt;NORMA!$J$32,"NO CUMPLE","CUMPLE")</f>
        <v>NO CUMPLE</v>
      </c>
    </row>
    <row r="851" spans="1:35" ht="14.25" customHeight="1" x14ac:dyDescent="0.35">
      <c r="A851" s="146" t="s">
        <v>104</v>
      </c>
      <c r="B851" s="147" t="s">
        <v>105</v>
      </c>
      <c r="C851" s="167">
        <v>43614</v>
      </c>
      <c r="D851" s="149">
        <v>0.5</v>
      </c>
      <c r="E851" s="155">
        <v>210</v>
      </c>
      <c r="F851" s="164">
        <v>667</v>
      </c>
      <c r="G851" s="155">
        <v>448</v>
      </c>
      <c r="H851" s="155">
        <v>29.6</v>
      </c>
      <c r="I851" s="155">
        <v>5.18</v>
      </c>
      <c r="J851" s="147">
        <v>6.6109999999999998</v>
      </c>
      <c r="K851" s="161">
        <v>66.099999999999994</v>
      </c>
      <c r="L851" s="159">
        <v>4.4000000000000004</v>
      </c>
      <c r="M851" s="212">
        <v>0.45</v>
      </c>
      <c r="N851" s="156">
        <v>7.81</v>
      </c>
      <c r="O851" s="157">
        <v>27600000</v>
      </c>
      <c r="P851" s="188" t="str">
        <f>IF($M851&lt;NORMA!$K$7,"NO CUMPLE","CUMPLE")</f>
        <v>CUMPLE</v>
      </c>
      <c r="Q851" s="188" t="str">
        <f>IF($E851&gt;NORMA!$K$8,"NO CUMPLE","CUMPLE")</f>
        <v>CUMPLE</v>
      </c>
      <c r="R851" s="188" t="str">
        <f>IF($F851&gt;NORMA!$K$9,"NO CUMPLE","CUMPLE")</f>
        <v>NO CUMPLE</v>
      </c>
      <c r="S851" s="188" t="str">
        <f>IF($K851&gt;NORMA!$K$10,"NO CUMPLE","CUMPLE")</f>
        <v>NO CUMPLE</v>
      </c>
      <c r="T851" s="188" t="str">
        <f>IF($J851&gt;NORMA!$K$11,"NO CUMPLE","CUMPLE")</f>
        <v>CUMPLE</v>
      </c>
      <c r="U851" s="188" t="str">
        <f>IF($G851&gt;NORMA!$L$12,"NO CUMPLE","CUMPLE")</f>
        <v>NO CUMPLE</v>
      </c>
      <c r="V851" s="188" t="str">
        <f>IF($H851&gt;NORMA!$L$13,"NO CUMPLE","CUMPLE")</f>
        <v>CUMPLE</v>
      </c>
      <c r="W851" s="188" t="str">
        <f>IF($O851&gt;NORMA!$J$14,"NO CUMPLE","CUMPLE")</f>
        <v>NO CUMPLE</v>
      </c>
      <c r="X851" s="188" t="str">
        <f>IF(AND($N851&gt;=NORMA!$Q$4, $N851&lt;=NORMA!$R$4),"CUMPLE","NO CUMPLE")</f>
        <v>CUMPLE</v>
      </c>
      <c r="Y851" s="188" t="str">
        <f>IF($I851&gt;NORMA!$K$16,"NO CUMPLE","CUMPLE")</f>
        <v>NO CUMPLE</v>
      </c>
      <c r="Z851" s="188" t="str">
        <f>IF($M851&lt;NORMA!$L$23,"NO CUMPLE","CUMPLE")</f>
        <v>NO CUMPLE</v>
      </c>
      <c r="AA851" s="188" t="str">
        <f>IF($E851&gt;NORMA!$J$24,"NO CUMPLE","CUMPLE")</f>
        <v>NO CUMPLE</v>
      </c>
      <c r="AB851" s="188" t="str">
        <f>IF($F851&gt;NORMA!$J$25,"NO CUMPLE","CUMPLE")</f>
        <v>NO CUMPLE</v>
      </c>
      <c r="AC851" s="188" t="str">
        <f>IF($K851&gt;NORMA!$J$26,"NO CUMPLE","CUMPLE")</f>
        <v>NO CUMPLE</v>
      </c>
      <c r="AD851" s="188" t="str">
        <f>IF($J851&gt;NORMA!$J$27,"NO CUMPLE","CUMPLE")</f>
        <v>NO CUMPLE</v>
      </c>
      <c r="AE851" s="188" t="str">
        <f>IF($G851&gt;NORMA!$K$28,"NO CUMPLE","CUMPLE")</f>
        <v>NO CUMPLE</v>
      </c>
      <c r="AF851" s="188" t="str">
        <f>IF($H851&gt;NORMA!$I$29,"NO CUMPLE","CUMPLE")</f>
        <v>NO CUMPLE</v>
      </c>
      <c r="AG851" s="188" t="str">
        <f>IF($O851&gt;NORMA!$L$30,"NO CUMPLE","CUMPLE")</f>
        <v>NO CUMPLE</v>
      </c>
      <c r="AH851" s="188" t="str">
        <f>IF(AND($N851&gt;=NORMA!$R$18, $N851&lt;=NORMA!$S$18),"CUMPLE","NO CUMPLE")</f>
        <v>CUMPLE</v>
      </c>
      <c r="AI851" s="188" t="str">
        <f>IF($I851&gt;NORMA!$J$32,"NO CUMPLE","CUMPLE")</f>
        <v>NO CUMPLE</v>
      </c>
    </row>
    <row r="852" spans="1:35" ht="14.25" customHeight="1" x14ac:dyDescent="0.35">
      <c r="A852" s="146" t="s">
        <v>107</v>
      </c>
      <c r="B852" s="147" t="s">
        <v>105</v>
      </c>
      <c r="C852" s="167">
        <v>43621</v>
      </c>
      <c r="D852" s="149">
        <v>0.33333333333333331</v>
      </c>
      <c r="E852" s="155">
        <v>156</v>
      </c>
      <c r="F852" s="164">
        <v>283</v>
      </c>
      <c r="G852" s="155">
        <v>130</v>
      </c>
      <c r="H852" s="155">
        <v>17.5</v>
      </c>
      <c r="I852" s="155">
        <v>1.84</v>
      </c>
      <c r="J852" s="147">
        <v>4.0460000000000003</v>
      </c>
      <c r="K852" s="161">
        <v>46.8</v>
      </c>
      <c r="L852" s="159">
        <v>4.8</v>
      </c>
      <c r="M852" s="212">
        <v>0.1</v>
      </c>
      <c r="N852" s="156">
        <v>7.76</v>
      </c>
      <c r="O852" s="157">
        <v>26100000</v>
      </c>
      <c r="P852" s="188" t="str">
        <f>IF($M852&lt;NORMA!$K$7,"NO CUMPLE","CUMPLE")</f>
        <v>NO CUMPLE</v>
      </c>
      <c r="Q852" s="188" t="str">
        <f>IF($E852&gt;NORMA!$K$8,"NO CUMPLE","CUMPLE")</f>
        <v>CUMPLE</v>
      </c>
      <c r="R852" s="188" t="str">
        <f>IF($F852&gt;NORMA!$K$9,"NO CUMPLE","CUMPLE")</f>
        <v>CUMPLE</v>
      </c>
      <c r="S852" s="188" t="str">
        <f>IF($K852&gt;NORMA!$K$10,"NO CUMPLE","CUMPLE")</f>
        <v>NO CUMPLE</v>
      </c>
      <c r="T852" s="188" t="str">
        <f>IF($J852&gt;NORMA!$K$11,"NO CUMPLE","CUMPLE")</f>
        <v>CUMPLE</v>
      </c>
      <c r="U852" s="188" t="str">
        <f>IF($G852&gt;NORMA!$L$12,"NO CUMPLE","CUMPLE")</f>
        <v>CUMPLE</v>
      </c>
      <c r="V852" s="188" t="str">
        <f>IF($H852&gt;NORMA!$L$13,"NO CUMPLE","CUMPLE")</f>
        <v>CUMPLE</v>
      </c>
      <c r="W852" s="188" t="str">
        <f>IF($O852&gt;NORMA!$J$14,"NO CUMPLE","CUMPLE")</f>
        <v>NO CUMPLE</v>
      </c>
      <c r="X852" s="188" t="str">
        <f>IF(AND($N852&gt;=NORMA!$Q$4, $N852&lt;=NORMA!$R$4),"CUMPLE","NO CUMPLE")</f>
        <v>CUMPLE</v>
      </c>
      <c r="Y852" s="188" t="str">
        <f>IF($I852&gt;NORMA!$K$16,"NO CUMPLE","CUMPLE")</f>
        <v>CUMPLE</v>
      </c>
      <c r="Z852" s="188" t="str">
        <f>IF($M852&lt;NORMA!$L$23,"NO CUMPLE","CUMPLE")</f>
        <v>NO CUMPLE</v>
      </c>
      <c r="AA852" s="188" t="str">
        <f>IF($E852&gt;NORMA!$J$24,"NO CUMPLE","CUMPLE")</f>
        <v>NO CUMPLE</v>
      </c>
      <c r="AB852" s="188" t="str">
        <f>IF($F852&gt;NORMA!$J$25,"NO CUMPLE","CUMPLE")</f>
        <v>NO CUMPLE</v>
      </c>
      <c r="AC852" s="188" t="str">
        <f>IF($K852&gt;NORMA!$J$26,"NO CUMPLE","CUMPLE")</f>
        <v>NO CUMPLE</v>
      </c>
      <c r="AD852" s="188" t="str">
        <f>IF($J852&gt;NORMA!$J$27,"NO CUMPLE","CUMPLE")</f>
        <v>NO CUMPLE</v>
      </c>
      <c r="AE852" s="188" t="str">
        <f>IF($G852&gt;NORMA!$K$28,"NO CUMPLE","CUMPLE")</f>
        <v>NO CUMPLE</v>
      </c>
      <c r="AF852" s="188" t="str">
        <f>IF($H852&gt;NORMA!$I$29,"NO CUMPLE","CUMPLE")</f>
        <v>NO CUMPLE</v>
      </c>
      <c r="AG852" s="188" t="str">
        <f>IF($O852&gt;NORMA!$L$30,"NO CUMPLE","CUMPLE")</f>
        <v>NO CUMPLE</v>
      </c>
      <c r="AH852" s="188" t="str">
        <f>IF(AND($N852&gt;=NORMA!$R$18, $N852&lt;=NORMA!$S$18),"CUMPLE","NO CUMPLE")</f>
        <v>CUMPLE</v>
      </c>
      <c r="AI852" s="188" t="str">
        <f>IF($I852&gt;NORMA!$J$32,"NO CUMPLE","CUMPLE")</f>
        <v>NO CUMPLE</v>
      </c>
    </row>
    <row r="853" spans="1:35" ht="14.25" customHeight="1" x14ac:dyDescent="0.35">
      <c r="A853" s="146" t="s">
        <v>106</v>
      </c>
      <c r="B853" s="147" t="s">
        <v>105</v>
      </c>
      <c r="C853" s="167">
        <v>43621</v>
      </c>
      <c r="D853" s="149">
        <v>0.58333333333333337</v>
      </c>
      <c r="E853" s="155">
        <v>239</v>
      </c>
      <c r="F853" s="164">
        <v>685</v>
      </c>
      <c r="G853" s="155">
        <v>106</v>
      </c>
      <c r="H853" s="155">
        <v>34.5</v>
      </c>
      <c r="I853" s="155">
        <v>5.08</v>
      </c>
      <c r="J853" s="147">
        <v>4.9909999999999997</v>
      </c>
      <c r="K853" s="161">
        <v>107.5</v>
      </c>
      <c r="L853" s="159">
        <v>4.4000000000000004</v>
      </c>
      <c r="M853" s="212">
        <v>0.1</v>
      </c>
      <c r="N853" s="156">
        <v>7.54</v>
      </c>
      <c r="O853" s="157">
        <v>27600000</v>
      </c>
      <c r="P853" s="188" t="str">
        <f>IF($M853&lt;NORMA!$K$7,"NO CUMPLE","CUMPLE")</f>
        <v>NO CUMPLE</v>
      </c>
      <c r="Q853" s="188" t="str">
        <f>IF($E853&gt;NORMA!$K$8,"NO CUMPLE","CUMPLE")</f>
        <v>CUMPLE</v>
      </c>
      <c r="R853" s="188" t="str">
        <f>IF($F853&gt;NORMA!$K$9,"NO CUMPLE","CUMPLE")</f>
        <v>NO CUMPLE</v>
      </c>
      <c r="S853" s="188" t="str">
        <f>IF($K853&gt;NORMA!$K$10,"NO CUMPLE","CUMPLE")</f>
        <v>NO CUMPLE</v>
      </c>
      <c r="T853" s="188" t="str">
        <f>IF($J853&gt;NORMA!$K$11,"NO CUMPLE","CUMPLE")</f>
        <v>CUMPLE</v>
      </c>
      <c r="U853" s="188" t="str">
        <f>IF($G853&gt;NORMA!$L$12,"NO CUMPLE","CUMPLE")</f>
        <v>CUMPLE</v>
      </c>
      <c r="V853" s="188" t="str">
        <f>IF($H853&gt;NORMA!$L$13,"NO CUMPLE","CUMPLE")</f>
        <v>CUMPLE</v>
      </c>
      <c r="W853" s="188" t="str">
        <f>IF($O853&gt;NORMA!$J$14,"NO CUMPLE","CUMPLE")</f>
        <v>NO CUMPLE</v>
      </c>
      <c r="X853" s="188" t="str">
        <f>IF(AND($N853&gt;=NORMA!$Q$4, $N853&lt;=NORMA!$R$4),"CUMPLE","NO CUMPLE")</f>
        <v>CUMPLE</v>
      </c>
      <c r="Y853" s="188" t="str">
        <f>IF($I853&gt;NORMA!$K$16,"NO CUMPLE","CUMPLE")</f>
        <v>NO CUMPLE</v>
      </c>
      <c r="Z853" s="188" t="str">
        <f>IF($M853&lt;NORMA!$L$23,"NO CUMPLE","CUMPLE")</f>
        <v>NO CUMPLE</v>
      </c>
      <c r="AA853" s="188" t="str">
        <f>IF($E853&gt;NORMA!$J$24,"NO CUMPLE","CUMPLE")</f>
        <v>NO CUMPLE</v>
      </c>
      <c r="AB853" s="188" t="str">
        <f>IF($F853&gt;NORMA!$J$25,"NO CUMPLE","CUMPLE")</f>
        <v>NO CUMPLE</v>
      </c>
      <c r="AC853" s="188" t="str">
        <f>IF($K853&gt;NORMA!$J$26,"NO CUMPLE","CUMPLE")</f>
        <v>NO CUMPLE</v>
      </c>
      <c r="AD853" s="188" t="str">
        <f>IF($J853&gt;NORMA!$J$27,"NO CUMPLE","CUMPLE")</f>
        <v>NO CUMPLE</v>
      </c>
      <c r="AE853" s="188" t="str">
        <f>IF($G853&gt;NORMA!$K$28,"NO CUMPLE","CUMPLE")</f>
        <v>NO CUMPLE</v>
      </c>
      <c r="AF853" s="188" t="str">
        <f>IF($H853&gt;NORMA!$I$29,"NO CUMPLE","CUMPLE")</f>
        <v>NO CUMPLE</v>
      </c>
      <c r="AG853" s="188" t="str">
        <f>IF($O853&gt;NORMA!$L$30,"NO CUMPLE","CUMPLE")</f>
        <v>NO CUMPLE</v>
      </c>
      <c r="AH853" s="188" t="str">
        <f>IF(AND($N853&gt;=NORMA!$R$18, $N853&lt;=NORMA!$S$18),"CUMPLE","NO CUMPLE")</f>
        <v>CUMPLE</v>
      </c>
      <c r="AI853" s="188" t="str">
        <f>IF($I853&gt;NORMA!$J$32,"NO CUMPLE","CUMPLE")</f>
        <v>NO CUMPLE</v>
      </c>
    </row>
    <row r="854" spans="1:35" ht="14.25" customHeight="1" x14ac:dyDescent="0.35">
      <c r="A854" s="146" t="s">
        <v>104</v>
      </c>
      <c r="B854" s="147" t="s">
        <v>105</v>
      </c>
      <c r="C854" s="167">
        <v>43629</v>
      </c>
      <c r="D854" s="149">
        <v>0.66666666666666663</v>
      </c>
      <c r="E854" s="155">
        <v>172</v>
      </c>
      <c r="F854" s="164">
        <v>831</v>
      </c>
      <c r="G854" s="155">
        <v>316</v>
      </c>
      <c r="H854" s="155">
        <v>30.8</v>
      </c>
      <c r="I854" s="155">
        <v>2.38</v>
      </c>
      <c r="J854" s="147">
        <v>3.7010000000000001</v>
      </c>
      <c r="K854" s="161">
        <v>22.5</v>
      </c>
      <c r="L854" s="159">
        <v>11.3</v>
      </c>
      <c r="M854" s="212">
        <v>0.25</v>
      </c>
      <c r="N854" s="156">
        <v>7.67</v>
      </c>
      <c r="O854" s="157">
        <v>242000</v>
      </c>
      <c r="P854" s="188" t="str">
        <f>IF($M854&lt;NORMA!$K$7,"NO CUMPLE","CUMPLE")</f>
        <v>CUMPLE</v>
      </c>
      <c r="Q854" s="188" t="str">
        <f>IF($E854&gt;NORMA!$K$8,"NO CUMPLE","CUMPLE")</f>
        <v>CUMPLE</v>
      </c>
      <c r="R854" s="188" t="str">
        <f>IF($F854&gt;NORMA!$K$9,"NO CUMPLE","CUMPLE")</f>
        <v>NO CUMPLE</v>
      </c>
      <c r="S854" s="188" t="str">
        <f>IF($K854&gt;NORMA!$K$10,"NO CUMPLE","CUMPLE")</f>
        <v>CUMPLE</v>
      </c>
      <c r="T854" s="188" t="str">
        <f>IF($J854&gt;NORMA!$K$11,"NO CUMPLE","CUMPLE")</f>
        <v>CUMPLE</v>
      </c>
      <c r="U854" s="188" t="str">
        <f>IF($G854&gt;NORMA!$L$12,"NO CUMPLE","CUMPLE")</f>
        <v>NO CUMPLE</v>
      </c>
      <c r="V854" s="188" t="str">
        <f>IF($H854&gt;NORMA!$L$13,"NO CUMPLE","CUMPLE")</f>
        <v>CUMPLE</v>
      </c>
      <c r="W854" s="188" t="str">
        <f>IF($O854&gt;NORMA!$J$14,"NO CUMPLE","CUMPLE")</f>
        <v>CUMPLE</v>
      </c>
      <c r="X854" s="188" t="str">
        <f>IF(AND($N854&gt;=NORMA!$Q$4, $N854&lt;=NORMA!$R$4),"CUMPLE","NO CUMPLE")</f>
        <v>CUMPLE</v>
      </c>
      <c r="Y854" s="188" t="str">
        <f>IF($I854&gt;NORMA!$K$16,"NO CUMPLE","CUMPLE")</f>
        <v>CUMPLE</v>
      </c>
      <c r="Z854" s="188" t="str">
        <f>IF($M854&lt;NORMA!$L$23,"NO CUMPLE","CUMPLE")</f>
        <v>NO CUMPLE</v>
      </c>
      <c r="AA854" s="188" t="str">
        <f>IF($E854&gt;NORMA!$J$24,"NO CUMPLE","CUMPLE")</f>
        <v>NO CUMPLE</v>
      </c>
      <c r="AB854" s="188" t="str">
        <f>IF($F854&gt;NORMA!$J$25,"NO CUMPLE","CUMPLE")</f>
        <v>NO CUMPLE</v>
      </c>
      <c r="AC854" s="188" t="str">
        <f>IF($K854&gt;NORMA!$J$26,"NO CUMPLE","CUMPLE")</f>
        <v>NO CUMPLE</v>
      </c>
      <c r="AD854" s="188" t="str">
        <f>IF($J854&gt;NORMA!$J$27,"NO CUMPLE","CUMPLE")</f>
        <v>NO CUMPLE</v>
      </c>
      <c r="AE854" s="188" t="str">
        <f>IF($G854&gt;NORMA!$K$28,"NO CUMPLE","CUMPLE")</f>
        <v>NO CUMPLE</v>
      </c>
      <c r="AF854" s="188" t="str">
        <f>IF($H854&gt;NORMA!$I$29,"NO CUMPLE","CUMPLE")</f>
        <v>NO CUMPLE</v>
      </c>
      <c r="AG854" s="188" t="str">
        <f>IF($O854&gt;NORMA!$L$30,"NO CUMPLE","CUMPLE")</f>
        <v>NO CUMPLE</v>
      </c>
      <c r="AH854" s="188" t="str">
        <f>IF(AND($N854&gt;=NORMA!$R$18, $N854&lt;=NORMA!$S$18),"CUMPLE","NO CUMPLE")</f>
        <v>CUMPLE</v>
      </c>
      <c r="AI854" s="188" t="str">
        <f>IF($I854&gt;NORMA!$J$32,"NO CUMPLE","CUMPLE")</f>
        <v>NO CUMPLE</v>
      </c>
    </row>
    <row r="855" spans="1:35" ht="14.25" customHeight="1" x14ac:dyDescent="0.35">
      <c r="A855" s="146" t="s">
        <v>107</v>
      </c>
      <c r="B855" s="147" t="s">
        <v>105</v>
      </c>
      <c r="C855" s="167">
        <v>43679</v>
      </c>
      <c r="D855" s="149">
        <v>0.25</v>
      </c>
      <c r="E855" s="155">
        <v>208</v>
      </c>
      <c r="F855" s="164">
        <v>309</v>
      </c>
      <c r="G855" s="155">
        <v>107</v>
      </c>
      <c r="H855" s="155">
        <v>130</v>
      </c>
      <c r="I855" s="155">
        <v>3.82</v>
      </c>
      <c r="J855" s="147">
        <v>208</v>
      </c>
      <c r="K855" s="161">
        <v>63.8</v>
      </c>
      <c r="L855" s="159">
        <v>3.7</v>
      </c>
      <c r="M855" s="212">
        <v>1.2</v>
      </c>
      <c r="N855" s="156">
        <v>7.52</v>
      </c>
      <c r="O855" s="157">
        <v>6170</v>
      </c>
      <c r="P855" s="188" t="str">
        <f>IF($M855&lt;NORMA!$K$7,"NO CUMPLE","CUMPLE")</f>
        <v>CUMPLE</v>
      </c>
      <c r="Q855" s="188" t="str">
        <f>IF($E855&gt;NORMA!$K$8,"NO CUMPLE","CUMPLE")</f>
        <v>CUMPLE</v>
      </c>
      <c r="R855" s="188" t="str">
        <f>IF($F855&gt;NORMA!$K$9,"NO CUMPLE","CUMPLE")</f>
        <v>CUMPLE</v>
      </c>
      <c r="S855" s="188" t="str">
        <f>IF($K855&gt;NORMA!$K$10,"NO CUMPLE","CUMPLE")</f>
        <v>NO CUMPLE</v>
      </c>
      <c r="T855" s="188" t="str">
        <f>IF($J855&gt;NORMA!$K$11,"NO CUMPLE","CUMPLE")</f>
        <v>NO CUMPLE</v>
      </c>
      <c r="U855" s="188" t="str">
        <f>IF($G855&gt;NORMA!$L$12,"NO CUMPLE","CUMPLE")</f>
        <v>CUMPLE</v>
      </c>
      <c r="V855" s="188" t="str">
        <f>IF($H855&gt;NORMA!$L$13,"NO CUMPLE","CUMPLE")</f>
        <v>NO CUMPLE</v>
      </c>
      <c r="W855" s="188" t="str">
        <f>IF($O855&gt;NORMA!$J$14,"NO CUMPLE","CUMPLE")</f>
        <v>CUMPLE</v>
      </c>
      <c r="X855" s="188" t="str">
        <f>IF(AND($N855&gt;=NORMA!$Q$4, $N855&lt;=NORMA!$R$4),"CUMPLE","NO CUMPLE")</f>
        <v>CUMPLE</v>
      </c>
      <c r="Y855" s="188" t="str">
        <f>IF($I855&gt;NORMA!$K$16,"NO CUMPLE","CUMPLE")</f>
        <v>CUMPLE</v>
      </c>
      <c r="Z855" s="188" t="str">
        <f>IF($M855&lt;NORMA!$L$23,"NO CUMPLE","CUMPLE")</f>
        <v>CUMPLE</v>
      </c>
      <c r="AA855" s="188" t="str">
        <f>IF($E855&gt;NORMA!$J$24,"NO CUMPLE","CUMPLE")</f>
        <v>NO CUMPLE</v>
      </c>
      <c r="AB855" s="188" t="str">
        <f>IF($F855&gt;NORMA!$J$25,"NO CUMPLE","CUMPLE")</f>
        <v>NO CUMPLE</v>
      </c>
      <c r="AC855" s="188" t="str">
        <f>IF($K855&gt;NORMA!$J$26,"NO CUMPLE","CUMPLE")</f>
        <v>NO CUMPLE</v>
      </c>
      <c r="AD855" s="188" t="str">
        <f>IF($J855&gt;NORMA!$J$27,"NO CUMPLE","CUMPLE")</f>
        <v>NO CUMPLE</v>
      </c>
      <c r="AE855" s="188" t="str">
        <f>IF($G855&gt;NORMA!$K$28,"NO CUMPLE","CUMPLE")</f>
        <v>NO CUMPLE</v>
      </c>
      <c r="AF855" s="188" t="str">
        <f>IF($H855&gt;NORMA!$I$29,"NO CUMPLE","CUMPLE")</f>
        <v>NO CUMPLE</v>
      </c>
      <c r="AG855" s="188" t="str">
        <f>IF($O855&gt;NORMA!$L$30,"NO CUMPLE","CUMPLE")</f>
        <v>CUMPLE</v>
      </c>
      <c r="AH855" s="188" t="str">
        <f>IF(AND($N855&gt;=NORMA!$R$18, $N855&lt;=NORMA!$S$18),"CUMPLE","NO CUMPLE")</f>
        <v>CUMPLE</v>
      </c>
      <c r="AI855" s="188" t="str">
        <f>IF($I855&gt;NORMA!$J$32,"NO CUMPLE","CUMPLE")</f>
        <v>NO CUMPLE</v>
      </c>
    </row>
    <row r="856" spans="1:35" ht="14.25" customHeight="1" x14ac:dyDescent="0.35">
      <c r="A856" s="146" t="s">
        <v>106</v>
      </c>
      <c r="B856" s="147" t="s">
        <v>105</v>
      </c>
      <c r="C856" s="167">
        <v>43679</v>
      </c>
      <c r="D856" s="149">
        <v>0.41666666666666669</v>
      </c>
      <c r="E856" s="155">
        <v>258</v>
      </c>
      <c r="F856" s="155">
        <v>531</v>
      </c>
      <c r="G856" s="155">
        <v>265</v>
      </c>
      <c r="H856" s="155">
        <v>40.299999999999997</v>
      </c>
      <c r="I856" s="155">
        <v>3.66</v>
      </c>
      <c r="J856" s="147">
        <v>258</v>
      </c>
      <c r="K856" s="161">
        <v>79</v>
      </c>
      <c r="L856" s="159">
        <v>5.6</v>
      </c>
      <c r="M856" s="212">
        <v>0.56999999999999995</v>
      </c>
      <c r="N856" s="156">
        <v>8.1199999999999992</v>
      </c>
      <c r="O856" s="157">
        <v>813000</v>
      </c>
      <c r="P856" s="188" t="str">
        <f>IF($M856&lt;NORMA!$K$7,"NO CUMPLE","CUMPLE")</f>
        <v>CUMPLE</v>
      </c>
      <c r="Q856" s="188" t="str">
        <f>IF($E856&gt;NORMA!$K$8,"NO CUMPLE","CUMPLE")</f>
        <v>NO CUMPLE</v>
      </c>
      <c r="R856" s="188" t="str">
        <f>IF($F856&gt;NORMA!$K$9,"NO CUMPLE","CUMPLE")</f>
        <v>NO CUMPLE</v>
      </c>
      <c r="S856" s="188" t="str">
        <f>IF($K856&gt;NORMA!$K$10,"NO CUMPLE","CUMPLE")</f>
        <v>NO CUMPLE</v>
      </c>
      <c r="T856" s="188" t="str">
        <f>IF($J856&gt;NORMA!$K$11,"NO CUMPLE","CUMPLE")</f>
        <v>NO CUMPLE</v>
      </c>
      <c r="U856" s="188" t="str">
        <f>IF($G856&gt;NORMA!$L$12,"NO CUMPLE","CUMPLE")</f>
        <v>NO CUMPLE</v>
      </c>
      <c r="V856" s="188" t="str">
        <f>IF($H856&gt;NORMA!$L$13,"NO CUMPLE","CUMPLE")</f>
        <v>CUMPLE</v>
      </c>
      <c r="W856" s="188" t="str">
        <f>IF($O856&gt;NORMA!$J$14,"NO CUMPLE","CUMPLE")</f>
        <v>CUMPLE</v>
      </c>
      <c r="X856" s="188" t="str">
        <f>IF(AND($N856&gt;=NORMA!$Q$4, $N856&lt;=NORMA!$R$4),"CUMPLE","NO CUMPLE")</f>
        <v>CUMPLE</v>
      </c>
      <c r="Y856" s="188" t="str">
        <f>IF($I856&gt;NORMA!$K$16,"NO CUMPLE","CUMPLE")</f>
        <v>CUMPLE</v>
      </c>
      <c r="Z856" s="188" t="str">
        <f>IF($M856&lt;NORMA!$L$23,"NO CUMPLE","CUMPLE")</f>
        <v>NO CUMPLE</v>
      </c>
      <c r="AA856" s="188" t="str">
        <f>IF($E856&gt;NORMA!$J$24,"NO CUMPLE","CUMPLE")</f>
        <v>NO CUMPLE</v>
      </c>
      <c r="AB856" s="188" t="str">
        <f>IF($F856&gt;NORMA!$J$25,"NO CUMPLE","CUMPLE")</f>
        <v>NO CUMPLE</v>
      </c>
      <c r="AC856" s="188" t="str">
        <f>IF($K856&gt;NORMA!$J$26,"NO CUMPLE","CUMPLE")</f>
        <v>NO CUMPLE</v>
      </c>
      <c r="AD856" s="188" t="str">
        <f>IF($J856&gt;NORMA!$J$27,"NO CUMPLE","CUMPLE")</f>
        <v>NO CUMPLE</v>
      </c>
      <c r="AE856" s="188" t="str">
        <f>IF($G856&gt;NORMA!$K$28,"NO CUMPLE","CUMPLE")</f>
        <v>NO CUMPLE</v>
      </c>
      <c r="AF856" s="188" t="str">
        <f>IF($H856&gt;NORMA!$I$29,"NO CUMPLE","CUMPLE")</f>
        <v>NO CUMPLE</v>
      </c>
      <c r="AG856" s="188" t="str">
        <f>IF($O856&gt;NORMA!$L$30,"NO CUMPLE","CUMPLE")</f>
        <v>NO CUMPLE</v>
      </c>
      <c r="AH856" s="188" t="str">
        <f>IF(AND($N856&gt;=NORMA!$R$18, $N856&lt;=NORMA!$S$18),"CUMPLE","NO CUMPLE")</f>
        <v>CUMPLE</v>
      </c>
      <c r="AI856" s="188" t="str">
        <f>IF($I856&gt;NORMA!$J$32,"NO CUMPLE","CUMPLE")</f>
        <v>NO CUMPLE</v>
      </c>
    </row>
    <row r="857" spans="1:35" ht="14.25" customHeight="1" x14ac:dyDescent="0.35">
      <c r="A857" s="146" t="s">
        <v>104</v>
      </c>
      <c r="B857" s="147" t="s">
        <v>105</v>
      </c>
      <c r="C857" s="167">
        <v>43682</v>
      </c>
      <c r="D857" s="149">
        <v>0.41666666666666669</v>
      </c>
      <c r="E857" s="155">
        <v>191</v>
      </c>
      <c r="F857" s="164">
        <v>469</v>
      </c>
      <c r="G857" s="155">
        <v>217</v>
      </c>
      <c r="H857" s="155">
        <v>45.1</v>
      </c>
      <c r="I857" s="155">
        <v>2.8</v>
      </c>
      <c r="J857" s="147">
        <v>6.5410000000000004</v>
      </c>
      <c r="K857" s="161">
        <v>68.099999999999994</v>
      </c>
      <c r="L857" s="159">
        <v>5.3</v>
      </c>
      <c r="M857" s="212">
        <v>1.03</v>
      </c>
      <c r="N857" s="156">
        <v>8.4</v>
      </c>
      <c r="O857" s="157">
        <v>14100000</v>
      </c>
      <c r="P857" s="188" t="str">
        <f>IF($M857&lt;NORMA!$K$7,"NO CUMPLE","CUMPLE")</f>
        <v>CUMPLE</v>
      </c>
      <c r="Q857" s="188" t="str">
        <f>IF($E857&gt;NORMA!$K$8,"NO CUMPLE","CUMPLE")</f>
        <v>CUMPLE</v>
      </c>
      <c r="R857" s="188" t="str">
        <f>IF($F857&gt;NORMA!$K$9,"NO CUMPLE","CUMPLE")</f>
        <v>NO CUMPLE</v>
      </c>
      <c r="S857" s="188" t="str">
        <f>IF($K857&gt;NORMA!$K$10,"NO CUMPLE","CUMPLE")</f>
        <v>NO CUMPLE</v>
      </c>
      <c r="T857" s="188" t="str">
        <f>IF($J857&gt;NORMA!$K$11,"NO CUMPLE","CUMPLE")</f>
        <v>CUMPLE</v>
      </c>
      <c r="U857" s="188" t="str">
        <f>IF($G857&gt;NORMA!$L$12,"NO CUMPLE","CUMPLE")</f>
        <v>NO CUMPLE</v>
      </c>
      <c r="V857" s="188" t="str">
        <f>IF($H857&gt;NORMA!$L$13,"NO CUMPLE","CUMPLE")</f>
        <v>CUMPLE</v>
      </c>
      <c r="W857" s="188" t="str">
        <f>IF($O857&gt;NORMA!$J$14,"NO CUMPLE","CUMPLE")</f>
        <v>NO CUMPLE</v>
      </c>
      <c r="X857" s="188" t="str">
        <f>IF(AND($N857&gt;=NORMA!$Q$4, $N857&lt;=NORMA!$R$4),"CUMPLE","NO CUMPLE")</f>
        <v>CUMPLE</v>
      </c>
      <c r="Y857" s="188" t="str">
        <f>IF($I857&gt;NORMA!$K$16,"NO CUMPLE","CUMPLE")</f>
        <v>CUMPLE</v>
      </c>
      <c r="Z857" s="188" t="str">
        <f>IF($M857&lt;NORMA!$L$23,"NO CUMPLE","CUMPLE")</f>
        <v>CUMPLE</v>
      </c>
      <c r="AA857" s="188" t="str">
        <f>IF($E857&gt;NORMA!$J$24,"NO CUMPLE","CUMPLE")</f>
        <v>NO CUMPLE</v>
      </c>
      <c r="AB857" s="188" t="str">
        <f>IF($F857&gt;NORMA!$J$25,"NO CUMPLE","CUMPLE")</f>
        <v>NO CUMPLE</v>
      </c>
      <c r="AC857" s="188" t="str">
        <f>IF($K857&gt;NORMA!$J$26,"NO CUMPLE","CUMPLE")</f>
        <v>NO CUMPLE</v>
      </c>
      <c r="AD857" s="188" t="str">
        <f>IF($J857&gt;NORMA!$J$27,"NO CUMPLE","CUMPLE")</f>
        <v>NO CUMPLE</v>
      </c>
      <c r="AE857" s="188" t="str">
        <f>IF($G857&gt;NORMA!$K$28,"NO CUMPLE","CUMPLE")</f>
        <v>NO CUMPLE</v>
      </c>
      <c r="AF857" s="188" t="str">
        <f>IF($H857&gt;NORMA!$I$29,"NO CUMPLE","CUMPLE")</f>
        <v>NO CUMPLE</v>
      </c>
      <c r="AG857" s="188" t="str">
        <f>IF($O857&gt;NORMA!$L$30,"NO CUMPLE","CUMPLE")</f>
        <v>NO CUMPLE</v>
      </c>
      <c r="AH857" s="188" t="str">
        <f>IF(AND($N857&gt;=NORMA!$R$18, $N857&lt;=NORMA!$S$18),"CUMPLE","NO CUMPLE")</f>
        <v>CUMPLE</v>
      </c>
      <c r="AI857" s="188" t="str">
        <f>IF($I857&gt;NORMA!$J$32,"NO CUMPLE","CUMPLE")</f>
        <v>NO CUMPLE</v>
      </c>
    </row>
    <row r="858" spans="1:35" ht="14.25" customHeight="1" x14ac:dyDescent="0.35">
      <c r="A858" s="146" t="s">
        <v>107</v>
      </c>
      <c r="B858" s="147" t="s">
        <v>105</v>
      </c>
      <c r="C858" s="167">
        <v>43697</v>
      </c>
      <c r="D858" s="149">
        <v>0.66666666666666663</v>
      </c>
      <c r="E858" s="155">
        <v>78.7</v>
      </c>
      <c r="F858" s="164">
        <v>225</v>
      </c>
      <c r="G858" s="155">
        <v>58.3</v>
      </c>
      <c r="H858" s="155">
        <v>24.4</v>
      </c>
      <c r="I858" s="155">
        <v>0.93</v>
      </c>
      <c r="J858" s="147">
        <v>3.0990000000000002</v>
      </c>
      <c r="K858" s="161">
        <v>26.5</v>
      </c>
      <c r="L858" s="159">
        <v>6.8</v>
      </c>
      <c r="M858" s="212">
        <v>0.85</v>
      </c>
      <c r="N858" s="156">
        <v>7.67</v>
      </c>
      <c r="O858" s="157">
        <v>9800000</v>
      </c>
      <c r="P858" s="188" t="str">
        <f>IF($M858&lt;NORMA!$K$7,"NO CUMPLE","CUMPLE")</f>
        <v>CUMPLE</v>
      </c>
      <c r="Q858" s="188" t="str">
        <f>IF($E858&gt;NORMA!$K$8,"NO CUMPLE","CUMPLE")</f>
        <v>CUMPLE</v>
      </c>
      <c r="R858" s="188" t="str">
        <f>IF($F858&gt;NORMA!$K$9,"NO CUMPLE","CUMPLE")</f>
        <v>CUMPLE</v>
      </c>
      <c r="S858" s="188" t="str">
        <f>IF($K858&gt;NORMA!$K$10,"NO CUMPLE","CUMPLE")</f>
        <v>CUMPLE</v>
      </c>
      <c r="T858" s="188" t="str">
        <f>IF($J858&gt;NORMA!$K$11,"NO CUMPLE","CUMPLE")</f>
        <v>CUMPLE</v>
      </c>
      <c r="U858" s="188" t="str">
        <f>IF($G858&gt;NORMA!$L$12,"NO CUMPLE","CUMPLE")</f>
        <v>CUMPLE</v>
      </c>
      <c r="V858" s="188" t="str">
        <f>IF($H858&gt;NORMA!$L$13,"NO CUMPLE","CUMPLE")</f>
        <v>CUMPLE</v>
      </c>
      <c r="W858" s="188" t="str">
        <f>IF($O858&gt;NORMA!$J$14,"NO CUMPLE","CUMPLE")</f>
        <v>NO CUMPLE</v>
      </c>
      <c r="X858" s="188" t="str">
        <f>IF(AND($N858&gt;=NORMA!$Q$4, $N858&lt;=NORMA!$R$4),"CUMPLE","NO CUMPLE")</f>
        <v>CUMPLE</v>
      </c>
      <c r="Y858" s="188" t="str">
        <f>IF($I858&gt;NORMA!$K$16,"NO CUMPLE","CUMPLE")</f>
        <v>CUMPLE</v>
      </c>
      <c r="Z858" s="188" t="str">
        <f>IF($M858&lt;NORMA!$L$23,"NO CUMPLE","CUMPLE")</f>
        <v>NO CUMPLE</v>
      </c>
      <c r="AA858" s="188" t="str">
        <f>IF($E858&gt;NORMA!$J$24,"NO CUMPLE","CUMPLE")</f>
        <v>NO CUMPLE</v>
      </c>
      <c r="AB858" s="188" t="str">
        <f>IF($F858&gt;NORMA!$J$25,"NO CUMPLE","CUMPLE")</f>
        <v>NO CUMPLE</v>
      </c>
      <c r="AC858" s="188" t="str">
        <f>IF($K858&gt;NORMA!$J$26,"NO CUMPLE","CUMPLE")</f>
        <v>NO CUMPLE</v>
      </c>
      <c r="AD858" s="188" t="str">
        <f>IF($J858&gt;NORMA!$J$27,"NO CUMPLE","CUMPLE")</f>
        <v>NO CUMPLE</v>
      </c>
      <c r="AE858" s="188" t="str">
        <f>IF($G858&gt;NORMA!$K$28,"NO CUMPLE","CUMPLE")</f>
        <v>NO CUMPLE</v>
      </c>
      <c r="AF858" s="188" t="str">
        <f>IF($H858&gt;NORMA!$I$29,"NO CUMPLE","CUMPLE")</f>
        <v>NO CUMPLE</v>
      </c>
      <c r="AG858" s="188" t="str">
        <f>IF($O858&gt;NORMA!$L$30,"NO CUMPLE","CUMPLE")</f>
        <v>NO CUMPLE</v>
      </c>
      <c r="AH858" s="188" t="str">
        <f>IF(AND($N858&gt;=NORMA!$R$18, $N858&lt;=NORMA!$S$18),"CUMPLE","NO CUMPLE")</f>
        <v>CUMPLE</v>
      </c>
      <c r="AI858" s="188" t="str">
        <f>IF($I858&gt;NORMA!$J$32,"NO CUMPLE","CUMPLE")</f>
        <v>CUMPLE</v>
      </c>
    </row>
    <row r="859" spans="1:35" ht="14.25" customHeight="1" x14ac:dyDescent="0.35">
      <c r="A859" s="147" t="s">
        <v>106</v>
      </c>
      <c r="B859" s="147" t="s">
        <v>105</v>
      </c>
      <c r="C859" s="167">
        <v>43697</v>
      </c>
      <c r="D859" s="149">
        <v>0.41666666666666669</v>
      </c>
      <c r="E859" s="155">
        <v>170</v>
      </c>
      <c r="F859" s="164">
        <v>494</v>
      </c>
      <c r="G859" s="155">
        <v>152</v>
      </c>
      <c r="H859" s="155">
        <v>46.1</v>
      </c>
      <c r="I859" s="155">
        <v>3.13</v>
      </c>
      <c r="J859" s="147">
        <v>5.8319999999999999</v>
      </c>
      <c r="K859" s="161">
        <v>40.700000000000003</v>
      </c>
      <c r="L859" s="159">
        <v>6.5</v>
      </c>
      <c r="M859" s="212">
        <v>0.77</v>
      </c>
      <c r="N859" s="156">
        <v>8.0299999999999994</v>
      </c>
      <c r="O859" s="157">
        <v>6130000</v>
      </c>
      <c r="P859" s="188" t="str">
        <f>IF($M859&lt;NORMA!$K$7,"NO CUMPLE","CUMPLE")</f>
        <v>CUMPLE</v>
      </c>
      <c r="Q859" s="188" t="str">
        <f>IF($E859&gt;NORMA!$K$8,"NO CUMPLE","CUMPLE")</f>
        <v>CUMPLE</v>
      </c>
      <c r="R859" s="188" t="str">
        <f>IF($F859&gt;NORMA!$K$9,"NO CUMPLE","CUMPLE")</f>
        <v>NO CUMPLE</v>
      </c>
      <c r="S859" s="188" t="str">
        <f>IF($K859&gt;NORMA!$K$10,"NO CUMPLE","CUMPLE")</f>
        <v>NO CUMPLE</v>
      </c>
      <c r="T859" s="188" t="str">
        <f>IF($J859&gt;NORMA!$K$11,"NO CUMPLE","CUMPLE")</f>
        <v>CUMPLE</v>
      </c>
      <c r="U859" s="188" t="str">
        <f>IF($G859&gt;NORMA!$L$12,"NO CUMPLE","CUMPLE")</f>
        <v>CUMPLE</v>
      </c>
      <c r="V859" s="188" t="str">
        <f>IF($H859&gt;NORMA!$L$13,"NO CUMPLE","CUMPLE")</f>
        <v>CUMPLE</v>
      </c>
      <c r="W859" s="188" t="str">
        <f>IF($O859&gt;NORMA!$J$14,"NO CUMPLE","CUMPLE")</f>
        <v>NO CUMPLE</v>
      </c>
      <c r="X859" s="188" t="str">
        <f>IF(AND($N859&gt;=NORMA!$Q$4, $N859&lt;=NORMA!$R$4),"CUMPLE","NO CUMPLE")</f>
        <v>CUMPLE</v>
      </c>
      <c r="Y859" s="188" t="str">
        <f>IF($I859&gt;NORMA!$K$16,"NO CUMPLE","CUMPLE")</f>
        <v>CUMPLE</v>
      </c>
      <c r="Z859" s="188" t="str">
        <f>IF($M859&lt;NORMA!$L$23,"NO CUMPLE","CUMPLE")</f>
        <v>NO CUMPLE</v>
      </c>
      <c r="AA859" s="188" t="str">
        <f>IF($E859&gt;NORMA!$J$24,"NO CUMPLE","CUMPLE")</f>
        <v>NO CUMPLE</v>
      </c>
      <c r="AB859" s="188" t="str">
        <f>IF($F859&gt;NORMA!$J$25,"NO CUMPLE","CUMPLE")</f>
        <v>NO CUMPLE</v>
      </c>
      <c r="AC859" s="188" t="str">
        <f>IF($K859&gt;NORMA!$J$26,"NO CUMPLE","CUMPLE")</f>
        <v>NO CUMPLE</v>
      </c>
      <c r="AD859" s="188" t="str">
        <f>IF($J859&gt;NORMA!$J$27,"NO CUMPLE","CUMPLE")</f>
        <v>NO CUMPLE</v>
      </c>
      <c r="AE859" s="188" t="str">
        <f>IF($G859&gt;NORMA!$K$28,"NO CUMPLE","CUMPLE")</f>
        <v>NO CUMPLE</v>
      </c>
      <c r="AF859" s="188" t="str">
        <f>IF($H859&gt;NORMA!$I$29,"NO CUMPLE","CUMPLE")</f>
        <v>NO CUMPLE</v>
      </c>
      <c r="AG859" s="188" t="str">
        <f>IF($O859&gt;NORMA!$L$30,"NO CUMPLE","CUMPLE")</f>
        <v>NO CUMPLE</v>
      </c>
      <c r="AH859" s="188" t="str">
        <f>IF(AND($N859&gt;=NORMA!$R$18, $N859&lt;=NORMA!$S$18),"CUMPLE","NO CUMPLE")</f>
        <v>CUMPLE</v>
      </c>
      <c r="AI859" s="188" t="str">
        <f>IF($I859&gt;NORMA!$J$32,"NO CUMPLE","CUMPLE")</f>
        <v>NO CUMPLE</v>
      </c>
    </row>
    <row r="860" spans="1:35" ht="14.25" customHeight="1" x14ac:dyDescent="0.35">
      <c r="A860" s="146" t="s">
        <v>104</v>
      </c>
      <c r="B860" s="147" t="s">
        <v>105</v>
      </c>
      <c r="C860" s="167">
        <v>43697</v>
      </c>
      <c r="D860" s="149">
        <v>0.66666666666666663</v>
      </c>
      <c r="E860" s="161">
        <v>170</v>
      </c>
      <c r="F860" s="164">
        <v>466</v>
      </c>
      <c r="G860" s="155">
        <v>142</v>
      </c>
      <c r="H860" s="155">
        <v>44.7</v>
      </c>
      <c r="I860" s="155">
        <v>3.74</v>
      </c>
      <c r="J860" s="147">
        <v>3.5219999999999998</v>
      </c>
      <c r="K860" s="161">
        <v>39.5</v>
      </c>
      <c r="L860" s="159">
        <v>4.2</v>
      </c>
      <c r="M860" s="212">
        <v>1.88</v>
      </c>
      <c r="N860" s="156">
        <v>7.64</v>
      </c>
      <c r="O860" s="157">
        <v>13000000</v>
      </c>
      <c r="P860" s="188" t="str">
        <f>IF($M860&lt;NORMA!$K$7,"NO CUMPLE","CUMPLE")</f>
        <v>CUMPLE</v>
      </c>
      <c r="Q860" s="188" t="str">
        <f>IF($E860&gt;NORMA!$K$8,"NO CUMPLE","CUMPLE")</f>
        <v>CUMPLE</v>
      </c>
      <c r="R860" s="188" t="str">
        <f>IF($F860&gt;NORMA!$K$9,"NO CUMPLE","CUMPLE")</f>
        <v>NO CUMPLE</v>
      </c>
      <c r="S860" s="188" t="str">
        <f>IF($K860&gt;NORMA!$K$10,"NO CUMPLE","CUMPLE")</f>
        <v>CUMPLE</v>
      </c>
      <c r="T860" s="188" t="str">
        <f>IF($J860&gt;NORMA!$K$11,"NO CUMPLE","CUMPLE")</f>
        <v>CUMPLE</v>
      </c>
      <c r="U860" s="188" t="str">
        <f>IF($G860&gt;NORMA!$L$12,"NO CUMPLE","CUMPLE")</f>
        <v>CUMPLE</v>
      </c>
      <c r="V860" s="188" t="str">
        <f>IF($H860&gt;NORMA!$L$13,"NO CUMPLE","CUMPLE")</f>
        <v>CUMPLE</v>
      </c>
      <c r="W860" s="188" t="str">
        <f>IF($O860&gt;NORMA!$J$14,"NO CUMPLE","CUMPLE")</f>
        <v>NO CUMPLE</v>
      </c>
      <c r="X860" s="188" t="str">
        <f>IF(AND($N860&gt;=NORMA!$Q$4, $N860&lt;=NORMA!$R$4),"CUMPLE","NO CUMPLE")</f>
        <v>CUMPLE</v>
      </c>
      <c r="Y860" s="188" t="str">
        <f>IF($I860&gt;NORMA!$K$16,"NO CUMPLE","CUMPLE")</f>
        <v>CUMPLE</v>
      </c>
      <c r="Z860" s="188" t="str">
        <f>IF($M860&lt;NORMA!$L$23,"NO CUMPLE","CUMPLE")</f>
        <v>CUMPLE</v>
      </c>
      <c r="AA860" s="188" t="str">
        <f>IF($E860&gt;NORMA!$J$24,"NO CUMPLE","CUMPLE")</f>
        <v>NO CUMPLE</v>
      </c>
      <c r="AB860" s="188" t="str">
        <f>IF($F860&gt;NORMA!$J$25,"NO CUMPLE","CUMPLE")</f>
        <v>NO CUMPLE</v>
      </c>
      <c r="AC860" s="188" t="str">
        <f>IF($K860&gt;NORMA!$J$26,"NO CUMPLE","CUMPLE")</f>
        <v>NO CUMPLE</v>
      </c>
      <c r="AD860" s="188" t="str">
        <f>IF($J860&gt;NORMA!$J$27,"NO CUMPLE","CUMPLE")</f>
        <v>NO CUMPLE</v>
      </c>
      <c r="AE860" s="188" t="str">
        <f>IF($G860&gt;NORMA!$K$28,"NO CUMPLE","CUMPLE")</f>
        <v>NO CUMPLE</v>
      </c>
      <c r="AF860" s="188" t="str">
        <f>IF($H860&gt;NORMA!$I$29,"NO CUMPLE","CUMPLE")</f>
        <v>NO CUMPLE</v>
      </c>
      <c r="AG860" s="188" t="str">
        <f>IF($O860&gt;NORMA!$L$30,"NO CUMPLE","CUMPLE")</f>
        <v>NO CUMPLE</v>
      </c>
      <c r="AH860" s="188" t="str">
        <f>IF(AND($N860&gt;=NORMA!$R$18, $N860&lt;=NORMA!$S$18),"CUMPLE","NO CUMPLE")</f>
        <v>CUMPLE</v>
      </c>
      <c r="AI860" s="188" t="str">
        <f>IF($I860&gt;NORMA!$J$32,"NO CUMPLE","CUMPLE")</f>
        <v>NO CUMPLE</v>
      </c>
    </row>
    <row r="861" spans="1:35" ht="14.25" customHeight="1" x14ac:dyDescent="0.35">
      <c r="A861" s="146" t="s">
        <v>104</v>
      </c>
      <c r="B861" s="147" t="s">
        <v>105</v>
      </c>
      <c r="C861" s="167">
        <v>43711</v>
      </c>
      <c r="D861" s="149">
        <v>0.33333333333333331</v>
      </c>
      <c r="E861" s="161">
        <v>200</v>
      </c>
      <c r="F861" s="164">
        <v>508</v>
      </c>
      <c r="G861" s="155">
        <v>150</v>
      </c>
      <c r="H861" s="155">
        <v>55.1</v>
      </c>
      <c r="I861" s="155">
        <v>3.44</v>
      </c>
      <c r="J861" s="147">
        <v>7.1870000000000003</v>
      </c>
      <c r="K861" s="161">
        <v>97.6</v>
      </c>
      <c r="L861" s="159">
        <v>3.8</v>
      </c>
      <c r="M861" s="212">
        <v>0.83</v>
      </c>
      <c r="N861" s="156">
        <v>7.26</v>
      </c>
      <c r="O861" s="157">
        <v>14100000</v>
      </c>
      <c r="P861" s="188" t="str">
        <f>IF($M861&lt;NORMA!$K$7,"NO CUMPLE","CUMPLE")</f>
        <v>CUMPLE</v>
      </c>
      <c r="Q861" s="188" t="str">
        <f>IF($E861&gt;NORMA!$K$8,"NO CUMPLE","CUMPLE")</f>
        <v>CUMPLE</v>
      </c>
      <c r="R861" s="188" t="str">
        <f>IF($F861&gt;NORMA!$K$9,"NO CUMPLE","CUMPLE")</f>
        <v>NO CUMPLE</v>
      </c>
      <c r="S861" s="188" t="str">
        <f>IF($K861&gt;NORMA!$K$10,"NO CUMPLE","CUMPLE")</f>
        <v>NO CUMPLE</v>
      </c>
      <c r="T861" s="188" t="str">
        <f>IF($J861&gt;NORMA!$K$11,"NO CUMPLE","CUMPLE")</f>
        <v>CUMPLE</v>
      </c>
      <c r="U861" s="188" t="str">
        <f>IF($G861&gt;NORMA!$L$12,"NO CUMPLE","CUMPLE")</f>
        <v>CUMPLE</v>
      </c>
      <c r="V861" s="188" t="str">
        <f>IF($H861&gt;NORMA!$L$13,"NO CUMPLE","CUMPLE")</f>
        <v>CUMPLE</v>
      </c>
      <c r="W861" s="188" t="str">
        <f>IF($O861&gt;NORMA!$J$14,"NO CUMPLE","CUMPLE")</f>
        <v>NO CUMPLE</v>
      </c>
      <c r="X861" s="188" t="str">
        <f>IF(AND($N861&gt;=NORMA!$Q$4, $N861&lt;=NORMA!$R$4),"CUMPLE","NO CUMPLE")</f>
        <v>CUMPLE</v>
      </c>
      <c r="Y861" s="188" t="str">
        <f>IF($I861&gt;NORMA!$K$16,"NO CUMPLE","CUMPLE")</f>
        <v>CUMPLE</v>
      </c>
      <c r="Z861" s="188" t="str">
        <f>IF($M861&lt;NORMA!$L$23,"NO CUMPLE","CUMPLE")</f>
        <v>NO CUMPLE</v>
      </c>
      <c r="AA861" s="188" t="str">
        <f>IF($E861&gt;NORMA!$J$24,"NO CUMPLE","CUMPLE")</f>
        <v>NO CUMPLE</v>
      </c>
      <c r="AB861" s="188" t="str">
        <f>IF($F861&gt;NORMA!$J$25,"NO CUMPLE","CUMPLE")</f>
        <v>NO CUMPLE</v>
      </c>
      <c r="AC861" s="188" t="str">
        <f>IF($K861&gt;NORMA!$J$26,"NO CUMPLE","CUMPLE")</f>
        <v>NO CUMPLE</v>
      </c>
      <c r="AD861" s="188" t="str">
        <f>IF($J861&gt;NORMA!$J$27,"NO CUMPLE","CUMPLE")</f>
        <v>NO CUMPLE</v>
      </c>
      <c r="AE861" s="188" t="str">
        <f>IF($G861&gt;NORMA!$K$28,"NO CUMPLE","CUMPLE")</f>
        <v>NO CUMPLE</v>
      </c>
      <c r="AF861" s="188" t="str">
        <f>IF($H861&gt;NORMA!$I$29,"NO CUMPLE","CUMPLE")</f>
        <v>NO CUMPLE</v>
      </c>
      <c r="AG861" s="188" t="str">
        <f>IF($O861&gt;NORMA!$L$30,"NO CUMPLE","CUMPLE")</f>
        <v>NO CUMPLE</v>
      </c>
      <c r="AH861" s="188" t="str">
        <f>IF(AND($N861&gt;=NORMA!$R$18, $N861&lt;=NORMA!$S$18),"CUMPLE","NO CUMPLE")</f>
        <v>CUMPLE</v>
      </c>
      <c r="AI861" s="188" t="str">
        <f>IF($I861&gt;NORMA!$J$32,"NO CUMPLE","CUMPLE")</f>
        <v>NO CUMPLE</v>
      </c>
    </row>
    <row r="862" spans="1:35" ht="14.25" customHeight="1" x14ac:dyDescent="0.35">
      <c r="A862" s="146" t="s">
        <v>107</v>
      </c>
      <c r="B862" s="147" t="s">
        <v>105</v>
      </c>
      <c r="C862" s="167">
        <v>43717</v>
      </c>
      <c r="D862" s="149">
        <v>0.5</v>
      </c>
      <c r="E862" s="155">
        <v>266</v>
      </c>
      <c r="F862" s="164">
        <v>597</v>
      </c>
      <c r="G862" s="155">
        <v>200</v>
      </c>
      <c r="H862" s="155">
        <v>51</v>
      </c>
      <c r="I862" s="155">
        <v>5.43</v>
      </c>
      <c r="J862" s="147">
        <v>8.6829999999999998</v>
      </c>
      <c r="K862" s="161">
        <v>90</v>
      </c>
      <c r="L862" s="159">
        <v>6.1</v>
      </c>
      <c r="M862" s="212">
        <v>0.67</v>
      </c>
      <c r="N862" s="156">
        <v>7.53</v>
      </c>
      <c r="O862" s="157">
        <v>46100000</v>
      </c>
      <c r="P862" s="188" t="str">
        <f>IF($M862&lt;NORMA!$K$7,"NO CUMPLE","CUMPLE")</f>
        <v>CUMPLE</v>
      </c>
      <c r="Q862" s="188" t="str">
        <f>IF($E862&gt;NORMA!$K$8,"NO CUMPLE","CUMPLE")</f>
        <v>NO CUMPLE</v>
      </c>
      <c r="R862" s="188" t="str">
        <f>IF($F862&gt;NORMA!$K$9,"NO CUMPLE","CUMPLE")</f>
        <v>NO CUMPLE</v>
      </c>
      <c r="S862" s="188" t="str">
        <f>IF($K862&gt;NORMA!$K$10,"NO CUMPLE","CUMPLE")</f>
        <v>NO CUMPLE</v>
      </c>
      <c r="T862" s="188" t="str">
        <f>IF($J862&gt;NORMA!$K$11,"NO CUMPLE","CUMPLE")</f>
        <v>NO CUMPLE</v>
      </c>
      <c r="U862" s="188" t="str">
        <f>IF($G862&gt;NORMA!$L$12,"NO CUMPLE","CUMPLE")</f>
        <v>CUMPLE</v>
      </c>
      <c r="V862" s="188" t="str">
        <f>IF($H862&gt;NORMA!$L$13,"NO CUMPLE","CUMPLE")</f>
        <v>CUMPLE</v>
      </c>
      <c r="W862" s="188" t="str">
        <f>IF($O862&gt;NORMA!$J$14,"NO CUMPLE","CUMPLE")</f>
        <v>NO CUMPLE</v>
      </c>
      <c r="X862" s="188" t="str">
        <f>IF(AND($N862&gt;=NORMA!$Q$4, $N862&lt;=NORMA!$R$4),"CUMPLE","NO CUMPLE")</f>
        <v>CUMPLE</v>
      </c>
      <c r="Y862" s="188" t="str">
        <f>IF($I862&gt;NORMA!$K$16,"NO CUMPLE","CUMPLE")</f>
        <v>NO CUMPLE</v>
      </c>
      <c r="Z862" s="188" t="str">
        <f>IF($M862&lt;NORMA!$L$23,"NO CUMPLE","CUMPLE")</f>
        <v>NO CUMPLE</v>
      </c>
      <c r="AA862" s="188" t="str">
        <f>IF($E862&gt;NORMA!$J$24,"NO CUMPLE","CUMPLE")</f>
        <v>NO CUMPLE</v>
      </c>
      <c r="AB862" s="188" t="str">
        <f>IF($F862&gt;NORMA!$J$25,"NO CUMPLE","CUMPLE")</f>
        <v>NO CUMPLE</v>
      </c>
      <c r="AC862" s="188" t="str">
        <f>IF($K862&gt;NORMA!$J$26,"NO CUMPLE","CUMPLE")</f>
        <v>NO CUMPLE</v>
      </c>
      <c r="AD862" s="188" t="str">
        <f>IF($J862&gt;NORMA!$J$27,"NO CUMPLE","CUMPLE")</f>
        <v>NO CUMPLE</v>
      </c>
      <c r="AE862" s="188" t="str">
        <f>IF($G862&gt;NORMA!$K$28,"NO CUMPLE","CUMPLE")</f>
        <v>NO CUMPLE</v>
      </c>
      <c r="AF862" s="188" t="str">
        <f>IF($H862&gt;NORMA!$I$29,"NO CUMPLE","CUMPLE")</f>
        <v>NO CUMPLE</v>
      </c>
      <c r="AG862" s="188" t="str">
        <f>IF($O862&gt;NORMA!$L$30,"NO CUMPLE","CUMPLE")</f>
        <v>NO CUMPLE</v>
      </c>
      <c r="AH862" s="188" t="str">
        <f>IF(AND($N862&gt;=NORMA!$R$18, $N862&lt;=NORMA!$S$18),"CUMPLE","NO CUMPLE")</f>
        <v>CUMPLE</v>
      </c>
      <c r="AI862" s="188" t="str">
        <f>IF($I862&gt;NORMA!$J$32,"NO CUMPLE","CUMPLE")</f>
        <v>NO CUMPLE</v>
      </c>
    </row>
    <row r="863" spans="1:35" ht="14.25" customHeight="1" x14ac:dyDescent="0.35">
      <c r="A863" s="146" t="s">
        <v>106</v>
      </c>
      <c r="B863" s="147" t="s">
        <v>105</v>
      </c>
      <c r="C863" s="167">
        <v>43717</v>
      </c>
      <c r="D863" s="149">
        <v>0.66666666666666663</v>
      </c>
      <c r="E863" s="155">
        <v>282</v>
      </c>
      <c r="F863" s="155">
        <v>625</v>
      </c>
      <c r="G863" s="155">
        <v>224</v>
      </c>
      <c r="H863" s="155">
        <v>63.9</v>
      </c>
      <c r="I863" s="155">
        <v>8.0299999999999994</v>
      </c>
      <c r="J863" s="147">
        <v>7.42</v>
      </c>
      <c r="K863" s="161">
        <v>93.3</v>
      </c>
      <c r="L863" s="159">
        <v>5.3</v>
      </c>
      <c r="M863" s="212">
        <v>0.67</v>
      </c>
      <c r="N863" s="156">
        <v>7.74</v>
      </c>
      <c r="O863" s="157">
        <v>19900000</v>
      </c>
      <c r="P863" s="188" t="str">
        <f>IF($M863&lt;NORMA!$K$7,"NO CUMPLE","CUMPLE")</f>
        <v>CUMPLE</v>
      </c>
      <c r="Q863" s="188" t="str">
        <f>IF($E863&gt;NORMA!$K$8,"NO CUMPLE","CUMPLE")</f>
        <v>NO CUMPLE</v>
      </c>
      <c r="R863" s="188" t="str">
        <f>IF($F863&gt;NORMA!$K$9,"NO CUMPLE","CUMPLE")</f>
        <v>NO CUMPLE</v>
      </c>
      <c r="S863" s="188" t="str">
        <f>IF($K863&gt;NORMA!$K$10,"NO CUMPLE","CUMPLE")</f>
        <v>NO CUMPLE</v>
      </c>
      <c r="T863" s="188" t="str">
        <f>IF($J863&gt;NORMA!$K$11,"NO CUMPLE","CUMPLE")</f>
        <v>CUMPLE</v>
      </c>
      <c r="U863" s="188" t="str">
        <f>IF($G863&gt;NORMA!$L$12,"NO CUMPLE","CUMPLE")</f>
        <v>NO CUMPLE</v>
      </c>
      <c r="V863" s="188" t="str">
        <f>IF($H863&gt;NORMA!$L$13,"NO CUMPLE","CUMPLE")</f>
        <v>NO CUMPLE</v>
      </c>
      <c r="W863" s="188" t="str">
        <f>IF($O863&gt;NORMA!$J$14,"NO CUMPLE","CUMPLE")</f>
        <v>NO CUMPLE</v>
      </c>
      <c r="X863" s="188" t="str">
        <f>IF(AND($N863&gt;=NORMA!$Q$4, $N863&lt;=NORMA!$R$4),"CUMPLE","NO CUMPLE")</f>
        <v>CUMPLE</v>
      </c>
      <c r="Y863" s="188" t="str">
        <f>IF($I863&gt;NORMA!$K$16,"NO CUMPLE","CUMPLE")</f>
        <v>NO CUMPLE</v>
      </c>
      <c r="Z863" s="188" t="str">
        <f>IF($M863&lt;NORMA!$L$23,"NO CUMPLE","CUMPLE")</f>
        <v>NO CUMPLE</v>
      </c>
      <c r="AA863" s="188" t="str">
        <f>IF($E863&gt;NORMA!$J$24,"NO CUMPLE","CUMPLE")</f>
        <v>NO CUMPLE</v>
      </c>
      <c r="AB863" s="188" t="str">
        <f>IF($F863&gt;NORMA!$J$25,"NO CUMPLE","CUMPLE")</f>
        <v>NO CUMPLE</v>
      </c>
      <c r="AC863" s="188" t="str">
        <f>IF($K863&gt;NORMA!$J$26,"NO CUMPLE","CUMPLE")</f>
        <v>NO CUMPLE</v>
      </c>
      <c r="AD863" s="188" t="str">
        <f>IF($J863&gt;NORMA!$J$27,"NO CUMPLE","CUMPLE")</f>
        <v>NO CUMPLE</v>
      </c>
      <c r="AE863" s="188" t="str">
        <f>IF($G863&gt;NORMA!$K$28,"NO CUMPLE","CUMPLE")</f>
        <v>NO CUMPLE</v>
      </c>
      <c r="AF863" s="188" t="str">
        <f>IF($H863&gt;NORMA!$I$29,"NO CUMPLE","CUMPLE")</f>
        <v>NO CUMPLE</v>
      </c>
      <c r="AG863" s="188" t="str">
        <f>IF($O863&gt;NORMA!$L$30,"NO CUMPLE","CUMPLE")</f>
        <v>NO CUMPLE</v>
      </c>
      <c r="AH863" s="188" t="str">
        <f>IF(AND($N863&gt;=NORMA!$R$18, $N863&lt;=NORMA!$S$18),"CUMPLE","NO CUMPLE")</f>
        <v>CUMPLE</v>
      </c>
      <c r="AI863" s="188" t="str">
        <f>IF($I863&gt;NORMA!$J$32,"NO CUMPLE","CUMPLE")</f>
        <v>NO CUMPLE</v>
      </c>
    </row>
    <row r="864" spans="1:35" ht="14.25" customHeight="1" x14ac:dyDescent="0.35">
      <c r="A864" s="146" t="s">
        <v>106</v>
      </c>
      <c r="B864" s="147" t="s">
        <v>105</v>
      </c>
      <c r="C864" s="167">
        <v>43738</v>
      </c>
      <c r="D864" s="149">
        <v>0.25</v>
      </c>
      <c r="E864" s="155">
        <v>124</v>
      </c>
      <c r="F864" s="164">
        <v>311</v>
      </c>
      <c r="G864" s="155">
        <v>144</v>
      </c>
      <c r="H864" s="155">
        <v>25.4</v>
      </c>
      <c r="I864" s="155">
        <v>2.97</v>
      </c>
      <c r="J864" s="147">
        <v>3.9889999999999999</v>
      </c>
      <c r="K864" s="161">
        <v>66.599999999999994</v>
      </c>
      <c r="L864" s="159">
        <v>3.3</v>
      </c>
      <c r="M864" s="212">
        <v>0.31</v>
      </c>
      <c r="N864" s="156">
        <v>7.63</v>
      </c>
      <c r="O864" s="157">
        <v>1310000</v>
      </c>
      <c r="P864" s="188" t="str">
        <f>IF($M864&lt;NORMA!$K$7,"NO CUMPLE","CUMPLE")</f>
        <v>CUMPLE</v>
      </c>
      <c r="Q864" s="188" t="str">
        <f>IF($E864&gt;NORMA!$K$8,"NO CUMPLE","CUMPLE")</f>
        <v>CUMPLE</v>
      </c>
      <c r="R864" s="188" t="str">
        <f>IF($F864&gt;NORMA!$K$9,"NO CUMPLE","CUMPLE")</f>
        <v>CUMPLE</v>
      </c>
      <c r="S864" s="188" t="str">
        <f>IF($K864&gt;NORMA!$K$10,"NO CUMPLE","CUMPLE")</f>
        <v>NO CUMPLE</v>
      </c>
      <c r="T864" s="188" t="str">
        <f>IF($J864&gt;NORMA!$K$11,"NO CUMPLE","CUMPLE")</f>
        <v>CUMPLE</v>
      </c>
      <c r="U864" s="188" t="str">
        <f>IF($G864&gt;NORMA!$L$12,"NO CUMPLE","CUMPLE")</f>
        <v>CUMPLE</v>
      </c>
      <c r="V864" s="188" t="str">
        <f>IF($H864&gt;NORMA!$L$13,"NO CUMPLE","CUMPLE")</f>
        <v>CUMPLE</v>
      </c>
      <c r="W864" s="188" t="str">
        <f>IF($O864&gt;NORMA!$J$14,"NO CUMPLE","CUMPLE")</f>
        <v>NO CUMPLE</v>
      </c>
      <c r="X864" s="188" t="str">
        <f>IF(AND($N864&gt;=NORMA!$Q$4, $N864&lt;=NORMA!$R$4),"CUMPLE","NO CUMPLE")</f>
        <v>CUMPLE</v>
      </c>
      <c r="Y864" s="188" t="str">
        <f>IF($I864&gt;NORMA!$K$16,"NO CUMPLE","CUMPLE")</f>
        <v>CUMPLE</v>
      </c>
      <c r="Z864" s="188" t="str">
        <f>IF($M864&lt;NORMA!$L$23,"NO CUMPLE","CUMPLE")</f>
        <v>NO CUMPLE</v>
      </c>
      <c r="AA864" s="188" t="str">
        <f>IF($E864&gt;NORMA!$J$24,"NO CUMPLE","CUMPLE")</f>
        <v>NO CUMPLE</v>
      </c>
      <c r="AB864" s="188" t="str">
        <f>IF($F864&gt;NORMA!$J$25,"NO CUMPLE","CUMPLE")</f>
        <v>NO CUMPLE</v>
      </c>
      <c r="AC864" s="188" t="str">
        <f>IF($K864&gt;NORMA!$J$26,"NO CUMPLE","CUMPLE")</f>
        <v>NO CUMPLE</v>
      </c>
      <c r="AD864" s="188" t="str">
        <f>IF($J864&gt;NORMA!$J$27,"NO CUMPLE","CUMPLE")</f>
        <v>NO CUMPLE</v>
      </c>
      <c r="AE864" s="188" t="str">
        <f>IF($G864&gt;NORMA!$K$28,"NO CUMPLE","CUMPLE")</f>
        <v>NO CUMPLE</v>
      </c>
      <c r="AF864" s="188" t="str">
        <f>IF($H864&gt;NORMA!$I$29,"NO CUMPLE","CUMPLE")</f>
        <v>NO CUMPLE</v>
      </c>
      <c r="AG864" s="188" t="str">
        <f>IF($O864&gt;NORMA!$L$30,"NO CUMPLE","CUMPLE")</f>
        <v>NO CUMPLE</v>
      </c>
      <c r="AH864" s="188" t="str">
        <f>IF(AND($N864&gt;=NORMA!$R$18, $N864&lt;=NORMA!$S$18),"CUMPLE","NO CUMPLE")</f>
        <v>CUMPLE</v>
      </c>
      <c r="AI864" s="188" t="str">
        <f>IF($I864&gt;NORMA!$J$32,"NO CUMPLE","CUMPLE")</f>
        <v>NO CUMPLE</v>
      </c>
    </row>
    <row r="865" spans="1:35" ht="14.25" customHeight="1" x14ac:dyDescent="0.35">
      <c r="A865" s="146" t="s">
        <v>107</v>
      </c>
      <c r="B865" s="147" t="s">
        <v>105</v>
      </c>
      <c r="C865" s="167">
        <v>43738</v>
      </c>
      <c r="D865" s="149">
        <v>0.41666666666666669</v>
      </c>
      <c r="E865" s="155">
        <v>147</v>
      </c>
      <c r="F865" s="164">
        <v>364</v>
      </c>
      <c r="G865" s="155">
        <v>92</v>
      </c>
      <c r="H865" s="155">
        <v>31.2</v>
      </c>
      <c r="I865" s="155">
        <v>3.26</v>
      </c>
      <c r="J865" s="147">
        <v>6.3159999999999998</v>
      </c>
      <c r="K865" s="161">
        <v>61.5</v>
      </c>
      <c r="L865" s="159">
        <v>6</v>
      </c>
      <c r="M865" s="212">
        <v>0.28999999999999998</v>
      </c>
      <c r="N865" s="156">
        <v>9.06</v>
      </c>
      <c r="O865" s="157">
        <v>2250000</v>
      </c>
      <c r="P865" s="188" t="str">
        <f>IF($M865&lt;NORMA!$K$7,"NO CUMPLE","CUMPLE")</f>
        <v>CUMPLE</v>
      </c>
      <c r="Q865" s="188" t="str">
        <f>IF($E865&gt;NORMA!$K$8,"NO CUMPLE","CUMPLE")</f>
        <v>CUMPLE</v>
      </c>
      <c r="R865" s="188" t="str">
        <f>IF($F865&gt;NORMA!$K$9,"NO CUMPLE","CUMPLE")</f>
        <v>CUMPLE</v>
      </c>
      <c r="S865" s="188" t="str">
        <f>IF($K865&gt;NORMA!$K$10,"NO CUMPLE","CUMPLE")</f>
        <v>NO CUMPLE</v>
      </c>
      <c r="T865" s="188" t="str">
        <f>IF($J865&gt;NORMA!$K$11,"NO CUMPLE","CUMPLE")</f>
        <v>CUMPLE</v>
      </c>
      <c r="U865" s="188" t="str">
        <f>IF($G865&gt;NORMA!$L$12,"NO CUMPLE","CUMPLE")</f>
        <v>CUMPLE</v>
      </c>
      <c r="V865" s="188" t="str">
        <f>IF($H865&gt;NORMA!$L$13,"NO CUMPLE","CUMPLE")</f>
        <v>CUMPLE</v>
      </c>
      <c r="W865" s="188" t="str">
        <f>IF($O865&gt;NORMA!$J$14,"NO CUMPLE","CUMPLE")</f>
        <v>NO CUMPLE</v>
      </c>
      <c r="X865" s="188" t="str">
        <f>IF(AND($N865&gt;=NORMA!$Q$4, $N865&lt;=NORMA!$R$4),"CUMPLE","NO CUMPLE")</f>
        <v>NO CUMPLE</v>
      </c>
      <c r="Y865" s="188" t="str">
        <f>IF($I865&gt;NORMA!$K$16,"NO CUMPLE","CUMPLE")</f>
        <v>CUMPLE</v>
      </c>
      <c r="Z865" s="188" t="str">
        <f>IF($M865&lt;NORMA!$L$23,"NO CUMPLE","CUMPLE")</f>
        <v>NO CUMPLE</v>
      </c>
      <c r="AA865" s="188" t="str">
        <f>IF($E865&gt;NORMA!$J$24,"NO CUMPLE","CUMPLE")</f>
        <v>NO CUMPLE</v>
      </c>
      <c r="AB865" s="188" t="str">
        <f>IF($F865&gt;NORMA!$J$25,"NO CUMPLE","CUMPLE")</f>
        <v>NO CUMPLE</v>
      </c>
      <c r="AC865" s="188" t="str">
        <f>IF($K865&gt;NORMA!$J$26,"NO CUMPLE","CUMPLE")</f>
        <v>NO CUMPLE</v>
      </c>
      <c r="AD865" s="188" t="str">
        <f>IF($J865&gt;NORMA!$J$27,"NO CUMPLE","CUMPLE")</f>
        <v>NO CUMPLE</v>
      </c>
      <c r="AE865" s="188" t="str">
        <f>IF($G865&gt;NORMA!$K$28,"NO CUMPLE","CUMPLE")</f>
        <v>NO CUMPLE</v>
      </c>
      <c r="AF865" s="188" t="str">
        <f>IF($H865&gt;NORMA!$I$29,"NO CUMPLE","CUMPLE")</f>
        <v>NO CUMPLE</v>
      </c>
      <c r="AG865" s="188" t="str">
        <f>IF($O865&gt;NORMA!$L$30,"NO CUMPLE","CUMPLE")</f>
        <v>NO CUMPLE</v>
      </c>
      <c r="AH865" s="188" t="str">
        <f>IF(AND($N865&gt;=NORMA!$R$18, $N865&lt;=NORMA!$S$18),"CUMPLE","NO CUMPLE")</f>
        <v>NO CUMPLE</v>
      </c>
      <c r="AI865" s="188" t="str">
        <f>IF($I865&gt;NORMA!$J$32,"NO CUMPLE","CUMPLE")</f>
        <v>NO CUMPLE</v>
      </c>
    </row>
    <row r="866" spans="1:35" ht="14.25" customHeight="1" x14ac:dyDescent="0.35">
      <c r="A866" s="146" t="s">
        <v>104</v>
      </c>
      <c r="B866" s="147" t="s">
        <v>105</v>
      </c>
      <c r="C866" s="167">
        <v>43738</v>
      </c>
      <c r="D866" s="149">
        <v>0.58333333333333337</v>
      </c>
      <c r="E866" s="155">
        <v>282</v>
      </c>
      <c r="F866" s="164">
        <v>694</v>
      </c>
      <c r="G866" s="155">
        <v>313</v>
      </c>
      <c r="H866" s="155">
        <v>62.8</v>
      </c>
      <c r="I866" s="155">
        <v>6.46</v>
      </c>
      <c r="J866" s="147">
        <v>6.9329999999999998</v>
      </c>
      <c r="K866" s="161">
        <v>65.8</v>
      </c>
      <c r="L866" s="159">
        <v>4.4000000000000004</v>
      </c>
      <c r="M866" s="212">
        <v>0.39</v>
      </c>
      <c r="N866" s="156">
        <v>8.1</v>
      </c>
      <c r="O866" s="157">
        <v>14100</v>
      </c>
      <c r="P866" s="188" t="str">
        <f>IF($M866&lt;NORMA!$K$7,"NO CUMPLE","CUMPLE")</f>
        <v>CUMPLE</v>
      </c>
      <c r="Q866" s="188" t="str">
        <f>IF($E866&gt;NORMA!$K$8,"NO CUMPLE","CUMPLE")</f>
        <v>NO CUMPLE</v>
      </c>
      <c r="R866" s="188" t="str">
        <f>IF($F866&gt;NORMA!$K$9,"NO CUMPLE","CUMPLE")</f>
        <v>NO CUMPLE</v>
      </c>
      <c r="S866" s="188" t="str">
        <f>IF($K866&gt;NORMA!$K$10,"NO CUMPLE","CUMPLE")</f>
        <v>NO CUMPLE</v>
      </c>
      <c r="T866" s="188" t="str">
        <f>IF($J866&gt;NORMA!$K$11,"NO CUMPLE","CUMPLE")</f>
        <v>CUMPLE</v>
      </c>
      <c r="U866" s="188" t="str">
        <f>IF($G866&gt;NORMA!$L$12,"NO CUMPLE","CUMPLE")</f>
        <v>NO CUMPLE</v>
      </c>
      <c r="V866" s="188" t="str">
        <f>IF($H866&gt;NORMA!$L$13,"NO CUMPLE","CUMPLE")</f>
        <v>NO CUMPLE</v>
      </c>
      <c r="W866" s="188" t="str">
        <f>IF($O866&gt;NORMA!$J$14,"NO CUMPLE","CUMPLE")</f>
        <v>CUMPLE</v>
      </c>
      <c r="X866" s="188" t="str">
        <f>IF(AND($N866&gt;=NORMA!$Q$4, $N866&lt;=NORMA!$R$4),"CUMPLE","NO CUMPLE")</f>
        <v>CUMPLE</v>
      </c>
      <c r="Y866" s="188" t="str">
        <f>IF($I866&gt;NORMA!$K$16,"NO CUMPLE","CUMPLE")</f>
        <v>NO CUMPLE</v>
      </c>
      <c r="Z866" s="188" t="str">
        <f>IF($M866&lt;NORMA!$L$23,"NO CUMPLE","CUMPLE")</f>
        <v>NO CUMPLE</v>
      </c>
      <c r="AA866" s="188" t="str">
        <f>IF($E866&gt;NORMA!$J$24,"NO CUMPLE","CUMPLE")</f>
        <v>NO CUMPLE</v>
      </c>
      <c r="AB866" s="188" t="str">
        <f>IF($F866&gt;NORMA!$J$25,"NO CUMPLE","CUMPLE")</f>
        <v>NO CUMPLE</v>
      </c>
      <c r="AC866" s="188" t="str">
        <f>IF($K866&gt;NORMA!$J$26,"NO CUMPLE","CUMPLE")</f>
        <v>NO CUMPLE</v>
      </c>
      <c r="AD866" s="188" t="str">
        <f>IF($J866&gt;NORMA!$J$27,"NO CUMPLE","CUMPLE")</f>
        <v>NO CUMPLE</v>
      </c>
      <c r="AE866" s="188" t="str">
        <f>IF($G866&gt;NORMA!$K$28,"NO CUMPLE","CUMPLE")</f>
        <v>NO CUMPLE</v>
      </c>
      <c r="AF866" s="188" t="str">
        <f>IF($H866&gt;NORMA!$I$29,"NO CUMPLE","CUMPLE")</f>
        <v>NO CUMPLE</v>
      </c>
      <c r="AG866" s="188" t="str">
        <f>IF($O866&gt;NORMA!$L$30,"NO CUMPLE","CUMPLE")</f>
        <v>CUMPLE</v>
      </c>
      <c r="AH866" s="188" t="str">
        <f>IF(AND($N866&gt;=NORMA!$R$18, $N866&lt;=NORMA!$S$18),"CUMPLE","NO CUMPLE")</f>
        <v>CUMPLE</v>
      </c>
      <c r="AI866" s="188" t="str">
        <f>IF($I866&gt;NORMA!$J$32,"NO CUMPLE","CUMPLE")</f>
        <v>NO CUMPLE</v>
      </c>
    </row>
    <row r="867" spans="1:35" ht="14.25" customHeight="1" x14ac:dyDescent="0.35">
      <c r="A867" s="146" t="s">
        <v>106</v>
      </c>
      <c r="B867" s="147" t="s">
        <v>105</v>
      </c>
      <c r="C867" s="167">
        <v>43753</v>
      </c>
      <c r="D867" s="149">
        <v>0.33333333333333331</v>
      </c>
      <c r="E867" s="155">
        <v>192</v>
      </c>
      <c r="F867" s="155">
        <v>513</v>
      </c>
      <c r="G867" s="155">
        <v>129</v>
      </c>
      <c r="H867" s="155">
        <v>24.8</v>
      </c>
      <c r="I867" s="155">
        <v>3.55</v>
      </c>
      <c r="J867" s="147">
        <v>6.601</v>
      </c>
      <c r="K867" s="161">
        <v>53.7</v>
      </c>
      <c r="L867" s="159">
        <v>4.3</v>
      </c>
      <c r="M867" s="212">
        <v>0.5</v>
      </c>
      <c r="N867" s="156">
        <v>7.76</v>
      </c>
      <c r="O867" s="157">
        <v>490000</v>
      </c>
      <c r="P867" s="188" t="str">
        <f>IF($M867&lt;NORMA!$K$7,"NO CUMPLE","CUMPLE")</f>
        <v>CUMPLE</v>
      </c>
      <c r="Q867" s="188" t="str">
        <f>IF($E867&gt;NORMA!$K$8,"NO CUMPLE","CUMPLE")</f>
        <v>CUMPLE</v>
      </c>
      <c r="R867" s="188" t="str">
        <f>IF($F867&gt;NORMA!$K$9,"NO CUMPLE","CUMPLE")</f>
        <v>NO CUMPLE</v>
      </c>
      <c r="S867" s="188" t="str">
        <f>IF($K867&gt;NORMA!$K$10,"NO CUMPLE","CUMPLE")</f>
        <v>NO CUMPLE</v>
      </c>
      <c r="T867" s="188" t="str">
        <f>IF($J867&gt;NORMA!$K$11,"NO CUMPLE","CUMPLE")</f>
        <v>CUMPLE</v>
      </c>
      <c r="U867" s="188" t="str">
        <f>IF($G867&gt;NORMA!$L$12,"NO CUMPLE","CUMPLE")</f>
        <v>CUMPLE</v>
      </c>
      <c r="V867" s="188" t="str">
        <f>IF($H867&gt;NORMA!$L$13,"NO CUMPLE","CUMPLE")</f>
        <v>CUMPLE</v>
      </c>
      <c r="W867" s="188" t="str">
        <f>IF($O867&gt;NORMA!$J$14,"NO CUMPLE","CUMPLE")</f>
        <v>CUMPLE</v>
      </c>
      <c r="X867" s="188" t="str">
        <f>IF(AND($N867&gt;=NORMA!$Q$4, $N867&lt;=NORMA!$R$4),"CUMPLE","NO CUMPLE")</f>
        <v>CUMPLE</v>
      </c>
      <c r="Y867" s="188" t="str">
        <f>IF($I867&gt;NORMA!$K$16,"NO CUMPLE","CUMPLE")</f>
        <v>CUMPLE</v>
      </c>
      <c r="Z867" s="188" t="str">
        <f>IF($M867&lt;NORMA!$L$23,"NO CUMPLE","CUMPLE")</f>
        <v>NO CUMPLE</v>
      </c>
      <c r="AA867" s="188" t="str">
        <f>IF($E867&gt;NORMA!$J$24,"NO CUMPLE","CUMPLE")</f>
        <v>NO CUMPLE</v>
      </c>
      <c r="AB867" s="188" t="str">
        <f>IF($F867&gt;NORMA!$J$25,"NO CUMPLE","CUMPLE")</f>
        <v>NO CUMPLE</v>
      </c>
      <c r="AC867" s="188" t="str">
        <f>IF($K867&gt;NORMA!$J$26,"NO CUMPLE","CUMPLE")</f>
        <v>NO CUMPLE</v>
      </c>
      <c r="AD867" s="188" t="str">
        <f>IF($J867&gt;NORMA!$J$27,"NO CUMPLE","CUMPLE")</f>
        <v>NO CUMPLE</v>
      </c>
      <c r="AE867" s="188" t="str">
        <f>IF($G867&gt;NORMA!$K$28,"NO CUMPLE","CUMPLE")</f>
        <v>NO CUMPLE</v>
      </c>
      <c r="AF867" s="188" t="str">
        <f>IF($H867&gt;NORMA!$I$29,"NO CUMPLE","CUMPLE")</f>
        <v>NO CUMPLE</v>
      </c>
      <c r="AG867" s="188" t="str">
        <f>IF($O867&gt;NORMA!$L$30,"NO CUMPLE","CUMPLE")</f>
        <v>NO CUMPLE</v>
      </c>
      <c r="AH867" s="188" t="str">
        <f>IF(AND($N867&gt;=NORMA!$R$18, $N867&lt;=NORMA!$S$18),"CUMPLE","NO CUMPLE")</f>
        <v>CUMPLE</v>
      </c>
      <c r="AI867" s="188" t="str">
        <f>IF($I867&gt;NORMA!$J$32,"NO CUMPLE","CUMPLE")</f>
        <v>NO CUMPLE</v>
      </c>
    </row>
    <row r="868" spans="1:35" ht="14.25" customHeight="1" x14ac:dyDescent="0.35">
      <c r="A868" s="146" t="s">
        <v>104</v>
      </c>
      <c r="B868" s="147" t="s">
        <v>105</v>
      </c>
      <c r="C868" s="167">
        <v>43753</v>
      </c>
      <c r="D868" s="149">
        <v>0.5</v>
      </c>
      <c r="E868" s="155">
        <v>354</v>
      </c>
      <c r="F868" s="164">
        <v>890</v>
      </c>
      <c r="G868" s="155">
        <v>313</v>
      </c>
      <c r="H868" s="155">
        <v>48.7</v>
      </c>
      <c r="I868" s="155">
        <v>5.83</v>
      </c>
      <c r="J868" s="147">
        <v>8.1430000000000007</v>
      </c>
      <c r="K868" s="161">
        <v>76.8</v>
      </c>
      <c r="L868" s="159">
        <v>3.9</v>
      </c>
      <c r="M868" s="212">
        <v>0.37</v>
      </c>
      <c r="N868" s="156">
        <v>7.86</v>
      </c>
      <c r="O868" s="157">
        <v>2400000</v>
      </c>
      <c r="P868" s="188" t="str">
        <f>IF($M868&lt;NORMA!$K$7,"NO CUMPLE","CUMPLE")</f>
        <v>CUMPLE</v>
      </c>
      <c r="Q868" s="188" t="str">
        <f>IF($E868&gt;NORMA!$K$8,"NO CUMPLE","CUMPLE")</f>
        <v>NO CUMPLE</v>
      </c>
      <c r="R868" s="188" t="str">
        <f>IF($F868&gt;NORMA!$K$9,"NO CUMPLE","CUMPLE")</f>
        <v>NO CUMPLE</v>
      </c>
      <c r="S868" s="188" t="str">
        <f>IF($K868&gt;NORMA!$K$10,"NO CUMPLE","CUMPLE")</f>
        <v>NO CUMPLE</v>
      </c>
      <c r="T868" s="188" t="str">
        <f>IF($J868&gt;NORMA!$K$11,"NO CUMPLE","CUMPLE")</f>
        <v>NO CUMPLE</v>
      </c>
      <c r="U868" s="188" t="str">
        <f>IF($G868&gt;NORMA!$L$12,"NO CUMPLE","CUMPLE")</f>
        <v>NO CUMPLE</v>
      </c>
      <c r="V868" s="188" t="str">
        <f>IF($H868&gt;NORMA!$L$13,"NO CUMPLE","CUMPLE")</f>
        <v>CUMPLE</v>
      </c>
      <c r="W868" s="188" t="str">
        <f>IF($O868&gt;NORMA!$J$14,"NO CUMPLE","CUMPLE")</f>
        <v>NO CUMPLE</v>
      </c>
      <c r="X868" s="188" t="str">
        <f>IF(AND($N868&gt;=NORMA!$Q$4, $N868&lt;=NORMA!$R$4),"CUMPLE","NO CUMPLE")</f>
        <v>CUMPLE</v>
      </c>
      <c r="Y868" s="188" t="str">
        <f>IF($I868&gt;NORMA!$K$16,"NO CUMPLE","CUMPLE")</f>
        <v>NO CUMPLE</v>
      </c>
      <c r="Z868" s="188" t="str">
        <f>IF($M868&lt;NORMA!$L$23,"NO CUMPLE","CUMPLE")</f>
        <v>NO CUMPLE</v>
      </c>
      <c r="AA868" s="188" t="str">
        <f>IF($E868&gt;NORMA!$J$24,"NO CUMPLE","CUMPLE")</f>
        <v>NO CUMPLE</v>
      </c>
      <c r="AB868" s="188" t="str">
        <f>IF($F868&gt;NORMA!$J$25,"NO CUMPLE","CUMPLE")</f>
        <v>NO CUMPLE</v>
      </c>
      <c r="AC868" s="188" t="str">
        <f>IF($K868&gt;NORMA!$J$26,"NO CUMPLE","CUMPLE")</f>
        <v>NO CUMPLE</v>
      </c>
      <c r="AD868" s="188" t="str">
        <f>IF($J868&gt;NORMA!$J$27,"NO CUMPLE","CUMPLE")</f>
        <v>NO CUMPLE</v>
      </c>
      <c r="AE868" s="188" t="str">
        <f>IF($G868&gt;NORMA!$K$28,"NO CUMPLE","CUMPLE")</f>
        <v>NO CUMPLE</v>
      </c>
      <c r="AF868" s="188" t="str">
        <f>IF($H868&gt;NORMA!$I$29,"NO CUMPLE","CUMPLE")</f>
        <v>NO CUMPLE</v>
      </c>
      <c r="AG868" s="188" t="str">
        <f>IF($O868&gt;NORMA!$L$30,"NO CUMPLE","CUMPLE")</f>
        <v>NO CUMPLE</v>
      </c>
      <c r="AH868" s="188" t="str">
        <f>IF(AND($N868&gt;=NORMA!$R$18, $N868&lt;=NORMA!$S$18),"CUMPLE","NO CUMPLE")</f>
        <v>CUMPLE</v>
      </c>
      <c r="AI868" s="188" t="str">
        <f>IF($I868&gt;NORMA!$J$32,"NO CUMPLE","CUMPLE")</f>
        <v>NO CUMPLE</v>
      </c>
    </row>
    <row r="869" spans="1:35" ht="14.25" customHeight="1" x14ac:dyDescent="0.35">
      <c r="A869" s="146" t="s">
        <v>107</v>
      </c>
      <c r="B869" s="147" t="s">
        <v>105</v>
      </c>
      <c r="C869" s="167">
        <v>43753</v>
      </c>
      <c r="D869" s="149">
        <v>0.66666666666666663</v>
      </c>
      <c r="E869" s="155">
        <v>288</v>
      </c>
      <c r="F869" s="164">
        <v>787</v>
      </c>
      <c r="G869" s="155">
        <v>681</v>
      </c>
      <c r="H869" s="155">
        <v>65.2</v>
      </c>
      <c r="I869" s="155">
        <v>8.14</v>
      </c>
      <c r="J869" s="147">
        <v>7.0380000000000003</v>
      </c>
      <c r="K869" s="161">
        <v>71.400000000000006</v>
      </c>
      <c r="L869" s="159">
        <v>5</v>
      </c>
      <c r="M869" s="212">
        <v>0.71</v>
      </c>
      <c r="N869" s="156">
        <v>7.56</v>
      </c>
      <c r="O869" s="157">
        <v>1300000</v>
      </c>
      <c r="P869" s="188" t="str">
        <f>IF($M869&lt;NORMA!$K$7,"NO CUMPLE","CUMPLE")</f>
        <v>CUMPLE</v>
      </c>
      <c r="Q869" s="188" t="str">
        <f>IF($E869&gt;NORMA!$K$8,"NO CUMPLE","CUMPLE")</f>
        <v>NO CUMPLE</v>
      </c>
      <c r="R869" s="188" t="str">
        <f>IF($F869&gt;NORMA!$K$9,"NO CUMPLE","CUMPLE")</f>
        <v>NO CUMPLE</v>
      </c>
      <c r="S869" s="188" t="str">
        <f>IF($K869&gt;NORMA!$K$10,"NO CUMPLE","CUMPLE")</f>
        <v>NO CUMPLE</v>
      </c>
      <c r="T869" s="188" t="str">
        <f>IF($J869&gt;NORMA!$K$11,"NO CUMPLE","CUMPLE")</f>
        <v>CUMPLE</v>
      </c>
      <c r="U869" s="188" t="str">
        <f>IF($G869&gt;NORMA!$L$12,"NO CUMPLE","CUMPLE")</f>
        <v>NO CUMPLE</v>
      </c>
      <c r="V869" s="188" t="str">
        <f>IF($H869&gt;NORMA!$L$13,"NO CUMPLE","CUMPLE")</f>
        <v>NO CUMPLE</v>
      </c>
      <c r="W869" s="188" t="str">
        <f>IF($O869&gt;NORMA!$J$14,"NO CUMPLE","CUMPLE")</f>
        <v>NO CUMPLE</v>
      </c>
      <c r="X869" s="188" t="str">
        <f>IF(AND($N869&gt;=NORMA!$Q$4, $N869&lt;=NORMA!$R$4),"CUMPLE","NO CUMPLE")</f>
        <v>CUMPLE</v>
      </c>
      <c r="Y869" s="188" t="str">
        <f>IF($I869&gt;NORMA!$K$16,"NO CUMPLE","CUMPLE")</f>
        <v>NO CUMPLE</v>
      </c>
      <c r="Z869" s="188" t="str">
        <f>IF($M869&lt;NORMA!$L$23,"NO CUMPLE","CUMPLE")</f>
        <v>NO CUMPLE</v>
      </c>
      <c r="AA869" s="188" t="str">
        <f>IF($E869&gt;NORMA!$J$24,"NO CUMPLE","CUMPLE")</f>
        <v>NO CUMPLE</v>
      </c>
      <c r="AB869" s="188" t="str">
        <f>IF($F869&gt;NORMA!$J$25,"NO CUMPLE","CUMPLE")</f>
        <v>NO CUMPLE</v>
      </c>
      <c r="AC869" s="188" t="str">
        <f>IF($K869&gt;NORMA!$J$26,"NO CUMPLE","CUMPLE")</f>
        <v>NO CUMPLE</v>
      </c>
      <c r="AD869" s="188" t="str">
        <f>IF($J869&gt;NORMA!$J$27,"NO CUMPLE","CUMPLE")</f>
        <v>NO CUMPLE</v>
      </c>
      <c r="AE869" s="188" t="str">
        <f>IF($G869&gt;NORMA!$K$28,"NO CUMPLE","CUMPLE")</f>
        <v>NO CUMPLE</v>
      </c>
      <c r="AF869" s="188" t="str">
        <f>IF($H869&gt;NORMA!$I$29,"NO CUMPLE","CUMPLE")</f>
        <v>NO CUMPLE</v>
      </c>
      <c r="AG869" s="188" t="str">
        <f>IF($O869&gt;NORMA!$L$30,"NO CUMPLE","CUMPLE")</f>
        <v>NO CUMPLE</v>
      </c>
      <c r="AH869" s="188" t="str">
        <f>IF(AND($N869&gt;=NORMA!$R$18, $N869&lt;=NORMA!$S$18),"CUMPLE","NO CUMPLE")</f>
        <v>CUMPLE</v>
      </c>
      <c r="AI869" s="188" t="str">
        <f>IF($I869&gt;NORMA!$J$32,"NO CUMPLE","CUMPLE")</f>
        <v>NO CUMPLE</v>
      </c>
    </row>
    <row r="870" spans="1:35" ht="14.25" customHeight="1" x14ac:dyDescent="0.35">
      <c r="A870" s="147" t="s">
        <v>104</v>
      </c>
      <c r="B870" s="147" t="s">
        <v>105</v>
      </c>
      <c r="C870" s="167">
        <v>43809</v>
      </c>
      <c r="D870" s="149">
        <v>0.25</v>
      </c>
      <c r="E870" s="155">
        <v>162</v>
      </c>
      <c r="F870" s="164">
        <v>498</v>
      </c>
      <c r="G870" s="155">
        <v>111</v>
      </c>
      <c r="H870" s="155">
        <v>26.4</v>
      </c>
      <c r="I870" s="155">
        <v>1.9</v>
      </c>
      <c r="J870" s="147">
        <v>5.56</v>
      </c>
      <c r="K870" s="161">
        <v>78.900000000000006</v>
      </c>
      <c r="L870" s="159">
        <v>1.2</v>
      </c>
      <c r="M870" s="212">
        <v>0.73</v>
      </c>
      <c r="N870" s="156">
        <v>7.63</v>
      </c>
      <c r="O870" s="157">
        <v>549</v>
      </c>
      <c r="P870" s="188" t="str">
        <f>IF($M870&lt;NORMA!$K$7,"NO CUMPLE","CUMPLE")</f>
        <v>CUMPLE</v>
      </c>
      <c r="Q870" s="188" t="str">
        <f>IF($E870&gt;NORMA!$K$8,"NO CUMPLE","CUMPLE")</f>
        <v>CUMPLE</v>
      </c>
      <c r="R870" s="188" t="str">
        <f>IF($F870&gt;NORMA!$K$9,"NO CUMPLE","CUMPLE")</f>
        <v>NO CUMPLE</v>
      </c>
      <c r="S870" s="188" t="str">
        <f>IF($K870&gt;NORMA!$K$10,"NO CUMPLE","CUMPLE")</f>
        <v>NO CUMPLE</v>
      </c>
      <c r="T870" s="188" t="str">
        <f>IF($J870&gt;NORMA!$K$11,"NO CUMPLE","CUMPLE")</f>
        <v>CUMPLE</v>
      </c>
      <c r="U870" s="188" t="str">
        <f>IF($G870&gt;NORMA!$L$12,"NO CUMPLE","CUMPLE")</f>
        <v>CUMPLE</v>
      </c>
      <c r="V870" s="188" t="str">
        <f>IF($H870&gt;NORMA!$L$13,"NO CUMPLE","CUMPLE")</f>
        <v>CUMPLE</v>
      </c>
      <c r="W870" s="188" t="str">
        <f>IF($O870&gt;NORMA!$J$14,"NO CUMPLE","CUMPLE")</f>
        <v>CUMPLE</v>
      </c>
      <c r="X870" s="188" t="str">
        <f>IF(AND($N870&gt;=NORMA!$Q$4, $N870&lt;=NORMA!$R$4),"CUMPLE","NO CUMPLE")</f>
        <v>CUMPLE</v>
      </c>
      <c r="Y870" s="188" t="str">
        <f>IF($I870&gt;NORMA!$K$16,"NO CUMPLE","CUMPLE")</f>
        <v>CUMPLE</v>
      </c>
      <c r="Z870" s="188" t="str">
        <f>IF($M870&lt;NORMA!$L$23,"NO CUMPLE","CUMPLE")</f>
        <v>NO CUMPLE</v>
      </c>
      <c r="AA870" s="188" t="str">
        <f>IF($E870&gt;NORMA!$J$24,"NO CUMPLE","CUMPLE")</f>
        <v>NO CUMPLE</v>
      </c>
      <c r="AB870" s="188" t="str">
        <f>IF($F870&gt;NORMA!$J$25,"NO CUMPLE","CUMPLE")</f>
        <v>NO CUMPLE</v>
      </c>
      <c r="AC870" s="188" t="str">
        <f>IF($K870&gt;NORMA!$J$26,"NO CUMPLE","CUMPLE")</f>
        <v>NO CUMPLE</v>
      </c>
      <c r="AD870" s="188" t="str">
        <f>IF($J870&gt;NORMA!$J$27,"NO CUMPLE","CUMPLE")</f>
        <v>NO CUMPLE</v>
      </c>
      <c r="AE870" s="188" t="str">
        <f>IF($G870&gt;NORMA!$K$28,"NO CUMPLE","CUMPLE")</f>
        <v>NO CUMPLE</v>
      </c>
      <c r="AF870" s="188" t="str">
        <f>IF($H870&gt;NORMA!$I$29,"NO CUMPLE","CUMPLE")</f>
        <v>NO CUMPLE</v>
      </c>
      <c r="AG870" s="188" t="str">
        <f>IF($O870&gt;NORMA!$L$30,"NO CUMPLE","CUMPLE")</f>
        <v>CUMPLE</v>
      </c>
      <c r="AH870" s="188" t="str">
        <f>IF(AND($N870&gt;=NORMA!$R$18, $N870&lt;=NORMA!$S$18),"CUMPLE","NO CUMPLE")</f>
        <v>CUMPLE</v>
      </c>
      <c r="AI870" s="188" t="str">
        <f>IF($I870&gt;NORMA!$J$32,"NO CUMPLE","CUMPLE")</f>
        <v>NO CUMPLE</v>
      </c>
    </row>
    <row r="871" spans="1:35" ht="14.25" customHeight="1" x14ac:dyDescent="0.35">
      <c r="A871" s="146" t="s">
        <v>106</v>
      </c>
      <c r="B871" s="147" t="s">
        <v>105</v>
      </c>
      <c r="C871" s="167">
        <v>43809</v>
      </c>
      <c r="D871" s="149">
        <v>0.58333333333333337</v>
      </c>
      <c r="E871" s="155">
        <v>276</v>
      </c>
      <c r="F871" s="164">
        <v>760</v>
      </c>
      <c r="G871" s="155">
        <v>27.7</v>
      </c>
      <c r="H871" s="155">
        <v>10</v>
      </c>
      <c r="I871" s="155">
        <v>4.58</v>
      </c>
      <c r="J871" s="147">
        <v>7.0229999999999997</v>
      </c>
      <c r="K871" s="161">
        <v>78.599999999999994</v>
      </c>
      <c r="L871" s="159">
        <v>5.9</v>
      </c>
      <c r="M871" s="212">
        <v>0.66</v>
      </c>
      <c r="N871" s="156">
        <v>7.7</v>
      </c>
      <c r="O871" s="157">
        <v>92100</v>
      </c>
      <c r="P871" s="188" t="str">
        <f>IF($M871&lt;NORMA!$K$7,"NO CUMPLE","CUMPLE")</f>
        <v>CUMPLE</v>
      </c>
      <c r="Q871" s="188" t="str">
        <f>IF($E871&gt;NORMA!$K$8,"NO CUMPLE","CUMPLE")</f>
        <v>NO CUMPLE</v>
      </c>
      <c r="R871" s="188" t="str">
        <f>IF($F871&gt;NORMA!$K$9,"NO CUMPLE","CUMPLE")</f>
        <v>NO CUMPLE</v>
      </c>
      <c r="S871" s="188" t="str">
        <f>IF($K871&gt;NORMA!$K$10,"NO CUMPLE","CUMPLE")</f>
        <v>NO CUMPLE</v>
      </c>
      <c r="T871" s="188" t="str">
        <f>IF($J871&gt;NORMA!$K$11,"NO CUMPLE","CUMPLE")</f>
        <v>CUMPLE</v>
      </c>
      <c r="U871" s="188" t="str">
        <f>IF($G871&gt;NORMA!$L$12,"NO CUMPLE","CUMPLE")</f>
        <v>CUMPLE</v>
      </c>
      <c r="V871" s="188" t="str">
        <f>IF($H871&gt;NORMA!$L$13,"NO CUMPLE","CUMPLE")</f>
        <v>CUMPLE</v>
      </c>
      <c r="W871" s="188" t="str">
        <f>IF($O871&gt;NORMA!$J$14,"NO CUMPLE","CUMPLE")</f>
        <v>CUMPLE</v>
      </c>
      <c r="X871" s="188" t="str">
        <f>IF(AND($N871&gt;=NORMA!$Q$4, $N871&lt;=NORMA!$R$4),"CUMPLE","NO CUMPLE")</f>
        <v>CUMPLE</v>
      </c>
      <c r="Y871" s="188" t="str">
        <f>IF($I871&gt;NORMA!$K$16,"NO CUMPLE","CUMPLE")</f>
        <v>NO CUMPLE</v>
      </c>
      <c r="Z871" s="188" t="str">
        <f>IF($M871&lt;NORMA!$L$23,"NO CUMPLE","CUMPLE")</f>
        <v>NO CUMPLE</v>
      </c>
      <c r="AA871" s="188" t="str">
        <f>IF($E871&gt;NORMA!$J$24,"NO CUMPLE","CUMPLE")</f>
        <v>NO CUMPLE</v>
      </c>
      <c r="AB871" s="188" t="str">
        <f>IF($F871&gt;NORMA!$J$25,"NO CUMPLE","CUMPLE")</f>
        <v>NO CUMPLE</v>
      </c>
      <c r="AC871" s="188" t="str">
        <f>IF($K871&gt;NORMA!$J$26,"NO CUMPLE","CUMPLE")</f>
        <v>NO CUMPLE</v>
      </c>
      <c r="AD871" s="188" t="str">
        <f>IF($J871&gt;NORMA!$J$27,"NO CUMPLE","CUMPLE")</f>
        <v>NO CUMPLE</v>
      </c>
      <c r="AE871" s="188" t="str">
        <f>IF($G871&gt;NORMA!$K$28,"NO CUMPLE","CUMPLE")</f>
        <v>CUMPLE</v>
      </c>
      <c r="AF871" s="188" t="str">
        <f>IF($H871&gt;NORMA!$I$29,"NO CUMPLE","CUMPLE")</f>
        <v>CUMPLE</v>
      </c>
      <c r="AG871" s="188" t="str">
        <f>IF($O871&gt;NORMA!$L$30,"NO CUMPLE","CUMPLE")</f>
        <v>CUMPLE</v>
      </c>
      <c r="AH871" s="188" t="str">
        <f>IF(AND($N871&gt;=NORMA!$R$18, $N871&lt;=NORMA!$S$18),"CUMPLE","NO CUMPLE")</f>
        <v>CUMPLE</v>
      </c>
      <c r="AI871" s="188" t="str">
        <f>IF($I871&gt;NORMA!$J$32,"NO CUMPLE","CUMPLE")</f>
        <v>NO CUMPLE</v>
      </c>
    </row>
    <row r="872" spans="1:35" ht="14.25" customHeight="1" x14ac:dyDescent="0.35">
      <c r="A872" s="146" t="s">
        <v>107</v>
      </c>
      <c r="B872" s="147" t="s">
        <v>105</v>
      </c>
      <c r="C872" s="167">
        <v>43822</v>
      </c>
      <c r="D872" s="149">
        <v>0.58333333333333337</v>
      </c>
      <c r="E872" s="161">
        <v>317</v>
      </c>
      <c r="F872" s="164">
        <v>589.1</v>
      </c>
      <c r="G872" s="155">
        <v>328</v>
      </c>
      <c r="H872" s="155">
        <v>77.8</v>
      </c>
      <c r="I872" s="155">
        <v>6.21</v>
      </c>
      <c r="J872" s="147">
        <v>5.4630000000000001</v>
      </c>
      <c r="K872" s="161">
        <v>29.3</v>
      </c>
      <c r="L872" s="159">
        <v>6</v>
      </c>
      <c r="M872" s="212">
        <v>0.44</v>
      </c>
      <c r="N872" s="156">
        <v>7.79</v>
      </c>
      <c r="O872" s="157">
        <v>1700</v>
      </c>
      <c r="P872" s="188" t="str">
        <f>IF($M872&lt;NORMA!$K$7,"NO CUMPLE","CUMPLE")</f>
        <v>CUMPLE</v>
      </c>
      <c r="Q872" s="188" t="str">
        <f>IF($E872&gt;NORMA!$K$8,"NO CUMPLE","CUMPLE")</f>
        <v>NO CUMPLE</v>
      </c>
      <c r="R872" s="188" t="str">
        <f>IF($F872&gt;NORMA!$K$9,"NO CUMPLE","CUMPLE")</f>
        <v>NO CUMPLE</v>
      </c>
      <c r="S872" s="188" t="str">
        <f>IF($K872&gt;NORMA!$K$10,"NO CUMPLE","CUMPLE")</f>
        <v>CUMPLE</v>
      </c>
      <c r="T872" s="188" t="str">
        <f>IF($J872&gt;NORMA!$K$11,"NO CUMPLE","CUMPLE")</f>
        <v>CUMPLE</v>
      </c>
      <c r="U872" s="188" t="str">
        <f>IF($G872&gt;NORMA!$L$12,"NO CUMPLE","CUMPLE")</f>
        <v>NO CUMPLE</v>
      </c>
      <c r="V872" s="188" t="str">
        <f>IF($H872&gt;NORMA!$L$13,"NO CUMPLE","CUMPLE")</f>
        <v>NO CUMPLE</v>
      </c>
      <c r="W872" s="188" t="str">
        <f>IF($O872&gt;NORMA!$J$14,"NO CUMPLE","CUMPLE")</f>
        <v>CUMPLE</v>
      </c>
      <c r="X872" s="188" t="str">
        <f>IF(AND($N872&gt;=NORMA!$Q$4, $N872&lt;=NORMA!$R$4),"CUMPLE","NO CUMPLE")</f>
        <v>CUMPLE</v>
      </c>
      <c r="Y872" s="188" t="str">
        <f>IF($I872&gt;NORMA!$K$16,"NO CUMPLE","CUMPLE")</f>
        <v>NO CUMPLE</v>
      </c>
      <c r="Z872" s="188" t="str">
        <f>IF($M872&lt;NORMA!$L$23,"NO CUMPLE","CUMPLE")</f>
        <v>NO CUMPLE</v>
      </c>
      <c r="AA872" s="188" t="str">
        <f>IF($E872&gt;NORMA!$J$24,"NO CUMPLE","CUMPLE")</f>
        <v>NO CUMPLE</v>
      </c>
      <c r="AB872" s="188" t="str">
        <f>IF($F872&gt;NORMA!$J$25,"NO CUMPLE","CUMPLE")</f>
        <v>NO CUMPLE</v>
      </c>
      <c r="AC872" s="188" t="str">
        <f>IF($K872&gt;NORMA!$J$26,"NO CUMPLE","CUMPLE")</f>
        <v>NO CUMPLE</v>
      </c>
      <c r="AD872" s="188" t="str">
        <f>IF($J872&gt;NORMA!$J$27,"NO CUMPLE","CUMPLE")</f>
        <v>NO CUMPLE</v>
      </c>
      <c r="AE872" s="188" t="str">
        <f>IF($G872&gt;NORMA!$K$28,"NO CUMPLE","CUMPLE")</f>
        <v>NO CUMPLE</v>
      </c>
      <c r="AF872" s="188" t="str">
        <f>IF($H872&gt;NORMA!$I$29,"NO CUMPLE","CUMPLE")</f>
        <v>NO CUMPLE</v>
      </c>
      <c r="AG872" s="188" t="str">
        <f>IF($O872&gt;NORMA!$L$30,"NO CUMPLE","CUMPLE")</f>
        <v>CUMPLE</v>
      </c>
      <c r="AH872" s="188" t="str">
        <f>IF(AND($N872&gt;=NORMA!$R$18, $N872&lt;=NORMA!$S$18),"CUMPLE","NO CUMPLE")</f>
        <v>CUMPLE</v>
      </c>
      <c r="AI872" s="188" t="str">
        <f>IF($I872&gt;NORMA!$J$32,"NO CUMPLE","CUMPLE")</f>
        <v>NO CUMPLE</v>
      </c>
    </row>
    <row r="873" spans="1:35" ht="14.25" customHeight="1" x14ac:dyDescent="0.35">
      <c r="A873" s="146" t="s">
        <v>107</v>
      </c>
      <c r="B873" s="147" t="s">
        <v>105</v>
      </c>
      <c r="C873" s="167">
        <v>43825</v>
      </c>
      <c r="D873" s="149">
        <v>0.5</v>
      </c>
      <c r="E873" s="155">
        <v>160</v>
      </c>
      <c r="F873" s="164">
        <v>254</v>
      </c>
      <c r="G873" s="155">
        <v>82</v>
      </c>
      <c r="H873" s="155">
        <v>10</v>
      </c>
      <c r="I873" s="155">
        <v>2.31</v>
      </c>
      <c r="J873" s="147">
        <v>4.2830000000000004</v>
      </c>
      <c r="K873" s="161">
        <v>19.8</v>
      </c>
      <c r="L873" s="159">
        <v>1.6</v>
      </c>
      <c r="M873" s="212">
        <v>0.39</v>
      </c>
      <c r="N873" s="156">
        <v>7.36</v>
      </c>
      <c r="O873" s="157">
        <v>11000</v>
      </c>
      <c r="P873" s="188" t="str">
        <f>IF($M873&lt;NORMA!$K$7,"NO CUMPLE","CUMPLE")</f>
        <v>CUMPLE</v>
      </c>
      <c r="Q873" s="188" t="str">
        <f>IF($E873&gt;NORMA!$K$8,"NO CUMPLE","CUMPLE")</f>
        <v>CUMPLE</v>
      </c>
      <c r="R873" s="188" t="str">
        <f>IF($F873&gt;NORMA!$K$9,"NO CUMPLE","CUMPLE")</f>
        <v>CUMPLE</v>
      </c>
      <c r="S873" s="188" t="str">
        <f>IF($K873&gt;NORMA!$K$10,"NO CUMPLE","CUMPLE")</f>
        <v>CUMPLE</v>
      </c>
      <c r="T873" s="188" t="str">
        <f>IF($J873&gt;NORMA!$K$11,"NO CUMPLE","CUMPLE")</f>
        <v>CUMPLE</v>
      </c>
      <c r="U873" s="188" t="str">
        <f>IF($G873&gt;NORMA!$L$12,"NO CUMPLE","CUMPLE")</f>
        <v>CUMPLE</v>
      </c>
      <c r="V873" s="188" t="str">
        <f>IF($H873&gt;NORMA!$L$13,"NO CUMPLE","CUMPLE")</f>
        <v>CUMPLE</v>
      </c>
      <c r="W873" s="188" t="str">
        <f>IF($O873&gt;NORMA!$J$14,"NO CUMPLE","CUMPLE")</f>
        <v>CUMPLE</v>
      </c>
      <c r="X873" s="188" t="str">
        <f>IF(AND($N873&gt;=NORMA!$Q$4, $N873&lt;=NORMA!$R$4),"CUMPLE","NO CUMPLE")</f>
        <v>CUMPLE</v>
      </c>
      <c r="Y873" s="188" t="str">
        <f>IF($I873&gt;NORMA!$K$16,"NO CUMPLE","CUMPLE")</f>
        <v>CUMPLE</v>
      </c>
      <c r="Z873" s="188" t="str">
        <f>IF($M873&lt;NORMA!$L$23,"NO CUMPLE","CUMPLE")</f>
        <v>NO CUMPLE</v>
      </c>
      <c r="AA873" s="188" t="str">
        <f>IF($E873&gt;NORMA!$J$24,"NO CUMPLE","CUMPLE")</f>
        <v>NO CUMPLE</v>
      </c>
      <c r="AB873" s="188" t="str">
        <f>IF($F873&gt;NORMA!$J$25,"NO CUMPLE","CUMPLE")</f>
        <v>NO CUMPLE</v>
      </c>
      <c r="AC873" s="188" t="str">
        <f>IF($K873&gt;NORMA!$J$26,"NO CUMPLE","CUMPLE")</f>
        <v>NO CUMPLE</v>
      </c>
      <c r="AD873" s="188" t="str">
        <f>IF($J873&gt;NORMA!$J$27,"NO CUMPLE","CUMPLE")</f>
        <v>NO CUMPLE</v>
      </c>
      <c r="AE873" s="188" t="str">
        <f>IF($G873&gt;NORMA!$K$28,"NO CUMPLE","CUMPLE")</f>
        <v>NO CUMPLE</v>
      </c>
      <c r="AF873" s="188" t="str">
        <f>IF($H873&gt;NORMA!$I$29,"NO CUMPLE","CUMPLE")</f>
        <v>CUMPLE</v>
      </c>
      <c r="AG873" s="188" t="str">
        <f>IF($O873&gt;NORMA!$L$30,"NO CUMPLE","CUMPLE")</f>
        <v>CUMPLE</v>
      </c>
      <c r="AH873" s="188" t="str">
        <f>IF(AND($N873&gt;=NORMA!$R$18, $N873&lt;=NORMA!$S$18),"CUMPLE","NO CUMPLE")</f>
        <v>CUMPLE</v>
      </c>
      <c r="AI873" s="188" t="str">
        <f>IF($I873&gt;NORMA!$J$32,"NO CUMPLE","CUMPLE")</f>
        <v>NO CUMPLE</v>
      </c>
    </row>
    <row r="874" spans="1:35" ht="14.25" customHeight="1" x14ac:dyDescent="0.35">
      <c r="A874" s="146" t="s">
        <v>104</v>
      </c>
      <c r="B874" s="147" t="s">
        <v>105</v>
      </c>
      <c r="C874" s="167">
        <v>43838</v>
      </c>
      <c r="D874" s="149">
        <v>0.25</v>
      </c>
      <c r="E874" s="155">
        <v>224</v>
      </c>
      <c r="F874" s="164">
        <v>517.29999999999995</v>
      </c>
      <c r="G874" s="155">
        <v>132</v>
      </c>
      <c r="H874" s="155">
        <v>15</v>
      </c>
      <c r="I874" s="155">
        <v>1.91</v>
      </c>
      <c r="J874" s="147">
        <v>5.056</v>
      </c>
      <c r="K874" s="161">
        <v>3.1</v>
      </c>
      <c r="L874" s="159">
        <v>2.0286</v>
      </c>
      <c r="M874" s="212">
        <v>1.1399999999999999</v>
      </c>
      <c r="N874" s="156">
        <v>7.5220000000000002</v>
      </c>
      <c r="O874" s="157">
        <v>6300</v>
      </c>
      <c r="P874" s="188" t="str">
        <f>IF($M874&lt;NORMA!$K$7,"NO CUMPLE","CUMPLE")</f>
        <v>CUMPLE</v>
      </c>
      <c r="Q874" s="188" t="str">
        <f>IF($E874&gt;NORMA!$K$8,"NO CUMPLE","CUMPLE")</f>
        <v>CUMPLE</v>
      </c>
      <c r="R874" s="188" t="str">
        <f>IF($F874&gt;NORMA!$K$9,"NO CUMPLE","CUMPLE")</f>
        <v>NO CUMPLE</v>
      </c>
      <c r="S874" s="188" t="str">
        <f>IF($K874&gt;NORMA!$K$10,"NO CUMPLE","CUMPLE")</f>
        <v>CUMPLE</v>
      </c>
      <c r="T874" s="188" t="str">
        <f>IF($J874&gt;NORMA!$K$11,"NO CUMPLE","CUMPLE")</f>
        <v>CUMPLE</v>
      </c>
      <c r="U874" s="188" t="str">
        <f>IF($G874&gt;NORMA!$L$12,"NO CUMPLE","CUMPLE")</f>
        <v>CUMPLE</v>
      </c>
      <c r="V874" s="188" t="str">
        <f>IF($H874&gt;NORMA!$L$13,"NO CUMPLE","CUMPLE")</f>
        <v>CUMPLE</v>
      </c>
      <c r="W874" s="188" t="str">
        <f>IF($O874&gt;NORMA!$J$14,"NO CUMPLE","CUMPLE")</f>
        <v>CUMPLE</v>
      </c>
      <c r="X874" s="188" t="str">
        <f>IF(AND($N874&gt;=NORMA!$Q$4, $N874&lt;=NORMA!$R$4),"CUMPLE","NO CUMPLE")</f>
        <v>CUMPLE</v>
      </c>
      <c r="Y874" s="188" t="str">
        <f>IF($I874&gt;NORMA!$K$16,"NO CUMPLE","CUMPLE")</f>
        <v>CUMPLE</v>
      </c>
      <c r="Z874" s="188" t="str">
        <f>IF($M874&lt;NORMA!$L$23,"NO CUMPLE","CUMPLE")</f>
        <v>CUMPLE</v>
      </c>
      <c r="AA874" s="188" t="str">
        <f>IF($E874&gt;NORMA!$J$24,"NO CUMPLE","CUMPLE")</f>
        <v>NO CUMPLE</v>
      </c>
      <c r="AB874" s="188" t="str">
        <f>IF($F874&gt;NORMA!$J$25,"NO CUMPLE","CUMPLE")</f>
        <v>NO CUMPLE</v>
      </c>
      <c r="AC874" s="188" t="str">
        <f>IF($K874&gt;NORMA!$J$26,"NO CUMPLE","CUMPLE")</f>
        <v>CUMPLE</v>
      </c>
      <c r="AD874" s="188" t="str">
        <f>IF($J874&gt;NORMA!$J$27,"NO CUMPLE","CUMPLE")</f>
        <v>NO CUMPLE</v>
      </c>
      <c r="AE874" s="188" t="str">
        <f>IF($G874&gt;NORMA!$K$28,"NO CUMPLE","CUMPLE")</f>
        <v>NO CUMPLE</v>
      </c>
      <c r="AF874" s="188" t="str">
        <f>IF($H874&gt;NORMA!$I$29,"NO CUMPLE","CUMPLE")</f>
        <v>NO CUMPLE</v>
      </c>
      <c r="AG874" s="188" t="str">
        <f>IF($O874&gt;NORMA!$L$30,"NO CUMPLE","CUMPLE")</f>
        <v>CUMPLE</v>
      </c>
      <c r="AH874" s="188" t="str">
        <f>IF(AND($N874&gt;=NORMA!$R$18, $N874&lt;=NORMA!$S$18),"CUMPLE","NO CUMPLE")</f>
        <v>CUMPLE</v>
      </c>
      <c r="AI874" s="188" t="str">
        <f>IF($I874&gt;NORMA!$J$32,"NO CUMPLE","CUMPLE")</f>
        <v>NO CUMPLE</v>
      </c>
    </row>
    <row r="875" spans="1:35" ht="14.25" customHeight="1" x14ac:dyDescent="0.35">
      <c r="A875" s="146" t="s">
        <v>106</v>
      </c>
      <c r="B875" s="147" t="s">
        <v>105</v>
      </c>
      <c r="C875" s="167">
        <v>43838</v>
      </c>
      <c r="D875" s="149">
        <v>0.41666666666666669</v>
      </c>
      <c r="E875" s="155">
        <v>236</v>
      </c>
      <c r="F875" s="164">
        <v>475.1</v>
      </c>
      <c r="G875" s="155">
        <v>574</v>
      </c>
      <c r="H875" s="155">
        <v>56</v>
      </c>
      <c r="I875" s="155">
        <v>3.09</v>
      </c>
      <c r="J875" s="147">
        <v>6.7930000000000001</v>
      </c>
      <c r="K875" s="161">
        <v>24.1</v>
      </c>
      <c r="L875" s="159">
        <v>4.4283999999999999</v>
      </c>
      <c r="M875" s="212">
        <v>1.47</v>
      </c>
      <c r="N875" s="156">
        <v>7.79</v>
      </c>
      <c r="O875" s="157">
        <v>48900</v>
      </c>
      <c r="P875" s="188" t="str">
        <f>IF($M875&lt;NORMA!$K$7,"NO CUMPLE","CUMPLE")</f>
        <v>CUMPLE</v>
      </c>
      <c r="Q875" s="188" t="str">
        <f>IF($E875&gt;NORMA!$K$8,"NO CUMPLE","CUMPLE")</f>
        <v>CUMPLE</v>
      </c>
      <c r="R875" s="188" t="str">
        <f>IF($F875&gt;NORMA!$K$9,"NO CUMPLE","CUMPLE")</f>
        <v>NO CUMPLE</v>
      </c>
      <c r="S875" s="188" t="str">
        <f>IF($K875&gt;NORMA!$K$10,"NO CUMPLE","CUMPLE")</f>
        <v>CUMPLE</v>
      </c>
      <c r="T875" s="188" t="str">
        <f>IF($J875&gt;NORMA!$K$11,"NO CUMPLE","CUMPLE")</f>
        <v>CUMPLE</v>
      </c>
      <c r="U875" s="188" t="str">
        <f>IF($G875&gt;NORMA!$L$12,"NO CUMPLE","CUMPLE")</f>
        <v>NO CUMPLE</v>
      </c>
      <c r="V875" s="188" t="str">
        <f>IF($H875&gt;NORMA!$L$13,"NO CUMPLE","CUMPLE")</f>
        <v>CUMPLE</v>
      </c>
      <c r="W875" s="188" t="str">
        <f>IF($O875&gt;NORMA!$J$14,"NO CUMPLE","CUMPLE")</f>
        <v>CUMPLE</v>
      </c>
      <c r="X875" s="188" t="str">
        <f>IF(AND($N875&gt;=NORMA!$Q$4, $N875&lt;=NORMA!$R$4),"CUMPLE","NO CUMPLE")</f>
        <v>CUMPLE</v>
      </c>
      <c r="Y875" s="188" t="str">
        <f>IF($I875&gt;NORMA!$K$16,"NO CUMPLE","CUMPLE")</f>
        <v>CUMPLE</v>
      </c>
      <c r="Z875" s="188" t="str">
        <f>IF($M875&lt;NORMA!$L$23,"NO CUMPLE","CUMPLE")</f>
        <v>CUMPLE</v>
      </c>
      <c r="AA875" s="188" t="str">
        <f>IF($E875&gt;NORMA!$J$24,"NO CUMPLE","CUMPLE")</f>
        <v>NO CUMPLE</v>
      </c>
      <c r="AB875" s="188" t="str">
        <f>IF($F875&gt;NORMA!$J$25,"NO CUMPLE","CUMPLE")</f>
        <v>NO CUMPLE</v>
      </c>
      <c r="AC875" s="188" t="str">
        <f>IF($K875&gt;NORMA!$J$26,"NO CUMPLE","CUMPLE")</f>
        <v>NO CUMPLE</v>
      </c>
      <c r="AD875" s="188" t="str">
        <f>IF($J875&gt;NORMA!$J$27,"NO CUMPLE","CUMPLE")</f>
        <v>NO CUMPLE</v>
      </c>
      <c r="AE875" s="188" t="str">
        <f>IF($G875&gt;NORMA!$K$28,"NO CUMPLE","CUMPLE")</f>
        <v>NO CUMPLE</v>
      </c>
      <c r="AF875" s="188" t="str">
        <f>IF($H875&gt;NORMA!$I$29,"NO CUMPLE","CUMPLE")</f>
        <v>NO CUMPLE</v>
      </c>
      <c r="AG875" s="188" t="str">
        <f>IF($O875&gt;NORMA!$L$30,"NO CUMPLE","CUMPLE")</f>
        <v>CUMPLE</v>
      </c>
      <c r="AH875" s="188" t="str">
        <f>IF(AND($N875&gt;=NORMA!$R$18, $N875&lt;=NORMA!$S$18),"CUMPLE","NO CUMPLE")</f>
        <v>CUMPLE</v>
      </c>
      <c r="AI875" s="188" t="str">
        <f>IF($I875&gt;NORMA!$J$32,"NO CUMPLE","CUMPLE")</f>
        <v>NO CUMPLE</v>
      </c>
    </row>
    <row r="876" spans="1:35" ht="14.25" customHeight="1" x14ac:dyDescent="0.35">
      <c r="A876" s="146" t="s">
        <v>107</v>
      </c>
      <c r="B876" s="147" t="s">
        <v>105</v>
      </c>
      <c r="C876" s="167">
        <v>43838</v>
      </c>
      <c r="D876" s="149">
        <v>0.58333333333333337</v>
      </c>
      <c r="E876" s="155">
        <v>277</v>
      </c>
      <c r="F876" s="155">
        <v>826</v>
      </c>
      <c r="G876" s="155">
        <v>3300</v>
      </c>
      <c r="H876" s="155">
        <v>80</v>
      </c>
      <c r="I876" s="155">
        <v>6.22</v>
      </c>
      <c r="J876" s="147">
        <v>7.83</v>
      </c>
      <c r="K876" s="161">
        <v>41.3</v>
      </c>
      <c r="L876" s="159">
        <v>5.9969999999999999</v>
      </c>
      <c r="M876" s="212">
        <v>0.82</v>
      </c>
      <c r="N876" s="156">
        <v>7.7539999999999996</v>
      </c>
      <c r="O876" s="157">
        <v>1850</v>
      </c>
      <c r="P876" s="188" t="str">
        <f>IF($M876&lt;NORMA!$K$7,"NO CUMPLE","CUMPLE")</f>
        <v>CUMPLE</v>
      </c>
      <c r="Q876" s="188" t="str">
        <f>IF($E876&gt;NORMA!$K$8,"NO CUMPLE","CUMPLE")</f>
        <v>NO CUMPLE</v>
      </c>
      <c r="R876" s="188" t="str">
        <f>IF($F876&gt;NORMA!$K$9,"NO CUMPLE","CUMPLE")</f>
        <v>NO CUMPLE</v>
      </c>
      <c r="S876" s="188" t="str">
        <f>IF($K876&gt;NORMA!$K$10,"NO CUMPLE","CUMPLE")</f>
        <v>NO CUMPLE</v>
      </c>
      <c r="T876" s="188" t="str">
        <f>IF($J876&gt;NORMA!$K$11,"NO CUMPLE","CUMPLE")</f>
        <v>CUMPLE</v>
      </c>
      <c r="U876" s="188" t="str">
        <f>IF($G876&gt;NORMA!$L$12,"NO CUMPLE","CUMPLE")</f>
        <v>NO CUMPLE</v>
      </c>
      <c r="V876" s="188" t="str">
        <f>IF($H876&gt;NORMA!$L$13,"NO CUMPLE","CUMPLE")</f>
        <v>NO CUMPLE</v>
      </c>
      <c r="W876" s="188" t="str">
        <f>IF($O876&gt;NORMA!$J$14,"NO CUMPLE","CUMPLE")</f>
        <v>CUMPLE</v>
      </c>
      <c r="X876" s="188" t="str">
        <f>IF(AND($N876&gt;=NORMA!$Q$4, $N876&lt;=NORMA!$R$4),"CUMPLE","NO CUMPLE")</f>
        <v>CUMPLE</v>
      </c>
      <c r="Y876" s="188" t="str">
        <f>IF($I876&gt;NORMA!$K$16,"NO CUMPLE","CUMPLE")</f>
        <v>NO CUMPLE</v>
      </c>
      <c r="Z876" s="188" t="str">
        <f>IF($M876&lt;NORMA!$L$23,"NO CUMPLE","CUMPLE")</f>
        <v>NO CUMPLE</v>
      </c>
      <c r="AA876" s="188" t="str">
        <f>IF($E876&gt;NORMA!$J$24,"NO CUMPLE","CUMPLE")</f>
        <v>NO CUMPLE</v>
      </c>
      <c r="AB876" s="188" t="str">
        <f>IF($F876&gt;NORMA!$J$25,"NO CUMPLE","CUMPLE")</f>
        <v>NO CUMPLE</v>
      </c>
      <c r="AC876" s="188" t="str">
        <f>IF($K876&gt;NORMA!$J$26,"NO CUMPLE","CUMPLE")</f>
        <v>NO CUMPLE</v>
      </c>
      <c r="AD876" s="188" t="str">
        <f>IF($J876&gt;NORMA!$J$27,"NO CUMPLE","CUMPLE")</f>
        <v>NO CUMPLE</v>
      </c>
      <c r="AE876" s="188" t="str">
        <f>IF($G876&gt;NORMA!$K$28,"NO CUMPLE","CUMPLE")</f>
        <v>NO CUMPLE</v>
      </c>
      <c r="AF876" s="188" t="str">
        <f>IF($H876&gt;NORMA!$I$29,"NO CUMPLE","CUMPLE")</f>
        <v>NO CUMPLE</v>
      </c>
      <c r="AG876" s="188" t="str">
        <f>IF($O876&gt;NORMA!$L$30,"NO CUMPLE","CUMPLE")</f>
        <v>CUMPLE</v>
      </c>
      <c r="AH876" s="188" t="str">
        <f>IF(AND($N876&gt;=NORMA!$R$18, $N876&lt;=NORMA!$S$18),"CUMPLE","NO CUMPLE")</f>
        <v>CUMPLE</v>
      </c>
      <c r="AI876" s="188" t="str">
        <f>IF($I876&gt;NORMA!$J$32,"NO CUMPLE","CUMPLE")</f>
        <v>NO CUMPLE</v>
      </c>
    </row>
    <row r="877" spans="1:35" ht="14.25" customHeight="1" x14ac:dyDescent="0.35">
      <c r="A877" s="146" t="s">
        <v>107</v>
      </c>
      <c r="B877" s="147" t="s">
        <v>105</v>
      </c>
      <c r="C877" s="167">
        <v>43852</v>
      </c>
      <c r="D877" s="149">
        <v>0.33333333333333331</v>
      </c>
      <c r="E877" s="155">
        <v>350</v>
      </c>
      <c r="F877" s="164">
        <v>771</v>
      </c>
      <c r="G877" s="155">
        <v>132</v>
      </c>
      <c r="H877" s="155">
        <v>58.2</v>
      </c>
      <c r="I877" s="155">
        <v>2.89</v>
      </c>
      <c r="J877" s="147">
        <v>7.3079999999999998</v>
      </c>
      <c r="K877" s="161">
        <v>2.6</v>
      </c>
      <c r="L877" s="159">
        <v>3.6718000000000002</v>
      </c>
      <c r="M877" s="212">
        <v>0.96</v>
      </c>
      <c r="N877" s="156">
        <v>7.61</v>
      </c>
      <c r="O877" s="157">
        <v>8400</v>
      </c>
      <c r="P877" s="188" t="str">
        <f>IF($M877&lt;NORMA!$K$7,"NO CUMPLE","CUMPLE")</f>
        <v>CUMPLE</v>
      </c>
      <c r="Q877" s="188" t="str">
        <f>IF($E877&gt;NORMA!$K$8,"NO CUMPLE","CUMPLE")</f>
        <v>NO CUMPLE</v>
      </c>
      <c r="R877" s="188" t="str">
        <f>IF($F877&gt;NORMA!$K$9,"NO CUMPLE","CUMPLE")</f>
        <v>NO CUMPLE</v>
      </c>
      <c r="S877" s="188" t="str">
        <f>IF($K877&gt;NORMA!$K$10,"NO CUMPLE","CUMPLE")</f>
        <v>CUMPLE</v>
      </c>
      <c r="T877" s="188" t="str">
        <f>IF($J877&gt;NORMA!$K$11,"NO CUMPLE","CUMPLE")</f>
        <v>CUMPLE</v>
      </c>
      <c r="U877" s="188" t="str">
        <f>IF($G877&gt;NORMA!$L$12,"NO CUMPLE","CUMPLE")</f>
        <v>CUMPLE</v>
      </c>
      <c r="V877" s="188" t="str">
        <f>IF($H877&gt;NORMA!$L$13,"NO CUMPLE","CUMPLE")</f>
        <v>CUMPLE</v>
      </c>
      <c r="W877" s="188" t="str">
        <f>IF($O877&gt;NORMA!$J$14,"NO CUMPLE","CUMPLE")</f>
        <v>CUMPLE</v>
      </c>
      <c r="X877" s="188" t="str">
        <f>IF(AND($N877&gt;=NORMA!$Q$4, $N877&lt;=NORMA!$R$4),"CUMPLE","NO CUMPLE")</f>
        <v>CUMPLE</v>
      </c>
      <c r="Y877" s="188" t="str">
        <f>IF($I877&gt;NORMA!$K$16,"NO CUMPLE","CUMPLE")</f>
        <v>CUMPLE</v>
      </c>
      <c r="Z877" s="188" t="str">
        <f>IF($M877&lt;NORMA!$L$23,"NO CUMPLE","CUMPLE")</f>
        <v>NO CUMPLE</v>
      </c>
      <c r="AA877" s="188" t="str">
        <f>IF($E877&gt;NORMA!$J$24,"NO CUMPLE","CUMPLE")</f>
        <v>NO CUMPLE</v>
      </c>
      <c r="AB877" s="188" t="str">
        <f>IF($F877&gt;NORMA!$J$25,"NO CUMPLE","CUMPLE")</f>
        <v>NO CUMPLE</v>
      </c>
      <c r="AC877" s="188" t="str">
        <f>IF($K877&gt;NORMA!$J$26,"NO CUMPLE","CUMPLE")</f>
        <v>CUMPLE</v>
      </c>
      <c r="AD877" s="188" t="str">
        <f>IF($J877&gt;NORMA!$J$27,"NO CUMPLE","CUMPLE")</f>
        <v>NO CUMPLE</v>
      </c>
      <c r="AE877" s="188" t="str">
        <f>IF($G877&gt;NORMA!$K$28,"NO CUMPLE","CUMPLE")</f>
        <v>NO CUMPLE</v>
      </c>
      <c r="AF877" s="188" t="str">
        <f>IF($H877&gt;NORMA!$I$29,"NO CUMPLE","CUMPLE")</f>
        <v>NO CUMPLE</v>
      </c>
      <c r="AG877" s="188" t="str">
        <f>IF($O877&gt;NORMA!$L$30,"NO CUMPLE","CUMPLE")</f>
        <v>CUMPLE</v>
      </c>
      <c r="AH877" s="188" t="str">
        <f>IF(AND($N877&gt;=NORMA!$R$18, $N877&lt;=NORMA!$S$18),"CUMPLE","NO CUMPLE")</f>
        <v>CUMPLE</v>
      </c>
      <c r="AI877" s="188" t="str">
        <f>IF($I877&gt;NORMA!$J$32,"NO CUMPLE","CUMPLE")</f>
        <v>NO CUMPLE</v>
      </c>
    </row>
    <row r="878" spans="1:35" ht="14.25" customHeight="1" x14ac:dyDescent="0.35">
      <c r="A878" s="146" t="s">
        <v>106</v>
      </c>
      <c r="B878" s="147" t="s">
        <v>105</v>
      </c>
      <c r="C878" s="167">
        <v>43852</v>
      </c>
      <c r="D878" s="149">
        <v>0.5</v>
      </c>
      <c r="E878" s="155">
        <v>299</v>
      </c>
      <c r="F878" s="164">
        <v>650</v>
      </c>
      <c r="G878" s="155">
        <v>280</v>
      </c>
      <c r="H878" s="155">
        <v>53.4</v>
      </c>
      <c r="I878" s="155">
        <v>3.99</v>
      </c>
      <c r="J878" s="147">
        <v>9.8260000000000005</v>
      </c>
      <c r="K878" s="161">
        <v>38.799999999999997</v>
      </c>
      <c r="L878" s="159">
        <v>5.1521999999999997</v>
      </c>
      <c r="M878" s="212">
        <v>0.56000000000000005</v>
      </c>
      <c r="N878" s="156">
        <v>7.88</v>
      </c>
      <c r="O878" s="157">
        <v>1119900</v>
      </c>
      <c r="P878" s="188" t="str">
        <f>IF($M878&lt;NORMA!$K$7,"NO CUMPLE","CUMPLE")</f>
        <v>CUMPLE</v>
      </c>
      <c r="Q878" s="188" t="str">
        <f>IF($E878&gt;NORMA!$K$8,"NO CUMPLE","CUMPLE")</f>
        <v>NO CUMPLE</v>
      </c>
      <c r="R878" s="188" t="str">
        <f>IF($F878&gt;NORMA!$K$9,"NO CUMPLE","CUMPLE")</f>
        <v>NO CUMPLE</v>
      </c>
      <c r="S878" s="188" t="str">
        <f>IF($K878&gt;NORMA!$K$10,"NO CUMPLE","CUMPLE")</f>
        <v>CUMPLE</v>
      </c>
      <c r="T878" s="188" t="str">
        <f>IF($J878&gt;NORMA!$K$11,"NO CUMPLE","CUMPLE")</f>
        <v>NO CUMPLE</v>
      </c>
      <c r="U878" s="188" t="str">
        <f>IF($G878&gt;NORMA!$L$12,"NO CUMPLE","CUMPLE")</f>
        <v>NO CUMPLE</v>
      </c>
      <c r="V878" s="188" t="str">
        <f>IF($H878&gt;NORMA!$L$13,"NO CUMPLE","CUMPLE")</f>
        <v>CUMPLE</v>
      </c>
      <c r="W878" s="188" t="str">
        <f>IF($O878&gt;NORMA!$J$14,"NO CUMPLE","CUMPLE")</f>
        <v>NO CUMPLE</v>
      </c>
      <c r="X878" s="188" t="str">
        <f>IF(AND($N878&gt;=NORMA!$Q$4, $N878&lt;=NORMA!$R$4),"CUMPLE","NO CUMPLE")</f>
        <v>CUMPLE</v>
      </c>
      <c r="Y878" s="188" t="str">
        <f>IF($I878&gt;NORMA!$K$16,"NO CUMPLE","CUMPLE")</f>
        <v>CUMPLE</v>
      </c>
      <c r="Z878" s="188" t="str">
        <f>IF($M878&lt;NORMA!$L$23,"NO CUMPLE","CUMPLE")</f>
        <v>NO CUMPLE</v>
      </c>
      <c r="AA878" s="188" t="str">
        <f>IF($E878&gt;NORMA!$J$24,"NO CUMPLE","CUMPLE")</f>
        <v>NO CUMPLE</v>
      </c>
      <c r="AB878" s="188" t="str">
        <f>IF($F878&gt;NORMA!$J$25,"NO CUMPLE","CUMPLE")</f>
        <v>NO CUMPLE</v>
      </c>
      <c r="AC878" s="188" t="str">
        <f>IF($K878&gt;NORMA!$J$26,"NO CUMPLE","CUMPLE")</f>
        <v>NO CUMPLE</v>
      </c>
      <c r="AD878" s="188" t="str">
        <f>IF($J878&gt;NORMA!$J$27,"NO CUMPLE","CUMPLE")</f>
        <v>NO CUMPLE</v>
      </c>
      <c r="AE878" s="188" t="str">
        <f>IF($G878&gt;NORMA!$K$28,"NO CUMPLE","CUMPLE")</f>
        <v>NO CUMPLE</v>
      </c>
      <c r="AF878" s="188" t="str">
        <f>IF($H878&gt;NORMA!$I$29,"NO CUMPLE","CUMPLE")</f>
        <v>NO CUMPLE</v>
      </c>
      <c r="AG878" s="188" t="str">
        <f>IF($O878&gt;NORMA!$L$30,"NO CUMPLE","CUMPLE")</f>
        <v>NO CUMPLE</v>
      </c>
      <c r="AH878" s="188" t="str">
        <f>IF(AND($N878&gt;=NORMA!$R$18, $N878&lt;=NORMA!$S$18),"CUMPLE","NO CUMPLE")</f>
        <v>CUMPLE</v>
      </c>
      <c r="AI878" s="188" t="str">
        <f>IF($I878&gt;NORMA!$J$32,"NO CUMPLE","CUMPLE")</f>
        <v>NO CUMPLE</v>
      </c>
    </row>
    <row r="879" spans="1:35" ht="14.25" customHeight="1" x14ac:dyDescent="0.35">
      <c r="A879" s="146" t="s">
        <v>104</v>
      </c>
      <c r="B879" s="147" t="s">
        <v>105</v>
      </c>
      <c r="C879" s="167">
        <v>43852</v>
      </c>
      <c r="D879" s="149">
        <v>0.66666666666666663</v>
      </c>
      <c r="E879" s="155">
        <v>648</v>
      </c>
      <c r="F879" s="164">
        <v>786</v>
      </c>
      <c r="G879" s="155">
        <v>733</v>
      </c>
      <c r="H879" s="155">
        <v>104</v>
      </c>
      <c r="I879" s="155">
        <v>6.5</v>
      </c>
      <c r="J879" s="147">
        <v>8.766</v>
      </c>
      <c r="K879" s="161">
        <v>43.1</v>
      </c>
      <c r="L879" s="159">
        <v>3.0960000000000001</v>
      </c>
      <c r="M879" s="212">
        <v>0.48</v>
      </c>
      <c r="N879" s="156">
        <v>7.45</v>
      </c>
      <c r="O879" s="157">
        <v>41060</v>
      </c>
      <c r="P879" s="188" t="str">
        <f>IF($M879&lt;NORMA!$K$7,"NO CUMPLE","CUMPLE")</f>
        <v>CUMPLE</v>
      </c>
      <c r="Q879" s="188" t="str">
        <f>IF($E879&gt;NORMA!$K$8,"NO CUMPLE","CUMPLE")</f>
        <v>NO CUMPLE</v>
      </c>
      <c r="R879" s="188" t="str">
        <f>IF($F879&gt;NORMA!$K$9,"NO CUMPLE","CUMPLE")</f>
        <v>NO CUMPLE</v>
      </c>
      <c r="S879" s="188" t="str">
        <f>IF($K879&gt;NORMA!$K$10,"NO CUMPLE","CUMPLE")</f>
        <v>NO CUMPLE</v>
      </c>
      <c r="T879" s="188" t="str">
        <f>IF($J879&gt;NORMA!$K$11,"NO CUMPLE","CUMPLE")</f>
        <v>NO CUMPLE</v>
      </c>
      <c r="U879" s="188" t="str">
        <f>IF($G879&gt;NORMA!$L$12,"NO CUMPLE","CUMPLE")</f>
        <v>NO CUMPLE</v>
      </c>
      <c r="V879" s="188" t="str">
        <f>IF($H879&gt;NORMA!$L$13,"NO CUMPLE","CUMPLE")</f>
        <v>NO CUMPLE</v>
      </c>
      <c r="W879" s="188" t="str">
        <f>IF($O879&gt;NORMA!$J$14,"NO CUMPLE","CUMPLE")</f>
        <v>CUMPLE</v>
      </c>
      <c r="X879" s="188" t="str">
        <f>IF(AND($N879&gt;=NORMA!$Q$4, $N879&lt;=NORMA!$R$4),"CUMPLE","NO CUMPLE")</f>
        <v>CUMPLE</v>
      </c>
      <c r="Y879" s="188" t="str">
        <f>IF($I879&gt;NORMA!$K$16,"NO CUMPLE","CUMPLE")</f>
        <v>NO CUMPLE</v>
      </c>
      <c r="Z879" s="188" t="str">
        <f>IF($M879&lt;NORMA!$L$23,"NO CUMPLE","CUMPLE")</f>
        <v>NO CUMPLE</v>
      </c>
      <c r="AA879" s="188" t="str">
        <f>IF($E879&gt;NORMA!$J$24,"NO CUMPLE","CUMPLE")</f>
        <v>NO CUMPLE</v>
      </c>
      <c r="AB879" s="188" t="str">
        <f>IF($F879&gt;NORMA!$J$25,"NO CUMPLE","CUMPLE")</f>
        <v>NO CUMPLE</v>
      </c>
      <c r="AC879" s="188" t="str">
        <f>IF($K879&gt;NORMA!$J$26,"NO CUMPLE","CUMPLE")</f>
        <v>NO CUMPLE</v>
      </c>
      <c r="AD879" s="188" t="str">
        <f>IF($J879&gt;NORMA!$J$27,"NO CUMPLE","CUMPLE")</f>
        <v>NO CUMPLE</v>
      </c>
      <c r="AE879" s="188" t="str">
        <f>IF($G879&gt;NORMA!$K$28,"NO CUMPLE","CUMPLE")</f>
        <v>NO CUMPLE</v>
      </c>
      <c r="AF879" s="188" t="str">
        <f>IF($H879&gt;NORMA!$I$29,"NO CUMPLE","CUMPLE")</f>
        <v>NO CUMPLE</v>
      </c>
      <c r="AG879" s="188" t="str">
        <f>IF($O879&gt;NORMA!$L$30,"NO CUMPLE","CUMPLE")</f>
        <v>CUMPLE</v>
      </c>
      <c r="AH879" s="188" t="str">
        <f>IF(AND($N879&gt;=NORMA!$R$18, $N879&lt;=NORMA!$S$18),"CUMPLE","NO CUMPLE")</f>
        <v>CUMPLE</v>
      </c>
      <c r="AI879" s="188" t="str">
        <f>IF($I879&gt;NORMA!$J$32,"NO CUMPLE","CUMPLE")</f>
        <v>NO CUMPLE</v>
      </c>
    </row>
    <row r="880" spans="1:35" ht="14.25" customHeight="1" x14ac:dyDescent="0.35">
      <c r="A880" s="147" t="s">
        <v>107</v>
      </c>
      <c r="B880" s="147" t="s">
        <v>105</v>
      </c>
      <c r="C880" s="167">
        <v>43872</v>
      </c>
      <c r="D880" s="149">
        <v>0.25</v>
      </c>
      <c r="E880" s="155">
        <v>211</v>
      </c>
      <c r="F880" s="164">
        <v>444</v>
      </c>
      <c r="G880" s="155">
        <v>94</v>
      </c>
      <c r="H880" s="155">
        <v>35.299999999999997</v>
      </c>
      <c r="I880" s="155">
        <v>4.33</v>
      </c>
      <c r="J880" s="147">
        <v>5.8810000000000002</v>
      </c>
      <c r="K880" s="161">
        <v>1.8</v>
      </c>
      <c r="L880" s="159">
        <v>3.4868000000000001</v>
      </c>
      <c r="M880" s="212">
        <v>0.96</v>
      </c>
      <c r="N880" s="156">
        <v>7.64</v>
      </c>
      <c r="O880" s="157">
        <v>49700</v>
      </c>
      <c r="P880" s="188" t="str">
        <f>IF($M880&lt;NORMA!$K$7,"NO CUMPLE","CUMPLE")</f>
        <v>CUMPLE</v>
      </c>
      <c r="Q880" s="188" t="str">
        <f>IF($E880&gt;NORMA!$K$8,"NO CUMPLE","CUMPLE")</f>
        <v>CUMPLE</v>
      </c>
      <c r="R880" s="188" t="str">
        <f>IF($F880&gt;NORMA!$K$9,"NO CUMPLE","CUMPLE")</f>
        <v>NO CUMPLE</v>
      </c>
      <c r="S880" s="188" t="str">
        <f>IF($K880&gt;NORMA!$K$10,"NO CUMPLE","CUMPLE")</f>
        <v>CUMPLE</v>
      </c>
      <c r="T880" s="188" t="str">
        <f>IF($J880&gt;NORMA!$K$11,"NO CUMPLE","CUMPLE")</f>
        <v>CUMPLE</v>
      </c>
      <c r="U880" s="188" t="str">
        <f>IF($G880&gt;NORMA!$L$12,"NO CUMPLE","CUMPLE")</f>
        <v>CUMPLE</v>
      </c>
      <c r="V880" s="188" t="str">
        <f>IF($H880&gt;NORMA!$L$13,"NO CUMPLE","CUMPLE")</f>
        <v>CUMPLE</v>
      </c>
      <c r="W880" s="188" t="str">
        <f>IF($O880&gt;NORMA!$J$14,"NO CUMPLE","CUMPLE")</f>
        <v>CUMPLE</v>
      </c>
      <c r="X880" s="188" t="str">
        <f>IF(AND($N880&gt;=NORMA!$Q$4, $N880&lt;=NORMA!$R$4),"CUMPLE","NO CUMPLE")</f>
        <v>CUMPLE</v>
      </c>
      <c r="Y880" s="188" t="str">
        <f>IF($I880&gt;NORMA!$K$16,"NO CUMPLE","CUMPLE")</f>
        <v>NO CUMPLE</v>
      </c>
      <c r="Z880" s="188" t="str">
        <f>IF($M880&lt;NORMA!$L$23,"NO CUMPLE","CUMPLE")</f>
        <v>NO CUMPLE</v>
      </c>
      <c r="AA880" s="188" t="str">
        <f>IF($E880&gt;NORMA!$J$24,"NO CUMPLE","CUMPLE")</f>
        <v>NO CUMPLE</v>
      </c>
      <c r="AB880" s="188" t="str">
        <f>IF($F880&gt;NORMA!$J$25,"NO CUMPLE","CUMPLE")</f>
        <v>NO CUMPLE</v>
      </c>
      <c r="AC880" s="188" t="str">
        <f>IF($K880&gt;NORMA!$J$26,"NO CUMPLE","CUMPLE")</f>
        <v>CUMPLE</v>
      </c>
      <c r="AD880" s="188" t="str">
        <f>IF($J880&gt;NORMA!$J$27,"NO CUMPLE","CUMPLE")</f>
        <v>NO CUMPLE</v>
      </c>
      <c r="AE880" s="188" t="str">
        <f>IF($G880&gt;NORMA!$K$28,"NO CUMPLE","CUMPLE")</f>
        <v>NO CUMPLE</v>
      </c>
      <c r="AF880" s="188" t="str">
        <f>IF($H880&gt;NORMA!$I$29,"NO CUMPLE","CUMPLE")</f>
        <v>NO CUMPLE</v>
      </c>
      <c r="AG880" s="188" t="str">
        <f>IF($O880&gt;NORMA!$L$30,"NO CUMPLE","CUMPLE")</f>
        <v>CUMPLE</v>
      </c>
      <c r="AH880" s="188" t="str">
        <f>IF(AND($N880&gt;=NORMA!$R$18, $N880&lt;=NORMA!$S$18),"CUMPLE","NO CUMPLE")</f>
        <v>CUMPLE</v>
      </c>
      <c r="AI880" s="188" t="str">
        <f>IF($I880&gt;NORMA!$J$32,"NO CUMPLE","CUMPLE")</f>
        <v>NO CUMPLE</v>
      </c>
    </row>
    <row r="881" spans="1:35" ht="14.25" customHeight="1" x14ac:dyDescent="0.35">
      <c r="A881" s="146" t="s">
        <v>104</v>
      </c>
      <c r="B881" s="147" t="s">
        <v>105</v>
      </c>
      <c r="C881" s="167">
        <v>43872</v>
      </c>
      <c r="D881" s="149">
        <v>0.41666666666666669</v>
      </c>
      <c r="E881" s="155">
        <v>326</v>
      </c>
      <c r="F881" s="155">
        <v>653</v>
      </c>
      <c r="G881" s="155">
        <v>256</v>
      </c>
      <c r="H881" s="155">
        <v>54.6</v>
      </c>
      <c r="I881" s="155">
        <v>3.96</v>
      </c>
      <c r="J881" s="147">
        <v>8.4480000000000004</v>
      </c>
      <c r="K881" s="161">
        <v>9.9</v>
      </c>
      <c r="L881" s="159">
        <v>1.3757999999999999</v>
      </c>
      <c r="M881" s="212">
        <v>0.61</v>
      </c>
      <c r="N881" s="156">
        <v>8.86</v>
      </c>
      <c r="O881" s="157">
        <v>364900</v>
      </c>
      <c r="P881" s="188" t="str">
        <f>IF($M881&lt;NORMA!$K$7,"NO CUMPLE","CUMPLE")</f>
        <v>CUMPLE</v>
      </c>
      <c r="Q881" s="188" t="str">
        <f>IF($E881&gt;NORMA!$K$8,"NO CUMPLE","CUMPLE")</f>
        <v>NO CUMPLE</v>
      </c>
      <c r="R881" s="188" t="str">
        <f>IF($F881&gt;NORMA!$K$9,"NO CUMPLE","CUMPLE")</f>
        <v>NO CUMPLE</v>
      </c>
      <c r="S881" s="188" t="str">
        <f>IF($K881&gt;NORMA!$K$10,"NO CUMPLE","CUMPLE")</f>
        <v>CUMPLE</v>
      </c>
      <c r="T881" s="188" t="str">
        <f>IF($J881&gt;NORMA!$K$11,"NO CUMPLE","CUMPLE")</f>
        <v>NO CUMPLE</v>
      </c>
      <c r="U881" s="188" t="str">
        <f>IF($G881&gt;NORMA!$L$12,"NO CUMPLE","CUMPLE")</f>
        <v>NO CUMPLE</v>
      </c>
      <c r="V881" s="188" t="str">
        <f>IF($H881&gt;NORMA!$L$13,"NO CUMPLE","CUMPLE")</f>
        <v>CUMPLE</v>
      </c>
      <c r="W881" s="188" t="str">
        <f>IF($O881&gt;NORMA!$J$14,"NO CUMPLE","CUMPLE")</f>
        <v>CUMPLE</v>
      </c>
      <c r="X881" s="188" t="str">
        <f>IF(AND($N881&gt;=NORMA!$Q$4, $N881&lt;=NORMA!$R$4),"CUMPLE","NO CUMPLE")</f>
        <v>CUMPLE</v>
      </c>
      <c r="Y881" s="188" t="str">
        <f>IF($I881&gt;NORMA!$K$16,"NO CUMPLE","CUMPLE")</f>
        <v>CUMPLE</v>
      </c>
      <c r="Z881" s="188" t="str">
        <f>IF($M881&lt;NORMA!$L$23,"NO CUMPLE","CUMPLE")</f>
        <v>NO CUMPLE</v>
      </c>
      <c r="AA881" s="188" t="str">
        <f>IF($E881&gt;NORMA!$J$24,"NO CUMPLE","CUMPLE")</f>
        <v>NO CUMPLE</v>
      </c>
      <c r="AB881" s="188" t="str">
        <f>IF($F881&gt;NORMA!$J$25,"NO CUMPLE","CUMPLE")</f>
        <v>NO CUMPLE</v>
      </c>
      <c r="AC881" s="188" t="str">
        <f>IF($K881&gt;NORMA!$J$26,"NO CUMPLE","CUMPLE")</f>
        <v>CUMPLE</v>
      </c>
      <c r="AD881" s="188" t="str">
        <f>IF($J881&gt;NORMA!$J$27,"NO CUMPLE","CUMPLE")</f>
        <v>NO CUMPLE</v>
      </c>
      <c r="AE881" s="188" t="str">
        <f>IF($G881&gt;NORMA!$K$28,"NO CUMPLE","CUMPLE")</f>
        <v>NO CUMPLE</v>
      </c>
      <c r="AF881" s="188" t="str">
        <f>IF($H881&gt;NORMA!$I$29,"NO CUMPLE","CUMPLE")</f>
        <v>NO CUMPLE</v>
      </c>
      <c r="AG881" s="188" t="str">
        <f>IF($O881&gt;NORMA!$L$30,"NO CUMPLE","CUMPLE")</f>
        <v>NO CUMPLE</v>
      </c>
      <c r="AH881" s="188" t="str">
        <f>IF(AND($N881&gt;=NORMA!$R$18, $N881&lt;=NORMA!$S$18),"CUMPLE","NO CUMPLE")</f>
        <v>NO CUMPLE</v>
      </c>
      <c r="AI881" s="188" t="str">
        <f>IF($I881&gt;NORMA!$J$32,"NO CUMPLE","CUMPLE")</f>
        <v>NO CUMPLE</v>
      </c>
    </row>
    <row r="882" spans="1:35" ht="14.25" customHeight="1" x14ac:dyDescent="0.35">
      <c r="A882" s="146" t="s">
        <v>106</v>
      </c>
      <c r="B882" s="147" t="s">
        <v>105</v>
      </c>
      <c r="C882" s="167">
        <v>43872</v>
      </c>
      <c r="D882" s="149">
        <v>0.58333333333333337</v>
      </c>
      <c r="E882" s="155">
        <v>283</v>
      </c>
      <c r="F882" s="155">
        <v>633</v>
      </c>
      <c r="G882" s="155">
        <v>207</v>
      </c>
      <c r="H882" s="155">
        <v>49.9</v>
      </c>
      <c r="I882" s="155">
        <v>6.12</v>
      </c>
      <c r="J882" s="147">
        <v>7.4720000000000004</v>
      </c>
      <c r="K882" s="161">
        <v>8.9</v>
      </c>
      <c r="L882" s="159">
        <v>5.1134000000000004</v>
      </c>
      <c r="M882" s="212">
        <v>0.67</v>
      </c>
      <c r="N882" s="156">
        <v>8.5399999999999991</v>
      </c>
      <c r="O882" s="157">
        <v>172500</v>
      </c>
      <c r="P882" s="188" t="str">
        <f>IF($M882&lt;NORMA!$K$7,"NO CUMPLE","CUMPLE")</f>
        <v>CUMPLE</v>
      </c>
      <c r="Q882" s="188" t="str">
        <f>IF($E882&gt;NORMA!$K$8,"NO CUMPLE","CUMPLE")</f>
        <v>NO CUMPLE</v>
      </c>
      <c r="R882" s="188" t="str">
        <f>IF($F882&gt;NORMA!$K$9,"NO CUMPLE","CUMPLE")</f>
        <v>NO CUMPLE</v>
      </c>
      <c r="S882" s="188" t="str">
        <f>IF($K882&gt;NORMA!$K$10,"NO CUMPLE","CUMPLE")</f>
        <v>CUMPLE</v>
      </c>
      <c r="T882" s="188" t="str">
        <f>IF($J882&gt;NORMA!$K$11,"NO CUMPLE","CUMPLE")</f>
        <v>CUMPLE</v>
      </c>
      <c r="U882" s="188" t="str">
        <f>IF($G882&gt;NORMA!$L$12,"NO CUMPLE","CUMPLE")</f>
        <v>NO CUMPLE</v>
      </c>
      <c r="V882" s="188" t="str">
        <f>IF($H882&gt;NORMA!$L$13,"NO CUMPLE","CUMPLE")</f>
        <v>CUMPLE</v>
      </c>
      <c r="W882" s="188" t="str">
        <f>IF($O882&gt;NORMA!$J$14,"NO CUMPLE","CUMPLE")</f>
        <v>CUMPLE</v>
      </c>
      <c r="X882" s="188" t="str">
        <f>IF(AND($N882&gt;=NORMA!$Q$4, $N882&lt;=NORMA!$R$4),"CUMPLE","NO CUMPLE")</f>
        <v>CUMPLE</v>
      </c>
      <c r="Y882" s="188" t="str">
        <f>IF($I882&gt;NORMA!$K$16,"NO CUMPLE","CUMPLE")</f>
        <v>NO CUMPLE</v>
      </c>
      <c r="Z882" s="188" t="str">
        <f>IF($M882&lt;NORMA!$L$23,"NO CUMPLE","CUMPLE")</f>
        <v>NO CUMPLE</v>
      </c>
      <c r="AA882" s="188" t="str">
        <f>IF($E882&gt;NORMA!$J$24,"NO CUMPLE","CUMPLE")</f>
        <v>NO CUMPLE</v>
      </c>
      <c r="AB882" s="188" t="str">
        <f>IF($F882&gt;NORMA!$J$25,"NO CUMPLE","CUMPLE")</f>
        <v>NO CUMPLE</v>
      </c>
      <c r="AC882" s="188" t="str">
        <f>IF($K882&gt;NORMA!$J$26,"NO CUMPLE","CUMPLE")</f>
        <v>CUMPLE</v>
      </c>
      <c r="AD882" s="188" t="str">
        <f>IF($J882&gt;NORMA!$J$27,"NO CUMPLE","CUMPLE")</f>
        <v>NO CUMPLE</v>
      </c>
      <c r="AE882" s="188" t="str">
        <f>IF($G882&gt;NORMA!$K$28,"NO CUMPLE","CUMPLE")</f>
        <v>NO CUMPLE</v>
      </c>
      <c r="AF882" s="188" t="str">
        <f>IF($H882&gt;NORMA!$I$29,"NO CUMPLE","CUMPLE")</f>
        <v>NO CUMPLE</v>
      </c>
      <c r="AG882" s="188" t="str">
        <f>IF($O882&gt;NORMA!$L$30,"NO CUMPLE","CUMPLE")</f>
        <v>NO CUMPLE</v>
      </c>
      <c r="AH882" s="188" t="str">
        <f>IF(AND($N882&gt;=NORMA!$R$18, $N882&lt;=NORMA!$S$18),"CUMPLE","NO CUMPLE")</f>
        <v>NO CUMPLE</v>
      </c>
      <c r="AI882" s="188" t="str">
        <f>IF($I882&gt;NORMA!$J$32,"NO CUMPLE","CUMPLE")</f>
        <v>NO CUMPLE</v>
      </c>
    </row>
    <row r="883" spans="1:35" ht="14.25" customHeight="1" x14ac:dyDescent="0.35">
      <c r="A883" s="146" t="s">
        <v>107</v>
      </c>
      <c r="B883" s="147" t="s">
        <v>105</v>
      </c>
      <c r="C883" s="167">
        <v>44000</v>
      </c>
      <c r="D883" s="149">
        <v>0.5</v>
      </c>
      <c r="E883" s="155">
        <v>130</v>
      </c>
      <c r="F883" s="164">
        <v>374</v>
      </c>
      <c r="G883" s="155">
        <v>246.7</v>
      </c>
      <c r="H883" s="155">
        <v>54.1</v>
      </c>
      <c r="I883" s="155">
        <v>1.91</v>
      </c>
      <c r="J883" s="147">
        <v>5.2510000000000003</v>
      </c>
      <c r="K883" s="161">
        <v>47.6</v>
      </c>
      <c r="L883" s="159">
        <v>7.2009999999999996</v>
      </c>
      <c r="M883" s="212">
        <v>0.34</v>
      </c>
      <c r="N883" s="156">
        <v>8</v>
      </c>
      <c r="O883" s="157">
        <v>17270000</v>
      </c>
      <c r="P883" s="188" t="str">
        <f>IF($M883&lt;NORMA!$K$7,"NO CUMPLE","CUMPLE")</f>
        <v>CUMPLE</v>
      </c>
      <c r="Q883" s="188" t="str">
        <f>IF($E883&gt;NORMA!$K$8,"NO CUMPLE","CUMPLE")</f>
        <v>CUMPLE</v>
      </c>
      <c r="R883" s="188" t="str">
        <f>IF($F883&gt;NORMA!$K$9,"NO CUMPLE","CUMPLE")</f>
        <v>CUMPLE</v>
      </c>
      <c r="S883" s="188" t="str">
        <f>IF($K883&gt;NORMA!$K$10,"NO CUMPLE","CUMPLE")</f>
        <v>NO CUMPLE</v>
      </c>
      <c r="T883" s="188" t="str">
        <f>IF($J883&gt;NORMA!$K$11,"NO CUMPLE","CUMPLE")</f>
        <v>CUMPLE</v>
      </c>
      <c r="U883" s="188" t="str">
        <f>IF($G883&gt;NORMA!$L$12,"NO CUMPLE","CUMPLE")</f>
        <v>NO CUMPLE</v>
      </c>
      <c r="V883" s="188" t="str">
        <f>IF($H883&gt;NORMA!$L$13,"NO CUMPLE","CUMPLE")</f>
        <v>CUMPLE</v>
      </c>
      <c r="W883" s="188" t="str">
        <f>IF($O883&gt;NORMA!$J$14,"NO CUMPLE","CUMPLE")</f>
        <v>NO CUMPLE</v>
      </c>
      <c r="X883" s="188" t="str">
        <f>IF(AND($N883&gt;=NORMA!$Q$4, $N883&lt;=NORMA!$R$4),"CUMPLE","NO CUMPLE")</f>
        <v>CUMPLE</v>
      </c>
      <c r="Y883" s="188" t="str">
        <f>IF($I883&gt;NORMA!$K$16,"NO CUMPLE","CUMPLE")</f>
        <v>CUMPLE</v>
      </c>
      <c r="Z883" s="188" t="str">
        <f>IF($M883&lt;NORMA!$L$23,"NO CUMPLE","CUMPLE")</f>
        <v>NO CUMPLE</v>
      </c>
      <c r="AA883" s="188" t="str">
        <f>IF($E883&gt;NORMA!$J$24,"NO CUMPLE","CUMPLE")</f>
        <v>NO CUMPLE</v>
      </c>
      <c r="AB883" s="188" t="str">
        <f>IF($F883&gt;NORMA!$J$25,"NO CUMPLE","CUMPLE")</f>
        <v>NO CUMPLE</v>
      </c>
      <c r="AC883" s="188" t="str">
        <f>IF($K883&gt;NORMA!$J$26,"NO CUMPLE","CUMPLE")</f>
        <v>NO CUMPLE</v>
      </c>
      <c r="AD883" s="188" t="str">
        <f>IF($J883&gt;NORMA!$J$27,"NO CUMPLE","CUMPLE")</f>
        <v>NO CUMPLE</v>
      </c>
      <c r="AE883" s="188" t="str">
        <f>IF($G883&gt;NORMA!$K$28,"NO CUMPLE","CUMPLE")</f>
        <v>NO CUMPLE</v>
      </c>
      <c r="AF883" s="188" t="str">
        <f>IF($H883&gt;NORMA!$I$29,"NO CUMPLE","CUMPLE")</f>
        <v>NO CUMPLE</v>
      </c>
      <c r="AG883" s="188" t="str">
        <f>IF($O883&gt;NORMA!$L$30,"NO CUMPLE","CUMPLE")</f>
        <v>NO CUMPLE</v>
      </c>
      <c r="AH883" s="188" t="str">
        <f>IF(AND($N883&gt;=NORMA!$R$18, $N883&lt;=NORMA!$S$18),"CUMPLE","NO CUMPLE")</f>
        <v>CUMPLE</v>
      </c>
      <c r="AI883" s="188" t="str">
        <f>IF($I883&gt;NORMA!$J$32,"NO CUMPLE","CUMPLE")</f>
        <v>NO CUMPLE</v>
      </c>
    </row>
    <row r="884" spans="1:35" ht="14.25" customHeight="1" x14ac:dyDescent="0.35">
      <c r="A884" s="146" t="s">
        <v>106</v>
      </c>
      <c r="B884" s="147" t="s">
        <v>105</v>
      </c>
      <c r="C884" s="167">
        <v>44012</v>
      </c>
      <c r="D884" s="149">
        <v>0.33333333333333331</v>
      </c>
      <c r="E884" s="155">
        <v>149</v>
      </c>
      <c r="F884" s="164">
        <v>238</v>
      </c>
      <c r="G884" s="155">
        <v>175</v>
      </c>
      <c r="H884" s="165">
        <v>10</v>
      </c>
      <c r="I884" s="155">
        <v>1.83</v>
      </c>
      <c r="J884" s="147">
        <v>4.1050000000000004</v>
      </c>
      <c r="K884" s="161">
        <v>43.4</v>
      </c>
      <c r="L884" s="159">
        <v>4.6340000000000003</v>
      </c>
      <c r="M884" s="212">
        <v>0.92</v>
      </c>
      <c r="N884" s="156">
        <v>7.61</v>
      </c>
      <c r="O884" s="157">
        <v>1553100</v>
      </c>
      <c r="P884" s="188" t="str">
        <f>IF($M884&lt;NORMA!$K$7,"NO CUMPLE","CUMPLE")</f>
        <v>CUMPLE</v>
      </c>
      <c r="Q884" s="188" t="str">
        <f>IF($E884&gt;NORMA!$K$8,"NO CUMPLE","CUMPLE")</f>
        <v>CUMPLE</v>
      </c>
      <c r="R884" s="188" t="str">
        <f>IF($F884&gt;NORMA!$K$9,"NO CUMPLE","CUMPLE")</f>
        <v>CUMPLE</v>
      </c>
      <c r="S884" s="188" t="str">
        <f>IF($K884&gt;NORMA!$K$10,"NO CUMPLE","CUMPLE")</f>
        <v>NO CUMPLE</v>
      </c>
      <c r="T884" s="188" t="str">
        <f>IF($J884&gt;NORMA!$K$11,"NO CUMPLE","CUMPLE")</f>
        <v>CUMPLE</v>
      </c>
      <c r="U884" s="188" t="str">
        <f>IF($G884&gt;NORMA!$L$12,"NO CUMPLE","CUMPLE")</f>
        <v>CUMPLE</v>
      </c>
      <c r="V884" s="188" t="str">
        <f>IF($H884&gt;NORMA!$L$13,"NO CUMPLE","CUMPLE")</f>
        <v>CUMPLE</v>
      </c>
      <c r="W884" s="188" t="str">
        <f>IF($O884&gt;NORMA!$J$14,"NO CUMPLE","CUMPLE")</f>
        <v>NO CUMPLE</v>
      </c>
      <c r="X884" s="188" t="str">
        <f>IF(AND($N884&gt;=NORMA!$Q$4, $N884&lt;=NORMA!$R$4),"CUMPLE","NO CUMPLE")</f>
        <v>CUMPLE</v>
      </c>
      <c r="Y884" s="188" t="str">
        <f>IF($I884&gt;NORMA!$K$16,"NO CUMPLE","CUMPLE")</f>
        <v>CUMPLE</v>
      </c>
      <c r="Z884" s="188" t="str">
        <f>IF($M884&lt;NORMA!$L$23,"NO CUMPLE","CUMPLE")</f>
        <v>NO CUMPLE</v>
      </c>
      <c r="AA884" s="188" t="str">
        <f>IF($E884&gt;NORMA!$J$24,"NO CUMPLE","CUMPLE")</f>
        <v>NO CUMPLE</v>
      </c>
      <c r="AB884" s="188" t="str">
        <f>IF($F884&gt;NORMA!$J$25,"NO CUMPLE","CUMPLE")</f>
        <v>NO CUMPLE</v>
      </c>
      <c r="AC884" s="188" t="str">
        <f>IF($K884&gt;NORMA!$J$26,"NO CUMPLE","CUMPLE")</f>
        <v>NO CUMPLE</v>
      </c>
      <c r="AD884" s="188" t="str">
        <f>IF($J884&gt;NORMA!$J$27,"NO CUMPLE","CUMPLE")</f>
        <v>NO CUMPLE</v>
      </c>
      <c r="AE884" s="188" t="str">
        <f>IF($G884&gt;NORMA!$K$28,"NO CUMPLE","CUMPLE")</f>
        <v>NO CUMPLE</v>
      </c>
      <c r="AF884" s="188" t="str">
        <f>IF($H884&gt;NORMA!$I$29,"NO CUMPLE","CUMPLE")</f>
        <v>CUMPLE</v>
      </c>
      <c r="AG884" s="188" t="str">
        <f>IF($O884&gt;NORMA!$L$30,"NO CUMPLE","CUMPLE")</f>
        <v>NO CUMPLE</v>
      </c>
      <c r="AH884" s="188" t="str">
        <f>IF(AND($N884&gt;=NORMA!$R$18, $N884&lt;=NORMA!$S$18),"CUMPLE","NO CUMPLE")</f>
        <v>CUMPLE</v>
      </c>
      <c r="AI884" s="188" t="str">
        <f>IF($I884&gt;NORMA!$J$32,"NO CUMPLE","CUMPLE")</f>
        <v>NO CUMPLE</v>
      </c>
    </row>
    <row r="885" spans="1:35" ht="14.25" customHeight="1" x14ac:dyDescent="0.35">
      <c r="A885" s="146" t="s">
        <v>104</v>
      </c>
      <c r="B885" s="147" t="s">
        <v>105</v>
      </c>
      <c r="C885" s="167">
        <v>44012</v>
      </c>
      <c r="D885" s="149">
        <v>0.5</v>
      </c>
      <c r="E885" s="155">
        <v>219</v>
      </c>
      <c r="F885" s="155">
        <v>316</v>
      </c>
      <c r="G885" s="155">
        <v>153</v>
      </c>
      <c r="H885" s="155">
        <v>17.600000000000001</v>
      </c>
      <c r="I885" s="155">
        <v>4.25</v>
      </c>
      <c r="J885" s="147">
        <v>7.4240000000000004</v>
      </c>
      <c r="K885" s="161">
        <v>65.099999999999994</v>
      </c>
      <c r="L885" s="159">
        <v>1.794</v>
      </c>
      <c r="M885" s="212">
        <v>0.26</v>
      </c>
      <c r="N885" s="156">
        <v>8</v>
      </c>
      <c r="O885" s="157">
        <v>2427000</v>
      </c>
      <c r="P885" s="188" t="str">
        <f>IF($M885&lt;NORMA!$K$7,"NO CUMPLE","CUMPLE")</f>
        <v>CUMPLE</v>
      </c>
      <c r="Q885" s="188" t="str">
        <f>IF($E885&gt;NORMA!$K$8,"NO CUMPLE","CUMPLE")</f>
        <v>CUMPLE</v>
      </c>
      <c r="R885" s="188" t="str">
        <f>IF($F885&gt;NORMA!$K$9,"NO CUMPLE","CUMPLE")</f>
        <v>CUMPLE</v>
      </c>
      <c r="S885" s="188" t="str">
        <f>IF($K885&gt;NORMA!$K$10,"NO CUMPLE","CUMPLE")</f>
        <v>NO CUMPLE</v>
      </c>
      <c r="T885" s="188" t="str">
        <f>IF($J885&gt;NORMA!$K$11,"NO CUMPLE","CUMPLE")</f>
        <v>CUMPLE</v>
      </c>
      <c r="U885" s="188" t="str">
        <f>IF($G885&gt;NORMA!$L$12,"NO CUMPLE","CUMPLE")</f>
        <v>CUMPLE</v>
      </c>
      <c r="V885" s="188" t="str">
        <f>IF($H885&gt;NORMA!$L$13,"NO CUMPLE","CUMPLE")</f>
        <v>CUMPLE</v>
      </c>
      <c r="W885" s="188" t="str">
        <f>IF($O885&gt;NORMA!$J$14,"NO CUMPLE","CUMPLE")</f>
        <v>NO CUMPLE</v>
      </c>
      <c r="X885" s="188" t="str">
        <f>IF(AND($N885&gt;=NORMA!$Q$4, $N885&lt;=NORMA!$R$4),"CUMPLE","NO CUMPLE")</f>
        <v>CUMPLE</v>
      </c>
      <c r="Y885" s="188" t="str">
        <f>IF($I885&gt;NORMA!$K$16,"NO CUMPLE","CUMPLE")</f>
        <v>NO CUMPLE</v>
      </c>
      <c r="Z885" s="188" t="str">
        <f>IF($M885&lt;NORMA!$L$23,"NO CUMPLE","CUMPLE")</f>
        <v>NO CUMPLE</v>
      </c>
      <c r="AA885" s="188" t="str">
        <f>IF($E885&gt;NORMA!$J$24,"NO CUMPLE","CUMPLE")</f>
        <v>NO CUMPLE</v>
      </c>
      <c r="AB885" s="188" t="str">
        <f>IF($F885&gt;NORMA!$J$25,"NO CUMPLE","CUMPLE")</f>
        <v>NO CUMPLE</v>
      </c>
      <c r="AC885" s="188" t="str">
        <f>IF($K885&gt;NORMA!$J$26,"NO CUMPLE","CUMPLE")</f>
        <v>NO CUMPLE</v>
      </c>
      <c r="AD885" s="188" t="str">
        <f>IF($J885&gt;NORMA!$J$27,"NO CUMPLE","CUMPLE")</f>
        <v>NO CUMPLE</v>
      </c>
      <c r="AE885" s="188" t="str">
        <f>IF($G885&gt;NORMA!$K$28,"NO CUMPLE","CUMPLE")</f>
        <v>NO CUMPLE</v>
      </c>
      <c r="AF885" s="188" t="str">
        <f>IF($H885&gt;NORMA!$I$29,"NO CUMPLE","CUMPLE")</f>
        <v>NO CUMPLE</v>
      </c>
      <c r="AG885" s="188" t="str">
        <f>IF($O885&gt;NORMA!$L$30,"NO CUMPLE","CUMPLE")</f>
        <v>NO CUMPLE</v>
      </c>
      <c r="AH885" s="188" t="str">
        <f>IF(AND($N885&gt;=NORMA!$R$18, $N885&lt;=NORMA!$S$18),"CUMPLE","NO CUMPLE")</f>
        <v>CUMPLE</v>
      </c>
      <c r="AI885" s="188" t="str">
        <f>IF($I885&gt;NORMA!$J$32,"NO CUMPLE","CUMPLE")</f>
        <v>NO CUMPLE</v>
      </c>
    </row>
    <row r="886" spans="1:35" ht="14.25" customHeight="1" x14ac:dyDescent="0.35">
      <c r="A886" s="146" t="s">
        <v>107</v>
      </c>
      <c r="B886" s="147" t="s">
        <v>105</v>
      </c>
      <c r="C886" s="167">
        <v>44012</v>
      </c>
      <c r="D886" s="149">
        <v>0.66666666666666663</v>
      </c>
      <c r="E886" s="155">
        <v>308</v>
      </c>
      <c r="F886" s="164">
        <v>515</v>
      </c>
      <c r="G886" s="155">
        <v>444</v>
      </c>
      <c r="H886" s="155">
        <v>27.2</v>
      </c>
      <c r="I886" s="155">
        <v>7.47</v>
      </c>
      <c r="J886" s="147">
        <v>6.3849999999999998</v>
      </c>
      <c r="K886" s="161">
        <v>63.2</v>
      </c>
      <c r="L886" s="159">
        <v>7.1230000000000002</v>
      </c>
      <c r="M886" s="212">
        <v>0.54</v>
      </c>
      <c r="N886" s="156">
        <v>7.21</v>
      </c>
      <c r="O886" s="157">
        <v>13200000</v>
      </c>
      <c r="P886" s="188" t="str">
        <f>IF($M886&lt;NORMA!$K$7,"NO CUMPLE","CUMPLE")</f>
        <v>CUMPLE</v>
      </c>
      <c r="Q886" s="188" t="str">
        <f>IF($E886&gt;NORMA!$K$8,"NO CUMPLE","CUMPLE")</f>
        <v>NO CUMPLE</v>
      </c>
      <c r="R886" s="188" t="str">
        <f>IF($F886&gt;NORMA!$K$9,"NO CUMPLE","CUMPLE")</f>
        <v>NO CUMPLE</v>
      </c>
      <c r="S886" s="188" t="str">
        <f>IF($K886&gt;NORMA!$K$10,"NO CUMPLE","CUMPLE")</f>
        <v>NO CUMPLE</v>
      </c>
      <c r="T886" s="188" t="str">
        <f>IF($J886&gt;NORMA!$K$11,"NO CUMPLE","CUMPLE")</f>
        <v>CUMPLE</v>
      </c>
      <c r="U886" s="188" t="str">
        <f>IF($G886&gt;NORMA!$L$12,"NO CUMPLE","CUMPLE")</f>
        <v>NO CUMPLE</v>
      </c>
      <c r="V886" s="188" t="str">
        <f>IF($H886&gt;NORMA!$L$13,"NO CUMPLE","CUMPLE")</f>
        <v>CUMPLE</v>
      </c>
      <c r="W886" s="188" t="str">
        <f>IF($O886&gt;NORMA!$J$14,"NO CUMPLE","CUMPLE")</f>
        <v>NO CUMPLE</v>
      </c>
      <c r="X886" s="188" t="str">
        <f>IF(AND($N886&gt;=NORMA!$Q$4, $N886&lt;=NORMA!$R$4),"CUMPLE","NO CUMPLE")</f>
        <v>CUMPLE</v>
      </c>
      <c r="Y886" s="188" t="str">
        <f>IF($I886&gt;NORMA!$K$16,"NO CUMPLE","CUMPLE")</f>
        <v>NO CUMPLE</v>
      </c>
      <c r="Z886" s="188" t="str">
        <f>IF($M886&lt;NORMA!$L$23,"NO CUMPLE","CUMPLE")</f>
        <v>NO CUMPLE</v>
      </c>
      <c r="AA886" s="188" t="str">
        <f>IF($E886&gt;NORMA!$J$24,"NO CUMPLE","CUMPLE")</f>
        <v>NO CUMPLE</v>
      </c>
      <c r="AB886" s="188" t="str">
        <f>IF($F886&gt;NORMA!$J$25,"NO CUMPLE","CUMPLE")</f>
        <v>NO CUMPLE</v>
      </c>
      <c r="AC886" s="188" t="str">
        <f>IF($K886&gt;NORMA!$J$26,"NO CUMPLE","CUMPLE")</f>
        <v>NO CUMPLE</v>
      </c>
      <c r="AD886" s="188" t="str">
        <f>IF($J886&gt;NORMA!$J$27,"NO CUMPLE","CUMPLE")</f>
        <v>NO CUMPLE</v>
      </c>
      <c r="AE886" s="188" t="str">
        <f>IF($G886&gt;NORMA!$K$28,"NO CUMPLE","CUMPLE")</f>
        <v>NO CUMPLE</v>
      </c>
      <c r="AF886" s="188" t="str">
        <f>IF($H886&gt;NORMA!$I$29,"NO CUMPLE","CUMPLE")</f>
        <v>NO CUMPLE</v>
      </c>
      <c r="AG886" s="188" t="str">
        <f>IF($O886&gt;NORMA!$L$30,"NO CUMPLE","CUMPLE")</f>
        <v>NO CUMPLE</v>
      </c>
      <c r="AH886" s="188" t="str">
        <f>IF(AND($N886&gt;=NORMA!$R$18, $N886&lt;=NORMA!$S$18),"CUMPLE","NO CUMPLE")</f>
        <v>CUMPLE</v>
      </c>
      <c r="AI886" s="188" t="str">
        <f>IF($I886&gt;NORMA!$J$32,"NO CUMPLE","CUMPLE")</f>
        <v>NO CUMPLE</v>
      </c>
    </row>
    <row r="887" spans="1:35" ht="14.25" customHeight="1" x14ac:dyDescent="0.35">
      <c r="A887" s="146" t="s">
        <v>106</v>
      </c>
      <c r="B887" s="147" t="s">
        <v>105</v>
      </c>
      <c r="C887" s="167">
        <v>44019</v>
      </c>
      <c r="D887" s="149">
        <v>0.25</v>
      </c>
      <c r="E887" s="155">
        <v>77.599999999999994</v>
      </c>
      <c r="F887" s="164">
        <v>259</v>
      </c>
      <c r="G887" s="155">
        <v>97.5</v>
      </c>
      <c r="H887" s="155">
        <v>21.9</v>
      </c>
      <c r="I887" s="155">
        <v>1.62</v>
      </c>
      <c r="J887" s="147">
        <v>2.8889999999999998</v>
      </c>
      <c r="K887" s="161">
        <v>29.6</v>
      </c>
      <c r="L887" s="159">
        <v>4.0519999999999996</v>
      </c>
      <c r="M887" s="212">
        <v>0.96</v>
      </c>
      <c r="N887" s="156">
        <v>7.58</v>
      </c>
      <c r="O887" s="157">
        <v>35240000</v>
      </c>
      <c r="P887" s="188" t="str">
        <f>IF($M887&lt;NORMA!$K$7,"NO CUMPLE","CUMPLE")</f>
        <v>CUMPLE</v>
      </c>
      <c r="Q887" s="188" t="str">
        <f>IF($E887&gt;NORMA!$K$8,"NO CUMPLE","CUMPLE")</f>
        <v>CUMPLE</v>
      </c>
      <c r="R887" s="188" t="str">
        <f>IF($F887&gt;NORMA!$K$9,"NO CUMPLE","CUMPLE")</f>
        <v>CUMPLE</v>
      </c>
      <c r="S887" s="188" t="str">
        <f>IF($K887&gt;NORMA!$K$10,"NO CUMPLE","CUMPLE")</f>
        <v>CUMPLE</v>
      </c>
      <c r="T887" s="188" t="str">
        <f>IF($J887&gt;NORMA!$K$11,"NO CUMPLE","CUMPLE")</f>
        <v>CUMPLE</v>
      </c>
      <c r="U887" s="188" t="str">
        <f>IF($G887&gt;NORMA!$L$12,"NO CUMPLE","CUMPLE")</f>
        <v>CUMPLE</v>
      </c>
      <c r="V887" s="188" t="str">
        <f>IF($H887&gt;NORMA!$L$13,"NO CUMPLE","CUMPLE")</f>
        <v>CUMPLE</v>
      </c>
      <c r="W887" s="188" t="str">
        <f>IF($O887&gt;NORMA!$J$14,"NO CUMPLE","CUMPLE")</f>
        <v>NO CUMPLE</v>
      </c>
      <c r="X887" s="188" t="str">
        <f>IF(AND($N887&gt;=NORMA!$Q$4, $N887&lt;=NORMA!$R$4),"CUMPLE","NO CUMPLE")</f>
        <v>CUMPLE</v>
      </c>
      <c r="Y887" s="188" t="str">
        <f>IF($I887&gt;NORMA!$K$16,"NO CUMPLE","CUMPLE")</f>
        <v>CUMPLE</v>
      </c>
      <c r="Z887" s="188" t="str">
        <f>IF($M887&lt;NORMA!$L$23,"NO CUMPLE","CUMPLE")</f>
        <v>NO CUMPLE</v>
      </c>
      <c r="AA887" s="188" t="str">
        <f>IF($E887&gt;NORMA!$J$24,"NO CUMPLE","CUMPLE")</f>
        <v>NO CUMPLE</v>
      </c>
      <c r="AB887" s="188" t="str">
        <f>IF($F887&gt;NORMA!$J$25,"NO CUMPLE","CUMPLE")</f>
        <v>NO CUMPLE</v>
      </c>
      <c r="AC887" s="188" t="str">
        <f>IF($K887&gt;NORMA!$J$26,"NO CUMPLE","CUMPLE")</f>
        <v>NO CUMPLE</v>
      </c>
      <c r="AD887" s="188" t="str">
        <f>IF($J887&gt;NORMA!$J$27,"NO CUMPLE","CUMPLE")</f>
        <v>NO CUMPLE</v>
      </c>
      <c r="AE887" s="188" t="str">
        <f>IF($G887&gt;NORMA!$K$28,"NO CUMPLE","CUMPLE")</f>
        <v>NO CUMPLE</v>
      </c>
      <c r="AF887" s="188" t="str">
        <f>IF($H887&gt;NORMA!$I$29,"NO CUMPLE","CUMPLE")</f>
        <v>NO CUMPLE</v>
      </c>
      <c r="AG887" s="188" t="str">
        <f>IF($O887&gt;NORMA!$L$30,"NO CUMPLE","CUMPLE")</f>
        <v>NO CUMPLE</v>
      </c>
      <c r="AH887" s="188" t="str">
        <f>IF(AND($N887&gt;=NORMA!$R$18, $N887&lt;=NORMA!$S$18),"CUMPLE","NO CUMPLE")</f>
        <v>CUMPLE</v>
      </c>
      <c r="AI887" s="188" t="str">
        <f>IF($I887&gt;NORMA!$J$32,"NO CUMPLE","CUMPLE")</f>
        <v>NO CUMPLE</v>
      </c>
    </row>
    <row r="888" spans="1:35" ht="14.25" customHeight="1" x14ac:dyDescent="0.35">
      <c r="A888" s="146" t="s">
        <v>107</v>
      </c>
      <c r="B888" s="147" t="s">
        <v>105</v>
      </c>
      <c r="C888" s="167">
        <v>44019</v>
      </c>
      <c r="D888" s="149">
        <v>0.41666666666666669</v>
      </c>
      <c r="E888" s="155">
        <v>147</v>
      </c>
      <c r="F888" s="155">
        <v>479</v>
      </c>
      <c r="G888" s="155">
        <v>903</v>
      </c>
      <c r="H888" s="155">
        <v>83.3</v>
      </c>
      <c r="I888" s="155">
        <v>1.67</v>
      </c>
      <c r="J888" s="147">
        <v>3.7040000000000002</v>
      </c>
      <c r="K888" s="147">
        <v>34.911000000000001</v>
      </c>
      <c r="L888" s="161">
        <v>7.4</v>
      </c>
      <c r="M888" s="212">
        <v>0.82</v>
      </c>
      <c r="N888" s="156">
        <v>7.69</v>
      </c>
      <c r="O888" s="157">
        <v>17330000</v>
      </c>
      <c r="P888" s="188" t="str">
        <f>IF($M888&lt;NORMA!$K$7,"NO CUMPLE","CUMPLE")</f>
        <v>CUMPLE</v>
      </c>
      <c r="Q888" s="188" t="str">
        <f>IF($E888&gt;NORMA!$K$8,"NO CUMPLE","CUMPLE")</f>
        <v>CUMPLE</v>
      </c>
      <c r="R888" s="188" t="str">
        <f>IF($F888&gt;NORMA!$K$9,"NO CUMPLE","CUMPLE")</f>
        <v>NO CUMPLE</v>
      </c>
      <c r="S888" s="188" t="str">
        <f>IF($K888&gt;NORMA!$K$10,"NO CUMPLE","CUMPLE")</f>
        <v>CUMPLE</v>
      </c>
      <c r="T888" s="188" t="str">
        <f>IF($J888&gt;NORMA!$K$11,"NO CUMPLE","CUMPLE")</f>
        <v>CUMPLE</v>
      </c>
      <c r="U888" s="188" t="str">
        <f>IF($G888&gt;NORMA!$L$12,"NO CUMPLE","CUMPLE")</f>
        <v>NO CUMPLE</v>
      </c>
      <c r="V888" s="188" t="str">
        <f>IF($H888&gt;NORMA!$L$13,"NO CUMPLE","CUMPLE")</f>
        <v>NO CUMPLE</v>
      </c>
      <c r="W888" s="188" t="str">
        <f>IF($O888&gt;NORMA!$J$14,"NO CUMPLE","CUMPLE")</f>
        <v>NO CUMPLE</v>
      </c>
      <c r="X888" s="188" t="str">
        <f>IF(AND($N888&gt;=NORMA!$Q$4, $N888&lt;=NORMA!$R$4),"CUMPLE","NO CUMPLE")</f>
        <v>CUMPLE</v>
      </c>
      <c r="Y888" s="188" t="str">
        <f>IF($I888&gt;NORMA!$K$16,"NO CUMPLE","CUMPLE")</f>
        <v>CUMPLE</v>
      </c>
      <c r="Z888" s="188" t="str">
        <f>IF($M888&lt;NORMA!$L$23,"NO CUMPLE","CUMPLE")</f>
        <v>NO CUMPLE</v>
      </c>
      <c r="AA888" s="188" t="str">
        <f>IF($E888&gt;NORMA!$J$24,"NO CUMPLE","CUMPLE")</f>
        <v>NO CUMPLE</v>
      </c>
      <c r="AB888" s="188" t="str">
        <f>IF($F888&gt;NORMA!$J$25,"NO CUMPLE","CUMPLE")</f>
        <v>NO CUMPLE</v>
      </c>
      <c r="AC888" s="188" t="str">
        <f>IF($K888&gt;NORMA!$J$26,"NO CUMPLE","CUMPLE")</f>
        <v>NO CUMPLE</v>
      </c>
      <c r="AD888" s="188" t="str">
        <f>IF($J888&gt;NORMA!$J$27,"NO CUMPLE","CUMPLE")</f>
        <v>NO CUMPLE</v>
      </c>
      <c r="AE888" s="188" t="str">
        <f>IF($G888&gt;NORMA!$K$28,"NO CUMPLE","CUMPLE")</f>
        <v>NO CUMPLE</v>
      </c>
      <c r="AF888" s="188" t="str">
        <f>IF($H888&gt;NORMA!$I$29,"NO CUMPLE","CUMPLE")</f>
        <v>NO CUMPLE</v>
      </c>
      <c r="AG888" s="188" t="str">
        <f>IF($O888&gt;NORMA!$L$30,"NO CUMPLE","CUMPLE")</f>
        <v>NO CUMPLE</v>
      </c>
      <c r="AH888" s="188" t="str">
        <f>IF(AND($N888&gt;=NORMA!$R$18, $N888&lt;=NORMA!$S$18),"CUMPLE","NO CUMPLE")</f>
        <v>CUMPLE</v>
      </c>
      <c r="AI888" s="188" t="str">
        <f>IF($I888&gt;NORMA!$J$32,"NO CUMPLE","CUMPLE")</f>
        <v>NO CUMPLE</v>
      </c>
    </row>
    <row r="889" spans="1:35" ht="14.25" customHeight="1" x14ac:dyDescent="0.35">
      <c r="A889" s="146" t="s">
        <v>104</v>
      </c>
      <c r="B889" s="147" t="s">
        <v>105</v>
      </c>
      <c r="C889" s="167">
        <v>44019</v>
      </c>
      <c r="D889" s="149">
        <v>0.58333333333333337</v>
      </c>
      <c r="E889" s="161">
        <v>164</v>
      </c>
      <c r="F889" s="147">
        <v>390</v>
      </c>
      <c r="G889" s="155">
        <v>183</v>
      </c>
      <c r="H889" s="155">
        <v>37.700000000000003</v>
      </c>
      <c r="I889" s="155">
        <v>4.25</v>
      </c>
      <c r="J889" s="147">
        <v>4.3390000000000004</v>
      </c>
      <c r="K889" s="147">
        <v>39.512</v>
      </c>
      <c r="L889" s="161">
        <v>2.6</v>
      </c>
      <c r="M889" s="212">
        <v>0.79</v>
      </c>
      <c r="N889" s="156">
        <v>7.79</v>
      </c>
      <c r="O889" s="157">
        <v>92080000</v>
      </c>
      <c r="P889" s="188" t="str">
        <f>IF($M889&lt;NORMA!$K$7,"NO CUMPLE","CUMPLE")</f>
        <v>CUMPLE</v>
      </c>
      <c r="Q889" s="188" t="str">
        <f>IF($E889&gt;NORMA!$K$8,"NO CUMPLE","CUMPLE")</f>
        <v>CUMPLE</v>
      </c>
      <c r="R889" s="188" t="str">
        <f>IF($F889&gt;NORMA!$K$9,"NO CUMPLE","CUMPLE")</f>
        <v>CUMPLE</v>
      </c>
      <c r="S889" s="188" t="str">
        <f>IF($K889&gt;NORMA!$K$10,"NO CUMPLE","CUMPLE")</f>
        <v>CUMPLE</v>
      </c>
      <c r="T889" s="188" t="str">
        <f>IF($J889&gt;NORMA!$K$11,"NO CUMPLE","CUMPLE")</f>
        <v>CUMPLE</v>
      </c>
      <c r="U889" s="188" t="str">
        <f>IF($G889&gt;NORMA!$L$12,"NO CUMPLE","CUMPLE")</f>
        <v>CUMPLE</v>
      </c>
      <c r="V889" s="188" t="str">
        <f>IF($H889&gt;NORMA!$L$13,"NO CUMPLE","CUMPLE")</f>
        <v>CUMPLE</v>
      </c>
      <c r="W889" s="188" t="str">
        <f>IF($O889&gt;NORMA!$J$14,"NO CUMPLE","CUMPLE")</f>
        <v>NO CUMPLE</v>
      </c>
      <c r="X889" s="188" t="str">
        <f>IF(AND($N889&gt;=NORMA!$Q$4, $N889&lt;=NORMA!$R$4),"CUMPLE","NO CUMPLE")</f>
        <v>CUMPLE</v>
      </c>
      <c r="Y889" s="188" t="str">
        <f>IF($I889&gt;NORMA!$K$16,"NO CUMPLE","CUMPLE")</f>
        <v>NO CUMPLE</v>
      </c>
      <c r="Z889" s="188" t="str">
        <f>IF($M889&lt;NORMA!$L$23,"NO CUMPLE","CUMPLE")</f>
        <v>NO CUMPLE</v>
      </c>
      <c r="AA889" s="188" t="str">
        <f>IF($E889&gt;NORMA!$J$24,"NO CUMPLE","CUMPLE")</f>
        <v>NO CUMPLE</v>
      </c>
      <c r="AB889" s="188" t="str">
        <f>IF($F889&gt;NORMA!$J$25,"NO CUMPLE","CUMPLE")</f>
        <v>NO CUMPLE</v>
      </c>
      <c r="AC889" s="188" t="str">
        <f>IF($K889&gt;NORMA!$J$26,"NO CUMPLE","CUMPLE")</f>
        <v>NO CUMPLE</v>
      </c>
      <c r="AD889" s="188" t="str">
        <f>IF($J889&gt;NORMA!$J$27,"NO CUMPLE","CUMPLE")</f>
        <v>NO CUMPLE</v>
      </c>
      <c r="AE889" s="188" t="str">
        <f>IF($G889&gt;NORMA!$K$28,"NO CUMPLE","CUMPLE")</f>
        <v>NO CUMPLE</v>
      </c>
      <c r="AF889" s="188" t="str">
        <f>IF($H889&gt;NORMA!$I$29,"NO CUMPLE","CUMPLE")</f>
        <v>NO CUMPLE</v>
      </c>
      <c r="AG889" s="188" t="str">
        <f>IF($O889&gt;NORMA!$L$30,"NO CUMPLE","CUMPLE")</f>
        <v>NO CUMPLE</v>
      </c>
      <c r="AH889" s="188" t="str">
        <f>IF(AND($N889&gt;=NORMA!$R$18, $N889&lt;=NORMA!$S$18),"CUMPLE","NO CUMPLE")</f>
        <v>CUMPLE</v>
      </c>
      <c r="AI889" s="188" t="str">
        <f>IF($I889&gt;NORMA!$J$32,"NO CUMPLE","CUMPLE")</f>
        <v>NO CUMPLE</v>
      </c>
    </row>
    <row r="890" spans="1:35" ht="14.25" customHeight="1" x14ac:dyDescent="0.35">
      <c r="A890" s="146" t="s">
        <v>104</v>
      </c>
      <c r="B890" s="147" t="s">
        <v>105</v>
      </c>
      <c r="C890" s="167">
        <v>44074</v>
      </c>
      <c r="D890" s="149">
        <v>0.33333333333333331</v>
      </c>
      <c r="E890" s="147">
        <v>101</v>
      </c>
      <c r="F890" s="147">
        <v>223</v>
      </c>
      <c r="G890" s="155">
        <v>100</v>
      </c>
      <c r="H890" s="155">
        <v>33.1</v>
      </c>
      <c r="I890" s="155">
        <v>1.23</v>
      </c>
      <c r="J890" s="147">
        <v>4.08</v>
      </c>
      <c r="K890" s="147">
        <v>19.239999999999998</v>
      </c>
      <c r="L890" s="161">
        <v>4.5</v>
      </c>
      <c r="M890" s="212">
        <v>0.7</v>
      </c>
      <c r="N890" s="156">
        <v>7.6</v>
      </c>
      <c r="O890" s="158">
        <v>1</v>
      </c>
      <c r="P890" s="188" t="str">
        <f>IF($M890&lt;NORMA!$K$7,"NO CUMPLE","CUMPLE")</f>
        <v>CUMPLE</v>
      </c>
      <c r="Q890" s="188" t="str">
        <f>IF($E890&gt;NORMA!$K$8,"NO CUMPLE","CUMPLE")</f>
        <v>CUMPLE</v>
      </c>
      <c r="R890" s="188" t="str">
        <f>IF($F890&gt;NORMA!$K$9,"NO CUMPLE","CUMPLE")</f>
        <v>CUMPLE</v>
      </c>
      <c r="S890" s="188" t="str">
        <f>IF($K890&gt;NORMA!$K$10,"NO CUMPLE","CUMPLE")</f>
        <v>CUMPLE</v>
      </c>
      <c r="T890" s="188" t="str">
        <f>IF($J890&gt;NORMA!$K$11,"NO CUMPLE","CUMPLE")</f>
        <v>CUMPLE</v>
      </c>
      <c r="U890" s="188" t="str">
        <f>IF($G890&gt;NORMA!$L$12,"NO CUMPLE","CUMPLE")</f>
        <v>CUMPLE</v>
      </c>
      <c r="V890" s="188" t="str">
        <f>IF($H890&gt;NORMA!$L$13,"NO CUMPLE","CUMPLE")</f>
        <v>CUMPLE</v>
      </c>
      <c r="W890" s="188" t="str">
        <f>IF($O890&gt;NORMA!$J$14,"NO CUMPLE","CUMPLE")</f>
        <v>CUMPLE</v>
      </c>
      <c r="X890" s="188" t="str">
        <f>IF(AND($N890&gt;=NORMA!$Q$4, $N890&lt;=NORMA!$R$4),"CUMPLE","NO CUMPLE")</f>
        <v>CUMPLE</v>
      </c>
      <c r="Y890" s="188" t="str">
        <f>IF($I890&gt;NORMA!$K$16,"NO CUMPLE","CUMPLE")</f>
        <v>CUMPLE</v>
      </c>
      <c r="Z890" s="188" t="str">
        <f>IF($M890&lt;NORMA!$L$23,"NO CUMPLE","CUMPLE")</f>
        <v>NO CUMPLE</v>
      </c>
      <c r="AA890" s="188" t="str">
        <f>IF($E890&gt;NORMA!$J$24,"NO CUMPLE","CUMPLE")</f>
        <v>NO CUMPLE</v>
      </c>
      <c r="AB890" s="188" t="str">
        <f>IF($F890&gt;NORMA!$J$25,"NO CUMPLE","CUMPLE")</f>
        <v>NO CUMPLE</v>
      </c>
      <c r="AC890" s="188" t="str">
        <f>IF($K890&gt;NORMA!$J$26,"NO CUMPLE","CUMPLE")</f>
        <v>NO CUMPLE</v>
      </c>
      <c r="AD890" s="188" t="str">
        <f>IF($J890&gt;NORMA!$J$27,"NO CUMPLE","CUMPLE")</f>
        <v>NO CUMPLE</v>
      </c>
      <c r="AE890" s="188" t="str">
        <f>IF($G890&gt;NORMA!$K$28,"NO CUMPLE","CUMPLE")</f>
        <v>NO CUMPLE</v>
      </c>
      <c r="AF890" s="188" t="str">
        <f>IF($H890&gt;NORMA!$I$29,"NO CUMPLE","CUMPLE")</f>
        <v>NO CUMPLE</v>
      </c>
      <c r="AG890" s="188" t="str">
        <f>IF($O890&gt;NORMA!$L$30,"NO CUMPLE","CUMPLE")</f>
        <v>CUMPLE</v>
      </c>
      <c r="AH890" s="188" t="str">
        <f>IF(AND($N890&gt;=NORMA!$R$18, $N890&lt;=NORMA!$S$18),"CUMPLE","NO CUMPLE")</f>
        <v>CUMPLE</v>
      </c>
      <c r="AI890" s="188" t="str">
        <f>IF($I890&gt;NORMA!$J$32,"NO CUMPLE","CUMPLE")</f>
        <v>NO CUMPLE</v>
      </c>
    </row>
    <row r="891" spans="1:35" ht="14.25" customHeight="1" x14ac:dyDescent="0.35">
      <c r="A891" s="146" t="s">
        <v>106</v>
      </c>
      <c r="B891" s="147" t="s">
        <v>105</v>
      </c>
      <c r="C891" s="167">
        <v>44074</v>
      </c>
      <c r="D891" s="149">
        <v>0.66666666666666663</v>
      </c>
      <c r="E891" s="161">
        <v>322</v>
      </c>
      <c r="F891" s="147">
        <v>614</v>
      </c>
      <c r="G891" s="155">
        <v>223</v>
      </c>
      <c r="H891" s="155">
        <v>52</v>
      </c>
      <c r="I891" s="155">
        <v>7.26</v>
      </c>
      <c r="J891" s="147">
        <v>5.8819999999999997</v>
      </c>
      <c r="K891" s="147">
        <v>2.4169999999999998</v>
      </c>
      <c r="L891" s="161">
        <v>5.6</v>
      </c>
      <c r="M891" s="212">
        <v>0.39</v>
      </c>
      <c r="N891" s="156">
        <v>7.5</v>
      </c>
      <c r="O891" s="157">
        <v>9</v>
      </c>
      <c r="P891" s="188" t="str">
        <f>IF($M891&lt;NORMA!$K$7,"NO CUMPLE","CUMPLE")</f>
        <v>CUMPLE</v>
      </c>
      <c r="Q891" s="188" t="str">
        <f>IF($E891&gt;NORMA!$K$8,"NO CUMPLE","CUMPLE")</f>
        <v>NO CUMPLE</v>
      </c>
      <c r="R891" s="188" t="str">
        <f>IF($F891&gt;NORMA!$K$9,"NO CUMPLE","CUMPLE")</f>
        <v>NO CUMPLE</v>
      </c>
      <c r="S891" s="188" t="str">
        <f>IF($K891&gt;NORMA!$K$10,"NO CUMPLE","CUMPLE")</f>
        <v>CUMPLE</v>
      </c>
      <c r="T891" s="188" t="str">
        <f>IF($J891&gt;NORMA!$K$11,"NO CUMPLE","CUMPLE")</f>
        <v>CUMPLE</v>
      </c>
      <c r="U891" s="188" t="str">
        <f>IF($G891&gt;NORMA!$L$12,"NO CUMPLE","CUMPLE")</f>
        <v>NO CUMPLE</v>
      </c>
      <c r="V891" s="188" t="str">
        <f>IF($H891&gt;NORMA!$L$13,"NO CUMPLE","CUMPLE")</f>
        <v>CUMPLE</v>
      </c>
      <c r="W891" s="188" t="str">
        <f>IF($O891&gt;NORMA!$J$14,"NO CUMPLE","CUMPLE")</f>
        <v>CUMPLE</v>
      </c>
      <c r="X891" s="188" t="str">
        <f>IF(AND($N891&gt;=NORMA!$Q$4, $N891&lt;=NORMA!$R$4),"CUMPLE","NO CUMPLE")</f>
        <v>CUMPLE</v>
      </c>
      <c r="Y891" s="188" t="str">
        <f>IF($I891&gt;NORMA!$K$16,"NO CUMPLE","CUMPLE")</f>
        <v>NO CUMPLE</v>
      </c>
      <c r="Z891" s="188" t="str">
        <f>IF($M891&lt;NORMA!$L$23,"NO CUMPLE","CUMPLE")</f>
        <v>NO CUMPLE</v>
      </c>
      <c r="AA891" s="188" t="str">
        <f>IF($E891&gt;NORMA!$J$24,"NO CUMPLE","CUMPLE")</f>
        <v>NO CUMPLE</v>
      </c>
      <c r="AB891" s="188" t="str">
        <f>IF($F891&gt;NORMA!$J$25,"NO CUMPLE","CUMPLE")</f>
        <v>NO CUMPLE</v>
      </c>
      <c r="AC891" s="188" t="str">
        <f>IF($K891&gt;NORMA!$J$26,"NO CUMPLE","CUMPLE")</f>
        <v>CUMPLE</v>
      </c>
      <c r="AD891" s="188" t="str">
        <f>IF($J891&gt;NORMA!$J$27,"NO CUMPLE","CUMPLE")</f>
        <v>NO CUMPLE</v>
      </c>
      <c r="AE891" s="188" t="str">
        <f>IF($G891&gt;NORMA!$K$28,"NO CUMPLE","CUMPLE")</f>
        <v>NO CUMPLE</v>
      </c>
      <c r="AF891" s="188" t="str">
        <f>IF($H891&gt;NORMA!$I$29,"NO CUMPLE","CUMPLE")</f>
        <v>NO CUMPLE</v>
      </c>
      <c r="AG891" s="188" t="str">
        <f>IF($O891&gt;NORMA!$L$30,"NO CUMPLE","CUMPLE")</f>
        <v>CUMPLE</v>
      </c>
      <c r="AH891" s="188" t="str">
        <f>IF(AND($N891&gt;=NORMA!$R$18, $N891&lt;=NORMA!$S$18),"CUMPLE","NO CUMPLE")</f>
        <v>CUMPLE</v>
      </c>
      <c r="AI891" s="188" t="str">
        <f>IF($I891&gt;NORMA!$J$32,"NO CUMPLE","CUMPLE")</f>
        <v>NO CUMPLE</v>
      </c>
    </row>
    <row r="892" spans="1:35" ht="14.25" customHeight="1" x14ac:dyDescent="0.35">
      <c r="A892" s="213"/>
      <c r="B892" s="214"/>
      <c r="C892" s="215"/>
      <c r="D892" s="60"/>
      <c r="E892" s="216"/>
      <c r="F892" s="217"/>
      <c r="G892" s="218"/>
      <c r="H892" s="218"/>
      <c r="I892" s="218"/>
      <c r="J892" s="217"/>
      <c r="K892" s="217"/>
      <c r="L892" s="216"/>
      <c r="M892" s="219"/>
      <c r="N892" s="220"/>
      <c r="O892" s="221"/>
    </row>
    <row r="893" spans="1:35" ht="14.25" customHeight="1" x14ac:dyDescent="0.35">
      <c r="A893" s="213"/>
      <c r="B893" s="214"/>
      <c r="C893" s="215"/>
      <c r="D893" s="60"/>
      <c r="E893" s="217"/>
      <c r="F893" s="217"/>
      <c r="G893" s="218"/>
      <c r="H893" s="218"/>
      <c r="I893" s="218"/>
      <c r="J893" s="217"/>
      <c r="K893" s="218"/>
      <c r="L893" s="178"/>
      <c r="M893" s="64"/>
      <c r="N893" s="64"/>
      <c r="O893" s="68"/>
      <c r="P893" s="366" t="s">
        <v>44</v>
      </c>
      <c r="Q893" s="346"/>
      <c r="R893" s="346"/>
      <c r="S893" s="346"/>
      <c r="T893" s="346"/>
      <c r="U893" s="346"/>
      <c r="V893" s="346"/>
      <c r="W893" s="346"/>
      <c r="X893" s="346"/>
      <c r="Y893" s="347"/>
      <c r="Z893" s="367" t="s">
        <v>45</v>
      </c>
      <c r="AA893" s="346"/>
      <c r="AB893" s="346"/>
      <c r="AC893" s="346"/>
      <c r="AD893" s="346"/>
      <c r="AE893" s="346"/>
      <c r="AF893" s="346"/>
      <c r="AG893" s="346"/>
      <c r="AH893" s="346"/>
      <c r="AI893" s="347"/>
    </row>
    <row r="894" spans="1:35" ht="14.25" customHeight="1" x14ac:dyDescent="0.35">
      <c r="A894" s="69"/>
      <c r="B894" s="69"/>
      <c r="C894" s="59"/>
      <c r="D894" s="60"/>
      <c r="E894" s="69"/>
      <c r="F894" s="69"/>
      <c r="G894" s="69"/>
      <c r="H894" s="69"/>
      <c r="I894" s="69"/>
      <c r="J894" s="69"/>
      <c r="K894" s="69"/>
      <c r="L894" s="178"/>
      <c r="M894" s="64"/>
      <c r="N894" s="64"/>
      <c r="O894" s="68"/>
      <c r="P894" s="30" t="s">
        <v>53</v>
      </c>
      <c r="Q894" s="31" t="s">
        <v>25</v>
      </c>
      <c r="R894" s="31" t="s">
        <v>11</v>
      </c>
      <c r="S894" s="32" t="s">
        <v>51</v>
      </c>
      <c r="T894" s="33" t="s">
        <v>50</v>
      </c>
      <c r="U894" s="31" t="s">
        <v>14</v>
      </c>
      <c r="V894" s="31" t="s">
        <v>49</v>
      </c>
      <c r="W894" s="34" t="s">
        <v>54</v>
      </c>
      <c r="X894" s="30" t="s">
        <v>18</v>
      </c>
      <c r="Y894" s="32" t="s">
        <v>21</v>
      </c>
      <c r="Z894" s="35" t="s">
        <v>53</v>
      </c>
      <c r="AA894" s="36" t="s">
        <v>25</v>
      </c>
      <c r="AB894" s="36" t="s">
        <v>11</v>
      </c>
      <c r="AC894" s="37" t="s">
        <v>51</v>
      </c>
      <c r="AD894" s="38" t="s">
        <v>50</v>
      </c>
      <c r="AE894" s="36" t="s">
        <v>14</v>
      </c>
      <c r="AF894" s="36" t="s">
        <v>49</v>
      </c>
      <c r="AG894" s="39" t="s">
        <v>54</v>
      </c>
      <c r="AH894" s="35" t="s">
        <v>18</v>
      </c>
      <c r="AI894" s="37" t="s">
        <v>21</v>
      </c>
    </row>
    <row r="895" spans="1:35" ht="14.25" customHeight="1" x14ac:dyDescent="0.35">
      <c r="A895" s="69"/>
      <c r="B895" s="69"/>
      <c r="C895" s="59"/>
      <c r="D895" s="60"/>
      <c r="E895" s="69"/>
      <c r="F895" s="69"/>
      <c r="G895" s="69"/>
      <c r="H895" s="69"/>
      <c r="I895" s="69"/>
      <c r="J895" s="69"/>
      <c r="K895" s="69"/>
      <c r="L895" s="359" t="s">
        <v>62</v>
      </c>
      <c r="M895" s="360"/>
      <c r="N895" s="365" t="s">
        <v>67</v>
      </c>
      <c r="O895" s="123" t="s">
        <v>63</v>
      </c>
      <c r="P895" s="124">
        <f t="shared" ref="P895:AI895" si="0">COUNTIF(P$3:P$53,"CUMPLE")</f>
        <v>39</v>
      </c>
      <c r="Q895" s="124">
        <f t="shared" si="0"/>
        <v>49</v>
      </c>
      <c r="R895" s="124">
        <f t="shared" si="0"/>
        <v>50</v>
      </c>
      <c r="S895" s="124">
        <f t="shared" si="0"/>
        <v>50</v>
      </c>
      <c r="T895" s="124">
        <f t="shared" si="0"/>
        <v>40</v>
      </c>
      <c r="U895" s="124">
        <f t="shared" si="0"/>
        <v>44</v>
      </c>
      <c r="V895" s="124">
        <f t="shared" si="0"/>
        <v>51</v>
      </c>
      <c r="W895" s="124">
        <f t="shared" si="0"/>
        <v>50</v>
      </c>
      <c r="X895" s="124">
        <f t="shared" si="0"/>
        <v>49</v>
      </c>
      <c r="Y895" s="124">
        <f t="shared" si="0"/>
        <v>51</v>
      </c>
      <c r="Z895" s="124">
        <f t="shared" si="0"/>
        <v>39</v>
      </c>
      <c r="AA895" s="124">
        <f t="shared" si="0"/>
        <v>49</v>
      </c>
      <c r="AB895" s="124">
        <f t="shared" si="0"/>
        <v>47</v>
      </c>
      <c r="AC895" s="124">
        <f t="shared" si="0"/>
        <v>41</v>
      </c>
      <c r="AD895" s="124">
        <f t="shared" si="0"/>
        <v>40</v>
      </c>
      <c r="AE895" s="124">
        <f t="shared" si="0"/>
        <v>44</v>
      </c>
      <c r="AF895" s="124">
        <f t="shared" si="0"/>
        <v>51</v>
      </c>
      <c r="AG895" s="124">
        <f t="shared" si="0"/>
        <v>46</v>
      </c>
      <c r="AH895" s="124">
        <f t="shared" si="0"/>
        <v>37</v>
      </c>
      <c r="AI895" s="124">
        <f t="shared" si="0"/>
        <v>51</v>
      </c>
    </row>
    <row r="896" spans="1:35" ht="14.25" customHeight="1" x14ac:dyDescent="0.35">
      <c r="A896" s="69"/>
      <c r="B896" s="69"/>
      <c r="C896" s="59"/>
      <c r="D896" s="60"/>
      <c r="E896" s="69"/>
      <c r="F896" s="69"/>
      <c r="G896" s="69"/>
      <c r="H896" s="69"/>
      <c r="I896" s="69"/>
      <c r="J896" s="69"/>
      <c r="K896" s="69"/>
      <c r="L896" s="361"/>
      <c r="M896" s="362"/>
      <c r="N896" s="350"/>
      <c r="O896" s="123" t="s">
        <v>64</v>
      </c>
      <c r="P896" s="124">
        <f t="shared" ref="P896:AI896" si="1">COUNTIF(P$3:P$53,"NO CUMPLE")</f>
        <v>12</v>
      </c>
      <c r="Q896" s="124">
        <f t="shared" si="1"/>
        <v>2</v>
      </c>
      <c r="R896" s="124">
        <f t="shared" si="1"/>
        <v>1</v>
      </c>
      <c r="S896" s="124">
        <f t="shared" si="1"/>
        <v>1</v>
      </c>
      <c r="T896" s="124">
        <f t="shared" si="1"/>
        <v>11</v>
      </c>
      <c r="U896" s="124">
        <f t="shared" si="1"/>
        <v>7</v>
      </c>
      <c r="V896" s="124">
        <f t="shared" si="1"/>
        <v>0</v>
      </c>
      <c r="W896" s="124">
        <f t="shared" si="1"/>
        <v>1</v>
      </c>
      <c r="X896" s="124">
        <f t="shared" si="1"/>
        <v>2</v>
      </c>
      <c r="Y896" s="124">
        <f t="shared" si="1"/>
        <v>0</v>
      </c>
      <c r="Z896" s="124">
        <f t="shared" si="1"/>
        <v>12</v>
      </c>
      <c r="AA896" s="124">
        <f t="shared" si="1"/>
        <v>2</v>
      </c>
      <c r="AB896" s="124">
        <f t="shared" si="1"/>
        <v>4</v>
      </c>
      <c r="AC896" s="124">
        <f t="shared" si="1"/>
        <v>10</v>
      </c>
      <c r="AD896" s="124">
        <f t="shared" si="1"/>
        <v>11</v>
      </c>
      <c r="AE896" s="124">
        <f t="shared" si="1"/>
        <v>7</v>
      </c>
      <c r="AF896" s="124">
        <f t="shared" si="1"/>
        <v>0</v>
      </c>
      <c r="AG896" s="124">
        <f t="shared" si="1"/>
        <v>5</v>
      </c>
      <c r="AH896" s="124">
        <f t="shared" si="1"/>
        <v>14</v>
      </c>
      <c r="AI896" s="124">
        <f t="shared" si="1"/>
        <v>0</v>
      </c>
    </row>
    <row r="897" spans="1:35" ht="14.25" customHeight="1" x14ac:dyDescent="0.35">
      <c r="A897" s="69"/>
      <c r="B897" s="69"/>
      <c r="C897" s="59"/>
      <c r="D897" s="60"/>
      <c r="E897" s="222"/>
      <c r="F897" s="69"/>
      <c r="G897" s="222"/>
      <c r="H897" s="222"/>
      <c r="I897" s="222"/>
      <c r="J897" s="223"/>
      <c r="K897" s="69"/>
      <c r="L897" s="361"/>
      <c r="M897" s="362"/>
      <c r="N897" s="365" t="s">
        <v>68</v>
      </c>
      <c r="O897" s="123" t="s">
        <v>63</v>
      </c>
      <c r="P897" s="124">
        <f t="shared" ref="P897:AI897" si="2">COUNTIF(P$54:P$89,"CUMPLE")</f>
        <v>34</v>
      </c>
      <c r="Q897" s="124">
        <f t="shared" si="2"/>
        <v>33</v>
      </c>
      <c r="R897" s="124">
        <f t="shared" si="2"/>
        <v>34</v>
      </c>
      <c r="S897" s="124">
        <f t="shared" si="2"/>
        <v>35</v>
      </c>
      <c r="T897" s="124">
        <f t="shared" si="2"/>
        <v>30</v>
      </c>
      <c r="U897" s="124">
        <f t="shared" si="2"/>
        <v>33</v>
      </c>
      <c r="V897" s="124">
        <f t="shared" si="2"/>
        <v>31</v>
      </c>
      <c r="W897" s="124">
        <f t="shared" si="2"/>
        <v>36</v>
      </c>
      <c r="X897" s="124">
        <f t="shared" si="2"/>
        <v>34</v>
      </c>
      <c r="Y897" s="124">
        <f t="shared" si="2"/>
        <v>36</v>
      </c>
      <c r="Z897" s="124">
        <f t="shared" si="2"/>
        <v>34</v>
      </c>
      <c r="AA897" s="124">
        <f t="shared" si="2"/>
        <v>33</v>
      </c>
      <c r="AB897" s="124">
        <f t="shared" si="2"/>
        <v>29</v>
      </c>
      <c r="AC897" s="124">
        <f t="shared" si="2"/>
        <v>21</v>
      </c>
      <c r="AD897" s="124">
        <f t="shared" si="2"/>
        <v>30</v>
      </c>
      <c r="AE897" s="124">
        <f t="shared" si="2"/>
        <v>33</v>
      </c>
      <c r="AF897" s="124">
        <f t="shared" si="2"/>
        <v>31</v>
      </c>
      <c r="AG897" s="124">
        <f t="shared" si="2"/>
        <v>28</v>
      </c>
      <c r="AH897" s="124">
        <f t="shared" si="2"/>
        <v>30</v>
      </c>
      <c r="AI897" s="124">
        <f t="shared" si="2"/>
        <v>36</v>
      </c>
    </row>
    <row r="898" spans="1:35" ht="14.25" customHeight="1" x14ac:dyDescent="0.35">
      <c r="A898" s="69"/>
      <c r="B898" s="69"/>
      <c r="C898" s="59"/>
      <c r="D898" s="60"/>
      <c r="E898" s="69"/>
      <c r="F898" s="69"/>
      <c r="G898" s="69"/>
      <c r="H898" s="222"/>
      <c r="I898" s="222"/>
      <c r="J898" s="69"/>
      <c r="K898" s="69"/>
      <c r="L898" s="361"/>
      <c r="M898" s="362"/>
      <c r="N898" s="350"/>
      <c r="O898" s="123" t="s">
        <v>64</v>
      </c>
      <c r="P898" s="124">
        <f t="shared" ref="P898:AI898" si="3">COUNTIF(P$54:P$89,"NO CUMPLE")</f>
        <v>2</v>
      </c>
      <c r="Q898" s="124">
        <f t="shared" si="3"/>
        <v>3</v>
      </c>
      <c r="R898" s="124">
        <f t="shared" si="3"/>
        <v>2</v>
      </c>
      <c r="S898" s="124">
        <f t="shared" si="3"/>
        <v>1</v>
      </c>
      <c r="T898" s="124">
        <f t="shared" si="3"/>
        <v>6</v>
      </c>
      <c r="U898" s="124">
        <f t="shared" si="3"/>
        <v>3</v>
      </c>
      <c r="V898" s="124">
        <f t="shared" si="3"/>
        <v>5</v>
      </c>
      <c r="W898" s="124">
        <f t="shared" si="3"/>
        <v>0</v>
      </c>
      <c r="X898" s="124">
        <f t="shared" si="3"/>
        <v>2</v>
      </c>
      <c r="Y898" s="124">
        <f t="shared" si="3"/>
        <v>0</v>
      </c>
      <c r="Z898" s="124">
        <f t="shared" si="3"/>
        <v>2</v>
      </c>
      <c r="AA898" s="124">
        <f t="shared" si="3"/>
        <v>3</v>
      </c>
      <c r="AB898" s="124">
        <f t="shared" si="3"/>
        <v>7</v>
      </c>
      <c r="AC898" s="124">
        <f t="shared" si="3"/>
        <v>15</v>
      </c>
      <c r="AD898" s="124">
        <f t="shared" si="3"/>
        <v>6</v>
      </c>
      <c r="AE898" s="124">
        <f t="shared" si="3"/>
        <v>3</v>
      </c>
      <c r="AF898" s="124">
        <f t="shared" si="3"/>
        <v>5</v>
      </c>
      <c r="AG898" s="124">
        <f t="shared" si="3"/>
        <v>8</v>
      </c>
      <c r="AH898" s="124">
        <f t="shared" si="3"/>
        <v>6</v>
      </c>
      <c r="AI898" s="124">
        <f t="shared" si="3"/>
        <v>0</v>
      </c>
    </row>
    <row r="899" spans="1:35" ht="14.25" customHeight="1" x14ac:dyDescent="0.35">
      <c r="A899" s="69"/>
      <c r="B899" s="69"/>
      <c r="C899" s="59"/>
      <c r="D899" s="60"/>
      <c r="E899" s="69"/>
      <c r="F899" s="69"/>
      <c r="G899" s="69"/>
      <c r="H899" s="69"/>
      <c r="I899" s="69"/>
      <c r="J899" s="69"/>
      <c r="K899" s="69"/>
      <c r="L899" s="361"/>
      <c r="M899" s="362"/>
      <c r="N899" s="365" t="s">
        <v>69</v>
      </c>
      <c r="O899" s="123" t="s">
        <v>63</v>
      </c>
      <c r="P899" s="124">
        <f t="shared" ref="P899:AI899" si="4">COUNTIF(P$90:P$113,"CUMPLE")</f>
        <v>21</v>
      </c>
      <c r="Q899" s="124">
        <f t="shared" si="4"/>
        <v>22</v>
      </c>
      <c r="R899" s="124">
        <f t="shared" si="4"/>
        <v>22</v>
      </c>
      <c r="S899" s="124">
        <f t="shared" si="4"/>
        <v>15</v>
      </c>
      <c r="T899" s="124">
        <f t="shared" si="4"/>
        <v>23</v>
      </c>
      <c r="U899" s="124">
        <f t="shared" si="4"/>
        <v>21</v>
      </c>
      <c r="V899" s="124">
        <f t="shared" si="4"/>
        <v>21</v>
      </c>
      <c r="W899" s="124">
        <f t="shared" si="4"/>
        <v>24</v>
      </c>
      <c r="X899" s="124">
        <f t="shared" si="4"/>
        <v>24</v>
      </c>
      <c r="Y899" s="124">
        <f t="shared" si="4"/>
        <v>24</v>
      </c>
      <c r="Z899" s="124">
        <f t="shared" si="4"/>
        <v>21</v>
      </c>
      <c r="AA899" s="124">
        <f t="shared" si="4"/>
        <v>22</v>
      </c>
      <c r="AB899" s="124">
        <f t="shared" si="4"/>
        <v>22</v>
      </c>
      <c r="AC899" s="124">
        <f t="shared" si="4"/>
        <v>9</v>
      </c>
      <c r="AD899" s="124">
        <f t="shared" si="4"/>
        <v>23</v>
      </c>
      <c r="AE899" s="124">
        <f t="shared" si="4"/>
        <v>21</v>
      </c>
      <c r="AF899" s="124">
        <f t="shared" si="4"/>
        <v>21</v>
      </c>
      <c r="AG899" s="124">
        <f t="shared" si="4"/>
        <v>19</v>
      </c>
      <c r="AH899" s="124">
        <f t="shared" si="4"/>
        <v>23</v>
      </c>
      <c r="AI899" s="124">
        <f t="shared" si="4"/>
        <v>24</v>
      </c>
    </row>
    <row r="900" spans="1:35" ht="14.25" customHeight="1" x14ac:dyDescent="0.35">
      <c r="A900" s="69"/>
      <c r="B900" s="69"/>
      <c r="C900" s="59"/>
      <c r="D900" s="60"/>
      <c r="E900" s="69"/>
      <c r="F900" s="69"/>
      <c r="G900" s="69"/>
      <c r="H900" s="69"/>
      <c r="I900" s="69"/>
      <c r="J900" s="69"/>
      <c r="K900" s="69"/>
      <c r="L900" s="363"/>
      <c r="M900" s="364"/>
      <c r="N900" s="350"/>
      <c r="O900" s="123" t="s">
        <v>64</v>
      </c>
      <c r="P900" s="124">
        <f t="shared" ref="P900:AI900" si="5">COUNTIF(P$90:P$113,"NO CUMPLE")</f>
        <v>3</v>
      </c>
      <c r="Q900" s="124">
        <f t="shared" si="5"/>
        <v>2</v>
      </c>
      <c r="R900" s="124">
        <f t="shared" si="5"/>
        <v>2</v>
      </c>
      <c r="S900" s="124">
        <f t="shared" si="5"/>
        <v>9</v>
      </c>
      <c r="T900" s="124">
        <f t="shared" si="5"/>
        <v>1</v>
      </c>
      <c r="U900" s="124">
        <f t="shared" si="5"/>
        <v>3</v>
      </c>
      <c r="V900" s="124">
        <f t="shared" si="5"/>
        <v>3</v>
      </c>
      <c r="W900" s="124">
        <f t="shared" si="5"/>
        <v>0</v>
      </c>
      <c r="X900" s="124">
        <f t="shared" si="5"/>
        <v>0</v>
      </c>
      <c r="Y900" s="124">
        <f t="shared" si="5"/>
        <v>0</v>
      </c>
      <c r="Z900" s="124">
        <f t="shared" si="5"/>
        <v>3</v>
      </c>
      <c r="AA900" s="124">
        <f t="shared" si="5"/>
        <v>2</v>
      </c>
      <c r="AB900" s="124">
        <f t="shared" si="5"/>
        <v>2</v>
      </c>
      <c r="AC900" s="124">
        <f t="shared" si="5"/>
        <v>15</v>
      </c>
      <c r="AD900" s="124">
        <f t="shared" si="5"/>
        <v>1</v>
      </c>
      <c r="AE900" s="124">
        <f t="shared" si="5"/>
        <v>3</v>
      </c>
      <c r="AF900" s="124">
        <f t="shared" si="5"/>
        <v>3</v>
      </c>
      <c r="AG900" s="124">
        <f t="shared" si="5"/>
        <v>5</v>
      </c>
      <c r="AH900" s="124">
        <f t="shared" si="5"/>
        <v>1</v>
      </c>
      <c r="AI900" s="124">
        <f t="shared" si="5"/>
        <v>0</v>
      </c>
    </row>
    <row r="901" spans="1:35" ht="14.25" customHeight="1" x14ac:dyDescent="0.35">
      <c r="A901" s="69"/>
      <c r="B901" s="69"/>
      <c r="C901" s="59"/>
      <c r="D901" s="60"/>
      <c r="E901" s="69"/>
      <c r="F901" s="69"/>
      <c r="G901" s="69"/>
      <c r="H901" s="69"/>
      <c r="I901" s="69"/>
      <c r="J901" s="69"/>
      <c r="K901" s="69"/>
      <c r="L901" s="359" t="s">
        <v>65</v>
      </c>
      <c r="M901" s="360"/>
      <c r="N901" s="365" t="s">
        <v>67</v>
      </c>
      <c r="O901" s="123" t="s">
        <v>63</v>
      </c>
      <c r="P901" s="124">
        <f t="shared" ref="P901:AI901" si="6">COUNTIF(P$114:P$215,"CUMPLE")</f>
        <v>56</v>
      </c>
      <c r="Q901" s="124">
        <f t="shared" si="6"/>
        <v>48</v>
      </c>
      <c r="R901" s="124">
        <f t="shared" si="6"/>
        <v>47</v>
      </c>
      <c r="S901" s="124">
        <f t="shared" si="6"/>
        <v>59</v>
      </c>
      <c r="T901" s="124">
        <f t="shared" si="6"/>
        <v>60</v>
      </c>
      <c r="U901" s="124">
        <f t="shared" si="6"/>
        <v>22</v>
      </c>
      <c r="V901" s="124">
        <f t="shared" si="6"/>
        <v>69</v>
      </c>
      <c r="W901" s="124">
        <f t="shared" si="6"/>
        <v>40</v>
      </c>
      <c r="X901" s="124">
        <f t="shared" si="6"/>
        <v>99</v>
      </c>
      <c r="Y901" s="124">
        <f t="shared" si="6"/>
        <v>52</v>
      </c>
      <c r="Z901" s="124">
        <f t="shared" si="6"/>
        <v>47</v>
      </c>
      <c r="AA901" s="124">
        <f t="shared" si="6"/>
        <v>24</v>
      </c>
      <c r="AB901" s="124">
        <f t="shared" si="6"/>
        <v>16</v>
      </c>
      <c r="AC901" s="124">
        <f t="shared" si="6"/>
        <v>34</v>
      </c>
      <c r="AD901" s="124">
        <f t="shared" si="6"/>
        <v>24</v>
      </c>
      <c r="AE901" s="124">
        <f t="shared" si="6"/>
        <v>13</v>
      </c>
      <c r="AF901" s="124">
        <f t="shared" si="6"/>
        <v>32</v>
      </c>
      <c r="AG901" s="124">
        <f t="shared" si="6"/>
        <v>9</v>
      </c>
      <c r="AH901" s="124">
        <f t="shared" si="6"/>
        <v>99</v>
      </c>
      <c r="AI901" s="124">
        <f t="shared" si="6"/>
        <v>20</v>
      </c>
    </row>
    <row r="902" spans="1:35" ht="14.25" customHeight="1" x14ac:dyDescent="0.35">
      <c r="A902" s="69"/>
      <c r="B902" s="69"/>
      <c r="C902" s="59"/>
      <c r="D902" s="60"/>
      <c r="E902" s="222"/>
      <c r="F902" s="222"/>
      <c r="G902" s="222"/>
      <c r="H902" s="222"/>
      <c r="I902" s="222"/>
      <c r="J902" s="222"/>
      <c r="K902" s="69"/>
      <c r="L902" s="361"/>
      <c r="M902" s="362"/>
      <c r="N902" s="350"/>
      <c r="O902" s="123" t="s">
        <v>64</v>
      </c>
      <c r="P902" s="124">
        <f t="shared" ref="P902:AI902" si="7">COUNTIF(P$114:P$215,"NO CUMPLE")</f>
        <v>46</v>
      </c>
      <c r="Q902" s="124">
        <f t="shared" si="7"/>
        <v>54</v>
      </c>
      <c r="R902" s="124">
        <f t="shared" si="7"/>
        <v>55</v>
      </c>
      <c r="S902" s="124">
        <f t="shared" si="7"/>
        <v>43</v>
      </c>
      <c r="T902" s="124">
        <f t="shared" si="7"/>
        <v>42</v>
      </c>
      <c r="U902" s="124">
        <f t="shared" si="7"/>
        <v>80</v>
      </c>
      <c r="V902" s="124">
        <f t="shared" si="7"/>
        <v>33</v>
      </c>
      <c r="W902" s="124">
        <f t="shared" si="7"/>
        <v>62</v>
      </c>
      <c r="X902" s="124">
        <f t="shared" si="7"/>
        <v>3</v>
      </c>
      <c r="Y902" s="124">
        <f t="shared" si="7"/>
        <v>50</v>
      </c>
      <c r="Z902" s="124">
        <f t="shared" si="7"/>
        <v>55</v>
      </c>
      <c r="AA902" s="124">
        <f t="shared" si="7"/>
        <v>78</v>
      </c>
      <c r="AB902" s="124">
        <f t="shared" si="7"/>
        <v>86</v>
      </c>
      <c r="AC902" s="124">
        <f t="shared" si="7"/>
        <v>68</v>
      </c>
      <c r="AD902" s="124">
        <f t="shared" si="7"/>
        <v>78</v>
      </c>
      <c r="AE902" s="124">
        <f t="shared" si="7"/>
        <v>89</v>
      </c>
      <c r="AF902" s="124">
        <f t="shared" si="7"/>
        <v>70</v>
      </c>
      <c r="AG902" s="124">
        <f t="shared" si="7"/>
        <v>93</v>
      </c>
      <c r="AH902" s="124">
        <f t="shared" si="7"/>
        <v>3</v>
      </c>
      <c r="AI902" s="124">
        <f t="shared" si="7"/>
        <v>82</v>
      </c>
    </row>
    <row r="903" spans="1:35" ht="14.25" customHeight="1" x14ac:dyDescent="0.35">
      <c r="A903" s="69"/>
      <c r="B903" s="69"/>
      <c r="C903" s="59"/>
      <c r="D903" s="60"/>
      <c r="E903" s="69"/>
      <c r="F903" s="69"/>
      <c r="G903" s="69"/>
      <c r="H903" s="69"/>
      <c r="I903" s="69"/>
      <c r="J903" s="69"/>
      <c r="K903" s="69"/>
      <c r="L903" s="361"/>
      <c r="M903" s="362"/>
      <c r="N903" s="365" t="s">
        <v>68</v>
      </c>
      <c r="O903" s="123" t="s">
        <v>63</v>
      </c>
      <c r="P903" s="124">
        <f t="shared" ref="P903:AI903" si="8">COUNTIF(P$216:P$286,"CUMPLE")</f>
        <v>38</v>
      </c>
      <c r="Q903" s="124">
        <f t="shared" si="8"/>
        <v>28</v>
      </c>
      <c r="R903" s="124">
        <f t="shared" si="8"/>
        <v>30</v>
      </c>
      <c r="S903" s="124">
        <f t="shared" si="8"/>
        <v>42</v>
      </c>
      <c r="T903" s="124">
        <f t="shared" si="8"/>
        <v>43</v>
      </c>
      <c r="U903" s="124">
        <f t="shared" si="8"/>
        <v>10</v>
      </c>
      <c r="V903" s="124">
        <f t="shared" si="8"/>
        <v>46</v>
      </c>
      <c r="W903" s="124">
        <f t="shared" si="8"/>
        <v>23</v>
      </c>
      <c r="X903" s="124">
        <f t="shared" si="8"/>
        <v>70</v>
      </c>
      <c r="Y903" s="124">
        <f t="shared" si="8"/>
        <v>42</v>
      </c>
      <c r="Z903" s="124">
        <f t="shared" si="8"/>
        <v>32</v>
      </c>
      <c r="AA903" s="124">
        <f t="shared" si="8"/>
        <v>8</v>
      </c>
      <c r="AB903" s="124">
        <f t="shared" si="8"/>
        <v>5</v>
      </c>
      <c r="AC903" s="124">
        <f t="shared" si="8"/>
        <v>20</v>
      </c>
      <c r="AD903" s="124">
        <f t="shared" si="8"/>
        <v>15</v>
      </c>
      <c r="AE903" s="124">
        <f t="shared" si="8"/>
        <v>3</v>
      </c>
      <c r="AF903" s="124">
        <f t="shared" si="8"/>
        <v>22</v>
      </c>
      <c r="AG903" s="124">
        <f t="shared" si="8"/>
        <v>4</v>
      </c>
      <c r="AH903" s="124">
        <f t="shared" si="8"/>
        <v>69</v>
      </c>
      <c r="AI903" s="124">
        <f t="shared" si="8"/>
        <v>22</v>
      </c>
    </row>
    <row r="904" spans="1:35" ht="14.25" customHeight="1" x14ac:dyDescent="0.35">
      <c r="A904" s="69"/>
      <c r="B904" s="69"/>
      <c r="C904" s="59"/>
      <c r="D904" s="60"/>
      <c r="E904" s="69"/>
      <c r="F904" s="69"/>
      <c r="G904" s="69"/>
      <c r="H904" s="223"/>
      <c r="I904" s="69"/>
      <c r="J904" s="69"/>
      <c r="K904" s="69"/>
      <c r="L904" s="361"/>
      <c r="M904" s="362"/>
      <c r="N904" s="350"/>
      <c r="O904" s="123" t="s">
        <v>64</v>
      </c>
      <c r="P904" s="124">
        <f t="shared" ref="P904:AI904" si="9">COUNTIF(P$216:P$286,"NO CUMPLE")</f>
        <v>32</v>
      </c>
      <c r="Q904" s="124">
        <f t="shared" si="9"/>
        <v>43</v>
      </c>
      <c r="R904" s="124">
        <f t="shared" si="9"/>
        <v>41</v>
      </c>
      <c r="S904" s="124">
        <f t="shared" si="9"/>
        <v>29</v>
      </c>
      <c r="T904" s="124">
        <f t="shared" si="9"/>
        <v>28</v>
      </c>
      <c r="U904" s="124">
        <f t="shared" si="9"/>
        <v>61</v>
      </c>
      <c r="V904" s="124">
        <f t="shared" si="9"/>
        <v>25</v>
      </c>
      <c r="W904" s="124">
        <f t="shared" si="9"/>
        <v>48</v>
      </c>
      <c r="X904" s="124">
        <f t="shared" si="9"/>
        <v>1</v>
      </c>
      <c r="Y904" s="124">
        <f t="shared" si="9"/>
        <v>29</v>
      </c>
      <c r="Z904" s="124">
        <f t="shared" si="9"/>
        <v>38</v>
      </c>
      <c r="AA904" s="124">
        <f t="shared" si="9"/>
        <v>63</v>
      </c>
      <c r="AB904" s="124">
        <f t="shared" si="9"/>
        <v>66</v>
      </c>
      <c r="AC904" s="124">
        <f t="shared" si="9"/>
        <v>51</v>
      </c>
      <c r="AD904" s="124">
        <f t="shared" si="9"/>
        <v>56</v>
      </c>
      <c r="AE904" s="124">
        <f t="shared" si="9"/>
        <v>68</v>
      </c>
      <c r="AF904" s="124">
        <f t="shared" si="9"/>
        <v>49</v>
      </c>
      <c r="AG904" s="124">
        <f t="shared" si="9"/>
        <v>67</v>
      </c>
      <c r="AH904" s="124">
        <f t="shared" si="9"/>
        <v>2</v>
      </c>
      <c r="AI904" s="124">
        <f t="shared" si="9"/>
        <v>49</v>
      </c>
    </row>
    <row r="905" spans="1:35" ht="14.25" customHeight="1" x14ac:dyDescent="0.35">
      <c r="A905" s="69"/>
      <c r="B905" s="69"/>
      <c r="C905" s="59"/>
      <c r="D905" s="60"/>
      <c r="E905" s="69"/>
      <c r="F905" s="69"/>
      <c r="G905" s="69"/>
      <c r="H905" s="69"/>
      <c r="I905" s="69"/>
      <c r="J905" s="69"/>
      <c r="K905" s="69"/>
      <c r="L905" s="361"/>
      <c r="M905" s="362"/>
      <c r="N905" s="365" t="s">
        <v>69</v>
      </c>
      <c r="O905" s="123" t="s">
        <v>63</v>
      </c>
      <c r="P905" s="124">
        <f t="shared" ref="P905:AI905" si="10">COUNTIF(P$287:P$334,"CUMPLE")</f>
        <v>29</v>
      </c>
      <c r="Q905" s="124">
        <f t="shared" si="10"/>
        <v>23</v>
      </c>
      <c r="R905" s="124">
        <f t="shared" si="10"/>
        <v>22</v>
      </c>
      <c r="S905" s="124">
        <f t="shared" si="10"/>
        <v>25</v>
      </c>
      <c r="T905" s="124">
        <f t="shared" si="10"/>
        <v>32</v>
      </c>
      <c r="U905" s="124">
        <f t="shared" si="10"/>
        <v>13</v>
      </c>
      <c r="V905" s="124">
        <f t="shared" si="10"/>
        <v>29</v>
      </c>
      <c r="W905" s="124">
        <f t="shared" si="10"/>
        <v>33</v>
      </c>
      <c r="X905" s="124">
        <f t="shared" si="10"/>
        <v>48</v>
      </c>
      <c r="Y905" s="124">
        <f t="shared" si="10"/>
        <v>37</v>
      </c>
      <c r="Z905" s="124">
        <f t="shared" si="10"/>
        <v>22</v>
      </c>
      <c r="AA905" s="124">
        <f t="shared" si="10"/>
        <v>12</v>
      </c>
      <c r="AB905" s="124">
        <f t="shared" si="10"/>
        <v>8</v>
      </c>
      <c r="AC905" s="124">
        <f t="shared" si="10"/>
        <v>15</v>
      </c>
      <c r="AD905" s="124">
        <f t="shared" si="10"/>
        <v>16</v>
      </c>
      <c r="AE905" s="124">
        <f t="shared" si="10"/>
        <v>9</v>
      </c>
      <c r="AF905" s="124">
        <f t="shared" si="10"/>
        <v>21</v>
      </c>
      <c r="AG905" s="124">
        <f t="shared" si="10"/>
        <v>22</v>
      </c>
      <c r="AH905" s="124">
        <f t="shared" si="10"/>
        <v>47</v>
      </c>
      <c r="AI905" s="124">
        <f t="shared" si="10"/>
        <v>22</v>
      </c>
    </row>
    <row r="906" spans="1:35" ht="14.25" customHeight="1" x14ac:dyDescent="0.35">
      <c r="A906" s="69"/>
      <c r="B906" s="69"/>
      <c r="C906" s="59"/>
      <c r="D906" s="60"/>
      <c r="E906" s="69"/>
      <c r="F906" s="69"/>
      <c r="G906" s="69"/>
      <c r="H906" s="69"/>
      <c r="I906" s="69"/>
      <c r="J906" s="69"/>
      <c r="K906" s="69"/>
      <c r="L906" s="363"/>
      <c r="M906" s="364"/>
      <c r="N906" s="350"/>
      <c r="O906" s="123" t="s">
        <v>64</v>
      </c>
      <c r="P906" s="124">
        <f t="shared" ref="P906:AI906" si="11">COUNTIF(P$287:P$334,"NO CUMPLE")</f>
        <v>19</v>
      </c>
      <c r="Q906" s="124">
        <f t="shared" si="11"/>
        <v>25</v>
      </c>
      <c r="R906" s="124">
        <f t="shared" si="11"/>
        <v>26</v>
      </c>
      <c r="S906" s="124">
        <f t="shared" si="11"/>
        <v>23</v>
      </c>
      <c r="T906" s="124">
        <f t="shared" si="11"/>
        <v>16</v>
      </c>
      <c r="U906" s="124">
        <f t="shared" si="11"/>
        <v>35</v>
      </c>
      <c r="V906" s="124">
        <f t="shared" si="11"/>
        <v>19</v>
      </c>
      <c r="W906" s="124">
        <f t="shared" si="11"/>
        <v>15</v>
      </c>
      <c r="X906" s="124">
        <f t="shared" si="11"/>
        <v>0</v>
      </c>
      <c r="Y906" s="124">
        <f t="shared" si="11"/>
        <v>11</v>
      </c>
      <c r="Z906" s="124">
        <f t="shared" si="11"/>
        <v>26</v>
      </c>
      <c r="AA906" s="124">
        <f t="shared" si="11"/>
        <v>36</v>
      </c>
      <c r="AB906" s="124">
        <f t="shared" si="11"/>
        <v>40</v>
      </c>
      <c r="AC906" s="124">
        <f t="shared" si="11"/>
        <v>33</v>
      </c>
      <c r="AD906" s="124">
        <f t="shared" si="11"/>
        <v>32</v>
      </c>
      <c r="AE906" s="124">
        <f t="shared" si="11"/>
        <v>39</v>
      </c>
      <c r="AF906" s="124">
        <f t="shared" si="11"/>
        <v>27</v>
      </c>
      <c r="AG906" s="124">
        <f t="shared" si="11"/>
        <v>26</v>
      </c>
      <c r="AH906" s="124">
        <f t="shared" si="11"/>
        <v>1</v>
      </c>
      <c r="AI906" s="124">
        <f t="shared" si="11"/>
        <v>26</v>
      </c>
    </row>
    <row r="907" spans="1:35" ht="14.25" customHeight="1" x14ac:dyDescent="0.35">
      <c r="A907" s="69"/>
      <c r="B907" s="69"/>
      <c r="C907" s="59"/>
      <c r="D907" s="60"/>
      <c r="E907" s="69"/>
      <c r="F907" s="69"/>
      <c r="G907" s="69"/>
      <c r="H907" s="69"/>
      <c r="I907" s="69"/>
      <c r="J907" s="69"/>
      <c r="K907" s="69"/>
      <c r="L907" s="359" t="s">
        <v>87</v>
      </c>
      <c r="M907" s="360"/>
      <c r="N907" s="365" t="s">
        <v>67</v>
      </c>
      <c r="O907" s="123" t="s">
        <v>63</v>
      </c>
      <c r="P907" s="124">
        <f t="shared" ref="P907:AI907" si="12">COUNTIF(P$335:P$436,"CUMPLE")</f>
        <v>64</v>
      </c>
      <c r="Q907" s="124">
        <f t="shared" si="12"/>
        <v>100</v>
      </c>
      <c r="R907" s="124">
        <f t="shared" si="12"/>
        <v>71</v>
      </c>
      <c r="S907" s="124">
        <f t="shared" si="12"/>
        <v>71</v>
      </c>
      <c r="T907" s="124">
        <f t="shared" si="12"/>
        <v>102</v>
      </c>
      <c r="U907" s="124">
        <f t="shared" si="12"/>
        <v>71</v>
      </c>
      <c r="V907" s="124">
        <f t="shared" si="12"/>
        <v>67</v>
      </c>
      <c r="W907" s="124">
        <f t="shared" si="12"/>
        <v>27</v>
      </c>
      <c r="X907" s="124">
        <f t="shared" si="12"/>
        <v>100</v>
      </c>
      <c r="Y907" s="124">
        <f t="shared" si="12"/>
        <v>38</v>
      </c>
      <c r="Z907" s="124">
        <f t="shared" si="12"/>
        <v>14</v>
      </c>
      <c r="AA907" s="124">
        <f t="shared" si="12"/>
        <v>7</v>
      </c>
      <c r="AB907" s="124">
        <f t="shared" si="12"/>
        <v>3</v>
      </c>
      <c r="AC907" s="124">
        <f t="shared" si="12"/>
        <v>11</v>
      </c>
      <c r="AD907" s="124">
        <f t="shared" si="12"/>
        <v>7</v>
      </c>
      <c r="AE907" s="124">
        <f t="shared" si="12"/>
        <v>13</v>
      </c>
      <c r="AF907" s="124">
        <f t="shared" si="12"/>
        <v>22</v>
      </c>
      <c r="AG907" s="124">
        <f t="shared" si="12"/>
        <v>6</v>
      </c>
      <c r="AH907" s="124">
        <f t="shared" si="12"/>
        <v>95</v>
      </c>
      <c r="AI907" s="124">
        <f t="shared" si="12"/>
        <v>6</v>
      </c>
    </row>
    <row r="908" spans="1:35" ht="14.25" customHeight="1" x14ac:dyDescent="0.35">
      <c r="A908" s="69"/>
      <c r="B908" s="69"/>
      <c r="C908" s="59"/>
      <c r="D908" s="60"/>
      <c r="E908" s="69"/>
      <c r="F908" s="69"/>
      <c r="G908" s="69"/>
      <c r="H908" s="69"/>
      <c r="I908" s="69"/>
      <c r="J908" s="69"/>
      <c r="K908" s="69"/>
      <c r="L908" s="361"/>
      <c r="M908" s="362"/>
      <c r="N908" s="350"/>
      <c r="O908" s="123" t="s">
        <v>64</v>
      </c>
      <c r="P908" s="124">
        <f t="shared" ref="P908:AI908" si="13">COUNTIF(P$335:P$436,"NO CUMPLE")</f>
        <v>38</v>
      </c>
      <c r="Q908" s="124">
        <f t="shared" si="13"/>
        <v>2</v>
      </c>
      <c r="R908" s="124">
        <f t="shared" si="13"/>
        <v>31</v>
      </c>
      <c r="S908" s="124">
        <f t="shared" si="13"/>
        <v>31</v>
      </c>
      <c r="T908" s="124">
        <f t="shared" si="13"/>
        <v>0</v>
      </c>
      <c r="U908" s="124">
        <f t="shared" si="13"/>
        <v>31</v>
      </c>
      <c r="V908" s="124">
        <f t="shared" si="13"/>
        <v>35</v>
      </c>
      <c r="W908" s="124">
        <f t="shared" si="13"/>
        <v>75</v>
      </c>
      <c r="X908" s="124">
        <f t="shared" si="13"/>
        <v>2</v>
      </c>
      <c r="Y908" s="124">
        <f t="shared" si="13"/>
        <v>64</v>
      </c>
      <c r="Z908" s="124">
        <f t="shared" si="13"/>
        <v>88</v>
      </c>
      <c r="AA908" s="124">
        <f t="shared" si="13"/>
        <v>95</v>
      </c>
      <c r="AB908" s="124">
        <f t="shared" si="13"/>
        <v>99</v>
      </c>
      <c r="AC908" s="124">
        <f t="shared" si="13"/>
        <v>91</v>
      </c>
      <c r="AD908" s="124">
        <f t="shared" si="13"/>
        <v>95</v>
      </c>
      <c r="AE908" s="124">
        <f t="shared" si="13"/>
        <v>89</v>
      </c>
      <c r="AF908" s="124">
        <f t="shared" si="13"/>
        <v>80</v>
      </c>
      <c r="AG908" s="124">
        <f t="shared" si="13"/>
        <v>96</v>
      </c>
      <c r="AH908" s="124">
        <f t="shared" si="13"/>
        <v>7</v>
      </c>
      <c r="AI908" s="124">
        <f t="shared" si="13"/>
        <v>96</v>
      </c>
    </row>
    <row r="909" spans="1:35" ht="14.25" customHeight="1" x14ac:dyDescent="0.35">
      <c r="A909" s="69"/>
      <c r="B909" s="69"/>
      <c r="C909" s="59"/>
      <c r="D909" s="60"/>
      <c r="E909" s="69"/>
      <c r="F909" s="222"/>
      <c r="G909" s="69"/>
      <c r="H909" s="69"/>
      <c r="I909" s="222"/>
      <c r="J909" s="222"/>
      <c r="K909" s="69"/>
      <c r="L909" s="361"/>
      <c r="M909" s="362"/>
      <c r="N909" s="365" t="s">
        <v>68</v>
      </c>
      <c r="O909" s="123" t="s">
        <v>63</v>
      </c>
      <c r="P909" s="124">
        <f t="shared" ref="P909:AI909" si="14">COUNTIF(P$437:P$509,"CUMPLE")</f>
        <v>62</v>
      </c>
      <c r="Q909" s="124">
        <f t="shared" si="14"/>
        <v>64</v>
      </c>
      <c r="R909" s="124">
        <f t="shared" si="14"/>
        <v>59</v>
      </c>
      <c r="S909" s="124">
        <f t="shared" si="14"/>
        <v>53</v>
      </c>
      <c r="T909" s="124">
        <f t="shared" si="14"/>
        <v>69</v>
      </c>
      <c r="U909" s="124">
        <f t="shared" si="14"/>
        <v>58</v>
      </c>
      <c r="V909" s="124">
        <f t="shared" si="14"/>
        <v>47</v>
      </c>
      <c r="W909" s="124">
        <f t="shared" si="14"/>
        <v>20</v>
      </c>
      <c r="X909" s="124">
        <f t="shared" si="14"/>
        <v>73</v>
      </c>
      <c r="Y909" s="124">
        <f t="shared" si="14"/>
        <v>44</v>
      </c>
      <c r="Z909" s="124">
        <f t="shared" si="14"/>
        <v>7</v>
      </c>
      <c r="AA909" s="124">
        <f t="shared" si="14"/>
        <v>7</v>
      </c>
      <c r="AB909" s="124">
        <f t="shared" si="14"/>
        <v>3</v>
      </c>
      <c r="AC909" s="124">
        <f t="shared" si="14"/>
        <v>6</v>
      </c>
      <c r="AD909" s="124">
        <f t="shared" si="14"/>
        <v>10</v>
      </c>
      <c r="AE909" s="124">
        <f t="shared" si="14"/>
        <v>16</v>
      </c>
      <c r="AF909" s="124">
        <f t="shared" si="14"/>
        <v>12</v>
      </c>
      <c r="AG909" s="124">
        <f t="shared" si="14"/>
        <v>5</v>
      </c>
      <c r="AH909" s="124">
        <f t="shared" si="14"/>
        <v>73</v>
      </c>
      <c r="AI909" s="124">
        <f t="shared" si="14"/>
        <v>14</v>
      </c>
    </row>
    <row r="910" spans="1:35" ht="14.25" customHeight="1" x14ac:dyDescent="0.35">
      <c r="A910" s="69"/>
      <c r="B910" s="69"/>
      <c r="C910" s="59"/>
      <c r="D910" s="60"/>
      <c r="E910" s="69"/>
      <c r="F910" s="69"/>
      <c r="G910" s="69"/>
      <c r="H910" s="69"/>
      <c r="I910" s="69"/>
      <c r="J910" s="69"/>
      <c r="K910" s="69"/>
      <c r="L910" s="361"/>
      <c r="M910" s="362"/>
      <c r="N910" s="350"/>
      <c r="O910" s="123" t="s">
        <v>64</v>
      </c>
      <c r="P910" s="124">
        <f t="shared" ref="P910:AI910" si="15">COUNTIF(P$437:P$509,"NO CUMPLE")</f>
        <v>6</v>
      </c>
      <c r="Q910" s="124">
        <f t="shared" si="15"/>
        <v>9</v>
      </c>
      <c r="R910" s="124">
        <f t="shared" si="15"/>
        <v>14</v>
      </c>
      <c r="S910" s="124">
        <f t="shared" si="15"/>
        <v>20</v>
      </c>
      <c r="T910" s="124">
        <f t="shared" si="15"/>
        <v>4</v>
      </c>
      <c r="U910" s="124">
        <f t="shared" si="15"/>
        <v>15</v>
      </c>
      <c r="V910" s="124">
        <f t="shared" si="15"/>
        <v>26</v>
      </c>
      <c r="W910" s="124">
        <f t="shared" si="15"/>
        <v>53</v>
      </c>
      <c r="X910" s="124">
        <f t="shared" si="15"/>
        <v>0</v>
      </c>
      <c r="Y910" s="124">
        <f t="shared" si="15"/>
        <v>29</v>
      </c>
      <c r="Z910" s="124">
        <f t="shared" si="15"/>
        <v>61</v>
      </c>
      <c r="AA910" s="124">
        <f t="shared" si="15"/>
        <v>66</v>
      </c>
      <c r="AB910" s="124">
        <f t="shared" si="15"/>
        <v>70</v>
      </c>
      <c r="AC910" s="124">
        <f t="shared" si="15"/>
        <v>67</v>
      </c>
      <c r="AD910" s="124">
        <f t="shared" si="15"/>
        <v>63</v>
      </c>
      <c r="AE910" s="124">
        <f t="shared" si="15"/>
        <v>57</v>
      </c>
      <c r="AF910" s="124">
        <f t="shared" si="15"/>
        <v>61</v>
      </c>
      <c r="AG910" s="124">
        <f t="shared" si="15"/>
        <v>68</v>
      </c>
      <c r="AH910" s="124">
        <f t="shared" si="15"/>
        <v>0</v>
      </c>
      <c r="AI910" s="124">
        <f t="shared" si="15"/>
        <v>59</v>
      </c>
    </row>
    <row r="911" spans="1:35" ht="14.25" customHeight="1" x14ac:dyDescent="0.35">
      <c r="A911" s="69"/>
      <c r="B911" s="69"/>
      <c r="C911" s="59"/>
      <c r="D911" s="60"/>
      <c r="E911" s="69"/>
      <c r="F911" s="69"/>
      <c r="G911" s="69"/>
      <c r="H911" s="69"/>
      <c r="I911" s="69"/>
      <c r="J911" s="69"/>
      <c r="K911" s="69"/>
      <c r="L911" s="361"/>
      <c r="M911" s="362"/>
      <c r="N911" s="365" t="s">
        <v>69</v>
      </c>
      <c r="O911" s="123" t="s">
        <v>63</v>
      </c>
      <c r="P911" s="124">
        <f t="shared" ref="P911:AI911" si="16">COUNTIF(P$510:P$557,"CUMPLE")</f>
        <v>46</v>
      </c>
      <c r="Q911" s="124">
        <f t="shared" si="16"/>
        <v>48</v>
      </c>
      <c r="R911" s="124">
        <f t="shared" si="16"/>
        <v>46</v>
      </c>
      <c r="S911" s="124">
        <f t="shared" si="16"/>
        <v>43</v>
      </c>
      <c r="T911" s="124">
        <f t="shared" si="16"/>
        <v>47</v>
      </c>
      <c r="U911" s="124">
        <f t="shared" si="16"/>
        <v>40</v>
      </c>
      <c r="V911" s="124">
        <f t="shared" si="16"/>
        <v>36</v>
      </c>
      <c r="W911" s="124">
        <f t="shared" si="16"/>
        <v>24</v>
      </c>
      <c r="X911" s="124">
        <f t="shared" si="16"/>
        <v>45</v>
      </c>
      <c r="Y911" s="124">
        <f t="shared" si="16"/>
        <v>45</v>
      </c>
      <c r="Z911" s="124">
        <f t="shared" si="16"/>
        <v>10</v>
      </c>
      <c r="AA911" s="124">
        <f t="shared" si="16"/>
        <v>7</v>
      </c>
      <c r="AB911" s="124">
        <f t="shared" si="16"/>
        <v>4</v>
      </c>
      <c r="AC911" s="124">
        <f t="shared" si="16"/>
        <v>13</v>
      </c>
      <c r="AD911" s="124">
        <f t="shared" si="16"/>
        <v>10</v>
      </c>
      <c r="AE911" s="124">
        <f t="shared" si="16"/>
        <v>15</v>
      </c>
      <c r="AF911" s="124">
        <f t="shared" si="16"/>
        <v>10</v>
      </c>
      <c r="AG911" s="124">
        <f t="shared" si="16"/>
        <v>16</v>
      </c>
      <c r="AH911" s="124">
        <f t="shared" si="16"/>
        <v>43</v>
      </c>
      <c r="AI911" s="124">
        <f t="shared" si="16"/>
        <v>17</v>
      </c>
    </row>
    <row r="912" spans="1:35" ht="14.25" customHeight="1" x14ac:dyDescent="0.35">
      <c r="A912" s="69"/>
      <c r="B912" s="69"/>
      <c r="C912" s="59"/>
      <c r="D912" s="60"/>
      <c r="E912" s="69"/>
      <c r="F912" s="69"/>
      <c r="G912" s="69"/>
      <c r="H912" s="69"/>
      <c r="I912" s="69"/>
      <c r="J912" s="69"/>
      <c r="K912" s="69"/>
      <c r="L912" s="363"/>
      <c r="M912" s="364"/>
      <c r="N912" s="350"/>
      <c r="O912" s="123" t="s">
        <v>64</v>
      </c>
      <c r="P912" s="124">
        <f t="shared" ref="P912:AI912" si="17">COUNTIF(P$510:P$557,"NO CUMPLE")</f>
        <v>2</v>
      </c>
      <c r="Q912" s="124">
        <f t="shared" si="17"/>
        <v>0</v>
      </c>
      <c r="R912" s="124">
        <f t="shared" si="17"/>
        <v>2</v>
      </c>
      <c r="S912" s="124">
        <f t="shared" si="17"/>
        <v>5</v>
      </c>
      <c r="T912" s="124">
        <f t="shared" si="17"/>
        <v>1</v>
      </c>
      <c r="U912" s="124">
        <f t="shared" si="17"/>
        <v>8</v>
      </c>
      <c r="V912" s="124">
        <f t="shared" si="17"/>
        <v>12</v>
      </c>
      <c r="W912" s="124">
        <f t="shared" si="17"/>
        <v>24</v>
      </c>
      <c r="X912" s="124">
        <f t="shared" si="17"/>
        <v>3</v>
      </c>
      <c r="Y912" s="124">
        <f t="shared" si="17"/>
        <v>3</v>
      </c>
      <c r="Z912" s="124">
        <f t="shared" si="17"/>
        <v>38</v>
      </c>
      <c r="AA912" s="124">
        <f t="shared" si="17"/>
        <v>41</v>
      </c>
      <c r="AB912" s="124">
        <f t="shared" si="17"/>
        <v>44</v>
      </c>
      <c r="AC912" s="124">
        <f t="shared" si="17"/>
        <v>35</v>
      </c>
      <c r="AD912" s="124">
        <f t="shared" si="17"/>
        <v>38</v>
      </c>
      <c r="AE912" s="124">
        <f t="shared" si="17"/>
        <v>33</v>
      </c>
      <c r="AF912" s="124">
        <f t="shared" si="17"/>
        <v>38</v>
      </c>
      <c r="AG912" s="124">
        <f t="shared" si="17"/>
        <v>32</v>
      </c>
      <c r="AH912" s="124">
        <f t="shared" si="17"/>
        <v>5</v>
      </c>
      <c r="AI912" s="124">
        <f t="shared" si="17"/>
        <v>31</v>
      </c>
    </row>
    <row r="913" spans="1:35" ht="14.25" customHeight="1" x14ac:dyDescent="0.35">
      <c r="A913" s="69"/>
      <c r="B913" s="69"/>
      <c r="C913" s="59"/>
      <c r="D913" s="60"/>
      <c r="E913" s="69"/>
      <c r="F913" s="69"/>
      <c r="G913" s="69"/>
      <c r="H913" s="69"/>
      <c r="I913" s="69"/>
      <c r="J913" s="69"/>
      <c r="K913" s="69"/>
      <c r="L913" s="359" t="s">
        <v>88</v>
      </c>
      <c r="M913" s="360"/>
      <c r="N913" s="365" t="s">
        <v>67</v>
      </c>
      <c r="O913" s="123" t="s">
        <v>63</v>
      </c>
      <c r="P913" s="124">
        <f t="shared" ref="P913:AI913" si="18">COUNTIF(P$558:P$710,"CUMPLE")</f>
        <v>31</v>
      </c>
      <c r="Q913" s="124">
        <f t="shared" si="18"/>
        <v>106</v>
      </c>
      <c r="R913" s="124">
        <f t="shared" si="18"/>
        <v>51</v>
      </c>
      <c r="S913" s="124">
        <f t="shared" si="18"/>
        <v>48</v>
      </c>
      <c r="T913" s="124">
        <f t="shared" si="18"/>
        <v>119</v>
      </c>
      <c r="U913" s="124">
        <f t="shared" si="18"/>
        <v>86</v>
      </c>
      <c r="V913" s="124">
        <f t="shared" si="18"/>
        <v>64</v>
      </c>
      <c r="W913" s="124">
        <f t="shared" si="18"/>
        <v>11</v>
      </c>
      <c r="X913" s="124">
        <f t="shared" si="18"/>
        <v>153</v>
      </c>
      <c r="Y913" s="124">
        <f t="shared" si="18"/>
        <v>25</v>
      </c>
      <c r="Z913" s="124">
        <f t="shared" si="18"/>
        <v>7</v>
      </c>
      <c r="AA913" s="124">
        <f t="shared" si="18"/>
        <v>0</v>
      </c>
      <c r="AB913" s="124">
        <f t="shared" si="18"/>
        <v>0</v>
      </c>
      <c r="AC913" s="124">
        <f t="shared" si="18"/>
        <v>7</v>
      </c>
      <c r="AD913" s="124">
        <f t="shared" si="18"/>
        <v>1</v>
      </c>
      <c r="AE913" s="124">
        <f t="shared" si="18"/>
        <v>5</v>
      </c>
      <c r="AF913" s="124">
        <f t="shared" si="18"/>
        <v>5</v>
      </c>
      <c r="AG913" s="124">
        <f t="shared" si="18"/>
        <v>2</v>
      </c>
      <c r="AH913" s="124">
        <f t="shared" si="18"/>
        <v>151</v>
      </c>
      <c r="AI913" s="124">
        <f t="shared" si="18"/>
        <v>3</v>
      </c>
    </row>
    <row r="914" spans="1:35" ht="14.25" customHeight="1" x14ac:dyDescent="0.35">
      <c r="A914" s="69"/>
      <c r="B914" s="69"/>
      <c r="C914" s="59"/>
      <c r="D914" s="60"/>
      <c r="E914" s="69"/>
      <c r="F914" s="69"/>
      <c r="G914" s="69"/>
      <c r="H914" s="69"/>
      <c r="I914" s="69"/>
      <c r="J914" s="69"/>
      <c r="K914" s="69"/>
      <c r="L914" s="361"/>
      <c r="M914" s="362"/>
      <c r="N914" s="350"/>
      <c r="O914" s="123" t="s">
        <v>64</v>
      </c>
      <c r="P914" s="124">
        <f t="shared" ref="P914:AI914" si="19">COUNTIF(P$558:P$710,"NO CUMPLE")</f>
        <v>122</v>
      </c>
      <c r="Q914" s="124">
        <f t="shared" si="19"/>
        <v>47</v>
      </c>
      <c r="R914" s="124">
        <f t="shared" si="19"/>
        <v>102</v>
      </c>
      <c r="S914" s="124">
        <f t="shared" si="19"/>
        <v>105</v>
      </c>
      <c r="T914" s="124">
        <f t="shared" si="19"/>
        <v>34</v>
      </c>
      <c r="U914" s="124">
        <f t="shared" si="19"/>
        <v>67</v>
      </c>
      <c r="V914" s="124">
        <f t="shared" si="19"/>
        <v>89</v>
      </c>
      <c r="W914" s="124">
        <f t="shared" si="19"/>
        <v>142</v>
      </c>
      <c r="X914" s="124">
        <f t="shared" si="19"/>
        <v>0</v>
      </c>
      <c r="Y914" s="124">
        <f t="shared" si="19"/>
        <v>128</v>
      </c>
      <c r="Z914" s="124">
        <f t="shared" si="19"/>
        <v>146</v>
      </c>
      <c r="AA914" s="124">
        <f t="shared" si="19"/>
        <v>153</v>
      </c>
      <c r="AB914" s="124">
        <f t="shared" si="19"/>
        <v>153</v>
      </c>
      <c r="AC914" s="124">
        <f t="shared" si="19"/>
        <v>146</v>
      </c>
      <c r="AD914" s="124">
        <f t="shared" si="19"/>
        <v>152</v>
      </c>
      <c r="AE914" s="124">
        <f t="shared" si="19"/>
        <v>148</v>
      </c>
      <c r="AF914" s="124">
        <f t="shared" si="19"/>
        <v>148</v>
      </c>
      <c r="AG914" s="124">
        <f t="shared" si="19"/>
        <v>151</v>
      </c>
      <c r="AH914" s="124">
        <f t="shared" si="19"/>
        <v>2</v>
      </c>
      <c r="AI914" s="124">
        <f t="shared" si="19"/>
        <v>150</v>
      </c>
    </row>
    <row r="915" spans="1:35" ht="14.25" customHeight="1" x14ac:dyDescent="0.35">
      <c r="A915" s="69"/>
      <c r="B915" s="69"/>
      <c r="C915" s="59"/>
      <c r="D915" s="60"/>
      <c r="E915" s="69"/>
      <c r="F915" s="69"/>
      <c r="G915" s="69"/>
      <c r="H915" s="69"/>
      <c r="I915" s="69"/>
      <c r="J915" s="69"/>
      <c r="K915" s="69"/>
      <c r="L915" s="361"/>
      <c r="M915" s="362"/>
      <c r="N915" s="365" t="s">
        <v>68</v>
      </c>
      <c r="O915" s="123" t="s">
        <v>63</v>
      </c>
      <c r="P915" s="124">
        <f t="shared" ref="P915:AI915" si="20">COUNTIF(P$711:P$818,"CUMPLE")</f>
        <v>75</v>
      </c>
      <c r="Q915" s="124">
        <f t="shared" si="20"/>
        <v>39</v>
      </c>
      <c r="R915" s="124">
        <f t="shared" si="20"/>
        <v>28</v>
      </c>
      <c r="S915" s="124">
        <f t="shared" si="20"/>
        <v>18</v>
      </c>
      <c r="T915" s="124">
        <f t="shared" si="20"/>
        <v>66</v>
      </c>
      <c r="U915" s="124">
        <f t="shared" si="20"/>
        <v>57</v>
      </c>
      <c r="V915" s="124">
        <f t="shared" si="20"/>
        <v>34</v>
      </c>
      <c r="W915" s="124">
        <f t="shared" si="20"/>
        <v>11</v>
      </c>
      <c r="X915" s="124">
        <f t="shared" si="20"/>
        <v>108</v>
      </c>
      <c r="Y915" s="124">
        <f t="shared" si="20"/>
        <v>30</v>
      </c>
      <c r="Z915" s="124">
        <f t="shared" si="20"/>
        <v>24</v>
      </c>
      <c r="AA915" s="124">
        <f t="shared" si="20"/>
        <v>1</v>
      </c>
      <c r="AB915" s="124">
        <f t="shared" si="20"/>
        <v>0</v>
      </c>
      <c r="AC915" s="124">
        <f t="shared" si="20"/>
        <v>0</v>
      </c>
      <c r="AD915" s="124">
        <f t="shared" si="20"/>
        <v>1</v>
      </c>
      <c r="AE915" s="124">
        <f t="shared" si="20"/>
        <v>2</v>
      </c>
      <c r="AF915" s="124">
        <f t="shared" si="20"/>
        <v>2</v>
      </c>
      <c r="AG915" s="124">
        <f t="shared" si="20"/>
        <v>2</v>
      </c>
      <c r="AH915" s="124">
        <f t="shared" si="20"/>
        <v>108</v>
      </c>
      <c r="AI915" s="124">
        <f t="shared" si="20"/>
        <v>4</v>
      </c>
    </row>
    <row r="916" spans="1:35" ht="14.25" customHeight="1" x14ac:dyDescent="0.35">
      <c r="A916" s="69"/>
      <c r="B916" s="69"/>
      <c r="C916" s="59"/>
      <c r="D916" s="60"/>
      <c r="E916" s="69"/>
      <c r="F916" s="69"/>
      <c r="G916" s="69"/>
      <c r="H916" s="69"/>
      <c r="I916" s="69"/>
      <c r="J916" s="69"/>
      <c r="K916" s="69"/>
      <c r="L916" s="361"/>
      <c r="M916" s="362"/>
      <c r="N916" s="350"/>
      <c r="O916" s="123" t="s">
        <v>64</v>
      </c>
      <c r="P916" s="124">
        <f t="shared" ref="P916:AI916" si="21">COUNTIF(P$711:P$818,"NO CUMPLE")</f>
        <v>19</v>
      </c>
      <c r="Q916" s="124">
        <f t="shared" si="21"/>
        <v>69</v>
      </c>
      <c r="R916" s="124">
        <f t="shared" si="21"/>
        <v>80</v>
      </c>
      <c r="S916" s="124">
        <f t="shared" si="21"/>
        <v>90</v>
      </c>
      <c r="T916" s="124">
        <f t="shared" si="21"/>
        <v>42</v>
      </c>
      <c r="U916" s="124">
        <f t="shared" si="21"/>
        <v>51</v>
      </c>
      <c r="V916" s="124">
        <f t="shared" si="21"/>
        <v>74</v>
      </c>
      <c r="W916" s="124">
        <f t="shared" si="21"/>
        <v>97</v>
      </c>
      <c r="X916" s="124">
        <f t="shared" si="21"/>
        <v>0</v>
      </c>
      <c r="Y916" s="124">
        <f t="shared" si="21"/>
        <v>78</v>
      </c>
      <c r="Z916" s="124">
        <f t="shared" si="21"/>
        <v>70</v>
      </c>
      <c r="AA916" s="124">
        <f t="shared" si="21"/>
        <v>107</v>
      </c>
      <c r="AB916" s="124">
        <f t="shared" si="21"/>
        <v>108</v>
      </c>
      <c r="AC916" s="124">
        <f t="shared" si="21"/>
        <v>108</v>
      </c>
      <c r="AD916" s="124">
        <f t="shared" si="21"/>
        <v>107</v>
      </c>
      <c r="AE916" s="124">
        <f t="shared" si="21"/>
        <v>106</v>
      </c>
      <c r="AF916" s="124">
        <f t="shared" si="21"/>
        <v>106</v>
      </c>
      <c r="AG916" s="124">
        <f t="shared" si="21"/>
        <v>106</v>
      </c>
      <c r="AH916" s="124">
        <f t="shared" si="21"/>
        <v>0</v>
      </c>
      <c r="AI916" s="124">
        <f t="shared" si="21"/>
        <v>104</v>
      </c>
    </row>
    <row r="917" spans="1:35" ht="14.25" customHeight="1" x14ac:dyDescent="0.35">
      <c r="A917" s="69"/>
      <c r="B917" s="69"/>
      <c r="C917" s="59"/>
      <c r="D917" s="60"/>
      <c r="E917" s="69"/>
      <c r="F917" s="222"/>
      <c r="G917" s="222"/>
      <c r="H917" s="222"/>
      <c r="I917" s="222"/>
      <c r="J917" s="222"/>
      <c r="K917" s="69"/>
      <c r="L917" s="361"/>
      <c r="M917" s="362"/>
      <c r="N917" s="365" t="s">
        <v>69</v>
      </c>
      <c r="O917" s="123" t="s">
        <v>63</v>
      </c>
      <c r="P917" s="124">
        <f t="shared" ref="P917:AI917" si="22">COUNTIF(P$819:P$891,"CUMPLE")</f>
        <v>67</v>
      </c>
      <c r="Q917" s="124">
        <f t="shared" si="22"/>
        <v>42</v>
      </c>
      <c r="R917" s="124">
        <f t="shared" si="22"/>
        <v>19</v>
      </c>
      <c r="S917" s="124">
        <f t="shared" si="22"/>
        <v>25</v>
      </c>
      <c r="T917" s="124">
        <f t="shared" si="22"/>
        <v>56</v>
      </c>
      <c r="U917" s="124">
        <f t="shared" si="22"/>
        <v>41</v>
      </c>
      <c r="V917" s="124">
        <f t="shared" si="22"/>
        <v>49</v>
      </c>
      <c r="W917" s="124">
        <f t="shared" si="22"/>
        <v>23</v>
      </c>
      <c r="X917" s="124">
        <f t="shared" si="22"/>
        <v>71</v>
      </c>
      <c r="Y917" s="124">
        <f t="shared" si="22"/>
        <v>37</v>
      </c>
      <c r="Z917" s="124">
        <f t="shared" si="22"/>
        <v>8</v>
      </c>
      <c r="AA917" s="124">
        <f t="shared" si="22"/>
        <v>0</v>
      </c>
      <c r="AB917" s="124">
        <f t="shared" si="22"/>
        <v>0</v>
      </c>
      <c r="AC917" s="124">
        <f t="shared" si="22"/>
        <v>7</v>
      </c>
      <c r="AD917" s="124">
        <f t="shared" si="22"/>
        <v>2</v>
      </c>
      <c r="AE917" s="124">
        <f t="shared" si="22"/>
        <v>2</v>
      </c>
      <c r="AF917" s="124">
        <f t="shared" si="22"/>
        <v>7</v>
      </c>
      <c r="AG917" s="124">
        <f t="shared" si="22"/>
        <v>14</v>
      </c>
      <c r="AH917" s="124">
        <f t="shared" si="22"/>
        <v>67</v>
      </c>
      <c r="AI917" s="124">
        <f t="shared" si="22"/>
        <v>3</v>
      </c>
    </row>
    <row r="918" spans="1:35" ht="14.25" customHeight="1" x14ac:dyDescent="0.35">
      <c r="A918" s="69"/>
      <c r="B918" s="69"/>
      <c r="C918" s="59"/>
      <c r="D918" s="60"/>
      <c r="E918" s="69"/>
      <c r="F918" s="69"/>
      <c r="G918" s="69"/>
      <c r="H918" s="69"/>
      <c r="I918" s="69"/>
      <c r="J918" s="69"/>
      <c r="K918" s="69"/>
      <c r="L918" s="363"/>
      <c r="M918" s="364"/>
      <c r="N918" s="350"/>
      <c r="O918" s="123" t="s">
        <v>64</v>
      </c>
      <c r="P918" s="124">
        <f t="shared" ref="P918:AI918" si="23">COUNTIF(P$819:P$891,"NO CUMPLE")</f>
        <v>6</v>
      </c>
      <c r="Q918" s="124">
        <f t="shared" si="23"/>
        <v>31</v>
      </c>
      <c r="R918" s="124">
        <f t="shared" si="23"/>
        <v>54</v>
      </c>
      <c r="S918" s="124">
        <f t="shared" si="23"/>
        <v>48</v>
      </c>
      <c r="T918" s="124">
        <f t="shared" si="23"/>
        <v>17</v>
      </c>
      <c r="U918" s="124">
        <f t="shared" si="23"/>
        <v>32</v>
      </c>
      <c r="V918" s="124">
        <f t="shared" si="23"/>
        <v>24</v>
      </c>
      <c r="W918" s="124">
        <f t="shared" si="23"/>
        <v>50</v>
      </c>
      <c r="X918" s="124">
        <f t="shared" si="23"/>
        <v>2</v>
      </c>
      <c r="Y918" s="124">
        <f t="shared" si="23"/>
        <v>36</v>
      </c>
      <c r="Z918" s="124">
        <f t="shared" si="23"/>
        <v>65</v>
      </c>
      <c r="AA918" s="124">
        <f t="shared" si="23"/>
        <v>73</v>
      </c>
      <c r="AB918" s="124">
        <f t="shared" si="23"/>
        <v>73</v>
      </c>
      <c r="AC918" s="124">
        <f t="shared" si="23"/>
        <v>66</v>
      </c>
      <c r="AD918" s="124">
        <f t="shared" si="23"/>
        <v>71</v>
      </c>
      <c r="AE918" s="124">
        <f t="shared" si="23"/>
        <v>71</v>
      </c>
      <c r="AF918" s="124">
        <f t="shared" si="23"/>
        <v>66</v>
      </c>
      <c r="AG918" s="124">
        <f t="shared" si="23"/>
        <v>59</v>
      </c>
      <c r="AH918" s="124">
        <f t="shared" si="23"/>
        <v>6</v>
      </c>
      <c r="AI918" s="124">
        <f t="shared" si="23"/>
        <v>70</v>
      </c>
    </row>
    <row r="919" spans="1:35" ht="14.25" customHeight="1" x14ac:dyDescent="0.35">
      <c r="A919" s="69"/>
      <c r="B919" s="69"/>
      <c r="C919" s="59"/>
      <c r="D919" s="60"/>
      <c r="E919" s="69"/>
      <c r="F919" s="69"/>
      <c r="G919" s="69"/>
      <c r="H919" s="222"/>
      <c r="I919" s="222"/>
      <c r="J919" s="69"/>
      <c r="K919" s="69"/>
      <c r="L919" s="180"/>
      <c r="M919" s="180"/>
      <c r="N919" s="181"/>
      <c r="O919" s="123" t="s">
        <v>66</v>
      </c>
      <c r="P919" s="124">
        <f t="shared" ref="P919:AI919" si="24">SUM(P895:P918)</f>
        <v>869</v>
      </c>
      <c r="Q919" s="124">
        <f t="shared" si="24"/>
        <v>889</v>
      </c>
      <c r="R919" s="124">
        <f t="shared" si="24"/>
        <v>889</v>
      </c>
      <c r="S919" s="124">
        <f t="shared" si="24"/>
        <v>889</v>
      </c>
      <c r="T919" s="124">
        <f t="shared" si="24"/>
        <v>889</v>
      </c>
      <c r="U919" s="124">
        <f t="shared" si="24"/>
        <v>889</v>
      </c>
      <c r="V919" s="124">
        <f t="shared" si="24"/>
        <v>889</v>
      </c>
      <c r="W919" s="124">
        <f t="shared" si="24"/>
        <v>889</v>
      </c>
      <c r="X919" s="124">
        <f t="shared" si="24"/>
        <v>889</v>
      </c>
      <c r="Y919" s="124">
        <f t="shared" si="24"/>
        <v>889</v>
      </c>
      <c r="Z919" s="124">
        <f t="shared" si="24"/>
        <v>869</v>
      </c>
      <c r="AA919" s="124">
        <f t="shared" si="24"/>
        <v>889</v>
      </c>
      <c r="AB919" s="124">
        <f t="shared" si="24"/>
        <v>889</v>
      </c>
      <c r="AC919" s="124">
        <f t="shared" si="24"/>
        <v>889</v>
      </c>
      <c r="AD919" s="124">
        <f t="shared" si="24"/>
        <v>889</v>
      </c>
      <c r="AE919" s="124">
        <f t="shared" si="24"/>
        <v>889</v>
      </c>
      <c r="AF919" s="124">
        <f t="shared" si="24"/>
        <v>889</v>
      </c>
      <c r="AG919" s="124">
        <f t="shared" si="24"/>
        <v>889</v>
      </c>
      <c r="AH919" s="124">
        <f t="shared" si="24"/>
        <v>889</v>
      </c>
      <c r="AI919" s="124">
        <f t="shared" si="24"/>
        <v>889</v>
      </c>
    </row>
    <row r="920" spans="1:35" ht="14.25" customHeight="1" x14ac:dyDescent="0.35">
      <c r="A920" s="69"/>
      <c r="B920" s="69"/>
      <c r="C920" s="59"/>
      <c r="D920" s="182"/>
      <c r="E920" s="125" t="s">
        <v>25</v>
      </c>
      <c r="F920" s="125" t="s">
        <v>11</v>
      </c>
      <c r="G920" s="125" t="s">
        <v>14</v>
      </c>
      <c r="H920" s="125" t="s">
        <v>49</v>
      </c>
      <c r="I920" s="126" t="s">
        <v>21</v>
      </c>
      <c r="J920" s="126" t="s">
        <v>50</v>
      </c>
      <c r="K920" s="127" t="s">
        <v>51</v>
      </c>
      <c r="L920" s="128" t="s">
        <v>53</v>
      </c>
      <c r="M920" s="128" t="s">
        <v>18</v>
      </c>
      <c r="N920" s="129" t="s">
        <v>54</v>
      </c>
      <c r="O920" s="186"/>
    </row>
    <row r="921" spans="1:35" ht="14.25" customHeight="1" x14ac:dyDescent="0.35">
      <c r="A921" s="69"/>
      <c r="B921" s="69"/>
      <c r="C921" s="59"/>
      <c r="D921" s="130" t="s">
        <v>70</v>
      </c>
      <c r="E921" s="131" t="e">
        <f t="shared" ref="E921:K921" ca="1" si="25">_xludf.MAXIFS(E:E,$B:$B,"FU-T1")</f>
        <v>#NAME?</v>
      </c>
      <c r="F921" s="131" t="e">
        <f t="shared" ca="1" si="25"/>
        <v>#NAME?</v>
      </c>
      <c r="G921" s="131" t="e">
        <f t="shared" ca="1" si="25"/>
        <v>#NAME?</v>
      </c>
      <c r="H921" s="131" t="e">
        <f t="shared" ca="1" si="25"/>
        <v>#NAME?</v>
      </c>
      <c r="I921" s="131" t="e">
        <f t="shared" ca="1" si="25"/>
        <v>#NAME?</v>
      </c>
      <c r="J921" s="131" t="e">
        <f t="shared" ca="1" si="25"/>
        <v>#NAME?</v>
      </c>
      <c r="K921" s="131" t="e">
        <f t="shared" ca="1" si="25"/>
        <v>#NAME?</v>
      </c>
      <c r="L921" s="131" t="e">
        <f t="shared" ref="L921:N921" ca="1" si="26">_xludf.MAXIFS(M:M,$B:$B,"FU-T1")</f>
        <v>#NAME?</v>
      </c>
      <c r="M921" s="131" t="e">
        <f t="shared" ca="1" si="26"/>
        <v>#NAME?</v>
      </c>
      <c r="N921" s="131" t="e">
        <f t="shared" ca="1" si="26"/>
        <v>#NAME?</v>
      </c>
      <c r="O921" s="186"/>
    </row>
    <row r="922" spans="1:35" ht="14.25" customHeight="1" x14ac:dyDescent="0.35">
      <c r="A922" s="69"/>
      <c r="B922" s="69"/>
      <c r="C922" s="59"/>
      <c r="D922" s="133" t="s">
        <v>71</v>
      </c>
      <c r="E922" s="131">
        <f t="shared" ref="E922:K922" si="27">AVERAGEIF($B:$B,"FU-T1",E:E)</f>
        <v>3.6616216216216206</v>
      </c>
      <c r="F922" s="131">
        <f t="shared" si="27"/>
        <v>22.285855855855853</v>
      </c>
      <c r="G922" s="131">
        <f t="shared" si="27"/>
        <v>10.409909909909913</v>
      </c>
      <c r="H922" s="131">
        <f t="shared" si="27"/>
        <v>6.2922522522522524</v>
      </c>
      <c r="I922" s="131">
        <f t="shared" si="27"/>
        <v>0.15918918918918912</v>
      </c>
      <c r="J922" s="131">
        <f t="shared" si="27"/>
        <v>8.0189189189189172E-2</v>
      </c>
      <c r="K922" s="131">
        <f t="shared" si="27"/>
        <v>3.0013333333333345</v>
      </c>
      <c r="L922" s="131">
        <f t="shared" ref="L922:N922" si="28">AVERAGEIF($B:$B,"FU-T1",M:M)</f>
        <v>7.6192727272727288</v>
      </c>
      <c r="M922" s="131">
        <f t="shared" si="28"/>
        <v>7.0293693693693671</v>
      </c>
      <c r="N922" s="131">
        <f t="shared" si="28"/>
        <v>35907.158558558549</v>
      </c>
      <c r="O922" s="186"/>
    </row>
    <row r="923" spans="1:35" ht="14.25" customHeight="1" x14ac:dyDescent="0.35">
      <c r="A923" s="69"/>
      <c r="B923" s="69"/>
      <c r="C923" s="59"/>
      <c r="D923" s="134" t="s">
        <v>72</v>
      </c>
      <c r="E923" s="135">
        <v>5</v>
      </c>
      <c r="F923" s="135">
        <v>35</v>
      </c>
      <c r="G923" s="135">
        <v>10</v>
      </c>
      <c r="H923" s="135">
        <v>10</v>
      </c>
      <c r="I923" s="135" t="s">
        <v>89</v>
      </c>
      <c r="J923" s="135" t="s">
        <v>108</v>
      </c>
      <c r="K923" s="135">
        <v>3</v>
      </c>
      <c r="L923" s="135">
        <v>7</v>
      </c>
      <c r="M923" s="135" t="s">
        <v>20</v>
      </c>
      <c r="N923" s="135">
        <v>100000</v>
      </c>
      <c r="O923" s="186"/>
    </row>
    <row r="924" spans="1:35" ht="14.25" customHeight="1" x14ac:dyDescent="0.35">
      <c r="A924" s="69"/>
      <c r="B924" s="69"/>
      <c r="C924" s="59"/>
      <c r="D924" s="134" t="s">
        <v>73</v>
      </c>
      <c r="E924" s="135">
        <v>5</v>
      </c>
      <c r="F924" s="135">
        <v>25</v>
      </c>
      <c r="G924" s="135">
        <v>10</v>
      </c>
      <c r="H924" s="135">
        <v>10</v>
      </c>
      <c r="I924" s="135" t="s">
        <v>89</v>
      </c>
      <c r="J924" s="135" t="s">
        <v>108</v>
      </c>
      <c r="K924" s="185">
        <v>44317</v>
      </c>
      <c r="L924" s="135">
        <v>7</v>
      </c>
      <c r="M924" s="135" t="s">
        <v>28</v>
      </c>
      <c r="N924" s="135">
        <f>1*10^2</f>
        <v>100</v>
      </c>
      <c r="O924" s="186"/>
    </row>
    <row r="925" spans="1:35" ht="14.25" customHeight="1" x14ac:dyDescent="0.35">
      <c r="A925" s="69"/>
      <c r="B925" s="69"/>
      <c r="C925" s="59"/>
      <c r="E925" s="125" t="s">
        <v>25</v>
      </c>
      <c r="F925" s="125" t="s">
        <v>11</v>
      </c>
      <c r="G925" s="125" t="s">
        <v>14</v>
      </c>
      <c r="H925" s="125" t="s">
        <v>49</v>
      </c>
      <c r="I925" s="126" t="s">
        <v>21</v>
      </c>
      <c r="J925" s="126" t="s">
        <v>50</v>
      </c>
      <c r="K925" s="127" t="s">
        <v>51</v>
      </c>
      <c r="L925" s="128" t="s">
        <v>53</v>
      </c>
      <c r="M925" s="128" t="s">
        <v>18</v>
      </c>
      <c r="N925" s="129" t="s">
        <v>54</v>
      </c>
      <c r="O925" s="186"/>
    </row>
    <row r="926" spans="1:35" ht="14.25" customHeight="1" x14ac:dyDescent="0.35">
      <c r="A926" s="69"/>
      <c r="B926" s="69"/>
      <c r="C926" s="59"/>
      <c r="D926" s="130" t="s">
        <v>74</v>
      </c>
      <c r="E926" s="131" t="e">
        <f t="shared" ref="E926:K926" ca="1" si="29">_xludf.MAXIFS(E:E,$B:$B,"FU-T2")</f>
        <v>#NAME?</v>
      </c>
      <c r="F926" s="131" t="e">
        <f t="shared" ca="1" si="29"/>
        <v>#NAME?</v>
      </c>
      <c r="G926" s="131" t="e">
        <f t="shared" ca="1" si="29"/>
        <v>#NAME?</v>
      </c>
      <c r="H926" s="131" t="e">
        <f t="shared" ca="1" si="29"/>
        <v>#NAME?</v>
      </c>
      <c r="I926" s="131" t="e">
        <f t="shared" ca="1" si="29"/>
        <v>#NAME?</v>
      </c>
      <c r="J926" s="131" t="e">
        <f t="shared" ca="1" si="29"/>
        <v>#NAME?</v>
      </c>
      <c r="K926" s="131" t="e">
        <f t="shared" ca="1" si="29"/>
        <v>#NAME?</v>
      </c>
      <c r="L926" s="131" t="e">
        <f t="shared" ref="L926:N926" ca="1" si="30">_xludf.MAXIFS(M:M,$B:$B,"FU-T2")</f>
        <v>#NAME?</v>
      </c>
      <c r="M926" s="131" t="e">
        <f t="shared" ca="1" si="30"/>
        <v>#NAME?</v>
      </c>
      <c r="N926" s="131" t="e">
        <f t="shared" ca="1" si="30"/>
        <v>#NAME?</v>
      </c>
      <c r="O926" s="186"/>
    </row>
    <row r="927" spans="1:35" ht="14.25" customHeight="1" x14ac:dyDescent="0.35">
      <c r="A927" s="69"/>
      <c r="B927" s="69"/>
      <c r="C927" s="59"/>
      <c r="D927" s="133" t="s">
        <v>75</v>
      </c>
      <c r="E927" s="131">
        <f t="shared" ref="E927:K927" si="31">AVERAGEIF($B:$B,"FU-T2",E:E)</f>
        <v>76.465113122171957</v>
      </c>
      <c r="F927" s="131">
        <f t="shared" si="31"/>
        <v>187.07034389140262</v>
      </c>
      <c r="G927" s="131">
        <f t="shared" si="31"/>
        <v>91.299819004524878</v>
      </c>
      <c r="H927" s="131">
        <f t="shared" si="31"/>
        <v>25.311719457013577</v>
      </c>
      <c r="I927" s="131">
        <f t="shared" si="31"/>
        <v>3.0502714932126698</v>
      </c>
      <c r="J927" s="131">
        <f t="shared" si="31"/>
        <v>2.6495791855203614</v>
      </c>
      <c r="K927" s="131">
        <f t="shared" si="31"/>
        <v>20.919773755656106</v>
      </c>
      <c r="L927" s="131">
        <f t="shared" ref="L927:N927" si="32">AVERAGEIF($B:$B,"FU-T2",M:M)</f>
        <v>4.0828863636363648</v>
      </c>
      <c r="M927" s="131">
        <f t="shared" si="32"/>
        <v>7.645176470588229</v>
      </c>
      <c r="N927" s="131">
        <f t="shared" si="32"/>
        <v>10747873.968325792</v>
      </c>
      <c r="O927" s="186"/>
    </row>
    <row r="928" spans="1:35" ht="14.25" customHeight="1" x14ac:dyDescent="0.35">
      <c r="A928" s="69"/>
      <c r="B928" s="69"/>
      <c r="C928" s="59"/>
      <c r="D928" s="134" t="s">
        <v>72</v>
      </c>
      <c r="E928" s="135">
        <v>50</v>
      </c>
      <c r="F928" s="135">
        <v>150</v>
      </c>
      <c r="G928" s="135">
        <v>30</v>
      </c>
      <c r="H928" s="135">
        <v>25</v>
      </c>
      <c r="I928" s="135">
        <v>3</v>
      </c>
      <c r="J928" s="135">
        <v>3</v>
      </c>
      <c r="K928" s="135">
        <v>20</v>
      </c>
      <c r="L928" s="135">
        <v>4</v>
      </c>
      <c r="M928" s="135" t="s">
        <v>20</v>
      </c>
      <c r="N928" s="135">
        <v>1000000</v>
      </c>
      <c r="O928" s="186"/>
    </row>
    <row r="929" spans="1:17" ht="14.25" customHeight="1" x14ac:dyDescent="0.35">
      <c r="A929" s="69"/>
      <c r="B929" s="69"/>
      <c r="C929" s="59"/>
      <c r="D929" s="134" t="s">
        <v>73</v>
      </c>
      <c r="E929" s="135">
        <v>20</v>
      </c>
      <c r="F929" s="135">
        <v>40</v>
      </c>
      <c r="G929" s="135">
        <v>15</v>
      </c>
      <c r="H929" s="135">
        <v>10</v>
      </c>
      <c r="I929" s="135">
        <v>1</v>
      </c>
      <c r="J929" s="135">
        <v>1</v>
      </c>
      <c r="K929" s="135">
        <v>10</v>
      </c>
      <c r="L929" s="135">
        <v>5</v>
      </c>
      <c r="M929" s="135" t="s">
        <v>28</v>
      </c>
      <c r="N929" s="135">
        <v>100000</v>
      </c>
      <c r="O929" s="186"/>
    </row>
    <row r="930" spans="1:17" ht="14.25" customHeight="1" x14ac:dyDescent="0.35">
      <c r="A930" s="69"/>
      <c r="B930" s="69"/>
      <c r="C930" s="59"/>
      <c r="E930" s="125" t="s">
        <v>25</v>
      </c>
      <c r="F930" s="125" t="s">
        <v>11</v>
      </c>
      <c r="G930" s="125" t="s">
        <v>14</v>
      </c>
      <c r="H930" s="125" t="s">
        <v>49</v>
      </c>
      <c r="I930" s="126" t="s">
        <v>21</v>
      </c>
      <c r="J930" s="126" t="s">
        <v>50</v>
      </c>
      <c r="K930" s="127" t="s">
        <v>51</v>
      </c>
      <c r="L930" s="128" t="s">
        <v>53</v>
      </c>
      <c r="M930" s="128" t="s">
        <v>18</v>
      </c>
      <c r="N930" s="129" t="s">
        <v>54</v>
      </c>
      <c r="O930" s="186"/>
    </row>
    <row r="931" spans="1:17" ht="14.25" customHeight="1" x14ac:dyDescent="0.35">
      <c r="A931" s="69"/>
      <c r="B931" s="69"/>
      <c r="C931" s="59"/>
      <c r="D931" s="130" t="s">
        <v>91</v>
      </c>
      <c r="E931" s="131" t="e">
        <f t="shared" ref="E931:K931" ca="1" si="33">_xludf.MAXIFS(E:E,$B:$B,"FU-T3")</f>
        <v>#NAME?</v>
      </c>
      <c r="F931" s="131" t="e">
        <f t="shared" ca="1" si="33"/>
        <v>#NAME?</v>
      </c>
      <c r="G931" s="131" t="e">
        <f t="shared" ca="1" si="33"/>
        <v>#NAME?</v>
      </c>
      <c r="H931" s="131" t="e">
        <f t="shared" ca="1" si="33"/>
        <v>#NAME?</v>
      </c>
      <c r="I931" s="131" t="e">
        <f t="shared" ca="1" si="33"/>
        <v>#NAME?</v>
      </c>
      <c r="J931" s="131" t="e">
        <f t="shared" ca="1" si="33"/>
        <v>#NAME?</v>
      </c>
      <c r="K931" s="131" t="e">
        <f t="shared" ca="1" si="33"/>
        <v>#NAME?</v>
      </c>
      <c r="L931" s="131" t="e">
        <f t="shared" ref="L931:N931" ca="1" si="34">_xludf.MAXIFS(M:M,$B:$B,"FU-T3")</f>
        <v>#NAME?</v>
      </c>
      <c r="M931" s="131" t="e">
        <f t="shared" ca="1" si="34"/>
        <v>#NAME?</v>
      </c>
      <c r="N931" s="131" t="e">
        <f t="shared" ca="1" si="34"/>
        <v>#NAME?</v>
      </c>
      <c r="O931" s="186"/>
    </row>
    <row r="932" spans="1:17" ht="14.25" customHeight="1" x14ac:dyDescent="0.35">
      <c r="A932" s="69"/>
      <c r="B932" s="69"/>
      <c r="C932" s="59"/>
      <c r="D932" s="133" t="s">
        <v>92</v>
      </c>
      <c r="E932" s="131">
        <f t="shared" ref="E932:K932" si="35">AVERAGEIF($B:$B,"FU-T3",E:E)</f>
        <v>113.7112107623318</v>
      </c>
      <c r="F932" s="131">
        <f t="shared" si="35"/>
        <v>275.06608520179373</v>
      </c>
      <c r="G932" s="131">
        <f t="shared" si="35"/>
        <v>113.3526457399103</v>
      </c>
      <c r="H932" s="131">
        <f t="shared" si="35"/>
        <v>32.462475336322868</v>
      </c>
      <c r="I932" s="131">
        <f t="shared" si="35"/>
        <v>4.1758295964125525</v>
      </c>
      <c r="J932" s="131">
        <f t="shared" si="35"/>
        <v>3.6156188340807169</v>
      </c>
      <c r="K932" s="131">
        <f t="shared" si="35"/>
        <v>29.055927601809952</v>
      </c>
      <c r="L932" s="131">
        <f t="shared" ref="L932:N932" si="36">AVERAGEIF($B:$B,"FU-T3",M:M)</f>
        <v>1.600599078341014</v>
      </c>
      <c r="M932" s="131">
        <f t="shared" si="36"/>
        <v>7.7588789237668161</v>
      </c>
      <c r="N932" s="131">
        <f t="shared" si="36"/>
        <v>81796942.488789231</v>
      </c>
      <c r="O932" s="186"/>
    </row>
    <row r="933" spans="1:17" ht="14.25" customHeight="1" x14ac:dyDescent="0.35">
      <c r="A933" s="69"/>
      <c r="B933" s="69"/>
      <c r="C933" s="59"/>
      <c r="D933" s="134" t="s">
        <v>72</v>
      </c>
      <c r="E933" s="135">
        <v>250</v>
      </c>
      <c r="F933" s="135">
        <v>400</v>
      </c>
      <c r="G933" s="135">
        <v>150</v>
      </c>
      <c r="H933" s="135">
        <v>40</v>
      </c>
      <c r="I933" s="135">
        <v>4</v>
      </c>
      <c r="J933" s="135">
        <v>8</v>
      </c>
      <c r="K933" s="135">
        <v>40</v>
      </c>
      <c r="L933" s="135" t="s">
        <v>109</v>
      </c>
      <c r="M933" s="135" t="s">
        <v>20</v>
      </c>
      <c r="N933" s="135">
        <v>1000000</v>
      </c>
      <c r="O933" s="186"/>
    </row>
    <row r="934" spans="1:17" ht="14.25" customHeight="1" x14ac:dyDescent="0.35">
      <c r="A934" s="69"/>
      <c r="B934" s="69"/>
      <c r="C934" s="59"/>
      <c r="D934" s="134" t="s">
        <v>73</v>
      </c>
      <c r="E934" s="135">
        <v>20</v>
      </c>
      <c r="F934" s="135">
        <v>40</v>
      </c>
      <c r="G934" s="135">
        <v>50</v>
      </c>
      <c r="H934" s="135">
        <v>10</v>
      </c>
      <c r="I934" s="135">
        <v>1</v>
      </c>
      <c r="J934" s="135">
        <v>1</v>
      </c>
      <c r="K934" s="135">
        <v>10</v>
      </c>
      <c r="L934" s="135" t="s">
        <v>110</v>
      </c>
      <c r="M934" s="135" t="s">
        <v>28</v>
      </c>
      <c r="N934" s="135">
        <v>1000000</v>
      </c>
      <c r="O934" s="186"/>
    </row>
    <row r="935" spans="1:17" ht="14.25" customHeight="1" x14ac:dyDescent="0.35">
      <c r="A935" s="69"/>
      <c r="B935" s="69"/>
      <c r="C935" s="59"/>
      <c r="E935" s="125" t="s">
        <v>25</v>
      </c>
      <c r="F935" s="125" t="s">
        <v>11</v>
      </c>
      <c r="G935" s="125" t="s">
        <v>14</v>
      </c>
      <c r="H935" s="125" t="s">
        <v>49</v>
      </c>
      <c r="I935" s="126" t="s">
        <v>21</v>
      </c>
      <c r="J935" s="126" t="s">
        <v>50</v>
      </c>
      <c r="K935" s="127" t="s">
        <v>51</v>
      </c>
      <c r="L935" s="128" t="s">
        <v>53</v>
      </c>
      <c r="M935" s="128" t="s">
        <v>18</v>
      </c>
      <c r="N935" s="129" t="s">
        <v>54</v>
      </c>
      <c r="O935" s="186"/>
    </row>
    <row r="936" spans="1:17" ht="14.25" customHeight="1" x14ac:dyDescent="0.35">
      <c r="A936" s="69"/>
      <c r="B936" s="69"/>
      <c r="C936" s="224"/>
      <c r="D936" s="130" t="s">
        <v>93</v>
      </c>
      <c r="E936" s="131" t="e">
        <f t="shared" ref="E936:K936" ca="1" si="37">_xludf.MAXIFS(E:E,$B:$B,"FU-T4")</f>
        <v>#NAME?</v>
      </c>
      <c r="F936" s="131" t="e">
        <f t="shared" ca="1" si="37"/>
        <v>#NAME?</v>
      </c>
      <c r="G936" s="131" t="e">
        <f t="shared" ca="1" si="37"/>
        <v>#NAME?</v>
      </c>
      <c r="H936" s="131" t="e">
        <f t="shared" ca="1" si="37"/>
        <v>#NAME?</v>
      </c>
      <c r="I936" s="131" t="e">
        <f t="shared" ca="1" si="37"/>
        <v>#NAME?</v>
      </c>
      <c r="J936" s="131" t="e">
        <f t="shared" ca="1" si="37"/>
        <v>#NAME?</v>
      </c>
      <c r="K936" s="131" t="e">
        <f t="shared" ca="1" si="37"/>
        <v>#NAME?</v>
      </c>
      <c r="L936" s="131" t="e">
        <f t="shared" ref="L936:N936" ca="1" si="38">_xludf.MAXIFS(M:M,$B:$B,"FU-T4")</f>
        <v>#NAME?</v>
      </c>
      <c r="M936" s="131" t="e">
        <f t="shared" ca="1" si="38"/>
        <v>#NAME?</v>
      </c>
      <c r="N936" s="131" t="e">
        <f t="shared" ca="1" si="38"/>
        <v>#NAME?</v>
      </c>
      <c r="O936" s="225"/>
      <c r="P936" s="226">
        <v>250</v>
      </c>
      <c r="Q936" s="226">
        <v>100</v>
      </c>
    </row>
    <row r="937" spans="1:17" ht="14.25" customHeight="1" x14ac:dyDescent="0.35">
      <c r="A937" s="69"/>
      <c r="B937" s="69"/>
      <c r="C937" s="224"/>
      <c r="D937" s="133" t="s">
        <v>94</v>
      </c>
      <c r="E937" s="131">
        <f t="shared" ref="E937:K937" si="39">AVERAGEIF($B:$B,"FU-T4",E:E)</f>
        <v>248.71556886227549</v>
      </c>
      <c r="F937" s="131">
        <f t="shared" si="39"/>
        <v>592.83663473053889</v>
      </c>
      <c r="G937" s="131">
        <f t="shared" si="39"/>
        <v>427.84101796407191</v>
      </c>
      <c r="H937" s="131">
        <f t="shared" si="39"/>
        <v>175.20598802395207</v>
      </c>
      <c r="I937" s="131">
        <f t="shared" si="39"/>
        <v>7.3258982035928142</v>
      </c>
      <c r="J937" s="131">
        <f t="shared" si="39"/>
        <v>8.4465928143712592</v>
      </c>
      <c r="K937" s="131">
        <f t="shared" si="39"/>
        <v>53.342431137724517</v>
      </c>
      <c r="L937" s="131">
        <f t="shared" ref="L937:N937" si="40">AVERAGEIF($B:$B,"FU-T4",M:M)</f>
        <v>0.47993749999999957</v>
      </c>
      <c r="M937" s="131">
        <f t="shared" si="40"/>
        <v>7.6035508982035918</v>
      </c>
      <c r="N937" s="131">
        <f t="shared" si="40"/>
        <v>118226716.28443114</v>
      </c>
      <c r="O937" s="225"/>
      <c r="P937" s="226">
        <v>20</v>
      </c>
      <c r="Q937" s="227">
        <f>(P937*Q936)/P936</f>
        <v>8</v>
      </c>
    </row>
    <row r="938" spans="1:17" ht="14.25" customHeight="1" x14ac:dyDescent="0.35">
      <c r="A938" s="69"/>
      <c r="B938" s="69"/>
      <c r="C938" s="224"/>
      <c r="D938" s="134" t="s">
        <v>72</v>
      </c>
      <c r="E938" s="135">
        <v>250</v>
      </c>
      <c r="F938" s="135">
        <v>400</v>
      </c>
      <c r="G938" s="135">
        <v>200</v>
      </c>
      <c r="H938" s="135">
        <v>60</v>
      </c>
      <c r="I938" s="135">
        <v>4</v>
      </c>
      <c r="J938" s="135">
        <v>8</v>
      </c>
      <c r="K938" s="135">
        <v>40</v>
      </c>
      <c r="L938" s="135" t="s">
        <v>109</v>
      </c>
      <c r="M938" s="135" t="s">
        <v>20</v>
      </c>
      <c r="N938" s="135">
        <v>1000000</v>
      </c>
      <c r="O938" s="186"/>
    </row>
    <row r="939" spans="1:17" ht="14.25" customHeight="1" x14ac:dyDescent="0.35">
      <c r="A939" s="69"/>
      <c r="B939" s="69"/>
      <c r="C939" s="224"/>
      <c r="D939" s="134" t="s">
        <v>73</v>
      </c>
      <c r="E939" s="135">
        <v>20</v>
      </c>
      <c r="F939" s="135">
        <v>40</v>
      </c>
      <c r="G939" s="135">
        <v>50</v>
      </c>
      <c r="H939" s="135">
        <v>10</v>
      </c>
      <c r="I939" s="135">
        <v>1</v>
      </c>
      <c r="J939" s="135">
        <v>1</v>
      </c>
      <c r="K939" s="135">
        <v>10</v>
      </c>
      <c r="L939" s="135" t="s">
        <v>111</v>
      </c>
      <c r="M939" s="135" t="s">
        <v>28</v>
      </c>
      <c r="N939" s="135">
        <v>100000</v>
      </c>
      <c r="O939" s="186"/>
    </row>
    <row r="940" spans="1:17" ht="14.25" customHeight="1" x14ac:dyDescent="0.35">
      <c r="A940" s="69"/>
      <c r="B940" s="69"/>
      <c r="C940" s="224"/>
      <c r="D940" s="182"/>
      <c r="J940" s="178"/>
      <c r="K940" s="64"/>
      <c r="L940" s="180"/>
      <c r="M940" s="180"/>
      <c r="N940" s="181"/>
      <c r="O940" s="186"/>
    </row>
    <row r="941" spans="1:17" ht="14.25" customHeight="1" x14ac:dyDescent="0.35">
      <c r="A941" s="69"/>
      <c r="B941" s="69"/>
      <c r="C941" s="224"/>
      <c r="O941" s="186"/>
    </row>
    <row r="942" spans="1:17" ht="14.25" customHeight="1" x14ac:dyDescent="0.35">
      <c r="D942" s="187" t="s">
        <v>33</v>
      </c>
      <c r="E942" s="188" t="str">
        <f t="shared" ref="E942:N942" si="41">IF(E924&gt;E923,"MAYOR","MENOR")</f>
        <v>MENOR</v>
      </c>
      <c r="F942" s="188" t="str">
        <f t="shared" si="41"/>
        <v>MENOR</v>
      </c>
      <c r="G942" s="188" t="str">
        <f t="shared" si="41"/>
        <v>MENOR</v>
      </c>
      <c r="H942" s="188" t="str">
        <f t="shared" si="41"/>
        <v>MENOR</v>
      </c>
      <c r="I942" s="188" t="str">
        <f t="shared" si="41"/>
        <v>MENOR</v>
      </c>
      <c r="J942" s="188" t="str">
        <f t="shared" si="41"/>
        <v>MENOR</v>
      </c>
      <c r="K942" s="188" t="str">
        <f t="shared" si="41"/>
        <v>MAYOR</v>
      </c>
      <c r="L942" s="188" t="str">
        <f t="shared" si="41"/>
        <v>MENOR</v>
      </c>
      <c r="M942" s="188" t="str">
        <f t="shared" si="41"/>
        <v>MAYOR</v>
      </c>
      <c r="N942" s="188" t="str">
        <f t="shared" si="41"/>
        <v>MENOR</v>
      </c>
    </row>
    <row r="943" spans="1:17" ht="14.25" customHeight="1" x14ac:dyDescent="0.35">
      <c r="D943" s="187" t="s">
        <v>34</v>
      </c>
      <c r="E943" s="188" t="str">
        <f t="shared" ref="E943:N943" si="42">IF(E929&gt;E928,"MAYOR","MENOR")</f>
        <v>MENOR</v>
      </c>
      <c r="F943" s="188" t="str">
        <f t="shared" si="42"/>
        <v>MENOR</v>
      </c>
      <c r="G943" s="188" t="str">
        <f t="shared" si="42"/>
        <v>MENOR</v>
      </c>
      <c r="H943" s="188" t="str">
        <f t="shared" si="42"/>
        <v>MENOR</v>
      </c>
      <c r="I943" s="188" t="str">
        <f t="shared" si="42"/>
        <v>MENOR</v>
      </c>
      <c r="J943" s="188" t="str">
        <f t="shared" si="42"/>
        <v>MENOR</v>
      </c>
      <c r="K943" s="188" t="str">
        <f t="shared" si="42"/>
        <v>MENOR</v>
      </c>
      <c r="L943" s="188" t="str">
        <f t="shared" si="42"/>
        <v>MAYOR</v>
      </c>
      <c r="M943" s="188" t="str">
        <f t="shared" si="42"/>
        <v>MAYOR</v>
      </c>
      <c r="N943" s="188" t="str">
        <f t="shared" si="42"/>
        <v>MENOR</v>
      </c>
    </row>
    <row r="944" spans="1:17" ht="14.25" customHeight="1" x14ac:dyDescent="0.35">
      <c r="D944" s="187" t="s">
        <v>36</v>
      </c>
      <c r="E944" s="188" t="str">
        <f t="shared" ref="E944:N944" si="43">IF(E934&gt;E933,"MAYOR","MENOR")</f>
        <v>MENOR</v>
      </c>
      <c r="F944" s="188" t="str">
        <f t="shared" si="43"/>
        <v>MENOR</v>
      </c>
      <c r="G944" s="188" t="str">
        <f t="shared" si="43"/>
        <v>MENOR</v>
      </c>
      <c r="H944" s="188" t="str">
        <f t="shared" si="43"/>
        <v>MENOR</v>
      </c>
      <c r="I944" s="188" t="str">
        <f t="shared" si="43"/>
        <v>MENOR</v>
      </c>
      <c r="J944" s="188" t="str">
        <f t="shared" si="43"/>
        <v>MENOR</v>
      </c>
      <c r="K944" s="188" t="str">
        <f t="shared" si="43"/>
        <v>MENOR</v>
      </c>
      <c r="L944" s="188" t="str">
        <f t="shared" si="43"/>
        <v>MAYOR</v>
      </c>
      <c r="M944" s="188" t="str">
        <f t="shared" si="43"/>
        <v>MAYOR</v>
      </c>
      <c r="N944" s="188" t="str">
        <f t="shared" si="43"/>
        <v>MENOR</v>
      </c>
    </row>
    <row r="945" spans="4:14" ht="14.25" customHeight="1" x14ac:dyDescent="0.35">
      <c r="D945" s="187" t="s">
        <v>37</v>
      </c>
      <c r="E945" s="188" t="str">
        <f t="shared" ref="E945:N945" si="44">IF(E939&gt;E938,"MAYOR","MENOR")</f>
        <v>MENOR</v>
      </c>
      <c r="F945" s="188" t="str">
        <f t="shared" si="44"/>
        <v>MENOR</v>
      </c>
      <c r="G945" s="188" t="str">
        <f t="shared" si="44"/>
        <v>MENOR</v>
      </c>
      <c r="H945" s="188" t="str">
        <f t="shared" si="44"/>
        <v>MENOR</v>
      </c>
      <c r="I945" s="188" t="str">
        <f t="shared" si="44"/>
        <v>MENOR</v>
      </c>
      <c r="J945" s="188" t="str">
        <f t="shared" si="44"/>
        <v>MENOR</v>
      </c>
      <c r="K945" s="188" t="str">
        <f t="shared" si="44"/>
        <v>MENOR</v>
      </c>
      <c r="L945" s="188" t="str">
        <f t="shared" si="44"/>
        <v>MAYOR</v>
      </c>
      <c r="M945" s="188" t="str">
        <f t="shared" si="44"/>
        <v>MAYOR</v>
      </c>
      <c r="N945" s="188" t="str">
        <f t="shared" si="44"/>
        <v>MENOR</v>
      </c>
    </row>
    <row r="946" spans="4:14" ht="14.25" customHeight="1" x14ac:dyDescent="0.35">
      <c r="D946" s="182"/>
      <c r="J946" s="178"/>
      <c r="K946" s="64"/>
      <c r="L946" s="180"/>
      <c r="M946" s="180"/>
      <c r="N946" s="181"/>
    </row>
    <row r="947" spans="4:14" ht="14.25" customHeight="1" x14ac:dyDescent="0.35">
      <c r="D947" s="187" t="s">
        <v>33</v>
      </c>
      <c r="E947" s="188" t="str">
        <f t="shared" ref="E947:N947" si="45">IF(E924&gt;E922,"MAYOR","MENOR")</f>
        <v>MAYOR</v>
      </c>
      <c r="F947" s="188" t="str">
        <f t="shared" si="45"/>
        <v>MAYOR</v>
      </c>
      <c r="G947" s="188" t="str">
        <f t="shared" si="45"/>
        <v>MENOR</v>
      </c>
      <c r="H947" s="188" t="str">
        <f t="shared" si="45"/>
        <v>MAYOR</v>
      </c>
      <c r="I947" s="188" t="str">
        <f t="shared" si="45"/>
        <v>MAYOR</v>
      </c>
      <c r="J947" s="188" t="str">
        <f t="shared" si="45"/>
        <v>MAYOR</v>
      </c>
      <c r="K947" s="188" t="str">
        <f t="shared" si="45"/>
        <v>MAYOR</v>
      </c>
      <c r="L947" s="188" t="str">
        <f t="shared" si="45"/>
        <v>MENOR</v>
      </c>
      <c r="M947" s="188" t="str">
        <f t="shared" si="45"/>
        <v>MAYOR</v>
      </c>
      <c r="N947" s="188" t="str">
        <f t="shared" si="45"/>
        <v>MENOR</v>
      </c>
    </row>
    <row r="948" spans="4:14" ht="14.25" customHeight="1" x14ac:dyDescent="0.35">
      <c r="D948" s="187" t="s">
        <v>34</v>
      </c>
      <c r="E948" s="188" t="str">
        <f t="shared" ref="E948:N948" si="46">IF(E929&gt;E927,"MAYOR","MENOR")</f>
        <v>MENOR</v>
      </c>
      <c r="F948" s="188" t="str">
        <f t="shared" si="46"/>
        <v>MENOR</v>
      </c>
      <c r="G948" s="188" t="str">
        <f t="shared" si="46"/>
        <v>MENOR</v>
      </c>
      <c r="H948" s="188" t="str">
        <f t="shared" si="46"/>
        <v>MENOR</v>
      </c>
      <c r="I948" s="188" t="str">
        <f t="shared" si="46"/>
        <v>MENOR</v>
      </c>
      <c r="J948" s="188" t="str">
        <f t="shared" si="46"/>
        <v>MENOR</v>
      </c>
      <c r="K948" s="188" t="str">
        <f t="shared" si="46"/>
        <v>MENOR</v>
      </c>
      <c r="L948" s="188" t="str">
        <f t="shared" si="46"/>
        <v>MAYOR</v>
      </c>
      <c r="M948" s="188" t="str">
        <f t="shared" si="46"/>
        <v>MAYOR</v>
      </c>
      <c r="N948" s="188" t="str">
        <f t="shared" si="46"/>
        <v>MENOR</v>
      </c>
    </row>
    <row r="949" spans="4:14" ht="14.25" customHeight="1" x14ac:dyDescent="0.35">
      <c r="D949" s="187" t="s">
        <v>36</v>
      </c>
      <c r="E949" s="188" t="str">
        <f t="shared" ref="E949:N949" si="47">IF(E934&gt;E932,"MAYOR","MENOR")</f>
        <v>MENOR</v>
      </c>
      <c r="F949" s="188" t="str">
        <f t="shared" si="47"/>
        <v>MENOR</v>
      </c>
      <c r="G949" s="188" t="str">
        <f t="shared" si="47"/>
        <v>MENOR</v>
      </c>
      <c r="H949" s="188" t="str">
        <f t="shared" si="47"/>
        <v>MENOR</v>
      </c>
      <c r="I949" s="188" t="str">
        <f t="shared" si="47"/>
        <v>MENOR</v>
      </c>
      <c r="J949" s="188" t="str">
        <f t="shared" si="47"/>
        <v>MENOR</v>
      </c>
      <c r="K949" s="188" t="str">
        <f t="shared" si="47"/>
        <v>MENOR</v>
      </c>
      <c r="L949" s="188" t="str">
        <f t="shared" si="47"/>
        <v>MAYOR</v>
      </c>
      <c r="M949" s="188" t="str">
        <f t="shared" si="47"/>
        <v>MAYOR</v>
      </c>
      <c r="N949" s="188" t="str">
        <f t="shared" si="47"/>
        <v>MENOR</v>
      </c>
    </row>
    <row r="950" spans="4:14" ht="14.25" customHeight="1" x14ac:dyDescent="0.35">
      <c r="D950" s="187" t="s">
        <v>37</v>
      </c>
      <c r="E950" s="188" t="str">
        <f t="shared" ref="E950:N950" si="48">IF(E939&gt;E937,"MAYOR","MENOR")</f>
        <v>MENOR</v>
      </c>
      <c r="F950" s="188" t="str">
        <f t="shared" si="48"/>
        <v>MENOR</v>
      </c>
      <c r="G950" s="188" t="str">
        <f t="shared" si="48"/>
        <v>MENOR</v>
      </c>
      <c r="H950" s="188" t="str">
        <f t="shared" si="48"/>
        <v>MENOR</v>
      </c>
      <c r="I950" s="188" t="str">
        <f t="shared" si="48"/>
        <v>MENOR</v>
      </c>
      <c r="J950" s="188" t="str">
        <f t="shared" si="48"/>
        <v>MENOR</v>
      </c>
      <c r="K950" s="188" t="str">
        <f t="shared" si="48"/>
        <v>MENOR</v>
      </c>
      <c r="L950" s="188" t="str">
        <f t="shared" si="48"/>
        <v>MAYOR</v>
      </c>
      <c r="M950" s="188" t="str">
        <f t="shared" si="48"/>
        <v>MAYOR</v>
      </c>
      <c r="N950" s="188" t="str">
        <f t="shared" si="48"/>
        <v>MENOR</v>
      </c>
    </row>
    <row r="951" spans="4:14" ht="14.25" customHeight="1" x14ac:dyDescent="0.35">
      <c r="D951" s="182"/>
      <c r="J951" s="178"/>
      <c r="K951" s="64"/>
      <c r="L951" s="180"/>
      <c r="M951" s="180"/>
      <c r="N951" s="181"/>
    </row>
    <row r="952" spans="4:14" ht="14.25" customHeight="1" x14ac:dyDescent="0.35">
      <c r="D952" s="182"/>
      <c r="J952" s="178"/>
      <c r="K952" s="64"/>
      <c r="L952" s="180"/>
      <c r="M952" s="180"/>
      <c r="N952" s="181"/>
    </row>
    <row r="953" spans="4:14" ht="14.25" customHeight="1" x14ac:dyDescent="0.35">
      <c r="D953" s="182"/>
      <c r="E953" s="228" t="s">
        <v>25</v>
      </c>
      <c r="F953" s="228" t="s">
        <v>11</v>
      </c>
      <c r="G953" s="228" t="s">
        <v>14</v>
      </c>
      <c r="H953" s="228" t="s">
        <v>49</v>
      </c>
      <c r="I953" s="228" t="s">
        <v>21</v>
      </c>
      <c r="J953" s="228" t="s">
        <v>50</v>
      </c>
      <c r="K953" s="228" t="s">
        <v>51</v>
      </c>
      <c r="L953" s="228" t="s">
        <v>53</v>
      </c>
      <c r="M953" s="228" t="s">
        <v>18</v>
      </c>
      <c r="N953" s="228" t="s">
        <v>54</v>
      </c>
    </row>
    <row r="954" spans="4:14" ht="14.25" customHeight="1" x14ac:dyDescent="0.35">
      <c r="D954" s="50" t="s">
        <v>71</v>
      </c>
      <c r="E954" s="229">
        <v>3.6616216216216206</v>
      </c>
      <c r="F954" s="229">
        <v>22.285855855855853</v>
      </c>
      <c r="G954" s="229">
        <v>10.409909909909913</v>
      </c>
      <c r="H954" s="229">
        <v>6.2922522522522524</v>
      </c>
      <c r="I954" s="229">
        <v>0.15918918918918912</v>
      </c>
      <c r="J954" s="229">
        <v>8.0189189189189172E-2</v>
      </c>
      <c r="K954" s="229">
        <v>3.0013333333333345</v>
      </c>
      <c r="L954" s="229">
        <v>7.6192727272727288</v>
      </c>
      <c r="M954" s="229">
        <v>7.0293693693693671</v>
      </c>
      <c r="N954" s="229">
        <v>35907.158558558549</v>
      </c>
    </row>
    <row r="955" spans="4:14" ht="14.25" customHeight="1" x14ac:dyDescent="0.35">
      <c r="D955" s="50" t="s">
        <v>75</v>
      </c>
      <c r="E955" s="229">
        <v>76.465113122171957</v>
      </c>
      <c r="F955" s="229">
        <v>187.07034389140262</v>
      </c>
      <c r="G955" s="229">
        <v>91.299819004524878</v>
      </c>
      <c r="H955" s="229">
        <v>25.311719457013577</v>
      </c>
      <c r="I955" s="229">
        <v>3.0502714932126698</v>
      </c>
      <c r="J955" s="229">
        <v>2.6495791855203614</v>
      </c>
      <c r="K955" s="229">
        <v>20.919773755656106</v>
      </c>
      <c r="L955" s="229">
        <v>4.0828863636363648</v>
      </c>
      <c r="M955" s="229">
        <v>7.645176470588229</v>
      </c>
      <c r="N955" s="229">
        <v>10747873.968325792</v>
      </c>
    </row>
    <row r="956" spans="4:14" ht="14.25" customHeight="1" x14ac:dyDescent="0.35">
      <c r="D956" s="50" t="s">
        <v>92</v>
      </c>
      <c r="E956" s="229">
        <v>113.7112107623318</v>
      </c>
      <c r="F956" s="229">
        <v>275.06608520179373</v>
      </c>
      <c r="G956" s="229">
        <v>113.3526457399103</v>
      </c>
      <c r="H956" s="229">
        <v>32.462475336322868</v>
      </c>
      <c r="I956" s="229">
        <v>4.1758295964125525</v>
      </c>
      <c r="J956" s="229">
        <v>3.6156188340807169</v>
      </c>
      <c r="K956" s="229">
        <v>29.055927601809952</v>
      </c>
      <c r="L956" s="229">
        <v>1.600599078341014</v>
      </c>
      <c r="M956" s="229">
        <v>7.7588789237668161</v>
      </c>
      <c r="N956" s="229">
        <v>81796942.488789231</v>
      </c>
    </row>
    <row r="957" spans="4:14" ht="14.25" customHeight="1" x14ac:dyDescent="0.35">
      <c r="D957" s="50" t="s">
        <v>94</v>
      </c>
      <c r="E957" s="229">
        <v>248.71556886227549</v>
      </c>
      <c r="F957" s="229">
        <v>592.83663473053889</v>
      </c>
      <c r="G957" s="229">
        <v>427.84101796407191</v>
      </c>
      <c r="H957" s="229">
        <v>175.20598802395207</v>
      </c>
      <c r="I957" s="229">
        <v>7.3258982035928142</v>
      </c>
      <c r="J957" s="229">
        <v>8.4465928143712592</v>
      </c>
      <c r="K957" s="229">
        <v>53.342431137724517</v>
      </c>
      <c r="L957" s="229">
        <v>0.47993749999999957</v>
      </c>
      <c r="M957" s="229">
        <v>7.6035508982035918</v>
      </c>
      <c r="N957" s="229">
        <v>118226716.28443114</v>
      </c>
    </row>
    <row r="958" spans="4:14" ht="14.25" customHeight="1" x14ac:dyDescent="0.35">
      <c r="D958" s="50"/>
      <c r="E958" s="227"/>
      <c r="F958" s="227"/>
      <c r="G958" s="227"/>
      <c r="H958" s="227"/>
      <c r="I958" s="227"/>
      <c r="J958" s="230"/>
      <c r="K958" s="230"/>
      <c r="L958" s="231"/>
      <c r="M958" s="231"/>
      <c r="N958" s="232"/>
    </row>
    <row r="959" spans="4:14" ht="14.25" customHeight="1" x14ac:dyDescent="0.35">
      <c r="D959" s="50"/>
      <c r="E959" s="227"/>
      <c r="F959" s="227"/>
      <c r="G959" s="227"/>
      <c r="H959" s="227"/>
      <c r="I959" s="227"/>
      <c r="J959" s="230"/>
      <c r="K959" s="230"/>
      <c r="L959" s="231"/>
      <c r="M959" s="231"/>
      <c r="N959" s="232"/>
    </row>
    <row r="960" spans="4:14" ht="14.25" customHeight="1" x14ac:dyDescent="0.35">
      <c r="D960" s="50"/>
      <c r="E960" s="227"/>
      <c r="F960" s="227"/>
      <c r="G960" s="227"/>
      <c r="H960" s="227"/>
      <c r="I960" s="227"/>
      <c r="J960" s="230"/>
      <c r="K960" s="230"/>
      <c r="L960" s="231"/>
      <c r="M960" s="231"/>
      <c r="N960" s="232"/>
    </row>
  </sheetData>
  <mergeCells count="20">
    <mergeCell ref="N897:N898"/>
    <mergeCell ref="N899:N900"/>
    <mergeCell ref="N909:N910"/>
    <mergeCell ref="N911:N912"/>
    <mergeCell ref="L913:M918"/>
    <mergeCell ref="N913:N914"/>
    <mergeCell ref="N915:N916"/>
    <mergeCell ref="N917:N918"/>
    <mergeCell ref="L895:M900"/>
    <mergeCell ref="L901:M906"/>
    <mergeCell ref="N901:N902"/>
    <mergeCell ref="N903:N904"/>
    <mergeCell ref="N905:N906"/>
    <mergeCell ref="L907:M912"/>
    <mergeCell ref="N907:N908"/>
    <mergeCell ref="P1:Y1"/>
    <mergeCell ref="Z1:AI1"/>
    <mergeCell ref="P893:Y893"/>
    <mergeCell ref="Z893:AI893"/>
    <mergeCell ref="N895:N896"/>
  </mergeCells>
  <conditionalFormatting sqref="E942:N945">
    <cfRule type="containsText" dxfId="61" priority="1" operator="containsText" text="MENOR">
      <formula>NOT(ISERROR(SEARCH(("MENOR"),(E942))))</formula>
    </cfRule>
  </conditionalFormatting>
  <conditionalFormatting sqref="E947:N950">
    <cfRule type="containsText" dxfId="60" priority="2" operator="containsText" text="menor">
      <formula>NOT(ISERROR(SEARCH(("menor"),(E947))))</formula>
    </cfRule>
  </conditionalFormatting>
  <conditionalFormatting sqref="B792:B795 B797:B818 B820:B839">
    <cfRule type="containsText" dxfId="59" priority="3" operator="containsText" text="&gt;">
      <formula>NOT(ISERROR(SEARCH(("&gt;"),(B792))))</formula>
    </cfRule>
  </conditionalFormatting>
  <conditionalFormatting sqref="B796 B819">
    <cfRule type="containsText" dxfId="58" priority="4" operator="containsText" text="&gt;">
      <formula>NOT(ISERROR(SEARCH(("&gt;"),(B796))))</formula>
    </cfRule>
  </conditionalFormatting>
  <conditionalFormatting sqref="C792:C839">
    <cfRule type="containsText" dxfId="57" priority="5" operator="containsText" text="&gt;">
      <formula>NOT(ISERROR(SEARCH(("&gt;"),(C792))))</formula>
    </cfRule>
  </conditionalFormatting>
  <conditionalFormatting sqref="C796 C819">
    <cfRule type="containsText" dxfId="56" priority="6" operator="containsText" text="&gt;">
      <formula>NOT(ISERROR(SEARCH(("&gt;"),(C796))))</formula>
    </cfRule>
  </conditionalFormatting>
  <conditionalFormatting sqref="E792:F839">
    <cfRule type="containsText" dxfId="55" priority="7" operator="containsText" text="&gt;">
      <formula>NOT(ISERROR(SEARCH(("&gt;"),(E792))))</formula>
    </cfRule>
  </conditionalFormatting>
  <conditionalFormatting sqref="F888:F892">
    <cfRule type="cellIs" dxfId="54" priority="8" operator="equal">
      <formula>70</formula>
    </cfRule>
  </conditionalFormatting>
  <conditionalFormatting sqref="F893">
    <cfRule type="cellIs" dxfId="53" priority="9" operator="equal">
      <formula>70</formula>
    </cfRule>
  </conditionalFormatting>
  <conditionalFormatting sqref="G792:H839">
    <cfRule type="containsText" dxfId="52" priority="10" operator="containsText" text="&gt;">
      <formula>NOT(ISERROR(SEARCH(("&gt;"),(G792))))</formula>
    </cfRule>
  </conditionalFormatting>
  <conditionalFormatting sqref="I792:I839">
    <cfRule type="containsText" dxfId="51" priority="11" operator="containsText" text="&gt;">
      <formula>NOT(ISERROR(SEARCH(("&gt;"),(I792))))</formula>
    </cfRule>
  </conditionalFormatting>
  <conditionalFormatting sqref="J792:J839">
    <cfRule type="containsText" dxfId="50" priority="12" operator="containsText" text="&gt;">
      <formula>NOT(ISERROR(SEARCH(("&gt;"),(J792))))</formula>
    </cfRule>
  </conditionalFormatting>
  <conditionalFormatting sqref="P3:AI891">
    <cfRule type="containsText" dxfId="49" priority="13" operator="containsText" text="NO CUMPLE">
      <formula>NOT(ISERROR(SEARCH(("NO CUMPLE"),(P3))))</formula>
    </cfRule>
  </conditionalFormatting>
  <conditionalFormatting sqref="P3:AI891">
    <cfRule type="containsText" dxfId="48" priority="14" operator="containsText" text="CUMPLE">
      <formula>NOT(ISERROR(SEARCH(("CUMPLE"),(P3))))</formula>
    </cfRule>
  </conditionalFormatting>
  <pageMargins left="0.7" right="0.7" top="0.75" bottom="0.75" header="0" footer="0"/>
  <pageSetup scale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1552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E3" sqref="E3"/>
    </sheetView>
  </sheetViews>
  <sheetFormatPr defaultColWidth="14.453125" defaultRowHeight="15" customHeight="1" x14ac:dyDescent="0.35"/>
  <cols>
    <col min="1" max="1" width="14.453125" customWidth="1"/>
    <col min="2" max="2" width="10.26953125" customWidth="1"/>
    <col min="3" max="3" width="9.81640625" customWidth="1"/>
    <col min="4" max="4" width="16.1796875" customWidth="1"/>
    <col min="5" max="5" width="8.7265625" customWidth="1"/>
    <col min="6" max="6" width="10" customWidth="1"/>
    <col min="7" max="7" width="7.26953125" customWidth="1"/>
    <col min="8" max="8" width="7.54296875" customWidth="1"/>
    <col min="9" max="9" width="9" customWidth="1"/>
    <col min="10" max="10" width="8.7265625" customWidth="1"/>
    <col min="11" max="11" width="8.81640625" customWidth="1"/>
    <col min="12" max="12" width="9.7265625" customWidth="1"/>
    <col min="13" max="13" width="7.54296875" customWidth="1"/>
    <col min="14" max="14" width="10.453125" customWidth="1"/>
    <col min="15" max="15" width="12.54296875" customWidth="1"/>
    <col min="16" max="25" width="11.26953125" customWidth="1"/>
  </cols>
  <sheetData>
    <row r="1" spans="1:35" ht="14.25" customHeight="1" x14ac:dyDescent="0.35">
      <c r="A1" s="233"/>
      <c r="B1" s="233"/>
      <c r="C1" s="233"/>
      <c r="D1" s="234"/>
      <c r="E1" s="235"/>
      <c r="F1" s="235"/>
      <c r="G1" s="235"/>
      <c r="H1" s="235"/>
      <c r="I1" s="236"/>
      <c r="J1" s="237"/>
      <c r="K1" s="236"/>
      <c r="L1" s="237"/>
      <c r="M1" s="238"/>
      <c r="N1" s="238"/>
      <c r="O1" s="238"/>
      <c r="P1" s="366" t="s">
        <v>44</v>
      </c>
      <c r="Q1" s="346"/>
      <c r="R1" s="346"/>
      <c r="S1" s="346"/>
      <c r="T1" s="346"/>
      <c r="U1" s="346"/>
      <c r="V1" s="346"/>
      <c r="W1" s="346"/>
      <c r="X1" s="346"/>
      <c r="Y1" s="347"/>
      <c r="Z1" s="367" t="s">
        <v>45</v>
      </c>
      <c r="AA1" s="346"/>
      <c r="AB1" s="346"/>
      <c r="AC1" s="346"/>
      <c r="AD1" s="346"/>
      <c r="AE1" s="346"/>
      <c r="AF1" s="346"/>
      <c r="AG1" s="346"/>
      <c r="AH1" s="346"/>
      <c r="AI1" s="347"/>
    </row>
    <row r="2" spans="1:35" ht="14.25" customHeight="1" x14ac:dyDescent="0.35">
      <c r="A2" s="233" t="s">
        <v>46</v>
      </c>
      <c r="B2" s="233" t="s">
        <v>31</v>
      </c>
      <c r="C2" s="233" t="s">
        <v>47</v>
      </c>
      <c r="D2" s="234" t="s">
        <v>48</v>
      </c>
      <c r="E2" s="235" t="s">
        <v>25</v>
      </c>
      <c r="F2" s="235" t="s">
        <v>11</v>
      </c>
      <c r="G2" s="235" t="s">
        <v>14</v>
      </c>
      <c r="H2" s="235" t="s">
        <v>49</v>
      </c>
      <c r="I2" s="236" t="s">
        <v>21</v>
      </c>
      <c r="J2" s="237" t="s">
        <v>50</v>
      </c>
      <c r="K2" s="236" t="s">
        <v>51</v>
      </c>
      <c r="L2" s="237" t="s">
        <v>52</v>
      </c>
      <c r="M2" s="238" t="s">
        <v>53</v>
      </c>
      <c r="N2" s="238" t="s">
        <v>18</v>
      </c>
      <c r="O2" s="239" t="s">
        <v>54</v>
      </c>
      <c r="P2" s="30" t="s">
        <v>53</v>
      </c>
      <c r="Q2" s="31" t="s">
        <v>25</v>
      </c>
      <c r="R2" s="31" t="s">
        <v>11</v>
      </c>
      <c r="S2" s="32" t="s">
        <v>51</v>
      </c>
      <c r="T2" s="33" t="s">
        <v>50</v>
      </c>
      <c r="U2" s="31" t="s">
        <v>14</v>
      </c>
      <c r="V2" s="31" t="s">
        <v>49</v>
      </c>
      <c r="W2" s="34" t="s">
        <v>54</v>
      </c>
      <c r="X2" s="30" t="s">
        <v>18</v>
      </c>
      <c r="Y2" s="32" t="s">
        <v>21</v>
      </c>
      <c r="Z2" s="35" t="s">
        <v>53</v>
      </c>
      <c r="AA2" s="36" t="s">
        <v>25</v>
      </c>
      <c r="AB2" s="36" t="s">
        <v>11</v>
      </c>
      <c r="AC2" s="37" t="s">
        <v>51</v>
      </c>
      <c r="AD2" s="38" t="s">
        <v>50</v>
      </c>
      <c r="AE2" s="36" t="s">
        <v>14</v>
      </c>
      <c r="AF2" s="36" t="s">
        <v>49</v>
      </c>
      <c r="AG2" s="39" t="s">
        <v>54</v>
      </c>
      <c r="AH2" s="35" t="s">
        <v>18</v>
      </c>
      <c r="AI2" s="37" t="s">
        <v>21</v>
      </c>
    </row>
    <row r="3" spans="1:35" ht="14.25" customHeight="1" x14ac:dyDescent="0.35">
      <c r="A3" s="213" t="s">
        <v>112</v>
      </c>
      <c r="B3" s="217" t="s">
        <v>113</v>
      </c>
      <c r="C3" s="240">
        <v>40156</v>
      </c>
      <c r="D3" s="241">
        <v>0.375</v>
      </c>
      <c r="E3" s="216">
        <v>2.4</v>
      </c>
      <c r="F3" s="216">
        <v>20.5</v>
      </c>
      <c r="G3" s="216">
        <v>26</v>
      </c>
      <c r="H3" s="216">
        <v>5</v>
      </c>
      <c r="I3" s="218">
        <v>0.15</v>
      </c>
      <c r="J3" s="242">
        <v>0.13900000000000001</v>
      </c>
      <c r="K3" s="218">
        <v>2.68</v>
      </c>
      <c r="L3" s="242">
        <v>1.4999999999999999E-2</v>
      </c>
      <c r="M3" s="243">
        <v>6.3</v>
      </c>
      <c r="N3" s="243">
        <v>7.1</v>
      </c>
      <c r="O3" s="244">
        <v>300</v>
      </c>
      <c r="P3" s="51" t="str">
        <f>IF($M3&lt;NORMA!$M$7,"NO CUMPLE","CUMPLE")</f>
        <v>NO CUMPLE</v>
      </c>
      <c r="Q3" s="51" t="str">
        <f>IF($E3&gt;NORMA!$M$8,"NO CUMPLE","CUMPLE")</f>
        <v>CUMPLE</v>
      </c>
      <c r="R3" s="51" t="str">
        <f>IF($F3&gt;NORMA!$M$9,"NO CUMPLE","CUMPLE")</f>
        <v>CUMPLE</v>
      </c>
      <c r="S3" s="51" t="str">
        <f>IF($K3&gt;NORMA!$M$10,"NO CUMPLE","CUMPLE")</f>
        <v>CUMPLE</v>
      </c>
      <c r="T3" s="51" t="str">
        <f>IF($J3&gt;NORMA!$M$11,"NO CUMPLE","CUMPLE")</f>
        <v>CUMPLE</v>
      </c>
      <c r="U3" s="51" t="str">
        <f>IF($G3&gt;NORMA!$M$12,"NO CUMPLE","CUMPLE")</f>
        <v>NO CUMPLE</v>
      </c>
      <c r="V3" s="51" t="str">
        <f>IF($H3&gt;NORMA!$M$13,"NO CUMPLE","CUMPLE")</f>
        <v>CUMPLE</v>
      </c>
      <c r="W3" s="51" t="str">
        <f>IF($O3&gt;NORMA!$M$14,"NO CUMPLE","CUMPLE")</f>
        <v>CUMPLE</v>
      </c>
      <c r="X3" s="51" t="str">
        <f>IF(AND($N3&gt;=NORMA!$Q$4, $N3&lt;=NORMA!$R$4),"CUMPLE","NO CUMPLE")</f>
        <v>CUMPLE</v>
      </c>
      <c r="Y3" s="51" t="str">
        <f>IF($I3&gt;NORMA!$M$16,"NO CUMPLE","CUMPLE")</f>
        <v>CUMPLE</v>
      </c>
      <c r="Z3" s="51" t="str">
        <f>IF($M3&lt;NORMA!$M$23,"NO CUMPLE","CUMPLE")</f>
        <v>NO CUMPLE</v>
      </c>
      <c r="AA3" s="51" t="str">
        <f>IF($E3&gt;NORMA!$M$24,"NO CUMPLE","CUMPLE")</f>
        <v>CUMPLE</v>
      </c>
      <c r="AB3" s="51" t="str">
        <f>IF($F3&gt;NORMA!$M$25,"NO CUMPLE","CUMPLE")</f>
        <v>NO CUMPLE</v>
      </c>
      <c r="AC3" s="51" t="str">
        <f>IF($K3&gt;NORMA!$M$26,"NO CUMPLE","CUMPLE")</f>
        <v>CUMPLE</v>
      </c>
      <c r="AD3" s="51" t="str">
        <f>IF($J3&gt;NORMA!$M$27,"NO CUMPLE","CUMPLE")</f>
        <v>CUMPLE</v>
      </c>
      <c r="AE3" s="51" t="str">
        <f>IF($G3&gt;NORMA!$M$28,"NO CUMPLE","CUMPLE")</f>
        <v>NO CUMPLE</v>
      </c>
      <c r="AF3" s="51" t="str">
        <f>IF($H3&gt;NORMA!$M$29,"NO CUMPLE","CUMPLE")</f>
        <v>CUMPLE</v>
      </c>
      <c r="AG3" s="51" t="str">
        <f>IF($O3&gt;NORMA!$M$30,"NO CUMPLE","CUMPLE")</f>
        <v>NO CUMPLE</v>
      </c>
      <c r="AH3" s="51" t="str">
        <f>IF(AND($N3&gt;=NORMA!$R$18, $N3&lt;=NORMA!$S$18),"CUMPLE","NO CUMPLE")</f>
        <v>CUMPLE</v>
      </c>
      <c r="AI3" s="51" t="str">
        <f>IF($I3&gt;NORMA!$M$32,"NO CUMPLE","CUMPLE")</f>
        <v>CUMPLE</v>
      </c>
    </row>
    <row r="4" spans="1:35" ht="14.25" customHeight="1" x14ac:dyDescent="0.35">
      <c r="A4" s="213" t="s">
        <v>112</v>
      </c>
      <c r="B4" s="217" t="s">
        <v>113</v>
      </c>
      <c r="C4" s="240">
        <v>40156</v>
      </c>
      <c r="D4" s="241">
        <v>0.46875</v>
      </c>
      <c r="E4" s="216">
        <v>0.8</v>
      </c>
      <c r="F4" s="216">
        <v>29.8</v>
      </c>
      <c r="G4" s="216">
        <v>4</v>
      </c>
      <c r="H4" s="216">
        <v>9.6</v>
      </c>
      <c r="I4" s="218">
        <v>0.04</v>
      </c>
      <c r="J4" s="242">
        <v>0.22</v>
      </c>
      <c r="K4" s="218">
        <v>4.3899999999999997</v>
      </c>
      <c r="L4" s="242">
        <v>1.4999999999999999E-2</v>
      </c>
      <c r="M4" s="243">
        <v>6.2</v>
      </c>
      <c r="N4" s="243">
        <v>7.23</v>
      </c>
      <c r="O4" s="244">
        <v>300</v>
      </c>
      <c r="P4" s="51" t="str">
        <f>IF($M4&lt;NORMA!$M$7,"NO CUMPLE","CUMPLE")</f>
        <v>NO CUMPLE</v>
      </c>
      <c r="Q4" s="51" t="str">
        <f>IF($E4&gt;NORMA!$M$8,"NO CUMPLE","CUMPLE")</f>
        <v>CUMPLE</v>
      </c>
      <c r="R4" s="51" t="str">
        <f>IF($F4&gt;NORMA!$M$9,"NO CUMPLE","CUMPLE")</f>
        <v>CUMPLE</v>
      </c>
      <c r="S4" s="51" t="str">
        <f>IF($K4&gt;NORMA!$M$10,"NO CUMPLE","CUMPLE")</f>
        <v>NO CUMPLE</v>
      </c>
      <c r="T4" s="51" t="str">
        <f>IF($J4&gt;NORMA!$M$11,"NO CUMPLE","CUMPLE")</f>
        <v>NO CUMPLE</v>
      </c>
      <c r="U4" s="51" t="str">
        <f>IF($G4&gt;NORMA!$M$12,"NO CUMPLE","CUMPLE")</f>
        <v>CUMPLE</v>
      </c>
      <c r="V4" s="51" t="str">
        <f>IF($H4&gt;NORMA!$M$13,"NO CUMPLE","CUMPLE")</f>
        <v>CUMPLE</v>
      </c>
      <c r="W4" s="51" t="str">
        <f>IF($O4&gt;NORMA!$M$14,"NO CUMPLE","CUMPLE")</f>
        <v>CUMPLE</v>
      </c>
      <c r="X4" s="51" t="str">
        <f>IF(AND($N4&gt;=NORMA!$Q$4, $N4&lt;=NORMA!$R$4),"CUMPLE","NO CUMPLE")</f>
        <v>CUMPLE</v>
      </c>
      <c r="Y4" s="51" t="str">
        <f>IF($I4&gt;NORMA!$M$16,"NO CUMPLE","CUMPLE")</f>
        <v>CUMPLE</v>
      </c>
      <c r="Z4" s="51" t="str">
        <f>IF($M4&lt;NORMA!$M$23,"NO CUMPLE","CUMPLE")</f>
        <v>NO CUMPLE</v>
      </c>
      <c r="AA4" s="51" t="str">
        <f>IF($E4&gt;NORMA!$M$24,"NO CUMPLE","CUMPLE")</f>
        <v>CUMPLE</v>
      </c>
      <c r="AB4" s="51" t="str">
        <f>IF($F4&gt;NORMA!$M$25,"NO CUMPLE","CUMPLE")</f>
        <v>NO CUMPLE</v>
      </c>
      <c r="AC4" s="51" t="str">
        <f>IF($K4&gt;NORMA!$M$26,"NO CUMPLE","CUMPLE")</f>
        <v>NO CUMPLE</v>
      </c>
      <c r="AD4" s="51" t="str">
        <f>IF($J4&gt;NORMA!$M$27,"NO CUMPLE","CUMPLE")</f>
        <v>CUMPLE</v>
      </c>
      <c r="AE4" s="51" t="str">
        <f>IF($G4&gt;NORMA!$M$28,"NO CUMPLE","CUMPLE")</f>
        <v>CUMPLE</v>
      </c>
      <c r="AF4" s="51" t="str">
        <f>IF($H4&gt;NORMA!$M$29,"NO CUMPLE","CUMPLE")</f>
        <v>CUMPLE</v>
      </c>
      <c r="AG4" s="51" t="str">
        <f>IF($O4&gt;NORMA!$M$30,"NO CUMPLE","CUMPLE")</f>
        <v>NO CUMPLE</v>
      </c>
      <c r="AH4" s="51" t="str">
        <f>IF(AND($N4&gt;=NORMA!$R$18, $N4&lt;=NORMA!$S$18),"CUMPLE","NO CUMPLE")</f>
        <v>CUMPLE</v>
      </c>
      <c r="AI4" s="51" t="str">
        <f>IF($I4&gt;NORMA!$M$32,"NO CUMPLE","CUMPLE")</f>
        <v>CUMPLE</v>
      </c>
    </row>
    <row r="5" spans="1:35" ht="14.25" customHeight="1" x14ac:dyDescent="0.35">
      <c r="A5" s="213" t="s">
        <v>112</v>
      </c>
      <c r="B5" s="217" t="s">
        <v>113</v>
      </c>
      <c r="C5" s="240">
        <v>40156</v>
      </c>
      <c r="D5" s="241">
        <v>0.5625</v>
      </c>
      <c r="E5" s="216">
        <v>0.4</v>
      </c>
      <c r="F5" s="216">
        <v>15.7</v>
      </c>
      <c r="G5" s="216">
        <v>2</v>
      </c>
      <c r="H5" s="216">
        <v>7.3</v>
      </c>
      <c r="I5" s="218">
        <v>7.0000000000000007E-2</v>
      </c>
      <c r="J5" s="242">
        <v>0.1</v>
      </c>
      <c r="K5" s="218">
        <v>12.86</v>
      </c>
      <c r="L5" s="242">
        <v>1.4999999999999999E-2</v>
      </c>
      <c r="M5" s="243">
        <v>6.2</v>
      </c>
      <c r="N5" s="243">
        <v>7.05</v>
      </c>
      <c r="O5" s="244">
        <v>300</v>
      </c>
      <c r="P5" s="51" t="str">
        <f>IF($M5&lt;NORMA!$M$7,"NO CUMPLE","CUMPLE")</f>
        <v>NO CUMPLE</v>
      </c>
      <c r="Q5" s="51" t="str">
        <f>IF($E5&gt;NORMA!$M$8,"NO CUMPLE","CUMPLE")</f>
        <v>CUMPLE</v>
      </c>
      <c r="R5" s="51" t="str">
        <f>IF($F5&gt;NORMA!$M$9,"NO CUMPLE","CUMPLE")</f>
        <v>CUMPLE</v>
      </c>
      <c r="S5" s="51" t="str">
        <f>IF($K5&gt;NORMA!$M$10,"NO CUMPLE","CUMPLE")</f>
        <v>NO CUMPLE</v>
      </c>
      <c r="T5" s="51" t="str">
        <f>IF($J5&gt;NORMA!$M$11,"NO CUMPLE","CUMPLE")</f>
        <v>CUMPLE</v>
      </c>
      <c r="U5" s="51" t="str">
        <f>IF($G5&gt;NORMA!$M$12,"NO CUMPLE","CUMPLE")</f>
        <v>CUMPLE</v>
      </c>
      <c r="V5" s="51" t="str">
        <f>IF($H5&gt;NORMA!$M$13,"NO CUMPLE","CUMPLE")</f>
        <v>CUMPLE</v>
      </c>
      <c r="W5" s="51" t="str">
        <f>IF($O5&gt;NORMA!$M$14,"NO CUMPLE","CUMPLE")</f>
        <v>CUMPLE</v>
      </c>
      <c r="X5" s="51" t="str">
        <f>IF(AND($N5&gt;=NORMA!$Q$4, $N5&lt;=NORMA!$R$4),"CUMPLE","NO CUMPLE")</f>
        <v>CUMPLE</v>
      </c>
      <c r="Y5" s="51" t="str">
        <f>IF($I5&gt;NORMA!$M$16,"NO CUMPLE","CUMPLE")</f>
        <v>CUMPLE</v>
      </c>
      <c r="Z5" s="51" t="str">
        <f>IF($M5&lt;NORMA!$M$23,"NO CUMPLE","CUMPLE")</f>
        <v>NO CUMPLE</v>
      </c>
      <c r="AA5" s="51" t="str">
        <f>IF($E5&gt;NORMA!$M$24,"NO CUMPLE","CUMPLE")</f>
        <v>CUMPLE</v>
      </c>
      <c r="AB5" s="51" t="str">
        <f>IF($F5&gt;NORMA!$M$25,"NO CUMPLE","CUMPLE")</f>
        <v>NO CUMPLE</v>
      </c>
      <c r="AC5" s="51" t="str">
        <f>IF($K5&gt;NORMA!$M$26,"NO CUMPLE","CUMPLE")</f>
        <v>NO CUMPLE</v>
      </c>
      <c r="AD5" s="51" t="str">
        <f>IF($J5&gt;NORMA!$M$27,"NO CUMPLE","CUMPLE")</f>
        <v>CUMPLE</v>
      </c>
      <c r="AE5" s="51" t="str">
        <f>IF($G5&gt;NORMA!$M$28,"NO CUMPLE","CUMPLE")</f>
        <v>CUMPLE</v>
      </c>
      <c r="AF5" s="51" t="str">
        <f>IF($H5&gt;NORMA!$M$29,"NO CUMPLE","CUMPLE")</f>
        <v>CUMPLE</v>
      </c>
      <c r="AG5" s="51" t="str">
        <f>IF($O5&gt;NORMA!$M$30,"NO CUMPLE","CUMPLE")</f>
        <v>NO CUMPLE</v>
      </c>
      <c r="AH5" s="51" t="str">
        <f>IF(AND($N5&gt;=NORMA!$R$18, $N5&lt;=NORMA!$S$18),"CUMPLE","NO CUMPLE")</f>
        <v>CUMPLE</v>
      </c>
      <c r="AI5" s="51" t="str">
        <f>IF($I5&gt;NORMA!$M$32,"NO CUMPLE","CUMPLE")</f>
        <v>CUMPLE</v>
      </c>
    </row>
    <row r="6" spans="1:35" ht="14.25" customHeight="1" x14ac:dyDescent="0.35">
      <c r="A6" s="213" t="s">
        <v>114</v>
      </c>
      <c r="B6" s="217" t="s">
        <v>113</v>
      </c>
      <c r="C6" s="240">
        <v>40157</v>
      </c>
      <c r="D6" s="241">
        <v>0.33333333333333298</v>
      </c>
      <c r="E6" s="216">
        <v>2.7</v>
      </c>
      <c r="F6" s="216">
        <v>36.1</v>
      </c>
      <c r="G6" s="216">
        <v>25</v>
      </c>
      <c r="H6" s="216">
        <v>3.8</v>
      </c>
      <c r="I6" s="218">
        <v>0.2</v>
      </c>
      <c r="J6" s="242">
        <v>0.79</v>
      </c>
      <c r="K6" s="218">
        <v>8.65</v>
      </c>
      <c r="L6" s="242">
        <v>0.66600000000000004</v>
      </c>
      <c r="M6" s="243">
        <v>5.7</v>
      </c>
      <c r="N6" s="243">
        <v>7.41</v>
      </c>
      <c r="O6" s="244">
        <v>40000</v>
      </c>
      <c r="P6" s="51" t="str">
        <f>IF($M6&lt;NORMA!$M$7,"NO CUMPLE","CUMPLE")</f>
        <v>NO CUMPLE</v>
      </c>
      <c r="Q6" s="51" t="str">
        <f>IF($E6&gt;NORMA!$M$8,"NO CUMPLE","CUMPLE")</f>
        <v>CUMPLE</v>
      </c>
      <c r="R6" s="51" t="str">
        <f>IF($F6&gt;NORMA!$M$9,"NO CUMPLE","CUMPLE")</f>
        <v>NO CUMPLE</v>
      </c>
      <c r="S6" s="51" t="str">
        <f>IF($K6&gt;NORMA!$M$10,"NO CUMPLE","CUMPLE")</f>
        <v>NO CUMPLE</v>
      </c>
      <c r="T6" s="51" t="str">
        <f>IF($J6&gt;NORMA!$M$11,"NO CUMPLE","CUMPLE")</f>
        <v>NO CUMPLE</v>
      </c>
      <c r="U6" s="51" t="str">
        <f>IF($G6&gt;NORMA!$M$12,"NO CUMPLE","CUMPLE")</f>
        <v>NO CUMPLE</v>
      </c>
      <c r="V6" s="51" t="str">
        <f>IF($H6&gt;NORMA!$M$13,"NO CUMPLE","CUMPLE")</f>
        <v>CUMPLE</v>
      </c>
      <c r="W6" s="51" t="str">
        <f>IF($O6&gt;NORMA!$M$14,"NO CUMPLE","CUMPLE")</f>
        <v>NO CUMPLE</v>
      </c>
      <c r="X6" s="51" t="str">
        <f>IF(AND($N6&gt;=NORMA!$Q$4, $N6&lt;=NORMA!$R$4),"CUMPLE","NO CUMPLE")</f>
        <v>CUMPLE</v>
      </c>
      <c r="Y6" s="51" t="str">
        <f>IF($I6&gt;NORMA!$M$16,"NO CUMPLE","CUMPLE")</f>
        <v>CUMPLE</v>
      </c>
      <c r="Z6" s="51" t="str">
        <f>IF($M6&lt;NORMA!$M$23,"NO CUMPLE","CUMPLE")</f>
        <v>NO CUMPLE</v>
      </c>
      <c r="AA6" s="51" t="str">
        <f>IF($E6&gt;NORMA!$M$24,"NO CUMPLE","CUMPLE")</f>
        <v>CUMPLE</v>
      </c>
      <c r="AB6" s="51" t="str">
        <f>IF($F6&gt;NORMA!$M$25,"NO CUMPLE","CUMPLE")</f>
        <v>NO CUMPLE</v>
      </c>
      <c r="AC6" s="51" t="str">
        <f>IF($K6&gt;NORMA!$M$26,"NO CUMPLE","CUMPLE")</f>
        <v>NO CUMPLE</v>
      </c>
      <c r="AD6" s="51" t="str">
        <f>IF($J6&gt;NORMA!$M$27,"NO CUMPLE","CUMPLE")</f>
        <v>NO CUMPLE</v>
      </c>
      <c r="AE6" s="51" t="str">
        <f>IF($G6&gt;NORMA!$M$28,"NO CUMPLE","CUMPLE")</f>
        <v>NO CUMPLE</v>
      </c>
      <c r="AF6" s="51" t="str">
        <f>IF($H6&gt;NORMA!$M$29,"NO CUMPLE","CUMPLE")</f>
        <v>CUMPLE</v>
      </c>
      <c r="AG6" s="51" t="str">
        <f>IF($O6&gt;NORMA!$M$30,"NO CUMPLE","CUMPLE")</f>
        <v>NO CUMPLE</v>
      </c>
      <c r="AH6" s="51" t="str">
        <f>IF(AND($N6&gt;=NORMA!$R$18, $N6&lt;=NORMA!$S$18),"CUMPLE","NO CUMPLE")</f>
        <v>CUMPLE</v>
      </c>
      <c r="AI6" s="51" t="str">
        <f>IF($I6&gt;NORMA!$M$32,"NO CUMPLE","CUMPLE")</f>
        <v>CUMPLE</v>
      </c>
    </row>
    <row r="7" spans="1:35" ht="14.25" customHeight="1" x14ac:dyDescent="0.35">
      <c r="A7" s="213" t="s">
        <v>114</v>
      </c>
      <c r="B7" s="217" t="s">
        <v>113</v>
      </c>
      <c r="C7" s="240">
        <v>40157</v>
      </c>
      <c r="D7" s="241">
        <v>0.42708333333333298</v>
      </c>
      <c r="E7" s="216">
        <v>37.799999999999997</v>
      </c>
      <c r="F7" s="216">
        <v>30.9</v>
      </c>
      <c r="G7" s="216">
        <v>31</v>
      </c>
      <c r="H7" s="216">
        <v>4.2</v>
      </c>
      <c r="I7" s="218">
        <v>0.18</v>
      </c>
      <c r="J7" s="242">
        <v>0.49</v>
      </c>
      <c r="K7" s="218">
        <v>4.2699999999999996</v>
      </c>
      <c r="L7" s="242">
        <v>0.68300000000000005</v>
      </c>
      <c r="M7" s="243">
        <v>5.9</v>
      </c>
      <c r="N7" s="243">
        <v>7.29</v>
      </c>
      <c r="O7" s="244">
        <v>90000</v>
      </c>
      <c r="P7" s="51" t="str">
        <f>IF($M7&lt;NORMA!$M$7,"NO CUMPLE","CUMPLE")</f>
        <v>NO CUMPLE</v>
      </c>
      <c r="Q7" s="51" t="str">
        <f>IF($E7&gt;NORMA!$M$8,"NO CUMPLE","CUMPLE")</f>
        <v>NO CUMPLE</v>
      </c>
      <c r="R7" s="51" t="str">
        <f>IF($F7&gt;NORMA!$M$9,"NO CUMPLE","CUMPLE")</f>
        <v>CUMPLE</v>
      </c>
      <c r="S7" s="51" t="str">
        <f>IF($K7&gt;NORMA!$M$10,"NO CUMPLE","CUMPLE")</f>
        <v>NO CUMPLE</v>
      </c>
      <c r="T7" s="51" t="str">
        <f>IF($J7&gt;NORMA!$M$11,"NO CUMPLE","CUMPLE")</f>
        <v>NO CUMPLE</v>
      </c>
      <c r="U7" s="51" t="str">
        <f>IF($G7&gt;NORMA!$M$12,"NO CUMPLE","CUMPLE")</f>
        <v>NO CUMPLE</v>
      </c>
      <c r="V7" s="51" t="str">
        <f>IF($H7&gt;NORMA!$M$13,"NO CUMPLE","CUMPLE")</f>
        <v>CUMPLE</v>
      </c>
      <c r="W7" s="51" t="str">
        <f>IF($O7&gt;NORMA!$M$14,"NO CUMPLE","CUMPLE")</f>
        <v>NO CUMPLE</v>
      </c>
      <c r="X7" s="51" t="str">
        <f>IF(AND($N7&gt;=NORMA!$Q$4, $N7&lt;=NORMA!$R$4),"CUMPLE","NO CUMPLE")</f>
        <v>CUMPLE</v>
      </c>
      <c r="Y7" s="51" t="str">
        <f>IF($I7&gt;NORMA!$M$16,"NO CUMPLE","CUMPLE")</f>
        <v>CUMPLE</v>
      </c>
      <c r="Z7" s="51" t="str">
        <f>IF($M7&lt;NORMA!$M$23,"NO CUMPLE","CUMPLE")</f>
        <v>NO CUMPLE</v>
      </c>
      <c r="AA7" s="51" t="str">
        <f>IF($E7&gt;NORMA!$M$24,"NO CUMPLE","CUMPLE")</f>
        <v>NO CUMPLE</v>
      </c>
      <c r="AB7" s="51" t="str">
        <f>IF($F7&gt;NORMA!$M$25,"NO CUMPLE","CUMPLE")</f>
        <v>NO CUMPLE</v>
      </c>
      <c r="AC7" s="51" t="str">
        <f>IF($K7&gt;NORMA!$M$26,"NO CUMPLE","CUMPLE")</f>
        <v>NO CUMPLE</v>
      </c>
      <c r="AD7" s="51" t="str">
        <f>IF($J7&gt;NORMA!$M$27,"NO CUMPLE","CUMPLE")</f>
        <v>NO CUMPLE</v>
      </c>
      <c r="AE7" s="51" t="str">
        <f>IF($G7&gt;NORMA!$M$28,"NO CUMPLE","CUMPLE")</f>
        <v>NO CUMPLE</v>
      </c>
      <c r="AF7" s="51" t="str">
        <f>IF($H7&gt;NORMA!$M$29,"NO CUMPLE","CUMPLE")</f>
        <v>CUMPLE</v>
      </c>
      <c r="AG7" s="51" t="str">
        <f>IF($O7&gt;NORMA!$M$30,"NO CUMPLE","CUMPLE")</f>
        <v>NO CUMPLE</v>
      </c>
      <c r="AH7" s="51" t="str">
        <f>IF(AND($N7&gt;=NORMA!$R$18, $N7&lt;=NORMA!$S$18),"CUMPLE","NO CUMPLE")</f>
        <v>CUMPLE</v>
      </c>
      <c r="AI7" s="51" t="str">
        <f>IF($I7&gt;NORMA!$M$32,"NO CUMPLE","CUMPLE")</f>
        <v>CUMPLE</v>
      </c>
    </row>
    <row r="8" spans="1:35" ht="14.25" customHeight="1" x14ac:dyDescent="0.35">
      <c r="A8" s="213" t="s">
        <v>114</v>
      </c>
      <c r="B8" s="217" t="s">
        <v>113</v>
      </c>
      <c r="C8" s="240">
        <v>40157</v>
      </c>
      <c r="D8" s="241">
        <v>0.52083333333333304</v>
      </c>
      <c r="E8" s="216">
        <v>31</v>
      </c>
      <c r="F8" s="216">
        <v>36.6</v>
      </c>
      <c r="G8" s="216">
        <v>32</v>
      </c>
      <c r="H8" s="216">
        <v>7</v>
      </c>
      <c r="I8" s="218">
        <v>0.4</v>
      </c>
      <c r="J8" s="242">
        <v>0.44</v>
      </c>
      <c r="K8" s="218">
        <v>3.69</v>
      </c>
      <c r="L8" s="242">
        <v>0.68400000000000005</v>
      </c>
      <c r="M8" s="243">
        <v>4.9000000000000004</v>
      </c>
      <c r="N8" s="243">
        <v>7.28</v>
      </c>
      <c r="O8" s="244">
        <v>90000</v>
      </c>
      <c r="P8" s="51" t="str">
        <f>IF($M8&lt;NORMA!$M$7,"NO CUMPLE","CUMPLE")</f>
        <v>NO CUMPLE</v>
      </c>
      <c r="Q8" s="51" t="str">
        <f>IF($E8&gt;NORMA!$M$8,"NO CUMPLE","CUMPLE")</f>
        <v>NO CUMPLE</v>
      </c>
      <c r="R8" s="51" t="str">
        <f>IF($F8&gt;NORMA!$M$9,"NO CUMPLE","CUMPLE")</f>
        <v>NO CUMPLE</v>
      </c>
      <c r="S8" s="51" t="str">
        <f>IF($K8&gt;NORMA!$M$10,"NO CUMPLE","CUMPLE")</f>
        <v>NO CUMPLE</v>
      </c>
      <c r="T8" s="51" t="str">
        <f>IF($J8&gt;NORMA!$M$11,"NO CUMPLE","CUMPLE")</f>
        <v>NO CUMPLE</v>
      </c>
      <c r="U8" s="51" t="str">
        <f>IF($G8&gt;NORMA!$M$12,"NO CUMPLE","CUMPLE")</f>
        <v>NO CUMPLE</v>
      </c>
      <c r="V8" s="51" t="str">
        <f>IF($H8&gt;NORMA!$M$13,"NO CUMPLE","CUMPLE")</f>
        <v>CUMPLE</v>
      </c>
      <c r="W8" s="51" t="str">
        <f>IF($O8&gt;NORMA!$M$14,"NO CUMPLE","CUMPLE")</f>
        <v>NO CUMPLE</v>
      </c>
      <c r="X8" s="51" t="str">
        <f>IF(AND($N8&gt;=NORMA!$Q$4, $N8&lt;=NORMA!$R$4),"CUMPLE","NO CUMPLE")</f>
        <v>CUMPLE</v>
      </c>
      <c r="Y8" s="51" t="str">
        <f>IF($I8&gt;NORMA!$M$16,"NO CUMPLE","CUMPLE")</f>
        <v>CUMPLE</v>
      </c>
      <c r="Z8" s="51" t="str">
        <f>IF($M8&lt;NORMA!$M$23,"NO CUMPLE","CUMPLE")</f>
        <v>NO CUMPLE</v>
      </c>
      <c r="AA8" s="51" t="str">
        <f>IF($E8&gt;NORMA!$M$24,"NO CUMPLE","CUMPLE")</f>
        <v>NO CUMPLE</v>
      </c>
      <c r="AB8" s="51" t="str">
        <f>IF($F8&gt;NORMA!$M$25,"NO CUMPLE","CUMPLE")</f>
        <v>NO CUMPLE</v>
      </c>
      <c r="AC8" s="51" t="str">
        <f>IF($K8&gt;NORMA!$M$26,"NO CUMPLE","CUMPLE")</f>
        <v>NO CUMPLE</v>
      </c>
      <c r="AD8" s="51" t="str">
        <f>IF($J8&gt;NORMA!$M$27,"NO CUMPLE","CUMPLE")</f>
        <v>NO CUMPLE</v>
      </c>
      <c r="AE8" s="51" t="str">
        <f>IF($G8&gt;NORMA!$M$28,"NO CUMPLE","CUMPLE")</f>
        <v>NO CUMPLE</v>
      </c>
      <c r="AF8" s="51" t="str">
        <f>IF($H8&gt;NORMA!$M$29,"NO CUMPLE","CUMPLE")</f>
        <v>CUMPLE</v>
      </c>
      <c r="AG8" s="51" t="str">
        <f>IF($O8&gt;NORMA!$M$30,"NO CUMPLE","CUMPLE")</f>
        <v>NO CUMPLE</v>
      </c>
      <c r="AH8" s="51" t="str">
        <f>IF(AND($N8&gt;=NORMA!$R$18, $N8&lt;=NORMA!$S$18),"CUMPLE","NO CUMPLE")</f>
        <v>CUMPLE</v>
      </c>
      <c r="AI8" s="51" t="str">
        <f>IF($I8&gt;NORMA!$M$32,"NO CUMPLE","CUMPLE")</f>
        <v>CUMPLE</v>
      </c>
    </row>
    <row r="9" spans="1:35" ht="14.25" customHeight="1" x14ac:dyDescent="0.35">
      <c r="A9" s="213" t="s">
        <v>112</v>
      </c>
      <c r="B9" s="217" t="s">
        <v>113</v>
      </c>
      <c r="C9" s="240">
        <v>40161</v>
      </c>
      <c r="D9" s="241">
        <v>0.33333333333333298</v>
      </c>
      <c r="E9" s="216">
        <v>2.2999999999999998</v>
      </c>
      <c r="F9" s="216">
        <v>17.2</v>
      </c>
      <c r="G9" s="216">
        <v>76</v>
      </c>
      <c r="H9" s="245">
        <v>3.6</v>
      </c>
      <c r="I9" s="218">
        <v>0.11</v>
      </c>
      <c r="J9" s="242">
        <v>0.16</v>
      </c>
      <c r="K9" s="218">
        <v>1.28</v>
      </c>
      <c r="L9" s="242">
        <v>1.6E-2</v>
      </c>
      <c r="M9" s="243">
        <v>6.3</v>
      </c>
      <c r="N9" s="243">
        <v>6.98</v>
      </c>
      <c r="O9" s="244">
        <v>400000</v>
      </c>
      <c r="P9" s="51" t="str">
        <f>IF($M9&lt;NORMA!$M$7,"NO CUMPLE","CUMPLE")</f>
        <v>NO CUMPLE</v>
      </c>
      <c r="Q9" s="51" t="str">
        <f>IF($E9&gt;NORMA!$M$8,"NO CUMPLE","CUMPLE")</f>
        <v>CUMPLE</v>
      </c>
      <c r="R9" s="51" t="str">
        <f>IF($F9&gt;NORMA!$M$9,"NO CUMPLE","CUMPLE")</f>
        <v>CUMPLE</v>
      </c>
      <c r="S9" s="51" t="str">
        <f>IF($K9&gt;NORMA!$M$10,"NO CUMPLE","CUMPLE")</f>
        <v>CUMPLE</v>
      </c>
      <c r="T9" s="51" t="str">
        <f>IF($J9&gt;NORMA!$M$11,"NO CUMPLE","CUMPLE")</f>
        <v>CUMPLE</v>
      </c>
      <c r="U9" s="51" t="str">
        <f>IF($G9&gt;NORMA!$M$12,"NO CUMPLE","CUMPLE")</f>
        <v>NO CUMPLE</v>
      </c>
      <c r="V9" s="51" t="str">
        <f>IF($H9&gt;NORMA!$M$13,"NO CUMPLE","CUMPLE")</f>
        <v>CUMPLE</v>
      </c>
      <c r="W9" s="51" t="str">
        <f>IF($O9&gt;NORMA!$M$14,"NO CUMPLE","CUMPLE")</f>
        <v>NO CUMPLE</v>
      </c>
      <c r="X9" s="51" t="str">
        <f>IF(AND($N9&gt;=NORMA!$Q$4, $N9&lt;=NORMA!$R$4),"CUMPLE","NO CUMPLE")</f>
        <v>CUMPLE</v>
      </c>
      <c r="Y9" s="51" t="str">
        <f>IF($I9&gt;NORMA!$M$16,"NO CUMPLE","CUMPLE")</f>
        <v>CUMPLE</v>
      </c>
      <c r="Z9" s="51" t="str">
        <f>IF($M9&lt;NORMA!$M$23,"NO CUMPLE","CUMPLE")</f>
        <v>NO CUMPLE</v>
      </c>
      <c r="AA9" s="51" t="str">
        <f>IF($E9&gt;NORMA!$M$24,"NO CUMPLE","CUMPLE")</f>
        <v>CUMPLE</v>
      </c>
      <c r="AB9" s="51" t="str">
        <f>IF($F9&gt;NORMA!$M$25,"NO CUMPLE","CUMPLE")</f>
        <v>NO CUMPLE</v>
      </c>
      <c r="AC9" s="51" t="str">
        <f>IF($K9&gt;NORMA!$M$26,"NO CUMPLE","CUMPLE")</f>
        <v>CUMPLE</v>
      </c>
      <c r="AD9" s="51" t="str">
        <f>IF($J9&gt;NORMA!$M$27,"NO CUMPLE","CUMPLE")</f>
        <v>CUMPLE</v>
      </c>
      <c r="AE9" s="51" t="str">
        <f>IF($G9&gt;NORMA!$M$28,"NO CUMPLE","CUMPLE")</f>
        <v>NO CUMPLE</v>
      </c>
      <c r="AF9" s="51" t="str">
        <f>IF($H9&gt;NORMA!$M$29,"NO CUMPLE","CUMPLE")</f>
        <v>CUMPLE</v>
      </c>
      <c r="AG9" s="51" t="str">
        <f>IF($O9&gt;NORMA!$M$30,"NO CUMPLE","CUMPLE")</f>
        <v>NO CUMPLE</v>
      </c>
      <c r="AH9" s="51" t="str">
        <f>IF(AND($N9&gt;=NORMA!$R$18, $N9&lt;=NORMA!$S$18),"CUMPLE","NO CUMPLE")</f>
        <v>CUMPLE</v>
      </c>
      <c r="AI9" s="51" t="str">
        <f>IF($I9&gt;NORMA!$M$32,"NO CUMPLE","CUMPLE")</f>
        <v>CUMPLE</v>
      </c>
    </row>
    <row r="10" spans="1:35" ht="14.25" customHeight="1" x14ac:dyDescent="0.35">
      <c r="A10" s="213" t="s">
        <v>112</v>
      </c>
      <c r="B10" s="217" t="s">
        <v>113</v>
      </c>
      <c r="C10" s="240">
        <v>40161</v>
      </c>
      <c r="D10" s="241">
        <v>0.42708333333333298</v>
      </c>
      <c r="E10" s="216">
        <v>1.3</v>
      </c>
      <c r="F10" s="216">
        <v>10.8</v>
      </c>
      <c r="G10" s="216">
        <v>4</v>
      </c>
      <c r="H10" s="245">
        <v>3.6</v>
      </c>
      <c r="I10" s="218">
        <v>0.06</v>
      </c>
      <c r="J10" s="242">
        <v>0.14299999999999999</v>
      </c>
      <c r="K10" s="218">
        <v>1.18</v>
      </c>
      <c r="L10" s="242">
        <v>1.7999999999999999E-2</v>
      </c>
      <c r="M10" s="243">
        <v>5.8</v>
      </c>
      <c r="N10" s="243">
        <v>7.05</v>
      </c>
      <c r="O10" s="244">
        <v>2100000</v>
      </c>
      <c r="P10" s="51" t="str">
        <f>IF($M10&lt;NORMA!$M$7,"NO CUMPLE","CUMPLE")</f>
        <v>NO CUMPLE</v>
      </c>
      <c r="Q10" s="51" t="str">
        <f>IF($E10&gt;NORMA!$M$8,"NO CUMPLE","CUMPLE")</f>
        <v>CUMPLE</v>
      </c>
      <c r="R10" s="51" t="str">
        <f>IF($F10&gt;NORMA!$M$9,"NO CUMPLE","CUMPLE")</f>
        <v>CUMPLE</v>
      </c>
      <c r="S10" s="51" t="str">
        <f>IF($K10&gt;NORMA!$M$10,"NO CUMPLE","CUMPLE")</f>
        <v>CUMPLE</v>
      </c>
      <c r="T10" s="51" t="str">
        <f>IF($J10&gt;NORMA!$M$11,"NO CUMPLE","CUMPLE")</f>
        <v>CUMPLE</v>
      </c>
      <c r="U10" s="51" t="str">
        <f>IF($G10&gt;NORMA!$M$12,"NO CUMPLE","CUMPLE")</f>
        <v>CUMPLE</v>
      </c>
      <c r="V10" s="51" t="str">
        <f>IF($H10&gt;NORMA!$M$13,"NO CUMPLE","CUMPLE")</f>
        <v>CUMPLE</v>
      </c>
      <c r="W10" s="51" t="str">
        <f>IF($O10&gt;NORMA!$M$14,"NO CUMPLE","CUMPLE")</f>
        <v>NO CUMPLE</v>
      </c>
      <c r="X10" s="51" t="str">
        <f>IF(AND($N10&gt;=NORMA!$Q$4, $N10&lt;=NORMA!$R$4),"CUMPLE","NO CUMPLE")</f>
        <v>CUMPLE</v>
      </c>
      <c r="Y10" s="51" t="str">
        <f>IF($I10&gt;NORMA!$M$16,"NO CUMPLE","CUMPLE")</f>
        <v>CUMPLE</v>
      </c>
      <c r="Z10" s="51" t="str">
        <f>IF($M10&lt;NORMA!$M$23,"NO CUMPLE","CUMPLE")</f>
        <v>NO CUMPLE</v>
      </c>
      <c r="AA10" s="51" t="str">
        <f>IF($E10&gt;NORMA!$M$24,"NO CUMPLE","CUMPLE")</f>
        <v>CUMPLE</v>
      </c>
      <c r="AB10" s="51" t="str">
        <f>IF($F10&gt;NORMA!$M$25,"NO CUMPLE","CUMPLE")</f>
        <v>NO CUMPLE</v>
      </c>
      <c r="AC10" s="51" t="str">
        <f>IF($K10&gt;NORMA!$M$26,"NO CUMPLE","CUMPLE")</f>
        <v>CUMPLE</v>
      </c>
      <c r="AD10" s="51" t="str">
        <f>IF($J10&gt;NORMA!$M$27,"NO CUMPLE","CUMPLE")</f>
        <v>CUMPLE</v>
      </c>
      <c r="AE10" s="51" t="str">
        <f>IF($G10&gt;NORMA!$M$28,"NO CUMPLE","CUMPLE")</f>
        <v>CUMPLE</v>
      </c>
      <c r="AF10" s="51" t="str">
        <f>IF($H10&gt;NORMA!$M$29,"NO CUMPLE","CUMPLE")</f>
        <v>CUMPLE</v>
      </c>
      <c r="AG10" s="51" t="str">
        <f>IF($O10&gt;NORMA!$M$30,"NO CUMPLE","CUMPLE")</f>
        <v>NO CUMPLE</v>
      </c>
      <c r="AH10" s="51" t="str">
        <f>IF(AND($N10&gt;=NORMA!$R$18, $N10&lt;=NORMA!$S$18),"CUMPLE","NO CUMPLE")</f>
        <v>CUMPLE</v>
      </c>
      <c r="AI10" s="51" t="str">
        <f>IF($I10&gt;NORMA!$M$32,"NO CUMPLE","CUMPLE")</f>
        <v>CUMPLE</v>
      </c>
    </row>
    <row r="11" spans="1:35" ht="14.25" customHeight="1" x14ac:dyDescent="0.35">
      <c r="A11" s="213" t="s">
        <v>112</v>
      </c>
      <c r="B11" s="217" t="s">
        <v>113</v>
      </c>
      <c r="C11" s="240">
        <v>40161</v>
      </c>
      <c r="D11" s="241">
        <v>0.52083333333333304</v>
      </c>
      <c r="E11" s="216">
        <v>1.8</v>
      </c>
      <c r="F11" s="216">
        <v>17.399999999999999</v>
      </c>
      <c r="G11" s="216">
        <v>3</v>
      </c>
      <c r="H11" s="245">
        <v>3.6</v>
      </c>
      <c r="I11" s="218">
        <v>0.05</v>
      </c>
      <c r="J11" s="242">
        <v>0.14699999999999999</v>
      </c>
      <c r="K11" s="218">
        <v>1.64</v>
      </c>
      <c r="L11" s="242">
        <v>1.9E-2</v>
      </c>
      <c r="M11" s="243">
        <v>6.8</v>
      </c>
      <c r="N11" s="243">
        <v>7.02</v>
      </c>
      <c r="O11" s="244">
        <v>1500000</v>
      </c>
      <c r="P11" s="51" t="str">
        <f>IF($M11&lt;NORMA!$M$7,"NO CUMPLE","CUMPLE")</f>
        <v>NO CUMPLE</v>
      </c>
      <c r="Q11" s="51" t="str">
        <f>IF($E11&gt;NORMA!$M$8,"NO CUMPLE","CUMPLE")</f>
        <v>CUMPLE</v>
      </c>
      <c r="R11" s="51" t="str">
        <f>IF($F11&gt;NORMA!$M$9,"NO CUMPLE","CUMPLE")</f>
        <v>CUMPLE</v>
      </c>
      <c r="S11" s="51" t="str">
        <f>IF($K11&gt;NORMA!$M$10,"NO CUMPLE","CUMPLE")</f>
        <v>CUMPLE</v>
      </c>
      <c r="T11" s="51" t="str">
        <f>IF($J11&gt;NORMA!$M$11,"NO CUMPLE","CUMPLE")</f>
        <v>CUMPLE</v>
      </c>
      <c r="U11" s="51" t="str">
        <f>IF($G11&gt;NORMA!$M$12,"NO CUMPLE","CUMPLE")</f>
        <v>CUMPLE</v>
      </c>
      <c r="V11" s="51" t="str">
        <f>IF($H11&gt;NORMA!$M$13,"NO CUMPLE","CUMPLE")</f>
        <v>CUMPLE</v>
      </c>
      <c r="W11" s="51" t="str">
        <f>IF($O11&gt;NORMA!$M$14,"NO CUMPLE","CUMPLE")</f>
        <v>NO CUMPLE</v>
      </c>
      <c r="X11" s="51" t="str">
        <f>IF(AND($N11&gt;=NORMA!$Q$4, $N11&lt;=NORMA!$R$4),"CUMPLE","NO CUMPLE")</f>
        <v>CUMPLE</v>
      </c>
      <c r="Y11" s="51" t="str">
        <f>IF($I11&gt;NORMA!$M$16,"NO CUMPLE","CUMPLE")</f>
        <v>CUMPLE</v>
      </c>
      <c r="Z11" s="51" t="str">
        <f>IF($M11&lt;NORMA!$M$23,"NO CUMPLE","CUMPLE")</f>
        <v>NO CUMPLE</v>
      </c>
      <c r="AA11" s="51" t="str">
        <f>IF($E11&gt;NORMA!$M$24,"NO CUMPLE","CUMPLE")</f>
        <v>CUMPLE</v>
      </c>
      <c r="AB11" s="51" t="str">
        <f>IF($F11&gt;NORMA!$M$25,"NO CUMPLE","CUMPLE")</f>
        <v>NO CUMPLE</v>
      </c>
      <c r="AC11" s="51" t="str">
        <f>IF($K11&gt;NORMA!$M$26,"NO CUMPLE","CUMPLE")</f>
        <v>CUMPLE</v>
      </c>
      <c r="AD11" s="51" t="str">
        <f>IF($J11&gt;NORMA!$M$27,"NO CUMPLE","CUMPLE")</f>
        <v>CUMPLE</v>
      </c>
      <c r="AE11" s="51" t="str">
        <f>IF($G11&gt;NORMA!$M$28,"NO CUMPLE","CUMPLE")</f>
        <v>CUMPLE</v>
      </c>
      <c r="AF11" s="51" t="str">
        <f>IF($H11&gt;NORMA!$M$29,"NO CUMPLE","CUMPLE")</f>
        <v>CUMPLE</v>
      </c>
      <c r="AG11" s="51" t="str">
        <f>IF($O11&gt;NORMA!$M$30,"NO CUMPLE","CUMPLE")</f>
        <v>NO CUMPLE</v>
      </c>
      <c r="AH11" s="51" t="str">
        <f>IF(AND($N11&gt;=NORMA!$R$18, $N11&lt;=NORMA!$S$18),"CUMPLE","NO CUMPLE")</f>
        <v>CUMPLE</v>
      </c>
      <c r="AI11" s="51" t="str">
        <f>IF($I11&gt;NORMA!$M$32,"NO CUMPLE","CUMPLE")</f>
        <v>CUMPLE</v>
      </c>
    </row>
    <row r="12" spans="1:35" ht="14.25" customHeight="1" x14ac:dyDescent="0.35">
      <c r="A12" s="213" t="s">
        <v>114</v>
      </c>
      <c r="B12" s="217" t="s">
        <v>113</v>
      </c>
      <c r="C12" s="240">
        <v>40169</v>
      </c>
      <c r="D12" s="241">
        <v>0.38541666666666702</v>
      </c>
      <c r="E12" s="216">
        <v>9</v>
      </c>
      <c r="F12" s="216">
        <v>43.3</v>
      </c>
      <c r="G12" s="216">
        <v>14</v>
      </c>
      <c r="H12" s="216">
        <v>6.3</v>
      </c>
      <c r="I12" s="218">
        <v>7.1</v>
      </c>
      <c r="J12" s="242">
        <v>0.56999999999999995</v>
      </c>
      <c r="K12" s="218">
        <v>5.2</v>
      </c>
      <c r="L12" s="242">
        <v>0.69399999999999995</v>
      </c>
      <c r="M12" s="243">
        <v>6.64</v>
      </c>
      <c r="N12" s="243">
        <v>7.29</v>
      </c>
      <c r="O12" s="244">
        <v>230000</v>
      </c>
      <c r="P12" s="51" t="str">
        <f>IF($M12&lt;NORMA!$M$7,"NO CUMPLE","CUMPLE")</f>
        <v>NO CUMPLE</v>
      </c>
      <c r="Q12" s="51" t="str">
        <f>IF($E12&gt;NORMA!$M$8,"NO CUMPLE","CUMPLE")</f>
        <v>NO CUMPLE</v>
      </c>
      <c r="R12" s="51" t="str">
        <f>IF($F12&gt;NORMA!$M$9,"NO CUMPLE","CUMPLE")</f>
        <v>NO CUMPLE</v>
      </c>
      <c r="S12" s="51" t="str">
        <f>IF($K12&gt;NORMA!$M$10,"NO CUMPLE","CUMPLE")</f>
        <v>NO CUMPLE</v>
      </c>
      <c r="T12" s="51" t="str">
        <f>IF($J12&gt;NORMA!$M$11,"NO CUMPLE","CUMPLE")</f>
        <v>NO CUMPLE</v>
      </c>
      <c r="U12" s="51" t="str">
        <f>IF($G12&gt;NORMA!$M$12,"NO CUMPLE","CUMPLE")</f>
        <v>NO CUMPLE</v>
      </c>
      <c r="V12" s="51" t="str">
        <f>IF($H12&gt;NORMA!$M$13,"NO CUMPLE","CUMPLE")</f>
        <v>CUMPLE</v>
      </c>
      <c r="W12" s="51" t="str">
        <f>IF($O12&gt;NORMA!$M$14,"NO CUMPLE","CUMPLE")</f>
        <v>NO CUMPLE</v>
      </c>
      <c r="X12" s="51" t="str">
        <f>IF(AND($N12&gt;=NORMA!$Q$4, $N12&lt;=NORMA!$R$4),"CUMPLE","NO CUMPLE")</f>
        <v>CUMPLE</v>
      </c>
      <c r="Y12" s="51" t="str">
        <f>IF($I12&gt;NORMA!$M$16,"NO CUMPLE","CUMPLE")</f>
        <v>NO CUMPLE</v>
      </c>
      <c r="Z12" s="51" t="str">
        <f>IF($M12&lt;NORMA!$M$23,"NO CUMPLE","CUMPLE")</f>
        <v>NO CUMPLE</v>
      </c>
      <c r="AA12" s="51" t="str">
        <f>IF($E12&gt;NORMA!$M$24,"NO CUMPLE","CUMPLE")</f>
        <v>NO CUMPLE</v>
      </c>
      <c r="AB12" s="51" t="str">
        <f>IF($F12&gt;NORMA!$M$25,"NO CUMPLE","CUMPLE")</f>
        <v>NO CUMPLE</v>
      </c>
      <c r="AC12" s="51" t="str">
        <f>IF($K12&gt;NORMA!$M$26,"NO CUMPLE","CUMPLE")</f>
        <v>NO CUMPLE</v>
      </c>
      <c r="AD12" s="51" t="str">
        <f>IF($J12&gt;NORMA!$M$27,"NO CUMPLE","CUMPLE")</f>
        <v>NO CUMPLE</v>
      </c>
      <c r="AE12" s="51" t="str">
        <f>IF($G12&gt;NORMA!$M$28,"NO CUMPLE","CUMPLE")</f>
        <v>NO CUMPLE</v>
      </c>
      <c r="AF12" s="51" t="str">
        <f>IF($H12&gt;NORMA!$M$29,"NO CUMPLE","CUMPLE")</f>
        <v>CUMPLE</v>
      </c>
      <c r="AG12" s="51" t="str">
        <f>IF($O12&gt;NORMA!$M$30,"NO CUMPLE","CUMPLE")</f>
        <v>NO CUMPLE</v>
      </c>
      <c r="AH12" s="51" t="str">
        <f>IF(AND($N12&gt;=NORMA!$R$18, $N12&lt;=NORMA!$S$18),"CUMPLE","NO CUMPLE")</f>
        <v>CUMPLE</v>
      </c>
      <c r="AI12" s="51" t="str">
        <f>IF($I12&gt;NORMA!$M$32,"NO CUMPLE","CUMPLE")</f>
        <v>NO CUMPLE</v>
      </c>
    </row>
    <row r="13" spans="1:35" ht="14.25" customHeight="1" x14ac:dyDescent="0.35">
      <c r="A13" s="213" t="s">
        <v>114</v>
      </c>
      <c r="B13" s="217" t="s">
        <v>113</v>
      </c>
      <c r="C13" s="240">
        <v>40169</v>
      </c>
      <c r="D13" s="241">
        <v>0.47916666666666702</v>
      </c>
      <c r="E13" s="216">
        <v>11</v>
      </c>
      <c r="F13" s="216">
        <v>49.5</v>
      </c>
      <c r="G13" s="216">
        <v>25</v>
      </c>
      <c r="H13" s="245">
        <v>3.6</v>
      </c>
      <c r="I13" s="218">
        <v>12.6</v>
      </c>
      <c r="J13" s="242">
        <v>0.59</v>
      </c>
      <c r="K13" s="218">
        <v>4.1500000000000004</v>
      </c>
      <c r="L13" s="242">
        <v>0.74099999999999999</v>
      </c>
      <c r="M13" s="243">
        <v>6.46</v>
      </c>
      <c r="N13" s="243">
        <v>7.22</v>
      </c>
      <c r="O13" s="244">
        <v>930000</v>
      </c>
      <c r="P13" s="51" t="str">
        <f>IF($M13&lt;NORMA!$M$7,"NO CUMPLE","CUMPLE")</f>
        <v>NO CUMPLE</v>
      </c>
      <c r="Q13" s="51" t="str">
        <f>IF($E13&gt;NORMA!$M$8,"NO CUMPLE","CUMPLE")</f>
        <v>NO CUMPLE</v>
      </c>
      <c r="R13" s="51" t="str">
        <f>IF($F13&gt;NORMA!$M$9,"NO CUMPLE","CUMPLE")</f>
        <v>NO CUMPLE</v>
      </c>
      <c r="S13" s="51" t="str">
        <f>IF($K13&gt;NORMA!$M$10,"NO CUMPLE","CUMPLE")</f>
        <v>NO CUMPLE</v>
      </c>
      <c r="T13" s="51" t="str">
        <f>IF($J13&gt;NORMA!$M$11,"NO CUMPLE","CUMPLE")</f>
        <v>NO CUMPLE</v>
      </c>
      <c r="U13" s="51" t="str">
        <f>IF($G13&gt;NORMA!$M$12,"NO CUMPLE","CUMPLE")</f>
        <v>NO CUMPLE</v>
      </c>
      <c r="V13" s="51" t="str">
        <f>IF($H13&gt;NORMA!$M$13,"NO CUMPLE","CUMPLE")</f>
        <v>CUMPLE</v>
      </c>
      <c r="W13" s="51" t="str">
        <f>IF($O13&gt;NORMA!$M$14,"NO CUMPLE","CUMPLE")</f>
        <v>NO CUMPLE</v>
      </c>
      <c r="X13" s="51" t="str">
        <f>IF(AND($N13&gt;=NORMA!$Q$4, $N13&lt;=NORMA!$R$4),"CUMPLE","NO CUMPLE")</f>
        <v>CUMPLE</v>
      </c>
      <c r="Y13" s="51" t="str">
        <f>IF($I13&gt;NORMA!$M$16,"NO CUMPLE","CUMPLE")</f>
        <v>NO CUMPLE</v>
      </c>
      <c r="Z13" s="51" t="str">
        <f>IF($M13&lt;NORMA!$M$23,"NO CUMPLE","CUMPLE")</f>
        <v>NO CUMPLE</v>
      </c>
      <c r="AA13" s="51" t="str">
        <f>IF($E13&gt;NORMA!$M$24,"NO CUMPLE","CUMPLE")</f>
        <v>NO CUMPLE</v>
      </c>
      <c r="AB13" s="51" t="str">
        <f>IF($F13&gt;NORMA!$M$25,"NO CUMPLE","CUMPLE")</f>
        <v>NO CUMPLE</v>
      </c>
      <c r="AC13" s="51" t="str">
        <f>IF($K13&gt;NORMA!$M$26,"NO CUMPLE","CUMPLE")</f>
        <v>NO CUMPLE</v>
      </c>
      <c r="AD13" s="51" t="str">
        <f>IF($J13&gt;NORMA!$M$27,"NO CUMPLE","CUMPLE")</f>
        <v>NO CUMPLE</v>
      </c>
      <c r="AE13" s="51" t="str">
        <f>IF($G13&gt;NORMA!$M$28,"NO CUMPLE","CUMPLE")</f>
        <v>NO CUMPLE</v>
      </c>
      <c r="AF13" s="51" t="str">
        <f>IF($H13&gt;NORMA!$M$29,"NO CUMPLE","CUMPLE")</f>
        <v>CUMPLE</v>
      </c>
      <c r="AG13" s="51" t="str">
        <f>IF($O13&gt;NORMA!$M$30,"NO CUMPLE","CUMPLE")</f>
        <v>NO CUMPLE</v>
      </c>
      <c r="AH13" s="51" t="str">
        <f>IF(AND($N13&gt;=NORMA!$R$18, $N13&lt;=NORMA!$S$18),"CUMPLE","NO CUMPLE")</f>
        <v>CUMPLE</v>
      </c>
      <c r="AI13" s="51" t="str">
        <f>IF($I13&gt;NORMA!$M$32,"NO CUMPLE","CUMPLE")</f>
        <v>NO CUMPLE</v>
      </c>
    </row>
    <row r="14" spans="1:35" ht="14.25" customHeight="1" x14ac:dyDescent="0.35">
      <c r="A14" s="213" t="s">
        <v>114</v>
      </c>
      <c r="B14" s="217" t="s">
        <v>113</v>
      </c>
      <c r="C14" s="240">
        <v>40169</v>
      </c>
      <c r="D14" s="241">
        <v>0.57291666666666696</v>
      </c>
      <c r="E14" s="216">
        <v>10</v>
      </c>
      <c r="F14" s="216">
        <v>36.700000000000003</v>
      </c>
      <c r="G14" s="216">
        <v>22</v>
      </c>
      <c r="H14" s="216">
        <v>4</v>
      </c>
      <c r="I14" s="218">
        <v>14.2</v>
      </c>
      <c r="J14" s="242">
        <v>0.56000000000000005</v>
      </c>
      <c r="K14" s="218">
        <v>3.13</v>
      </c>
      <c r="L14" s="242">
        <v>0.68400000000000005</v>
      </c>
      <c r="M14" s="243">
        <v>6.14</v>
      </c>
      <c r="N14" s="243">
        <v>7.26</v>
      </c>
      <c r="O14" s="244">
        <v>230000</v>
      </c>
      <c r="P14" s="51" t="str">
        <f>IF($M14&lt;NORMA!$M$7,"NO CUMPLE","CUMPLE")</f>
        <v>NO CUMPLE</v>
      </c>
      <c r="Q14" s="51" t="str">
        <f>IF($E14&gt;NORMA!$M$8,"NO CUMPLE","CUMPLE")</f>
        <v>NO CUMPLE</v>
      </c>
      <c r="R14" s="51" t="str">
        <f>IF($F14&gt;NORMA!$M$9,"NO CUMPLE","CUMPLE")</f>
        <v>NO CUMPLE</v>
      </c>
      <c r="S14" s="51" t="str">
        <f>IF($K14&gt;NORMA!$M$10,"NO CUMPLE","CUMPLE")</f>
        <v>NO CUMPLE</v>
      </c>
      <c r="T14" s="51" t="str">
        <f>IF($J14&gt;NORMA!$M$11,"NO CUMPLE","CUMPLE")</f>
        <v>NO CUMPLE</v>
      </c>
      <c r="U14" s="51" t="str">
        <f>IF($G14&gt;NORMA!$M$12,"NO CUMPLE","CUMPLE")</f>
        <v>NO CUMPLE</v>
      </c>
      <c r="V14" s="51" t="str">
        <f>IF($H14&gt;NORMA!$M$13,"NO CUMPLE","CUMPLE")</f>
        <v>CUMPLE</v>
      </c>
      <c r="W14" s="51" t="str">
        <f>IF($O14&gt;NORMA!$M$14,"NO CUMPLE","CUMPLE")</f>
        <v>NO CUMPLE</v>
      </c>
      <c r="X14" s="51" t="str">
        <f>IF(AND($N14&gt;=NORMA!$Q$4, $N14&lt;=NORMA!$R$4),"CUMPLE","NO CUMPLE")</f>
        <v>CUMPLE</v>
      </c>
      <c r="Y14" s="51" t="str">
        <f>IF($I14&gt;NORMA!$M$16,"NO CUMPLE","CUMPLE")</f>
        <v>NO CUMPLE</v>
      </c>
      <c r="Z14" s="51" t="str">
        <f>IF($M14&lt;NORMA!$M$23,"NO CUMPLE","CUMPLE")</f>
        <v>NO CUMPLE</v>
      </c>
      <c r="AA14" s="51" t="str">
        <f>IF($E14&gt;NORMA!$M$24,"NO CUMPLE","CUMPLE")</f>
        <v>NO CUMPLE</v>
      </c>
      <c r="AB14" s="51" t="str">
        <f>IF($F14&gt;NORMA!$M$25,"NO CUMPLE","CUMPLE")</f>
        <v>NO CUMPLE</v>
      </c>
      <c r="AC14" s="51" t="str">
        <f>IF($K14&gt;NORMA!$M$26,"NO CUMPLE","CUMPLE")</f>
        <v>NO CUMPLE</v>
      </c>
      <c r="AD14" s="51" t="str">
        <f>IF($J14&gt;NORMA!$M$27,"NO CUMPLE","CUMPLE")</f>
        <v>NO CUMPLE</v>
      </c>
      <c r="AE14" s="51" t="str">
        <f>IF($G14&gt;NORMA!$M$28,"NO CUMPLE","CUMPLE")</f>
        <v>NO CUMPLE</v>
      </c>
      <c r="AF14" s="51" t="str">
        <f>IF($H14&gt;NORMA!$M$29,"NO CUMPLE","CUMPLE")</f>
        <v>CUMPLE</v>
      </c>
      <c r="AG14" s="51" t="str">
        <f>IF($O14&gt;NORMA!$M$30,"NO CUMPLE","CUMPLE")</f>
        <v>NO CUMPLE</v>
      </c>
      <c r="AH14" s="51" t="str">
        <f>IF(AND($N14&gt;=NORMA!$R$18, $N14&lt;=NORMA!$S$18),"CUMPLE","NO CUMPLE")</f>
        <v>CUMPLE</v>
      </c>
      <c r="AI14" s="51" t="str">
        <f>IF($I14&gt;NORMA!$M$32,"NO CUMPLE","CUMPLE")</f>
        <v>NO CUMPLE</v>
      </c>
    </row>
    <row r="15" spans="1:35" ht="14.25" customHeight="1" x14ac:dyDescent="0.35">
      <c r="A15" s="213" t="s">
        <v>112</v>
      </c>
      <c r="B15" s="217" t="s">
        <v>113</v>
      </c>
      <c r="C15" s="240">
        <v>40199</v>
      </c>
      <c r="D15" s="241">
        <v>0.5</v>
      </c>
      <c r="E15" s="216">
        <v>9</v>
      </c>
      <c r="F15" s="216">
        <v>29.1</v>
      </c>
      <c r="G15" s="216">
        <v>8</v>
      </c>
      <c r="H15" s="216">
        <v>5</v>
      </c>
      <c r="I15" s="218">
        <v>0.2</v>
      </c>
      <c r="J15" s="242">
        <v>0.21</v>
      </c>
      <c r="K15" s="218">
        <v>1.18</v>
      </c>
      <c r="L15" s="242">
        <v>2.0650000000000002E-2</v>
      </c>
      <c r="M15" s="243">
        <v>1.8</v>
      </c>
      <c r="N15" s="243">
        <v>7.07</v>
      </c>
      <c r="O15" s="244">
        <v>40</v>
      </c>
      <c r="P15" s="51" t="str">
        <f>IF($M15&lt;NORMA!$M$7,"NO CUMPLE","CUMPLE")</f>
        <v>NO CUMPLE</v>
      </c>
      <c r="Q15" s="51" t="str">
        <f>IF($E15&gt;NORMA!$M$8,"NO CUMPLE","CUMPLE")</f>
        <v>NO CUMPLE</v>
      </c>
      <c r="R15" s="51" t="str">
        <f>IF($F15&gt;NORMA!$M$9,"NO CUMPLE","CUMPLE")</f>
        <v>CUMPLE</v>
      </c>
      <c r="S15" s="51" t="str">
        <f>IF($K15&gt;NORMA!$M$10,"NO CUMPLE","CUMPLE")</f>
        <v>CUMPLE</v>
      </c>
      <c r="T15" s="51" t="str">
        <f>IF($J15&gt;NORMA!$M$11,"NO CUMPLE","CUMPLE")</f>
        <v>NO CUMPLE</v>
      </c>
      <c r="U15" s="51" t="str">
        <f>IF($G15&gt;NORMA!$M$12,"NO CUMPLE","CUMPLE")</f>
        <v>CUMPLE</v>
      </c>
      <c r="V15" s="51" t="str">
        <f>IF($H15&gt;NORMA!$M$13,"NO CUMPLE","CUMPLE")</f>
        <v>CUMPLE</v>
      </c>
      <c r="W15" s="51" t="str">
        <f>IF($O15&gt;NORMA!$M$14,"NO CUMPLE","CUMPLE")</f>
        <v>CUMPLE</v>
      </c>
      <c r="X15" s="51" t="str">
        <f>IF(AND($N15&gt;=NORMA!$Q$4, $N15&lt;=NORMA!$R$4),"CUMPLE","NO CUMPLE")</f>
        <v>CUMPLE</v>
      </c>
      <c r="Y15" s="51" t="str">
        <f>IF($I15&gt;NORMA!$M$16,"NO CUMPLE","CUMPLE")</f>
        <v>CUMPLE</v>
      </c>
      <c r="Z15" s="51" t="str">
        <f>IF($M15&lt;NORMA!$M$23,"NO CUMPLE","CUMPLE")</f>
        <v>NO CUMPLE</v>
      </c>
      <c r="AA15" s="51" t="str">
        <f>IF($E15&gt;NORMA!$M$24,"NO CUMPLE","CUMPLE")</f>
        <v>NO CUMPLE</v>
      </c>
      <c r="AB15" s="51" t="str">
        <f>IF($F15&gt;NORMA!$M$25,"NO CUMPLE","CUMPLE")</f>
        <v>NO CUMPLE</v>
      </c>
      <c r="AC15" s="51" t="str">
        <f>IF($K15&gt;NORMA!$M$26,"NO CUMPLE","CUMPLE")</f>
        <v>CUMPLE</v>
      </c>
      <c r="AD15" s="51" t="str">
        <f>IF($J15&gt;NORMA!$M$27,"NO CUMPLE","CUMPLE")</f>
        <v>CUMPLE</v>
      </c>
      <c r="AE15" s="51" t="str">
        <f>IF($G15&gt;NORMA!$M$28,"NO CUMPLE","CUMPLE")</f>
        <v>CUMPLE</v>
      </c>
      <c r="AF15" s="51" t="str">
        <f>IF($H15&gt;NORMA!$M$29,"NO CUMPLE","CUMPLE")</f>
        <v>CUMPLE</v>
      </c>
      <c r="AG15" s="51" t="str">
        <f>IF($O15&gt;NORMA!$M$30,"NO CUMPLE","CUMPLE")</f>
        <v>CUMPLE</v>
      </c>
      <c r="AH15" s="51" t="str">
        <f>IF(AND($N15&gt;=NORMA!$R$18, $N15&lt;=NORMA!$S$18),"CUMPLE","NO CUMPLE")</f>
        <v>CUMPLE</v>
      </c>
      <c r="AI15" s="51" t="str">
        <f>IF($I15&gt;NORMA!$M$32,"NO CUMPLE","CUMPLE")</f>
        <v>CUMPLE</v>
      </c>
    </row>
    <row r="16" spans="1:35" ht="14.25" customHeight="1" x14ac:dyDescent="0.35">
      <c r="A16" s="213" t="s">
        <v>114</v>
      </c>
      <c r="B16" s="217" t="s">
        <v>113</v>
      </c>
      <c r="C16" s="240">
        <v>40210</v>
      </c>
      <c r="D16" s="241">
        <v>0.54166666666666696</v>
      </c>
      <c r="E16" s="216">
        <v>6</v>
      </c>
      <c r="F16" s="216">
        <v>34.799999999999997</v>
      </c>
      <c r="G16" s="216">
        <v>9</v>
      </c>
      <c r="H16" s="216">
        <v>6.2</v>
      </c>
      <c r="I16" s="218">
        <v>0.19</v>
      </c>
      <c r="J16" s="242">
        <v>0.53</v>
      </c>
      <c r="K16" s="218">
        <v>7.87</v>
      </c>
      <c r="L16" s="242">
        <v>0.30433333333333301</v>
      </c>
      <c r="M16" s="243">
        <v>2.5</v>
      </c>
      <c r="N16" s="243">
        <v>7.18</v>
      </c>
      <c r="O16" s="244">
        <v>30</v>
      </c>
      <c r="P16" s="51" t="str">
        <f>IF($M16&lt;NORMA!$M$7,"NO CUMPLE","CUMPLE")</f>
        <v>NO CUMPLE</v>
      </c>
      <c r="Q16" s="51" t="str">
        <f>IF($E16&gt;NORMA!$M$8,"NO CUMPLE","CUMPLE")</f>
        <v>NO CUMPLE</v>
      </c>
      <c r="R16" s="51" t="str">
        <f>IF($F16&gt;NORMA!$M$9,"NO CUMPLE","CUMPLE")</f>
        <v>CUMPLE</v>
      </c>
      <c r="S16" s="51" t="str">
        <f>IF($K16&gt;NORMA!$M$10,"NO CUMPLE","CUMPLE")</f>
        <v>NO CUMPLE</v>
      </c>
      <c r="T16" s="51" t="str">
        <f>IF($J16&gt;NORMA!$M$11,"NO CUMPLE","CUMPLE")</f>
        <v>NO CUMPLE</v>
      </c>
      <c r="U16" s="51" t="str">
        <f>IF($G16&gt;NORMA!$M$12,"NO CUMPLE","CUMPLE")</f>
        <v>CUMPLE</v>
      </c>
      <c r="V16" s="51" t="str">
        <f>IF($H16&gt;NORMA!$M$13,"NO CUMPLE","CUMPLE")</f>
        <v>CUMPLE</v>
      </c>
      <c r="W16" s="51" t="str">
        <f>IF($O16&gt;NORMA!$M$14,"NO CUMPLE","CUMPLE")</f>
        <v>CUMPLE</v>
      </c>
      <c r="X16" s="51" t="str">
        <f>IF(AND($N16&gt;=NORMA!$Q$4, $N16&lt;=NORMA!$R$4),"CUMPLE","NO CUMPLE")</f>
        <v>CUMPLE</v>
      </c>
      <c r="Y16" s="51" t="str">
        <f>IF($I16&gt;NORMA!$M$16,"NO CUMPLE","CUMPLE")</f>
        <v>CUMPLE</v>
      </c>
      <c r="Z16" s="51" t="str">
        <f>IF($M16&lt;NORMA!$M$23,"NO CUMPLE","CUMPLE")</f>
        <v>NO CUMPLE</v>
      </c>
      <c r="AA16" s="51" t="str">
        <f>IF($E16&gt;NORMA!$M$24,"NO CUMPLE","CUMPLE")</f>
        <v>NO CUMPLE</v>
      </c>
      <c r="AB16" s="51" t="str">
        <f>IF($F16&gt;NORMA!$M$25,"NO CUMPLE","CUMPLE")</f>
        <v>NO CUMPLE</v>
      </c>
      <c r="AC16" s="51" t="str">
        <f>IF($K16&gt;NORMA!$M$26,"NO CUMPLE","CUMPLE")</f>
        <v>NO CUMPLE</v>
      </c>
      <c r="AD16" s="51" t="str">
        <f>IF($J16&gt;NORMA!$M$27,"NO CUMPLE","CUMPLE")</f>
        <v>NO CUMPLE</v>
      </c>
      <c r="AE16" s="51" t="str">
        <f>IF($G16&gt;NORMA!$M$28,"NO CUMPLE","CUMPLE")</f>
        <v>CUMPLE</v>
      </c>
      <c r="AF16" s="51" t="str">
        <f>IF($H16&gt;NORMA!$M$29,"NO CUMPLE","CUMPLE")</f>
        <v>CUMPLE</v>
      </c>
      <c r="AG16" s="51" t="str">
        <f>IF($O16&gt;NORMA!$M$30,"NO CUMPLE","CUMPLE")</f>
        <v>CUMPLE</v>
      </c>
      <c r="AH16" s="51" t="str">
        <f>IF(AND($N16&gt;=NORMA!$R$18, $N16&lt;=NORMA!$S$18),"CUMPLE","NO CUMPLE")</f>
        <v>CUMPLE</v>
      </c>
      <c r="AI16" s="51" t="str">
        <f>IF($I16&gt;NORMA!$M$32,"NO CUMPLE","CUMPLE")</f>
        <v>CUMPLE</v>
      </c>
    </row>
    <row r="17" spans="1:35" ht="14.25" customHeight="1" x14ac:dyDescent="0.35">
      <c r="A17" s="213" t="s">
        <v>112</v>
      </c>
      <c r="B17" s="217" t="s">
        <v>113</v>
      </c>
      <c r="C17" s="240">
        <v>40215</v>
      </c>
      <c r="D17" s="241">
        <v>0.54166666666666696</v>
      </c>
      <c r="E17" s="216">
        <v>1</v>
      </c>
      <c r="F17" s="216">
        <v>22.1</v>
      </c>
      <c r="G17" s="216">
        <v>8</v>
      </c>
      <c r="H17" s="245">
        <v>3.6</v>
      </c>
      <c r="I17" s="218">
        <v>0.2</v>
      </c>
      <c r="J17" s="242">
        <v>0.09</v>
      </c>
      <c r="K17" s="218">
        <v>2.41</v>
      </c>
      <c r="L17" s="242">
        <v>1.4E-2</v>
      </c>
      <c r="M17" s="243">
        <v>0.1</v>
      </c>
      <c r="N17" s="243">
        <v>7.37</v>
      </c>
      <c r="O17" s="244">
        <v>30</v>
      </c>
      <c r="P17" s="51" t="str">
        <f>IF($M17&lt;NORMA!$M$7,"NO CUMPLE","CUMPLE")</f>
        <v>NO CUMPLE</v>
      </c>
      <c r="Q17" s="51" t="str">
        <f>IF($E17&gt;NORMA!$M$8,"NO CUMPLE","CUMPLE")</f>
        <v>CUMPLE</v>
      </c>
      <c r="R17" s="51" t="str">
        <f>IF($F17&gt;NORMA!$M$9,"NO CUMPLE","CUMPLE")</f>
        <v>CUMPLE</v>
      </c>
      <c r="S17" s="51" t="str">
        <f>IF($K17&gt;NORMA!$M$10,"NO CUMPLE","CUMPLE")</f>
        <v>CUMPLE</v>
      </c>
      <c r="T17" s="51" t="str">
        <f>IF($J17&gt;NORMA!$M$11,"NO CUMPLE","CUMPLE")</f>
        <v>CUMPLE</v>
      </c>
      <c r="U17" s="51" t="str">
        <f>IF($G17&gt;NORMA!$M$12,"NO CUMPLE","CUMPLE")</f>
        <v>CUMPLE</v>
      </c>
      <c r="V17" s="51" t="str">
        <f>IF($H17&gt;NORMA!$M$13,"NO CUMPLE","CUMPLE")</f>
        <v>CUMPLE</v>
      </c>
      <c r="W17" s="51" t="str">
        <f>IF($O17&gt;NORMA!$M$14,"NO CUMPLE","CUMPLE")</f>
        <v>CUMPLE</v>
      </c>
      <c r="X17" s="51" t="str">
        <f>IF(AND($N17&gt;=NORMA!$Q$4, $N17&lt;=NORMA!$R$4),"CUMPLE","NO CUMPLE")</f>
        <v>CUMPLE</v>
      </c>
      <c r="Y17" s="51" t="str">
        <f>IF($I17&gt;NORMA!$M$16,"NO CUMPLE","CUMPLE")</f>
        <v>CUMPLE</v>
      </c>
      <c r="Z17" s="51" t="str">
        <f>IF($M17&lt;NORMA!$M$23,"NO CUMPLE","CUMPLE")</f>
        <v>NO CUMPLE</v>
      </c>
      <c r="AA17" s="51" t="str">
        <f>IF($E17&gt;NORMA!$M$24,"NO CUMPLE","CUMPLE")</f>
        <v>CUMPLE</v>
      </c>
      <c r="AB17" s="51" t="str">
        <f>IF($F17&gt;NORMA!$M$25,"NO CUMPLE","CUMPLE")</f>
        <v>NO CUMPLE</v>
      </c>
      <c r="AC17" s="51" t="str">
        <f>IF($K17&gt;NORMA!$M$26,"NO CUMPLE","CUMPLE")</f>
        <v>CUMPLE</v>
      </c>
      <c r="AD17" s="51" t="str">
        <f>IF($J17&gt;NORMA!$M$27,"NO CUMPLE","CUMPLE")</f>
        <v>CUMPLE</v>
      </c>
      <c r="AE17" s="51" t="str">
        <f>IF($G17&gt;NORMA!$M$28,"NO CUMPLE","CUMPLE")</f>
        <v>CUMPLE</v>
      </c>
      <c r="AF17" s="51" t="str">
        <f>IF($H17&gt;NORMA!$M$29,"NO CUMPLE","CUMPLE")</f>
        <v>CUMPLE</v>
      </c>
      <c r="AG17" s="51" t="str">
        <f>IF($O17&gt;NORMA!$M$30,"NO CUMPLE","CUMPLE")</f>
        <v>CUMPLE</v>
      </c>
      <c r="AH17" s="51" t="str">
        <f>IF(AND($N17&gt;=NORMA!$R$18, $N17&lt;=NORMA!$S$18),"CUMPLE","NO CUMPLE")</f>
        <v>CUMPLE</v>
      </c>
      <c r="AI17" s="51" t="str">
        <f>IF($I17&gt;NORMA!$M$32,"NO CUMPLE","CUMPLE")</f>
        <v>CUMPLE</v>
      </c>
    </row>
    <row r="18" spans="1:35" ht="14.25" customHeight="1" x14ac:dyDescent="0.35">
      <c r="A18" s="213" t="s">
        <v>114</v>
      </c>
      <c r="B18" s="217" t="s">
        <v>113</v>
      </c>
      <c r="C18" s="240">
        <v>40226</v>
      </c>
      <c r="D18" s="241">
        <v>0.125</v>
      </c>
      <c r="E18" s="216">
        <v>4.3</v>
      </c>
      <c r="F18" s="216">
        <v>23</v>
      </c>
      <c r="G18" s="216">
        <v>11</v>
      </c>
      <c r="H18" s="216">
        <v>6.7</v>
      </c>
      <c r="I18" s="218">
        <v>0.27</v>
      </c>
      <c r="J18" s="242">
        <v>0.28999999999999998</v>
      </c>
      <c r="K18" s="218">
        <v>3.35</v>
      </c>
      <c r="L18" s="242">
        <v>0.501</v>
      </c>
      <c r="M18" s="243">
        <v>4.2</v>
      </c>
      <c r="N18" s="243">
        <v>6.99</v>
      </c>
      <c r="O18" s="244">
        <v>780</v>
      </c>
      <c r="P18" s="51" t="str">
        <f>IF($M18&lt;NORMA!$M$7,"NO CUMPLE","CUMPLE")</f>
        <v>NO CUMPLE</v>
      </c>
      <c r="Q18" s="51" t="str">
        <f>IF($E18&gt;NORMA!$M$8,"NO CUMPLE","CUMPLE")</f>
        <v>CUMPLE</v>
      </c>
      <c r="R18" s="51" t="str">
        <f>IF($F18&gt;NORMA!$M$9,"NO CUMPLE","CUMPLE")</f>
        <v>CUMPLE</v>
      </c>
      <c r="S18" s="51" t="str">
        <f>IF($K18&gt;NORMA!$M$10,"NO CUMPLE","CUMPLE")</f>
        <v>NO CUMPLE</v>
      </c>
      <c r="T18" s="51" t="str">
        <f>IF($J18&gt;NORMA!$M$11,"NO CUMPLE","CUMPLE")</f>
        <v>NO CUMPLE</v>
      </c>
      <c r="U18" s="51" t="str">
        <f>IF($G18&gt;NORMA!$M$12,"NO CUMPLE","CUMPLE")</f>
        <v>NO CUMPLE</v>
      </c>
      <c r="V18" s="51" t="str">
        <f>IF($H18&gt;NORMA!$M$13,"NO CUMPLE","CUMPLE")</f>
        <v>CUMPLE</v>
      </c>
      <c r="W18" s="51" t="str">
        <f>IF($O18&gt;NORMA!$M$14,"NO CUMPLE","CUMPLE")</f>
        <v>CUMPLE</v>
      </c>
      <c r="X18" s="51" t="str">
        <f>IF(AND($N18&gt;=NORMA!$Q$4, $N18&lt;=NORMA!$R$4),"CUMPLE","NO CUMPLE")</f>
        <v>CUMPLE</v>
      </c>
      <c r="Y18" s="51" t="str">
        <f>IF($I18&gt;NORMA!$M$16,"NO CUMPLE","CUMPLE")</f>
        <v>CUMPLE</v>
      </c>
      <c r="Z18" s="51" t="str">
        <f>IF($M18&lt;NORMA!$M$23,"NO CUMPLE","CUMPLE")</f>
        <v>NO CUMPLE</v>
      </c>
      <c r="AA18" s="51" t="str">
        <f>IF($E18&gt;NORMA!$M$24,"NO CUMPLE","CUMPLE")</f>
        <v>CUMPLE</v>
      </c>
      <c r="AB18" s="51" t="str">
        <f>IF($F18&gt;NORMA!$M$25,"NO CUMPLE","CUMPLE")</f>
        <v>NO CUMPLE</v>
      </c>
      <c r="AC18" s="51" t="str">
        <f>IF($K18&gt;NORMA!$M$26,"NO CUMPLE","CUMPLE")</f>
        <v>NO CUMPLE</v>
      </c>
      <c r="AD18" s="51" t="str">
        <f>IF($J18&gt;NORMA!$M$27,"NO CUMPLE","CUMPLE")</f>
        <v>CUMPLE</v>
      </c>
      <c r="AE18" s="51" t="str">
        <f>IF($G18&gt;NORMA!$M$28,"NO CUMPLE","CUMPLE")</f>
        <v>NO CUMPLE</v>
      </c>
      <c r="AF18" s="51" t="str">
        <f>IF($H18&gt;NORMA!$M$29,"NO CUMPLE","CUMPLE")</f>
        <v>CUMPLE</v>
      </c>
      <c r="AG18" s="51" t="str">
        <f>IF($O18&gt;NORMA!$M$30,"NO CUMPLE","CUMPLE")</f>
        <v>NO CUMPLE</v>
      </c>
      <c r="AH18" s="51" t="str">
        <f>IF(AND($N18&gt;=NORMA!$R$18, $N18&lt;=NORMA!$S$18),"CUMPLE","NO CUMPLE")</f>
        <v>CUMPLE</v>
      </c>
      <c r="AI18" s="51" t="str">
        <f>IF($I18&gt;NORMA!$M$32,"NO CUMPLE","CUMPLE")</f>
        <v>CUMPLE</v>
      </c>
    </row>
    <row r="19" spans="1:35" ht="14.25" customHeight="1" x14ac:dyDescent="0.35">
      <c r="A19" s="213" t="s">
        <v>112</v>
      </c>
      <c r="B19" s="217" t="s">
        <v>113</v>
      </c>
      <c r="C19" s="240">
        <v>40232</v>
      </c>
      <c r="D19" s="241">
        <v>0.125</v>
      </c>
      <c r="E19" s="216">
        <v>1</v>
      </c>
      <c r="F19" s="216">
        <v>8.9</v>
      </c>
      <c r="G19" s="216">
        <v>4</v>
      </c>
      <c r="H19" s="245">
        <v>3.6</v>
      </c>
      <c r="I19" s="218">
        <v>0.17</v>
      </c>
      <c r="J19" s="242">
        <v>0.05</v>
      </c>
      <c r="K19" s="218">
        <v>1.41</v>
      </c>
      <c r="L19" s="242">
        <v>1.7333333333333301E-2</v>
      </c>
      <c r="M19" s="243">
        <v>3.3</v>
      </c>
      <c r="N19" s="243">
        <v>6.11</v>
      </c>
      <c r="O19" s="244">
        <v>18</v>
      </c>
      <c r="P19" s="51" t="str">
        <f>IF($M19&lt;NORMA!$M$7,"NO CUMPLE","CUMPLE")</f>
        <v>NO CUMPLE</v>
      </c>
      <c r="Q19" s="51" t="str">
        <f>IF($E19&gt;NORMA!$M$8,"NO CUMPLE","CUMPLE")</f>
        <v>CUMPLE</v>
      </c>
      <c r="R19" s="51" t="str">
        <f>IF($F19&gt;NORMA!$M$9,"NO CUMPLE","CUMPLE")</f>
        <v>CUMPLE</v>
      </c>
      <c r="S19" s="51" t="str">
        <f>IF($K19&gt;NORMA!$M$10,"NO CUMPLE","CUMPLE")</f>
        <v>CUMPLE</v>
      </c>
      <c r="T19" s="51" t="str">
        <f>IF($J19&gt;NORMA!$M$11,"NO CUMPLE","CUMPLE")</f>
        <v>CUMPLE</v>
      </c>
      <c r="U19" s="51" t="str">
        <f>IF($G19&gt;NORMA!$M$12,"NO CUMPLE","CUMPLE")</f>
        <v>CUMPLE</v>
      </c>
      <c r="V19" s="51" t="str">
        <f>IF($H19&gt;NORMA!$M$13,"NO CUMPLE","CUMPLE")</f>
        <v>CUMPLE</v>
      </c>
      <c r="W19" s="51" t="str">
        <f>IF($O19&gt;NORMA!$M$14,"NO CUMPLE","CUMPLE")</f>
        <v>CUMPLE</v>
      </c>
      <c r="X19" s="51" t="str">
        <f>IF(AND($N19&gt;=NORMA!$Q$4, $N19&lt;=NORMA!$R$4),"CUMPLE","NO CUMPLE")</f>
        <v>CUMPLE</v>
      </c>
      <c r="Y19" s="51" t="str">
        <f>IF($I19&gt;NORMA!$M$16,"NO CUMPLE","CUMPLE")</f>
        <v>CUMPLE</v>
      </c>
      <c r="Z19" s="51" t="str">
        <f>IF($M19&lt;NORMA!$M$23,"NO CUMPLE","CUMPLE")</f>
        <v>NO CUMPLE</v>
      </c>
      <c r="AA19" s="51" t="str">
        <f>IF($E19&gt;NORMA!$M$24,"NO CUMPLE","CUMPLE")</f>
        <v>CUMPLE</v>
      </c>
      <c r="AB19" s="51" t="str">
        <f>IF($F19&gt;NORMA!$M$25,"NO CUMPLE","CUMPLE")</f>
        <v>CUMPLE</v>
      </c>
      <c r="AC19" s="51" t="str">
        <f>IF($K19&gt;NORMA!$M$26,"NO CUMPLE","CUMPLE")</f>
        <v>CUMPLE</v>
      </c>
      <c r="AD19" s="51" t="str">
        <f>IF($J19&gt;NORMA!$M$27,"NO CUMPLE","CUMPLE")</f>
        <v>CUMPLE</v>
      </c>
      <c r="AE19" s="51" t="str">
        <f>IF($G19&gt;NORMA!$M$28,"NO CUMPLE","CUMPLE")</f>
        <v>CUMPLE</v>
      </c>
      <c r="AF19" s="51" t="str">
        <f>IF($H19&gt;NORMA!$M$29,"NO CUMPLE","CUMPLE")</f>
        <v>CUMPLE</v>
      </c>
      <c r="AG19" s="51" t="str">
        <f>IF($O19&gt;NORMA!$M$30,"NO CUMPLE","CUMPLE")</f>
        <v>CUMPLE</v>
      </c>
      <c r="AH19" s="51" t="str">
        <f>IF(AND($N19&gt;=NORMA!$R$18, $N19&lt;=NORMA!$S$18),"CUMPLE","NO CUMPLE")</f>
        <v>NO CUMPLE</v>
      </c>
      <c r="AI19" s="51" t="str">
        <f>IF($I19&gt;NORMA!$M$32,"NO CUMPLE","CUMPLE")</f>
        <v>CUMPLE</v>
      </c>
    </row>
    <row r="20" spans="1:35" ht="14.25" customHeight="1" x14ac:dyDescent="0.35">
      <c r="A20" s="213" t="s">
        <v>114</v>
      </c>
      <c r="B20" s="217" t="s">
        <v>113</v>
      </c>
      <c r="C20" s="240">
        <v>40243</v>
      </c>
      <c r="D20" s="241">
        <v>0.41666666666666702</v>
      </c>
      <c r="E20" s="216">
        <v>0.45</v>
      </c>
      <c r="F20" s="216">
        <v>66</v>
      </c>
      <c r="G20" s="216">
        <v>7</v>
      </c>
      <c r="H20" s="216">
        <v>5.3</v>
      </c>
      <c r="I20" s="218">
        <v>0.26</v>
      </c>
      <c r="J20" s="242">
        <v>0.37</v>
      </c>
      <c r="K20" s="218">
        <v>2.04</v>
      </c>
      <c r="L20" s="242">
        <v>0.1195</v>
      </c>
      <c r="M20" s="243">
        <v>6</v>
      </c>
      <c r="N20" s="243">
        <v>7.18</v>
      </c>
      <c r="O20" s="244">
        <v>5400</v>
      </c>
      <c r="P20" s="51" t="str">
        <f>IF($M20&lt;NORMA!$M$7,"NO CUMPLE","CUMPLE")</f>
        <v>NO CUMPLE</v>
      </c>
      <c r="Q20" s="51" t="str">
        <f>IF($E20&gt;NORMA!$M$8,"NO CUMPLE","CUMPLE")</f>
        <v>CUMPLE</v>
      </c>
      <c r="R20" s="51" t="str">
        <f>IF($F20&gt;NORMA!$M$9,"NO CUMPLE","CUMPLE")</f>
        <v>NO CUMPLE</v>
      </c>
      <c r="S20" s="51" t="str">
        <f>IF($K20&gt;NORMA!$M$10,"NO CUMPLE","CUMPLE")</f>
        <v>CUMPLE</v>
      </c>
      <c r="T20" s="51" t="str">
        <f>IF($J20&gt;NORMA!$M$11,"NO CUMPLE","CUMPLE")</f>
        <v>NO CUMPLE</v>
      </c>
      <c r="U20" s="51" t="str">
        <f>IF($G20&gt;NORMA!$M$12,"NO CUMPLE","CUMPLE")</f>
        <v>CUMPLE</v>
      </c>
      <c r="V20" s="51" t="str">
        <f>IF($H20&gt;NORMA!$M$13,"NO CUMPLE","CUMPLE")</f>
        <v>CUMPLE</v>
      </c>
      <c r="W20" s="51" t="str">
        <f>IF($O20&gt;NORMA!$M$14,"NO CUMPLE","CUMPLE")</f>
        <v>NO CUMPLE</v>
      </c>
      <c r="X20" s="51" t="str">
        <f>IF(AND($N20&gt;=NORMA!$Q$4, $N20&lt;=NORMA!$R$4),"CUMPLE","NO CUMPLE")</f>
        <v>CUMPLE</v>
      </c>
      <c r="Y20" s="51" t="str">
        <f>IF($I20&gt;NORMA!$M$16,"NO CUMPLE","CUMPLE")</f>
        <v>CUMPLE</v>
      </c>
      <c r="Z20" s="51" t="str">
        <f>IF($M20&lt;NORMA!$M$23,"NO CUMPLE","CUMPLE")</f>
        <v>NO CUMPLE</v>
      </c>
      <c r="AA20" s="51" t="str">
        <f>IF($E20&gt;NORMA!$M$24,"NO CUMPLE","CUMPLE")</f>
        <v>CUMPLE</v>
      </c>
      <c r="AB20" s="51" t="str">
        <f>IF($F20&gt;NORMA!$M$25,"NO CUMPLE","CUMPLE")</f>
        <v>NO CUMPLE</v>
      </c>
      <c r="AC20" s="51" t="str">
        <f>IF($K20&gt;NORMA!$M$26,"NO CUMPLE","CUMPLE")</f>
        <v>CUMPLE</v>
      </c>
      <c r="AD20" s="51" t="str">
        <f>IF($J20&gt;NORMA!$M$27,"NO CUMPLE","CUMPLE")</f>
        <v>CUMPLE</v>
      </c>
      <c r="AE20" s="51" t="str">
        <f>IF($G20&gt;NORMA!$M$28,"NO CUMPLE","CUMPLE")</f>
        <v>CUMPLE</v>
      </c>
      <c r="AF20" s="51" t="str">
        <f>IF($H20&gt;NORMA!$M$29,"NO CUMPLE","CUMPLE")</f>
        <v>CUMPLE</v>
      </c>
      <c r="AG20" s="51" t="str">
        <f>IF($O20&gt;NORMA!$M$30,"NO CUMPLE","CUMPLE")</f>
        <v>NO CUMPLE</v>
      </c>
      <c r="AH20" s="51" t="str">
        <f>IF(AND($N20&gt;=NORMA!$R$18, $N20&lt;=NORMA!$S$18),"CUMPLE","NO CUMPLE")</f>
        <v>CUMPLE</v>
      </c>
      <c r="AI20" s="51" t="str">
        <f>IF($I20&gt;NORMA!$M$32,"NO CUMPLE","CUMPLE")</f>
        <v>CUMPLE</v>
      </c>
    </row>
    <row r="21" spans="1:35" ht="14.25" customHeight="1" x14ac:dyDescent="0.35">
      <c r="A21" s="213" t="s">
        <v>112</v>
      </c>
      <c r="B21" s="217" t="s">
        <v>113</v>
      </c>
      <c r="C21" s="240">
        <v>40249</v>
      </c>
      <c r="D21" s="241">
        <v>2.0833333333333301E-2</v>
      </c>
      <c r="E21" s="216">
        <v>1</v>
      </c>
      <c r="F21" s="216">
        <v>11.5</v>
      </c>
      <c r="G21" s="216">
        <v>5</v>
      </c>
      <c r="H21" s="216">
        <v>29.7</v>
      </c>
      <c r="I21" s="218">
        <v>0.12</v>
      </c>
      <c r="J21" s="242">
        <v>7.0000000000000007E-2</v>
      </c>
      <c r="K21" s="218">
        <v>1.86</v>
      </c>
      <c r="L21" s="242">
        <v>6.0000000000000001E-3</v>
      </c>
      <c r="M21" s="243">
        <v>5</v>
      </c>
      <c r="N21" s="243">
        <v>7.42</v>
      </c>
      <c r="O21" s="244">
        <v>30</v>
      </c>
      <c r="P21" s="51" t="str">
        <f>IF($M21&lt;NORMA!$M$7,"NO CUMPLE","CUMPLE")</f>
        <v>NO CUMPLE</v>
      </c>
      <c r="Q21" s="51" t="str">
        <f>IF($E21&gt;NORMA!$M$8,"NO CUMPLE","CUMPLE")</f>
        <v>CUMPLE</v>
      </c>
      <c r="R21" s="51" t="str">
        <f>IF($F21&gt;NORMA!$M$9,"NO CUMPLE","CUMPLE")</f>
        <v>CUMPLE</v>
      </c>
      <c r="S21" s="51" t="str">
        <f>IF($K21&gt;NORMA!$M$10,"NO CUMPLE","CUMPLE")</f>
        <v>CUMPLE</v>
      </c>
      <c r="T21" s="51" t="str">
        <f>IF($J21&gt;NORMA!$M$11,"NO CUMPLE","CUMPLE")</f>
        <v>CUMPLE</v>
      </c>
      <c r="U21" s="51" t="str">
        <f>IF($G21&gt;NORMA!$M$12,"NO CUMPLE","CUMPLE")</f>
        <v>CUMPLE</v>
      </c>
      <c r="V21" s="51" t="str">
        <f>IF($H21&gt;NORMA!$M$13,"NO CUMPLE","CUMPLE")</f>
        <v>NO CUMPLE</v>
      </c>
      <c r="W21" s="51" t="str">
        <f>IF($O21&gt;NORMA!$M$14,"NO CUMPLE","CUMPLE")</f>
        <v>CUMPLE</v>
      </c>
      <c r="X21" s="51" t="str">
        <f>IF(AND($N21&gt;=NORMA!$Q$4, $N21&lt;=NORMA!$R$4),"CUMPLE","NO CUMPLE")</f>
        <v>CUMPLE</v>
      </c>
      <c r="Y21" s="51" t="str">
        <f>IF($I21&gt;NORMA!$M$16,"NO CUMPLE","CUMPLE")</f>
        <v>CUMPLE</v>
      </c>
      <c r="Z21" s="51" t="str">
        <f>IF($M21&lt;NORMA!$M$23,"NO CUMPLE","CUMPLE")</f>
        <v>NO CUMPLE</v>
      </c>
      <c r="AA21" s="51" t="str">
        <f>IF($E21&gt;NORMA!$M$24,"NO CUMPLE","CUMPLE")</f>
        <v>CUMPLE</v>
      </c>
      <c r="AB21" s="51" t="str">
        <f>IF($F21&gt;NORMA!$M$25,"NO CUMPLE","CUMPLE")</f>
        <v>NO CUMPLE</v>
      </c>
      <c r="AC21" s="51" t="str">
        <f>IF($K21&gt;NORMA!$M$26,"NO CUMPLE","CUMPLE")</f>
        <v>CUMPLE</v>
      </c>
      <c r="AD21" s="51" t="str">
        <f>IF($J21&gt;NORMA!$M$27,"NO CUMPLE","CUMPLE")</f>
        <v>CUMPLE</v>
      </c>
      <c r="AE21" s="51" t="str">
        <f>IF($G21&gt;NORMA!$M$28,"NO CUMPLE","CUMPLE")</f>
        <v>CUMPLE</v>
      </c>
      <c r="AF21" s="51" t="str">
        <f>IF($H21&gt;NORMA!$M$29,"NO CUMPLE","CUMPLE")</f>
        <v>NO CUMPLE</v>
      </c>
      <c r="AG21" s="51" t="str">
        <f>IF($O21&gt;NORMA!$M$30,"NO CUMPLE","CUMPLE")</f>
        <v>CUMPLE</v>
      </c>
      <c r="AH21" s="51" t="str">
        <f>IF(AND($N21&gt;=NORMA!$R$18, $N21&lt;=NORMA!$S$18),"CUMPLE","NO CUMPLE")</f>
        <v>CUMPLE</v>
      </c>
      <c r="AI21" s="51" t="str">
        <f>IF($I21&gt;NORMA!$M$32,"NO CUMPLE","CUMPLE")</f>
        <v>CUMPLE</v>
      </c>
    </row>
    <row r="22" spans="1:35" ht="14.25" customHeight="1" x14ac:dyDescent="0.35">
      <c r="A22" s="213" t="s">
        <v>114</v>
      </c>
      <c r="B22" s="217" t="s">
        <v>113</v>
      </c>
      <c r="C22" s="240">
        <v>40278</v>
      </c>
      <c r="D22" s="241">
        <v>0.58333333333333304</v>
      </c>
      <c r="E22" s="216">
        <v>7</v>
      </c>
      <c r="F22" s="216">
        <v>32.9</v>
      </c>
      <c r="G22" s="216">
        <v>17</v>
      </c>
      <c r="H22" s="245">
        <v>3.6</v>
      </c>
      <c r="I22" s="218">
        <v>0.84</v>
      </c>
      <c r="J22" s="242">
        <v>0.37</v>
      </c>
      <c r="K22" s="218">
        <v>3.08</v>
      </c>
      <c r="L22" s="242">
        <v>0.26251846404000001</v>
      </c>
      <c r="M22" s="243">
        <v>4.7</v>
      </c>
      <c r="N22" s="243">
        <v>7.57</v>
      </c>
      <c r="O22" s="244">
        <v>3000</v>
      </c>
      <c r="P22" s="51" t="str">
        <f>IF($M22&lt;NORMA!$M$7,"NO CUMPLE","CUMPLE")</f>
        <v>NO CUMPLE</v>
      </c>
      <c r="Q22" s="51" t="str">
        <f>IF($E22&gt;NORMA!$M$8,"NO CUMPLE","CUMPLE")</f>
        <v>NO CUMPLE</v>
      </c>
      <c r="R22" s="51" t="str">
        <f>IF($F22&gt;NORMA!$M$9,"NO CUMPLE","CUMPLE")</f>
        <v>CUMPLE</v>
      </c>
      <c r="S22" s="51" t="str">
        <f>IF($K22&gt;NORMA!$M$10,"NO CUMPLE","CUMPLE")</f>
        <v>NO CUMPLE</v>
      </c>
      <c r="T22" s="51" t="str">
        <f>IF($J22&gt;NORMA!$M$11,"NO CUMPLE","CUMPLE")</f>
        <v>NO CUMPLE</v>
      </c>
      <c r="U22" s="51" t="str">
        <f>IF($G22&gt;NORMA!$M$12,"NO CUMPLE","CUMPLE")</f>
        <v>NO CUMPLE</v>
      </c>
      <c r="V22" s="51" t="str">
        <f>IF($H22&gt;NORMA!$M$13,"NO CUMPLE","CUMPLE")</f>
        <v>CUMPLE</v>
      </c>
      <c r="W22" s="51" t="str">
        <f>IF($O22&gt;NORMA!$M$14,"NO CUMPLE","CUMPLE")</f>
        <v>NO CUMPLE</v>
      </c>
      <c r="X22" s="51" t="str">
        <f>IF(AND($N22&gt;=NORMA!$Q$4, $N22&lt;=NORMA!$R$4),"CUMPLE","NO CUMPLE")</f>
        <v>CUMPLE</v>
      </c>
      <c r="Y22" s="51" t="str">
        <f>IF($I22&gt;NORMA!$M$16,"NO CUMPLE","CUMPLE")</f>
        <v>NO CUMPLE</v>
      </c>
      <c r="Z22" s="51" t="str">
        <f>IF($M22&lt;NORMA!$M$23,"NO CUMPLE","CUMPLE")</f>
        <v>NO CUMPLE</v>
      </c>
      <c r="AA22" s="51" t="str">
        <f>IF($E22&gt;NORMA!$M$24,"NO CUMPLE","CUMPLE")</f>
        <v>NO CUMPLE</v>
      </c>
      <c r="AB22" s="51" t="str">
        <f>IF($F22&gt;NORMA!$M$25,"NO CUMPLE","CUMPLE")</f>
        <v>NO CUMPLE</v>
      </c>
      <c r="AC22" s="51" t="str">
        <f>IF($K22&gt;NORMA!$M$26,"NO CUMPLE","CUMPLE")</f>
        <v>NO CUMPLE</v>
      </c>
      <c r="AD22" s="51" t="str">
        <f>IF($J22&gt;NORMA!$M$27,"NO CUMPLE","CUMPLE")</f>
        <v>CUMPLE</v>
      </c>
      <c r="AE22" s="51" t="str">
        <f>IF($G22&gt;NORMA!$M$28,"NO CUMPLE","CUMPLE")</f>
        <v>NO CUMPLE</v>
      </c>
      <c r="AF22" s="51" t="str">
        <f>IF($H22&gt;NORMA!$M$29,"NO CUMPLE","CUMPLE")</f>
        <v>CUMPLE</v>
      </c>
      <c r="AG22" s="51" t="str">
        <f>IF($O22&gt;NORMA!$M$30,"NO CUMPLE","CUMPLE")</f>
        <v>NO CUMPLE</v>
      </c>
      <c r="AH22" s="51" t="str">
        <f>IF(AND($N22&gt;=NORMA!$R$18, $N22&lt;=NORMA!$S$18),"CUMPLE","NO CUMPLE")</f>
        <v>CUMPLE</v>
      </c>
      <c r="AI22" s="51" t="str">
        <f>IF($I22&gt;NORMA!$M$32,"NO CUMPLE","CUMPLE")</f>
        <v>NO CUMPLE</v>
      </c>
    </row>
    <row r="23" spans="1:35" ht="14.25" customHeight="1" x14ac:dyDescent="0.35">
      <c r="A23" s="213" t="s">
        <v>112</v>
      </c>
      <c r="B23" s="217" t="s">
        <v>113</v>
      </c>
      <c r="C23" s="240">
        <v>40290</v>
      </c>
      <c r="D23" s="241">
        <v>0.95833333333333304</v>
      </c>
      <c r="E23" s="216">
        <v>7.3</v>
      </c>
      <c r="F23" s="216">
        <v>47</v>
      </c>
      <c r="G23" s="216">
        <v>13.5</v>
      </c>
      <c r="H23" s="245">
        <v>3.6</v>
      </c>
      <c r="I23" s="218">
        <v>0.13</v>
      </c>
      <c r="J23" s="242">
        <v>0.5</v>
      </c>
      <c r="K23" s="218">
        <v>1.67</v>
      </c>
      <c r="L23" s="242">
        <v>6.5998936666666697E-3</v>
      </c>
      <c r="M23" s="243">
        <v>6.59</v>
      </c>
      <c r="N23" s="243">
        <v>6.8</v>
      </c>
      <c r="O23" s="244">
        <v>3</v>
      </c>
      <c r="P23" s="51" t="str">
        <f>IF($M23&lt;NORMA!$M$7,"NO CUMPLE","CUMPLE")</f>
        <v>NO CUMPLE</v>
      </c>
      <c r="Q23" s="51" t="str">
        <f>IF($E23&gt;NORMA!$M$8,"NO CUMPLE","CUMPLE")</f>
        <v>NO CUMPLE</v>
      </c>
      <c r="R23" s="51" t="str">
        <f>IF($F23&gt;NORMA!$M$9,"NO CUMPLE","CUMPLE")</f>
        <v>NO CUMPLE</v>
      </c>
      <c r="S23" s="51" t="str">
        <f>IF($K23&gt;NORMA!$M$10,"NO CUMPLE","CUMPLE")</f>
        <v>CUMPLE</v>
      </c>
      <c r="T23" s="51" t="str">
        <f>IF($J23&gt;NORMA!$M$11,"NO CUMPLE","CUMPLE")</f>
        <v>NO CUMPLE</v>
      </c>
      <c r="U23" s="51" t="str">
        <f>IF($G23&gt;NORMA!$M$12,"NO CUMPLE","CUMPLE")</f>
        <v>NO CUMPLE</v>
      </c>
      <c r="V23" s="51" t="str">
        <f>IF($H23&gt;NORMA!$M$13,"NO CUMPLE","CUMPLE")</f>
        <v>CUMPLE</v>
      </c>
      <c r="W23" s="51" t="str">
        <f>IF($O23&gt;NORMA!$M$14,"NO CUMPLE","CUMPLE")</f>
        <v>CUMPLE</v>
      </c>
      <c r="X23" s="51" t="str">
        <f>IF(AND($N23&gt;=NORMA!$Q$4, $N23&lt;=NORMA!$R$4),"CUMPLE","NO CUMPLE")</f>
        <v>CUMPLE</v>
      </c>
      <c r="Y23" s="51" t="str">
        <f>IF($I23&gt;NORMA!$M$16,"NO CUMPLE","CUMPLE")</f>
        <v>CUMPLE</v>
      </c>
      <c r="Z23" s="51" t="str">
        <f>IF($M23&lt;NORMA!$M$23,"NO CUMPLE","CUMPLE")</f>
        <v>NO CUMPLE</v>
      </c>
      <c r="AA23" s="51" t="str">
        <f>IF($E23&gt;NORMA!$M$24,"NO CUMPLE","CUMPLE")</f>
        <v>NO CUMPLE</v>
      </c>
      <c r="AB23" s="51" t="str">
        <f>IF($F23&gt;NORMA!$M$25,"NO CUMPLE","CUMPLE")</f>
        <v>NO CUMPLE</v>
      </c>
      <c r="AC23" s="51" t="str">
        <f>IF($K23&gt;NORMA!$M$26,"NO CUMPLE","CUMPLE")</f>
        <v>CUMPLE</v>
      </c>
      <c r="AD23" s="51" t="str">
        <f>IF($J23&gt;NORMA!$M$27,"NO CUMPLE","CUMPLE")</f>
        <v>NO CUMPLE</v>
      </c>
      <c r="AE23" s="51" t="str">
        <f>IF($G23&gt;NORMA!$M$28,"NO CUMPLE","CUMPLE")</f>
        <v>NO CUMPLE</v>
      </c>
      <c r="AF23" s="51" t="str">
        <f>IF($H23&gt;NORMA!$M$29,"NO CUMPLE","CUMPLE")</f>
        <v>CUMPLE</v>
      </c>
      <c r="AG23" s="51" t="str">
        <f>IF($O23&gt;NORMA!$M$30,"NO CUMPLE","CUMPLE")</f>
        <v>CUMPLE</v>
      </c>
      <c r="AH23" s="51" t="str">
        <f>IF(AND($N23&gt;=NORMA!$R$18, $N23&lt;=NORMA!$S$18),"CUMPLE","NO CUMPLE")</f>
        <v>CUMPLE</v>
      </c>
      <c r="AI23" s="51" t="str">
        <f>IF($I23&gt;NORMA!$M$32,"NO CUMPLE","CUMPLE")</f>
        <v>CUMPLE</v>
      </c>
    </row>
    <row r="24" spans="1:35" ht="14.25" customHeight="1" x14ac:dyDescent="0.35">
      <c r="A24" s="213" t="s">
        <v>112</v>
      </c>
      <c r="B24" s="217" t="s">
        <v>113</v>
      </c>
      <c r="C24" s="240">
        <v>40305</v>
      </c>
      <c r="D24" s="241">
        <v>0.625</v>
      </c>
      <c r="E24" s="216">
        <v>1.7</v>
      </c>
      <c r="F24" s="216">
        <v>9.5399999999999991</v>
      </c>
      <c r="G24" s="216">
        <v>19</v>
      </c>
      <c r="H24" s="245">
        <v>3.6</v>
      </c>
      <c r="I24" s="218">
        <v>0.1</v>
      </c>
      <c r="J24" s="242">
        <v>0.02</v>
      </c>
      <c r="K24" s="218">
        <v>2.14</v>
      </c>
      <c r="L24" s="242">
        <v>9.7405115527199992</v>
      </c>
      <c r="M24" s="243">
        <v>6.3</v>
      </c>
      <c r="N24" s="243">
        <v>6.8</v>
      </c>
      <c r="O24" s="244">
        <v>27</v>
      </c>
      <c r="P24" s="51" t="str">
        <f>IF($M24&lt;NORMA!$M$7,"NO CUMPLE","CUMPLE")</f>
        <v>NO CUMPLE</v>
      </c>
      <c r="Q24" s="51" t="str">
        <f>IF($E24&gt;NORMA!$M$8,"NO CUMPLE","CUMPLE")</f>
        <v>CUMPLE</v>
      </c>
      <c r="R24" s="51" t="str">
        <f>IF($F24&gt;NORMA!$M$9,"NO CUMPLE","CUMPLE")</f>
        <v>CUMPLE</v>
      </c>
      <c r="S24" s="51" t="str">
        <f>IF($K24&gt;NORMA!$M$10,"NO CUMPLE","CUMPLE")</f>
        <v>CUMPLE</v>
      </c>
      <c r="T24" s="51" t="str">
        <f>IF($J24&gt;NORMA!$M$11,"NO CUMPLE","CUMPLE")</f>
        <v>CUMPLE</v>
      </c>
      <c r="U24" s="51" t="str">
        <f>IF($G24&gt;NORMA!$M$12,"NO CUMPLE","CUMPLE")</f>
        <v>NO CUMPLE</v>
      </c>
      <c r="V24" s="51" t="str">
        <f>IF($H24&gt;NORMA!$M$13,"NO CUMPLE","CUMPLE")</f>
        <v>CUMPLE</v>
      </c>
      <c r="W24" s="51" t="str">
        <f>IF($O24&gt;NORMA!$M$14,"NO CUMPLE","CUMPLE")</f>
        <v>CUMPLE</v>
      </c>
      <c r="X24" s="51" t="str">
        <f>IF(AND($N24&gt;=NORMA!$Q$4, $N24&lt;=NORMA!$R$4),"CUMPLE","NO CUMPLE")</f>
        <v>CUMPLE</v>
      </c>
      <c r="Y24" s="51" t="str">
        <f>IF($I24&gt;NORMA!$M$16,"NO CUMPLE","CUMPLE")</f>
        <v>CUMPLE</v>
      </c>
      <c r="Z24" s="51" t="str">
        <f>IF($M24&lt;NORMA!$M$23,"NO CUMPLE","CUMPLE")</f>
        <v>NO CUMPLE</v>
      </c>
      <c r="AA24" s="51" t="str">
        <f>IF($E24&gt;NORMA!$M$24,"NO CUMPLE","CUMPLE")</f>
        <v>CUMPLE</v>
      </c>
      <c r="AB24" s="51" t="str">
        <f>IF($F24&gt;NORMA!$M$25,"NO CUMPLE","CUMPLE")</f>
        <v>CUMPLE</v>
      </c>
      <c r="AC24" s="51" t="str">
        <f>IF($K24&gt;NORMA!$M$26,"NO CUMPLE","CUMPLE")</f>
        <v>CUMPLE</v>
      </c>
      <c r="AD24" s="51" t="str">
        <f>IF($J24&gt;NORMA!$M$27,"NO CUMPLE","CUMPLE")</f>
        <v>CUMPLE</v>
      </c>
      <c r="AE24" s="51" t="str">
        <f>IF($G24&gt;NORMA!$M$28,"NO CUMPLE","CUMPLE")</f>
        <v>NO CUMPLE</v>
      </c>
      <c r="AF24" s="51" t="str">
        <f>IF($H24&gt;NORMA!$M$29,"NO CUMPLE","CUMPLE")</f>
        <v>CUMPLE</v>
      </c>
      <c r="AG24" s="51" t="str">
        <f>IF($O24&gt;NORMA!$M$30,"NO CUMPLE","CUMPLE")</f>
        <v>CUMPLE</v>
      </c>
      <c r="AH24" s="51" t="str">
        <f>IF(AND($N24&gt;=NORMA!$R$18, $N24&lt;=NORMA!$S$18),"CUMPLE","NO CUMPLE")</f>
        <v>CUMPLE</v>
      </c>
      <c r="AI24" s="51" t="str">
        <f>IF($I24&gt;NORMA!$M$32,"NO CUMPLE","CUMPLE")</f>
        <v>CUMPLE</v>
      </c>
    </row>
    <row r="25" spans="1:35" ht="14.25" customHeight="1" x14ac:dyDescent="0.35">
      <c r="A25" s="213" t="s">
        <v>114</v>
      </c>
      <c r="B25" s="217" t="s">
        <v>113</v>
      </c>
      <c r="C25" s="240">
        <v>40310</v>
      </c>
      <c r="D25" s="241">
        <v>0.5</v>
      </c>
      <c r="E25" s="216">
        <v>3.35</v>
      </c>
      <c r="F25" s="216">
        <v>13.8</v>
      </c>
      <c r="G25" s="216">
        <v>6.5</v>
      </c>
      <c r="H25" s="245">
        <v>3.6</v>
      </c>
      <c r="I25" s="218">
        <v>0.24</v>
      </c>
      <c r="J25" s="242">
        <v>0.06</v>
      </c>
      <c r="K25" s="218">
        <v>1.74</v>
      </c>
      <c r="L25" s="242">
        <v>0.26506648942400002</v>
      </c>
      <c r="M25" s="243">
        <v>4</v>
      </c>
      <c r="N25" s="243">
        <v>7.21</v>
      </c>
      <c r="O25" s="244">
        <v>46000</v>
      </c>
      <c r="P25" s="51" t="str">
        <f>IF($M25&lt;NORMA!$M$7,"NO CUMPLE","CUMPLE")</f>
        <v>NO CUMPLE</v>
      </c>
      <c r="Q25" s="51" t="str">
        <f>IF($E25&gt;NORMA!$M$8,"NO CUMPLE","CUMPLE")</f>
        <v>CUMPLE</v>
      </c>
      <c r="R25" s="51" t="str">
        <f>IF($F25&gt;NORMA!$M$9,"NO CUMPLE","CUMPLE")</f>
        <v>CUMPLE</v>
      </c>
      <c r="S25" s="51" t="str">
        <f>IF($K25&gt;NORMA!$M$10,"NO CUMPLE","CUMPLE")</f>
        <v>CUMPLE</v>
      </c>
      <c r="T25" s="51" t="str">
        <f>IF($J25&gt;NORMA!$M$11,"NO CUMPLE","CUMPLE")</f>
        <v>CUMPLE</v>
      </c>
      <c r="U25" s="51" t="str">
        <f>IF($G25&gt;NORMA!$M$12,"NO CUMPLE","CUMPLE")</f>
        <v>CUMPLE</v>
      </c>
      <c r="V25" s="51" t="str">
        <f>IF($H25&gt;NORMA!$M$13,"NO CUMPLE","CUMPLE")</f>
        <v>CUMPLE</v>
      </c>
      <c r="W25" s="51" t="str">
        <f>IF($O25&gt;NORMA!$M$14,"NO CUMPLE","CUMPLE")</f>
        <v>NO CUMPLE</v>
      </c>
      <c r="X25" s="51" t="str">
        <f>IF(AND($N25&gt;=NORMA!$Q$4, $N25&lt;=NORMA!$R$4),"CUMPLE","NO CUMPLE")</f>
        <v>CUMPLE</v>
      </c>
      <c r="Y25" s="51" t="str">
        <f>IF($I25&gt;NORMA!$M$16,"NO CUMPLE","CUMPLE")</f>
        <v>CUMPLE</v>
      </c>
      <c r="Z25" s="51" t="str">
        <f>IF($M25&lt;NORMA!$M$23,"NO CUMPLE","CUMPLE")</f>
        <v>NO CUMPLE</v>
      </c>
      <c r="AA25" s="51" t="str">
        <f>IF($E25&gt;NORMA!$M$24,"NO CUMPLE","CUMPLE")</f>
        <v>CUMPLE</v>
      </c>
      <c r="AB25" s="51" t="str">
        <f>IF($F25&gt;NORMA!$M$25,"NO CUMPLE","CUMPLE")</f>
        <v>NO CUMPLE</v>
      </c>
      <c r="AC25" s="51" t="str">
        <f>IF($K25&gt;NORMA!$M$26,"NO CUMPLE","CUMPLE")</f>
        <v>CUMPLE</v>
      </c>
      <c r="AD25" s="51" t="str">
        <f>IF($J25&gt;NORMA!$M$27,"NO CUMPLE","CUMPLE")</f>
        <v>CUMPLE</v>
      </c>
      <c r="AE25" s="51" t="str">
        <f>IF($G25&gt;NORMA!$M$28,"NO CUMPLE","CUMPLE")</f>
        <v>CUMPLE</v>
      </c>
      <c r="AF25" s="51" t="str">
        <f>IF($H25&gt;NORMA!$M$29,"NO CUMPLE","CUMPLE")</f>
        <v>CUMPLE</v>
      </c>
      <c r="AG25" s="51" t="str">
        <f>IF($O25&gt;NORMA!$M$30,"NO CUMPLE","CUMPLE")</f>
        <v>NO CUMPLE</v>
      </c>
      <c r="AH25" s="51" t="str">
        <f>IF(AND($N25&gt;=NORMA!$R$18, $N25&lt;=NORMA!$S$18),"CUMPLE","NO CUMPLE")</f>
        <v>CUMPLE</v>
      </c>
      <c r="AI25" s="51" t="str">
        <f>IF($I25&gt;NORMA!$M$32,"NO CUMPLE","CUMPLE")</f>
        <v>CUMPLE</v>
      </c>
    </row>
    <row r="26" spans="1:35" ht="14.25" customHeight="1" x14ac:dyDescent="0.35">
      <c r="A26" s="213" t="s">
        <v>112</v>
      </c>
      <c r="B26" s="217" t="s">
        <v>113</v>
      </c>
      <c r="C26" s="240">
        <v>40325</v>
      </c>
      <c r="D26" s="241">
        <v>0.16666666666666699</v>
      </c>
      <c r="E26" s="245">
        <v>1</v>
      </c>
      <c r="F26" s="216">
        <v>19</v>
      </c>
      <c r="G26" s="216">
        <v>49</v>
      </c>
      <c r="H26" s="245">
        <v>3.6</v>
      </c>
      <c r="I26" s="218">
        <v>0.09</v>
      </c>
      <c r="J26" s="242">
        <v>0.22</v>
      </c>
      <c r="K26" s="218">
        <v>1.3</v>
      </c>
      <c r="L26" s="242">
        <v>8.4017046291199993</v>
      </c>
      <c r="M26" s="243">
        <v>7.18</v>
      </c>
      <c r="N26" s="243">
        <v>6.93</v>
      </c>
      <c r="O26" s="244">
        <v>150</v>
      </c>
      <c r="P26" s="51" t="str">
        <f>IF($M26&lt;NORMA!$M$7,"NO CUMPLE","CUMPLE")</f>
        <v>CUMPLE</v>
      </c>
      <c r="Q26" s="51" t="str">
        <f>IF($E26&gt;NORMA!$M$8,"NO CUMPLE","CUMPLE")</f>
        <v>CUMPLE</v>
      </c>
      <c r="R26" s="51" t="str">
        <f>IF($F26&gt;NORMA!$M$9,"NO CUMPLE","CUMPLE")</f>
        <v>CUMPLE</v>
      </c>
      <c r="S26" s="51" t="str">
        <f>IF($K26&gt;NORMA!$M$10,"NO CUMPLE","CUMPLE")</f>
        <v>CUMPLE</v>
      </c>
      <c r="T26" s="51" t="str">
        <f>IF($J26&gt;NORMA!$M$11,"NO CUMPLE","CUMPLE")</f>
        <v>NO CUMPLE</v>
      </c>
      <c r="U26" s="51" t="str">
        <f>IF($G26&gt;NORMA!$M$12,"NO CUMPLE","CUMPLE")</f>
        <v>NO CUMPLE</v>
      </c>
      <c r="V26" s="51" t="str">
        <f>IF($H26&gt;NORMA!$M$13,"NO CUMPLE","CUMPLE")</f>
        <v>CUMPLE</v>
      </c>
      <c r="W26" s="51" t="str">
        <f>IF($O26&gt;NORMA!$M$14,"NO CUMPLE","CUMPLE")</f>
        <v>CUMPLE</v>
      </c>
      <c r="X26" s="51" t="str">
        <f>IF(AND($N26&gt;=NORMA!$Q$4, $N26&lt;=NORMA!$R$4),"CUMPLE","NO CUMPLE")</f>
        <v>CUMPLE</v>
      </c>
      <c r="Y26" s="51" t="str">
        <f>IF($I26&gt;NORMA!$M$16,"NO CUMPLE","CUMPLE")</f>
        <v>CUMPLE</v>
      </c>
      <c r="Z26" s="51" t="str">
        <f>IF($M26&lt;NORMA!$M$23,"NO CUMPLE","CUMPLE")</f>
        <v>CUMPLE</v>
      </c>
      <c r="AA26" s="51" t="str">
        <f>IF($E26&gt;NORMA!$M$24,"NO CUMPLE","CUMPLE")</f>
        <v>CUMPLE</v>
      </c>
      <c r="AB26" s="51" t="str">
        <f>IF($F26&gt;NORMA!$M$25,"NO CUMPLE","CUMPLE")</f>
        <v>NO CUMPLE</v>
      </c>
      <c r="AC26" s="51" t="str">
        <f>IF($K26&gt;NORMA!$M$26,"NO CUMPLE","CUMPLE")</f>
        <v>CUMPLE</v>
      </c>
      <c r="AD26" s="51" t="str">
        <f>IF($J26&gt;NORMA!$M$27,"NO CUMPLE","CUMPLE")</f>
        <v>CUMPLE</v>
      </c>
      <c r="AE26" s="51" t="str">
        <f>IF($G26&gt;NORMA!$M$28,"NO CUMPLE","CUMPLE")</f>
        <v>NO CUMPLE</v>
      </c>
      <c r="AF26" s="51" t="str">
        <f>IF($H26&gt;NORMA!$M$29,"NO CUMPLE","CUMPLE")</f>
        <v>CUMPLE</v>
      </c>
      <c r="AG26" s="51" t="str">
        <f>IF($O26&gt;NORMA!$M$30,"NO CUMPLE","CUMPLE")</f>
        <v>NO CUMPLE</v>
      </c>
      <c r="AH26" s="51" t="str">
        <f>IF(AND($N26&gt;=NORMA!$R$18, $N26&lt;=NORMA!$S$18),"CUMPLE","NO CUMPLE")</f>
        <v>CUMPLE</v>
      </c>
      <c r="AI26" s="51" t="str">
        <f>IF($I26&gt;NORMA!$M$32,"NO CUMPLE","CUMPLE")</f>
        <v>CUMPLE</v>
      </c>
    </row>
    <row r="27" spans="1:35" ht="14.25" customHeight="1" x14ac:dyDescent="0.35">
      <c r="A27" s="213" t="s">
        <v>114</v>
      </c>
      <c r="B27" s="217" t="s">
        <v>113</v>
      </c>
      <c r="C27" s="240">
        <v>40333</v>
      </c>
      <c r="D27" s="241">
        <v>0.16666666666666699</v>
      </c>
      <c r="E27" s="216">
        <v>2.6</v>
      </c>
      <c r="F27" s="216">
        <v>16</v>
      </c>
      <c r="G27" s="216">
        <v>89</v>
      </c>
      <c r="H27" s="245">
        <v>3.6</v>
      </c>
      <c r="I27" s="218">
        <v>0.15</v>
      </c>
      <c r="J27" s="242">
        <v>0.16</v>
      </c>
      <c r="K27" s="218">
        <v>1.25</v>
      </c>
      <c r="L27" s="242">
        <v>7.1984939291199996</v>
      </c>
      <c r="M27" s="243">
        <v>7.74</v>
      </c>
      <c r="N27" s="243">
        <v>7.03</v>
      </c>
      <c r="O27" s="244">
        <v>11000</v>
      </c>
      <c r="P27" s="51" t="str">
        <f>IF($M27&lt;NORMA!$M$7,"NO CUMPLE","CUMPLE")</f>
        <v>CUMPLE</v>
      </c>
      <c r="Q27" s="51" t="str">
        <f>IF($E27&gt;NORMA!$M$8,"NO CUMPLE","CUMPLE")</f>
        <v>CUMPLE</v>
      </c>
      <c r="R27" s="51" t="str">
        <f>IF($F27&gt;NORMA!$M$9,"NO CUMPLE","CUMPLE")</f>
        <v>CUMPLE</v>
      </c>
      <c r="S27" s="51" t="str">
        <f>IF($K27&gt;NORMA!$M$10,"NO CUMPLE","CUMPLE")</f>
        <v>CUMPLE</v>
      </c>
      <c r="T27" s="51" t="str">
        <f>IF($J27&gt;NORMA!$M$11,"NO CUMPLE","CUMPLE")</f>
        <v>CUMPLE</v>
      </c>
      <c r="U27" s="51" t="str">
        <f>IF($G27&gt;NORMA!$M$12,"NO CUMPLE","CUMPLE")</f>
        <v>NO CUMPLE</v>
      </c>
      <c r="V27" s="51" t="str">
        <f>IF($H27&gt;NORMA!$M$13,"NO CUMPLE","CUMPLE")</f>
        <v>CUMPLE</v>
      </c>
      <c r="W27" s="51" t="str">
        <f>IF($O27&gt;NORMA!$M$14,"NO CUMPLE","CUMPLE")</f>
        <v>NO CUMPLE</v>
      </c>
      <c r="X27" s="51" t="str">
        <f>IF(AND($N27&gt;=NORMA!$Q$4, $N27&lt;=NORMA!$R$4),"CUMPLE","NO CUMPLE")</f>
        <v>CUMPLE</v>
      </c>
      <c r="Y27" s="51" t="str">
        <f>IF($I27&gt;NORMA!$M$16,"NO CUMPLE","CUMPLE")</f>
        <v>CUMPLE</v>
      </c>
      <c r="Z27" s="51" t="str">
        <f>IF($M27&lt;NORMA!$M$23,"NO CUMPLE","CUMPLE")</f>
        <v>CUMPLE</v>
      </c>
      <c r="AA27" s="51" t="str">
        <f>IF($E27&gt;NORMA!$M$24,"NO CUMPLE","CUMPLE")</f>
        <v>CUMPLE</v>
      </c>
      <c r="AB27" s="51" t="str">
        <f>IF($F27&gt;NORMA!$M$25,"NO CUMPLE","CUMPLE")</f>
        <v>NO CUMPLE</v>
      </c>
      <c r="AC27" s="51" t="str">
        <f>IF($K27&gt;NORMA!$M$26,"NO CUMPLE","CUMPLE")</f>
        <v>CUMPLE</v>
      </c>
      <c r="AD27" s="51" t="str">
        <f>IF($J27&gt;NORMA!$M$27,"NO CUMPLE","CUMPLE")</f>
        <v>CUMPLE</v>
      </c>
      <c r="AE27" s="51" t="str">
        <f>IF($G27&gt;NORMA!$M$28,"NO CUMPLE","CUMPLE")</f>
        <v>NO CUMPLE</v>
      </c>
      <c r="AF27" s="51" t="str">
        <f>IF($H27&gt;NORMA!$M$29,"NO CUMPLE","CUMPLE")</f>
        <v>CUMPLE</v>
      </c>
      <c r="AG27" s="51" t="str">
        <f>IF($O27&gt;NORMA!$M$30,"NO CUMPLE","CUMPLE")</f>
        <v>NO CUMPLE</v>
      </c>
      <c r="AH27" s="51" t="str">
        <f>IF(AND($N27&gt;=NORMA!$R$18, $N27&lt;=NORMA!$S$18),"CUMPLE","NO CUMPLE")</f>
        <v>CUMPLE</v>
      </c>
      <c r="AI27" s="51" t="str">
        <f>IF($I27&gt;NORMA!$M$32,"NO CUMPLE","CUMPLE")</f>
        <v>CUMPLE</v>
      </c>
    </row>
    <row r="28" spans="1:35" ht="14.25" customHeight="1" x14ac:dyDescent="0.35">
      <c r="A28" s="213" t="s">
        <v>112</v>
      </c>
      <c r="B28" s="217" t="s">
        <v>113</v>
      </c>
      <c r="C28" s="240">
        <v>40344</v>
      </c>
      <c r="D28" s="241">
        <v>0.79166666666666696</v>
      </c>
      <c r="E28" s="216">
        <v>8.1</v>
      </c>
      <c r="F28" s="216">
        <v>6.8</v>
      </c>
      <c r="G28" s="216">
        <v>12</v>
      </c>
      <c r="H28" s="245">
        <v>3.6</v>
      </c>
      <c r="I28" s="218">
        <v>0.14000000000000001</v>
      </c>
      <c r="J28" s="242">
        <v>0.25</v>
      </c>
      <c r="K28" s="218">
        <v>1.36</v>
      </c>
      <c r="L28" s="242">
        <v>9.18577214912</v>
      </c>
      <c r="M28" s="243">
        <v>7.64</v>
      </c>
      <c r="N28" s="243">
        <v>7</v>
      </c>
      <c r="O28" s="244">
        <v>30</v>
      </c>
      <c r="P28" s="51" t="str">
        <f>IF($M28&lt;NORMA!$M$7,"NO CUMPLE","CUMPLE")</f>
        <v>CUMPLE</v>
      </c>
      <c r="Q28" s="51" t="str">
        <f>IF($E28&gt;NORMA!$M$8,"NO CUMPLE","CUMPLE")</f>
        <v>NO CUMPLE</v>
      </c>
      <c r="R28" s="51" t="str">
        <f>IF($F28&gt;NORMA!$M$9,"NO CUMPLE","CUMPLE")</f>
        <v>CUMPLE</v>
      </c>
      <c r="S28" s="51" t="str">
        <f>IF($K28&gt;NORMA!$M$10,"NO CUMPLE","CUMPLE")</f>
        <v>CUMPLE</v>
      </c>
      <c r="T28" s="51" t="str">
        <f>IF($J28&gt;NORMA!$M$11,"NO CUMPLE","CUMPLE")</f>
        <v>NO CUMPLE</v>
      </c>
      <c r="U28" s="51" t="str">
        <f>IF($G28&gt;NORMA!$M$12,"NO CUMPLE","CUMPLE")</f>
        <v>NO CUMPLE</v>
      </c>
      <c r="V28" s="51" t="str">
        <f>IF($H28&gt;NORMA!$M$13,"NO CUMPLE","CUMPLE")</f>
        <v>CUMPLE</v>
      </c>
      <c r="W28" s="51" t="str">
        <f>IF($O28&gt;NORMA!$M$14,"NO CUMPLE","CUMPLE")</f>
        <v>CUMPLE</v>
      </c>
      <c r="X28" s="51" t="str">
        <f>IF(AND($N28&gt;=NORMA!$Q$4, $N28&lt;=NORMA!$R$4),"CUMPLE","NO CUMPLE")</f>
        <v>CUMPLE</v>
      </c>
      <c r="Y28" s="51" t="str">
        <f>IF($I28&gt;NORMA!$M$16,"NO CUMPLE","CUMPLE")</f>
        <v>CUMPLE</v>
      </c>
      <c r="Z28" s="51" t="str">
        <f>IF($M28&lt;NORMA!$M$23,"NO CUMPLE","CUMPLE")</f>
        <v>CUMPLE</v>
      </c>
      <c r="AA28" s="51" t="str">
        <f>IF($E28&gt;NORMA!$M$24,"NO CUMPLE","CUMPLE")</f>
        <v>NO CUMPLE</v>
      </c>
      <c r="AB28" s="51" t="str">
        <f>IF($F28&gt;NORMA!$M$25,"NO CUMPLE","CUMPLE")</f>
        <v>CUMPLE</v>
      </c>
      <c r="AC28" s="51" t="str">
        <f>IF($K28&gt;NORMA!$M$26,"NO CUMPLE","CUMPLE")</f>
        <v>CUMPLE</v>
      </c>
      <c r="AD28" s="51" t="str">
        <f>IF($J28&gt;NORMA!$M$27,"NO CUMPLE","CUMPLE")</f>
        <v>CUMPLE</v>
      </c>
      <c r="AE28" s="51" t="str">
        <f>IF($G28&gt;NORMA!$M$28,"NO CUMPLE","CUMPLE")</f>
        <v>NO CUMPLE</v>
      </c>
      <c r="AF28" s="51" t="str">
        <f>IF($H28&gt;NORMA!$M$29,"NO CUMPLE","CUMPLE")</f>
        <v>CUMPLE</v>
      </c>
      <c r="AG28" s="51" t="str">
        <f>IF($O28&gt;NORMA!$M$30,"NO CUMPLE","CUMPLE")</f>
        <v>CUMPLE</v>
      </c>
      <c r="AH28" s="51" t="str">
        <f>IF(AND($N28&gt;=NORMA!$R$18, $N28&lt;=NORMA!$S$18),"CUMPLE","NO CUMPLE")</f>
        <v>CUMPLE</v>
      </c>
      <c r="AI28" s="51" t="str">
        <f>IF($I28&gt;NORMA!$M$32,"NO CUMPLE","CUMPLE")</f>
        <v>CUMPLE</v>
      </c>
    </row>
    <row r="29" spans="1:35" ht="14.25" customHeight="1" x14ac:dyDescent="0.35">
      <c r="A29" s="213" t="s">
        <v>114</v>
      </c>
      <c r="B29" s="217" t="s">
        <v>113</v>
      </c>
      <c r="C29" s="240">
        <v>40352</v>
      </c>
      <c r="D29" s="241">
        <v>0.79166666666666696</v>
      </c>
      <c r="E29" s="216">
        <v>3</v>
      </c>
      <c r="F29" s="216">
        <v>18</v>
      </c>
      <c r="G29" s="216">
        <v>26</v>
      </c>
      <c r="H29" s="245">
        <v>3.6</v>
      </c>
      <c r="I29" s="218">
        <v>0.11</v>
      </c>
      <c r="J29" s="242">
        <v>0.33</v>
      </c>
      <c r="K29" s="218">
        <v>1.64</v>
      </c>
      <c r="L29" s="242">
        <v>10.683526694879999</v>
      </c>
      <c r="M29" s="243">
        <v>6.84</v>
      </c>
      <c r="N29" s="243">
        <v>7.02</v>
      </c>
      <c r="O29" s="244">
        <v>40000</v>
      </c>
      <c r="P29" s="51" t="str">
        <f>IF($M29&lt;NORMA!$M$7,"NO CUMPLE","CUMPLE")</f>
        <v>NO CUMPLE</v>
      </c>
      <c r="Q29" s="51" t="str">
        <f>IF($E29&gt;NORMA!$M$8,"NO CUMPLE","CUMPLE")</f>
        <v>CUMPLE</v>
      </c>
      <c r="R29" s="51" t="str">
        <f>IF($F29&gt;NORMA!$M$9,"NO CUMPLE","CUMPLE")</f>
        <v>CUMPLE</v>
      </c>
      <c r="S29" s="51" t="str">
        <f>IF($K29&gt;NORMA!$M$10,"NO CUMPLE","CUMPLE")</f>
        <v>CUMPLE</v>
      </c>
      <c r="T29" s="51" t="str">
        <f>IF($J29&gt;NORMA!$M$11,"NO CUMPLE","CUMPLE")</f>
        <v>NO CUMPLE</v>
      </c>
      <c r="U29" s="51" t="str">
        <f>IF($G29&gt;NORMA!$M$12,"NO CUMPLE","CUMPLE")</f>
        <v>NO CUMPLE</v>
      </c>
      <c r="V29" s="51" t="str">
        <f>IF($H29&gt;NORMA!$M$13,"NO CUMPLE","CUMPLE")</f>
        <v>CUMPLE</v>
      </c>
      <c r="W29" s="51" t="str">
        <f>IF($O29&gt;NORMA!$M$14,"NO CUMPLE","CUMPLE")</f>
        <v>NO CUMPLE</v>
      </c>
      <c r="X29" s="51" t="str">
        <f>IF(AND($N29&gt;=NORMA!$Q$4, $N29&lt;=NORMA!$R$4),"CUMPLE","NO CUMPLE")</f>
        <v>CUMPLE</v>
      </c>
      <c r="Y29" s="51" t="str">
        <f>IF($I29&gt;NORMA!$M$16,"NO CUMPLE","CUMPLE")</f>
        <v>CUMPLE</v>
      </c>
      <c r="Z29" s="51" t="str">
        <f>IF($M29&lt;NORMA!$M$23,"NO CUMPLE","CUMPLE")</f>
        <v>NO CUMPLE</v>
      </c>
      <c r="AA29" s="51" t="str">
        <f>IF($E29&gt;NORMA!$M$24,"NO CUMPLE","CUMPLE")</f>
        <v>CUMPLE</v>
      </c>
      <c r="AB29" s="51" t="str">
        <f>IF($F29&gt;NORMA!$M$25,"NO CUMPLE","CUMPLE")</f>
        <v>NO CUMPLE</v>
      </c>
      <c r="AC29" s="51" t="str">
        <f>IF($K29&gt;NORMA!$M$26,"NO CUMPLE","CUMPLE")</f>
        <v>CUMPLE</v>
      </c>
      <c r="AD29" s="51" t="str">
        <f>IF($J29&gt;NORMA!$M$27,"NO CUMPLE","CUMPLE")</f>
        <v>CUMPLE</v>
      </c>
      <c r="AE29" s="51" t="str">
        <f>IF($G29&gt;NORMA!$M$28,"NO CUMPLE","CUMPLE")</f>
        <v>NO CUMPLE</v>
      </c>
      <c r="AF29" s="51" t="str">
        <f>IF($H29&gt;NORMA!$M$29,"NO CUMPLE","CUMPLE")</f>
        <v>CUMPLE</v>
      </c>
      <c r="AG29" s="51" t="str">
        <f>IF($O29&gt;NORMA!$M$30,"NO CUMPLE","CUMPLE")</f>
        <v>NO CUMPLE</v>
      </c>
      <c r="AH29" s="51" t="str">
        <f>IF(AND($N29&gt;=NORMA!$R$18, $N29&lt;=NORMA!$S$18),"CUMPLE","NO CUMPLE")</f>
        <v>CUMPLE</v>
      </c>
      <c r="AI29" s="51" t="str">
        <f>IF($I29&gt;NORMA!$M$32,"NO CUMPLE","CUMPLE")</f>
        <v>CUMPLE</v>
      </c>
    </row>
    <row r="30" spans="1:35" ht="14.25" customHeight="1" x14ac:dyDescent="0.35">
      <c r="A30" s="213" t="s">
        <v>112</v>
      </c>
      <c r="B30" s="217" t="s">
        <v>113</v>
      </c>
      <c r="C30" s="240">
        <v>40355</v>
      </c>
      <c r="D30" s="241">
        <v>0.39583333333333298</v>
      </c>
      <c r="E30" s="216">
        <v>3</v>
      </c>
      <c r="F30" s="216">
        <v>17</v>
      </c>
      <c r="G30" s="216">
        <v>25</v>
      </c>
      <c r="H30" s="216">
        <v>8</v>
      </c>
      <c r="I30" s="218">
        <v>0.12</v>
      </c>
      <c r="J30" s="242">
        <v>0.26</v>
      </c>
      <c r="K30" s="218">
        <v>1.4</v>
      </c>
      <c r="L30" s="242">
        <v>7.5803818990991996</v>
      </c>
      <c r="M30" s="243">
        <v>7.54</v>
      </c>
      <c r="N30" s="243">
        <v>6.84</v>
      </c>
      <c r="O30" s="244">
        <v>930</v>
      </c>
      <c r="P30" s="51" t="str">
        <f>IF($M30&lt;NORMA!$M$7,"NO CUMPLE","CUMPLE")</f>
        <v>CUMPLE</v>
      </c>
      <c r="Q30" s="51" t="str">
        <f>IF($E30&gt;NORMA!$M$8,"NO CUMPLE","CUMPLE")</f>
        <v>CUMPLE</v>
      </c>
      <c r="R30" s="51" t="str">
        <f>IF($F30&gt;NORMA!$M$9,"NO CUMPLE","CUMPLE")</f>
        <v>CUMPLE</v>
      </c>
      <c r="S30" s="51" t="str">
        <f>IF($K30&gt;NORMA!$M$10,"NO CUMPLE","CUMPLE")</f>
        <v>CUMPLE</v>
      </c>
      <c r="T30" s="51" t="str">
        <f>IF($J30&gt;NORMA!$M$11,"NO CUMPLE","CUMPLE")</f>
        <v>NO CUMPLE</v>
      </c>
      <c r="U30" s="51" t="str">
        <f>IF($G30&gt;NORMA!$M$12,"NO CUMPLE","CUMPLE")</f>
        <v>NO CUMPLE</v>
      </c>
      <c r="V30" s="51" t="str">
        <f>IF($H30&gt;NORMA!$M$13,"NO CUMPLE","CUMPLE")</f>
        <v>CUMPLE</v>
      </c>
      <c r="W30" s="51" t="str">
        <f>IF($O30&gt;NORMA!$M$14,"NO CUMPLE","CUMPLE")</f>
        <v>CUMPLE</v>
      </c>
      <c r="X30" s="51" t="str">
        <f>IF(AND($N30&gt;=NORMA!$Q$4, $N30&lt;=NORMA!$R$4),"CUMPLE","NO CUMPLE")</f>
        <v>CUMPLE</v>
      </c>
      <c r="Y30" s="51" t="str">
        <f>IF($I30&gt;NORMA!$M$16,"NO CUMPLE","CUMPLE")</f>
        <v>CUMPLE</v>
      </c>
      <c r="Z30" s="51" t="str">
        <f>IF($M30&lt;NORMA!$M$23,"NO CUMPLE","CUMPLE")</f>
        <v>CUMPLE</v>
      </c>
      <c r="AA30" s="51" t="str">
        <f>IF($E30&gt;NORMA!$M$24,"NO CUMPLE","CUMPLE")</f>
        <v>CUMPLE</v>
      </c>
      <c r="AB30" s="51" t="str">
        <f>IF($F30&gt;NORMA!$M$25,"NO CUMPLE","CUMPLE")</f>
        <v>NO CUMPLE</v>
      </c>
      <c r="AC30" s="51" t="str">
        <f>IF($K30&gt;NORMA!$M$26,"NO CUMPLE","CUMPLE")</f>
        <v>CUMPLE</v>
      </c>
      <c r="AD30" s="51" t="str">
        <f>IF($J30&gt;NORMA!$M$27,"NO CUMPLE","CUMPLE")</f>
        <v>CUMPLE</v>
      </c>
      <c r="AE30" s="51" t="str">
        <f>IF($G30&gt;NORMA!$M$28,"NO CUMPLE","CUMPLE")</f>
        <v>NO CUMPLE</v>
      </c>
      <c r="AF30" s="51" t="str">
        <f>IF($H30&gt;NORMA!$M$29,"NO CUMPLE","CUMPLE")</f>
        <v>CUMPLE</v>
      </c>
      <c r="AG30" s="51" t="str">
        <f>IF($O30&gt;NORMA!$M$30,"NO CUMPLE","CUMPLE")</f>
        <v>NO CUMPLE</v>
      </c>
      <c r="AH30" s="51" t="str">
        <f>IF(AND($N30&gt;=NORMA!$R$18, $N30&lt;=NORMA!$S$18),"CUMPLE","NO CUMPLE")</f>
        <v>CUMPLE</v>
      </c>
      <c r="AI30" s="51" t="str">
        <f>IF($I30&gt;NORMA!$M$32,"NO CUMPLE","CUMPLE")</f>
        <v>CUMPLE</v>
      </c>
    </row>
    <row r="31" spans="1:35" ht="14.25" customHeight="1" x14ac:dyDescent="0.35">
      <c r="A31" s="213" t="s">
        <v>114</v>
      </c>
      <c r="B31" s="217" t="s">
        <v>113</v>
      </c>
      <c r="C31" s="240">
        <v>40365</v>
      </c>
      <c r="D31" s="241">
        <v>0.75</v>
      </c>
      <c r="E31" s="216">
        <v>6.6</v>
      </c>
      <c r="F31" s="216">
        <v>272</v>
      </c>
      <c r="G31" s="216">
        <v>1270</v>
      </c>
      <c r="H31" s="245">
        <v>3.6</v>
      </c>
      <c r="I31" s="218">
        <v>0.09</v>
      </c>
      <c r="J31" s="242">
        <v>2.2999999999999998</v>
      </c>
      <c r="K31" s="218">
        <v>8.1300000000000008</v>
      </c>
      <c r="L31" s="242">
        <v>5.3683933068799998</v>
      </c>
      <c r="M31" s="243">
        <v>5.69</v>
      </c>
      <c r="N31" s="243">
        <v>6.36</v>
      </c>
      <c r="O31" s="244">
        <v>30000</v>
      </c>
      <c r="P31" s="51" t="str">
        <f>IF($M31&lt;NORMA!$M$7,"NO CUMPLE","CUMPLE")</f>
        <v>NO CUMPLE</v>
      </c>
      <c r="Q31" s="51" t="str">
        <f>IF($E31&gt;NORMA!$M$8,"NO CUMPLE","CUMPLE")</f>
        <v>NO CUMPLE</v>
      </c>
      <c r="R31" s="51" t="str">
        <f>IF($F31&gt;NORMA!$M$9,"NO CUMPLE","CUMPLE")</f>
        <v>NO CUMPLE</v>
      </c>
      <c r="S31" s="51" t="str">
        <f>IF($K31&gt;NORMA!$M$10,"NO CUMPLE","CUMPLE")</f>
        <v>NO CUMPLE</v>
      </c>
      <c r="T31" s="51" t="str">
        <f>IF($J31&gt;NORMA!$M$11,"NO CUMPLE","CUMPLE")</f>
        <v>NO CUMPLE</v>
      </c>
      <c r="U31" s="51" t="str">
        <f>IF($G31&gt;NORMA!$M$12,"NO CUMPLE","CUMPLE")</f>
        <v>NO CUMPLE</v>
      </c>
      <c r="V31" s="51" t="str">
        <f>IF($H31&gt;NORMA!$M$13,"NO CUMPLE","CUMPLE")</f>
        <v>CUMPLE</v>
      </c>
      <c r="W31" s="51" t="str">
        <f>IF($O31&gt;NORMA!$M$14,"NO CUMPLE","CUMPLE")</f>
        <v>NO CUMPLE</v>
      </c>
      <c r="X31" s="51" t="str">
        <f>IF(AND($N31&gt;=NORMA!$Q$4, $N31&lt;=NORMA!$R$4),"CUMPLE","NO CUMPLE")</f>
        <v>CUMPLE</v>
      </c>
      <c r="Y31" s="51" t="str">
        <f>IF($I31&gt;NORMA!$M$16,"NO CUMPLE","CUMPLE")</f>
        <v>CUMPLE</v>
      </c>
      <c r="Z31" s="51" t="str">
        <f>IF($M31&lt;NORMA!$M$23,"NO CUMPLE","CUMPLE")</f>
        <v>NO CUMPLE</v>
      </c>
      <c r="AA31" s="51" t="str">
        <f>IF($E31&gt;NORMA!$M$24,"NO CUMPLE","CUMPLE")</f>
        <v>NO CUMPLE</v>
      </c>
      <c r="AB31" s="51" t="str">
        <f>IF($F31&gt;NORMA!$M$25,"NO CUMPLE","CUMPLE")</f>
        <v>NO CUMPLE</v>
      </c>
      <c r="AC31" s="51" t="str">
        <f>IF($K31&gt;NORMA!$M$26,"NO CUMPLE","CUMPLE")</f>
        <v>NO CUMPLE</v>
      </c>
      <c r="AD31" s="51" t="str">
        <f>IF($J31&gt;NORMA!$M$27,"NO CUMPLE","CUMPLE")</f>
        <v>NO CUMPLE</v>
      </c>
      <c r="AE31" s="51" t="str">
        <f>IF($G31&gt;NORMA!$M$28,"NO CUMPLE","CUMPLE")</f>
        <v>NO CUMPLE</v>
      </c>
      <c r="AF31" s="51" t="str">
        <f>IF($H31&gt;NORMA!$M$29,"NO CUMPLE","CUMPLE")</f>
        <v>CUMPLE</v>
      </c>
      <c r="AG31" s="51" t="str">
        <f>IF($O31&gt;NORMA!$M$30,"NO CUMPLE","CUMPLE")</f>
        <v>NO CUMPLE</v>
      </c>
      <c r="AH31" s="51" t="str">
        <f>IF(AND($N31&gt;=NORMA!$R$18, $N31&lt;=NORMA!$S$18),"CUMPLE","NO CUMPLE")</f>
        <v>NO CUMPLE</v>
      </c>
      <c r="AI31" s="51" t="str">
        <f>IF($I31&gt;NORMA!$M$32,"NO CUMPLE","CUMPLE")</f>
        <v>CUMPLE</v>
      </c>
    </row>
    <row r="32" spans="1:35" ht="14.25" customHeight="1" x14ac:dyDescent="0.35">
      <c r="A32" s="213" t="s">
        <v>114</v>
      </c>
      <c r="B32" s="217" t="s">
        <v>113</v>
      </c>
      <c r="C32" s="240">
        <v>40368</v>
      </c>
      <c r="D32" s="241">
        <v>0.83333333333333304</v>
      </c>
      <c r="E32" s="216">
        <v>2.1</v>
      </c>
      <c r="F32" s="216">
        <v>34.200000000000003</v>
      </c>
      <c r="G32" s="216">
        <v>34</v>
      </c>
      <c r="H32" s="245">
        <v>3.6</v>
      </c>
      <c r="I32" s="218">
        <v>0.16</v>
      </c>
      <c r="J32" s="242">
        <v>0.17</v>
      </c>
      <c r="K32" s="218">
        <v>2.2400000000000002</v>
      </c>
      <c r="L32" s="242">
        <v>7.2320649693184</v>
      </c>
      <c r="M32" s="243">
        <v>7.81</v>
      </c>
      <c r="N32" s="243">
        <v>7.08</v>
      </c>
      <c r="O32" s="244">
        <v>4300</v>
      </c>
      <c r="P32" s="51" t="str">
        <f>IF($M32&lt;NORMA!$M$7,"NO CUMPLE","CUMPLE")</f>
        <v>CUMPLE</v>
      </c>
      <c r="Q32" s="51" t="str">
        <f>IF($E32&gt;NORMA!$M$8,"NO CUMPLE","CUMPLE")</f>
        <v>CUMPLE</v>
      </c>
      <c r="R32" s="51" t="str">
        <f>IF($F32&gt;NORMA!$M$9,"NO CUMPLE","CUMPLE")</f>
        <v>CUMPLE</v>
      </c>
      <c r="S32" s="51" t="str">
        <f>IF($K32&gt;NORMA!$M$10,"NO CUMPLE","CUMPLE")</f>
        <v>CUMPLE</v>
      </c>
      <c r="T32" s="51" t="str">
        <f>IF($J32&gt;NORMA!$M$11,"NO CUMPLE","CUMPLE")</f>
        <v>CUMPLE</v>
      </c>
      <c r="U32" s="51" t="str">
        <f>IF($G32&gt;NORMA!$M$12,"NO CUMPLE","CUMPLE")</f>
        <v>NO CUMPLE</v>
      </c>
      <c r="V32" s="51" t="str">
        <f>IF($H32&gt;NORMA!$M$13,"NO CUMPLE","CUMPLE")</f>
        <v>CUMPLE</v>
      </c>
      <c r="W32" s="51" t="str">
        <f>IF($O32&gt;NORMA!$M$14,"NO CUMPLE","CUMPLE")</f>
        <v>NO CUMPLE</v>
      </c>
      <c r="X32" s="51" t="str">
        <f>IF(AND($N32&gt;=NORMA!$Q$4, $N32&lt;=NORMA!$R$4),"CUMPLE","NO CUMPLE")</f>
        <v>CUMPLE</v>
      </c>
      <c r="Y32" s="51" t="str">
        <f>IF($I32&gt;NORMA!$M$16,"NO CUMPLE","CUMPLE")</f>
        <v>CUMPLE</v>
      </c>
      <c r="Z32" s="51" t="str">
        <f>IF($M32&lt;NORMA!$M$23,"NO CUMPLE","CUMPLE")</f>
        <v>CUMPLE</v>
      </c>
      <c r="AA32" s="51" t="str">
        <f>IF($E32&gt;NORMA!$M$24,"NO CUMPLE","CUMPLE")</f>
        <v>CUMPLE</v>
      </c>
      <c r="AB32" s="51" t="str">
        <f>IF($F32&gt;NORMA!$M$25,"NO CUMPLE","CUMPLE")</f>
        <v>NO CUMPLE</v>
      </c>
      <c r="AC32" s="51" t="str">
        <f>IF($K32&gt;NORMA!$M$26,"NO CUMPLE","CUMPLE")</f>
        <v>CUMPLE</v>
      </c>
      <c r="AD32" s="51" t="str">
        <f>IF($J32&gt;NORMA!$M$27,"NO CUMPLE","CUMPLE")</f>
        <v>CUMPLE</v>
      </c>
      <c r="AE32" s="51" t="str">
        <f>IF($G32&gt;NORMA!$M$28,"NO CUMPLE","CUMPLE")</f>
        <v>NO CUMPLE</v>
      </c>
      <c r="AF32" s="51" t="str">
        <f>IF($H32&gt;NORMA!$M$29,"NO CUMPLE","CUMPLE")</f>
        <v>CUMPLE</v>
      </c>
      <c r="AG32" s="51" t="str">
        <f>IF($O32&gt;NORMA!$M$30,"NO CUMPLE","CUMPLE")</f>
        <v>NO CUMPLE</v>
      </c>
      <c r="AH32" s="51" t="str">
        <f>IF(AND($N32&gt;=NORMA!$R$18, $N32&lt;=NORMA!$S$18),"CUMPLE","NO CUMPLE")</f>
        <v>CUMPLE</v>
      </c>
      <c r="AI32" s="51" t="str">
        <f>IF($I32&gt;NORMA!$M$32,"NO CUMPLE","CUMPLE")</f>
        <v>CUMPLE</v>
      </c>
    </row>
    <row r="33" spans="1:35" ht="14.25" customHeight="1" x14ac:dyDescent="0.35">
      <c r="A33" s="213" t="s">
        <v>114</v>
      </c>
      <c r="B33" s="217" t="s">
        <v>113</v>
      </c>
      <c r="C33" s="240">
        <v>40388</v>
      </c>
      <c r="D33" s="241">
        <v>0.25</v>
      </c>
      <c r="E33" s="216">
        <v>1.2</v>
      </c>
      <c r="F33" s="216">
        <v>13.2</v>
      </c>
      <c r="G33" s="216">
        <v>52</v>
      </c>
      <c r="H33" s="245">
        <v>3.6</v>
      </c>
      <c r="I33" s="218">
        <v>0.12</v>
      </c>
      <c r="J33" s="242">
        <v>0.38</v>
      </c>
      <c r="K33" s="218">
        <v>1.78</v>
      </c>
      <c r="L33" s="242">
        <v>11.906386448799999</v>
      </c>
      <c r="M33" s="243">
        <v>8.09</v>
      </c>
      <c r="N33" s="243">
        <v>6.33</v>
      </c>
      <c r="O33" s="244">
        <v>4600</v>
      </c>
      <c r="P33" s="51" t="str">
        <f>IF($M33&lt;NORMA!$M$7,"NO CUMPLE","CUMPLE")</f>
        <v>CUMPLE</v>
      </c>
      <c r="Q33" s="51" t="str">
        <f>IF($E33&gt;NORMA!$M$8,"NO CUMPLE","CUMPLE")</f>
        <v>CUMPLE</v>
      </c>
      <c r="R33" s="51" t="str">
        <f>IF($F33&gt;NORMA!$M$9,"NO CUMPLE","CUMPLE")</f>
        <v>CUMPLE</v>
      </c>
      <c r="S33" s="51" t="str">
        <f>IF($K33&gt;NORMA!$M$10,"NO CUMPLE","CUMPLE")</f>
        <v>CUMPLE</v>
      </c>
      <c r="T33" s="51" t="str">
        <f>IF($J33&gt;NORMA!$M$11,"NO CUMPLE","CUMPLE")</f>
        <v>NO CUMPLE</v>
      </c>
      <c r="U33" s="51" t="str">
        <f>IF($G33&gt;NORMA!$M$12,"NO CUMPLE","CUMPLE")</f>
        <v>NO CUMPLE</v>
      </c>
      <c r="V33" s="51" t="str">
        <f>IF($H33&gt;NORMA!$M$13,"NO CUMPLE","CUMPLE")</f>
        <v>CUMPLE</v>
      </c>
      <c r="W33" s="51" t="str">
        <f>IF($O33&gt;NORMA!$M$14,"NO CUMPLE","CUMPLE")</f>
        <v>NO CUMPLE</v>
      </c>
      <c r="X33" s="51" t="str">
        <f>IF(AND($N33&gt;=NORMA!$Q$4, $N33&lt;=NORMA!$R$4),"CUMPLE","NO CUMPLE")</f>
        <v>CUMPLE</v>
      </c>
      <c r="Y33" s="51" t="str">
        <f>IF($I33&gt;NORMA!$M$16,"NO CUMPLE","CUMPLE")</f>
        <v>CUMPLE</v>
      </c>
      <c r="Z33" s="51" t="str">
        <f>IF($M33&lt;NORMA!$M$23,"NO CUMPLE","CUMPLE")</f>
        <v>CUMPLE</v>
      </c>
      <c r="AA33" s="51" t="str">
        <f>IF($E33&gt;NORMA!$M$24,"NO CUMPLE","CUMPLE")</f>
        <v>CUMPLE</v>
      </c>
      <c r="AB33" s="51" t="str">
        <f>IF($F33&gt;NORMA!$M$25,"NO CUMPLE","CUMPLE")</f>
        <v>NO CUMPLE</v>
      </c>
      <c r="AC33" s="51" t="str">
        <f>IF($K33&gt;NORMA!$M$26,"NO CUMPLE","CUMPLE")</f>
        <v>CUMPLE</v>
      </c>
      <c r="AD33" s="51" t="str">
        <f>IF($J33&gt;NORMA!$M$27,"NO CUMPLE","CUMPLE")</f>
        <v>CUMPLE</v>
      </c>
      <c r="AE33" s="51" t="str">
        <f>IF($G33&gt;NORMA!$M$28,"NO CUMPLE","CUMPLE")</f>
        <v>NO CUMPLE</v>
      </c>
      <c r="AF33" s="51" t="str">
        <f>IF($H33&gt;NORMA!$M$29,"NO CUMPLE","CUMPLE")</f>
        <v>CUMPLE</v>
      </c>
      <c r="AG33" s="51" t="str">
        <f>IF($O33&gt;NORMA!$M$30,"NO CUMPLE","CUMPLE")</f>
        <v>NO CUMPLE</v>
      </c>
      <c r="AH33" s="51" t="str">
        <f>IF(AND($N33&gt;=NORMA!$R$18, $N33&lt;=NORMA!$S$18),"CUMPLE","NO CUMPLE")</f>
        <v>NO CUMPLE</v>
      </c>
      <c r="AI33" s="51" t="str">
        <f>IF($I33&gt;NORMA!$M$32,"NO CUMPLE","CUMPLE")</f>
        <v>CUMPLE</v>
      </c>
    </row>
    <row r="34" spans="1:35" ht="14.25" customHeight="1" x14ac:dyDescent="0.35">
      <c r="A34" s="213" t="s">
        <v>112</v>
      </c>
      <c r="B34" s="217" t="s">
        <v>113</v>
      </c>
      <c r="C34" s="240">
        <v>40408</v>
      </c>
      <c r="D34" s="241">
        <v>0.35416666666666702</v>
      </c>
      <c r="E34" s="245">
        <v>1</v>
      </c>
      <c r="F34" s="216">
        <v>12.1</v>
      </c>
      <c r="G34" s="216">
        <v>15</v>
      </c>
      <c r="H34" s="245">
        <v>3.6</v>
      </c>
      <c r="I34" s="218">
        <v>0.1</v>
      </c>
      <c r="J34" s="242">
        <v>0.13</v>
      </c>
      <c r="K34" s="218">
        <v>1.47</v>
      </c>
      <c r="L34" s="242">
        <v>6.5898595660000003E-3</v>
      </c>
      <c r="M34" s="243">
        <v>8.1300000000000008</v>
      </c>
      <c r="N34" s="243">
        <v>6.72</v>
      </c>
      <c r="O34" s="244">
        <v>23</v>
      </c>
      <c r="P34" s="51" t="str">
        <f>IF($M34&lt;NORMA!$M$7,"NO CUMPLE","CUMPLE")</f>
        <v>CUMPLE</v>
      </c>
      <c r="Q34" s="51" t="str">
        <f>IF($E34&gt;NORMA!$M$8,"NO CUMPLE","CUMPLE")</f>
        <v>CUMPLE</v>
      </c>
      <c r="R34" s="51" t="str">
        <f>IF($F34&gt;NORMA!$M$9,"NO CUMPLE","CUMPLE")</f>
        <v>CUMPLE</v>
      </c>
      <c r="S34" s="51" t="str">
        <f>IF($K34&gt;NORMA!$M$10,"NO CUMPLE","CUMPLE")</f>
        <v>CUMPLE</v>
      </c>
      <c r="T34" s="51" t="str">
        <f>IF($J34&gt;NORMA!$M$11,"NO CUMPLE","CUMPLE")</f>
        <v>CUMPLE</v>
      </c>
      <c r="U34" s="51" t="str">
        <f>IF($G34&gt;NORMA!$M$12,"NO CUMPLE","CUMPLE")</f>
        <v>NO CUMPLE</v>
      </c>
      <c r="V34" s="51" t="str">
        <f>IF($H34&gt;NORMA!$M$13,"NO CUMPLE","CUMPLE")</f>
        <v>CUMPLE</v>
      </c>
      <c r="W34" s="51" t="str">
        <f>IF($O34&gt;NORMA!$M$14,"NO CUMPLE","CUMPLE")</f>
        <v>CUMPLE</v>
      </c>
      <c r="X34" s="51" t="str">
        <f>IF(AND($N34&gt;=NORMA!$Q$4, $N34&lt;=NORMA!$R$4),"CUMPLE","NO CUMPLE")</f>
        <v>CUMPLE</v>
      </c>
      <c r="Y34" s="51" t="str">
        <f>IF($I34&gt;NORMA!$M$16,"NO CUMPLE","CUMPLE")</f>
        <v>CUMPLE</v>
      </c>
      <c r="Z34" s="51" t="str">
        <f>IF($M34&lt;NORMA!$M$23,"NO CUMPLE","CUMPLE")</f>
        <v>CUMPLE</v>
      </c>
      <c r="AA34" s="51" t="str">
        <f>IF($E34&gt;NORMA!$M$24,"NO CUMPLE","CUMPLE")</f>
        <v>CUMPLE</v>
      </c>
      <c r="AB34" s="51" t="str">
        <f>IF($F34&gt;NORMA!$M$25,"NO CUMPLE","CUMPLE")</f>
        <v>NO CUMPLE</v>
      </c>
      <c r="AC34" s="51" t="str">
        <f>IF($K34&gt;NORMA!$M$26,"NO CUMPLE","CUMPLE")</f>
        <v>CUMPLE</v>
      </c>
      <c r="AD34" s="51" t="str">
        <f>IF($J34&gt;NORMA!$M$27,"NO CUMPLE","CUMPLE")</f>
        <v>CUMPLE</v>
      </c>
      <c r="AE34" s="51" t="str">
        <f>IF($G34&gt;NORMA!$M$28,"NO CUMPLE","CUMPLE")</f>
        <v>NO CUMPLE</v>
      </c>
      <c r="AF34" s="51" t="str">
        <f>IF($H34&gt;NORMA!$M$29,"NO CUMPLE","CUMPLE")</f>
        <v>CUMPLE</v>
      </c>
      <c r="AG34" s="51" t="str">
        <f>IF($O34&gt;NORMA!$M$30,"NO CUMPLE","CUMPLE")</f>
        <v>CUMPLE</v>
      </c>
      <c r="AH34" s="51" t="str">
        <f>IF(AND($N34&gt;=NORMA!$R$18, $N34&lt;=NORMA!$S$18),"CUMPLE","NO CUMPLE")</f>
        <v>CUMPLE</v>
      </c>
      <c r="AI34" s="51" t="str">
        <f>IF($I34&gt;NORMA!$M$32,"NO CUMPLE","CUMPLE")</f>
        <v>CUMPLE</v>
      </c>
    </row>
    <row r="35" spans="1:35" ht="14.25" customHeight="1" x14ac:dyDescent="0.35">
      <c r="A35" s="213" t="s">
        <v>114</v>
      </c>
      <c r="B35" s="217" t="s">
        <v>113</v>
      </c>
      <c r="C35" s="240">
        <v>40410</v>
      </c>
      <c r="D35" s="241">
        <v>0.58333333333333304</v>
      </c>
      <c r="E35" s="216">
        <v>5.2</v>
      </c>
      <c r="F35" s="216">
        <v>19.100000000000001</v>
      </c>
      <c r="G35" s="216">
        <v>8.1999999999999993</v>
      </c>
      <c r="H35" s="245">
        <v>3.6</v>
      </c>
      <c r="I35" s="218">
        <v>0.31</v>
      </c>
      <c r="J35" s="242">
        <v>0.69</v>
      </c>
      <c r="K35" s="218">
        <v>1.47</v>
      </c>
      <c r="L35" s="242">
        <v>9.1130975912266696E-2</v>
      </c>
      <c r="M35" s="243">
        <v>7.48</v>
      </c>
      <c r="N35" s="243">
        <v>6.48</v>
      </c>
      <c r="O35" s="244">
        <v>93000</v>
      </c>
      <c r="P35" s="51" t="str">
        <f>IF($M35&lt;NORMA!$M$7,"NO CUMPLE","CUMPLE")</f>
        <v>CUMPLE</v>
      </c>
      <c r="Q35" s="51" t="str">
        <f>IF($E35&gt;NORMA!$M$8,"NO CUMPLE","CUMPLE")</f>
        <v>NO CUMPLE</v>
      </c>
      <c r="R35" s="51" t="str">
        <f>IF($F35&gt;NORMA!$M$9,"NO CUMPLE","CUMPLE")</f>
        <v>CUMPLE</v>
      </c>
      <c r="S35" s="51" t="str">
        <f>IF($K35&gt;NORMA!$M$10,"NO CUMPLE","CUMPLE")</f>
        <v>CUMPLE</v>
      </c>
      <c r="T35" s="51" t="str">
        <f>IF($J35&gt;NORMA!$M$11,"NO CUMPLE","CUMPLE")</f>
        <v>NO CUMPLE</v>
      </c>
      <c r="U35" s="51" t="str">
        <f>IF($G35&gt;NORMA!$M$12,"NO CUMPLE","CUMPLE")</f>
        <v>CUMPLE</v>
      </c>
      <c r="V35" s="51" t="str">
        <f>IF($H35&gt;NORMA!$M$13,"NO CUMPLE","CUMPLE")</f>
        <v>CUMPLE</v>
      </c>
      <c r="W35" s="51" t="str">
        <f>IF($O35&gt;NORMA!$M$14,"NO CUMPLE","CUMPLE")</f>
        <v>NO CUMPLE</v>
      </c>
      <c r="X35" s="51" t="str">
        <f>IF(AND($N35&gt;=NORMA!$Q$4, $N35&lt;=NORMA!$R$4),"CUMPLE","NO CUMPLE")</f>
        <v>CUMPLE</v>
      </c>
      <c r="Y35" s="51" t="str">
        <f>IF($I35&gt;NORMA!$M$16,"NO CUMPLE","CUMPLE")</f>
        <v>CUMPLE</v>
      </c>
      <c r="Z35" s="51" t="str">
        <f>IF($M35&lt;NORMA!$M$23,"NO CUMPLE","CUMPLE")</f>
        <v>CUMPLE</v>
      </c>
      <c r="AA35" s="51" t="str">
        <f>IF($E35&gt;NORMA!$M$24,"NO CUMPLE","CUMPLE")</f>
        <v>NO CUMPLE</v>
      </c>
      <c r="AB35" s="51" t="str">
        <f>IF($F35&gt;NORMA!$M$25,"NO CUMPLE","CUMPLE")</f>
        <v>NO CUMPLE</v>
      </c>
      <c r="AC35" s="51" t="str">
        <f>IF($K35&gt;NORMA!$M$26,"NO CUMPLE","CUMPLE")</f>
        <v>CUMPLE</v>
      </c>
      <c r="AD35" s="51" t="str">
        <f>IF($J35&gt;NORMA!$M$27,"NO CUMPLE","CUMPLE")</f>
        <v>NO CUMPLE</v>
      </c>
      <c r="AE35" s="51" t="str">
        <f>IF($G35&gt;NORMA!$M$28,"NO CUMPLE","CUMPLE")</f>
        <v>CUMPLE</v>
      </c>
      <c r="AF35" s="51" t="str">
        <f>IF($H35&gt;NORMA!$M$29,"NO CUMPLE","CUMPLE")</f>
        <v>CUMPLE</v>
      </c>
      <c r="AG35" s="51" t="str">
        <f>IF($O35&gt;NORMA!$M$30,"NO CUMPLE","CUMPLE")</f>
        <v>NO CUMPLE</v>
      </c>
      <c r="AH35" s="51" t="str">
        <f>IF(AND($N35&gt;=NORMA!$R$18, $N35&lt;=NORMA!$S$18),"CUMPLE","NO CUMPLE")</f>
        <v>NO CUMPLE</v>
      </c>
      <c r="AI35" s="51" t="str">
        <f>IF($I35&gt;NORMA!$M$32,"NO CUMPLE","CUMPLE")</f>
        <v>CUMPLE</v>
      </c>
    </row>
    <row r="36" spans="1:35" ht="14.25" customHeight="1" x14ac:dyDescent="0.35">
      <c r="A36" s="213" t="s">
        <v>112</v>
      </c>
      <c r="B36" s="217" t="s">
        <v>113</v>
      </c>
      <c r="C36" s="240">
        <v>40423</v>
      </c>
      <c r="D36" s="241">
        <v>0.60416666666666696</v>
      </c>
      <c r="E36" s="216">
        <v>1.4</v>
      </c>
      <c r="F36" s="216">
        <v>16.100000000000001</v>
      </c>
      <c r="G36" s="216">
        <v>30</v>
      </c>
      <c r="H36" s="245">
        <v>3.6</v>
      </c>
      <c r="I36" s="218">
        <v>0.09</v>
      </c>
      <c r="J36" s="242">
        <v>0.2</v>
      </c>
      <c r="K36" s="218">
        <v>1.38</v>
      </c>
      <c r="L36" s="242">
        <v>7.2997641152E-3</v>
      </c>
      <c r="M36" s="243">
        <v>6.47</v>
      </c>
      <c r="N36" s="243">
        <v>6.51</v>
      </c>
      <c r="O36" s="244">
        <v>4300</v>
      </c>
      <c r="P36" s="51" t="str">
        <f>IF($M36&lt;NORMA!$M$7,"NO CUMPLE","CUMPLE")</f>
        <v>NO CUMPLE</v>
      </c>
      <c r="Q36" s="51" t="str">
        <f>IF($E36&gt;NORMA!$M$8,"NO CUMPLE","CUMPLE")</f>
        <v>CUMPLE</v>
      </c>
      <c r="R36" s="51" t="str">
        <f>IF($F36&gt;NORMA!$M$9,"NO CUMPLE","CUMPLE")</f>
        <v>CUMPLE</v>
      </c>
      <c r="S36" s="51" t="str">
        <f>IF($K36&gt;NORMA!$M$10,"NO CUMPLE","CUMPLE")</f>
        <v>CUMPLE</v>
      </c>
      <c r="T36" s="51" t="str">
        <f>IF($J36&gt;NORMA!$M$11,"NO CUMPLE","CUMPLE")</f>
        <v>CUMPLE</v>
      </c>
      <c r="U36" s="51" t="str">
        <f>IF($G36&gt;NORMA!$M$12,"NO CUMPLE","CUMPLE")</f>
        <v>NO CUMPLE</v>
      </c>
      <c r="V36" s="51" t="str">
        <f>IF($H36&gt;NORMA!$M$13,"NO CUMPLE","CUMPLE")</f>
        <v>CUMPLE</v>
      </c>
      <c r="W36" s="51" t="str">
        <f>IF($O36&gt;NORMA!$M$14,"NO CUMPLE","CUMPLE")</f>
        <v>NO CUMPLE</v>
      </c>
      <c r="X36" s="51" t="str">
        <f>IF(AND($N36&gt;=NORMA!$Q$4, $N36&lt;=NORMA!$R$4),"CUMPLE","NO CUMPLE")</f>
        <v>CUMPLE</v>
      </c>
      <c r="Y36" s="51" t="str">
        <f>IF($I36&gt;NORMA!$M$16,"NO CUMPLE","CUMPLE")</f>
        <v>CUMPLE</v>
      </c>
      <c r="Z36" s="51" t="str">
        <f>IF($M36&lt;NORMA!$M$23,"NO CUMPLE","CUMPLE")</f>
        <v>NO CUMPLE</v>
      </c>
      <c r="AA36" s="51" t="str">
        <f>IF($E36&gt;NORMA!$M$24,"NO CUMPLE","CUMPLE")</f>
        <v>CUMPLE</v>
      </c>
      <c r="AB36" s="51" t="str">
        <f>IF($F36&gt;NORMA!$M$25,"NO CUMPLE","CUMPLE")</f>
        <v>NO CUMPLE</v>
      </c>
      <c r="AC36" s="51" t="str">
        <f>IF($K36&gt;NORMA!$M$26,"NO CUMPLE","CUMPLE")</f>
        <v>CUMPLE</v>
      </c>
      <c r="AD36" s="51" t="str">
        <f>IF($J36&gt;NORMA!$M$27,"NO CUMPLE","CUMPLE")</f>
        <v>CUMPLE</v>
      </c>
      <c r="AE36" s="51" t="str">
        <f>IF($G36&gt;NORMA!$M$28,"NO CUMPLE","CUMPLE")</f>
        <v>NO CUMPLE</v>
      </c>
      <c r="AF36" s="51" t="str">
        <f>IF($H36&gt;NORMA!$M$29,"NO CUMPLE","CUMPLE")</f>
        <v>CUMPLE</v>
      </c>
      <c r="AG36" s="51" t="str">
        <f>IF($O36&gt;NORMA!$M$30,"NO CUMPLE","CUMPLE")</f>
        <v>NO CUMPLE</v>
      </c>
      <c r="AH36" s="51" t="str">
        <f>IF(AND($N36&gt;=NORMA!$R$18, $N36&lt;=NORMA!$S$18),"CUMPLE","NO CUMPLE")</f>
        <v>CUMPLE</v>
      </c>
      <c r="AI36" s="51" t="str">
        <f>IF($I36&gt;NORMA!$M$32,"NO CUMPLE","CUMPLE")</f>
        <v>CUMPLE</v>
      </c>
    </row>
    <row r="37" spans="1:35" ht="14.25" customHeight="1" x14ac:dyDescent="0.35">
      <c r="A37" s="213" t="s">
        <v>114</v>
      </c>
      <c r="B37" s="217" t="s">
        <v>113</v>
      </c>
      <c r="C37" s="240">
        <v>40427</v>
      </c>
      <c r="D37" s="241">
        <v>0.16666666666666699</v>
      </c>
      <c r="E37" s="216">
        <v>2</v>
      </c>
      <c r="F37" s="216">
        <v>17.100000000000001</v>
      </c>
      <c r="G37" s="216">
        <v>27</v>
      </c>
      <c r="H37" s="216">
        <v>4.8</v>
      </c>
      <c r="I37" s="218">
        <v>0.14000000000000001</v>
      </c>
      <c r="J37" s="242">
        <v>0.2</v>
      </c>
      <c r="K37" s="218">
        <v>1.83</v>
      </c>
      <c r="L37" s="242">
        <v>10.376686265128001</v>
      </c>
      <c r="M37" s="243">
        <v>7.1</v>
      </c>
      <c r="N37" s="243">
        <v>6.97</v>
      </c>
      <c r="O37" s="244">
        <v>1500</v>
      </c>
      <c r="P37" s="51" t="str">
        <f>IF($M37&lt;NORMA!$M$7,"NO CUMPLE","CUMPLE")</f>
        <v>CUMPLE</v>
      </c>
      <c r="Q37" s="51" t="str">
        <f>IF($E37&gt;NORMA!$M$8,"NO CUMPLE","CUMPLE")</f>
        <v>CUMPLE</v>
      </c>
      <c r="R37" s="51" t="str">
        <f>IF($F37&gt;NORMA!$M$9,"NO CUMPLE","CUMPLE")</f>
        <v>CUMPLE</v>
      </c>
      <c r="S37" s="51" t="str">
        <f>IF($K37&gt;NORMA!$M$10,"NO CUMPLE","CUMPLE")</f>
        <v>CUMPLE</v>
      </c>
      <c r="T37" s="51" t="str">
        <f>IF($J37&gt;NORMA!$M$11,"NO CUMPLE","CUMPLE")</f>
        <v>CUMPLE</v>
      </c>
      <c r="U37" s="51" t="str">
        <f>IF($G37&gt;NORMA!$M$12,"NO CUMPLE","CUMPLE")</f>
        <v>NO CUMPLE</v>
      </c>
      <c r="V37" s="51" t="str">
        <f>IF($H37&gt;NORMA!$M$13,"NO CUMPLE","CUMPLE")</f>
        <v>CUMPLE</v>
      </c>
      <c r="W37" s="51" t="str">
        <f>IF($O37&gt;NORMA!$M$14,"NO CUMPLE","CUMPLE")</f>
        <v>NO CUMPLE</v>
      </c>
      <c r="X37" s="51" t="str">
        <f>IF(AND($N37&gt;=NORMA!$Q$4, $N37&lt;=NORMA!$R$4),"CUMPLE","NO CUMPLE")</f>
        <v>CUMPLE</v>
      </c>
      <c r="Y37" s="51" t="str">
        <f>IF($I37&gt;NORMA!$M$16,"NO CUMPLE","CUMPLE")</f>
        <v>CUMPLE</v>
      </c>
      <c r="Z37" s="51" t="str">
        <f>IF($M37&lt;NORMA!$M$23,"NO CUMPLE","CUMPLE")</f>
        <v>CUMPLE</v>
      </c>
      <c r="AA37" s="51" t="str">
        <f>IF($E37&gt;NORMA!$M$24,"NO CUMPLE","CUMPLE")</f>
        <v>CUMPLE</v>
      </c>
      <c r="AB37" s="51" t="str">
        <f>IF($F37&gt;NORMA!$M$25,"NO CUMPLE","CUMPLE")</f>
        <v>NO CUMPLE</v>
      </c>
      <c r="AC37" s="51" t="str">
        <f>IF($K37&gt;NORMA!$M$26,"NO CUMPLE","CUMPLE")</f>
        <v>CUMPLE</v>
      </c>
      <c r="AD37" s="51" t="str">
        <f>IF($J37&gt;NORMA!$M$27,"NO CUMPLE","CUMPLE")</f>
        <v>CUMPLE</v>
      </c>
      <c r="AE37" s="51" t="str">
        <f>IF($G37&gt;NORMA!$M$28,"NO CUMPLE","CUMPLE")</f>
        <v>NO CUMPLE</v>
      </c>
      <c r="AF37" s="51" t="str">
        <f>IF($H37&gt;NORMA!$M$29,"NO CUMPLE","CUMPLE")</f>
        <v>CUMPLE</v>
      </c>
      <c r="AG37" s="51" t="str">
        <f>IF($O37&gt;NORMA!$M$30,"NO CUMPLE","CUMPLE")</f>
        <v>NO CUMPLE</v>
      </c>
      <c r="AH37" s="51" t="str">
        <f>IF(AND($N37&gt;=NORMA!$R$18, $N37&lt;=NORMA!$S$18),"CUMPLE","NO CUMPLE")</f>
        <v>CUMPLE</v>
      </c>
      <c r="AI37" s="51" t="str">
        <f>IF($I37&gt;NORMA!$M$32,"NO CUMPLE","CUMPLE")</f>
        <v>CUMPLE</v>
      </c>
    </row>
    <row r="38" spans="1:35" ht="14.25" customHeight="1" x14ac:dyDescent="0.35">
      <c r="A38" s="213" t="s">
        <v>112</v>
      </c>
      <c r="B38" s="217" t="s">
        <v>113</v>
      </c>
      <c r="C38" s="240">
        <v>40441</v>
      </c>
      <c r="D38" s="241">
        <v>0.625</v>
      </c>
      <c r="E38" s="245">
        <v>1</v>
      </c>
      <c r="F38" s="216">
        <v>13.4</v>
      </c>
      <c r="G38" s="216">
        <v>11</v>
      </c>
      <c r="H38" s="245">
        <v>3.6</v>
      </c>
      <c r="I38" s="218">
        <v>0.08</v>
      </c>
      <c r="J38" s="242">
        <v>0.06</v>
      </c>
      <c r="K38" s="218">
        <v>1.31</v>
      </c>
      <c r="L38" s="242">
        <v>6.3128517887999997E-3</v>
      </c>
      <c r="M38" s="243">
        <v>8.44</v>
      </c>
      <c r="N38" s="243">
        <v>6.83</v>
      </c>
      <c r="O38" s="244">
        <v>23</v>
      </c>
      <c r="P38" s="51" t="str">
        <f>IF($M38&lt;NORMA!$M$7,"NO CUMPLE","CUMPLE")</f>
        <v>CUMPLE</v>
      </c>
      <c r="Q38" s="51" t="str">
        <f>IF($E38&gt;NORMA!$M$8,"NO CUMPLE","CUMPLE")</f>
        <v>CUMPLE</v>
      </c>
      <c r="R38" s="51" t="str">
        <f>IF($F38&gt;NORMA!$M$9,"NO CUMPLE","CUMPLE")</f>
        <v>CUMPLE</v>
      </c>
      <c r="S38" s="51" t="str">
        <f>IF($K38&gt;NORMA!$M$10,"NO CUMPLE","CUMPLE")</f>
        <v>CUMPLE</v>
      </c>
      <c r="T38" s="51" t="str">
        <f>IF($J38&gt;NORMA!$M$11,"NO CUMPLE","CUMPLE")</f>
        <v>CUMPLE</v>
      </c>
      <c r="U38" s="51" t="str">
        <f>IF($G38&gt;NORMA!$M$12,"NO CUMPLE","CUMPLE")</f>
        <v>NO CUMPLE</v>
      </c>
      <c r="V38" s="51" t="str">
        <f>IF($H38&gt;NORMA!$M$13,"NO CUMPLE","CUMPLE")</f>
        <v>CUMPLE</v>
      </c>
      <c r="W38" s="51" t="str">
        <f>IF($O38&gt;NORMA!$M$14,"NO CUMPLE","CUMPLE")</f>
        <v>CUMPLE</v>
      </c>
      <c r="X38" s="51" t="str">
        <f>IF(AND($N38&gt;=NORMA!$Q$4, $N38&lt;=NORMA!$R$4),"CUMPLE","NO CUMPLE")</f>
        <v>CUMPLE</v>
      </c>
      <c r="Y38" s="51" t="str">
        <f>IF($I38&gt;NORMA!$M$16,"NO CUMPLE","CUMPLE")</f>
        <v>CUMPLE</v>
      </c>
      <c r="Z38" s="51" t="str">
        <f>IF($M38&lt;NORMA!$M$23,"NO CUMPLE","CUMPLE")</f>
        <v>CUMPLE</v>
      </c>
      <c r="AA38" s="51" t="str">
        <f>IF($E38&gt;NORMA!$M$24,"NO CUMPLE","CUMPLE")</f>
        <v>CUMPLE</v>
      </c>
      <c r="AB38" s="51" t="str">
        <f>IF($F38&gt;NORMA!$M$25,"NO CUMPLE","CUMPLE")</f>
        <v>NO CUMPLE</v>
      </c>
      <c r="AC38" s="51" t="str">
        <f>IF($K38&gt;NORMA!$M$26,"NO CUMPLE","CUMPLE")</f>
        <v>CUMPLE</v>
      </c>
      <c r="AD38" s="51" t="str">
        <f>IF($J38&gt;NORMA!$M$27,"NO CUMPLE","CUMPLE")</f>
        <v>CUMPLE</v>
      </c>
      <c r="AE38" s="51" t="str">
        <f>IF($G38&gt;NORMA!$M$28,"NO CUMPLE","CUMPLE")</f>
        <v>NO CUMPLE</v>
      </c>
      <c r="AF38" s="51" t="str">
        <f>IF($H38&gt;NORMA!$M$29,"NO CUMPLE","CUMPLE")</f>
        <v>CUMPLE</v>
      </c>
      <c r="AG38" s="51" t="str">
        <f>IF($O38&gt;NORMA!$M$30,"NO CUMPLE","CUMPLE")</f>
        <v>CUMPLE</v>
      </c>
      <c r="AH38" s="51" t="str">
        <f>IF(AND($N38&gt;=NORMA!$R$18, $N38&lt;=NORMA!$S$18),"CUMPLE","NO CUMPLE")</f>
        <v>CUMPLE</v>
      </c>
      <c r="AI38" s="51" t="str">
        <f>IF($I38&gt;NORMA!$M$32,"NO CUMPLE","CUMPLE")</f>
        <v>CUMPLE</v>
      </c>
    </row>
    <row r="39" spans="1:35" ht="14.25" customHeight="1" x14ac:dyDescent="0.35">
      <c r="A39" s="213" t="s">
        <v>114</v>
      </c>
      <c r="B39" s="217" t="s">
        <v>113</v>
      </c>
      <c r="C39" s="240">
        <v>40443</v>
      </c>
      <c r="D39" s="241">
        <v>0.29166666666666702</v>
      </c>
      <c r="E39" s="216">
        <v>1.9</v>
      </c>
      <c r="F39" s="216">
        <v>4</v>
      </c>
      <c r="G39" s="216">
        <v>5.7</v>
      </c>
      <c r="H39" s="216">
        <v>4.9000000000000004</v>
      </c>
      <c r="I39" s="218">
        <v>0.17</v>
      </c>
      <c r="J39" s="242">
        <v>0.14000000000000001</v>
      </c>
      <c r="K39" s="218">
        <v>1.72</v>
      </c>
      <c r="L39" s="242">
        <v>6.0840276287199999E-2</v>
      </c>
      <c r="M39" s="243">
        <v>8.0399999999999991</v>
      </c>
      <c r="N39" s="243">
        <v>6.9</v>
      </c>
      <c r="O39" s="244">
        <v>24000</v>
      </c>
      <c r="P39" s="51" t="str">
        <f>IF($M39&lt;NORMA!$M$7,"NO CUMPLE","CUMPLE")</f>
        <v>CUMPLE</v>
      </c>
      <c r="Q39" s="51" t="str">
        <f>IF($E39&gt;NORMA!$M$8,"NO CUMPLE","CUMPLE")</f>
        <v>CUMPLE</v>
      </c>
      <c r="R39" s="51" t="str">
        <f>IF($F39&gt;NORMA!$M$9,"NO CUMPLE","CUMPLE")</f>
        <v>CUMPLE</v>
      </c>
      <c r="S39" s="51" t="str">
        <f>IF($K39&gt;NORMA!$M$10,"NO CUMPLE","CUMPLE")</f>
        <v>CUMPLE</v>
      </c>
      <c r="T39" s="51" t="str">
        <f>IF($J39&gt;NORMA!$M$11,"NO CUMPLE","CUMPLE")</f>
        <v>CUMPLE</v>
      </c>
      <c r="U39" s="51" t="str">
        <f>IF($G39&gt;NORMA!$M$12,"NO CUMPLE","CUMPLE")</f>
        <v>CUMPLE</v>
      </c>
      <c r="V39" s="51" t="str">
        <f>IF($H39&gt;NORMA!$M$13,"NO CUMPLE","CUMPLE")</f>
        <v>CUMPLE</v>
      </c>
      <c r="W39" s="51" t="str">
        <f>IF($O39&gt;NORMA!$M$14,"NO CUMPLE","CUMPLE")</f>
        <v>NO CUMPLE</v>
      </c>
      <c r="X39" s="51" t="str">
        <f>IF(AND($N39&gt;=NORMA!$Q$4, $N39&lt;=NORMA!$R$4),"CUMPLE","NO CUMPLE")</f>
        <v>CUMPLE</v>
      </c>
      <c r="Y39" s="51" t="str">
        <f>IF($I39&gt;NORMA!$M$16,"NO CUMPLE","CUMPLE")</f>
        <v>CUMPLE</v>
      </c>
      <c r="Z39" s="51" t="str">
        <f>IF($M39&lt;NORMA!$M$23,"NO CUMPLE","CUMPLE")</f>
        <v>CUMPLE</v>
      </c>
      <c r="AA39" s="51" t="str">
        <f>IF($E39&gt;NORMA!$M$24,"NO CUMPLE","CUMPLE")</f>
        <v>CUMPLE</v>
      </c>
      <c r="AB39" s="51" t="str">
        <f>IF($F39&gt;NORMA!$M$25,"NO CUMPLE","CUMPLE")</f>
        <v>CUMPLE</v>
      </c>
      <c r="AC39" s="51" t="str">
        <f>IF($K39&gt;NORMA!$M$26,"NO CUMPLE","CUMPLE")</f>
        <v>CUMPLE</v>
      </c>
      <c r="AD39" s="51" t="str">
        <f>IF($J39&gt;NORMA!$M$27,"NO CUMPLE","CUMPLE")</f>
        <v>CUMPLE</v>
      </c>
      <c r="AE39" s="51" t="str">
        <f>IF($G39&gt;NORMA!$M$28,"NO CUMPLE","CUMPLE")</f>
        <v>CUMPLE</v>
      </c>
      <c r="AF39" s="51" t="str">
        <f>IF($H39&gt;NORMA!$M$29,"NO CUMPLE","CUMPLE")</f>
        <v>CUMPLE</v>
      </c>
      <c r="AG39" s="51" t="str">
        <f>IF($O39&gt;NORMA!$M$30,"NO CUMPLE","CUMPLE")</f>
        <v>NO CUMPLE</v>
      </c>
      <c r="AH39" s="51" t="str">
        <f>IF(AND($N39&gt;=NORMA!$R$18, $N39&lt;=NORMA!$S$18),"CUMPLE","NO CUMPLE")</f>
        <v>CUMPLE</v>
      </c>
      <c r="AI39" s="51" t="str">
        <f>IF($I39&gt;NORMA!$M$32,"NO CUMPLE","CUMPLE")</f>
        <v>CUMPLE</v>
      </c>
    </row>
    <row r="40" spans="1:35" ht="14.25" customHeight="1" x14ac:dyDescent="0.35">
      <c r="A40" s="213" t="s">
        <v>112</v>
      </c>
      <c r="B40" s="217" t="s">
        <v>113</v>
      </c>
      <c r="C40" s="240">
        <v>40452</v>
      </c>
      <c r="D40" s="241">
        <v>0.95833333333333304</v>
      </c>
      <c r="E40" s="216">
        <v>2.1</v>
      </c>
      <c r="F40" s="246">
        <v>14.9</v>
      </c>
      <c r="G40" s="246">
        <v>11</v>
      </c>
      <c r="H40" s="245">
        <v>3.6</v>
      </c>
      <c r="I40" s="247">
        <v>0.12</v>
      </c>
      <c r="J40" s="248">
        <v>0.15</v>
      </c>
      <c r="K40" s="218">
        <v>1.31</v>
      </c>
      <c r="L40" s="248">
        <v>3.0350291831680002E-3</v>
      </c>
      <c r="M40" s="249">
        <v>6.88</v>
      </c>
      <c r="N40" s="249">
        <v>7.5</v>
      </c>
      <c r="O40" s="250">
        <v>150</v>
      </c>
      <c r="P40" s="51" t="str">
        <f>IF($M40&lt;NORMA!$M$7,"NO CUMPLE","CUMPLE")</f>
        <v>NO CUMPLE</v>
      </c>
      <c r="Q40" s="51" t="str">
        <f>IF($E40&gt;NORMA!$M$8,"NO CUMPLE","CUMPLE")</f>
        <v>CUMPLE</v>
      </c>
      <c r="R40" s="51" t="str">
        <f>IF($F40&gt;NORMA!$M$9,"NO CUMPLE","CUMPLE")</f>
        <v>CUMPLE</v>
      </c>
      <c r="S40" s="51" t="str">
        <f>IF($K40&gt;NORMA!$M$10,"NO CUMPLE","CUMPLE")</f>
        <v>CUMPLE</v>
      </c>
      <c r="T40" s="51" t="str">
        <f>IF($J40&gt;NORMA!$M$11,"NO CUMPLE","CUMPLE")</f>
        <v>CUMPLE</v>
      </c>
      <c r="U40" s="51" t="str">
        <f>IF($G40&gt;NORMA!$M$12,"NO CUMPLE","CUMPLE")</f>
        <v>NO CUMPLE</v>
      </c>
      <c r="V40" s="51" t="str">
        <f>IF($H40&gt;NORMA!$M$13,"NO CUMPLE","CUMPLE")</f>
        <v>CUMPLE</v>
      </c>
      <c r="W40" s="51" t="str">
        <f>IF($O40&gt;NORMA!$M$14,"NO CUMPLE","CUMPLE")</f>
        <v>CUMPLE</v>
      </c>
      <c r="X40" s="51" t="str">
        <f>IF(AND($N40&gt;=NORMA!$Q$4, $N40&lt;=NORMA!$R$4),"CUMPLE","NO CUMPLE")</f>
        <v>CUMPLE</v>
      </c>
      <c r="Y40" s="51" t="str">
        <f>IF($I40&gt;NORMA!$M$16,"NO CUMPLE","CUMPLE")</f>
        <v>CUMPLE</v>
      </c>
      <c r="Z40" s="51" t="str">
        <f>IF($M40&lt;NORMA!$M$23,"NO CUMPLE","CUMPLE")</f>
        <v>NO CUMPLE</v>
      </c>
      <c r="AA40" s="51" t="str">
        <f>IF($E40&gt;NORMA!$M$24,"NO CUMPLE","CUMPLE")</f>
        <v>CUMPLE</v>
      </c>
      <c r="AB40" s="51" t="str">
        <f>IF($F40&gt;NORMA!$M$25,"NO CUMPLE","CUMPLE")</f>
        <v>NO CUMPLE</v>
      </c>
      <c r="AC40" s="51" t="str">
        <f>IF($K40&gt;NORMA!$M$26,"NO CUMPLE","CUMPLE")</f>
        <v>CUMPLE</v>
      </c>
      <c r="AD40" s="51" t="str">
        <f>IF($J40&gt;NORMA!$M$27,"NO CUMPLE","CUMPLE")</f>
        <v>CUMPLE</v>
      </c>
      <c r="AE40" s="51" t="str">
        <f>IF($G40&gt;NORMA!$M$28,"NO CUMPLE","CUMPLE")</f>
        <v>NO CUMPLE</v>
      </c>
      <c r="AF40" s="51" t="str">
        <f>IF($H40&gt;NORMA!$M$29,"NO CUMPLE","CUMPLE")</f>
        <v>CUMPLE</v>
      </c>
      <c r="AG40" s="51" t="str">
        <f>IF($O40&gt;NORMA!$M$30,"NO CUMPLE","CUMPLE")</f>
        <v>NO CUMPLE</v>
      </c>
      <c r="AH40" s="51" t="str">
        <f>IF(AND($N40&gt;=NORMA!$R$18, $N40&lt;=NORMA!$S$18),"CUMPLE","NO CUMPLE")</f>
        <v>CUMPLE</v>
      </c>
      <c r="AI40" s="51" t="str">
        <f>IF($I40&gt;NORMA!$M$32,"NO CUMPLE","CUMPLE")</f>
        <v>CUMPLE</v>
      </c>
    </row>
    <row r="41" spans="1:35" ht="14.25" customHeight="1" x14ac:dyDescent="0.35">
      <c r="A41" s="213" t="s">
        <v>114</v>
      </c>
      <c r="B41" s="217" t="s">
        <v>113</v>
      </c>
      <c r="C41" s="240">
        <v>40456</v>
      </c>
      <c r="D41" s="241">
        <v>0.5625</v>
      </c>
      <c r="E41" s="216">
        <v>5.7</v>
      </c>
      <c r="F41" s="216">
        <v>38.299999999999997</v>
      </c>
      <c r="G41" s="216">
        <v>104</v>
      </c>
      <c r="H41" s="245">
        <v>3.6</v>
      </c>
      <c r="I41" s="218">
        <v>0.44</v>
      </c>
      <c r="J41" s="242">
        <v>0.65</v>
      </c>
      <c r="K41" s="218">
        <v>2.85</v>
      </c>
      <c r="L41" s="242">
        <v>0.184734798965867</v>
      </c>
      <c r="M41" s="243">
        <v>7.44</v>
      </c>
      <c r="N41" s="243">
        <v>7</v>
      </c>
      <c r="O41" s="244">
        <v>30000</v>
      </c>
      <c r="P41" s="51" t="str">
        <f>IF($M41&lt;NORMA!$M$7,"NO CUMPLE","CUMPLE")</f>
        <v>CUMPLE</v>
      </c>
      <c r="Q41" s="51" t="str">
        <f>IF($E41&gt;NORMA!$M$8,"NO CUMPLE","CUMPLE")</f>
        <v>NO CUMPLE</v>
      </c>
      <c r="R41" s="51" t="str">
        <f>IF($F41&gt;NORMA!$M$9,"NO CUMPLE","CUMPLE")</f>
        <v>NO CUMPLE</v>
      </c>
      <c r="S41" s="51" t="str">
        <f>IF($K41&gt;NORMA!$M$10,"NO CUMPLE","CUMPLE")</f>
        <v>CUMPLE</v>
      </c>
      <c r="T41" s="51" t="str">
        <f>IF($J41&gt;NORMA!$M$11,"NO CUMPLE","CUMPLE")</f>
        <v>NO CUMPLE</v>
      </c>
      <c r="U41" s="51" t="str">
        <f>IF($G41&gt;NORMA!$M$12,"NO CUMPLE","CUMPLE")</f>
        <v>NO CUMPLE</v>
      </c>
      <c r="V41" s="51" t="str">
        <f>IF($H41&gt;NORMA!$M$13,"NO CUMPLE","CUMPLE")</f>
        <v>CUMPLE</v>
      </c>
      <c r="W41" s="51" t="str">
        <f>IF($O41&gt;NORMA!$M$14,"NO CUMPLE","CUMPLE")</f>
        <v>NO CUMPLE</v>
      </c>
      <c r="X41" s="51" t="str">
        <f>IF(AND($N41&gt;=NORMA!$Q$4, $N41&lt;=NORMA!$R$4),"CUMPLE","NO CUMPLE")</f>
        <v>CUMPLE</v>
      </c>
      <c r="Y41" s="51" t="str">
        <f>IF($I41&gt;NORMA!$M$16,"NO CUMPLE","CUMPLE")</f>
        <v>CUMPLE</v>
      </c>
      <c r="Z41" s="51" t="str">
        <f>IF($M41&lt;NORMA!$M$23,"NO CUMPLE","CUMPLE")</f>
        <v>CUMPLE</v>
      </c>
      <c r="AA41" s="51" t="str">
        <f>IF($E41&gt;NORMA!$M$24,"NO CUMPLE","CUMPLE")</f>
        <v>NO CUMPLE</v>
      </c>
      <c r="AB41" s="51" t="str">
        <f>IF($F41&gt;NORMA!$M$25,"NO CUMPLE","CUMPLE")</f>
        <v>NO CUMPLE</v>
      </c>
      <c r="AC41" s="51" t="str">
        <f>IF($K41&gt;NORMA!$M$26,"NO CUMPLE","CUMPLE")</f>
        <v>CUMPLE</v>
      </c>
      <c r="AD41" s="51" t="str">
        <f>IF($J41&gt;NORMA!$M$27,"NO CUMPLE","CUMPLE")</f>
        <v>NO CUMPLE</v>
      </c>
      <c r="AE41" s="51" t="str">
        <f>IF($G41&gt;NORMA!$M$28,"NO CUMPLE","CUMPLE")</f>
        <v>NO CUMPLE</v>
      </c>
      <c r="AF41" s="51" t="str">
        <f>IF($H41&gt;NORMA!$M$29,"NO CUMPLE","CUMPLE")</f>
        <v>CUMPLE</v>
      </c>
      <c r="AG41" s="51" t="str">
        <f>IF($O41&gt;NORMA!$M$30,"NO CUMPLE","CUMPLE")</f>
        <v>NO CUMPLE</v>
      </c>
      <c r="AH41" s="51" t="str">
        <f>IF(AND($N41&gt;=NORMA!$R$18, $N41&lt;=NORMA!$S$18),"CUMPLE","NO CUMPLE")</f>
        <v>CUMPLE</v>
      </c>
      <c r="AI41" s="51" t="str">
        <f>IF($I41&gt;NORMA!$M$32,"NO CUMPLE","CUMPLE")</f>
        <v>CUMPLE</v>
      </c>
    </row>
    <row r="42" spans="1:35" ht="14.25" customHeight="1" x14ac:dyDescent="0.35">
      <c r="A42" s="213" t="s">
        <v>112</v>
      </c>
      <c r="B42" s="217" t="s">
        <v>113</v>
      </c>
      <c r="C42" s="240">
        <v>40460</v>
      </c>
      <c r="D42" s="251">
        <v>0.41666666666666702</v>
      </c>
      <c r="E42" s="216">
        <v>2.2000000000000002</v>
      </c>
      <c r="F42" s="246">
        <v>19.100000000000001</v>
      </c>
      <c r="G42" s="246">
        <v>17</v>
      </c>
      <c r="H42" s="245">
        <v>3.6</v>
      </c>
      <c r="I42" s="247">
        <v>0.31</v>
      </c>
      <c r="J42" s="248">
        <v>0.26</v>
      </c>
      <c r="K42" s="218">
        <v>1.41</v>
      </c>
      <c r="L42" s="248">
        <v>5.5683781586240002</v>
      </c>
      <c r="M42" s="249">
        <v>7.47</v>
      </c>
      <c r="N42" s="249">
        <v>7.34</v>
      </c>
      <c r="O42" s="250">
        <v>430</v>
      </c>
      <c r="P42" s="51" t="str">
        <f>IF($M42&lt;NORMA!$M$7,"NO CUMPLE","CUMPLE")</f>
        <v>CUMPLE</v>
      </c>
      <c r="Q42" s="51" t="str">
        <f>IF($E42&gt;NORMA!$M$8,"NO CUMPLE","CUMPLE")</f>
        <v>CUMPLE</v>
      </c>
      <c r="R42" s="51" t="str">
        <f>IF($F42&gt;NORMA!$M$9,"NO CUMPLE","CUMPLE")</f>
        <v>CUMPLE</v>
      </c>
      <c r="S42" s="51" t="str">
        <f>IF($K42&gt;NORMA!$M$10,"NO CUMPLE","CUMPLE")</f>
        <v>CUMPLE</v>
      </c>
      <c r="T42" s="51" t="str">
        <f>IF($J42&gt;NORMA!$M$11,"NO CUMPLE","CUMPLE")</f>
        <v>NO CUMPLE</v>
      </c>
      <c r="U42" s="51" t="str">
        <f>IF($G42&gt;NORMA!$M$12,"NO CUMPLE","CUMPLE")</f>
        <v>NO CUMPLE</v>
      </c>
      <c r="V42" s="51" t="str">
        <f>IF($H42&gt;NORMA!$M$13,"NO CUMPLE","CUMPLE")</f>
        <v>CUMPLE</v>
      </c>
      <c r="W42" s="51" t="str">
        <f>IF($O42&gt;NORMA!$M$14,"NO CUMPLE","CUMPLE")</f>
        <v>CUMPLE</v>
      </c>
      <c r="X42" s="51" t="str">
        <f>IF(AND($N42&gt;=NORMA!$Q$4, $N42&lt;=NORMA!$R$4),"CUMPLE","NO CUMPLE")</f>
        <v>CUMPLE</v>
      </c>
      <c r="Y42" s="51" t="str">
        <f>IF($I42&gt;NORMA!$M$16,"NO CUMPLE","CUMPLE")</f>
        <v>CUMPLE</v>
      </c>
      <c r="Z42" s="51" t="str">
        <f>IF($M42&lt;NORMA!$M$23,"NO CUMPLE","CUMPLE")</f>
        <v>CUMPLE</v>
      </c>
      <c r="AA42" s="51" t="str">
        <f>IF($E42&gt;NORMA!$M$24,"NO CUMPLE","CUMPLE")</f>
        <v>CUMPLE</v>
      </c>
      <c r="AB42" s="51" t="str">
        <f>IF($F42&gt;NORMA!$M$25,"NO CUMPLE","CUMPLE")</f>
        <v>NO CUMPLE</v>
      </c>
      <c r="AC42" s="51" t="str">
        <f>IF($K42&gt;NORMA!$M$26,"NO CUMPLE","CUMPLE")</f>
        <v>CUMPLE</v>
      </c>
      <c r="AD42" s="51" t="str">
        <f>IF($J42&gt;NORMA!$M$27,"NO CUMPLE","CUMPLE")</f>
        <v>CUMPLE</v>
      </c>
      <c r="AE42" s="51" t="str">
        <f>IF($G42&gt;NORMA!$M$28,"NO CUMPLE","CUMPLE")</f>
        <v>NO CUMPLE</v>
      </c>
      <c r="AF42" s="51" t="str">
        <f>IF($H42&gt;NORMA!$M$29,"NO CUMPLE","CUMPLE")</f>
        <v>CUMPLE</v>
      </c>
      <c r="AG42" s="51" t="str">
        <f>IF($O42&gt;NORMA!$M$30,"NO CUMPLE","CUMPLE")</f>
        <v>NO CUMPLE</v>
      </c>
      <c r="AH42" s="51" t="str">
        <f>IF(AND($N42&gt;=NORMA!$R$18, $N42&lt;=NORMA!$S$18),"CUMPLE","NO CUMPLE")</f>
        <v>CUMPLE</v>
      </c>
      <c r="AI42" s="51" t="str">
        <f>IF($I42&gt;NORMA!$M$32,"NO CUMPLE","CUMPLE")</f>
        <v>CUMPLE</v>
      </c>
    </row>
    <row r="43" spans="1:35" ht="14.25" customHeight="1" x14ac:dyDescent="0.35">
      <c r="A43" s="213" t="s">
        <v>114</v>
      </c>
      <c r="B43" s="217" t="s">
        <v>113</v>
      </c>
      <c r="C43" s="252">
        <v>40474</v>
      </c>
      <c r="D43" s="251">
        <v>0.41666666666666702</v>
      </c>
      <c r="E43" s="246">
        <v>3.2</v>
      </c>
      <c r="F43" s="246">
        <v>13.8</v>
      </c>
      <c r="G43" s="246">
        <v>7</v>
      </c>
      <c r="H43" s="245">
        <v>3.6</v>
      </c>
      <c r="I43" s="247">
        <v>0.24</v>
      </c>
      <c r="J43" s="248">
        <v>0.21</v>
      </c>
      <c r="K43" s="218">
        <v>2.73</v>
      </c>
      <c r="L43" s="248">
        <v>1.0601952020336001</v>
      </c>
      <c r="M43" s="249">
        <v>6.59</v>
      </c>
      <c r="N43" s="249">
        <v>7.13</v>
      </c>
      <c r="O43" s="250">
        <v>30000</v>
      </c>
      <c r="P43" s="51" t="str">
        <f>IF($M43&lt;NORMA!$M$7,"NO CUMPLE","CUMPLE")</f>
        <v>NO CUMPLE</v>
      </c>
      <c r="Q43" s="51" t="str">
        <f>IF($E43&gt;NORMA!$M$8,"NO CUMPLE","CUMPLE")</f>
        <v>CUMPLE</v>
      </c>
      <c r="R43" s="51" t="str">
        <f>IF($F43&gt;NORMA!$M$9,"NO CUMPLE","CUMPLE")</f>
        <v>CUMPLE</v>
      </c>
      <c r="S43" s="51" t="str">
        <f>IF($K43&gt;NORMA!$M$10,"NO CUMPLE","CUMPLE")</f>
        <v>CUMPLE</v>
      </c>
      <c r="T43" s="51" t="str">
        <f>IF($J43&gt;NORMA!$M$11,"NO CUMPLE","CUMPLE")</f>
        <v>NO CUMPLE</v>
      </c>
      <c r="U43" s="51" t="str">
        <f>IF($G43&gt;NORMA!$M$12,"NO CUMPLE","CUMPLE")</f>
        <v>CUMPLE</v>
      </c>
      <c r="V43" s="51" t="str">
        <f>IF($H43&gt;NORMA!$M$13,"NO CUMPLE","CUMPLE")</f>
        <v>CUMPLE</v>
      </c>
      <c r="W43" s="51" t="str">
        <f>IF($O43&gt;NORMA!$M$14,"NO CUMPLE","CUMPLE")</f>
        <v>NO CUMPLE</v>
      </c>
      <c r="X43" s="51" t="str">
        <f>IF(AND($N43&gt;=NORMA!$Q$4, $N43&lt;=NORMA!$R$4),"CUMPLE","NO CUMPLE")</f>
        <v>CUMPLE</v>
      </c>
      <c r="Y43" s="51" t="str">
        <f>IF($I43&gt;NORMA!$M$16,"NO CUMPLE","CUMPLE")</f>
        <v>CUMPLE</v>
      </c>
      <c r="Z43" s="51" t="str">
        <f>IF($M43&lt;NORMA!$M$23,"NO CUMPLE","CUMPLE")</f>
        <v>NO CUMPLE</v>
      </c>
      <c r="AA43" s="51" t="str">
        <f>IF($E43&gt;NORMA!$M$24,"NO CUMPLE","CUMPLE")</f>
        <v>CUMPLE</v>
      </c>
      <c r="AB43" s="51" t="str">
        <f>IF($F43&gt;NORMA!$M$25,"NO CUMPLE","CUMPLE")</f>
        <v>NO CUMPLE</v>
      </c>
      <c r="AC43" s="51" t="str">
        <f>IF($K43&gt;NORMA!$M$26,"NO CUMPLE","CUMPLE")</f>
        <v>CUMPLE</v>
      </c>
      <c r="AD43" s="51" t="str">
        <f>IF($J43&gt;NORMA!$M$27,"NO CUMPLE","CUMPLE")</f>
        <v>CUMPLE</v>
      </c>
      <c r="AE43" s="51" t="str">
        <f>IF($G43&gt;NORMA!$M$28,"NO CUMPLE","CUMPLE")</f>
        <v>CUMPLE</v>
      </c>
      <c r="AF43" s="51" t="str">
        <f>IF($H43&gt;NORMA!$M$29,"NO CUMPLE","CUMPLE")</f>
        <v>CUMPLE</v>
      </c>
      <c r="AG43" s="51" t="str">
        <f>IF($O43&gt;NORMA!$M$30,"NO CUMPLE","CUMPLE")</f>
        <v>NO CUMPLE</v>
      </c>
      <c r="AH43" s="51" t="str">
        <f>IF(AND($N43&gt;=NORMA!$R$18, $N43&lt;=NORMA!$S$18),"CUMPLE","NO CUMPLE")</f>
        <v>CUMPLE</v>
      </c>
      <c r="AI43" s="51" t="str">
        <f>IF($I43&gt;NORMA!$M$32,"NO CUMPLE","CUMPLE")</f>
        <v>CUMPLE</v>
      </c>
    </row>
    <row r="44" spans="1:35" ht="14.25" customHeight="1" x14ac:dyDescent="0.35">
      <c r="A44" s="213" t="s">
        <v>112</v>
      </c>
      <c r="B44" s="217" t="s">
        <v>113</v>
      </c>
      <c r="C44" s="252">
        <v>40479</v>
      </c>
      <c r="D44" s="251">
        <v>0.16666666666666699</v>
      </c>
      <c r="E44" s="245">
        <v>1</v>
      </c>
      <c r="F44" s="246">
        <v>14</v>
      </c>
      <c r="G44" s="246">
        <v>8</v>
      </c>
      <c r="H44" s="245">
        <v>3.6</v>
      </c>
      <c r="I44" s="247">
        <v>0.08</v>
      </c>
      <c r="J44" s="248">
        <v>0.16</v>
      </c>
      <c r="K44" s="218">
        <v>1.41</v>
      </c>
      <c r="L44" s="248">
        <v>4.6913306630400001E-3</v>
      </c>
      <c r="M44" s="249">
        <v>6.78</v>
      </c>
      <c r="N44" s="249">
        <v>7.02</v>
      </c>
      <c r="O44" s="250">
        <v>40</v>
      </c>
      <c r="P44" s="51" t="str">
        <f>IF($M44&lt;NORMA!$M$7,"NO CUMPLE","CUMPLE")</f>
        <v>NO CUMPLE</v>
      </c>
      <c r="Q44" s="51" t="str">
        <f>IF($E44&gt;NORMA!$M$8,"NO CUMPLE","CUMPLE")</f>
        <v>CUMPLE</v>
      </c>
      <c r="R44" s="51" t="str">
        <f>IF($F44&gt;NORMA!$M$9,"NO CUMPLE","CUMPLE")</f>
        <v>CUMPLE</v>
      </c>
      <c r="S44" s="51" t="str">
        <f>IF($K44&gt;NORMA!$M$10,"NO CUMPLE","CUMPLE")</f>
        <v>CUMPLE</v>
      </c>
      <c r="T44" s="51" t="str">
        <f>IF($J44&gt;NORMA!$M$11,"NO CUMPLE","CUMPLE")</f>
        <v>CUMPLE</v>
      </c>
      <c r="U44" s="51" t="str">
        <f>IF($G44&gt;NORMA!$M$12,"NO CUMPLE","CUMPLE")</f>
        <v>CUMPLE</v>
      </c>
      <c r="V44" s="51" t="str">
        <f>IF($H44&gt;NORMA!$M$13,"NO CUMPLE","CUMPLE")</f>
        <v>CUMPLE</v>
      </c>
      <c r="W44" s="51" t="str">
        <f>IF($O44&gt;NORMA!$M$14,"NO CUMPLE","CUMPLE")</f>
        <v>CUMPLE</v>
      </c>
      <c r="X44" s="51" t="str">
        <f>IF(AND($N44&gt;=NORMA!$Q$4, $N44&lt;=NORMA!$R$4),"CUMPLE","NO CUMPLE")</f>
        <v>CUMPLE</v>
      </c>
      <c r="Y44" s="51" t="str">
        <f>IF($I44&gt;NORMA!$M$16,"NO CUMPLE","CUMPLE")</f>
        <v>CUMPLE</v>
      </c>
      <c r="Z44" s="51" t="str">
        <f>IF($M44&lt;NORMA!$M$23,"NO CUMPLE","CUMPLE")</f>
        <v>NO CUMPLE</v>
      </c>
      <c r="AA44" s="51" t="str">
        <f>IF($E44&gt;NORMA!$M$24,"NO CUMPLE","CUMPLE")</f>
        <v>CUMPLE</v>
      </c>
      <c r="AB44" s="51" t="str">
        <f>IF($F44&gt;NORMA!$M$25,"NO CUMPLE","CUMPLE")</f>
        <v>NO CUMPLE</v>
      </c>
      <c r="AC44" s="51" t="str">
        <f>IF($K44&gt;NORMA!$M$26,"NO CUMPLE","CUMPLE")</f>
        <v>CUMPLE</v>
      </c>
      <c r="AD44" s="51" t="str">
        <f>IF($J44&gt;NORMA!$M$27,"NO CUMPLE","CUMPLE")</f>
        <v>CUMPLE</v>
      </c>
      <c r="AE44" s="51" t="str">
        <f>IF($G44&gt;NORMA!$M$28,"NO CUMPLE","CUMPLE")</f>
        <v>CUMPLE</v>
      </c>
      <c r="AF44" s="51" t="str">
        <f>IF($H44&gt;NORMA!$M$29,"NO CUMPLE","CUMPLE")</f>
        <v>CUMPLE</v>
      </c>
      <c r="AG44" s="51" t="str">
        <f>IF($O44&gt;NORMA!$M$30,"NO CUMPLE","CUMPLE")</f>
        <v>CUMPLE</v>
      </c>
      <c r="AH44" s="51" t="str">
        <f>IF(AND($N44&gt;=NORMA!$R$18, $N44&lt;=NORMA!$S$18),"CUMPLE","NO CUMPLE")</f>
        <v>CUMPLE</v>
      </c>
      <c r="AI44" s="51" t="str">
        <f>IF($I44&gt;NORMA!$M$32,"NO CUMPLE","CUMPLE")</f>
        <v>CUMPLE</v>
      </c>
    </row>
    <row r="45" spans="1:35" ht="14.25" customHeight="1" x14ac:dyDescent="0.35">
      <c r="A45" s="213" t="s">
        <v>114</v>
      </c>
      <c r="B45" s="217" t="s">
        <v>113</v>
      </c>
      <c r="C45" s="252">
        <v>40491</v>
      </c>
      <c r="D45" s="241">
        <v>0.625</v>
      </c>
      <c r="E45" s="216">
        <v>2.7</v>
      </c>
      <c r="F45" s="246">
        <v>23.5</v>
      </c>
      <c r="G45" s="246">
        <v>17</v>
      </c>
      <c r="H45" s="245">
        <v>3.6</v>
      </c>
      <c r="I45" s="247">
        <v>0.36</v>
      </c>
      <c r="J45" s="248">
        <v>0.45</v>
      </c>
      <c r="K45" s="218">
        <v>1.19</v>
      </c>
      <c r="L45" s="248">
        <v>0.12851557007866701</v>
      </c>
      <c r="M45" s="249">
        <v>7.35</v>
      </c>
      <c r="N45" s="249">
        <v>7.04</v>
      </c>
      <c r="O45" s="250">
        <v>90000</v>
      </c>
      <c r="P45" s="51" t="str">
        <f>IF($M45&lt;NORMA!$M$7,"NO CUMPLE","CUMPLE")</f>
        <v>CUMPLE</v>
      </c>
      <c r="Q45" s="51" t="str">
        <f>IF($E45&gt;NORMA!$M$8,"NO CUMPLE","CUMPLE")</f>
        <v>CUMPLE</v>
      </c>
      <c r="R45" s="51" t="str">
        <f>IF($F45&gt;NORMA!$M$9,"NO CUMPLE","CUMPLE")</f>
        <v>CUMPLE</v>
      </c>
      <c r="S45" s="51" t="str">
        <f>IF($K45&gt;NORMA!$M$10,"NO CUMPLE","CUMPLE")</f>
        <v>CUMPLE</v>
      </c>
      <c r="T45" s="51" t="str">
        <f>IF($J45&gt;NORMA!$M$11,"NO CUMPLE","CUMPLE")</f>
        <v>NO CUMPLE</v>
      </c>
      <c r="U45" s="51" t="str">
        <f>IF($G45&gt;NORMA!$M$12,"NO CUMPLE","CUMPLE")</f>
        <v>NO CUMPLE</v>
      </c>
      <c r="V45" s="51" t="str">
        <f>IF($H45&gt;NORMA!$M$13,"NO CUMPLE","CUMPLE")</f>
        <v>CUMPLE</v>
      </c>
      <c r="W45" s="51" t="str">
        <f>IF($O45&gt;NORMA!$M$14,"NO CUMPLE","CUMPLE")</f>
        <v>NO CUMPLE</v>
      </c>
      <c r="X45" s="51" t="str">
        <f>IF(AND($N45&gt;=NORMA!$Q$4, $N45&lt;=NORMA!$R$4),"CUMPLE","NO CUMPLE")</f>
        <v>CUMPLE</v>
      </c>
      <c r="Y45" s="51" t="str">
        <f>IF($I45&gt;NORMA!$M$16,"NO CUMPLE","CUMPLE")</f>
        <v>CUMPLE</v>
      </c>
      <c r="Z45" s="51" t="str">
        <f>IF($M45&lt;NORMA!$M$23,"NO CUMPLE","CUMPLE")</f>
        <v>CUMPLE</v>
      </c>
      <c r="AA45" s="51" t="str">
        <f>IF($E45&gt;NORMA!$M$24,"NO CUMPLE","CUMPLE")</f>
        <v>CUMPLE</v>
      </c>
      <c r="AB45" s="51" t="str">
        <f>IF($F45&gt;NORMA!$M$25,"NO CUMPLE","CUMPLE")</f>
        <v>NO CUMPLE</v>
      </c>
      <c r="AC45" s="51" t="str">
        <f>IF($K45&gt;NORMA!$M$26,"NO CUMPLE","CUMPLE")</f>
        <v>CUMPLE</v>
      </c>
      <c r="AD45" s="51" t="str">
        <f>IF($J45&gt;NORMA!$M$27,"NO CUMPLE","CUMPLE")</f>
        <v>NO CUMPLE</v>
      </c>
      <c r="AE45" s="51" t="str">
        <f>IF($G45&gt;NORMA!$M$28,"NO CUMPLE","CUMPLE")</f>
        <v>NO CUMPLE</v>
      </c>
      <c r="AF45" s="51" t="str">
        <f>IF($H45&gt;NORMA!$M$29,"NO CUMPLE","CUMPLE")</f>
        <v>CUMPLE</v>
      </c>
      <c r="AG45" s="51" t="str">
        <f>IF($O45&gt;NORMA!$M$30,"NO CUMPLE","CUMPLE")</f>
        <v>NO CUMPLE</v>
      </c>
      <c r="AH45" s="51" t="str">
        <f>IF(AND($N45&gt;=NORMA!$R$18, $N45&lt;=NORMA!$S$18),"CUMPLE","NO CUMPLE")</f>
        <v>CUMPLE</v>
      </c>
      <c r="AI45" s="51" t="str">
        <f>IF($I45&gt;NORMA!$M$32,"NO CUMPLE","CUMPLE")</f>
        <v>CUMPLE</v>
      </c>
    </row>
    <row r="46" spans="1:35" ht="14.25" customHeight="1" x14ac:dyDescent="0.35">
      <c r="A46" s="213" t="s">
        <v>112</v>
      </c>
      <c r="B46" s="217" t="s">
        <v>113</v>
      </c>
      <c r="C46" s="252">
        <v>40501</v>
      </c>
      <c r="D46" s="251">
        <v>0.54166666666666696</v>
      </c>
      <c r="E46" s="216">
        <v>2.1</v>
      </c>
      <c r="F46" s="246">
        <v>17</v>
      </c>
      <c r="G46" s="246">
        <v>125</v>
      </c>
      <c r="H46" s="245">
        <v>3.6</v>
      </c>
      <c r="I46" s="247">
        <v>0.48</v>
      </c>
      <c r="J46" s="248">
        <v>0.74</v>
      </c>
      <c r="K46" s="218">
        <v>1.35</v>
      </c>
      <c r="L46" s="248">
        <v>8.1606885808000005</v>
      </c>
      <c r="M46" s="249">
        <v>6.65</v>
      </c>
      <c r="N46" s="249">
        <v>6.95</v>
      </c>
      <c r="O46" s="250">
        <v>15000</v>
      </c>
      <c r="P46" s="51" t="str">
        <f>IF($M46&lt;NORMA!$M$7,"NO CUMPLE","CUMPLE")</f>
        <v>NO CUMPLE</v>
      </c>
      <c r="Q46" s="51" t="str">
        <f>IF($E46&gt;NORMA!$M$8,"NO CUMPLE","CUMPLE")</f>
        <v>CUMPLE</v>
      </c>
      <c r="R46" s="51" t="str">
        <f>IF($F46&gt;NORMA!$M$9,"NO CUMPLE","CUMPLE")</f>
        <v>CUMPLE</v>
      </c>
      <c r="S46" s="51" t="str">
        <f>IF($K46&gt;NORMA!$M$10,"NO CUMPLE","CUMPLE")</f>
        <v>CUMPLE</v>
      </c>
      <c r="T46" s="51" t="str">
        <f>IF($J46&gt;NORMA!$M$11,"NO CUMPLE","CUMPLE")</f>
        <v>NO CUMPLE</v>
      </c>
      <c r="U46" s="51" t="str">
        <f>IF($G46&gt;NORMA!$M$12,"NO CUMPLE","CUMPLE")</f>
        <v>NO CUMPLE</v>
      </c>
      <c r="V46" s="51" t="str">
        <f>IF($H46&gt;NORMA!$M$13,"NO CUMPLE","CUMPLE")</f>
        <v>CUMPLE</v>
      </c>
      <c r="W46" s="51" t="str">
        <f>IF($O46&gt;NORMA!$M$14,"NO CUMPLE","CUMPLE")</f>
        <v>NO CUMPLE</v>
      </c>
      <c r="X46" s="51" t="str">
        <f>IF(AND($N46&gt;=NORMA!$Q$4, $N46&lt;=NORMA!$R$4),"CUMPLE","NO CUMPLE")</f>
        <v>CUMPLE</v>
      </c>
      <c r="Y46" s="51" t="str">
        <f>IF($I46&gt;NORMA!$M$16,"NO CUMPLE","CUMPLE")</f>
        <v>CUMPLE</v>
      </c>
      <c r="Z46" s="51" t="str">
        <f>IF($M46&lt;NORMA!$M$23,"NO CUMPLE","CUMPLE")</f>
        <v>NO CUMPLE</v>
      </c>
      <c r="AA46" s="51" t="str">
        <f>IF($E46&gt;NORMA!$M$24,"NO CUMPLE","CUMPLE")</f>
        <v>CUMPLE</v>
      </c>
      <c r="AB46" s="51" t="str">
        <f>IF($F46&gt;NORMA!$M$25,"NO CUMPLE","CUMPLE")</f>
        <v>NO CUMPLE</v>
      </c>
      <c r="AC46" s="51" t="str">
        <f>IF($K46&gt;NORMA!$M$26,"NO CUMPLE","CUMPLE")</f>
        <v>CUMPLE</v>
      </c>
      <c r="AD46" s="51" t="str">
        <f>IF($J46&gt;NORMA!$M$27,"NO CUMPLE","CUMPLE")</f>
        <v>NO CUMPLE</v>
      </c>
      <c r="AE46" s="51" t="str">
        <f>IF($G46&gt;NORMA!$M$28,"NO CUMPLE","CUMPLE")</f>
        <v>NO CUMPLE</v>
      </c>
      <c r="AF46" s="51" t="str">
        <f>IF($H46&gt;NORMA!$M$29,"NO CUMPLE","CUMPLE")</f>
        <v>CUMPLE</v>
      </c>
      <c r="AG46" s="51" t="str">
        <f>IF($O46&gt;NORMA!$M$30,"NO CUMPLE","CUMPLE")</f>
        <v>NO CUMPLE</v>
      </c>
      <c r="AH46" s="51" t="str">
        <f>IF(AND($N46&gt;=NORMA!$R$18, $N46&lt;=NORMA!$S$18),"CUMPLE","NO CUMPLE")</f>
        <v>CUMPLE</v>
      </c>
      <c r="AI46" s="51" t="str">
        <f>IF($I46&gt;NORMA!$M$32,"NO CUMPLE","CUMPLE")</f>
        <v>CUMPLE</v>
      </c>
    </row>
    <row r="47" spans="1:35" ht="14.25" customHeight="1" x14ac:dyDescent="0.35">
      <c r="A47" s="213" t="s">
        <v>114</v>
      </c>
      <c r="B47" s="217" t="s">
        <v>113</v>
      </c>
      <c r="C47" s="252">
        <v>40507</v>
      </c>
      <c r="D47" s="241">
        <v>0.95833333333333304</v>
      </c>
      <c r="E47" s="216">
        <v>1.7</v>
      </c>
      <c r="F47" s="246">
        <v>10.3</v>
      </c>
      <c r="G47" s="246">
        <v>72</v>
      </c>
      <c r="H47" s="216">
        <v>5.3</v>
      </c>
      <c r="I47" s="247">
        <v>0.27</v>
      </c>
      <c r="J47" s="248">
        <v>0.4</v>
      </c>
      <c r="K47" s="218">
        <v>1.51</v>
      </c>
      <c r="L47" s="248">
        <v>12.6716319315648</v>
      </c>
      <c r="M47" s="249">
        <v>6.22</v>
      </c>
      <c r="N47" s="249">
        <v>6.68</v>
      </c>
      <c r="O47" s="250">
        <v>1100</v>
      </c>
      <c r="P47" s="51" t="str">
        <f>IF($M47&lt;NORMA!$M$7,"NO CUMPLE","CUMPLE")</f>
        <v>NO CUMPLE</v>
      </c>
      <c r="Q47" s="51" t="str">
        <f>IF($E47&gt;NORMA!$M$8,"NO CUMPLE","CUMPLE")</f>
        <v>CUMPLE</v>
      </c>
      <c r="R47" s="51" t="str">
        <f>IF($F47&gt;NORMA!$M$9,"NO CUMPLE","CUMPLE")</f>
        <v>CUMPLE</v>
      </c>
      <c r="S47" s="51" t="str">
        <f>IF($K47&gt;NORMA!$M$10,"NO CUMPLE","CUMPLE")</f>
        <v>CUMPLE</v>
      </c>
      <c r="T47" s="51" t="str">
        <f>IF($J47&gt;NORMA!$M$11,"NO CUMPLE","CUMPLE")</f>
        <v>NO CUMPLE</v>
      </c>
      <c r="U47" s="51" t="str">
        <f>IF($G47&gt;NORMA!$M$12,"NO CUMPLE","CUMPLE")</f>
        <v>NO CUMPLE</v>
      </c>
      <c r="V47" s="51" t="str">
        <f>IF($H47&gt;NORMA!$M$13,"NO CUMPLE","CUMPLE")</f>
        <v>CUMPLE</v>
      </c>
      <c r="W47" s="51" t="str">
        <f>IF($O47&gt;NORMA!$M$14,"NO CUMPLE","CUMPLE")</f>
        <v>NO CUMPLE</v>
      </c>
      <c r="X47" s="51" t="str">
        <f>IF(AND($N47&gt;=NORMA!$Q$4, $N47&lt;=NORMA!$R$4),"CUMPLE","NO CUMPLE")</f>
        <v>CUMPLE</v>
      </c>
      <c r="Y47" s="51" t="str">
        <f>IF($I47&gt;NORMA!$M$16,"NO CUMPLE","CUMPLE")</f>
        <v>CUMPLE</v>
      </c>
      <c r="Z47" s="51" t="str">
        <f>IF($M47&lt;NORMA!$M$23,"NO CUMPLE","CUMPLE")</f>
        <v>NO CUMPLE</v>
      </c>
      <c r="AA47" s="51" t="str">
        <f>IF($E47&gt;NORMA!$M$24,"NO CUMPLE","CUMPLE")</f>
        <v>CUMPLE</v>
      </c>
      <c r="AB47" s="51" t="str">
        <f>IF($F47&gt;NORMA!$M$25,"NO CUMPLE","CUMPLE")</f>
        <v>NO CUMPLE</v>
      </c>
      <c r="AC47" s="51" t="str">
        <f>IF($K47&gt;NORMA!$M$26,"NO CUMPLE","CUMPLE")</f>
        <v>CUMPLE</v>
      </c>
      <c r="AD47" s="51" t="str">
        <f>IF($J47&gt;NORMA!$M$27,"NO CUMPLE","CUMPLE")</f>
        <v>CUMPLE</v>
      </c>
      <c r="AE47" s="51" t="str">
        <f>IF($G47&gt;NORMA!$M$28,"NO CUMPLE","CUMPLE")</f>
        <v>NO CUMPLE</v>
      </c>
      <c r="AF47" s="51" t="str">
        <f>IF($H47&gt;NORMA!$M$29,"NO CUMPLE","CUMPLE")</f>
        <v>CUMPLE</v>
      </c>
      <c r="AG47" s="51" t="str">
        <f>IF($O47&gt;NORMA!$M$30,"NO CUMPLE","CUMPLE")</f>
        <v>NO CUMPLE</v>
      </c>
      <c r="AH47" s="51" t="str">
        <f>IF(AND($N47&gt;=NORMA!$R$18, $N47&lt;=NORMA!$S$18),"CUMPLE","NO CUMPLE")</f>
        <v>CUMPLE</v>
      </c>
      <c r="AI47" s="51" t="str">
        <f>IF($I47&gt;NORMA!$M$32,"NO CUMPLE","CUMPLE")</f>
        <v>CUMPLE</v>
      </c>
    </row>
    <row r="48" spans="1:35" ht="14.25" customHeight="1" x14ac:dyDescent="0.35">
      <c r="A48" s="213" t="s">
        <v>112</v>
      </c>
      <c r="B48" s="217" t="s">
        <v>113</v>
      </c>
      <c r="C48" s="252">
        <v>40516</v>
      </c>
      <c r="D48" s="251">
        <v>8.3333333333333301E-2</v>
      </c>
      <c r="E48" s="216">
        <v>1</v>
      </c>
      <c r="F48" s="246">
        <v>8.14</v>
      </c>
      <c r="G48" s="246">
        <v>10</v>
      </c>
      <c r="H48" s="245">
        <v>3.6</v>
      </c>
      <c r="I48" s="247">
        <v>0.22</v>
      </c>
      <c r="J48" s="248">
        <v>0.19</v>
      </c>
      <c r="K48" s="218">
        <v>1.41</v>
      </c>
      <c r="L48" s="248">
        <v>3.7458856715359999E-2</v>
      </c>
      <c r="M48" s="249">
        <v>5.3</v>
      </c>
      <c r="N48" s="249">
        <v>6.59</v>
      </c>
      <c r="O48" s="250">
        <v>70</v>
      </c>
      <c r="P48" s="51" t="str">
        <f>IF($M48&lt;NORMA!$M$7,"NO CUMPLE","CUMPLE")</f>
        <v>NO CUMPLE</v>
      </c>
      <c r="Q48" s="51" t="str">
        <f>IF($E48&gt;NORMA!$M$8,"NO CUMPLE","CUMPLE")</f>
        <v>CUMPLE</v>
      </c>
      <c r="R48" s="51" t="str">
        <f>IF($F48&gt;NORMA!$M$9,"NO CUMPLE","CUMPLE")</f>
        <v>CUMPLE</v>
      </c>
      <c r="S48" s="51" t="str">
        <f>IF($K48&gt;NORMA!$M$10,"NO CUMPLE","CUMPLE")</f>
        <v>CUMPLE</v>
      </c>
      <c r="T48" s="51" t="str">
        <f>IF($J48&gt;NORMA!$M$11,"NO CUMPLE","CUMPLE")</f>
        <v>CUMPLE</v>
      </c>
      <c r="U48" s="51" t="str">
        <f>IF($G48&gt;NORMA!$M$12,"NO CUMPLE","CUMPLE")</f>
        <v>CUMPLE</v>
      </c>
      <c r="V48" s="51" t="str">
        <f>IF($H48&gt;NORMA!$M$13,"NO CUMPLE","CUMPLE")</f>
        <v>CUMPLE</v>
      </c>
      <c r="W48" s="51" t="str">
        <f>IF($O48&gt;NORMA!$M$14,"NO CUMPLE","CUMPLE")</f>
        <v>CUMPLE</v>
      </c>
      <c r="X48" s="51" t="str">
        <f>IF(AND($N48&gt;=NORMA!$Q$4, $N48&lt;=NORMA!$R$4),"CUMPLE","NO CUMPLE")</f>
        <v>CUMPLE</v>
      </c>
      <c r="Y48" s="51" t="str">
        <f>IF($I48&gt;NORMA!$M$16,"NO CUMPLE","CUMPLE")</f>
        <v>CUMPLE</v>
      </c>
      <c r="Z48" s="51" t="str">
        <f>IF($M48&lt;NORMA!$M$23,"NO CUMPLE","CUMPLE")</f>
        <v>NO CUMPLE</v>
      </c>
      <c r="AA48" s="51" t="str">
        <f>IF($E48&gt;NORMA!$M$24,"NO CUMPLE","CUMPLE")</f>
        <v>CUMPLE</v>
      </c>
      <c r="AB48" s="51" t="str">
        <f>IF($F48&gt;NORMA!$M$25,"NO CUMPLE","CUMPLE")</f>
        <v>CUMPLE</v>
      </c>
      <c r="AC48" s="51" t="str">
        <f>IF($K48&gt;NORMA!$M$26,"NO CUMPLE","CUMPLE")</f>
        <v>CUMPLE</v>
      </c>
      <c r="AD48" s="51" t="str">
        <f>IF($J48&gt;NORMA!$M$27,"NO CUMPLE","CUMPLE")</f>
        <v>CUMPLE</v>
      </c>
      <c r="AE48" s="51" t="str">
        <f>IF($G48&gt;NORMA!$M$28,"NO CUMPLE","CUMPLE")</f>
        <v>CUMPLE</v>
      </c>
      <c r="AF48" s="51" t="str">
        <f>IF($H48&gt;NORMA!$M$29,"NO CUMPLE","CUMPLE")</f>
        <v>CUMPLE</v>
      </c>
      <c r="AG48" s="51" t="str">
        <f>IF($O48&gt;NORMA!$M$30,"NO CUMPLE","CUMPLE")</f>
        <v>CUMPLE</v>
      </c>
      <c r="AH48" s="51" t="str">
        <f>IF(AND($N48&gt;=NORMA!$R$18, $N48&lt;=NORMA!$S$18),"CUMPLE","NO CUMPLE")</f>
        <v>CUMPLE</v>
      </c>
      <c r="AI48" s="51" t="str">
        <f>IF($I48&gt;NORMA!$M$32,"NO CUMPLE","CUMPLE")</f>
        <v>CUMPLE</v>
      </c>
    </row>
    <row r="49" spans="1:35" ht="14.25" customHeight="1" x14ac:dyDescent="0.35">
      <c r="A49" s="213" t="s">
        <v>114</v>
      </c>
      <c r="B49" s="217" t="s">
        <v>113</v>
      </c>
      <c r="C49" s="252">
        <v>40565</v>
      </c>
      <c r="D49" s="241">
        <v>0.27083333333333298</v>
      </c>
      <c r="E49" s="216">
        <v>6.2</v>
      </c>
      <c r="F49" s="246">
        <v>51</v>
      </c>
      <c r="G49" s="246">
        <v>7</v>
      </c>
      <c r="H49" s="245">
        <v>3.6</v>
      </c>
      <c r="I49" s="247">
        <v>0.3</v>
      </c>
      <c r="J49" s="248">
        <v>0.36</v>
      </c>
      <c r="K49" s="218">
        <v>1.51</v>
      </c>
      <c r="L49" s="248">
        <v>3.1069121368533299E-2</v>
      </c>
      <c r="M49" s="249">
        <v>7.09</v>
      </c>
      <c r="N49" s="249">
        <v>7.18</v>
      </c>
      <c r="O49" s="250">
        <v>21000</v>
      </c>
      <c r="P49" s="51" t="str">
        <f>IF($M49&lt;NORMA!$M$7,"NO CUMPLE","CUMPLE")</f>
        <v>CUMPLE</v>
      </c>
      <c r="Q49" s="51" t="str">
        <f>IF($E49&gt;NORMA!$M$8,"NO CUMPLE","CUMPLE")</f>
        <v>NO CUMPLE</v>
      </c>
      <c r="R49" s="51" t="str">
        <f>IF($F49&gt;NORMA!$M$9,"NO CUMPLE","CUMPLE")</f>
        <v>NO CUMPLE</v>
      </c>
      <c r="S49" s="51" t="str">
        <f>IF($K49&gt;NORMA!$M$10,"NO CUMPLE","CUMPLE")</f>
        <v>CUMPLE</v>
      </c>
      <c r="T49" s="51" t="str">
        <f>IF($J49&gt;NORMA!$M$11,"NO CUMPLE","CUMPLE")</f>
        <v>NO CUMPLE</v>
      </c>
      <c r="U49" s="51" t="str">
        <f>IF($G49&gt;NORMA!$M$12,"NO CUMPLE","CUMPLE")</f>
        <v>CUMPLE</v>
      </c>
      <c r="V49" s="51" t="str">
        <f>IF($H49&gt;NORMA!$M$13,"NO CUMPLE","CUMPLE")</f>
        <v>CUMPLE</v>
      </c>
      <c r="W49" s="51" t="str">
        <f>IF($O49&gt;NORMA!$M$14,"NO CUMPLE","CUMPLE")</f>
        <v>NO CUMPLE</v>
      </c>
      <c r="X49" s="51" t="str">
        <f>IF(AND($N49&gt;=NORMA!$Q$4, $N49&lt;=NORMA!$R$4),"CUMPLE","NO CUMPLE")</f>
        <v>CUMPLE</v>
      </c>
      <c r="Y49" s="51" t="str">
        <f>IF($I49&gt;NORMA!$M$16,"NO CUMPLE","CUMPLE")</f>
        <v>CUMPLE</v>
      </c>
      <c r="Z49" s="51" t="str">
        <f>IF($M49&lt;NORMA!$M$23,"NO CUMPLE","CUMPLE")</f>
        <v>CUMPLE</v>
      </c>
      <c r="AA49" s="51" t="str">
        <f>IF($E49&gt;NORMA!$M$24,"NO CUMPLE","CUMPLE")</f>
        <v>NO CUMPLE</v>
      </c>
      <c r="AB49" s="51" t="str">
        <f>IF($F49&gt;NORMA!$M$25,"NO CUMPLE","CUMPLE")</f>
        <v>NO CUMPLE</v>
      </c>
      <c r="AC49" s="51" t="str">
        <f>IF($K49&gt;NORMA!$M$26,"NO CUMPLE","CUMPLE")</f>
        <v>CUMPLE</v>
      </c>
      <c r="AD49" s="51" t="str">
        <f>IF($J49&gt;NORMA!$M$27,"NO CUMPLE","CUMPLE")</f>
        <v>CUMPLE</v>
      </c>
      <c r="AE49" s="51" t="str">
        <f>IF($G49&gt;NORMA!$M$28,"NO CUMPLE","CUMPLE")</f>
        <v>CUMPLE</v>
      </c>
      <c r="AF49" s="51" t="str">
        <f>IF($H49&gt;NORMA!$M$29,"NO CUMPLE","CUMPLE")</f>
        <v>CUMPLE</v>
      </c>
      <c r="AG49" s="51" t="str">
        <f>IF($O49&gt;NORMA!$M$30,"NO CUMPLE","CUMPLE")</f>
        <v>NO CUMPLE</v>
      </c>
      <c r="AH49" s="51" t="str">
        <f>IF(AND($N49&gt;=NORMA!$R$18, $N49&lt;=NORMA!$S$18),"CUMPLE","NO CUMPLE")</f>
        <v>CUMPLE</v>
      </c>
      <c r="AI49" s="51" t="str">
        <f>IF($I49&gt;NORMA!$M$32,"NO CUMPLE","CUMPLE")</f>
        <v>CUMPLE</v>
      </c>
    </row>
    <row r="50" spans="1:35" ht="14.25" customHeight="1" x14ac:dyDescent="0.35">
      <c r="A50" s="213" t="s">
        <v>112</v>
      </c>
      <c r="B50" s="217" t="s">
        <v>113</v>
      </c>
      <c r="C50" s="252">
        <v>40568</v>
      </c>
      <c r="D50" s="251">
        <v>0.64583333333333304</v>
      </c>
      <c r="E50" s="245">
        <v>1</v>
      </c>
      <c r="F50" s="246">
        <v>53.9</v>
      </c>
      <c r="G50" s="246">
        <v>13</v>
      </c>
      <c r="H50" s="246">
        <v>3.9</v>
      </c>
      <c r="I50" s="247">
        <v>0.13</v>
      </c>
      <c r="J50" s="248">
        <v>0.15</v>
      </c>
      <c r="K50" s="218">
        <v>1.3160000000000001</v>
      </c>
      <c r="L50" s="248">
        <v>2.2143152563999999E-3</v>
      </c>
      <c r="M50" s="249">
        <v>7.58</v>
      </c>
      <c r="N50" s="249">
        <v>6.95</v>
      </c>
      <c r="O50" s="250">
        <v>93</v>
      </c>
      <c r="P50" s="51" t="str">
        <f>IF($M50&lt;NORMA!$M$7,"NO CUMPLE","CUMPLE")</f>
        <v>CUMPLE</v>
      </c>
      <c r="Q50" s="51" t="str">
        <f>IF($E50&gt;NORMA!$M$8,"NO CUMPLE","CUMPLE")</f>
        <v>CUMPLE</v>
      </c>
      <c r="R50" s="51" t="str">
        <f>IF($F50&gt;NORMA!$M$9,"NO CUMPLE","CUMPLE")</f>
        <v>NO CUMPLE</v>
      </c>
      <c r="S50" s="51" t="str">
        <f>IF($K50&gt;NORMA!$M$10,"NO CUMPLE","CUMPLE")</f>
        <v>CUMPLE</v>
      </c>
      <c r="T50" s="51" t="str">
        <f>IF($J50&gt;NORMA!$M$11,"NO CUMPLE","CUMPLE")</f>
        <v>CUMPLE</v>
      </c>
      <c r="U50" s="51" t="str">
        <f>IF($G50&gt;NORMA!$M$12,"NO CUMPLE","CUMPLE")</f>
        <v>NO CUMPLE</v>
      </c>
      <c r="V50" s="51" t="str">
        <f>IF($H50&gt;NORMA!$M$13,"NO CUMPLE","CUMPLE")</f>
        <v>CUMPLE</v>
      </c>
      <c r="W50" s="51" t="str">
        <f>IF($O50&gt;NORMA!$M$14,"NO CUMPLE","CUMPLE")</f>
        <v>CUMPLE</v>
      </c>
      <c r="X50" s="51" t="str">
        <f>IF(AND($N50&gt;=NORMA!$Q$4, $N50&lt;=NORMA!$R$4),"CUMPLE","NO CUMPLE")</f>
        <v>CUMPLE</v>
      </c>
      <c r="Y50" s="51" t="str">
        <f>IF($I50&gt;NORMA!$M$16,"NO CUMPLE","CUMPLE")</f>
        <v>CUMPLE</v>
      </c>
      <c r="Z50" s="51" t="str">
        <f>IF($M50&lt;NORMA!$M$23,"NO CUMPLE","CUMPLE")</f>
        <v>CUMPLE</v>
      </c>
      <c r="AA50" s="51" t="str">
        <f>IF($E50&gt;NORMA!$M$24,"NO CUMPLE","CUMPLE")</f>
        <v>CUMPLE</v>
      </c>
      <c r="AB50" s="51" t="str">
        <f>IF($F50&gt;NORMA!$M$25,"NO CUMPLE","CUMPLE")</f>
        <v>NO CUMPLE</v>
      </c>
      <c r="AC50" s="51" t="str">
        <f>IF($K50&gt;NORMA!$M$26,"NO CUMPLE","CUMPLE")</f>
        <v>CUMPLE</v>
      </c>
      <c r="AD50" s="51" t="str">
        <f>IF($J50&gt;NORMA!$M$27,"NO CUMPLE","CUMPLE")</f>
        <v>CUMPLE</v>
      </c>
      <c r="AE50" s="51" t="str">
        <f>IF($G50&gt;NORMA!$M$28,"NO CUMPLE","CUMPLE")</f>
        <v>NO CUMPLE</v>
      </c>
      <c r="AF50" s="51" t="str">
        <f>IF($H50&gt;NORMA!$M$29,"NO CUMPLE","CUMPLE")</f>
        <v>CUMPLE</v>
      </c>
      <c r="AG50" s="51" t="str">
        <f>IF($O50&gt;NORMA!$M$30,"NO CUMPLE","CUMPLE")</f>
        <v>CUMPLE</v>
      </c>
      <c r="AH50" s="51" t="str">
        <f>IF(AND($N50&gt;=NORMA!$R$18, $N50&lt;=NORMA!$S$18),"CUMPLE","NO CUMPLE")</f>
        <v>CUMPLE</v>
      </c>
      <c r="AI50" s="51" t="str">
        <f>IF($I50&gt;NORMA!$M$32,"NO CUMPLE","CUMPLE")</f>
        <v>CUMPLE</v>
      </c>
    </row>
    <row r="51" spans="1:35" ht="14.25" customHeight="1" x14ac:dyDescent="0.35">
      <c r="A51" s="213" t="s">
        <v>114</v>
      </c>
      <c r="B51" s="217" t="s">
        <v>113</v>
      </c>
      <c r="C51" s="252">
        <v>40576</v>
      </c>
      <c r="D51" s="241">
        <v>0.34375</v>
      </c>
      <c r="E51" s="216">
        <v>4.9000000000000004</v>
      </c>
      <c r="F51" s="246">
        <v>24.4</v>
      </c>
      <c r="G51" s="246">
        <v>9</v>
      </c>
      <c r="H51" s="246">
        <v>3.6</v>
      </c>
      <c r="I51" s="247">
        <v>0.28000000000000003</v>
      </c>
      <c r="J51" s="248">
        <v>0.43</v>
      </c>
      <c r="K51" s="218">
        <v>1.5660000000000001</v>
      </c>
      <c r="L51" s="248">
        <v>0.21478332537280001</v>
      </c>
      <c r="M51" s="249">
        <v>6.83</v>
      </c>
      <c r="N51" s="249">
        <v>7.2</v>
      </c>
      <c r="O51" s="250">
        <v>23000</v>
      </c>
      <c r="P51" s="51" t="str">
        <f>IF($M51&lt;NORMA!$M$7,"NO CUMPLE","CUMPLE")</f>
        <v>NO CUMPLE</v>
      </c>
      <c r="Q51" s="51" t="str">
        <f>IF($E51&gt;NORMA!$M$8,"NO CUMPLE","CUMPLE")</f>
        <v>CUMPLE</v>
      </c>
      <c r="R51" s="51" t="str">
        <f>IF($F51&gt;NORMA!$M$9,"NO CUMPLE","CUMPLE")</f>
        <v>CUMPLE</v>
      </c>
      <c r="S51" s="51" t="str">
        <f>IF($K51&gt;NORMA!$M$10,"NO CUMPLE","CUMPLE")</f>
        <v>CUMPLE</v>
      </c>
      <c r="T51" s="51" t="str">
        <f>IF($J51&gt;NORMA!$M$11,"NO CUMPLE","CUMPLE")</f>
        <v>NO CUMPLE</v>
      </c>
      <c r="U51" s="51" t="str">
        <f>IF($G51&gt;NORMA!$M$12,"NO CUMPLE","CUMPLE")</f>
        <v>CUMPLE</v>
      </c>
      <c r="V51" s="51" t="str">
        <f>IF($H51&gt;NORMA!$M$13,"NO CUMPLE","CUMPLE")</f>
        <v>CUMPLE</v>
      </c>
      <c r="W51" s="51" t="str">
        <f>IF($O51&gt;NORMA!$M$14,"NO CUMPLE","CUMPLE")</f>
        <v>NO CUMPLE</v>
      </c>
      <c r="X51" s="51" t="str">
        <f>IF(AND($N51&gt;=NORMA!$Q$4, $N51&lt;=NORMA!$R$4),"CUMPLE","NO CUMPLE")</f>
        <v>CUMPLE</v>
      </c>
      <c r="Y51" s="51" t="str">
        <f>IF($I51&gt;NORMA!$M$16,"NO CUMPLE","CUMPLE")</f>
        <v>CUMPLE</v>
      </c>
      <c r="Z51" s="51" t="str">
        <f>IF($M51&lt;NORMA!$M$23,"NO CUMPLE","CUMPLE")</f>
        <v>NO CUMPLE</v>
      </c>
      <c r="AA51" s="51" t="str">
        <f>IF($E51&gt;NORMA!$M$24,"NO CUMPLE","CUMPLE")</f>
        <v>CUMPLE</v>
      </c>
      <c r="AB51" s="51" t="str">
        <f>IF($F51&gt;NORMA!$M$25,"NO CUMPLE","CUMPLE")</f>
        <v>NO CUMPLE</v>
      </c>
      <c r="AC51" s="51" t="str">
        <f>IF($K51&gt;NORMA!$M$26,"NO CUMPLE","CUMPLE")</f>
        <v>CUMPLE</v>
      </c>
      <c r="AD51" s="51" t="str">
        <f>IF($J51&gt;NORMA!$M$27,"NO CUMPLE","CUMPLE")</f>
        <v>NO CUMPLE</v>
      </c>
      <c r="AE51" s="51" t="str">
        <f>IF($G51&gt;NORMA!$M$28,"NO CUMPLE","CUMPLE")</f>
        <v>CUMPLE</v>
      </c>
      <c r="AF51" s="51" t="str">
        <f>IF($H51&gt;NORMA!$M$29,"NO CUMPLE","CUMPLE")</f>
        <v>CUMPLE</v>
      </c>
      <c r="AG51" s="51" t="str">
        <f>IF($O51&gt;NORMA!$M$30,"NO CUMPLE","CUMPLE")</f>
        <v>NO CUMPLE</v>
      </c>
      <c r="AH51" s="51" t="str">
        <f>IF(AND($N51&gt;=NORMA!$R$18, $N51&lt;=NORMA!$S$18),"CUMPLE","NO CUMPLE")</f>
        <v>CUMPLE</v>
      </c>
      <c r="AI51" s="51" t="str">
        <f>IF($I51&gt;NORMA!$M$32,"NO CUMPLE","CUMPLE")</f>
        <v>CUMPLE</v>
      </c>
    </row>
    <row r="52" spans="1:35" ht="14.25" customHeight="1" x14ac:dyDescent="0.35">
      <c r="A52" s="213" t="s">
        <v>112</v>
      </c>
      <c r="B52" s="217" t="s">
        <v>113</v>
      </c>
      <c r="C52" s="252">
        <v>40595</v>
      </c>
      <c r="D52" s="251">
        <v>0.29166666666666702</v>
      </c>
      <c r="E52" s="246">
        <v>1.2</v>
      </c>
      <c r="F52" s="246">
        <v>24.5</v>
      </c>
      <c r="G52" s="246">
        <v>7</v>
      </c>
      <c r="H52" s="245">
        <v>3.6</v>
      </c>
      <c r="I52" s="247">
        <v>7.0000000000000007E-2</v>
      </c>
      <c r="J52" s="248">
        <v>0.12</v>
      </c>
      <c r="K52" s="218">
        <v>1.2969999999999999</v>
      </c>
      <c r="L52" s="248">
        <v>4.4406318416842097E-3</v>
      </c>
      <c r="M52" s="249">
        <v>6.96</v>
      </c>
      <c r="N52" s="249">
        <v>6.72</v>
      </c>
      <c r="O52" s="250">
        <v>460</v>
      </c>
      <c r="P52" s="51" t="str">
        <f>IF($M52&lt;NORMA!$M$7,"NO CUMPLE","CUMPLE")</f>
        <v>NO CUMPLE</v>
      </c>
      <c r="Q52" s="51" t="str">
        <f>IF($E52&gt;NORMA!$M$8,"NO CUMPLE","CUMPLE")</f>
        <v>CUMPLE</v>
      </c>
      <c r="R52" s="51" t="str">
        <f>IF($F52&gt;NORMA!$M$9,"NO CUMPLE","CUMPLE")</f>
        <v>CUMPLE</v>
      </c>
      <c r="S52" s="51" t="str">
        <f>IF($K52&gt;NORMA!$M$10,"NO CUMPLE","CUMPLE")</f>
        <v>CUMPLE</v>
      </c>
      <c r="T52" s="51" t="str">
        <f>IF($J52&gt;NORMA!$M$11,"NO CUMPLE","CUMPLE")</f>
        <v>CUMPLE</v>
      </c>
      <c r="U52" s="51" t="str">
        <f>IF($G52&gt;NORMA!$M$12,"NO CUMPLE","CUMPLE")</f>
        <v>CUMPLE</v>
      </c>
      <c r="V52" s="51" t="str">
        <f>IF($H52&gt;NORMA!$M$13,"NO CUMPLE","CUMPLE")</f>
        <v>CUMPLE</v>
      </c>
      <c r="W52" s="51" t="str">
        <f>IF($O52&gt;NORMA!$M$14,"NO CUMPLE","CUMPLE")</f>
        <v>CUMPLE</v>
      </c>
      <c r="X52" s="51" t="str">
        <f>IF(AND($N52&gt;=NORMA!$Q$4, $N52&lt;=NORMA!$R$4),"CUMPLE","NO CUMPLE")</f>
        <v>CUMPLE</v>
      </c>
      <c r="Y52" s="51" t="str">
        <f>IF($I52&gt;NORMA!$M$16,"NO CUMPLE","CUMPLE")</f>
        <v>CUMPLE</v>
      </c>
      <c r="Z52" s="51" t="str">
        <f>IF($M52&lt;NORMA!$M$23,"NO CUMPLE","CUMPLE")</f>
        <v>NO CUMPLE</v>
      </c>
      <c r="AA52" s="51" t="str">
        <f>IF($E52&gt;NORMA!$M$24,"NO CUMPLE","CUMPLE")</f>
        <v>CUMPLE</v>
      </c>
      <c r="AB52" s="51" t="str">
        <f>IF($F52&gt;NORMA!$M$25,"NO CUMPLE","CUMPLE")</f>
        <v>NO CUMPLE</v>
      </c>
      <c r="AC52" s="51" t="str">
        <f>IF($K52&gt;NORMA!$M$26,"NO CUMPLE","CUMPLE")</f>
        <v>CUMPLE</v>
      </c>
      <c r="AD52" s="51" t="str">
        <f>IF($J52&gt;NORMA!$M$27,"NO CUMPLE","CUMPLE")</f>
        <v>CUMPLE</v>
      </c>
      <c r="AE52" s="51" t="str">
        <f>IF($G52&gt;NORMA!$M$28,"NO CUMPLE","CUMPLE")</f>
        <v>CUMPLE</v>
      </c>
      <c r="AF52" s="51" t="str">
        <f>IF($H52&gt;NORMA!$M$29,"NO CUMPLE","CUMPLE")</f>
        <v>CUMPLE</v>
      </c>
      <c r="AG52" s="51" t="str">
        <f>IF($O52&gt;NORMA!$M$30,"NO CUMPLE","CUMPLE")</f>
        <v>NO CUMPLE</v>
      </c>
      <c r="AH52" s="51" t="str">
        <f>IF(AND($N52&gt;=NORMA!$R$18, $N52&lt;=NORMA!$S$18),"CUMPLE","NO CUMPLE")</f>
        <v>CUMPLE</v>
      </c>
      <c r="AI52" s="51" t="str">
        <f>IF($I52&gt;NORMA!$M$32,"NO CUMPLE","CUMPLE")</f>
        <v>CUMPLE</v>
      </c>
    </row>
    <row r="53" spans="1:35" ht="14.25" customHeight="1" x14ac:dyDescent="0.35">
      <c r="A53" s="213" t="s">
        <v>114</v>
      </c>
      <c r="B53" s="217" t="s">
        <v>113</v>
      </c>
      <c r="C53" s="252">
        <v>40595</v>
      </c>
      <c r="D53" s="251">
        <v>4.1666666666666699E-2</v>
      </c>
      <c r="E53" s="246">
        <v>5.7</v>
      </c>
      <c r="F53" s="246">
        <v>55.2</v>
      </c>
      <c r="G53" s="246">
        <v>7</v>
      </c>
      <c r="H53" s="245">
        <v>3.6</v>
      </c>
      <c r="I53" s="247">
        <v>0.45</v>
      </c>
      <c r="J53" s="248">
        <v>0.28999999999999998</v>
      </c>
      <c r="K53" s="218">
        <v>4.8360000000000003</v>
      </c>
      <c r="L53" s="248">
        <v>3.6113542626720001E-2</v>
      </c>
      <c r="M53" s="249">
        <v>6.31</v>
      </c>
      <c r="N53" s="249">
        <v>6.88</v>
      </c>
      <c r="O53" s="250">
        <v>2400</v>
      </c>
      <c r="P53" s="51" t="str">
        <f>IF($M53&lt;NORMA!$M$7,"NO CUMPLE","CUMPLE")</f>
        <v>NO CUMPLE</v>
      </c>
      <c r="Q53" s="51" t="str">
        <f>IF($E53&gt;NORMA!$M$8,"NO CUMPLE","CUMPLE")</f>
        <v>NO CUMPLE</v>
      </c>
      <c r="R53" s="51" t="str">
        <f>IF($F53&gt;NORMA!$M$9,"NO CUMPLE","CUMPLE")</f>
        <v>NO CUMPLE</v>
      </c>
      <c r="S53" s="51" t="str">
        <f>IF($K53&gt;NORMA!$M$10,"NO CUMPLE","CUMPLE")</f>
        <v>NO CUMPLE</v>
      </c>
      <c r="T53" s="51" t="str">
        <f>IF($J53&gt;NORMA!$M$11,"NO CUMPLE","CUMPLE")</f>
        <v>NO CUMPLE</v>
      </c>
      <c r="U53" s="51" t="str">
        <f>IF($G53&gt;NORMA!$M$12,"NO CUMPLE","CUMPLE")</f>
        <v>CUMPLE</v>
      </c>
      <c r="V53" s="51" t="str">
        <f>IF($H53&gt;NORMA!$M$13,"NO CUMPLE","CUMPLE")</f>
        <v>CUMPLE</v>
      </c>
      <c r="W53" s="51" t="str">
        <f>IF($O53&gt;NORMA!$M$14,"NO CUMPLE","CUMPLE")</f>
        <v>NO CUMPLE</v>
      </c>
      <c r="X53" s="51" t="str">
        <f>IF(AND($N53&gt;=NORMA!$Q$4, $N53&lt;=NORMA!$R$4),"CUMPLE","NO CUMPLE")</f>
        <v>CUMPLE</v>
      </c>
      <c r="Y53" s="51" t="str">
        <f>IF($I53&gt;NORMA!$M$16,"NO CUMPLE","CUMPLE")</f>
        <v>CUMPLE</v>
      </c>
      <c r="Z53" s="51" t="str">
        <f>IF($M53&lt;NORMA!$M$23,"NO CUMPLE","CUMPLE")</f>
        <v>NO CUMPLE</v>
      </c>
      <c r="AA53" s="51" t="str">
        <f>IF($E53&gt;NORMA!$M$24,"NO CUMPLE","CUMPLE")</f>
        <v>NO CUMPLE</v>
      </c>
      <c r="AB53" s="51" t="str">
        <f>IF($F53&gt;NORMA!$M$25,"NO CUMPLE","CUMPLE")</f>
        <v>NO CUMPLE</v>
      </c>
      <c r="AC53" s="51" t="str">
        <f>IF($K53&gt;NORMA!$M$26,"NO CUMPLE","CUMPLE")</f>
        <v>NO CUMPLE</v>
      </c>
      <c r="AD53" s="51" t="str">
        <f>IF($J53&gt;NORMA!$M$27,"NO CUMPLE","CUMPLE")</f>
        <v>CUMPLE</v>
      </c>
      <c r="AE53" s="51" t="str">
        <f>IF($G53&gt;NORMA!$M$28,"NO CUMPLE","CUMPLE")</f>
        <v>CUMPLE</v>
      </c>
      <c r="AF53" s="51" t="str">
        <f>IF($H53&gt;NORMA!$M$29,"NO CUMPLE","CUMPLE")</f>
        <v>CUMPLE</v>
      </c>
      <c r="AG53" s="51" t="str">
        <f>IF($O53&gt;NORMA!$M$30,"NO CUMPLE","CUMPLE")</f>
        <v>NO CUMPLE</v>
      </c>
      <c r="AH53" s="51" t="str">
        <f>IF(AND($N53&gt;=NORMA!$R$18, $N53&lt;=NORMA!$S$18),"CUMPLE","NO CUMPLE")</f>
        <v>CUMPLE</v>
      </c>
      <c r="AI53" s="51" t="str">
        <f>IF($I53&gt;NORMA!$M$32,"NO CUMPLE","CUMPLE")</f>
        <v>CUMPLE</v>
      </c>
    </row>
    <row r="54" spans="1:35" ht="14.25" customHeight="1" x14ac:dyDescent="0.35">
      <c r="A54" s="213" t="s">
        <v>112</v>
      </c>
      <c r="B54" s="217" t="s">
        <v>113</v>
      </c>
      <c r="C54" s="252">
        <v>40620</v>
      </c>
      <c r="D54" s="251">
        <v>0.5</v>
      </c>
      <c r="E54" s="246">
        <v>1</v>
      </c>
      <c r="F54" s="246">
        <v>14.3</v>
      </c>
      <c r="G54" s="246">
        <v>22</v>
      </c>
      <c r="H54" s="246">
        <v>8.1</v>
      </c>
      <c r="I54" s="247">
        <v>0.1</v>
      </c>
      <c r="J54" s="248">
        <v>0.2</v>
      </c>
      <c r="K54" s="218">
        <v>1.573</v>
      </c>
      <c r="L54" s="248">
        <v>7.7894749910975998</v>
      </c>
      <c r="M54" s="249">
        <v>7.71</v>
      </c>
      <c r="N54" s="249">
        <v>6.2</v>
      </c>
      <c r="O54" s="250">
        <v>9</v>
      </c>
      <c r="P54" s="51" t="str">
        <f>IF($M54&lt;NORMA!$M$7,"NO CUMPLE","CUMPLE")</f>
        <v>CUMPLE</v>
      </c>
      <c r="Q54" s="51" t="str">
        <f>IF($E54&gt;NORMA!$M$8,"NO CUMPLE","CUMPLE")</f>
        <v>CUMPLE</v>
      </c>
      <c r="R54" s="51" t="str">
        <f>IF($F54&gt;NORMA!$M$9,"NO CUMPLE","CUMPLE")</f>
        <v>CUMPLE</v>
      </c>
      <c r="S54" s="51" t="str">
        <f>IF($K54&gt;NORMA!$M$10,"NO CUMPLE","CUMPLE")</f>
        <v>CUMPLE</v>
      </c>
      <c r="T54" s="51" t="str">
        <f>IF($J54&gt;NORMA!$M$11,"NO CUMPLE","CUMPLE")</f>
        <v>CUMPLE</v>
      </c>
      <c r="U54" s="51" t="str">
        <f>IF($G54&gt;NORMA!$M$12,"NO CUMPLE","CUMPLE")</f>
        <v>NO CUMPLE</v>
      </c>
      <c r="V54" s="51" t="str">
        <f>IF($H54&gt;NORMA!$M$13,"NO CUMPLE","CUMPLE")</f>
        <v>CUMPLE</v>
      </c>
      <c r="W54" s="51" t="str">
        <f>IF($O54&gt;NORMA!$M$14,"NO CUMPLE","CUMPLE")</f>
        <v>CUMPLE</v>
      </c>
      <c r="X54" s="51" t="str">
        <f>IF(AND($N54&gt;=NORMA!$Q$4, $N54&lt;=NORMA!$R$4),"CUMPLE","NO CUMPLE")</f>
        <v>CUMPLE</v>
      </c>
      <c r="Y54" s="51" t="str">
        <f>IF($I54&gt;NORMA!$M$16,"NO CUMPLE","CUMPLE")</f>
        <v>CUMPLE</v>
      </c>
      <c r="Z54" s="51" t="str">
        <f>IF($M54&lt;NORMA!$M$23,"NO CUMPLE","CUMPLE")</f>
        <v>CUMPLE</v>
      </c>
      <c r="AA54" s="51" t="str">
        <f>IF($E54&gt;NORMA!$M$24,"NO CUMPLE","CUMPLE")</f>
        <v>CUMPLE</v>
      </c>
      <c r="AB54" s="51" t="str">
        <f>IF($F54&gt;NORMA!$M$25,"NO CUMPLE","CUMPLE")</f>
        <v>NO CUMPLE</v>
      </c>
      <c r="AC54" s="51" t="str">
        <f>IF($K54&gt;NORMA!$M$26,"NO CUMPLE","CUMPLE")</f>
        <v>CUMPLE</v>
      </c>
      <c r="AD54" s="51" t="str">
        <f>IF($J54&gt;NORMA!$M$27,"NO CUMPLE","CUMPLE")</f>
        <v>CUMPLE</v>
      </c>
      <c r="AE54" s="51" t="str">
        <f>IF($G54&gt;NORMA!$M$28,"NO CUMPLE","CUMPLE")</f>
        <v>NO CUMPLE</v>
      </c>
      <c r="AF54" s="51" t="str">
        <f>IF($H54&gt;NORMA!$M$29,"NO CUMPLE","CUMPLE")</f>
        <v>CUMPLE</v>
      </c>
      <c r="AG54" s="51" t="str">
        <f>IF($O54&gt;NORMA!$M$30,"NO CUMPLE","CUMPLE")</f>
        <v>CUMPLE</v>
      </c>
      <c r="AH54" s="51" t="str">
        <f>IF(AND($N54&gt;=NORMA!$R$18, $N54&lt;=NORMA!$S$18),"CUMPLE","NO CUMPLE")</f>
        <v>NO CUMPLE</v>
      </c>
      <c r="AI54" s="51" t="str">
        <f>IF($I54&gt;NORMA!$M$32,"NO CUMPLE","CUMPLE")</f>
        <v>CUMPLE</v>
      </c>
    </row>
    <row r="55" spans="1:35" ht="14.25" customHeight="1" x14ac:dyDescent="0.35">
      <c r="A55" s="213" t="s">
        <v>114</v>
      </c>
      <c r="B55" s="217" t="s">
        <v>113</v>
      </c>
      <c r="C55" s="252">
        <v>40620</v>
      </c>
      <c r="D55" s="251">
        <v>0.52083333333333304</v>
      </c>
      <c r="E55" s="216">
        <v>1</v>
      </c>
      <c r="F55" s="246">
        <v>16</v>
      </c>
      <c r="G55" s="246">
        <v>28</v>
      </c>
      <c r="H55" s="245">
        <v>3.6</v>
      </c>
      <c r="I55" s="247">
        <v>0.12</v>
      </c>
      <c r="J55" s="248">
        <v>0.35</v>
      </c>
      <c r="K55" s="218">
        <v>1.514</v>
      </c>
      <c r="L55" s="248">
        <v>6.6744691788479997</v>
      </c>
      <c r="M55" s="249">
        <v>7.51</v>
      </c>
      <c r="N55" s="249">
        <v>6.81</v>
      </c>
      <c r="O55" s="250">
        <v>15000</v>
      </c>
      <c r="P55" s="51" t="str">
        <f>IF($M55&lt;NORMA!$M$7,"NO CUMPLE","CUMPLE")</f>
        <v>CUMPLE</v>
      </c>
      <c r="Q55" s="51" t="str">
        <f>IF($E55&gt;NORMA!$M$8,"NO CUMPLE","CUMPLE")</f>
        <v>CUMPLE</v>
      </c>
      <c r="R55" s="51" t="str">
        <f>IF($F55&gt;NORMA!$M$9,"NO CUMPLE","CUMPLE")</f>
        <v>CUMPLE</v>
      </c>
      <c r="S55" s="51" t="str">
        <f>IF($K55&gt;NORMA!$M$10,"NO CUMPLE","CUMPLE")</f>
        <v>CUMPLE</v>
      </c>
      <c r="T55" s="51" t="str">
        <f>IF($J55&gt;NORMA!$M$11,"NO CUMPLE","CUMPLE")</f>
        <v>NO CUMPLE</v>
      </c>
      <c r="U55" s="51" t="str">
        <f>IF($G55&gt;NORMA!$M$12,"NO CUMPLE","CUMPLE")</f>
        <v>NO CUMPLE</v>
      </c>
      <c r="V55" s="51" t="str">
        <f>IF($H55&gt;NORMA!$M$13,"NO CUMPLE","CUMPLE")</f>
        <v>CUMPLE</v>
      </c>
      <c r="W55" s="51" t="str">
        <f>IF($O55&gt;NORMA!$M$14,"NO CUMPLE","CUMPLE")</f>
        <v>NO CUMPLE</v>
      </c>
      <c r="X55" s="51" t="str">
        <f>IF(AND($N55&gt;=NORMA!$Q$4, $N55&lt;=NORMA!$R$4),"CUMPLE","NO CUMPLE")</f>
        <v>CUMPLE</v>
      </c>
      <c r="Y55" s="51" t="str">
        <f>IF($I55&gt;NORMA!$M$16,"NO CUMPLE","CUMPLE")</f>
        <v>CUMPLE</v>
      </c>
      <c r="Z55" s="51" t="str">
        <f>IF($M55&lt;NORMA!$M$23,"NO CUMPLE","CUMPLE")</f>
        <v>CUMPLE</v>
      </c>
      <c r="AA55" s="51" t="str">
        <f>IF($E55&gt;NORMA!$M$24,"NO CUMPLE","CUMPLE")</f>
        <v>CUMPLE</v>
      </c>
      <c r="AB55" s="51" t="str">
        <f>IF($F55&gt;NORMA!$M$25,"NO CUMPLE","CUMPLE")</f>
        <v>NO CUMPLE</v>
      </c>
      <c r="AC55" s="51" t="str">
        <f>IF($K55&gt;NORMA!$M$26,"NO CUMPLE","CUMPLE")</f>
        <v>CUMPLE</v>
      </c>
      <c r="AD55" s="51" t="str">
        <f>IF($J55&gt;NORMA!$M$27,"NO CUMPLE","CUMPLE")</f>
        <v>CUMPLE</v>
      </c>
      <c r="AE55" s="51" t="str">
        <f>IF($G55&gt;NORMA!$M$28,"NO CUMPLE","CUMPLE")</f>
        <v>NO CUMPLE</v>
      </c>
      <c r="AF55" s="51" t="str">
        <f>IF($H55&gt;NORMA!$M$29,"NO CUMPLE","CUMPLE")</f>
        <v>CUMPLE</v>
      </c>
      <c r="AG55" s="51" t="str">
        <f>IF($O55&gt;NORMA!$M$30,"NO CUMPLE","CUMPLE")</f>
        <v>NO CUMPLE</v>
      </c>
      <c r="AH55" s="51" t="str">
        <f>IF(AND($N55&gt;=NORMA!$R$18, $N55&lt;=NORMA!$S$18),"CUMPLE","NO CUMPLE")</f>
        <v>CUMPLE</v>
      </c>
      <c r="AI55" s="51" t="str">
        <f>IF($I55&gt;NORMA!$M$32,"NO CUMPLE","CUMPLE")</f>
        <v>CUMPLE</v>
      </c>
    </row>
    <row r="56" spans="1:35" ht="14.25" customHeight="1" x14ac:dyDescent="0.35">
      <c r="A56" s="213" t="s">
        <v>112</v>
      </c>
      <c r="B56" s="217" t="s">
        <v>113</v>
      </c>
      <c r="C56" s="252">
        <v>40632</v>
      </c>
      <c r="D56" s="251">
        <v>0</v>
      </c>
      <c r="E56" s="245">
        <v>1</v>
      </c>
      <c r="F56" s="246">
        <v>16.2</v>
      </c>
      <c r="G56" s="246">
        <v>8</v>
      </c>
      <c r="H56" s="245">
        <v>3.6</v>
      </c>
      <c r="I56" s="247">
        <v>0.1</v>
      </c>
      <c r="J56" s="248">
        <v>0.04</v>
      </c>
      <c r="K56" s="218">
        <v>1.345</v>
      </c>
      <c r="L56" s="248">
        <v>1.261067360512E-2</v>
      </c>
      <c r="M56" s="249">
        <v>6.62</v>
      </c>
      <c r="N56" s="249">
        <v>6.32</v>
      </c>
      <c r="O56" s="250">
        <v>11000</v>
      </c>
      <c r="P56" s="51" t="str">
        <f>IF($M56&lt;NORMA!$M$7,"NO CUMPLE","CUMPLE")</f>
        <v>NO CUMPLE</v>
      </c>
      <c r="Q56" s="51" t="str">
        <f>IF($E56&gt;NORMA!$M$8,"NO CUMPLE","CUMPLE")</f>
        <v>CUMPLE</v>
      </c>
      <c r="R56" s="51" t="str">
        <f>IF($F56&gt;NORMA!$M$9,"NO CUMPLE","CUMPLE")</f>
        <v>CUMPLE</v>
      </c>
      <c r="S56" s="51" t="str">
        <f>IF($K56&gt;NORMA!$M$10,"NO CUMPLE","CUMPLE")</f>
        <v>CUMPLE</v>
      </c>
      <c r="T56" s="51" t="str">
        <f>IF($J56&gt;NORMA!$M$11,"NO CUMPLE","CUMPLE")</f>
        <v>CUMPLE</v>
      </c>
      <c r="U56" s="51" t="str">
        <f>IF($G56&gt;NORMA!$M$12,"NO CUMPLE","CUMPLE")</f>
        <v>CUMPLE</v>
      </c>
      <c r="V56" s="51" t="str">
        <f>IF($H56&gt;NORMA!$M$13,"NO CUMPLE","CUMPLE")</f>
        <v>CUMPLE</v>
      </c>
      <c r="W56" s="51" t="str">
        <f>IF($O56&gt;NORMA!$M$14,"NO CUMPLE","CUMPLE")</f>
        <v>NO CUMPLE</v>
      </c>
      <c r="X56" s="51" t="str">
        <f>IF(AND($N56&gt;=NORMA!$Q$4, $N56&lt;=NORMA!$R$4),"CUMPLE","NO CUMPLE")</f>
        <v>CUMPLE</v>
      </c>
      <c r="Y56" s="51" t="str">
        <f>IF($I56&gt;NORMA!$M$16,"NO CUMPLE","CUMPLE")</f>
        <v>CUMPLE</v>
      </c>
      <c r="Z56" s="51" t="str">
        <f>IF($M56&lt;NORMA!$M$23,"NO CUMPLE","CUMPLE")</f>
        <v>NO CUMPLE</v>
      </c>
      <c r="AA56" s="51" t="str">
        <f>IF($E56&gt;NORMA!$M$24,"NO CUMPLE","CUMPLE")</f>
        <v>CUMPLE</v>
      </c>
      <c r="AB56" s="51" t="str">
        <f>IF($F56&gt;NORMA!$M$25,"NO CUMPLE","CUMPLE")</f>
        <v>NO CUMPLE</v>
      </c>
      <c r="AC56" s="51" t="str">
        <f>IF($K56&gt;NORMA!$M$26,"NO CUMPLE","CUMPLE")</f>
        <v>CUMPLE</v>
      </c>
      <c r="AD56" s="51" t="str">
        <f>IF($J56&gt;NORMA!$M$27,"NO CUMPLE","CUMPLE")</f>
        <v>CUMPLE</v>
      </c>
      <c r="AE56" s="51" t="str">
        <f>IF($G56&gt;NORMA!$M$28,"NO CUMPLE","CUMPLE")</f>
        <v>CUMPLE</v>
      </c>
      <c r="AF56" s="51" t="str">
        <f>IF($H56&gt;NORMA!$M$29,"NO CUMPLE","CUMPLE")</f>
        <v>CUMPLE</v>
      </c>
      <c r="AG56" s="51" t="str">
        <f>IF($O56&gt;NORMA!$M$30,"NO CUMPLE","CUMPLE")</f>
        <v>NO CUMPLE</v>
      </c>
      <c r="AH56" s="51" t="str">
        <f>IF(AND($N56&gt;=NORMA!$R$18, $N56&lt;=NORMA!$S$18),"CUMPLE","NO CUMPLE")</f>
        <v>NO CUMPLE</v>
      </c>
      <c r="AI56" s="51" t="str">
        <f>IF($I56&gt;NORMA!$M$32,"NO CUMPLE","CUMPLE")</f>
        <v>CUMPLE</v>
      </c>
    </row>
    <row r="57" spans="1:35" ht="14.25" customHeight="1" x14ac:dyDescent="0.35">
      <c r="A57" s="213" t="s">
        <v>114</v>
      </c>
      <c r="B57" s="217" t="s">
        <v>113</v>
      </c>
      <c r="C57" s="252">
        <v>40639</v>
      </c>
      <c r="D57" s="251">
        <v>0</v>
      </c>
      <c r="E57" s="216">
        <v>2.8</v>
      </c>
      <c r="F57" s="246">
        <v>13.7</v>
      </c>
      <c r="G57" s="246">
        <v>42</v>
      </c>
      <c r="H57" s="245">
        <v>3.6</v>
      </c>
      <c r="I57" s="247">
        <v>0.31</v>
      </c>
      <c r="J57" s="248">
        <v>0.53</v>
      </c>
      <c r="K57" s="218">
        <v>1.762</v>
      </c>
      <c r="L57" s="248">
        <v>0.56931012376000001</v>
      </c>
      <c r="M57" s="249">
        <v>7.21</v>
      </c>
      <c r="N57" s="249">
        <v>6.49</v>
      </c>
      <c r="O57" s="250">
        <v>4600</v>
      </c>
      <c r="P57" s="51" t="str">
        <f>IF($M57&lt;NORMA!$M$7,"NO CUMPLE","CUMPLE")</f>
        <v>CUMPLE</v>
      </c>
      <c r="Q57" s="51" t="str">
        <f>IF($E57&gt;NORMA!$M$8,"NO CUMPLE","CUMPLE")</f>
        <v>CUMPLE</v>
      </c>
      <c r="R57" s="51" t="str">
        <f>IF($F57&gt;NORMA!$M$9,"NO CUMPLE","CUMPLE")</f>
        <v>CUMPLE</v>
      </c>
      <c r="S57" s="51" t="str">
        <f>IF($K57&gt;NORMA!$M$10,"NO CUMPLE","CUMPLE")</f>
        <v>CUMPLE</v>
      </c>
      <c r="T57" s="51" t="str">
        <f>IF($J57&gt;NORMA!$M$11,"NO CUMPLE","CUMPLE")</f>
        <v>NO CUMPLE</v>
      </c>
      <c r="U57" s="51" t="str">
        <f>IF($G57&gt;NORMA!$M$12,"NO CUMPLE","CUMPLE")</f>
        <v>NO CUMPLE</v>
      </c>
      <c r="V57" s="51" t="str">
        <f>IF($H57&gt;NORMA!$M$13,"NO CUMPLE","CUMPLE")</f>
        <v>CUMPLE</v>
      </c>
      <c r="W57" s="51" t="str">
        <f>IF($O57&gt;NORMA!$M$14,"NO CUMPLE","CUMPLE")</f>
        <v>NO CUMPLE</v>
      </c>
      <c r="X57" s="51" t="str">
        <f>IF(AND($N57&gt;=NORMA!$Q$4, $N57&lt;=NORMA!$R$4),"CUMPLE","NO CUMPLE")</f>
        <v>CUMPLE</v>
      </c>
      <c r="Y57" s="51" t="str">
        <f>IF($I57&gt;NORMA!$M$16,"NO CUMPLE","CUMPLE")</f>
        <v>CUMPLE</v>
      </c>
      <c r="Z57" s="51" t="str">
        <f>IF($M57&lt;NORMA!$M$23,"NO CUMPLE","CUMPLE")</f>
        <v>CUMPLE</v>
      </c>
      <c r="AA57" s="51" t="str">
        <f>IF($E57&gt;NORMA!$M$24,"NO CUMPLE","CUMPLE")</f>
        <v>CUMPLE</v>
      </c>
      <c r="AB57" s="51" t="str">
        <f>IF($F57&gt;NORMA!$M$25,"NO CUMPLE","CUMPLE")</f>
        <v>NO CUMPLE</v>
      </c>
      <c r="AC57" s="51" t="str">
        <f>IF($K57&gt;NORMA!$M$26,"NO CUMPLE","CUMPLE")</f>
        <v>CUMPLE</v>
      </c>
      <c r="AD57" s="51" t="str">
        <f>IF($J57&gt;NORMA!$M$27,"NO CUMPLE","CUMPLE")</f>
        <v>NO CUMPLE</v>
      </c>
      <c r="AE57" s="51" t="str">
        <f>IF($G57&gt;NORMA!$M$28,"NO CUMPLE","CUMPLE")</f>
        <v>NO CUMPLE</v>
      </c>
      <c r="AF57" s="51" t="str">
        <f>IF($H57&gt;NORMA!$M$29,"NO CUMPLE","CUMPLE")</f>
        <v>CUMPLE</v>
      </c>
      <c r="AG57" s="51" t="str">
        <f>IF($O57&gt;NORMA!$M$30,"NO CUMPLE","CUMPLE")</f>
        <v>NO CUMPLE</v>
      </c>
      <c r="AH57" s="51" t="str">
        <f>IF(AND($N57&gt;=NORMA!$R$18, $N57&lt;=NORMA!$S$18),"CUMPLE","NO CUMPLE")</f>
        <v>NO CUMPLE</v>
      </c>
      <c r="AI57" s="51" t="str">
        <f>IF($I57&gt;NORMA!$M$32,"NO CUMPLE","CUMPLE")</f>
        <v>CUMPLE</v>
      </c>
    </row>
    <row r="58" spans="1:35" ht="14.25" customHeight="1" x14ac:dyDescent="0.35">
      <c r="A58" s="213" t="s">
        <v>112</v>
      </c>
      <c r="B58" s="217" t="s">
        <v>113</v>
      </c>
      <c r="C58" s="252">
        <v>40647</v>
      </c>
      <c r="D58" s="251">
        <v>0.41666666666666702</v>
      </c>
      <c r="E58" s="246">
        <v>1.5</v>
      </c>
      <c r="F58" s="246">
        <v>29</v>
      </c>
      <c r="G58" s="246">
        <v>39</v>
      </c>
      <c r="H58" s="245">
        <v>3.6</v>
      </c>
      <c r="I58" s="247">
        <v>0.09</v>
      </c>
      <c r="J58" s="248">
        <v>0.22</v>
      </c>
      <c r="K58" s="218">
        <v>1.2569999999999999</v>
      </c>
      <c r="L58" s="248">
        <v>6.8337842313120003</v>
      </c>
      <c r="M58" s="249">
        <v>7.56</v>
      </c>
      <c r="N58" s="249">
        <v>6.44</v>
      </c>
      <c r="O58" s="250">
        <v>4000</v>
      </c>
      <c r="P58" s="51" t="str">
        <f>IF($M58&lt;NORMA!$M$7,"NO CUMPLE","CUMPLE")</f>
        <v>CUMPLE</v>
      </c>
      <c r="Q58" s="51" t="str">
        <f>IF($E58&gt;NORMA!$M$8,"NO CUMPLE","CUMPLE")</f>
        <v>CUMPLE</v>
      </c>
      <c r="R58" s="51" t="str">
        <f>IF($F58&gt;NORMA!$M$9,"NO CUMPLE","CUMPLE")</f>
        <v>CUMPLE</v>
      </c>
      <c r="S58" s="51" t="str">
        <f>IF($K58&gt;NORMA!$M$10,"NO CUMPLE","CUMPLE")</f>
        <v>CUMPLE</v>
      </c>
      <c r="T58" s="51" t="str">
        <f>IF($J58&gt;NORMA!$M$11,"NO CUMPLE","CUMPLE")</f>
        <v>NO CUMPLE</v>
      </c>
      <c r="U58" s="51" t="str">
        <f>IF($G58&gt;NORMA!$M$12,"NO CUMPLE","CUMPLE")</f>
        <v>NO CUMPLE</v>
      </c>
      <c r="V58" s="51" t="str">
        <f>IF($H58&gt;NORMA!$M$13,"NO CUMPLE","CUMPLE")</f>
        <v>CUMPLE</v>
      </c>
      <c r="W58" s="51" t="str">
        <f>IF($O58&gt;NORMA!$M$14,"NO CUMPLE","CUMPLE")</f>
        <v>NO CUMPLE</v>
      </c>
      <c r="X58" s="51" t="str">
        <f>IF(AND($N58&gt;=NORMA!$Q$4, $N58&lt;=NORMA!$R$4),"CUMPLE","NO CUMPLE")</f>
        <v>CUMPLE</v>
      </c>
      <c r="Y58" s="51" t="str">
        <f>IF($I58&gt;NORMA!$M$16,"NO CUMPLE","CUMPLE")</f>
        <v>CUMPLE</v>
      </c>
      <c r="Z58" s="51" t="str">
        <f>IF($M58&lt;NORMA!$M$23,"NO CUMPLE","CUMPLE")</f>
        <v>CUMPLE</v>
      </c>
      <c r="AA58" s="51" t="str">
        <f>IF($E58&gt;NORMA!$M$24,"NO CUMPLE","CUMPLE")</f>
        <v>CUMPLE</v>
      </c>
      <c r="AB58" s="51" t="str">
        <f>IF($F58&gt;NORMA!$M$25,"NO CUMPLE","CUMPLE")</f>
        <v>NO CUMPLE</v>
      </c>
      <c r="AC58" s="51" t="str">
        <f>IF($K58&gt;NORMA!$M$26,"NO CUMPLE","CUMPLE")</f>
        <v>CUMPLE</v>
      </c>
      <c r="AD58" s="51" t="str">
        <f>IF($J58&gt;NORMA!$M$27,"NO CUMPLE","CUMPLE")</f>
        <v>CUMPLE</v>
      </c>
      <c r="AE58" s="51" t="str">
        <f>IF($G58&gt;NORMA!$M$28,"NO CUMPLE","CUMPLE")</f>
        <v>NO CUMPLE</v>
      </c>
      <c r="AF58" s="51" t="str">
        <f>IF($H58&gt;NORMA!$M$29,"NO CUMPLE","CUMPLE")</f>
        <v>CUMPLE</v>
      </c>
      <c r="AG58" s="51" t="str">
        <f>IF($O58&gt;NORMA!$M$30,"NO CUMPLE","CUMPLE")</f>
        <v>NO CUMPLE</v>
      </c>
      <c r="AH58" s="51" t="str">
        <f>IF(AND($N58&gt;=NORMA!$R$18, $N58&lt;=NORMA!$S$18),"CUMPLE","NO CUMPLE")</f>
        <v>NO CUMPLE</v>
      </c>
      <c r="AI58" s="51" t="str">
        <f>IF($I58&gt;NORMA!$M$32,"NO CUMPLE","CUMPLE")</f>
        <v>CUMPLE</v>
      </c>
    </row>
    <row r="59" spans="1:35" ht="14.25" customHeight="1" x14ac:dyDescent="0.35">
      <c r="A59" s="213" t="s">
        <v>114</v>
      </c>
      <c r="B59" s="217" t="s">
        <v>113</v>
      </c>
      <c r="C59" s="252">
        <v>40663</v>
      </c>
      <c r="D59" s="251">
        <v>8.3333333333333301E-2</v>
      </c>
      <c r="E59" s="245">
        <v>1</v>
      </c>
      <c r="F59" s="246">
        <v>20.2</v>
      </c>
      <c r="G59" s="246">
        <v>88</v>
      </c>
      <c r="H59" s="245">
        <v>3.6</v>
      </c>
      <c r="I59" s="247">
        <v>0.48</v>
      </c>
      <c r="J59" s="248">
        <v>0.43</v>
      </c>
      <c r="K59" s="218">
        <v>1.968</v>
      </c>
      <c r="L59" s="248">
        <v>10.0922353330912</v>
      </c>
      <c r="M59" s="249">
        <v>7.97</v>
      </c>
      <c r="N59" s="249">
        <v>6.56</v>
      </c>
      <c r="O59" s="250">
        <v>9300</v>
      </c>
      <c r="P59" s="51" t="str">
        <f>IF($M59&lt;NORMA!$M$7,"NO CUMPLE","CUMPLE")</f>
        <v>CUMPLE</v>
      </c>
      <c r="Q59" s="51" t="str">
        <f>IF($E59&gt;NORMA!$M$8,"NO CUMPLE","CUMPLE")</f>
        <v>CUMPLE</v>
      </c>
      <c r="R59" s="51" t="str">
        <f>IF($F59&gt;NORMA!$M$9,"NO CUMPLE","CUMPLE")</f>
        <v>CUMPLE</v>
      </c>
      <c r="S59" s="51" t="str">
        <f>IF($K59&gt;NORMA!$M$10,"NO CUMPLE","CUMPLE")</f>
        <v>CUMPLE</v>
      </c>
      <c r="T59" s="51" t="str">
        <f>IF($J59&gt;NORMA!$M$11,"NO CUMPLE","CUMPLE")</f>
        <v>NO CUMPLE</v>
      </c>
      <c r="U59" s="51" t="str">
        <f>IF($G59&gt;NORMA!$M$12,"NO CUMPLE","CUMPLE")</f>
        <v>NO CUMPLE</v>
      </c>
      <c r="V59" s="51" t="str">
        <f>IF($H59&gt;NORMA!$M$13,"NO CUMPLE","CUMPLE")</f>
        <v>CUMPLE</v>
      </c>
      <c r="W59" s="51" t="str">
        <f>IF($O59&gt;NORMA!$M$14,"NO CUMPLE","CUMPLE")</f>
        <v>NO CUMPLE</v>
      </c>
      <c r="X59" s="51" t="str">
        <f>IF(AND($N59&gt;=NORMA!$Q$4, $N59&lt;=NORMA!$R$4),"CUMPLE","NO CUMPLE")</f>
        <v>CUMPLE</v>
      </c>
      <c r="Y59" s="51" t="str">
        <f>IF($I59&gt;NORMA!$M$16,"NO CUMPLE","CUMPLE")</f>
        <v>CUMPLE</v>
      </c>
      <c r="Z59" s="51" t="str">
        <f>IF($M59&lt;NORMA!$M$23,"NO CUMPLE","CUMPLE")</f>
        <v>CUMPLE</v>
      </c>
      <c r="AA59" s="51" t="str">
        <f>IF($E59&gt;NORMA!$M$24,"NO CUMPLE","CUMPLE")</f>
        <v>CUMPLE</v>
      </c>
      <c r="AB59" s="51" t="str">
        <f>IF($F59&gt;NORMA!$M$25,"NO CUMPLE","CUMPLE")</f>
        <v>NO CUMPLE</v>
      </c>
      <c r="AC59" s="51" t="str">
        <f>IF($K59&gt;NORMA!$M$26,"NO CUMPLE","CUMPLE")</f>
        <v>CUMPLE</v>
      </c>
      <c r="AD59" s="51" t="str">
        <f>IF($J59&gt;NORMA!$M$27,"NO CUMPLE","CUMPLE")</f>
        <v>NO CUMPLE</v>
      </c>
      <c r="AE59" s="51" t="str">
        <f>IF($G59&gt;NORMA!$M$28,"NO CUMPLE","CUMPLE")</f>
        <v>NO CUMPLE</v>
      </c>
      <c r="AF59" s="51" t="str">
        <f>IF($H59&gt;NORMA!$M$29,"NO CUMPLE","CUMPLE")</f>
        <v>CUMPLE</v>
      </c>
      <c r="AG59" s="51" t="str">
        <f>IF($O59&gt;NORMA!$M$30,"NO CUMPLE","CUMPLE")</f>
        <v>NO CUMPLE</v>
      </c>
      <c r="AH59" s="51" t="str">
        <f>IF(AND($N59&gt;=NORMA!$R$18, $N59&lt;=NORMA!$S$18),"CUMPLE","NO CUMPLE")</f>
        <v>CUMPLE</v>
      </c>
      <c r="AI59" s="51" t="str">
        <f>IF($I59&gt;NORMA!$M$32,"NO CUMPLE","CUMPLE")</f>
        <v>CUMPLE</v>
      </c>
    </row>
    <row r="60" spans="1:35" ht="14.25" customHeight="1" x14ac:dyDescent="0.35">
      <c r="A60" s="213" t="s">
        <v>112</v>
      </c>
      <c r="B60" s="217" t="s">
        <v>113</v>
      </c>
      <c r="C60" s="252">
        <v>40666</v>
      </c>
      <c r="D60" s="251">
        <v>0.29166666666666702</v>
      </c>
      <c r="E60" s="246">
        <v>1.3</v>
      </c>
      <c r="F60" s="246">
        <v>12.9</v>
      </c>
      <c r="G60" s="246">
        <v>64</v>
      </c>
      <c r="H60" s="246">
        <v>5.9</v>
      </c>
      <c r="I60" s="247">
        <v>0.11</v>
      </c>
      <c r="J60" s="248">
        <v>0.45</v>
      </c>
      <c r="K60" s="218">
        <v>1.244</v>
      </c>
      <c r="L60" s="248">
        <v>9.0604475351520009</v>
      </c>
      <c r="M60" s="249">
        <v>6.05</v>
      </c>
      <c r="N60" s="249">
        <v>6.43</v>
      </c>
      <c r="O60" s="250">
        <v>4000</v>
      </c>
      <c r="P60" s="51" t="str">
        <f>IF($M60&lt;NORMA!$M$7,"NO CUMPLE","CUMPLE")</f>
        <v>NO CUMPLE</v>
      </c>
      <c r="Q60" s="51" t="str">
        <f>IF($E60&gt;NORMA!$M$8,"NO CUMPLE","CUMPLE")</f>
        <v>CUMPLE</v>
      </c>
      <c r="R60" s="51" t="str">
        <f>IF($F60&gt;NORMA!$M$9,"NO CUMPLE","CUMPLE")</f>
        <v>CUMPLE</v>
      </c>
      <c r="S60" s="51" t="str">
        <f>IF($K60&gt;NORMA!$M$10,"NO CUMPLE","CUMPLE")</f>
        <v>CUMPLE</v>
      </c>
      <c r="T60" s="51" t="str">
        <f>IF($J60&gt;NORMA!$M$11,"NO CUMPLE","CUMPLE")</f>
        <v>NO CUMPLE</v>
      </c>
      <c r="U60" s="51" t="str">
        <f>IF($G60&gt;NORMA!$M$12,"NO CUMPLE","CUMPLE")</f>
        <v>NO CUMPLE</v>
      </c>
      <c r="V60" s="51" t="str">
        <f>IF($H60&gt;NORMA!$M$13,"NO CUMPLE","CUMPLE")</f>
        <v>CUMPLE</v>
      </c>
      <c r="W60" s="51" t="str">
        <f>IF($O60&gt;NORMA!$M$14,"NO CUMPLE","CUMPLE")</f>
        <v>NO CUMPLE</v>
      </c>
      <c r="X60" s="51" t="str">
        <f>IF(AND($N60&gt;=NORMA!$Q$4, $N60&lt;=NORMA!$R$4),"CUMPLE","NO CUMPLE")</f>
        <v>CUMPLE</v>
      </c>
      <c r="Y60" s="51" t="str">
        <f>IF($I60&gt;NORMA!$M$16,"NO CUMPLE","CUMPLE")</f>
        <v>CUMPLE</v>
      </c>
      <c r="Z60" s="51" t="str">
        <f>IF($M60&lt;NORMA!$M$23,"NO CUMPLE","CUMPLE")</f>
        <v>NO CUMPLE</v>
      </c>
      <c r="AA60" s="51" t="str">
        <f>IF($E60&gt;NORMA!$M$24,"NO CUMPLE","CUMPLE")</f>
        <v>CUMPLE</v>
      </c>
      <c r="AB60" s="51" t="str">
        <f>IF($F60&gt;NORMA!$M$25,"NO CUMPLE","CUMPLE")</f>
        <v>NO CUMPLE</v>
      </c>
      <c r="AC60" s="51" t="str">
        <f>IF($K60&gt;NORMA!$M$26,"NO CUMPLE","CUMPLE")</f>
        <v>CUMPLE</v>
      </c>
      <c r="AD60" s="51" t="str">
        <f>IF($J60&gt;NORMA!$M$27,"NO CUMPLE","CUMPLE")</f>
        <v>NO CUMPLE</v>
      </c>
      <c r="AE60" s="51" t="str">
        <f>IF($G60&gt;NORMA!$M$28,"NO CUMPLE","CUMPLE")</f>
        <v>NO CUMPLE</v>
      </c>
      <c r="AF60" s="51" t="str">
        <f>IF($H60&gt;NORMA!$M$29,"NO CUMPLE","CUMPLE")</f>
        <v>CUMPLE</v>
      </c>
      <c r="AG60" s="51" t="str">
        <f>IF($O60&gt;NORMA!$M$30,"NO CUMPLE","CUMPLE")</f>
        <v>NO CUMPLE</v>
      </c>
      <c r="AH60" s="51" t="str">
        <f>IF(AND($N60&gt;=NORMA!$R$18, $N60&lt;=NORMA!$S$18),"CUMPLE","NO CUMPLE")</f>
        <v>NO CUMPLE</v>
      </c>
      <c r="AI60" s="51" t="str">
        <f>IF($I60&gt;NORMA!$M$32,"NO CUMPLE","CUMPLE")</f>
        <v>CUMPLE</v>
      </c>
    </row>
    <row r="61" spans="1:35" ht="14.25" customHeight="1" x14ac:dyDescent="0.35">
      <c r="A61" s="213" t="s">
        <v>114</v>
      </c>
      <c r="B61" s="217" t="s">
        <v>113</v>
      </c>
      <c r="C61" s="252">
        <v>40676</v>
      </c>
      <c r="D61" s="251">
        <v>0.66666666666666696</v>
      </c>
      <c r="E61" s="246">
        <v>4.7</v>
      </c>
      <c r="F61" s="246">
        <v>17.3</v>
      </c>
      <c r="G61" s="246">
        <v>73</v>
      </c>
      <c r="H61" s="245">
        <v>3.6</v>
      </c>
      <c r="I61" s="247">
        <v>0.21</v>
      </c>
      <c r="J61" s="248">
        <v>0.4</v>
      </c>
      <c r="K61" s="218">
        <v>1.64</v>
      </c>
      <c r="L61" s="248">
        <v>2.4302441412800002</v>
      </c>
      <c r="M61" s="249">
        <v>5.49</v>
      </c>
      <c r="N61" s="249">
        <v>6.98</v>
      </c>
      <c r="O61" s="250">
        <v>240000</v>
      </c>
      <c r="P61" s="51" t="str">
        <f>IF($M61&lt;NORMA!$M$7,"NO CUMPLE","CUMPLE")</f>
        <v>NO CUMPLE</v>
      </c>
      <c r="Q61" s="51" t="str">
        <f>IF($E61&gt;NORMA!$M$8,"NO CUMPLE","CUMPLE")</f>
        <v>CUMPLE</v>
      </c>
      <c r="R61" s="51" t="str">
        <f>IF($F61&gt;NORMA!$M$9,"NO CUMPLE","CUMPLE")</f>
        <v>CUMPLE</v>
      </c>
      <c r="S61" s="51" t="str">
        <f>IF($K61&gt;NORMA!$M$10,"NO CUMPLE","CUMPLE")</f>
        <v>CUMPLE</v>
      </c>
      <c r="T61" s="51" t="str">
        <f>IF($J61&gt;NORMA!$M$11,"NO CUMPLE","CUMPLE")</f>
        <v>NO CUMPLE</v>
      </c>
      <c r="U61" s="51" t="str">
        <f>IF($G61&gt;NORMA!$M$12,"NO CUMPLE","CUMPLE")</f>
        <v>NO CUMPLE</v>
      </c>
      <c r="V61" s="51" t="str">
        <f>IF($H61&gt;NORMA!$M$13,"NO CUMPLE","CUMPLE")</f>
        <v>CUMPLE</v>
      </c>
      <c r="W61" s="51" t="str">
        <f>IF($O61&gt;NORMA!$M$14,"NO CUMPLE","CUMPLE")</f>
        <v>NO CUMPLE</v>
      </c>
      <c r="X61" s="51" t="str">
        <f>IF(AND($N61&gt;=NORMA!$Q$4, $N61&lt;=NORMA!$R$4),"CUMPLE","NO CUMPLE")</f>
        <v>CUMPLE</v>
      </c>
      <c r="Y61" s="51" t="str">
        <f>IF($I61&gt;NORMA!$M$16,"NO CUMPLE","CUMPLE")</f>
        <v>CUMPLE</v>
      </c>
      <c r="Z61" s="51" t="str">
        <f>IF($M61&lt;NORMA!$M$23,"NO CUMPLE","CUMPLE")</f>
        <v>NO CUMPLE</v>
      </c>
      <c r="AA61" s="51" t="str">
        <f>IF($E61&gt;NORMA!$M$24,"NO CUMPLE","CUMPLE")</f>
        <v>CUMPLE</v>
      </c>
      <c r="AB61" s="51" t="str">
        <f>IF($F61&gt;NORMA!$M$25,"NO CUMPLE","CUMPLE")</f>
        <v>NO CUMPLE</v>
      </c>
      <c r="AC61" s="51" t="str">
        <f>IF($K61&gt;NORMA!$M$26,"NO CUMPLE","CUMPLE")</f>
        <v>CUMPLE</v>
      </c>
      <c r="AD61" s="51" t="str">
        <f>IF($J61&gt;NORMA!$M$27,"NO CUMPLE","CUMPLE")</f>
        <v>CUMPLE</v>
      </c>
      <c r="AE61" s="51" t="str">
        <f>IF($G61&gt;NORMA!$M$28,"NO CUMPLE","CUMPLE")</f>
        <v>NO CUMPLE</v>
      </c>
      <c r="AF61" s="51" t="str">
        <f>IF($H61&gt;NORMA!$M$29,"NO CUMPLE","CUMPLE")</f>
        <v>CUMPLE</v>
      </c>
      <c r="AG61" s="51" t="str">
        <f>IF($O61&gt;NORMA!$M$30,"NO CUMPLE","CUMPLE")</f>
        <v>NO CUMPLE</v>
      </c>
      <c r="AH61" s="51" t="str">
        <f>IF(AND($N61&gt;=NORMA!$R$18, $N61&lt;=NORMA!$S$18),"CUMPLE","NO CUMPLE")</f>
        <v>CUMPLE</v>
      </c>
      <c r="AI61" s="51" t="str">
        <f>IF($I61&gt;NORMA!$M$32,"NO CUMPLE","CUMPLE")</f>
        <v>CUMPLE</v>
      </c>
    </row>
    <row r="62" spans="1:35" ht="14.25" customHeight="1" x14ac:dyDescent="0.35">
      <c r="A62" s="213" t="s">
        <v>112</v>
      </c>
      <c r="B62" s="217" t="s">
        <v>113</v>
      </c>
      <c r="C62" s="252">
        <v>40683</v>
      </c>
      <c r="D62" s="251">
        <v>0.14583333333333301</v>
      </c>
      <c r="E62" s="246">
        <v>1.2</v>
      </c>
      <c r="F62" s="246">
        <v>9.6999999999999993</v>
      </c>
      <c r="G62" s="246">
        <v>28</v>
      </c>
      <c r="H62" s="245">
        <v>3.6</v>
      </c>
      <c r="I62" s="247">
        <v>0.1</v>
      </c>
      <c r="J62" s="253">
        <v>0.04</v>
      </c>
      <c r="K62" s="243">
        <v>1.2</v>
      </c>
      <c r="L62" s="248">
        <v>9.785022124608</v>
      </c>
      <c r="M62" s="254">
        <v>7.51</v>
      </c>
      <c r="N62" s="254">
        <v>6.83</v>
      </c>
      <c r="O62" s="255">
        <v>230</v>
      </c>
      <c r="P62" s="51" t="str">
        <f>IF($M62&lt;NORMA!$M$7,"NO CUMPLE","CUMPLE")</f>
        <v>CUMPLE</v>
      </c>
      <c r="Q62" s="51" t="str">
        <f>IF($E62&gt;NORMA!$M$8,"NO CUMPLE","CUMPLE")</f>
        <v>CUMPLE</v>
      </c>
      <c r="R62" s="51" t="str">
        <f>IF($F62&gt;NORMA!$M$9,"NO CUMPLE","CUMPLE")</f>
        <v>CUMPLE</v>
      </c>
      <c r="S62" s="51" t="str">
        <f>IF($K62&gt;NORMA!$M$10,"NO CUMPLE","CUMPLE")</f>
        <v>CUMPLE</v>
      </c>
      <c r="T62" s="51" t="str">
        <f>IF($J62&gt;NORMA!$M$11,"NO CUMPLE","CUMPLE")</f>
        <v>CUMPLE</v>
      </c>
      <c r="U62" s="51" t="str">
        <f>IF($G62&gt;NORMA!$M$12,"NO CUMPLE","CUMPLE")</f>
        <v>NO CUMPLE</v>
      </c>
      <c r="V62" s="51" t="str">
        <f>IF($H62&gt;NORMA!$M$13,"NO CUMPLE","CUMPLE")</f>
        <v>CUMPLE</v>
      </c>
      <c r="W62" s="51" t="str">
        <f>IF($O62&gt;NORMA!$M$14,"NO CUMPLE","CUMPLE")</f>
        <v>CUMPLE</v>
      </c>
      <c r="X62" s="51" t="str">
        <f>IF(AND($N62&gt;=NORMA!$Q$4, $N62&lt;=NORMA!$R$4),"CUMPLE","NO CUMPLE")</f>
        <v>CUMPLE</v>
      </c>
      <c r="Y62" s="51" t="str">
        <f>IF($I62&gt;NORMA!$M$16,"NO CUMPLE","CUMPLE")</f>
        <v>CUMPLE</v>
      </c>
      <c r="Z62" s="51" t="str">
        <f>IF($M62&lt;NORMA!$M$23,"NO CUMPLE","CUMPLE")</f>
        <v>CUMPLE</v>
      </c>
      <c r="AA62" s="51" t="str">
        <f>IF($E62&gt;NORMA!$M$24,"NO CUMPLE","CUMPLE")</f>
        <v>CUMPLE</v>
      </c>
      <c r="AB62" s="51" t="str">
        <f>IF($F62&gt;NORMA!$M$25,"NO CUMPLE","CUMPLE")</f>
        <v>CUMPLE</v>
      </c>
      <c r="AC62" s="51" t="str">
        <f>IF($K62&gt;NORMA!$M$26,"NO CUMPLE","CUMPLE")</f>
        <v>CUMPLE</v>
      </c>
      <c r="AD62" s="51" t="str">
        <f>IF($J62&gt;NORMA!$M$27,"NO CUMPLE","CUMPLE")</f>
        <v>CUMPLE</v>
      </c>
      <c r="AE62" s="51" t="str">
        <f>IF($G62&gt;NORMA!$M$28,"NO CUMPLE","CUMPLE")</f>
        <v>NO CUMPLE</v>
      </c>
      <c r="AF62" s="51" t="str">
        <f>IF($H62&gt;NORMA!$M$29,"NO CUMPLE","CUMPLE")</f>
        <v>CUMPLE</v>
      </c>
      <c r="AG62" s="51" t="str">
        <f>IF($O62&gt;NORMA!$M$30,"NO CUMPLE","CUMPLE")</f>
        <v>NO CUMPLE</v>
      </c>
      <c r="AH62" s="51" t="str">
        <f>IF(AND($N62&gt;=NORMA!$R$18, $N62&lt;=NORMA!$S$18),"CUMPLE","NO CUMPLE")</f>
        <v>CUMPLE</v>
      </c>
      <c r="AI62" s="51" t="str">
        <f>IF($I62&gt;NORMA!$M$32,"NO CUMPLE","CUMPLE")</f>
        <v>CUMPLE</v>
      </c>
    </row>
    <row r="63" spans="1:35" ht="14.25" customHeight="1" x14ac:dyDescent="0.35">
      <c r="A63" s="213" t="s">
        <v>112</v>
      </c>
      <c r="B63" s="217" t="s">
        <v>113</v>
      </c>
      <c r="C63" s="240">
        <v>40695</v>
      </c>
      <c r="D63" s="241">
        <v>0.375</v>
      </c>
      <c r="E63" s="216">
        <v>1.1000000000000001</v>
      </c>
      <c r="F63" s="216">
        <v>13.2</v>
      </c>
      <c r="G63" s="216">
        <v>44</v>
      </c>
      <c r="H63" s="245">
        <v>3.6</v>
      </c>
      <c r="I63" s="218">
        <v>0.12</v>
      </c>
      <c r="J63" s="242">
        <v>0.22</v>
      </c>
      <c r="K63" s="218">
        <v>1.3149999999999999</v>
      </c>
      <c r="L63" s="242">
        <v>8.3057634240000002</v>
      </c>
      <c r="M63" s="243">
        <v>7.5</v>
      </c>
      <c r="N63" s="243">
        <v>6.2</v>
      </c>
      <c r="O63" s="244">
        <v>1500</v>
      </c>
      <c r="P63" s="51" t="str">
        <f>IF($M63&lt;NORMA!$M$7,"NO CUMPLE","CUMPLE")</f>
        <v>CUMPLE</v>
      </c>
      <c r="Q63" s="51" t="str">
        <f>IF($E63&gt;NORMA!$M$8,"NO CUMPLE","CUMPLE")</f>
        <v>CUMPLE</v>
      </c>
      <c r="R63" s="51" t="str">
        <f>IF($F63&gt;NORMA!$M$9,"NO CUMPLE","CUMPLE")</f>
        <v>CUMPLE</v>
      </c>
      <c r="S63" s="51" t="str">
        <f>IF($K63&gt;NORMA!$M$10,"NO CUMPLE","CUMPLE")</f>
        <v>CUMPLE</v>
      </c>
      <c r="T63" s="51" t="str">
        <f>IF($J63&gt;NORMA!$M$11,"NO CUMPLE","CUMPLE")</f>
        <v>NO CUMPLE</v>
      </c>
      <c r="U63" s="51" t="str">
        <f>IF($G63&gt;NORMA!$M$12,"NO CUMPLE","CUMPLE")</f>
        <v>NO CUMPLE</v>
      </c>
      <c r="V63" s="51" t="str">
        <f>IF($H63&gt;NORMA!$M$13,"NO CUMPLE","CUMPLE")</f>
        <v>CUMPLE</v>
      </c>
      <c r="W63" s="51" t="str">
        <f>IF($O63&gt;NORMA!$M$14,"NO CUMPLE","CUMPLE")</f>
        <v>NO CUMPLE</v>
      </c>
      <c r="X63" s="51" t="str">
        <f>IF(AND($N63&gt;=NORMA!$Q$4, $N63&lt;=NORMA!$R$4),"CUMPLE","NO CUMPLE")</f>
        <v>CUMPLE</v>
      </c>
      <c r="Y63" s="51" t="str">
        <f>IF($I63&gt;NORMA!$M$16,"NO CUMPLE","CUMPLE")</f>
        <v>CUMPLE</v>
      </c>
      <c r="Z63" s="51" t="str">
        <f>IF($M63&lt;NORMA!$M$23,"NO CUMPLE","CUMPLE")</f>
        <v>CUMPLE</v>
      </c>
      <c r="AA63" s="51" t="str">
        <f>IF($E63&gt;NORMA!$M$24,"NO CUMPLE","CUMPLE")</f>
        <v>CUMPLE</v>
      </c>
      <c r="AB63" s="51" t="str">
        <f>IF($F63&gt;NORMA!$M$25,"NO CUMPLE","CUMPLE")</f>
        <v>NO CUMPLE</v>
      </c>
      <c r="AC63" s="51" t="str">
        <f>IF($K63&gt;NORMA!$M$26,"NO CUMPLE","CUMPLE")</f>
        <v>CUMPLE</v>
      </c>
      <c r="AD63" s="51" t="str">
        <f>IF($J63&gt;NORMA!$M$27,"NO CUMPLE","CUMPLE")</f>
        <v>CUMPLE</v>
      </c>
      <c r="AE63" s="51" t="str">
        <f>IF($G63&gt;NORMA!$M$28,"NO CUMPLE","CUMPLE")</f>
        <v>NO CUMPLE</v>
      </c>
      <c r="AF63" s="51" t="str">
        <f>IF($H63&gt;NORMA!$M$29,"NO CUMPLE","CUMPLE")</f>
        <v>CUMPLE</v>
      </c>
      <c r="AG63" s="51" t="str">
        <f>IF($O63&gt;NORMA!$M$30,"NO CUMPLE","CUMPLE")</f>
        <v>NO CUMPLE</v>
      </c>
      <c r="AH63" s="51" t="str">
        <f>IF(AND($N63&gt;=NORMA!$R$18, $N63&lt;=NORMA!$S$18),"CUMPLE","NO CUMPLE")</f>
        <v>NO CUMPLE</v>
      </c>
      <c r="AI63" s="51" t="str">
        <f>IF($I63&gt;NORMA!$M$32,"NO CUMPLE","CUMPLE")</f>
        <v>CUMPLE</v>
      </c>
    </row>
    <row r="64" spans="1:35" ht="14.25" customHeight="1" x14ac:dyDescent="0.35">
      <c r="A64" s="213" t="s">
        <v>114</v>
      </c>
      <c r="B64" s="217" t="s">
        <v>113</v>
      </c>
      <c r="C64" s="240">
        <v>40695</v>
      </c>
      <c r="D64" s="241">
        <v>0.52083333333333304</v>
      </c>
      <c r="E64" s="216">
        <v>1.5</v>
      </c>
      <c r="F64" s="216">
        <v>9.6999999999999993</v>
      </c>
      <c r="G64" s="216">
        <v>53</v>
      </c>
      <c r="H64" s="245">
        <v>3.6</v>
      </c>
      <c r="I64" s="218">
        <v>0.33</v>
      </c>
      <c r="J64" s="242">
        <v>0.28999999999999998</v>
      </c>
      <c r="K64" s="218">
        <v>1.466</v>
      </c>
      <c r="L64" s="242">
        <v>8.9821986146880004</v>
      </c>
      <c r="M64" s="243">
        <v>7.68</v>
      </c>
      <c r="N64" s="243">
        <v>6.48</v>
      </c>
      <c r="O64" s="244">
        <v>4000</v>
      </c>
      <c r="P64" s="51" t="str">
        <f>IF($M64&lt;NORMA!$M$7,"NO CUMPLE","CUMPLE")</f>
        <v>CUMPLE</v>
      </c>
      <c r="Q64" s="51" t="str">
        <f>IF($E64&gt;NORMA!$M$8,"NO CUMPLE","CUMPLE")</f>
        <v>CUMPLE</v>
      </c>
      <c r="R64" s="51" t="str">
        <f>IF($F64&gt;NORMA!$M$9,"NO CUMPLE","CUMPLE")</f>
        <v>CUMPLE</v>
      </c>
      <c r="S64" s="51" t="str">
        <f>IF($K64&gt;NORMA!$M$10,"NO CUMPLE","CUMPLE")</f>
        <v>CUMPLE</v>
      </c>
      <c r="T64" s="51" t="str">
        <f>IF($J64&gt;NORMA!$M$11,"NO CUMPLE","CUMPLE")</f>
        <v>NO CUMPLE</v>
      </c>
      <c r="U64" s="51" t="str">
        <f>IF($G64&gt;NORMA!$M$12,"NO CUMPLE","CUMPLE")</f>
        <v>NO CUMPLE</v>
      </c>
      <c r="V64" s="51" t="str">
        <f>IF($H64&gt;NORMA!$M$13,"NO CUMPLE","CUMPLE")</f>
        <v>CUMPLE</v>
      </c>
      <c r="W64" s="51" t="str">
        <f>IF($O64&gt;NORMA!$M$14,"NO CUMPLE","CUMPLE")</f>
        <v>NO CUMPLE</v>
      </c>
      <c r="X64" s="51" t="str">
        <f>IF(AND($N64&gt;=NORMA!$Q$4, $N64&lt;=NORMA!$R$4),"CUMPLE","NO CUMPLE")</f>
        <v>CUMPLE</v>
      </c>
      <c r="Y64" s="51" t="str">
        <f>IF($I64&gt;NORMA!$M$16,"NO CUMPLE","CUMPLE")</f>
        <v>CUMPLE</v>
      </c>
      <c r="Z64" s="51" t="str">
        <f>IF($M64&lt;NORMA!$M$23,"NO CUMPLE","CUMPLE")</f>
        <v>CUMPLE</v>
      </c>
      <c r="AA64" s="51" t="str">
        <f>IF($E64&gt;NORMA!$M$24,"NO CUMPLE","CUMPLE")</f>
        <v>CUMPLE</v>
      </c>
      <c r="AB64" s="51" t="str">
        <f>IF($F64&gt;NORMA!$M$25,"NO CUMPLE","CUMPLE")</f>
        <v>CUMPLE</v>
      </c>
      <c r="AC64" s="51" t="str">
        <f>IF($K64&gt;NORMA!$M$26,"NO CUMPLE","CUMPLE")</f>
        <v>CUMPLE</v>
      </c>
      <c r="AD64" s="51" t="str">
        <f>IF($J64&gt;NORMA!$M$27,"NO CUMPLE","CUMPLE")</f>
        <v>CUMPLE</v>
      </c>
      <c r="AE64" s="51" t="str">
        <f>IF($G64&gt;NORMA!$M$28,"NO CUMPLE","CUMPLE")</f>
        <v>NO CUMPLE</v>
      </c>
      <c r="AF64" s="51" t="str">
        <f>IF($H64&gt;NORMA!$M$29,"NO CUMPLE","CUMPLE")</f>
        <v>CUMPLE</v>
      </c>
      <c r="AG64" s="51" t="str">
        <f>IF($O64&gt;NORMA!$M$30,"NO CUMPLE","CUMPLE")</f>
        <v>NO CUMPLE</v>
      </c>
      <c r="AH64" s="51" t="str">
        <f>IF(AND($N64&gt;=NORMA!$R$18, $N64&lt;=NORMA!$S$18),"CUMPLE","NO CUMPLE")</f>
        <v>NO CUMPLE</v>
      </c>
      <c r="AI64" s="51" t="str">
        <f>IF($I64&gt;NORMA!$M$32,"NO CUMPLE","CUMPLE")</f>
        <v>CUMPLE</v>
      </c>
    </row>
    <row r="65" spans="1:35" ht="14.25" customHeight="1" x14ac:dyDescent="0.35">
      <c r="A65" s="213" t="s">
        <v>112</v>
      </c>
      <c r="B65" s="217" t="s">
        <v>113</v>
      </c>
      <c r="C65" s="240">
        <v>40709</v>
      </c>
      <c r="D65" s="241">
        <v>0.52083333333333304</v>
      </c>
      <c r="E65" s="216">
        <v>1.6</v>
      </c>
      <c r="F65" s="216">
        <v>8.1</v>
      </c>
      <c r="G65" s="216">
        <v>61</v>
      </c>
      <c r="H65" s="216">
        <v>6.7</v>
      </c>
      <c r="I65" s="218">
        <v>0.1</v>
      </c>
      <c r="J65" s="242">
        <v>0.16</v>
      </c>
      <c r="K65" s="218">
        <v>1.113</v>
      </c>
      <c r="L65" s="242">
        <v>7.7807946390399998</v>
      </c>
      <c r="M65" s="243">
        <v>7.22</v>
      </c>
      <c r="N65" s="243">
        <v>7.13</v>
      </c>
      <c r="O65" s="244">
        <v>15000</v>
      </c>
      <c r="P65" s="51" t="str">
        <f>IF($M65&lt;NORMA!$M$7,"NO CUMPLE","CUMPLE")</f>
        <v>CUMPLE</v>
      </c>
      <c r="Q65" s="51" t="str">
        <f>IF($E65&gt;NORMA!$M$8,"NO CUMPLE","CUMPLE")</f>
        <v>CUMPLE</v>
      </c>
      <c r="R65" s="51" t="str">
        <f>IF($F65&gt;NORMA!$M$9,"NO CUMPLE","CUMPLE")</f>
        <v>CUMPLE</v>
      </c>
      <c r="S65" s="51" t="str">
        <f>IF($K65&gt;NORMA!$M$10,"NO CUMPLE","CUMPLE")</f>
        <v>CUMPLE</v>
      </c>
      <c r="T65" s="51" t="str">
        <f>IF($J65&gt;NORMA!$M$11,"NO CUMPLE","CUMPLE")</f>
        <v>CUMPLE</v>
      </c>
      <c r="U65" s="51" t="str">
        <f>IF($G65&gt;NORMA!$M$12,"NO CUMPLE","CUMPLE")</f>
        <v>NO CUMPLE</v>
      </c>
      <c r="V65" s="51" t="str">
        <f>IF($H65&gt;NORMA!$M$13,"NO CUMPLE","CUMPLE")</f>
        <v>CUMPLE</v>
      </c>
      <c r="W65" s="51" t="str">
        <f>IF($O65&gt;NORMA!$M$14,"NO CUMPLE","CUMPLE")</f>
        <v>NO CUMPLE</v>
      </c>
      <c r="X65" s="51" t="str">
        <f>IF(AND($N65&gt;=NORMA!$Q$4, $N65&lt;=NORMA!$R$4),"CUMPLE","NO CUMPLE")</f>
        <v>CUMPLE</v>
      </c>
      <c r="Y65" s="51" t="str">
        <f>IF($I65&gt;NORMA!$M$16,"NO CUMPLE","CUMPLE")</f>
        <v>CUMPLE</v>
      </c>
      <c r="Z65" s="51" t="str">
        <f>IF($M65&lt;NORMA!$M$23,"NO CUMPLE","CUMPLE")</f>
        <v>CUMPLE</v>
      </c>
      <c r="AA65" s="51" t="str">
        <f>IF($E65&gt;NORMA!$M$24,"NO CUMPLE","CUMPLE")</f>
        <v>CUMPLE</v>
      </c>
      <c r="AB65" s="51" t="str">
        <f>IF($F65&gt;NORMA!$M$25,"NO CUMPLE","CUMPLE")</f>
        <v>CUMPLE</v>
      </c>
      <c r="AC65" s="51" t="str">
        <f>IF($K65&gt;NORMA!$M$26,"NO CUMPLE","CUMPLE")</f>
        <v>CUMPLE</v>
      </c>
      <c r="AD65" s="51" t="str">
        <f>IF($J65&gt;NORMA!$M$27,"NO CUMPLE","CUMPLE")</f>
        <v>CUMPLE</v>
      </c>
      <c r="AE65" s="51" t="str">
        <f>IF($G65&gt;NORMA!$M$28,"NO CUMPLE","CUMPLE")</f>
        <v>NO CUMPLE</v>
      </c>
      <c r="AF65" s="51" t="str">
        <f>IF($H65&gt;NORMA!$M$29,"NO CUMPLE","CUMPLE")</f>
        <v>CUMPLE</v>
      </c>
      <c r="AG65" s="51" t="str">
        <f>IF($O65&gt;NORMA!$M$30,"NO CUMPLE","CUMPLE")</f>
        <v>NO CUMPLE</v>
      </c>
      <c r="AH65" s="51" t="str">
        <f>IF(AND($N65&gt;=NORMA!$R$18, $N65&lt;=NORMA!$S$18),"CUMPLE","NO CUMPLE")</f>
        <v>CUMPLE</v>
      </c>
      <c r="AI65" s="51" t="str">
        <f>IF($I65&gt;NORMA!$M$32,"NO CUMPLE","CUMPLE")</f>
        <v>CUMPLE</v>
      </c>
    </row>
    <row r="66" spans="1:35" ht="14.25" customHeight="1" x14ac:dyDescent="0.35">
      <c r="A66" s="213" t="s">
        <v>114</v>
      </c>
      <c r="B66" s="217" t="s">
        <v>113</v>
      </c>
      <c r="C66" s="240">
        <v>40709</v>
      </c>
      <c r="D66" s="241">
        <v>0.39583333333333298</v>
      </c>
      <c r="E66" s="216">
        <v>1.6</v>
      </c>
      <c r="F66" s="216">
        <v>10.5</v>
      </c>
      <c r="G66" s="216">
        <v>52</v>
      </c>
      <c r="H66" s="216">
        <v>6.2</v>
      </c>
      <c r="I66" s="218">
        <v>0.11</v>
      </c>
      <c r="J66" s="242">
        <v>0.23</v>
      </c>
      <c r="K66" s="218">
        <v>1.3340000000000001</v>
      </c>
      <c r="L66" s="242">
        <v>7.3637204556639997</v>
      </c>
      <c r="M66" s="243">
        <v>7.32</v>
      </c>
      <c r="N66" s="243">
        <v>6.59</v>
      </c>
      <c r="O66" s="244">
        <v>2900</v>
      </c>
      <c r="P66" s="51" t="str">
        <f>IF($M66&lt;NORMA!$M$7,"NO CUMPLE","CUMPLE")</f>
        <v>CUMPLE</v>
      </c>
      <c r="Q66" s="51" t="str">
        <f>IF($E66&gt;NORMA!$M$8,"NO CUMPLE","CUMPLE")</f>
        <v>CUMPLE</v>
      </c>
      <c r="R66" s="51" t="str">
        <f>IF($F66&gt;NORMA!$M$9,"NO CUMPLE","CUMPLE")</f>
        <v>CUMPLE</v>
      </c>
      <c r="S66" s="51" t="str">
        <f>IF($K66&gt;NORMA!$M$10,"NO CUMPLE","CUMPLE")</f>
        <v>CUMPLE</v>
      </c>
      <c r="T66" s="51" t="str">
        <f>IF($J66&gt;NORMA!$M$11,"NO CUMPLE","CUMPLE")</f>
        <v>NO CUMPLE</v>
      </c>
      <c r="U66" s="51" t="str">
        <f>IF($G66&gt;NORMA!$M$12,"NO CUMPLE","CUMPLE")</f>
        <v>NO CUMPLE</v>
      </c>
      <c r="V66" s="51" t="str">
        <f>IF($H66&gt;NORMA!$M$13,"NO CUMPLE","CUMPLE")</f>
        <v>CUMPLE</v>
      </c>
      <c r="W66" s="51" t="str">
        <f>IF($O66&gt;NORMA!$M$14,"NO CUMPLE","CUMPLE")</f>
        <v>NO CUMPLE</v>
      </c>
      <c r="X66" s="51" t="str">
        <f>IF(AND($N66&gt;=NORMA!$Q$4, $N66&lt;=NORMA!$R$4),"CUMPLE","NO CUMPLE")</f>
        <v>CUMPLE</v>
      </c>
      <c r="Y66" s="51" t="str">
        <f>IF($I66&gt;NORMA!$M$16,"NO CUMPLE","CUMPLE")</f>
        <v>CUMPLE</v>
      </c>
      <c r="Z66" s="51" t="str">
        <f>IF($M66&lt;NORMA!$M$23,"NO CUMPLE","CUMPLE")</f>
        <v>CUMPLE</v>
      </c>
      <c r="AA66" s="51" t="str">
        <f>IF($E66&gt;NORMA!$M$24,"NO CUMPLE","CUMPLE")</f>
        <v>CUMPLE</v>
      </c>
      <c r="AB66" s="51" t="str">
        <f>IF($F66&gt;NORMA!$M$25,"NO CUMPLE","CUMPLE")</f>
        <v>NO CUMPLE</v>
      </c>
      <c r="AC66" s="51" t="str">
        <f>IF($K66&gt;NORMA!$M$26,"NO CUMPLE","CUMPLE")</f>
        <v>CUMPLE</v>
      </c>
      <c r="AD66" s="51" t="str">
        <f>IF($J66&gt;NORMA!$M$27,"NO CUMPLE","CUMPLE")</f>
        <v>CUMPLE</v>
      </c>
      <c r="AE66" s="51" t="str">
        <f>IF($G66&gt;NORMA!$M$28,"NO CUMPLE","CUMPLE")</f>
        <v>NO CUMPLE</v>
      </c>
      <c r="AF66" s="51" t="str">
        <f>IF($H66&gt;NORMA!$M$29,"NO CUMPLE","CUMPLE")</f>
        <v>CUMPLE</v>
      </c>
      <c r="AG66" s="51" t="str">
        <f>IF($O66&gt;NORMA!$M$30,"NO CUMPLE","CUMPLE")</f>
        <v>NO CUMPLE</v>
      </c>
      <c r="AH66" s="51" t="str">
        <f>IF(AND($N66&gt;=NORMA!$R$18, $N66&lt;=NORMA!$S$18),"CUMPLE","NO CUMPLE")</f>
        <v>CUMPLE</v>
      </c>
      <c r="AI66" s="51" t="str">
        <f>IF($I66&gt;NORMA!$M$32,"NO CUMPLE","CUMPLE")</f>
        <v>CUMPLE</v>
      </c>
    </row>
    <row r="67" spans="1:35" ht="14.25" customHeight="1" x14ac:dyDescent="0.35">
      <c r="A67" s="213" t="s">
        <v>112</v>
      </c>
      <c r="B67" s="217" t="s">
        <v>113</v>
      </c>
      <c r="C67" s="240">
        <v>40722</v>
      </c>
      <c r="D67" s="241">
        <v>4.1666666666666699E-2</v>
      </c>
      <c r="E67" s="216">
        <v>1.5</v>
      </c>
      <c r="F67" s="216">
        <v>23.4</v>
      </c>
      <c r="G67" s="216">
        <v>24</v>
      </c>
      <c r="H67" s="245">
        <v>3.6</v>
      </c>
      <c r="I67" s="218">
        <v>0.17</v>
      </c>
      <c r="J67" s="242">
        <v>0.13</v>
      </c>
      <c r="K67" s="218">
        <v>1.46</v>
      </c>
      <c r="L67" s="242">
        <v>2.6758818720000002E-3</v>
      </c>
      <c r="M67" s="243">
        <v>6.48</v>
      </c>
      <c r="N67" s="243">
        <v>6.81</v>
      </c>
      <c r="O67" s="244">
        <v>460</v>
      </c>
      <c r="P67" s="51" t="str">
        <f>IF($M67&lt;NORMA!$M$7,"NO CUMPLE","CUMPLE")</f>
        <v>NO CUMPLE</v>
      </c>
      <c r="Q67" s="51" t="str">
        <f>IF($E67&gt;NORMA!$M$8,"NO CUMPLE","CUMPLE")</f>
        <v>CUMPLE</v>
      </c>
      <c r="R67" s="51" t="str">
        <f>IF($F67&gt;NORMA!$M$9,"NO CUMPLE","CUMPLE")</f>
        <v>CUMPLE</v>
      </c>
      <c r="S67" s="51" t="str">
        <f>IF($K67&gt;NORMA!$M$10,"NO CUMPLE","CUMPLE")</f>
        <v>CUMPLE</v>
      </c>
      <c r="T67" s="51" t="str">
        <f>IF($J67&gt;NORMA!$M$11,"NO CUMPLE","CUMPLE")</f>
        <v>CUMPLE</v>
      </c>
      <c r="U67" s="51" t="str">
        <f>IF($G67&gt;NORMA!$M$12,"NO CUMPLE","CUMPLE")</f>
        <v>NO CUMPLE</v>
      </c>
      <c r="V67" s="51" t="str">
        <f>IF($H67&gt;NORMA!$M$13,"NO CUMPLE","CUMPLE")</f>
        <v>CUMPLE</v>
      </c>
      <c r="W67" s="51" t="str">
        <f>IF($O67&gt;NORMA!$M$14,"NO CUMPLE","CUMPLE")</f>
        <v>CUMPLE</v>
      </c>
      <c r="X67" s="51" t="str">
        <f>IF(AND($N67&gt;=NORMA!$Q$4, $N67&lt;=NORMA!$R$4),"CUMPLE","NO CUMPLE")</f>
        <v>CUMPLE</v>
      </c>
      <c r="Y67" s="51" t="str">
        <f>IF($I67&gt;NORMA!$M$16,"NO CUMPLE","CUMPLE")</f>
        <v>CUMPLE</v>
      </c>
      <c r="Z67" s="51" t="str">
        <f>IF($M67&lt;NORMA!$M$23,"NO CUMPLE","CUMPLE")</f>
        <v>NO CUMPLE</v>
      </c>
      <c r="AA67" s="51" t="str">
        <f>IF($E67&gt;NORMA!$M$24,"NO CUMPLE","CUMPLE")</f>
        <v>CUMPLE</v>
      </c>
      <c r="AB67" s="51" t="str">
        <f>IF($F67&gt;NORMA!$M$25,"NO CUMPLE","CUMPLE")</f>
        <v>NO CUMPLE</v>
      </c>
      <c r="AC67" s="51" t="str">
        <f>IF($K67&gt;NORMA!$M$26,"NO CUMPLE","CUMPLE")</f>
        <v>CUMPLE</v>
      </c>
      <c r="AD67" s="51" t="str">
        <f>IF($J67&gt;NORMA!$M$27,"NO CUMPLE","CUMPLE")</f>
        <v>CUMPLE</v>
      </c>
      <c r="AE67" s="51" t="str">
        <f>IF($G67&gt;NORMA!$M$28,"NO CUMPLE","CUMPLE")</f>
        <v>NO CUMPLE</v>
      </c>
      <c r="AF67" s="51" t="str">
        <f>IF($H67&gt;NORMA!$M$29,"NO CUMPLE","CUMPLE")</f>
        <v>CUMPLE</v>
      </c>
      <c r="AG67" s="51" t="str">
        <f>IF($O67&gt;NORMA!$M$30,"NO CUMPLE","CUMPLE")</f>
        <v>NO CUMPLE</v>
      </c>
      <c r="AH67" s="51" t="str">
        <f>IF(AND($N67&gt;=NORMA!$R$18, $N67&lt;=NORMA!$S$18),"CUMPLE","NO CUMPLE")</f>
        <v>CUMPLE</v>
      </c>
      <c r="AI67" s="51" t="str">
        <f>IF($I67&gt;NORMA!$M$32,"NO CUMPLE","CUMPLE")</f>
        <v>CUMPLE</v>
      </c>
    </row>
    <row r="68" spans="1:35" ht="14.25" customHeight="1" x14ac:dyDescent="0.35">
      <c r="A68" s="213" t="s">
        <v>114</v>
      </c>
      <c r="B68" s="217" t="s">
        <v>113</v>
      </c>
      <c r="C68" s="240">
        <v>40722</v>
      </c>
      <c r="D68" s="241">
        <v>0.16666666666666699</v>
      </c>
      <c r="E68" s="216">
        <v>1.2</v>
      </c>
      <c r="F68" s="216">
        <v>28.6</v>
      </c>
      <c r="G68" s="216">
        <v>23</v>
      </c>
      <c r="H68" s="216">
        <v>5.3</v>
      </c>
      <c r="I68" s="218">
        <v>0.81</v>
      </c>
      <c r="J68" s="242">
        <v>0.27</v>
      </c>
      <c r="K68" s="218">
        <v>1.59</v>
      </c>
      <c r="L68" s="242">
        <v>0.91342999635199995</v>
      </c>
      <c r="M68" s="243">
        <v>7.71</v>
      </c>
      <c r="N68" s="243">
        <v>7.36</v>
      </c>
      <c r="O68" s="244">
        <v>30000</v>
      </c>
      <c r="P68" s="51" t="str">
        <f>IF($M68&lt;NORMA!$M$7,"NO CUMPLE","CUMPLE")</f>
        <v>CUMPLE</v>
      </c>
      <c r="Q68" s="51" t="str">
        <f>IF($E68&gt;NORMA!$M$8,"NO CUMPLE","CUMPLE")</f>
        <v>CUMPLE</v>
      </c>
      <c r="R68" s="51" t="str">
        <f>IF($F68&gt;NORMA!$M$9,"NO CUMPLE","CUMPLE")</f>
        <v>CUMPLE</v>
      </c>
      <c r="S68" s="51" t="str">
        <f>IF($K68&gt;NORMA!$M$10,"NO CUMPLE","CUMPLE")</f>
        <v>CUMPLE</v>
      </c>
      <c r="T68" s="51" t="str">
        <f>IF($J68&gt;NORMA!$M$11,"NO CUMPLE","CUMPLE")</f>
        <v>NO CUMPLE</v>
      </c>
      <c r="U68" s="51" t="str">
        <f>IF($G68&gt;NORMA!$M$12,"NO CUMPLE","CUMPLE")</f>
        <v>NO CUMPLE</v>
      </c>
      <c r="V68" s="51" t="str">
        <f>IF($H68&gt;NORMA!$M$13,"NO CUMPLE","CUMPLE")</f>
        <v>CUMPLE</v>
      </c>
      <c r="W68" s="51" t="str">
        <f>IF($O68&gt;NORMA!$M$14,"NO CUMPLE","CUMPLE")</f>
        <v>NO CUMPLE</v>
      </c>
      <c r="X68" s="51" t="str">
        <f>IF(AND($N68&gt;=NORMA!$Q$4, $N68&lt;=NORMA!$R$4),"CUMPLE","NO CUMPLE")</f>
        <v>CUMPLE</v>
      </c>
      <c r="Y68" s="51" t="str">
        <f>IF($I68&gt;NORMA!$M$16,"NO CUMPLE","CUMPLE")</f>
        <v>NO CUMPLE</v>
      </c>
      <c r="Z68" s="51" t="str">
        <f>IF($M68&lt;NORMA!$M$23,"NO CUMPLE","CUMPLE")</f>
        <v>CUMPLE</v>
      </c>
      <c r="AA68" s="51" t="str">
        <f>IF($E68&gt;NORMA!$M$24,"NO CUMPLE","CUMPLE")</f>
        <v>CUMPLE</v>
      </c>
      <c r="AB68" s="51" t="str">
        <f>IF($F68&gt;NORMA!$M$25,"NO CUMPLE","CUMPLE")</f>
        <v>NO CUMPLE</v>
      </c>
      <c r="AC68" s="51" t="str">
        <f>IF($K68&gt;NORMA!$M$26,"NO CUMPLE","CUMPLE")</f>
        <v>CUMPLE</v>
      </c>
      <c r="AD68" s="51" t="str">
        <f>IF($J68&gt;NORMA!$M$27,"NO CUMPLE","CUMPLE")</f>
        <v>CUMPLE</v>
      </c>
      <c r="AE68" s="51" t="str">
        <f>IF($G68&gt;NORMA!$M$28,"NO CUMPLE","CUMPLE")</f>
        <v>NO CUMPLE</v>
      </c>
      <c r="AF68" s="51" t="str">
        <f>IF($H68&gt;NORMA!$M$29,"NO CUMPLE","CUMPLE")</f>
        <v>CUMPLE</v>
      </c>
      <c r="AG68" s="51" t="str">
        <f>IF($O68&gt;NORMA!$M$30,"NO CUMPLE","CUMPLE")</f>
        <v>NO CUMPLE</v>
      </c>
      <c r="AH68" s="51" t="str">
        <f>IF(AND($N68&gt;=NORMA!$R$18, $N68&lt;=NORMA!$S$18),"CUMPLE","NO CUMPLE")</f>
        <v>CUMPLE</v>
      </c>
      <c r="AI68" s="51" t="str">
        <f>IF($I68&gt;NORMA!$M$32,"NO CUMPLE","CUMPLE")</f>
        <v>NO CUMPLE</v>
      </c>
    </row>
    <row r="69" spans="1:35" ht="14.25" customHeight="1" x14ac:dyDescent="0.35">
      <c r="A69" s="213" t="s">
        <v>112</v>
      </c>
      <c r="B69" s="217" t="s">
        <v>113</v>
      </c>
      <c r="C69" s="240">
        <v>40738</v>
      </c>
      <c r="D69" s="251">
        <v>0.54166666666666696</v>
      </c>
      <c r="E69" s="246">
        <v>1.3</v>
      </c>
      <c r="F69" s="246">
        <v>6.8</v>
      </c>
      <c r="G69" s="246">
        <v>14</v>
      </c>
      <c r="H69" s="246">
        <v>17</v>
      </c>
      <c r="I69" s="247">
        <v>0.1</v>
      </c>
      <c r="J69" s="248">
        <v>0.21</v>
      </c>
      <c r="K69" s="218">
        <v>1.43</v>
      </c>
      <c r="L69" s="248">
        <v>2.7259314543999998E-3</v>
      </c>
      <c r="M69" s="249">
        <v>7.7</v>
      </c>
      <c r="N69" s="249">
        <v>6.87</v>
      </c>
      <c r="O69" s="250">
        <v>750</v>
      </c>
      <c r="P69" s="51" t="str">
        <f>IF($M69&lt;NORMA!$M$7,"NO CUMPLE","CUMPLE")</f>
        <v>CUMPLE</v>
      </c>
      <c r="Q69" s="51" t="str">
        <f>IF($E69&gt;NORMA!$M$8,"NO CUMPLE","CUMPLE")</f>
        <v>CUMPLE</v>
      </c>
      <c r="R69" s="51" t="str">
        <f>IF($F69&gt;NORMA!$M$9,"NO CUMPLE","CUMPLE")</f>
        <v>CUMPLE</v>
      </c>
      <c r="S69" s="51" t="str">
        <f>IF($K69&gt;NORMA!$M$10,"NO CUMPLE","CUMPLE")</f>
        <v>CUMPLE</v>
      </c>
      <c r="T69" s="51" t="str">
        <f>IF($J69&gt;NORMA!$M$11,"NO CUMPLE","CUMPLE")</f>
        <v>NO CUMPLE</v>
      </c>
      <c r="U69" s="51" t="str">
        <f>IF($G69&gt;NORMA!$M$12,"NO CUMPLE","CUMPLE")</f>
        <v>NO CUMPLE</v>
      </c>
      <c r="V69" s="51" t="str">
        <f>IF($H69&gt;NORMA!$M$13,"NO CUMPLE","CUMPLE")</f>
        <v>CUMPLE</v>
      </c>
      <c r="W69" s="51" t="str">
        <f>IF($O69&gt;NORMA!$M$14,"NO CUMPLE","CUMPLE")</f>
        <v>CUMPLE</v>
      </c>
      <c r="X69" s="51" t="str">
        <f>IF(AND($N69&gt;=NORMA!$Q$4, $N69&lt;=NORMA!$R$4),"CUMPLE","NO CUMPLE")</f>
        <v>CUMPLE</v>
      </c>
      <c r="Y69" s="51" t="str">
        <f>IF($I69&gt;NORMA!$M$16,"NO CUMPLE","CUMPLE")</f>
        <v>CUMPLE</v>
      </c>
      <c r="Z69" s="51" t="str">
        <f>IF($M69&lt;NORMA!$M$23,"NO CUMPLE","CUMPLE")</f>
        <v>CUMPLE</v>
      </c>
      <c r="AA69" s="51" t="str">
        <f>IF($E69&gt;NORMA!$M$24,"NO CUMPLE","CUMPLE")</f>
        <v>CUMPLE</v>
      </c>
      <c r="AB69" s="51" t="str">
        <f>IF($F69&gt;NORMA!$M$25,"NO CUMPLE","CUMPLE")</f>
        <v>CUMPLE</v>
      </c>
      <c r="AC69" s="51" t="str">
        <f>IF($K69&gt;NORMA!$M$26,"NO CUMPLE","CUMPLE")</f>
        <v>CUMPLE</v>
      </c>
      <c r="AD69" s="51" t="str">
        <f>IF($J69&gt;NORMA!$M$27,"NO CUMPLE","CUMPLE")</f>
        <v>CUMPLE</v>
      </c>
      <c r="AE69" s="51" t="str">
        <f>IF($G69&gt;NORMA!$M$28,"NO CUMPLE","CUMPLE")</f>
        <v>NO CUMPLE</v>
      </c>
      <c r="AF69" s="51" t="str">
        <f>IF($H69&gt;NORMA!$M$29,"NO CUMPLE","CUMPLE")</f>
        <v>NO CUMPLE</v>
      </c>
      <c r="AG69" s="51" t="str">
        <f>IF($O69&gt;NORMA!$M$30,"NO CUMPLE","CUMPLE")</f>
        <v>NO CUMPLE</v>
      </c>
      <c r="AH69" s="51" t="str">
        <f>IF(AND($N69&gt;=NORMA!$R$18, $N69&lt;=NORMA!$S$18),"CUMPLE","NO CUMPLE")</f>
        <v>CUMPLE</v>
      </c>
      <c r="AI69" s="51" t="str">
        <f>IF($I69&gt;NORMA!$M$32,"NO CUMPLE","CUMPLE")</f>
        <v>CUMPLE</v>
      </c>
    </row>
    <row r="70" spans="1:35" ht="14.25" customHeight="1" x14ac:dyDescent="0.35">
      <c r="A70" s="213" t="s">
        <v>114</v>
      </c>
      <c r="B70" s="217" t="s">
        <v>113</v>
      </c>
      <c r="C70" s="240">
        <v>40738</v>
      </c>
      <c r="D70" s="251">
        <v>0.66666666666666696</v>
      </c>
      <c r="E70" s="246">
        <v>2.2999999999999998</v>
      </c>
      <c r="F70" s="246">
        <v>10.9</v>
      </c>
      <c r="G70" s="246">
        <v>7</v>
      </c>
      <c r="H70" s="216">
        <v>7</v>
      </c>
      <c r="I70" s="247">
        <v>0.37</v>
      </c>
      <c r="J70" s="248">
        <v>0.17</v>
      </c>
      <c r="K70" s="218">
        <v>1.62</v>
      </c>
      <c r="L70" s="248">
        <v>8.6616990358933402E-2</v>
      </c>
      <c r="M70" s="249">
        <v>6.74</v>
      </c>
      <c r="N70" s="249">
        <v>6.93</v>
      </c>
      <c r="O70" s="250">
        <v>24000</v>
      </c>
      <c r="P70" s="51" t="str">
        <f>IF($M70&lt;NORMA!$M$7,"NO CUMPLE","CUMPLE")</f>
        <v>NO CUMPLE</v>
      </c>
      <c r="Q70" s="51" t="str">
        <f>IF($E70&gt;NORMA!$M$8,"NO CUMPLE","CUMPLE")</f>
        <v>CUMPLE</v>
      </c>
      <c r="R70" s="51" t="str">
        <f>IF($F70&gt;NORMA!$M$9,"NO CUMPLE","CUMPLE")</f>
        <v>CUMPLE</v>
      </c>
      <c r="S70" s="51" t="str">
        <f>IF($K70&gt;NORMA!$M$10,"NO CUMPLE","CUMPLE")</f>
        <v>CUMPLE</v>
      </c>
      <c r="T70" s="51" t="str">
        <f>IF($J70&gt;NORMA!$M$11,"NO CUMPLE","CUMPLE")</f>
        <v>CUMPLE</v>
      </c>
      <c r="U70" s="51" t="str">
        <f>IF($G70&gt;NORMA!$M$12,"NO CUMPLE","CUMPLE")</f>
        <v>CUMPLE</v>
      </c>
      <c r="V70" s="51" t="str">
        <f>IF($H70&gt;NORMA!$M$13,"NO CUMPLE","CUMPLE")</f>
        <v>CUMPLE</v>
      </c>
      <c r="W70" s="51" t="str">
        <f>IF($O70&gt;NORMA!$M$14,"NO CUMPLE","CUMPLE")</f>
        <v>NO CUMPLE</v>
      </c>
      <c r="X70" s="51" t="str">
        <f>IF(AND($N70&gt;=NORMA!$Q$4, $N70&lt;=NORMA!$R$4),"CUMPLE","NO CUMPLE")</f>
        <v>CUMPLE</v>
      </c>
      <c r="Y70" s="51" t="str">
        <f>IF($I70&gt;NORMA!$M$16,"NO CUMPLE","CUMPLE")</f>
        <v>CUMPLE</v>
      </c>
      <c r="Z70" s="51" t="str">
        <f>IF($M70&lt;NORMA!$M$23,"NO CUMPLE","CUMPLE")</f>
        <v>NO CUMPLE</v>
      </c>
      <c r="AA70" s="51" t="str">
        <f>IF($E70&gt;NORMA!$M$24,"NO CUMPLE","CUMPLE")</f>
        <v>CUMPLE</v>
      </c>
      <c r="AB70" s="51" t="str">
        <f>IF($F70&gt;NORMA!$M$25,"NO CUMPLE","CUMPLE")</f>
        <v>NO CUMPLE</v>
      </c>
      <c r="AC70" s="51" t="str">
        <f>IF($K70&gt;NORMA!$M$26,"NO CUMPLE","CUMPLE")</f>
        <v>CUMPLE</v>
      </c>
      <c r="AD70" s="51" t="str">
        <f>IF($J70&gt;NORMA!$M$27,"NO CUMPLE","CUMPLE")</f>
        <v>CUMPLE</v>
      </c>
      <c r="AE70" s="51" t="str">
        <f>IF($G70&gt;NORMA!$M$28,"NO CUMPLE","CUMPLE")</f>
        <v>CUMPLE</v>
      </c>
      <c r="AF70" s="51" t="str">
        <f>IF($H70&gt;NORMA!$M$29,"NO CUMPLE","CUMPLE")</f>
        <v>CUMPLE</v>
      </c>
      <c r="AG70" s="51" t="str">
        <f>IF($O70&gt;NORMA!$M$30,"NO CUMPLE","CUMPLE")</f>
        <v>NO CUMPLE</v>
      </c>
      <c r="AH70" s="51" t="str">
        <f>IF(AND($N70&gt;=NORMA!$R$18, $N70&lt;=NORMA!$S$18),"CUMPLE","NO CUMPLE")</f>
        <v>CUMPLE</v>
      </c>
      <c r="AI70" s="51" t="str">
        <f>IF($I70&gt;NORMA!$M$32,"NO CUMPLE","CUMPLE")</f>
        <v>CUMPLE</v>
      </c>
    </row>
    <row r="71" spans="1:35" ht="14.25" customHeight="1" x14ac:dyDescent="0.35">
      <c r="A71" s="213" t="s">
        <v>112</v>
      </c>
      <c r="B71" s="217" t="s">
        <v>113</v>
      </c>
      <c r="C71" s="240">
        <v>40756</v>
      </c>
      <c r="D71" s="251">
        <v>0.25</v>
      </c>
      <c r="E71" s="245">
        <v>1</v>
      </c>
      <c r="F71" s="246">
        <v>4.5999999999999996</v>
      </c>
      <c r="G71" s="246">
        <v>25</v>
      </c>
      <c r="H71" s="216">
        <v>5.2</v>
      </c>
      <c r="I71" s="247">
        <v>0.14000000000000001</v>
      </c>
      <c r="J71" s="248">
        <v>0.15</v>
      </c>
      <c r="K71" s="218">
        <v>1.25</v>
      </c>
      <c r="L71" s="248">
        <v>7.8246276324000004</v>
      </c>
      <c r="M71" s="249">
        <v>7.07</v>
      </c>
      <c r="N71" s="249">
        <v>6.21</v>
      </c>
      <c r="O71" s="250">
        <v>750</v>
      </c>
      <c r="P71" s="51" t="str">
        <f>IF($M71&lt;NORMA!$M$7,"NO CUMPLE","CUMPLE")</f>
        <v>CUMPLE</v>
      </c>
      <c r="Q71" s="51" t="str">
        <f>IF($E71&gt;NORMA!$M$8,"NO CUMPLE","CUMPLE")</f>
        <v>CUMPLE</v>
      </c>
      <c r="R71" s="51" t="str">
        <f>IF($F71&gt;NORMA!$M$9,"NO CUMPLE","CUMPLE")</f>
        <v>CUMPLE</v>
      </c>
      <c r="S71" s="51" t="str">
        <f>IF($K71&gt;NORMA!$M$10,"NO CUMPLE","CUMPLE")</f>
        <v>CUMPLE</v>
      </c>
      <c r="T71" s="51" t="str">
        <f>IF($J71&gt;NORMA!$M$11,"NO CUMPLE","CUMPLE")</f>
        <v>CUMPLE</v>
      </c>
      <c r="U71" s="51" t="str">
        <f>IF($G71&gt;NORMA!$M$12,"NO CUMPLE","CUMPLE")</f>
        <v>NO CUMPLE</v>
      </c>
      <c r="V71" s="51" t="str">
        <f>IF($H71&gt;NORMA!$M$13,"NO CUMPLE","CUMPLE")</f>
        <v>CUMPLE</v>
      </c>
      <c r="W71" s="51" t="str">
        <f>IF($O71&gt;NORMA!$M$14,"NO CUMPLE","CUMPLE")</f>
        <v>CUMPLE</v>
      </c>
      <c r="X71" s="51" t="str">
        <f>IF(AND($N71&gt;=NORMA!$Q$4, $N71&lt;=NORMA!$R$4),"CUMPLE","NO CUMPLE")</f>
        <v>CUMPLE</v>
      </c>
      <c r="Y71" s="51" t="str">
        <f>IF($I71&gt;NORMA!$M$16,"NO CUMPLE","CUMPLE")</f>
        <v>CUMPLE</v>
      </c>
      <c r="Z71" s="51" t="str">
        <f>IF($M71&lt;NORMA!$M$23,"NO CUMPLE","CUMPLE")</f>
        <v>CUMPLE</v>
      </c>
      <c r="AA71" s="51" t="str">
        <f>IF($E71&gt;NORMA!$M$24,"NO CUMPLE","CUMPLE")</f>
        <v>CUMPLE</v>
      </c>
      <c r="AB71" s="51" t="str">
        <f>IF($F71&gt;NORMA!$M$25,"NO CUMPLE","CUMPLE")</f>
        <v>CUMPLE</v>
      </c>
      <c r="AC71" s="51" t="str">
        <f>IF($K71&gt;NORMA!$M$26,"NO CUMPLE","CUMPLE")</f>
        <v>CUMPLE</v>
      </c>
      <c r="AD71" s="51" t="str">
        <f>IF($J71&gt;NORMA!$M$27,"NO CUMPLE","CUMPLE")</f>
        <v>CUMPLE</v>
      </c>
      <c r="AE71" s="51" t="str">
        <f>IF($G71&gt;NORMA!$M$28,"NO CUMPLE","CUMPLE")</f>
        <v>NO CUMPLE</v>
      </c>
      <c r="AF71" s="51" t="str">
        <f>IF($H71&gt;NORMA!$M$29,"NO CUMPLE","CUMPLE")</f>
        <v>CUMPLE</v>
      </c>
      <c r="AG71" s="51" t="str">
        <f>IF($O71&gt;NORMA!$M$30,"NO CUMPLE","CUMPLE")</f>
        <v>NO CUMPLE</v>
      </c>
      <c r="AH71" s="51" t="str">
        <f>IF(AND($N71&gt;=NORMA!$R$18, $N71&lt;=NORMA!$S$18),"CUMPLE","NO CUMPLE")</f>
        <v>NO CUMPLE</v>
      </c>
      <c r="AI71" s="51" t="str">
        <f>IF($I71&gt;NORMA!$M$32,"NO CUMPLE","CUMPLE")</f>
        <v>CUMPLE</v>
      </c>
    </row>
    <row r="72" spans="1:35" ht="14.25" customHeight="1" x14ac:dyDescent="0.35">
      <c r="A72" s="213" t="s">
        <v>114</v>
      </c>
      <c r="B72" s="217" t="s">
        <v>113</v>
      </c>
      <c r="C72" s="240">
        <v>40756</v>
      </c>
      <c r="D72" s="251">
        <v>0.41666666666666702</v>
      </c>
      <c r="E72" s="245">
        <v>1</v>
      </c>
      <c r="F72" s="246">
        <v>12.2</v>
      </c>
      <c r="G72" s="246">
        <v>29</v>
      </c>
      <c r="H72" s="216">
        <v>4.5999999999999996</v>
      </c>
      <c r="I72" s="247">
        <v>0.16</v>
      </c>
      <c r="J72" s="248">
        <v>0.12</v>
      </c>
      <c r="K72" s="218">
        <v>1.32</v>
      </c>
      <c r="L72" s="248">
        <v>10.017009805920001</v>
      </c>
      <c r="M72" s="249">
        <v>6.89</v>
      </c>
      <c r="N72" s="249">
        <v>6.47</v>
      </c>
      <c r="O72" s="250">
        <v>9300</v>
      </c>
      <c r="P72" s="51" t="str">
        <f>IF($M72&lt;NORMA!$M$7,"NO CUMPLE","CUMPLE")</f>
        <v>NO CUMPLE</v>
      </c>
      <c r="Q72" s="51" t="str">
        <f>IF($E72&gt;NORMA!$M$8,"NO CUMPLE","CUMPLE")</f>
        <v>CUMPLE</v>
      </c>
      <c r="R72" s="51" t="str">
        <f>IF($F72&gt;NORMA!$M$9,"NO CUMPLE","CUMPLE")</f>
        <v>CUMPLE</v>
      </c>
      <c r="S72" s="51" t="str">
        <f>IF($K72&gt;NORMA!$M$10,"NO CUMPLE","CUMPLE")</f>
        <v>CUMPLE</v>
      </c>
      <c r="T72" s="51" t="str">
        <f>IF($J72&gt;NORMA!$M$11,"NO CUMPLE","CUMPLE")</f>
        <v>CUMPLE</v>
      </c>
      <c r="U72" s="51" t="str">
        <f>IF($G72&gt;NORMA!$M$12,"NO CUMPLE","CUMPLE")</f>
        <v>NO CUMPLE</v>
      </c>
      <c r="V72" s="51" t="str">
        <f>IF($H72&gt;NORMA!$M$13,"NO CUMPLE","CUMPLE")</f>
        <v>CUMPLE</v>
      </c>
      <c r="W72" s="51" t="str">
        <f>IF($O72&gt;NORMA!$M$14,"NO CUMPLE","CUMPLE")</f>
        <v>NO CUMPLE</v>
      </c>
      <c r="X72" s="51" t="str">
        <f>IF(AND($N72&gt;=NORMA!$Q$4, $N72&lt;=NORMA!$R$4),"CUMPLE","NO CUMPLE")</f>
        <v>CUMPLE</v>
      </c>
      <c r="Y72" s="51" t="str">
        <f>IF($I72&gt;NORMA!$M$16,"NO CUMPLE","CUMPLE")</f>
        <v>CUMPLE</v>
      </c>
      <c r="Z72" s="51" t="str">
        <f>IF($M72&lt;NORMA!$M$23,"NO CUMPLE","CUMPLE")</f>
        <v>NO CUMPLE</v>
      </c>
      <c r="AA72" s="51" t="str">
        <f>IF($E72&gt;NORMA!$M$24,"NO CUMPLE","CUMPLE")</f>
        <v>CUMPLE</v>
      </c>
      <c r="AB72" s="51" t="str">
        <f>IF($F72&gt;NORMA!$M$25,"NO CUMPLE","CUMPLE")</f>
        <v>NO CUMPLE</v>
      </c>
      <c r="AC72" s="51" t="str">
        <f>IF($K72&gt;NORMA!$M$26,"NO CUMPLE","CUMPLE")</f>
        <v>CUMPLE</v>
      </c>
      <c r="AD72" s="51" t="str">
        <f>IF($J72&gt;NORMA!$M$27,"NO CUMPLE","CUMPLE")</f>
        <v>CUMPLE</v>
      </c>
      <c r="AE72" s="51" t="str">
        <f>IF($G72&gt;NORMA!$M$28,"NO CUMPLE","CUMPLE")</f>
        <v>NO CUMPLE</v>
      </c>
      <c r="AF72" s="51" t="str">
        <f>IF($H72&gt;NORMA!$M$29,"NO CUMPLE","CUMPLE")</f>
        <v>CUMPLE</v>
      </c>
      <c r="AG72" s="51" t="str">
        <f>IF($O72&gt;NORMA!$M$30,"NO CUMPLE","CUMPLE")</f>
        <v>NO CUMPLE</v>
      </c>
      <c r="AH72" s="51" t="str">
        <f>IF(AND($N72&gt;=NORMA!$R$18, $N72&lt;=NORMA!$S$18),"CUMPLE","NO CUMPLE")</f>
        <v>NO CUMPLE</v>
      </c>
      <c r="AI72" s="51" t="str">
        <f>IF($I72&gt;NORMA!$M$32,"NO CUMPLE","CUMPLE")</f>
        <v>CUMPLE</v>
      </c>
    </row>
    <row r="73" spans="1:35" ht="14.25" customHeight="1" x14ac:dyDescent="0.35">
      <c r="A73" s="213" t="s">
        <v>112</v>
      </c>
      <c r="B73" s="217" t="s">
        <v>113</v>
      </c>
      <c r="C73" s="240">
        <v>40761</v>
      </c>
      <c r="D73" s="251">
        <v>0</v>
      </c>
      <c r="E73" s="245">
        <v>1</v>
      </c>
      <c r="F73" s="246">
        <v>9.6999999999999993</v>
      </c>
      <c r="G73" s="246">
        <v>11</v>
      </c>
      <c r="H73" s="245">
        <v>3.6</v>
      </c>
      <c r="I73" s="247">
        <v>0.17</v>
      </c>
      <c r="J73" s="248">
        <v>0.11</v>
      </c>
      <c r="K73" s="218">
        <v>1.33</v>
      </c>
      <c r="L73" s="248">
        <v>6.5136930432000001E-3</v>
      </c>
      <c r="M73" s="249">
        <v>6.29</v>
      </c>
      <c r="N73" s="249">
        <v>6.58</v>
      </c>
      <c r="O73" s="250">
        <v>230</v>
      </c>
      <c r="P73" s="51" t="str">
        <f>IF($M73&lt;NORMA!$M$7,"NO CUMPLE","CUMPLE")</f>
        <v>NO CUMPLE</v>
      </c>
      <c r="Q73" s="51" t="str">
        <f>IF($E73&gt;NORMA!$M$8,"NO CUMPLE","CUMPLE")</f>
        <v>CUMPLE</v>
      </c>
      <c r="R73" s="51" t="str">
        <f>IF($F73&gt;NORMA!$M$9,"NO CUMPLE","CUMPLE")</f>
        <v>CUMPLE</v>
      </c>
      <c r="S73" s="51" t="str">
        <f>IF($K73&gt;NORMA!$M$10,"NO CUMPLE","CUMPLE")</f>
        <v>CUMPLE</v>
      </c>
      <c r="T73" s="51" t="str">
        <f>IF($J73&gt;NORMA!$M$11,"NO CUMPLE","CUMPLE")</f>
        <v>CUMPLE</v>
      </c>
      <c r="U73" s="51" t="str">
        <f>IF($G73&gt;NORMA!$M$12,"NO CUMPLE","CUMPLE")</f>
        <v>NO CUMPLE</v>
      </c>
      <c r="V73" s="51" t="str">
        <f>IF($H73&gt;NORMA!$M$13,"NO CUMPLE","CUMPLE")</f>
        <v>CUMPLE</v>
      </c>
      <c r="W73" s="51" t="str">
        <f>IF($O73&gt;NORMA!$M$14,"NO CUMPLE","CUMPLE")</f>
        <v>CUMPLE</v>
      </c>
      <c r="X73" s="51" t="str">
        <f>IF(AND($N73&gt;=NORMA!$Q$4, $N73&lt;=NORMA!$R$4),"CUMPLE","NO CUMPLE")</f>
        <v>CUMPLE</v>
      </c>
      <c r="Y73" s="51" t="str">
        <f>IF($I73&gt;NORMA!$M$16,"NO CUMPLE","CUMPLE")</f>
        <v>CUMPLE</v>
      </c>
      <c r="Z73" s="51" t="str">
        <f>IF($M73&lt;NORMA!$M$23,"NO CUMPLE","CUMPLE")</f>
        <v>NO CUMPLE</v>
      </c>
      <c r="AA73" s="51" t="str">
        <f>IF($E73&gt;NORMA!$M$24,"NO CUMPLE","CUMPLE")</f>
        <v>CUMPLE</v>
      </c>
      <c r="AB73" s="51" t="str">
        <f>IF($F73&gt;NORMA!$M$25,"NO CUMPLE","CUMPLE")</f>
        <v>CUMPLE</v>
      </c>
      <c r="AC73" s="51" t="str">
        <f>IF($K73&gt;NORMA!$M$26,"NO CUMPLE","CUMPLE")</f>
        <v>CUMPLE</v>
      </c>
      <c r="AD73" s="51" t="str">
        <f>IF($J73&gt;NORMA!$M$27,"NO CUMPLE","CUMPLE")</f>
        <v>CUMPLE</v>
      </c>
      <c r="AE73" s="51" t="str">
        <f>IF($G73&gt;NORMA!$M$28,"NO CUMPLE","CUMPLE")</f>
        <v>NO CUMPLE</v>
      </c>
      <c r="AF73" s="51" t="str">
        <f>IF($H73&gt;NORMA!$M$29,"NO CUMPLE","CUMPLE")</f>
        <v>CUMPLE</v>
      </c>
      <c r="AG73" s="51" t="str">
        <f>IF($O73&gt;NORMA!$M$30,"NO CUMPLE","CUMPLE")</f>
        <v>NO CUMPLE</v>
      </c>
      <c r="AH73" s="51" t="str">
        <f>IF(AND($N73&gt;=NORMA!$R$18, $N73&lt;=NORMA!$S$18),"CUMPLE","NO CUMPLE")</f>
        <v>CUMPLE</v>
      </c>
      <c r="AI73" s="51" t="str">
        <f>IF($I73&gt;NORMA!$M$32,"NO CUMPLE","CUMPLE")</f>
        <v>CUMPLE</v>
      </c>
    </row>
    <row r="74" spans="1:35" ht="14.25" customHeight="1" x14ac:dyDescent="0.35">
      <c r="A74" s="213" t="s">
        <v>114</v>
      </c>
      <c r="B74" s="217" t="s">
        <v>113</v>
      </c>
      <c r="C74" s="240">
        <v>40761</v>
      </c>
      <c r="D74" s="251">
        <v>0.125</v>
      </c>
      <c r="E74" s="246">
        <v>4.3</v>
      </c>
      <c r="F74" s="246">
        <v>22.7</v>
      </c>
      <c r="G74" s="246">
        <v>18</v>
      </c>
      <c r="H74" s="245">
        <v>3.6</v>
      </c>
      <c r="I74" s="247">
        <v>0.15</v>
      </c>
      <c r="J74" s="248">
        <v>0.12</v>
      </c>
      <c r="K74" s="218">
        <v>2</v>
      </c>
      <c r="L74" s="248">
        <v>0.22362571163007999</v>
      </c>
      <c r="M74" s="249">
        <v>6.68</v>
      </c>
      <c r="N74" s="249">
        <v>6.97</v>
      </c>
      <c r="O74" s="250">
        <v>46000</v>
      </c>
      <c r="P74" s="51" t="str">
        <f>IF($M74&lt;NORMA!$M$7,"NO CUMPLE","CUMPLE")</f>
        <v>NO CUMPLE</v>
      </c>
      <c r="Q74" s="51" t="str">
        <f>IF($E74&gt;NORMA!$M$8,"NO CUMPLE","CUMPLE")</f>
        <v>CUMPLE</v>
      </c>
      <c r="R74" s="51" t="str">
        <f>IF($F74&gt;NORMA!$M$9,"NO CUMPLE","CUMPLE")</f>
        <v>CUMPLE</v>
      </c>
      <c r="S74" s="51" t="str">
        <f>IF($K74&gt;NORMA!$M$10,"NO CUMPLE","CUMPLE")</f>
        <v>CUMPLE</v>
      </c>
      <c r="T74" s="51" t="str">
        <f>IF($J74&gt;NORMA!$M$11,"NO CUMPLE","CUMPLE")</f>
        <v>CUMPLE</v>
      </c>
      <c r="U74" s="51" t="str">
        <f>IF($G74&gt;NORMA!$M$12,"NO CUMPLE","CUMPLE")</f>
        <v>NO CUMPLE</v>
      </c>
      <c r="V74" s="51" t="str">
        <f>IF($H74&gt;NORMA!$M$13,"NO CUMPLE","CUMPLE")</f>
        <v>CUMPLE</v>
      </c>
      <c r="W74" s="51" t="str">
        <f>IF($O74&gt;NORMA!$M$14,"NO CUMPLE","CUMPLE")</f>
        <v>NO CUMPLE</v>
      </c>
      <c r="X74" s="51" t="str">
        <f>IF(AND($N74&gt;=NORMA!$Q$4, $N74&lt;=NORMA!$R$4),"CUMPLE","NO CUMPLE")</f>
        <v>CUMPLE</v>
      </c>
      <c r="Y74" s="51" t="str">
        <f>IF($I74&gt;NORMA!$M$16,"NO CUMPLE","CUMPLE")</f>
        <v>CUMPLE</v>
      </c>
      <c r="Z74" s="51" t="str">
        <f>IF($M74&lt;NORMA!$M$23,"NO CUMPLE","CUMPLE")</f>
        <v>NO CUMPLE</v>
      </c>
      <c r="AA74" s="51" t="str">
        <f>IF($E74&gt;NORMA!$M$24,"NO CUMPLE","CUMPLE")</f>
        <v>CUMPLE</v>
      </c>
      <c r="AB74" s="51" t="str">
        <f>IF($F74&gt;NORMA!$M$25,"NO CUMPLE","CUMPLE")</f>
        <v>NO CUMPLE</v>
      </c>
      <c r="AC74" s="51" t="str">
        <f>IF($K74&gt;NORMA!$M$26,"NO CUMPLE","CUMPLE")</f>
        <v>CUMPLE</v>
      </c>
      <c r="AD74" s="51" t="str">
        <f>IF($J74&gt;NORMA!$M$27,"NO CUMPLE","CUMPLE")</f>
        <v>CUMPLE</v>
      </c>
      <c r="AE74" s="51" t="str">
        <f>IF($G74&gt;NORMA!$M$28,"NO CUMPLE","CUMPLE")</f>
        <v>NO CUMPLE</v>
      </c>
      <c r="AF74" s="51" t="str">
        <f>IF($H74&gt;NORMA!$M$29,"NO CUMPLE","CUMPLE")</f>
        <v>CUMPLE</v>
      </c>
      <c r="AG74" s="51" t="str">
        <f>IF($O74&gt;NORMA!$M$30,"NO CUMPLE","CUMPLE")</f>
        <v>NO CUMPLE</v>
      </c>
      <c r="AH74" s="51" t="str">
        <f>IF(AND($N74&gt;=NORMA!$R$18, $N74&lt;=NORMA!$S$18),"CUMPLE","NO CUMPLE")</f>
        <v>CUMPLE</v>
      </c>
      <c r="AI74" s="51" t="str">
        <f>IF($I74&gt;NORMA!$M$32,"NO CUMPLE","CUMPLE")</f>
        <v>CUMPLE</v>
      </c>
    </row>
    <row r="75" spans="1:35" ht="14.25" customHeight="1" x14ac:dyDescent="0.35">
      <c r="A75" s="213" t="s">
        <v>112</v>
      </c>
      <c r="B75" s="217" t="s">
        <v>113</v>
      </c>
      <c r="C75" s="240">
        <v>40779</v>
      </c>
      <c r="D75" s="251">
        <v>0.54166666666666696</v>
      </c>
      <c r="E75" s="246">
        <v>1.3</v>
      </c>
      <c r="F75" s="246">
        <v>7.7</v>
      </c>
      <c r="G75" s="246">
        <v>11</v>
      </c>
      <c r="H75" s="246">
        <v>9.5</v>
      </c>
      <c r="I75" s="247">
        <v>0.1</v>
      </c>
      <c r="J75" s="248">
        <v>0.2</v>
      </c>
      <c r="K75" s="218">
        <v>1.25</v>
      </c>
      <c r="L75" s="248">
        <v>8.4210454245760005</v>
      </c>
      <c r="M75" s="249">
        <v>6.81</v>
      </c>
      <c r="N75" s="249">
        <v>6.45</v>
      </c>
      <c r="O75" s="250">
        <v>1500</v>
      </c>
      <c r="P75" s="51" t="str">
        <f>IF($M75&lt;NORMA!$M$7,"NO CUMPLE","CUMPLE")</f>
        <v>NO CUMPLE</v>
      </c>
      <c r="Q75" s="51" t="str">
        <f>IF($E75&gt;NORMA!$M$8,"NO CUMPLE","CUMPLE")</f>
        <v>CUMPLE</v>
      </c>
      <c r="R75" s="51" t="str">
        <f>IF($F75&gt;NORMA!$M$9,"NO CUMPLE","CUMPLE")</f>
        <v>CUMPLE</v>
      </c>
      <c r="S75" s="51" t="str">
        <f>IF($K75&gt;NORMA!$M$10,"NO CUMPLE","CUMPLE")</f>
        <v>CUMPLE</v>
      </c>
      <c r="T75" s="51" t="str">
        <f>IF($J75&gt;NORMA!$M$11,"NO CUMPLE","CUMPLE")</f>
        <v>CUMPLE</v>
      </c>
      <c r="U75" s="51" t="str">
        <f>IF($G75&gt;NORMA!$M$12,"NO CUMPLE","CUMPLE")</f>
        <v>NO CUMPLE</v>
      </c>
      <c r="V75" s="51" t="str">
        <f>IF($H75&gt;NORMA!$M$13,"NO CUMPLE","CUMPLE")</f>
        <v>CUMPLE</v>
      </c>
      <c r="W75" s="51" t="str">
        <f>IF($O75&gt;NORMA!$M$14,"NO CUMPLE","CUMPLE")</f>
        <v>NO CUMPLE</v>
      </c>
      <c r="X75" s="51" t="str">
        <f>IF(AND($N75&gt;=NORMA!$Q$4, $N75&lt;=NORMA!$R$4),"CUMPLE","NO CUMPLE")</f>
        <v>CUMPLE</v>
      </c>
      <c r="Y75" s="51" t="str">
        <f>IF($I75&gt;NORMA!$M$16,"NO CUMPLE","CUMPLE")</f>
        <v>CUMPLE</v>
      </c>
      <c r="Z75" s="51" t="str">
        <f>IF($M75&lt;NORMA!$M$23,"NO CUMPLE","CUMPLE")</f>
        <v>NO CUMPLE</v>
      </c>
      <c r="AA75" s="51" t="str">
        <f>IF($E75&gt;NORMA!$M$24,"NO CUMPLE","CUMPLE")</f>
        <v>CUMPLE</v>
      </c>
      <c r="AB75" s="51" t="str">
        <f>IF($F75&gt;NORMA!$M$25,"NO CUMPLE","CUMPLE")</f>
        <v>CUMPLE</v>
      </c>
      <c r="AC75" s="51" t="str">
        <f>IF($K75&gt;NORMA!$M$26,"NO CUMPLE","CUMPLE")</f>
        <v>CUMPLE</v>
      </c>
      <c r="AD75" s="51" t="str">
        <f>IF($J75&gt;NORMA!$M$27,"NO CUMPLE","CUMPLE")</f>
        <v>CUMPLE</v>
      </c>
      <c r="AE75" s="51" t="str">
        <f>IF($G75&gt;NORMA!$M$28,"NO CUMPLE","CUMPLE")</f>
        <v>NO CUMPLE</v>
      </c>
      <c r="AF75" s="51" t="str">
        <f>IF($H75&gt;NORMA!$M$29,"NO CUMPLE","CUMPLE")</f>
        <v>CUMPLE</v>
      </c>
      <c r="AG75" s="51" t="str">
        <f>IF($O75&gt;NORMA!$M$30,"NO CUMPLE","CUMPLE")</f>
        <v>NO CUMPLE</v>
      </c>
      <c r="AH75" s="51" t="str">
        <f>IF(AND($N75&gt;=NORMA!$R$18, $N75&lt;=NORMA!$S$18),"CUMPLE","NO CUMPLE")</f>
        <v>NO CUMPLE</v>
      </c>
      <c r="AI75" s="51" t="str">
        <f>IF($I75&gt;NORMA!$M$32,"NO CUMPLE","CUMPLE")</f>
        <v>CUMPLE</v>
      </c>
    </row>
    <row r="76" spans="1:35" ht="14.25" customHeight="1" x14ac:dyDescent="0.35">
      <c r="A76" s="256" t="s">
        <v>114</v>
      </c>
      <c r="B76" s="214" t="s">
        <v>113</v>
      </c>
      <c r="C76" s="252">
        <v>40779</v>
      </c>
      <c r="D76" s="251">
        <v>0.64583333333333304</v>
      </c>
      <c r="E76" s="216">
        <v>1.3</v>
      </c>
      <c r="F76" s="246">
        <v>9.5</v>
      </c>
      <c r="G76" s="246">
        <v>17</v>
      </c>
      <c r="H76" s="245">
        <v>3.6</v>
      </c>
      <c r="I76" s="247">
        <v>0.12</v>
      </c>
      <c r="J76" s="248">
        <v>0.23</v>
      </c>
      <c r="K76" s="218">
        <v>1.29</v>
      </c>
      <c r="L76" s="248">
        <v>8.7083952628799999</v>
      </c>
      <c r="M76" s="249">
        <v>6.76</v>
      </c>
      <c r="N76" s="249">
        <v>7.15</v>
      </c>
      <c r="O76" s="250">
        <v>4300</v>
      </c>
      <c r="P76" s="51" t="str">
        <f>IF($M76&lt;NORMA!$M$7,"NO CUMPLE","CUMPLE")</f>
        <v>NO CUMPLE</v>
      </c>
      <c r="Q76" s="51" t="str">
        <f>IF($E76&gt;NORMA!$M$8,"NO CUMPLE","CUMPLE")</f>
        <v>CUMPLE</v>
      </c>
      <c r="R76" s="51" t="str">
        <f>IF($F76&gt;NORMA!$M$9,"NO CUMPLE","CUMPLE")</f>
        <v>CUMPLE</v>
      </c>
      <c r="S76" s="51" t="str">
        <f>IF($K76&gt;NORMA!$M$10,"NO CUMPLE","CUMPLE")</f>
        <v>CUMPLE</v>
      </c>
      <c r="T76" s="51" t="str">
        <f>IF($J76&gt;NORMA!$M$11,"NO CUMPLE","CUMPLE")</f>
        <v>NO CUMPLE</v>
      </c>
      <c r="U76" s="51" t="str">
        <f>IF($G76&gt;NORMA!$M$12,"NO CUMPLE","CUMPLE")</f>
        <v>NO CUMPLE</v>
      </c>
      <c r="V76" s="51" t="str">
        <f>IF($H76&gt;NORMA!$M$13,"NO CUMPLE","CUMPLE")</f>
        <v>CUMPLE</v>
      </c>
      <c r="W76" s="51" t="str">
        <f>IF($O76&gt;NORMA!$M$14,"NO CUMPLE","CUMPLE")</f>
        <v>NO CUMPLE</v>
      </c>
      <c r="X76" s="51" t="str">
        <f>IF(AND($N76&gt;=NORMA!$Q$4, $N76&lt;=NORMA!$R$4),"CUMPLE","NO CUMPLE")</f>
        <v>CUMPLE</v>
      </c>
      <c r="Y76" s="51" t="str">
        <f>IF($I76&gt;NORMA!$M$16,"NO CUMPLE","CUMPLE")</f>
        <v>CUMPLE</v>
      </c>
      <c r="Z76" s="51" t="str">
        <f>IF($M76&lt;NORMA!$M$23,"NO CUMPLE","CUMPLE")</f>
        <v>NO CUMPLE</v>
      </c>
      <c r="AA76" s="51" t="str">
        <f>IF($E76&gt;NORMA!$M$24,"NO CUMPLE","CUMPLE")</f>
        <v>CUMPLE</v>
      </c>
      <c r="AB76" s="51" t="str">
        <f>IF($F76&gt;NORMA!$M$25,"NO CUMPLE","CUMPLE")</f>
        <v>CUMPLE</v>
      </c>
      <c r="AC76" s="51" t="str">
        <f>IF($K76&gt;NORMA!$M$26,"NO CUMPLE","CUMPLE")</f>
        <v>CUMPLE</v>
      </c>
      <c r="AD76" s="51" t="str">
        <f>IF($J76&gt;NORMA!$M$27,"NO CUMPLE","CUMPLE")</f>
        <v>CUMPLE</v>
      </c>
      <c r="AE76" s="51" t="str">
        <f>IF($G76&gt;NORMA!$M$28,"NO CUMPLE","CUMPLE")</f>
        <v>NO CUMPLE</v>
      </c>
      <c r="AF76" s="51" t="str">
        <f>IF($H76&gt;NORMA!$M$29,"NO CUMPLE","CUMPLE")</f>
        <v>CUMPLE</v>
      </c>
      <c r="AG76" s="51" t="str">
        <f>IF($O76&gt;NORMA!$M$30,"NO CUMPLE","CUMPLE")</f>
        <v>NO CUMPLE</v>
      </c>
      <c r="AH76" s="51" t="str">
        <f>IF(AND($N76&gt;=NORMA!$R$18, $N76&lt;=NORMA!$S$18),"CUMPLE","NO CUMPLE")</f>
        <v>CUMPLE</v>
      </c>
      <c r="AI76" s="51" t="str">
        <f>IF($I76&gt;NORMA!$M$32,"NO CUMPLE","CUMPLE")</f>
        <v>CUMPLE</v>
      </c>
    </row>
    <row r="77" spans="1:35" ht="14.25" customHeight="1" x14ac:dyDescent="0.35">
      <c r="A77" s="213" t="s">
        <v>112</v>
      </c>
      <c r="B77" s="217" t="s">
        <v>113</v>
      </c>
      <c r="C77" s="240">
        <v>40793</v>
      </c>
      <c r="D77" s="251">
        <v>0</v>
      </c>
      <c r="E77" s="245">
        <v>1</v>
      </c>
      <c r="F77" s="246">
        <v>15.3</v>
      </c>
      <c r="G77" s="246">
        <v>28</v>
      </c>
      <c r="H77" s="246">
        <v>21</v>
      </c>
      <c r="I77" s="247">
        <v>0.15</v>
      </c>
      <c r="J77" s="248">
        <v>0.49</v>
      </c>
      <c r="K77" s="218">
        <v>1.37</v>
      </c>
      <c r="L77" s="248">
        <v>7.2224755728E-3</v>
      </c>
      <c r="M77" s="249">
        <v>6.1</v>
      </c>
      <c r="N77" s="249">
        <v>6.57</v>
      </c>
      <c r="O77" s="250">
        <v>210</v>
      </c>
      <c r="P77" s="51" t="str">
        <f>IF($M77&lt;NORMA!$M$7,"NO CUMPLE","CUMPLE")</f>
        <v>NO CUMPLE</v>
      </c>
      <c r="Q77" s="51" t="str">
        <f>IF($E77&gt;NORMA!$M$8,"NO CUMPLE","CUMPLE")</f>
        <v>CUMPLE</v>
      </c>
      <c r="R77" s="51" t="str">
        <f>IF($F77&gt;NORMA!$M$9,"NO CUMPLE","CUMPLE")</f>
        <v>CUMPLE</v>
      </c>
      <c r="S77" s="51" t="str">
        <f>IF($K77&gt;NORMA!$M$10,"NO CUMPLE","CUMPLE")</f>
        <v>CUMPLE</v>
      </c>
      <c r="T77" s="51" t="str">
        <f>IF($J77&gt;NORMA!$M$11,"NO CUMPLE","CUMPLE")</f>
        <v>NO CUMPLE</v>
      </c>
      <c r="U77" s="51" t="str">
        <f>IF($G77&gt;NORMA!$M$12,"NO CUMPLE","CUMPLE")</f>
        <v>NO CUMPLE</v>
      </c>
      <c r="V77" s="51" t="str">
        <f>IF($H77&gt;NORMA!$M$13,"NO CUMPLE","CUMPLE")</f>
        <v>NO CUMPLE</v>
      </c>
      <c r="W77" s="51" t="str">
        <f>IF($O77&gt;NORMA!$M$14,"NO CUMPLE","CUMPLE")</f>
        <v>CUMPLE</v>
      </c>
      <c r="X77" s="51" t="str">
        <f>IF(AND($N77&gt;=NORMA!$Q$4, $N77&lt;=NORMA!$R$4),"CUMPLE","NO CUMPLE")</f>
        <v>CUMPLE</v>
      </c>
      <c r="Y77" s="51" t="str">
        <f>IF($I77&gt;NORMA!$M$16,"NO CUMPLE","CUMPLE")</f>
        <v>CUMPLE</v>
      </c>
      <c r="Z77" s="51" t="str">
        <f>IF($M77&lt;NORMA!$M$23,"NO CUMPLE","CUMPLE")</f>
        <v>NO CUMPLE</v>
      </c>
      <c r="AA77" s="51" t="str">
        <f>IF($E77&gt;NORMA!$M$24,"NO CUMPLE","CUMPLE")</f>
        <v>CUMPLE</v>
      </c>
      <c r="AB77" s="51" t="str">
        <f>IF($F77&gt;NORMA!$M$25,"NO CUMPLE","CUMPLE")</f>
        <v>NO CUMPLE</v>
      </c>
      <c r="AC77" s="51" t="str">
        <f>IF($K77&gt;NORMA!$M$26,"NO CUMPLE","CUMPLE")</f>
        <v>CUMPLE</v>
      </c>
      <c r="AD77" s="51" t="str">
        <f>IF($J77&gt;NORMA!$M$27,"NO CUMPLE","CUMPLE")</f>
        <v>NO CUMPLE</v>
      </c>
      <c r="AE77" s="51" t="str">
        <f>IF($G77&gt;NORMA!$M$28,"NO CUMPLE","CUMPLE")</f>
        <v>NO CUMPLE</v>
      </c>
      <c r="AF77" s="51" t="str">
        <f>IF($H77&gt;NORMA!$M$29,"NO CUMPLE","CUMPLE")</f>
        <v>NO CUMPLE</v>
      </c>
      <c r="AG77" s="51" t="str">
        <f>IF($O77&gt;NORMA!$M$30,"NO CUMPLE","CUMPLE")</f>
        <v>NO CUMPLE</v>
      </c>
      <c r="AH77" s="51" t="str">
        <f>IF(AND($N77&gt;=NORMA!$R$18, $N77&lt;=NORMA!$S$18),"CUMPLE","NO CUMPLE")</f>
        <v>CUMPLE</v>
      </c>
      <c r="AI77" s="51" t="str">
        <f>IF($I77&gt;NORMA!$M$32,"NO CUMPLE","CUMPLE")</f>
        <v>CUMPLE</v>
      </c>
    </row>
    <row r="78" spans="1:35" ht="14.25" customHeight="1" x14ac:dyDescent="0.35">
      <c r="A78" s="256" t="s">
        <v>114</v>
      </c>
      <c r="B78" s="214" t="s">
        <v>113</v>
      </c>
      <c r="C78" s="252">
        <v>40793</v>
      </c>
      <c r="D78" s="251">
        <v>0.125</v>
      </c>
      <c r="E78" s="246">
        <v>3.4</v>
      </c>
      <c r="F78" s="246">
        <v>22.2</v>
      </c>
      <c r="G78" s="246">
        <v>13</v>
      </c>
      <c r="H78" s="246">
        <v>27</v>
      </c>
      <c r="I78" s="247">
        <v>0.13400000000000001</v>
      </c>
      <c r="J78" s="248">
        <v>0.25</v>
      </c>
      <c r="K78" s="218">
        <v>2.06</v>
      </c>
      <c r="L78" s="248">
        <v>0.88096804044800003</v>
      </c>
      <c r="M78" s="249">
        <v>7.05</v>
      </c>
      <c r="N78" s="249">
        <v>6.57</v>
      </c>
      <c r="O78" s="250">
        <v>150</v>
      </c>
      <c r="P78" s="51" t="str">
        <f>IF($M78&lt;NORMA!$M$7,"NO CUMPLE","CUMPLE")</f>
        <v>CUMPLE</v>
      </c>
      <c r="Q78" s="51" t="str">
        <f>IF($E78&gt;NORMA!$M$8,"NO CUMPLE","CUMPLE")</f>
        <v>CUMPLE</v>
      </c>
      <c r="R78" s="51" t="str">
        <f>IF($F78&gt;NORMA!$M$9,"NO CUMPLE","CUMPLE")</f>
        <v>CUMPLE</v>
      </c>
      <c r="S78" s="51" t="str">
        <f>IF($K78&gt;NORMA!$M$10,"NO CUMPLE","CUMPLE")</f>
        <v>CUMPLE</v>
      </c>
      <c r="T78" s="51" t="str">
        <f>IF($J78&gt;NORMA!$M$11,"NO CUMPLE","CUMPLE")</f>
        <v>NO CUMPLE</v>
      </c>
      <c r="U78" s="51" t="str">
        <f>IF($G78&gt;NORMA!$M$12,"NO CUMPLE","CUMPLE")</f>
        <v>NO CUMPLE</v>
      </c>
      <c r="V78" s="51" t="str">
        <f>IF($H78&gt;NORMA!$M$13,"NO CUMPLE","CUMPLE")</f>
        <v>NO CUMPLE</v>
      </c>
      <c r="W78" s="51" t="str">
        <f>IF($O78&gt;NORMA!$M$14,"NO CUMPLE","CUMPLE")</f>
        <v>CUMPLE</v>
      </c>
      <c r="X78" s="51" t="str">
        <f>IF(AND($N78&gt;=NORMA!$Q$4, $N78&lt;=NORMA!$R$4),"CUMPLE","NO CUMPLE")</f>
        <v>CUMPLE</v>
      </c>
      <c r="Y78" s="51" t="str">
        <f>IF($I78&gt;NORMA!$M$16,"NO CUMPLE","CUMPLE")</f>
        <v>CUMPLE</v>
      </c>
      <c r="Z78" s="51" t="str">
        <f>IF($M78&lt;NORMA!$M$23,"NO CUMPLE","CUMPLE")</f>
        <v>CUMPLE</v>
      </c>
      <c r="AA78" s="51" t="str">
        <f>IF($E78&gt;NORMA!$M$24,"NO CUMPLE","CUMPLE")</f>
        <v>CUMPLE</v>
      </c>
      <c r="AB78" s="51" t="str">
        <f>IF($F78&gt;NORMA!$M$25,"NO CUMPLE","CUMPLE")</f>
        <v>NO CUMPLE</v>
      </c>
      <c r="AC78" s="51" t="str">
        <f>IF($K78&gt;NORMA!$M$26,"NO CUMPLE","CUMPLE")</f>
        <v>CUMPLE</v>
      </c>
      <c r="AD78" s="51" t="str">
        <f>IF($J78&gt;NORMA!$M$27,"NO CUMPLE","CUMPLE")</f>
        <v>CUMPLE</v>
      </c>
      <c r="AE78" s="51" t="str">
        <f>IF($G78&gt;NORMA!$M$28,"NO CUMPLE","CUMPLE")</f>
        <v>NO CUMPLE</v>
      </c>
      <c r="AF78" s="51" t="str">
        <f>IF($H78&gt;NORMA!$M$29,"NO CUMPLE","CUMPLE")</f>
        <v>NO CUMPLE</v>
      </c>
      <c r="AG78" s="51" t="str">
        <f>IF($O78&gt;NORMA!$M$30,"NO CUMPLE","CUMPLE")</f>
        <v>NO CUMPLE</v>
      </c>
      <c r="AH78" s="51" t="str">
        <f>IF(AND($N78&gt;=NORMA!$R$18, $N78&lt;=NORMA!$S$18),"CUMPLE","NO CUMPLE")</f>
        <v>CUMPLE</v>
      </c>
      <c r="AI78" s="51" t="str">
        <f>IF($I78&gt;NORMA!$M$32,"NO CUMPLE","CUMPLE")</f>
        <v>CUMPLE</v>
      </c>
    </row>
    <row r="79" spans="1:35" ht="14.25" customHeight="1" x14ac:dyDescent="0.35">
      <c r="A79" s="213" t="s">
        <v>112</v>
      </c>
      <c r="B79" s="217" t="s">
        <v>113</v>
      </c>
      <c r="C79" s="240">
        <v>40808</v>
      </c>
      <c r="D79" s="251">
        <v>0.66666666666666696</v>
      </c>
      <c r="E79" s="246">
        <v>1.3</v>
      </c>
      <c r="F79" s="246">
        <v>9.9</v>
      </c>
      <c r="G79" s="246">
        <v>10</v>
      </c>
      <c r="H79" s="246">
        <v>237</v>
      </c>
      <c r="I79" s="247">
        <v>0.1</v>
      </c>
      <c r="J79" s="248">
        <v>0.12</v>
      </c>
      <c r="K79" s="218">
        <v>1.2929999999999999</v>
      </c>
      <c r="L79" s="248">
        <v>7.4657733590000001E-3</v>
      </c>
      <c r="M79" s="249">
        <v>7.27</v>
      </c>
      <c r="N79" s="249">
        <v>6.18</v>
      </c>
      <c r="O79" s="250">
        <v>3</v>
      </c>
      <c r="P79" s="51" t="str">
        <f>IF($M79&lt;NORMA!$M$7,"NO CUMPLE","CUMPLE")</f>
        <v>CUMPLE</v>
      </c>
      <c r="Q79" s="51" t="str">
        <f>IF($E79&gt;NORMA!$M$8,"NO CUMPLE","CUMPLE")</f>
        <v>CUMPLE</v>
      </c>
      <c r="R79" s="51" t="str">
        <f>IF($F79&gt;NORMA!$M$9,"NO CUMPLE","CUMPLE")</f>
        <v>CUMPLE</v>
      </c>
      <c r="S79" s="51" t="str">
        <f>IF($K79&gt;NORMA!$M$10,"NO CUMPLE","CUMPLE")</f>
        <v>CUMPLE</v>
      </c>
      <c r="T79" s="51" t="str">
        <f>IF($J79&gt;NORMA!$M$11,"NO CUMPLE","CUMPLE")</f>
        <v>CUMPLE</v>
      </c>
      <c r="U79" s="51" t="str">
        <f>IF($G79&gt;NORMA!$M$12,"NO CUMPLE","CUMPLE")</f>
        <v>CUMPLE</v>
      </c>
      <c r="V79" s="51" t="str">
        <f>IF($H79&gt;NORMA!$M$13,"NO CUMPLE","CUMPLE")</f>
        <v>NO CUMPLE</v>
      </c>
      <c r="W79" s="51" t="str">
        <f>IF($O79&gt;NORMA!$M$14,"NO CUMPLE","CUMPLE")</f>
        <v>CUMPLE</v>
      </c>
      <c r="X79" s="51" t="str">
        <f>IF(AND($N79&gt;=NORMA!$Q$4, $N79&lt;=NORMA!$R$4),"CUMPLE","NO CUMPLE")</f>
        <v>CUMPLE</v>
      </c>
      <c r="Y79" s="51" t="str">
        <f>IF($I79&gt;NORMA!$M$16,"NO CUMPLE","CUMPLE")</f>
        <v>CUMPLE</v>
      </c>
      <c r="Z79" s="51" t="str">
        <f>IF($M79&lt;NORMA!$M$23,"NO CUMPLE","CUMPLE")</f>
        <v>CUMPLE</v>
      </c>
      <c r="AA79" s="51" t="str">
        <f>IF($E79&gt;NORMA!$M$24,"NO CUMPLE","CUMPLE")</f>
        <v>CUMPLE</v>
      </c>
      <c r="AB79" s="51" t="str">
        <f>IF($F79&gt;NORMA!$M$25,"NO CUMPLE","CUMPLE")</f>
        <v>CUMPLE</v>
      </c>
      <c r="AC79" s="51" t="str">
        <f>IF($K79&gt;NORMA!$M$26,"NO CUMPLE","CUMPLE")</f>
        <v>CUMPLE</v>
      </c>
      <c r="AD79" s="51" t="str">
        <f>IF($J79&gt;NORMA!$M$27,"NO CUMPLE","CUMPLE")</f>
        <v>CUMPLE</v>
      </c>
      <c r="AE79" s="51" t="str">
        <f>IF($G79&gt;NORMA!$M$28,"NO CUMPLE","CUMPLE")</f>
        <v>CUMPLE</v>
      </c>
      <c r="AF79" s="51" t="str">
        <f>IF($H79&gt;NORMA!$M$29,"NO CUMPLE","CUMPLE")</f>
        <v>NO CUMPLE</v>
      </c>
      <c r="AG79" s="51" t="str">
        <f>IF($O79&gt;NORMA!$M$30,"NO CUMPLE","CUMPLE")</f>
        <v>CUMPLE</v>
      </c>
      <c r="AH79" s="51" t="str">
        <f>IF(AND($N79&gt;=NORMA!$R$18, $N79&lt;=NORMA!$S$18),"CUMPLE","NO CUMPLE")</f>
        <v>NO CUMPLE</v>
      </c>
      <c r="AI79" s="51" t="str">
        <f>IF($I79&gt;NORMA!$M$32,"NO CUMPLE","CUMPLE")</f>
        <v>CUMPLE</v>
      </c>
    </row>
    <row r="80" spans="1:35" ht="14.25" customHeight="1" x14ac:dyDescent="0.35">
      <c r="A80" s="256" t="s">
        <v>114</v>
      </c>
      <c r="B80" s="214" t="s">
        <v>113</v>
      </c>
      <c r="C80" s="252">
        <v>40808</v>
      </c>
      <c r="D80" s="251">
        <v>0.5625</v>
      </c>
      <c r="E80" s="246">
        <v>3.7</v>
      </c>
      <c r="F80" s="246">
        <v>19.100000000000001</v>
      </c>
      <c r="G80" s="246">
        <v>15</v>
      </c>
      <c r="H80" s="246">
        <v>147</v>
      </c>
      <c r="I80" s="247">
        <v>0.3</v>
      </c>
      <c r="J80" s="248">
        <v>0.21</v>
      </c>
      <c r="K80" s="218">
        <v>1.5109999999999999</v>
      </c>
      <c r="L80" s="248">
        <v>0.13769625910527999</v>
      </c>
      <c r="M80" s="249">
        <v>6.61</v>
      </c>
      <c r="N80" s="249">
        <v>7.29</v>
      </c>
      <c r="O80" s="250">
        <v>4000</v>
      </c>
      <c r="P80" s="51" t="str">
        <f>IF($M80&lt;NORMA!$M$7,"NO CUMPLE","CUMPLE")</f>
        <v>NO CUMPLE</v>
      </c>
      <c r="Q80" s="51" t="str">
        <f>IF($E80&gt;NORMA!$M$8,"NO CUMPLE","CUMPLE")</f>
        <v>CUMPLE</v>
      </c>
      <c r="R80" s="51" t="str">
        <f>IF($F80&gt;NORMA!$M$9,"NO CUMPLE","CUMPLE")</f>
        <v>CUMPLE</v>
      </c>
      <c r="S80" s="51" t="str">
        <f>IF($K80&gt;NORMA!$M$10,"NO CUMPLE","CUMPLE")</f>
        <v>CUMPLE</v>
      </c>
      <c r="T80" s="51" t="str">
        <f>IF($J80&gt;NORMA!$M$11,"NO CUMPLE","CUMPLE")</f>
        <v>NO CUMPLE</v>
      </c>
      <c r="U80" s="51" t="str">
        <f>IF($G80&gt;NORMA!$M$12,"NO CUMPLE","CUMPLE")</f>
        <v>NO CUMPLE</v>
      </c>
      <c r="V80" s="51" t="str">
        <f>IF($H80&gt;NORMA!$M$13,"NO CUMPLE","CUMPLE")</f>
        <v>NO CUMPLE</v>
      </c>
      <c r="W80" s="51" t="str">
        <f>IF($O80&gt;NORMA!$M$14,"NO CUMPLE","CUMPLE")</f>
        <v>NO CUMPLE</v>
      </c>
      <c r="X80" s="51" t="str">
        <f>IF(AND($N80&gt;=NORMA!$Q$4, $N80&lt;=NORMA!$R$4),"CUMPLE","NO CUMPLE")</f>
        <v>CUMPLE</v>
      </c>
      <c r="Y80" s="51" t="str">
        <f>IF($I80&gt;NORMA!$M$16,"NO CUMPLE","CUMPLE")</f>
        <v>CUMPLE</v>
      </c>
      <c r="Z80" s="51" t="str">
        <f>IF($M80&lt;NORMA!$M$23,"NO CUMPLE","CUMPLE")</f>
        <v>NO CUMPLE</v>
      </c>
      <c r="AA80" s="51" t="str">
        <f>IF($E80&gt;NORMA!$M$24,"NO CUMPLE","CUMPLE")</f>
        <v>CUMPLE</v>
      </c>
      <c r="AB80" s="51" t="str">
        <f>IF($F80&gt;NORMA!$M$25,"NO CUMPLE","CUMPLE")</f>
        <v>NO CUMPLE</v>
      </c>
      <c r="AC80" s="51" t="str">
        <f>IF($K80&gt;NORMA!$M$26,"NO CUMPLE","CUMPLE")</f>
        <v>CUMPLE</v>
      </c>
      <c r="AD80" s="51" t="str">
        <f>IF($J80&gt;NORMA!$M$27,"NO CUMPLE","CUMPLE")</f>
        <v>CUMPLE</v>
      </c>
      <c r="AE80" s="51" t="str">
        <f>IF($G80&gt;NORMA!$M$28,"NO CUMPLE","CUMPLE")</f>
        <v>NO CUMPLE</v>
      </c>
      <c r="AF80" s="51" t="str">
        <f>IF($H80&gt;NORMA!$M$29,"NO CUMPLE","CUMPLE")</f>
        <v>NO CUMPLE</v>
      </c>
      <c r="AG80" s="51" t="str">
        <f>IF($O80&gt;NORMA!$M$30,"NO CUMPLE","CUMPLE")</f>
        <v>NO CUMPLE</v>
      </c>
      <c r="AH80" s="51" t="str">
        <f>IF(AND($N80&gt;=NORMA!$R$18, $N80&lt;=NORMA!$S$18),"CUMPLE","NO CUMPLE")</f>
        <v>CUMPLE</v>
      </c>
      <c r="AI80" s="51" t="str">
        <f>IF($I80&gt;NORMA!$M$32,"NO CUMPLE","CUMPLE")</f>
        <v>CUMPLE</v>
      </c>
    </row>
    <row r="81" spans="1:35" ht="14.25" customHeight="1" x14ac:dyDescent="0.35">
      <c r="A81" s="213" t="s">
        <v>112</v>
      </c>
      <c r="B81" s="217" t="s">
        <v>113</v>
      </c>
      <c r="C81" s="240">
        <v>40844</v>
      </c>
      <c r="D81" s="251">
        <v>0.39583333333333298</v>
      </c>
      <c r="E81" s="246">
        <v>1.5</v>
      </c>
      <c r="F81" s="246">
        <v>23</v>
      </c>
      <c r="G81" s="246">
        <v>37</v>
      </c>
      <c r="H81" s="245">
        <v>3.6</v>
      </c>
      <c r="I81" s="247">
        <v>0.13</v>
      </c>
      <c r="J81" s="248">
        <v>0.09</v>
      </c>
      <c r="K81" s="218">
        <v>1.34</v>
      </c>
      <c r="L81" s="248">
        <v>8.3072834616000009</v>
      </c>
      <c r="M81" s="249">
        <v>7.07</v>
      </c>
      <c r="N81" s="249">
        <v>7.06</v>
      </c>
      <c r="O81" s="250">
        <v>43</v>
      </c>
      <c r="P81" s="51" t="str">
        <f>IF($M81&lt;NORMA!$M$7,"NO CUMPLE","CUMPLE")</f>
        <v>CUMPLE</v>
      </c>
      <c r="Q81" s="51" t="str">
        <f>IF($E81&gt;NORMA!$M$8,"NO CUMPLE","CUMPLE")</f>
        <v>CUMPLE</v>
      </c>
      <c r="R81" s="51" t="str">
        <f>IF($F81&gt;NORMA!$M$9,"NO CUMPLE","CUMPLE")</f>
        <v>CUMPLE</v>
      </c>
      <c r="S81" s="51" t="str">
        <f>IF($K81&gt;NORMA!$M$10,"NO CUMPLE","CUMPLE")</f>
        <v>CUMPLE</v>
      </c>
      <c r="T81" s="51" t="str">
        <f>IF($J81&gt;NORMA!$M$11,"NO CUMPLE","CUMPLE")</f>
        <v>CUMPLE</v>
      </c>
      <c r="U81" s="51" t="str">
        <f>IF($G81&gt;NORMA!$M$12,"NO CUMPLE","CUMPLE")</f>
        <v>NO CUMPLE</v>
      </c>
      <c r="V81" s="51" t="str">
        <f>IF($H81&gt;NORMA!$M$13,"NO CUMPLE","CUMPLE")</f>
        <v>CUMPLE</v>
      </c>
      <c r="W81" s="51" t="str">
        <f>IF($O81&gt;NORMA!$M$14,"NO CUMPLE","CUMPLE")</f>
        <v>CUMPLE</v>
      </c>
      <c r="X81" s="51" t="str">
        <f>IF(AND($N81&gt;=NORMA!$Q$4, $N81&lt;=NORMA!$R$4),"CUMPLE","NO CUMPLE")</f>
        <v>CUMPLE</v>
      </c>
      <c r="Y81" s="51" t="str">
        <f>IF($I81&gt;NORMA!$M$16,"NO CUMPLE","CUMPLE")</f>
        <v>CUMPLE</v>
      </c>
      <c r="Z81" s="51" t="str">
        <f>IF($M81&lt;NORMA!$M$23,"NO CUMPLE","CUMPLE")</f>
        <v>CUMPLE</v>
      </c>
      <c r="AA81" s="51" t="str">
        <f>IF($E81&gt;NORMA!$M$24,"NO CUMPLE","CUMPLE")</f>
        <v>CUMPLE</v>
      </c>
      <c r="AB81" s="51" t="str">
        <f>IF($F81&gt;NORMA!$M$25,"NO CUMPLE","CUMPLE")</f>
        <v>NO CUMPLE</v>
      </c>
      <c r="AC81" s="51" t="str">
        <f>IF($K81&gt;NORMA!$M$26,"NO CUMPLE","CUMPLE")</f>
        <v>CUMPLE</v>
      </c>
      <c r="AD81" s="51" t="str">
        <f>IF($J81&gt;NORMA!$M$27,"NO CUMPLE","CUMPLE")</f>
        <v>CUMPLE</v>
      </c>
      <c r="AE81" s="51" t="str">
        <f>IF($G81&gt;NORMA!$M$28,"NO CUMPLE","CUMPLE")</f>
        <v>NO CUMPLE</v>
      </c>
      <c r="AF81" s="51" t="str">
        <f>IF($H81&gt;NORMA!$M$29,"NO CUMPLE","CUMPLE")</f>
        <v>CUMPLE</v>
      </c>
      <c r="AG81" s="51" t="str">
        <f>IF($O81&gt;NORMA!$M$30,"NO CUMPLE","CUMPLE")</f>
        <v>CUMPLE</v>
      </c>
      <c r="AH81" s="51" t="str">
        <f>IF(AND($N81&gt;=NORMA!$R$18, $N81&lt;=NORMA!$S$18),"CUMPLE","NO CUMPLE")</f>
        <v>CUMPLE</v>
      </c>
      <c r="AI81" s="51" t="str">
        <f>IF($I81&gt;NORMA!$M$32,"NO CUMPLE","CUMPLE")</f>
        <v>CUMPLE</v>
      </c>
    </row>
    <row r="82" spans="1:35" ht="14.25" customHeight="1" x14ac:dyDescent="0.35">
      <c r="A82" s="256" t="s">
        <v>114</v>
      </c>
      <c r="B82" s="214" t="s">
        <v>113</v>
      </c>
      <c r="C82" s="252">
        <v>40844</v>
      </c>
      <c r="D82" s="251">
        <v>0.25</v>
      </c>
      <c r="E82" s="216">
        <v>1.9</v>
      </c>
      <c r="F82" s="246">
        <v>16.100000000000001</v>
      </c>
      <c r="G82" s="246">
        <v>46</v>
      </c>
      <c r="H82" s="245">
        <v>3.6</v>
      </c>
      <c r="I82" s="247">
        <v>1.3</v>
      </c>
      <c r="J82" s="248">
        <v>0.16</v>
      </c>
      <c r="K82" s="218">
        <v>1.61</v>
      </c>
      <c r="L82" s="248">
        <v>9.1325503403999999</v>
      </c>
      <c r="M82" s="249">
        <v>7.27</v>
      </c>
      <c r="N82" s="249">
        <v>7.41</v>
      </c>
      <c r="O82" s="250">
        <v>460</v>
      </c>
      <c r="P82" s="51" t="str">
        <f>IF($M82&lt;NORMA!$M$7,"NO CUMPLE","CUMPLE")</f>
        <v>CUMPLE</v>
      </c>
      <c r="Q82" s="51" t="str">
        <f>IF($E82&gt;NORMA!$M$8,"NO CUMPLE","CUMPLE")</f>
        <v>CUMPLE</v>
      </c>
      <c r="R82" s="51" t="str">
        <f>IF($F82&gt;NORMA!$M$9,"NO CUMPLE","CUMPLE")</f>
        <v>CUMPLE</v>
      </c>
      <c r="S82" s="51" t="str">
        <f>IF($K82&gt;NORMA!$M$10,"NO CUMPLE","CUMPLE")</f>
        <v>CUMPLE</v>
      </c>
      <c r="T82" s="51" t="str">
        <f>IF($J82&gt;NORMA!$M$11,"NO CUMPLE","CUMPLE")</f>
        <v>CUMPLE</v>
      </c>
      <c r="U82" s="51" t="str">
        <f>IF($G82&gt;NORMA!$M$12,"NO CUMPLE","CUMPLE")</f>
        <v>NO CUMPLE</v>
      </c>
      <c r="V82" s="51" t="str">
        <f>IF($H82&gt;NORMA!$M$13,"NO CUMPLE","CUMPLE")</f>
        <v>CUMPLE</v>
      </c>
      <c r="W82" s="51" t="str">
        <f>IF($O82&gt;NORMA!$M$14,"NO CUMPLE","CUMPLE")</f>
        <v>CUMPLE</v>
      </c>
      <c r="X82" s="51" t="str">
        <f>IF(AND($N82&gt;=NORMA!$Q$4, $N82&lt;=NORMA!$R$4),"CUMPLE","NO CUMPLE")</f>
        <v>CUMPLE</v>
      </c>
      <c r="Y82" s="51" t="str">
        <f>IF($I82&gt;NORMA!$M$16,"NO CUMPLE","CUMPLE")</f>
        <v>NO CUMPLE</v>
      </c>
      <c r="Z82" s="51" t="str">
        <f>IF($M82&lt;NORMA!$M$23,"NO CUMPLE","CUMPLE")</f>
        <v>CUMPLE</v>
      </c>
      <c r="AA82" s="51" t="str">
        <f>IF($E82&gt;NORMA!$M$24,"NO CUMPLE","CUMPLE")</f>
        <v>CUMPLE</v>
      </c>
      <c r="AB82" s="51" t="str">
        <f>IF($F82&gt;NORMA!$M$25,"NO CUMPLE","CUMPLE")</f>
        <v>NO CUMPLE</v>
      </c>
      <c r="AC82" s="51" t="str">
        <f>IF($K82&gt;NORMA!$M$26,"NO CUMPLE","CUMPLE")</f>
        <v>CUMPLE</v>
      </c>
      <c r="AD82" s="51" t="str">
        <f>IF($J82&gt;NORMA!$M$27,"NO CUMPLE","CUMPLE")</f>
        <v>CUMPLE</v>
      </c>
      <c r="AE82" s="51" t="str">
        <f>IF($G82&gt;NORMA!$M$28,"NO CUMPLE","CUMPLE")</f>
        <v>NO CUMPLE</v>
      </c>
      <c r="AF82" s="51" t="str">
        <f>IF($H82&gt;NORMA!$M$29,"NO CUMPLE","CUMPLE")</f>
        <v>CUMPLE</v>
      </c>
      <c r="AG82" s="51" t="str">
        <f>IF($O82&gt;NORMA!$M$30,"NO CUMPLE","CUMPLE")</f>
        <v>NO CUMPLE</v>
      </c>
      <c r="AH82" s="51" t="str">
        <f>IF(AND($N82&gt;=NORMA!$R$18, $N82&lt;=NORMA!$S$18),"CUMPLE","NO CUMPLE")</f>
        <v>CUMPLE</v>
      </c>
      <c r="AI82" s="51" t="str">
        <f>IF($I82&gt;NORMA!$M$32,"NO CUMPLE","CUMPLE")</f>
        <v>NO CUMPLE</v>
      </c>
    </row>
    <row r="83" spans="1:35" ht="14.25" customHeight="1" x14ac:dyDescent="0.35">
      <c r="A83" s="213" t="s">
        <v>112</v>
      </c>
      <c r="B83" s="217" t="s">
        <v>113</v>
      </c>
      <c r="C83" s="240">
        <v>40852</v>
      </c>
      <c r="D83" s="251">
        <v>0.5</v>
      </c>
      <c r="E83" s="246">
        <v>1.1000000000000001</v>
      </c>
      <c r="F83" s="246">
        <v>11.4</v>
      </c>
      <c r="G83" s="246">
        <v>10</v>
      </c>
      <c r="H83" s="216">
        <v>5.3</v>
      </c>
      <c r="I83" s="247">
        <v>0.05</v>
      </c>
      <c r="J83" s="248">
        <v>0.16</v>
      </c>
      <c r="K83" s="218">
        <v>1.38</v>
      </c>
      <c r="L83" s="248">
        <v>3.3838887871999999E-3</v>
      </c>
      <c r="M83" s="249">
        <v>7.57</v>
      </c>
      <c r="N83" s="249">
        <v>7.15</v>
      </c>
      <c r="O83" s="250">
        <v>23</v>
      </c>
      <c r="P83" s="51" t="str">
        <f>IF($M83&lt;NORMA!$M$7,"NO CUMPLE","CUMPLE")</f>
        <v>CUMPLE</v>
      </c>
      <c r="Q83" s="51" t="str">
        <f>IF($E83&gt;NORMA!$M$8,"NO CUMPLE","CUMPLE")</f>
        <v>CUMPLE</v>
      </c>
      <c r="R83" s="51" t="str">
        <f>IF($F83&gt;NORMA!$M$9,"NO CUMPLE","CUMPLE")</f>
        <v>CUMPLE</v>
      </c>
      <c r="S83" s="51" t="str">
        <f>IF($K83&gt;NORMA!$M$10,"NO CUMPLE","CUMPLE")</f>
        <v>CUMPLE</v>
      </c>
      <c r="T83" s="51" t="str">
        <f>IF($J83&gt;NORMA!$M$11,"NO CUMPLE","CUMPLE")</f>
        <v>CUMPLE</v>
      </c>
      <c r="U83" s="51" t="str">
        <f>IF($G83&gt;NORMA!$M$12,"NO CUMPLE","CUMPLE")</f>
        <v>CUMPLE</v>
      </c>
      <c r="V83" s="51" t="str">
        <f>IF($H83&gt;NORMA!$M$13,"NO CUMPLE","CUMPLE")</f>
        <v>CUMPLE</v>
      </c>
      <c r="W83" s="51" t="str">
        <f>IF($O83&gt;NORMA!$M$14,"NO CUMPLE","CUMPLE")</f>
        <v>CUMPLE</v>
      </c>
      <c r="X83" s="51" t="str">
        <f>IF(AND($N83&gt;=NORMA!$Q$4, $N83&lt;=NORMA!$R$4),"CUMPLE","NO CUMPLE")</f>
        <v>CUMPLE</v>
      </c>
      <c r="Y83" s="51" t="str">
        <f>IF($I83&gt;NORMA!$M$16,"NO CUMPLE","CUMPLE")</f>
        <v>CUMPLE</v>
      </c>
      <c r="Z83" s="51" t="str">
        <f>IF($M83&lt;NORMA!$M$23,"NO CUMPLE","CUMPLE")</f>
        <v>CUMPLE</v>
      </c>
      <c r="AA83" s="51" t="str">
        <f>IF($E83&gt;NORMA!$M$24,"NO CUMPLE","CUMPLE")</f>
        <v>CUMPLE</v>
      </c>
      <c r="AB83" s="51" t="str">
        <f>IF($F83&gt;NORMA!$M$25,"NO CUMPLE","CUMPLE")</f>
        <v>NO CUMPLE</v>
      </c>
      <c r="AC83" s="51" t="str">
        <f>IF($K83&gt;NORMA!$M$26,"NO CUMPLE","CUMPLE")</f>
        <v>CUMPLE</v>
      </c>
      <c r="AD83" s="51" t="str">
        <f>IF($J83&gt;NORMA!$M$27,"NO CUMPLE","CUMPLE")</f>
        <v>CUMPLE</v>
      </c>
      <c r="AE83" s="51" t="str">
        <f>IF($G83&gt;NORMA!$M$28,"NO CUMPLE","CUMPLE")</f>
        <v>CUMPLE</v>
      </c>
      <c r="AF83" s="51" t="str">
        <f>IF($H83&gt;NORMA!$M$29,"NO CUMPLE","CUMPLE")</f>
        <v>CUMPLE</v>
      </c>
      <c r="AG83" s="51" t="str">
        <f>IF($O83&gt;NORMA!$M$30,"NO CUMPLE","CUMPLE")</f>
        <v>CUMPLE</v>
      </c>
      <c r="AH83" s="51" t="str">
        <f>IF(AND($N83&gt;=NORMA!$R$18, $N83&lt;=NORMA!$S$18),"CUMPLE","NO CUMPLE")</f>
        <v>CUMPLE</v>
      </c>
      <c r="AI83" s="51" t="str">
        <f>IF($I83&gt;NORMA!$M$32,"NO CUMPLE","CUMPLE")</f>
        <v>CUMPLE</v>
      </c>
    </row>
    <row r="84" spans="1:35" ht="14.25" customHeight="1" x14ac:dyDescent="0.35">
      <c r="A84" s="256" t="s">
        <v>114</v>
      </c>
      <c r="B84" s="214" t="s">
        <v>113</v>
      </c>
      <c r="C84" s="252">
        <v>40852</v>
      </c>
      <c r="D84" s="251">
        <v>0.5</v>
      </c>
      <c r="E84" s="246">
        <v>4.3</v>
      </c>
      <c r="F84" s="246">
        <v>22.8</v>
      </c>
      <c r="G84" s="246">
        <v>24</v>
      </c>
      <c r="H84" s="216">
        <v>4.5999999999999996</v>
      </c>
      <c r="I84" s="247">
        <v>0.22</v>
      </c>
      <c r="J84" s="248">
        <v>0.33</v>
      </c>
      <c r="K84" s="218">
        <v>1.77</v>
      </c>
      <c r="L84" s="248">
        <v>0.28571806901653302</v>
      </c>
      <c r="M84" s="249">
        <v>6.82</v>
      </c>
      <c r="N84" s="249">
        <v>7.56</v>
      </c>
      <c r="O84" s="250">
        <v>2100</v>
      </c>
      <c r="P84" s="51" t="str">
        <f>IF($M84&lt;NORMA!$M$7,"NO CUMPLE","CUMPLE")</f>
        <v>NO CUMPLE</v>
      </c>
      <c r="Q84" s="51" t="str">
        <f>IF($E84&gt;NORMA!$M$8,"NO CUMPLE","CUMPLE")</f>
        <v>CUMPLE</v>
      </c>
      <c r="R84" s="51" t="str">
        <f>IF($F84&gt;NORMA!$M$9,"NO CUMPLE","CUMPLE")</f>
        <v>CUMPLE</v>
      </c>
      <c r="S84" s="51" t="str">
        <f>IF($K84&gt;NORMA!$M$10,"NO CUMPLE","CUMPLE")</f>
        <v>CUMPLE</v>
      </c>
      <c r="T84" s="51" t="str">
        <f>IF($J84&gt;NORMA!$M$11,"NO CUMPLE","CUMPLE")</f>
        <v>NO CUMPLE</v>
      </c>
      <c r="U84" s="51" t="str">
        <f>IF($G84&gt;NORMA!$M$12,"NO CUMPLE","CUMPLE")</f>
        <v>NO CUMPLE</v>
      </c>
      <c r="V84" s="51" t="str">
        <f>IF($H84&gt;NORMA!$M$13,"NO CUMPLE","CUMPLE")</f>
        <v>CUMPLE</v>
      </c>
      <c r="W84" s="51" t="str">
        <f>IF($O84&gt;NORMA!$M$14,"NO CUMPLE","CUMPLE")</f>
        <v>NO CUMPLE</v>
      </c>
      <c r="X84" s="51" t="str">
        <f>IF(AND($N84&gt;=NORMA!$Q$4, $N84&lt;=NORMA!$R$4),"CUMPLE","NO CUMPLE")</f>
        <v>CUMPLE</v>
      </c>
      <c r="Y84" s="51" t="str">
        <f>IF($I84&gt;NORMA!$M$16,"NO CUMPLE","CUMPLE")</f>
        <v>CUMPLE</v>
      </c>
      <c r="Z84" s="51" t="str">
        <f>IF($M84&lt;NORMA!$M$23,"NO CUMPLE","CUMPLE")</f>
        <v>NO CUMPLE</v>
      </c>
      <c r="AA84" s="51" t="str">
        <f>IF($E84&gt;NORMA!$M$24,"NO CUMPLE","CUMPLE")</f>
        <v>CUMPLE</v>
      </c>
      <c r="AB84" s="51" t="str">
        <f>IF($F84&gt;NORMA!$M$25,"NO CUMPLE","CUMPLE")</f>
        <v>NO CUMPLE</v>
      </c>
      <c r="AC84" s="51" t="str">
        <f>IF($K84&gt;NORMA!$M$26,"NO CUMPLE","CUMPLE")</f>
        <v>CUMPLE</v>
      </c>
      <c r="AD84" s="51" t="str">
        <f>IF($J84&gt;NORMA!$M$27,"NO CUMPLE","CUMPLE")</f>
        <v>CUMPLE</v>
      </c>
      <c r="AE84" s="51" t="str">
        <f>IF($G84&gt;NORMA!$M$28,"NO CUMPLE","CUMPLE")</f>
        <v>NO CUMPLE</v>
      </c>
      <c r="AF84" s="51" t="str">
        <f>IF($H84&gt;NORMA!$M$29,"NO CUMPLE","CUMPLE")</f>
        <v>CUMPLE</v>
      </c>
      <c r="AG84" s="51" t="str">
        <f>IF($O84&gt;NORMA!$M$30,"NO CUMPLE","CUMPLE")</f>
        <v>NO CUMPLE</v>
      </c>
      <c r="AH84" s="51" t="str">
        <f>IF(AND($N84&gt;=NORMA!$R$18, $N84&lt;=NORMA!$S$18),"CUMPLE","NO CUMPLE")</f>
        <v>CUMPLE</v>
      </c>
      <c r="AI84" s="51" t="str">
        <f>IF($I84&gt;NORMA!$M$32,"NO CUMPLE","CUMPLE")</f>
        <v>CUMPLE</v>
      </c>
    </row>
    <row r="85" spans="1:35" ht="14.25" customHeight="1" x14ac:dyDescent="0.35">
      <c r="A85" s="213" t="s">
        <v>112</v>
      </c>
      <c r="B85" s="217" t="s">
        <v>113</v>
      </c>
      <c r="C85" s="240">
        <v>40880</v>
      </c>
      <c r="D85" s="251">
        <v>4.1666666666666699E-2</v>
      </c>
      <c r="E85" s="246">
        <v>1.5</v>
      </c>
      <c r="F85" s="246">
        <v>12.1</v>
      </c>
      <c r="G85" s="246">
        <v>94</v>
      </c>
      <c r="H85" s="245">
        <v>3.6</v>
      </c>
      <c r="I85" s="218">
        <v>0.03</v>
      </c>
      <c r="J85" s="248">
        <v>0.3</v>
      </c>
      <c r="K85" s="218">
        <v>1.8</v>
      </c>
      <c r="L85" s="248">
        <v>3.4126302083333302</v>
      </c>
      <c r="M85" s="249">
        <v>6.59</v>
      </c>
      <c r="N85" s="249">
        <v>7.2</v>
      </c>
      <c r="O85" s="250">
        <v>43</v>
      </c>
      <c r="P85" s="51" t="str">
        <f>IF($M85&lt;NORMA!$M$7,"NO CUMPLE","CUMPLE")</f>
        <v>NO CUMPLE</v>
      </c>
      <c r="Q85" s="51" t="str">
        <f>IF($E85&gt;NORMA!$M$8,"NO CUMPLE","CUMPLE")</f>
        <v>CUMPLE</v>
      </c>
      <c r="R85" s="51" t="str">
        <f>IF($F85&gt;NORMA!$M$9,"NO CUMPLE","CUMPLE")</f>
        <v>CUMPLE</v>
      </c>
      <c r="S85" s="51" t="str">
        <f>IF($K85&gt;NORMA!$M$10,"NO CUMPLE","CUMPLE")</f>
        <v>CUMPLE</v>
      </c>
      <c r="T85" s="51" t="str">
        <f>IF($J85&gt;NORMA!$M$11,"NO CUMPLE","CUMPLE")</f>
        <v>NO CUMPLE</v>
      </c>
      <c r="U85" s="51" t="str">
        <f>IF($G85&gt;NORMA!$M$12,"NO CUMPLE","CUMPLE")</f>
        <v>NO CUMPLE</v>
      </c>
      <c r="V85" s="51" t="str">
        <f>IF($H85&gt;NORMA!$M$13,"NO CUMPLE","CUMPLE")</f>
        <v>CUMPLE</v>
      </c>
      <c r="W85" s="51" t="str">
        <f>IF($O85&gt;NORMA!$M$14,"NO CUMPLE","CUMPLE")</f>
        <v>CUMPLE</v>
      </c>
      <c r="X85" s="51" t="str">
        <f>IF(AND($N85&gt;=NORMA!$Q$4, $N85&lt;=NORMA!$R$4),"CUMPLE","NO CUMPLE")</f>
        <v>CUMPLE</v>
      </c>
      <c r="Y85" s="51" t="str">
        <f>IF($I85&gt;NORMA!$M$16,"NO CUMPLE","CUMPLE")</f>
        <v>CUMPLE</v>
      </c>
      <c r="Z85" s="51" t="str">
        <f>IF($M85&lt;NORMA!$M$23,"NO CUMPLE","CUMPLE")</f>
        <v>NO CUMPLE</v>
      </c>
      <c r="AA85" s="51" t="str">
        <f>IF($E85&gt;NORMA!$M$24,"NO CUMPLE","CUMPLE")</f>
        <v>CUMPLE</v>
      </c>
      <c r="AB85" s="51" t="str">
        <f>IF($F85&gt;NORMA!$M$25,"NO CUMPLE","CUMPLE")</f>
        <v>NO CUMPLE</v>
      </c>
      <c r="AC85" s="51" t="str">
        <f>IF($K85&gt;NORMA!$M$26,"NO CUMPLE","CUMPLE")</f>
        <v>CUMPLE</v>
      </c>
      <c r="AD85" s="51" t="str">
        <f>IF($J85&gt;NORMA!$M$27,"NO CUMPLE","CUMPLE")</f>
        <v>CUMPLE</v>
      </c>
      <c r="AE85" s="51" t="str">
        <f>IF($G85&gt;NORMA!$M$28,"NO CUMPLE","CUMPLE")</f>
        <v>NO CUMPLE</v>
      </c>
      <c r="AF85" s="51" t="str">
        <f>IF($H85&gt;NORMA!$M$29,"NO CUMPLE","CUMPLE")</f>
        <v>CUMPLE</v>
      </c>
      <c r="AG85" s="51" t="str">
        <f>IF($O85&gt;NORMA!$M$30,"NO CUMPLE","CUMPLE")</f>
        <v>CUMPLE</v>
      </c>
      <c r="AH85" s="51" t="str">
        <f>IF(AND($N85&gt;=NORMA!$R$18, $N85&lt;=NORMA!$S$18),"CUMPLE","NO CUMPLE")</f>
        <v>CUMPLE</v>
      </c>
      <c r="AI85" s="51" t="str">
        <f>IF($I85&gt;NORMA!$M$32,"NO CUMPLE","CUMPLE")</f>
        <v>CUMPLE</v>
      </c>
    </row>
    <row r="86" spans="1:35" ht="14.25" customHeight="1" x14ac:dyDescent="0.35">
      <c r="A86" s="213" t="s">
        <v>112</v>
      </c>
      <c r="B86" s="217" t="s">
        <v>113</v>
      </c>
      <c r="C86" s="240">
        <v>40886</v>
      </c>
      <c r="D86" s="251">
        <v>0.3125</v>
      </c>
      <c r="E86" s="246">
        <v>1.8</v>
      </c>
      <c r="F86" s="246">
        <v>7.4</v>
      </c>
      <c r="G86" s="246">
        <v>55</v>
      </c>
      <c r="H86" s="245">
        <v>3.6</v>
      </c>
      <c r="I86" s="247">
        <v>0.05</v>
      </c>
      <c r="J86" s="248">
        <v>0.28000000000000003</v>
      </c>
      <c r="K86" s="218">
        <v>1.62</v>
      </c>
      <c r="L86" s="248">
        <v>5.8361482291666702</v>
      </c>
      <c r="M86" s="249">
        <v>7.35</v>
      </c>
      <c r="N86" s="249">
        <v>7.19</v>
      </c>
      <c r="O86" s="250">
        <v>230</v>
      </c>
      <c r="P86" s="51" t="str">
        <f>IF($M86&lt;NORMA!$M$7,"NO CUMPLE","CUMPLE")</f>
        <v>CUMPLE</v>
      </c>
      <c r="Q86" s="51" t="str">
        <f>IF($E86&gt;NORMA!$M$8,"NO CUMPLE","CUMPLE")</f>
        <v>CUMPLE</v>
      </c>
      <c r="R86" s="51" t="str">
        <f>IF($F86&gt;NORMA!$M$9,"NO CUMPLE","CUMPLE")</f>
        <v>CUMPLE</v>
      </c>
      <c r="S86" s="51" t="str">
        <f>IF($K86&gt;NORMA!$M$10,"NO CUMPLE","CUMPLE")</f>
        <v>CUMPLE</v>
      </c>
      <c r="T86" s="51" t="str">
        <f>IF($J86&gt;NORMA!$M$11,"NO CUMPLE","CUMPLE")</f>
        <v>NO CUMPLE</v>
      </c>
      <c r="U86" s="51" t="str">
        <f>IF($G86&gt;NORMA!$M$12,"NO CUMPLE","CUMPLE")</f>
        <v>NO CUMPLE</v>
      </c>
      <c r="V86" s="51" t="str">
        <f>IF($H86&gt;NORMA!$M$13,"NO CUMPLE","CUMPLE")</f>
        <v>CUMPLE</v>
      </c>
      <c r="W86" s="51" t="str">
        <f>IF($O86&gt;NORMA!$M$14,"NO CUMPLE","CUMPLE")</f>
        <v>CUMPLE</v>
      </c>
      <c r="X86" s="51" t="str">
        <f>IF(AND($N86&gt;=NORMA!$Q$4, $N86&lt;=NORMA!$R$4),"CUMPLE","NO CUMPLE")</f>
        <v>CUMPLE</v>
      </c>
      <c r="Y86" s="51" t="str">
        <f>IF($I86&gt;NORMA!$M$16,"NO CUMPLE","CUMPLE")</f>
        <v>CUMPLE</v>
      </c>
      <c r="Z86" s="51" t="str">
        <f>IF($M86&lt;NORMA!$M$23,"NO CUMPLE","CUMPLE")</f>
        <v>CUMPLE</v>
      </c>
      <c r="AA86" s="51" t="str">
        <f>IF($E86&gt;NORMA!$M$24,"NO CUMPLE","CUMPLE")</f>
        <v>CUMPLE</v>
      </c>
      <c r="AB86" s="51" t="str">
        <f>IF($F86&gt;NORMA!$M$25,"NO CUMPLE","CUMPLE")</f>
        <v>CUMPLE</v>
      </c>
      <c r="AC86" s="51" t="str">
        <f>IF($K86&gt;NORMA!$M$26,"NO CUMPLE","CUMPLE")</f>
        <v>CUMPLE</v>
      </c>
      <c r="AD86" s="51" t="str">
        <f>IF($J86&gt;NORMA!$M$27,"NO CUMPLE","CUMPLE")</f>
        <v>CUMPLE</v>
      </c>
      <c r="AE86" s="51" t="str">
        <f>IF($G86&gt;NORMA!$M$28,"NO CUMPLE","CUMPLE")</f>
        <v>NO CUMPLE</v>
      </c>
      <c r="AF86" s="51" t="str">
        <f>IF($H86&gt;NORMA!$M$29,"NO CUMPLE","CUMPLE")</f>
        <v>CUMPLE</v>
      </c>
      <c r="AG86" s="51" t="str">
        <f>IF($O86&gt;NORMA!$M$30,"NO CUMPLE","CUMPLE")</f>
        <v>NO CUMPLE</v>
      </c>
      <c r="AH86" s="51" t="str">
        <f>IF(AND($N86&gt;=NORMA!$R$18, $N86&lt;=NORMA!$S$18),"CUMPLE","NO CUMPLE")</f>
        <v>CUMPLE</v>
      </c>
      <c r="AI86" s="51" t="str">
        <f>IF($I86&gt;NORMA!$M$32,"NO CUMPLE","CUMPLE")</f>
        <v>CUMPLE</v>
      </c>
    </row>
    <row r="87" spans="1:35" ht="14.25" customHeight="1" x14ac:dyDescent="0.35">
      <c r="A87" s="213" t="s">
        <v>112</v>
      </c>
      <c r="B87" s="217" t="s">
        <v>113</v>
      </c>
      <c r="C87" s="240">
        <v>40936</v>
      </c>
      <c r="D87" s="251">
        <v>0.33333333333333298</v>
      </c>
      <c r="E87" s="246">
        <v>1.35</v>
      </c>
      <c r="F87" s="246">
        <v>8.4</v>
      </c>
      <c r="G87" s="246">
        <v>10</v>
      </c>
      <c r="H87" s="245">
        <v>3.6</v>
      </c>
      <c r="I87" s="247">
        <v>0.06</v>
      </c>
      <c r="J87" s="248">
        <v>0.11</v>
      </c>
      <c r="K87" s="218">
        <v>2.1080000000000001</v>
      </c>
      <c r="L87" s="248">
        <v>4.0442966713599999E-3</v>
      </c>
      <c r="M87" s="249">
        <v>6.35</v>
      </c>
      <c r="N87" s="249">
        <v>6.93</v>
      </c>
      <c r="O87" s="250">
        <v>230</v>
      </c>
      <c r="P87" s="51" t="str">
        <f>IF($M87&lt;NORMA!$M$7,"NO CUMPLE","CUMPLE")</f>
        <v>NO CUMPLE</v>
      </c>
      <c r="Q87" s="51" t="str">
        <f>IF($E87&gt;NORMA!$M$8,"NO CUMPLE","CUMPLE")</f>
        <v>CUMPLE</v>
      </c>
      <c r="R87" s="51" t="str">
        <f>IF($F87&gt;NORMA!$M$9,"NO CUMPLE","CUMPLE")</f>
        <v>CUMPLE</v>
      </c>
      <c r="S87" s="51" t="str">
        <f>IF($K87&gt;NORMA!$M$10,"NO CUMPLE","CUMPLE")</f>
        <v>CUMPLE</v>
      </c>
      <c r="T87" s="51" t="str">
        <f>IF($J87&gt;NORMA!$M$11,"NO CUMPLE","CUMPLE")</f>
        <v>CUMPLE</v>
      </c>
      <c r="U87" s="51" t="str">
        <f>IF($G87&gt;NORMA!$M$12,"NO CUMPLE","CUMPLE")</f>
        <v>CUMPLE</v>
      </c>
      <c r="V87" s="51" t="str">
        <f>IF($H87&gt;NORMA!$M$13,"NO CUMPLE","CUMPLE")</f>
        <v>CUMPLE</v>
      </c>
      <c r="W87" s="51" t="str">
        <f>IF($O87&gt;NORMA!$M$14,"NO CUMPLE","CUMPLE")</f>
        <v>CUMPLE</v>
      </c>
      <c r="X87" s="51" t="str">
        <f>IF(AND($N87&gt;=NORMA!$Q$4, $N87&lt;=NORMA!$R$4),"CUMPLE","NO CUMPLE")</f>
        <v>CUMPLE</v>
      </c>
      <c r="Y87" s="51" t="str">
        <f>IF($I87&gt;NORMA!$M$16,"NO CUMPLE","CUMPLE")</f>
        <v>CUMPLE</v>
      </c>
      <c r="Z87" s="51" t="str">
        <f>IF($M87&lt;NORMA!$M$23,"NO CUMPLE","CUMPLE")</f>
        <v>NO CUMPLE</v>
      </c>
      <c r="AA87" s="51" t="str">
        <f>IF($E87&gt;NORMA!$M$24,"NO CUMPLE","CUMPLE")</f>
        <v>CUMPLE</v>
      </c>
      <c r="AB87" s="51" t="str">
        <f>IF($F87&gt;NORMA!$M$25,"NO CUMPLE","CUMPLE")</f>
        <v>CUMPLE</v>
      </c>
      <c r="AC87" s="51" t="str">
        <f>IF($K87&gt;NORMA!$M$26,"NO CUMPLE","CUMPLE")</f>
        <v>CUMPLE</v>
      </c>
      <c r="AD87" s="51" t="str">
        <f>IF($J87&gt;NORMA!$M$27,"NO CUMPLE","CUMPLE")</f>
        <v>CUMPLE</v>
      </c>
      <c r="AE87" s="51" t="str">
        <f>IF($G87&gt;NORMA!$M$28,"NO CUMPLE","CUMPLE")</f>
        <v>CUMPLE</v>
      </c>
      <c r="AF87" s="51" t="str">
        <f>IF($H87&gt;NORMA!$M$29,"NO CUMPLE","CUMPLE")</f>
        <v>CUMPLE</v>
      </c>
      <c r="AG87" s="51" t="str">
        <f>IF($O87&gt;NORMA!$M$30,"NO CUMPLE","CUMPLE")</f>
        <v>NO CUMPLE</v>
      </c>
      <c r="AH87" s="51" t="str">
        <f>IF(AND($N87&gt;=NORMA!$R$18, $N87&lt;=NORMA!$S$18),"CUMPLE","NO CUMPLE")</f>
        <v>CUMPLE</v>
      </c>
      <c r="AI87" s="51" t="str">
        <f>IF($I87&gt;NORMA!$M$32,"NO CUMPLE","CUMPLE")</f>
        <v>CUMPLE</v>
      </c>
    </row>
    <row r="88" spans="1:35" ht="14.25" customHeight="1" x14ac:dyDescent="0.35">
      <c r="A88" s="256" t="s">
        <v>114</v>
      </c>
      <c r="B88" s="214" t="s">
        <v>113</v>
      </c>
      <c r="C88" s="252">
        <v>40938</v>
      </c>
      <c r="D88" s="251">
        <v>0.39583333333333298</v>
      </c>
      <c r="E88" s="216">
        <v>1.59</v>
      </c>
      <c r="F88" s="246">
        <v>9.6999999999999993</v>
      </c>
      <c r="G88" s="246">
        <v>13</v>
      </c>
      <c r="H88" s="245">
        <v>3.6</v>
      </c>
      <c r="I88" s="247">
        <v>0.2</v>
      </c>
      <c r="J88" s="248">
        <v>0.2</v>
      </c>
      <c r="K88" s="218">
        <v>1.726</v>
      </c>
      <c r="L88" s="248">
        <v>0.17265005555555599</v>
      </c>
      <c r="M88" s="249">
        <v>7.52</v>
      </c>
      <c r="N88" s="249">
        <v>7.14</v>
      </c>
      <c r="O88" s="250">
        <v>23000</v>
      </c>
      <c r="P88" s="51" t="str">
        <f>IF($M88&lt;NORMA!$M$7,"NO CUMPLE","CUMPLE")</f>
        <v>CUMPLE</v>
      </c>
      <c r="Q88" s="51" t="str">
        <f>IF($E88&gt;NORMA!$M$8,"NO CUMPLE","CUMPLE")</f>
        <v>CUMPLE</v>
      </c>
      <c r="R88" s="51" t="str">
        <f>IF($F88&gt;NORMA!$M$9,"NO CUMPLE","CUMPLE")</f>
        <v>CUMPLE</v>
      </c>
      <c r="S88" s="51" t="str">
        <f>IF($K88&gt;NORMA!$M$10,"NO CUMPLE","CUMPLE")</f>
        <v>CUMPLE</v>
      </c>
      <c r="T88" s="51" t="str">
        <f>IF($J88&gt;NORMA!$M$11,"NO CUMPLE","CUMPLE")</f>
        <v>CUMPLE</v>
      </c>
      <c r="U88" s="51" t="str">
        <f>IF($G88&gt;NORMA!$M$12,"NO CUMPLE","CUMPLE")</f>
        <v>NO CUMPLE</v>
      </c>
      <c r="V88" s="51" t="str">
        <f>IF($H88&gt;NORMA!$M$13,"NO CUMPLE","CUMPLE")</f>
        <v>CUMPLE</v>
      </c>
      <c r="W88" s="51" t="str">
        <f>IF($O88&gt;NORMA!$M$14,"NO CUMPLE","CUMPLE")</f>
        <v>NO CUMPLE</v>
      </c>
      <c r="X88" s="51" t="str">
        <f>IF(AND($N88&gt;=NORMA!$Q$4, $N88&lt;=NORMA!$R$4),"CUMPLE","NO CUMPLE")</f>
        <v>CUMPLE</v>
      </c>
      <c r="Y88" s="51" t="str">
        <f>IF($I88&gt;NORMA!$M$16,"NO CUMPLE","CUMPLE")</f>
        <v>CUMPLE</v>
      </c>
      <c r="Z88" s="51" t="str">
        <f>IF($M88&lt;NORMA!$M$23,"NO CUMPLE","CUMPLE")</f>
        <v>CUMPLE</v>
      </c>
      <c r="AA88" s="51" t="str">
        <f>IF($E88&gt;NORMA!$M$24,"NO CUMPLE","CUMPLE")</f>
        <v>CUMPLE</v>
      </c>
      <c r="AB88" s="51" t="str">
        <f>IF($F88&gt;NORMA!$M$25,"NO CUMPLE","CUMPLE")</f>
        <v>CUMPLE</v>
      </c>
      <c r="AC88" s="51" t="str">
        <f>IF($K88&gt;NORMA!$M$26,"NO CUMPLE","CUMPLE")</f>
        <v>CUMPLE</v>
      </c>
      <c r="AD88" s="51" t="str">
        <f>IF($J88&gt;NORMA!$M$27,"NO CUMPLE","CUMPLE")</f>
        <v>CUMPLE</v>
      </c>
      <c r="AE88" s="51" t="str">
        <f>IF($G88&gt;NORMA!$M$28,"NO CUMPLE","CUMPLE")</f>
        <v>NO CUMPLE</v>
      </c>
      <c r="AF88" s="51" t="str">
        <f>IF($H88&gt;NORMA!$M$29,"NO CUMPLE","CUMPLE")</f>
        <v>CUMPLE</v>
      </c>
      <c r="AG88" s="51" t="str">
        <f>IF($O88&gt;NORMA!$M$30,"NO CUMPLE","CUMPLE")</f>
        <v>NO CUMPLE</v>
      </c>
      <c r="AH88" s="51" t="str">
        <f>IF(AND($N88&gt;=NORMA!$R$18, $N88&lt;=NORMA!$S$18),"CUMPLE","NO CUMPLE")</f>
        <v>CUMPLE</v>
      </c>
      <c r="AI88" s="51" t="str">
        <f>IF($I88&gt;NORMA!$M$32,"NO CUMPLE","CUMPLE")</f>
        <v>CUMPLE</v>
      </c>
    </row>
    <row r="89" spans="1:35" ht="14.25" customHeight="1" x14ac:dyDescent="0.35">
      <c r="A89" s="213" t="s">
        <v>112</v>
      </c>
      <c r="B89" s="217" t="s">
        <v>113</v>
      </c>
      <c r="C89" s="240">
        <v>40956</v>
      </c>
      <c r="D89" s="251">
        <v>0.125</v>
      </c>
      <c r="E89" s="246">
        <v>1.1299999999999999</v>
      </c>
      <c r="F89" s="246">
        <v>10.199999999999999</v>
      </c>
      <c r="G89" s="246">
        <v>14</v>
      </c>
      <c r="H89" s="245">
        <v>3.6</v>
      </c>
      <c r="I89" s="247">
        <v>0.1</v>
      </c>
      <c r="J89" s="248">
        <v>0.27</v>
      </c>
      <c r="K89" s="218">
        <v>1.8049999999999999</v>
      </c>
      <c r="L89" s="248">
        <v>2.9398462310399999E-3</v>
      </c>
      <c r="M89" s="249">
        <v>5.44</v>
      </c>
      <c r="N89" s="249">
        <v>7.02</v>
      </c>
      <c r="O89" s="250">
        <v>93</v>
      </c>
      <c r="P89" s="51" t="str">
        <f>IF($M89&lt;NORMA!$M$7,"NO CUMPLE","CUMPLE")</f>
        <v>NO CUMPLE</v>
      </c>
      <c r="Q89" s="51" t="str">
        <f>IF($E89&gt;NORMA!$M$8,"NO CUMPLE","CUMPLE")</f>
        <v>CUMPLE</v>
      </c>
      <c r="R89" s="51" t="str">
        <f>IF($F89&gt;NORMA!$M$9,"NO CUMPLE","CUMPLE")</f>
        <v>CUMPLE</v>
      </c>
      <c r="S89" s="51" t="str">
        <f>IF($K89&gt;NORMA!$M$10,"NO CUMPLE","CUMPLE")</f>
        <v>CUMPLE</v>
      </c>
      <c r="T89" s="51" t="str">
        <f>IF($J89&gt;NORMA!$M$11,"NO CUMPLE","CUMPLE")</f>
        <v>NO CUMPLE</v>
      </c>
      <c r="U89" s="51" t="str">
        <f>IF($G89&gt;NORMA!$M$12,"NO CUMPLE","CUMPLE")</f>
        <v>NO CUMPLE</v>
      </c>
      <c r="V89" s="51" t="str">
        <f>IF($H89&gt;NORMA!$M$13,"NO CUMPLE","CUMPLE")</f>
        <v>CUMPLE</v>
      </c>
      <c r="W89" s="51" t="str">
        <f>IF($O89&gt;NORMA!$M$14,"NO CUMPLE","CUMPLE")</f>
        <v>CUMPLE</v>
      </c>
      <c r="X89" s="51" t="str">
        <f>IF(AND($N89&gt;=NORMA!$Q$4, $N89&lt;=NORMA!$R$4),"CUMPLE","NO CUMPLE")</f>
        <v>CUMPLE</v>
      </c>
      <c r="Y89" s="51" t="str">
        <f>IF($I89&gt;NORMA!$M$16,"NO CUMPLE","CUMPLE")</f>
        <v>CUMPLE</v>
      </c>
      <c r="Z89" s="51" t="str">
        <f>IF($M89&lt;NORMA!$M$23,"NO CUMPLE","CUMPLE")</f>
        <v>NO CUMPLE</v>
      </c>
      <c r="AA89" s="51" t="str">
        <f>IF($E89&gt;NORMA!$M$24,"NO CUMPLE","CUMPLE")</f>
        <v>CUMPLE</v>
      </c>
      <c r="AB89" s="51" t="str">
        <f>IF($F89&gt;NORMA!$M$25,"NO CUMPLE","CUMPLE")</f>
        <v>NO CUMPLE</v>
      </c>
      <c r="AC89" s="51" t="str">
        <f>IF($K89&gt;NORMA!$M$26,"NO CUMPLE","CUMPLE")</f>
        <v>CUMPLE</v>
      </c>
      <c r="AD89" s="51" t="str">
        <f>IF($J89&gt;NORMA!$M$27,"NO CUMPLE","CUMPLE")</f>
        <v>CUMPLE</v>
      </c>
      <c r="AE89" s="51" t="str">
        <f>IF($G89&gt;NORMA!$M$28,"NO CUMPLE","CUMPLE")</f>
        <v>NO CUMPLE</v>
      </c>
      <c r="AF89" s="51" t="str">
        <f>IF($H89&gt;NORMA!$M$29,"NO CUMPLE","CUMPLE")</f>
        <v>CUMPLE</v>
      </c>
      <c r="AG89" s="51" t="str">
        <f>IF($O89&gt;NORMA!$M$30,"NO CUMPLE","CUMPLE")</f>
        <v>CUMPLE</v>
      </c>
      <c r="AH89" s="51" t="str">
        <f>IF(AND($N89&gt;=NORMA!$R$18, $N89&lt;=NORMA!$S$18),"CUMPLE","NO CUMPLE")</f>
        <v>CUMPLE</v>
      </c>
      <c r="AI89" s="51" t="str">
        <f>IF($I89&gt;NORMA!$M$32,"NO CUMPLE","CUMPLE")</f>
        <v>CUMPLE</v>
      </c>
    </row>
    <row r="90" spans="1:35" ht="14.25" customHeight="1" x14ac:dyDescent="0.35">
      <c r="A90" s="256" t="s">
        <v>114</v>
      </c>
      <c r="B90" s="214" t="s">
        <v>113</v>
      </c>
      <c r="C90" s="252">
        <v>40956</v>
      </c>
      <c r="D90" s="251">
        <v>0</v>
      </c>
      <c r="E90" s="216">
        <v>1.29</v>
      </c>
      <c r="F90" s="246">
        <v>20.5</v>
      </c>
      <c r="G90" s="246">
        <v>9</v>
      </c>
      <c r="H90" s="245">
        <v>3.6</v>
      </c>
      <c r="I90" s="247">
        <v>0.09</v>
      </c>
      <c r="J90" s="248">
        <v>0.15</v>
      </c>
      <c r="K90" s="218">
        <v>2.4239999999999999</v>
      </c>
      <c r="L90" s="248">
        <v>2.7078028774999999E-2</v>
      </c>
      <c r="M90" s="249">
        <v>6.82</v>
      </c>
      <c r="N90" s="249">
        <v>7.46</v>
      </c>
      <c r="O90" s="250">
        <v>930</v>
      </c>
      <c r="P90" s="51" t="str">
        <f>IF($M90&lt;NORMA!$M$7,"NO CUMPLE","CUMPLE")</f>
        <v>NO CUMPLE</v>
      </c>
      <c r="Q90" s="51" t="str">
        <f>IF($E90&gt;NORMA!$M$8,"NO CUMPLE","CUMPLE")</f>
        <v>CUMPLE</v>
      </c>
      <c r="R90" s="51" t="str">
        <f>IF($F90&gt;NORMA!$M$9,"NO CUMPLE","CUMPLE")</f>
        <v>CUMPLE</v>
      </c>
      <c r="S90" s="51" t="str">
        <f>IF($K90&gt;NORMA!$M$10,"NO CUMPLE","CUMPLE")</f>
        <v>CUMPLE</v>
      </c>
      <c r="T90" s="51" t="str">
        <f>IF($J90&gt;NORMA!$M$11,"NO CUMPLE","CUMPLE")</f>
        <v>CUMPLE</v>
      </c>
      <c r="U90" s="51" t="str">
        <f>IF($G90&gt;NORMA!$M$12,"NO CUMPLE","CUMPLE")</f>
        <v>CUMPLE</v>
      </c>
      <c r="V90" s="51" t="str">
        <f>IF($H90&gt;NORMA!$M$13,"NO CUMPLE","CUMPLE")</f>
        <v>CUMPLE</v>
      </c>
      <c r="W90" s="51" t="str">
        <f>IF($O90&gt;NORMA!$M$14,"NO CUMPLE","CUMPLE")</f>
        <v>CUMPLE</v>
      </c>
      <c r="X90" s="51" t="str">
        <f>IF(AND($N90&gt;=NORMA!$Q$4, $N90&lt;=NORMA!$R$4),"CUMPLE","NO CUMPLE")</f>
        <v>CUMPLE</v>
      </c>
      <c r="Y90" s="51" t="str">
        <f>IF($I90&gt;NORMA!$M$16,"NO CUMPLE","CUMPLE")</f>
        <v>CUMPLE</v>
      </c>
      <c r="Z90" s="51" t="str">
        <f>IF($M90&lt;NORMA!$M$23,"NO CUMPLE","CUMPLE")</f>
        <v>NO CUMPLE</v>
      </c>
      <c r="AA90" s="51" t="str">
        <f>IF($E90&gt;NORMA!$M$24,"NO CUMPLE","CUMPLE")</f>
        <v>CUMPLE</v>
      </c>
      <c r="AB90" s="51" t="str">
        <f>IF($F90&gt;NORMA!$M$25,"NO CUMPLE","CUMPLE")</f>
        <v>NO CUMPLE</v>
      </c>
      <c r="AC90" s="51" t="str">
        <f>IF($K90&gt;NORMA!$M$26,"NO CUMPLE","CUMPLE")</f>
        <v>CUMPLE</v>
      </c>
      <c r="AD90" s="51" t="str">
        <f>IF($J90&gt;NORMA!$M$27,"NO CUMPLE","CUMPLE")</f>
        <v>CUMPLE</v>
      </c>
      <c r="AE90" s="51" t="str">
        <f>IF($G90&gt;NORMA!$M$28,"NO CUMPLE","CUMPLE")</f>
        <v>CUMPLE</v>
      </c>
      <c r="AF90" s="51" t="str">
        <f>IF($H90&gt;NORMA!$M$29,"NO CUMPLE","CUMPLE")</f>
        <v>CUMPLE</v>
      </c>
      <c r="AG90" s="51" t="str">
        <f>IF($O90&gt;NORMA!$M$30,"NO CUMPLE","CUMPLE")</f>
        <v>NO CUMPLE</v>
      </c>
      <c r="AH90" s="51" t="str">
        <f>IF(AND($N90&gt;=NORMA!$R$18, $N90&lt;=NORMA!$S$18),"CUMPLE","NO CUMPLE")</f>
        <v>CUMPLE</v>
      </c>
      <c r="AI90" s="51" t="str">
        <f>IF($I90&gt;NORMA!$M$32,"NO CUMPLE","CUMPLE")</f>
        <v>CUMPLE</v>
      </c>
    </row>
    <row r="91" spans="1:35" ht="14.25" customHeight="1" x14ac:dyDescent="0.35">
      <c r="A91" s="256" t="s">
        <v>114</v>
      </c>
      <c r="B91" s="214" t="s">
        <v>113</v>
      </c>
      <c r="C91" s="252">
        <v>40973</v>
      </c>
      <c r="D91" s="251">
        <v>0.41666666666666702</v>
      </c>
      <c r="E91" s="216">
        <v>2.52</v>
      </c>
      <c r="F91" s="246">
        <v>26.9</v>
      </c>
      <c r="G91" s="246">
        <v>17</v>
      </c>
      <c r="H91" s="245">
        <v>3.6</v>
      </c>
      <c r="I91" s="247">
        <v>0.14000000000000001</v>
      </c>
      <c r="J91" s="248">
        <v>0.19</v>
      </c>
      <c r="K91" s="218">
        <v>2.5219999999999998</v>
      </c>
      <c r="L91" s="248">
        <v>3.2798190625000001E-2</v>
      </c>
      <c r="M91" s="249">
        <v>6.91</v>
      </c>
      <c r="N91" s="249">
        <v>7.4</v>
      </c>
      <c r="O91" s="250">
        <v>23000</v>
      </c>
      <c r="P91" s="51" t="str">
        <f>IF($M91&lt;NORMA!$M$7,"NO CUMPLE","CUMPLE")</f>
        <v>NO CUMPLE</v>
      </c>
      <c r="Q91" s="51" t="str">
        <f>IF($E91&gt;NORMA!$M$8,"NO CUMPLE","CUMPLE")</f>
        <v>CUMPLE</v>
      </c>
      <c r="R91" s="51" t="str">
        <f>IF($F91&gt;NORMA!$M$9,"NO CUMPLE","CUMPLE")</f>
        <v>CUMPLE</v>
      </c>
      <c r="S91" s="51" t="str">
        <f>IF($K91&gt;NORMA!$M$10,"NO CUMPLE","CUMPLE")</f>
        <v>CUMPLE</v>
      </c>
      <c r="T91" s="51" t="str">
        <f>IF($J91&gt;NORMA!$M$11,"NO CUMPLE","CUMPLE")</f>
        <v>CUMPLE</v>
      </c>
      <c r="U91" s="51" t="str">
        <f>IF($G91&gt;NORMA!$M$12,"NO CUMPLE","CUMPLE")</f>
        <v>NO CUMPLE</v>
      </c>
      <c r="V91" s="51" t="str">
        <f>IF($H91&gt;NORMA!$M$13,"NO CUMPLE","CUMPLE")</f>
        <v>CUMPLE</v>
      </c>
      <c r="W91" s="51" t="str">
        <f>IF($O91&gt;NORMA!$M$14,"NO CUMPLE","CUMPLE")</f>
        <v>NO CUMPLE</v>
      </c>
      <c r="X91" s="51" t="str">
        <f>IF(AND($N91&gt;=NORMA!$Q$4, $N91&lt;=NORMA!$R$4),"CUMPLE","NO CUMPLE")</f>
        <v>CUMPLE</v>
      </c>
      <c r="Y91" s="51" t="str">
        <f>IF($I91&gt;NORMA!$M$16,"NO CUMPLE","CUMPLE")</f>
        <v>CUMPLE</v>
      </c>
      <c r="Z91" s="51" t="str">
        <f>IF($M91&lt;NORMA!$M$23,"NO CUMPLE","CUMPLE")</f>
        <v>NO CUMPLE</v>
      </c>
      <c r="AA91" s="51" t="str">
        <f>IF($E91&gt;NORMA!$M$24,"NO CUMPLE","CUMPLE")</f>
        <v>CUMPLE</v>
      </c>
      <c r="AB91" s="51" t="str">
        <f>IF($F91&gt;NORMA!$M$25,"NO CUMPLE","CUMPLE")</f>
        <v>NO CUMPLE</v>
      </c>
      <c r="AC91" s="51" t="str">
        <f>IF($K91&gt;NORMA!$M$26,"NO CUMPLE","CUMPLE")</f>
        <v>CUMPLE</v>
      </c>
      <c r="AD91" s="51" t="str">
        <f>IF($J91&gt;NORMA!$M$27,"NO CUMPLE","CUMPLE")</f>
        <v>CUMPLE</v>
      </c>
      <c r="AE91" s="51" t="str">
        <f>IF($G91&gt;NORMA!$M$28,"NO CUMPLE","CUMPLE")</f>
        <v>NO CUMPLE</v>
      </c>
      <c r="AF91" s="51" t="str">
        <f>IF($H91&gt;NORMA!$M$29,"NO CUMPLE","CUMPLE")</f>
        <v>CUMPLE</v>
      </c>
      <c r="AG91" s="51" t="str">
        <f>IF($O91&gt;NORMA!$M$30,"NO CUMPLE","CUMPLE")</f>
        <v>NO CUMPLE</v>
      </c>
      <c r="AH91" s="51" t="str">
        <f>IF(AND($N91&gt;=NORMA!$R$18, $N91&lt;=NORMA!$S$18),"CUMPLE","NO CUMPLE")</f>
        <v>CUMPLE</v>
      </c>
      <c r="AI91" s="51" t="str">
        <f>IF($I91&gt;NORMA!$M$32,"NO CUMPLE","CUMPLE")</f>
        <v>CUMPLE</v>
      </c>
    </row>
    <row r="92" spans="1:35" ht="14.25" customHeight="1" x14ac:dyDescent="0.35">
      <c r="A92" s="256" t="s">
        <v>114</v>
      </c>
      <c r="B92" s="214" t="s">
        <v>113</v>
      </c>
      <c r="C92" s="252">
        <v>40976</v>
      </c>
      <c r="D92" s="251">
        <v>0.97916666666666696</v>
      </c>
      <c r="E92" s="245">
        <v>1</v>
      </c>
      <c r="F92" s="246">
        <v>21</v>
      </c>
      <c r="G92" s="246">
        <v>9</v>
      </c>
      <c r="H92" s="245">
        <v>3.6</v>
      </c>
      <c r="I92" s="247">
        <v>0.25</v>
      </c>
      <c r="J92" s="242">
        <v>0.12</v>
      </c>
      <c r="K92" s="218">
        <v>2.633</v>
      </c>
      <c r="L92" s="248">
        <v>0.240204158333333</v>
      </c>
      <c r="M92" s="243">
        <v>6.71</v>
      </c>
      <c r="N92" s="243">
        <v>6.91</v>
      </c>
      <c r="O92" s="244">
        <v>1500</v>
      </c>
      <c r="P92" s="51" t="str">
        <f>IF($M92&lt;NORMA!$M$7,"NO CUMPLE","CUMPLE")</f>
        <v>NO CUMPLE</v>
      </c>
      <c r="Q92" s="51" t="str">
        <f>IF($E92&gt;NORMA!$M$8,"NO CUMPLE","CUMPLE")</f>
        <v>CUMPLE</v>
      </c>
      <c r="R92" s="51" t="str">
        <f>IF($F92&gt;NORMA!$M$9,"NO CUMPLE","CUMPLE")</f>
        <v>CUMPLE</v>
      </c>
      <c r="S92" s="51" t="str">
        <f>IF($K92&gt;NORMA!$M$10,"NO CUMPLE","CUMPLE")</f>
        <v>CUMPLE</v>
      </c>
      <c r="T92" s="51" t="str">
        <f>IF($J92&gt;NORMA!$M$11,"NO CUMPLE","CUMPLE")</f>
        <v>CUMPLE</v>
      </c>
      <c r="U92" s="51" t="str">
        <f>IF($G92&gt;NORMA!$M$12,"NO CUMPLE","CUMPLE")</f>
        <v>CUMPLE</v>
      </c>
      <c r="V92" s="51" t="str">
        <f>IF($H92&gt;NORMA!$M$13,"NO CUMPLE","CUMPLE")</f>
        <v>CUMPLE</v>
      </c>
      <c r="W92" s="51" t="str">
        <f>IF($O92&gt;NORMA!$M$14,"NO CUMPLE","CUMPLE")</f>
        <v>NO CUMPLE</v>
      </c>
      <c r="X92" s="51" t="str">
        <f>IF(AND($N92&gt;=NORMA!$Q$4, $N92&lt;=NORMA!$R$4),"CUMPLE","NO CUMPLE")</f>
        <v>CUMPLE</v>
      </c>
      <c r="Y92" s="51" t="str">
        <f>IF($I92&gt;NORMA!$M$16,"NO CUMPLE","CUMPLE")</f>
        <v>CUMPLE</v>
      </c>
      <c r="Z92" s="51" t="str">
        <f>IF($M92&lt;NORMA!$M$23,"NO CUMPLE","CUMPLE")</f>
        <v>NO CUMPLE</v>
      </c>
      <c r="AA92" s="51" t="str">
        <f>IF($E92&gt;NORMA!$M$24,"NO CUMPLE","CUMPLE")</f>
        <v>CUMPLE</v>
      </c>
      <c r="AB92" s="51" t="str">
        <f>IF($F92&gt;NORMA!$M$25,"NO CUMPLE","CUMPLE")</f>
        <v>NO CUMPLE</v>
      </c>
      <c r="AC92" s="51" t="str">
        <f>IF($K92&gt;NORMA!$M$26,"NO CUMPLE","CUMPLE")</f>
        <v>CUMPLE</v>
      </c>
      <c r="AD92" s="51" t="str">
        <f>IF($J92&gt;NORMA!$M$27,"NO CUMPLE","CUMPLE")</f>
        <v>CUMPLE</v>
      </c>
      <c r="AE92" s="51" t="str">
        <f>IF($G92&gt;NORMA!$M$28,"NO CUMPLE","CUMPLE")</f>
        <v>CUMPLE</v>
      </c>
      <c r="AF92" s="51" t="str">
        <f>IF($H92&gt;NORMA!$M$29,"NO CUMPLE","CUMPLE")</f>
        <v>CUMPLE</v>
      </c>
      <c r="AG92" s="51" t="str">
        <f>IF($O92&gt;NORMA!$M$30,"NO CUMPLE","CUMPLE")</f>
        <v>NO CUMPLE</v>
      </c>
      <c r="AH92" s="51" t="str">
        <f>IF(AND($N92&gt;=NORMA!$R$18, $N92&lt;=NORMA!$S$18),"CUMPLE","NO CUMPLE")</f>
        <v>CUMPLE</v>
      </c>
      <c r="AI92" s="51" t="str">
        <f>IF($I92&gt;NORMA!$M$32,"NO CUMPLE","CUMPLE")</f>
        <v>CUMPLE</v>
      </c>
    </row>
    <row r="93" spans="1:35" ht="14.25" customHeight="1" x14ac:dyDescent="0.35">
      <c r="A93" s="213" t="s">
        <v>112</v>
      </c>
      <c r="B93" s="217" t="s">
        <v>113</v>
      </c>
      <c r="C93" s="240">
        <v>41135</v>
      </c>
      <c r="D93" s="241">
        <v>0.25</v>
      </c>
      <c r="E93" s="245">
        <v>1</v>
      </c>
      <c r="F93" s="246">
        <v>11.5</v>
      </c>
      <c r="G93" s="246">
        <v>12</v>
      </c>
      <c r="H93" s="246">
        <v>7.3</v>
      </c>
      <c r="I93" s="257">
        <v>0.02</v>
      </c>
      <c r="J93" s="248">
        <v>0.1</v>
      </c>
      <c r="K93" s="218">
        <v>1.883</v>
      </c>
      <c r="L93" s="248">
        <v>1.63622125</v>
      </c>
      <c r="M93" s="249">
        <v>7.25</v>
      </c>
      <c r="N93" s="249">
        <v>6.15</v>
      </c>
      <c r="O93" s="250">
        <v>93</v>
      </c>
      <c r="P93" s="51" t="str">
        <f>IF($M93&lt;NORMA!$M$7,"NO CUMPLE","CUMPLE")</f>
        <v>CUMPLE</v>
      </c>
      <c r="Q93" s="51" t="str">
        <f>IF($E93&gt;NORMA!$M$8,"NO CUMPLE","CUMPLE")</f>
        <v>CUMPLE</v>
      </c>
      <c r="R93" s="51" t="str">
        <f>IF($F93&gt;NORMA!$M$9,"NO CUMPLE","CUMPLE")</f>
        <v>CUMPLE</v>
      </c>
      <c r="S93" s="51" t="str">
        <f>IF($K93&gt;NORMA!$M$10,"NO CUMPLE","CUMPLE")</f>
        <v>CUMPLE</v>
      </c>
      <c r="T93" s="51" t="str">
        <f>IF($J93&gt;NORMA!$M$11,"NO CUMPLE","CUMPLE")</f>
        <v>CUMPLE</v>
      </c>
      <c r="U93" s="51" t="str">
        <f>IF($G93&gt;NORMA!$M$12,"NO CUMPLE","CUMPLE")</f>
        <v>NO CUMPLE</v>
      </c>
      <c r="V93" s="51" t="str">
        <f>IF($H93&gt;NORMA!$M$13,"NO CUMPLE","CUMPLE")</f>
        <v>CUMPLE</v>
      </c>
      <c r="W93" s="51" t="str">
        <f>IF($O93&gt;NORMA!$M$14,"NO CUMPLE","CUMPLE")</f>
        <v>CUMPLE</v>
      </c>
      <c r="X93" s="51" t="str">
        <f>IF(AND($N93&gt;=NORMA!$Q$4, $N93&lt;=NORMA!$R$4),"CUMPLE","NO CUMPLE")</f>
        <v>CUMPLE</v>
      </c>
      <c r="Y93" s="51" t="str">
        <f>IF($I93&gt;NORMA!$M$16,"NO CUMPLE","CUMPLE")</f>
        <v>CUMPLE</v>
      </c>
      <c r="Z93" s="51" t="str">
        <f>IF($M93&lt;NORMA!$M$23,"NO CUMPLE","CUMPLE")</f>
        <v>CUMPLE</v>
      </c>
      <c r="AA93" s="51" t="str">
        <f>IF($E93&gt;NORMA!$M$24,"NO CUMPLE","CUMPLE")</f>
        <v>CUMPLE</v>
      </c>
      <c r="AB93" s="51" t="str">
        <f>IF($F93&gt;NORMA!$M$25,"NO CUMPLE","CUMPLE")</f>
        <v>NO CUMPLE</v>
      </c>
      <c r="AC93" s="51" t="str">
        <f>IF($K93&gt;NORMA!$M$26,"NO CUMPLE","CUMPLE")</f>
        <v>CUMPLE</v>
      </c>
      <c r="AD93" s="51" t="str">
        <f>IF($J93&gt;NORMA!$M$27,"NO CUMPLE","CUMPLE")</f>
        <v>CUMPLE</v>
      </c>
      <c r="AE93" s="51" t="str">
        <f>IF($G93&gt;NORMA!$M$28,"NO CUMPLE","CUMPLE")</f>
        <v>NO CUMPLE</v>
      </c>
      <c r="AF93" s="51" t="str">
        <f>IF($H93&gt;NORMA!$M$29,"NO CUMPLE","CUMPLE")</f>
        <v>CUMPLE</v>
      </c>
      <c r="AG93" s="51" t="str">
        <f>IF($O93&gt;NORMA!$M$30,"NO CUMPLE","CUMPLE")</f>
        <v>CUMPLE</v>
      </c>
      <c r="AH93" s="51" t="str">
        <f>IF(AND($N93&gt;=NORMA!$R$18, $N93&lt;=NORMA!$S$18),"CUMPLE","NO CUMPLE")</f>
        <v>NO CUMPLE</v>
      </c>
      <c r="AI93" s="51" t="str">
        <f>IF($I93&gt;NORMA!$M$32,"NO CUMPLE","CUMPLE")</f>
        <v>CUMPLE</v>
      </c>
    </row>
    <row r="94" spans="1:35" ht="14.25" customHeight="1" x14ac:dyDescent="0.35">
      <c r="A94" s="213" t="s">
        <v>114</v>
      </c>
      <c r="B94" s="217" t="s">
        <v>113</v>
      </c>
      <c r="C94" s="240">
        <v>41135</v>
      </c>
      <c r="D94" s="251">
        <v>0.375</v>
      </c>
      <c r="E94" s="245">
        <v>1</v>
      </c>
      <c r="F94" s="246">
        <v>14.2</v>
      </c>
      <c r="G94" s="246">
        <v>17</v>
      </c>
      <c r="H94" s="245">
        <v>3.6</v>
      </c>
      <c r="I94" s="247">
        <v>0.04</v>
      </c>
      <c r="J94" s="248">
        <v>0.17</v>
      </c>
      <c r="K94" s="218">
        <v>1.6839999999999999</v>
      </c>
      <c r="L94" s="248">
        <v>1.8705941666666701</v>
      </c>
      <c r="M94" s="249">
        <v>7.6</v>
      </c>
      <c r="N94" s="249">
        <v>6.88</v>
      </c>
      <c r="O94" s="250">
        <v>24000</v>
      </c>
      <c r="P94" s="51" t="str">
        <f>IF($M94&lt;NORMA!$M$7,"NO CUMPLE","CUMPLE")</f>
        <v>CUMPLE</v>
      </c>
      <c r="Q94" s="51" t="str">
        <f>IF($E94&gt;NORMA!$M$8,"NO CUMPLE","CUMPLE")</f>
        <v>CUMPLE</v>
      </c>
      <c r="R94" s="51" t="str">
        <f>IF($F94&gt;NORMA!$M$9,"NO CUMPLE","CUMPLE")</f>
        <v>CUMPLE</v>
      </c>
      <c r="S94" s="51" t="str">
        <f>IF($K94&gt;NORMA!$M$10,"NO CUMPLE","CUMPLE")</f>
        <v>CUMPLE</v>
      </c>
      <c r="T94" s="51" t="str">
        <f>IF($J94&gt;NORMA!$M$11,"NO CUMPLE","CUMPLE")</f>
        <v>CUMPLE</v>
      </c>
      <c r="U94" s="51" t="str">
        <f>IF($G94&gt;NORMA!$M$12,"NO CUMPLE","CUMPLE")</f>
        <v>NO CUMPLE</v>
      </c>
      <c r="V94" s="51" t="str">
        <f>IF($H94&gt;NORMA!$M$13,"NO CUMPLE","CUMPLE")</f>
        <v>CUMPLE</v>
      </c>
      <c r="W94" s="51" t="str">
        <f>IF($O94&gt;NORMA!$M$14,"NO CUMPLE","CUMPLE")</f>
        <v>NO CUMPLE</v>
      </c>
      <c r="X94" s="51" t="str">
        <f>IF(AND($N94&gt;=NORMA!$Q$4, $N94&lt;=NORMA!$R$4),"CUMPLE","NO CUMPLE")</f>
        <v>CUMPLE</v>
      </c>
      <c r="Y94" s="51" t="str">
        <f>IF($I94&gt;NORMA!$M$16,"NO CUMPLE","CUMPLE")</f>
        <v>CUMPLE</v>
      </c>
      <c r="Z94" s="51" t="str">
        <f>IF($M94&lt;NORMA!$M$23,"NO CUMPLE","CUMPLE")</f>
        <v>CUMPLE</v>
      </c>
      <c r="AA94" s="51" t="str">
        <f>IF($E94&gt;NORMA!$M$24,"NO CUMPLE","CUMPLE")</f>
        <v>CUMPLE</v>
      </c>
      <c r="AB94" s="51" t="str">
        <f>IF($F94&gt;NORMA!$M$25,"NO CUMPLE","CUMPLE")</f>
        <v>NO CUMPLE</v>
      </c>
      <c r="AC94" s="51" t="str">
        <f>IF($K94&gt;NORMA!$M$26,"NO CUMPLE","CUMPLE")</f>
        <v>CUMPLE</v>
      </c>
      <c r="AD94" s="51" t="str">
        <f>IF($J94&gt;NORMA!$M$27,"NO CUMPLE","CUMPLE")</f>
        <v>CUMPLE</v>
      </c>
      <c r="AE94" s="51" t="str">
        <f>IF($G94&gt;NORMA!$M$28,"NO CUMPLE","CUMPLE")</f>
        <v>NO CUMPLE</v>
      </c>
      <c r="AF94" s="51" t="str">
        <f>IF($H94&gt;NORMA!$M$29,"NO CUMPLE","CUMPLE")</f>
        <v>CUMPLE</v>
      </c>
      <c r="AG94" s="51" t="str">
        <f>IF($O94&gt;NORMA!$M$30,"NO CUMPLE","CUMPLE")</f>
        <v>NO CUMPLE</v>
      </c>
      <c r="AH94" s="51" t="str">
        <f>IF(AND($N94&gt;=NORMA!$R$18, $N94&lt;=NORMA!$S$18),"CUMPLE","NO CUMPLE")</f>
        <v>CUMPLE</v>
      </c>
      <c r="AI94" s="51" t="str">
        <f>IF($I94&gt;NORMA!$M$32,"NO CUMPLE","CUMPLE")</f>
        <v>CUMPLE</v>
      </c>
    </row>
    <row r="95" spans="1:35" ht="14.25" customHeight="1" x14ac:dyDescent="0.35">
      <c r="A95" s="213" t="s">
        <v>112</v>
      </c>
      <c r="B95" s="217" t="s">
        <v>113</v>
      </c>
      <c r="C95" s="240">
        <v>41149</v>
      </c>
      <c r="D95" s="251">
        <v>0.41666666666666702</v>
      </c>
      <c r="E95" s="246">
        <v>2.8</v>
      </c>
      <c r="F95" s="246">
        <v>13.6</v>
      </c>
      <c r="G95" s="246">
        <v>21</v>
      </c>
      <c r="H95" s="246">
        <v>6.8</v>
      </c>
      <c r="I95" s="247">
        <v>0.03</v>
      </c>
      <c r="J95" s="248">
        <v>0.26</v>
      </c>
      <c r="K95" s="218">
        <v>1.843</v>
      </c>
      <c r="L95" s="248">
        <v>2.5864233333333302</v>
      </c>
      <c r="M95" s="249">
        <v>7.2</v>
      </c>
      <c r="N95" s="249">
        <v>6.7</v>
      </c>
      <c r="O95" s="250">
        <v>42</v>
      </c>
      <c r="P95" s="51" t="str">
        <f>IF($M95&lt;NORMA!$M$7,"NO CUMPLE","CUMPLE")</f>
        <v>CUMPLE</v>
      </c>
      <c r="Q95" s="51" t="str">
        <f>IF($E95&gt;NORMA!$M$8,"NO CUMPLE","CUMPLE")</f>
        <v>CUMPLE</v>
      </c>
      <c r="R95" s="51" t="str">
        <f>IF($F95&gt;NORMA!$M$9,"NO CUMPLE","CUMPLE")</f>
        <v>CUMPLE</v>
      </c>
      <c r="S95" s="51" t="str">
        <f>IF($K95&gt;NORMA!$M$10,"NO CUMPLE","CUMPLE")</f>
        <v>CUMPLE</v>
      </c>
      <c r="T95" s="51" t="str">
        <f>IF($J95&gt;NORMA!$M$11,"NO CUMPLE","CUMPLE")</f>
        <v>NO CUMPLE</v>
      </c>
      <c r="U95" s="51" t="str">
        <f>IF($G95&gt;NORMA!$M$12,"NO CUMPLE","CUMPLE")</f>
        <v>NO CUMPLE</v>
      </c>
      <c r="V95" s="51" t="str">
        <f>IF($H95&gt;NORMA!$M$13,"NO CUMPLE","CUMPLE")</f>
        <v>CUMPLE</v>
      </c>
      <c r="W95" s="51" t="str">
        <f>IF($O95&gt;NORMA!$M$14,"NO CUMPLE","CUMPLE")</f>
        <v>CUMPLE</v>
      </c>
      <c r="X95" s="51" t="str">
        <f>IF(AND($N95&gt;=NORMA!$Q$4, $N95&lt;=NORMA!$R$4),"CUMPLE","NO CUMPLE")</f>
        <v>CUMPLE</v>
      </c>
      <c r="Y95" s="51" t="str">
        <f>IF($I95&gt;NORMA!$M$16,"NO CUMPLE","CUMPLE")</f>
        <v>CUMPLE</v>
      </c>
      <c r="Z95" s="51" t="str">
        <f>IF($M95&lt;NORMA!$M$23,"NO CUMPLE","CUMPLE")</f>
        <v>CUMPLE</v>
      </c>
      <c r="AA95" s="51" t="str">
        <f>IF($E95&gt;NORMA!$M$24,"NO CUMPLE","CUMPLE")</f>
        <v>CUMPLE</v>
      </c>
      <c r="AB95" s="51" t="str">
        <f>IF($F95&gt;NORMA!$M$25,"NO CUMPLE","CUMPLE")</f>
        <v>NO CUMPLE</v>
      </c>
      <c r="AC95" s="51" t="str">
        <f>IF($K95&gt;NORMA!$M$26,"NO CUMPLE","CUMPLE")</f>
        <v>CUMPLE</v>
      </c>
      <c r="AD95" s="51" t="str">
        <f>IF($J95&gt;NORMA!$M$27,"NO CUMPLE","CUMPLE")</f>
        <v>CUMPLE</v>
      </c>
      <c r="AE95" s="51" t="str">
        <f>IF($G95&gt;NORMA!$M$28,"NO CUMPLE","CUMPLE")</f>
        <v>NO CUMPLE</v>
      </c>
      <c r="AF95" s="51" t="str">
        <f>IF($H95&gt;NORMA!$M$29,"NO CUMPLE","CUMPLE")</f>
        <v>CUMPLE</v>
      </c>
      <c r="AG95" s="51" t="str">
        <f>IF($O95&gt;NORMA!$M$30,"NO CUMPLE","CUMPLE")</f>
        <v>CUMPLE</v>
      </c>
      <c r="AH95" s="51" t="str">
        <f>IF(AND($N95&gt;=NORMA!$R$18, $N95&lt;=NORMA!$S$18),"CUMPLE","NO CUMPLE")</f>
        <v>CUMPLE</v>
      </c>
      <c r="AI95" s="51" t="str">
        <f>IF($I95&gt;NORMA!$M$32,"NO CUMPLE","CUMPLE")</f>
        <v>CUMPLE</v>
      </c>
    </row>
    <row r="96" spans="1:35" ht="14.25" customHeight="1" x14ac:dyDescent="0.35">
      <c r="A96" s="213" t="s">
        <v>112</v>
      </c>
      <c r="B96" s="217" t="s">
        <v>113</v>
      </c>
      <c r="C96" s="240">
        <v>41160</v>
      </c>
      <c r="D96" s="251">
        <v>0.54166666666666696</v>
      </c>
      <c r="E96" s="246">
        <v>3.3</v>
      </c>
      <c r="F96" s="246">
        <v>12.7</v>
      </c>
      <c r="G96" s="246">
        <v>11</v>
      </c>
      <c r="H96" s="246">
        <v>4.9000000000000004</v>
      </c>
      <c r="I96" s="257">
        <v>0.02</v>
      </c>
      <c r="J96" s="248">
        <v>0.09</v>
      </c>
      <c r="K96" s="218">
        <v>2.3530000000000002</v>
      </c>
      <c r="L96" s="248">
        <v>0.90620717708333298</v>
      </c>
      <c r="M96" s="249">
        <v>7.7</v>
      </c>
      <c r="N96" s="249">
        <v>6.53</v>
      </c>
      <c r="O96" s="250">
        <v>930</v>
      </c>
      <c r="P96" s="51" t="str">
        <f>IF($M96&lt;NORMA!$M$7,"NO CUMPLE","CUMPLE")</f>
        <v>CUMPLE</v>
      </c>
      <c r="Q96" s="51" t="str">
        <f>IF($E96&gt;NORMA!$M$8,"NO CUMPLE","CUMPLE")</f>
        <v>CUMPLE</v>
      </c>
      <c r="R96" s="51" t="str">
        <f>IF($F96&gt;NORMA!$M$9,"NO CUMPLE","CUMPLE")</f>
        <v>CUMPLE</v>
      </c>
      <c r="S96" s="51" t="str">
        <f>IF($K96&gt;NORMA!$M$10,"NO CUMPLE","CUMPLE")</f>
        <v>CUMPLE</v>
      </c>
      <c r="T96" s="51" t="str">
        <f>IF($J96&gt;NORMA!$M$11,"NO CUMPLE","CUMPLE")</f>
        <v>CUMPLE</v>
      </c>
      <c r="U96" s="51" t="str">
        <f>IF($G96&gt;NORMA!$M$12,"NO CUMPLE","CUMPLE")</f>
        <v>NO CUMPLE</v>
      </c>
      <c r="V96" s="51" t="str">
        <f>IF($H96&gt;NORMA!$M$13,"NO CUMPLE","CUMPLE")</f>
        <v>CUMPLE</v>
      </c>
      <c r="W96" s="51" t="str">
        <f>IF($O96&gt;NORMA!$M$14,"NO CUMPLE","CUMPLE")</f>
        <v>CUMPLE</v>
      </c>
      <c r="X96" s="51" t="str">
        <f>IF(AND($N96&gt;=NORMA!$Q$4, $N96&lt;=NORMA!$R$4),"CUMPLE","NO CUMPLE")</f>
        <v>CUMPLE</v>
      </c>
      <c r="Y96" s="51" t="str">
        <f>IF($I96&gt;NORMA!$M$16,"NO CUMPLE","CUMPLE")</f>
        <v>CUMPLE</v>
      </c>
      <c r="Z96" s="51" t="str">
        <f>IF($M96&lt;NORMA!$M$23,"NO CUMPLE","CUMPLE")</f>
        <v>CUMPLE</v>
      </c>
      <c r="AA96" s="51" t="str">
        <f>IF($E96&gt;NORMA!$M$24,"NO CUMPLE","CUMPLE")</f>
        <v>CUMPLE</v>
      </c>
      <c r="AB96" s="51" t="str">
        <f>IF($F96&gt;NORMA!$M$25,"NO CUMPLE","CUMPLE")</f>
        <v>NO CUMPLE</v>
      </c>
      <c r="AC96" s="51" t="str">
        <f>IF($K96&gt;NORMA!$M$26,"NO CUMPLE","CUMPLE")</f>
        <v>CUMPLE</v>
      </c>
      <c r="AD96" s="51" t="str">
        <f>IF($J96&gt;NORMA!$M$27,"NO CUMPLE","CUMPLE")</f>
        <v>CUMPLE</v>
      </c>
      <c r="AE96" s="51" t="str">
        <f>IF($G96&gt;NORMA!$M$28,"NO CUMPLE","CUMPLE")</f>
        <v>NO CUMPLE</v>
      </c>
      <c r="AF96" s="51" t="str">
        <f>IF($H96&gt;NORMA!$M$29,"NO CUMPLE","CUMPLE")</f>
        <v>CUMPLE</v>
      </c>
      <c r="AG96" s="51" t="str">
        <f>IF($O96&gt;NORMA!$M$30,"NO CUMPLE","CUMPLE")</f>
        <v>NO CUMPLE</v>
      </c>
      <c r="AH96" s="51" t="str">
        <f>IF(AND($N96&gt;=NORMA!$R$18, $N96&lt;=NORMA!$S$18),"CUMPLE","NO CUMPLE")</f>
        <v>CUMPLE</v>
      </c>
      <c r="AI96" s="51" t="str">
        <f>IF($I96&gt;NORMA!$M$32,"NO CUMPLE","CUMPLE")</f>
        <v>CUMPLE</v>
      </c>
    </row>
    <row r="97" spans="1:35" ht="14.25" customHeight="1" x14ac:dyDescent="0.35">
      <c r="A97" s="213" t="s">
        <v>114</v>
      </c>
      <c r="B97" s="217" t="s">
        <v>113</v>
      </c>
      <c r="C97" s="240">
        <v>41162</v>
      </c>
      <c r="D97" s="251">
        <v>0.5</v>
      </c>
      <c r="E97" s="246">
        <v>1.7</v>
      </c>
      <c r="F97" s="246">
        <v>21.3</v>
      </c>
      <c r="G97" s="246">
        <v>55</v>
      </c>
      <c r="H97" s="245">
        <v>3.6</v>
      </c>
      <c r="I97" s="247">
        <v>0.1</v>
      </c>
      <c r="J97" s="248">
        <v>0.25</v>
      </c>
      <c r="K97" s="218">
        <v>1.6739999999999999</v>
      </c>
      <c r="L97" s="248">
        <v>3.4082810000000001</v>
      </c>
      <c r="M97" s="249">
        <v>8.4</v>
      </c>
      <c r="N97" s="249">
        <v>7.27</v>
      </c>
      <c r="O97" s="250">
        <v>43000</v>
      </c>
      <c r="P97" s="51" t="str">
        <f>IF($M97&lt;NORMA!$M$7,"NO CUMPLE","CUMPLE")</f>
        <v>CUMPLE</v>
      </c>
      <c r="Q97" s="51" t="str">
        <f>IF($E97&gt;NORMA!$M$8,"NO CUMPLE","CUMPLE")</f>
        <v>CUMPLE</v>
      </c>
      <c r="R97" s="51" t="str">
        <f>IF($F97&gt;NORMA!$M$9,"NO CUMPLE","CUMPLE")</f>
        <v>CUMPLE</v>
      </c>
      <c r="S97" s="51" t="str">
        <f>IF($K97&gt;NORMA!$M$10,"NO CUMPLE","CUMPLE")</f>
        <v>CUMPLE</v>
      </c>
      <c r="T97" s="51" t="str">
        <f>IF($J97&gt;NORMA!$M$11,"NO CUMPLE","CUMPLE")</f>
        <v>NO CUMPLE</v>
      </c>
      <c r="U97" s="51" t="str">
        <f>IF($G97&gt;NORMA!$M$12,"NO CUMPLE","CUMPLE")</f>
        <v>NO CUMPLE</v>
      </c>
      <c r="V97" s="51" t="str">
        <f>IF($H97&gt;NORMA!$M$13,"NO CUMPLE","CUMPLE")</f>
        <v>CUMPLE</v>
      </c>
      <c r="W97" s="51" t="str">
        <f>IF($O97&gt;NORMA!$M$14,"NO CUMPLE","CUMPLE")</f>
        <v>NO CUMPLE</v>
      </c>
      <c r="X97" s="51" t="str">
        <f>IF(AND($N97&gt;=NORMA!$Q$4, $N97&lt;=NORMA!$R$4),"CUMPLE","NO CUMPLE")</f>
        <v>CUMPLE</v>
      </c>
      <c r="Y97" s="51" t="str">
        <f>IF($I97&gt;NORMA!$M$16,"NO CUMPLE","CUMPLE")</f>
        <v>CUMPLE</v>
      </c>
      <c r="Z97" s="51" t="str">
        <f>IF($M97&lt;NORMA!$M$23,"NO CUMPLE","CUMPLE")</f>
        <v>CUMPLE</v>
      </c>
      <c r="AA97" s="51" t="str">
        <f>IF($E97&gt;NORMA!$M$24,"NO CUMPLE","CUMPLE")</f>
        <v>CUMPLE</v>
      </c>
      <c r="AB97" s="51" t="str">
        <f>IF($F97&gt;NORMA!$M$25,"NO CUMPLE","CUMPLE")</f>
        <v>NO CUMPLE</v>
      </c>
      <c r="AC97" s="51" t="str">
        <f>IF($K97&gt;NORMA!$M$26,"NO CUMPLE","CUMPLE")</f>
        <v>CUMPLE</v>
      </c>
      <c r="AD97" s="51" t="str">
        <f>IF($J97&gt;NORMA!$M$27,"NO CUMPLE","CUMPLE")</f>
        <v>CUMPLE</v>
      </c>
      <c r="AE97" s="51" t="str">
        <f>IF($G97&gt;NORMA!$M$28,"NO CUMPLE","CUMPLE")</f>
        <v>NO CUMPLE</v>
      </c>
      <c r="AF97" s="51" t="str">
        <f>IF($H97&gt;NORMA!$M$29,"NO CUMPLE","CUMPLE")</f>
        <v>CUMPLE</v>
      </c>
      <c r="AG97" s="51" t="str">
        <f>IF($O97&gt;NORMA!$M$30,"NO CUMPLE","CUMPLE")</f>
        <v>NO CUMPLE</v>
      </c>
      <c r="AH97" s="51" t="str">
        <f>IF(AND($N97&gt;=NORMA!$R$18, $N97&lt;=NORMA!$S$18),"CUMPLE","NO CUMPLE")</f>
        <v>CUMPLE</v>
      </c>
      <c r="AI97" s="51" t="str">
        <f>IF($I97&gt;NORMA!$M$32,"NO CUMPLE","CUMPLE")</f>
        <v>CUMPLE</v>
      </c>
    </row>
    <row r="98" spans="1:35" ht="14.25" customHeight="1" x14ac:dyDescent="0.35">
      <c r="A98" s="213" t="s">
        <v>112</v>
      </c>
      <c r="B98" s="217" t="s">
        <v>113</v>
      </c>
      <c r="C98" s="240">
        <v>41172</v>
      </c>
      <c r="D98" s="251">
        <v>0.66666666666666696</v>
      </c>
      <c r="E98" s="245">
        <v>1</v>
      </c>
      <c r="F98" s="246">
        <v>8.9</v>
      </c>
      <c r="G98" s="246">
        <v>10</v>
      </c>
      <c r="H98" s="245">
        <v>3.6</v>
      </c>
      <c r="I98" s="257">
        <v>0.02</v>
      </c>
      <c r="J98" s="248">
        <v>0.06</v>
      </c>
      <c r="K98" s="218">
        <v>1.4330000000000001</v>
      </c>
      <c r="L98" s="248">
        <v>1.440935375</v>
      </c>
      <c r="M98" s="249">
        <v>7.15</v>
      </c>
      <c r="N98" s="249">
        <v>6.67</v>
      </c>
      <c r="O98" s="250">
        <v>15</v>
      </c>
      <c r="P98" s="51" t="str">
        <f>IF($M98&lt;NORMA!$M$7,"NO CUMPLE","CUMPLE")</f>
        <v>CUMPLE</v>
      </c>
      <c r="Q98" s="51" t="str">
        <f>IF($E98&gt;NORMA!$M$8,"NO CUMPLE","CUMPLE")</f>
        <v>CUMPLE</v>
      </c>
      <c r="R98" s="51" t="str">
        <f>IF($F98&gt;NORMA!$M$9,"NO CUMPLE","CUMPLE")</f>
        <v>CUMPLE</v>
      </c>
      <c r="S98" s="51" t="str">
        <f>IF($K98&gt;NORMA!$M$10,"NO CUMPLE","CUMPLE")</f>
        <v>CUMPLE</v>
      </c>
      <c r="T98" s="51" t="str">
        <f>IF($J98&gt;NORMA!$M$11,"NO CUMPLE","CUMPLE")</f>
        <v>CUMPLE</v>
      </c>
      <c r="U98" s="51" t="str">
        <f>IF($G98&gt;NORMA!$M$12,"NO CUMPLE","CUMPLE")</f>
        <v>CUMPLE</v>
      </c>
      <c r="V98" s="51" t="str">
        <f>IF($H98&gt;NORMA!$M$13,"NO CUMPLE","CUMPLE")</f>
        <v>CUMPLE</v>
      </c>
      <c r="W98" s="51" t="str">
        <f>IF($O98&gt;NORMA!$M$14,"NO CUMPLE","CUMPLE")</f>
        <v>CUMPLE</v>
      </c>
      <c r="X98" s="51" t="str">
        <f>IF(AND($N98&gt;=NORMA!$Q$4, $N98&lt;=NORMA!$R$4),"CUMPLE","NO CUMPLE")</f>
        <v>CUMPLE</v>
      </c>
      <c r="Y98" s="51" t="str">
        <f>IF($I98&gt;NORMA!$M$16,"NO CUMPLE","CUMPLE")</f>
        <v>CUMPLE</v>
      </c>
      <c r="Z98" s="51" t="str">
        <f>IF($M98&lt;NORMA!$M$23,"NO CUMPLE","CUMPLE")</f>
        <v>CUMPLE</v>
      </c>
      <c r="AA98" s="51" t="str">
        <f>IF($E98&gt;NORMA!$M$24,"NO CUMPLE","CUMPLE")</f>
        <v>CUMPLE</v>
      </c>
      <c r="AB98" s="51" t="str">
        <f>IF($F98&gt;NORMA!$M$25,"NO CUMPLE","CUMPLE")</f>
        <v>CUMPLE</v>
      </c>
      <c r="AC98" s="51" t="str">
        <f>IF($K98&gt;NORMA!$M$26,"NO CUMPLE","CUMPLE")</f>
        <v>CUMPLE</v>
      </c>
      <c r="AD98" s="51" t="str">
        <f>IF($J98&gt;NORMA!$M$27,"NO CUMPLE","CUMPLE")</f>
        <v>CUMPLE</v>
      </c>
      <c r="AE98" s="51" t="str">
        <f>IF($G98&gt;NORMA!$M$28,"NO CUMPLE","CUMPLE")</f>
        <v>CUMPLE</v>
      </c>
      <c r="AF98" s="51" t="str">
        <f>IF($H98&gt;NORMA!$M$29,"NO CUMPLE","CUMPLE")</f>
        <v>CUMPLE</v>
      </c>
      <c r="AG98" s="51" t="str">
        <f>IF($O98&gt;NORMA!$M$30,"NO CUMPLE","CUMPLE")</f>
        <v>CUMPLE</v>
      </c>
      <c r="AH98" s="51" t="str">
        <f>IF(AND($N98&gt;=NORMA!$R$18, $N98&lt;=NORMA!$S$18),"CUMPLE","NO CUMPLE")</f>
        <v>CUMPLE</v>
      </c>
      <c r="AI98" s="51" t="str">
        <f>IF($I98&gt;NORMA!$M$32,"NO CUMPLE","CUMPLE")</f>
        <v>CUMPLE</v>
      </c>
    </row>
    <row r="99" spans="1:35" ht="14.25" customHeight="1" x14ac:dyDescent="0.35">
      <c r="A99" s="213" t="s">
        <v>114</v>
      </c>
      <c r="B99" s="217" t="s">
        <v>113</v>
      </c>
      <c r="C99" s="240">
        <v>41174</v>
      </c>
      <c r="D99" s="251">
        <v>0.625</v>
      </c>
      <c r="E99" s="246">
        <v>1.2</v>
      </c>
      <c r="F99" s="246">
        <v>18.5</v>
      </c>
      <c r="G99" s="246">
        <v>14</v>
      </c>
      <c r="H99" s="246">
        <v>4.8</v>
      </c>
      <c r="I99" s="247">
        <v>0.32</v>
      </c>
      <c r="J99" s="248">
        <v>0.15</v>
      </c>
      <c r="K99" s="218">
        <v>2.6869999999999998</v>
      </c>
      <c r="L99" s="248">
        <v>2.7502076666666699</v>
      </c>
      <c r="M99" s="249">
        <v>7.64</v>
      </c>
      <c r="N99" s="249">
        <v>7.15</v>
      </c>
      <c r="O99" s="250">
        <v>23000</v>
      </c>
      <c r="P99" s="51" t="str">
        <f>IF($M99&lt;NORMA!$M$7,"NO CUMPLE","CUMPLE")</f>
        <v>CUMPLE</v>
      </c>
      <c r="Q99" s="51" t="str">
        <f>IF($E99&gt;NORMA!$M$8,"NO CUMPLE","CUMPLE")</f>
        <v>CUMPLE</v>
      </c>
      <c r="R99" s="51" t="str">
        <f>IF($F99&gt;NORMA!$M$9,"NO CUMPLE","CUMPLE")</f>
        <v>CUMPLE</v>
      </c>
      <c r="S99" s="51" t="str">
        <f>IF($K99&gt;NORMA!$M$10,"NO CUMPLE","CUMPLE")</f>
        <v>CUMPLE</v>
      </c>
      <c r="T99" s="51" t="str">
        <f>IF($J99&gt;NORMA!$M$11,"NO CUMPLE","CUMPLE")</f>
        <v>CUMPLE</v>
      </c>
      <c r="U99" s="51" t="str">
        <f>IF($G99&gt;NORMA!$M$12,"NO CUMPLE","CUMPLE")</f>
        <v>NO CUMPLE</v>
      </c>
      <c r="V99" s="51" t="str">
        <f>IF($H99&gt;NORMA!$M$13,"NO CUMPLE","CUMPLE")</f>
        <v>CUMPLE</v>
      </c>
      <c r="W99" s="51" t="str">
        <f>IF($O99&gt;NORMA!$M$14,"NO CUMPLE","CUMPLE")</f>
        <v>NO CUMPLE</v>
      </c>
      <c r="X99" s="51" t="str">
        <f>IF(AND($N99&gt;=NORMA!$Q$4, $N99&lt;=NORMA!$R$4),"CUMPLE","NO CUMPLE")</f>
        <v>CUMPLE</v>
      </c>
      <c r="Y99" s="51" t="str">
        <f>IF($I99&gt;NORMA!$M$16,"NO CUMPLE","CUMPLE")</f>
        <v>CUMPLE</v>
      </c>
      <c r="Z99" s="51" t="str">
        <f>IF($M99&lt;NORMA!$M$23,"NO CUMPLE","CUMPLE")</f>
        <v>CUMPLE</v>
      </c>
      <c r="AA99" s="51" t="str">
        <f>IF($E99&gt;NORMA!$M$24,"NO CUMPLE","CUMPLE")</f>
        <v>CUMPLE</v>
      </c>
      <c r="AB99" s="51" t="str">
        <f>IF($F99&gt;NORMA!$M$25,"NO CUMPLE","CUMPLE")</f>
        <v>NO CUMPLE</v>
      </c>
      <c r="AC99" s="51" t="str">
        <f>IF($K99&gt;NORMA!$M$26,"NO CUMPLE","CUMPLE")</f>
        <v>CUMPLE</v>
      </c>
      <c r="AD99" s="51" t="str">
        <f>IF($J99&gt;NORMA!$M$27,"NO CUMPLE","CUMPLE")</f>
        <v>CUMPLE</v>
      </c>
      <c r="AE99" s="51" t="str">
        <f>IF($G99&gt;NORMA!$M$28,"NO CUMPLE","CUMPLE")</f>
        <v>NO CUMPLE</v>
      </c>
      <c r="AF99" s="51" t="str">
        <f>IF($H99&gt;NORMA!$M$29,"NO CUMPLE","CUMPLE")</f>
        <v>CUMPLE</v>
      </c>
      <c r="AG99" s="51" t="str">
        <f>IF($O99&gt;NORMA!$M$30,"NO CUMPLE","CUMPLE")</f>
        <v>NO CUMPLE</v>
      </c>
      <c r="AH99" s="51" t="str">
        <f>IF(AND($N99&gt;=NORMA!$R$18, $N99&lt;=NORMA!$S$18),"CUMPLE","NO CUMPLE")</f>
        <v>CUMPLE</v>
      </c>
      <c r="AI99" s="51" t="str">
        <f>IF($I99&gt;NORMA!$M$32,"NO CUMPLE","CUMPLE")</f>
        <v>CUMPLE</v>
      </c>
    </row>
    <row r="100" spans="1:35" ht="14.25" customHeight="1" x14ac:dyDescent="0.35">
      <c r="A100" s="213" t="s">
        <v>112</v>
      </c>
      <c r="B100" s="217" t="s">
        <v>113</v>
      </c>
      <c r="C100" s="240">
        <v>41184</v>
      </c>
      <c r="D100" s="251">
        <v>0</v>
      </c>
      <c r="E100" s="246">
        <v>1.5</v>
      </c>
      <c r="F100" s="246">
        <v>25.6</v>
      </c>
      <c r="G100" s="246">
        <v>22</v>
      </c>
      <c r="H100" s="246">
        <v>7.1</v>
      </c>
      <c r="I100" s="247">
        <v>0.05</v>
      </c>
      <c r="J100" s="248">
        <v>0.14000000000000001</v>
      </c>
      <c r="K100" s="218">
        <v>1.4530000000000001</v>
      </c>
      <c r="L100" s="248">
        <v>0.7554305</v>
      </c>
      <c r="M100" s="249">
        <v>8.07</v>
      </c>
      <c r="N100" s="249">
        <v>6.81</v>
      </c>
      <c r="O100" s="250">
        <v>9.1</v>
      </c>
      <c r="P100" s="51" t="str">
        <f>IF($M100&lt;NORMA!$M$7,"NO CUMPLE","CUMPLE")</f>
        <v>CUMPLE</v>
      </c>
      <c r="Q100" s="51" t="str">
        <f>IF($E100&gt;NORMA!$M$8,"NO CUMPLE","CUMPLE")</f>
        <v>CUMPLE</v>
      </c>
      <c r="R100" s="51" t="str">
        <f>IF($F100&gt;NORMA!$M$9,"NO CUMPLE","CUMPLE")</f>
        <v>CUMPLE</v>
      </c>
      <c r="S100" s="51" t="str">
        <f>IF($K100&gt;NORMA!$M$10,"NO CUMPLE","CUMPLE")</f>
        <v>CUMPLE</v>
      </c>
      <c r="T100" s="51" t="str">
        <f>IF($J100&gt;NORMA!$M$11,"NO CUMPLE","CUMPLE")</f>
        <v>CUMPLE</v>
      </c>
      <c r="U100" s="51" t="str">
        <f>IF($G100&gt;NORMA!$M$12,"NO CUMPLE","CUMPLE")</f>
        <v>NO CUMPLE</v>
      </c>
      <c r="V100" s="51" t="str">
        <f>IF($H100&gt;NORMA!$M$13,"NO CUMPLE","CUMPLE")</f>
        <v>CUMPLE</v>
      </c>
      <c r="W100" s="51" t="str">
        <f>IF($O100&gt;NORMA!$M$14,"NO CUMPLE","CUMPLE")</f>
        <v>CUMPLE</v>
      </c>
      <c r="X100" s="51" t="str">
        <f>IF(AND($N100&gt;=NORMA!$Q$4, $N100&lt;=NORMA!$R$4),"CUMPLE","NO CUMPLE")</f>
        <v>CUMPLE</v>
      </c>
      <c r="Y100" s="51" t="str">
        <f>IF($I100&gt;NORMA!$M$16,"NO CUMPLE","CUMPLE")</f>
        <v>CUMPLE</v>
      </c>
      <c r="Z100" s="51" t="str">
        <f>IF($M100&lt;NORMA!$M$23,"NO CUMPLE","CUMPLE")</f>
        <v>CUMPLE</v>
      </c>
      <c r="AA100" s="51" t="str">
        <f>IF($E100&gt;NORMA!$M$24,"NO CUMPLE","CUMPLE")</f>
        <v>CUMPLE</v>
      </c>
      <c r="AB100" s="51" t="str">
        <f>IF($F100&gt;NORMA!$M$25,"NO CUMPLE","CUMPLE")</f>
        <v>NO CUMPLE</v>
      </c>
      <c r="AC100" s="51" t="str">
        <f>IF($K100&gt;NORMA!$M$26,"NO CUMPLE","CUMPLE")</f>
        <v>CUMPLE</v>
      </c>
      <c r="AD100" s="51" t="str">
        <f>IF($J100&gt;NORMA!$M$27,"NO CUMPLE","CUMPLE")</f>
        <v>CUMPLE</v>
      </c>
      <c r="AE100" s="51" t="str">
        <f>IF($G100&gt;NORMA!$M$28,"NO CUMPLE","CUMPLE")</f>
        <v>NO CUMPLE</v>
      </c>
      <c r="AF100" s="51" t="str">
        <f>IF($H100&gt;NORMA!$M$29,"NO CUMPLE","CUMPLE")</f>
        <v>CUMPLE</v>
      </c>
      <c r="AG100" s="51" t="str">
        <f>IF($O100&gt;NORMA!$M$30,"NO CUMPLE","CUMPLE")</f>
        <v>CUMPLE</v>
      </c>
      <c r="AH100" s="51" t="str">
        <f>IF(AND($N100&gt;=NORMA!$R$18, $N100&lt;=NORMA!$S$18),"CUMPLE","NO CUMPLE")</f>
        <v>CUMPLE</v>
      </c>
      <c r="AI100" s="51" t="str">
        <f>IF($I100&gt;NORMA!$M$32,"NO CUMPLE","CUMPLE")</f>
        <v>CUMPLE</v>
      </c>
    </row>
    <row r="101" spans="1:35" ht="14.25" customHeight="1" x14ac:dyDescent="0.35">
      <c r="A101" s="213" t="s">
        <v>114</v>
      </c>
      <c r="B101" s="217" t="s">
        <v>113</v>
      </c>
      <c r="C101" s="240">
        <v>41186</v>
      </c>
      <c r="D101" s="251">
        <v>0.45833333333333298</v>
      </c>
      <c r="E101" s="246">
        <v>2.7</v>
      </c>
      <c r="F101" s="246">
        <v>19.100000000000001</v>
      </c>
      <c r="G101" s="246">
        <v>19</v>
      </c>
      <c r="H101" s="245">
        <v>3.6</v>
      </c>
      <c r="I101" s="257">
        <v>0.02</v>
      </c>
      <c r="J101" s="248">
        <v>0.18</v>
      </c>
      <c r="K101" s="218">
        <v>1.758</v>
      </c>
      <c r="L101" s="248">
        <v>1.8660422000000001</v>
      </c>
      <c r="M101" s="249">
        <v>7.62</v>
      </c>
      <c r="N101" s="249">
        <v>7.01</v>
      </c>
      <c r="O101" s="250">
        <v>24000</v>
      </c>
      <c r="P101" s="51" t="str">
        <f>IF($M101&lt;NORMA!$M$7,"NO CUMPLE","CUMPLE")</f>
        <v>CUMPLE</v>
      </c>
      <c r="Q101" s="51" t="str">
        <f>IF($E101&gt;NORMA!$M$8,"NO CUMPLE","CUMPLE")</f>
        <v>CUMPLE</v>
      </c>
      <c r="R101" s="51" t="str">
        <f>IF($F101&gt;NORMA!$M$9,"NO CUMPLE","CUMPLE")</f>
        <v>CUMPLE</v>
      </c>
      <c r="S101" s="51" t="str">
        <f>IF($K101&gt;NORMA!$M$10,"NO CUMPLE","CUMPLE")</f>
        <v>CUMPLE</v>
      </c>
      <c r="T101" s="51" t="str">
        <f>IF($J101&gt;NORMA!$M$11,"NO CUMPLE","CUMPLE")</f>
        <v>CUMPLE</v>
      </c>
      <c r="U101" s="51" t="str">
        <f>IF($G101&gt;NORMA!$M$12,"NO CUMPLE","CUMPLE")</f>
        <v>NO CUMPLE</v>
      </c>
      <c r="V101" s="51" t="str">
        <f>IF($H101&gt;NORMA!$M$13,"NO CUMPLE","CUMPLE")</f>
        <v>CUMPLE</v>
      </c>
      <c r="W101" s="51" t="str">
        <f>IF($O101&gt;NORMA!$M$14,"NO CUMPLE","CUMPLE")</f>
        <v>NO CUMPLE</v>
      </c>
      <c r="X101" s="51" t="str">
        <f>IF(AND($N101&gt;=NORMA!$Q$4, $N101&lt;=NORMA!$R$4),"CUMPLE","NO CUMPLE")</f>
        <v>CUMPLE</v>
      </c>
      <c r="Y101" s="51" t="str">
        <f>IF($I101&gt;NORMA!$M$16,"NO CUMPLE","CUMPLE")</f>
        <v>CUMPLE</v>
      </c>
      <c r="Z101" s="51" t="str">
        <f>IF($M101&lt;NORMA!$M$23,"NO CUMPLE","CUMPLE")</f>
        <v>CUMPLE</v>
      </c>
      <c r="AA101" s="51" t="str">
        <f>IF($E101&gt;NORMA!$M$24,"NO CUMPLE","CUMPLE")</f>
        <v>CUMPLE</v>
      </c>
      <c r="AB101" s="51" t="str">
        <f>IF($F101&gt;NORMA!$M$25,"NO CUMPLE","CUMPLE")</f>
        <v>NO CUMPLE</v>
      </c>
      <c r="AC101" s="51" t="str">
        <f>IF($K101&gt;NORMA!$M$26,"NO CUMPLE","CUMPLE")</f>
        <v>CUMPLE</v>
      </c>
      <c r="AD101" s="51" t="str">
        <f>IF($J101&gt;NORMA!$M$27,"NO CUMPLE","CUMPLE")</f>
        <v>CUMPLE</v>
      </c>
      <c r="AE101" s="51" t="str">
        <f>IF($G101&gt;NORMA!$M$28,"NO CUMPLE","CUMPLE")</f>
        <v>NO CUMPLE</v>
      </c>
      <c r="AF101" s="51" t="str">
        <f>IF($H101&gt;NORMA!$M$29,"NO CUMPLE","CUMPLE")</f>
        <v>CUMPLE</v>
      </c>
      <c r="AG101" s="51" t="str">
        <f>IF($O101&gt;NORMA!$M$30,"NO CUMPLE","CUMPLE")</f>
        <v>NO CUMPLE</v>
      </c>
      <c r="AH101" s="51" t="str">
        <f>IF(AND($N101&gt;=NORMA!$R$18, $N101&lt;=NORMA!$S$18),"CUMPLE","NO CUMPLE")</f>
        <v>CUMPLE</v>
      </c>
      <c r="AI101" s="51" t="str">
        <f>IF($I101&gt;NORMA!$M$32,"NO CUMPLE","CUMPLE")</f>
        <v>CUMPLE</v>
      </c>
    </row>
    <row r="102" spans="1:35" ht="14.25" customHeight="1" x14ac:dyDescent="0.35">
      <c r="A102" s="213" t="s">
        <v>112</v>
      </c>
      <c r="B102" s="217" t="s">
        <v>113</v>
      </c>
      <c r="C102" s="240">
        <v>41206</v>
      </c>
      <c r="D102" s="251">
        <v>0.125</v>
      </c>
      <c r="E102" s="245">
        <v>1</v>
      </c>
      <c r="F102" s="246">
        <v>52.9</v>
      </c>
      <c r="G102" s="246">
        <v>56</v>
      </c>
      <c r="H102" s="245">
        <v>3.6</v>
      </c>
      <c r="I102" s="247">
        <v>7.0000000000000007E-2</v>
      </c>
      <c r="J102" s="248">
        <v>0.44</v>
      </c>
      <c r="K102" s="218">
        <v>1.5029999999999999</v>
      </c>
      <c r="L102" s="248">
        <v>0.901334088888889</v>
      </c>
      <c r="M102" s="249">
        <v>7.7</v>
      </c>
      <c r="N102" s="249">
        <v>6.24</v>
      </c>
      <c r="O102" s="250">
        <v>1500</v>
      </c>
      <c r="P102" s="51" t="str">
        <f>IF($M102&lt;NORMA!$M$7,"NO CUMPLE","CUMPLE")</f>
        <v>CUMPLE</v>
      </c>
      <c r="Q102" s="51" t="str">
        <f>IF($E102&gt;NORMA!$M$8,"NO CUMPLE","CUMPLE")</f>
        <v>CUMPLE</v>
      </c>
      <c r="R102" s="51" t="str">
        <f>IF($F102&gt;NORMA!$M$9,"NO CUMPLE","CUMPLE")</f>
        <v>NO CUMPLE</v>
      </c>
      <c r="S102" s="51" t="str">
        <f>IF($K102&gt;NORMA!$M$10,"NO CUMPLE","CUMPLE")</f>
        <v>CUMPLE</v>
      </c>
      <c r="T102" s="51" t="str">
        <f>IF($J102&gt;NORMA!$M$11,"NO CUMPLE","CUMPLE")</f>
        <v>NO CUMPLE</v>
      </c>
      <c r="U102" s="51" t="str">
        <f>IF($G102&gt;NORMA!$M$12,"NO CUMPLE","CUMPLE")</f>
        <v>NO CUMPLE</v>
      </c>
      <c r="V102" s="51" t="str">
        <f>IF($H102&gt;NORMA!$M$13,"NO CUMPLE","CUMPLE")</f>
        <v>CUMPLE</v>
      </c>
      <c r="W102" s="51" t="str">
        <f>IF($O102&gt;NORMA!$M$14,"NO CUMPLE","CUMPLE")</f>
        <v>NO CUMPLE</v>
      </c>
      <c r="X102" s="51" t="str">
        <f>IF(AND($N102&gt;=NORMA!$Q$4, $N102&lt;=NORMA!$R$4),"CUMPLE","NO CUMPLE")</f>
        <v>CUMPLE</v>
      </c>
      <c r="Y102" s="51" t="str">
        <f>IF($I102&gt;NORMA!$M$16,"NO CUMPLE","CUMPLE")</f>
        <v>CUMPLE</v>
      </c>
      <c r="Z102" s="51" t="str">
        <f>IF($M102&lt;NORMA!$M$23,"NO CUMPLE","CUMPLE")</f>
        <v>CUMPLE</v>
      </c>
      <c r="AA102" s="51" t="str">
        <f>IF($E102&gt;NORMA!$M$24,"NO CUMPLE","CUMPLE")</f>
        <v>CUMPLE</v>
      </c>
      <c r="AB102" s="51" t="str">
        <f>IF($F102&gt;NORMA!$M$25,"NO CUMPLE","CUMPLE")</f>
        <v>NO CUMPLE</v>
      </c>
      <c r="AC102" s="51" t="str">
        <f>IF($K102&gt;NORMA!$M$26,"NO CUMPLE","CUMPLE")</f>
        <v>CUMPLE</v>
      </c>
      <c r="AD102" s="51" t="str">
        <f>IF($J102&gt;NORMA!$M$27,"NO CUMPLE","CUMPLE")</f>
        <v>NO CUMPLE</v>
      </c>
      <c r="AE102" s="51" t="str">
        <f>IF($G102&gt;NORMA!$M$28,"NO CUMPLE","CUMPLE")</f>
        <v>NO CUMPLE</v>
      </c>
      <c r="AF102" s="51" t="str">
        <f>IF($H102&gt;NORMA!$M$29,"NO CUMPLE","CUMPLE")</f>
        <v>CUMPLE</v>
      </c>
      <c r="AG102" s="51" t="str">
        <f>IF($O102&gt;NORMA!$M$30,"NO CUMPLE","CUMPLE")</f>
        <v>NO CUMPLE</v>
      </c>
      <c r="AH102" s="51" t="str">
        <f>IF(AND($N102&gt;=NORMA!$R$18, $N102&lt;=NORMA!$S$18),"CUMPLE","NO CUMPLE")</f>
        <v>NO CUMPLE</v>
      </c>
      <c r="AI102" s="51" t="str">
        <f>IF($I102&gt;NORMA!$M$32,"NO CUMPLE","CUMPLE")</f>
        <v>CUMPLE</v>
      </c>
    </row>
    <row r="103" spans="1:35" ht="14.25" customHeight="1" x14ac:dyDescent="0.35">
      <c r="A103" s="213" t="s">
        <v>114</v>
      </c>
      <c r="B103" s="217" t="s">
        <v>113</v>
      </c>
      <c r="C103" s="240">
        <v>41207</v>
      </c>
      <c r="D103" s="251">
        <v>0.95833333333333304</v>
      </c>
      <c r="E103" s="246">
        <v>1.7</v>
      </c>
      <c r="F103" s="246">
        <v>6.83</v>
      </c>
      <c r="G103" s="246">
        <v>27</v>
      </c>
      <c r="H103" s="246">
        <v>4.4000000000000004</v>
      </c>
      <c r="I103" s="257">
        <v>0.02</v>
      </c>
      <c r="J103" s="248">
        <v>0.12</v>
      </c>
      <c r="K103" s="218">
        <v>1.4330000000000001</v>
      </c>
      <c r="L103" s="248">
        <v>5.5594927083333303</v>
      </c>
      <c r="M103" s="249">
        <v>8.4</v>
      </c>
      <c r="N103" s="249">
        <v>6.66</v>
      </c>
      <c r="O103" s="250">
        <v>3600</v>
      </c>
      <c r="P103" s="51" t="str">
        <f>IF($M103&lt;NORMA!$M$7,"NO CUMPLE","CUMPLE")</f>
        <v>CUMPLE</v>
      </c>
      <c r="Q103" s="51" t="str">
        <f>IF($E103&gt;NORMA!$M$8,"NO CUMPLE","CUMPLE")</f>
        <v>CUMPLE</v>
      </c>
      <c r="R103" s="51" t="str">
        <f>IF($F103&gt;NORMA!$M$9,"NO CUMPLE","CUMPLE")</f>
        <v>CUMPLE</v>
      </c>
      <c r="S103" s="51" t="str">
        <f>IF($K103&gt;NORMA!$M$10,"NO CUMPLE","CUMPLE")</f>
        <v>CUMPLE</v>
      </c>
      <c r="T103" s="51" t="str">
        <f>IF($J103&gt;NORMA!$M$11,"NO CUMPLE","CUMPLE")</f>
        <v>CUMPLE</v>
      </c>
      <c r="U103" s="51" t="str">
        <f>IF($G103&gt;NORMA!$M$12,"NO CUMPLE","CUMPLE")</f>
        <v>NO CUMPLE</v>
      </c>
      <c r="V103" s="51" t="str">
        <f>IF($H103&gt;NORMA!$M$13,"NO CUMPLE","CUMPLE")</f>
        <v>CUMPLE</v>
      </c>
      <c r="W103" s="51" t="str">
        <f>IF($O103&gt;NORMA!$M$14,"NO CUMPLE","CUMPLE")</f>
        <v>NO CUMPLE</v>
      </c>
      <c r="X103" s="51" t="str">
        <f>IF(AND($N103&gt;=NORMA!$Q$4, $N103&lt;=NORMA!$R$4),"CUMPLE","NO CUMPLE")</f>
        <v>CUMPLE</v>
      </c>
      <c r="Y103" s="51" t="str">
        <f>IF($I103&gt;NORMA!$M$16,"NO CUMPLE","CUMPLE")</f>
        <v>CUMPLE</v>
      </c>
      <c r="Z103" s="51" t="str">
        <f>IF($M103&lt;NORMA!$M$23,"NO CUMPLE","CUMPLE")</f>
        <v>CUMPLE</v>
      </c>
      <c r="AA103" s="51" t="str">
        <f>IF($E103&gt;NORMA!$M$24,"NO CUMPLE","CUMPLE")</f>
        <v>CUMPLE</v>
      </c>
      <c r="AB103" s="51" t="str">
        <f>IF($F103&gt;NORMA!$M$25,"NO CUMPLE","CUMPLE")</f>
        <v>CUMPLE</v>
      </c>
      <c r="AC103" s="51" t="str">
        <f>IF($K103&gt;NORMA!$M$26,"NO CUMPLE","CUMPLE")</f>
        <v>CUMPLE</v>
      </c>
      <c r="AD103" s="51" t="str">
        <f>IF($J103&gt;NORMA!$M$27,"NO CUMPLE","CUMPLE")</f>
        <v>CUMPLE</v>
      </c>
      <c r="AE103" s="51" t="str">
        <f>IF($G103&gt;NORMA!$M$28,"NO CUMPLE","CUMPLE")</f>
        <v>NO CUMPLE</v>
      </c>
      <c r="AF103" s="51" t="str">
        <f>IF($H103&gt;NORMA!$M$29,"NO CUMPLE","CUMPLE")</f>
        <v>CUMPLE</v>
      </c>
      <c r="AG103" s="51" t="str">
        <f>IF($O103&gt;NORMA!$M$30,"NO CUMPLE","CUMPLE")</f>
        <v>NO CUMPLE</v>
      </c>
      <c r="AH103" s="51" t="str">
        <f>IF(AND($N103&gt;=NORMA!$R$18, $N103&lt;=NORMA!$S$18),"CUMPLE","NO CUMPLE")</f>
        <v>CUMPLE</v>
      </c>
      <c r="AI103" s="51" t="str">
        <f>IF($I103&gt;NORMA!$M$32,"NO CUMPLE","CUMPLE")</f>
        <v>CUMPLE</v>
      </c>
    </row>
    <row r="104" spans="1:35" ht="14.25" customHeight="1" x14ac:dyDescent="0.35">
      <c r="A104" s="213" t="s">
        <v>114</v>
      </c>
      <c r="B104" s="217" t="s">
        <v>113</v>
      </c>
      <c r="C104" s="240">
        <v>41216</v>
      </c>
      <c r="D104" s="251">
        <v>8.3333333333333301E-2</v>
      </c>
      <c r="E104" s="245">
        <v>1</v>
      </c>
      <c r="F104" s="246">
        <v>13.6</v>
      </c>
      <c r="G104" s="246">
        <v>16</v>
      </c>
      <c r="H104" s="245">
        <v>3.6</v>
      </c>
      <c r="I104" s="247">
        <v>0.05</v>
      </c>
      <c r="J104" s="248">
        <v>0.22</v>
      </c>
      <c r="K104" s="218">
        <v>1.6870000000000001</v>
      </c>
      <c r="L104" s="248">
        <v>2.2643933624999999</v>
      </c>
      <c r="M104" s="249">
        <v>7.92</v>
      </c>
      <c r="N104" s="249">
        <v>7.03</v>
      </c>
      <c r="O104" s="250">
        <v>2400</v>
      </c>
      <c r="P104" s="51" t="str">
        <f>IF($M104&lt;NORMA!$M$7,"NO CUMPLE","CUMPLE")</f>
        <v>CUMPLE</v>
      </c>
      <c r="Q104" s="51" t="str">
        <f>IF($E104&gt;NORMA!$M$8,"NO CUMPLE","CUMPLE")</f>
        <v>CUMPLE</v>
      </c>
      <c r="R104" s="51" t="str">
        <f>IF($F104&gt;NORMA!$M$9,"NO CUMPLE","CUMPLE")</f>
        <v>CUMPLE</v>
      </c>
      <c r="S104" s="51" t="str">
        <f>IF($K104&gt;NORMA!$M$10,"NO CUMPLE","CUMPLE")</f>
        <v>CUMPLE</v>
      </c>
      <c r="T104" s="51" t="str">
        <f>IF($J104&gt;NORMA!$M$11,"NO CUMPLE","CUMPLE")</f>
        <v>NO CUMPLE</v>
      </c>
      <c r="U104" s="51" t="str">
        <f>IF($G104&gt;NORMA!$M$12,"NO CUMPLE","CUMPLE")</f>
        <v>NO CUMPLE</v>
      </c>
      <c r="V104" s="51" t="str">
        <f>IF($H104&gt;NORMA!$M$13,"NO CUMPLE","CUMPLE")</f>
        <v>CUMPLE</v>
      </c>
      <c r="W104" s="51" t="str">
        <f>IF($O104&gt;NORMA!$M$14,"NO CUMPLE","CUMPLE")</f>
        <v>NO CUMPLE</v>
      </c>
      <c r="X104" s="51" t="str">
        <f>IF(AND($N104&gt;=NORMA!$Q$4, $N104&lt;=NORMA!$R$4),"CUMPLE","NO CUMPLE")</f>
        <v>CUMPLE</v>
      </c>
      <c r="Y104" s="51" t="str">
        <f>IF($I104&gt;NORMA!$M$16,"NO CUMPLE","CUMPLE")</f>
        <v>CUMPLE</v>
      </c>
      <c r="Z104" s="51" t="str">
        <f>IF($M104&lt;NORMA!$M$23,"NO CUMPLE","CUMPLE")</f>
        <v>CUMPLE</v>
      </c>
      <c r="AA104" s="51" t="str">
        <f>IF($E104&gt;NORMA!$M$24,"NO CUMPLE","CUMPLE")</f>
        <v>CUMPLE</v>
      </c>
      <c r="AB104" s="51" t="str">
        <f>IF($F104&gt;NORMA!$M$25,"NO CUMPLE","CUMPLE")</f>
        <v>NO CUMPLE</v>
      </c>
      <c r="AC104" s="51" t="str">
        <f>IF($K104&gt;NORMA!$M$26,"NO CUMPLE","CUMPLE")</f>
        <v>CUMPLE</v>
      </c>
      <c r="AD104" s="51" t="str">
        <f>IF($J104&gt;NORMA!$M$27,"NO CUMPLE","CUMPLE")</f>
        <v>CUMPLE</v>
      </c>
      <c r="AE104" s="51" t="str">
        <f>IF($G104&gt;NORMA!$M$28,"NO CUMPLE","CUMPLE")</f>
        <v>NO CUMPLE</v>
      </c>
      <c r="AF104" s="51" t="str">
        <f>IF($H104&gt;NORMA!$M$29,"NO CUMPLE","CUMPLE")</f>
        <v>CUMPLE</v>
      </c>
      <c r="AG104" s="51" t="str">
        <f>IF($O104&gt;NORMA!$M$30,"NO CUMPLE","CUMPLE")</f>
        <v>NO CUMPLE</v>
      </c>
      <c r="AH104" s="51" t="str">
        <f>IF(AND($N104&gt;=NORMA!$R$18, $N104&lt;=NORMA!$S$18),"CUMPLE","NO CUMPLE")</f>
        <v>CUMPLE</v>
      </c>
      <c r="AI104" s="51" t="str">
        <f>IF($I104&gt;NORMA!$M$32,"NO CUMPLE","CUMPLE")</f>
        <v>CUMPLE</v>
      </c>
    </row>
    <row r="105" spans="1:35" ht="14.25" customHeight="1" x14ac:dyDescent="0.35">
      <c r="A105" s="213" t="s">
        <v>112</v>
      </c>
      <c r="B105" s="217" t="s">
        <v>113</v>
      </c>
      <c r="C105" s="240">
        <v>41311</v>
      </c>
      <c r="D105" s="251">
        <v>0.33333333333333298</v>
      </c>
      <c r="E105" s="246">
        <v>1.6</v>
      </c>
      <c r="F105" s="246">
        <v>13</v>
      </c>
      <c r="G105" s="246">
        <v>9.3000000000000007</v>
      </c>
      <c r="H105" s="245">
        <v>3.6</v>
      </c>
      <c r="I105" s="247">
        <v>0.03</v>
      </c>
      <c r="J105" s="248">
        <v>0.15</v>
      </c>
      <c r="K105" s="218">
        <v>1.903</v>
      </c>
      <c r="L105" s="248">
        <v>5.4226743749580704E-3</v>
      </c>
      <c r="M105" s="249">
        <v>7.34</v>
      </c>
      <c r="N105" s="249">
        <v>7.1</v>
      </c>
      <c r="O105" s="250">
        <v>930</v>
      </c>
      <c r="P105" s="51" t="str">
        <f>IF($M105&lt;NORMA!$M$7,"NO CUMPLE","CUMPLE")</f>
        <v>CUMPLE</v>
      </c>
      <c r="Q105" s="51" t="str">
        <f>IF($E105&gt;NORMA!$M$8,"NO CUMPLE","CUMPLE")</f>
        <v>CUMPLE</v>
      </c>
      <c r="R105" s="51" t="str">
        <f>IF($F105&gt;NORMA!$M$9,"NO CUMPLE","CUMPLE")</f>
        <v>CUMPLE</v>
      </c>
      <c r="S105" s="51" t="str">
        <f>IF($K105&gt;NORMA!$M$10,"NO CUMPLE","CUMPLE")</f>
        <v>CUMPLE</v>
      </c>
      <c r="T105" s="51" t="str">
        <f>IF($J105&gt;NORMA!$M$11,"NO CUMPLE","CUMPLE")</f>
        <v>CUMPLE</v>
      </c>
      <c r="U105" s="51" t="str">
        <f>IF($G105&gt;NORMA!$M$12,"NO CUMPLE","CUMPLE")</f>
        <v>CUMPLE</v>
      </c>
      <c r="V105" s="51" t="str">
        <f>IF($H105&gt;NORMA!$M$13,"NO CUMPLE","CUMPLE")</f>
        <v>CUMPLE</v>
      </c>
      <c r="W105" s="51" t="str">
        <f>IF($O105&gt;NORMA!$M$14,"NO CUMPLE","CUMPLE")</f>
        <v>CUMPLE</v>
      </c>
      <c r="X105" s="51" t="str">
        <f>IF(AND($N105&gt;=NORMA!$Q$4, $N105&lt;=NORMA!$R$4),"CUMPLE","NO CUMPLE")</f>
        <v>CUMPLE</v>
      </c>
      <c r="Y105" s="51" t="str">
        <f>IF($I105&gt;NORMA!$M$16,"NO CUMPLE","CUMPLE")</f>
        <v>CUMPLE</v>
      </c>
      <c r="Z105" s="51" t="str">
        <f>IF($M105&lt;NORMA!$M$23,"NO CUMPLE","CUMPLE")</f>
        <v>CUMPLE</v>
      </c>
      <c r="AA105" s="51" t="str">
        <f>IF($E105&gt;NORMA!$M$24,"NO CUMPLE","CUMPLE")</f>
        <v>CUMPLE</v>
      </c>
      <c r="AB105" s="51" t="str">
        <f>IF($F105&gt;NORMA!$M$25,"NO CUMPLE","CUMPLE")</f>
        <v>NO CUMPLE</v>
      </c>
      <c r="AC105" s="51" t="str">
        <f>IF($K105&gt;NORMA!$M$26,"NO CUMPLE","CUMPLE")</f>
        <v>CUMPLE</v>
      </c>
      <c r="AD105" s="51" t="str">
        <f>IF($J105&gt;NORMA!$M$27,"NO CUMPLE","CUMPLE")</f>
        <v>CUMPLE</v>
      </c>
      <c r="AE105" s="51" t="str">
        <f>IF($G105&gt;NORMA!$M$28,"NO CUMPLE","CUMPLE")</f>
        <v>CUMPLE</v>
      </c>
      <c r="AF105" s="51" t="str">
        <f>IF($H105&gt;NORMA!$M$29,"NO CUMPLE","CUMPLE")</f>
        <v>CUMPLE</v>
      </c>
      <c r="AG105" s="51" t="str">
        <f>IF($O105&gt;NORMA!$M$30,"NO CUMPLE","CUMPLE")</f>
        <v>NO CUMPLE</v>
      </c>
      <c r="AH105" s="51" t="str">
        <f>IF(AND($N105&gt;=NORMA!$R$18, $N105&lt;=NORMA!$S$18),"CUMPLE","NO CUMPLE")</f>
        <v>CUMPLE</v>
      </c>
      <c r="AI105" s="51" t="str">
        <f>IF($I105&gt;NORMA!$M$32,"NO CUMPLE","CUMPLE")</f>
        <v>CUMPLE</v>
      </c>
    </row>
    <row r="106" spans="1:35" ht="14.25" customHeight="1" x14ac:dyDescent="0.35">
      <c r="A106" s="213" t="s">
        <v>114</v>
      </c>
      <c r="B106" s="217" t="s">
        <v>113</v>
      </c>
      <c r="C106" s="252">
        <v>41311</v>
      </c>
      <c r="D106" s="251">
        <v>0.5</v>
      </c>
      <c r="E106" s="246">
        <v>2.39</v>
      </c>
      <c r="F106" s="246">
        <v>14.5</v>
      </c>
      <c r="G106" s="246">
        <v>19</v>
      </c>
      <c r="H106" s="245">
        <v>3.6</v>
      </c>
      <c r="I106" s="247">
        <v>0.13</v>
      </c>
      <c r="J106" s="248">
        <v>0.18</v>
      </c>
      <c r="K106" s="218">
        <v>2.4319999999999999</v>
      </c>
      <c r="L106" s="248">
        <v>2.33495178082163E-2</v>
      </c>
      <c r="M106" s="249">
        <v>7.27</v>
      </c>
      <c r="N106" s="249">
        <v>7.31</v>
      </c>
      <c r="O106" s="250">
        <v>15000</v>
      </c>
      <c r="P106" s="51" t="str">
        <f>IF($M106&lt;NORMA!$M$7,"NO CUMPLE","CUMPLE")</f>
        <v>CUMPLE</v>
      </c>
      <c r="Q106" s="51" t="str">
        <f>IF($E106&gt;NORMA!$M$8,"NO CUMPLE","CUMPLE")</f>
        <v>CUMPLE</v>
      </c>
      <c r="R106" s="51" t="str">
        <f>IF($F106&gt;NORMA!$M$9,"NO CUMPLE","CUMPLE")</f>
        <v>CUMPLE</v>
      </c>
      <c r="S106" s="51" t="str">
        <f>IF($K106&gt;NORMA!$M$10,"NO CUMPLE","CUMPLE")</f>
        <v>CUMPLE</v>
      </c>
      <c r="T106" s="51" t="str">
        <f>IF($J106&gt;NORMA!$M$11,"NO CUMPLE","CUMPLE")</f>
        <v>CUMPLE</v>
      </c>
      <c r="U106" s="51" t="str">
        <f>IF($G106&gt;NORMA!$M$12,"NO CUMPLE","CUMPLE")</f>
        <v>NO CUMPLE</v>
      </c>
      <c r="V106" s="51" t="str">
        <f>IF($H106&gt;NORMA!$M$13,"NO CUMPLE","CUMPLE")</f>
        <v>CUMPLE</v>
      </c>
      <c r="W106" s="51" t="str">
        <f>IF($O106&gt;NORMA!$M$14,"NO CUMPLE","CUMPLE")</f>
        <v>NO CUMPLE</v>
      </c>
      <c r="X106" s="51" t="str">
        <f>IF(AND($N106&gt;=NORMA!$Q$4, $N106&lt;=NORMA!$R$4),"CUMPLE","NO CUMPLE")</f>
        <v>CUMPLE</v>
      </c>
      <c r="Y106" s="51" t="str">
        <f>IF($I106&gt;NORMA!$M$16,"NO CUMPLE","CUMPLE")</f>
        <v>CUMPLE</v>
      </c>
      <c r="Z106" s="51" t="str">
        <f>IF($M106&lt;NORMA!$M$23,"NO CUMPLE","CUMPLE")</f>
        <v>CUMPLE</v>
      </c>
      <c r="AA106" s="51" t="str">
        <f>IF($E106&gt;NORMA!$M$24,"NO CUMPLE","CUMPLE")</f>
        <v>CUMPLE</v>
      </c>
      <c r="AB106" s="51" t="str">
        <f>IF($F106&gt;NORMA!$M$25,"NO CUMPLE","CUMPLE")</f>
        <v>NO CUMPLE</v>
      </c>
      <c r="AC106" s="51" t="str">
        <f>IF($K106&gt;NORMA!$M$26,"NO CUMPLE","CUMPLE")</f>
        <v>CUMPLE</v>
      </c>
      <c r="AD106" s="51" t="str">
        <f>IF($J106&gt;NORMA!$M$27,"NO CUMPLE","CUMPLE")</f>
        <v>CUMPLE</v>
      </c>
      <c r="AE106" s="51" t="str">
        <f>IF($G106&gt;NORMA!$M$28,"NO CUMPLE","CUMPLE")</f>
        <v>NO CUMPLE</v>
      </c>
      <c r="AF106" s="51" t="str">
        <f>IF($H106&gt;NORMA!$M$29,"NO CUMPLE","CUMPLE")</f>
        <v>CUMPLE</v>
      </c>
      <c r="AG106" s="51" t="str">
        <f>IF($O106&gt;NORMA!$M$30,"NO CUMPLE","CUMPLE")</f>
        <v>NO CUMPLE</v>
      </c>
      <c r="AH106" s="51" t="str">
        <f>IF(AND($N106&gt;=NORMA!$R$18, $N106&lt;=NORMA!$S$18),"CUMPLE","NO CUMPLE")</f>
        <v>CUMPLE</v>
      </c>
      <c r="AI106" s="51" t="str">
        <f>IF($I106&gt;NORMA!$M$32,"NO CUMPLE","CUMPLE")</f>
        <v>CUMPLE</v>
      </c>
    </row>
    <row r="107" spans="1:35" ht="14.25" customHeight="1" x14ac:dyDescent="0.35">
      <c r="A107" s="213" t="s">
        <v>112</v>
      </c>
      <c r="B107" s="217" t="s">
        <v>113</v>
      </c>
      <c r="C107" s="240">
        <v>41330</v>
      </c>
      <c r="D107" s="251">
        <v>0.41666666666666702</v>
      </c>
      <c r="E107" s="246">
        <v>1.1000000000000001</v>
      </c>
      <c r="F107" s="246">
        <v>9.3000000000000007</v>
      </c>
      <c r="G107" s="246">
        <v>8.6999999999999993</v>
      </c>
      <c r="H107" s="246">
        <v>4.4000000000000004</v>
      </c>
      <c r="I107" s="247">
        <v>0.03</v>
      </c>
      <c r="J107" s="248">
        <v>0.14000000000000001</v>
      </c>
      <c r="K107" s="218">
        <v>1.91</v>
      </c>
      <c r="L107" s="248">
        <v>4.9397801294416201E-3</v>
      </c>
      <c r="M107" s="249">
        <v>7.99</v>
      </c>
      <c r="N107" s="249">
        <v>6.98</v>
      </c>
      <c r="O107" s="250">
        <v>930</v>
      </c>
      <c r="P107" s="51" t="str">
        <f>IF($M107&lt;NORMA!$M$7,"NO CUMPLE","CUMPLE")</f>
        <v>CUMPLE</v>
      </c>
      <c r="Q107" s="51" t="str">
        <f>IF($E107&gt;NORMA!$M$8,"NO CUMPLE","CUMPLE")</f>
        <v>CUMPLE</v>
      </c>
      <c r="R107" s="51" t="str">
        <f>IF($F107&gt;NORMA!$M$9,"NO CUMPLE","CUMPLE")</f>
        <v>CUMPLE</v>
      </c>
      <c r="S107" s="51" t="str">
        <f>IF($K107&gt;NORMA!$M$10,"NO CUMPLE","CUMPLE")</f>
        <v>CUMPLE</v>
      </c>
      <c r="T107" s="51" t="str">
        <f>IF($J107&gt;NORMA!$M$11,"NO CUMPLE","CUMPLE")</f>
        <v>CUMPLE</v>
      </c>
      <c r="U107" s="51" t="str">
        <f>IF($G107&gt;NORMA!$M$12,"NO CUMPLE","CUMPLE")</f>
        <v>CUMPLE</v>
      </c>
      <c r="V107" s="51" t="str">
        <f>IF($H107&gt;NORMA!$M$13,"NO CUMPLE","CUMPLE")</f>
        <v>CUMPLE</v>
      </c>
      <c r="W107" s="51" t="str">
        <f>IF($O107&gt;NORMA!$M$14,"NO CUMPLE","CUMPLE")</f>
        <v>CUMPLE</v>
      </c>
      <c r="X107" s="51" t="str">
        <f>IF(AND($N107&gt;=NORMA!$Q$4, $N107&lt;=NORMA!$R$4),"CUMPLE","NO CUMPLE")</f>
        <v>CUMPLE</v>
      </c>
      <c r="Y107" s="51" t="str">
        <f>IF($I107&gt;NORMA!$M$16,"NO CUMPLE","CUMPLE")</f>
        <v>CUMPLE</v>
      </c>
      <c r="Z107" s="51" t="str">
        <f>IF($M107&lt;NORMA!$M$23,"NO CUMPLE","CUMPLE")</f>
        <v>CUMPLE</v>
      </c>
      <c r="AA107" s="51" t="str">
        <f>IF($E107&gt;NORMA!$M$24,"NO CUMPLE","CUMPLE")</f>
        <v>CUMPLE</v>
      </c>
      <c r="AB107" s="51" t="str">
        <f>IF($F107&gt;NORMA!$M$25,"NO CUMPLE","CUMPLE")</f>
        <v>CUMPLE</v>
      </c>
      <c r="AC107" s="51" t="str">
        <f>IF($K107&gt;NORMA!$M$26,"NO CUMPLE","CUMPLE")</f>
        <v>CUMPLE</v>
      </c>
      <c r="AD107" s="51" t="str">
        <f>IF($J107&gt;NORMA!$M$27,"NO CUMPLE","CUMPLE")</f>
        <v>CUMPLE</v>
      </c>
      <c r="AE107" s="51" t="str">
        <f>IF($G107&gt;NORMA!$M$28,"NO CUMPLE","CUMPLE")</f>
        <v>CUMPLE</v>
      </c>
      <c r="AF107" s="51" t="str">
        <f>IF($H107&gt;NORMA!$M$29,"NO CUMPLE","CUMPLE")</f>
        <v>CUMPLE</v>
      </c>
      <c r="AG107" s="51" t="str">
        <f>IF($O107&gt;NORMA!$M$30,"NO CUMPLE","CUMPLE")</f>
        <v>NO CUMPLE</v>
      </c>
      <c r="AH107" s="51" t="str">
        <f>IF(AND($N107&gt;=NORMA!$R$18, $N107&lt;=NORMA!$S$18),"CUMPLE","NO CUMPLE")</f>
        <v>CUMPLE</v>
      </c>
      <c r="AI107" s="51" t="str">
        <f>IF($I107&gt;NORMA!$M$32,"NO CUMPLE","CUMPLE")</f>
        <v>CUMPLE</v>
      </c>
    </row>
    <row r="108" spans="1:35" ht="14.25" customHeight="1" x14ac:dyDescent="0.35">
      <c r="A108" s="213" t="s">
        <v>114</v>
      </c>
      <c r="B108" s="217" t="s">
        <v>113</v>
      </c>
      <c r="C108" s="252">
        <v>41333</v>
      </c>
      <c r="D108" s="251">
        <v>0.41666666666666702</v>
      </c>
      <c r="E108" s="246">
        <v>1.2</v>
      </c>
      <c r="F108" s="246">
        <v>15.4</v>
      </c>
      <c r="G108" s="246">
        <v>6.8</v>
      </c>
      <c r="H108" s="246">
        <v>3.9</v>
      </c>
      <c r="I108" s="247">
        <v>0.23</v>
      </c>
      <c r="J108" s="248">
        <v>0.18</v>
      </c>
      <c r="K108" s="218">
        <v>2.19</v>
      </c>
      <c r="L108" s="248">
        <v>0.26936069166666698</v>
      </c>
      <c r="M108" s="249">
        <v>7.39</v>
      </c>
      <c r="N108" s="249">
        <v>7.35</v>
      </c>
      <c r="O108" s="250">
        <v>15000</v>
      </c>
      <c r="P108" s="51" t="str">
        <f>IF($M108&lt;NORMA!$M$7,"NO CUMPLE","CUMPLE")</f>
        <v>CUMPLE</v>
      </c>
      <c r="Q108" s="51" t="str">
        <f>IF($E108&gt;NORMA!$M$8,"NO CUMPLE","CUMPLE")</f>
        <v>CUMPLE</v>
      </c>
      <c r="R108" s="51" t="str">
        <f>IF($F108&gt;NORMA!$M$9,"NO CUMPLE","CUMPLE")</f>
        <v>CUMPLE</v>
      </c>
      <c r="S108" s="51" t="str">
        <f>IF($K108&gt;NORMA!$M$10,"NO CUMPLE","CUMPLE")</f>
        <v>CUMPLE</v>
      </c>
      <c r="T108" s="51" t="str">
        <f>IF($J108&gt;NORMA!$M$11,"NO CUMPLE","CUMPLE")</f>
        <v>CUMPLE</v>
      </c>
      <c r="U108" s="51" t="str">
        <f>IF($G108&gt;NORMA!$M$12,"NO CUMPLE","CUMPLE")</f>
        <v>CUMPLE</v>
      </c>
      <c r="V108" s="51" t="str">
        <f>IF($H108&gt;NORMA!$M$13,"NO CUMPLE","CUMPLE")</f>
        <v>CUMPLE</v>
      </c>
      <c r="W108" s="51" t="str">
        <f>IF($O108&gt;NORMA!$M$14,"NO CUMPLE","CUMPLE")</f>
        <v>NO CUMPLE</v>
      </c>
      <c r="X108" s="51" t="str">
        <f>IF(AND($N108&gt;=NORMA!$Q$4, $N108&lt;=NORMA!$R$4),"CUMPLE","NO CUMPLE")</f>
        <v>CUMPLE</v>
      </c>
      <c r="Y108" s="51" t="str">
        <f>IF($I108&gt;NORMA!$M$16,"NO CUMPLE","CUMPLE")</f>
        <v>CUMPLE</v>
      </c>
      <c r="Z108" s="51" t="str">
        <f>IF($M108&lt;NORMA!$M$23,"NO CUMPLE","CUMPLE")</f>
        <v>CUMPLE</v>
      </c>
      <c r="AA108" s="51" t="str">
        <f>IF($E108&gt;NORMA!$M$24,"NO CUMPLE","CUMPLE")</f>
        <v>CUMPLE</v>
      </c>
      <c r="AB108" s="51" t="str">
        <f>IF($F108&gt;NORMA!$M$25,"NO CUMPLE","CUMPLE")</f>
        <v>NO CUMPLE</v>
      </c>
      <c r="AC108" s="51" t="str">
        <f>IF($K108&gt;NORMA!$M$26,"NO CUMPLE","CUMPLE")</f>
        <v>CUMPLE</v>
      </c>
      <c r="AD108" s="51" t="str">
        <f>IF($J108&gt;NORMA!$M$27,"NO CUMPLE","CUMPLE")</f>
        <v>CUMPLE</v>
      </c>
      <c r="AE108" s="51" t="str">
        <f>IF($G108&gt;NORMA!$M$28,"NO CUMPLE","CUMPLE")</f>
        <v>CUMPLE</v>
      </c>
      <c r="AF108" s="51" t="str">
        <f>IF($H108&gt;NORMA!$M$29,"NO CUMPLE","CUMPLE")</f>
        <v>CUMPLE</v>
      </c>
      <c r="AG108" s="51" t="str">
        <f>IF($O108&gt;NORMA!$M$30,"NO CUMPLE","CUMPLE")</f>
        <v>NO CUMPLE</v>
      </c>
      <c r="AH108" s="51" t="str">
        <f>IF(AND($N108&gt;=NORMA!$R$18, $N108&lt;=NORMA!$S$18),"CUMPLE","NO CUMPLE")</f>
        <v>CUMPLE</v>
      </c>
      <c r="AI108" s="51" t="str">
        <f>IF($I108&gt;NORMA!$M$32,"NO CUMPLE","CUMPLE")</f>
        <v>CUMPLE</v>
      </c>
    </row>
    <row r="109" spans="1:35" ht="14.25" customHeight="1" x14ac:dyDescent="0.35">
      <c r="A109" s="213" t="s">
        <v>112</v>
      </c>
      <c r="B109" s="217" t="s">
        <v>113</v>
      </c>
      <c r="C109" s="240">
        <v>41353</v>
      </c>
      <c r="D109" s="251">
        <v>0.52083333333333304</v>
      </c>
      <c r="E109" s="246">
        <v>1.5</v>
      </c>
      <c r="F109" s="246">
        <v>17</v>
      </c>
      <c r="G109" s="246">
        <v>11</v>
      </c>
      <c r="H109" s="246">
        <v>3.7</v>
      </c>
      <c r="I109" s="257">
        <v>0.02</v>
      </c>
      <c r="J109" s="248">
        <v>0.14000000000000001</v>
      </c>
      <c r="K109" s="218">
        <v>1.903</v>
      </c>
      <c r="L109" s="248">
        <v>2.43590276444603</v>
      </c>
      <c r="M109" s="249">
        <v>7.55</v>
      </c>
      <c r="N109" s="249">
        <v>7.2</v>
      </c>
      <c r="O109" s="250">
        <v>300</v>
      </c>
      <c r="P109" s="51" t="str">
        <f>IF($M109&lt;NORMA!$M$7,"NO CUMPLE","CUMPLE")</f>
        <v>CUMPLE</v>
      </c>
      <c r="Q109" s="51" t="str">
        <f>IF($E109&gt;NORMA!$M$8,"NO CUMPLE","CUMPLE")</f>
        <v>CUMPLE</v>
      </c>
      <c r="R109" s="51" t="str">
        <f>IF($F109&gt;NORMA!$M$9,"NO CUMPLE","CUMPLE")</f>
        <v>CUMPLE</v>
      </c>
      <c r="S109" s="51" t="str">
        <f>IF($K109&gt;NORMA!$M$10,"NO CUMPLE","CUMPLE")</f>
        <v>CUMPLE</v>
      </c>
      <c r="T109" s="51" t="str">
        <f>IF($J109&gt;NORMA!$M$11,"NO CUMPLE","CUMPLE")</f>
        <v>CUMPLE</v>
      </c>
      <c r="U109" s="51" t="str">
        <f>IF($G109&gt;NORMA!$M$12,"NO CUMPLE","CUMPLE")</f>
        <v>NO CUMPLE</v>
      </c>
      <c r="V109" s="51" t="str">
        <f>IF($H109&gt;NORMA!$M$13,"NO CUMPLE","CUMPLE")</f>
        <v>CUMPLE</v>
      </c>
      <c r="W109" s="51" t="str">
        <f>IF($O109&gt;NORMA!$M$14,"NO CUMPLE","CUMPLE")</f>
        <v>CUMPLE</v>
      </c>
      <c r="X109" s="51" t="str">
        <f>IF(AND($N109&gt;=NORMA!$Q$4, $N109&lt;=NORMA!$R$4),"CUMPLE","NO CUMPLE")</f>
        <v>CUMPLE</v>
      </c>
      <c r="Y109" s="51" t="str">
        <f>IF($I109&gt;NORMA!$M$16,"NO CUMPLE","CUMPLE")</f>
        <v>CUMPLE</v>
      </c>
      <c r="Z109" s="51" t="str">
        <f>IF($M109&lt;NORMA!$M$23,"NO CUMPLE","CUMPLE")</f>
        <v>CUMPLE</v>
      </c>
      <c r="AA109" s="51" t="str">
        <f>IF($E109&gt;NORMA!$M$24,"NO CUMPLE","CUMPLE")</f>
        <v>CUMPLE</v>
      </c>
      <c r="AB109" s="51" t="str">
        <f>IF($F109&gt;NORMA!$M$25,"NO CUMPLE","CUMPLE")</f>
        <v>NO CUMPLE</v>
      </c>
      <c r="AC109" s="51" t="str">
        <f>IF($K109&gt;NORMA!$M$26,"NO CUMPLE","CUMPLE")</f>
        <v>CUMPLE</v>
      </c>
      <c r="AD109" s="51" t="str">
        <f>IF($J109&gt;NORMA!$M$27,"NO CUMPLE","CUMPLE")</f>
        <v>CUMPLE</v>
      </c>
      <c r="AE109" s="51" t="str">
        <f>IF($G109&gt;NORMA!$M$28,"NO CUMPLE","CUMPLE")</f>
        <v>NO CUMPLE</v>
      </c>
      <c r="AF109" s="51" t="str">
        <f>IF($H109&gt;NORMA!$M$29,"NO CUMPLE","CUMPLE")</f>
        <v>CUMPLE</v>
      </c>
      <c r="AG109" s="51" t="str">
        <f>IF($O109&gt;NORMA!$M$30,"NO CUMPLE","CUMPLE")</f>
        <v>NO CUMPLE</v>
      </c>
      <c r="AH109" s="51" t="str">
        <f>IF(AND($N109&gt;=NORMA!$R$18, $N109&lt;=NORMA!$S$18),"CUMPLE","NO CUMPLE")</f>
        <v>CUMPLE</v>
      </c>
      <c r="AI109" s="51" t="str">
        <f>IF($I109&gt;NORMA!$M$32,"NO CUMPLE","CUMPLE")</f>
        <v>CUMPLE</v>
      </c>
    </row>
    <row r="110" spans="1:35" ht="14.25" customHeight="1" x14ac:dyDescent="0.35">
      <c r="A110" s="213" t="s">
        <v>114</v>
      </c>
      <c r="B110" s="217" t="s">
        <v>113</v>
      </c>
      <c r="C110" s="252">
        <v>41353</v>
      </c>
      <c r="D110" s="251">
        <v>0.35416666666666702</v>
      </c>
      <c r="E110" s="246">
        <v>1.8</v>
      </c>
      <c r="F110" s="246">
        <v>19.399999999999999</v>
      </c>
      <c r="G110" s="246">
        <v>20</v>
      </c>
      <c r="H110" s="246">
        <v>4.8</v>
      </c>
      <c r="I110" s="257">
        <v>0.02</v>
      </c>
      <c r="J110" s="248">
        <v>0.14000000000000001</v>
      </c>
      <c r="K110" s="218">
        <v>1.903</v>
      </c>
      <c r="L110" s="248">
        <v>5.7380616666666704</v>
      </c>
      <c r="M110" s="249">
        <v>8.1300000000000008</v>
      </c>
      <c r="N110" s="249">
        <v>7.37</v>
      </c>
      <c r="O110" s="250">
        <v>910</v>
      </c>
      <c r="P110" s="51" t="str">
        <f>IF($M110&lt;NORMA!$M$7,"NO CUMPLE","CUMPLE")</f>
        <v>CUMPLE</v>
      </c>
      <c r="Q110" s="51" t="str">
        <f>IF($E110&gt;NORMA!$M$8,"NO CUMPLE","CUMPLE")</f>
        <v>CUMPLE</v>
      </c>
      <c r="R110" s="51" t="str">
        <f>IF($F110&gt;NORMA!$M$9,"NO CUMPLE","CUMPLE")</f>
        <v>CUMPLE</v>
      </c>
      <c r="S110" s="51" t="str">
        <f>IF($K110&gt;NORMA!$M$10,"NO CUMPLE","CUMPLE")</f>
        <v>CUMPLE</v>
      </c>
      <c r="T110" s="51" t="str">
        <f>IF($J110&gt;NORMA!$M$11,"NO CUMPLE","CUMPLE")</f>
        <v>CUMPLE</v>
      </c>
      <c r="U110" s="51" t="str">
        <f>IF($G110&gt;NORMA!$M$12,"NO CUMPLE","CUMPLE")</f>
        <v>NO CUMPLE</v>
      </c>
      <c r="V110" s="51" t="str">
        <f>IF($H110&gt;NORMA!$M$13,"NO CUMPLE","CUMPLE")</f>
        <v>CUMPLE</v>
      </c>
      <c r="W110" s="51" t="str">
        <f>IF($O110&gt;NORMA!$M$14,"NO CUMPLE","CUMPLE")</f>
        <v>CUMPLE</v>
      </c>
      <c r="X110" s="51" t="str">
        <f>IF(AND($N110&gt;=NORMA!$Q$4, $N110&lt;=NORMA!$R$4),"CUMPLE","NO CUMPLE")</f>
        <v>CUMPLE</v>
      </c>
      <c r="Y110" s="51" t="str">
        <f>IF($I110&gt;NORMA!$M$16,"NO CUMPLE","CUMPLE")</f>
        <v>CUMPLE</v>
      </c>
      <c r="Z110" s="51" t="str">
        <f>IF($M110&lt;NORMA!$M$23,"NO CUMPLE","CUMPLE")</f>
        <v>CUMPLE</v>
      </c>
      <c r="AA110" s="51" t="str">
        <f>IF($E110&gt;NORMA!$M$24,"NO CUMPLE","CUMPLE")</f>
        <v>CUMPLE</v>
      </c>
      <c r="AB110" s="51" t="str">
        <f>IF($F110&gt;NORMA!$M$25,"NO CUMPLE","CUMPLE")</f>
        <v>NO CUMPLE</v>
      </c>
      <c r="AC110" s="51" t="str">
        <f>IF($K110&gt;NORMA!$M$26,"NO CUMPLE","CUMPLE")</f>
        <v>CUMPLE</v>
      </c>
      <c r="AD110" s="51" t="str">
        <f>IF($J110&gt;NORMA!$M$27,"NO CUMPLE","CUMPLE")</f>
        <v>CUMPLE</v>
      </c>
      <c r="AE110" s="51" t="str">
        <f>IF($G110&gt;NORMA!$M$28,"NO CUMPLE","CUMPLE")</f>
        <v>NO CUMPLE</v>
      </c>
      <c r="AF110" s="51" t="str">
        <f>IF($H110&gt;NORMA!$M$29,"NO CUMPLE","CUMPLE")</f>
        <v>CUMPLE</v>
      </c>
      <c r="AG110" s="51" t="str">
        <f>IF($O110&gt;NORMA!$M$30,"NO CUMPLE","CUMPLE")</f>
        <v>NO CUMPLE</v>
      </c>
      <c r="AH110" s="51" t="str">
        <f>IF(AND($N110&gt;=NORMA!$R$18, $N110&lt;=NORMA!$S$18),"CUMPLE","NO CUMPLE")</f>
        <v>CUMPLE</v>
      </c>
      <c r="AI110" s="51" t="str">
        <f>IF($I110&gt;NORMA!$M$32,"NO CUMPLE","CUMPLE")</f>
        <v>CUMPLE</v>
      </c>
    </row>
    <row r="111" spans="1:35" ht="14.25" customHeight="1" x14ac:dyDescent="0.35">
      <c r="A111" s="213" t="s">
        <v>112</v>
      </c>
      <c r="B111" s="217" t="s">
        <v>113</v>
      </c>
      <c r="C111" s="240">
        <v>41380</v>
      </c>
      <c r="D111" s="251">
        <v>0.58333333333333304</v>
      </c>
      <c r="E111" s="246">
        <v>1.6</v>
      </c>
      <c r="F111" s="246">
        <v>15</v>
      </c>
      <c r="G111" s="246">
        <v>9</v>
      </c>
      <c r="H111" s="245">
        <v>3.6</v>
      </c>
      <c r="I111" s="247">
        <v>0.06</v>
      </c>
      <c r="J111" s="248">
        <v>0.12</v>
      </c>
      <c r="K111" s="218">
        <v>1.91</v>
      </c>
      <c r="L111" s="248">
        <v>1.1357513838659201E-2</v>
      </c>
      <c r="M111" s="249">
        <v>8.4600000000000009</v>
      </c>
      <c r="N111" s="249">
        <v>7.58</v>
      </c>
      <c r="O111" s="250">
        <v>360</v>
      </c>
      <c r="P111" s="51" t="str">
        <f>IF($M111&lt;NORMA!$M$7,"NO CUMPLE","CUMPLE")</f>
        <v>CUMPLE</v>
      </c>
      <c r="Q111" s="51" t="str">
        <f>IF($E111&gt;NORMA!$M$8,"NO CUMPLE","CUMPLE")</f>
        <v>CUMPLE</v>
      </c>
      <c r="R111" s="51" t="str">
        <f>IF($F111&gt;NORMA!$M$9,"NO CUMPLE","CUMPLE")</f>
        <v>CUMPLE</v>
      </c>
      <c r="S111" s="51" t="str">
        <f>IF($K111&gt;NORMA!$M$10,"NO CUMPLE","CUMPLE")</f>
        <v>CUMPLE</v>
      </c>
      <c r="T111" s="51" t="str">
        <f>IF($J111&gt;NORMA!$M$11,"NO CUMPLE","CUMPLE")</f>
        <v>CUMPLE</v>
      </c>
      <c r="U111" s="51" t="str">
        <f>IF($G111&gt;NORMA!$M$12,"NO CUMPLE","CUMPLE")</f>
        <v>CUMPLE</v>
      </c>
      <c r="V111" s="51" t="str">
        <f>IF($H111&gt;NORMA!$M$13,"NO CUMPLE","CUMPLE")</f>
        <v>CUMPLE</v>
      </c>
      <c r="W111" s="51" t="str">
        <f>IF($O111&gt;NORMA!$M$14,"NO CUMPLE","CUMPLE")</f>
        <v>CUMPLE</v>
      </c>
      <c r="X111" s="51" t="str">
        <f>IF(AND($N111&gt;=NORMA!$Q$4, $N111&lt;=NORMA!$R$4),"CUMPLE","NO CUMPLE")</f>
        <v>CUMPLE</v>
      </c>
      <c r="Y111" s="51" t="str">
        <f>IF($I111&gt;NORMA!$M$16,"NO CUMPLE","CUMPLE")</f>
        <v>CUMPLE</v>
      </c>
      <c r="Z111" s="51" t="str">
        <f>IF($M111&lt;NORMA!$M$23,"NO CUMPLE","CUMPLE")</f>
        <v>CUMPLE</v>
      </c>
      <c r="AA111" s="51" t="str">
        <f>IF($E111&gt;NORMA!$M$24,"NO CUMPLE","CUMPLE")</f>
        <v>CUMPLE</v>
      </c>
      <c r="AB111" s="51" t="str">
        <f>IF($F111&gt;NORMA!$M$25,"NO CUMPLE","CUMPLE")</f>
        <v>NO CUMPLE</v>
      </c>
      <c r="AC111" s="51" t="str">
        <f>IF($K111&gt;NORMA!$M$26,"NO CUMPLE","CUMPLE")</f>
        <v>CUMPLE</v>
      </c>
      <c r="AD111" s="51" t="str">
        <f>IF($J111&gt;NORMA!$M$27,"NO CUMPLE","CUMPLE")</f>
        <v>CUMPLE</v>
      </c>
      <c r="AE111" s="51" t="str">
        <f>IF($G111&gt;NORMA!$M$28,"NO CUMPLE","CUMPLE")</f>
        <v>CUMPLE</v>
      </c>
      <c r="AF111" s="51" t="str">
        <f>IF($H111&gt;NORMA!$M$29,"NO CUMPLE","CUMPLE")</f>
        <v>CUMPLE</v>
      </c>
      <c r="AG111" s="51" t="str">
        <f>IF($O111&gt;NORMA!$M$30,"NO CUMPLE","CUMPLE")</f>
        <v>NO CUMPLE</v>
      </c>
      <c r="AH111" s="51" t="str">
        <f>IF(AND($N111&gt;=NORMA!$R$18, $N111&lt;=NORMA!$S$18),"CUMPLE","NO CUMPLE")</f>
        <v>CUMPLE</v>
      </c>
      <c r="AI111" s="51" t="str">
        <f>IF($I111&gt;NORMA!$M$32,"NO CUMPLE","CUMPLE")</f>
        <v>CUMPLE</v>
      </c>
    </row>
    <row r="112" spans="1:35" ht="14.25" customHeight="1" x14ac:dyDescent="0.35">
      <c r="A112" s="213" t="s">
        <v>114</v>
      </c>
      <c r="B112" s="217" t="s">
        <v>113</v>
      </c>
      <c r="C112" s="252">
        <v>41382</v>
      </c>
      <c r="D112" s="251">
        <v>0.66666666666666696</v>
      </c>
      <c r="E112" s="246">
        <v>2</v>
      </c>
      <c r="F112" s="246">
        <v>19.399999999999999</v>
      </c>
      <c r="G112" s="246">
        <v>7.5</v>
      </c>
      <c r="H112" s="245">
        <v>3.6</v>
      </c>
      <c r="I112" s="247">
        <v>7.0000000000000007E-2</v>
      </c>
      <c r="J112" s="248">
        <v>0.18</v>
      </c>
      <c r="K112" s="218">
        <v>1.98</v>
      </c>
      <c r="L112" s="248">
        <v>0.26755040000000002</v>
      </c>
      <c r="M112" s="249">
        <v>7.29</v>
      </c>
      <c r="N112" s="249">
        <v>7.81</v>
      </c>
      <c r="O112" s="250">
        <v>4300</v>
      </c>
      <c r="P112" s="51" t="str">
        <f>IF($M112&lt;NORMA!$M$7,"NO CUMPLE","CUMPLE")</f>
        <v>CUMPLE</v>
      </c>
      <c r="Q112" s="51" t="str">
        <f>IF($E112&gt;NORMA!$M$8,"NO CUMPLE","CUMPLE")</f>
        <v>CUMPLE</v>
      </c>
      <c r="R112" s="51" t="str">
        <f>IF($F112&gt;NORMA!$M$9,"NO CUMPLE","CUMPLE")</f>
        <v>CUMPLE</v>
      </c>
      <c r="S112" s="51" t="str">
        <f>IF($K112&gt;NORMA!$M$10,"NO CUMPLE","CUMPLE")</f>
        <v>CUMPLE</v>
      </c>
      <c r="T112" s="51" t="str">
        <f>IF($J112&gt;NORMA!$M$11,"NO CUMPLE","CUMPLE")</f>
        <v>CUMPLE</v>
      </c>
      <c r="U112" s="51" t="str">
        <f>IF($G112&gt;NORMA!$M$12,"NO CUMPLE","CUMPLE")</f>
        <v>CUMPLE</v>
      </c>
      <c r="V112" s="51" t="str">
        <f>IF($H112&gt;NORMA!$M$13,"NO CUMPLE","CUMPLE")</f>
        <v>CUMPLE</v>
      </c>
      <c r="W112" s="51" t="str">
        <f>IF($O112&gt;NORMA!$M$14,"NO CUMPLE","CUMPLE")</f>
        <v>NO CUMPLE</v>
      </c>
      <c r="X112" s="51" t="str">
        <f>IF(AND($N112&gt;=NORMA!$Q$4, $N112&lt;=NORMA!$R$4),"CUMPLE","NO CUMPLE")</f>
        <v>CUMPLE</v>
      </c>
      <c r="Y112" s="51" t="str">
        <f>IF($I112&gt;NORMA!$M$16,"NO CUMPLE","CUMPLE")</f>
        <v>CUMPLE</v>
      </c>
      <c r="Z112" s="51" t="str">
        <f>IF($M112&lt;NORMA!$M$23,"NO CUMPLE","CUMPLE")</f>
        <v>CUMPLE</v>
      </c>
      <c r="AA112" s="51" t="str">
        <f>IF($E112&gt;NORMA!$M$24,"NO CUMPLE","CUMPLE")</f>
        <v>CUMPLE</v>
      </c>
      <c r="AB112" s="51" t="str">
        <f>IF($F112&gt;NORMA!$M$25,"NO CUMPLE","CUMPLE")</f>
        <v>NO CUMPLE</v>
      </c>
      <c r="AC112" s="51" t="str">
        <f>IF($K112&gt;NORMA!$M$26,"NO CUMPLE","CUMPLE")</f>
        <v>CUMPLE</v>
      </c>
      <c r="AD112" s="51" t="str">
        <f>IF($J112&gt;NORMA!$M$27,"NO CUMPLE","CUMPLE")</f>
        <v>CUMPLE</v>
      </c>
      <c r="AE112" s="51" t="str">
        <f>IF($G112&gt;NORMA!$M$28,"NO CUMPLE","CUMPLE")</f>
        <v>CUMPLE</v>
      </c>
      <c r="AF112" s="51" t="str">
        <f>IF($H112&gt;NORMA!$M$29,"NO CUMPLE","CUMPLE")</f>
        <v>CUMPLE</v>
      </c>
      <c r="AG112" s="51" t="str">
        <f>IF($O112&gt;NORMA!$M$30,"NO CUMPLE","CUMPLE")</f>
        <v>NO CUMPLE</v>
      </c>
      <c r="AH112" s="51" t="str">
        <f>IF(AND($N112&gt;=NORMA!$R$18, $N112&lt;=NORMA!$S$18),"CUMPLE","NO CUMPLE")</f>
        <v>CUMPLE</v>
      </c>
      <c r="AI112" s="51" t="str">
        <f>IF($I112&gt;NORMA!$M$32,"NO CUMPLE","CUMPLE")</f>
        <v>CUMPLE</v>
      </c>
    </row>
    <row r="113" spans="1:35" ht="14.25" customHeight="1" x14ac:dyDescent="0.35">
      <c r="A113" s="213" t="s">
        <v>112</v>
      </c>
      <c r="B113" s="217" t="s">
        <v>113</v>
      </c>
      <c r="C113" s="240">
        <v>41402</v>
      </c>
      <c r="D113" s="251">
        <v>0.66666666666666696</v>
      </c>
      <c r="E113" s="246">
        <v>1.2</v>
      </c>
      <c r="F113" s="246">
        <v>14.6</v>
      </c>
      <c r="G113" s="246">
        <v>12</v>
      </c>
      <c r="H113" s="245">
        <v>3.6</v>
      </c>
      <c r="I113" s="257">
        <v>0.02</v>
      </c>
      <c r="J113" s="248">
        <v>0.16</v>
      </c>
      <c r="K113" s="218">
        <v>1.9039999999999999</v>
      </c>
      <c r="L113" s="248">
        <v>3.2328138252895</v>
      </c>
      <c r="M113" s="249">
        <v>7.45</v>
      </c>
      <c r="N113" s="249">
        <v>7.05</v>
      </c>
      <c r="O113" s="250">
        <v>300</v>
      </c>
      <c r="P113" s="51" t="str">
        <f>IF($M113&lt;NORMA!$M$7,"NO CUMPLE","CUMPLE")</f>
        <v>CUMPLE</v>
      </c>
      <c r="Q113" s="51" t="str">
        <f>IF($E113&gt;NORMA!$M$8,"NO CUMPLE","CUMPLE")</f>
        <v>CUMPLE</v>
      </c>
      <c r="R113" s="51" t="str">
        <f>IF($F113&gt;NORMA!$M$9,"NO CUMPLE","CUMPLE")</f>
        <v>CUMPLE</v>
      </c>
      <c r="S113" s="51" t="str">
        <f>IF($K113&gt;NORMA!$M$10,"NO CUMPLE","CUMPLE")</f>
        <v>CUMPLE</v>
      </c>
      <c r="T113" s="51" t="str">
        <f>IF($J113&gt;NORMA!$M$11,"NO CUMPLE","CUMPLE")</f>
        <v>CUMPLE</v>
      </c>
      <c r="U113" s="51" t="str">
        <f>IF($G113&gt;NORMA!$M$12,"NO CUMPLE","CUMPLE")</f>
        <v>NO CUMPLE</v>
      </c>
      <c r="V113" s="51" t="str">
        <f>IF($H113&gt;NORMA!$M$13,"NO CUMPLE","CUMPLE")</f>
        <v>CUMPLE</v>
      </c>
      <c r="W113" s="51" t="str">
        <f>IF($O113&gt;NORMA!$M$14,"NO CUMPLE","CUMPLE")</f>
        <v>CUMPLE</v>
      </c>
      <c r="X113" s="51" t="str">
        <f>IF(AND($N113&gt;=NORMA!$Q$4, $N113&lt;=NORMA!$R$4),"CUMPLE","NO CUMPLE")</f>
        <v>CUMPLE</v>
      </c>
      <c r="Y113" s="51" t="str">
        <f>IF($I113&gt;NORMA!$M$16,"NO CUMPLE","CUMPLE")</f>
        <v>CUMPLE</v>
      </c>
      <c r="Z113" s="51" t="str">
        <f>IF($M113&lt;NORMA!$M$23,"NO CUMPLE","CUMPLE")</f>
        <v>CUMPLE</v>
      </c>
      <c r="AA113" s="51" t="str">
        <f>IF($E113&gt;NORMA!$M$24,"NO CUMPLE","CUMPLE")</f>
        <v>CUMPLE</v>
      </c>
      <c r="AB113" s="51" t="str">
        <f>IF($F113&gt;NORMA!$M$25,"NO CUMPLE","CUMPLE")</f>
        <v>NO CUMPLE</v>
      </c>
      <c r="AC113" s="51" t="str">
        <f>IF($K113&gt;NORMA!$M$26,"NO CUMPLE","CUMPLE")</f>
        <v>CUMPLE</v>
      </c>
      <c r="AD113" s="51" t="str">
        <f>IF($J113&gt;NORMA!$M$27,"NO CUMPLE","CUMPLE")</f>
        <v>CUMPLE</v>
      </c>
      <c r="AE113" s="51" t="str">
        <f>IF($G113&gt;NORMA!$M$28,"NO CUMPLE","CUMPLE")</f>
        <v>NO CUMPLE</v>
      </c>
      <c r="AF113" s="51" t="str">
        <f>IF($H113&gt;NORMA!$M$29,"NO CUMPLE","CUMPLE")</f>
        <v>CUMPLE</v>
      </c>
      <c r="AG113" s="51" t="str">
        <f>IF($O113&gt;NORMA!$M$30,"NO CUMPLE","CUMPLE")</f>
        <v>NO CUMPLE</v>
      </c>
      <c r="AH113" s="51" t="str">
        <f>IF(AND($N113&gt;=NORMA!$R$18, $N113&lt;=NORMA!$S$18),"CUMPLE","NO CUMPLE")</f>
        <v>CUMPLE</v>
      </c>
      <c r="AI113" s="51" t="str">
        <f>IF($I113&gt;NORMA!$M$32,"NO CUMPLE","CUMPLE")</f>
        <v>CUMPLE</v>
      </c>
    </row>
    <row r="114" spans="1:35" ht="14.25" customHeight="1" x14ac:dyDescent="0.35">
      <c r="A114" s="213" t="s">
        <v>114</v>
      </c>
      <c r="B114" s="217" t="s">
        <v>113</v>
      </c>
      <c r="C114" s="252">
        <v>41402</v>
      </c>
      <c r="D114" s="251">
        <v>0.5</v>
      </c>
      <c r="E114" s="246">
        <v>2.1</v>
      </c>
      <c r="F114" s="246">
        <v>20.2</v>
      </c>
      <c r="G114" s="246">
        <v>21</v>
      </c>
      <c r="H114" s="246">
        <v>15</v>
      </c>
      <c r="I114" s="247">
        <v>0.04</v>
      </c>
      <c r="J114" s="248">
        <v>0.1</v>
      </c>
      <c r="K114" s="218">
        <v>1.9039999999999999</v>
      </c>
      <c r="L114" s="248">
        <v>4.8379162916666703</v>
      </c>
      <c r="M114" s="249">
        <v>7.5</v>
      </c>
      <c r="N114" s="249">
        <v>7.63</v>
      </c>
      <c r="O114" s="250">
        <v>4300</v>
      </c>
      <c r="P114" s="51" t="str">
        <f>IF($M114&lt;NORMA!$M$7,"NO CUMPLE","CUMPLE")</f>
        <v>CUMPLE</v>
      </c>
      <c r="Q114" s="51" t="str">
        <f>IF($E114&gt;NORMA!$M$8,"NO CUMPLE","CUMPLE")</f>
        <v>CUMPLE</v>
      </c>
      <c r="R114" s="51" t="str">
        <f>IF($F114&gt;NORMA!$M$9,"NO CUMPLE","CUMPLE")</f>
        <v>CUMPLE</v>
      </c>
      <c r="S114" s="51" t="str">
        <f>IF($K114&gt;NORMA!$M$10,"NO CUMPLE","CUMPLE")</f>
        <v>CUMPLE</v>
      </c>
      <c r="T114" s="51" t="str">
        <f>IF($J114&gt;NORMA!$M$11,"NO CUMPLE","CUMPLE")</f>
        <v>CUMPLE</v>
      </c>
      <c r="U114" s="51" t="str">
        <f>IF($G114&gt;NORMA!$M$12,"NO CUMPLE","CUMPLE")</f>
        <v>NO CUMPLE</v>
      </c>
      <c r="V114" s="51" t="str">
        <f>IF($H114&gt;NORMA!$M$13,"NO CUMPLE","CUMPLE")</f>
        <v>CUMPLE</v>
      </c>
      <c r="W114" s="51" t="str">
        <f>IF($O114&gt;NORMA!$M$14,"NO CUMPLE","CUMPLE")</f>
        <v>NO CUMPLE</v>
      </c>
      <c r="X114" s="51" t="str">
        <f>IF(AND($N114&gt;=NORMA!$Q$4, $N114&lt;=NORMA!$R$4),"CUMPLE","NO CUMPLE")</f>
        <v>CUMPLE</v>
      </c>
      <c r="Y114" s="51" t="str">
        <f>IF($I114&gt;NORMA!$M$16,"NO CUMPLE","CUMPLE")</f>
        <v>CUMPLE</v>
      </c>
      <c r="Z114" s="51" t="str">
        <f>IF($M114&lt;NORMA!$M$23,"NO CUMPLE","CUMPLE")</f>
        <v>CUMPLE</v>
      </c>
      <c r="AA114" s="51" t="str">
        <f>IF($E114&gt;NORMA!$M$24,"NO CUMPLE","CUMPLE")</f>
        <v>CUMPLE</v>
      </c>
      <c r="AB114" s="51" t="str">
        <f>IF($F114&gt;NORMA!$M$25,"NO CUMPLE","CUMPLE")</f>
        <v>NO CUMPLE</v>
      </c>
      <c r="AC114" s="51" t="str">
        <f>IF($K114&gt;NORMA!$M$26,"NO CUMPLE","CUMPLE")</f>
        <v>CUMPLE</v>
      </c>
      <c r="AD114" s="51" t="str">
        <f>IF($J114&gt;NORMA!$M$27,"NO CUMPLE","CUMPLE")</f>
        <v>CUMPLE</v>
      </c>
      <c r="AE114" s="51" t="str">
        <f>IF($G114&gt;NORMA!$M$28,"NO CUMPLE","CUMPLE")</f>
        <v>NO CUMPLE</v>
      </c>
      <c r="AF114" s="51" t="str">
        <f>IF($H114&gt;NORMA!$M$29,"NO CUMPLE","CUMPLE")</f>
        <v>NO CUMPLE</v>
      </c>
      <c r="AG114" s="51" t="str">
        <f>IF($O114&gt;NORMA!$M$30,"NO CUMPLE","CUMPLE")</f>
        <v>NO CUMPLE</v>
      </c>
      <c r="AH114" s="51" t="str">
        <f>IF(AND($N114&gt;=NORMA!$R$18, $N114&lt;=NORMA!$S$18),"CUMPLE","NO CUMPLE")</f>
        <v>CUMPLE</v>
      </c>
      <c r="AI114" s="51" t="str">
        <f>IF($I114&gt;NORMA!$M$32,"NO CUMPLE","CUMPLE")</f>
        <v>CUMPLE</v>
      </c>
    </row>
    <row r="115" spans="1:35" ht="14.25" customHeight="1" x14ac:dyDescent="0.35">
      <c r="A115" s="213" t="s">
        <v>112</v>
      </c>
      <c r="B115" s="217" t="s">
        <v>113</v>
      </c>
      <c r="C115" s="240">
        <v>41430</v>
      </c>
      <c r="D115" s="251">
        <v>0.33333333333333298</v>
      </c>
      <c r="E115" s="246">
        <v>1.7</v>
      </c>
      <c r="F115" s="246">
        <v>10.199999999999999</v>
      </c>
      <c r="G115" s="246">
        <v>14</v>
      </c>
      <c r="H115" s="246">
        <v>20</v>
      </c>
      <c r="I115" s="247">
        <v>0.03</v>
      </c>
      <c r="J115" s="253">
        <v>0.04</v>
      </c>
      <c r="K115" s="218">
        <v>1.9039999999999999</v>
      </c>
      <c r="L115" s="248">
        <v>1.3914757333333301</v>
      </c>
      <c r="M115" s="254">
        <v>12.54</v>
      </c>
      <c r="N115" s="254">
        <v>7.62</v>
      </c>
      <c r="O115" s="255">
        <v>300</v>
      </c>
      <c r="P115" s="51" t="str">
        <f>IF($M115&lt;NORMA!$M$7,"NO CUMPLE","CUMPLE")</f>
        <v>CUMPLE</v>
      </c>
      <c r="Q115" s="51" t="str">
        <f>IF($E115&gt;NORMA!$M$8,"NO CUMPLE","CUMPLE")</f>
        <v>CUMPLE</v>
      </c>
      <c r="R115" s="51" t="str">
        <f>IF($F115&gt;NORMA!$M$9,"NO CUMPLE","CUMPLE")</f>
        <v>CUMPLE</v>
      </c>
      <c r="S115" s="51" t="str">
        <f>IF($K115&gt;NORMA!$M$10,"NO CUMPLE","CUMPLE")</f>
        <v>CUMPLE</v>
      </c>
      <c r="T115" s="51" t="str">
        <f>IF($J115&gt;NORMA!$M$11,"NO CUMPLE","CUMPLE")</f>
        <v>CUMPLE</v>
      </c>
      <c r="U115" s="51" t="str">
        <f>IF($G115&gt;NORMA!$M$12,"NO CUMPLE","CUMPLE")</f>
        <v>NO CUMPLE</v>
      </c>
      <c r="V115" s="51" t="str">
        <f>IF($H115&gt;NORMA!$M$13,"NO CUMPLE","CUMPLE")</f>
        <v>CUMPLE</v>
      </c>
      <c r="W115" s="51" t="str">
        <f>IF($O115&gt;NORMA!$M$14,"NO CUMPLE","CUMPLE")</f>
        <v>CUMPLE</v>
      </c>
      <c r="X115" s="51" t="str">
        <f>IF(AND($N115&gt;=NORMA!$Q$4, $N115&lt;=NORMA!$R$4),"CUMPLE","NO CUMPLE")</f>
        <v>CUMPLE</v>
      </c>
      <c r="Y115" s="51" t="str">
        <f>IF($I115&gt;NORMA!$M$16,"NO CUMPLE","CUMPLE")</f>
        <v>CUMPLE</v>
      </c>
      <c r="Z115" s="51" t="str">
        <f>IF($M115&lt;NORMA!$M$23,"NO CUMPLE","CUMPLE")</f>
        <v>CUMPLE</v>
      </c>
      <c r="AA115" s="51" t="str">
        <f>IF($E115&gt;NORMA!$M$24,"NO CUMPLE","CUMPLE")</f>
        <v>CUMPLE</v>
      </c>
      <c r="AB115" s="51" t="str">
        <f>IF($F115&gt;NORMA!$M$25,"NO CUMPLE","CUMPLE")</f>
        <v>NO CUMPLE</v>
      </c>
      <c r="AC115" s="51" t="str">
        <f>IF($K115&gt;NORMA!$M$26,"NO CUMPLE","CUMPLE")</f>
        <v>CUMPLE</v>
      </c>
      <c r="AD115" s="51" t="str">
        <f>IF($J115&gt;NORMA!$M$27,"NO CUMPLE","CUMPLE")</f>
        <v>CUMPLE</v>
      </c>
      <c r="AE115" s="51" t="str">
        <f>IF($G115&gt;NORMA!$M$28,"NO CUMPLE","CUMPLE")</f>
        <v>NO CUMPLE</v>
      </c>
      <c r="AF115" s="51" t="str">
        <f>IF($H115&gt;NORMA!$M$29,"NO CUMPLE","CUMPLE")</f>
        <v>NO CUMPLE</v>
      </c>
      <c r="AG115" s="51" t="str">
        <f>IF($O115&gt;NORMA!$M$30,"NO CUMPLE","CUMPLE")</f>
        <v>NO CUMPLE</v>
      </c>
      <c r="AH115" s="51" t="str">
        <f>IF(AND($N115&gt;=NORMA!$R$18, $N115&lt;=NORMA!$S$18),"CUMPLE","NO CUMPLE")</f>
        <v>CUMPLE</v>
      </c>
      <c r="AI115" s="51" t="str">
        <f>IF($I115&gt;NORMA!$M$32,"NO CUMPLE","CUMPLE")</f>
        <v>CUMPLE</v>
      </c>
    </row>
    <row r="116" spans="1:35" ht="14.25" customHeight="1" x14ac:dyDescent="0.35">
      <c r="A116" s="213" t="s">
        <v>114</v>
      </c>
      <c r="B116" s="217" t="s">
        <v>113</v>
      </c>
      <c r="C116" s="252">
        <v>41430</v>
      </c>
      <c r="D116" s="251">
        <v>0.5</v>
      </c>
      <c r="E116" s="246">
        <v>1.1000000000000001</v>
      </c>
      <c r="F116" s="246">
        <v>7.94</v>
      </c>
      <c r="G116" s="246">
        <v>47</v>
      </c>
      <c r="H116" s="245">
        <v>3.6</v>
      </c>
      <c r="I116" s="247">
        <v>0.03</v>
      </c>
      <c r="J116" s="248">
        <v>0.13</v>
      </c>
      <c r="K116" s="218">
        <v>1.9039999999999999</v>
      </c>
      <c r="L116" s="248">
        <v>2.49893511111111</v>
      </c>
      <c r="M116" s="249">
        <v>7.56</v>
      </c>
      <c r="N116" s="249">
        <v>7.51</v>
      </c>
      <c r="O116" s="250">
        <v>2300</v>
      </c>
      <c r="P116" s="51" t="str">
        <f>IF($M116&lt;NORMA!$M$7,"NO CUMPLE","CUMPLE")</f>
        <v>CUMPLE</v>
      </c>
      <c r="Q116" s="51" t="str">
        <f>IF($E116&gt;NORMA!$M$8,"NO CUMPLE","CUMPLE")</f>
        <v>CUMPLE</v>
      </c>
      <c r="R116" s="51" t="str">
        <f>IF($F116&gt;NORMA!$M$9,"NO CUMPLE","CUMPLE")</f>
        <v>CUMPLE</v>
      </c>
      <c r="S116" s="51" t="str">
        <f>IF($K116&gt;NORMA!$M$10,"NO CUMPLE","CUMPLE")</f>
        <v>CUMPLE</v>
      </c>
      <c r="T116" s="51" t="str">
        <f>IF($J116&gt;NORMA!$M$11,"NO CUMPLE","CUMPLE")</f>
        <v>CUMPLE</v>
      </c>
      <c r="U116" s="51" t="str">
        <f>IF($G116&gt;NORMA!$M$12,"NO CUMPLE","CUMPLE")</f>
        <v>NO CUMPLE</v>
      </c>
      <c r="V116" s="51" t="str">
        <f>IF($H116&gt;NORMA!$M$13,"NO CUMPLE","CUMPLE")</f>
        <v>CUMPLE</v>
      </c>
      <c r="W116" s="51" t="str">
        <f>IF($O116&gt;NORMA!$M$14,"NO CUMPLE","CUMPLE")</f>
        <v>NO CUMPLE</v>
      </c>
      <c r="X116" s="51" t="str">
        <f>IF(AND($N116&gt;=NORMA!$Q$4, $N116&lt;=NORMA!$R$4),"CUMPLE","NO CUMPLE")</f>
        <v>CUMPLE</v>
      </c>
      <c r="Y116" s="51" t="str">
        <f>IF($I116&gt;NORMA!$M$16,"NO CUMPLE","CUMPLE")</f>
        <v>CUMPLE</v>
      </c>
      <c r="Z116" s="51" t="str">
        <f>IF($M116&lt;NORMA!$M$23,"NO CUMPLE","CUMPLE")</f>
        <v>CUMPLE</v>
      </c>
      <c r="AA116" s="51" t="str">
        <f>IF($E116&gt;NORMA!$M$24,"NO CUMPLE","CUMPLE")</f>
        <v>CUMPLE</v>
      </c>
      <c r="AB116" s="51" t="str">
        <f>IF($F116&gt;NORMA!$M$25,"NO CUMPLE","CUMPLE")</f>
        <v>CUMPLE</v>
      </c>
      <c r="AC116" s="51" t="str">
        <f>IF($K116&gt;NORMA!$M$26,"NO CUMPLE","CUMPLE")</f>
        <v>CUMPLE</v>
      </c>
      <c r="AD116" s="51" t="str">
        <f>IF($J116&gt;NORMA!$M$27,"NO CUMPLE","CUMPLE")</f>
        <v>CUMPLE</v>
      </c>
      <c r="AE116" s="51" t="str">
        <f>IF($G116&gt;NORMA!$M$28,"NO CUMPLE","CUMPLE")</f>
        <v>NO CUMPLE</v>
      </c>
      <c r="AF116" s="51" t="str">
        <f>IF($H116&gt;NORMA!$M$29,"NO CUMPLE","CUMPLE")</f>
        <v>CUMPLE</v>
      </c>
      <c r="AG116" s="51" t="str">
        <f>IF($O116&gt;NORMA!$M$30,"NO CUMPLE","CUMPLE")</f>
        <v>NO CUMPLE</v>
      </c>
      <c r="AH116" s="51" t="str">
        <f>IF(AND($N116&gt;=NORMA!$R$18, $N116&lt;=NORMA!$S$18),"CUMPLE","NO CUMPLE")</f>
        <v>CUMPLE</v>
      </c>
      <c r="AI116" s="51" t="str">
        <f>IF($I116&gt;NORMA!$M$32,"NO CUMPLE","CUMPLE")</f>
        <v>CUMPLE</v>
      </c>
    </row>
    <row r="117" spans="1:35" ht="14.25" customHeight="1" x14ac:dyDescent="0.35">
      <c r="A117" s="213" t="s">
        <v>112</v>
      </c>
      <c r="B117" s="217" t="s">
        <v>113</v>
      </c>
      <c r="C117" s="240">
        <v>41463</v>
      </c>
      <c r="D117" s="251">
        <v>0.25</v>
      </c>
      <c r="E117" s="246">
        <v>1.1000000000000001</v>
      </c>
      <c r="F117" s="246">
        <v>22.9</v>
      </c>
      <c r="G117" s="246">
        <v>15</v>
      </c>
      <c r="H117" s="216">
        <v>58</v>
      </c>
      <c r="I117" s="247">
        <v>0.03</v>
      </c>
      <c r="J117" s="242">
        <v>0.1</v>
      </c>
      <c r="K117" s="218">
        <v>1.91</v>
      </c>
      <c r="L117" s="258" t="s">
        <v>61</v>
      </c>
      <c r="M117" s="259" t="s">
        <v>61</v>
      </c>
      <c r="N117" s="243">
        <v>7.53</v>
      </c>
      <c r="O117" s="244">
        <v>36</v>
      </c>
      <c r="P117" s="51" t="str">
        <f>IF($M117&lt;NORMA!$M$7,"NO CUMPLE","CUMPLE")</f>
        <v>CUMPLE</v>
      </c>
      <c r="Q117" s="51" t="str">
        <f>IF($E117&gt;NORMA!$M$8,"NO CUMPLE","CUMPLE")</f>
        <v>CUMPLE</v>
      </c>
      <c r="R117" s="51" t="str">
        <f>IF($F117&gt;NORMA!$M$9,"NO CUMPLE","CUMPLE")</f>
        <v>CUMPLE</v>
      </c>
      <c r="S117" s="51" t="str">
        <f>IF($K117&gt;NORMA!$M$10,"NO CUMPLE","CUMPLE")</f>
        <v>CUMPLE</v>
      </c>
      <c r="T117" s="51" t="str">
        <f>IF($J117&gt;NORMA!$M$11,"NO CUMPLE","CUMPLE")</f>
        <v>CUMPLE</v>
      </c>
      <c r="U117" s="51" t="str">
        <f>IF($G117&gt;NORMA!$M$12,"NO CUMPLE","CUMPLE")</f>
        <v>NO CUMPLE</v>
      </c>
      <c r="V117" s="51" t="str">
        <f>IF($H117&gt;NORMA!$M$13,"NO CUMPLE","CUMPLE")</f>
        <v>NO CUMPLE</v>
      </c>
      <c r="W117" s="51" t="str">
        <f>IF($O117&gt;NORMA!$M$14,"NO CUMPLE","CUMPLE")</f>
        <v>CUMPLE</v>
      </c>
      <c r="X117" s="51" t="str">
        <f>IF(AND($N117&gt;=NORMA!$Q$4, $N117&lt;=NORMA!$R$4),"CUMPLE","NO CUMPLE")</f>
        <v>CUMPLE</v>
      </c>
      <c r="Y117" s="51" t="str">
        <f>IF($I117&gt;NORMA!$M$16,"NO CUMPLE","CUMPLE")</f>
        <v>CUMPLE</v>
      </c>
      <c r="Z117" s="51" t="str">
        <f>IF($M117&lt;NORMA!$M$23,"NO CUMPLE","CUMPLE")</f>
        <v>CUMPLE</v>
      </c>
      <c r="AA117" s="51" t="str">
        <f>IF($E117&gt;NORMA!$M$24,"NO CUMPLE","CUMPLE")</f>
        <v>CUMPLE</v>
      </c>
      <c r="AB117" s="51" t="str">
        <f>IF($F117&gt;NORMA!$M$25,"NO CUMPLE","CUMPLE")</f>
        <v>NO CUMPLE</v>
      </c>
      <c r="AC117" s="51" t="str">
        <f>IF($K117&gt;NORMA!$M$26,"NO CUMPLE","CUMPLE")</f>
        <v>CUMPLE</v>
      </c>
      <c r="AD117" s="51" t="str">
        <f>IF($J117&gt;NORMA!$M$27,"NO CUMPLE","CUMPLE")</f>
        <v>CUMPLE</v>
      </c>
      <c r="AE117" s="51" t="str">
        <f>IF($G117&gt;NORMA!$M$28,"NO CUMPLE","CUMPLE")</f>
        <v>NO CUMPLE</v>
      </c>
      <c r="AF117" s="51" t="str">
        <f>IF($H117&gt;NORMA!$M$29,"NO CUMPLE","CUMPLE")</f>
        <v>NO CUMPLE</v>
      </c>
      <c r="AG117" s="51" t="str">
        <f>IF($O117&gt;NORMA!$M$30,"NO CUMPLE","CUMPLE")</f>
        <v>CUMPLE</v>
      </c>
      <c r="AH117" s="51" t="str">
        <f>IF(AND($N117&gt;=NORMA!$R$18, $N117&lt;=NORMA!$S$18),"CUMPLE","NO CUMPLE")</f>
        <v>CUMPLE</v>
      </c>
      <c r="AI117" s="51" t="str">
        <f>IF($I117&gt;NORMA!$M$32,"NO CUMPLE","CUMPLE")</f>
        <v>CUMPLE</v>
      </c>
    </row>
    <row r="118" spans="1:35" ht="14.25" customHeight="1" x14ac:dyDescent="0.35">
      <c r="A118" s="213" t="s">
        <v>114</v>
      </c>
      <c r="B118" s="217" t="s">
        <v>113</v>
      </c>
      <c r="C118" s="240">
        <v>41463</v>
      </c>
      <c r="D118" s="241">
        <v>0.375</v>
      </c>
      <c r="E118" s="246">
        <v>1.5</v>
      </c>
      <c r="F118" s="246">
        <v>28.5</v>
      </c>
      <c r="G118" s="246">
        <v>5</v>
      </c>
      <c r="H118" s="216">
        <v>109</v>
      </c>
      <c r="I118" s="247">
        <v>0.03</v>
      </c>
      <c r="J118" s="242">
        <v>0.11</v>
      </c>
      <c r="K118" s="218">
        <v>1.92</v>
      </c>
      <c r="L118" s="242">
        <v>0.74350000000000005</v>
      </c>
      <c r="M118" s="243">
        <v>7.44</v>
      </c>
      <c r="N118" s="243">
        <v>7.73</v>
      </c>
      <c r="O118" s="244">
        <v>15000</v>
      </c>
      <c r="P118" s="51" t="str">
        <f>IF($M118&lt;NORMA!$M$7,"NO CUMPLE","CUMPLE")</f>
        <v>CUMPLE</v>
      </c>
      <c r="Q118" s="51" t="str">
        <f>IF($E118&gt;NORMA!$M$8,"NO CUMPLE","CUMPLE")</f>
        <v>CUMPLE</v>
      </c>
      <c r="R118" s="51" t="str">
        <f>IF($F118&gt;NORMA!$M$9,"NO CUMPLE","CUMPLE")</f>
        <v>CUMPLE</v>
      </c>
      <c r="S118" s="51" t="str">
        <f>IF($K118&gt;NORMA!$M$10,"NO CUMPLE","CUMPLE")</f>
        <v>CUMPLE</v>
      </c>
      <c r="T118" s="51" t="str">
        <f>IF($J118&gt;NORMA!$M$11,"NO CUMPLE","CUMPLE")</f>
        <v>CUMPLE</v>
      </c>
      <c r="U118" s="51" t="str">
        <f>IF($G118&gt;NORMA!$M$12,"NO CUMPLE","CUMPLE")</f>
        <v>CUMPLE</v>
      </c>
      <c r="V118" s="51" t="str">
        <f>IF($H118&gt;NORMA!$M$13,"NO CUMPLE","CUMPLE")</f>
        <v>NO CUMPLE</v>
      </c>
      <c r="W118" s="51" t="str">
        <f>IF($O118&gt;NORMA!$M$14,"NO CUMPLE","CUMPLE")</f>
        <v>NO CUMPLE</v>
      </c>
      <c r="X118" s="51" t="str">
        <f>IF(AND($N118&gt;=NORMA!$Q$4, $N118&lt;=NORMA!$R$4),"CUMPLE","NO CUMPLE")</f>
        <v>CUMPLE</v>
      </c>
      <c r="Y118" s="51" t="str">
        <f>IF($I118&gt;NORMA!$M$16,"NO CUMPLE","CUMPLE")</f>
        <v>CUMPLE</v>
      </c>
      <c r="Z118" s="51" t="str">
        <f>IF($M118&lt;NORMA!$M$23,"NO CUMPLE","CUMPLE")</f>
        <v>CUMPLE</v>
      </c>
      <c r="AA118" s="51" t="str">
        <f>IF($E118&gt;NORMA!$M$24,"NO CUMPLE","CUMPLE")</f>
        <v>CUMPLE</v>
      </c>
      <c r="AB118" s="51" t="str">
        <f>IF($F118&gt;NORMA!$M$25,"NO CUMPLE","CUMPLE")</f>
        <v>NO CUMPLE</v>
      </c>
      <c r="AC118" s="51" t="str">
        <f>IF($K118&gt;NORMA!$M$26,"NO CUMPLE","CUMPLE")</f>
        <v>CUMPLE</v>
      </c>
      <c r="AD118" s="51" t="str">
        <f>IF($J118&gt;NORMA!$M$27,"NO CUMPLE","CUMPLE")</f>
        <v>CUMPLE</v>
      </c>
      <c r="AE118" s="51" t="str">
        <f>IF($G118&gt;NORMA!$M$28,"NO CUMPLE","CUMPLE")</f>
        <v>CUMPLE</v>
      </c>
      <c r="AF118" s="51" t="str">
        <f>IF($H118&gt;NORMA!$M$29,"NO CUMPLE","CUMPLE")</f>
        <v>NO CUMPLE</v>
      </c>
      <c r="AG118" s="51" t="str">
        <f>IF($O118&gt;NORMA!$M$30,"NO CUMPLE","CUMPLE")</f>
        <v>NO CUMPLE</v>
      </c>
      <c r="AH118" s="51" t="str">
        <f>IF(AND($N118&gt;=NORMA!$R$18, $N118&lt;=NORMA!$S$18),"CUMPLE","NO CUMPLE")</f>
        <v>CUMPLE</v>
      </c>
      <c r="AI118" s="51" t="str">
        <f>IF($I118&gt;NORMA!$M$32,"NO CUMPLE","CUMPLE")</f>
        <v>CUMPLE</v>
      </c>
    </row>
    <row r="119" spans="1:35" ht="14.25" customHeight="1" x14ac:dyDescent="0.35">
      <c r="A119" s="213" t="s">
        <v>112</v>
      </c>
      <c r="B119" s="217" t="s">
        <v>113</v>
      </c>
      <c r="C119" s="240">
        <v>41485</v>
      </c>
      <c r="D119" s="251">
        <v>0.45833333333333298</v>
      </c>
      <c r="E119" s="246">
        <v>1.6</v>
      </c>
      <c r="F119" s="246">
        <v>26.6</v>
      </c>
      <c r="G119" s="246">
        <v>32</v>
      </c>
      <c r="H119" s="216">
        <v>3.6</v>
      </c>
      <c r="I119" s="257">
        <v>0.02</v>
      </c>
      <c r="J119" s="242">
        <v>0.09</v>
      </c>
      <c r="K119" s="218">
        <v>1.9</v>
      </c>
      <c r="L119" s="258" t="s">
        <v>61</v>
      </c>
      <c r="M119" s="243">
        <v>7.53</v>
      </c>
      <c r="N119" s="243">
        <v>7.21</v>
      </c>
      <c r="O119" s="244">
        <v>360</v>
      </c>
      <c r="P119" s="51" t="str">
        <f>IF($M119&lt;NORMA!$M$7,"NO CUMPLE","CUMPLE")</f>
        <v>CUMPLE</v>
      </c>
      <c r="Q119" s="51" t="str">
        <f>IF($E119&gt;NORMA!$M$8,"NO CUMPLE","CUMPLE")</f>
        <v>CUMPLE</v>
      </c>
      <c r="R119" s="51" t="str">
        <f>IF($F119&gt;NORMA!$M$9,"NO CUMPLE","CUMPLE")</f>
        <v>CUMPLE</v>
      </c>
      <c r="S119" s="51" t="str">
        <f>IF($K119&gt;NORMA!$M$10,"NO CUMPLE","CUMPLE")</f>
        <v>CUMPLE</v>
      </c>
      <c r="T119" s="51" t="str">
        <f>IF($J119&gt;NORMA!$M$11,"NO CUMPLE","CUMPLE")</f>
        <v>CUMPLE</v>
      </c>
      <c r="U119" s="51" t="str">
        <f>IF($G119&gt;NORMA!$M$12,"NO CUMPLE","CUMPLE")</f>
        <v>NO CUMPLE</v>
      </c>
      <c r="V119" s="51" t="str">
        <f>IF($H119&gt;NORMA!$M$13,"NO CUMPLE","CUMPLE")</f>
        <v>CUMPLE</v>
      </c>
      <c r="W119" s="51" t="str">
        <f>IF($O119&gt;NORMA!$M$14,"NO CUMPLE","CUMPLE")</f>
        <v>CUMPLE</v>
      </c>
      <c r="X119" s="51" t="str">
        <f>IF(AND($N119&gt;=NORMA!$Q$4, $N119&lt;=NORMA!$R$4),"CUMPLE","NO CUMPLE")</f>
        <v>CUMPLE</v>
      </c>
      <c r="Y119" s="51" t="str">
        <f>IF($I119&gt;NORMA!$M$16,"NO CUMPLE","CUMPLE")</f>
        <v>CUMPLE</v>
      </c>
      <c r="Z119" s="51" t="str">
        <f>IF($M119&lt;NORMA!$M$23,"NO CUMPLE","CUMPLE")</f>
        <v>CUMPLE</v>
      </c>
      <c r="AA119" s="51" t="str">
        <f>IF($E119&gt;NORMA!$M$24,"NO CUMPLE","CUMPLE")</f>
        <v>CUMPLE</v>
      </c>
      <c r="AB119" s="51" t="str">
        <f>IF($F119&gt;NORMA!$M$25,"NO CUMPLE","CUMPLE")</f>
        <v>NO CUMPLE</v>
      </c>
      <c r="AC119" s="51" t="str">
        <f>IF($K119&gt;NORMA!$M$26,"NO CUMPLE","CUMPLE")</f>
        <v>CUMPLE</v>
      </c>
      <c r="AD119" s="51" t="str">
        <f>IF($J119&gt;NORMA!$M$27,"NO CUMPLE","CUMPLE")</f>
        <v>CUMPLE</v>
      </c>
      <c r="AE119" s="51" t="str">
        <f>IF($G119&gt;NORMA!$M$28,"NO CUMPLE","CUMPLE")</f>
        <v>NO CUMPLE</v>
      </c>
      <c r="AF119" s="51" t="str">
        <f>IF($H119&gt;NORMA!$M$29,"NO CUMPLE","CUMPLE")</f>
        <v>CUMPLE</v>
      </c>
      <c r="AG119" s="51" t="str">
        <f>IF($O119&gt;NORMA!$M$30,"NO CUMPLE","CUMPLE")</f>
        <v>NO CUMPLE</v>
      </c>
      <c r="AH119" s="51" t="str">
        <f>IF(AND($N119&gt;=NORMA!$R$18, $N119&lt;=NORMA!$S$18),"CUMPLE","NO CUMPLE")</f>
        <v>CUMPLE</v>
      </c>
      <c r="AI119" s="51" t="str">
        <f>IF($I119&gt;NORMA!$M$32,"NO CUMPLE","CUMPLE")</f>
        <v>CUMPLE</v>
      </c>
    </row>
    <row r="120" spans="1:35" ht="14.25" customHeight="1" x14ac:dyDescent="0.35">
      <c r="A120" s="213" t="s">
        <v>114</v>
      </c>
      <c r="B120" s="217" t="s">
        <v>113</v>
      </c>
      <c r="C120" s="240">
        <v>41485</v>
      </c>
      <c r="D120" s="251">
        <v>0.29166666666666702</v>
      </c>
      <c r="E120" s="246">
        <v>1.8</v>
      </c>
      <c r="F120" s="246">
        <v>18.899999999999999</v>
      </c>
      <c r="G120" s="246">
        <v>35</v>
      </c>
      <c r="H120" s="216">
        <v>3.6</v>
      </c>
      <c r="I120" s="257">
        <v>0.02</v>
      </c>
      <c r="J120" s="242">
        <v>0.21</v>
      </c>
      <c r="K120" s="218">
        <v>1.9</v>
      </c>
      <c r="L120" s="242">
        <v>8.4415999999999993</v>
      </c>
      <c r="M120" s="243">
        <v>8.09</v>
      </c>
      <c r="N120" s="243">
        <v>7.28</v>
      </c>
      <c r="O120" s="244">
        <v>9300</v>
      </c>
      <c r="P120" s="51" t="str">
        <f>IF($M120&lt;NORMA!$M$7,"NO CUMPLE","CUMPLE")</f>
        <v>CUMPLE</v>
      </c>
      <c r="Q120" s="51" t="str">
        <f>IF($E120&gt;NORMA!$M$8,"NO CUMPLE","CUMPLE")</f>
        <v>CUMPLE</v>
      </c>
      <c r="R120" s="51" t="str">
        <f>IF($F120&gt;NORMA!$M$9,"NO CUMPLE","CUMPLE")</f>
        <v>CUMPLE</v>
      </c>
      <c r="S120" s="51" t="str">
        <f>IF($K120&gt;NORMA!$M$10,"NO CUMPLE","CUMPLE")</f>
        <v>CUMPLE</v>
      </c>
      <c r="T120" s="51" t="str">
        <f>IF($J120&gt;NORMA!$M$11,"NO CUMPLE","CUMPLE")</f>
        <v>NO CUMPLE</v>
      </c>
      <c r="U120" s="51" t="str">
        <f>IF($G120&gt;NORMA!$M$12,"NO CUMPLE","CUMPLE")</f>
        <v>NO CUMPLE</v>
      </c>
      <c r="V120" s="51" t="str">
        <f>IF($H120&gt;NORMA!$M$13,"NO CUMPLE","CUMPLE")</f>
        <v>CUMPLE</v>
      </c>
      <c r="W120" s="51" t="str">
        <f>IF($O120&gt;NORMA!$M$14,"NO CUMPLE","CUMPLE")</f>
        <v>NO CUMPLE</v>
      </c>
      <c r="X120" s="51" t="str">
        <f>IF(AND($N120&gt;=NORMA!$Q$4, $N120&lt;=NORMA!$R$4),"CUMPLE","NO CUMPLE")</f>
        <v>CUMPLE</v>
      </c>
      <c r="Y120" s="51" t="str">
        <f>IF($I120&gt;NORMA!$M$16,"NO CUMPLE","CUMPLE")</f>
        <v>CUMPLE</v>
      </c>
      <c r="Z120" s="51" t="str">
        <f>IF($M120&lt;NORMA!$M$23,"NO CUMPLE","CUMPLE")</f>
        <v>CUMPLE</v>
      </c>
      <c r="AA120" s="51" t="str">
        <f>IF($E120&gt;NORMA!$M$24,"NO CUMPLE","CUMPLE")</f>
        <v>CUMPLE</v>
      </c>
      <c r="AB120" s="51" t="str">
        <f>IF($F120&gt;NORMA!$M$25,"NO CUMPLE","CUMPLE")</f>
        <v>NO CUMPLE</v>
      </c>
      <c r="AC120" s="51" t="str">
        <f>IF($K120&gt;NORMA!$M$26,"NO CUMPLE","CUMPLE")</f>
        <v>CUMPLE</v>
      </c>
      <c r="AD120" s="51" t="str">
        <f>IF($J120&gt;NORMA!$M$27,"NO CUMPLE","CUMPLE")</f>
        <v>CUMPLE</v>
      </c>
      <c r="AE120" s="51" t="str">
        <f>IF($G120&gt;NORMA!$M$28,"NO CUMPLE","CUMPLE")</f>
        <v>NO CUMPLE</v>
      </c>
      <c r="AF120" s="51" t="str">
        <f>IF($H120&gt;NORMA!$M$29,"NO CUMPLE","CUMPLE")</f>
        <v>CUMPLE</v>
      </c>
      <c r="AG120" s="51" t="str">
        <f>IF($O120&gt;NORMA!$M$30,"NO CUMPLE","CUMPLE")</f>
        <v>NO CUMPLE</v>
      </c>
      <c r="AH120" s="51" t="str">
        <f>IF(AND($N120&gt;=NORMA!$R$18, $N120&lt;=NORMA!$S$18),"CUMPLE","NO CUMPLE")</f>
        <v>CUMPLE</v>
      </c>
      <c r="AI120" s="51" t="str">
        <f>IF($I120&gt;NORMA!$M$32,"NO CUMPLE","CUMPLE")</f>
        <v>CUMPLE</v>
      </c>
    </row>
    <row r="121" spans="1:35" ht="14.25" customHeight="1" x14ac:dyDescent="0.35">
      <c r="A121" s="213" t="s">
        <v>112</v>
      </c>
      <c r="B121" s="217" t="s">
        <v>113</v>
      </c>
      <c r="C121" s="240">
        <v>41507</v>
      </c>
      <c r="D121" s="251">
        <v>0.52083333333333304</v>
      </c>
      <c r="E121" s="246">
        <v>2.5</v>
      </c>
      <c r="F121" s="246">
        <v>9.16</v>
      </c>
      <c r="G121" s="246">
        <v>31</v>
      </c>
      <c r="H121" s="216">
        <v>3.6</v>
      </c>
      <c r="I121" s="257">
        <v>0.02</v>
      </c>
      <c r="J121" s="242">
        <v>0.5</v>
      </c>
      <c r="K121" s="218">
        <v>1.91</v>
      </c>
      <c r="L121" s="258" t="s">
        <v>61</v>
      </c>
      <c r="M121" s="243">
        <v>5.4</v>
      </c>
      <c r="N121" s="243">
        <v>7.23</v>
      </c>
      <c r="O121" s="244">
        <v>9300</v>
      </c>
      <c r="P121" s="51" t="str">
        <f>IF($M121&lt;NORMA!$M$7,"NO CUMPLE","CUMPLE")</f>
        <v>NO CUMPLE</v>
      </c>
      <c r="Q121" s="51" t="str">
        <f>IF($E121&gt;NORMA!$M$8,"NO CUMPLE","CUMPLE")</f>
        <v>CUMPLE</v>
      </c>
      <c r="R121" s="51" t="str">
        <f>IF($F121&gt;NORMA!$M$9,"NO CUMPLE","CUMPLE")</f>
        <v>CUMPLE</v>
      </c>
      <c r="S121" s="51" t="str">
        <f>IF($K121&gt;NORMA!$M$10,"NO CUMPLE","CUMPLE")</f>
        <v>CUMPLE</v>
      </c>
      <c r="T121" s="51" t="str">
        <f>IF($J121&gt;NORMA!$M$11,"NO CUMPLE","CUMPLE")</f>
        <v>NO CUMPLE</v>
      </c>
      <c r="U121" s="51" t="str">
        <f>IF($G121&gt;NORMA!$M$12,"NO CUMPLE","CUMPLE")</f>
        <v>NO CUMPLE</v>
      </c>
      <c r="V121" s="51" t="str">
        <f>IF($H121&gt;NORMA!$M$13,"NO CUMPLE","CUMPLE")</f>
        <v>CUMPLE</v>
      </c>
      <c r="W121" s="51" t="str">
        <f>IF($O121&gt;NORMA!$M$14,"NO CUMPLE","CUMPLE")</f>
        <v>NO CUMPLE</v>
      </c>
      <c r="X121" s="51" t="str">
        <f>IF(AND($N121&gt;=NORMA!$Q$4, $N121&lt;=NORMA!$R$4),"CUMPLE","NO CUMPLE")</f>
        <v>CUMPLE</v>
      </c>
      <c r="Y121" s="51" t="str">
        <f>IF($I121&gt;NORMA!$M$16,"NO CUMPLE","CUMPLE")</f>
        <v>CUMPLE</v>
      </c>
      <c r="Z121" s="51" t="str">
        <f>IF($M121&lt;NORMA!$M$23,"NO CUMPLE","CUMPLE")</f>
        <v>NO CUMPLE</v>
      </c>
      <c r="AA121" s="51" t="str">
        <f>IF($E121&gt;NORMA!$M$24,"NO CUMPLE","CUMPLE")</f>
        <v>CUMPLE</v>
      </c>
      <c r="AB121" s="51" t="str">
        <f>IF($F121&gt;NORMA!$M$25,"NO CUMPLE","CUMPLE")</f>
        <v>CUMPLE</v>
      </c>
      <c r="AC121" s="51" t="str">
        <f>IF($K121&gt;NORMA!$M$26,"NO CUMPLE","CUMPLE")</f>
        <v>CUMPLE</v>
      </c>
      <c r="AD121" s="51" t="str">
        <f>IF($J121&gt;NORMA!$M$27,"NO CUMPLE","CUMPLE")</f>
        <v>NO CUMPLE</v>
      </c>
      <c r="AE121" s="51" t="str">
        <f>IF($G121&gt;NORMA!$M$28,"NO CUMPLE","CUMPLE")</f>
        <v>NO CUMPLE</v>
      </c>
      <c r="AF121" s="51" t="str">
        <f>IF($H121&gt;NORMA!$M$29,"NO CUMPLE","CUMPLE")</f>
        <v>CUMPLE</v>
      </c>
      <c r="AG121" s="51" t="str">
        <f>IF($O121&gt;NORMA!$M$30,"NO CUMPLE","CUMPLE")</f>
        <v>NO CUMPLE</v>
      </c>
      <c r="AH121" s="51" t="str">
        <f>IF(AND($N121&gt;=NORMA!$R$18, $N121&lt;=NORMA!$S$18),"CUMPLE","NO CUMPLE")</f>
        <v>CUMPLE</v>
      </c>
      <c r="AI121" s="51" t="str">
        <f>IF($I121&gt;NORMA!$M$32,"NO CUMPLE","CUMPLE")</f>
        <v>CUMPLE</v>
      </c>
    </row>
    <row r="122" spans="1:35" ht="14.25" customHeight="1" x14ac:dyDescent="0.35">
      <c r="A122" s="213" t="s">
        <v>114</v>
      </c>
      <c r="B122" s="217" t="s">
        <v>113</v>
      </c>
      <c r="C122" s="240">
        <v>41507</v>
      </c>
      <c r="D122" s="251">
        <v>0.64583333333333304</v>
      </c>
      <c r="E122" s="246">
        <v>2</v>
      </c>
      <c r="F122" s="246">
        <v>16.3</v>
      </c>
      <c r="G122" s="246">
        <v>28</v>
      </c>
      <c r="H122" s="216">
        <v>3.6</v>
      </c>
      <c r="I122" s="257">
        <v>0.02</v>
      </c>
      <c r="J122" s="242">
        <v>0.16</v>
      </c>
      <c r="K122" s="218">
        <v>1.91</v>
      </c>
      <c r="L122" s="242">
        <v>1.7154</v>
      </c>
      <c r="M122" s="243">
        <v>4.75</v>
      </c>
      <c r="N122" s="243">
        <v>7.52</v>
      </c>
      <c r="O122" s="244">
        <v>43000</v>
      </c>
      <c r="P122" s="51" t="str">
        <f>IF($M122&lt;NORMA!$M$7,"NO CUMPLE","CUMPLE")</f>
        <v>NO CUMPLE</v>
      </c>
      <c r="Q122" s="51" t="str">
        <f>IF($E122&gt;NORMA!$M$8,"NO CUMPLE","CUMPLE")</f>
        <v>CUMPLE</v>
      </c>
      <c r="R122" s="51" t="str">
        <f>IF($F122&gt;NORMA!$M$9,"NO CUMPLE","CUMPLE")</f>
        <v>CUMPLE</v>
      </c>
      <c r="S122" s="51" t="str">
        <f>IF($K122&gt;NORMA!$M$10,"NO CUMPLE","CUMPLE")</f>
        <v>CUMPLE</v>
      </c>
      <c r="T122" s="51" t="str">
        <f>IF($J122&gt;NORMA!$M$11,"NO CUMPLE","CUMPLE")</f>
        <v>CUMPLE</v>
      </c>
      <c r="U122" s="51" t="str">
        <f>IF($G122&gt;NORMA!$M$12,"NO CUMPLE","CUMPLE")</f>
        <v>NO CUMPLE</v>
      </c>
      <c r="V122" s="51" t="str">
        <f>IF($H122&gt;NORMA!$M$13,"NO CUMPLE","CUMPLE")</f>
        <v>CUMPLE</v>
      </c>
      <c r="W122" s="51" t="str">
        <f>IF($O122&gt;NORMA!$M$14,"NO CUMPLE","CUMPLE")</f>
        <v>NO CUMPLE</v>
      </c>
      <c r="X122" s="51" t="str">
        <f>IF(AND($N122&gt;=NORMA!$Q$4, $N122&lt;=NORMA!$R$4),"CUMPLE","NO CUMPLE")</f>
        <v>CUMPLE</v>
      </c>
      <c r="Y122" s="51" t="str">
        <f>IF($I122&gt;NORMA!$M$16,"NO CUMPLE","CUMPLE")</f>
        <v>CUMPLE</v>
      </c>
      <c r="Z122" s="51" t="str">
        <f>IF($M122&lt;NORMA!$M$23,"NO CUMPLE","CUMPLE")</f>
        <v>NO CUMPLE</v>
      </c>
      <c r="AA122" s="51" t="str">
        <f>IF($E122&gt;NORMA!$M$24,"NO CUMPLE","CUMPLE")</f>
        <v>CUMPLE</v>
      </c>
      <c r="AB122" s="51" t="str">
        <f>IF($F122&gt;NORMA!$M$25,"NO CUMPLE","CUMPLE")</f>
        <v>NO CUMPLE</v>
      </c>
      <c r="AC122" s="51" t="str">
        <f>IF($K122&gt;NORMA!$M$26,"NO CUMPLE","CUMPLE")</f>
        <v>CUMPLE</v>
      </c>
      <c r="AD122" s="51" t="str">
        <f>IF($J122&gt;NORMA!$M$27,"NO CUMPLE","CUMPLE")</f>
        <v>CUMPLE</v>
      </c>
      <c r="AE122" s="51" t="str">
        <f>IF($G122&gt;NORMA!$M$28,"NO CUMPLE","CUMPLE")</f>
        <v>NO CUMPLE</v>
      </c>
      <c r="AF122" s="51" t="str">
        <f>IF($H122&gt;NORMA!$M$29,"NO CUMPLE","CUMPLE")</f>
        <v>CUMPLE</v>
      </c>
      <c r="AG122" s="51" t="str">
        <f>IF($O122&gt;NORMA!$M$30,"NO CUMPLE","CUMPLE")</f>
        <v>NO CUMPLE</v>
      </c>
      <c r="AH122" s="51" t="str">
        <f>IF(AND($N122&gt;=NORMA!$R$18, $N122&lt;=NORMA!$S$18),"CUMPLE","NO CUMPLE")</f>
        <v>CUMPLE</v>
      </c>
      <c r="AI122" s="51" t="str">
        <f>IF($I122&gt;NORMA!$M$32,"NO CUMPLE","CUMPLE")</f>
        <v>CUMPLE</v>
      </c>
    </row>
    <row r="123" spans="1:35" ht="14.25" customHeight="1" x14ac:dyDescent="0.35">
      <c r="A123" s="213" t="s">
        <v>112</v>
      </c>
      <c r="B123" s="217" t="s">
        <v>113</v>
      </c>
      <c r="C123" s="240">
        <v>41529</v>
      </c>
      <c r="D123" s="251">
        <v>0.45833333333333298</v>
      </c>
      <c r="E123" s="246">
        <v>1.1000000000000001</v>
      </c>
      <c r="F123" s="246">
        <v>12.1</v>
      </c>
      <c r="G123" s="246">
        <v>7.6</v>
      </c>
      <c r="H123" s="216">
        <v>5.6</v>
      </c>
      <c r="I123" s="247">
        <v>0.06</v>
      </c>
      <c r="J123" s="242">
        <v>0.21</v>
      </c>
      <c r="K123" s="218">
        <v>1.9</v>
      </c>
      <c r="L123" s="258" t="s">
        <v>61</v>
      </c>
      <c r="M123" s="243">
        <v>8.2899999999999991</v>
      </c>
      <c r="N123" s="243">
        <v>6.16</v>
      </c>
      <c r="O123" s="244">
        <v>30</v>
      </c>
      <c r="P123" s="51" t="str">
        <f>IF($M123&lt;NORMA!$M$7,"NO CUMPLE","CUMPLE")</f>
        <v>CUMPLE</v>
      </c>
      <c r="Q123" s="51" t="str">
        <f>IF($E123&gt;NORMA!$M$8,"NO CUMPLE","CUMPLE")</f>
        <v>CUMPLE</v>
      </c>
      <c r="R123" s="51" t="str">
        <f>IF($F123&gt;NORMA!$M$9,"NO CUMPLE","CUMPLE")</f>
        <v>CUMPLE</v>
      </c>
      <c r="S123" s="51" t="str">
        <f>IF($K123&gt;NORMA!$M$10,"NO CUMPLE","CUMPLE")</f>
        <v>CUMPLE</v>
      </c>
      <c r="T123" s="51" t="str">
        <f>IF($J123&gt;NORMA!$M$11,"NO CUMPLE","CUMPLE")</f>
        <v>NO CUMPLE</v>
      </c>
      <c r="U123" s="51" t="str">
        <f>IF($G123&gt;NORMA!$M$12,"NO CUMPLE","CUMPLE")</f>
        <v>CUMPLE</v>
      </c>
      <c r="V123" s="51" t="str">
        <f>IF($H123&gt;NORMA!$M$13,"NO CUMPLE","CUMPLE")</f>
        <v>CUMPLE</v>
      </c>
      <c r="W123" s="51" t="str">
        <f>IF($O123&gt;NORMA!$M$14,"NO CUMPLE","CUMPLE")</f>
        <v>CUMPLE</v>
      </c>
      <c r="X123" s="51" t="str">
        <f>IF(AND($N123&gt;=NORMA!$Q$4, $N123&lt;=NORMA!$R$4),"CUMPLE","NO CUMPLE")</f>
        <v>CUMPLE</v>
      </c>
      <c r="Y123" s="51" t="str">
        <f>IF($I123&gt;NORMA!$M$16,"NO CUMPLE","CUMPLE")</f>
        <v>CUMPLE</v>
      </c>
      <c r="Z123" s="51" t="str">
        <f>IF($M123&lt;NORMA!$M$23,"NO CUMPLE","CUMPLE")</f>
        <v>CUMPLE</v>
      </c>
      <c r="AA123" s="51" t="str">
        <f>IF($E123&gt;NORMA!$M$24,"NO CUMPLE","CUMPLE")</f>
        <v>CUMPLE</v>
      </c>
      <c r="AB123" s="51" t="str">
        <f>IF($F123&gt;NORMA!$M$25,"NO CUMPLE","CUMPLE")</f>
        <v>NO CUMPLE</v>
      </c>
      <c r="AC123" s="51" t="str">
        <f>IF($K123&gt;NORMA!$M$26,"NO CUMPLE","CUMPLE")</f>
        <v>CUMPLE</v>
      </c>
      <c r="AD123" s="51" t="str">
        <f>IF($J123&gt;NORMA!$M$27,"NO CUMPLE","CUMPLE")</f>
        <v>CUMPLE</v>
      </c>
      <c r="AE123" s="51" t="str">
        <f>IF($G123&gt;NORMA!$M$28,"NO CUMPLE","CUMPLE")</f>
        <v>CUMPLE</v>
      </c>
      <c r="AF123" s="51" t="str">
        <f>IF($H123&gt;NORMA!$M$29,"NO CUMPLE","CUMPLE")</f>
        <v>CUMPLE</v>
      </c>
      <c r="AG123" s="51" t="str">
        <f>IF($O123&gt;NORMA!$M$30,"NO CUMPLE","CUMPLE")</f>
        <v>CUMPLE</v>
      </c>
      <c r="AH123" s="51" t="str">
        <f>IF(AND($N123&gt;=NORMA!$R$18, $N123&lt;=NORMA!$S$18),"CUMPLE","NO CUMPLE")</f>
        <v>NO CUMPLE</v>
      </c>
      <c r="AI123" s="51" t="str">
        <f>IF($I123&gt;NORMA!$M$32,"NO CUMPLE","CUMPLE")</f>
        <v>CUMPLE</v>
      </c>
    </row>
    <row r="124" spans="1:35" ht="14.25" customHeight="1" x14ac:dyDescent="0.35">
      <c r="A124" s="213" t="s">
        <v>114</v>
      </c>
      <c r="B124" s="217" t="s">
        <v>113</v>
      </c>
      <c r="C124" s="240">
        <v>41531</v>
      </c>
      <c r="D124" s="251">
        <v>0.54166666666666696</v>
      </c>
      <c r="E124" s="246">
        <v>1.9</v>
      </c>
      <c r="F124" s="246">
        <v>9.51</v>
      </c>
      <c r="G124" s="246">
        <v>4.0999999999999996</v>
      </c>
      <c r="H124" s="216">
        <v>3.6</v>
      </c>
      <c r="I124" s="247">
        <v>0.18</v>
      </c>
      <c r="J124" s="242">
        <v>0.18</v>
      </c>
      <c r="K124" s="218">
        <v>1.91</v>
      </c>
      <c r="L124" s="242">
        <v>0.57240000000000002</v>
      </c>
      <c r="M124" s="243">
        <v>6.8</v>
      </c>
      <c r="N124" s="243">
        <v>6.87</v>
      </c>
      <c r="O124" s="244">
        <v>7300</v>
      </c>
      <c r="P124" s="51" t="str">
        <f>IF($M124&lt;NORMA!$M$7,"NO CUMPLE","CUMPLE")</f>
        <v>NO CUMPLE</v>
      </c>
      <c r="Q124" s="51" t="str">
        <f>IF($E124&gt;NORMA!$M$8,"NO CUMPLE","CUMPLE")</f>
        <v>CUMPLE</v>
      </c>
      <c r="R124" s="51" t="str">
        <f>IF($F124&gt;NORMA!$M$9,"NO CUMPLE","CUMPLE")</f>
        <v>CUMPLE</v>
      </c>
      <c r="S124" s="51" t="str">
        <f>IF($K124&gt;NORMA!$M$10,"NO CUMPLE","CUMPLE")</f>
        <v>CUMPLE</v>
      </c>
      <c r="T124" s="51" t="str">
        <f>IF($J124&gt;NORMA!$M$11,"NO CUMPLE","CUMPLE")</f>
        <v>CUMPLE</v>
      </c>
      <c r="U124" s="51" t="str">
        <f>IF($G124&gt;NORMA!$M$12,"NO CUMPLE","CUMPLE")</f>
        <v>CUMPLE</v>
      </c>
      <c r="V124" s="51" t="str">
        <f>IF($H124&gt;NORMA!$M$13,"NO CUMPLE","CUMPLE")</f>
        <v>CUMPLE</v>
      </c>
      <c r="W124" s="51" t="str">
        <f>IF($O124&gt;NORMA!$M$14,"NO CUMPLE","CUMPLE")</f>
        <v>NO CUMPLE</v>
      </c>
      <c r="X124" s="51" t="str">
        <f>IF(AND($N124&gt;=NORMA!$Q$4, $N124&lt;=NORMA!$R$4),"CUMPLE","NO CUMPLE")</f>
        <v>CUMPLE</v>
      </c>
      <c r="Y124" s="51" t="str">
        <f>IF($I124&gt;NORMA!$M$16,"NO CUMPLE","CUMPLE")</f>
        <v>CUMPLE</v>
      </c>
      <c r="Z124" s="51" t="str">
        <f>IF($M124&lt;NORMA!$M$23,"NO CUMPLE","CUMPLE")</f>
        <v>NO CUMPLE</v>
      </c>
      <c r="AA124" s="51" t="str">
        <f>IF($E124&gt;NORMA!$M$24,"NO CUMPLE","CUMPLE")</f>
        <v>CUMPLE</v>
      </c>
      <c r="AB124" s="51" t="str">
        <f>IF($F124&gt;NORMA!$M$25,"NO CUMPLE","CUMPLE")</f>
        <v>CUMPLE</v>
      </c>
      <c r="AC124" s="51" t="str">
        <f>IF($K124&gt;NORMA!$M$26,"NO CUMPLE","CUMPLE")</f>
        <v>CUMPLE</v>
      </c>
      <c r="AD124" s="51" t="str">
        <f>IF($J124&gt;NORMA!$M$27,"NO CUMPLE","CUMPLE")</f>
        <v>CUMPLE</v>
      </c>
      <c r="AE124" s="51" t="str">
        <f>IF($G124&gt;NORMA!$M$28,"NO CUMPLE","CUMPLE")</f>
        <v>CUMPLE</v>
      </c>
      <c r="AF124" s="51" t="str">
        <f>IF($H124&gt;NORMA!$M$29,"NO CUMPLE","CUMPLE")</f>
        <v>CUMPLE</v>
      </c>
      <c r="AG124" s="51" t="str">
        <f>IF($O124&gt;NORMA!$M$30,"NO CUMPLE","CUMPLE")</f>
        <v>NO CUMPLE</v>
      </c>
      <c r="AH124" s="51" t="str">
        <f>IF(AND($N124&gt;=NORMA!$R$18, $N124&lt;=NORMA!$S$18),"CUMPLE","NO CUMPLE")</f>
        <v>CUMPLE</v>
      </c>
      <c r="AI124" s="51" t="str">
        <f>IF($I124&gt;NORMA!$M$32,"NO CUMPLE","CUMPLE")</f>
        <v>CUMPLE</v>
      </c>
    </row>
    <row r="125" spans="1:35" ht="14.25" customHeight="1" x14ac:dyDescent="0.35">
      <c r="A125" s="213" t="s">
        <v>112</v>
      </c>
      <c r="B125" s="217" t="s">
        <v>113</v>
      </c>
      <c r="C125" s="240">
        <v>41538</v>
      </c>
      <c r="D125" s="251">
        <v>0.4375</v>
      </c>
      <c r="E125" s="245">
        <v>1</v>
      </c>
      <c r="F125" s="246">
        <v>8.81</v>
      </c>
      <c r="G125" s="246">
        <v>8.6999999999999993</v>
      </c>
      <c r="H125" s="216">
        <v>3.6</v>
      </c>
      <c r="I125" s="247">
        <v>7.0000000000000007E-2</v>
      </c>
      <c r="J125" s="242">
        <v>0.11</v>
      </c>
      <c r="K125" s="218">
        <v>1.9</v>
      </c>
      <c r="L125" s="258" t="s">
        <v>61</v>
      </c>
      <c r="M125" s="243">
        <v>7.64</v>
      </c>
      <c r="N125" s="243">
        <v>7.43</v>
      </c>
      <c r="O125" s="244">
        <v>300</v>
      </c>
      <c r="P125" s="51" t="str">
        <f>IF($M125&lt;NORMA!$M$7,"NO CUMPLE","CUMPLE")</f>
        <v>CUMPLE</v>
      </c>
      <c r="Q125" s="51" t="str">
        <f>IF($E125&gt;NORMA!$M$8,"NO CUMPLE","CUMPLE")</f>
        <v>CUMPLE</v>
      </c>
      <c r="R125" s="51" t="str">
        <f>IF($F125&gt;NORMA!$M$9,"NO CUMPLE","CUMPLE")</f>
        <v>CUMPLE</v>
      </c>
      <c r="S125" s="51" t="str">
        <f>IF($K125&gt;NORMA!$M$10,"NO CUMPLE","CUMPLE")</f>
        <v>CUMPLE</v>
      </c>
      <c r="T125" s="51" t="str">
        <f>IF($J125&gt;NORMA!$M$11,"NO CUMPLE","CUMPLE")</f>
        <v>CUMPLE</v>
      </c>
      <c r="U125" s="51" t="str">
        <f>IF($G125&gt;NORMA!$M$12,"NO CUMPLE","CUMPLE")</f>
        <v>CUMPLE</v>
      </c>
      <c r="V125" s="51" t="str">
        <f>IF($H125&gt;NORMA!$M$13,"NO CUMPLE","CUMPLE")</f>
        <v>CUMPLE</v>
      </c>
      <c r="W125" s="51" t="str">
        <f>IF($O125&gt;NORMA!$M$14,"NO CUMPLE","CUMPLE")</f>
        <v>CUMPLE</v>
      </c>
      <c r="X125" s="51" t="str">
        <f>IF(AND($N125&gt;=NORMA!$Q$4, $N125&lt;=NORMA!$R$4),"CUMPLE","NO CUMPLE")</f>
        <v>CUMPLE</v>
      </c>
      <c r="Y125" s="51" t="str">
        <f>IF($I125&gt;NORMA!$M$16,"NO CUMPLE","CUMPLE")</f>
        <v>CUMPLE</v>
      </c>
      <c r="Z125" s="51" t="str">
        <f>IF($M125&lt;NORMA!$M$23,"NO CUMPLE","CUMPLE")</f>
        <v>CUMPLE</v>
      </c>
      <c r="AA125" s="51" t="str">
        <f>IF($E125&gt;NORMA!$M$24,"NO CUMPLE","CUMPLE")</f>
        <v>CUMPLE</v>
      </c>
      <c r="AB125" s="51" t="str">
        <f>IF($F125&gt;NORMA!$M$25,"NO CUMPLE","CUMPLE")</f>
        <v>CUMPLE</v>
      </c>
      <c r="AC125" s="51" t="str">
        <f>IF($K125&gt;NORMA!$M$26,"NO CUMPLE","CUMPLE")</f>
        <v>CUMPLE</v>
      </c>
      <c r="AD125" s="51" t="str">
        <f>IF($J125&gt;NORMA!$M$27,"NO CUMPLE","CUMPLE")</f>
        <v>CUMPLE</v>
      </c>
      <c r="AE125" s="51" t="str">
        <f>IF($G125&gt;NORMA!$M$28,"NO CUMPLE","CUMPLE")</f>
        <v>CUMPLE</v>
      </c>
      <c r="AF125" s="51" t="str">
        <f>IF($H125&gt;NORMA!$M$29,"NO CUMPLE","CUMPLE")</f>
        <v>CUMPLE</v>
      </c>
      <c r="AG125" s="51" t="str">
        <f>IF($O125&gt;NORMA!$M$30,"NO CUMPLE","CUMPLE")</f>
        <v>NO CUMPLE</v>
      </c>
      <c r="AH125" s="51" t="str">
        <f>IF(AND($N125&gt;=NORMA!$R$18, $N125&lt;=NORMA!$S$18),"CUMPLE","NO CUMPLE")</f>
        <v>CUMPLE</v>
      </c>
      <c r="AI125" s="51" t="str">
        <f>IF($I125&gt;NORMA!$M$32,"NO CUMPLE","CUMPLE")</f>
        <v>CUMPLE</v>
      </c>
    </row>
    <row r="126" spans="1:35" ht="14.25" customHeight="1" x14ac:dyDescent="0.35">
      <c r="A126" s="213" t="s">
        <v>114</v>
      </c>
      <c r="B126" s="217" t="s">
        <v>113</v>
      </c>
      <c r="C126" s="240">
        <v>41550</v>
      </c>
      <c r="D126" s="251">
        <v>0.45833333333333298</v>
      </c>
      <c r="E126" s="246">
        <v>1.9</v>
      </c>
      <c r="F126" s="246">
        <v>20.7</v>
      </c>
      <c r="G126" s="246">
        <v>7.5</v>
      </c>
      <c r="H126" s="216">
        <v>3.6</v>
      </c>
      <c r="I126" s="247">
        <v>0.06</v>
      </c>
      <c r="J126" s="242">
        <v>0.16</v>
      </c>
      <c r="K126" s="218">
        <v>1.92</v>
      </c>
      <c r="L126" s="242">
        <v>0.69399999999999995</v>
      </c>
      <c r="M126" s="243">
        <v>7.43</v>
      </c>
      <c r="N126" s="243">
        <v>7.72</v>
      </c>
      <c r="O126" s="244">
        <v>43000</v>
      </c>
      <c r="P126" s="51" t="str">
        <f>IF($M126&lt;NORMA!$M$7,"NO CUMPLE","CUMPLE")</f>
        <v>CUMPLE</v>
      </c>
      <c r="Q126" s="51" t="str">
        <f>IF($E126&gt;NORMA!$M$8,"NO CUMPLE","CUMPLE")</f>
        <v>CUMPLE</v>
      </c>
      <c r="R126" s="51" t="str">
        <f>IF($F126&gt;NORMA!$M$9,"NO CUMPLE","CUMPLE")</f>
        <v>CUMPLE</v>
      </c>
      <c r="S126" s="51" t="str">
        <f>IF($K126&gt;NORMA!$M$10,"NO CUMPLE","CUMPLE")</f>
        <v>CUMPLE</v>
      </c>
      <c r="T126" s="51" t="str">
        <f>IF($J126&gt;NORMA!$M$11,"NO CUMPLE","CUMPLE")</f>
        <v>CUMPLE</v>
      </c>
      <c r="U126" s="51" t="str">
        <f>IF($G126&gt;NORMA!$M$12,"NO CUMPLE","CUMPLE")</f>
        <v>CUMPLE</v>
      </c>
      <c r="V126" s="51" t="str">
        <f>IF($H126&gt;NORMA!$M$13,"NO CUMPLE","CUMPLE")</f>
        <v>CUMPLE</v>
      </c>
      <c r="W126" s="51" t="str">
        <f>IF($O126&gt;NORMA!$M$14,"NO CUMPLE","CUMPLE")</f>
        <v>NO CUMPLE</v>
      </c>
      <c r="X126" s="51" t="str">
        <f>IF(AND($N126&gt;=NORMA!$Q$4, $N126&lt;=NORMA!$R$4),"CUMPLE","NO CUMPLE")</f>
        <v>CUMPLE</v>
      </c>
      <c r="Y126" s="51" t="str">
        <f>IF($I126&gt;NORMA!$M$16,"NO CUMPLE","CUMPLE")</f>
        <v>CUMPLE</v>
      </c>
      <c r="Z126" s="51" t="str">
        <f>IF($M126&lt;NORMA!$M$23,"NO CUMPLE","CUMPLE")</f>
        <v>CUMPLE</v>
      </c>
      <c r="AA126" s="51" t="str">
        <f>IF($E126&gt;NORMA!$M$24,"NO CUMPLE","CUMPLE")</f>
        <v>CUMPLE</v>
      </c>
      <c r="AB126" s="51" t="str">
        <f>IF($F126&gt;NORMA!$M$25,"NO CUMPLE","CUMPLE")</f>
        <v>NO CUMPLE</v>
      </c>
      <c r="AC126" s="51" t="str">
        <f>IF($K126&gt;NORMA!$M$26,"NO CUMPLE","CUMPLE")</f>
        <v>CUMPLE</v>
      </c>
      <c r="AD126" s="51" t="str">
        <f>IF($J126&gt;NORMA!$M$27,"NO CUMPLE","CUMPLE")</f>
        <v>CUMPLE</v>
      </c>
      <c r="AE126" s="51" t="str">
        <f>IF($G126&gt;NORMA!$M$28,"NO CUMPLE","CUMPLE")</f>
        <v>CUMPLE</v>
      </c>
      <c r="AF126" s="51" t="str">
        <f>IF($H126&gt;NORMA!$M$29,"NO CUMPLE","CUMPLE")</f>
        <v>CUMPLE</v>
      </c>
      <c r="AG126" s="51" t="str">
        <f>IF($O126&gt;NORMA!$M$30,"NO CUMPLE","CUMPLE")</f>
        <v>NO CUMPLE</v>
      </c>
      <c r="AH126" s="51" t="str">
        <f>IF(AND($N126&gt;=NORMA!$R$18, $N126&lt;=NORMA!$S$18),"CUMPLE","NO CUMPLE")</f>
        <v>CUMPLE</v>
      </c>
      <c r="AI126" s="51" t="str">
        <f>IF($I126&gt;NORMA!$M$32,"NO CUMPLE","CUMPLE")</f>
        <v>CUMPLE</v>
      </c>
    </row>
    <row r="127" spans="1:35" ht="14.25" customHeight="1" x14ac:dyDescent="0.35">
      <c r="A127" s="213" t="s">
        <v>112</v>
      </c>
      <c r="B127" s="217" t="s">
        <v>113</v>
      </c>
      <c r="C127" s="240">
        <v>41565</v>
      </c>
      <c r="D127" s="251">
        <v>0.66666666666666696</v>
      </c>
      <c r="E127" s="246">
        <v>3.8</v>
      </c>
      <c r="F127" s="246">
        <v>14.4</v>
      </c>
      <c r="G127" s="246">
        <v>6.5</v>
      </c>
      <c r="H127" s="216">
        <v>3.6</v>
      </c>
      <c r="I127" s="247">
        <v>0.08</v>
      </c>
      <c r="J127" s="242">
        <v>0.1</v>
      </c>
      <c r="K127" s="218">
        <v>2.7</v>
      </c>
      <c r="L127" s="258" t="s">
        <v>61</v>
      </c>
      <c r="M127" s="243">
        <v>6.93</v>
      </c>
      <c r="N127" s="243">
        <v>7.91</v>
      </c>
      <c r="O127" s="244">
        <v>360</v>
      </c>
      <c r="P127" s="51" t="str">
        <f>IF($M127&lt;NORMA!$M$7,"NO CUMPLE","CUMPLE")</f>
        <v>NO CUMPLE</v>
      </c>
      <c r="Q127" s="51" t="str">
        <f>IF($E127&gt;NORMA!$M$8,"NO CUMPLE","CUMPLE")</f>
        <v>CUMPLE</v>
      </c>
      <c r="R127" s="51" t="str">
        <f>IF($F127&gt;NORMA!$M$9,"NO CUMPLE","CUMPLE")</f>
        <v>CUMPLE</v>
      </c>
      <c r="S127" s="51" t="str">
        <f>IF($K127&gt;NORMA!$M$10,"NO CUMPLE","CUMPLE")</f>
        <v>CUMPLE</v>
      </c>
      <c r="T127" s="51" t="str">
        <f>IF($J127&gt;NORMA!$M$11,"NO CUMPLE","CUMPLE")</f>
        <v>CUMPLE</v>
      </c>
      <c r="U127" s="51" t="str">
        <f>IF($G127&gt;NORMA!$M$12,"NO CUMPLE","CUMPLE")</f>
        <v>CUMPLE</v>
      </c>
      <c r="V127" s="51" t="str">
        <f>IF($H127&gt;NORMA!$M$13,"NO CUMPLE","CUMPLE")</f>
        <v>CUMPLE</v>
      </c>
      <c r="W127" s="51" t="str">
        <f>IF($O127&gt;NORMA!$M$14,"NO CUMPLE","CUMPLE")</f>
        <v>CUMPLE</v>
      </c>
      <c r="X127" s="51" t="str">
        <f>IF(AND($N127&gt;=NORMA!$Q$4, $N127&lt;=NORMA!$R$4),"CUMPLE","NO CUMPLE")</f>
        <v>CUMPLE</v>
      </c>
      <c r="Y127" s="51" t="str">
        <f>IF($I127&gt;NORMA!$M$16,"NO CUMPLE","CUMPLE")</f>
        <v>CUMPLE</v>
      </c>
      <c r="Z127" s="51" t="str">
        <f>IF($M127&lt;NORMA!$M$23,"NO CUMPLE","CUMPLE")</f>
        <v>NO CUMPLE</v>
      </c>
      <c r="AA127" s="51" t="str">
        <f>IF($E127&gt;NORMA!$M$24,"NO CUMPLE","CUMPLE")</f>
        <v>CUMPLE</v>
      </c>
      <c r="AB127" s="51" t="str">
        <f>IF($F127&gt;NORMA!$M$25,"NO CUMPLE","CUMPLE")</f>
        <v>NO CUMPLE</v>
      </c>
      <c r="AC127" s="51" t="str">
        <f>IF($K127&gt;NORMA!$M$26,"NO CUMPLE","CUMPLE")</f>
        <v>CUMPLE</v>
      </c>
      <c r="AD127" s="51" t="str">
        <f>IF($J127&gt;NORMA!$M$27,"NO CUMPLE","CUMPLE")</f>
        <v>CUMPLE</v>
      </c>
      <c r="AE127" s="51" t="str">
        <f>IF($G127&gt;NORMA!$M$28,"NO CUMPLE","CUMPLE")</f>
        <v>CUMPLE</v>
      </c>
      <c r="AF127" s="51" t="str">
        <f>IF($H127&gt;NORMA!$M$29,"NO CUMPLE","CUMPLE")</f>
        <v>CUMPLE</v>
      </c>
      <c r="AG127" s="51" t="str">
        <f>IF($O127&gt;NORMA!$M$30,"NO CUMPLE","CUMPLE")</f>
        <v>NO CUMPLE</v>
      </c>
      <c r="AH127" s="51" t="str">
        <f>IF(AND($N127&gt;=NORMA!$R$18, $N127&lt;=NORMA!$S$18),"CUMPLE","NO CUMPLE")</f>
        <v>CUMPLE</v>
      </c>
      <c r="AI127" s="51" t="str">
        <f>IF($I127&gt;NORMA!$M$32,"NO CUMPLE","CUMPLE")</f>
        <v>CUMPLE</v>
      </c>
    </row>
    <row r="128" spans="1:35" ht="14.25" customHeight="1" x14ac:dyDescent="0.35">
      <c r="A128" s="213" t="s">
        <v>114</v>
      </c>
      <c r="B128" s="217" t="s">
        <v>113</v>
      </c>
      <c r="C128" s="240">
        <v>41572</v>
      </c>
      <c r="D128" s="251">
        <v>0.25</v>
      </c>
      <c r="E128" s="246">
        <v>1.1000000000000001</v>
      </c>
      <c r="F128" s="246">
        <v>7.63</v>
      </c>
      <c r="G128" s="246">
        <v>3.5</v>
      </c>
      <c r="H128" s="216">
        <v>3.6</v>
      </c>
      <c r="I128" s="247">
        <v>0.08</v>
      </c>
      <c r="J128" s="242">
        <v>0.1</v>
      </c>
      <c r="K128" s="218">
        <v>1.91</v>
      </c>
      <c r="L128" s="242">
        <v>0.53</v>
      </c>
      <c r="M128" s="243">
        <v>8.19</v>
      </c>
      <c r="N128" s="243">
        <v>8.0500000000000007</v>
      </c>
      <c r="O128" s="244">
        <v>7300</v>
      </c>
      <c r="P128" s="51" t="str">
        <f>IF($M128&lt;NORMA!$M$7,"NO CUMPLE","CUMPLE")</f>
        <v>CUMPLE</v>
      </c>
      <c r="Q128" s="51" t="str">
        <f>IF($E128&gt;NORMA!$M$8,"NO CUMPLE","CUMPLE")</f>
        <v>CUMPLE</v>
      </c>
      <c r="R128" s="51" t="str">
        <f>IF($F128&gt;NORMA!$M$9,"NO CUMPLE","CUMPLE")</f>
        <v>CUMPLE</v>
      </c>
      <c r="S128" s="51" t="str">
        <f>IF($K128&gt;NORMA!$M$10,"NO CUMPLE","CUMPLE")</f>
        <v>CUMPLE</v>
      </c>
      <c r="T128" s="51" t="str">
        <f>IF($J128&gt;NORMA!$M$11,"NO CUMPLE","CUMPLE")</f>
        <v>CUMPLE</v>
      </c>
      <c r="U128" s="51" t="str">
        <f>IF($G128&gt;NORMA!$M$12,"NO CUMPLE","CUMPLE")</f>
        <v>CUMPLE</v>
      </c>
      <c r="V128" s="51" t="str">
        <f>IF($H128&gt;NORMA!$M$13,"NO CUMPLE","CUMPLE")</f>
        <v>CUMPLE</v>
      </c>
      <c r="W128" s="51" t="str">
        <f>IF($O128&gt;NORMA!$M$14,"NO CUMPLE","CUMPLE")</f>
        <v>NO CUMPLE</v>
      </c>
      <c r="X128" s="51" t="str">
        <f>IF(AND($N128&gt;=NORMA!$Q$4, $N128&lt;=NORMA!$R$4),"CUMPLE","NO CUMPLE")</f>
        <v>CUMPLE</v>
      </c>
      <c r="Y128" s="51" t="str">
        <f>IF($I128&gt;NORMA!$M$16,"NO CUMPLE","CUMPLE")</f>
        <v>CUMPLE</v>
      </c>
      <c r="Z128" s="51" t="str">
        <f>IF($M128&lt;NORMA!$M$23,"NO CUMPLE","CUMPLE")</f>
        <v>CUMPLE</v>
      </c>
      <c r="AA128" s="51" t="str">
        <f>IF($E128&gt;NORMA!$M$24,"NO CUMPLE","CUMPLE")</f>
        <v>CUMPLE</v>
      </c>
      <c r="AB128" s="51" t="str">
        <f>IF($F128&gt;NORMA!$M$25,"NO CUMPLE","CUMPLE")</f>
        <v>CUMPLE</v>
      </c>
      <c r="AC128" s="51" t="str">
        <f>IF($K128&gt;NORMA!$M$26,"NO CUMPLE","CUMPLE")</f>
        <v>CUMPLE</v>
      </c>
      <c r="AD128" s="51" t="str">
        <f>IF($J128&gt;NORMA!$M$27,"NO CUMPLE","CUMPLE")</f>
        <v>CUMPLE</v>
      </c>
      <c r="AE128" s="51" t="str">
        <f>IF($G128&gt;NORMA!$M$28,"NO CUMPLE","CUMPLE")</f>
        <v>CUMPLE</v>
      </c>
      <c r="AF128" s="51" t="str">
        <f>IF($H128&gt;NORMA!$M$29,"NO CUMPLE","CUMPLE")</f>
        <v>CUMPLE</v>
      </c>
      <c r="AG128" s="51" t="str">
        <f>IF($O128&gt;NORMA!$M$30,"NO CUMPLE","CUMPLE")</f>
        <v>NO CUMPLE</v>
      </c>
      <c r="AH128" s="51" t="str">
        <f>IF(AND($N128&gt;=NORMA!$R$18, $N128&lt;=NORMA!$S$18),"CUMPLE","NO CUMPLE")</f>
        <v>CUMPLE</v>
      </c>
      <c r="AI128" s="51" t="str">
        <f>IF($I128&gt;NORMA!$M$32,"NO CUMPLE","CUMPLE")</f>
        <v>CUMPLE</v>
      </c>
    </row>
    <row r="129" spans="1:35" ht="14.25" customHeight="1" x14ac:dyDescent="0.35">
      <c r="A129" s="244" t="s">
        <v>114</v>
      </c>
      <c r="B129" s="260" t="s">
        <v>113</v>
      </c>
      <c r="C129" s="261">
        <v>41911</v>
      </c>
      <c r="D129" s="251">
        <v>0.5</v>
      </c>
      <c r="E129" s="262">
        <v>3</v>
      </c>
      <c r="F129" s="262">
        <v>11</v>
      </c>
      <c r="G129" s="263">
        <v>5</v>
      </c>
      <c r="H129" s="263">
        <v>1.22</v>
      </c>
      <c r="I129" s="254">
        <v>7.0000000000000007E-2</v>
      </c>
      <c r="J129" s="258">
        <v>2.02</v>
      </c>
      <c r="K129" s="254">
        <v>0.97699999999999998</v>
      </c>
      <c r="L129" s="258">
        <v>0.93810000000000004</v>
      </c>
      <c r="M129" s="243">
        <v>7</v>
      </c>
      <c r="N129" s="243">
        <v>7.16</v>
      </c>
      <c r="O129" s="244">
        <v>1500</v>
      </c>
      <c r="P129" s="51" t="str">
        <f>IF($M129&lt;NORMA!$M$7,"NO CUMPLE","CUMPLE")</f>
        <v>CUMPLE</v>
      </c>
      <c r="Q129" s="51" t="str">
        <f>IF($E129&gt;NORMA!$M$8,"NO CUMPLE","CUMPLE")</f>
        <v>CUMPLE</v>
      </c>
      <c r="R129" s="51" t="str">
        <f>IF($F129&gt;NORMA!$M$9,"NO CUMPLE","CUMPLE")</f>
        <v>CUMPLE</v>
      </c>
      <c r="S129" s="51" t="str">
        <f>IF($K129&gt;NORMA!$M$10,"NO CUMPLE","CUMPLE")</f>
        <v>CUMPLE</v>
      </c>
      <c r="T129" s="51" t="str">
        <f>IF($J129&gt;NORMA!$M$11,"NO CUMPLE","CUMPLE")</f>
        <v>NO CUMPLE</v>
      </c>
      <c r="U129" s="51" t="str">
        <f>IF($G129&gt;NORMA!$M$12,"NO CUMPLE","CUMPLE")</f>
        <v>CUMPLE</v>
      </c>
      <c r="V129" s="51" t="str">
        <f>IF($H129&gt;NORMA!$M$13,"NO CUMPLE","CUMPLE")</f>
        <v>CUMPLE</v>
      </c>
      <c r="W129" s="51" t="str">
        <f>IF($O129&gt;NORMA!$M$14,"NO CUMPLE","CUMPLE")</f>
        <v>NO CUMPLE</v>
      </c>
      <c r="X129" s="51" t="str">
        <f>IF(AND($N129&gt;=NORMA!$Q$4, $N129&lt;=NORMA!$R$4),"CUMPLE","NO CUMPLE")</f>
        <v>CUMPLE</v>
      </c>
      <c r="Y129" s="51" t="str">
        <f>IF($I129&gt;NORMA!$M$16,"NO CUMPLE","CUMPLE")</f>
        <v>CUMPLE</v>
      </c>
      <c r="Z129" s="51" t="str">
        <f>IF($M129&lt;NORMA!$M$23,"NO CUMPLE","CUMPLE")</f>
        <v>CUMPLE</v>
      </c>
      <c r="AA129" s="51" t="str">
        <f>IF($E129&gt;NORMA!$M$24,"NO CUMPLE","CUMPLE")</f>
        <v>CUMPLE</v>
      </c>
      <c r="AB129" s="51" t="str">
        <f>IF($F129&gt;NORMA!$M$25,"NO CUMPLE","CUMPLE")</f>
        <v>NO CUMPLE</v>
      </c>
      <c r="AC129" s="51" t="str">
        <f>IF($K129&gt;NORMA!$M$26,"NO CUMPLE","CUMPLE")</f>
        <v>CUMPLE</v>
      </c>
      <c r="AD129" s="51" t="str">
        <f>IF($J129&gt;NORMA!$M$27,"NO CUMPLE","CUMPLE")</f>
        <v>NO CUMPLE</v>
      </c>
      <c r="AE129" s="51" t="str">
        <f>IF($G129&gt;NORMA!$M$28,"NO CUMPLE","CUMPLE")</f>
        <v>CUMPLE</v>
      </c>
      <c r="AF129" s="51" t="str">
        <f>IF($H129&gt;NORMA!$M$29,"NO CUMPLE","CUMPLE")</f>
        <v>CUMPLE</v>
      </c>
      <c r="AG129" s="51" t="str">
        <f>IF($O129&gt;NORMA!$M$30,"NO CUMPLE","CUMPLE")</f>
        <v>NO CUMPLE</v>
      </c>
      <c r="AH129" s="51" t="str">
        <f>IF(AND($N129&gt;=NORMA!$R$18, $N129&lt;=NORMA!$S$18),"CUMPLE","NO CUMPLE")</f>
        <v>CUMPLE</v>
      </c>
      <c r="AI129" s="51" t="str">
        <f>IF($I129&gt;NORMA!$M$32,"NO CUMPLE","CUMPLE")</f>
        <v>CUMPLE</v>
      </c>
    </row>
    <row r="130" spans="1:35" ht="14.25" customHeight="1" x14ac:dyDescent="0.35">
      <c r="A130" s="244" t="s">
        <v>114</v>
      </c>
      <c r="B130" s="260" t="s">
        <v>113</v>
      </c>
      <c r="C130" s="261">
        <v>41948</v>
      </c>
      <c r="D130" s="251">
        <v>0.33333333333333331</v>
      </c>
      <c r="E130" s="262">
        <v>3</v>
      </c>
      <c r="F130" s="262">
        <v>47</v>
      </c>
      <c r="G130" s="263">
        <v>5</v>
      </c>
      <c r="H130" s="264">
        <v>6</v>
      </c>
      <c r="I130" s="249">
        <v>0.22</v>
      </c>
      <c r="J130" s="265">
        <v>0.05</v>
      </c>
      <c r="K130" s="243">
        <v>1.361</v>
      </c>
      <c r="L130" s="258">
        <v>0.3241</v>
      </c>
      <c r="M130" s="243">
        <v>5.0199999999999996</v>
      </c>
      <c r="N130" s="243">
        <v>6.37</v>
      </c>
      <c r="O130" s="244">
        <v>200000</v>
      </c>
      <c r="P130" s="51" t="str">
        <f>IF($M130&lt;NORMA!$M$7,"NO CUMPLE","CUMPLE")</f>
        <v>NO CUMPLE</v>
      </c>
      <c r="Q130" s="51" t="str">
        <f>IF($E130&gt;NORMA!$M$8,"NO CUMPLE","CUMPLE")</f>
        <v>CUMPLE</v>
      </c>
      <c r="R130" s="51" t="str">
        <f>IF($F130&gt;NORMA!$M$9,"NO CUMPLE","CUMPLE")</f>
        <v>NO CUMPLE</v>
      </c>
      <c r="S130" s="51" t="str">
        <f>IF($K130&gt;NORMA!$M$10,"NO CUMPLE","CUMPLE")</f>
        <v>CUMPLE</v>
      </c>
      <c r="T130" s="51" t="str">
        <f>IF($J130&gt;NORMA!$M$11,"NO CUMPLE","CUMPLE")</f>
        <v>CUMPLE</v>
      </c>
      <c r="U130" s="51" t="str">
        <f>IF($G130&gt;NORMA!$M$12,"NO CUMPLE","CUMPLE")</f>
        <v>CUMPLE</v>
      </c>
      <c r="V130" s="51" t="str">
        <f>IF($H130&gt;NORMA!$M$13,"NO CUMPLE","CUMPLE")</f>
        <v>CUMPLE</v>
      </c>
      <c r="W130" s="51" t="str">
        <f>IF($O130&gt;NORMA!$M$14,"NO CUMPLE","CUMPLE")</f>
        <v>NO CUMPLE</v>
      </c>
      <c r="X130" s="51" t="str">
        <f>IF(AND($N130&gt;=NORMA!$Q$4, $N130&lt;=NORMA!$R$4),"CUMPLE","NO CUMPLE")</f>
        <v>CUMPLE</v>
      </c>
      <c r="Y130" s="51" t="str">
        <f>IF($I130&gt;NORMA!$M$16,"NO CUMPLE","CUMPLE")</f>
        <v>CUMPLE</v>
      </c>
      <c r="Z130" s="51" t="str">
        <f>IF($M130&lt;NORMA!$M$23,"NO CUMPLE","CUMPLE")</f>
        <v>NO CUMPLE</v>
      </c>
      <c r="AA130" s="51" t="str">
        <f>IF($E130&gt;NORMA!$M$24,"NO CUMPLE","CUMPLE")</f>
        <v>CUMPLE</v>
      </c>
      <c r="AB130" s="51" t="str">
        <f>IF($F130&gt;NORMA!$M$25,"NO CUMPLE","CUMPLE")</f>
        <v>NO CUMPLE</v>
      </c>
      <c r="AC130" s="51" t="str">
        <f>IF($K130&gt;NORMA!$M$26,"NO CUMPLE","CUMPLE")</f>
        <v>CUMPLE</v>
      </c>
      <c r="AD130" s="51" t="str">
        <f>IF($J130&gt;NORMA!$M$27,"NO CUMPLE","CUMPLE")</f>
        <v>CUMPLE</v>
      </c>
      <c r="AE130" s="51" t="str">
        <f>IF($G130&gt;NORMA!$M$28,"NO CUMPLE","CUMPLE")</f>
        <v>CUMPLE</v>
      </c>
      <c r="AF130" s="51" t="str">
        <f>IF($H130&gt;NORMA!$M$29,"NO CUMPLE","CUMPLE")</f>
        <v>CUMPLE</v>
      </c>
      <c r="AG130" s="51" t="str">
        <f>IF($O130&gt;NORMA!$M$30,"NO CUMPLE","CUMPLE")</f>
        <v>NO CUMPLE</v>
      </c>
      <c r="AH130" s="51" t="str">
        <f>IF(AND($N130&gt;=NORMA!$R$18, $N130&lt;=NORMA!$S$18),"CUMPLE","NO CUMPLE")</f>
        <v>NO CUMPLE</v>
      </c>
      <c r="AI130" s="51" t="str">
        <f>IF($I130&gt;NORMA!$M$32,"NO CUMPLE","CUMPLE")</f>
        <v>CUMPLE</v>
      </c>
    </row>
    <row r="131" spans="1:35" ht="14.25" customHeight="1" x14ac:dyDescent="0.35">
      <c r="A131" s="213" t="s">
        <v>112</v>
      </c>
      <c r="B131" s="217" t="s">
        <v>113</v>
      </c>
      <c r="C131" s="240">
        <v>41957</v>
      </c>
      <c r="D131" s="251">
        <v>0.25</v>
      </c>
      <c r="E131" s="246">
        <v>2</v>
      </c>
      <c r="F131" s="246">
        <v>16</v>
      </c>
      <c r="G131" s="246">
        <v>26</v>
      </c>
      <c r="H131" s="216">
        <v>6</v>
      </c>
      <c r="I131" s="247">
        <v>0.22</v>
      </c>
      <c r="J131" s="242">
        <v>0.2</v>
      </c>
      <c r="K131" s="218">
        <v>0.68699999999999994</v>
      </c>
      <c r="L131" s="242">
        <v>2.5667052187499997</v>
      </c>
      <c r="M131" s="243">
        <v>6.44</v>
      </c>
      <c r="N131" s="243">
        <v>6.51</v>
      </c>
      <c r="O131" s="244">
        <v>1.8</v>
      </c>
      <c r="P131" s="51" t="str">
        <f>IF($M131&lt;NORMA!$M$7,"NO CUMPLE","CUMPLE")</f>
        <v>NO CUMPLE</v>
      </c>
      <c r="Q131" s="51" t="str">
        <f>IF($E131&gt;NORMA!$M$8,"NO CUMPLE","CUMPLE")</f>
        <v>CUMPLE</v>
      </c>
      <c r="R131" s="51" t="str">
        <f>IF($F131&gt;NORMA!$M$9,"NO CUMPLE","CUMPLE")</f>
        <v>CUMPLE</v>
      </c>
      <c r="S131" s="51" t="str">
        <f>IF($K131&gt;NORMA!$M$10,"NO CUMPLE","CUMPLE")</f>
        <v>CUMPLE</v>
      </c>
      <c r="T131" s="51" t="str">
        <f>IF($J131&gt;NORMA!$M$11,"NO CUMPLE","CUMPLE")</f>
        <v>CUMPLE</v>
      </c>
      <c r="U131" s="51" t="str">
        <f>IF($G131&gt;NORMA!$M$12,"NO CUMPLE","CUMPLE")</f>
        <v>NO CUMPLE</v>
      </c>
      <c r="V131" s="51" t="str">
        <f>IF($H131&gt;NORMA!$M$13,"NO CUMPLE","CUMPLE")</f>
        <v>CUMPLE</v>
      </c>
      <c r="W131" s="51" t="str">
        <f>IF($O131&gt;NORMA!$M$14,"NO CUMPLE","CUMPLE")</f>
        <v>CUMPLE</v>
      </c>
      <c r="X131" s="51" t="str">
        <f>IF(AND($N131&gt;=NORMA!$Q$4, $N131&lt;=NORMA!$R$4),"CUMPLE","NO CUMPLE")</f>
        <v>CUMPLE</v>
      </c>
      <c r="Y131" s="51" t="str">
        <f>IF($I131&gt;NORMA!$M$16,"NO CUMPLE","CUMPLE")</f>
        <v>CUMPLE</v>
      </c>
      <c r="Z131" s="51" t="str">
        <f>IF($M131&lt;NORMA!$M$23,"NO CUMPLE","CUMPLE")</f>
        <v>NO CUMPLE</v>
      </c>
      <c r="AA131" s="51" t="str">
        <f>IF($E131&gt;NORMA!$M$24,"NO CUMPLE","CUMPLE")</f>
        <v>CUMPLE</v>
      </c>
      <c r="AB131" s="51" t="str">
        <f>IF($F131&gt;NORMA!$M$25,"NO CUMPLE","CUMPLE")</f>
        <v>NO CUMPLE</v>
      </c>
      <c r="AC131" s="51" t="str">
        <f>IF($K131&gt;NORMA!$M$26,"NO CUMPLE","CUMPLE")</f>
        <v>CUMPLE</v>
      </c>
      <c r="AD131" s="51" t="str">
        <f>IF($J131&gt;NORMA!$M$27,"NO CUMPLE","CUMPLE")</f>
        <v>CUMPLE</v>
      </c>
      <c r="AE131" s="51" t="str">
        <f>IF($G131&gt;NORMA!$M$28,"NO CUMPLE","CUMPLE")</f>
        <v>NO CUMPLE</v>
      </c>
      <c r="AF131" s="51" t="str">
        <f>IF($H131&gt;NORMA!$M$29,"NO CUMPLE","CUMPLE")</f>
        <v>CUMPLE</v>
      </c>
      <c r="AG131" s="51" t="str">
        <f>IF($O131&gt;NORMA!$M$30,"NO CUMPLE","CUMPLE")</f>
        <v>CUMPLE</v>
      </c>
      <c r="AH131" s="51" t="str">
        <f>IF(AND($N131&gt;=NORMA!$R$18, $N131&lt;=NORMA!$S$18),"CUMPLE","NO CUMPLE")</f>
        <v>CUMPLE</v>
      </c>
      <c r="AI131" s="51" t="str">
        <f>IF($I131&gt;NORMA!$M$32,"NO CUMPLE","CUMPLE")</f>
        <v>CUMPLE</v>
      </c>
    </row>
    <row r="132" spans="1:35" ht="14.25" customHeight="1" x14ac:dyDescent="0.35">
      <c r="A132" s="244" t="s">
        <v>114</v>
      </c>
      <c r="B132" s="260" t="s">
        <v>113</v>
      </c>
      <c r="C132" s="261">
        <v>41975</v>
      </c>
      <c r="D132" s="251">
        <v>0.40625</v>
      </c>
      <c r="E132" s="263">
        <v>2</v>
      </c>
      <c r="F132" s="262">
        <v>13</v>
      </c>
      <c r="G132" s="262">
        <v>7</v>
      </c>
      <c r="H132" s="264">
        <v>12</v>
      </c>
      <c r="I132" s="249">
        <v>0.1</v>
      </c>
      <c r="J132" s="265">
        <v>0.05</v>
      </c>
      <c r="K132" s="243">
        <v>0.93700000000000006</v>
      </c>
      <c r="L132" s="258">
        <v>0.52129999999999999</v>
      </c>
      <c r="M132" s="243">
        <v>7.73</v>
      </c>
      <c r="N132" s="243">
        <v>6.96</v>
      </c>
      <c r="O132" s="244">
        <v>49000</v>
      </c>
      <c r="P132" s="51" t="str">
        <f>IF($M132&lt;NORMA!$M$7,"NO CUMPLE","CUMPLE")</f>
        <v>CUMPLE</v>
      </c>
      <c r="Q132" s="51" t="str">
        <f>IF($E132&gt;NORMA!$M$8,"NO CUMPLE","CUMPLE")</f>
        <v>CUMPLE</v>
      </c>
      <c r="R132" s="51" t="str">
        <f>IF($F132&gt;NORMA!$M$9,"NO CUMPLE","CUMPLE")</f>
        <v>CUMPLE</v>
      </c>
      <c r="S132" s="51" t="str">
        <f>IF($K132&gt;NORMA!$M$10,"NO CUMPLE","CUMPLE")</f>
        <v>CUMPLE</v>
      </c>
      <c r="T132" s="51" t="str">
        <f>IF($J132&gt;NORMA!$M$11,"NO CUMPLE","CUMPLE")</f>
        <v>CUMPLE</v>
      </c>
      <c r="U132" s="51" t="str">
        <f>IF($G132&gt;NORMA!$M$12,"NO CUMPLE","CUMPLE")</f>
        <v>CUMPLE</v>
      </c>
      <c r="V132" s="51" t="str">
        <f>IF($H132&gt;NORMA!$M$13,"NO CUMPLE","CUMPLE")</f>
        <v>CUMPLE</v>
      </c>
      <c r="W132" s="51" t="str">
        <f>IF($O132&gt;NORMA!$M$14,"NO CUMPLE","CUMPLE")</f>
        <v>NO CUMPLE</v>
      </c>
      <c r="X132" s="51" t="str">
        <f>IF(AND($N132&gt;=NORMA!$Q$4, $N132&lt;=NORMA!$R$4),"CUMPLE","NO CUMPLE")</f>
        <v>CUMPLE</v>
      </c>
      <c r="Y132" s="51" t="str">
        <f>IF($I132&gt;NORMA!$M$16,"NO CUMPLE","CUMPLE")</f>
        <v>CUMPLE</v>
      </c>
      <c r="Z132" s="51" t="str">
        <f>IF($M132&lt;NORMA!$M$23,"NO CUMPLE","CUMPLE")</f>
        <v>CUMPLE</v>
      </c>
      <c r="AA132" s="51" t="str">
        <f>IF($E132&gt;NORMA!$M$24,"NO CUMPLE","CUMPLE")</f>
        <v>CUMPLE</v>
      </c>
      <c r="AB132" s="51" t="str">
        <f>IF($F132&gt;NORMA!$M$25,"NO CUMPLE","CUMPLE")</f>
        <v>NO CUMPLE</v>
      </c>
      <c r="AC132" s="51" t="str">
        <f>IF($K132&gt;NORMA!$M$26,"NO CUMPLE","CUMPLE")</f>
        <v>CUMPLE</v>
      </c>
      <c r="AD132" s="51" t="str">
        <f>IF($J132&gt;NORMA!$M$27,"NO CUMPLE","CUMPLE")</f>
        <v>CUMPLE</v>
      </c>
      <c r="AE132" s="51" t="str">
        <f>IF($G132&gt;NORMA!$M$28,"NO CUMPLE","CUMPLE")</f>
        <v>CUMPLE</v>
      </c>
      <c r="AF132" s="51" t="str">
        <f>IF($H132&gt;NORMA!$M$29,"NO CUMPLE","CUMPLE")</f>
        <v>NO CUMPLE</v>
      </c>
      <c r="AG132" s="51" t="str">
        <f>IF($O132&gt;NORMA!$M$30,"NO CUMPLE","CUMPLE")</f>
        <v>NO CUMPLE</v>
      </c>
      <c r="AH132" s="51" t="str">
        <f>IF(AND($N132&gt;=NORMA!$R$18, $N132&lt;=NORMA!$S$18),"CUMPLE","NO CUMPLE")</f>
        <v>CUMPLE</v>
      </c>
      <c r="AI132" s="51" t="str">
        <f>IF($I132&gt;NORMA!$M$32,"NO CUMPLE","CUMPLE")</f>
        <v>CUMPLE</v>
      </c>
    </row>
    <row r="133" spans="1:35" ht="14.25" customHeight="1" x14ac:dyDescent="0.35">
      <c r="A133" s="244" t="s">
        <v>114</v>
      </c>
      <c r="B133" s="260" t="s">
        <v>113</v>
      </c>
      <c r="C133" s="261">
        <v>41976</v>
      </c>
      <c r="D133" s="251">
        <v>0.25</v>
      </c>
      <c r="E133" s="262">
        <v>3</v>
      </c>
      <c r="F133" s="262">
        <v>130</v>
      </c>
      <c r="G133" s="263">
        <v>5</v>
      </c>
      <c r="H133" s="264">
        <v>8</v>
      </c>
      <c r="I133" s="249">
        <v>0.18</v>
      </c>
      <c r="J133" s="258">
        <v>0.08</v>
      </c>
      <c r="K133" s="243">
        <v>0.76700000000000002</v>
      </c>
      <c r="L133" s="258">
        <v>0.81420000000000003</v>
      </c>
      <c r="M133" s="243">
        <v>5.78</v>
      </c>
      <c r="N133" s="243">
        <v>6.65</v>
      </c>
      <c r="O133" s="244">
        <v>2100</v>
      </c>
      <c r="P133" s="51" t="str">
        <f>IF($M133&lt;NORMA!$M$7,"NO CUMPLE","CUMPLE")</f>
        <v>NO CUMPLE</v>
      </c>
      <c r="Q133" s="51" t="str">
        <f>IF($E133&gt;NORMA!$M$8,"NO CUMPLE","CUMPLE")</f>
        <v>CUMPLE</v>
      </c>
      <c r="R133" s="51" t="str">
        <f>IF($F133&gt;NORMA!$M$9,"NO CUMPLE","CUMPLE")</f>
        <v>NO CUMPLE</v>
      </c>
      <c r="S133" s="51" t="str">
        <f>IF($K133&gt;NORMA!$M$10,"NO CUMPLE","CUMPLE")</f>
        <v>CUMPLE</v>
      </c>
      <c r="T133" s="51" t="str">
        <f>IF($J133&gt;NORMA!$M$11,"NO CUMPLE","CUMPLE")</f>
        <v>CUMPLE</v>
      </c>
      <c r="U133" s="51" t="str">
        <f>IF($G133&gt;NORMA!$M$12,"NO CUMPLE","CUMPLE")</f>
        <v>CUMPLE</v>
      </c>
      <c r="V133" s="51" t="str">
        <f>IF($H133&gt;NORMA!$M$13,"NO CUMPLE","CUMPLE")</f>
        <v>CUMPLE</v>
      </c>
      <c r="W133" s="51" t="str">
        <f>IF($O133&gt;NORMA!$M$14,"NO CUMPLE","CUMPLE")</f>
        <v>NO CUMPLE</v>
      </c>
      <c r="X133" s="51" t="str">
        <f>IF(AND($N133&gt;=NORMA!$Q$4, $N133&lt;=NORMA!$R$4),"CUMPLE","NO CUMPLE")</f>
        <v>CUMPLE</v>
      </c>
      <c r="Y133" s="51" t="str">
        <f>IF($I133&gt;NORMA!$M$16,"NO CUMPLE","CUMPLE")</f>
        <v>CUMPLE</v>
      </c>
      <c r="Z133" s="51" t="str">
        <f>IF($M133&lt;NORMA!$M$23,"NO CUMPLE","CUMPLE")</f>
        <v>NO CUMPLE</v>
      </c>
      <c r="AA133" s="51" t="str">
        <f>IF($E133&gt;NORMA!$M$24,"NO CUMPLE","CUMPLE")</f>
        <v>CUMPLE</v>
      </c>
      <c r="AB133" s="51" t="str">
        <f>IF($F133&gt;NORMA!$M$25,"NO CUMPLE","CUMPLE")</f>
        <v>NO CUMPLE</v>
      </c>
      <c r="AC133" s="51" t="str">
        <f>IF($K133&gt;NORMA!$M$26,"NO CUMPLE","CUMPLE")</f>
        <v>CUMPLE</v>
      </c>
      <c r="AD133" s="51" t="str">
        <f>IF($J133&gt;NORMA!$M$27,"NO CUMPLE","CUMPLE")</f>
        <v>CUMPLE</v>
      </c>
      <c r="AE133" s="51" t="str">
        <f>IF($G133&gt;NORMA!$M$28,"NO CUMPLE","CUMPLE")</f>
        <v>CUMPLE</v>
      </c>
      <c r="AF133" s="51" t="str">
        <f>IF($H133&gt;NORMA!$M$29,"NO CUMPLE","CUMPLE")</f>
        <v>CUMPLE</v>
      </c>
      <c r="AG133" s="51" t="str">
        <f>IF($O133&gt;NORMA!$M$30,"NO CUMPLE","CUMPLE")</f>
        <v>NO CUMPLE</v>
      </c>
      <c r="AH133" s="51" t="str">
        <f>IF(AND($N133&gt;=NORMA!$R$18, $N133&lt;=NORMA!$S$18),"CUMPLE","NO CUMPLE")</f>
        <v>CUMPLE</v>
      </c>
      <c r="AI133" s="51" t="str">
        <f>IF($I133&gt;NORMA!$M$32,"NO CUMPLE","CUMPLE")</f>
        <v>CUMPLE</v>
      </c>
    </row>
    <row r="134" spans="1:35" ht="14.25" customHeight="1" x14ac:dyDescent="0.35">
      <c r="A134" s="213" t="s">
        <v>112</v>
      </c>
      <c r="B134" s="217" t="s">
        <v>113</v>
      </c>
      <c r="C134" s="240">
        <v>41976</v>
      </c>
      <c r="D134" s="251">
        <v>0.40625</v>
      </c>
      <c r="E134" s="246">
        <v>2</v>
      </c>
      <c r="F134" s="246">
        <v>19</v>
      </c>
      <c r="G134" s="246">
        <v>11</v>
      </c>
      <c r="H134" s="216">
        <v>10</v>
      </c>
      <c r="I134" s="247">
        <v>0.21</v>
      </c>
      <c r="J134" s="242">
        <v>0.05</v>
      </c>
      <c r="K134" s="218">
        <v>0.64700000000000002</v>
      </c>
      <c r="L134" s="242">
        <v>2.5644533855330994E-2</v>
      </c>
      <c r="M134" s="243">
        <v>5.75</v>
      </c>
      <c r="N134" s="243">
        <v>6.59</v>
      </c>
      <c r="O134" s="244">
        <v>200</v>
      </c>
      <c r="P134" s="51" t="str">
        <f>IF($M134&lt;NORMA!$M$7,"NO CUMPLE","CUMPLE")</f>
        <v>NO CUMPLE</v>
      </c>
      <c r="Q134" s="51" t="str">
        <f>IF($E134&gt;NORMA!$M$8,"NO CUMPLE","CUMPLE")</f>
        <v>CUMPLE</v>
      </c>
      <c r="R134" s="51" t="str">
        <f>IF($F134&gt;NORMA!$M$9,"NO CUMPLE","CUMPLE")</f>
        <v>CUMPLE</v>
      </c>
      <c r="S134" s="51" t="str">
        <f>IF($K134&gt;NORMA!$M$10,"NO CUMPLE","CUMPLE")</f>
        <v>CUMPLE</v>
      </c>
      <c r="T134" s="51" t="str">
        <f>IF($J134&gt;NORMA!$M$11,"NO CUMPLE","CUMPLE")</f>
        <v>CUMPLE</v>
      </c>
      <c r="U134" s="51" t="str">
        <f>IF($G134&gt;NORMA!$M$12,"NO CUMPLE","CUMPLE")</f>
        <v>NO CUMPLE</v>
      </c>
      <c r="V134" s="51" t="str">
        <f>IF($H134&gt;NORMA!$M$13,"NO CUMPLE","CUMPLE")</f>
        <v>CUMPLE</v>
      </c>
      <c r="W134" s="51" t="str">
        <f>IF($O134&gt;NORMA!$M$14,"NO CUMPLE","CUMPLE")</f>
        <v>CUMPLE</v>
      </c>
      <c r="X134" s="51" t="str">
        <f>IF(AND($N134&gt;=NORMA!$Q$4, $N134&lt;=NORMA!$R$4),"CUMPLE","NO CUMPLE")</f>
        <v>CUMPLE</v>
      </c>
      <c r="Y134" s="51" t="str">
        <f>IF($I134&gt;NORMA!$M$16,"NO CUMPLE","CUMPLE")</f>
        <v>CUMPLE</v>
      </c>
      <c r="Z134" s="51" t="str">
        <f>IF($M134&lt;NORMA!$M$23,"NO CUMPLE","CUMPLE")</f>
        <v>NO CUMPLE</v>
      </c>
      <c r="AA134" s="51" t="str">
        <f>IF($E134&gt;NORMA!$M$24,"NO CUMPLE","CUMPLE")</f>
        <v>CUMPLE</v>
      </c>
      <c r="AB134" s="51" t="str">
        <f>IF($F134&gt;NORMA!$M$25,"NO CUMPLE","CUMPLE")</f>
        <v>NO CUMPLE</v>
      </c>
      <c r="AC134" s="51" t="str">
        <f>IF($K134&gt;NORMA!$M$26,"NO CUMPLE","CUMPLE")</f>
        <v>CUMPLE</v>
      </c>
      <c r="AD134" s="51" t="str">
        <f>IF($J134&gt;NORMA!$M$27,"NO CUMPLE","CUMPLE")</f>
        <v>CUMPLE</v>
      </c>
      <c r="AE134" s="51" t="str">
        <f>IF($G134&gt;NORMA!$M$28,"NO CUMPLE","CUMPLE")</f>
        <v>NO CUMPLE</v>
      </c>
      <c r="AF134" s="51" t="str">
        <f>IF($H134&gt;NORMA!$M$29,"NO CUMPLE","CUMPLE")</f>
        <v>CUMPLE</v>
      </c>
      <c r="AG134" s="51" t="str">
        <f>IF($O134&gt;NORMA!$M$30,"NO CUMPLE","CUMPLE")</f>
        <v>NO CUMPLE</v>
      </c>
      <c r="AH134" s="51" t="str">
        <f>IF(AND($N134&gt;=NORMA!$R$18, $N134&lt;=NORMA!$S$18),"CUMPLE","NO CUMPLE")</f>
        <v>CUMPLE</v>
      </c>
      <c r="AI134" s="51" t="str">
        <f>IF($I134&gt;NORMA!$M$32,"NO CUMPLE","CUMPLE")</f>
        <v>CUMPLE</v>
      </c>
    </row>
    <row r="135" spans="1:35" ht="14.25" customHeight="1" x14ac:dyDescent="0.35">
      <c r="A135" s="213" t="s">
        <v>112</v>
      </c>
      <c r="B135" s="217" t="s">
        <v>113</v>
      </c>
      <c r="C135" s="240">
        <v>41986</v>
      </c>
      <c r="D135" s="251">
        <v>0.33333333333333331</v>
      </c>
      <c r="E135" s="246">
        <v>2</v>
      </c>
      <c r="F135" s="246">
        <v>13</v>
      </c>
      <c r="G135" s="246">
        <v>38</v>
      </c>
      <c r="H135" s="216">
        <v>6</v>
      </c>
      <c r="I135" s="247">
        <v>7.0000000000000007E-2</v>
      </c>
      <c r="J135" s="242">
        <v>0.05</v>
      </c>
      <c r="K135" s="218">
        <v>0.64700000000000002</v>
      </c>
      <c r="L135" s="242">
        <v>3.5748935437500005</v>
      </c>
      <c r="M135" s="243">
        <v>7.08</v>
      </c>
      <c r="N135" s="243">
        <v>6.02</v>
      </c>
      <c r="O135" s="244">
        <v>200</v>
      </c>
      <c r="P135" s="51" t="str">
        <f>IF($M135&lt;NORMA!$M$7,"NO CUMPLE","CUMPLE")</f>
        <v>CUMPLE</v>
      </c>
      <c r="Q135" s="51" t="str">
        <f>IF($E135&gt;NORMA!$M$8,"NO CUMPLE","CUMPLE")</f>
        <v>CUMPLE</v>
      </c>
      <c r="R135" s="51" t="str">
        <f>IF($F135&gt;NORMA!$M$9,"NO CUMPLE","CUMPLE")</f>
        <v>CUMPLE</v>
      </c>
      <c r="S135" s="51" t="str">
        <f>IF($K135&gt;NORMA!$M$10,"NO CUMPLE","CUMPLE")</f>
        <v>CUMPLE</v>
      </c>
      <c r="T135" s="51" t="str">
        <f>IF($J135&gt;NORMA!$M$11,"NO CUMPLE","CUMPLE")</f>
        <v>CUMPLE</v>
      </c>
      <c r="U135" s="51" t="str">
        <f>IF($G135&gt;NORMA!$M$12,"NO CUMPLE","CUMPLE")</f>
        <v>NO CUMPLE</v>
      </c>
      <c r="V135" s="51" t="str">
        <f>IF($H135&gt;NORMA!$M$13,"NO CUMPLE","CUMPLE")</f>
        <v>CUMPLE</v>
      </c>
      <c r="W135" s="51" t="str">
        <f>IF($O135&gt;NORMA!$M$14,"NO CUMPLE","CUMPLE")</f>
        <v>CUMPLE</v>
      </c>
      <c r="X135" s="51" t="str">
        <f>IF(AND($N135&gt;=NORMA!$Q$4, $N135&lt;=NORMA!$R$4),"CUMPLE","NO CUMPLE")</f>
        <v>CUMPLE</v>
      </c>
      <c r="Y135" s="51" t="str">
        <f>IF($I135&gt;NORMA!$M$16,"NO CUMPLE","CUMPLE")</f>
        <v>CUMPLE</v>
      </c>
      <c r="Z135" s="51" t="str">
        <f>IF($M135&lt;NORMA!$M$23,"NO CUMPLE","CUMPLE")</f>
        <v>CUMPLE</v>
      </c>
      <c r="AA135" s="51" t="str">
        <f>IF($E135&gt;NORMA!$M$24,"NO CUMPLE","CUMPLE")</f>
        <v>CUMPLE</v>
      </c>
      <c r="AB135" s="51" t="str">
        <f>IF($F135&gt;NORMA!$M$25,"NO CUMPLE","CUMPLE")</f>
        <v>NO CUMPLE</v>
      </c>
      <c r="AC135" s="51" t="str">
        <f>IF($K135&gt;NORMA!$M$26,"NO CUMPLE","CUMPLE")</f>
        <v>CUMPLE</v>
      </c>
      <c r="AD135" s="51" t="str">
        <f>IF($J135&gt;NORMA!$M$27,"NO CUMPLE","CUMPLE")</f>
        <v>CUMPLE</v>
      </c>
      <c r="AE135" s="51" t="str">
        <f>IF($G135&gt;NORMA!$M$28,"NO CUMPLE","CUMPLE")</f>
        <v>NO CUMPLE</v>
      </c>
      <c r="AF135" s="51" t="str">
        <f>IF($H135&gt;NORMA!$M$29,"NO CUMPLE","CUMPLE")</f>
        <v>CUMPLE</v>
      </c>
      <c r="AG135" s="51" t="str">
        <f>IF($O135&gt;NORMA!$M$30,"NO CUMPLE","CUMPLE")</f>
        <v>NO CUMPLE</v>
      </c>
      <c r="AH135" s="51" t="str">
        <f>IF(AND($N135&gt;=NORMA!$R$18, $N135&lt;=NORMA!$S$18),"CUMPLE","NO CUMPLE")</f>
        <v>NO CUMPLE</v>
      </c>
      <c r="AI135" s="51" t="str">
        <f>IF($I135&gt;NORMA!$M$32,"NO CUMPLE","CUMPLE")</f>
        <v>CUMPLE</v>
      </c>
    </row>
    <row r="136" spans="1:35" ht="14.25" customHeight="1" x14ac:dyDescent="0.35">
      <c r="A136" s="244" t="s">
        <v>114</v>
      </c>
      <c r="B136" s="260" t="s">
        <v>113</v>
      </c>
      <c r="C136" s="261">
        <v>42000</v>
      </c>
      <c r="D136" s="251">
        <v>0.58333333333333337</v>
      </c>
      <c r="E136" s="263">
        <v>2</v>
      </c>
      <c r="F136" s="263">
        <v>6</v>
      </c>
      <c r="G136" s="263">
        <v>5</v>
      </c>
      <c r="H136" s="264">
        <v>6</v>
      </c>
      <c r="I136" s="249">
        <v>0.18</v>
      </c>
      <c r="J136" s="258">
        <v>0.24</v>
      </c>
      <c r="K136" s="243">
        <v>0.99299999999999999</v>
      </c>
      <c r="L136" s="258">
        <v>0.15279999999999999</v>
      </c>
      <c r="M136" s="243">
        <v>4.62</v>
      </c>
      <c r="N136" s="243">
        <v>7.43</v>
      </c>
      <c r="O136" s="244">
        <v>1.8</v>
      </c>
      <c r="P136" s="51" t="str">
        <f>IF($M136&lt;NORMA!$M$7,"NO CUMPLE","CUMPLE")</f>
        <v>NO CUMPLE</v>
      </c>
      <c r="Q136" s="51" t="str">
        <f>IF($E136&gt;NORMA!$M$8,"NO CUMPLE","CUMPLE")</f>
        <v>CUMPLE</v>
      </c>
      <c r="R136" s="51" t="str">
        <f>IF($F136&gt;NORMA!$M$9,"NO CUMPLE","CUMPLE")</f>
        <v>CUMPLE</v>
      </c>
      <c r="S136" s="51" t="str">
        <f>IF($K136&gt;NORMA!$M$10,"NO CUMPLE","CUMPLE")</f>
        <v>CUMPLE</v>
      </c>
      <c r="T136" s="51" t="str">
        <f>IF($J136&gt;NORMA!$M$11,"NO CUMPLE","CUMPLE")</f>
        <v>NO CUMPLE</v>
      </c>
      <c r="U136" s="51" t="str">
        <f>IF($G136&gt;NORMA!$M$12,"NO CUMPLE","CUMPLE")</f>
        <v>CUMPLE</v>
      </c>
      <c r="V136" s="51" t="str">
        <f>IF($H136&gt;NORMA!$M$13,"NO CUMPLE","CUMPLE")</f>
        <v>CUMPLE</v>
      </c>
      <c r="W136" s="51" t="str">
        <f>IF($O136&gt;NORMA!$M$14,"NO CUMPLE","CUMPLE")</f>
        <v>CUMPLE</v>
      </c>
      <c r="X136" s="51" t="str">
        <f>IF(AND($N136&gt;=NORMA!$Q$4, $N136&lt;=NORMA!$R$4),"CUMPLE","NO CUMPLE")</f>
        <v>CUMPLE</v>
      </c>
      <c r="Y136" s="51" t="str">
        <f>IF($I136&gt;NORMA!$M$16,"NO CUMPLE","CUMPLE")</f>
        <v>CUMPLE</v>
      </c>
      <c r="Z136" s="51" t="str">
        <f>IF($M136&lt;NORMA!$M$23,"NO CUMPLE","CUMPLE")</f>
        <v>NO CUMPLE</v>
      </c>
      <c r="AA136" s="51" t="str">
        <f>IF($E136&gt;NORMA!$M$24,"NO CUMPLE","CUMPLE")</f>
        <v>CUMPLE</v>
      </c>
      <c r="AB136" s="51" t="str">
        <f>IF($F136&gt;NORMA!$M$25,"NO CUMPLE","CUMPLE")</f>
        <v>CUMPLE</v>
      </c>
      <c r="AC136" s="51" t="str">
        <f>IF($K136&gt;NORMA!$M$26,"NO CUMPLE","CUMPLE")</f>
        <v>CUMPLE</v>
      </c>
      <c r="AD136" s="51" t="str">
        <f>IF($J136&gt;NORMA!$M$27,"NO CUMPLE","CUMPLE")</f>
        <v>CUMPLE</v>
      </c>
      <c r="AE136" s="51" t="str">
        <f>IF($G136&gt;NORMA!$M$28,"NO CUMPLE","CUMPLE")</f>
        <v>CUMPLE</v>
      </c>
      <c r="AF136" s="51" t="str">
        <f>IF($H136&gt;NORMA!$M$29,"NO CUMPLE","CUMPLE")</f>
        <v>CUMPLE</v>
      </c>
      <c r="AG136" s="51" t="str">
        <f>IF($O136&gt;NORMA!$M$30,"NO CUMPLE","CUMPLE")</f>
        <v>CUMPLE</v>
      </c>
      <c r="AH136" s="51" t="str">
        <f>IF(AND($N136&gt;=NORMA!$R$18, $N136&lt;=NORMA!$S$18),"CUMPLE","NO CUMPLE")</f>
        <v>CUMPLE</v>
      </c>
      <c r="AI136" s="51" t="str">
        <f>IF($I136&gt;NORMA!$M$32,"NO CUMPLE","CUMPLE")</f>
        <v>CUMPLE</v>
      </c>
    </row>
    <row r="137" spans="1:35" ht="14.25" customHeight="1" x14ac:dyDescent="0.35">
      <c r="A137" s="244" t="s">
        <v>114</v>
      </c>
      <c r="B137" s="260" t="s">
        <v>113</v>
      </c>
      <c r="C137" s="261">
        <v>42002</v>
      </c>
      <c r="D137" s="251">
        <v>0.66666666666666663</v>
      </c>
      <c r="E137" s="263">
        <v>2</v>
      </c>
      <c r="F137" s="262">
        <v>37</v>
      </c>
      <c r="G137" s="263">
        <v>5</v>
      </c>
      <c r="H137" s="264">
        <v>10</v>
      </c>
      <c r="I137" s="249">
        <v>0.28999999999999998</v>
      </c>
      <c r="J137" s="258">
        <v>0.12</v>
      </c>
      <c r="K137" s="243">
        <v>1.167</v>
      </c>
      <c r="L137" s="258">
        <v>0.21160000000000001</v>
      </c>
      <c r="M137" s="243">
        <v>8.8000000000000007</v>
      </c>
      <c r="N137" s="243">
        <v>7.49</v>
      </c>
      <c r="O137" s="244">
        <v>94000</v>
      </c>
      <c r="P137" s="51" t="str">
        <f>IF($M137&lt;NORMA!$M$7,"NO CUMPLE","CUMPLE")</f>
        <v>CUMPLE</v>
      </c>
      <c r="Q137" s="51" t="str">
        <f>IF($E137&gt;NORMA!$M$8,"NO CUMPLE","CUMPLE")</f>
        <v>CUMPLE</v>
      </c>
      <c r="R137" s="51" t="str">
        <f>IF($F137&gt;NORMA!$M$9,"NO CUMPLE","CUMPLE")</f>
        <v>NO CUMPLE</v>
      </c>
      <c r="S137" s="51" t="str">
        <f>IF($K137&gt;NORMA!$M$10,"NO CUMPLE","CUMPLE")</f>
        <v>CUMPLE</v>
      </c>
      <c r="T137" s="51" t="str">
        <f>IF($J137&gt;NORMA!$M$11,"NO CUMPLE","CUMPLE")</f>
        <v>CUMPLE</v>
      </c>
      <c r="U137" s="51" t="str">
        <f>IF($G137&gt;NORMA!$M$12,"NO CUMPLE","CUMPLE")</f>
        <v>CUMPLE</v>
      </c>
      <c r="V137" s="51" t="str">
        <f>IF($H137&gt;NORMA!$M$13,"NO CUMPLE","CUMPLE")</f>
        <v>CUMPLE</v>
      </c>
      <c r="W137" s="51" t="str">
        <f>IF($O137&gt;NORMA!$M$14,"NO CUMPLE","CUMPLE")</f>
        <v>NO CUMPLE</v>
      </c>
      <c r="X137" s="51" t="str">
        <f>IF(AND($N137&gt;=NORMA!$Q$4, $N137&lt;=NORMA!$R$4),"CUMPLE","NO CUMPLE")</f>
        <v>CUMPLE</v>
      </c>
      <c r="Y137" s="51" t="str">
        <f>IF($I137&gt;NORMA!$M$16,"NO CUMPLE","CUMPLE")</f>
        <v>CUMPLE</v>
      </c>
      <c r="Z137" s="51" t="str">
        <f>IF($M137&lt;NORMA!$M$23,"NO CUMPLE","CUMPLE")</f>
        <v>CUMPLE</v>
      </c>
      <c r="AA137" s="51" t="str">
        <f>IF($E137&gt;NORMA!$M$24,"NO CUMPLE","CUMPLE")</f>
        <v>CUMPLE</v>
      </c>
      <c r="AB137" s="51" t="str">
        <f>IF($F137&gt;NORMA!$M$25,"NO CUMPLE","CUMPLE")</f>
        <v>NO CUMPLE</v>
      </c>
      <c r="AC137" s="51" t="str">
        <f>IF($K137&gt;NORMA!$M$26,"NO CUMPLE","CUMPLE")</f>
        <v>CUMPLE</v>
      </c>
      <c r="AD137" s="51" t="str">
        <f>IF($J137&gt;NORMA!$M$27,"NO CUMPLE","CUMPLE")</f>
        <v>CUMPLE</v>
      </c>
      <c r="AE137" s="51" t="str">
        <f>IF($G137&gt;NORMA!$M$28,"NO CUMPLE","CUMPLE")</f>
        <v>CUMPLE</v>
      </c>
      <c r="AF137" s="51" t="str">
        <f>IF($H137&gt;NORMA!$M$29,"NO CUMPLE","CUMPLE")</f>
        <v>CUMPLE</v>
      </c>
      <c r="AG137" s="51" t="str">
        <f>IF($O137&gt;NORMA!$M$30,"NO CUMPLE","CUMPLE")</f>
        <v>NO CUMPLE</v>
      </c>
      <c r="AH137" s="51" t="str">
        <f>IF(AND($N137&gt;=NORMA!$R$18, $N137&lt;=NORMA!$S$18),"CUMPLE","NO CUMPLE")</f>
        <v>CUMPLE</v>
      </c>
      <c r="AI137" s="51" t="str">
        <f>IF($I137&gt;NORMA!$M$32,"NO CUMPLE","CUMPLE")</f>
        <v>CUMPLE</v>
      </c>
    </row>
    <row r="138" spans="1:35" ht="14.25" customHeight="1" x14ac:dyDescent="0.35">
      <c r="A138" s="244" t="s">
        <v>112</v>
      </c>
      <c r="B138" s="260" t="s">
        <v>113</v>
      </c>
      <c r="C138" s="261">
        <v>42009</v>
      </c>
      <c r="D138" s="251">
        <v>0.58333333333333337</v>
      </c>
      <c r="E138" s="262">
        <v>5</v>
      </c>
      <c r="F138" s="262">
        <v>40</v>
      </c>
      <c r="G138" s="262">
        <v>101</v>
      </c>
      <c r="H138" s="264">
        <v>12</v>
      </c>
      <c r="I138" s="249">
        <v>0.14000000000000001</v>
      </c>
      <c r="J138" s="258">
        <v>0.1</v>
      </c>
      <c r="K138" s="254">
        <v>0.64700000000000002</v>
      </c>
      <c r="L138" s="258">
        <v>8.2787000000000006</v>
      </c>
      <c r="M138" s="243">
        <v>6.64</v>
      </c>
      <c r="N138" s="243">
        <v>6.8</v>
      </c>
      <c r="O138" s="244">
        <v>1.8</v>
      </c>
      <c r="P138" s="51" t="str">
        <f>IF($M138&lt;NORMA!$M$7,"NO CUMPLE","CUMPLE")</f>
        <v>NO CUMPLE</v>
      </c>
      <c r="Q138" s="51" t="str">
        <f>IF($E138&gt;NORMA!$M$8,"NO CUMPLE","CUMPLE")</f>
        <v>CUMPLE</v>
      </c>
      <c r="R138" s="51" t="str">
        <f>IF($F138&gt;NORMA!$M$9,"NO CUMPLE","CUMPLE")</f>
        <v>NO CUMPLE</v>
      </c>
      <c r="S138" s="51" t="str">
        <f>IF($K138&gt;NORMA!$M$10,"NO CUMPLE","CUMPLE")</f>
        <v>CUMPLE</v>
      </c>
      <c r="T138" s="51" t="str">
        <f>IF($J138&gt;NORMA!$M$11,"NO CUMPLE","CUMPLE")</f>
        <v>CUMPLE</v>
      </c>
      <c r="U138" s="51" t="str">
        <f>IF($G138&gt;NORMA!$M$12,"NO CUMPLE","CUMPLE")</f>
        <v>NO CUMPLE</v>
      </c>
      <c r="V138" s="51" t="str">
        <f>IF($H138&gt;NORMA!$M$13,"NO CUMPLE","CUMPLE")</f>
        <v>CUMPLE</v>
      </c>
      <c r="W138" s="51" t="str">
        <f>IF($O138&gt;NORMA!$M$14,"NO CUMPLE","CUMPLE")</f>
        <v>CUMPLE</v>
      </c>
      <c r="X138" s="51" t="str">
        <f>IF(AND($N138&gt;=NORMA!$Q$4, $N138&lt;=NORMA!$R$4),"CUMPLE","NO CUMPLE")</f>
        <v>CUMPLE</v>
      </c>
      <c r="Y138" s="51" t="str">
        <f>IF($I138&gt;NORMA!$M$16,"NO CUMPLE","CUMPLE")</f>
        <v>CUMPLE</v>
      </c>
      <c r="Z138" s="51" t="str">
        <f>IF($M138&lt;NORMA!$M$23,"NO CUMPLE","CUMPLE")</f>
        <v>NO CUMPLE</v>
      </c>
      <c r="AA138" s="51" t="str">
        <f>IF($E138&gt;NORMA!$M$24,"NO CUMPLE","CUMPLE")</f>
        <v>CUMPLE</v>
      </c>
      <c r="AB138" s="51" t="str">
        <f>IF($F138&gt;NORMA!$M$25,"NO CUMPLE","CUMPLE")</f>
        <v>NO CUMPLE</v>
      </c>
      <c r="AC138" s="51" t="str">
        <f>IF($K138&gt;NORMA!$M$26,"NO CUMPLE","CUMPLE")</f>
        <v>CUMPLE</v>
      </c>
      <c r="AD138" s="51" t="str">
        <f>IF($J138&gt;NORMA!$M$27,"NO CUMPLE","CUMPLE")</f>
        <v>CUMPLE</v>
      </c>
      <c r="AE138" s="51" t="str">
        <f>IF($G138&gt;NORMA!$M$28,"NO CUMPLE","CUMPLE")</f>
        <v>NO CUMPLE</v>
      </c>
      <c r="AF138" s="51" t="str">
        <f>IF($H138&gt;NORMA!$M$29,"NO CUMPLE","CUMPLE")</f>
        <v>NO CUMPLE</v>
      </c>
      <c r="AG138" s="51" t="str">
        <f>IF($O138&gt;NORMA!$M$30,"NO CUMPLE","CUMPLE")</f>
        <v>CUMPLE</v>
      </c>
      <c r="AH138" s="51" t="str">
        <f>IF(AND($N138&gt;=NORMA!$R$18, $N138&lt;=NORMA!$S$18),"CUMPLE","NO CUMPLE")</f>
        <v>CUMPLE</v>
      </c>
      <c r="AI138" s="51" t="str">
        <f>IF($I138&gt;NORMA!$M$32,"NO CUMPLE","CUMPLE")</f>
        <v>CUMPLE</v>
      </c>
    </row>
    <row r="139" spans="1:35" ht="14.25" customHeight="1" x14ac:dyDescent="0.35">
      <c r="A139" s="244" t="s">
        <v>114</v>
      </c>
      <c r="B139" s="260" t="s">
        <v>113</v>
      </c>
      <c r="C139" s="261">
        <v>42011</v>
      </c>
      <c r="D139" s="251">
        <v>0.5</v>
      </c>
      <c r="E139" s="263">
        <v>2</v>
      </c>
      <c r="F139" s="262">
        <v>8</v>
      </c>
      <c r="G139" s="263">
        <v>5</v>
      </c>
      <c r="H139" s="264">
        <v>6</v>
      </c>
      <c r="I139" s="254">
        <v>7.0000000000000007E-2</v>
      </c>
      <c r="J139" s="258">
        <v>0.23</v>
      </c>
      <c r="K139" s="243">
        <v>2.2120000000000002</v>
      </c>
      <c r="L139" s="258">
        <v>0.14361115999999999</v>
      </c>
      <c r="M139" s="243">
        <v>7.25</v>
      </c>
      <c r="N139" s="243">
        <v>6.7</v>
      </c>
      <c r="O139" s="244">
        <v>40000</v>
      </c>
      <c r="P139" s="51" t="str">
        <f>IF($M139&lt;NORMA!$M$7,"NO CUMPLE","CUMPLE")</f>
        <v>CUMPLE</v>
      </c>
      <c r="Q139" s="51" t="str">
        <f>IF($E139&gt;NORMA!$M$8,"NO CUMPLE","CUMPLE")</f>
        <v>CUMPLE</v>
      </c>
      <c r="R139" s="51" t="str">
        <f>IF($F139&gt;NORMA!$M$9,"NO CUMPLE","CUMPLE")</f>
        <v>CUMPLE</v>
      </c>
      <c r="S139" s="51" t="str">
        <f>IF($K139&gt;NORMA!$M$10,"NO CUMPLE","CUMPLE")</f>
        <v>CUMPLE</v>
      </c>
      <c r="T139" s="51" t="str">
        <f>IF($J139&gt;NORMA!$M$11,"NO CUMPLE","CUMPLE")</f>
        <v>NO CUMPLE</v>
      </c>
      <c r="U139" s="51" t="str">
        <f>IF($G139&gt;NORMA!$M$12,"NO CUMPLE","CUMPLE")</f>
        <v>CUMPLE</v>
      </c>
      <c r="V139" s="51" t="str">
        <f>IF($H139&gt;NORMA!$M$13,"NO CUMPLE","CUMPLE")</f>
        <v>CUMPLE</v>
      </c>
      <c r="W139" s="51" t="str">
        <f>IF($O139&gt;NORMA!$M$14,"NO CUMPLE","CUMPLE")</f>
        <v>NO CUMPLE</v>
      </c>
      <c r="X139" s="51" t="str">
        <f>IF(AND($N139&gt;=NORMA!$Q$4, $N139&lt;=NORMA!$R$4),"CUMPLE","NO CUMPLE")</f>
        <v>CUMPLE</v>
      </c>
      <c r="Y139" s="51" t="str">
        <f>IF($I139&gt;NORMA!$M$16,"NO CUMPLE","CUMPLE")</f>
        <v>CUMPLE</v>
      </c>
      <c r="Z139" s="51" t="str">
        <f>IF($M139&lt;NORMA!$M$23,"NO CUMPLE","CUMPLE")</f>
        <v>CUMPLE</v>
      </c>
      <c r="AA139" s="51" t="str">
        <f>IF($E139&gt;NORMA!$M$24,"NO CUMPLE","CUMPLE")</f>
        <v>CUMPLE</v>
      </c>
      <c r="AB139" s="51" t="str">
        <f>IF($F139&gt;NORMA!$M$25,"NO CUMPLE","CUMPLE")</f>
        <v>CUMPLE</v>
      </c>
      <c r="AC139" s="51" t="str">
        <f>IF($K139&gt;NORMA!$M$26,"NO CUMPLE","CUMPLE")</f>
        <v>CUMPLE</v>
      </c>
      <c r="AD139" s="51" t="str">
        <f>IF($J139&gt;NORMA!$M$27,"NO CUMPLE","CUMPLE")</f>
        <v>CUMPLE</v>
      </c>
      <c r="AE139" s="51" t="str">
        <f>IF($G139&gt;NORMA!$M$28,"NO CUMPLE","CUMPLE")</f>
        <v>CUMPLE</v>
      </c>
      <c r="AF139" s="51" t="str">
        <f>IF($H139&gt;NORMA!$M$29,"NO CUMPLE","CUMPLE")</f>
        <v>CUMPLE</v>
      </c>
      <c r="AG139" s="51" t="str">
        <f>IF($O139&gt;NORMA!$M$30,"NO CUMPLE","CUMPLE")</f>
        <v>NO CUMPLE</v>
      </c>
      <c r="AH139" s="51" t="str">
        <f>IF(AND($N139&gt;=NORMA!$R$18, $N139&lt;=NORMA!$S$18),"CUMPLE","NO CUMPLE")</f>
        <v>CUMPLE</v>
      </c>
      <c r="AI139" s="51" t="str">
        <f>IF($I139&gt;NORMA!$M$32,"NO CUMPLE","CUMPLE")</f>
        <v>CUMPLE</v>
      </c>
    </row>
    <row r="140" spans="1:35" ht="14.25" customHeight="1" x14ac:dyDescent="0.35">
      <c r="A140" s="244" t="s">
        <v>112</v>
      </c>
      <c r="B140" s="260" t="s">
        <v>113</v>
      </c>
      <c r="C140" s="261">
        <v>42011</v>
      </c>
      <c r="D140" s="251">
        <v>0.66666666666666663</v>
      </c>
      <c r="E140" s="263">
        <v>2</v>
      </c>
      <c r="F140" s="262">
        <v>16</v>
      </c>
      <c r="G140" s="262">
        <v>13</v>
      </c>
      <c r="H140" s="264">
        <v>12</v>
      </c>
      <c r="I140" s="254">
        <v>7.0000000000000007E-2</v>
      </c>
      <c r="J140" s="265">
        <v>0.05</v>
      </c>
      <c r="K140" s="254">
        <v>1.0269999999999999</v>
      </c>
      <c r="L140" s="258">
        <v>11.741899999999999</v>
      </c>
      <c r="M140" s="243">
        <v>6.84</v>
      </c>
      <c r="N140" s="243">
        <v>6.5</v>
      </c>
      <c r="O140" s="244">
        <v>1.8</v>
      </c>
      <c r="P140" s="51" t="str">
        <f>IF($M140&lt;NORMA!$M$7,"NO CUMPLE","CUMPLE")</f>
        <v>NO CUMPLE</v>
      </c>
      <c r="Q140" s="51" t="str">
        <f>IF($E140&gt;NORMA!$M$8,"NO CUMPLE","CUMPLE")</f>
        <v>CUMPLE</v>
      </c>
      <c r="R140" s="51" t="str">
        <f>IF($F140&gt;NORMA!$M$9,"NO CUMPLE","CUMPLE")</f>
        <v>CUMPLE</v>
      </c>
      <c r="S140" s="51" t="str">
        <f>IF($K140&gt;NORMA!$M$10,"NO CUMPLE","CUMPLE")</f>
        <v>CUMPLE</v>
      </c>
      <c r="T140" s="51" t="str">
        <f>IF($J140&gt;NORMA!$M$11,"NO CUMPLE","CUMPLE")</f>
        <v>CUMPLE</v>
      </c>
      <c r="U140" s="51" t="str">
        <f>IF($G140&gt;NORMA!$M$12,"NO CUMPLE","CUMPLE")</f>
        <v>NO CUMPLE</v>
      </c>
      <c r="V140" s="51" t="str">
        <f>IF($H140&gt;NORMA!$M$13,"NO CUMPLE","CUMPLE")</f>
        <v>CUMPLE</v>
      </c>
      <c r="W140" s="51" t="str">
        <f>IF($O140&gt;NORMA!$M$14,"NO CUMPLE","CUMPLE")</f>
        <v>CUMPLE</v>
      </c>
      <c r="X140" s="51" t="str">
        <f>IF(AND($N140&gt;=NORMA!$Q$4, $N140&lt;=NORMA!$R$4),"CUMPLE","NO CUMPLE")</f>
        <v>CUMPLE</v>
      </c>
      <c r="Y140" s="51" t="str">
        <f>IF($I140&gt;NORMA!$M$16,"NO CUMPLE","CUMPLE")</f>
        <v>CUMPLE</v>
      </c>
      <c r="Z140" s="51" t="str">
        <f>IF($M140&lt;NORMA!$M$23,"NO CUMPLE","CUMPLE")</f>
        <v>NO CUMPLE</v>
      </c>
      <c r="AA140" s="51" t="str">
        <f>IF($E140&gt;NORMA!$M$24,"NO CUMPLE","CUMPLE")</f>
        <v>CUMPLE</v>
      </c>
      <c r="AB140" s="51" t="str">
        <f>IF($F140&gt;NORMA!$M$25,"NO CUMPLE","CUMPLE")</f>
        <v>NO CUMPLE</v>
      </c>
      <c r="AC140" s="51" t="str">
        <f>IF($K140&gt;NORMA!$M$26,"NO CUMPLE","CUMPLE")</f>
        <v>CUMPLE</v>
      </c>
      <c r="AD140" s="51" t="str">
        <f>IF($J140&gt;NORMA!$M$27,"NO CUMPLE","CUMPLE")</f>
        <v>CUMPLE</v>
      </c>
      <c r="AE140" s="51" t="str">
        <f>IF($G140&gt;NORMA!$M$28,"NO CUMPLE","CUMPLE")</f>
        <v>NO CUMPLE</v>
      </c>
      <c r="AF140" s="51" t="str">
        <f>IF($H140&gt;NORMA!$M$29,"NO CUMPLE","CUMPLE")</f>
        <v>NO CUMPLE</v>
      </c>
      <c r="AG140" s="51" t="str">
        <f>IF($O140&gt;NORMA!$M$30,"NO CUMPLE","CUMPLE")</f>
        <v>CUMPLE</v>
      </c>
      <c r="AH140" s="51" t="str">
        <f>IF(AND($N140&gt;=NORMA!$R$18, $N140&lt;=NORMA!$S$18),"CUMPLE","NO CUMPLE")</f>
        <v>CUMPLE</v>
      </c>
      <c r="AI140" s="51" t="str">
        <f>IF($I140&gt;NORMA!$M$32,"NO CUMPLE","CUMPLE")</f>
        <v>CUMPLE</v>
      </c>
    </row>
    <row r="141" spans="1:35" ht="14.25" customHeight="1" x14ac:dyDescent="0.35">
      <c r="A141" s="244" t="s">
        <v>114</v>
      </c>
      <c r="B141" s="260" t="s">
        <v>113</v>
      </c>
      <c r="C141" s="261">
        <v>42031</v>
      </c>
      <c r="D141" s="251">
        <v>0.41666666666666669</v>
      </c>
      <c r="E141" s="263">
        <v>2</v>
      </c>
      <c r="F141" s="262">
        <v>8</v>
      </c>
      <c r="G141" s="262">
        <v>6</v>
      </c>
      <c r="H141" s="264">
        <v>6</v>
      </c>
      <c r="I141" s="254">
        <v>7.0000000000000007E-2</v>
      </c>
      <c r="J141" s="258">
        <v>0.1</v>
      </c>
      <c r="K141" s="243">
        <v>1.2230000000000001</v>
      </c>
      <c r="L141" s="258">
        <v>7.0333499999999993E-2</v>
      </c>
      <c r="M141" s="243">
        <v>4.8899999999999997</v>
      </c>
      <c r="N141" s="243">
        <v>7.51</v>
      </c>
      <c r="O141" s="244">
        <v>3400</v>
      </c>
      <c r="P141" s="51" t="str">
        <f>IF($M141&lt;NORMA!$M$7,"NO CUMPLE","CUMPLE")</f>
        <v>NO CUMPLE</v>
      </c>
      <c r="Q141" s="51" t="str">
        <f>IF($E141&gt;NORMA!$M$8,"NO CUMPLE","CUMPLE")</f>
        <v>CUMPLE</v>
      </c>
      <c r="R141" s="51" t="str">
        <f>IF($F141&gt;NORMA!$M$9,"NO CUMPLE","CUMPLE")</f>
        <v>CUMPLE</v>
      </c>
      <c r="S141" s="51" t="str">
        <f>IF($K141&gt;NORMA!$M$10,"NO CUMPLE","CUMPLE")</f>
        <v>CUMPLE</v>
      </c>
      <c r="T141" s="51" t="str">
        <f>IF($J141&gt;NORMA!$M$11,"NO CUMPLE","CUMPLE")</f>
        <v>CUMPLE</v>
      </c>
      <c r="U141" s="51" t="str">
        <f>IF($G141&gt;NORMA!$M$12,"NO CUMPLE","CUMPLE")</f>
        <v>CUMPLE</v>
      </c>
      <c r="V141" s="51" t="str">
        <f>IF($H141&gt;NORMA!$M$13,"NO CUMPLE","CUMPLE")</f>
        <v>CUMPLE</v>
      </c>
      <c r="W141" s="51" t="str">
        <f>IF($O141&gt;NORMA!$M$14,"NO CUMPLE","CUMPLE")</f>
        <v>NO CUMPLE</v>
      </c>
      <c r="X141" s="51" t="str">
        <f>IF(AND($N141&gt;=NORMA!$Q$4, $N141&lt;=NORMA!$R$4),"CUMPLE","NO CUMPLE")</f>
        <v>CUMPLE</v>
      </c>
      <c r="Y141" s="51" t="str">
        <f>IF($I141&gt;NORMA!$M$16,"NO CUMPLE","CUMPLE")</f>
        <v>CUMPLE</v>
      </c>
      <c r="Z141" s="51" t="str">
        <f>IF($M141&lt;NORMA!$M$23,"NO CUMPLE","CUMPLE")</f>
        <v>NO CUMPLE</v>
      </c>
      <c r="AA141" s="51" t="str">
        <f>IF($E141&gt;NORMA!$M$24,"NO CUMPLE","CUMPLE")</f>
        <v>CUMPLE</v>
      </c>
      <c r="AB141" s="51" t="str">
        <f>IF($F141&gt;NORMA!$M$25,"NO CUMPLE","CUMPLE")</f>
        <v>CUMPLE</v>
      </c>
      <c r="AC141" s="51" t="str">
        <f>IF($K141&gt;NORMA!$M$26,"NO CUMPLE","CUMPLE")</f>
        <v>CUMPLE</v>
      </c>
      <c r="AD141" s="51" t="str">
        <f>IF($J141&gt;NORMA!$M$27,"NO CUMPLE","CUMPLE")</f>
        <v>CUMPLE</v>
      </c>
      <c r="AE141" s="51" t="str">
        <f>IF($G141&gt;NORMA!$M$28,"NO CUMPLE","CUMPLE")</f>
        <v>CUMPLE</v>
      </c>
      <c r="AF141" s="51" t="str">
        <f>IF($H141&gt;NORMA!$M$29,"NO CUMPLE","CUMPLE")</f>
        <v>CUMPLE</v>
      </c>
      <c r="AG141" s="51" t="str">
        <f>IF($O141&gt;NORMA!$M$30,"NO CUMPLE","CUMPLE")</f>
        <v>NO CUMPLE</v>
      </c>
      <c r="AH141" s="51" t="str">
        <f>IF(AND($N141&gt;=NORMA!$R$18, $N141&lt;=NORMA!$S$18),"CUMPLE","NO CUMPLE")</f>
        <v>CUMPLE</v>
      </c>
      <c r="AI141" s="51" t="str">
        <f>IF($I141&gt;NORMA!$M$32,"NO CUMPLE","CUMPLE")</f>
        <v>CUMPLE</v>
      </c>
    </row>
    <row r="142" spans="1:35" ht="14.25" customHeight="1" x14ac:dyDescent="0.35">
      <c r="A142" s="244" t="s">
        <v>112</v>
      </c>
      <c r="B142" s="260" t="s">
        <v>113</v>
      </c>
      <c r="C142" s="261">
        <v>42038</v>
      </c>
      <c r="D142" s="251">
        <v>0.25</v>
      </c>
      <c r="E142" s="262">
        <v>6</v>
      </c>
      <c r="F142" s="262">
        <v>29</v>
      </c>
      <c r="G142" s="262">
        <v>45</v>
      </c>
      <c r="H142" s="264">
        <v>6</v>
      </c>
      <c r="I142" s="254">
        <v>7.0000000000000007E-2</v>
      </c>
      <c r="J142" s="265">
        <v>0.05</v>
      </c>
      <c r="K142" s="254">
        <v>0.76800000000000002</v>
      </c>
      <c r="L142" s="258">
        <v>8.7432999999999996</v>
      </c>
      <c r="M142" s="243">
        <v>6.03</v>
      </c>
      <c r="N142" s="243">
        <v>6.52</v>
      </c>
      <c r="O142" s="244">
        <v>250</v>
      </c>
      <c r="P142" s="51" t="str">
        <f>IF($M142&lt;NORMA!$M$7,"NO CUMPLE","CUMPLE")</f>
        <v>NO CUMPLE</v>
      </c>
      <c r="Q142" s="51" t="str">
        <f>IF($E142&gt;NORMA!$M$8,"NO CUMPLE","CUMPLE")</f>
        <v>NO CUMPLE</v>
      </c>
      <c r="R142" s="51" t="str">
        <f>IF($F142&gt;NORMA!$M$9,"NO CUMPLE","CUMPLE")</f>
        <v>CUMPLE</v>
      </c>
      <c r="S142" s="51" t="str">
        <f>IF($K142&gt;NORMA!$M$10,"NO CUMPLE","CUMPLE")</f>
        <v>CUMPLE</v>
      </c>
      <c r="T142" s="51" t="str">
        <f>IF($J142&gt;NORMA!$M$11,"NO CUMPLE","CUMPLE")</f>
        <v>CUMPLE</v>
      </c>
      <c r="U142" s="51" t="str">
        <f>IF($G142&gt;NORMA!$M$12,"NO CUMPLE","CUMPLE")</f>
        <v>NO CUMPLE</v>
      </c>
      <c r="V142" s="51" t="str">
        <f>IF($H142&gt;NORMA!$M$13,"NO CUMPLE","CUMPLE")</f>
        <v>CUMPLE</v>
      </c>
      <c r="W142" s="51" t="str">
        <f>IF($O142&gt;NORMA!$M$14,"NO CUMPLE","CUMPLE")</f>
        <v>CUMPLE</v>
      </c>
      <c r="X142" s="51" t="str">
        <f>IF(AND($N142&gt;=NORMA!$Q$4, $N142&lt;=NORMA!$R$4),"CUMPLE","NO CUMPLE")</f>
        <v>CUMPLE</v>
      </c>
      <c r="Y142" s="51" t="str">
        <f>IF($I142&gt;NORMA!$M$16,"NO CUMPLE","CUMPLE")</f>
        <v>CUMPLE</v>
      </c>
      <c r="Z142" s="51" t="str">
        <f>IF($M142&lt;NORMA!$M$23,"NO CUMPLE","CUMPLE")</f>
        <v>NO CUMPLE</v>
      </c>
      <c r="AA142" s="51" t="str">
        <f>IF($E142&gt;NORMA!$M$24,"NO CUMPLE","CUMPLE")</f>
        <v>NO CUMPLE</v>
      </c>
      <c r="AB142" s="51" t="str">
        <f>IF($F142&gt;NORMA!$M$25,"NO CUMPLE","CUMPLE")</f>
        <v>NO CUMPLE</v>
      </c>
      <c r="AC142" s="51" t="str">
        <f>IF($K142&gt;NORMA!$M$26,"NO CUMPLE","CUMPLE")</f>
        <v>CUMPLE</v>
      </c>
      <c r="AD142" s="51" t="str">
        <f>IF($J142&gt;NORMA!$M$27,"NO CUMPLE","CUMPLE")</f>
        <v>CUMPLE</v>
      </c>
      <c r="AE142" s="51" t="str">
        <f>IF($G142&gt;NORMA!$M$28,"NO CUMPLE","CUMPLE")</f>
        <v>NO CUMPLE</v>
      </c>
      <c r="AF142" s="51" t="str">
        <f>IF($H142&gt;NORMA!$M$29,"NO CUMPLE","CUMPLE")</f>
        <v>CUMPLE</v>
      </c>
      <c r="AG142" s="51" t="str">
        <f>IF($O142&gt;NORMA!$M$30,"NO CUMPLE","CUMPLE")</f>
        <v>NO CUMPLE</v>
      </c>
      <c r="AH142" s="51" t="str">
        <f>IF(AND($N142&gt;=NORMA!$R$18, $N142&lt;=NORMA!$S$18),"CUMPLE","NO CUMPLE")</f>
        <v>CUMPLE</v>
      </c>
      <c r="AI142" s="51" t="str">
        <f>IF($I142&gt;NORMA!$M$32,"NO CUMPLE","CUMPLE")</f>
        <v>CUMPLE</v>
      </c>
    </row>
    <row r="143" spans="1:35" ht="14.25" customHeight="1" x14ac:dyDescent="0.35">
      <c r="A143" s="244" t="s">
        <v>114</v>
      </c>
      <c r="B143" s="260" t="s">
        <v>113</v>
      </c>
      <c r="C143" s="261">
        <v>42041</v>
      </c>
      <c r="D143" s="251">
        <v>0.66666666666666663</v>
      </c>
      <c r="E143" s="262">
        <v>6</v>
      </c>
      <c r="F143" s="262">
        <v>36</v>
      </c>
      <c r="G143" s="263">
        <v>5</v>
      </c>
      <c r="H143" s="264">
        <v>6</v>
      </c>
      <c r="I143" s="249">
        <v>0.2</v>
      </c>
      <c r="J143" s="258">
        <v>0.08</v>
      </c>
      <c r="K143" s="243">
        <v>1.387</v>
      </c>
      <c r="L143" s="258">
        <v>0.14979624</v>
      </c>
      <c r="M143" s="243">
        <v>6.63</v>
      </c>
      <c r="N143" s="243">
        <v>7.26</v>
      </c>
      <c r="O143" s="244">
        <v>1400</v>
      </c>
      <c r="P143" s="51" t="str">
        <f>IF($M143&lt;NORMA!$M$7,"NO CUMPLE","CUMPLE")</f>
        <v>NO CUMPLE</v>
      </c>
      <c r="Q143" s="51" t="str">
        <f>IF($E143&gt;NORMA!$M$8,"NO CUMPLE","CUMPLE")</f>
        <v>NO CUMPLE</v>
      </c>
      <c r="R143" s="51" t="str">
        <f>IF($F143&gt;NORMA!$M$9,"NO CUMPLE","CUMPLE")</f>
        <v>NO CUMPLE</v>
      </c>
      <c r="S143" s="51" t="str">
        <f>IF($K143&gt;NORMA!$M$10,"NO CUMPLE","CUMPLE")</f>
        <v>CUMPLE</v>
      </c>
      <c r="T143" s="51" t="str">
        <f>IF($J143&gt;NORMA!$M$11,"NO CUMPLE","CUMPLE")</f>
        <v>CUMPLE</v>
      </c>
      <c r="U143" s="51" t="str">
        <f>IF($G143&gt;NORMA!$M$12,"NO CUMPLE","CUMPLE")</f>
        <v>CUMPLE</v>
      </c>
      <c r="V143" s="51" t="str">
        <f>IF($H143&gt;NORMA!$M$13,"NO CUMPLE","CUMPLE")</f>
        <v>CUMPLE</v>
      </c>
      <c r="W143" s="51" t="str">
        <f>IF($O143&gt;NORMA!$M$14,"NO CUMPLE","CUMPLE")</f>
        <v>NO CUMPLE</v>
      </c>
      <c r="X143" s="51" t="str">
        <f>IF(AND($N143&gt;=NORMA!$Q$4, $N143&lt;=NORMA!$R$4),"CUMPLE","NO CUMPLE")</f>
        <v>CUMPLE</v>
      </c>
      <c r="Y143" s="51" t="str">
        <f>IF($I143&gt;NORMA!$M$16,"NO CUMPLE","CUMPLE")</f>
        <v>CUMPLE</v>
      </c>
      <c r="Z143" s="51" t="str">
        <f>IF($M143&lt;NORMA!$M$23,"NO CUMPLE","CUMPLE")</f>
        <v>NO CUMPLE</v>
      </c>
      <c r="AA143" s="51" t="str">
        <f>IF($E143&gt;NORMA!$M$24,"NO CUMPLE","CUMPLE")</f>
        <v>NO CUMPLE</v>
      </c>
      <c r="AB143" s="51" t="str">
        <f>IF($F143&gt;NORMA!$M$25,"NO CUMPLE","CUMPLE")</f>
        <v>NO CUMPLE</v>
      </c>
      <c r="AC143" s="51" t="str">
        <f>IF($K143&gt;NORMA!$M$26,"NO CUMPLE","CUMPLE")</f>
        <v>CUMPLE</v>
      </c>
      <c r="AD143" s="51" t="str">
        <f>IF($J143&gt;NORMA!$M$27,"NO CUMPLE","CUMPLE")</f>
        <v>CUMPLE</v>
      </c>
      <c r="AE143" s="51" t="str">
        <f>IF($G143&gt;NORMA!$M$28,"NO CUMPLE","CUMPLE")</f>
        <v>CUMPLE</v>
      </c>
      <c r="AF143" s="51" t="str">
        <f>IF($H143&gt;NORMA!$M$29,"NO CUMPLE","CUMPLE")</f>
        <v>CUMPLE</v>
      </c>
      <c r="AG143" s="51" t="str">
        <f>IF($O143&gt;NORMA!$M$30,"NO CUMPLE","CUMPLE")</f>
        <v>NO CUMPLE</v>
      </c>
      <c r="AH143" s="51" t="str">
        <f>IF(AND($N143&gt;=NORMA!$R$18, $N143&lt;=NORMA!$S$18),"CUMPLE","NO CUMPLE")</f>
        <v>CUMPLE</v>
      </c>
      <c r="AI143" s="51" t="str">
        <f>IF($I143&gt;NORMA!$M$32,"NO CUMPLE","CUMPLE")</f>
        <v>CUMPLE</v>
      </c>
    </row>
    <row r="144" spans="1:35" ht="14.25" customHeight="1" x14ac:dyDescent="0.35">
      <c r="A144" s="244" t="s">
        <v>114</v>
      </c>
      <c r="B144" s="260" t="s">
        <v>113</v>
      </c>
      <c r="C144" s="261">
        <v>42044</v>
      </c>
      <c r="D144" s="251">
        <v>0.25</v>
      </c>
      <c r="E144" s="262">
        <v>3</v>
      </c>
      <c r="F144" s="262">
        <v>31</v>
      </c>
      <c r="G144" s="262">
        <v>27</v>
      </c>
      <c r="H144" s="264">
        <v>10</v>
      </c>
      <c r="I144" s="254">
        <v>7.0000000000000007E-2</v>
      </c>
      <c r="J144" s="258">
        <v>0.15</v>
      </c>
      <c r="K144" s="254">
        <v>1.04</v>
      </c>
      <c r="L144" s="258">
        <v>0.26208385000000001</v>
      </c>
      <c r="M144" s="243">
        <v>3.76</v>
      </c>
      <c r="N144" s="243">
        <v>6.74</v>
      </c>
      <c r="O144" s="244">
        <v>4900</v>
      </c>
      <c r="P144" s="51" t="str">
        <f>IF($M144&lt;NORMA!$M$7,"NO CUMPLE","CUMPLE")</f>
        <v>NO CUMPLE</v>
      </c>
      <c r="Q144" s="51" t="str">
        <f>IF($E144&gt;NORMA!$M$8,"NO CUMPLE","CUMPLE")</f>
        <v>CUMPLE</v>
      </c>
      <c r="R144" s="51" t="str">
        <f>IF($F144&gt;NORMA!$M$9,"NO CUMPLE","CUMPLE")</f>
        <v>CUMPLE</v>
      </c>
      <c r="S144" s="51" t="str">
        <f>IF($K144&gt;NORMA!$M$10,"NO CUMPLE","CUMPLE")</f>
        <v>CUMPLE</v>
      </c>
      <c r="T144" s="51" t="str">
        <f>IF($J144&gt;NORMA!$M$11,"NO CUMPLE","CUMPLE")</f>
        <v>CUMPLE</v>
      </c>
      <c r="U144" s="51" t="str">
        <f>IF($G144&gt;NORMA!$M$12,"NO CUMPLE","CUMPLE")</f>
        <v>NO CUMPLE</v>
      </c>
      <c r="V144" s="51" t="str">
        <f>IF($H144&gt;NORMA!$M$13,"NO CUMPLE","CUMPLE")</f>
        <v>CUMPLE</v>
      </c>
      <c r="W144" s="51" t="str">
        <f>IF($O144&gt;NORMA!$M$14,"NO CUMPLE","CUMPLE")</f>
        <v>NO CUMPLE</v>
      </c>
      <c r="X144" s="51" t="str">
        <f>IF(AND($N144&gt;=NORMA!$Q$4, $N144&lt;=NORMA!$R$4),"CUMPLE","NO CUMPLE")</f>
        <v>CUMPLE</v>
      </c>
      <c r="Y144" s="51" t="str">
        <f>IF($I144&gt;NORMA!$M$16,"NO CUMPLE","CUMPLE")</f>
        <v>CUMPLE</v>
      </c>
      <c r="Z144" s="51" t="str">
        <f>IF($M144&lt;NORMA!$M$23,"NO CUMPLE","CUMPLE")</f>
        <v>NO CUMPLE</v>
      </c>
      <c r="AA144" s="51" t="str">
        <f>IF($E144&gt;NORMA!$M$24,"NO CUMPLE","CUMPLE")</f>
        <v>CUMPLE</v>
      </c>
      <c r="AB144" s="51" t="str">
        <f>IF($F144&gt;NORMA!$M$25,"NO CUMPLE","CUMPLE")</f>
        <v>NO CUMPLE</v>
      </c>
      <c r="AC144" s="51" t="str">
        <f>IF($K144&gt;NORMA!$M$26,"NO CUMPLE","CUMPLE")</f>
        <v>CUMPLE</v>
      </c>
      <c r="AD144" s="51" t="str">
        <f>IF($J144&gt;NORMA!$M$27,"NO CUMPLE","CUMPLE")</f>
        <v>CUMPLE</v>
      </c>
      <c r="AE144" s="51" t="str">
        <f>IF($G144&gt;NORMA!$M$28,"NO CUMPLE","CUMPLE")</f>
        <v>NO CUMPLE</v>
      </c>
      <c r="AF144" s="51" t="str">
        <f>IF($H144&gt;NORMA!$M$29,"NO CUMPLE","CUMPLE")</f>
        <v>CUMPLE</v>
      </c>
      <c r="AG144" s="51" t="str">
        <f>IF($O144&gt;NORMA!$M$30,"NO CUMPLE","CUMPLE")</f>
        <v>NO CUMPLE</v>
      </c>
      <c r="AH144" s="51" t="str">
        <f>IF(AND($N144&gt;=NORMA!$R$18, $N144&lt;=NORMA!$S$18),"CUMPLE","NO CUMPLE")</f>
        <v>CUMPLE</v>
      </c>
      <c r="AI144" s="51" t="str">
        <f>IF($I144&gt;NORMA!$M$32,"NO CUMPLE","CUMPLE")</f>
        <v>CUMPLE</v>
      </c>
    </row>
    <row r="145" spans="1:35" ht="14.25" customHeight="1" x14ac:dyDescent="0.35">
      <c r="A145" s="244" t="s">
        <v>112</v>
      </c>
      <c r="B145" s="260" t="s">
        <v>113</v>
      </c>
      <c r="C145" s="261">
        <v>42044</v>
      </c>
      <c r="D145" s="251">
        <v>0.41666666666666669</v>
      </c>
      <c r="E145" s="262">
        <v>5</v>
      </c>
      <c r="F145" s="262">
        <v>45</v>
      </c>
      <c r="G145" s="262">
        <v>86</v>
      </c>
      <c r="H145" s="264">
        <v>6</v>
      </c>
      <c r="I145" s="249">
        <v>0.2</v>
      </c>
      <c r="J145" s="265">
        <v>0.05</v>
      </c>
      <c r="K145" s="254">
        <v>0.65100000000000002</v>
      </c>
      <c r="L145" s="258">
        <v>9.9971999999999994</v>
      </c>
      <c r="M145" s="243">
        <v>6.79</v>
      </c>
      <c r="N145" s="243">
        <v>7.16</v>
      </c>
      <c r="O145" s="244">
        <v>110</v>
      </c>
      <c r="P145" s="51" t="str">
        <f>IF($M145&lt;NORMA!$M$7,"NO CUMPLE","CUMPLE")</f>
        <v>NO CUMPLE</v>
      </c>
      <c r="Q145" s="51" t="str">
        <f>IF($E145&gt;NORMA!$M$8,"NO CUMPLE","CUMPLE")</f>
        <v>CUMPLE</v>
      </c>
      <c r="R145" s="51" t="str">
        <f>IF($F145&gt;NORMA!$M$9,"NO CUMPLE","CUMPLE")</f>
        <v>NO CUMPLE</v>
      </c>
      <c r="S145" s="51" t="str">
        <f>IF($K145&gt;NORMA!$M$10,"NO CUMPLE","CUMPLE")</f>
        <v>CUMPLE</v>
      </c>
      <c r="T145" s="51" t="str">
        <f>IF($J145&gt;NORMA!$M$11,"NO CUMPLE","CUMPLE")</f>
        <v>CUMPLE</v>
      </c>
      <c r="U145" s="51" t="str">
        <f>IF($G145&gt;NORMA!$M$12,"NO CUMPLE","CUMPLE")</f>
        <v>NO CUMPLE</v>
      </c>
      <c r="V145" s="51" t="str">
        <f>IF($H145&gt;NORMA!$M$13,"NO CUMPLE","CUMPLE")</f>
        <v>CUMPLE</v>
      </c>
      <c r="W145" s="51" t="str">
        <f>IF($O145&gt;NORMA!$M$14,"NO CUMPLE","CUMPLE")</f>
        <v>CUMPLE</v>
      </c>
      <c r="X145" s="51" t="str">
        <f>IF(AND($N145&gt;=NORMA!$Q$4, $N145&lt;=NORMA!$R$4),"CUMPLE","NO CUMPLE")</f>
        <v>CUMPLE</v>
      </c>
      <c r="Y145" s="51" t="str">
        <f>IF($I145&gt;NORMA!$M$16,"NO CUMPLE","CUMPLE")</f>
        <v>CUMPLE</v>
      </c>
      <c r="Z145" s="51" t="str">
        <f>IF($M145&lt;NORMA!$M$23,"NO CUMPLE","CUMPLE")</f>
        <v>NO CUMPLE</v>
      </c>
      <c r="AA145" s="51" t="str">
        <f>IF($E145&gt;NORMA!$M$24,"NO CUMPLE","CUMPLE")</f>
        <v>CUMPLE</v>
      </c>
      <c r="AB145" s="51" t="str">
        <f>IF($F145&gt;NORMA!$M$25,"NO CUMPLE","CUMPLE")</f>
        <v>NO CUMPLE</v>
      </c>
      <c r="AC145" s="51" t="str">
        <f>IF($K145&gt;NORMA!$M$26,"NO CUMPLE","CUMPLE")</f>
        <v>CUMPLE</v>
      </c>
      <c r="AD145" s="51" t="str">
        <f>IF($J145&gt;NORMA!$M$27,"NO CUMPLE","CUMPLE")</f>
        <v>CUMPLE</v>
      </c>
      <c r="AE145" s="51" t="str">
        <f>IF($G145&gt;NORMA!$M$28,"NO CUMPLE","CUMPLE")</f>
        <v>NO CUMPLE</v>
      </c>
      <c r="AF145" s="51" t="str">
        <f>IF($H145&gt;NORMA!$M$29,"NO CUMPLE","CUMPLE")</f>
        <v>CUMPLE</v>
      </c>
      <c r="AG145" s="51" t="str">
        <f>IF($O145&gt;NORMA!$M$30,"NO CUMPLE","CUMPLE")</f>
        <v>NO CUMPLE</v>
      </c>
      <c r="AH145" s="51" t="str">
        <f>IF(AND($N145&gt;=NORMA!$R$18, $N145&lt;=NORMA!$S$18),"CUMPLE","NO CUMPLE")</f>
        <v>CUMPLE</v>
      </c>
      <c r="AI145" s="51" t="str">
        <f>IF($I145&gt;NORMA!$M$32,"NO CUMPLE","CUMPLE")</f>
        <v>CUMPLE</v>
      </c>
    </row>
    <row r="146" spans="1:35" ht="14.25" customHeight="1" x14ac:dyDescent="0.35">
      <c r="A146" s="244" t="s">
        <v>114</v>
      </c>
      <c r="B146" s="260" t="s">
        <v>113</v>
      </c>
      <c r="C146" s="261">
        <v>42056</v>
      </c>
      <c r="D146" s="251">
        <v>0.33333333333333331</v>
      </c>
      <c r="E146" s="262">
        <v>5</v>
      </c>
      <c r="F146" s="262">
        <v>18</v>
      </c>
      <c r="G146" s="262">
        <v>5</v>
      </c>
      <c r="H146" s="264">
        <v>6</v>
      </c>
      <c r="I146" s="249">
        <v>0.34</v>
      </c>
      <c r="J146" s="258">
        <v>0.3</v>
      </c>
      <c r="K146" s="254">
        <v>1.069</v>
      </c>
      <c r="L146" s="258">
        <v>0.12531568000000001</v>
      </c>
      <c r="M146" s="243">
        <v>7.17</v>
      </c>
      <c r="N146" s="243">
        <v>6.38</v>
      </c>
      <c r="O146" s="244">
        <v>170000</v>
      </c>
      <c r="P146" s="51" t="str">
        <f>IF($M146&lt;NORMA!$M$7,"NO CUMPLE","CUMPLE")</f>
        <v>CUMPLE</v>
      </c>
      <c r="Q146" s="51" t="str">
        <f>IF($E146&gt;NORMA!$M$8,"NO CUMPLE","CUMPLE")</f>
        <v>CUMPLE</v>
      </c>
      <c r="R146" s="51" t="str">
        <f>IF($F146&gt;NORMA!$M$9,"NO CUMPLE","CUMPLE")</f>
        <v>CUMPLE</v>
      </c>
      <c r="S146" s="51" t="str">
        <f>IF($K146&gt;NORMA!$M$10,"NO CUMPLE","CUMPLE")</f>
        <v>CUMPLE</v>
      </c>
      <c r="T146" s="51" t="str">
        <f>IF($J146&gt;NORMA!$M$11,"NO CUMPLE","CUMPLE")</f>
        <v>NO CUMPLE</v>
      </c>
      <c r="U146" s="51" t="str">
        <f>IF($G146&gt;NORMA!$M$12,"NO CUMPLE","CUMPLE")</f>
        <v>CUMPLE</v>
      </c>
      <c r="V146" s="51" t="str">
        <f>IF($H146&gt;NORMA!$M$13,"NO CUMPLE","CUMPLE")</f>
        <v>CUMPLE</v>
      </c>
      <c r="W146" s="51" t="str">
        <f>IF($O146&gt;NORMA!$M$14,"NO CUMPLE","CUMPLE")</f>
        <v>NO CUMPLE</v>
      </c>
      <c r="X146" s="51" t="str">
        <f>IF(AND($N146&gt;=NORMA!$Q$4, $N146&lt;=NORMA!$R$4),"CUMPLE","NO CUMPLE")</f>
        <v>CUMPLE</v>
      </c>
      <c r="Y146" s="51" t="str">
        <f>IF($I146&gt;NORMA!$M$16,"NO CUMPLE","CUMPLE")</f>
        <v>CUMPLE</v>
      </c>
      <c r="Z146" s="51" t="str">
        <f>IF($M146&lt;NORMA!$M$23,"NO CUMPLE","CUMPLE")</f>
        <v>CUMPLE</v>
      </c>
      <c r="AA146" s="51" t="str">
        <f>IF($E146&gt;NORMA!$M$24,"NO CUMPLE","CUMPLE")</f>
        <v>CUMPLE</v>
      </c>
      <c r="AB146" s="51" t="str">
        <f>IF($F146&gt;NORMA!$M$25,"NO CUMPLE","CUMPLE")</f>
        <v>NO CUMPLE</v>
      </c>
      <c r="AC146" s="51" t="str">
        <f>IF($K146&gt;NORMA!$M$26,"NO CUMPLE","CUMPLE")</f>
        <v>CUMPLE</v>
      </c>
      <c r="AD146" s="51" t="str">
        <f>IF($J146&gt;NORMA!$M$27,"NO CUMPLE","CUMPLE")</f>
        <v>CUMPLE</v>
      </c>
      <c r="AE146" s="51" t="str">
        <f>IF($G146&gt;NORMA!$M$28,"NO CUMPLE","CUMPLE")</f>
        <v>CUMPLE</v>
      </c>
      <c r="AF146" s="51" t="str">
        <f>IF($H146&gt;NORMA!$M$29,"NO CUMPLE","CUMPLE")</f>
        <v>CUMPLE</v>
      </c>
      <c r="AG146" s="51" t="str">
        <f>IF($O146&gt;NORMA!$M$30,"NO CUMPLE","CUMPLE")</f>
        <v>NO CUMPLE</v>
      </c>
      <c r="AH146" s="51" t="str">
        <f>IF(AND($N146&gt;=NORMA!$R$18, $N146&lt;=NORMA!$S$18),"CUMPLE","NO CUMPLE")</f>
        <v>NO CUMPLE</v>
      </c>
      <c r="AI146" s="51" t="str">
        <f>IF($I146&gt;NORMA!$M$32,"NO CUMPLE","CUMPLE")</f>
        <v>CUMPLE</v>
      </c>
    </row>
    <row r="147" spans="1:35" ht="14.25" customHeight="1" x14ac:dyDescent="0.35">
      <c r="A147" s="244" t="s">
        <v>114</v>
      </c>
      <c r="B147" s="260" t="s">
        <v>113</v>
      </c>
      <c r="C147" s="261">
        <v>42058</v>
      </c>
      <c r="D147" s="251">
        <v>0.58333333333333337</v>
      </c>
      <c r="E147" s="262">
        <v>4</v>
      </c>
      <c r="F147" s="262">
        <v>28</v>
      </c>
      <c r="G147" s="262">
        <v>6</v>
      </c>
      <c r="H147" s="264">
        <v>6</v>
      </c>
      <c r="I147" s="249">
        <v>0.14000000000000001</v>
      </c>
      <c r="J147" s="258">
        <v>0.24</v>
      </c>
      <c r="K147" s="243">
        <v>2.129</v>
      </c>
      <c r="L147" s="258">
        <v>0.25156699999999999</v>
      </c>
      <c r="M147" s="243">
        <v>3.77</v>
      </c>
      <c r="N147" s="243">
        <v>7.29</v>
      </c>
      <c r="O147" s="244">
        <v>40000</v>
      </c>
      <c r="P147" s="51" t="str">
        <f>IF($M147&lt;NORMA!$M$7,"NO CUMPLE","CUMPLE")</f>
        <v>NO CUMPLE</v>
      </c>
      <c r="Q147" s="51" t="str">
        <f>IF($E147&gt;NORMA!$M$8,"NO CUMPLE","CUMPLE")</f>
        <v>CUMPLE</v>
      </c>
      <c r="R147" s="51" t="str">
        <f>IF($F147&gt;NORMA!$M$9,"NO CUMPLE","CUMPLE")</f>
        <v>CUMPLE</v>
      </c>
      <c r="S147" s="51" t="str">
        <f>IF($K147&gt;NORMA!$M$10,"NO CUMPLE","CUMPLE")</f>
        <v>CUMPLE</v>
      </c>
      <c r="T147" s="51" t="str">
        <f>IF($J147&gt;NORMA!$M$11,"NO CUMPLE","CUMPLE")</f>
        <v>NO CUMPLE</v>
      </c>
      <c r="U147" s="51" t="str">
        <f>IF($G147&gt;NORMA!$M$12,"NO CUMPLE","CUMPLE")</f>
        <v>CUMPLE</v>
      </c>
      <c r="V147" s="51" t="str">
        <f>IF($H147&gt;NORMA!$M$13,"NO CUMPLE","CUMPLE")</f>
        <v>CUMPLE</v>
      </c>
      <c r="W147" s="51" t="str">
        <f>IF($O147&gt;NORMA!$M$14,"NO CUMPLE","CUMPLE")</f>
        <v>NO CUMPLE</v>
      </c>
      <c r="X147" s="51" t="str">
        <f>IF(AND($N147&gt;=NORMA!$Q$4, $N147&lt;=NORMA!$R$4),"CUMPLE","NO CUMPLE")</f>
        <v>CUMPLE</v>
      </c>
      <c r="Y147" s="51" t="str">
        <f>IF($I147&gt;NORMA!$M$16,"NO CUMPLE","CUMPLE")</f>
        <v>CUMPLE</v>
      </c>
      <c r="Z147" s="51" t="str">
        <f>IF($M147&lt;NORMA!$M$23,"NO CUMPLE","CUMPLE")</f>
        <v>NO CUMPLE</v>
      </c>
      <c r="AA147" s="51" t="str">
        <f>IF($E147&gt;NORMA!$M$24,"NO CUMPLE","CUMPLE")</f>
        <v>CUMPLE</v>
      </c>
      <c r="AB147" s="51" t="str">
        <f>IF($F147&gt;NORMA!$M$25,"NO CUMPLE","CUMPLE")</f>
        <v>NO CUMPLE</v>
      </c>
      <c r="AC147" s="51" t="str">
        <f>IF($K147&gt;NORMA!$M$26,"NO CUMPLE","CUMPLE")</f>
        <v>CUMPLE</v>
      </c>
      <c r="AD147" s="51" t="str">
        <f>IF($J147&gt;NORMA!$M$27,"NO CUMPLE","CUMPLE")</f>
        <v>CUMPLE</v>
      </c>
      <c r="AE147" s="51" t="str">
        <f>IF($G147&gt;NORMA!$M$28,"NO CUMPLE","CUMPLE")</f>
        <v>CUMPLE</v>
      </c>
      <c r="AF147" s="51" t="str">
        <f>IF($H147&gt;NORMA!$M$29,"NO CUMPLE","CUMPLE")</f>
        <v>CUMPLE</v>
      </c>
      <c r="AG147" s="51" t="str">
        <f>IF($O147&gt;NORMA!$M$30,"NO CUMPLE","CUMPLE")</f>
        <v>NO CUMPLE</v>
      </c>
      <c r="AH147" s="51" t="str">
        <f>IF(AND($N147&gt;=NORMA!$R$18, $N147&lt;=NORMA!$S$18),"CUMPLE","NO CUMPLE")</f>
        <v>CUMPLE</v>
      </c>
      <c r="AI147" s="51" t="str">
        <f>IF($I147&gt;NORMA!$M$32,"NO CUMPLE","CUMPLE")</f>
        <v>CUMPLE</v>
      </c>
    </row>
    <row r="148" spans="1:35" ht="14.25" customHeight="1" x14ac:dyDescent="0.35">
      <c r="A148" s="244" t="s">
        <v>112</v>
      </c>
      <c r="B148" s="260" t="s">
        <v>113</v>
      </c>
      <c r="C148" s="261">
        <v>42061</v>
      </c>
      <c r="D148" s="251">
        <v>0.5</v>
      </c>
      <c r="E148" s="262">
        <v>4</v>
      </c>
      <c r="F148" s="262">
        <v>122</v>
      </c>
      <c r="G148" s="262">
        <v>8</v>
      </c>
      <c r="H148" s="264">
        <v>6</v>
      </c>
      <c r="I148" s="254">
        <v>7.0000000000000007E-2</v>
      </c>
      <c r="J148" s="258">
        <v>0.2</v>
      </c>
      <c r="K148" s="254">
        <v>0.96699999999999997</v>
      </c>
      <c r="L148" s="258">
        <v>5.1489000000000003</v>
      </c>
      <c r="M148" s="243">
        <v>6.85</v>
      </c>
      <c r="N148" s="243">
        <v>5.64</v>
      </c>
      <c r="O148" s="244">
        <v>20</v>
      </c>
      <c r="P148" s="51" t="str">
        <f>IF($M148&lt;NORMA!$M$7,"NO CUMPLE","CUMPLE")</f>
        <v>NO CUMPLE</v>
      </c>
      <c r="Q148" s="51" t="str">
        <f>IF($E148&gt;NORMA!$M$8,"NO CUMPLE","CUMPLE")</f>
        <v>CUMPLE</v>
      </c>
      <c r="R148" s="51" t="str">
        <f>IF($F148&gt;NORMA!$M$9,"NO CUMPLE","CUMPLE")</f>
        <v>NO CUMPLE</v>
      </c>
      <c r="S148" s="51" t="str">
        <f>IF($K148&gt;NORMA!$M$10,"NO CUMPLE","CUMPLE")</f>
        <v>CUMPLE</v>
      </c>
      <c r="T148" s="51" t="str">
        <f>IF($J148&gt;NORMA!$M$11,"NO CUMPLE","CUMPLE")</f>
        <v>CUMPLE</v>
      </c>
      <c r="U148" s="51" t="str">
        <f>IF($G148&gt;NORMA!$M$12,"NO CUMPLE","CUMPLE")</f>
        <v>CUMPLE</v>
      </c>
      <c r="V148" s="51" t="str">
        <f>IF($H148&gt;NORMA!$M$13,"NO CUMPLE","CUMPLE")</f>
        <v>CUMPLE</v>
      </c>
      <c r="W148" s="51" t="str">
        <f>IF($O148&gt;NORMA!$M$14,"NO CUMPLE","CUMPLE")</f>
        <v>CUMPLE</v>
      </c>
      <c r="X148" s="51" t="str">
        <f>IF(AND($N148&gt;=NORMA!$Q$4, $N148&lt;=NORMA!$R$4),"CUMPLE","NO CUMPLE")</f>
        <v>NO CUMPLE</v>
      </c>
      <c r="Y148" s="51" t="str">
        <f>IF($I148&gt;NORMA!$M$16,"NO CUMPLE","CUMPLE")</f>
        <v>CUMPLE</v>
      </c>
      <c r="Z148" s="51" t="str">
        <f>IF($M148&lt;NORMA!$M$23,"NO CUMPLE","CUMPLE")</f>
        <v>NO CUMPLE</v>
      </c>
      <c r="AA148" s="51" t="str">
        <f>IF($E148&gt;NORMA!$M$24,"NO CUMPLE","CUMPLE")</f>
        <v>CUMPLE</v>
      </c>
      <c r="AB148" s="51" t="str">
        <f>IF($F148&gt;NORMA!$M$25,"NO CUMPLE","CUMPLE")</f>
        <v>NO CUMPLE</v>
      </c>
      <c r="AC148" s="51" t="str">
        <f>IF($K148&gt;NORMA!$M$26,"NO CUMPLE","CUMPLE")</f>
        <v>CUMPLE</v>
      </c>
      <c r="AD148" s="51" t="str">
        <f>IF($J148&gt;NORMA!$M$27,"NO CUMPLE","CUMPLE")</f>
        <v>CUMPLE</v>
      </c>
      <c r="AE148" s="51" t="str">
        <f>IF($G148&gt;NORMA!$M$28,"NO CUMPLE","CUMPLE")</f>
        <v>CUMPLE</v>
      </c>
      <c r="AF148" s="51" t="str">
        <f>IF($H148&gt;NORMA!$M$29,"NO CUMPLE","CUMPLE")</f>
        <v>CUMPLE</v>
      </c>
      <c r="AG148" s="51" t="str">
        <f>IF($O148&gt;NORMA!$M$30,"NO CUMPLE","CUMPLE")</f>
        <v>CUMPLE</v>
      </c>
      <c r="AH148" s="51" t="str">
        <f>IF(AND($N148&gt;=NORMA!$R$18, $N148&lt;=NORMA!$S$18),"CUMPLE","NO CUMPLE")</f>
        <v>NO CUMPLE</v>
      </c>
      <c r="AI148" s="51" t="str">
        <f>IF($I148&gt;NORMA!$M$32,"NO CUMPLE","CUMPLE")</f>
        <v>CUMPLE</v>
      </c>
    </row>
    <row r="149" spans="1:35" ht="14.25" customHeight="1" x14ac:dyDescent="0.35">
      <c r="A149" s="244" t="s">
        <v>112</v>
      </c>
      <c r="B149" s="260" t="s">
        <v>113</v>
      </c>
      <c r="C149" s="261">
        <v>42063</v>
      </c>
      <c r="D149" s="251">
        <v>0.34375</v>
      </c>
      <c r="E149" s="263">
        <v>2</v>
      </c>
      <c r="F149" s="262">
        <v>8</v>
      </c>
      <c r="G149" s="262">
        <v>13</v>
      </c>
      <c r="H149" s="264">
        <v>6</v>
      </c>
      <c r="I149" s="254">
        <v>7.0000000000000007E-2</v>
      </c>
      <c r="J149" s="265">
        <v>0.05</v>
      </c>
      <c r="K149" s="254">
        <v>0.64700000000000002</v>
      </c>
      <c r="L149" s="258">
        <v>3.2130999999999998</v>
      </c>
      <c r="M149" s="243">
        <v>6.21</v>
      </c>
      <c r="N149" s="243">
        <v>6.09</v>
      </c>
      <c r="O149" s="244">
        <v>100</v>
      </c>
      <c r="P149" s="51" t="str">
        <f>IF($M149&lt;NORMA!$M$7,"NO CUMPLE","CUMPLE")</f>
        <v>NO CUMPLE</v>
      </c>
      <c r="Q149" s="51" t="str">
        <f>IF($E149&gt;NORMA!$M$8,"NO CUMPLE","CUMPLE")</f>
        <v>CUMPLE</v>
      </c>
      <c r="R149" s="51" t="str">
        <f>IF($F149&gt;NORMA!$M$9,"NO CUMPLE","CUMPLE")</f>
        <v>CUMPLE</v>
      </c>
      <c r="S149" s="51" t="str">
        <f>IF($K149&gt;NORMA!$M$10,"NO CUMPLE","CUMPLE")</f>
        <v>CUMPLE</v>
      </c>
      <c r="T149" s="51" t="str">
        <f>IF($J149&gt;NORMA!$M$11,"NO CUMPLE","CUMPLE")</f>
        <v>CUMPLE</v>
      </c>
      <c r="U149" s="51" t="str">
        <f>IF($G149&gt;NORMA!$M$12,"NO CUMPLE","CUMPLE")</f>
        <v>NO CUMPLE</v>
      </c>
      <c r="V149" s="51" t="str">
        <f>IF($H149&gt;NORMA!$M$13,"NO CUMPLE","CUMPLE")</f>
        <v>CUMPLE</v>
      </c>
      <c r="W149" s="51" t="str">
        <f>IF($O149&gt;NORMA!$M$14,"NO CUMPLE","CUMPLE")</f>
        <v>CUMPLE</v>
      </c>
      <c r="X149" s="51" t="str">
        <f>IF(AND($N149&gt;=NORMA!$Q$4, $N149&lt;=NORMA!$R$4),"CUMPLE","NO CUMPLE")</f>
        <v>CUMPLE</v>
      </c>
      <c r="Y149" s="51" t="str">
        <f>IF($I149&gt;NORMA!$M$16,"NO CUMPLE","CUMPLE")</f>
        <v>CUMPLE</v>
      </c>
      <c r="Z149" s="51" t="str">
        <f>IF($M149&lt;NORMA!$M$23,"NO CUMPLE","CUMPLE")</f>
        <v>NO CUMPLE</v>
      </c>
      <c r="AA149" s="51" t="str">
        <f>IF($E149&gt;NORMA!$M$24,"NO CUMPLE","CUMPLE")</f>
        <v>CUMPLE</v>
      </c>
      <c r="AB149" s="51" t="str">
        <f>IF($F149&gt;NORMA!$M$25,"NO CUMPLE","CUMPLE")</f>
        <v>CUMPLE</v>
      </c>
      <c r="AC149" s="51" t="str">
        <f>IF($K149&gt;NORMA!$M$26,"NO CUMPLE","CUMPLE")</f>
        <v>CUMPLE</v>
      </c>
      <c r="AD149" s="51" t="str">
        <f>IF($J149&gt;NORMA!$M$27,"NO CUMPLE","CUMPLE")</f>
        <v>CUMPLE</v>
      </c>
      <c r="AE149" s="51" t="str">
        <f>IF($G149&gt;NORMA!$M$28,"NO CUMPLE","CUMPLE")</f>
        <v>NO CUMPLE</v>
      </c>
      <c r="AF149" s="51" t="str">
        <f>IF($H149&gt;NORMA!$M$29,"NO CUMPLE","CUMPLE")</f>
        <v>CUMPLE</v>
      </c>
      <c r="AG149" s="51" t="str">
        <f>IF($O149&gt;NORMA!$M$30,"NO CUMPLE","CUMPLE")</f>
        <v>CUMPLE</v>
      </c>
      <c r="AH149" s="51" t="str">
        <f>IF(AND($N149&gt;=NORMA!$R$18, $N149&lt;=NORMA!$S$18),"CUMPLE","NO CUMPLE")</f>
        <v>NO CUMPLE</v>
      </c>
      <c r="AI149" s="51" t="str">
        <f>IF($I149&gt;NORMA!$M$32,"NO CUMPLE","CUMPLE")</f>
        <v>CUMPLE</v>
      </c>
    </row>
    <row r="150" spans="1:35" ht="14.25" customHeight="1" x14ac:dyDescent="0.35">
      <c r="A150" s="244" t="s">
        <v>112</v>
      </c>
      <c r="B150" s="260" t="s">
        <v>113</v>
      </c>
      <c r="C150" s="261">
        <v>42065</v>
      </c>
      <c r="D150" s="251">
        <v>0.51388888888888884</v>
      </c>
      <c r="E150" s="262">
        <v>3</v>
      </c>
      <c r="F150" s="262">
        <v>12</v>
      </c>
      <c r="G150" s="262">
        <v>29</v>
      </c>
      <c r="H150" s="264">
        <v>12</v>
      </c>
      <c r="I150" s="249">
        <v>0.2</v>
      </c>
      <c r="J150" s="265">
        <v>0.05</v>
      </c>
      <c r="K150" s="254">
        <v>0.64700000000000002</v>
      </c>
      <c r="L150" s="258">
        <v>120.5616</v>
      </c>
      <c r="M150" s="243">
        <v>6.27</v>
      </c>
      <c r="N150" s="243">
        <v>6.62</v>
      </c>
      <c r="O150" s="244">
        <v>18</v>
      </c>
      <c r="P150" s="51" t="str">
        <f>IF($M150&lt;NORMA!$M$7,"NO CUMPLE","CUMPLE")</f>
        <v>NO CUMPLE</v>
      </c>
      <c r="Q150" s="51" t="str">
        <f>IF($E150&gt;NORMA!$M$8,"NO CUMPLE","CUMPLE")</f>
        <v>CUMPLE</v>
      </c>
      <c r="R150" s="51" t="str">
        <f>IF($F150&gt;NORMA!$M$9,"NO CUMPLE","CUMPLE")</f>
        <v>CUMPLE</v>
      </c>
      <c r="S150" s="51" t="str">
        <f>IF($K150&gt;NORMA!$M$10,"NO CUMPLE","CUMPLE")</f>
        <v>CUMPLE</v>
      </c>
      <c r="T150" s="51" t="str">
        <f>IF($J150&gt;NORMA!$M$11,"NO CUMPLE","CUMPLE")</f>
        <v>CUMPLE</v>
      </c>
      <c r="U150" s="51" t="str">
        <f>IF($G150&gt;NORMA!$M$12,"NO CUMPLE","CUMPLE")</f>
        <v>NO CUMPLE</v>
      </c>
      <c r="V150" s="51" t="str">
        <f>IF($H150&gt;NORMA!$M$13,"NO CUMPLE","CUMPLE")</f>
        <v>CUMPLE</v>
      </c>
      <c r="W150" s="51" t="str">
        <f>IF($O150&gt;NORMA!$M$14,"NO CUMPLE","CUMPLE")</f>
        <v>CUMPLE</v>
      </c>
      <c r="X150" s="51" t="str">
        <f>IF(AND($N150&gt;=NORMA!$Q$4, $N150&lt;=NORMA!$R$4),"CUMPLE","NO CUMPLE")</f>
        <v>CUMPLE</v>
      </c>
      <c r="Y150" s="51" t="str">
        <f>IF($I150&gt;NORMA!$M$16,"NO CUMPLE","CUMPLE")</f>
        <v>CUMPLE</v>
      </c>
      <c r="Z150" s="51" t="str">
        <f>IF($M150&lt;NORMA!$M$23,"NO CUMPLE","CUMPLE")</f>
        <v>NO CUMPLE</v>
      </c>
      <c r="AA150" s="51" t="str">
        <f>IF($E150&gt;NORMA!$M$24,"NO CUMPLE","CUMPLE")</f>
        <v>CUMPLE</v>
      </c>
      <c r="AB150" s="51" t="str">
        <f>IF($F150&gt;NORMA!$M$25,"NO CUMPLE","CUMPLE")</f>
        <v>NO CUMPLE</v>
      </c>
      <c r="AC150" s="51" t="str">
        <f>IF($K150&gt;NORMA!$M$26,"NO CUMPLE","CUMPLE")</f>
        <v>CUMPLE</v>
      </c>
      <c r="AD150" s="51" t="str">
        <f>IF($J150&gt;NORMA!$M$27,"NO CUMPLE","CUMPLE")</f>
        <v>CUMPLE</v>
      </c>
      <c r="AE150" s="51" t="str">
        <f>IF($G150&gt;NORMA!$M$28,"NO CUMPLE","CUMPLE")</f>
        <v>NO CUMPLE</v>
      </c>
      <c r="AF150" s="51" t="str">
        <f>IF($H150&gt;NORMA!$M$29,"NO CUMPLE","CUMPLE")</f>
        <v>NO CUMPLE</v>
      </c>
      <c r="AG150" s="51" t="str">
        <f>IF($O150&gt;NORMA!$M$30,"NO CUMPLE","CUMPLE")</f>
        <v>CUMPLE</v>
      </c>
      <c r="AH150" s="51" t="str">
        <f>IF(AND($N150&gt;=NORMA!$R$18, $N150&lt;=NORMA!$S$18),"CUMPLE","NO CUMPLE")</f>
        <v>CUMPLE</v>
      </c>
      <c r="AI150" s="51" t="str">
        <f>IF($I150&gt;NORMA!$M$32,"NO CUMPLE","CUMPLE")</f>
        <v>CUMPLE</v>
      </c>
    </row>
    <row r="151" spans="1:35" ht="14.25" customHeight="1" x14ac:dyDescent="0.35">
      <c r="A151" s="244" t="s">
        <v>112</v>
      </c>
      <c r="B151" s="260" t="s">
        <v>113</v>
      </c>
      <c r="C151" s="261">
        <v>42073</v>
      </c>
      <c r="D151" s="251">
        <v>0.58333333333333337</v>
      </c>
      <c r="E151" s="262">
        <v>3</v>
      </c>
      <c r="F151" s="262">
        <v>24</v>
      </c>
      <c r="G151" s="262">
        <v>9</v>
      </c>
      <c r="H151" s="264">
        <v>10</v>
      </c>
      <c r="I151" s="249">
        <v>0.18</v>
      </c>
      <c r="J151" s="265">
        <v>0.05</v>
      </c>
      <c r="K151" s="254">
        <v>0.70899999999999996</v>
      </c>
      <c r="L151" s="258">
        <v>4.7641999999999998</v>
      </c>
      <c r="M151" s="243">
        <v>6.95</v>
      </c>
      <c r="N151" s="243">
        <v>6.27</v>
      </c>
      <c r="O151" s="244">
        <v>400</v>
      </c>
      <c r="P151" s="51" t="str">
        <f>IF($M151&lt;NORMA!$M$7,"NO CUMPLE","CUMPLE")</f>
        <v>NO CUMPLE</v>
      </c>
      <c r="Q151" s="51" t="str">
        <f>IF($E151&gt;NORMA!$M$8,"NO CUMPLE","CUMPLE")</f>
        <v>CUMPLE</v>
      </c>
      <c r="R151" s="51" t="str">
        <f>IF($F151&gt;NORMA!$M$9,"NO CUMPLE","CUMPLE")</f>
        <v>CUMPLE</v>
      </c>
      <c r="S151" s="51" t="str">
        <f>IF($K151&gt;NORMA!$M$10,"NO CUMPLE","CUMPLE")</f>
        <v>CUMPLE</v>
      </c>
      <c r="T151" s="51" t="str">
        <f>IF($J151&gt;NORMA!$M$11,"NO CUMPLE","CUMPLE")</f>
        <v>CUMPLE</v>
      </c>
      <c r="U151" s="51" t="str">
        <f>IF($G151&gt;NORMA!$M$12,"NO CUMPLE","CUMPLE")</f>
        <v>CUMPLE</v>
      </c>
      <c r="V151" s="51" t="str">
        <f>IF($H151&gt;NORMA!$M$13,"NO CUMPLE","CUMPLE")</f>
        <v>CUMPLE</v>
      </c>
      <c r="W151" s="51" t="str">
        <f>IF($O151&gt;NORMA!$M$14,"NO CUMPLE","CUMPLE")</f>
        <v>CUMPLE</v>
      </c>
      <c r="X151" s="51" t="str">
        <f>IF(AND($N151&gt;=NORMA!$Q$4, $N151&lt;=NORMA!$R$4),"CUMPLE","NO CUMPLE")</f>
        <v>CUMPLE</v>
      </c>
      <c r="Y151" s="51" t="str">
        <f>IF($I151&gt;NORMA!$M$16,"NO CUMPLE","CUMPLE")</f>
        <v>CUMPLE</v>
      </c>
      <c r="Z151" s="51" t="str">
        <f>IF($M151&lt;NORMA!$M$23,"NO CUMPLE","CUMPLE")</f>
        <v>NO CUMPLE</v>
      </c>
      <c r="AA151" s="51" t="str">
        <f>IF($E151&gt;NORMA!$M$24,"NO CUMPLE","CUMPLE")</f>
        <v>CUMPLE</v>
      </c>
      <c r="AB151" s="51" t="str">
        <f>IF($F151&gt;NORMA!$M$25,"NO CUMPLE","CUMPLE")</f>
        <v>NO CUMPLE</v>
      </c>
      <c r="AC151" s="51" t="str">
        <f>IF($K151&gt;NORMA!$M$26,"NO CUMPLE","CUMPLE")</f>
        <v>CUMPLE</v>
      </c>
      <c r="AD151" s="51" t="str">
        <f>IF($J151&gt;NORMA!$M$27,"NO CUMPLE","CUMPLE")</f>
        <v>CUMPLE</v>
      </c>
      <c r="AE151" s="51" t="str">
        <f>IF($G151&gt;NORMA!$M$28,"NO CUMPLE","CUMPLE")</f>
        <v>CUMPLE</v>
      </c>
      <c r="AF151" s="51" t="str">
        <f>IF($H151&gt;NORMA!$M$29,"NO CUMPLE","CUMPLE")</f>
        <v>CUMPLE</v>
      </c>
      <c r="AG151" s="51" t="str">
        <f>IF($O151&gt;NORMA!$M$30,"NO CUMPLE","CUMPLE")</f>
        <v>NO CUMPLE</v>
      </c>
      <c r="AH151" s="51" t="str">
        <f>IF(AND($N151&gt;=NORMA!$R$18, $N151&lt;=NORMA!$S$18),"CUMPLE","NO CUMPLE")</f>
        <v>NO CUMPLE</v>
      </c>
      <c r="AI151" s="51" t="str">
        <f>IF($I151&gt;NORMA!$M$32,"NO CUMPLE","CUMPLE")</f>
        <v>CUMPLE</v>
      </c>
    </row>
    <row r="152" spans="1:35" ht="14.25" customHeight="1" x14ac:dyDescent="0.35">
      <c r="A152" s="244" t="s">
        <v>112</v>
      </c>
      <c r="B152" s="260" t="s">
        <v>113</v>
      </c>
      <c r="C152" s="261">
        <v>42093</v>
      </c>
      <c r="D152" s="251">
        <v>0.66666666666666663</v>
      </c>
      <c r="E152" s="262">
        <v>5</v>
      </c>
      <c r="F152" s="262">
        <v>34</v>
      </c>
      <c r="G152" s="262">
        <v>9</v>
      </c>
      <c r="H152" s="264">
        <v>12</v>
      </c>
      <c r="I152" s="249">
        <v>0.18</v>
      </c>
      <c r="J152" s="265">
        <v>0.05</v>
      </c>
      <c r="K152" s="254">
        <v>0.64700000000000002</v>
      </c>
      <c r="L152" s="258">
        <v>7.4832000000000001</v>
      </c>
      <c r="M152" s="243">
        <v>7.32</v>
      </c>
      <c r="N152" s="243">
        <v>7.32</v>
      </c>
      <c r="O152" s="244">
        <v>200</v>
      </c>
      <c r="P152" s="51" t="str">
        <f>IF($M152&lt;NORMA!$M$7,"NO CUMPLE","CUMPLE")</f>
        <v>CUMPLE</v>
      </c>
      <c r="Q152" s="51" t="str">
        <f>IF($E152&gt;NORMA!$M$8,"NO CUMPLE","CUMPLE")</f>
        <v>CUMPLE</v>
      </c>
      <c r="R152" s="51" t="str">
        <f>IF($F152&gt;NORMA!$M$9,"NO CUMPLE","CUMPLE")</f>
        <v>CUMPLE</v>
      </c>
      <c r="S152" s="51" t="str">
        <f>IF($K152&gt;NORMA!$M$10,"NO CUMPLE","CUMPLE")</f>
        <v>CUMPLE</v>
      </c>
      <c r="T152" s="51" t="str">
        <f>IF($J152&gt;NORMA!$M$11,"NO CUMPLE","CUMPLE")</f>
        <v>CUMPLE</v>
      </c>
      <c r="U152" s="51" t="str">
        <f>IF($G152&gt;NORMA!$M$12,"NO CUMPLE","CUMPLE")</f>
        <v>CUMPLE</v>
      </c>
      <c r="V152" s="51" t="str">
        <f>IF($H152&gt;NORMA!$M$13,"NO CUMPLE","CUMPLE")</f>
        <v>CUMPLE</v>
      </c>
      <c r="W152" s="51" t="str">
        <f>IF($O152&gt;NORMA!$M$14,"NO CUMPLE","CUMPLE")</f>
        <v>CUMPLE</v>
      </c>
      <c r="X152" s="51" t="str">
        <f>IF(AND($N152&gt;=NORMA!$Q$4, $N152&lt;=NORMA!$R$4),"CUMPLE","NO CUMPLE")</f>
        <v>CUMPLE</v>
      </c>
      <c r="Y152" s="51" t="str">
        <f>IF($I152&gt;NORMA!$M$16,"NO CUMPLE","CUMPLE")</f>
        <v>CUMPLE</v>
      </c>
      <c r="Z152" s="51" t="str">
        <f>IF($M152&lt;NORMA!$M$23,"NO CUMPLE","CUMPLE")</f>
        <v>CUMPLE</v>
      </c>
      <c r="AA152" s="51" t="str">
        <f>IF($E152&gt;NORMA!$M$24,"NO CUMPLE","CUMPLE")</f>
        <v>CUMPLE</v>
      </c>
      <c r="AB152" s="51" t="str">
        <f>IF($F152&gt;NORMA!$M$25,"NO CUMPLE","CUMPLE")</f>
        <v>NO CUMPLE</v>
      </c>
      <c r="AC152" s="51" t="str">
        <f>IF($K152&gt;NORMA!$M$26,"NO CUMPLE","CUMPLE")</f>
        <v>CUMPLE</v>
      </c>
      <c r="AD152" s="51" t="str">
        <f>IF($J152&gt;NORMA!$M$27,"NO CUMPLE","CUMPLE")</f>
        <v>CUMPLE</v>
      </c>
      <c r="AE152" s="51" t="str">
        <f>IF($G152&gt;NORMA!$M$28,"NO CUMPLE","CUMPLE")</f>
        <v>CUMPLE</v>
      </c>
      <c r="AF152" s="51" t="str">
        <f>IF($H152&gt;NORMA!$M$29,"NO CUMPLE","CUMPLE")</f>
        <v>NO CUMPLE</v>
      </c>
      <c r="AG152" s="51" t="str">
        <f>IF($O152&gt;NORMA!$M$30,"NO CUMPLE","CUMPLE")</f>
        <v>NO CUMPLE</v>
      </c>
      <c r="AH152" s="51" t="str">
        <f>IF(AND($N152&gt;=NORMA!$R$18, $N152&lt;=NORMA!$S$18),"CUMPLE","NO CUMPLE")</f>
        <v>CUMPLE</v>
      </c>
      <c r="AI152" s="51" t="str">
        <f>IF($I152&gt;NORMA!$M$32,"NO CUMPLE","CUMPLE")</f>
        <v>CUMPLE</v>
      </c>
    </row>
    <row r="153" spans="1:35" ht="14.25" customHeight="1" x14ac:dyDescent="0.35">
      <c r="A153" s="244" t="s">
        <v>114</v>
      </c>
      <c r="B153" s="260" t="s">
        <v>113</v>
      </c>
      <c r="C153" s="261">
        <v>42249</v>
      </c>
      <c r="D153" s="251">
        <v>0.41666666666666669</v>
      </c>
      <c r="E153" s="262">
        <v>30</v>
      </c>
      <c r="F153" s="262">
        <v>35</v>
      </c>
      <c r="G153" s="262">
        <v>89</v>
      </c>
      <c r="H153" s="264">
        <v>2.52</v>
      </c>
      <c r="I153" s="254">
        <v>0.05</v>
      </c>
      <c r="J153" s="258">
        <v>0.59199999999999997</v>
      </c>
      <c r="K153" s="243">
        <v>2.4300000000000002</v>
      </c>
      <c r="L153" s="258">
        <v>0.50995999999999997</v>
      </c>
      <c r="M153" s="243">
        <v>8</v>
      </c>
      <c r="N153" s="243">
        <v>7.63</v>
      </c>
      <c r="O153" s="244">
        <v>430000</v>
      </c>
      <c r="P153" s="51" t="str">
        <f>IF($M153&lt;NORMA!$M$7,"NO CUMPLE","CUMPLE")</f>
        <v>CUMPLE</v>
      </c>
      <c r="Q153" s="51" t="str">
        <f>IF($E153&gt;NORMA!$M$8,"NO CUMPLE","CUMPLE")</f>
        <v>NO CUMPLE</v>
      </c>
      <c r="R153" s="51" t="str">
        <f>IF($F153&gt;NORMA!$M$9,"NO CUMPLE","CUMPLE")</f>
        <v>CUMPLE</v>
      </c>
      <c r="S153" s="51" t="str">
        <f>IF($K153&gt;NORMA!$M$10,"NO CUMPLE","CUMPLE")</f>
        <v>CUMPLE</v>
      </c>
      <c r="T153" s="51" t="str">
        <f>IF($J153&gt;NORMA!$M$11,"NO CUMPLE","CUMPLE")</f>
        <v>NO CUMPLE</v>
      </c>
      <c r="U153" s="51" t="str">
        <f>IF($G153&gt;NORMA!$M$12,"NO CUMPLE","CUMPLE")</f>
        <v>NO CUMPLE</v>
      </c>
      <c r="V153" s="51" t="str">
        <f>IF($H153&gt;NORMA!$M$13,"NO CUMPLE","CUMPLE")</f>
        <v>CUMPLE</v>
      </c>
      <c r="W153" s="51" t="str">
        <f>IF($O153&gt;NORMA!$M$14,"NO CUMPLE","CUMPLE")</f>
        <v>NO CUMPLE</v>
      </c>
      <c r="X153" s="51" t="str">
        <f>IF(AND($N153&gt;=NORMA!$Q$4, $N153&lt;=NORMA!$R$4),"CUMPLE","NO CUMPLE")</f>
        <v>CUMPLE</v>
      </c>
      <c r="Y153" s="51" t="str">
        <f>IF($I153&gt;NORMA!$M$16,"NO CUMPLE","CUMPLE")</f>
        <v>CUMPLE</v>
      </c>
      <c r="Z153" s="51" t="str">
        <f>IF($M153&lt;NORMA!$M$23,"NO CUMPLE","CUMPLE")</f>
        <v>CUMPLE</v>
      </c>
      <c r="AA153" s="51" t="str">
        <f>IF($E153&gt;NORMA!$M$24,"NO CUMPLE","CUMPLE")</f>
        <v>NO CUMPLE</v>
      </c>
      <c r="AB153" s="51" t="str">
        <f>IF($F153&gt;NORMA!$M$25,"NO CUMPLE","CUMPLE")</f>
        <v>NO CUMPLE</v>
      </c>
      <c r="AC153" s="51" t="str">
        <f>IF($K153&gt;NORMA!$M$26,"NO CUMPLE","CUMPLE")</f>
        <v>CUMPLE</v>
      </c>
      <c r="AD153" s="51" t="str">
        <f>IF($J153&gt;NORMA!$M$27,"NO CUMPLE","CUMPLE")</f>
        <v>NO CUMPLE</v>
      </c>
      <c r="AE153" s="51" t="str">
        <f>IF($G153&gt;NORMA!$M$28,"NO CUMPLE","CUMPLE")</f>
        <v>NO CUMPLE</v>
      </c>
      <c r="AF153" s="51" t="str">
        <f>IF($H153&gt;NORMA!$M$29,"NO CUMPLE","CUMPLE")</f>
        <v>CUMPLE</v>
      </c>
      <c r="AG153" s="51" t="str">
        <f>IF($O153&gt;NORMA!$M$30,"NO CUMPLE","CUMPLE")</f>
        <v>NO CUMPLE</v>
      </c>
      <c r="AH153" s="51" t="str">
        <f>IF(AND($N153&gt;=NORMA!$R$18, $N153&lt;=NORMA!$S$18),"CUMPLE","NO CUMPLE")</f>
        <v>CUMPLE</v>
      </c>
      <c r="AI153" s="51" t="str">
        <f>IF($I153&gt;NORMA!$M$32,"NO CUMPLE","CUMPLE")</f>
        <v>CUMPLE</v>
      </c>
    </row>
    <row r="154" spans="1:35" ht="14.25" customHeight="1" x14ac:dyDescent="0.35">
      <c r="A154" s="213" t="s">
        <v>112</v>
      </c>
      <c r="B154" s="217" t="s">
        <v>113</v>
      </c>
      <c r="C154" s="240">
        <v>42249</v>
      </c>
      <c r="D154" s="251">
        <v>0.58333333333333337</v>
      </c>
      <c r="E154" s="246">
        <v>22</v>
      </c>
      <c r="F154" s="246">
        <v>37</v>
      </c>
      <c r="G154" s="246">
        <v>29</v>
      </c>
      <c r="H154" s="216">
        <v>0.67</v>
      </c>
      <c r="I154" s="247">
        <v>0.05</v>
      </c>
      <c r="J154" s="242">
        <v>0.13500000000000001</v>
      </c>
      <c r="K154" s="218">
        <v>1.9810000000000001</v>
      </c>
      <c r="L154" s="242">
        <v>9.2399999999999999E-3</v>
      </c>
      <c r="M154" s="243">
        <v>7.53</v>
      </c>
      <c r="N154" s="243">
        <v>7.34</v>
      </c>
      <c r="O154" s="244">
        <v>2200</v>
      </c>
      <c r="P154" s="51" t="str">
        <f>IF($M154&lt;NORMA!$M$7,"NO CUMPLE","CUMPLE")</f>
        <v>CUMPLE</v>
      </c>
      <c r="Q154" s="51" t="str">
        <f>IF($E154&gt;NORMA!$M$8,"NO CUMPLE","CUMPLE")</f>
        <v>NO CUMPLE</v>
      </c>
      <c r="R154" s="51" t="str">
        <f>IF($F154&gt;NORMA!$M$9,"NO CUMPLE","CUMPLE")</f>
        <v>NO CUMPLE</v>
      </c>
      <c r="S154" s="51" t="str">
        <f>IF($K154&gt;NORMA!$M$10,"NO CUMPLE","CUMPLE")</f>
        <v>CUMPLE</v>
      </c>
      <c r="T154" s="51" t="str">
        <f>IF($J154&gt;NORMA!$M$11,"NO CUMPLE","CUMPLE")</f>
        <v>CUMPLE</v>
      </c>
      <c r="U154" s="51" t="str">
        <f>IF($G154&gt;NORMA!$M$12,"NO CUMPLE","CUMPLE")</f>
        <v>NO CUMPLE</v>
      </c>
      <c r="V154" s="51" t="str">
        <f>IF($H154&gt;NORMA!$M$13,"NO CUMPLE","CUMPLE")</f>
        <v>CUMPLE</v>
      </c>
      <c r="W154" s="51" t="str">
        <f>IF($O154&gt;NORMA!$M$14,"NO CUMPLE","CUMPLE")</f>
        <v>NO CUMPLE</v>
      </c>
      <c r="X154" s="51" t="str">
        <f>IF(AND($N154&gt;=NORMA!$Q$4, $N154&lt;=NORMA!$R$4),"CUMPLE","NO CUMPLE")</f>
        <v>CUMPLE</v>
      </c>
      <c r="Y154" s="51" t="str">
        <f>IF($I154&gt;NORMA!$M$16,"NO CUMPLE","CUMPLE")</f>
        <v>CUMPLE</v>
      </c>
      <c r="Z154" s="51" t="str">
        <f>IF($M154&lt;NORMA!$M$23,"NO CUMPLE","CUMPLE")</f>
        <v>CUMPLE</v>
      </c>
      <c r="AA154" s="51" t="str">
        <f>IF($E154&gt;NORMA!$M$24,"NO CUMPLE","CUMPLE")</f>
        <v>NO CUMPLE</v>
      </c>
      <c r="AB154" s="51" t="str">
        <f>IF($F154&gt;NORMA!$M$25,"NO CUMPLE","CUMPLE")</f>
        <v>NO CUMPLE</v>
      </c>
      <c r="AC154" s="51" t="str">
        <f>IF($K154&gt;NORMA!$M$26,"NO CUMPLE","CUMPLE")</f>
        <v>CUMPLE</v>
      </c>
      <c r="AD154" s="51" t="str">
        <f>IF($J154&gt;NORMA!$M$27,"NO CUMPLE","CUMPLE")</f>
        <v>CUMPLE</v>
      </c>
      <c r="AE154" s="51" t="str">
        <f>IF($G154&gt;NORMA!$M$28,"NO CUMPLE","CUMPLE")</f>
        <v>NO CUMPLE</v>
      </c>
      <c r="AF154" s="51" t="str">
        <f>IF($H154&gt;NORMA!$M$29,"NO CUMPLE","CUMPLE")</f>
        <v>CUMPLE</v>
      </c>
      <c r="AG154" s="51" t="str">
        <f>IF($O154&gt;NORMA!$M$30,"NO CUMPLE","CUMPLE")</f>
        <v>NO CUMPLE</v>
      </c>
      <c r="AH154" s="51" t="str">
        <f>IF(AND($N154&gt;=NORMA!$R$18, $N154&lt;=NORMA!$S$18),"CUMPLE","NO CUMPLE")</f>
        <v>CUMPLE</v>
      </c>
      <c r="AI154" s="51" t="str">
        <f>IF($I154&gt;NORMA!$M$32,"NO CUMPLE","CUMPLE")</f>
        <v>CUMPLE</v>
      </c>
    </row>
    <row r="155" spans="1:35" ht="14.25" customHeight="1" x14ac:dyDescent="0.35">
      <c r="A155" s="244" t="s">
        <v>114</v>
      </c>
      <c r="B155" s="260" t="s">
        <v>113</v>
      </c>
      <c r="C155" s="261">
        <v>42269</v>
      </c>
      <c r="D155" s="251">
        <v>0.25</v>
      </c>
      <c r="E155" s="263">
        <v>2</v>
      </c>
      <c r="F155" s="263">
        <v>7</v>
      </c>
      <c r="G155" s="263">
        <v>7.7</v>
      </c>
      <c r="H155" s="263">
        <v>0.67</v>
      </c>
      <c r="I155" s="254">
        <v>0.05</v>
      </c>
      <c r="J155" s="258">
        <v>0.20499999999999999</v>
      </c>
      <c r="K155" s="243">
        <v>1.26</v>
      </c>
      <c r="L155" s="258">
        <v>0.52429999999999999</v>
      </c>
      <c r="M155" s="243">
        <v>8.25</v>
      </c>
      <c r="N155" s="243">
        <v>7.19</v>
      </c>
      <c r="O155" s="244">
        <v>2200</v>
      </c>
      <c r="P155" s="51" t="str">
        <f>IF($M155&lt;NORMA!$M$7,"NO CUMPLE","CUMPLE")</f>
        <v>CUMPLE</v>
      </c>
      <c r="Q155" s="51" t="str">
        <f>IF($E155&gt;NORMA!$M$8,"NO CUMPLE","CUMPLE")</f>
        <v>CUMPLE</v>
      </c>
      <c r="R155" s="51" t="str">
        <f>IF($F155&gt;NORMA!$M$9,"NO CUMPLE","CUMPLE")</f>
        <v>CUMPLE</v>
      </c>
      <c r="S155" s="51" t="str">
        <f>IF($K155&gt;NORMA!$M$10,"NO CUMPLE","CUMPLE")</f>
        <v>CUMPLE</v>
      </c>
      <c r="T155" s="51" t="str">
        <f>IF($J155&gt;NORMA!$M$11,"NO CUMPLE","CUMPLE")</f>
        <v>NO CUMPLE</v>
      </c>
      <c r="U155" s="51" t="str">
        <f>IF($G155&gt;NORMA!$M$12,"NO CUMPLE","CUMPLE")</f>
        <v>CUMPLE</v>
      </c>
      <c r="V155" s="51" t="str">
        <f>IF($H155&gt;NORMA!$M$13,"NO CUMPLE","CUMPLE")</f>
        <v>CUMPLE</v>
      </c>
      <c r="W155" s="51" t="str">
        <f>IF($O155&gt;NORMA!$M$14,"NO CUMPLE","CUMPLE")</f>
        <v>NO CUMPLE</v>
      </c>
      <c r="X155" s="51" t="str">
        <f>IF(AND($N155&gt;=NORMA!$Q$4, $N155&lt;=NORMA!$R$4),"CUMPLE","NO CUMPLE")</f>
        <v>CUMPLE</v>
      </c>
      <c r="Y155" s="51" t="str">
        <f>IF($I155&gt;NORMA!$M$16,"NO CUMPLE","CUMPLE")</f>
        <v>CUMPLE</v>
      </c>
      <c r="Z155" s="51" t="str">
        <f>IF($M155&lt;NORMA!$M$23,"NO CUMPLE","CUMPLE")</f>
        <v>CUMPLE</v>
      </c>
      <c r="AA155" s="51" t="str">
        <f>IF($E155&gt;NORMA!$M$24,"NO CUMPLE","CUMPLE")</f>
        <v>CUMPLE</v>
      </c>
      <c r="AB155" s="51" t="str">
        <f>IF($F155&gt;NORMA!$M$25,"NO CUMPLE","CUMPLE")</f>
        <v>CUMPLE</v>
      </c>
      <c r="AC155" s="51" t="str">
        <f>IF($K155&gt;NORMA!$M$26,"NO CUMPLE","CUMPLE")</f>
        <v>CUMPLE</v>
      </c>
      <c r="AD155" s="51" t="str">
        <f>IF($J155&gt;NORMA!$M$27,"NO CUMPLE","CUMPLE")</f>
        <v>CUMPLE</v>
      </c>
      <c r="AE155" s="51" t="str">
        <f>IF($G155&gt;NORMA!$M$28,"NO CUMPLE","CUMPLE")</f>
        <v>CUMPLE</v>
      </c>
      <c r="AF155" s="51" t="str">
        <f>IF($H155&gt;NORMA!$M$29,"NO CUMPLE","CUMPLE")</f>
        <v>CUMPLE</v>
      </c>
      <c r="AG155" s="51" t="str">
        <f>IF($O155&gt;NORMA!$M$30,"NO CUMPLE","CUMPLE")</f>
        <v>NO CUMPLE</v>
      </c>
      <c r="AH155" s="51" t="str">
        <f>IF(AND($N155&gt;=NORMA!$R$18, $N155&lt;=NORMA!$S$18),"CUMPLE","NO CUMPLE")</f>
        <v>CUMPLE</v>
      </c>
      <c r="AI155" s="51" t="str">
        <f>IF($I155&gt;NORMA!$M$32,"NO CUMPLE","CUMPLE")</f>
        <v>CUMPLE</v>
      </c>
    </row>
    <row r="156" spans="1:35" ht="14.25" customHeight="1" x14ac:dyDescent="0.35">
      <c r="A156" s="213" t="s">
        <v>112</v>
      </c>
      <c r="B156" s="217" t="s">
        <v>113</v>
      </c>
      <c r="C156" s="240">
        <v>42269</v>
      </c>
      <c r="D156" s="251">
        <v>0.41666666666666669</v>
      </c>
      <c r="E156" s="246">
        <v>19</v>
      </c>
      <c r="F156" s="246">
        <v>30</v>
      </c>
      <c r="G156" s="246">
        <v>7.7</v>
      </c>
      <c r="H156" s="216">
        <v>0.67</v>
      </c>
      <c r="I156" s="247">
        <v>0.05</v>
      </c>
      <c r="J156" s="242">
        <v>0.11</v>
      </c>
      <c r="K156" s="218">
        <v>1.167</v>
      </c>
      <c r="L156" s="242">
        <v>1.2428000000000002E-2</v>
      </c>
      <c r="M156" s="243">
        <v>7.75</v>
      </c>
      <c r="N156" s="243">
        <v>6.66</v>
      </c>
      <c r="O156" s="244">
        <v>120</v>
      </c>
      <c r="P156" s="51" t="str">
        <f>IF($M156&lt;NORMA!$M$7,"NO CUMPLE","CUMPLE")</f>
        <v>CUMPLE</v>
      </c>
      <c r="Q156" s="51" t="str">
        <f>IF($E156&gt;NORMA!$M$8,"NO CUMPLE","CUMPLE")</f>
        <v>NO CUMPLE</v>
      </c>
      <c r="R156" s="51" t="str">
        <f>IF($F156&gt;NORMA!$M$9,"NO CUMPLE","CUMPLE")</f>
        <v>CUMPLE</v>
      </c>
      <c r="S156" s="51" t="str">
        <f>IF($K156&gt;NORMA!$M$10,"NO CUMPLE","CUMPLE")</f>
        <v>CUMPLE</v>
      </c>
      <c r="T156" s="51" t="str">
        <f>IF($J156&gt;NORMA!$M$11,"NO CUMPLE","CUMPLE")</f>
        <v>CUMPLE</v>
      </c>
      <c r="U156" s="51" t="str">
        <f>IF($G156&gt;NORMA!$M$12,"NO CUMPLE","CUMPLE")</f>
        <v>CUMPLE</v>
      </c>
      <c r="V156" s="51" t="str">
        <f>IF($H156&gt;NORMA!$M$13,"NO CUMPLE","CUMPLE")</f>
        <v>CUMPLE</v>
      </c>
      <c r="W156" s="51" t="str">
        <f>IF($O156&gt;NORMA!$M$14,"NO CUMPLE","CUMPLE")</f>
        <v>CUMPLE</v>
      </c>
      <c r="X156" s="51" t="str">
        <f>IF(AND($N156&gt;=NORMA!$Q$4, $N156&lt;=NORMA!$R$4),"CUMPLE","NO CUMPLE")</f>
        <v>CUMPLE</v>
      </c>
      <c r="Y156" s="51" t="str">
        <f>IF($I156&gt;NORMA!$M$16,"NO CUMPLE","CUMPLE")</f>
        <v>CUMPLE</v>
      </c>
      <c r="Z156" s="51" t="str">
        <f>IF($M156&lt;NORMA!$M$23,"NO CUMPLE","CUMPLE")</f>
        <v>CUMPLE</v>
      </c>
      <c r="AA156" s="51" t="str">
        <f>IF($E156&gt;NORMA!$M$24,"NO CUMPLE","CUMPLE")</f>
        <v>NO CUMPLE</v>
      </c>
      <c r="AB156" s="51" t="str">
        <f>IF($F156&gt;NORMA!$M$25,"NO CUMPLE","CUMPLE")</f>
        <v>NO CUMPLE</v>
      </c>
      <c r="AC156" s="51" t="str">
        <f>IF($K156&gt;NORMA!$M$26,"NO CUMPLE","CUMPLE")</f>
        <v>CUMPLE</v>
      </c>
      <c r="AD156" s="51" t="str">
        <f>IF($J156&gt;NORMA!$M$27,"NO CUMPLE","CUMPLE")</f>
        <v>CUMPLE</v>
      </c>
      <c r="AE156" s="51" t="str">
        <f>IF($G156&gt;NORMA!$M$28,"NO CUMPLE","CUMPLE")</f>
        <v>CUMPLE</v>
      </c>
      <c r="AF156" s="51" t="str">
        <f>IF($H156&gt;NORMA!$M$29,"NO CUMPLE","CUMPLE")</f>
        <v>CUMPLE</v>
      </c>
      <c r="AG156" s="51" t="str">
        <f>IF($O156&gt;NORMA!$M$30,"NO CUMPLE","CUMPLE")</f>
        <v>NO CUMPLE</v>
      </c>
      <c r="AH156" s="51" t="str">
        <f>IF(AND($N156&gt;=NORMA!$R$18, $N156&lt;=NORMA!$S$18),"CUMPLE","NO CUMPLE")</f>
        <v>CUMPLE</v>
      </c>
      <c r="AI156" s="51" t="str">
        <f>IF($I156&gt;NORMA!$M$32,"NO CUMPLE","CUMPLE")</f>
        <v>CUMPLE</v>
      </c>
    </row>
    <row r="157" spans="1:35" ht="14.25" customHeight="1" x14ac:dyDescent="0.35">
      <c r="A157" s="244" t="s">
        <v>114</v>
      </c>
      <c r="B157" s="260" t="s">
        <v>113</v>
      </c>
      <c r="C157" s="261">
        <v>42279</v>
      </c>
      <c r="D157" s="251">
        <v>0.5</v>
      </c>
      <c r="E157" s="263">
        <v>2</v>
      </c>
      <c r="F157" s="263">
        <v>7</v>
      </c>
      <c r="G157" s="262">
        <v>8</v>
      </c>
      <c r="H157" s="263">
        <v>0.67</v>
      </c>
      <c r="I157" s="249">
        <v>0.17599999999999999</v>
      </c>
      <c r="J157" s="258">
        <v>0.16300000000000001</v>
      </c>
      <c r="K157" s="254">
        <v>0.84</v>
      </c>
      <c r="L157" s="258">
        <v>0.35070000000000001</v>
      </c>
      <c r="M157" s="243">
        <v>6.52</v>
      </c>
      <c r="N157" s="243">
        <v>7.97</v>
      </c>
      <c r="O157" s="244">
        <v>2800</v>
      </c>
      <c r="P157" s="51" t="str">
        <f>IF($M157&lt;NORMA!$M$7,"NO CUMPLE","CUMPLE")</f>
        <v>NO CUMPLE</v>
      </c>
      <c r="Q157" s="51" t="str">
        <f>IF($E157&gt;NORMA!$M$8,"NO CUMPLE","CUMPLE")</f>
        <v>CUMPLE</v>
      </c>
      <c r="R157" s="51" t="str">
        <f>IF($F157&gt;NORMA!$M$9,"NO CUMPLE","CUMPLE")</f>
        <v>CUMPLE</v>
      </c>
      <c r="S157" s="51" t="str">
        <f>IF($K157&gt;NORMA!$M$10,"NO CUMPLE","CUMPLE")</f>
        <v>CUMPLE</v>
      </c>
      <c r="T157" s="51" t="str">
        <f>IF($J157&gt;NORMA!$M$11,"NO CUMPLE","CUMPLE")</f>
        <v>CUMPLE</v>
      </c>
      <c r="U157" s="51" t="str">
        <f>IF($G157&gt;NORMA!$M$12,"NO CUMPLE","CUMPLE")</f>
        <v>CUMPLE</v>
      </c>
      <c r="V157" s="51" t="str">
        <f>IF($H157&gt;NORMA!$M$13,"NO CUMPLE","CUMPLE")</f>
        <v>CUMPLE</v>
      </c>
      <c r="W157" s="51" t="str">
        <f>IF($O157&gt;NORMA!$M$14,"NO CUMPLE","CUMPLE")</f>
        <v>NO CUMPLE</v>
      </c>
      <c r="X157" s="51" t="str">
        <f>IF(AND($N157&gt;=NORMA!$Q$4, $N157&lt;=NORMA!$R$4),"CUMPLE","NO CUMPLE")</f>
        <v>CUMPLE</v>
      </c>
      <c r="Y157" s="51" t="str">
        <f>IF($I157&gt;NORMA!$M$16,"NO CUMPLE","CUMPLE")</f>
        <v>CUMPLE</v>
      </c>
      <c r="Z157" s="51" t="str">
        <f>IF($M157&lt;NORMA!$M$23,"NO CUMPLE","CUMPLE")</f>
        <v>NO CUMPLE</v>
      </c>
      <c r="AA157" s="51" t="str">
        <f>IF($E157&gt;NORMA!$M$24,"NO CUMPLE","CUMPLE")</f>
        <v>CUMPLE</v>
      </c>
      <c r="AB157" s="51" t="str">
        <f>IF($F157&gt;NORMA!$M$25,"NO CUMPLE","CUMPLE")</f>
        <v>CUMPLE</v>
      </c>
      <c r="AC157" s="51" t="str">
        <f>IF($K157&gt;NORMA!$M$26,"NO CUMPLE","CUMPLE")</f>
        <v>CUMPLE</v>
      </c>
      <c r="AD157" s="51" t="str">
        <f>IF($J157&gt;NORMA!$M$27,"NO CUMPLE","CUMPLE")</f>
        <v>CUMPLE</v>
      </c>
      <c r="AE157" s="51" t="str">
        <f>IF($G157&gt;NORMA!$M$28,"NO CUMPLE","CUMPLE")</f>
        <v>CUMPLE</v>
      </c>
      <c r="AF157" s="51" t="str">
        <f>IF($H157&gt;NORMA!$M$29,"NO CUMPLE","CUMPLE")</f>
        <v>CUMPLE</v>
      </c>
      <c r="AG157" s="51" t="str">
        <f>IF($O157&gt;NORMA!$M$30,"NO CUMPLE","CUMPLE")</f>
        <v>NO CUMPLE</v>
      </c>
      <c r="AH157" s="51" t="str">
        <f>IF(AND($N157&gt;=NORMA!$R$18, $N157&lt;=NORMA!$S$18),"CUMPLE","NO CUMPLE")</f>
        <v>CUMPLE</v>
      </c>
      <c r="AI157" s="51" t="str">
        <f>IF($I157&gt;NORMA!$M$32,"NO CUMPLE","CUMPLE")</f>
        <v>CUMPLE</v>
      </c>
    </row>
    <row r="158" spans="1:35" ht="14.25" customHeight="1" x14ac:dyDescent="0.35">
      <c r="A158" s="213" t="s">
        <v>112</v>
      </c>
      <c r="B158" s="217" t="s">
        <v>113</v>
      </c>
      <c r="C158" s="240">
        <v>42279</v>
      </c>
      <c r="D158" s="251">
        <v>0.66666666666666663</v>
      </c>
      <c r="E158" s="246">
        <v>2</v>
      </c>
      <c r="F158" s="246">
        <v>7</v>
      </c>
      <c r="G158" s="246">
        <v>7.7</v>
      </c>
      <c r="H158" s="216">
        <v>0.67</v>
      </c>
      <c r="I158" s="247">
        <v>0.05</v>
      </c>
      <c r="J158" s="242">
        <v>6.9000000000000006E-2</v>
      </c>
      <c r="K158" s="218">
        <v>1.075</v>
      </c>
      <c r="L158" s="242">
        <v>6.2799999999999991E-3</v>
      </c>
      <c r="M158" s="243">
        <v>7.42</v>
      </c>
      <c r="N158" s="243">
        <v>7.39</v>
      </c>
      <c r="O158" s="244">
        <v>140</v>
      </c>
      <c r="P158" s="51" t="str">
        <f>IF($M158&lt;NORMA!$M$7,"NO CUMPLE","CUMPLE")</f>
        <v>CUMPLE</v>
      </c>
      <c r="Q158" s="51" t="str">
        <f>IF($E158&gt;NORMA!$M$8,"NO CUMPLE","CUMPLE")</f>
        <v>CUMPLE</v>
      </c>
      <c r="R158" s="51" t="str">
        <f>IF($F158&gt;NORMA!$M$9,"NO CUMPLE","CUMPLE")</f>
        <v>CUMPLE</v>
      </c>
      <c r="S158" s="51" t="str">
        <f>IF($K158&gt;NORMA!$M$10,"NO CUMPLE","CUMPLE")</f>
        <v>CUMPLE</v>
      </c>
      <c r="T158" s="51" t="str">
        <f>IF($J158&gt;NORMA!$M$11,"NO CUMPLE","CUMPLE")</f>
        <v>CUMPLE</v>
      </c>
      <c r="U158" s="51" t="str">
        <f>IF($G158&gt;NORMA!$M$12,"NO CUMPLE","CUMPLE")</f>
        <v>CUMPLE</v>
      </c>
      <c r="V158" s="51" t="str">
        <f>IF($H158&gt;NORMA!$M$13,"NO CUMPLE","CUMPLE")</f>
        <v>CUMPLE</v>
      </c>
      <c r="W158" s="51" t="str">
        <f>IF($O158&gt;NORMA!$M$14,"NO CUMPLE","CUMPLE")</f>
        <v>CUMPLE</v>
      </c>
      <c r="X158" s="51" t="str">
        <f>IF(AND($N158&gt;=NORMA!$Q$4, $N158&lt;=NORMA!$R$4),"CUMPLE","NO CUMPLE")</f>
        <v>CUMPLE</v>
      </c>
      <c r="Y158" s="51" t="str">
        <f>IF($I158&gt;NORMA!$M$16,"NO CUMPLE","CUMPLE")</f>
        <v>CUMPLE</v>
      </c>
      <c r="Z158" s="51" t="str">
        <f>IF($M158&lt;NORMA!$M$23,"NO CUMPLE","CUMPLE")</f>
        <v>CUMPLE</v>
      </c>
      <c r="AA158" s="51" t="str">
        <f>IF($E158&gt;NORMA!$M$24,"NO CUMPLE","CUMPLE")</f>
        <v>CUMPLE</v>
      </c>
      <c r="AB158" s="51" t="str">
        <f>IF($F158&gt;NORMA!$M$25,"NO CUMPLE","CUMPLE")</f>
        <v>CUMPLE</v>
      </c>
      <c r="AC158" s="51" t="str">
        <f>IF($K158&gt;NORMA!$M$26,"NO CUMPLE","CUMPLE")</f>
        <v>CUMPLE</v>
      </c>
      <c r="AD158" s="51" t="str">
        <f>IF($J158&gt;NORMA!$M$27,"NO CUMPLE","CUMPLE")</f>
        <v>CUMPLE</v>
      </c>
      <c r="AE158" s="51" t="str">
        <f>IF($G158&gt;NORMA!$M$28,"NO CUMPLE","CUMPLE")</f>
        <v>CUMPLE</v>
      </c>
      <c r="AF158" s="51" t="str">
        <f>IF($H158&gt;NORMA!$M$29,"NO CUMPLE","CUMPLE")</f>
        <v>CUMPLE</v>
      </c>
      <c r="AG158" s="51" t="str">
        <f>IF($O158&gt;NORMA!$M$30,"NO CUMPLE","CUMPLE")</f>
        <v>NO CUMPLE</v>
      </c>
      <c r="AH158" s="51" t="str">
        <f>IF(AND($N158&gt;=NORMA!$R$18, $N158&lt;=NORMA!$S$18),"CUMPLE","NO CUMPLE")</f>
        <v>CUMPLE</v>
      </c>
      <c r="AI158" s="51" t="str">
        <f>IF($I158&gt;NORMA!$M$32,"NO CUMPLE","CUMPLE")</f>
        <v>CUMPLE</v>
      </c>
    </row>
    <row r="159" spans="1:35" ht="14.25" customHeight="1" x14ac:dyDescent="0.35">
      <c r="A159" s="244" t="s">
        <v>114</v>
      </c>
      <c r="B159" s="260" t="s">
        <v>113</v>
      </c>
      <c r="C159" s="261">
        <v>42282</v>
      </c>
      <c r="D159" s="251">
        <v>0.33333333333333331</v>
      </c>
      <c r="E159" s="263">
        <v>2</v>
      </c>
      <c r="F159" s="263">
        <v>7</v>
      </c>
      <c r="G159" s="263">
        <v>7.7</v>
      </c>
      <c r="H159" s="263">
        <v>0.67</v>
      </c>
      <c r="I159" s="254">
        <v>0.05</v>
      </c>
      <c r="J159" s="258">
        <v>9.8000000000000004E-2</v>
      </c>
      <c r="K159" s="254">
        <v>0.86</v>
      </c>
      <c r="L159" s="258">
        <v>0.32279999999999998</v>
      </c>
      <c r="M159" s="243">
        <v>7.67</v>
      </c>
      <c r="N159" s="243">
        <v>6.96</v>
      </c>
      <c r="O159" s="244">
        <v>485</v>
      </c>
      <c r="P159" s="51" t="str">
        <f>IF($M159&lt;NORMA!$M$7,"NO CUMPLE","CUMPLE")</f>
        <v>CUMPLE</v>
      </c>
      <c r="Q159" s="51" t="str">
        <f>IF($E159&gt;NORMA!$M$8,"NO CUMPLE","CUMPLE")</f>
        <v>CUMPLE</v>
      </c>
      <c r="R159" s="51" t="str">
        <f>IF($F159&gt;NORMA!$M$9,"NO CUMPLE","CUMPLE")</f>
        <v>CUMPLE</v>
      </c>
      <c r="S159" s="51" t="str">
        <f>IF($K159&gt;NORMA!$M$10,"NO CUMPLE","CUMPLE")</f>
        <v>CUMPLE</v>
      </c>
      <c r="T159" s="51" t="str">
        <f>IF($J159&gt;NORMA!$M$11,"NO CUMPLE","CUMPLE")</f>
        <v>CUMPLE</v>
      </c>
      <c r="U159" s="51" t="str">
        <f>IF($G159&gt;NORMA!$M$12,"NO CUMPLE","CUMPLE")</f>
        <v>CUMPLE</v>
      </c>
      <c r="V159" s="51" t="str">
        <f>IF($H159&gt;NORMA!$M$13,"NO CUMPLE","CUMPLE")</f>
        <v>CUMPLE</v>
      </c>
      <c r="W159" s="51" t="str">
        <f>IF($O159&gt;NORMA!$M$14,"NO CUMPLE","CUMPLE")</f>
        <v>CUMPLE</v>
      </c>
      <c r="X159" s="51" t="str">
        <f>IF(AND($N159&gt;=NORMA!$Q$4, $N159&lt;=NORMA!$R$4),"CUMPLE","NO CUMPLE")</f>
        <v>CUMPLE</v>
      </c>
      <c r="Y159" s="51" t="str">
        <f>IF($I159&gt;NORMA!$M$16,"NO CUMPLE","CUMPLE")</f>
        <v>CUMPLE</v>
      </c>
      <c r="Z159" s="51" t="str">
        <f>IF($M159&lt;NORMA!$M$23,"NO CUMPLE","CUMPLE")</f>
        <v>CUMPLE</v>
      </c>
      <c r="AA159" s="51" t="str">
        <f>IF($E159&gt;NORMA!$M$24,"NO CUMPLE","CUMPLE")</f>
        <v>CUMPLE</v>
      </c>
      <c r="AB159" s="51" t="str">
        <f>IF($F159&gt;NORMA!$M$25,"NO CUMPLE","CUMPLE")</f>
        <v>CUMPLE</v>
      </c>
      <c r="AC159" s="51" t="str">
        <f>IF($K159&gt;NORMA!$M$26,"NO CUMPLE","CUMPLE")</f>
        <v>CUMPLE</v>
      </c>
      <c r="AD159" s="51" t="str">
        <f>IF($J159&gt;NORMA!$M$27,"NO CUMPLE","CUMPLE")</f>
        <v>CUMPLE</v>
      </c>
      <c r="AE159" s="51" t="str">
        <f>IF($G159&gt;NORMA!$M$28,"NO CUMPLE","CUMPLE")</f>
        <v>CUMPLE</v>
      </c>
      <c r="AF159" s="51" t="str">
        <f>IF($H159&gt;NORMA!$M$29,"NO CUMPLE","CUMPLE")</f>
        <v>CUMPLE</v>
      </c>
      <c r="AG159" s="51" t="str">
        <f>IF($O159&gt;NORMA!$M$30,"NO CUMPLE","CUMPLE")</f>
        <v>NO CUMPLE</v>
      </c>
      <c r="AH159" s="51" t="str">
        <f>IF(AND($N159&gt;=NORMA!$R$18, $N159&lt;=NORMA!$S$18),"CUMPLE","NO CUMPLE")</f>
        <v>CUMPLE</v>
      </c>
      <c r="AI159" s="51" t="str">
        <f>IF($I159&gt;NORMA!$M$32,"NO CUMPLE","CUMPLE")</f>
        <v>CUMPLE</v>
      </c>
    </row>
    <row r="160" spans="1:35" ht="14.25" customHeight="1" x14ac:dyDescent="0.35">
      <c r="A160" s="213" t="s">
        <v>112</v>
      </c>
      <c r="B160" s="217" t="s">
        <v>113</v>
      </c>
      <c r="C160" s="240">
        <v>42282</v>
      </c>
      <c r="D160" s="251">
        <v>0.5</v>
      </c>
      <c r="E160" s="246">
        <v>2</v>
      </c>
      <c r="F160" s="246">
        <v>7</v>
      </c>
      <c r="G160" s="246">
        <v>7.7</v>
      </c>
      <c r="H160" s="216">
        <v>1.0900000000000001</v>
      </c>
      <c r="I160" s="247">
        <v>0.05</v>
      </c>
      <c r="J160" s="242">
        <v>7.3999999999999996E-2</v>
      </c>
      <c r="K160" s="218">
        <v>1.1760000000000002</v>
      </c>
      <c r="L160" s="242">
        <v>6.4999999999999997E-3</v>
      </c>
      <c r="M160" s="243">
        <v>7.51</v>
      </c>
      <c r="N160" s="243">
        <v>6.68</v>
      </c>
      <c r="O160" s="244">
        <v>140</v>
      </c>
      <c r="P160" s="51" t="str">
        <f>IF($M160&lt;NORMA!$M$7,"NO CUMPLE","CUMPLE")</f>
        <v>CUMPLE</v>
      </c>
      <c r="Q160" s="51" t="str">
        <f>IF($E160&gt;NORMA!$M$8,"NO CUMPLE","CUMPLE")</f>
        <v>CUMPLE</v>
      </c>
      <c r="R160" s="51" t="str">
        <f>IF($F160&gt;NORMA!$M$9,"NO CUMPLE","CUMPLE")</f>
        <v>CUMPLE</v>
      </c>
      <c r="S160" s="51" t="str">
        <f>IF($K160&gt;NORMA!$M$10,"NO CUMPLE","CUMPLE")</f>
        <v>CUMPLE</v>
      </c>
      <c r="T160" s="51" t="str">
        <f>IF($J160&gt;NORMA!$M$11,"NO CUMPLE","CUMPLE")</f>
        <v>CUMPLE</v>
      </c>
      <c r="U160" s="51" t="str">
        <f>IF($G160&gt;NORMA!$M$12,"NO CUMPLE","CUMPLE")</f>
        <v>CUMPLE</v>
      </c>
      <c r="V160" s="51" t="str">
        <f>IF($H160&gt;NORMA!$M$13,"NO CUMPLE","CUMPLE")</f>
        <v>CUMPLE</v>
      </c>
      <c r="W160" s="51" t="str">
        <f>IF($O160&gt;NORMA!$M$14,"NO CUMPLE","CUMPLE")</f>
        <v>CUMPLE</v>
      </c>
      <c r="X160" s="51" t="str">
        <f>IF(AND($N160&gt;=NORMA!$Q$4, $N160&lt;=NORMA!$R$4),"CUMPLE","NO CUMPLE")</f>
        <v>CUMPLE</v>
      </c>
      <c r="Y160" s="51" t="str">
        <f>IF($I160&gt;NORMA!$M$16,"NO CUMPLE","CUMPLE")</f>
        <v>CUMPLE</v>
      </c>
      <c r="Z160" s="51" t="str">
        <f>IF($M160&lt;NORMA!$M$23,"NO CUMPLE","CUMPLE")</f>
        <v>CUMPLE</v>
      </c>
      <c r="AA160" s="51" t="str">
        <f>IF($E160&gt;NORMA!$M$24,"NO CUMPLE","CUMPLE")</f>
        <v>CUMPLE</v>
      </c>
      <c r="AB160" s="51" t="str">
        <f>IF($F160&gt;NORMA!$M$25,"NO CUMPLE","CUMPLE")</f>
        <v>CUMPLE</v>
      </c>
      <c r="AC160" s="51" t="str">
        <f>IF($K160&gt;NORMA!$M$26,"NO CUMPLE","CUMPLE")</f>
        <v>CUMPLE</v>
      </c>
      <c r="AD160" s="51" t="str">
        <f>IF($J160&gt;NORMA!$M$27,"NO CUMPLE","CUMPLE")</f>
        <v>CUMPLE</v>
      </c>
      <c r="AE160" s="51" t="str">
        <f>IF($G160&gt;NORMA!$M$28,"NO CUMPLE","CUMPLE")</f>
        <v>CUMPLE</v>
      </c>
      <c r="AF160" s="51" t="str">
        <f>IF($H160&gt;NORMA!$M$29,"NO CUMPLE","CUMPLE")</f>
        <v>CUMPLE</v>
      </c>
      <c r="AG160" s="51" t="str">
        <f>IF($O160&gt;NORMA!$M$30,"NO CUMPLE","CUMPLE")</f>
        <v>NO CUMPLE</v>
      </c>
      <c r="AH160" s="51" t="str">
        <f>IF(AND($N160&gt;=NORMA!$R$18, $N160&lt;=NORMA!$S$18),"CUMPLE","NO CUMPLE")</f>
        <v>CUMPLE</v>
      </c>
      <c r="AI160" s="51" t="str">
        <f>IF($I160&gt;NORMA!$M$32,"NO CUMPLE","CUMPLE")</f>
        <v>CUMPLE</v>
      </c>
    </row>
    <row r="161" spans="1:35" ht="14.25" customHeight="1" x14ac:dyDescent="0.35">
      <c r="A161" s="244" t="s">
        <v>114</v>
      </c>
      <c r="B161" s="260" t="s">
        <v>113</v>
      </c>
      <c r="C161" s="261">
        <v>42290</v>
      </c>
      <c r="D161" s="251">
        <v>0.58333333333333337</v>
      </c>
      <c r="E161" s="262">
        <v>14</v>
      </c>
      <c r="F161" s="262">
        <v>24</v>
      </c>
      <c r="G161" s="263">
        <v>7.7</v>
      </c>
      <c r="H161" s="263">
        <v>0.67</v>
      </c>
      <c r="I161" s="254">
        <v>0.05</v>
      </c>
      <c r="J161" s="258">
        <v>9.9000000000000005E-2</v>
      </c>
      <c r="K161" s="243">
        <v>2.4900000000000002</v>
      </c>
      <c r="L161" s="258">
        <v>0.27039999999999997</v>
      </c>
      <c r="M161" s="243">
        <v>6.65</v>
      </c>
      <c r="N161" s="243">
        <v>6.95</v>
      </c>
      <c r="O161" s="244">
        <v>920</v>
      </c>
      <c r="P161" s="51" t="str">
        <f>IF($M161&lt;NORMA!$M$7,"NO CUMPLE","CUMPLE")</f>
        <v>NO CUMPLE</v>
      </c>
      <c r="Q161" s="51" t="str">
        <f>IF($E161&gt;NORMA!$M$8,"NO CUMPLE","CUMPLE")</f>
        <v>NO CUMPLE</v>
      </c>
      <c r="R161" s="51" t="str">
        <f>IF($F161&gt;NORMA!$M$9,"NO CUMPLE","CUMPLE")</f>
        <v>CUMPLE</v>
      </c>
      <c r="S161" s="51" t="str">
        <f>IF($K161&gt;NORMA!$M$10,"NO CUMPLE","CUMPLE")</f>
        <v>CUMPLE</v>
      </c>
      <c r="T161" s="51" t="str">
        <f>IF($J161&gt;NORMA!$M$11,"NO CUMPLE","CUMPLE")</f>
        <v>CUMPLE</v>
      </c>
      <c r="U161" s="51" t="str">
        <f>IF($G161&gt;NORMA!$M$12,"NO CUMPLE","CUMPLE")</f>
        <v>CUMPLE</v>
      </c>
      <c r="V161" s="51" t="str">
        <f>IF($H161&gt;NORMA!$M$13,"NO CUMPLE","CUMPLE")</f>
        <v>CUMPLE</v>
      </c>
      <c r="W161" s="51" t="str">
        <f>IF($O161&gt;NORMA!$M$14,"NO CUMPLE","CUMPLE")</f>
        <v>CUMPLE</v>
      </c>
      <c r="X161" s="51" t="str">
        <f>IF(AND($N161&gt;=NORMA!$Q$4, $N161&lt;=NORMA!$R$4),"CUMPLE","NO CUMPLE")</f>
        <v>CUMPLE</v>
      </c>
      <c r="Y161" s="51" t="str">
        <f>IF($I161&gt;NORMA!$M$16,"NO CUMPLE","CUMPLE")</f>
        <v>CUMPLE</v>
      </c>
      <c r="Z161" s="51" t="str">
        <f>IF($M161&lt;NORMA!$M$23,"NO CUMPLE","CUMPLE")</f>
        <v>NO CUMPLE</v>
      </c>
      <c r="AA161" s="51" t="str">
        <f>IF($E161&gt;NORMA!$M$24,"NO CUMPLE","CUMPLE")</f>
        <v>NO CUMPLE</v>
      </c>
      <c r="AB161" s="51" t="str">
        <f>IF($F161&gt;NORMA!$M$25,"NO CUMPLE","CUMPLE")</f>
        <v>NO CUMPLE</v>
      </c>
      <c r="AC161" s="51" t="str">
        <f>IF($K161&gt;NORMA!$M$26,"NO CUMPLE","CUMPLE")</f>
        <v>CUMPLE</v>
      </c>
      <c r="AD161" s="51" t="str">
        <f>IF($J161&gt;NORMA!$M$27,"NO CUMPLE","CUMPLE")</f>
        <v>CUMPLE</v>
      </c>
      <c r="AE161" s="51" t="str">
        <f>IF($G161&gt;NORMA!$M$28,"NO CUMPLE","CUMPLE")</f>
        <v>CUMPLE</v>
      </c>
      <c r="AF161" s="51" t="str">
        <f>IF($H161&gt;NORMA!$M$29,"NO CUMPLE","CUMPLE")</f>
        <v>CUMPLE</v>
      </c>
      <c r="AG161" s="51" t="str">
        <f>IF($O161&gt;NORMA!$M$30,"NO CUMPLE","CUMPLE")</f>
        <v>NO CUMPLE</v>
      </c>
      <c r="AH161" s="51" t="str">
        <f>IF(AND($N161&gt;=NORMA!$R$18, $N161&lt;=NORMA!$S$18),"CUMPLE","NO CUMPLE")</f>
        <v>CUMPLE</v>
      </c>
      <c r="AI161" s="51" t="str">
        <f>IF($I161&gt;NORMA!$M$32,"NO CUMPLE","CUMPLE")</f>
        <v>CUMPLE</v>
      </c>
    </row>
    <row r="162" spans="1:35" ht="14.25" customHeight="1" x14ac:dyDescent="0.35">
      <c r="A162" s="213" t="s">
        <v>112</v>
      </c>
      <c r="B162" s="217" t="s">
        <v>113</v>
      </c>
      <c r="C162" s="240">
        <v>42290</v>
      </c>
      <c r="D162" s="251">
        <v>0.25</v>
      </c>
      <c r="E162" s="246">
        <v>14</v>
      </c>
      <c r="F162" s="246">
        <v>23</v>
      </c>
      <c r="G162" s="246">
        <v>8</v>
      </c>
      <c r="H162" s="216">
        <v>0.67</v>
      </c>
      <c r="I162" s="247">
        <v>0.05</v>
      </c>
      <c r="J162" s="242">
        <v>5.5E-2</v>
      </c>
      <c r="K162" s="218">
        <v>1.0760000000000001</v>
      </c>
      <c r="L162" s="242">
        <v>5.0999999999999995E-3</v>
      </c>
      <c r="M162" s="243">
        <v>6.23</v>
      </c>
      <c r="N162" s="243">
        <v>6.99</v>
      </c>
      <c r="O162" s="244">
        <v>58</v>
      </c>
      <c r="P162" s="51" t="str">
        <f>IF($M162&lt;NORMA!$M$7,"NO CUMPLE","CUMPLE")</f>
        <v>NO CUMPLE</v>
      </c>
      <c r="Q162" s="51" t="str">
        <f>IF($E162&gt;NORMA!$M$8,"NO CUMPLE","CUMPLE")</f>
        <v>NO CUMPLE</v>
      </c>
      <c r="R162" s="51" t="str">
        <f>IF($F162&gt;NORMA!$M$9,"NO CUMPLE","CUMPLE")</f>
        <v>CUMPLE</v>
      </c>
      <c r="S162" s="51" t="str">
        <f>IF($K162&gt;NORMA!$M$10,"NO CUMPLE","CUMPLE")</f>
        <v>CUMPLE</v>
      </c>
      <c r="T162" s="51" t="str">
        <f>IF($J162&gt;NORMA!$M$11,"NO CUMPLE","CUMPLE")</f>
        <v>CUMPLE</v>
      </c>
      <c r="U162" s="51" t="str">
        <f>IF($G162&gt;NORMA!$M$12,"NO CUMPLE","CUMPLE")</f>
        <v>CUMPLE</v>
      </c>
      <c r="V162" s="51" t="str">
        <f>IF($H162&gt;NORMA!$M$13,"NO CUMPLE","CUMPLE")</f>
        <v>CUMPLE</v>
      </c>
      <c r="W162" s="51" t="str">
        <f>IF($O162&gt;NORMA!$M$14,"NO CUMPLE","CUMPLE")</f>
        <v>CUMPLE</v>
      </c>
      <c r="X162" s="51" t="str">
        <f>IF(AND($N162&gt;=NORMA!$Q$4, $N162&lt;=NORMA!$R$4),"CUMPLE","NO CUMPLE")</f>
        <v>CUMPLE</v>
      </c>
      <c r="Y162" s="51" t="str">
        <f>IF($I162&gt;NORMA!$M$16,"NO CUMPLE","CUMPLE")</f>
        <v>CUMPLE</v>
      </c>
      <c r="Z162" s="51" t="str">
        <f>IF($M162&lt;NORMA!$M$23,"NO CUMPLE","CUMPLE")</f>
        <v>NO CUMPLE</v>
      </c>
      <c r="AA162" s="51" t="str">
        <f>IF($E162&gt;NORMA!$M$24,"NO CUMPLE","CUMPLE")</f>
        <v>NO CUMPLE</v>
      </c>
      <c r="AB162" s="51" t="str">
        <f>IF($F162&gt;NORMA!$M$25,"NO CUMPLE","CUMPLE")</f>
        <v>NO CUMPLE</v>
      </c>
      <c r="AC162" s="51" t="str">
        <f>IF($K162&gt;NORMA!$M$26,"NO CUMPLE","CUMPLE")</f>
        <v>CUMPLE</v>
      </c>
      <c r="AD162" s="51" t="str">
        <f>IF($J162&gt;NORMA!$M$27,"NO CUMPLE","CUMPLE")</f>
        <v>CUMPLE</v>
      </c>
      <c r="AE162" s="51" t="str">
        <f>IF($G162&gt;NORMA!$M$28,"NO CUMPLE","CUMPLE")</f>
        <v>CUMPLE</v>
      </c>
      <c r="AF162" s="51" t="str">
        <f>IF($H162&gt;NORMA!$M$29,"NO CUMPLE","CUMPLE")</f>
        <v>CUMPLE</v>
      </c>
      <c r="AG162" s="51" t="str">
        <f>IF($O162&gt;NORMA!$M$30,"NO CUMPLE","CUMPLE")</f>
        <v>CUMPLE</v>
      </c>
      <c r="AH162" s="51" t="str">
        <f>IF(AND($N162&gt;=NORMA!$R$18, $N162&lt;=NORMA!$S$18),"CUMPLE","NO CUMPLE")</f>
        <v>CUMPLE</v>
      </c>
      <c r="AI162" s="51" t="str">
        <f>IF($I162&gt;NORMA!$M$32,"NO CUMPLE","CUMPLE")</f>
        <v>CUMPLE</v>
      </c>
    </row>
    <row r="163" spans="1:35" ht="14.25" customHeight="1" x14ac:dyDescent="0.35">
      <c r="A163" s="244" t="s">
        <v>114</v>
      </c>
      <c r="B163" s="260" t="s">
        <v>113</v>
      </c>
      <c r="C163" s="261">
        <v>42296</v>
      </c>
      <c r="D163" s="251">
        <v>0.66666666666666663</v>
      </c>
      <c r="E163" s="262">
        <v>50</v>
      </c>
      <c r="F163" s="262">
        <v>78</v>
      </c>
      <c r="G163" s="263">
        <v>7.7</v>
      </c>
      <c r="H163" s="263">
        <v>0.67</v>
      </c>
      <c r="I163" s="254">
        <v>0.05</v>
      </c>
      <c r="J163" s="258">
        <v>0.107</v>
      </c>
      <c r="K163" s="243">
        <v>1.45</v>
      </c>
      <c r="L163" s="258">
        <v>0.31059999999999999</v>
      </c>
      <c r="M163" s="243">
        <v>7.26</v>
      </c>
      <c r="N163" s="243">
        <v>6.98</v>
      </c>
      <c r="O163" s="244">
        <v>1200</v>
      </c>
      <c r="P163" s="51" t="str">
        <f>IF($M163&lt;NORMA!$M$7,"NO CUMPLE","CUMPLE")</f>
        <v>CUMPLE</v>
      </c>
      <c r="Q163" s="51" t="str">
        <f>IF($E163&gt;NORMA!$M$8,"NO CUMPLE","CUMPLE")</f>
        <v>NO CUMPLE</v>
      </c>
      <c r="R163" s="51" t="str">
        <f>IF($F163&gt;NORMA!$M$9,"NO CUMPLE","CUMPLE")</f>
        <v>NO CUMPLE</v>
      </c>
      <c r="S163" s="51" t="str">
        <f>IF($K163&gt;NORMA!$M$10,"NO CUMPLE","CUMPLE")</f>
        <v>CUMPLE</v>
      </c>
      <c r="T163" s="51" t="str">
        <f>IF($J163&gt;NORMA!$M$11,"NO CUMPLE","CUMPLE")</f>
        <v>CUMPLE</v>
      </c>
      <c r="U163" s="51" t="str">
        <f>IF($G163&gt;NORMA!$M$12,"NO CUMPLE","CUMPLE")</f>
        <v>CUMPLE</v>
      </c>
      <c r="V163" s="51" t="str">
        <f>IF($H163&gt;NORMA!$M$13,"NO CUMPLE","CUMPLE")</f>
        <v>CUMPLE</v>
      </c>
      <c r="W163" s="51" t="str">
        <f>IF($O163&gt;NORMA!$M$14,"NO CUMPLE","CUMPLE")</f>
        <v>NO CUMPLE</v>
      </c>
      <c r="X163" s="51" t="str">
        <f>IF(AND($N163&gt;=NORMA!$Q$4, $N163&lt;=NORMA!$R$4),"CUMPLE","NO CUMPLE")</f>
        <v>CUMPLE</v>
      </c>
      <c r="Y163" s="51" t="str">
        <f>IF($I163&gt;NORMA!$M$16,"NO CUMPLE","CUMPLE")</f>
        <v>CUMPLE</v>
      </c>
      <c r="Z163" s="51" t="str">
        <f>IF($M163&lt;NORMA!$M$23,"NO CUMPLE","CUMPLE")</f>
        <v>CUMPLE</v>
      </c>
      <c r="AA163" s="51" t="str">
        <f>IF($E163&gt;NORMA!$M$24,"NO CUMPLE","CUMPLE")</f>
        <v>NO CUMPLE</v>
      </c>
      <c r="AB163" s="51" t="str">
        <f>IF($F163&gt;NORMA!$M$25,"NO CUMPLE","CUMPLE")</f>
        <v>NO CUMPLE</v>
      </c>
      <c r="AC163" s="51" t="str">
        <f>IF($K163&gt;NORMA!$M$26,"NO CUMPLE","CUMPLE")</f>
        <v>CUMPLE</v>
      </c>
      <c r="AD163" s="51" t="str">
        <f>IF($J163&gt;NORMA!$M$27,"NO CUMPLE","CUMPLE")</f>
        <v>CUMPLE</v>
      </c>
      <c r="AE163" s="51" t="str">
        <f>IF($G163&gt;NORMA!$M$28,"NO CUMPLE","CUMPLE")</f>
        <v>CUMPLE</v>
      </c>
      <c r="AF163" s="51" t="str">
        <f>IF($H163&gt;NORMA!$M$29,"NO CUMPLE","CUMPLE")</f>
        <v>CUMPLE</v>
      </c>
      <c r="AG163" s="51" t="str">
        <f>IF($O163&gt;NORMA!$M$30,"NO CUMPLE","CUMPLE")</f>
        <v>NO CUMPLE</v>
      </c>
      <c r="AH163" s="51" t="str">
        <f>IF(AND($N163&gt;=NORMA!$R$18, $N163&lt;=NORMA!$S$18),"CUMPLE","NO CUMPLE")</f>
        <v>CUMPLE</v>
      </c>
      <c r="AI163" s="51" t="str">
        <f>IF($I163&gt;NORMA!$M$32,"NO CUMPLE","CUMPLE")</f>
        <v>CUMPLE</v>
      </c>
    </row>
    <row r="164" spans="1:35" ht="14.25" customHeight="1" x14ac:dyDescent="0.35">
      <c r="A164" s="213" t="s">
        <v>112</v>
      </c>
      <c r="B164" s="217" t="s">
        <v>113</v>
      </c>
      <c r="C164" s="240">
        <v>42296</v>
      </c>
      <c r="D164" s="251">
        <v>0.33333333333333331</v>
      </c>
      <c r="E164" s="246">
        <v>2</v>
      </c>
      <c r="F164" s="246">
        <v>7</v>
      </c>
      <c r="G164" s="246">
        <v>9</v>
      </c>
      <c r="H164" s="216">
        <v>0.21</v>
      </c>
      <c r="I164" s="247">
        <v>0.05</v>
      </c>
      <c r="J164" s="242">
        <v>0.09</v>
      </c>
      <c r="K164" s="218">
        <v>1.0369999999999999</v>
      </c>
      <c r="L164" s="242">
        <v>8.5199999999999998E-3</v>
      </c>
      <c r="M164" s="243">
        <v>6.58</v>
      </c>
      <c r="N164" s="243">
        <v>6.51</v>
      </c>
      <c r="O164" s="244">
        <v>280</v>
      </c>
      <c r="P164" s="51" t="str">
        <f>IF($M164&lt;NORMA!$M$7,"NO CUMPLE","CUMPLE")</f>
        <v>NO CUMPLE</v>
      </c>
      <c r="Q164" s="51" t="str">
        <f>IF($E164&gt;NORMA!$M$8,"NO CUMPLE","CUMPLE")</f>
        <v>CUMPLE</v>
      </c>
      <c r="R164" s="51" t="str">
        <f>IF($F164&gt;NORMA!$M$9,"NO CUMPLE","CUMPLE")</f>
        <v>CUMPLE</v>
      </c>
      <c r="S164" s="51" t="str">
        <f>IF($K164&gt;NORMA!$M$10,"NO CUMPLE","CUMPLE")</f>
        <v>CUMPLE</v>
      </c>
      <c r="T164" s="51" t="str">
        <f>IF($J164&gt;NORMA!$M$11,"NO CUMPLE","CUMPLE")</f>
        <v>CUMPLE</v>
      </c>
      <c r="U164" s="51" t="str">
        <f>IF($G164&gt;NORMA!$M$12,"NO CUMPLE","CUMPLE")</f>
        <v>CUMPLE</v>
      </c>
      <c r="V164" s="51" t="str">
        <f>IF($H164&gt;NORMA!$M$13,"NO CUMPLE","CUMPLE")</f>
        <v>CUMPLE</v>
      </c>
      <c r="W164" s="51" t="str">
        <f>IF($O164&gt;NORMA!$M$14,"NO CUMPLE","CUMPLE")</f>
        <v>CUMPLE</v>
      </c>
      <c r="X164" s="51" t="str">
        <f>IF(AND($N164&gt;=NORMA!$Q$4, $N164&lt;=NORMA!$R$4),"CUMPLE","NO CUMPLE")</f>
        <v>CUMPLE</v>
      </c>
      <c r="Y164" s="51" t="str">
        <f>IF($I164&gt;NORMA!$M$16,"NO CUMPLE","CUMPLE")</f>
        <v>CUMPLE</v>
      </c>
      <c r="Z164" s="51" t="str">
        <f>IF($M164&lt;NORMA!$M$23,"NO CUMPLE","CUMPLE")</f>
        <v>NO CUMPLE</v>
      </c>
      <c r="AA164" s="51" t="str">
        <f>IF($E164&gt;NORMA!$M$24,"NO CUMPLE","CUMPLE")</f>
        <v>CUMPLE</v>
      </c>
      <c r="AB164" s="51" t="str">
        <f>IF($F164&gt;NORMA!$M$25,"NO CUMPLE","CUMPLE")</f>
        <v>CUMPLE</v>
      </c>
      <c r="AC164" s="51" t="str">
        <f>IF($K164&gt;NORMA!$M$26,"NO CUMPLE","CUMPLE")</f>
        <v>CUMPLE</v>
      </c>
      <c r="AD164" s="51" t="str">
        <f>IF($J164&gt;NORMA!$M$27,"NO CUMPLE","CUMPLE")</f>
        <v>CUMPLE</v>
      </c>
      <c r="AE164" s="51" t="str">
        <f>IF($G164&gt;NORMA!$M$28,"NO CUMPLE","CUMPLE")</f>
        <v>CUMPLE</v>
      </c>
      <c r="AF164" s="51" t="str">
        <f>IF($H164&gt;NORMA!$M$29,"NO CUMPLE","CUMPLE")</f>
        <v>CUMPLE</v>
      </c>
      <c r="AG164" s="51" t="str">
        <f>IF($O164&gt;NORMA!$M$30,"NO CUMPLE","CUMPLE")</f>
        <v>NO CUMPLE</v>
      </c>
      <c r="AH164" s="51" t="str">
        <f>IF(AND($N164&gt;=NORMA!$R$18, $N164&lt;=NORMA!$S$18),"CUMPLE","NO CUMPLE")</f>
        <v>CUMPLE</v>
      </c>
      <c r="AI164" s="51" t="str">
        <f>IF($I164&gt;NORMA!$M$32,"NO CUMPLE","CUMPLE")</f>
        <v>CUMPLE</v>
      </c>
    </row>
    <row r="165" spans="1:35" ht="14.25" customHeight="1" x14ac:dyDescent="0.35">
      <c r="A165" s="256" t="s">
        <v>114</v>
      </c>
      <c r="B165" s="217" t="s">
        <v>113</v>
      </c>
      <c r="C165" s="215">
        <v>42878</v>
      </c>
      <c r="D165" s="251">
        <v>0.33333333333333331</v>
      </c>
      <c r="E165" s="245">
        <v>2</v>
      </c>
      <c r="F165" s="245">
        <v>10</v>
      </c>
      <c r="G165" s="246">
        <v>20.5</v>
      </c>
      <c r="H165" s="246">
        <v>10</v>
      </c>
      <c r="I165" s="257">
        <v>0.1</v>
      </c>
      <c r="J165" s="248">
        <v>0.125</v>
      </c>
      <c r="K165" s="247">
        <v>1.4809999999999999</v>
      </c>
      <c r="L165" s="242">
        <v>4.6293999999999995</v>
      </c>
      <c r="M165" s="249">
        <v>6.63</v>
      </c>
      <c r="N165" s="249">
        <v>7.44</v>
      </c>
      <c r="O165" s="250">
        <v>450</v>
      </c>
      <c r="P165" s="51" t="str">
        <f>IF($M165&lt;NORMA!$M$7,"NO CUMPLE","CUMPLE")</f>
        <v>NO CUMPLE</v>
      </c>
      <c r="Q165" s="51" t="str">
        <f>IF($E165&gt;NORMA!$M$8,"NO CUMPLE","CUMPLE")</f>
        <v>CUMPLE</v>
      </c>
      <c r="R165" s="51" t="str">
        <f>IF($F165&gt;NORMA!$M$9,"NO CUMPLE","CUMPLE")</f>
        <v>CUMPLE</v>
      </c>
      <c r="S165" s="51" t="str">
        <f>IF($K165&gt;NORMA!$M$10,"NO CUMPLE","CUMPLE")</f>
        <v>CUMPLE</v>
      </c>
      <c r="T165" s="51" t="str">
        <f>IF($J165&gt;NORMA!$M$11,"NO CUMPLE","CUMPLE")</f>
        <v>CUMPLE</v>
      </c>
      <c r="U165" s="51" t="str">
        <f>IF($G165&gt;NORMA!$M$12,"NO CUMPLE","CUMPLE")</f>
        <v>NO CUMPLE</v>
      </c>
      <c r="V165" s="51" t="str">
        <f>IF($H165&gt;NORMA!$M$13,"NO CUMPLE","CUMPLE")</f>
        <v>CUMPLE</v>
      </c>
      <c r="W165" s="51" t="str">
        <f>IF($O165&gt;NORMA!$M$14,"NO CUMPLE","CUMPLE")</f>
        <v>CUMPLE</v>
      </c>
      <c r="X165" s="51" t="str">
        <f>IF(AND($N165&gt;=NORMA!$Q$4, $N165&lt;=NORMA!$R$4),"CUMPLE","NO CUMPLE")</f>
        <v>CUMPLE</v>
      </c>
      <c r="Y165" s="51" t="str">
        <f>IF($I165&gt;NORMA!$M$16,"NO CUMPLE","CUMPLE")</f>
        <v>CUMPLE</v>
      </c>
      <c r="Z165" s="51" t="str">
        <f>IF($M165&lt;NORMA!$M$23,"NO CUMPLE","CUMPLE")</f>
        <v>NO CUMPLE</v>
      </c>
      <c r="AA165" s="51" t="str">
        <f>IF($E165&gt;NORMA!$M$24,"NO CUMPLE","CUMPLE")</f>
        <v>CUMPLE</v>
      </c>
      <c r="AB165" s="51" t="str">
        <f>IF($F165&gt;NORMA!$M$25,"NO CUMPLE","CUMPLE")</f>
        <v>CUMPLE</v>
      </c>
      <c r="AC165" s="51" t="str">
        <f>IF($K165&gt;NORMA!$M$26,"NO CUMPLE","CUMPLE")</f>
        <v>CUMPLE</v>
      </c>
      <c r="AD165" s="51" t="str">
        <f>IF($J165&gt;NORMA!$M$27,"NO CUMPLE","CUMPLE")</f>
        <v>CUMPLE</v>
      </c>
      <c r="AE165" s="51" t="str">
        <f>IF($G165&gt;NORMA!$M$28,"NO CUMPLE","CUMPLE")</f>
        <v>NO CUMPLE</v>
      </c>
      <c r="AF165" s="51" t="str">
        <f>IF($H165&gt;NORMA!$M$29,"NO CUMPLE","CUMPLE")</f>
        <v>CUMPLE</v>
      </c>
      <c r="AG165" s="51" t="str">
        <f>IF($O165&gt;NORMA!$M$30,"NO CUMPLE","CUMPLE")</f>
        <v>NO CUMPLE</v>
      </c>
      <c r="AH165" s="51" t="str">
        <f>IF(AND($N165&gt;=NORMA!$R$18, $N165&lt;=NORMA!$S$18),"CUMPLE","NO CUMPLE")</f>
        <v>CUMPLE</v>
      </c>
      <c r="AI165" s="51" t="str">
        <f>IF($I165&gt;NORMA!$M$32,"NO CUMPLE","CUMPLE")</f>
        <v>CUMPLE</v>
      </c>
    </row>
    <row r="166" spans="1:35" ht="14.25" customHeight="1" x14ac:dyDescent="0.35">
      <c r="A166" s="256" t="s">
        <v>112</v>
      </c>
      <c r="B166" s="217" t="s">
        <v>113</v>
      </c>
      <c r="C166" s="215">
        <v>42878</v>
      </c>
      <c r="D166" s="251">
        <v>0.5</v>
      </c>
      <c r="E166" s="245">
        <v>2</v>
      </c>
      <c r="F166" s="245">
        <v>10</v>
      </c>
      <c r="G166" s="246">
        <v>14.7</v>
      </c>
      <c r="H166" s="246">
        <v>12</v>
      </c>
      <c r="I166" s="257">
        <v>0.1</v>
      </c>
      <c r="J166" s="253">
        <v>0.06</v>
      </c>
      <c r="K166" s="247">
        <v>1.7089999999999999</v>
      </c>
      <c r="L166" s="242">
        <v>5.2519999999999998</v>
      </c>
      <c r="M166" s="243">
        <v>6.38</v>
      </c>
      <c r="N166" s="243">
        <v>6.97</v>
      </c>
      <c r="O166" s="244">
        <v>13</v>
      </c>
      <c r="P166" s="51" t="str">
        <f>IF($M166&lt;NORMA!$M$7,"NO CUMPLE","CUMPLE")</f>
        <v>NO CUMPLE</v>
      </c>
      <c r="Q166" s="51" t="str">
        <f>IF($E166&gt;NORMA!$M$8,"NO CUMPLE","CUMPLE")</f>
        <v>CUMPLE</v>
      </c>
      <c r="R166" s="51" t="str">
        <f>IF($F166&gt;NORMA!$M$9,"NO CUMPLE","CUMPLE")</f>
        <v>CUMPLE</v>
      </c>
      <c r="S166" s="51" t="str">
        <f>IF($K166&gt;NORMA!$M$10,"NO CUMPLE","CUMPLE")</f>
        <v>CUMPLE</v>
      </c>
      <c r="T166" s="51" t="str">
        <f>IF($J166&gt;NORMA!$M$11,"NO CUMPLE","CUMPLE")</f>
        <v>CUMPLE</v>
      </c>
      <c r="U166" s="51" t="str">
        <f>IF($G166&gt;NORMA!$M$12,"NO CUMPLE","CUMPLE")</f>
        <v>NO CUMPLE</v>
      </c>
      <c r="V166" s="51" t="str">
        <f>IF($H166&gt;NORMA!$M$13,"NO CUMPLE","CUMPLE")</f>
        <v>CUMPLE</v>
      </c>
      <c r="W166" s="51" t="str">
        <f>IF($O166&gt;NORMA!$M$14,"NO CUMPLE","CUMPLE")</f>
        <v>CUMPLE</v>
      </c>
      <c r="X166" s="51" t="str">
        <f>IF(AND($N166&gt;=NORMA!$Q$4, $N166&lt;=NORMA!$R$4),"CUMPLE","NO CUMPLE")</f>
        <v>CUMPLE</v>
      </c>
      <c r="Y166" s="51" t="str">
        <f>IF($I166&gt;NORMA!$M$16,"NO CUMPLE","CUMPLE")</f>
        <v>CUMPLE</v>
      </c>
      <c r="Z166" s="51" t="str">
        <f>IF($M166&lt;NORMA!$M$23,"NO CUMPLE","CUMPLE")</f>
        <v>NO CUMPLE</v>
      </c>
      <c r="AA166" s="51" t="str">
        <f>IF($E166&gt;NORMA!$M$24,"NO CUMPLE","CUMPLE")</f>
        <v>CUMPLE</v>
      </c>
      <c r="AB166" s="51" t="str">
        <f>IF($F166&gt;NORMA!$M$25,"NO CUMPLE","CUMPLE")</f>
        <v>CUMPLE</v>
      </c>
      <c r="AC166" s="51" t="str">
        <f>IF($K166&gt;NORMA!$M$26,"NO CUMPLE","CUMPLE")</f>
        <v>CUMPLE</v>
      </c>
      <c r="AD166" s="51" t="str">
        <f>IF($J166&gt;NORMA!$M$27,"NO CUMPLE","CUMPLE")</f>
        <v>CUMPLE</v>
      </c>
      <c r="AE166" s="51" t="str">
        <f>IF($G166&gt;NORMA!$M$28,"NO CUMPLE","CUMPLE")</f>
        <v>NO CUMPLE</v>
      </c>
      <c r="AF166" s="51" t="str">
        <f>IF($H166&gt;NORMA!$M$29,"NO CUMPLE","CUMPLE")</f>
        <v>NO CUMPLE</v>
      </c>
      <c r="AG166" s="51" t="str">
        <f>IF($O166&gt;NORMA!$M$30,"NO CUMPLE","CUMPLE")</f>
        <v>CUMPLE</v>
      </c>
      <c r="AH166" s="51" t="str">
        <f>IF(AND($N166&gt;=NORMA!$R$18, $N166&lt;=NORMA!$S$18),"CUMPLE","NO CUMPLE")</f>
        <v>CUMPLE</v>
      </c>
      <c r="AI166" s="51" t="str">
        <f>IF($I166&gt;NORMA!$M$32,"NO CUMPLE","CUMPLE")</f>
        <v>CUMPLE</v>
      </c>
    </row>
    <row r="167" spans="1:35" ht="14.25" customHeight="1" x14ac:dyDescent="0.35">
      <c r="A167" s="256" t="s">
        <v>114</v>
      </c>
      <c r="B167" s="217" t="s">
        <v>113</v>
      </c>
      <c r="C167" s="215">
        <v>42881</v>
      </c>
      <c r="D167" s="251">
        <v>0.41666666666666669</v>
      </c>
      <c r="E167" s="245">
        <v>2</v>
      </c>
      <c r="F167" s="246">
        <v>14.6</v>
      </c>
      <c r="G167" s="246">
        <v>17</v>
      </c>
      <c r="H167" s="246">
        <v>13</v>
      </c>
      <c r="I167" s="257">
        <v>0.1</v>
      </c>
      <c r="J167" s="253">
        <v>0.06</v>
      </c>
      <c r="K167" s="247">
        <v>1.972</v>
      </c>
      <c r="L167" s="242">
        <v>4.2688000000000006</v>
      </c>
      <c r="M167" s="254">
        <v>7.1</v>
      </c>
      <c r="N167" s="254">
        <v>6.93</v>
      </c>
      <c r="O167" s="255">
        <v>1700</v>
      </c>
      <c r="P167" s="51" t="str">
        <f>IF($M167&lt;NORMA!$M$7,"NO CUMPLE","CUMPLE")</f>
        <v>CUMPLE</v>
      </c>
      <c r="Q167" s="51" t="str">
        <f>IF($E167&gt;NORMA!$M$8,"NO CUMPLE","CUMPLE")</f>
        <v>CUMPLE</v>
      </c>
      <c r="R167" s="51" t="str">
        <f>IF($F167&gt;NORMA!$M$9,"NO CUMPLE","CUMPLE")</f>
        <v>CUMPLE</v>
      </c>
      <c r="S167" s="51" t="str">
        <f>IF($K167&gt;NORMA!$M$10,"NO CUMPLE","CUMPLE")</f>
        <v>CUMPLE</v>
      </c>
      <c r="T167" s="51" t="str">
        <f>IF($J167&gt;NORMA!$M$11,"NO CUMPLE","CUMPLE")</f>
        <v>CUMPLE</v>
      </c>
      <c r="U167" s="51" t="str">
        <f>IF($G167&gt;NORMA!$M$12,"NO CUMPLE","CUMPLE")</f>
        <v>NO CUMPLE</v>
      </c>
      <c r="V167" s="51" t="str">
        <f>IF($H167&gt;NORMA!$M$13,"NO CUMPLE","CUMPLE")</f>
        <v>CUMPLE</v>
      </c>
      <c r="W167" s="51" t="str">
        <f>IF($O167&gt;NORMA!$M$14,"NO CUMPLE","CUMPLE")</f>
        <v>NO CUMPLE</v>
      </c>
      <c r="X167" s="51" t="str">
        <f>IF(AND($N167&gt;=NORMA!$Q$4, $N167&lt;=NORMA!$R$4),"CUMPLE","NO CUMPLE")</f>
        <v>CUMPLE</v>
      </c>
      <c r="Y167" s="51" t="str">
        <f>IF($I167&gt;NORMA!$M$16,"NO CUMPLE","CUMPLE")</f>
        <v>CUMPLE</v>
      </c>
      <c r="Z167" s="51" t="str">
        <f>IF($M167&lt;NORMA!$M$23,"NO CUMPLE","CUMPLE")</f>
        <v>CUMPLE</v>
      </c>
      <c r="AA167" s="51" t="str">
        <f>IF($E167&gt;NORMA!$M$24,"NO CUMPLE","CUMPLE")</f>
        <v>CUMPLE</v>
      </c>
      <c r="AB167" s="51" t="str">
        <f>IF($F167&gt;NORMA!$M$25,"NO CUMPLE","CUMPLE")</f>
        <v>NO CUMPLE</v>
      </c>
      <c r="AC167" s="51" t="str">
        <f>IF($K167&gt;NORMA!$M$26,"NO CUMPLE","CUMPLE")</f>
        <v>CUMPLE</v>
      </c>
      <c r="AD167" s="51" t="str">
        <f>IF($J167&gt;NORMA!$M$27,"NO CUMPLE","CUMPLE")</f>
        <v>CUMPLE</v>
      </c>
      <c r="AE167" s="51" t="str">
        <f>IF($G167&gt;NORMA!$M$28,"NO CUMPLE","CUMPLE")</f>
        <v>NO CUMPLE</v>
      </c>
      <c r="AF167" s="51" t="str">
        <f>IF($H167&gt;NORMA!$M$29,"NO CUMPLE","CUMPLE")</f>
        <v>NO CUMPLE</v>
      </c>
      <c r="AG167" s="51" t="str">
        <f>IF($O167&gt;NORMA!$M$30,"NO CUMPLE","CUMPLE")</f>
        <v>NO CUMPLE</v>
      </c>
      <c r="AH167" s="51" t="str">
        <f>IF(AND($N167&gt;=NORMA!$R$18, $N167&lt;=NORMA!$S$18),"CUMPLE","NO CUMPLE")</f>
        <v>CUMPLE</v>
      </c>
      <c r="AI167" s="51" t="str">
        <f>IF($I167&gt;NORMA!$M$32,"NO CUMPLE","CUMPLE")</f>
        <v>CUMPLE</v>
      </c>
    </row>
    <row r="168" spans="1:35" ht="14.25" customHeight="1" x14ac:dyDescent="0.35">
      <c r="A168" s="256" t="s">
        <v>112</v>
      </c>
      <c r="B168" s="217" t="s">
        <v>113</v>
      </c>
      <c r="C168" s="215">
        <v>42888</v>
      </c>
      <c r="D168" s="251">
        <v>0.41666666666666669</v>
      </c>
      <c r="E168" s="245">
        <v>2</v>
      </c>
      <c r="F168" s="246">
        <v>12.5</v>
      </c>
      <c r="G168" s="246">
        <v>7.5</v>
      </c>
      <c r="H168" s="245">
        <v>6</v>
      </c>
      <c r="I168" s="257">
        <v>0.1</v>
      </c>
      <c r="J168" s="253">
        <v>0.06</v>
      </c>
      <c r="K168" s="247">
        <v>1.4779999999999998</v>
      </c>
      <c r="L168" s="242">
        <v>1.5579999999999998E-2</v>
      </c>
      <c r="M168" s="243">
        <v>6.7</v>
      </c>
      <c r="N168" s="243">
        <v>7.24</v>
      </c>
      <c r="O168" s="244">
        <v>350</v>
      </c>
      <c r="P168" s="51" t="str">
        <f>IF($M168&lt;NORMA!$M$7,"NO CUMPLE","CUMPLE")</f>
        <v>NO CUMPLE</v>
      </c>
      <c r="Q168" s="51" t="str">
        <f>IF($E168&gt;NORMA!$M$8,"NO CUMPLE","CUMPLE")</f>
        <v>CUMPLE</v>
      </c>
      <c r="R168" s="51" t="str">
        <f>IF($F168&gt;NORMA!$M$9,"NO CUMPLE","CUMPLE")</f>
        <v>CUMPLE</v>
      </c>
      <c r="S168" s="51" t="str">
        <f>IF($K168&gt;NORMA!$M$10,"NO CUMPLE","CUMPLE")</f>
        <v>CUMPLE</v>
      </c>
      <c r="T168" s="51" t="str">
        <f>IF($J168&gt;NORMA!$M$11,"NO CUMPLE","CUMPLE")</f>
        <v>CUMPLE</v>
      </c>
      <c r="U168" s="51" t="str">
        <f>IF($G168&gt;NORMA!$M$12,"NO CUMPLE","CUMPLE")</f>
        <v>CUMPLE</v>
      </c>
      <c r="V168" s="51" t="str">
        <f>IF($H168&gt;NORMA!$M$13,"NO CUMPLE","CUMPLE")</f>
        <v>CUMPLE</v>
      </c>
      <c r="W168" s="51" t="str">
        <f>IF($O168&gt;NORMA!$M$14,"NO CUMPLE","CUMPLE")</f>
        <v>CUMPLE</v>
      </c>
      <c r="X168" s="51" t="str">
        <f>IF(AND($N168&gt;=NORMA!$Q$4, $N168&lt;=NORMA!$R$4),"CUMPLE","NO CUMPLE")</f>
        <v>CUMPLE</v>
      </c>
      <c r="Y168" s="51" t="str">
        <f>IF($I168&gt;NORMA!$M$16,"NO CUMPLE","CUMPLE")</f>
        <v>CUMPLE</v>
      </c>
      <c r="Z168" s="51" t="str">
        <f>IF($M168&lt;NORMA!$M$23,"NO CUMPLE","CUMPLE")</f>
        <v>NO CUMPLE</v>
      </c>
      <c r="AA168" s="51" t="str">
        <f>IF($E168&gt;NORMA!$M$24,"NO CUMPLE","CUMPLE")</f>
        <v>CUMPLE</v>
      </c>
      <c r="AB168" s="51" t="str">
        <f>IF($F168&gt;NORMA!$M$25,"NO CUMPLE","CUMPLE")</f>
        <v>NO CUMPLE</v>
      </c>
      <c r="AC168" s="51" t="str">
        <f>IF($K168&gt;NORMA!$M$26,"NO CUMPLE","CUMPLE")</f>
        <v>CUMPLE</v>
      </c>
      <c r="AD168" s="51" t="str">
        <f>IF($J168&gt;NORMA!$M$27,"NO CUMPLE","CUMPLE")</f>
        <v>CUMPLE</v>
      </c>
      <c r="AE168" s="51" t="str">
        <f>IF($G168&gt;NORMA!$M$28,"NO CUMPLE","CUMPLE")</f>
        <v>CUMPLE</v>
      </c>
      <c r="AF168" s="51" t="str">
        <f>IF($H168&gt;NORMA!$M$29,"NO CUMPLE","CUMPLE")</f>
        <v>CUMPLE</v>
      </c>
      <c r="AG168" s="51" t="str">
        <f>IF($O168&gt;NORMA!$M$30,"NO CUMPLE","CUMPLE")</f>
        <v>NO CUMPLE</v>
      </c>
      <c r="AH168" s="51" t="str">
        <f>IF(AND($N168&gt;=NORMA!$R$18, $N168&lt;=NORMA!$S$18),"CUMPLE","NO CUMPLE")</f>
        <v>CUMPLE</v>
      </c>
      <c r="AI168" s="51" t="str">
        <f>IF($I168&gt;NORMA!$M$32,"NO CUMPLE","CUMPLE")</f>
        <v>CUMPLE</v>
      </c>
    </row>
    <row r="169" spans="1:35" ht="14.25" customHeight="1" x14ac:dyDescent="0.35">
      <c r="A169" s="256" t="s">
        <v>114</v>
      </c>
      <c r="B169" s="217" t="s">
        <v>113</v>
      </c>
      <c r="C169" s="215">
        <v>42891</v>
      </c>
      <c r="D169" s="251">
        <v>0.25</v>
      </c>
      <c r="E169" s="245">
        <v>2</v>
      </c>
      <c r="F169" s="245">
        <v>10</v>
      </c>
      <c r="G169" s="245">
        <v>4</v>
      </c>
      <c r="H169" s="246">
        <v>11</v>
      </c>
      <c r="I169" s="257">
        <v>0.4</v>
      </c>
      <c r="J169" s="248">
        <v>7.0999999999999994E-2</v>
      </c>
      <c r="K169" s="247">
        <v>1.67</v>
      </c>
      <c r="L169" s="242">
        <v>0.78121999999999991</v>
      </c>
      <c r="M169" s="249">
        <v>6.98</v>
      </c>
      <c r="N169" s="249">
        <v>7.04</v>
      </c>
      <c r="O169" s="250">
        <v>4900</v>
      </c>
      <c r="P169" s="51" t="str">
        <f>IF($M169&lt;NORMA!$M$7,"NO CUMPLE","CUMPLE")</f>
        <v>NO CUMPLE</v>
      </c>
      <c r="Q169" s="51" t="str">
        <f>IF($E169&gt;NORMA!$M$8,"NO CUMPLE","CUMPLE")</f>
        <v>CUMPLE</v>
      </c>
      <c r="R169" s="51" t="str">
        <f>IF($F169&gt;NORMA!$M$9,"NO CUMPLE","CUMPLE")</f>
        <v>CUMPLE</v>
      </c>
      <c r="S169" s="51" t="str">
        <f>IF($K169&gt;NORMA!$M$10,"NO CUMPLE","CUMPLE")</f>
        <v>CUMPLE</v>
      </c>
      <c r="T169" s="51" t="str">
        <f>IF($J169&gt;NORMA!$M$11,"NO CUMPLE","CUMPLE")</f>
        <v>CUMPLE</v>
      </c>
      <c r="U169" s="51" t="str">
        <f>IF($G169&gt;NORMA!$M$12,"NO CUMPLE","CUMPLE")</f>
        <v>CUMPLE</v>
      </c>
      <c r="V169" s="51" t="str">
        <f>IF($H169&gt;NORMA!$M$13,"NO CUMPLE","CUMPLE")</f>
        <v>CUMPLE</v>
      </c>
      <c r="W169" s="51" t="str">
        <f>IF($O169&gt;NORMA!$M$14,"NO CUMPLE","CUMPLE")</f>
        <v>NO CUMPLE</v>
      </c>
      <c r="X169" s="51" t="str">
        <f>IF(AND($N169&gt;=NORMA!$Q$4, $N169&lt;=NORMA!$R$4),"CUMPLE","NO CUMPLE")</f>
        <v>CUMPLE</v>
      </c>
      <c r="Y169" s="51" t="str">
        <f>IF($I169&gt;NORMA!$M$16,"NO CUMPLE","CUMPLE")</f>
        <v>CUMPLE</v>
      </c>
      <c r="Z169" s="51" t="str">
        <f>IF($M169&lt;NORMA!$M$23,"NO CUMPLE","CUMPLE")</f>
        <v>NO CUMPLE</v>
      </c>
      <c r="AA169" s="51" t="str">
        <f>IF($E169&gt;NORMA!$M$24,"NO CUMPLE","CUMPLE")</f>
        <v>CUMPLE</v>
      </c>
      <c r="AB169" s="51" t="str">
        <f>IF($F169&gt;NORMA!$M$25,"NO CUMPLE","CUMPLE")</f>
        <v>CUMPLE</v>
      </c>
      <c r="AC169" s="51" t="str">
        <f>IF($K169&gt;NORMA!$M$26,"NO CUMPLE","CUMPLE")</f>
        <v>CUMPLE</v>
      </c>
      <c r="AD169" s="51" t="str">
        <f>IF($J169&gt;NORMA!$M$27,"NO CUMPLE","CUMPLE")</f>
        <v>CUMPLE</v>
      </c>
      <c r="AE169" s="51" t="str">
        <f>IF($G169&gt;NORMA!$M$28,"NO CUMPLE","CUMPLE")</f>
        <v>CUMPLE</v>
      </c>
      <c r="AF169" s="51" t="str">
        <f>IF($H169&gt;NORMA!$M$29,"NO CUMPLE","CUMPLE")</f>
        <v>NO CUMPLE</v>
      </c>
      <c r="AG169" s="51" t="str">
        <f>IF($O169&gt;NORMA!$M$30,"NO CUMPLE","CUMPLE")</f>
        <v>NO CUMPLE</v>
      </c>
      <c r="AH169" s="51" t="str">
        <f>IF(AND($N169&gt;=NORMA!$R$18, $N169&lt;=NORMA!$S$18),"CUMPLE","NO CUMPLE")</f>
        <v>CUMPLE</v>
      </c>
      <c r="AI169" s="51" t="str">
        <f>IF($I169&gt;NORMA!$M$32,"NO CUMPLE","CUMPLE")</f>
        <v>CUMPLE</v>
      </c>
    </row>
    <row r="170" spans="1:35" ht="14.25" customHeight="1" x14ac:dyDescent="0.35">
      <c r="A170" s="256" t="s">
        <v>112</v>
      </c>
      <c r="B170" s="217" t="s">
        <v>113</v>
      </c>
      <c r="C170" s="215">
        <v>42891</v>
      </c>
      <c r="D170" s="251">
        <v>0.58333333333333337</v>
      </c>
      <c r="E170" s="245">
        <v>2</v>
      </c>
      <c r="F170" s="246">
        <v>10.4</v>
      </c>
      <c r="G170" s="246">
        <v>11</v>
      </c>
      <c r="H170" s="246">
        <v>46</v>
      </c>
      <c r="I170" s="257">
        <v>0.4</v>
      </c>
      <c r="J170" s="253">
        <v>0.06</v>
      </c>
      <c r="K170" s="247">
        <v>2.0189999999999997</v>
      </c>
      <c r="L170" s="242">
        <v>6.9680000000000011E-3</v>
      </c>
      <c r="M170" s="243">
        <v>4.7</v>
      </c>
      <c r="N170" s="243">
        <v>6.53</v>
      </c>
      <c r="O170" s="244">
        <v>130</v>
      </c>
      <c r="P170" s="51" t="str">
        <f>IF($M170&lt;NORMA!$M$7,"NO CUMPLE","CUMPLE")</f>
        <v>NO CUMPLE</v>
      </c>
      <c r="Q170" s="51" t="str">
        <f>IF($E170&gt;NORMA!$M$8,"NO CUMPLE","CUMPLE")</f>
        <v>CUMPLE</v>
      </c>
      <c r="R170" s="51" t="str">
        <f>IF($F170&gt;NORMA!$M$9,"NO CUMPLE","CUMPLE")</f>
        <v>CUMPLE</v>
      </c>
      <c r="S170" s="51" t="str">
        <f>IF($K170&gt;NORMA!$M$10,"NO CUMPLE","CUMPLE")</f>
        <v>CUMPLE</v>
      </c>
      <c r="T170" s="51" t="str">
        <f>IF($J170&gt;NORMA!$M$11,"NO CUMPLE","CUMPLE")</f>
        <v>CUMPLE</v>
      </c>
      <c r="U170" s="51" t="str">
        <f>IF($G170&gt;NORMA!$M$12,"NO CUMPLE","CUMPLE")</f>
        <v>NO CUMPLE</v>
      </c>
      <c r="V170" s="51" t="str">
        <f>IF($H170&gt;NORMA!$M$13,"NO CUMPLE","CUMPLE")</f>
        <v>NO CUMPLE</v>
      </c>
      <c r="W170" s="51" t="str">
        <f>IF($O170&gt;NORMA!$M$14,"NO CUMPLE","CUMPLE")</f>
        <v>CUMPLE</v>
      </c>
      <c r="X170" s="51" t="str">
        <f>IF(AND($N170&gt;=NORMA!$Q$4, $N170&lt;=NORMA!$R$4),"CUMPLE","NO CUMPLE")</f>
        <v>CUMPLE</v>
      </c>
      <c r="Y170" s="51" t="str">
        <f>IF($I170&gt;NORMA!$M$16,"NO CUMPLE","CUMPLE")</f>
        <v>CUMPLE</v>
      </c>
      <c r="Z170" s="51" t="str">
        <f>IF($M170&lt;NORMA!$M$23,"NO CUMPLE","CUMPLE")</f>
        <v>NO CUMPLE</v>
      </c>
      <c r="AA170" s="51" t="str">
        <f>IF($E170&gt;NORMA!$M$24,"NO CUMPLE","CUMPLE")</f>
        <v>CUMPLE</v>
      </c>
      <c r="AB170" s="51" t="str">
        <f>IF($F170&gt;NORMA!$M$25,"NO CUMPLE","CUMPLE")</f>
        <v>NO CUMPLE</v>
      </c>
      <c r="AC170" s="51" t="str">
        <f>IF($K170&gt;NORMA!$M$26,"NO CUMPLE","CUMPLE")</f>
        <v>CUMPLE</v>
      </c>
      <c r="AD170" s="51" t="str">
        <f>IF($J170&gt;NORMA!$M$27,"NO CUMPLE","CUMPLE")</f>
        <v>CUMPLE</v>
      </c>
      <c r="AE170" s="51" t="str">
        <f>IF($G170&gt;NORMA!$M$28,"NO CUMPLE","CUMPLE")</f>
        <v>NO CUMPLE</v>
      </c>
      <c r="AF170" s="51" t="str">
        <f>IF($H170&gt;NORMA!$M$29,"NO CUMPLE","CUMPLE")</f>
        <v>NO CUMPLE</v>
      </c>
      <c r="AG170" s="51" t="str">
        <f>IF($O170&gt;NORMA!$M$30,"NO CUMPLE","CUMPLE")</f>
        <v>NO CUMPLE</v>
      </c>
      <c r="AH170" s="51" t="str">
        <f>IF(AND($N170&gt;=NORMA!$R$18, $N170&lt;=NORMA!$S$18),"CUMPLE","NO CUMPLE")</f>
        <v>CUMPLE</v>
      </c>
      <c r="AI170" s="51" t="str">
        <f>IF($I170&gt;NORMA!$M$32,"NO CUMPLE","CUMPLE")</f>
        <v>CUMPLE</v>
      </c>
    </row>
    <row r="171" spans="1:35" ht="14.25" customHeight="1" x14ac:dyDescent="0.35">
      <c r="A171" s="256" t="s">
        <v>114</v>
      </c>
      <c r="B171" s="217" t="s">
        <v>113</v>
      </c>
      <c r="C171" s="215">
        <v>42898</v>
      </c>
      <c r="D171" s="251">
        <v>0.5</v>
      </c>
      <c r="E171" s="245">
        <v>2</v>
      </c>
      <c r="F171" s="245">
        <v>10</v>
      </c>
      <c r="G171" s="246">
        <v>20</v>
      </c>
      <c r="H171" s="245">
        <v>6</v>
      </c>
      <c r="I171" s="257">
        <v>0.1</v>
      </c>
      <c r="J171" s="253">
        <v>0.06</v>
      </c>
      <c r="K171" s="247">
        <v>1.423</v>
      </c>
      <c r="L171" s="242">
        <v>3.0059999999999998</v>
      </c>
      <c r="M171" s="254">
        <v>6.65</v>
      </c>
      <c r="N171" s="254">
        <v>7.39</v>
      </c>
      <c r="O171" s="255">
        <v>680</v>
      </c>
      <c r="P171" s="51" t="str">
        <f>IF($M171&lt;NORMA!$M$7,"NO CUMPLE","CUMPLE")</f>
        <v>NO CUMPLE</v>
      </c>
      <c r="Q171" s="51" t="str">
        <f>IF($E171&gt;NORMA!$M$8,"NO CUMPLE","CUMPLE")</f>
        <v>CUMPLE</v>
      </c>
      <c r="R171" s="51" t="str">
        <f>IF($F171&gt;NORMA!$M$9,"NO CUMPLE","CUMPLE")</f>
        <v>CUMPLE</v>
      </c>
      <c r="S171" s="51" t="str">
        <f>IF($K171&gt;NORMA!$M$10,"NO CUMPLE","CUMPLE")</f>
        <v>CUMPLE</v>
      </c>
      <c r="T171" s="51" t="str">
        <f>IF($J171&gt;NORMA!$M$11,"NO CUMPLE","CUMPLE")</f>
        <v>CUMPLE</v>
      </c>
      <c r="U171" s="51" t="str">
        <f>IF($G171&gt;NORMA!$M$12,"NO CUMPLE","CUMPLE")</f>
        <v>NO CUMPLE</v>
      </c>
      <c r="V171" s="51" t="str">
        <f>IF($H171&gt;NORMA!$M$13,"NO CUMPLE","CUMPLE")</f>
        <v>CUMPLE</v>
      </c>
      <c r="W171" s="51" t="str">
        <f>IF($O171&gt;NORMA!$M$14,"NO CUMPLE","CUMPLE")</f>
        <v>CUMPLE</v>
      </c>
      <c r="X171" s="51" t="str">
        <f>IF(AND($N171&gt;=NORMA!$Q$4, $N171&lt;=NORMA!$R$4),"CUMPLE","NO CUMPLE")</f>
        <v>CUMPLE</v>
      </c>
      <c r="Y171" s="51" t="str">
        <f>IF($I171&gt;NORMA!$M$16,"NO CUMPLE","CUMPLE")</f>
        <v>CUMPLE</v>
      </c>
      <c r="Z171" s="51" t="str">
        <f>IF($M171&lt;NORMA!$M$23,"NO CUMPLE","CUMPLE")</f>
        <v>NO CUMPLE</v>
      </c>
      <c r="AA171" s="51" t="str">
        <f>IF($E171&gt;NORMA!$M$24,"NO CUMPLE","CUMPLE")</f>
        <v>CUMPLE</v>
      </c>
      <c r="AB171" s="51" t="str">
        <f>IF($F171&gt;NORMA!$M$25,"NO CUMPLE","CUMPLE")</f>
        <v>CUMPLE</v>
      </c>
      <c r="AC171" s="51" t="str">
        <f>IF($K171&gt;NORMA!$M$26,"NO CUMPLE","CUMPLE")</f>
        <v>CUMPLE</v>
      </c>
      <c r="AD171" s="51" t="str">
        <f>IF($J171&gt;NORMA!$M$27,"NO CUMPLE","CUMPLE")</f>
        <v>CUMPLE</v>
      </c>
      <c r="AE171" s="51" t="str">
        <f>IF($G171&gt;NORMA!$M$28,"NO CUMPLE","CUMPLE")</f>
        <v>NO CUMPLE</v>
      </c>
      <c r="AF171" s="51" t="str">
        <f>IF($H171&gt;NORMA!$M$29,"NO CUMPLE","CUMPLE")</f>
        <v>CUMPLE</v>
      </c>
      <c r="AG171" s="51" t="str">
        <f>IF($O171&gt;NORMA!$M$30,"NO CUMPLE","CUMPLE")</f>
        <v>NO CUMPLE</v>
      </c>
      <c r="AH171" s="51" t="str">
        <f>IF(AND($N171&gt;=NORMA!$R$18, $N171&lt;=NORMA!$S$18),"CUMPLE","NO CUMPLE")</f>
        <v>CUMPLE</v>
      </c>
      <c r="AI171" s="51" t="str">
        <f>IF($I171&gt;NORMA!$M$32,"NO CUMPLE","CUMPLE")</f>
        <v>CUMPLE</v>
      </c>
    </row>
    <row r="172" spans="1:35" ht="14.25" customHeight="1" x14ac:dyDescent="0.35">
      <c r="A172" s="256" t="s">
        <v>112</v>
      </c>
      <c r="B172" s="217" t="s">
        <v>113</v>
      </c>
      <c r="C172" s="215">
        <v>42907</v>
      </c>
      <c r="D172" s="251">
        <v>0.33333333333333331</v>
      </c>
      <c r="E172" s="245">
        <v>2</v>
      </c>
      <c r="F172" s="245">
        <v>10</v>
      </c>
      <c r="G172" s="246">
        <v>23.1</v>
      </c>
      <c r="H172" s="245">
        <v>6</v>
      </c>
      <c r="I172" s="257">
        <v>0.4</v>
      </c>
      <c r="J172" s="253">
        <v>0.06</v>
      </c>
      <c r="K172" s="247">
        <v>1.5720000000000001</v>
      </c>
      <c r="L172" s="242">
        <v>6.42875</v>
      </c>
      <c r="M172" s="243">
        <v>8.9499999999999993</v>
      </c>
      <c r="N172" s="243">
        <v>6.81</v>
      </c>
      <c r="O172" s="244">
        <v>40</v>
      </c>
      <c r="P172" s="51" t="str">
        <f>IF($M172&lt;NORMA!$M$7,"NO CUMPLE","CUMPLE")</f>
        <v>CUMPLE</v>
      </c>
      <c r="Q172" s="51" t="str">
        <f>IF($E172&gt;NORMA!$M$8,"NO CUMPLE","CUMPLE")</f>
        <v>CUMPLE</v>
      </c>
      <c r="R172" s="51" t="str">
        <f>IF($F172&gt;NORMA!$M$9,"NO CUMPLE","CUMPLE")</f>
        <v>CUMPLE</v>
      </c>
      <c r="S172" s="51" t="str">
        <f>IF($K172&gt;NORMA!$M$10,"NO CUMPLE","CUMPLE")</f>
        <v>CUMPLE</v>
      </c>
      <c r="T172" s="51" t="str">
        <f>IF($J172&gt;NORMA!$M$11,"NO CUMPLE","CUMPLE")</f>
        <v>CUMPLE</v>
      </c>
      <c r="U172" s="51" t="str">
        <f>IF($G172&gt;NORMA!$M$12,"NO CUMPLE","CUMPLE")</f>
        <v>NO CUMPLE</v>
      </c>
      <c r="V172" s="51" t="str">
        <f>IF($H172&gt;NORMA!$M$13,"NO CUMPLE","CUMPLE")</f>
        <v>CUMPLE</v>
      </c>
      <c r="W172" s="51" t="str">
        <f>IF($O172&gt;NORMA!$M$14,"NO CUMPLE","CUMPLE")</f>
        <v>CUMPLE</v>
      </c>
      <c r="X172" s="51" t="str">
        <f>IF(AND($N172&gt;=NORMA!$Q$4, $N172&lt;=NORMA!$R$4),"CUMPLE","NO CUMPLE")</f>
        <v>CUMPLE</v>
      </c>
      <c r="Y172" s="51" t="str">
        <f>IF($I172&gt;NORMA!$M$16,"NO CUMPLE","CUMPLE")</f>
        <v>CUMPLE</v>
      </c>
      <c r="Z172" s="51" t="str">
        <f>IF($M172&lt;NORMA!$M$23,"NO CUMPLE","CUMPLE")</f>
        <v>CUMPLE</v>
      </c>
      <c r="AA172" s="51" t="str">
        <f>IF($E172&gt;NORMA!$M$24,"NO CUMPLE","CUMPLE")</f>
        <v>CUMPLE</v>
      </c>
      <c r="AB172" s="51" t="str">
        <f>IF($F172&gt;NORMA!$M$25,"NO CUMPLE","CUMPLE")</f>
        <v>CUMPLE</v>
      </c>
      <c r="AC172" s="51" t="str">
        <f>IF($K172&gt;NORMA!$M$26,"NO CUMPLE","CUMPLE")</f>
        <v>CUMPLE</v>
      </c>
      <c r="AD172" s="51" t="str">
        <f>IF($J172&gt;NORMA!$M$27,"NO CUMPLE","CUMPLE")</f>
        <v>CUMPLE</v>
      </c>
      <c r="AE172" s="51" t="str">
        <f>IF($G172&gt;NORMA!$M$28,"NO CUMPLE","CUMPLE")</f>
        <v>NO CUMPLE</v>
      </c>
      <c r="AF172" s="51" t="str">
        <f>IF($H172&gt;NORMA!$M$29,"NO CUMPLE","CUMPLE")</f>
        <v>CUMPLE</v>
      </c>
      <c r="AG172" s="51" t="str">
        <f>IF($O172&gt;NORMA!$M$30,"NO CUMPLE","CUMPLE")</f>
        <v>CUMPLE</v>
      </c>
      <c r="AH172" s="51" t="str">
        <f>IF(AND($N172&gt;=NORMA!$R$18, $N172&lt;=NORMA!$S$18),"CUMPLE","NO CUMPLE")</f>
        <v>CUMPLE</v>
      </c>
      <c r="AI172" s="51" t="str">
        <f>IF($I172&gt;NORMA!$M$32,"NO CUMPLE","CUMPLE")</f>
        <v>CUMPLE</v>
      </c>
    </row>
    <row r="173" spans="1:35" ht="14.25" customHeight="1" x14ac:dyDescent="0.35">
      <c r="A173" s="256" t="s">
        <v>114</v>
      </c>
      <c r="B173" s="217" t="s">
        <v>113</v>
      </c>
      <c r="C173" s="215">
        <v>42907</v>
      </c>
      <c r="D173" s="251">
        <v>0.66666666666666663</v>
      </c>
      <c r="E173" s="245">
        <v>2</v>
      </c>
      <c r="F173" s="245">
        <v>10</v>
      </c>
      <c r="G173" s="246">
        <v>18.7</v>
      </c>
      <c r="H173" s="245">
        <v>6</v>
      </c>
      <c r="I173" s="257">
        <v>0.4</v>
      </c>
      <c r="J173" s="253">
        <v>0.06</v>
      </c>
      <c r="K173" s="247">
        <v>1.6579999999999999</v>
      </c>
      <c r="L173" s="242">
        <v>2.5314000000000001</v>
      </c>
      <c r="M173" s="254">
        <v>7.38</v>
      </c>
      <c r="N173" s="254">
        <v>7.51</v>
      </c>
      <c r="O173" s="255">
        <v>17000</v>
      </c>
      <c r="P173" s="51" t="str">
        <f>IF($M173&lt;NORMA!$M$7,"NO CUMPLE","CUMPLE")</f>
        <v>CUMPLE</v>
      </c>
      <c r="Q173" s="51" t="str">
        <f>IF($E173&gt;NORMA!$M$8,"NO CUMPLE","CUMPLE")</f>
        <v>CUMPLE</v>
      </c>
      <c r="R173" s="51" t="str">
        <f>IF($F173&gt;NORMA!$M$9,"NO CUMPLE","CUMPLE")</f>
        <v>CUMPLE</v>
      </c>
      <c r="S173" s="51" t="str">
        <f>IF($K173&gt;NORMA!$M$10,"NO CUMPLE","CUMPLE")</f>
        <v>CUMPLE</v>
      </c>
      <c r="T173" s="51" t="str">
        <f>IF($J173&gt;NORMA!$M$11,"NO CUMPLE","CUMPLE")</f>
        <v>CUMPLE</v>
      </c>
      <c r="U173" s="51" t="str">
        <f>IF($G173&gt;NORMA!$M$12,"NO CUMPLE","CUMPLE")</f>
        <v>NO CUMPLE</v>
      </c>
      <c r="V173" s="51" t="str">
        <f>IF($H173&gt;NORMA!$M$13,"NO CUMPLE","CUMPLE")</f>
        <v>CUMPLE</v>
      </c>
      <c r="W173" s="51" t="str">
        <f>IF($O173&gt;NORMA!$M$14,"NO CUMPLE","CUMPLE")</f>
        <v>NO CUMPLE</v>
      </c>
      <c r="X173" s="51" t="str">
        <f>IF(AND($N173&gt;=NORMA!$Q$4, $N173&lt;=NORMA!$R$4),"CUMPLE","NO CUMPLE")</f>
        <v>CUMPLE</v>
      </c>
      <c r="Y173" s="51" t="str">
        <f>IF($I173&gt;NORMA!$M$16,"NO CUMPLE","CUMPLE")</f>
        <v>CUMPLE</v>
      </c>
      <c r="Z173" s="51" t="str">
        <f>IF($M173&lt;NORMA!$M$23,"NO CUMPLE","CUMPLE")</f>
        <v>CUMPLE</v>
      </c>
      <c r="AA173" s="51" t="str">
        <f>IF($E173&gt;NORMA!$M$24,"NO CUMPLE","CUMPLE")</f>
        <v>CUMPLE</v>
      </c>
      <c r="AB173" s="51" t="str">
        <f>IF($F173&gt;NORMA!$M$25,"NO CUMPLE","CUMPLE")</f>
        <v>CUMPLE</v>
      </c>
      <c r="AC173" s="51" t="str">
        <f>IF($K173&gt;NORMA!$M$26,"NO CUMPLE","CUMPLE")</f>
        <v>CUMPLE</v>
      </c>
      <c r="AD173" s="51" t="str">
        <f>IF($J173&gt;NORMA!$M$27,"NO CUMPLE","CUMPLE")</f>
        <v>CUMPLE</v>
      </c>
      <c r="AE173" s="51" t="str">
        <f>IF($G173&gt;NORMA!$M$28,"NO CUMPLE","CUMPLE")</f>
        <v>NO CUMPLE</v>
      </c>
      <c r="AF173" s="51" t="str">
        <f>IF($H173&gt;NORMA!$M$29,"NO CUMPLE","CUMPLE")</f>
        <v>CUMPLE</v>
      </c>
      <c r="AG173" s="51" t="str">
        <f>IF($O173&gt;NORMA!$M$30,"NO CUMPLE","CUMPLE")</f>
        <v>NO CUMPLE</v>
      </c>
      <c r="AH173" s="51" t="str">
        <f>IF(AND($N173&gt;=NORMA!$R$18, $N173&lt;=NORMA!$S$18),"CUMPLE","NO CUMPLE")</f>
        <v>CUMPLE</v>
      </c>
      <c r="AI173" s="51" t="str">
        <f>IF($I173&gt;NORMA!$M$32,"NO CUMPLE","CUMPLE")</f>
        <v>CUMPLE</v>
      </c>
    </row>
    <row r="174" spans="1:35" ht="14.25" customHeight="1" x14ac:dyDescent="0.35">
      <c r="A174" s="256" t="s">
        <v>112</v>
      </c>
      <c r="B174" s="217" t="s">
        <v>113</v>
      </c>
      <c r="C174" s="215">
        <v>42914</v>
      </c>
      <c r="D174" s="251">
        <v>0.25</v>
      </c>
      <c r="E174" s="245">
        <v>2</v>
      </c>
      <c r="F174" s="246">
        <v>30.8</v>
      </c>
      <c r="G174" s="246">
        <v>7.5</v>
      </c>
      <c r="H174" s="246">
        <v>21</v>
      </c>
      <c r="I174" s="257">
        <v>0.4</v>
      </c>
      <c r="J174" s="253">
        <v>0.06</v>
      </c>
      <c r="K174" s="247">
        <v>1.5070000000000001</v>
      </c>
      <c r="L174" s="242">
        <v>2.6439999999999998E-2</v>
      </c>
      <c r="M174" s="243">
        <v>1.05</v>
      </c>
      <c r="N174" s="243">
        <v>6.88</v>
      </c>
      <c r="O174" s="244">
        <v>450</v>
      </c>
      <c r="P174" s="51" t="str">
        <f>IF($M174&lt;NORMA!$M$7,"NO CUMPLE","CUMPLE")</f>
        <v>NO CUMPLE</v>
      </c>
      <c r="Q174" s="51" t="str">
        <f>IF($E174&gt;NORMA!$M$8,"NO CUMPLE","CUMPLE")</f>
        <v>CUMPLE</v>
      </c>
      <c r="R174" s="51" t="str">
        <f>IF($F174&gt;NORMA!$M$9,"NO CUMPLE","CUMPLE")</f>
        <v>CUMPLE</v>
      </c>
      <c r="S174" s="51" t="str">
        <f>IF($K174&gt;NORMA!$M$10,"NO CUMPLE","CUMPLE")</f>
        <v>CUMPLE</v>
      </c>
      <c r="T174" s="51" t="str">
        <f>IF($J174&gt;NORMA!$M$11,"NO CUMPLE","CUMPLE")</f>
        <v>CUMPLE</v>
      </c>
      <c r="U174" s="51" t="str">
        <f>IF($G174&gt;NORMA!$M$12,"NO CUMPLE","CUMPLE")</f>
        <v>CUMPLE</v>
      </c>
      <c r="V174" s="51" t="str">
        <f>IF($H174&gt;NORMA!$M$13,"NO CUMPLE","CUMPLE")</f>
        <v>NO CUMPLE</v>
      </c>
      <c r="W174" s="51" t="str">
        <f>IF($O174&gt;NORMA!$M$14,"NO CUMPLE","CUMPLE")</f>
        <v>CUMPLE</v>
      </c>
      <c r="X174" s="51" t="str">
        <f>IF(AND($N174&gt;=NORMA!$Q$4, $N174&lt;=NORMA!$R$4),"CUMPLE","NO CUMPLE")</f>
        <v>CUMPLE</v>
      </c>
      <c r="Y174" s="51" t="str">
        <f>IF($I174&gt;NORMA!$M$16,"NO CUMPLE","CUMPLE")</f>
        <v>CUMPLE</v>
      </c>
      <c r="Z174" s="51" t="str">
        <f>IF($M174&lt;NORMA!$M$23,"NO CUMPLE","CUMPLE")</f>
        <v>NO CUMPLE</v>
      </c>
      <c r="AA174" s="51" t="str">
        <f>IF($E174&gt;NORMA!$M$24,"NO CUMPLE","CUMPLE")</f>
        <v>CUMPLE</v>
      </c>
      <c r="AB174" s="51" t="str">
        <f>IF($F174&gt;NORMA!$M$25,"NO CUMPLE","CUMPLE")</f>
        <v>NO CUMPLE</v>
      </c>
      <c r="AC174" s="51" t="str">
        <f>IF($K174&gt;NORMA!$M$26,"NO CUMPLE","CUMPLE")</f>
        <v>CUMPLE</v>
      </c>
      <c r="AD174" s="51" t="str">
        <f>IF($J174&gt;NORMA!$M$27,"NO CUMPLE","CUMPLE")</f>
        <v>CUMPLE</v>
      </c>
      <c r="AE174" s="51" t="str">
        <f>IF($G174&gt;NORMA!$M$28,"NO CUMPLE","CUMPLE")</f>
        <v>CUMPLE</v>
      </c>
      <c r="AF174" s="51" t="str">
        <f>IF($H174&gt;NORMA!$M$29,"NO CUMPLE","CUMPLE")</f>
        <v>NO CUMPLE</v>
      </c>
      <c r="AG174" s="51" t="str">
        <f>IF($O174&gt;NORMA!$M$30,"NO CUMPLE","CUMPLE")</f>
        <v>NO CUMPLE</v>
      </c>
      <c r="AH174" s="51" t="str">
        <f>IF(AND($N174&gt;=NORMA!$R$18, $N174&lt;=NORMA!$S$18),"CUMPLE","NO CUMPLE")</f>
        <v>CUMPLE</v>
      </c>
      <c r="AI174" s="51" t="str">
        <f>IF($I174&gt;NORMA!$M$32,"NO CUMPLE","CUMPLE")</f>
        <v>CUMPLE</v>
      </c>
    </row>
    <row r="175" spans="1:35" ht="14.25" customHeight="1" x14ac:dyDescent="0.35">
      <c r="A175" s="256" t="s">
        <v>112</v>
      </c>
      <c r="B175" s="217" t="s">
        <v>113</v>
      </c>
      <c r="C175" s="215">
        <v>42915</v>
      </c>
      <c r="D175" s="251">
        <v>0.66666666666666663</v>
      </c>
      <c r="E175" s="245">
        <v>2</v>
      </c>
      <c r="F175" s="245">
        <v>10</v>
      </c>
      <c r="G175" s="246">
        <v>9</v>
      </c>
      <c r="H175" s="246">
        <v>31</v>
      </c>
      <c r="I175" s="257">
        <v>0.4</v>
      </c>
      <c r="J175" s="253">
        <v>0.06</v>
      </c>
      <c r="K175" s="247">
        <v>1.4889999999999999</v>
      </c>
      <c r="L175" s="242">
        <v>1.4544E-2</v>
      </c>
      <c r="M175" s="243">
        <v>7.7</v>
      </c>
      <c r="N175" s="243">
        <v>6.76</v>
      </c>
      <c r="O175" s="244">
        <v>200</v>
      </c>
      <c r="P175" s="51" t="str">
        <f>IF($M175&lt;NORMA!$M$7,"NO CUMPLE","CUMPLE")</f>
        <v>CUMPLE</v>
      </c>
      <c r="Q175" s="51" t="str">
        <f>IF($E175&gt;NORMA!$M$8,"NO CUMPLE","CUMPLE")</f>
        <v>CUMPLE</v>
      </c>
      <c r="R175" s="51" t="str">
        <f>IF($F175&gt;NORMA!$M$9,"NO CUMPLE","CUMPLE")</f>
        <v>CUMPLE</v>
      </c>
      <c r="S175" s="51" t="str">
        <f>IF($K175&gt;NORMA!$M$10,"NO CUMPLE","CUMPLE")</f>
        <v>CUMPLE</v>
      </c>
      <c r="T175" s="51" t="str">
        <f>IF($J175&gt;NORMA!$M$11,"NO CUMPLE","CUMPLE")</f>
        <v>CUMPLE</v>
      </c>
      <c r="U175" s="51" t="str">
        <f>IF($G175&gt;NORMA!$M$12,"NO CUMPLE","CUMPLE")</f>
        <v>CUMPLE</v>
      </c>
      <c r="V175" s="51" t="str">
        <f>IF($H175&gt;NORMA!$M$13,"NO CUMPLE","CUMPLE")</f>
        <v>NO CUMPLE</v>
      </c>
      <c r="W175" s="51" t="str">
        <f>IF($O175&gt;NORMA!$M$14,"NO CUMPLE","CUMPLE")</f>
        <v>CUMPLE</v>
      </c>
      <c r="X175" s="51" t="str">
        <f>IF(AND($N175&gt;=NORMA!$Q$4, $N175&lt;=NORMA!$R$4),"CUMPLE","NO CUMPLE")</f>
        <v>CUMPLE</v>
      </c>
      <c r="Y175" s="51" t="str">
        <f>IF($I175&gt;NORMA!$M$16,"NO CUMPLE","CUMPLE")</f>
        <v>CUMPLE</v>
      </c>
      <c r="Z175" s="51" t="str">
        <f>IF($M175&lt;NORMA!$M$23,"NO CUMPLE","CUMPLE")</f>
        <v>CUMPLE</v>
      </c>
      <c r="AA175" s="51" t="str">
        <f>IF($E175&gt;NORMA!$M$24,"NO CUMPLE","CUMPLE")</f>
        <v>CUMPLE</v>
      </c>
      <c r="AB175" s="51" t="str">
        <f>IF($F175&gt;NORMA!$M$25,"NO CUMPLE","CUMPLE")</f>
        <v>CUMPLE</v>
      </c>
      <c r="AC175" s="51" t="str">
        <f>IF($K175&gt;NORMA!$M$26,"NO CUMPLE","CUMPLE")</f>
        <v>CUMPLE</v>
      </c>
      <c r="AD175" s="51" t="str">
        <f>IF($J175&gt;NORMA!$M$27,"NO CUMPLE","CUMPLE")</f>
        <v>CUMPLE</v>
      </c>
      <c r="AE175" s="51" t="str">
        <f>IF($G175&gt;NORMA!$M$28,"NO CUMPLE","CUMPLE")</f>
        <v>CUMPLE</v>
      </c>
      <c r="AF175" s="51" t="str">
        <f>IF($H175&gt;NORMA!$M$29,"NO CUMPLE","CUMPLE")</f>
        <v>NO CUMPLE</v>
      </c>
      <c r="AG175" s="51" t="str">
        <f>IF($O175&gt;NORMA!$M$30,"NO CUMPLE","CUMPLE")</f>
        <v>NO CUMPLE</v>
      </c>
      <c r="AH175" s="51" t="str">
        <f>IF(AND($N175&gt;=NORMA!$R$18, $N175&lt;=NORMA!$S$18),"CUMPLE","NO CUMPLE")</f>
        <v>CUMPLE</v>
      </c>
      <c r="AI175" s="51" t="str">
        <f>IF($I175&gt;NORMA!$M$32,"NO CUMPLE","CUMPLE")</f>
        <v>CUMPLE</v>
      </c>
    </row>
    <row r="176" spans="1:35" ht="14.25" customHeight="1" x14ac:dyDescent="0.35">
      <c r="A176" s="256" t="s">
        <v>114</v>
      </c>
      <c r="B176" s="217" t="s">
        <v>113</v>
      </c>
      <c r="C176" s="215">
        <v>42915</v>
      </c>
      <c r="D176" s="251">
        <v>0.58333333333333337</v>
      </c>
      <c r="E176" s="246">
        <v>2.6</v>
      </c>
      <c r="F176" s="245">
        <v>10</v>
      </c>
      <c r="G176" s="245">
        <v>4</v>
      </c>
      <c r="H176" s="246">
        <v>8</v>
      </c>
      <c r="I176" s="257">
        <v>0.4</v>
      </c>
      <c r="J176" s="253">
        <v>0.06</v>
      </c>
      <c r="K176" s="247">
        <v>1.9139999999999999</v>
      </c>
      <c r="L176" s="242">
        <v>0.76750000000000007</v>
      </c>
      <c r="M176" s="254">
        <v>6.67</v>
      </c>
      <c r="N176" s="254">
        <v>6.94</v>
      </c>
      <c r="O176" s="255">
        <v>230</v>
      </c>
      <c r="P176" s="51" t="str">
        <f>IF($M176&lt;NORMA!$M$7,"NO CUMPLE","CUMPLE")</f>
        <v>NO CUMPLE</v>
      </c>
      <c r="Q176" s="51" t="str">
        <f>IF($E176&gt;NORMA!$M$8,"NO CUMPLE","CUMPLE")</f>
        <v>CUMPLE</v>
      </c>
      <c r="R176" s="51" t="str">
        <f>IF($F176&gt;NORMA!$M$9,"NO CUMPLE","CUMPLE")</f>
        <v>CUMPLE</v>
      </c>
      <c r="S176" s="51" t="str">
        <f>IF($K176&gt;NORMA!$M$10,"NO CUMPLE","CUMPLE")</f>
        <v>CUMPLE</v>
      </c>
      <c r="T176" s="51" t="str">
        <f>IF($J176&gt;NORMA!$M$11,"NO CUMPLE","CUMPLE")</f>
        <v>CUMPLE</v>
      </c>
      <c r="U176" s="51" t="str">
        <f>IF($G176&gt;NORMA!$M$12,"NO CUMPLE","CUMPLE")</f>
        <v>CUMPLE</v>
      </c>
      <c r="V176" s="51" t="str">
        <f>IF($H176&gt;NORMA!$M$13,"NO CUMPLE","CUMPLE")</f>
        <v>CUMPLE</v>
      </c>
      <c r="W176" s="51" t="str">
        <f>IF($O176&gt;NORMA!$M$14,"NO CUMPLE","CUMPLE")</f>
        <v>CUMPLE</v>
      </c>
      <c r="X176" s="51" t="str">
        <f>IF(AND($N176&gt;=NORMA!$Q$4, $N176&lt;=NORMA!$R$4),"CUMPLE","NO CUMPLE")</f>
        <v>CUMPLE</v>
      </c>
      <c r="Y176" s="51" t="str">
        <f>IF($I176&gt;NORMA!$M$16,"NO CUMPLE","CUMPLE")</f>
        <v>CUMPLE</v>
      </c>
      <c r="Z176" s="51" t="str">
        <f>IF($M176&lt;NORMA!$M$23,"NO CUMPLE","CUMPLE")</f>
        <v>NO CUMPLE</v>
      </c>
      <c r="AA176" s="51" t="str">
        <f>IF($E176&gt;NORMA!$M$24,"NO CUMPLE","CUMPLE")</f>
        <v>CUMPLE</v>
      </c>
      <c r="AB176" s="51" t="str">
        <f>IF($F176&gt;NORMA!$M$25,"NO CUMPLE","CUMPLE")</f>
        <v>CUMPLE</v>
      </c>
      <c r="AC176" s="51" t="str">
        <f>IF($K176&gt;NORMA!$M$26,"NO CUMPLE","CUMPLE")</f>
        <v>CUMPLE</v>
      </c>
      <c r="AD176" s="51" t="str">
        <f>IF($J176&gt;NORMA!$M$27,"NO CUMPLE","CUMPLE")</f>
        <v>CUMPLE</v>
      </c>
      <c r="AE176" s="51" t="str">
        <f>IF($G176&gt;NORMA!$M$28,"NO CUMPLE","CUMPLE")</f>
        <v>CUMPLE</v>
      </c>
      <c r="AF176" s="51" t="str">
        <f>IF($H176&gt;NORMA!$M$29,"NO CUMPLE","CUMPLE")</f>
        <v>CUMPLE</v>
      </c>
      <c r="AG176" s="51" t="str">
        <f>IF($O176&gt;NORMA!$M$30,"NO CUMPLE","CUMPLE")</f>
        <v>NO CUMPLE</v>
      </c>
      <c r="AH176" s="51" t="str">
        <f>IF(AND($N176&gt;=NORMA!$R$18, $N176&lt;=NORMA!$S$18),"CUMPLE","NO CUMPLE")</f>
        <v>CUMPLE</v>
      </c>
      <c r="AI176" s="51" t="str">
        <f>IF($I176&gt;NORMA!$M$32,"NO CUMPLE","CUMPLE")</f>
        <v>CUMPLE</v>
      </c>
    </row>
    <row r="177" spans="1:35" ht="14.25" customHeight="1" x14ac:dyDescent="0.35">
      <c r="A177" s="256" t="s">
        <v>112</v>
      </c>
      <c r="B177" s="217" t="s">
        <v>113</v>
      </c>
      <c r="C177" s="215">
        <v>43123</v>
      </c>
      <c r="D177" s="251">
        <v>0.41666666666666669</v>
      </c>
      <c r="E177" s="245">
        <v>2</v>
      </c>
      <c r="F177" s="245">
        <v>10</v>
      </c>
      <c r="G177" s="245">
        <v>4</v>
      </c>
      <c r="H177" s="245">
        <v>6</v>
      </c>
      <c r="I177" s="247">
        <v>0.69</v>
      </c>
      <c r="J177" s="253">
        <v>0.06</v>
      </c>
      <c r="K177" s="247">
        <v>1.107</v>
      </c>
      <c r="L177" s="242">
        <v>1.5180000000000001E-2</v>
      </c>
      <c r="M177" s="243">
        <v>8.01</v>
      </c>
      <c r="N177" s="243">
        <v>6.65</v>
      </c>
      <c r="O177" s="244">
        <v>6.8</v>
      </c>
      <c r="P177" s="51" t="str">
        <f>IF($M177&lt;NORMA!$M$7,"NO CUMPLE","CUMPLE")</f>
        <v>CUMPLE</v>
      </c>
      <c r="Q177" s="51" t="str">
        <f>IF($E177&gt;NORMA!$M$8,"NO CUMPLE","CUMPLE")</f>
        <v>CUMPLE</v>
      </c>
      <c r="R177" s="51" t="str">
        <f>IF($F177&gt;NORMA!$M$9,"NO CUMPLE","CUMPLE")</f>
        <v>CUMPLE</v>
      </c>
      <c r="S177" s="51" t="str">
        <f>IF($K177&gt;NORMA!$M$10,"NO CUMPLE","CUMPLE")</f>
        <v>CUMPLE</v>
      </c>
      <c r="T177" s="51" t="str">
        <f>IF($J177&gt;NORMA!$M$11,"NO CUMPLE","CUMPLE")</f>
        <v>CUMPLE</v>
      </c>
      <c r="U177" s="51" t="str">
        <f>IF($G177&gt;NORMA!$M$12,"NO CUMPLE","CUMPLE")</f>
        <v>CUMPLE</v>
      </c>
      <c r="V177" s="51" t="str">
        <f>IF($H177&gt;NORMA!$M$13,"NO CUMPLE","CUMPLE")</f>
        <v>CUMPLE</v>
      </c>
      <c r="W177" s="51" t="str">
        <f>IF($O177&gt;NORMA!$M$14,"NO CUMPLE","CUMPLE")</f>
        <v>CUMPLE</v>
      </c>
      <c r="X177" s="51" t="str">
        <f>IF(AND($N177&gt;=NORMA!$Q$4, $N177&lt;=NORMA!$R$4),"CUMPLE","NO CUMPLE")</f>
        <v>CUMPLE</v>
      </c>
      <c r="Y177" s="51" t="str">
        <f>IF($I177&gt;NORMA!$M$16,"NO CUMPLE","CUMPLE")</f>
        <v>NO CUMPLE</v>
      </c>
      <c r="Z177" s="51" t="str">
        <f>IF($M177&lt;NORMA!$M$23,"NO CUMPLE","CUMPLE")</f>
        <v>CUMPLE</v>
      </c>
      <c r="AA177" s="51" t="str">
        <f>IF($E177&gt;NORMA!$M$24,"NO CUMPLE","CUMPLE")</f>
        <v>CUMPLE</v>
      </c>
      <c r="AB177" s="51" t="str">
        <f>IF($F177&gt;NORMA!$M$25,"NO CUMPLE","CUMPLE")</f>
        <v>CUMPLE</v>
      </c>
      <c r="AC177" s="51" t="str">
        <f>IF($K177&gt;NORMA!$M$26,"NO CUMPLE","CUMPLE")</f>
        <v>CUMPLE</v>
      </c>
      <c r="AD177" s="51" t="str">
        <f>IF($J177&gt;NORMA!$M$27,"NO CUMPLE","CUMPLE")</f>
        <v>CUMPLE</v>
      </c>
      <c r="AE177" s="51" t="str">
        <f>IF($G177&gt;NORMA!$M$28,"NO CUMPLE","CUMPLE")</f>
        <v>CUMPLE</v>
      </c>
      <c r="AF177" s="51" t="str">
        <f>IF($H177&gt;NORMA!$M$29,"NO CUMPLE","CUMPLE")</f>
        <v>CUMPLE</v>
      </c>
      <c r="AG177" s="51" t="str">
        <f>IF($O177&gt;NORMA!$M$30,"NO CUMPLE","CUMPLE")</f>
        <v>CUMPLE</v>
      </c>
      <c r="AH177" s="51" t="str">
        <f>IF(AND($N177&gt;=NORMA!$R$18, $N177&lt;=NORMA!$S$18),"CUMPLE","NO CUMPLE")</f>
        <v>CUMPLE</v>
      </c>
      <c r="AI177" s="51" t="str">
        <f>IF($I177&gt;NORMA!$M$32,"NO CUMPLE","CUMPLE")</f>
        <v>NO CUMPLE</v>
      </c>
    </row>
    <row r="178" spans="1:35" ht="14.25" customHeight="1" x14ac:dyDescent="0.35">
      <c r="A178" s="256" t="s">
        <v>114</v>
      </c>
      <c r="B178" s="217" t="s">
        <v>113</v>
      </c>
      <c r="C178" s="215">
        <v>43123</v>
      </c>
      <c r="D178" s="251">
        <v>0.5</v>
      </c>
      <c r="E178" s="245">
        <v>2</v>
      </c>
      <c r="F178" s="246">
        <v>10.7</v>
      </c>
      <c r="G178" s="245">
        <v>5</v>
      </c>
      <c r="H178" s="246">
        <v>15</v>
      </c>
      <c r="I178" s="257">
        <v>0.4</v>
      </c>
      <c r="J178" s="253">
        <v>0.06</v>
      </c>
      <c r="K178" s="247">
        <v>19.12</v>
      </c>
      <c r="L178" s="242">
        <v>0.26058000000000003</v>
      </c>
      <c r="M178" s="243">
        <v>7.41</v>
      </c>
      <c r="N178" s="243">
        <v>7.4</v>
      </c>
      <c r="O178" s="244">
        <v>540</v>
      </c>
      <c r="P178" s="51" t="str">
        <f>IF($M178&lt;NORMA!$M$7,"NO CUMPLE","CUMPLE")</f>
        <v>CUMPLE</v>
      </c>
      <c r="Q178" s="51" t="str">
        <f>IF($E178&gt;NORMA!$M$8,"NO CUMPLE","CUMPLE")</f>
        <v>CUMPLE</v>
      </c>
      <c r="R178" s="51" t="str">
        <f>IF($F178&gt;NORMA!$M$9,"NO CUMPLE","CUMPLE")</f>
        <v>CUMPLE</v>
      </c>
      <c r="S178" s="51" t="str">
        <f>IF($K178&gt;NORMA!$M$10,"NO CUMPLE","CUMPLE")</f>
        <v>NO CUMPLE</v>
      </c>
      <c r="T178" s="51" t="str">
        <f>IF($J178&gt;NORMA!$M$11,"NO CUMPLE","CUMPLE")</f>
        <v>CUMPLE</v>
      </c>
      <c r="U178" s="51" t="str">
        <f>IF($G178&gt;NORMA!$M$12,"NO CUMPLE","CUMPLE")</f>
        <v>CUMPLE</v>
      </c>
      <c r="V178" s="51" t="str">
        <f>IF($H178&gt;NORMA!$M$13,"NO CUMPLE","CUMPLE")</f>
        <v>CUMPLE</v>
      </c>
      <c r="W178" s="51" t="str">
        <f>IF($O178&gt;NORMA!$M$14,"NO CUMPLE","CUMPLE")</f>
        <v>CUMPLE</v>
      </c>
      <c r="X178" s="51" t="str">
        <f>IF(AND($N178&gt;=NORMA!$Q$4, $N178&lt;=NORMA!$R$4),"CUMPLE","NO CUMPLE")</f>
        <v>CUMPLE</v>
      </c>
      <c r="Y178" s="51" t="str">
        <f>IF($I178&gt;NORMA!$M$16,"NO CUMPLE","CUMPLE")</f>
        <v>CUMPLE</v>
      </c>
      <c r="Z178" s="51" t="str">
        <f>IF($M178&lt;NORMA!$M$23,"NO CUMPLE","CUMPLE")</f>
        <v>CUMPLE</v>
      </c>
      <c r="AA178" s="51" t="str">
        <f>IF($E178&gt;NORMA!$M$24,"NO CUMPLE","CUMPLE")</f>
        <v>CUMPLE</v>
      </c>
      <c r="AB178" s="51" t="str">
        <f>IF($F178&gt;NORMA!$M$25,"NO CUMPLE","CUMPLE")</f>
        <v>NO CUMPLE</v>
      </c>
      <c r="AC178" s="51" t="str">
        <f>IF($K178&gt;NORMA!$M$26,"NO CUMPLE","CUMPLE")</f>
        <v>NO CUMPLE</v>
      </c>
      <c r="AD178" s="51" t="str">
        <f>IF($J178&gt;NORMA!$M$27,"NO CUMPLE","CUMPLE")</f>
        <v>CUMPLE</v>
      </c>
      <c r="AE178" s="51" t="str">
        <f>IF($G178&gt;NORMA!$M$28,"NO CUMPLE","CUMPLE")</f>
        <v>CUMPLE</v>
      </c>
      <c r="AF178" s="51" t="str">
        <f>IF($H178&gt;NORMA!$M$29,"NO CUMPLE","CUMPLE")</f>
        <v>NO CUMPLE</v>
      </c>
      <c r="AG178" s="51" t="str">
        <f>IF($O178&gt;NORMA!$M$30,"NO CUMPLE","CUMPLE")</f>
        <v>NO CUMPLE</v>
      </c>
      <c r="AH178" s="51" t="str">
        <f>IF(AND($N178&gt;=NORMA!$R$18, $N178&lt;=NORMA!$S$18),"CUMPLE","NO CUMPLE")</f>
        <v>CUMPLE</v>
      </c>
      <c r="AI178" s="51" t="str">
        <f>IF($I178&gt;NORMA!$M$32,"NO CUMPLE","CUMPLE")</f>
        <v>CUMPLE</v>
      </c>
    </row>
    <row r="179" spans="1:35" ht="14.25" customHeight="1" x14ac:dyDescent="0.35">
      <c r="A179" s="256" t="s">
        <v>112</v>
      </c>
      <c r="B179" s="217" t="s">
        <v>113</v>
      </c>
      <c r="C179" s="215">
        <v>43139</v>
      </c>
      <c r="D179" s="251">
        <v>0.25</v>
      </c>
      <c r="E179" s="245">
        <v>2</v>
      </c>
      <c r="F179" s="246">
        <v>18.5</v>
      </c>
      <c r="G179" s="245">
        <v>5</v>
      </c>
      <c r="H179" s="246">
        <v>36</v>
      </c>
      <c r="I179" s="257">
        <v>0.4</v>
      </c>
      <c r="J179" s="248">
        <v>0.23</v>
      </c>
      <c r="K179" s="247">
        <v>2.2000000000000002</v>
      </c>
      <c r="L179" s="242">
        <v>1.7530199999999999E-2</v>
      </c>
      <c r="M179" s="243">
        <v>5.46</v>
      </c>
      <c r="N179" s="243">
        <v>6.67</v>
      </c>
      <c r="O179" s="244">
        <v>10</v>
      </c>
      <c r="P179" s="51" t="str">
        <f>IF($M179&lt;NORMA!$M$7,"NO CUMPLE","CUMPLE")</f>
        <v>NO CUMPLE</v>
      </c>
      <c r="Q179" s="51" t="str">
        <f>IF($E179&gt;NORMA!$M$8,"NO CUMPLE","CUMPLE")</f>
        <v>CUMPLE</v>
      </c>
      <c r="R179" s="51" t="str">
        <f>IF($F179&gt;NORMA!$M$9,"NO CUMPLE","CUMPLE")</f>
        <v>CUMPLE</v>
      </c>
      <c r="S179" s="51" t="str">
        <f>IF($K179&gt;NORMA!$M$10,"NO CUMPLE","CUMPLE")</f>
        <v>CUMPLE</v>
      </c>
      <c r="T179" s="51" t="str">
        <f>IF($J179&gt;NORMA!$M$11,"NO CUMPLE","CUMPLE")</f>
        <v>NO CUMPLE</v>
      </c>
      <c r="U179" s="51" t="str">
        <f>IF($G179&gt;NORMA!$M$12,"NO CUMPLE","CUMPLE")</f>
        <v>CUMPLE</v>
      </c>
      <c r="V179" s="51" t="str">
        <f>IF($H179&gt;NORMA!$M$13,"NO CUMPLE","CUMPLE")</f>
        <v>NO CUMPLE</v>
      </c>
      <c r="W179" s="51" t="str">
        <f>IF($O179&gt;NORMA!$M$14,"NO CUMPLE","CUMPLE")</f>
        <v>CUMPLE</v>
      </c>
      <c r="X179" s="51" t="str">
        <f>IF(AND($N179&gt;=NORMA!$Q$4, $N179&lt;=NORMA!$R$4),"CUMPLE","NO CUMPLE")</f>
        <v>CUMPLE</v>
      </c>
      <c r="Y179" s="51" t="str">
        <f>IF($I179&gt;NORMA!$M$16,"NO CUMPLE","CUMPLE")</f>
        <v>CUMPLE</v>
      </c>
      <c r="Z179" s="51" t="str">
        <f>IF($M179&lt;NORMA!$M$23,"NO CUMPLE","CUMPLE")</f>
        <v>NO CUMPLE</v>
      </c>
      <c r="AA179" s="51" t="str">
        <f>IF($E179&gt;NORMA!$M$24,"NO CUMPLE","CUMPLE")</f>
        <v>CUMPLE</v>
      </c>
      <c r="AB179" s="51" t="str">
        <f>IF($F179&gt;NORMA!$M$25,"NO CUMPLE","CUMPLE")</f>
        <v>NO CUMPLE</v>
      </c>
      <c r="AC179" s="51" t="str">
        <f>IF($K179&gt;NORMA!$M$26,"NO CUMPLE","CUMPLE")</f>
        <v>CUMPLE</v>
      </c>
      <c r="AD179" s="51" t="str">
        <f>IF($J179&gt;NORMA!$M$27,"NO CUMPLE","CUMPLE")</f>
        <v>CUMPLE</v>
      </c>
      <c r="AE179" s="51" t="str">
        <f>IF($G179&gt;NORMA!$M$28,"NO CUMPLE","CUMPLE")</f>
        <v>CUMPLE</v>
      </c>
      <c r="AF179" s="51" t="str">
        <f>IF($H179&gt;NORMA!$M$29,"NO CUMPLE","CUMPLE")</f>
        <v>NO CUMPLE</v>
      </c>
      <c r="AG179" s="51" t="str">
        <f>IF($O179&gt;NORMA!$M$30,"NO CUMPLE","CUMPLE")</f>
        <v>CUMPLE</v>
      </c>
      <c r="AH179" s="51" t="str">
        <f>IF(AND($N179&gt;=NORMA!$R$18, $N179&lt;=NORMA!$S$18),"CUMPLE","NO CUMPLE")</f>
        <v>CUMPLE</v>
      </c>
      <c r="AI179" s="51" t="str">
        <f>IF($I179&gt;NORMA!$M$32,"NO CUMPLE","CUMPLE")</f>
        <v>CUMPLE</v>
      </c>
    </row>
    <row r="180" spans="1:35" ht="14.25" customHeight="1" x14ac:dyDescent="0.35">
      <c r="A180" s="256" t="s">
        <v>114</v>
      </c>
      <c r="B180" s="217" t="s">
        <v>113</v>
      </c>
      <c r="C180" s="215">
        <v>43139</v>
      </c>
      <c r="D180" s="251">
        <v>0.41666666666666669</v>
      </c>
      <c r="E180" s="246">
        <v>2.2999999999999998</v>
      </c>
      <c r="F180" s="246">
        <v>22.9</v>
      </c>
      <c r="G180" s="246">
        <v>6</v>
      </c>
      <c r="H180" s="246">
        <v>8</v>
      </c>
      <c r="I180" s="257">
        <v>0.4</v>
      </c>
      <c r="J180" s="248">
        <v>0.189</v>
      </c>
      <c r="K180" s="247">
        <v>4.9000000000000004</v>
      </c>
      <c r="L180" s="242">
        <v>0.36280000000000001</v>
      </c>
      <c r="M180" s="243">
        <v>5.82</v>
      </c>
      <c r="N180" s="243">
        <v>7.21</v>
      </c>
      <c r="O180" s="244">
        <v>9200</v>
      </c>
      <c r="P180" s="51" t="str">
        <f>IF($M180&lt;NORMA!$M$7,"NO CUMPLE","CUMPLE")</f>
        <v>NO CUMPLE</v>
      </c>
      <c r="Q180" s="51" t="str">
        <f>IF($E180&gt;NORMA!$M$8,"NO CUMPLE","CUMPLE")</f>
        <v>CUMPLE</v>
      </c>
      <c r="R180" s="51" t="str">
        <f>IF($F180&gt;NORMA!$M$9,"NO CUMPLE","CUMPLE")</f>
        <v>CUMPLE</v>
      </c>
      <c r="S180" s="51" t="str">
        <f>IF($K180&gt;NORMA!$M$10,"NO CUMPLE","CUMPLE")</f>
        <v>NO CUMPLE</v>
      </c>
      <c r="T180" s="51" t="str">
        <f>IF($J180&gt;NORMA!$M$11,"NO CUMPLE","CUMPLE")</f>
        <v>CUMPLE</v>
      </c>
      <c r="U180" s="51" t="str">
        <f>IF($G180&gt;NORMA!$M$12,"NO CUMPLE","CUMPLE")</f>
        <v>CUMPLE</v>
      </c>
      <c r="V180" s="51" t="str">
        <f>IF($H180&gt;NORMA!$M$13,"NO CUMPLE","CUMPLE")</f>
        <v>CUMPLE</v>
      </c>
      <c r="W180" s="51" t="str">
        <f>IF($O180&gt;NORMA!$M$14,"NO CUMPLE","CUMPLE")</f>
        <v>NO CUMPLE</v>
      </c>
      <c r="X180" s="51" t="str">
        <f>IF(AND($N180&gt;=NORMA!$Q$4, $N180&lt;=NORMA!$R$4),"CUMPLE","NO CUMPLE")</f>
        <v>CUMPLE</v>
      </c>
      <c r="Y180" s="51" t="str">
        <f>IF($I180&gt;NORMA!$M$16,"NO CUMPLE","CUMPLE")</f>
        <v>CUMPLE</v>
      </c>
      <c r="Z180" s="51" t="str">
        <f>IF($M180&lt;NORMA!$M$23,"NO CUMPLE","CUMPLE")</f>
        <v>NO CUMPLE</v>
      </c>
      <c r="AA180" s="51" t="str">
        <f>IF($E180&gt;NORMA!$M$24,"NO CUMPLE","CUMPLE")</f>
        <v>CUMPLE</v>
      </c>
      <c r="AB180" s="51" t="str">
        <f>IF($F180&gt;NORMA!$M$25,"NO CUMPLE","CUMPLE")</f>
        <v>NO CUMPLE</v>
      </c>
      <c r="AC180" s="51" t="str">
        <f>IF($K180&gt;NORMA!$M$26,"NO CUMPLE","CUMPLE")</f>
        <v>NO CUMPLE</v>
      </c>
      <c r="AD180" s="51" t="str">
        <f>IF($J180&gt;NORMA!$M$27,"NO CUMPLE","CUMPLE")</f>
        <v>CUMPLE</v>
      </c>
      <c r="AE180" s="51" t="str">
        <f>IF($G180&gt;NORMA!$M$28,"NO CUMPLE","CUMPLE")</f>
        <v>CUMPLE</v>
      </c>
      <c r="AF180" s="51" t="str">
        <f>IF($H180&gt;NORMA!$M$29,"NO CUMPLE","CUMPLE")</f>
        <v>CUMPLE</v>
      </c>
      <c r="AG180" s="51" t="str">
        <f>IF($O180&gt;NORMA!$M$30,"NO CUMPLE","CUMPLE")</f>
        <v>NO CUMPLE</v>
      </c>
      <c r="AH180" s="51" t="str">
        <f>IF(AND($N180&gt;=NORMA!$R$18, $N180&lt;=NORMA!$S$18),"CUMPLE","NO CUMPLE")</f>
        <v>CUMPLE</v>
      </c>
      <c r="AI180" s="51" t="str">
        <f>IF($I180&gt;NORMA!$M$32,"NO CUMPLE","CUMPLE")</f>
        <v>CUMPLE</v>
      </c>
    </row>
    <row r="181" spans="1:35" ht="14.25" customHeight="1" x14ac:dyDescent="0.35">
      <c r="A181" s="256" t="s">
        <v>114</v>
      </c>
      <c r="B181" s="217" t="s">
        <v>113</v>
      </c>
      <c r="C181" s="215">
        <v>43144</v>
      </c>
      <c r="D181" s="251">
        <v>0.33333333333333331</v>
      </c>
      <c r="E181" s="245">
        <v>2</v>
      </c>
      <c r="F181" s="245">
        <v>10</v>
      </c>
      <c r="G181" s="245">
        <v>4</v>
      </c>
      <c r="H181" s="245">
        <v>6</v>
      </c>
      <c r="I181" s="257">
        <v>0.1</v>
      </c>
      <c r="J181" s="248">
        <v>9.9000000000000005E-2</v>
      </c>
      <c r="K181" s="247">
        <v>4.79</v>
      </c>
      <c r="L181" s="242">
        <v>0.317</v>
      </c>
      <c r="M181" s="243">
        <v>5.98</v>
      </c>
      <c r="N181" s="243">
        <v>7.5</v>
      </c>
      <c r="O181" s="244">
        <v>810</v>
      </c>
      <c r="P181" s="51" t="str">
        <f>IF($M181&lt;NORMA!$M$7,"NO CUMPLE","CUMPLE")</f>
        <v>NO CUMPLE</v>
      </c>
      <c r="Q181" s="51" t="str">
        <f>IF($E181&gt;NORMA!$M$8,"NO CUMPLE","CUMPLE")</f>
        <v>CUMPLE</v>
      </c>
      <c r="R181" s="51" t="str">
        <f>IF($F181&gt;NORMA!$M$9,"NO CUMPLE","CUMPLE")</f>
        <v>CUMPLE</v>
      </c>
      <c r="S181" s="51" t="str">
        <f>IF($K181&gt;NORMA!$M$10,"NO CUMPLE","CUMPLE")</f>
        <v>NO CUMPLE</v>
      </c>
      <c r="T181" s="51" t="str">
        <f>IF($J181&gt;NORMA!$M$11,"NO CUMPLE","CUMPLE")</f>
        <v>CUMPLE</v>
      </c>
      <c r="U181" s="51" t="str">
        <f>IF($G181&gt;NORMA!$M$12,"NO CUMPLE","CUMPLE")</f>
        <v>CUMPLE</v>
      </c>
      <c r="V181" s="51" t="str">
        <f>IF($H181&gt;NORMA!$M$13,"NO CUMPLE","CUMPLE")</f>
        <v>CUMPLE</v>
      </c>
      <c r="W181" s="51" t="str">
        <f>IF($O181&gt;NORMA!$M$14,"NO CUMPLE","CUMPLE")</f>
        <v>CUMPLE</v>
      </c>
      <c r="X181" s="51" t="str">
        <f>IF(AND($N181&gt;=NORMA!$Q$4, $N181&lt;=NORMA!$R$4),"CUMPLE","NO CUMPLE")</f>
        <v>CUMPLE</v>
      </c>
      <c r="Y181" s="51" t="str">
        <f>IF($I181&gt;NORMA!$M$16,"NO CUMPLE","CUMPLE")</f>
        <v>CUMPLE</v>
      </c>
      <c r="Z181" s="51" t="str">
        <f>IF($M181&lt;NORMA!$M$23,"NO CUMPLE","CUMPLE")</f>
        <v>NO CUMPLE</v>
      </c>
      <c r="AA181" s="51" t="str">
        <f>IF($E181&gt;NORMA!$M$24,"NO CUMPLE","CUMPLE")</f>
        <v>CUMPLE</v>
      </c>
      <c r="AB181" s="51" t="str">
        <f>IF($F181&gt;NORMA!$M$25,"NO CUMPLE","CUMPLE")</f>
        <v>CUMPLE</v>
      </c>
      <c r="AC181" s="51" t="str">
        <f>IF($K181&gt;NORMA!$M$26,"NO CUMPLE","CUMPLE")</f>
        <v>NO CUMPLE</v>
      </c>
      <c r="AD181" s="51" t="str">
        <f>IF($J181&gt;NORMA!$M$27,"NO CUMPLE","CUMPLE")</f>
        <v>CUMPLE</v>
      </c>
      <c r="AE181" s="51" t="str">
        <f>IF($G181&gt;NORMA!$M$28,"NO CUMPLE","CUMPLE")</f>
        <v>CUMPLE</v>
      </c>
      <c r="AF181" s="51" t="str">
        <f>IF($H181&gt;NORMA!$M$29,"NO CUMPLE","CUMPLE")</f>
        <v>CUMPLE</v>
      </c>
      <c r="AG181" s="51" t="str">
        <f>IF($O181&gt;NORMA!$M$30,"NO CUMPLE","CUMPLE")</f>
        <v>NO CUMPLE</v>
      </c>
      <c r="AH181" s="51" t="str">
        <f>IF(AND($N181&gt;=NORMA!$R$18, $N181&lt;=NORMA!$S$18),"CUMPLE","NO CUMPLE")</f>
        <v>CUMPLE</v>
      </c>
      <c r="AI181" s="51" t="str">
        <f>IF($I181&gt;NORMA!$M$32,"NO CUMPLE","CUMPLE")</f>
        <v>CUMPLE</v>
      </c>
    </row>
    <row r="182" spans="1:35" ht="14.25" customHeight="1" x14ac:dyDescent="0.35">
      <c r="A182" s="256" t="s">
        <v>112</v>
      </c>
      <c r="B182" s="217" t="s">
        <v>113</v>
      </c>
      <c r="C182" s="215">
        <v>43144</v>
      </c>
      <c r="D182" s="251">
        <v>0.5</v>
      </c>
      <c r="E182" s="246">
        <v>16.399999999999999</v>
      </c>
      <c r="F182" s="246">
        <v>18.7</v>
      </c>
      <c r="G182" s="246">
        <v>8</v>
      </c>
      <c r="H182" s="245">
        <v>6</v>
      </c>
      <c r="I182" s="257">
        <v>0.1</v>
      </c>
      <c r="J182" s="253">
        <v>0.06</v>
      </c>
      <c r="K182" s="247">
        <v>2</v>
      </c>
      <c r="L182" s="242">
        <v>1.7215999999999999E-2</v>
      </c>
      <c r="M182" s="243">
        <v>5.33</v>
      </c>
      <c r="N182" s="243">
        <v>6.95</v>
      </c>
      <c r="O182" s="244">
        <v>6.1</v>
      </c>
      <c r="P182" s="51" t="str">
        <f>IF($M182&lt;NORMA!$M$7,"NO CUMPLE","CUMPLE")</f>
        <v>NO CUMPLE</v>
      </c>
      <c r="Q182" s="51" t="str">
        <f>IF($E182&gt;NORMA!$M$8,"NO CUMPLE","CUMPLE")</f>
        <v>NO CUMPLE</v>
      </c>
      <c r="R182" s="51" t="str">
        <f>IF($F182&gt;NORMA!$M$9,"NO CUMPLE","CUMPLE")</f>
        <v>CUMPLE</v>
      </c>
      <c r="S182" s="51" t="str">
        <f>IF($K182&gt;NORMA!$M$10,"NO CUMPLE","CUMPLE")</f>
        <v>CUMPLE</v>
      </c>
      <c r="T182" s="51" t="str">
        <f>IF($J182&gt;NORMA!$M$11,"NO CUMPLE","CUMPLE")</f>
        <v>CUMPLE</v>
      </c>
      <c r="U182" s="51" t="str">
        <f>IF($G182&gt;NORMA!$M$12,"NO CUMPLE","CUMPLE")</f>
        <v>CUMPLE</v>
      </c>
      <c r="V182" s="51" t="str">
        <f>IF($H182&gt;NORMA!$M$13,"NO CUMPLE","CUMPLE")</f>
        <v>CUMPLE</v>
      </c>
      <c r="W182" s="51" t="str">
        <f>IF($O182&gt;NORMA!$M$14,"NO CUMPLE","CUMPLE")</f>
        <v>CUMPLE</v>
      </c>
      <c r="X182" s="51" t="str">
        <f>IF(AND($N182&gt;=NORMA!$Q$4, $N182&lt;=NORMA!$R$4),"CUMPLE","NO CUMPLE")</f>
        <v>CUMPLE</v>
      </c>
      <c r="Y182" s="51" t="str">
        <f>IF($I182&gt;NORMA!$M$16,"NO CUMPLE","CUMPLE")</f>
        <v>CUMPLE</v>
      </c>
      <c r="Z182" s="51" t="str">
        <f>IF($M182&lt;NORMA!$M$23,"NO CUMPLE","CUMPLE")</f>
        <v>NO CUMPLE</v>
      </c>
      <c r="AA182" s="51" t="str">
        <f>IF($E182&gt;NORMA!$M$24,"NO CUMPLE","CUMPLE")</f>
        <v>NO CUMPLE</v>
      </c>
      <c r="AB182" s="51" t="str">
        <f>IF($F182&gt;NORMA!$M$25,"NO CUMPLE","CUMPLE")</f>
        <v>NO CUMPLE</v>
      </c>
      <c r="AC182" s="51" t="str">
        <f>IF($K182&gt;NORMA!$M$26,"NO CUMPLE","CUMPLE")</f>
        <v>CUMPLE</v>
      </c>
      <c r="AD182" s="51" t="str">
        <f>IF($J182&gt;NORMA!$M$27,"NO CUMPLE","CUMPLE")</f>
        <v>CUMPLE</v>
      </c>
      <c r="AE182" s="51" t="str">
        <f>IF($G182&gt;NORMA!$M$28,"NO CUMPLE","CUMPLE")</f>
        <v>CUMPLE</v>
      </c>
      <c r="AF182" s="51" t="str">
        <f>IF($H182&gt;NORMA!$M$29,"NO CUMPLE","CUMPLE")</f>
        <v>CUMPLE</v>
      </c>
      <c r="AG182" s="51" t="str">
        <f>IF($O182&gt;NORMA!$M$30,"NO CUMPLE","CUMPLE")</f>
        <v>CUMPLE</v>
      </c>
      <c r="AH182" s="51" t="str">
        <f>IF(AND($N182&gt;=NORMA!$R$18, $N182&lt;=NORMA!$S$18),"CUMPLE","NO CUMPLE")</f>
        <v>CUMPLE</v>
      </c>
      <c r="AI182" s="51" t="str">
        <f>IF($I182&gt;NORMA!$M$32,"NO CUMPLE","CUMPLE")</f>
        <v>CUMPLE</v>
      </c>
    </row>
    <row r="183" spans="1:35" ht="14.25" customHeight="1" x14ac:dyDescent="0.35">
      <c r="A183" s="256" t="s">
        <v>112</v>
      </c>
      <c r="B183" s="217" t="s">
        <v>113</v>
      </c>
      <c r="C183" s="215">
        <v>43150</v>
      </c>
      <c r="D183" s="251">
        <v>0.58333333333333337</v>
      </c>
      <c r="E183" s="245">
        <v>2</v>
      </c>
      <c r="F183" s="245">
        <v>10</v>
      </c>
      <c r="G183" s="245">
        <v>4</v>
      </c>
      <c r="H183" s="245">
        <v>6</v>
      </c>
      <c r="I183" s="257">
        <v>0.1</v>
      </c>
      <c r="J183" s="253">
        <v>0.06</v>
      </c>
      <c r="K183" s="247">
        <v>2</v>
      </c>
      <c r="L183" s="242">
        <v>2.35E-2</v>
      </c>
      <c r="M183" s="243">
        <v>9.2100000000000009</v>
      </c>
      <c r="N183" s="243">
        <v>7.1</v>
      </c>
      <c r="O183" s="244">
        <v>4</v>
      </c>
      <c r="P183" s="51" t="str">
        <f>IF($M183&lt;NORMA!$M$7,"NO CUMPLE","CUMPLE")</f>
        <v>CUMPLE</v>
      </c>
      <c r="Q183" s="51" t="str">
        <f>IF($E183&gt;NORMA!$M$8,"NO CUMPLE","CUMPLE")</f>
        <v>CUMPLE</v>
      </c>
      <c r="R183" s="51" t="str">
        <f>IF($F183&gt;NORMA!$M$9,"NO CUMPLE","CUMPLE")</f>
        <v>CUMPLE</v>
      </c>
      <c r="S183" s="51" t="str">
        <f>IF($K183&gt;NORMA!$M$10,"NO CUMPLE","CUMPLE")</f>
        <v>CUMPLE</v>
      </c>
      <c r="T183" s="51" t="str">
        <f>IF($J183&gt;NORMA!$M$11,"NO CUMPLE","CUMPLE")</f>
        <v>CUMPLE</v>
      </c>
      <c r="U183" s="51" t="str">
        <f>IF($G183&gt;NORMA!$M$12,"NO CUMPLE","CUMPLE")</f>
        <v>CUMPLE</v>
      </c>
      <c r="V183" s="51" t="str">
        <f>IF($H183&gt;NORMA!$M$13,"NO CUMPLE","CUMPLE")</f>
        <v>CUMPLE</v>
      </c>
      <c r="W183" s="51" t="str">
        <f>IF($O183&gt;NORMA!$M$14,"NO CUMPLE","CUMPLE")</f>
        <v>CUMPLE</v>
      </c>
      <c r="X183" s="51" t="str">
        <f>IF(AND($N183&gt;=NORMA!$Q$4, $N183&lt;=NORMA!$R$4),"CUMPLE","NO CUMPLE")</f>
        <v>CUMPLE</v>
      </c>
      <c r="Y183" s="51" t="str">
        <f>IF($I183&gt;NORMA!$M$16,"NO CUMPLE","CUMPLE")</f>
        <v>CUMPLE</v>
      </c>
      <c r="Z183" s="51" t="str">
        <f>IF($M183&lt;NORMA!$M$23,"NO CUMPLE","CUMPLE")</f>
        <v>CUMPLE</v>
      </c>
      <c r="AA183" s="51" t="str">
        <f>IF($E183&gt;NORMA!$M$24,"NO CUMPLE","CUMPLE")</f>
        <v>CUMPLE</v>
      </c>
      <c r="AB183" s="51" t="str">
        <f>IF($F183&gt;NORMA!$M$25,"NO CUMPLE","CUMPLE")</f>
        <v>CUMPLE</v>
      </c>
      <c r="AC183" s="51" t="str">
        <f>IF($K183&gt;NORMA!$M$26,"NO CUMPLE","CUMPLE")</f>
        <v>CUMPLE</v>
      </c>
      <c r="AD183" s="51" t="str">
        <f>IF($J183&gt;NORMA!$M$27,"NO CUMPLE","CUMPLE")</f>
        <v>CUMPLE</v>
      </c>
      <c r="AE183" s="51" t="str">
        <f>IF($G183&gt;NORMA!$M$28,"NO CUMPLE","CUMPLE")</f>
        <v>CUMPLE</v>
      </c>
      <c r="AF183" s="51" t="str">
        <f>IF($H183&gt;NORMA!$M$29,"NO CUMPLE","CUMPLE")</f>
        <v>CUMPLE</v>
      </c>
      <c r="AG183" s="51" t="str">
        <f>IF($O183&gt;NORMA!$M$30,"NO CUMPLE","CUMPLE")</f>
        <v>CUMPLE</v>
      </c>
      <c r="AH183" s="51" t="str">
        <f>IF(AND($N183&gt;=NORMA!$R$18, $N183&lt;=NORMA!$S$18),"CUMPLE","NO CUMPLE")</f>
        <v>CUMPLE</v>
      </c>
      <c r="AI183" s="51" t="str">
        <f>IF($I183&gt;NORMA!$M$32,"NO CUMPLE","CUMPLE")</f>
        <v>CUMPLE</v>
      </c>
    </row>
    <row r="184" spans="1:35" ht="14.25" customHeight="1" x14ac:dyDescent="0.35">
      <c r="A184" s="256" t="s">
        <v>114</v>
      </c>
      <c r="B184" s="217" t="s">
        <v>113</v>
      </c>
      <c r="C184" s="215">
        <v>43150</v>
      </c>
      <c r="D184" s="251">
        <v>0.66666666666666663</v>
      </c>
      <c r="E184" s="246">
        <v>2.4</v>
      </c>
      <c r="F184" s="246">
        <v>10.8</v>
      </c>
      <c r="G184" s="245">
        <v>4</v>
      </c>
      <c r="H184" s="245">
        <v>6</v>
      </c>
      <c r="I184" s="257">
        <v>0.37</v>
      </c>
      <c r="J184" s="248">
        <v>0.112</v>
      </c>
      <c r="K184" s="247">
        <v>5.05</v>
      </c>
      <c r="L184" s="242">
        <v>0.19462000000000002</v>
      </c>
      <c r="M184" s="243">
        <v>7.54</v>
      </c>
      <c r="N184" s="243">
        <v>7.1</v>
      </c>
      <c r="O184" s="244">
        <v>9400</v>
      </c>
      <c r="P184" s="51" t="str">
        <f>IF($M184&lt;NORMA!$M$7,"NO CUMPLE","CUMPLE")</f>
        <v>CUMPLE</v>
      </c>
      <c r="Q184" s="51" t="str">
        <f>IF($E184&gt;NORMA!$M$8,"NO CUMPLE","CUMPLE")</f>
        <v>CUMPLE</v>
      </c>
      <c r="R184" s="51" t="str">
        <f>IF($F184&gt;NORMA!$M$9,"NO CUMPLE","CUMPLE")</f>
        <v>CUMPLE</v>
      </c>
      <c r="S184" s="51" t="str">
        <f>IF($K184&gt;NORMA!$M$10,"NO CUMPLE","CUMPLE")</f>
        <v>NO CUMPLE</v>
      </c>
      <c r="T184" s="51" t="str">
        <f>IF($J184&gt;NORMA!$M$11,"NO CUMPLE","CUMPLE")</f>
        <v>CUMPLE</v>
      </c>
      <c r="U184" s="51" t="str">
        <f>IF($G184&gt;NORMA!$M$12,"NO CUMPLE","CUMPLE")</f>
        <v>CUMPLE</v>
      </c>
      <c r="V184" s="51" t="str">
        <f>IF($H184&gt;NORMA!$M$13,"NO CUMPLE","CUMPLE")</f>
        <v>CUMPLE</v>
      </c>
      <c r="W184" s="51" t="str">
        <f>IF($O184&gt;NORMA!$M$14,"NO CUMPLE","CUMPLE")</f>
        <v>NO CUMPLE</v>
      </c>
      <c r="X184" s="51" t="str">
        <f>IF(AND($N184&gt;=NORMA!$Q$4, $N184&lt;=NORMA!$R$4),"CUMPLE","NO CUMPLE")</f>
        <v>CUMPLE</v>
      </c>
      <c r="Y184" s="51" t="str">
        <f>IF($I184&gt;NORMA!$M$16,"NO CUMPLE","CUMPLE")</f>
        <v>CUMPLE</v>
      </c>
      <c r="Z184" s="51" t="str">
        <f>IF($M184&lt;NORMA!$M$23,"NO CUMPLE","CUMPLE")</f>
        <v>CUMPLE</v>
      </c>
      <c r="AA184" s="51" t="str">
        <f>IF($E184&gt;NORMA!$M$24,"NO CUMPLE","CUMPLE")</f>
        <v>CUMPLE</v>
      </c>
      <c r="AB184" s="51" t="str">
        <f>IF($F184&gt;NORMA!$M$25,"NO CUMPLE","CUMPLE")</f>
        <v>NO CUMPLE</v>
      </c>
      <c r="AC184" s="51" t="str">
        <f>IF($K184&gt;NORMA!$M$26,"NO CUMPLE","CUMPLE")</f>
        <v>NO CUMPLE</v>
      </c>
      <c r="AD184" s="51" t="str">
        <f>IF($J184&gt;NORMA!$M$27,"NO CUMPLE","CUMPLE")</f>
        <v>CUMPLE</v>
      </c>
      <c r="AE184" s="51" t="str">
        <f>IF($G184&gt;NORMA!$M$28,"NO CUMPLE","CUMPLE")</f>
        <v>CUMPLE</v>
      </c>
      <c r="AF184" s="51" t="str">
        <f>IF($H184&gt;NORMA!$M$29,"NO CUMPLE","CUMPLE")</f>
        <v>CUMPLE</v>
      </c>
      <c r="AG184" s="51" t="str">
        <f>IF($O184&gt;NORMA!$M$30,"NO CUMPLE","CUMPLE")</f>
        <v>NO CUMPLE</v>
      </c>
      <c r="AH184" s="51" t="str">
        <f>IF(AND($N184&gt;=NORMA!$R$18, $N184&lt;=NORMA!$S$18),"CUMPLE","NO CUMPLE")</f>
        <v>CUMPLE</v>
      </c>
      <c r="AI184" s="51" t="str">
        <f>IF($I184&gt;NORMA!$M$32,"NO CUMPLE","CUMPLE")</f>
        <v>CUMPLE</v>
      </c>
    </row>
    <row r="185" spans="1:35" ht="14.25" customHeight="1" x14ac:dyDescent="0.35">
      <c r="A185" s="256" t="s">
        <v>114</v>
      </c>
      <c r="B185" s="217" t="s">
        <v>113</v>
      </c>
      <c r="C185" s="215">
        <v>43154</v>
      </c>
      <c r="D185" s="251">
        <v>0.25</v>
      </c>
      <c r="E185" s="246">
        <v>3.2</v>
      </c>
      <c r="F185" s="245">
        <v>10</v>
      </c>
      <c r="G185" s="245">
        <v>4</v>
      </c>
      <c r="H185" s="246">
        <v>8</v>
      </c>
      <c r="I185" s="257">
        <v>0.4</v>
      </c>
      <c r="J185" s="248">
        <v>0.114</v>
      </c>
      <c r="K185" s="247">
        <v>4.5299999999999994</v>
      </c>
      <c r="L185" s="242">
        <v>0.20724000000000001</v>
      </c>
      <c r="M185" s="243">
        <v>7.61</v>
      </c>
      <c r="N185" s="243">
        <v>6.86</v>
      </c>
      <c r="O185" s="244">
        <v>1600</v>
      </c>
      <c r="P185" s="51" t="str">
        <f>IF($M185&lt;NORMA!$M$7,"NO CUMPLE","CUMPLE")</f>
        <v>CUMPLE</v>
      </c>
      <c r="Q185" s="51" t="str">
        <f>IF($E185&gt;NORMA!$M$8,"NO CUMPLE","CUMPLE")</f>
        <v>CUMPLE</v>
      </c>
      <c r="R185" s="51" t="str">
        <f>IF($F185&gt;NORMA!$M$9,"NO CUMPLE","CUMPLE")</f>
        <v>CUMPLE</v>
      </c>
      <c r="S185" s="51" t="str">
        <f>IF($K185&gt;NORMA!$M$10,"NO CUMPLE","CUMPLE")</f>
        <v>NO CUMPLE</v>
      </c>
      <c r="T185" s="51" t="str">
        <f>IF($J185&gt;NORMA!$M$11,"NO CUMPLE","CUMPLE")</f>
        <v>CUMPLE</v>
      </c>
      <c r="U185" s="51" t="str">
        <f>IF($G185&gt;NORMA!$M$12,"NO CUMPLE","CUMPLE")</f>
        <v>CUMPLE</v>
      </c>
      <c r="V185" s="51" t="str">
        <f>IF($H185&gt;NORMA!$M$13,"NO CUMPLE","CUMPLE")</f>
        <v>CUMPLE</v>
      </c>
      <c r="W185" s="51" t="str">
        <f>IF($O185&gt;NORMA!$M$14,"NO CUMPLE","CUMPLE")</f>
        <v>NO CUMPLE</v>
      </c>
      <c r="X185" s="51" t="str">
        <f>IF(AND($N185&gt;=NORMA!$Q$4, $N185&lt;=NORMA!$R$4),"CUMPLE","NO CUMPLE")</f>
        <v>CUMPLE</v>
      </c>
      <c r="Y185" s="51" t="str">
        <f>IF($I185&gt;NORMA!$M$16,"NO CUMPLE","CUMPLE")</f>
        <v>CUMPLE</v>
      </c>
      <c r="Z185" s="51" t="str">
        <f>IF($M185&lt;NORMA!$M$23,"NO CUMPLE","CUMPLE")</f>
        <v>CUMPLE</v>
      </c>
      <c r="AA185" s="51" t="str">
        <f>IF($E185&gt;NORMA!$M$24,"NO CUMPLE","CUMPLE")</f>
        <v>CUMPLE</v>
      </c>
      <c r="AB185" s="51" t="str">
        <f>IF($F185&gt;NORMA!$M$25,"NO CUMPLE","CUMPLE")</f>
        <v>CUMPLE</v>
      </c>
      <c r="AC185" s="51" t="str">
        <f>IF($K185&gt;NORMA!$M$26,"NO CUMPLE","CUMPLE")</f>
        <v>NO CUMPLE</v>
      </c>
      <c r="AD185" s="51" t="str">
        <f>IF($J185&gt;NORMA!$M$27,"NO CUMPLE","CUMPLE")</f>
        <v>CUMPLE</v>
      </c>
      <c r="AE185" s="51" t="str">
        <f>IF($G185&gt;NORMA!$M$28,"NO CUMPLE","CUMPLE")</f>
        <v>CUMPLE</v>
      </c>
      <c r="AF185" s="51" t="str">
        <f>IF($H185&gt;NORMA!$M$29,"NO CUMPLE","CUMPLE")</f>
        <v>CUMPLE</v>
      </c>
      <c r="AG185" s="51" t="str">
        <f>IF($O185&gt;NORMA!$M$30,"NO CUMPLE","CUMPLE")</f>
        <v>NO CUMPLE</v>
      </c>
      <c r="AH185" s="51" t="str">
        <f>IF(AND($N185&gt;=NORMA!$R$18, $N185&lt;=NORMA!$S$18),"CUMPLE","NO CUMPLE")</f>
        <v>CUMPLE</v>
      </c>
      <c r="AI185" s="51" t="str">
        <f>IF($I185&gt;NORMA!$M$32,"NO CUMPLE","CUMPLE")</f>
        <v>CUMPLE</v>
      </c>
    </row>
    <row r="186" spans="1:35" ht="14.25" customHeight="1" x14ac:dyDescent="0.35">
      <c r="A186" s="256" t="s">
        <v>114</v>
      </c>
      <c r="B186" s="217" t="s">
        <v>113</v>
      </c>
      <c r="C186" s="215">
        <v>43157</v>
      </c>
      <c r="D186" s="251">
        <v>0.58333333333333337</v>
      </c>
      <c r="E186" s="246">
        <v>2.2999999999999998</v>
      </c>
      <c r="F186" s="246">
        <v>12.2</v>
      </c>
      <c r="G186" s="245">
        <v>4</v>
      </c>
      <c r="H186" s="245">
        <v>6</v>
      </c>
      <c r="I186" s="257">
        <v>0.4</v>
      </c>
      <c r="J186" s="248">
        <v>0.14799999999999999</v>
      </c>
      <c r="K186" s="247">
        <v>5.6899999999999995</v>
      </c>
      <c r="L186" s="242">
        <v>0.16861999999999999</v>
      </c>
      <c r="M186" s="243">
        <v>5.93</v>
      </c>
      <c r="N186" s="243">
        <v>7.26</v>
      </c>
      <c r="O186" s="244">
        <v>17000</v>
      </c>
      <c r="P186" s="51" t="str">
        <f>IF($M186&lt;NORMA!$M$7,"NO CUMPLE","CUMPLE")</f>
        <v>NO CUMPLE</v>
      </c>
      <c r="Q186" s="51" t="str">
        <f>IF($E186&gt;NORMA!$M$8,"NO CUMPLE","CUMPLE")</f>
        <v>CUMPLE</v>
      </c>
      <c r="R186" s="51" t="str">
        <f>IF($F186&gt;NORMA!$M$9,"NO CUMPLE","CUMPLE")</f>
        <v>CUMPLE</v>
      </c>
      <c r="S186" s="51" t="str">
        <f>IF($K186&gt;NORMA!$M$10,"NO CUMPLE","CUMPLE")</f>
        <v>NO CUMPLE</v>
      </c>
      <c r="T186" s="51" t="str">
        <f>IF($J186&gt;NORMA!$M$11,"NO CUMPLE","CUMPLE")</f>
        <v>CUMPLE</v>
      </c>
      <c r="U186" s="51" t="str">
        <f>IF($G186&gt;NORMA!$M$12,"NO CUMPLE","CUMPLE")</f>
        <v>CUMPLE</v>
      </c>
      <c r="V186" s="51" t="str">
        <f>IF($H186&gt;NORMA!$M$13,"NO CUMPLE","CUMPLE")</f>
        <v>CUMPLE</v>
      </c>
      <c r="W186" s="51" t="str">
        <f>IF($O186&gt;NORMA!$M$14,"NO CUMPLE","CUMPLE")</f>
        <v>NO CUMPLE</v>
      </c>
      <c r="X186" s="51" t="str">
        <f>IF(AND($N186&gt;=NORMA!$Q$4, $N186&lt;=NORMA!$R$4),"CUMPLE","NO CUMPLE")</f>
        <v>CUMPLE</v>
      </c>
      <c r="Y186" s="51" t="str">
        <f>IF($I186&gt;NORMA!$M$16,"NO CUMPLE","CUMPLE")</f>
        <v>CUMPLE</v>
      </c>
      <c r="Z186" s="51" t="str">
        <f>IF($M186&lt;NORMA!$M$23,"NO CUMPLE","CUMPLE")</f>
        <v>NO CUMPLE</v>
      </c>
      <c r="AA186" s="51" t="str">
        <f>IF($E186&gt;NORMA!$M$24,"NO CUMPLE","CUMPLE")</f>
        <v>CUMPLE</v>
      </c>
      <c r="AB186" s="51" t="str">
        <f>IF($F186&gt;NORMA!$M$25,"NO CUMPLE","CUMPLE")</f>
        <v>NO CUMPLE</v>
      </c>
      <c r="AC186" s="51" t="str">
        <f>IF($K186&gt;NORMA!$M$26,"NO CUMPLE","CUMPLE")</f>
        <v>NO CUMPLE</v>
      </c>
      <c r="AD186" s="51" t="str">
        <f>IF($J186&gt;NORMA!$M$27,"NO CUMPLE","CUMPLE")</f>
        <v>CUMPLE</v>
      </c>
      <c r="AE186" s="51" t="str">
        <f>IF($G186&gt;NORMA!$M$28,"NO CUMPLE","CUMPLE")</f>
        <v>CUMPLE</v>
      </c>
      <c r="AF186" s="51" t="str">
        <f>IF($H186&gt;NORMA!$M$29,"NO CUMPLE","CUMPLE")</f>
        <v>CUMPLE</v>
      </c>
      <c r="AG186" s="51" t="str">
        <f>IF($O186&gt;NORMA!$M$30,"NO CUMPLE","CUMPLE")</f>
        <v>NO CUMPLE</v>
      </c>
      <c r="AH186" s="51" t="str">
        <f>IF(AND($N186&gt;=NORMA!$R$18, $N186&lt;=NORMA!$S$18),"CUMPLE","NO CUMPLE")</f>
        <v>CUMPLE</v>
      </c>
      <c r="AI186" s="51" t="str">
        <f>IF($I186&gt;NORMA!$M$32,"NO CUMPLE","CUMPLE")</f>
        <v>CUMPLE</v>
      </c>
    </row>
    <row r="187" spans="1:35" ht="14.25" customHeight="1" x14ac:dyDescent="0.35">
      <c r="A187" s="256" t="s">
        <v>112</v>
      </c>
      <c r="B187" s="217" t="s">
        <v>113</v>
      </c>
      <c r="C187" s="215">
        <v>43161</v>
      </c>
      <c r="D187" s="251">
        <v>0.33333333333333331</v>
      </c>
      <c r="E187" s="246">
        <v>6.4</v>
      </c>
      <c r="F187" s="246">
        <v>11.8</v>
      </c>
      <c r="G187" s="246">
        <v>6.7</v>
      </c>
      <c r="H187" s="246">
        <v>16</v>
      </c>
      <c r="I187" s="257">
        <v>0.14000000000000001</v>
      </c>
      <c r="J187" s="253">
        <v>0.06</v>
      </c>
      <c r="K187" s="247">
        <v>2</v>
      </c>
      <c r="L187" s="242">
        <v>3.9399999999999998E-2</v>
      </c>
      <c r="M187" s="243">
        <v>9.02</v>
      </c>
      <c r="N187" s="243">
        <v>6.81</v>
      </c>
      <c r="O187" s="244">
        <v>20</v>
      </c>
      <c r="P187" s="51" t="str">
        <f>IF($M187&lt;NORMA!$M$7,"NO CUMPLE","CUMPLE")</f>
        <v>CUMPLE</v>
      </c>
      <c r="Q187" s="51" t="str">
        <f>IF($E187&gt;NORMA!$M$8,"NO CUMPLE","CUMPLE")</f>
        <v>NO CUMPLE</v>
      </c>
      <c r="R187" s="51" t="str">
        <f>IF($F187&gt;NORMA!$M$9,"NO CUMPLE","CUMPLE")</f>
        <v>CUMPLE</v>
      </c>
      <c r="S187" s="51" t="str">
        <f>IF($K187&gt;NORMA!$M$10,"NO CUMPLE","CUMPLE")</f>
        <v>CUMPLE</v>
      </c>
      <c r="T187" s="51" t="str">
        <f>IF($J187&gt;NORMA!$M$11,"NO CUMPLE","CUMPLE")</f>
        <v>CUMPLE</v>
      </c>
      <c r="U187" s="51" t="str">
        <f>IF($G187&gt;NORMA!$M$12,"NO CUMPLE","CUMPLE")</f>
        <v>CUMPLE</v>
      </c>
      <c r="V187" s="51" t="str">
        <f>IF($H187&gt;NORMA!$M$13,"NO CUMPLE","CUMPLE")</f>
        <v>CUMPLE</v>
      </c>
      <c r="W187" s="51" t="str">
        <f>IF($O187&gt;NORMA!$M$14,"NO CUMPLE","CUMPLE")</f>
        <v>CUMPLE</v>
      </c>
      <c r="X187" s="51" t="str">
        <f>IF(AND($N187&gt;=NORMA!$Q$4, $N187&lt;=NORMA!$R$4),"CUMPLE","NO CUMPLE")</f>
        <v>CUMPLE</v>
      </c>
      <c r="Y187" s="51" t="str">
        <f>IF($I187&gt;NORMA!$M$16,"NO CUMPLE","CUMPLE")</f>
        <v>CUMPLE</v>
      </c>
      <c r="Z187" s="51" t="str">
        <f>IF($M187&lt;NORMA!$M$23,"NO CUMPLE","CUMPLE")</f>
        <v>CUMPLE</v>
      </c>
      <c r="AA187" s="51" t="str">
        <f>IF($E187&gt;NORMA!$M$24,"NO CUMPLE","CUMPLE")</f>
        <v>NO CUMPLE</v>
      </c>
      <c r="AB187" s="51" t="str">
        <f>IF($F187&gt;NORMA!$M$25,"NO CUMPLE","CUMPLE")</f>
        <v>NO CUMPLE</v>
      </c>
      <c r="AC187" s="51" t="str">
        <f>IF($K187&gt;NORMA!$M$26,"NO CUMPLE","CUMPLE")</f>
        <v>CUMPLE</v>
      </c>
      <c r="AD187" s="51" t="str">
        <f>IF($J187&gt;NORMA!$M$27,"NO CUMPLE","CUMPLE")</f>
        <v>CUMPLE</v>
      </c>
      <c r="AE187" s="51" t="str">
        <f>IF($G187&gt;NORMA!$M$28,"NO CUMPLE","CUMPLE")</f>
        <v>CUMPLE</v>
      </c>
      <c r="AF187" s="51" t="str">
        <f>IF($H187&gt;NORMA!$M$29,"NO CUMPLE","CUMPLE")</f>
        <v>NO CUMPLE</v>
      </c>
      <c r="AG187" s="51" t="str">
        <f>IF($O187&gt;NORMA!$M$30,"NO CUMPLE","CUMPLE")</f>
        <v>CUMPLE</v>
      </c>
      <c r="AH187" s="51" t="str">
        <f>IF(AND($N187&gt;=NORMA!$R$18, $N187&lt;=NORMA!$S$18),"CUMPLE","NO CUMPLE")</f>
        <v>CUMPLE</v>
      </c>
      <c r="AI187" s="51" t="str">
        <f>IF($I187&gt;NORMA!$M$32,"NO CUMPLE","CUMPLE")</f>
        <v>CUMPLE</v>
      </c>
    </row>
    <row r="188" spans="1:35" ht="14.25" customHeight="1" x14ac:dyDescent="0.35">
      <c r="A188" s="256" t="s">
        <v>112</v>
      </c>
      <c r="B188" s="214" t="s">
        <v>113</v>
      </c>
      <c r="C188" s="215">
        <v>43166</v>
      </c>
      <c r="D188" s="251">
        <v>0.66666666666666663</v>
      </c>
      <c r="E188" s="245">
        <v>2</v>
      </c>
      <c r="F188" s="246">
        <v>19.8</v>
      </c>
      <c r="G188" s="245">
        <v>4</v>
      </c>
      <c r="H188" s="245">
        <v>6</v>
      </c>
      <c r="I188" s="257">
        <v>0.4</v>
      </c>
      <c r="J188" s="253">
        <v>0.06</v>
      </c>
      <c r="K188" s="247">
        <v>3.27</v>
      </c>
      <c r="L188" s="242">
        <v>3.2899999999999999E-2</v>
      </c>
      <c r="M188" s="243">
        <v>9.08</v>
      </c>
      <c r="N188" s="243">
        <v>6.94</v>
      </c>
      <c r="O188" s="244">
        <v>1.8</v>
      </c>
      <c r="P188" s="51" t="str">
        <f>IF($M188&lt;NORMA!$M$7,"NO CUMPLE","CUMPLE")</f>
        <v>CUMPLE</v>
      </c>
      <c r="Q188" s="51" t="str">
        <f>IF($E188&gt;NORMA!$M$8,"NO CUMPLE","CUMPLE")</f>
        <v>CUMPLE</v>
      </c>
      <c r="R188" s="51" t="str">
        <f>IF($F188&gt;NORMA!$M$9,"NO CUMPLE","CUMPLE")</f>
        <v>CUMPLE</v>
      </c>
      <c r="S188" s="51" t="str">
        <f>IF($K188&gt;NORMA!$M$10,"NO CUMPLE","CUMPLE")</f>
        <v>NO CUMPLE</v>
      </c>
      <c r="T188" s="51" t="str">
        <f>IF($J188&gt;NORMA!$M$11,"NO CUMPLE","CUMPLE")</f>
        <v>CUMPLE</v>
      </c>
      <c r="U188" s="51" t="str">
        <f>IF($G188&gt;NORMA!$M$12,"NO CUMPLE","CUMPLE")</f>
        <v>CUMPLE</v>
      </c>
      <c r="V188" s="51" t="str">
        <f>IF($H188&gt;NORMA!$M$13,"NO CUMPLE","CUMPLE")</f>
        <v>CUMPLE</v>
      </c>
      <c r="W188" s="51" t="str">
        <f>IF($O188&gt;NORMA!$M$14,"NO CUMPLE","CUMPLE")</f>
        <v>CUMPLE</v>
      </c>
      <c r="X188" s="51" t="str">
        <f>IF(AND($N188&gt;=NORMA!$Q$4, $N188&lt;=NORMA!$R$4),"CUMPLE","NO CUMPLE")</f>
        <v>CUMPLE</v>
      </c>
      <c r="Y188" s="51" t="str">
        <f>IF($I188&gt;NORMA!$M$16,"NO CUMPLE","CUMPLE")</f>
        <v>CUMPLE</v>
      </c>
      <c r="Z188" s="51" t="str">
        <f>IF($M188&lt;NORMA!$M$23,"NO CUMPLE","CUMPLE")</f>
        <v>CUMPLE</v>
      </c>
      <c r="AA188" s="51" t="str">
        <f>IF($E188&gt;NORMA!$M$24,"NO CUMPLE","CUMPLE")</f>
        <v>CUMPLE</v>
      </c>
      <c r="AB188" s="51" t="str">
        <f>IF($F188&gt;NORMA!$M$25,"NO CUMPLE","CUMPLE")</f>
        <v>NO CUMPLE</v>
      </c>
      <c r="AC188" s="51" t="str">
        <f>IF($K188&gt;NORMA!$M$26,"NO CUMPLE","CUMPLE")</f>
        <v>NO CUMPLE</v>
      </c>
      <c r="AD188" s="51" t="str">
        <f>IF($J188&gt;NORMA!$M$27,"NO CUMPLE","CUMPLE")</f>
        <v>CUMPLE</v>
      </c>
      <c r="AE188" s="51" t="str">
        <f>IF($G188&gt;NORMA!$M$28,"NO CUMPLE","CUMPLE")</f>
        <v>CUMPLE</v>
      </c>
      <c r="AF188" s="51" t="str">
        <f>IF($H188&gt;NORMA!$M$29,"NO CUMPLE","CUMPLE")</f>
        <v>CUMPLE</v>
      </c>
      <c r="AG188" s="51" t="str">
        <f>IF($O188&gt;NORMA!$M$30,"NO CUMPLE","CUMPLE")</f>
        <v>CUMPLE</v>
      </c>
      <c r="AH188" s="51" t="str">
        <f>IF(AND($N188&gt;=NORMA!$R$18, $N188&lt;=NORMA!$S$18),"CUMPLE","NO CUMPLE")</f>
        <v>CUMPLE</v>
      </c>
      <c r="AI188" s="51" t="str">
        <f>IF($I188&gt;NORMA!$M$32,"NO CUMPLE","CUMPLE")</f>
        <v>CUMPLE</v>
      </c>
    </row>
    <row r="189" spans="1:35" ht="14.25" customHeight="1" x14ac:dyDescent="0.35">
      <c r="A189" s="256" t="s">
        <v>112</v>
      </c>
      <c r="B189" s="214" t="s">
        <v>113</v>
      </c>
      <c r="C189" s="215">
        <v>43515</v>
      </c>
      <c r="D189" s="251">
        <v>0.5</v>
      </c>
      <c r="E189" s="216">
        <v>2</v>
      </c>
      <c r="F189" s="216">
        <v>10.8</v>
      </c>
      <c r="G189" s="216">
        <v>4</v>
      </c>
      <c r="H189" s="216">
        <v>10</v>
      </c>
      <c r="I189" s="218">
        <v>0.4</v>
      </c>
      <c r="J189" s="253">
        <v>0.06</v>
      </c>
      <c r="K189" s="218">
        <v>0.67700000000000005</v>
      </c>
      <c r="L189" s="242">
        <v>7.1799999999999998E-3</v>
      </c>
      <c r="M189" s="243">
        <v>7.04</v>
      </c>
      <c r="N189" s="243">
        <v>6.79</v>
      </c>
      <c r="O189" s="244">
        <v>141</v>
      </c>
      <c r="P189" s="51" t="str">
        <f>IF($M189&lt;NORMA!$M$7,"NO CUMPLE","CUMPLE")</f>
        <v>CUMPLE</v>
      </c>
      <c r="Q189" s="51" t="str">
        <f>IF($E189&gt;NORMA!$M$8,"NO CUMPLE","CUMPLE")</f>
        <v>CUMPLE</v>
      </c>
      <c r="R189" s="51" t="str">
        <f>IF($F189&gt;NORMA!$M$9,"NO CUMPLE","CUMPLE")</f>
        <v>CUMPLE</v>
      </c>
      <c r="S189" s="51" t="str">
        <f>IF($K189&gt;NORMA!$M$10,"NO CUMPLE","CUMPLE")</f>
        <v>CUMPLE</v>
      </c>
      <c r="T189" s="51" t="str">
        <f>IF($J189&gt;NORMA!$M$11,"NO CUMPLE","CUMPLE")</f>
        <v>CUMPLE</v>
      </c>
      <c r="U189" s="51" t="str">
        <f>IF($G189&gt;NORMA!$M$12,"NO CUMPLE","CUMPLE")</f>
        <v>CUMPLE</v>
      </c>
      <c r="V189" s="51" t="str">
        <f>IF($H189&gt;NORMA!$M$13,"NO CUMPLE","CUMPLE")</f>
        <v>CUMPLE</v>
      </c>
      <c r="W189" s="51" t="str">
        <f>IF($O189&gt;NORMA!$M$14,"NO CUMPLE","CUMPLE")</f>
        <v>CUMPLE</v>
      </c>
      <c r="X189" s="51" t="str">
        <f>IF(AND($N189&gt;=NORMA!$Q$4, $N189&lt;=NORMA!$R$4),"CUMPLE","NO CUMPLE")</f>
        <v>CUMPLE</v>
      </c>
      <c r="Y189" s="51" t="str">
        <f>IF($I189&gt;NORMA!$M$16,"NO CUMPLE","CUMPLE")</f>
        <v>CUMPLE</v>
      </c>
      <c r="Z189" s="51" t="str">
        <f>IF($M189&lt;NORMA!$M$23,"NO CUMPLE","CUMPLE")</f>
        <v>CUMPLE</v>
      </c>
      <c r="AA189" s="51" t="str">
        <f>IF($E189&gt;NORMA!$M$24,"NO CUMPLE","CUMPLE")</f>
        <v>CUMPLE</v>
      </c>
      <c r="AB189" s="51" t="str">
        <f>IF($F189&gt;NORMA!$M$25,"NO CUMPLE","CUMPLE")</f>
        <v>NO CUMPLE</v>
      </c>
      <c r="AC189" s="51" t="str">
        <f>IF($K189&gt;NORMA!$M$26,"NO CUMPLE","CUMPLE")</f>
        <v>CUMPLE</v>
      </c>
      <c r="AD189" s="51" t="str">
        <f>IF($J189&gt;NORMA!$M$27,"NO CUMPLE","CUMPLE")</f>
        <v>CUMPLE</v>
      </c>
      <c r="AE189" s="51" t="str">
        <f>IF($G189&gt;NORMA!$M$28,"NO CUMPLE","CUMPLE")</f>
        <v>CUMPLE</v>
      </c>
      <c r="AF189" s="51" t="str">
        <f>IF($H189&gt;NORMA!$M$29,"NO CUMPLE","CUMPLE")</f>
        <v>CUMPLE</v>
      </c>
      <c r="AG189" s="51" t="str">
        <f>IF($O189&gt;NORMA!$M$30,"NO CUMPLE","CUMPLE")</f>
        <v>NO CUMPLE</v>
      </c>
      <c r="AH189" s="51" t="str">
        <f>IF(AND($N189&gt;=NORMA!$R$18, $N189&lt;=NORMA!$S$18),"CUMPLE","NO CUMPLE")</f>
        <v>CUMPLE</v>
      </c>
      <c r="AI189" s="51" t="str">
        <f>IF($I189&gt;NORMA!$M$32,"NO CUMPLE","CUMPLE")</f>
        <v>CUMPLE</v>
      </c>
    </row>
    <row r="190" spans="1:35" ht="14.25" customHeight="1" x14ac:dyDescent="0.35">
      <c r="A190" s="256" t="s">
        <v>114</v>
      </c>
      <c r="B190" s="214" t="s">
        <v>113</v>
      </c>
      <c r="C190" s="215">
        <v>43515</v>
      </c>
      <c r="D190" s="251">
        <v>0.66666666666666663</v>
      </c>
      <c r="E190" s="216">
        <v>11.4</v>
      </c>
      <c r="F190" s="216">
        <v>26.7</v>
      </c>
      <c r="G190" s="216">
        <v>4</v>
      </c>
      <c r="H190" s="216">
        <v>10</v>
      </c>
      <c r="I190" s="218">
        <v>0.4</v>
      </c>
      <c r="J190" s="242">
        <v>0.20300000000000001</v>
      </c>
      <c r="K190" s="218">
        <v>3.6189999999999998</v>
      </c>
      <c r="L190" s="242">
        <v>0.10092</v>
      </c>
      <c r="M190" s="243">
        <v>6.11</v>
      </c>
      <c r="N190" s="243">
        <v>7.08</v>
      </c>
      <c r="O190" s="244">
        <v>195</v>
      </c>
      <c r="P190" s="51" t="str">
        <f>IF($M190&lt;NORMA!$M$7,"NO CUMPLE","CUMPLE")</f>
        <v>NO CUMPLE</v>
      </c>
      <c r="Q190" s="51" t="str">
        <f>IF($E190&gt;NORMA!$M$8,"NO CUMPLE","CUMPLE")</f>
        <v>NO CUMPLE</v>
      </c>
      <c r="R190" s="51" t="str">
        <f>IF($F190&gt;NORMA!$M$9,"NO CUMPLE","CUMPLE")</f>
        <v>CUMPLE</v>
      </c>
      <c r="S190" s="51" t="str">
        <f>IF($K190&gt;NORMA!$M$10,"NO CUMPLE","CUMPLE")</f>
        <v>NO CUMPLE</v>
      </c>
      <c r="T190" s="51" t="str">
        <f>IF($J190&gt;NORMA!$M$11,"NO CUMPLE","CUMPLE")</f>
        <v>NO CUMPLE</v>
      </c>
      <c r="U190" s="51" t="str">
        <f>IF($G190&gt;NORMA!$M$12,"NO CUMPLE","CUMPLE")</f>
        <v>CUMPLE</v>
      </c>
      <c r="V190" s="51" t="str">
        <f>IF($H190&gt;NORMA!$M$13,"NO CUMPLE","CUMPLE")</f>
        <v>CUMPLE</v>
      </c>
      <c r="W190" s="51" t="str">
        <f>IF($O190&gt;NORMA!$M$14,"NO CUMPLE","CUMPLE")</f>
        <v>CUMPLE</v>
      </c>
      <c r="X190" s="51" t="str">
        <f>IF(AND($N190&gt;=NORMA!$Q$4, $N190&lt;=NORMA!$R$4),"CUMPLE","NO CUMPLE")</f>
        <v>CUMPLE</v>
      </c>
      <c r="Y190" s="51" t="str">
        <f>IF($I190&gt;NORMA!$M$16,"NO CUMPLE","CUMPLE")</f>
        <v>CUMPLE</v>
      </c>
      <c r="Z190" s="51" t="str">
        <f>IF($M190&lt;NORMA!$M$23,"NO CUMPLE","CUMPLE")</f>
        <v>NO CUMPLE</v>
      </c>
      <c r="AA190" s="51" t="str">
        <f>IF($E190&gt;NORMA!$M$24,"NO CUMPLE","CUMPLE")</f>
        <v>NO CUMPLE</v>
      </c>
      <c r="AB190" s="51" t="str">
        <f>IF($F190&gt;NORMA!$M$25,"NO CUMPLE","CUMPLE")</f>
        <v>NO CUMPLE</v>
      </c>
      <c r="AC190" s="51" t="str">
        <f>IF($K190&gt;NORMA!$M$26,"NO CUMPLE","CUMPLE")</f>
        <v>NO CUMPLE</v>
      </c>
      <c r="AD190" s="51" t="str">
        <f>IF($J190&gt;NORMA!$M$27,"NO CUMPLE","CUMPLE")</f>
        <v>CUMPLE</v>
      </c>
      <c r="AE190" s="51" t="str">
        <f>IF($G190&gt;NORMA!$M$28,"NO CUMPLE","CUMPLE")</f>
        <v>CUMPLE</v>
      </c>
      <c r="AF190" s="51" t="str">
        <f>IF($H190&gt;NORMA!$M$29,"NO CUMPLE","CUMPLE")</f>
        <v>CUMPLE</v>
      </c>
      <c r="AG190" s="51" t="str">
        <f>IF($O190&gt;NORMA!$M$30,"NO CUMPLE","CUMPLE")</f>
        <v>NO CUMPLE</v>
      </c>
      <c r="AH190" s="51" t="str">
        <f>IF(AND($N190&gt;=NORMA!$R$18, $N190&lt;=NORMA!$S$18),"CUMPLE","NO CUMPLE")</f>
        <v>CUMPLE</v>
      </c>
      <c r="AI190" s="51" t="str">
        <f>IF($I190&gt;NORMA!$M$32,"NO CUMPLE","CUMPLE")</f>
        <v>CUMPLE</v>
      </c>
    </row>
    <row r="191" spans="1:35" ht="14.25" customHeight="1" x14ac:dyDescent="0.35">
      <c r="A191" s="213" t="s">
        <v>114</v>
      </c>
      <c r="B191" s="214" t="s">
        <v>113</v>
      </c>
      <c r="C191" s="215">
        <v>43529</v>
      </c>
      <c r="D191" s="251">
        <v>0.25</v>
      </c>
      <c r="E191" s="216">
        <v>7.3</v>
      </c>
      <c r="F191" s="216">
        <v>12.4</v>
      </c>
      <c r="G191" s="216">
        <v>4</v>
      </c>
      <c r="H191" s="216">
        <v>10</v>
      </c>
      <c r="I191" s="218">
        <v>0.4</v>
      </c>
      <c r="J191" s="242">
        <v>0.16400000000000001</v>
      </c>
      <c r="K191" s="218">
        <v>1.9219999999999997</v>
      </c>
      <c r="L191" s="242">
        <v>0.11852000000000001</v>
      </c>
      <c r="M191" s="243">
        <v>6.17</v>
      </c>
      <c r="N191" s="243">
        <v>6.83</v>
      </c>
      <c r="O191" s="244">
        <v>16</v>
      </c>
      <c r="P191" s="51" t="str">
        <f>IF($M191&lt;NORMA!$M$7,"NO CUMPLE","CUMPLE")</f>
        <v>NO CUMPLE</v>
      </c>
      <c r="Q191" s="51" t="str">
        <f>IF($E191&gt;NORMA!$M$8,"NO CUMPLE","CUMPLE")</f>
        <v>NO CUMPLE</v>
      </c>
      <c r="R191" s="51" t="str">
        <f>IF($F191&gt;NORMA!$M$9,"NO CUMPLE","CUMPLE")</f>
        <v>CUMPLE</v>
      </c>
      <c r="S191" s="51" t="str">
        <f>IF($K191&gt;NORMA!$M$10,"NO CUMPLE","CUMPLE")</f>
        <v>CUMPLE</v>
      </c>
      <c r="T191" s="51" t="str">
        <f>IF($J191&gt;NORMA!$M$11,"NO CUMPLE","CUMPLE")</f>
        <v>CUMPLE</v>
      </c>
      <c r="U191" s="51" t="str">
        <f>IF($G191&gt;NORMA!$M$12,"NO CUMPLE","CUMPLE")</f>
        <v>CUMPLE</v>
      </c>
      <c r="V191" s="51" t="str">
        <f>IF($H191&gt;NORMA!$M$13,"NO CUMPLE","CUMPLE")</f>
        <v>CUMPLE</v>
      </c>
      <c r="W191" s="51" t="str">
        <f>IF($O191&gt;NORMA!$M$14,"NO CUMPLE","CUMPLE")</f>
        <v>CUMPLE</v>
      </c>
      <c r="X191" s="51" t="str">
        <f>IF(AND($N191&gt;=NORMA!$Q$4, $N191&lt;=NORMA!$R$4),"CUMPLE","NO CUMPLE")</f>
        <v>CUMPLE</v>
      </c>
      <c r="Y191" s="51" t="str">
        <f>IF($I191&gt;NORMA!$M$16,"NO CUMPLE","CUMPLE")</f>
        <v>CUMPLE</v>
      </c>
      <c r="Z191" s="51" t="str">
        <f>IF($M191&lt;NORMA!$M$23,"NO CUMPLE","CUMPLE")</f>
        <v>NO CUMPLE</v>
      </c>
      <c r="AA191" s="51" t="str">
        <f>IF($E191&gt;NORMA!$M$24,"NO CUMPLE","CUMPLE")</f>
        <v>NO CUMPLE</v>
      </c>
      <c r="AB191" s="51" t="str">
        <f>IF($F191&gt;NORMA!$M$25,"NO CUMPLE","CUMPLE")</f>
        <v>NO CUMPLE</v>
      </c>
      <c r="AC191" s="51" t="str">
        <f>IF($K191&gt;NORMA!$M$26,"NO CUMPLE","CUMPLE")</f>
        <v>CUMPLE</v>
      </c>
      <c r="AD191" s="51" t="str">
        <f>IF($J191&gt;NORMA!$M$27,"NO CUMPLE","CUMPLE")</f>
        <v>CUMPLE</v>
      </c>
      <c r="AE191" s="51" t="str">
        <f>IF($G191&gt;NORMA!$M$28,"NO CUMPLE","CUMPLE")</f>
        <v>CUMPLE</v>
      </c>
      <c r="AF191" s="51" t="str">
        <f>IF($H191&gt;NORMA!$M$29,"NO CUMPLE","CUMPLE")</f>
        <v>CUMPLE</v>
      </c>
      <c r="AG191" s="51" t="str">
        <f>IF($O191&gt;NORMA!$M$30,"NO CUMPLE","CUMPLE")</f>
        <v>CUMPLE</v>
      </c>
      <c r="AH191" s="51" t="str">
        <f>IF(AND($N191&gt;=NORMA!$R$18, $N191&lt;=NORMA!$S$18),"CUMPLE","NO CUMPLE")</f>
        <v>CUMPLE</v>
      </c>
      <c r="AI191" s="51" t="str">
        <f>IF($I191&gt;NORMA!$M$32,"NO CUMPLE","CUMPLE")</f>
        <v>CUMPLE</v>
      </c>
    </row>
    <row r="192" spans="1:35" ht="14.25" customHeight="1" x14ac:dyDescent="0.35">
      <c r="A192" s="213" t="s">
        <v>112</v>
      </c>
      <c r="B192" s="214" t="s">
        <v>113</v>
      </c>
      <c r="C192" s="215">
        <v>43559</v>
      </c>
      <c r="D192" s="251">
        <v>0.25</v>
      </c>
      <c r="E192" s="216">
        <v>2</v>
      </c>
      <c r="F192" s="216">
        <v>22.9</v>
      </c>
      <c r="G192" s="216">
        <v>4</v>
      </c>
      <c r="H192" s="216">
        <v>10</v>
      </c>
      <c r="I192" s="218">
        <v>0.4</v>
      </c>
      <c r="J192" s="253">
        <v>0.06</v>
      </c>
      <c r="K192" s="218">
        <v>0.8</v>
      </c>
      <c r="L192" s="242">
        <v>1.1259999999999999E-2</v>
      </c>
      <c r="M192" s="243">
        <v>7.15</v>
      </c>
      <c r="N192" s="243">
        <v>7.02</v>
      </c>
      <c r="O192" s="244">
        <v>11500</v>
      </c>
      <c r="P192" s="51" t="str">
        <f>IF($M192&lt;NORMA!$M$7,"NO CUMPLE","CUMPLE")</f>
        <v>CUMPLE</v>
      </c>
      <c r="Q192" s="51" t="str">
        <f>IF($E192&gt;NORMA!$M$8,"NO CUMPLE","CUMPLE")</f>
        <v>CUMPLE</v>
      </c>
      <c r="R192" s="51" t="str">
        <f>IF($F192&gt;NORMA!$M$9,"NO CUMPLE","CUMPLE")</f>
        <v>CUMPLE</v>
      </c>
      <c r="S192" s="51" t="str">
        <f>IF($K192&gt;NORMA!$M$10,"NO CUMPLE","CUMPLE")</f>
        <v>CUMPLE</v>
      </c>
      <c r="T192" s="51" t="str">
        <f>IF($J192&gt;NORMA!$M$11,"NO CUMPLE","CUMPLE")</f>
        <v>CUMPLE</v>
      </c>
      <c r="U192" s="51" t="str">
        <f>IF($G192&gt;NORMA!$M$12,"NO CUMPLE","CUMPLE")</f>
        <v>CUMPLE</v>
      </c>
      <c r="V192" s="51" t="str">
        <f>IF($H192&gt;NORMA!$M$13,"NO CUMPLE","CUMPLE")</f>
        <v>CUMPLE</v>
      </c>
      <c r="W192" s="51" t="str">
        <f>IF($O192&gt;NORMA!$M$14,"NO CUMPLE","CUMPLE")</f>
        <v>NO CUMPLE</v>
      </c>
      <c r="X192" s="51" t="str">
        <f>IF(AND($N192&gt;=NORMA!$Q$4, $N192&lt;=NORMA!$R$4),"CUMPLE","NO CUMPLE")</f>
        <v>CUMPLE</v>
      </c>
      <c r="Y192" s="51" t="str">
        <f>IF($I192&gt;NORMA!$M$16,"NO CUMPLE","CUMPLE")</f>
        <v>CUMPLE</v>
      </c>
      <c r="Z192" s="51" t="str">
        <f>IF($M192&lt;NORMA!$M$23,"NO CUMPLE","CUMPLE")</f>
        <v>CUMPLE</v>
      </c>
      <c r="AA192" s="51" t="str">
        <f>IF($E192&gt;NORMA!$M$24,"NO CUMPLE","CUMPLE")</f>
        <v>CUMPLE</v>
      </c>
      <c r="AB192" s="51" t="str">
        <f>IF($F192&gt;NORMA!$M$25,"NO CUMPLE","CUMPLE")</f>
        <v>NO CUMPLE</v>
      </c>
      <c r="AC192" s="51" t="str">
        <f>IF($K192&gt;NORMA!$M$26,"NO CUMPLE","CUMPLE")</f>
        <v>CUMPLE</v>
      </c>
      <c r="AD192" s="51" t="str">
        <f>IF($J192&gt;NORMA!$M$27,"NO CUMPLE","CUMPLE")</f>
        <v>CUMPLE</v>
      </c>
      <c r="AE192" s="51" t="str">
        <f>IF($G192&gt;NORMA!$M$28,"NO CUMPLE","CUMPLE")</f>
        <v>CUMPLE</v>
      </c>
      <c r="AF192" s="51" t="str">
        <f>IF($H192&gt;NORMA!$M$29,"NO CUMPLE","CUMPLE")</f>
        <v>CUMPLE</v>
      </c>
      <c r="AG192" s="51" t="str">
        <f>IF($O192&gt;NORMA!$M$30,"NO CUMPLE","CUMPLE")</f>
        <v>NO CUMPLE</v>
      </c>
      <c r="AH192" s="51" t="str">
        <f>IF(AND($N192&gt;=NORMA!$R$18, $N192&lt;=NORMA!$S$18),"CUMPLE","NO CUMPLE")</f>
        <v>CUMPLE</v>
      </c>
      <c r="AI192" s="51" t="str">
        <f>IF($I192&gt;NORMA!$M$32,"NO CUMPLE","CUMPLE")</f>
        <v>CUMPLE</v>
      </c>
    </row>
    <row r="193" spans="1:35" ht="14.25" customHeight="1" x14ac:dyDescent="0.35">
      <c r="A193" s="213" t="s">
        <v>114</v>
      </c>
      <c r="B193" s="214" t="s">
        <v>113</v>
      </c>
      <c r="C193" s="215">
        <v>43559</v>
      </c>
      <c r="D193" s="251">
        <v>0.41666666666666669</v>
      </c>
      <c r="E193" s="216">
        <v>2</v>
      </c>
      <c r="F193" s="216">
        <v>11.8</v>
      </c>
      <c r="G193" s="216">
        <v>4</v>
      </c>
      <c r="H193" s="216">
        <v>10</v>
      </c>
      <c r="I193" s="218">
        <v>0.4</v>
      </c>
      <c r="J193" s="242">
        <v>0.14599999999999999</v>
      </c>
      <c r="K193" s="218">
        <v>1.9379999999999999</v>
      </c>
      <c r="L193" s="242">
        <v>0.11478000000000001</v>
      </c>
      <c r="M193" s="243">
        <v>6.77</v>
      </c>
      <c r="N193" s="243">
        <v>7.38</v>
      </c>
      <c r="O193" s="244">
        <v>10400</v>
      </c>
      <c r="P193" s="51" t="str">
        <f>IF($M193&lt;NORMA!$M$7,"NO CUMPLE","CUMPLE")</f>
        <v>NO CUMPLE</v>
      </c>
      <c r="Q193" s="51" t="str">
        <f>IF($E193&gt;NORMA!$M$8,"NO CUMPLE","CUMPLE")</f>
        <v>CUMPLE</v>
      </c>
      <c r="R193" s="51" t="str">
        <f>IF($F193&gt;NORMA!$M$9,"NO CUMPLE","CUMPLE")</f>
        <v>CUMPLE</v>
      </c>
      <c r="S193" s="51" t="str">
        <f>IF($K193&gt;NORMA!$M$10,"NO CUMPLE","CUMPLE")</f>
        <v>CUMPLE</v>
      </c>
      <c r="T193" s="51" t="str">
        <f>IF($J193&gt;NORMA!$M$11,"NO CUMPLE","CUMPLE")</f>
        <v>CUMPLE</v>
      </c>
      <c r="U193" s="51" t="str">
        <f>IF($G193&gt;NORMA!$M$12,"NO CUMPLE","CUMPLE")</f>
        <v>CUMPLE</v>
      </c>
      <c r="V193" s="51" t="str">
        <f>IF($H193&gt;NORMA!$M$13,"NO CUMPLE","CUMPLE")</f>
        <v>CUMPLE</v>
      </c>
      <c r="W193" s="51" t="str">
        <f>IF($O193&gt;NORMA!$M$14,"NO CUMPLE","CUMPLE")</f>
        <v>NO CUMPLE</v>
      </c>
      <c r="X193" s="51" t="str">
        <f>IF(AND($N193&gt;=NORMA!$Q$4, $N193&lt;=NORMA!$R$4),"CUMPLE","NO CUMPLE")</f>
        <v>CUMPLE</v>
      </c>
      <c r="Y193" s="51" t="str">
        <f>IF($I193&gt;NORMA!$M$16,"NO CUMPLE","CUMPLE")</f>
        <v>CUMPLE</v>
      </c>
      <c r="Z193" s="51" t="str">
        <f>IF($M193&lt;NORMA!$M$23,"NO CUMPLE","CUMPLE")</f>
        <v>NO CUMPLE</v>
      </c>
      <c r="AA193" s="51" t="str">
        <f>IF($E193&gt;NORMA!$M$24,"NO CUMPLE","CUMPLE")</f>
        <v>CUMPLE</v>
      </c>
      <c r="AB193" s="51" t="str">
        <f>IF($F193&gt;NORMA!$M$25,"NO CUMPLE","CUMPLE")</f>
        <v>NO CUMPLE</v>
      </c>
      <c r="AC193" s="51" t="str">
        <f>IF($K193&gt;NORMA!$M$26,"NO CUMPLE","CUMPLE")</f>
        <v>CUMPLE</v>
      </c>
      <c r="AD193" s="51" t="str">
        <f>IF($J193&gt;NORMA!$M$27,"NO CUMPLE","CUMPLE")</f>
        <v>CUMPLE</v>
      </c>
      <c r="AE193" s="51" t="str">
        <f>IF($G193&gt;NORMA!$M$28,"NO CUMPLE","CUMPLE")</f>
        <v>CUMPLE</v>
      </c>
      <c r="AF193" s="51" t="str">
        <f>IF($H193&gt;NORMA!$M$29,"NO CUMPLE","CUMPLE")</f>
        <v>CUMPLE</v>
      </c>
      <c r="AG193" s="51" t="str">
        <f>IF($O193&gt;NORMA!$M$30,"NO CUMPLE","CUMPLE")</f>
        <v>NO CUMPLE</v>
      </c>
      <c r="AH193" s="51" t="str">
        <f>IF(AND($N193&gt;=NORMA!$R$18, $N193&lt;=NORMA!$S$18),"CUMPLE","NO CUMPLE")</f>
        <v>CUMPLE</v>
      </c>
      <c r="AI193" s="51" t="str">
        <f>IF($I193&gt;NORMA!$M$32,"NO CUMPLE","CUMPLE")</f>
        <v>CUMPLE</v>
      </c>
    </row>
    <row r="194" spans="1:35" ht="14.25" customHeight="1" x14ac:dyDescent="0.35">
      <c r="A194" s="213" t="s">
        <v>112</v>
      </c>
      <c r="B194" s="214" t="s">
        <v>113</v>
      </c>
      <c r="C194" s="215">
        <v>43577</v>
      </c>
      <c r="D194" s="251">
        <v>0.33333333333333331</v>
      </c>
      <c r="E194" s="216">
        <v>2</v>
      </c>
      <c r="F194" s="216">
        <v>15.7</v>
      </c>
      <c r="G194" s="216">
        <v>44</v>
      </c>
      <c r="H194" s="216">
        <v>10</v>
      </c>
      <c r="I194" s="218">
        <v>0.45</v>
      </c>
      <c r="J194" s="242">
        <v>0.126</v>
      </c>
      <c r="K194" s="218">
        <v>1.4809999999999999</v>
      </c>
      <c r="L194" s="242">
        <v>1.3499999999999996E-2</v>
      </c>
      <c r="M194" s="243">
        <v>8.44</v>
      </c>
      <c r="N194" s="243">
        <v>6.83</v>
      </c>
      <c r="O194" s="244">
        <v>876</v>
      </c>
      <c r="P194" s="51" t="str">
        <f>IF($M194&lt;NORMA!$M$7,"NO CUMPLE","CUMPLE")</f>
        <v>CUMPLE</v>
      </c>
      <c r="Q194" s="51" t="str">
        <f>IF($E194&gt;NORMA!$M$8,"NO CUMPLE","CUMPLE")</f>
        <v>CUMPLE</v>
      </c>
      <c r="R194" s="51" t="str">
        <f>IF($F194&gt;NORMA!$M$9,"NO CUMPLE","CUMPLE")</f>
        <v>CUMPLE</v>
      </c>
      <c r="S194" s="51" t="str">
        <f>IF($K194&gt;NORMA!$M$10,"NO CUMPLE","CUMPLE")</f>
        <v>CUMPLE</v>
      </c>
      <c r="T194" s="51" t="str">
        <f>IF($J194&gt;NORMA!$M$11,"NO CUMPLE","CUMPLE")</f>
        <v>CUMPLE</v>
      </c>
      <c r="U194" s="51" t="str">
        <f>IF($G194&gt;NORMA!$M$12,"NO CUMPLE","CUMPLE")</f>
        <v>NO CUMPLE</v>
      </c>
      <c r="V194" s="51" t="str">
        <f>IF($H194&gt;NORMA!$M$13,"NO CUMPLE","CUMPLE")</f>
        <v>CUMPLE</v>
      </c>
      <c r="W194" s="51" t="str">
        <f>IF($O194&gt;NORMA!$M$14,"NO CUMPLE","CUMPLE")</f>
        <v>CUMPLE</v>
      </c>
      <c r="X194" s="51" t="str">
        <f>IF(AND($N194&gt;=NORMA!$Q$4, $N194&lt;=NORMA!$R$4),"CUMPLE","NO CUMPLE")</f>
        <v>CUMPLE</v>
      </c>
      <c r="Y194" s="51" t="str">
        <f>IF($I194&gt;NORMA!$M$16,"NO CUMPLE","CUMPLE")</f>
        <v>CUMPLE</v>
      </c>
      <c r="Z194" s="51" t="str">
        <f>IF($M194&lt;NORMA!$M$23,"NO CUMPLE","CUMPLE")</f>
        <v>CUMPLE</v>
      </c>
      <c r="AA194" s="51" t="str">
        <f>IF($E194&gt;NORMA!$M$24,"NO CUMPLE","CUMPLE")</f>
        <v>CUMPLE</v>
      </c>
      <c r="AB194" s="51" t="str">
        <f>IF($F194&gt;NORMA!$M$25,"NO CUMPLE","CUMPLE")</f>
        <v>NO CUMPLE</v>
      </c>
      <c r="AC194" s="51" t="str">
        <f>IF($K194&gt;NORMA!$M$26,"NO CUMPLE","CUMPLE")</f>
        <v>CUMPLE</v>
      </c>
      <c r="AD194" s="51" t="str">
        <f>IF($J194&gt;NORMA!$M$27,"NO CUMPLE","CUMPLE")</f>
        <v>CUMPLE</v>
      </c>
      <c r="AE194" s="51" t="str">
        <f>IF($G194&gt;NORMA!$M$28,"NO CUMPLE","CUMPLE")</f>
        <v>NO CUMPLE</v>
      </c>
      <c r="AF194" s="51" t="str">
        <f>IF($H194&gt;NORMA!$M$29,"NO CUMPLE","CUMPLE")</f>
        <v>CUMPLE</v>
      </c>
      <c r="AG194" s="51" t="str">
        <f>IF($O194&gt;NORMA!$M$30,"NO CUMPLE","CUMPLE")</f>
        <v>NO CUMPLE</v>
      </c>
      <c r="AH194" s="51" t="str">
        <f>IF(AND($N194&gt;=NORMA!$R$18, $N194&lt;=NORMA!$S$18),"CUMPLE","NO CUMPLE")</f>
        <v>CUMPLE</v>
      </c>
      <c r="AI194" s="51" t="str">
        <f>IF($I194&gt;NORMA!$M$32,"NO CUMPLE","CUMPLE")</f>
        <v>CUMPLE</v>
      </c>
    </row>
    <row r="195" spans="1:35" ht="14.25" customHeight="1" x14ac:dyDescent="0.35">
      <c r="A195" s="213" t="s">
        <v>114</v>
      </c>
      <c r="B195" s="214" t="s">
        <v>113</v>
      </c>
      <c r="C195" s="215">
        <v>43584</v>
      </c>
      <c r="D195" s="251">
        <v>0.58333333333333337</v>
      </c>
      <c r="E195" s="216">
        <v>3.3</v>
      </c>
      <c r="F195" s="216">
        <v>38.4</v>
      </c>
      <c r="G195" s="216">
        <v>9</v>
      </c>
      <c r="H195" s="216">
        <v>10</v>
      </c>
      <c r="I195" s="218">
        <v>0.4</v>
      </c>
      <c r="J195" s="242">
        <v>0.14599999999999999</v>
      </c>
      <c r="K195" s="218">
        <v>2.1970000000000001</v>
      </c>
      <c r="L195" s="242">
        <v>0.26136000000000004</v>
      </c>
      <c r="M195" s="243">
        <v>6.8</v>
      </c>
      <c r="N195" s="243">
        <v>7.6</v>
      </c>
      <c r="O195" s="244">
        <v>602</v>
      </c>
      <c r="P195" s="51" t="str">
        <f>IF($M195&lt;NORMA!$M$7,"NO CUMPLE","CUMPLE")</f>
        <v>NO CUMPLE</v>
      </c>
      <c r="Q195" s="51" t="str">
        <f>IF($E195&gt;NORMA!$M$8,"NO CUMPLE","CUMPLE")</f>
        <v>CUMPLE</v>
      </c>
      <c r="R195" s="51" t="str">
        <f>IF($F195&gt;NORMA!$M$9,"NO CUMPLE","CUMPLE")</f>
        <v>NO CUMPLE</v>
      </c>
      <c r="S195" s="51" t="str">
        <f>IF($K195&gt;NORMA!$M$10,"NO CUMPLE","CUMPLE")</f>
        <v>CUMPLE</v>
      </c>
      <c r="T195" s="51" t="str">
        <f>IF($J195&gt;NORMA!$M$11,"NO CUMPLE","CUMPLE")</f>
        <v>CUMPLE</v>
      </c>
      <c r="U195" s="51" t="str">
        <f>IF($G195&gt;NORMA!$M$12,"NO CUMPLE","CUMPLE")</f>
        <v>CUMPLE</v>
      </c>
      <c r="V195" s="51" t="str">
        <f>IF($H195&gt;NORMA!$M$13,"NO CUMPLE","CUMPLE")</f>
        <v>CUMPLE</v>
      </c>
      <c r="W195" s="51" t="str">
        <f>IF($O195&gt;NORMA!$M$14,"NO CUMPLE","CUMPLE")</f>
        <v>CUMPLE</v>
      </c>
      <c r="X195" s="51" t="str">
        <f>IF(AND($N195&gt;=NORMA!$Q$4, $N195&lt;=NORMA!$R$4),"CUMPLE","NO CUMPLE")</f>
        <v>CUMPLE</v>
      </c>
      <c r="Y195" s="51" t="str">
        <f>IF($I195&gt;NORMA!$M$16,"NO CUMPLE","CUMPLE")</f>
        <v>CUMPLE</v>
      </c>
      <c r="Z195" s="51" t="str">
        <f>IF($M195&lt;NORMA!$M$23,"NO CUMPLE","CUMPLE")</f>
        <v>NO CUMPLE</v>
      </c>
      <c r="AA195" s="51" t="str">
        <f>IF($E195&gt;NORMA!$M$24,"NO CUMPLE","CUMPLE")</f>
        <v>CUMPLE</v>
      </c>
      <c r="AB195" s="51" t="str">
        <f>IF($F195&gt;NORMA!$M$25,"NO CUMPLE","CUMPLE")</f>
        <v>NO CUMPLE</v>
      </c>
      <c r="AC195" s="51" t="str">
        <f>IF($K195&gt;NORMA!$M$26,"NO CUMPLE","CUMPLE")</f>
        <v>CUMPLE</v>
      </c>
      <c r="AD195" s="51" t="str">
        <f>IF($J195&gt;NORMA!$M$27,"NO CUMPLE","CUMPLE")</f>
        <v>CUMPLE</v>
      </c>
      <c r="AE195" s="51" t="str">
        <f>IF($G195&gt;NORMA!$M$28,"NO CUMPLE","CUMPLE")</f>
        <v>CUMPLE</v>
      </c>
      <c r="AF195" s="51" t="str">
        <f>IF($H195&gt;NORMA!$M$29,"NO CUMPLE","CUMPLE")</f>
        <v>CUMPLE</v>
      </c>
      <c r="AG195" s="51" t="str">
        <f>IF($O195&gt;NORMA!$M$30,"NO CUMPLE","CUMPLE")</f>
        <v>NO CUMPLE</v>
      </c>
      <c r="AH195" s="51" t="str">
        <f>IF(AND($N195&gt;=NORMA!$R$18, $N195&lt;=NORMA!$S$18),"CUMPLE","NO CUMPLE")</f>
        <v>CUMPLE</v>
      </c>
      <c r="AI195" s="51" t="str">
        <f>IF($I195&gt;NORMA!$M$32,"NO CUMPLE","CUMPLE")</f>
        <v>CUMPLE</v>
      </c>
    </row>
    <row r="196" spans="1:35" ht="14.25" customHeight="1" x14ac:dyDescent="0.35">
      <c r="A196" s="213" t="s">
        <v>112</v>
      </c>
      <c r="B196" s="214" t="s">
        <v>113</v>
      </c>
      <c r="C196" s="215">
        <v>43592</v>
      </c>
      <c r="D196" s="251">
        <v>0.58333333333333337</v>
      </c>
      <c r="E196" s="216">
        <v>2</v>
      </c>
      <c r="F196" s="216">
        <v>23.9</v>
      </c>
      <c r="G196" s="216">
        <v>20</v>
      </c>
      <c r="H196" s="216">
        <v>10</v>
      </c>
      <c r="I196" s="218">
        <v>0.73</v>
      </c>
      <c r="J196" s="242">
        <v>2.488</v>
      </c>
      <c r="K196" s="218">
        <v>0.67700000000000005</v>
      </c>
      <c r="L196" s="242">
        <v>1.03E-2</v>
      </c>
      <c r="M196" s="243">
        <v>7.09</v>
      </c>
      <c r="N196" s="243">
        <v>6.7</v>
      </c>
      <c r="O196" s="244">
        <v>64900</v>
      </c>
      <c r="P196" s="51" t="str">
        <f>IF($M196&lt;NORMA!$M$7,"NO CUMPLE","CUMPLE")</f>
        <v>CUMPLE</v>
      </c>
      <c r="Q196" s="51" t="str">
        <f>IF($E196&gt;NORMA!$M$8,"NO CUMPLE","CUMPLE")</f>
        <v>CUMPLE</v>
      </c>
      <c r="R196" s="51" t="str">
        <f>IF($F196&gt;NORMA!$M$9,"NO CUMPLE","CUMPLE")</f>
        <v>CUMPLE</v>
      </c>
      <c r="S196" s="51" t="str">
        <f>IF($K196&gt;NORMA!$M$10,"NO CUMPLE","CUMPLE")</f>
        <v>CUMPLE</v>
      </c>
      <c r="T196" s="51" t="str">
        <f>IF($J196&gt;NORMA!$M$11,"NO CUMPLE","CUMPLE")</f>
        <v>NO CUMPLE</v>
      </c>
      <c r="U196" s="51" t="str">
        <f>IF($G196&gt;NORMA!$M$12,"NO CUMPLE","CUMPLE")</f>
        <v>NO CUMPLE</v>
      </c>
      <c r="V196" s="51" t="str">
        <f>IF($H196&gt;NORMA!$M$13,"NO CUMPLE","CUMPLE")</f>
        <v>CUMPLE</v>
      </c>
      <c r="W196" s="51" t="str">
        <f>IF($O196&gt;NORMA!$M$14,"NO CUMPLE","CUMPLE")</f>
        <v>NO CUMPLE</v>
      </c>
      <c r="X196" s="51" t="str">
        <f>IF(AND($N196&gt;=NORMA!$Q$4, $N196&lt;=NORMA!$R$4),"CUMPLE","NO CUMPLE")</f>
        <v>CUMPLE</v>
      </c>
      <c r="Y196" s="51" t="str">
        <f>IF($I196&gt;NORMA!$M$16,"NO CUMPLE","CUMPLE")</f>
        <v>NO CUMPLE</v>
      </c>
      <c r="Z196" s="51" t="str">
        <f>IF($M196&lt;NORMA!$M$23,"NO CUMPLE","CUMPLE")</f>
        <v>CUMPLE</v>
      </c>
      <c r="AA196" s="51" t="str">
        <f>IF($E196&gt;NORMA!$M$24,"NO CUMPLE","CUMPLE")</f>
        <v>CUMPLE</v>
      </c>
      <c r="AB196" s="51" t="str">
        <f>IF($F196&gt;NORMA!$M$25,"NO CUMPLE","CUMPLE")</f>
        <v>NO CUMPLE</v>
      </c>
      <c r="AC196" s="51" t="str">
        <f>IF($K196&gt;NORMA!$M$26,"NO CUMPLE","CUMPLE")</f>
        <v>CUMPLE</v>
      </c>
      <c r="AD196" s="51" t="str">
        <f>IF($J196&gt;NORMA!$M$27,"NO CUMPLE","CUMPLE")</f>
        <v>NO CUMPLE</v>
      </c>
      <c r="AE196" s="51" t="str">
        <f>IF($G196&gt;NORMA!$M$28,"NO CUMPLE","CUMPLE")</f>
        <v>NO CUMPLE</v>
      </c>
      <c r="AF196" s="51" t="str">
        <f>IF($H196&gt;NORMA!$M$29,"NO CUMPLE","CUMPLE")</f>
        <v>CUMPLE</v>
      </c>
      <c r="AG196" s="51" t="str">
        <f>IF($O196&gt;NORMA!$M$30,"NO CUMPLE","CUMPLE")</f>
        <v>NO CUMPLE</v>
      </c>
      <c r="AH196" s="51" t="str">
        <f>IF(AND($N196&gt;=NORMA!$R$18, $N196&lt;=NORMA!$S$18),"CUMPLE","NO CUMPLE")</f>
        <v>CUMPLE</v>
      </c>
      <c r="AI196" s="51" t="str">
        <f>IF($I196&gt;NORMA!$M$32,"NO CUMPLE","CUMPLE")</f>
        <v>NO CUMPLE</v>
      </c>
    </row>
    <row r="197" spans="1:35" ht="14.25" customHeight="1" x14ac:dyDescent="0.35">
      <c r="A197" s="213" t="s">
        <v>114</v>
      </c>
      <c r="B197" s="214" t="s">
        <v>113</v>
      </c>
      <c r="C197" s="215">
        <v>43605</v>
      </c>
      <c r="D197" s="251">
        <v>0.33333333333333331</v>
      </c>
      <c r="E197" s="216">
        <v>2</v>
      </c>
      <c r="F197" s="216">
        <v>53.5</v>
      </c>
      <c r="G197" s="216">
        <v>4</v>
      </c>
      <c r="H197" s="216">
        <v>10</v>
      </c>
      <c r="I197" s="218">
        <v>0.4</v>
      </c>
      <c r="J197" s="253">
        <v>0.06</v>
      </c>
      <c r="K197" s="218">
        <v>2.2709999999999999</v>
      </c>
      <c r="L197" s="242">
        <v>1.0633600000000001</v>
      </c>
      <c r="M197" s="243">
        <v>7.6</v>
      </c>
      <c r="N197" s="243">
        <v>6.73</v>
      </c>
      <c r="O197" s="244">
        <v>19200</v>
      </c>
      <c r="P197" s="51" t="str">
        <f>IF($M197&lt;NORMA!$M$7,"NO CUMPLE","CUMPLE")</f>
        <v>CUMPLE</v>
      </c>
      <c r="Q197" s="51" t="str">
        <f>IF($E197&gt;NORMA!$M$8,"NO CUMPLE","CUMPLE")</f>
        <v>CUMPLE</v>
      </c>
      <c r="R197" s="51" t="str">
        <f>IF($F197&gt;NORMA!$M$9,"NO CUMPLE","CUMPLE")</f>
        <v>NO CUMPLE</v>
      </c>
      <c r="S197" s="51" t="str">
        <f>IF($K197&gt;NORMA!$M$10,"NO CUMPLE","CUMPLE")</f>
        <v>CUMPLE</v>
      </c>
      <c r="T197" s="51" t="str">
        <f>IF($J197&gt;NORMA!$M$11,"NO CUMPLE","CUMPLE")</f>
        <v>CUMPLE</v>
      </c>
      <c r="U197" s="51" t="str">
        <f>IF($G197&gt;NORMA!$M$12,"NO CUMPLE","CUMPLE")</f>
        <v>CUMPLE</v>
      </c>
      <c r="V197" s="51" t="str">
        <f>IF($H197&gt;NORMA!$M$13,"NO CUMPLE","CUMPLE")</f>
        <v>CUMPLE</v>
      </c>
      <c r="W197" s="51" t="str">
        <f>IF($O197&gt;NORMA!$M$14,"NO CUMPLE","CUMPLE")</f>
        <v>NO CUMPLE</v>
      </c>
      <c r="X197" s="51" t="str">
        <f>IF(AND($N197&gt;=NORMA!$Q$4, $N197&lt;=NORMA!$R$4),"CUMPLE","NO CUMPLE")</f>
        <v>CUMPLE</v>
      </c>
      <c r="Y197" s="51" t="str">
        <f>IF($I197&gt;NORMA!$M$16,"NO CUMPLE","CUMPLE")</f>
        <v>CUMPLE</v>
      </c>
      <c r="Z197" s="51" t="str">
        <f>IF($M197&lt;NORMA!$M$23,"NO CUMPLE","CUMPLE")</f>
        <v>CUMPLE</v>
      </c>
      <c r="AA197" s="51" t="str">
        <f>IF($E197&gt;NORMA!$M$24,"NO CUMPLE","CUMPLE")</f>
        <v>CUMPLE</v>
      </c>
      <c r="AB197" s="51" t="str">
        <f>IF($F197&gt;NORMA!$M$25,"NO CUMPLE","CUMPLE")</f>
        <v>NO CUMPLE</v>
      </c>
      <c r="AC197" s="51" t="str">
        <f>IF($K197&gt;NORMA!$M$26,"NO CUMPLE","CUMPLE")</f>
        <v>CUMPLE</v>
      </c>
      <c r="AD197" s="51" t="str">
        <f>IF($J197&gt;NORMA!$M$27,"NO CUMPLE","CUMPLE")</f>
        <v>CUMPLE</v>
      </c>
      <c r="AE197" s="51" t="str">
        <f>IF($G197&gt;NORMA!$M$28,"NO CUMPLE","CUMPLE")</f>
        <v>CUMPLE</v>
      </c>
      <c r="AF197" s="51" t="str">
        <f>IF($H197&gt;NORMA!$M$29,"NO CUMPLE","CUMPLE")</f>
        <v>CUMPLE</v>
      </c>
      <c r="AG197" s="51" t="str">
        <f>IF($O197&gt;NORMA!$M$30,"NO CUMPLE","CUMPLE")</f>
        <v>NO CUMPLE</v>
      </c>
      <c r="AH197" s="51" t="str">
        <f>IF(AND($N197&gt;=NORMA!$R$18, $N197&lt;=NORMA!$S$18),"CUMPLE","NO CUMPLE")</f>
        <v>CUMPLE</v>
      </c>
      <c r="AI197" s="51" t="str">
        <f>IF($I197&gt;NORMA!$M$32,"NO CUMPLE","CUMPLE")</f>
        <v>CUMPLE</v>
      </c>
    </row>
    <row r="198" spans="1:35" ht="14.25" customHeight="1" x14ac:dyDescent="0.35">
      <c r="A198" s="213" t="s">
        <v>112</v>
      </c>
      <c r="B198" s="214" t="s">
        <v>113</v>
      </c>
      <c r="C198" s="215">
        <v>43605</v>
      </c>
      <c r="D198" s="251">
        <v>0.66666666666666663</v>
      </c>
      <c r="E198" s="216">
        <v>2</v>
      </c>
      <c r="F198" s="216">
        <v>52.5</v>
      </c>
      <c r="G198" s="216">
        <v>14</v>
      </c>
      <c r="H198" s="216">
        <v>12.7</v>
      </c>
      <c r="I198" s="218">
        <v>0.4</v>
      </c>
      <c r="J198" s="253">
        <v>0.06</v>
      </c>
      <c r="K198" s="218">
        <v>1.4869999999999999</v>
      </c>
      <c r="L198" s="242">
        <v>1.0072000000000001E-2</v>
      </c>
      <c r="M198" s="243">
        <v>7.1</v>
      </c>
      <c r="N198" s="243">
        <v>6.62</v>
      </c>
      <c r="O198" s="244">
        <v>520</v>
      </c>
      <c r="P198" s="51" t="str">
        <f>IF($M198&lt;NORMA!$M$7,"NO CUMPLE","CUMPLE")</f>
        <v>CUMPLE</v>
      </c>
      <c r="Q198" s="51" t="str">
        <f>IF($E198&gt;NORMA!$M$8,"NO CUMPLE","CUMPLE")</f>
        <v>CUMPLE</v>
      </c>
      <c r="R198" s="51" t="str">
        <f>IF($F198&gt;NORMA!$M$9,"NO CUMPLE","CUMPLE")</f>
        <v>NO CUMPLE</v>
      </c>
      <c r="S198" s="51" t="str">
        <f>IF($K198&gt;NORMA!$M$10,"NO CUMPLE","CUMPLE")</f>
        <v>CUMPLE</v>
      </c>
      <c r="T198" s="51" t="str">
        <f>IF($J198&gt;NORMA!$M$11,"NO CUMPLE","CUMPLE")</f>
        <v>CUMPLE</v>
      </c>
      <c r="U198" s="51" t="str">
        <f>IF($G198&gt;NORMA!$M$12,"NO CUMPLE","CUMPLE")</f>
        <v>NO CUMPLE</v>
      </c>
      <c r="V198" s="51" t="str">
        <f>IF($H198&gt;NORMA!$M$13,"NO CUMPLE","CUMPLE")</f>
        <v>CUMPLE</v>
      </c>
      <c r="W198" s="51" t="str">
        <f>IF($O198&gt;NORMA!$M$14,"NO CUMPLE","CUMPLE")</f>
        <v>CUMPLE</v>
      </c>
      <c r="X198" s="51" t="str">
        <f>IF(AND($N198&gt;=NORMA!$Q$4, $N198&lt;=NORMA!$R$4),"CUMPLE","NO CUMPLE")</f>
        <v>CUMPLE</v>
      </c>
      <c r="Y198" s="51" t="str">
        <f>IF($I198&gt;NORMA!$M$16,"NO CUMPLE","CUMPLE")</f>
        <v>CUMPLE</v>
      </c>
      <c r="Z198" s="51" t="str">
        <f>IF($M198&lt;NORMA!$M$23,"NO CUMPLE","CUMPLE")</f>
        <v>CUMPLE</v>
      </c>
      <c r="AA198" s="51" t="str">
        <f>IF($E198&gt;NORMA!$M$24,"NO CUMPLE","CUMPLE")</f>
        <v>CUMPLE</v>
      </c>
      <c r="AB198" s="51" t="str">
        <f>IF($F198&gt;NORMA!$M$25,"NO CUMPLE","CUMPLE")</f>
        <v>NO CUMPLE</v>
      </c>
      <c r="AC198" s="51" t="str">
        <f>IF($K198&gt;NORMA!$M$26,"NO CUMPLE","CUMPLE")</f>
        <v>CUMPLE</v>
      </c>
      <c r="AD198" s="51" t="str">
        <f>IF($J198&gt;NORMA!$M$27,"NO CUMPLE","CUMPLE")</f>
        <v>CUMPLE</v>
      </c>
      <c r="AE198" s="51" t="str">
        <f>IF($G198&gt;NORMA!$M$28,"NO CUMPLE","CUMPLE")</f>
        <v>NO CUMPLE</v>
      </c>
      <c r="AF198" s="51" t="str">
        <f>IF($H198&gt;NORMA!$M$29,"NO CUMPLE","CUMPLE")</f>
        <v>NO CUMPLE</v>
      </c>
      <c r="AG198" s="51" t="str">
        <f>IF($O198&gt;NORMA!$M$30,"NO CUMPLE","CUMPLE")</f>
        <v>NO CUMPLE</v>
      </c>
      <c r="AH198" s="51" t="str">
        <f>IF(AND($N198&gt;=NORMA!$R$18, $N198&lt;=NORMA!$S$18),"CUMPLE","NO CUMPLE")</f>
        <v>CUMPLE</v>
      </c>
      <c r="AI198" s="51" t="str">
        <f>IF($I198&gt;NORMA!$M$32,"NO CUMPLE","CUMPLE")</f>
        <v>CUMPLE</v>
      </c>
    </row>
    <row r="199" spans="1:35" ht="14.25" customHeight="1" x14ac:dyDescent="0.35">
      <c r="A199" s="213" t="s">
        <v>112</v>
      </c>
      <c r="B199" s="214" t="s">
        <v>113</v>
      </c>
      <c r="C199" s="215">
        <v>43612</v>
      </c>
      <c r="D199" s="251">
        <v>0.41666666666666669</v>
      </c>
      <c r="E199" s="216">
        <v>5.8</v>
      </c>
      <c r="F199" s="216">
        <v>19.600000000000001</v>
      </c>
      <c r="G199" s="216">
        <v>26</v>
      </c>
      <c r="H199" s="216">
        <v>12.8</v>
      </c>
      <c r="I199" s="218">
        <v>0.4</v>
      </c>
      <c r="J199" s="253">
        <v>0.06</v>
      </c>
      <c r="K199" s="218">
        <v>0.47699999999999998</v>
      </c>
      <c r="L199" s="242">
        <v>0.66588000000000003</v>
      </c>
      <c r="M199" s="243">
        <v>6.18</v>
      </c>
      <c r="N199" s="243">
        <v>7.32</v>
      </c>
      <c r="O199" s="244">
        <v>4280</v>
      </c>
      <c r="P199" s="51" t="str">
        <f>IF($M199&lt;NORMA!$M$7,"NO CUMPLE","CUMPLE")</f>
        <v>NO CUMPLE</v>
      </c>
      <c r="Q199" s="51" t="str">
        <f>IF($E199&gt;NORMA!$M$8,"NO CUMPLE","CUMPLE")</f>
        <v>NO CUMPLE</v>
      </c>
      <c r="R199" s="51" t="str">
        <f>IF($F199&gt;NORMA!$M$9,"NO CUMPLE","CUMPLE")</f>
        <v>CUMPLE</v>
      </c>
      <c r="S199" s="51" t="str">
        <f>IF($K199&gt;NORMA!$M$10,"NO CUMPLE","CUMPLE")</f>
        <v>CUMPLE</v>
      </c>
      <c r="T199" s="51" t="str">
        <f>IF($J199&gt;NORMA!$M$11,"NO CUMPLE","CUMPLE")</f>
        <v>CUMPLE</v>
      </c>
      <c r="U199" s="51" t="str">
        <f>IF($G199&gt;NORMA!$M$12,"NO CUMPLE","CUMPLE")</f>
        <v>NO CUMPLE</v>
      </c>
      <c r="V199" s="51" t="str">
        <f>IF($H199&gt;NORMA!$M$13,"NO CUMPLE","CUMPLE")</f>
        <v>CUMPLE</v>
      </c>
      <c r="W199" s="51" t="str">
        <f>IF($O199&gt;NORMA!$M$14,"NO CUMPLE","CUMPLE")</f>
        <v>NO CUMPLE</v>
      </c>
      <c r="X199" s="51" t="str">
        <f>IF(AND($N199&gt;=NORMA!$Q$4, $N199&lt;=NORMA!$R$4),"CUMPLE","NO CUMPLE")</f>
        <v>CUMPLE</v>
      </c>
      <c r="Y199" s="51" t="str">
        <f>IF($I199&gt;NORMA!$M$16,"NO CUMPLE","CUMPLE")</f>
        <v>CUMPLE</v>
      </c>
      <c r="Z199" s="51" t="str">
        <f>IF($M199&lt;NORMA!$M$23,"NO CUMPLE","CUMPLE")</f>
        <v>NO CUMPLE</v>
      </c>
      <c r="AA199" s="51" t="str">
        <f>IF($E199&gt;NORMA!$M$24,"NO CUMPLE","CUMPLE")</f>
        <v>NO CUMPLE</v>
      </c>
      <c r="AB199" s="51" t="str">
        <f>IF($F199&gt;NORMA!$M$25,"NO CUMPLE","CUMPLE")</f>
        <v>NO CUMPLE</v>
      </c>
      <c r="AC199" s="51" t="str">
        <f>IF($K199&gt;NORMA!$M$26,"NO CUMPLE","CUMPLE")</f>
        <v>CUMPLE</v>
      </c>
      <c r="AD199" s="51" t="str">
        <f>IF($J199&gt;NORMA!$M$27,"NO CUMPLE","CUMPLE")</f>
        <v>CUMPLE</v>
      </c>
      <c r="AE199" s="51" t="str">
        <f>IF($G199&gt;NORMA!$M$28,"NO CUMPLE","CUMPLE")</f>
        <v>NO CUMPLE</v>
      </c>
      <c r="AF199" s="51" t="str">
        <f>IF($H199&gt;NORMA!$M$29,"NO CUMPLE","CUMPLE")</f>
        <v>NO CUMPLE</v>
      </c>
      <c r="AG199" s="51" t="str">
        <f>IF($O199&gt;NORMA!$M$30,"NO CUMPLE","CUMPLE")</f>
        <v>NO CUMPLE</v>
      </c>
      <c r="AH199" s="51" t="str">
        <f>IF(AND($N199&gt;=NORMA!$R$18, $N199&lt;=NORMA!$S$18),"CUMPLE","NO CUMPLE")</f>
        <v>CUMPLE</v>
      </c>
      <c r="AI199" s="51" t="str">
        <f>IF($I199&gt;NORMA!$M$32,"NO CUMPLE","CUMPLE")</f>
        <v>CUMPLE</v>
      </c>
    </row>
    <row r="200" spans="1:35" ht="14.25" customHeight="1" x14ac:dyDescent="0.35">
      <c r="A200" s="213" t="s">
        <v>114</v>
      </c>
      <c r="B200" s="214" t="s">
        <v>113</v>
      </c>
      <c r="C200" s="215">
        <v>43621</v>
      </c>
      <c r="D200" s="251">
        <v>0.5</v>
      </c>
      <c r="E200" s="216">
        <v>2</v>
      </c>
      <c r="F200" s="216">
        <v>15.2</v>
      </c>
      <c r="G200" s="216">
        <v>4</v>
      </c>
      <c r="H200" s="216">
        <v>10</v>
      </c>
      <c r="I200" s="218">
        <v>0.4</v>
      </c>
      <c r="J200" s="242">
        <v>6.0999999999999999E-2</v>
      </c>
      <c r="K200" s="218">
        <v>2.6630000000000003</v>
      </c>
      <c r="L200" s="242">
        <v>2.1534800000000001</v>
      </c>
      <c r="M200" s="243">
        <v>7.96</v>
      </c>
      <c r="N200" s="243">
        <v>7.21</v>
      </c>
      <c r="O200" s="244">
        <v>34400</v>
      </c>
      <c r="P200" s="51" t="str">
        <f>IF($M200&lt;NORMA!$M$7,"NO CUMPLE","CUMPLE")</f>
        <v>CUMPLE</v>
      </c>
      <c r="Q200" s="51" t="str">
        <f>IF($E200&gt;NORMA!$M$8,"NO CUMPLE","CUMPLE")</f>
        <v>CUMPLE</v>
      </c>
      <c r="R200" s="51" t="str">
        <f>IF($F200&gt;NORMA!$M$9,"NO CUMPLE","CUMPLE")</f>
        <v>CUMPLE</v>
      </c>
      <c r="S200" s="51" t="str">
        <f>IF($K200&gt;NORMA!$M$10,"NO CUMPLE","CUMPLE")</f>
        <v>CUMPLE</v>
      </c>
      <c r="T200" s="51" t="str">
        <f>IF($J200&gt;NORMA!$M$11,"NO CUMPLE","CUMPLE")</f>
        <v>CUMPLE</v>
      </c>
      <c r="U200" s="51" t="str">
        <f>IF($G200&gt;NORMA!$M$12,"NO CUMPLE","CUMPLE")</f>
        <v>CUMPLE</v>
      </c>
      <c r="V200" s="51" t="str">
        <f>IF($H200&gt;NORMA!$M$13,"NO CUMPLE","CUMPLE")</f>
        <v>CUMPLE</v>
      </c>
      <c r="W200" s="51" t="str">
        <f>IF($O200&gt;NORMA!$M$14,"NO CUMPLE","CUMPLE")</f>
        <v>NO CUMPLE</v>
      </c>
      <c r="X200" s="51" t="str">
        <f>IF(AND($N200&gt;=NORMA!$Q$4, $N200&lt;=NORMA!$R$4),"CUMPLE","NO CUMPLE")</f>
        <v>CUMPLE</v>
      </c>
      <c r="Y200" s="51" t="str">
        <f>IF($I200&gt;NORMA!$M$16,"NO CUMPLE","CUMPLE")</f>
        <v>CUMPLE</v>
      </c>
      <c r="Z200" s="51" t="str">
        <f>IF($M200&lt;NORMA!$M$23,"NO CUMPLE","CUMPLE")</f>
        <v>CUMPLE</v>
      </c>
      <c r="AA200" s="51" t="str">
        <f>IF($E200&gt;NORMA!$M$24,"NO CUMPLE","CUMPLE")</f>
        <v>CUMPLE</v>
      </c>
      <c r="AB200" s="51" t="str">
        <f>IF($F200&gt;NORMA!$M$25,"NO CUMPLE","CUMPLE")</f>
        <v>NO CUMPLE</v>
      </c>
      <c r="AC200" s="51" t="str">
        <f>IF($K200&gt;NORMA!$M$26,"NO CUMPLE","CUMPLE")</f>
        <v>CUMPLE</v>
      </c>
      <c r="AD200" s="51" t="str">
        <f>IF($J200&gt;NORMA!$M$27,"NO CUMPLE","CUMPLE")</f>
        <v>CUMPLE</v>
      </c>
      <c r="AE200" s="51" t="str">
        <f>IF($G200&gt;NORMA!$M$28,"NO CUMPLE","CUMPLE")</f>
        <v>CUMPLE</v>
      </c>
      <c r="AF200" s="51" t="str">
        <f>IF($H200&gt;NORMA!$M$29,"NO CUMPLE","CUMPLE")</f>
        <v>CUMPLE</v>
      </c>
      <c r="AG200" s="51" t="str">
        <f>IF($O200&gt;NORMA!$M$30,"NO CUMPLE","CUMPLE")</f>
        <v>NO CUMPLE</v>
      </c>
      <c r="AH200" s="51" t="str">
        <f>IF(AND($N200&gt;=NORMA!$R$18, $N200&lt;=NORMA!$S$18),"CUMPLE","NO CUMPLE")</f>
        <v>CUMPLE</v>
      </c>
      <c r="AI200" s="51" t="str">
        <f>IF($I200&gt;NORMA!$M$32,"NO CUMPLE","CUMPLE")</f>
        <v>CUMPLE</v>
      </c>
    </row>
    <row r="201" spans="1:35" ht="14.25" customHeight="1" x14ac:dyDescent="0.35">
      <c r="A201" s="213" t="s">
        <v>112</v>
      </c>
      <c r="B201" s="214" t="s">
        <v>113</v>
      </c>
      <c r="C201" s="215">
        <v>43671</v>
      </c>
      <c r="D201" s="251">
        <v>0.25</v>
      </c>
      <c r="E201" s="216">
        <v>2.5</v>
      </c>
      <c r="F201" s="216">
        <v>28.2</v>
      </c>
      <c r="G201" s="216">
        <v>26.25</v>
      </c>
      <c r="H201" s="216">
        <v>10</v>
      </c>
      <c r="I201" s="218">
        <v>0.4</v>
      </c>
      <c r="J201" s="253">
        <v>0.06</v>
      </c>
      <c r="K201" s="218">
        <v>1.4020000000000001</v>
      </c>
      <c r="L201" s="242">
        <v>8.5867999999999984</v>
      </c>
      <c r="M201" s="243">
        <v>8.34</v>
      </c>
      <c r="N201" s="243">
        <v>6.96</v>
      </c>
      <c r="O201" s="244">
        <v>135</v>
      </c>
      <c r="P201" s="51" t="str">
        <f>IF($M201&lt;NORMA!$M$7,"NO CUMPLE","CUMPLE")</f>
        <v>CUMPLE</v>
      </c>
      <c r="Q201" s="51" t="str">
        <f>IF($E201&gt;NORMA!$M$8,"NO CUMPLE","CUMPLE")</f>
        <v>CUMPLE</v>
      </c>
      <c r="R201" s="51" t="str">
        <f>IF($F201&gt;NORMA!$M$9,"NO CUMPLE","CUMPLE")</f>
        <v>CUMPLE</v>
      </c>
      <c r="S201" s="51" t="str">
        <f>IF($K201&gt;NORMA!$M$10,"NO CUMPLE","CUMPLE")</f>
        <v>CUMPLE</v>
      </c>
      <c r="T201" s="51" t="str">
        <f>IF($J201&gt;NORMA!$M$11,"NO CUMPLE","CUMPLE")</f>
        <v>CUMPLE</v>
      </c>
      <c r="U201" s="51" t="str">
        <f>IF($G201&gt;NORMA!$M$12,"NO CUMPLE","CUMPLE")</f>
        <v>NO CUMPLE</v>
      </c>
      <c r="V201" s="51" t="str">
        <f>IF($H201&gt;NORMA!$M$13,"NO CUMPLE","CUMPLE")</f>
        <v>CUMPLE</v>
      </c>
      <c r="W201" s="51" t="str">
        <f>IF($O201&gt;NORMA!$M$14,"NO CUMPLE","CUMPLE")</f>
        <v>CUMPLE</v>
      </c>
      <c r="X201" s="51" t="str">
        <f>IF(AND($N201&gt;=NORMA!$Q$4, $N201&lt;=NORMA!$R$4),"CUMPLE","NO CUMPLE")</f>
        <v>CUMPLE</v>
      </c>
      <c r="Y201" s="51" t="str">
        <f>IF($I201&gt;NORMA!$M$16,"NO CUMPLE","CUMPLE")</f>
        <v>CUMPLE</v>
      </c>
      <c r="Z201" s="51" t="str">
        <f>IF($M201&lt;NORMA!$M$23,"NO CUMPLE","CUMPLE")</f>
        <v>CUMPLE</v>
      </c>
      <c r="AA201" s="51" t="str">
        <f>IF($E201&gt;NORMA!$M$24,"NO CUMPLE","CUMPLE")</f>
        <v>CUMPLE</v>
      </c>
      <c r="AB201" s="51" t="str">
        <f>IF($F201&gt;NORMA!$M$25,"NO CUMPLE","CUMPLE")</f>
        <v>NO CUMPLE</v>
      </c>
      <c r="AC201" s="51" t="str">
        <f>IF($K201&gt;NORMA!$M$26,"NO CUMPLE","CUMPLE")</f>
        <v>CUMPLE</v>
      </c>
      <c r="AD201" s="51" t="str">
        <f>IF($J201&gt;NORMA!$M$27,"NO CUMPLE","CUMPLE")</f>
        <v>CUMPLE</v>
      </c>
      <c r="AE201" s="51" t="str">
        <f>IF($G201&gt;NORMA!$M$28,"NO CUMPLE","CUMPLE")</f>
        <v>NO CUMPLE</v>
      </c>
      <c r="AF201" s="51" t="str">
        <f>IF($H201&gt;NORMA!$M$29,"NO CUMPLE","CUMPLE")</f>
        <v>CUMPLE</v>
      </c>
      <c r="AG201" s="51" t="str">
        <f>IF($O201&gt;NORMA!$M$30,"NO CUMPLE","CUMPLE")</f>
        <v>NO CUMPLE</v>
      </c>
      <c r="AH201" s="51" t="str">
        <f>IF(AND($N201&gt;=NORMA!$R$18, $N201&lt;=NORMA!$S$18),"CUMPLE","NO CUMPLE")</f>
        <v>CUMPLE</v>
      </c>
      <c r="AI201" s="51" t="str">
        <f>IF($I201&gt;NORMA!$M$32,"NO CUMPLE","CUMPLE")</f>
        <v>CUMPLE</v>
      </c>
    </row>
    <row r="202" spans="1:35" ht="14.25" customHeight="1" x14ac:dyDescent="0.35">
      <c r="A202" s="213" t="s">
        <v>114</v>
      </c>
      <c r="B202" s="214" t="s">
        <v>113</v>
      </c>
      <c r="C202" s="215">
        <v>43671</v>
      </c>
      <c r="D202" s="251">
        <v>0.41666666666666669</v>
      </c>
      <c r="E202" s="216">
        <v>3.1</v>
      </c>
      <c r="F202" s="216">
        <v>17.100000000000001</v>
      </c>
      <c r="G202" s="216">
        <v>22</v>
      </c>
      <c r="H202" s="216">
        <v>10</v>
      </c>
      <c r="I202" s="218">
        <v>0.4</v>
      </c>
      <c r="J202" s="242">
        <v>7.1999999999999995E-2</v>
      </c>
      <c r="K202" s="218">
        <v>1.8050000000000002</v>
      </c>
      <c r="L202" s="242">
        <v>10.2476</v>
      </c>
      <c r="M202" s="243">
        <v>7.42</v>
      </c>
      <c r="N202" s="243">
        <v>8.01</v>
      </c>
      <c r="O202" s="244">
        <v>1730</v>
      </c>
      <c r="P202" s="51" t="str">
        <f>IF($M202&lt;NORMA!$M$7,"NO CUMPLE","CUMPLE")</f>
        <v>CUMPLE</v>
      </c>
      <c r="Q202" s="51" t="str">
        <f>IF($E202&gt;NORMA!$M$8,"NO CUMPLE","CUMPLE")</f>
        <v>CUMPLE</v>
      </c>
      <c r="R202" s="51" t="str">
        <f>IF($F202&gt;NORMA!$M$9,"NO CUMPLE","CUMPLE")</f>
        <v>CUMPLE</v>
      </c>
      <c r="S202" s="51" t="str">
        <f>IF($K202&gt;NORMA!$M$10,"NO CUMPLE","CUMPLE")</f>
        <v>CUMPLE</v>
      </c>
      <c r="T202" s="51" t="str">
        <f>IF($J202&gt;NORMA!$M$11,"NO CUMPLE","CUMPLE")</f>
        <v>CUMPLE</v>
      </c>
      <c r="U202" s="51" t="str">
        <f>IF($G202&gt;NORMA!$M$12,"NO CUMPLE","CUMPLE")</f>
        <v>NO CUMPLE</v>
      </c>
      <c r="V202" s="51" t="str">
        <f>IF($H202&gt;NORMA!$M$13,"NO CUMPLE","CUMPLE")</f>
        <v>CUMPLE</v>
      </c>
      <c r="W202" s="51" t="str">
        <f>IF($O202&gt;NORMA!$M$14,"NO CUMPLE","CUMPLE")</f>
        <v>NO CUMPLE</v>
      </c>
      <c r="X202" s="51" t="str">
        <f>IF(AND($N202&gt;=NORMA!$Q$4, $N202&lt;=NORMA!$R$4),"CUMPLE","NO CUMPLE")</f>
        <v>CUMPLE</v>
      </c>
      <c r="Y202" s="51" t="str">
        <f>IF($I202&gt;NORMA!$M$16,"NO CUMPLE","CUMPLE")</f>
        <v>CUMPLE</v>
      </c>
      <c r="Z202" s="51" t="str">
        <f>IF($M202&lt;NORMA!$M$23,"NO CUMPLE","CUMPLE")</f>
        <v>CUMPLE</v>
      </c>
      <c r="AA202" s="51" t="str">
        <f>IF($E202&gt;NORMA!$M$24,"NO CUMPLE","CUMPLE")</f>
        <v>CUMPLE</v>
      </c>
      <c r="AB202" s="51" t="str">
        <f>IF($F202&gt;NORMA!$M$25,"NO CUMPLE","CUMPLE")</f>
        <v>NO CUMPLE</v>
      </c>
      <c r="AC202" s="51" t="str">
        <f>IF($K202&gt;NORMA!$M$26,"NO CUMPLE","CUMPLE")</f>
        <v>CUMPLE</v>
      </c>
      <c r="AD202" s="51" t="str">
        <f>IF($J202&gt;NORMA!$M$27,"NO CUMPLE","CUMPLE")</f>
        <v>CUMPLE</v>
      </c>
      <c r="AE202" s="51" t="str">
        <f>IF($G202&gt;NORMA!$M$28,"NO CUMPLE","CUMPLE")</f>
        <v>NO CUMPLE</v>
      </c>
      <c r="AF202" s="51" t="str">
        <f>IF($H202&gt;NORMA!$M$29,"NO CUMPLE","CUMPLE")</f>
        <v>CUMPLE</v>
      </c>
      <c r="AG202" s="51" t="str">
        <f>IF($O202&gt;NORMA!$M$30,"NO CUMPLE","CUMPLE")</f>
        <v>NO CUMPLE</v>
      </c>
      <c r="AH202" s="51" t="str">
        <f>IF(AND($N202&gt;=NORMA!$R$18, $N202&lt;=NORMA!$S$18),"CUMPLE","NO CUMPLE")</f>
        <v>CUMPLE</v>
      </c>
      <c r="AI202" s="51" t="str">
        <f>IF($I202&gt;NORMA!$M$32,"NO CUMPLE","CUMPLE")</f>
        <v>CUMPLE</v>
      </c>
    </row>
    <row r="203" spans="1:35" ht="14.25" customHeight="1" x14ac:dyDescent="0.35">
      <c r="A203" s="213" t="s">
        <v>114</v>
      </c>
      <c r="B203" s="214" t="s">
        <v>113</v>
      </c>
      <c r="C203" s="215">
        <v>43704</v>
      </c>
      <c r="D203" s="251">
        <v>0.5</v>
      </c>
      <c r="E203" s="216">
        <v>7.1</v>
      </c>
      <c r="F203" s="216">
        <v>12</v>
      </c>
      <c r="G203" s="216">
        <v>7.5</v>
      </c>
      <c r="H203" s="216">
        <v>10</v>
      </c>
      <c r="I203" s="218">
        <v>0.4</v>
      </c>
      <c r="J203" s="242">
        <v>0.17</v>
      </c>
      <c r="K203" s="218">
        <v>4.1349999999999998</v>
      </c>
      <c r="L203" s="242">
        <v>0.84739999999999993</v>
      </c>
      <c r="M203" s="243">
        <v>7.63</v>
      </c>
      <c r="N203" s="243">
        <v>7.49</v>
      </c>
      <c r="O203" s="244">
        <v>6870</v>
      </c>
      <c r="P203" s="51" t="str">
        <f>IF($M203&lt;NORMA!$M$7,"NO CUMPLE","CUMPLE")</f>
        <v>CUMPLE</v>
      </c>
      <c r="Q203" s="51" t="str">
        <f>IF($E203&gt;NORMA!$M$8,"NO CUMPLE","CUMPLE")</f>
        <v>NO CUMPLE</v>
      </c>
      <c r="R203" s="51" t="str">
        <f>IF($F203&gt;NORMA!$M$9,"NO CUMPLE","CUMPLE")</f>
        <v>CUMPLE</v>
      </c>
      <c r="S203" s="51" t="str">
        <f>IF($K203&gt;NORMA!$M$10,"NO CUMPLE","CUMPLE")</f>
        <v>NO CUMPLE</v>
      </c>
      <c r="T203" s="51" t="str">
        <f>IF($J203&gt;NORMA!$M$11,"NO CUMPLE","CUMPLE")</f>
        <v>CUMPLE</v>
      </c>
      <c r="U203" s="51" t="str">
        <f>IF($G203&gt;NORMA!$M$12,"NO CUMPLE","CUMPLE")</f>
        <v>CUMPLE</v>
      </c>
      <c r="V203" s="51" t="str">
        <f>IF($H203&gt;NORMA!$M$13,"NO CUMPLE","CUMPLE")</f>
        <v>CUMPLE</v>
      </c>
      <c r="W203" s="51" t="str">
        <f>IF($O203&gt;NORMA!$M$14,"NO CUMPLE","CUMPLE")</f>
        <v>NO CUMPLE</v>
      </c>
      <c r="X203" s="51" t="str">
        <f>IF(AND($N203&gt;=NORMA!$Q$4, $N203&lt;=NORMA!$R$4),"CUMPLE","NO CUMPLE")</f>
        <v>CUMPLE</v>
      </c>
      <c r="Y203" s="51" t="str">
        <f>IF($I203&gt;NORMA!$M$16,"NO CUMPLE","CUMPLE")</f>
        <v>CUMPLE</v>
      </c>
      <c r="Z203" s="51" t="str">
        <f>IF($M203&lt;NORMA!$M$23,"NO CUMPLE","CUMPLE")</f>
        <v>CUMPLE</v>
      </c>
      <c r="AA203" s="51" t="str">
        <f>IF($E203&gt;NORMA!$M$24,"NO CUMPLE","CUMPLE")</f>
        <v>NO CUMPLE</v>
      </c>
      <c r="AB203" s="51" t="str">
        <f>IF($F203&gt;NORMA!$M$25,"NO CUMPLE","CUMPLE")</f>
        <v>NO CUMPLE</v>
      </c>
      <c r="AC203" s="51" t="str">
        <f>IF($K203&gt;NORMA!$M$26,"NO CUMPLE","CUMPLE")</f>
        <v>NO CUMPLE</v>
      </c>
      <c r="AD203" s="51" t="str">
        <f>IF($J203&gt;NORMA!$M$27,"NO CUMPLE","CUMPLE")</f>
        <v>CUMPLE</v>
      </c>
      <c r="AE203" s="51" t="str">
        <f>IF($G203&gt;NORMA!$M$28,"NO CUMPLE","CUMPLE")</f>
        <v>CUMPLE</v>
      </c>
      <c r="AF203" s="51" t="str">
        <f>IF($H203&gt;NORMA!$M$29,"NO CUMPLE","CUMPLE")</f>
        <v>CUMPLE</v>
      </c>
      <c r="AG203" s="51" t="str">
        <f>IF($O203&gt;NORMA!$M$30,"NO CUMPLE","CUMPLE")</f>
        <v>NO CUMPLE</v>
      </c>
      <c r="AH203" s="51" t="str">
        <f>IF(AND($N203&gt;=NORMA!$R$18, $N203&lt;=NORMA!$S$18),"CUMPLE","NO CUMPLE")</f>
        <v>CUMPLE</v>
      </c>
      <c r="AI203" s="51" t="str">
        <f>IF($I203&gt;NORMA!$M$32,"NO CUMPLE","CUMPLE")</f>
        <v>CUMPLE</v>
      </c>
    </row>
    <row r="204" spans="1:35" ht="14.25" customHeight="1" x14ac:dyDescent="0.35">
      <c r="A204" s="213" t="s">
        <v>112</v>
      </c>
      <c r="B204" s="214" t="s">
        <v>113</v>
      </c>
      <c r="C204" s="215">
        <v>43704</v>
      </c>
      <c r="D204" s="251">
        <v>0.66666666666666663</v>
      </c>
      <c r="E204" s="216">
        <v>2</v>
      </c>
      <c r="F204" s="216">
        <v>10</v>
      </c>
      <c r="G204" s="216">
        <v>8</v>
      </c>
      <c r="H204" s="216">
        <v>10</v>
      </c>
      <c r="I204" s="218">
        <v>0.4</v>
      </c>
      <c r="J204" s="253">
        <v>0.06</v>
      </c>
      <c r="K204" s="218">
        <v>2.33</v>
      </c>
      <c r="L204" s="242">
        <v>3.8132000000000006E-2</v>
      </c>
      <c r="M204" s="243">
        <v>7.9</v>
      </c>
      <c r="N204" s="243">
        <v>6.76</v>
      </c>
      <c r="O204" s="244">
        <v>1050</v>
      </c>
      <c r="P204" s="51" t="str">
        <f>IF($M204&lt;NORMA!$M$7,"NO CUMPLE","CUMPLE")</f>
        <v>CUMPLE</v>
      </c>
      <c r="Q204" s="51" t="str">
        <f>IF($E204&gt;NORMA!$M$8,"NO CUMPLE","CUMPLE")</f>
        <v>CUMPLE</v>
      </c>
      <c r="R204" s="51" t="str">
        <f>IF($F204&gt;NORMA!$M$9,"NO CUMPLE","CUMPLE")</f>
        <v>CUMPLE</v>
      </c>
      <c r="S204" s="51" t="str">
        <f>IF($K204&gt;NORMA!$M$10,"NO CUMPLE","CUMPLE")</f>
        <v>CUMPLE</v>
      </c>
      <c r="T204" s="51" t="str">
        <f>IF($J204&gt;NORMA!$M$11,"NO CUMPLE","CUMPLE")</f>
        <v>CUMPLE</v>
      </c>
      <c r="U204" s="51" t="str">
        <f>IF($G204&gt;NORMA!$M$12,"NO CUMPLE","CUMPLE")</f>
        <v>CUMPLE</v>
      </c>
      <c r="V204" s="51" t="str">
        <f>IF($H204&gt;NORMA!$M$13,"NO CUMPLE","CUMPLE")</f>
        <v>CUMPLE</v>
      </c>
      <c r="W204" s="51" t="str">
        <f>IF($O204&gt;NORMA!$M$14,"NO CUMPLE","CUMPLE")</f>
        <v>NO CUMPLE</v>
      </c>
      <c r="X204" s="51" t="str">
        <f>IF(AND($N204&gt;=NORMA!$Q$4, $N204&lt;=NORMA!$R$4),"CUMPLE","NO CUMPLE")</f>
        <v>CUMPLE</v>
      </c>
      <c r="Y204" s="51" t="str">
        <f>IF($I204&gt;NORMA!$M$16,"NO CUMPLE","CUMPLE")</f>
        <v>CUMPLE</v>
      </c>
      <c r="Z204" s="51" t="str">
        <f>IF($M204&lt;NORMA!$M$23,"NO CUMPLE","CUMPLE")</f>
        <v>CUMPLE</v>
      </c>
      <c r="AA204" s="51" t="str">
        <f>IF($E204&gt;NORMA!$M$24,"NO CUMPLE","CUMPLE")</f>
        <v>CUMPLE</v>
      </c>
      <c r="AB204" s="51" t="str">
        <f>IF($F204&gt;NORMA!$M$25,"NO CUMPLE","CUMPLE")</f>
        <v>CUMPLE</v>
      </c>
      <c r="AC204" s="51" t="str">
        <f>IF($K204&gt;NORMA!$M$26,"NO CUMPLE","CUMPLE")</f>
        <v>CUMPLE</v>
      </c>
      <c r="AD204" s="51" t="str">
        <f>IF($J204&gt;NORMA!$M$27,"NO CUMPLE","CUMPLE")</f>
        <v>CUMPLE</v>
      </c>
      <c r="AE204" s="51" t="str">
        <f>IF($G204&gt;NORMA!$M$28,"NO CUMPLE","CUMPLE")</f>
        <v>CUMPLE</v>
      </c>
      <c r="AF204" s="51" t="str">
        <f>IF($H204&gt;NORMA!$M$29,"NO CUMPLE","CUMPLE")</f>
        <v>CUMPLE</v>
      </c>
      <c r="AG204" s="51" t="str">
        <f>IF($O204&gt;NORMA!$M$30,"NO CUMPLE","CUMPLE")</f>
        <v>NO CUMPLE</v>
      </c>
      <c r="AH204" s="51" t="str">
        <f>IF(AND($N204&gt;=NORMA!$R$18, $N204&lt;=NORMA!$S$18),"CUMPLE","NO CUMPLE")</f>
        <v>CUMPLE</v>
      </c>
      <c r="AI204" s="51" t="str">
        <f>IF($I204&gt;NORMA!$M$32,"NO CUMPLE","CUMPLE")</f>
        <v>CUMPLE</v>
      </c>
    </row>
    <row r="205" spans="1:35" ht="14.25" customHeight="1" x14ac:dyDescent="0.35">
      <c r="A205" s="213" t="s">
        <v>112</v>
      </c>
      <c r="B205" s="214" t="s">
        <v>113</v>
      </c>
      <c r="C205" s="215">
        <v>43719</v>
      </c>
      <c r="D205" s="251">
        <v>0.33333333333333331</v>
      </c>
      <c r="E205" s="216">
        <v>2</v>
      </c>
      <c r="F205" s="216">
        <v>12.9</v>
      </c>
      <c r="G205" s="216">
        <v>8</v>
      </c>
      <c r="H205" s="216">
        <v>10</v>
      </c>
      <c r="I205" s="218">
        <v>0.4</v>
      </c>
      <c r="J205" s="253">
        <v>0.06</v>
      </c>
      <c r="K205" s="218">
        <v>1.53</v>
      </c>
      <c r="L205" s="242">
        <v>0.69494</v>
      </c>
      <c r="M205" s="243">
        <v>8.44</v>
      </c>
      <c r="N205" s="243">
        <v>7</v>
      </c>
      <c r="O205" s="244">
        <v>9.6</v>
      </c>
      <c r="P205" s="51" t="str">
        <f>IF($M205&lt;NORMA!$M$7,"NO CUMPLE","CUMPLE")</f>
        <v>CUMPLE</v>
      </c>
      <c r="Q205" s="51" t="str">
        <f>IF($E205&gt;NORMA!$M$8,"NO CUMPLE","CUMPLE")</f>
        <v>CUMPLE</v>
      </c>
      <c r="R205" s="51" t="str">
        <f>IF($F205&gt;NORMA!$M$9,"NO CUMPLE","CUMPLE")</f>
        <v>CUMPLE</v>
      </c>
      <c r="S205" s="51" t="str">
        <f>IF($K205&gt;NORMA!$M$10,"NO CUMPLE","CUMPLE")</f>
        <v>CUMPLE</v>
      </c>
      <c r="T205" s="51" t="str">
        <f>IF($J205&gt;NORMA!$M$11,"NO CUMPLE","CUMPLE")</f>
        <v>CUMPLE</v>
      </c>
      <c r="U205" s="51" t="str">
        <f>IF($G205&gt;NORMA!$M$12,"NO CUMPLE","CUMPLE")</f>
        <v>CUMPLE</v>
      </c>
      <c r="V205" s="51" t="str">
        <f>IF($H205&gt;NORMA!$M$13,"NO CUMPLE","CUMPLE")</f>
        <v>CUMPLE</v>
      </c>
      <c r="W205" s="51" t="str">
        <f>IF($O205&gt;NORMA!$M$14,"NO CUMPLE","CUMPLE")</f>
        <v>CUMPLE</v>
      </c>
      <c r="X205" s="51" t="str">
        <f>IF(AND($N205&gt;=NORMA!$Q$4, $N205&lt;=NORMA!$R$4),"CUMPLE","NO CUMPLE")</f>
        <v>CUMPLE</v>
      </c>
      <c r="Y205" s="51" t="str">
        <f>IF($I205&gt;NORMA!$M$16,"NO CUMPLE","CUMPLE")</f>
        <v>CUMPLE</v>
      </c>
      <c r="Z205" s="51" t="str">
        <f>IF($M205&lt;NORMA!$M$23,"NO CUMPLE","CUMPLE")</f>
        <v>CUMPLE</v>
      </c>
      <c r="AA205" s="51" t="str">
        <f>IF($E205&gt;NORMA!$M$24,"NO CUMPLE","CUMPLE")</f>
        <v>CUMPLE</v>
      </c>
      <c r="AB205" s="51" t="str">
        <f>IF($F205&gt;NORMA!$M$25,"NO CUMPLE","CUMPLE")</f>
        <v>NO CUMPLE</v>
      </c>
      <c r="AC205" s="51" t="str">
        <f>IF($K205&gt;NORMA!$M$26,"NO CUMPLE","CUMPLE")</f>
        <v>CUMPLE</v>
      </c>
      <c r="AD205" s="51" t="str">
        <f>IF($J205&gt;NORMA!$M$27,"NO CUMPLE","CUMPLE")</f>
        <v>CUMPLE</v>
      </c>
      <c r="AE205" s="51" t="str">
        <f>IF($G205&gt;NORMA!$M$28,"NO CUMPLE","CUMPLE")</f>
        <v>CUMPLE</v>
      </c>
      <c r="AF205" s="51" t="str">
        <f>IF($H205&gt;NORMA!$M$29,"NO CUMPLE","CUMPLE")</f>
        <v>CUMPLE</v>
      </c>
      <c r="AG205" s="51" t="str">
        <f>IF($O205&gt;NORMA!$M$30,"NO CUMPLE","CUMPLE")</f>
        <v>CUMPLE</v>
      </c>
      <c r="AH205" s="51" t="str">
        <f>IF(AND($N205&gt;=NORMA!$R$18, $N205&lt;=NORMA!$S$18),"CUMPLE","NO CUMPLE")</f>
        <v>CUMPLE</v>
      </c>
      <c r="AI205" s="51" t="str">
        <f>IF($I205&gt;NORMA!$M$32,"NO CUMPLE","CUMPLE")</f>
        <v>CUMPLE</v>
      </c>
    </row>
    <row r="206" spans="1:35" ht="14.25" customHeight="1" x14ac:dyDescent="0.35">
      <c r="A206" s="213" t="s">
        <v>114</v>
      </c>
      <c r="B206" s="214" t="s">
        <v>113</v>
      </c>
      <c r="C206" s="215">
        <v>43719</v>
      </c>
      <c r="D206" s="251">
        <v>0.66666666666666663</v>
      </c>
      <c r="E206" s="216">
        <v>12</v>
      </c>
      <c r="F206" s="216">
        <v>23</v>
      </c>
      <c r="G206" s="216">
        <v>7.3</v>
      </c>
      <c r="H206" s="216">
        <v>10</v>
      </c>
      <c r="I206" s="218">
        <v>0.4</v>
      </c>
      <c r="J206" s="242">
        <v>0.21299999999999999</v>
      </c>
      <c r="K206" s="218">
        <v>2.6839</v>
      </c>
      <c r="L206" s="242">
        <v>1.3564000000000001</v>
      </c>
      <c r="M206" s="243">
        <v>7.21</v>
      </c>
      <c r="N206" s="243">
        <v>7.13</v>
      </c>
      <c r="O206" s="244">
        <v>30800</v>
      </c>
      <c r="P206" s="51" t="str">
        <f>IF($M206&lt;NORMA!$M$7,"NO CUMPLE","CUMPLE")</f>
        <v>CUMPLE</v>
      </c>
      <c r="Q206" s="51" t="str">
        <f>IF($E206&gt;NORMA!$M$8,"NO CUMPLE","CUMPLE")</f>
        <v>NO CUMPLE</v>
      </c>
      <c r="R206" s="51" t="str">
        <f>IF($F206&gt;NORMA!$M$9,"NO CUMPLE","CUMPLE")</f>
        <v>CUMPLE</v>
      </c>
      <c r="S206" s="51" t="str">
        <f>IF($K206&gt;NORMA!$M$10,"NO CUMPLE","CUMPLE")</f>
        <v>CUMPLE</v>
      </c>
      <c r="T206" s="51" t="str">
        <f>IF($J206&gt;NORMA!$M$11,"NO CUMPLE","CUMPLE")</f>
        <v>NO CUMPLE</v>
      </c>
      <c r="U206" s="51" t="str">
        <f>IF($G206&gt;NORMA!$M$12,"NO CUMPLE","CUMPLE")</f>
        <v>CUMPLE</v>
      </c>
      <c r="V206" s="51" t="str">
        <f>IF($H206&gt;NORMA!$M$13,"NO CUMPLE","CUMPLE")</f>
        <v>CUMPLE</v>
      </c>
      <c r="W206" s="51" t="str">
        <f>IF($O206&gt;NORMA!$M$14,"NO CUMPLE","CUMPLE")</f>
        <v>NO CUMPLE</v>
      </c>
      <c r="X206" s="51" t="str">
        <f>IF(AND($N206&gt;=NORMA!$Q$4, $N206&lt;=NORMA!$R$4),"CUMPLE","NO CUMPLE")</f>
        <v>CUMPLE</v>
      </c>
      <c r="Y206" s="51" t="str">
        <f>IF($I206&gt;NORMA!$M$16,"NO CUMPLE","CUMPLE")</f>
        <v>CUMPLE</v>
      </c>
      <c r="Z206" s="51" t="str">
        <f>IF($M206&lt;NORMA!$M$23,"NO CUMPLE","CUMPLE")</f>
        <v>CUMPLE</v>
      </c>
      <c r="AA206" s="51" t="str">
        <f>IF($E206&gt;NORMA!$M$24,"NO CUMPLE","CUMPLE")</f>
        <v>NO CUMPLE</v>
      </c>
      <c r="AB206" s="51" t="str">
        <f>IF($F206&gt;NORMA!$M$25,"NO CUMPLE","CUMPLE")</f>
        <v>NO CUMPLE</v>
      </c>
      <c r="AC206" s="51" t="str">
        <f>IF($K206&gt;NORMA!$M$26,"NO CUMPLE","CUMPLE")</f>
        <v>CUMPLE</v>
      </c>
      <c r="AD206" s="51" t="str">
        <f>IF($J206&gt;NORMA!$M$27,"NO CUMPLE","CUMPLE")</f>
        <v>CUMPLE</v>
      </c>
      <c r="AE206" s="51" t="str">
        <f>IF($G206&gt;NORMA!$M$28,"NO CUMPLE","CUMPLE")</f>
        <v>CUMPLE</v>
      </c>
      <c r="AF206" s="51" t="str">
        <f>IF($H206&gt;NORMA!$M$29,"NO CUMPLE","CUMPLE")</f>
        <v>CUMPLE</v>
      </c>
      <c r="AG206" s="51" t="str">
        <f>IF($O206&gt;NORMA!$M$30,"NO CUMPLE","CUMPLE")</f>
        <v>NO CUMPLE</v>
      </c>
      <c r="AH206" s="51" t="str">
        <f>IF(AND($N206&gt;=NORMA!$R$18, $N206&lt;=NORMA!$S$18),"CUMPLE","NO CUMPLE")</f>
        <v>CUMPLE</v>
      </c>
      <c r="AI206" s="51" t="str">
        <f>IF($I206&gt;NORMA!$M$32,"NO CUMPLE","CUMPLE")</f>
        <v>CUMPLE</v>
      </c>
    </row>
    <row r="207" spans="1:35" ht="14.25" customHeight="1" x14ac:dyDescent="0.35">
      <c r="A207" s="213" t="s">
        <v>114</v>
      </c>
      <c r="B207" s="214" t="s">
        <v>113</v>
      </c>
      <c r="C207" s="215">
        <v>43741</v>
      </c>
      <c r="D207" s="251">
        <v>0.25</v>
      </c>
      <c r="E207" s="216">
        <v>7.1</v>
      </c>
      <c r="F207" s="216">
        <v>139</v>
      </c>
      <c r="G207" s="216">
        <v>24.6</v>
      </c>
      <c r="H207" s="216">
        <v>10</v>
      </c>
      <c r="I207" s="218">
        <v>1.94</v>
      </c>
      <c r="J207" s="242">
        <v>0.56100000000000005</v>
      </c>
      <c r="K207" s="218">
        <v>7.5148999999999999</v>
      </c>
      <c r="L207" s="242">
        <v>0.71003333333333329</v>
      </c>
      <c r="M207" s="243">
        <v>7.41</v>
      </c>
      <c r="N207" s="243">
        <v>7.25</v>
      </c>
      <c r="O207" s="244">
        <v>19900</v>
      </c>
      <c r="P207" s="51" t="str">
        <f>IF($M207&lt;NORMA!$M$7,"NO CUMPLE","CUMPLE")</f>
        <v>CUMPLE</v>
      </c>
      <c r="Q207" s="51" t="str">
        <f>IF($E207&gt;NORMA!$M$8,"NO CUMPLE","CUMPLE")</f>
        <v>NO CUMPLE</v>
      </c>
      <c r="R207" s="51" t="str">
        <f>IF($F207&gt;NORMA!$M$9,"NO CUMPLE","CUMPLE")</f>
        <v>NO CUMPLE</v>
      </c>
      <c r="S207" s="51" t="str">
        <f>IF($K207&gt;NORMA!$M$10,"NO CUMPLE","CUMPLE")</f>
        <v>NO CUMPLE</v>
      </c>
      <c r="T207" s="51" t="str">
        <f>IF($J207&gt;NORMA!$M$11,"NO CUMPLE","CUMPLE")</f>
        <v>NO CUMPLE</v>
      </c>
      <c r="U207" s="51" t="str">
        <f>IF($G207&gt;NORMA!$M$12,"NO CUMPLE","CUMPLE")</f>
        <v>NO CUMPLE</v>
      </c>
      <c r="V207" s="51" t="str">
        <f>IF($H207&gt;NORMA!$M$13,"NO CUMPLE","CUMPLE")</f>
        <v>CUMPLE</v>
      </c>
      <c r="W207" s="51" t="str">
        <f>IF($O207&gt;NORMA!$M$14,"NO CUMPLE","CUMPLE")</f>
        <v>NO CUMPLE</v>
      </c>
      <c r="X207" s="51" t="str">
        <f>IF(AND($N207&gt;=NORMA!$Q$4, $N207&lt;=NORMA!$R$4),"CUMPLE","NO CUMPLE")</f>
        <v>CUMPLE</v>
      </c>
      <c r="Y207" s="51" t="str">
        <f>IF($I207&gt;NORMA!$M$16,"NO CUMPLE","CUMPLE")</f>
        <v>NO CUMPLE</v>
      </c>
      <c r="Z207" s="51" t="str">
        <f>IF($M207&lt;NORMA!$M$23,"NO CUMPLE","CUMPLE")</f>
        <v>CUMPLE</v>
      </c>
      <c r="AA207" s="51" t="str">
        <f>IF($E207&gt;NORMA!$M$24,"NO CUMPLE","CUMPLE")</f>
        <v>NO CUMPLE</v>
      </c>
      <c r="AB207" s="51" t="str">
        <f>IF($F207&gt;NORMA!$M$25,"NO CUMPLE","CUMPLE")</f>
        <v>NO CUMPLE</v>
      </c>
      <c r="AC207" s="51" t="str">
        <f>IF($K207&gt;NORMA!$M$26,"NO CUMPLE","CUMPLE")</f>
        <v>NO CUMPLE</v>
      </c>
      <c r="AD207" s="51" t="str">
        <f>IF($J207&gt;NORMA!$M$27,"NO CUMPLE","CUMPLE")</f>
        <v>NO CUMPLE</v>
      </c>
      <c r="AE207" s="51" t="str">
        <f>IF($G207&gt;NORMA!$M$28,"NO CUMPLE","CUMPLE")</f>
        <v>NO CUMPLE</v>
      </c>
      <c r="AF207" s="51" t="str">
        <f>IF($H207&gt;NORMA!$M$29,"NO CUMPLE","CUMPLE")</f>
        <v>CUMPLE</v>
      </c>
      <c r="AG207" s="51" t="str">
        <f>IF($O207&gt;NORMA!$M$30,"NO CUMPLE","CUMPLE")</f>
        <v>NO CUMPLE</v>
      </c>
      <c r="AH207" s="51" t="str">
        <f>IF(AND($N207&gt;=NORMA!$R$18, $N207&lt;=NORMA!$S$18),"CUMPLE","NO CUMPLE")</f>
        <v>CUMPLE</v>
      </c>
      <c r="AI207" s="51" t="str">
        <f>IF($I207&gt;NORMA!$M$32,"NO CUMPLE","CUMPLE")</f>
        <v>NO CUMPLE</v>
      </c>
    </row>
    <row r="208" spans="1:35" ht="14.25" customHeight="1" x14ac:dyDescent="0.35">
      <c r="A208" s="213" t="s">
        <v>112</v>
      </c>
      <c r="B208" s="214" t="s">
        <v>113</v>
      </c>
      <c r="C208" s="215">
        <v>43760</v>
      </c>
      <c r="D208" s="251">
        <v>0.41666666666666669</v>
      </c>
      <c r="E208" s="216">
        <v>2</v>
      </c>
      <c r="F208" s="216">
        <v>10</v>
      </c>
      <c r="G208" s="216">
        <v>7</v>
      </c>
      <c r="H208" s="216">
        <v>10</v>
      </c>
      <c r="I208" s="218">
        <v>0.4</v>
      </c>
      <c r="J208" s="253">
        <v>0.06</v>
      </c>
      <c r="K208" s="218">
        <v>5.7469999999999999</v>
      </c>
      <c r="L208" s="242">
        <v>1.2254</v>
      </c>
      <c r="M208" s="243">
        <v>5.8</v>
      </c>
      <c r="N208" s="243">
        <v>6.68</v>
      </c>
      <c r="O208" s="244">
        <v>1</v>
      </c>
      <c r="P208" s="51" t="str">
        <f>IF($M208&lt;NORMA!$M$7,"NO CUMPLE","CUMPLE")</f>
        <v>NO CUMPLE</v>
      </c>
      <c r="Q208" s="51" t="str">
        <f>IF($E208&gt;NORMA!$M$8,"NO CUMPLE","CUMPLE")</f>
        <v>CUMPLE</v>
      </c>
      <c r="R208" s="51" t="str">
        <f>IF($F208&gt;NORMA!$M$9,"NO CUMPLE","CUMPLE")</f>
        <v>CUMPLE</v>
      </c>
      <c r="S208" s="51" t="str">
        <f>IF($K208&gt;NORMA!$M$10,"NO CUMPLE","CUMPLE")</f>
        <v>NO CUMPLE</v>
      </c>
      <c r="T208" s="51" t="str">
        <f>IF($J208&gt;NORMA!$M$11,"NO CUMPLE","CUMPLE")</f>
        <v>CUMPLE</v>
      </c>
      <c r="U208" s="51" t="str">
        <f>IF($G208&gt;NORMA!$M$12,"NO CUMPLE","CUMPLE")</f>
        <v>CUMPLE</v>
      </c>
      <c r="V208" s="51" t="str">
        <f>IF($H208&gt;NORMA!$M$13,"NO CUMPLE","CUMPLE")</f>
        <v>CUMPLE</v>
      </c>
      <c r="W208" s="51" t="str">
        <f>IF($O208&gt;NORMA!$M$14,"NO CUMPLE","CUMPLE")</f>
        <v>CUMPLE</v>
      </c>
      <c r="X208" s="51" t="str">
        <f>IF(AND($N208&gt;=NORMA!$Q$4, $N208&lt;=NORMA!$R$4),"CUMPLE","NO CUMPLE")</f>
        <v>CUMPLE</v>
      </c>
      <c r="Y208" s="51" t="str">
        <f>IF($I208&gt;NORMA!$M$16,"NO CUMPLE","CUMPLE")</f>
        <v>CUMPLE</v>
      </c>
      <c r="Z208" s="51" t="str">
        <f>IF($M208&lt;NORMA!$M$23,"NO CUMPLE","CUMPLE")</f>
        <v>NO CUMPLE</v>
      </c>
      <c r="AA208" s="51" t="str">
        <f>IF($E208&gt;NORMA!$M$24,"NO CUMPLE","CUMPLE")</f>
        <v>CUMPLE</v>
      </c>
      <c r="AB208" s="51" t="str">
        <f>IF($F208&gt;NORMA!$M$25,"NO CUMPLE","CUMPLE")</f>
        <v>CUMPLE</v>
      </c>
      <c r="AC208" s="51" t="str">
        <f>IF($K208&gt;NORMA!$M$26,"NO CUMPLE","CUMPLE")</f>
        <v>NO CUMPLE</v>
      </c>
      <c r="AD208" s="51" t="str">
        <f>IF($J208&gt;NORMA!$M$27,"NO CUMPLE","CUMPLE")</f>
        <v>CUMPLE</v>
      </c>
      <c r="AE208" s="51" t="str">
        <f>IF($G208&gt;NORMA!$M$28,"NO CUMPLE","CUMPLE")</f>
        <v>CUMPLE</v>
      </c>
      <c r="AF208" s="51" t="str">
        <f>IF($H208&gt;NORMA!$M$29,"NO CUMPLE","CUMPLE")</f>
        <v>CUMPLE</v>
      </c>
      <c r="AG208" s="51" t="str">
        <f>IF($O208&gt;NORMA!$M$30,"NO CUMPLE","CUMPLE")</f>
        <v>CUMPLE</v>
      </c>
      <c r="AH208" s="51" t="str">
        <f>IF(AND($N208&gt;=NORMA!$R$18, $N208&lt;=NORMA!$S$18),"CUMPLE","NO CUMPLE")</f>
        <v>CUMPLE</v>
      </c>
      <c r="AI208" s="51" t="str">
        <f>IF($I208&gt;NORMA!$M$32,"NO CUMPLE","CUMPLE")</f>
        <v>CUMPLE</v>
      </c>
    </row>
    <row r="209" spans="1:35" ht="14.25" customHeight="1" x14ac:dyDescent="0.35">
      <c r="A209" s="213" t="s">
        <v>114</v>
      </c>
      <c r="B209" s="214" t="s">
        <v>113</v>
      </c>
      <c r="C209" s="215">
        <v>43760</v>
      </c>
      <c r="D209" s="251">
        <v>0.58333333333333337</v>
      </c>
      <c r="E209" s="216">
        <v>4.7</v>
      </c>
      <c r="F209" s="216">
        <v>12.4</v>
      </c>
      <c r="G209" s="216">
        <v>15.5</v>
      </c>
      <c r="H209" s="216">
        <v>10</v>
      </c>
      <c r="I209" s="218">
        <v>0.4</v>
      </c>
      <c r="J209" s="242">
        <v>0.13300000000000001</v>
      </c>
      <c r="K209" s="218">
        <v>16.490000000000002</v>
      </c>
      <c r="L209" s="242">
        <v>1.5954000000000002</v>
      </c>
      <c r="M209" s="243">
        <v>6.73</v>
      </c>
      <c r="N209" s="243">
        <v>7.06</v>
      </c>
      <c r="O209" s="244">
        <v>549</v>
      </c>
      <c r="P209" s="51" t="str">
        <f>IF($M209&lt;NORMA!$M$7,"NO CUMPLE","CUMPLE")</f>
        <v>NO CUMPLE</v>
      </c>
      <c r="Q209" s="51" t="str">
        <f>IF($E209&gt;NORMA!$M$8,"NO CUMPLE","CUMPLE")</f>
        <v>CUMPLE</v>
      </c>
      <c r="R209" s="51" t="str">
        <f>IF($F209&gt;NORMA!$M$9,"NO CUMPLE","CUMPLE")</f>
        <v>CUMPLE</v>
      </c>
      <c r="S209" s="51" t="str">
        <f>IF($K209&gt;NORMA!$M$10,"NO CUMPLE","CUMPLE")</f>
        <v>NO CUMPLE</v>
      </c>
      <c r="T209" s="51" t="str">
        <f>IF($J209&gt;NORMA!$M$11,"NO CUMPLE","CUMPLE")</f>
        <v>CUMPLE</v>
      </c>
      <c r="U209" s="51" t="str">
        <f>IF($G209&gt;NORMA!$M$12,"NO CUMPLE","CUMPLE")</f>
        <v>NO CUMPLE</v>
      </c>
      <c r="V209" s="51" t="str">
        <f>IF($H209&gt;NORMA!$M$13,"NO CUMPLE","CUMPLE")</f>
        <v>CUMPLE</v>
      </c>
      <c r="W209" s="51" t="str">
        <f>IF($O209&gt;NORMA!$M$14,"NO CUMPLE","CUMPLE")</f>
        <v>CUMPLE</v>
      </c>
      <c r="X209" s="51" t="str">
        <f>IF(AND($N209&gt;=NORMA!$Q$4, $N209&lt;=NORMA!$R$4),"CUMPLE","NO CUMPLE")</f>
        <v>CUMPLE</v>
      </c>
      <c r="Y209" s="51" t="str">
        <f>IF($I209&gt;NORMA!$M$16,"NO CUMPLE","CUMPLE")</f>
        <v>CUMPLE</v>
      </c>
      <c r="Z209" s="51" t="str">
        <f>IF($M209&lt;NORMA!$M$23,"NO CUMPLE","CUMPLE")</f>
        <v>NO CUMPLE</v>
      </c>
      <c r="AA209" s="51" t="str">
        <f>IF($E209&gt;NORMA!$M$24,"NO CUMPLE","CUMPLE")</f>
        <v>CUMPLE</v>
      </c>
      <c r="AB209" s="51" t="str">
        <f>IF($F209&gt;NORMA!$M$25,"NO CUMPLE","CUMPLE")</f>
        <v>NO CUMPLE</v>
      </c>
      <c r="AC209" s="51" t="str">
        <f>IF($K209&gt;NORMA!$M$26,"NO CUMPLE","CUMPLE")</f>
        <v>NO CUMPLE</v>
      </c>
      <c r="AD209" s="51" t="str">
        <f>IF($J209&gt;NORMA!$M$27,"NO CUMPLE","CUMPLE")</f>
        <v>CUMPLE</v>
      </c>
      <c r="AE209" s="51" t="str">
        <f>IF($G209&gt;NORMA!$M$28,"NO CUMPLE","CUMPLE")</f>
        <v>NO CUMPLE</v>
      </c>
      <c r="AF209" s="51" t="str">
        <f>IF($H209&gt;NORMA!$M$29,"NO CUMPLE","CUMPLE")</f>
        <v>CUMPLE</v>
      </c>
      <c r="AG209" s="51" t="str">
        <f>IF($O209&gt;NORMA!$M$30,"NO CUMPLE","CUMPLE")</f>
        <v>NO CUMPLE</v>
      </c>
      <c r="AH209" s="51" t="str">
        <f>IF(AND($N209&gt;=NORMA!$R$18, $N209&lt;=NORMA!$S$18),"CUMPLE","NO CUMPLE")</f>
        <v>CUMPLE</v>
      </c>
      <c r="AI209" s="51" t="str">
        <f>IF($I209&gt;NORMA!$M$32,"NO CUMPLE","CUMPLE")</f>
        <v>CUMPLE</v>
      </c>
    </row>
    <row r="210" spans="1:35" ht="14.25" customHeight="1" x14ac:dyDescent="0.35">
      <c r="A210" s="213" t="s">
        <v>112</v>
      </c>
      <c r="B210" s="214" t="s">
        <v>113</v>
      </c>
      <c r="C210" s="215">
        <v>43767</v>
      </c>
      <c r="D210" s="251">
        <v>0.58333333333333337</v>
      </c>
      <c r="E210" s="216">
        <v>2.4</v>
      </c>
      <c r="F210" s="216">
        <v>30.6</v>
      </c>
      <c r="G210" s="216">
        <v>9.3000000000000007</v>
      </c>
      <c r="H210" s="216">
        <v>10</v>
      </c>
      <c r="I210" s="218">
        <v>0.41</v>
      </c>
      <c r="J210" s="253">
        <v>0.06</v>
      </c>
      <c r="K210" s="218">
        <v>24.616</v>
      </c>
      <c r="L210" s="242">
        <v>0.86139999999999994</v>
      </c>
      <c r="M210" s="243">
        <v>8.5500000000000007</v>
      </c>
      <c r="N210" s="243">
        <v>6.81</v>
      </c>
      <c r="O210" s="244">
        <v>5</v>
      </c>
      <c r="P210" s="51" t="str">
        <f>IF($M210&lt;NORMA!$M$7,"NO CUMPLE","CUMPLE")</f>
        <v>CUMPLE</v>
      </c>
      <c r="Q210" s="51" t="str">
        <f>IF($E210&gt;NORMA!$M$8,"NO CUMPLE","CUMPLE")</f>
        <v>CUMPLE</v>
      </c>
      <c r="R210" s="51" t="str">
        <f>IF($F210&gt;NORMA!$M$9,"NO CUMPLE","CUMPLE")</f>
        <v>CUMPLE</v>
      </c>
      <c r="S210" s="51" t="str">
        <f>IF($K210&gt;NORMA!$M$10,"NO CUMPLE","CUMPLE")</f>
        <v>NO CUMPLE</v>
      </c>
      <c r="T210" s="51" t="str">
        <f>IF($J210&gt;NORMA!$M$11,"NO CUMPLE","CUMPLE")</f>
        <v>CUMPLE</v>
      </c>
      <c r="U210" s="51" t="str">
        <f>IF($G210&gt;NORMA!$M$12,"NO CUMPLE","CUMPLE")</f>
        <v>CUMPLE</v>
      </c>
      <c r="V210" s="51" t="str">
        <f>IF($H210&gt;NORMA!$M$13,"NO CUMPLE","CUMPLE")</f>
        <v>CUMPLE</v>
      </c>
      <c r="W210" s="51" t="str">
        <f>IF($O210&gt;NORMA!$M$14,"NO CUMPLE","CUMPLE")</f>
        <v>CUMPLE</v>
      </c>
      <c r="X210" s="51" t="str">
        <f>IF(AND($N210&gt;=NORMA!$Q$4, $N210&lt;=NORMA!$R$4),"CUMPLE","NO CUMPLE")</f>
        <v>CUMPLE</v>
      </c>
      <c r="Y210" s="51" t="str">
        <f>IF($I210&gt;NORMA!$M$16,"NO CUMPLE","CUMPLE")</f>
        <v>CUMPLE</v>
      </c>
      <c r="Z210" s="51" t="str">
        <f>IF($M210&lt;NORMA!$M$23,"NO CUMPLE","CUMPLE")</f>
        <v>CUMPLE</v>
      </c>
      <c r="AA210" s="51" t="str">
        <f>IF($E210&gt;NORMA!$M$24,"NO CUMPLE","CUMPLE")</f>
        <v>CUMPLE</v>
      </c>
      <c r="AB210" s="51" t="str">
        <f>IF($F210&gt;NORMA!$M$25,"NO CUMPLE","CUMPLE")</f>
        <v>NO CUMPLE</v>
      </c>
      <c r="AC210" s="51" t="str">
        <f>IF($K210&gt;NORMA!$M$26,"NO CUMPLE","CUMPLE")</f>
        <v>NO CUMPLE</v>
      </c>
      <c r="AD210" s="51" t="str">
        <f>IF($J210&gt;NORMA!$M$27,"NO CUMPLE","CUMPLE")</f>
        <v>CUMPLE</v>
      </c>
      <c r="AE210" s="51" t="str">
        <f>IF($G210&gt;NORMA!$M$28,"NO CUMPLE","CUMPLE")</f>
        <v>CUMPLE</v>
      </c>
      <c r="AF210" s="51" t="str">
        <f>IF($H210&gt;NORMA!$M$29,"NO CUMPLE","CUMPLE")</f>
        <v>CUMPLE</v>
      </c>
      <c r="AG210" s="51" t="str">
        <f>IF($O210&gt;NORMA!$M$30,"NO CUMPLE","CUMPLE")</f>
        <v>CUMPLE</v>
      </c>
      <c r="AH210" s="51" t="str">
        <f>IF(AND($N210&gt;=NORMA!$R$18, $N210&lt;=NORMA!$S$18),"CUMPLE","NO CUMPLE")</f>
        <v>CUMPLE</v>
      </c>
      <c r="AI210" s="51" t="str">
        <f>IF($I210&gt;NORMA!$M$32,"NO CUMPLE","CUMPLE")</f>
        <v>CUMPLE</v>
      </c>
    </row>
    <row r="211" spans="1:35" ht="14.25" customHeight="1" x14ac:dyDescent="0.35">
      <c r="A211" s="213" t="s">
        <v>114</v>
      </c>
      <c r="B211" s="214" t="s">
        <v>113</v>
      </c>
      <c r="C211" s="215">
        <v>43802</v>
      </c>
      <c r="D211" s="251">
        <v>0.33333333333333331</v>
      </c>
      <c r="E211" s="216">
        <v>16.2</v>
      </c>
      <c r="F211" s="216">
        <v>44.4</v>
      </c>
      <c r="G211" s="216">
        <v>22.1</v>
      </c>
      <c r="H211" s="216">
        <v>10</v>
      </c>
      <c r="I211" s="218">
        <v>0.4</v>
      </c>
      <c r="J211" s="242">
        <v>0.38</v>
      </c>
      <c r="K211" s="218">
        <v>16.474</v>
      </c>
      <c r="L211" s="242">
        <v>1.4376</v>
      </c>
      <c r="M211" s="243">
        <v>7.01</v>
      </c>
      <c r="N211" s="243">
        <v>8.06</v>
      </c>
      <c r="O211" s="244">
        <v>826</v>
      </c>
      <c r="P211" s="51" t="str">
        <f>IF($M211&lt;NORMA!$M$7,"NO CUMPLE","CUMPLE")</f>
        <v>CUMPLE</v>
      </c>
      <c r="Q211" s="51" t="str">
        <f>IF($E211&gt;NORMA!$M$8,"NO CUMPLE","CUMPLE")</f>
        <v>NO CUMPLE</v>
      </c>
      <c r="R211" s="51" t="str">
        <f>IF($F211&gt;NORMA!$M$9,"NO CUMPLE","CUMPLE")</f>
        <v>NO CUMPLE</v>
      </c>
      <c r="S211" s="51" t="str">
        <f>IF($K211&gt;NORMA!$M$10,"NO CUMPLE","CUMPLE")</f>
        <v>NO CUMPLE</v>
      </c>
      <c r="T211" s="51" t="str">
        <f>IF($J211&gt;NORMA!$M$11,"NO CUMPLE","CUMPLE")</f>
        <v>NO CUMPLE</v>
      </c>
      <c r="U211" s="51" t="str">
        <f>IF($G211&gt;NORMA!$M$12,"NO CUMPLE","CUMPLE")</f>
        <v>NO CUMPLE</v>
      </c>
      <c r="V211" s="51" t="str">
        <f>IF($H211&gt;NORMA!$M$13,"NO CUMPLE","CUMPLE")</f>
        <v>CUMPLE</v>
      </c>
      <c r="W211" s="51" t="str">
        <f>IF($O211&gt;NORMA!$M$14,"NO CUMPLE","CUMPLE")</f>
        <v>CUMPLE</v>
      </c>
      <c r="X211" s="51" t="str">
        <f>IF(AND($N211&gt;=NORMA!$Q$4, $N211&lt;=NORMA!$R$4),"CUMPLE","NO CUMPLE")</f>
        <v>CUMPLE</v>
      </c>
      <c r="Y211" s="51" t="str">
        <f>IF($I211&gt;NORMA!$M$16,"NO CUMPLE","CUMPLE")</f>
        <v>CUMPLE</v>
      </c>
      <c r="Z211" s="51" t="str">
        <f>IF($M211&lt;NORMA!$M$23,"NO CUMPLE","CUMPLE")</f>
        <v>CUMPLE</v>
      </c>
      <c r="AA211" s="51" t="str">
        <f>IF($E211&gt;NORMA!$M$24,"NO CUMPLE","CUMPLE")</f>
        <v>NO CUMPLE</v>
      </c>
      <c r="AB211" s="51" t="str">
        <f>IF($F211&gt;NORMA!$M$25,"NO CUMPLE","CUMPLE")</f>
        <v>NO CUMPLE</v>
      </c>
      <c r="AC211" s="51" t="str">
        <f>IF($K211&gt;NORMA!$M$26,"NO CUMPLE","CUMPLE")</f>
        <v>NO CUMPLE</v>
      </c>
      <c r="AD211" s="51" t="str">
        <f>IF($J211&gt;NORMA!$M$27,"NO CUMPLE","CUMPLE")</f>
        <v>CUMPLE</v>
      </c>
      <c r="AE211" s="51" t="str">
        <f>IF($G211&gt;NORMA!$M$28,"NO CUMPLE","CUMPLE")</f>
        <v>NO CUMPLE</v>
      </c>
      <c r="AF211" s="51" t="str">
        <f>IF($H211&gt;NORMA!$M$29,"NO CUMPLE","CUMPLE")</f>
        <v>CUMPLE</v>
      </c>
      <c r="AG211" s="51" t="str">
        <f>IF($O211&gt;NORMA!$M$30,"NO CUMPLE","CUMPLE")</f>
        <v>NO CUMPLE</v>
      </c>
      <c r="AH211" s="51" t="str">
        <f>IF(AND($N211&gt;=NORMA!$R$18, $N211&lt;=NORMA!$S$18),"CUMPLE","NO CUMPLE")</f>
        <v>CUMPLE</v>
      </c>
      <c r="AI211" s="51" t="str">
        <f>IF($I211&gt;NORMA!$M$32,"NO CUMPLE","CUMPLE")</f>
        <v>CUMPLE</v>
      </c>
    </row>
    <row r="212" spans="1:35" ht="14.25" customHeight="1" x14ac:dyDescent="0.35">
      <c r="A212" s="213" t="s">
        <v>112</v>
      </c>
      <c r="B212" s="214" t="s">
        <v>113</v>
      </c>
      <c r="C212" s="215">
        <v>43802</v>
      </c>
      <c r="D212" s="251">
        <v>0.5</v>
      </c>
      <c r="E212" s="216">
        <v>3.6</v>
      </c>
      <c r="F212" s="216">
        <v>16.5</v>
      </c>
      <c r="G212" s="216">
        <v>7.5</v>
      </c>
      <c r="H212" s="216">
        <v>10</v>
      </c>
      <c r="I212" s="218">
        <v>0.4</v>
      </c>
      <c r="J212" s="242">
        <v>0.06</v>
      </c>
      <c r="K212" s="218">
        <v>2.7699999999999996</v>
      </c>
      <c r="L212" s="242">
        <v>1.0395999999999999</v>
      </c>
      <c r="M212" s="243">
        <v>7.84</v>
      </c>
      <c r="N212" s="243">
        <v>6.62</v>
      </c>
      <c r="O212" s="244">
        <v>1</v>
      </c>
      <c r="P212" s="51" t="str">
        <f>IF($M212&lt;NORMA!$M$7,"NO CUMPLE","CUMPLE")</f>
        <v>CUMPLE</v>
      </c>
      <c r="Q212" s="51" t="str">
        <f>IF($E212&gt;NORMA!$M$8,"NO CUMPLE","CUMPLE")</f>
        <v>CUMPLE</v>
      </c>
      <c r="R212" s="51" t="str">
        <f>IF($F212&gt;NORMA!$M$9,"NO CUMPLE","CUMPLE")</f>
        <v>CUMPLE</v>
      </c>
      <c r="S212" s="51" t="str">
        <f>IF($K212&gt;NORMA!$M$10,"NO CUMPLE","CUMPLE")</f>
        <v>CUMPLE</v>
      </c>
      <c r="T212" s="51" t="str">
        <f>IF($J212&gt;NORMA!$M$11,"NO CUMPLE","CUMPLE")</f>
        <v>CUMPLE</v>
      </c>
      <c r="U212" s="51" t="str">
        <f>IF($G212&gt;NORMA!$M$12,"NO CUMPLE","CUMPLE")</f>
        <v>CUMPLE</v>
      </c>
      <c r="V212" s="51" t="str">
        <f>IF($H212&gt;NORMA!$M$13,"NO CUMPLE","CUMPLE")</f>
        <v>CUMPLE</v>
      </c>
      <c r="W212" s="51" t="str">
        <f>IF($O212&gt;NORMA!$M$14,"NO CUMPLE","CUMPLE")</f>
        <v>CUMPLE</v>
      </c>
      <c r="X212" s="51" t="str">
        <f>IF(AND($N212&gt;=NORMA!$Q$4, $N212&lt;=NORMA!$R$4),"CUMPLE","NO CUMPLE")</f>
        <v>CUMPLE</v>
      </c>
      <c r="Y212" s="51" t="str">
        <f>IF($I212&gt;NORMA!$M$16,"NO CUMPLE","CUMPLE")</f>
        <v>CUMPLE</v>
      </c>
      <c r="Z212" s="51" t="str">
        <f>IF($M212&lt;NORMA!$M$23,"NO CUMPLE","CUMPLE")</f>
        <v>CUMPLE</v>
      </c>
      <c r="AA212" s="51" t="str">
        <f>IF($E212&gt;NORMA!$M$24,"NO CUMPLE","CUMPLE")</f>
        <v>CUMPLE</v>
      </c>
      <c r="AB212" s="51" t="str">
        <f>IF($F212&gt;NORMA!$M$25,"NO CUMPLE","CUMPLE")</f>
        <v>NO CUMPLE</v>
      </c>
      <c r="AC212" s="51" t="str">
        <f>IF($K212&gt;NORMA!$M$26,"NO CUMPLE","CUMPLE")</f>
        <v>CUMPLE</v>
      </c>
      <c r="AD212" s="51" t="str">
        <f>IF($J212&gt;NORMA!$M$27,"NO CUMPLE","CUMPLE")</f>
        <v>CUMPLE</v>
      </c>
      <c r="AE212" s="51" t="str">
        <f>IF($G212&gt;NORMA!$M$28,"NO CUMPLE","CUMPLE")</f>
        <v>CUMPLE</v>
      </c>
      <c r="AF212" s="51" t="str">
        <f>IF($H212&gt;NORMA!$M$29,"NO CUMPLE","CUMPLE")</f>
        <v>CUMPLE</v>
      </c>
      <c r="AG212" s="51" t="str">
        <f>IF($O212&gt;NORMA!$M$30,"NO CUMPLE","CUMPLE")</f>
        <v>CUMPLE</v>
      </c>
      <c r="AH212" s="51" t="str">
        <f>IF(AND($N212&gt;=NORMA!$R$18, $N212&lt;=NORMA!$S$18),"CUMPLE","NO CUMPLE")</f>
        <v>CUMPLE</v>
      </c>
      <c r="AI212" s="51" t="str">
        <f>IF($I212&gt;NORMA!$M$32,"NO CUMPLE","CUMPLE")</f>
        <v>CUMPLE</v>
      </c>
    </row>
    <row r="213" spans="1:35" ht="14.25" customHeight="1" x14ac:dyDescent="0.35">
      <c r="A213" s="214" t="s">
        <v>112</v>
      </c>
      <c r="B213" s="214" t="s">
        <v>113</v>
      </c>
      <c r="C213" s="252">
        <v>43837</v>
      </c>
      <c r="D213" s="251">
        <v>0.25</v>
      </c>
      <c r="E213" s="245">
        <v>2</v>
      </c>
      <c r="F213" s="246">
        <v>24.5</v>
      </c>
      <c r="G213" s="245">
        <v>4</v>
      </c>
      <c r="H213" s="245">
        <v>10</v>
      </c>
      <c r="I213" s="257">
        <v>0.4</v>
      </c>
      <c r="J213" s="248">
        <v>0.26300000000000001</v>
      </c>
      <c r="K213" s="247">
        <v>6.99</v>
      </c>
      <c r="L213" s="242">
        <v>1.634E-2</v>
      </c>
      <c r="M213" s="249">
        <v>7.56</v>
      </c>
      <c r="N213" s="249">
        <v>6.73</v>
      </c>
      <c r="O213" s="250">
        <v>1</v>
      </c>
      <c r="P213" s="51" t="str">
        <f>IF($M213&lt;NORMA!$M$7,"NO CUMPLE","CUMPLE")</f>
        <v>CUMPLE</v>
      </c>
      <c r="Q213" s="51" t="str">
        <f>IF($E213&gt;NORMA!$M$8,"NO CUMPLE","CUMPLE")</f>
        <v>CUMPLE</v>
      </c>
      <c r="R213" s="51" t="str">
        <f>IF($F213&gt;NORMA!$M$9,"NO CUMPLE","CUMPLE")</f>
        <v>CUMPLE</v>
      </c>
      <c r="S213" s="51" t="str">
        <f>IF($K213&gt;NORMA!$M$10,"NO CUMPLE","CUMPLE")</f>
        <v>NO CUMPLE</v>
      </c>
      <c r="T213" s="51" t="str">
        <f>IF($J213&gt;NORMA!$M$11,"NO CUMPLE","CUMPLE")</f>
        <v>NO CUMPLE</v>
      </c>
      <c r="U213" s="51" t="str">
        <f>IF($G213&gt;NORMA!$M$12,"NO CUMPLE","CUMPLE")</f>
        <v>CUMPLE</v>
      </c>
      <c r="V213" s="51" t="str">
        <f>IF($H213&gt;NORMA!$M$13,"NO CUMPLE","CUMPLE")</f>
        <v>CUMPLE</v>
      </c>
      <c r="W213" s="51" t="str">
        <f>IF($O213&gt;NORMA!$M$14,"NO CUMPLE","CUMPLE")</f>
        <v>CUMPLE</v>
      </c>
      <c r="X213" s="51" t="str">
        <f>IF(AND($N213&gt;=NORMA!$Q$4, $N213&lt;=NORMA!$R$4),"CUMPLE","NO CUMPLE")</f>
        <v>CUMPLE</v>
      </c>
      <c r="Y213" s="51" t="str">
        <f>IF($I213&gt;NORMA!$M$16,"NO CUMPLE","CUMPLE")</f>
        <v>CUMPLE</v>
      </c>
      <c r="Z213" s="51" t="str">
        <f>IF($M213&lt;NORMA!$M$23,"NO CUMPLE","CUMPLE")</f>
        <v>CUMPLE</v>
      </c>
      <c r="AA213" s="51" t="str">
        <f>IF($E213&gt;NORMA!$M$24,"NO CUMPLE","CUMPLE")</f>
        <v>CUMPLE</v>
      </c>
      <c r="AB213" s="51" t="str">
        <f>IF($F213&gt;NORMA!$M$25,"NO CUMPLE","CUMPLE")</f>
        <v>NO CUMPLE</v>
      </c>
      <c r="AC213" s="51" t="str">
        <f>IF($K213&gt;NORMA!$M$26,"NO CUMPLE","CUMPLE")</f>
        <v>NO CUMPLE</v>
      </c>
      <c r="AD213" s="51" t="str">
        <f>IF($J213&gt;NORMA!$M$27,"NO CUMPLE","CUMPLE")</f>
        <v>CUMPLE</v>
      </c>
      <c r="AE213" s="51" t="str">
        <f>IF($G213&gt;NORMA!$M$28,"NO CUMPLE","CUMPLE")</f>
        <v>CUMPLE</v>
      </c>
      <c r="AF213" s="51" t="str">
        <f>IF($H213&gt;NORMA!$M$29,"NO CUMPLE","CUMPLE")</f>
        <v>CUMPLE</v>
      </c>
      <c r="AG213" s="51" t="str">
        <f>IF($O213&gt;NORMA!$M$30,"NO CUMPLE","CUMPLE")</f>
        <v>CUMPLE</v>
      </c>
      <c r="AH213" s="51" t="str">
        <f>IF(AND($N213&gt;=NORMA!$R$18, $N213&lt;=NORMA!$S$18),"CUMPLE","NO CUMPLE")</f>
        <v>CUMPLE</v>
      </c>
      <c r="AI213" s="51" t="str">
        <f>IF($I213&gt;NORMA!$M$32,"NO CUMPLE","CUMPLE")</f>
        <v>CUMPLE</v>
      </c>
    </row>
    <row r="214" spans="1:35" ht="14.25" customHeight="1" x14ac:dyDescent="0.35">
      <c r="A214" s="214" t="s">
        <v>114</v>
      </c>
      <c r="B214" s="214" t="s">
        <v>113</v>
      </c>
      <c r="C214" s="252">
        <v>43837</v>
      </c>
      <c r="D214" s="251">
        <v>0.41666666666666602</v>
      </c>
      <c r="E214" s="246">
        <v>28.3</v>
      </c>
      <c r="F214" s="246">
        <v>89.364000000000004</v>
      </c>
      <c r="G214" s="246">
        <v>24</v>
      </c>
      <c r="H214" s="246">
        <v>10.5</v>
      </c>
      <c r="I214" s="247">
        <v>0.52</v>
      </c>
      <c r="J214" s="248">
        <v>0.39500000000000002</v>
      </c>
      <c r="K214" s="247">
        <v>12.81</v>
      </c>
      <c r="L214" s="242">
        <v>0.14416000000000001</v>
      </c>
      <c r="M214" s="249">
        <v>3.87</v>
      </c>
      <c r="N214" s="249">
        <v>7.87</v>
      </c>
      <c r="O214" s="250">
        <v>3650</v>
      </c>
      <c r="P214" s="51" t="str">
        <f>IF($M214&lt;NORMA!$M$7,"NO CUMPLE","CUMPLE")</f>
        <v>NO CUMPLE</v>
      </c>
      <c r="Q214" s="51" t="str">
        <f>IF($E214&gt;NORMA!$M$8,"NO CUMPLE","CUMPLE")</f>
        <v>NO CUMPLE</v>
      </c>
      <c r="R214" s="51" t="str">
        <f>IF($F214&gt;NORMA!$M$9,"NO CUMPLE","CUMPLE")</f>
        <v>NO CUMPLE</v>
      </c>
      <c r="S214" s="51" t="str">
        <f>IF($K214&gt;NORMA!$M$10,"NO CUMPLE","CUMPLE")</f>
        <v>NO CUMPLE</v>
      </c>
      <c r="T214" s="51" t="str">
        <f>IF($J214&gt;NORMA!$M$11,"NO CUMPLE","CUMPLE")</f>
        <v>NO CUMPLE</v>
      </c>
      <c r="U214" s="51" t="str">
        <f>IF($G214&gt;NORMA!$M$12,"NO CUMPLE","CUMPLE")</f>
        <v>NO CUMPLE</v>
      </c>
      <c r="V214" s="51" t="str">
        <f>IF($H214&gt;NORMA!$M$13,"NO CUMPLE","CUMPLE")</f>
        <v>CUMPLE</v>
      </c>
      <c r="W214" s="51" t="str">
        <f>IF($O214&gt;NORMA!$M$14,"NO CUMPLE","CUMPLE")</f>
        <v>NO CUMPLE</v>
      </c>
      <c r="X214" s="51" t="str">
        <f>IF(AND($N214&gt;=NORMA!$Q$4, $N214&lt;=NORMA!$R$4),"CUMPLE","NO CUMPLE")</f>
        <v>CUMPLE</v>
      </c>
      <c r="Y214" s="51" t="str">
        <f>IF($I214&gt;NORMA!$M$16,"NO CUMPLE","CUMPLE")</f>
        <v>NO CUMPLE</v>
      </c>
      <c r="Z214" s="51" t="str">
        <f>IF($M214&lt;NORMA!$M$23,"NO CUMPLE","CUMPLE")</f>
        <v>NO CUMPLE</v>
      </c>
      <c r="AA214" s="51" t="str">
        <f>IF($E214&gt;NORMA!$M$24,"NO CUMPLE","CUMPLE")</f>
        <v>NO CUMPLE</v>
      </c>
      <c r="AB214" s="51" t="str">
        <f>IF($F214&gt;NORMA!$M$25,"NO CUMPLE","CUMPLE")</f>
        <v>NO CUMPLE</v>
      </c>
      <c r="AC214" s="51" t="str">
        <f>IF($K214&gt;NORMA!$M$26,"NO CUMPLE","CUMPLE")</f>
        <v>NO CUMPLE</v>
      </c>
      <c r="AD214" s="51" t="str">
        <f>IF($J214&gt;NORMA!$M$27,"NO CUMPLE","CUMPLE")</f>
        <v>CUMPLE</v>
      </c>
      <c r="AE214" s="51" t="str">
        <f>IF($G214&gt;NORMA!$M$28,"NO CUMPLE","CUMPLE")</f>
        <v>NO CUMPLE</v>
      </c>
      <c r="AF214" s="51" t="str">
        <f>IF($H214&gt;NORMA!$M$29,"NO CUMPLE","CUMPLE")</f>
        <v>NO CUMPLE</v>
      </c>
      <c r="AG214" s="51" t="str">
        <f>IF($O214&gt;NORMA!$M$30,"NO CUMPLE","CUMPLE")</f>
        <v>NO CUMPLE</v>
      </c>
      <c r="AH214" s="51" t="str">
        <f>IF(AND($N214&gt;=NORMA!$R$18, $N214&lt;=NORMA!$S$18),"CUMPLE","NO CUMPLE")</f>
        <v>CUMPLE</v>
      </c>
      <c r="AI214" s="51" t="str">
        <f>IF($I214&gt;NORMA!$M$32,"NO CUMPLE","CUMPLE")</f>
        <v>NO CUMPLE</v>
      </c>
    </row>
    <row r="215" spans="1:35" ht="14.25" customHeight="1" x14ac:dyDescent="0.35">
      <c r="A215" s="214" t="s">
        <v>112</v>
      </c>
      <c r="B215" s="214" t="s">
        <v>113</v>
      </c>
      <c r="C215" s="252">
        <v>43867</v>
      </c>
      <c r="D215" s="251">
        <v>0.33333333333333298</v>
      </c>
      <c r="E215" s="246">
        <v>3.7</v>
      </c>
      <c r="F215" s="246">
        <v>16.100000000000001</v>
      </c>
      <c r="G215" s="245">
        <v>4</v>
      </c>
      <c r="H215" s="246">
        <v>21.9</v>
      </c>
      <c r="I215" s="257">
        <v>0.4</v>
      </c>
      <c r="J215" s="253">
        <v>0.06</v>
      </c>
      <c r="K215" s="247">
        <v>7.83</v>
      </c>
      <c r="L215" s="242">
        <v>2.9059999999999999E-2</v>
      </c>
      <c r="M215" s="254">
        <v>7.18</v>
      </c>
      <c r="N215" s="254">
        <v>7</v>
      </c>
      <c r="O215" s="255">
        <v>1</v>
      </c>
      <c r="P215" s="51" t="str">
        <f>IF($M215&lt;NORMA!$M$7,"NO CUMPLE","CUMPLE")</f>
        <v>CUMPLE</v>
      </c>
      <c r="Q215" s="51" t="str">
        <f>IF($E215&gt;NORMA!$M$8,"NO CUMPLE","CUMPLE")</f>
        <v>CUMPLE</v>
      </c>
      <c r="R215" s="51" t="str">
        <f>IF($F215&gt;NORMA!$M$9,"NO CUMPLE","CUMPLE")</f>
        <v>CUMPLE</v>
      </c>
      <c r="S215" s="51" t="str">
        <f>IF($K215&gt;NORMA!$M$10,"NO CUMPLE","CUMPLE")</f>
        <v>NO CUMPLE</v>
      </c>
      <c r="T215" s="51" t="str">
        <f>IF($J215&gt;NORMA!$M$11,"NO CUMPLE","CUMPLE")</f>
        <v>CUMPLE</v>
      </c>
      <c r="U215" s="51" t="str">
        <f>IF($G215&gt;NORMA!$M$12,"NO CUMPLE","CUMPLE")</f>
        <v>CUMPLE</v>
      </c>
      <c r="V215" s="51" t="str">
        <f>IF($H215&gt;NORMA!$M$13,"NO CUMPLE","CUMPLE")</f>
        <v>NO CUMPLE</v>
      </c>
      <c r="W215" s="51" t="str">
        <f>IF($O215&gt;NORMA!$M$14,"NO CUMPLE","CUMPLE")</f>
        <v>CUMPLE</v>
      </c>
      <c r="X215" s="51" t="str">
        <f>IF(AND($N215&gt;=NORMA!$Q$4, $N215&lt;=NORMA!$R$4),"CUMPLE","NO CUMPLE")</f>
        <v>CUMPLE</v>
      </c>
      <c r="Y215" s="51" t="str">
        <f>IF($I215&gt;NORMA!$M$16,"NO CUMPLE","CUMPLE")</f>
        <v>CUMPLE</v>
      </c>
      <c r="Z215" s="51" t="str">
        <f>IF($M215&lt;NORMA!$M$23,"NO CUMPLE","CUMPLE")</f>
        <v>CUMPLE</v>
      </c>
      <c r="AA215" s="51" t="str">
        <f>IF($E215&gt;NORMA!$M$24,"NO CUMPLE","CUMPLE")</f>
        <v>CUMPLE</v>
      </c>
      <c r="AB215" s="51" t="str">
        <f>IF($F215&gt;NORMA!$M$25,"NO CUMPLE","CUMPLE")</f>
        <v>NO CUMPLE</v>
      </c>
      <c r="AC215" s="51" t="str">
        <f>IF($K215&gt;NORMA!$M$26,"NO CUMPLE","CUMPLE")</f>
        <v>NO CUMPLE</v>
      </c>
      <c r="AD215" s="51" t="str">
        <f>IF($J215&gt;NORMA!$M$27,"NO CUMPLE","CUMPLE")</f>
        <v>CUMPLE</v>
      </c>
      <c r="AE215" s="51" t="str">
        <f>IF($G215&gt;NORMA!$M$28,"NO CUMPLE","CUMPLE")</f>
        <v>CUMPLE</v>
      </c>
      <c r="AF215" s="51" t="str">
        <f>IF($H215&gt;NORMA!$M$29,"NO CUMPLE","CUMPLE")</f>
        <v>NO CUMPLE</v>
      </c>
      <c r="AG215" s="51" t="str">
        <f>IF($O215&gt;NORMA!$M$30,"NO CUMPLE","CUMPLE")</f>
        <v>CUMPLE</v>
      </c>
      <c r="AH215" s="51" t="str">
        <f>IF(AND($N215&gt;=NORMA!$R$18, $N215&lt;=NORMA!$S$18),"CUMPLE","NO CUMPLE")</f>
        <v>CUMPLE</v>
      </c>
      <c r="AI215" s="51" t="str">
        <f>IF($I215&gt;NORMA!$M$32,"NO CUMPLE","CUMPLE")</f>
        <v>CUMPLE</v>
      </c>
    </row>
    <row r="216" spans="1:35" ht="14.25" customHeight="1" x14ac:dyDescent="0.35">
      <c r="A216" s="214" t="s">
        <v>114</v>
      </c>
      <c r="B216" s="214" t="s">
        <v>113</v>
      </c>
      <c r="C216" s="252">
        <v>43867</v>
      </c>
      <c r="D216" s="251">
        <v>0.5</v>
      </c>
      <c r="E216" s="246">
        <v>3.5</v>
      </c>
      <c r="F216" s="246">
        <v>18.2</v>
      </c>
      <c r="G216" s="245">
        <v>4</v>
      </c>
      <c r="H216" s="246">
        <v>21.7</v>
      </c>
      <c r="I216" s="257">
        <v>0.4</v>
      </c>
      <c r="J216" s="248">
        <v>0.13800000000000001</v>
      </c>
      <c r="K216" s="247">
        <v>19.280999999999999</v>
      </c>
      <c r="L216" s="242">
        <v>0.17549999999999999</v>
      </c>
      <c r="M216" s="249">
        <v>6.81</v>
      </c>
      <c r="N216" s="249">
        <v>8.57</v>
      </c>
      <c r="O216" s="250">
        <v>22100</v>
      </c>
      <c r="P216" s="51" t="str">
        <f>IF($M216&lt;NORMA!$M$7,"NO CUMPLE","CUMPLE")</f>
        <v>NO CUMPLE</v>
      </c>
      <c r="Q216" s="51" t="str">
        <f>IF($E216&gt;NORMA!$M$8,"NO CUMPLE","CUMPLE")</f>
        <v>CUMPLE</v>
      </c>
      <c r="R216" s="51" t="str">
        <f>IF($F216&gt;NORMA!$M$9,"NO CUMPLE","CUMPLE")</f>
        <v>CUMPLE</v>
      </c>
      <c r="S216" s="51" t="str">
        <f>IF($K216&gt;NORMA!$M$10,"NO CUMPLE","CUMPLE")</f>
        <v>NO CUMPLE</v>
      </c>
      <c r="T216" s="51" t="str">
        <f>IF($J216&gt;NORMA!$M$11,"NO CUMPLE","CUMPLE")</f>
        <v>CUMPLE</v>
      </c>
      <c r="U216" s="51" t="str">
        <f>IF($G216&gt;NORMA!$M$12,"NO CUMPLE","CUMPLE")</f>
        <v>CUMPLE</v>
      </c>
      <c r="V216" s="51" t="str">
        <f>IF($H216&gt;NORMA!$M$13,"NO CUMPLE","CUMPLE")</f>
        <v>NO CUMPLE</v>
      </c>
      <c r="W216" s="51" t="str">
        <f>IF($O216&gt;NORMA!$M$14,"NO CUMPLE","CUMPLE")</f>
        <v>NO CUMPLE</v>
      </c>
      <c r="X216" s="51" t="str">
        <f>IF(AND($N216&gt;=NORMA!$Q$4, $N216&lt;=NORMA!$R$4),"CUMPLE","NO CUMPLE")</f>
        <v>CUMPLE</v>
      </c>
      <c r="Y216" s="51" t="str">
        <f>IF($I216&gt;NORMA!$M$16,"NO CUMPLE","CUMPLE")</f>
        <v>CUMPLE</v>
      </c>
      <c r="Z216" s="51" t="str">
        <f>IF($M216&lt;NORMA!$M$23,"NO CUMPLE","CUMPLE")</f>
        <v>NO CUMPLE</v>
      </c>
      <c r="AA216" s="51" t="str">
        <f>IF($E216&gt;NORMA!$M$24,"NO CUMPLE","CUMPLE")</f>
        <v>CUMPLE</v>
      </c>
      <c r="AB216" s="51" t="str">
        <f>IF($F216&gt;NORMA!$M$25,"NO CUMPLE","CUMPLE")</f>
        <v>NO CUMPLE</v>
      </c>
      <c r="AC216" s="51" t="str">
        <f>IF($K216&gt;NORMA!$M$26,"NO CUMPLE","CUMPLE")</f>
        <v>NO CUMPLE</v>
      </c>
      <c r="AD216" s="51" t="str">
        <f>IF($J216&gt;NORMA!$M$27,"NO CUMPLE","CUMPLE")</f>
        <v>CUMPLE</v>
      </c>
      <c r="AE216" s="51" t="str">
        <f>IF($G216&gt;NORMA!$M$28,"NO CUMPLE","CUMPLE")</f>
        <v>CUMPLE</v>
      </c>
      <c r="AF216" s="51" t="str">
        <f>IF($H216&gt;NORMA!$M$29,"NO CUMPLE","CUMPLE")</f>
        <v>NO CUMPLE</v>
      </c>
      <c r="AG216" s="51" t="str">
        <f>IF($O216&gt;NORMA!$M$30,"NO CUMPLE","CUMPLE")</f>
        <v>NO CUMPLE</v>
      </c>
      <c r="AH216" s="51" t="str">
        <f>IF(AND($N216&gt;=NORMA!$R$18, $N216&lt;=NORMA!$S$18),"CUMPLE","NO CUMPLE")</f>
        <v>NO CUMPLE</v>
      </c>
      <c r="AI216" s="51" t="str">
        <f>IF($I216&gt;NORMA!$M$32,"NO CUMPLE","CUMPLE")</f>
        <v>CUMPLE</v>
      </c>
    </row>
    <row r="217" spans="1:35" ht="14.25" customHeight="1" x14ac:dyDescent="0.35">
      <c r="A217" s="214" t="s">
        <v>112</v>
      </c>
      <c r="B217" s="214" t="s">
        <v>113</v>
      </c>
      <c r="C217" s="252">
        <v>43999</v>
      </c>
      <c r="D217" s="251">
        <v>0.5</v>
      </c>
      <c r="E217" s="245">
        <v>2</v>
      </c>
      <c r="F217" s="246">
        <v>11.2</v>
      </c>
      <c r="G217" s="246">
        <v>17.5</v>
      </c>
      <c r="H217" s="245">
        <v>10</v>
      </c>
      <c r="I217" s="257">
        <v>0.4</v>
      </c>
      <c r="J217" s="248">
        <v>6.6000000000000003E-2</v>
      </c>
      <c r="K217" s="247">
        <v>2.54</v>
      </c>
      <c r="L217" s="242">
        <v>25.341000000000001</v>
      </c>
      <c r="M217" s="249">
        <v>7.62</v>
      </c>
      <c r="N217" s="249">
        <v>6.78</v>
      </c>
      <c r="O217" s="250">
        <v>840</v>
      </c>
      <c r="P217" s="51" t="str">
        <f>IF($M217&lt;NORMA!$M$7,"NO CUMPLE","CUMPLE")</f>
        <v>CUMPLE</v>
      </c>
      <c r="Q217" s="51" t="str">
        <f>IF($E217&gt;NORMA!$M$8,"NO CUMPLE","CUMPLE")</f>
        <v>CUMPLE</v>
      </c>
      <c r="R217" s="51" t="str">
        <f>IF($F217&gt;NORMA!$M$9,"NO CUMPLE","CUMPLE")</f>
        <v>CUMPLE</v>
      </c>
      <c r="S217" s="51" t="str">
        <f>IF($K217&gt;NORMA!$M$10,"NO CUMPLE","CUMPLE")</f>
        <v>CUMPLE</v>
      </c>
      <c r="T217" s="51" t="str">
        <f>IF($J217&gt;NORMA!$M$11,"NO CUMPLE","CUMPLE")</f>
        <v>CUMPLE</v>
      </c>
      <c r="U217" s="51" t="str">
        <f>IF($G217&gt;NORMA!$M$12,"NO CUMPLE","CUMPLE")</f>
        <v>NO CUMPLE</v>
      </c>
      <c r="V217" s="51" t="str">
        <f>IF($H217&gt;NORMA!$M$13,"NO CUMPLE","CUMPLE")</f>
        <v>CUMPLE</v>
      </c>
      <c r="W217" s="51" t="str">
        <f>IF($O217&gt;NORMA!$M$14,"NO CUMPLE","CUMPLE")</f>
        <v>CUMPLE</v>
      </c>
      <c r="X217" s="51" t="str">
        <f>IF(AND($N217&gt;=NORMA!$Q$4, $N217&lt;=NORMA!$R$4),"CUMPLE","NO CUMPLE")</f>
        <v>CUMPLE</v>
      </c>
      <c r="Y217" s="51" t="str">
        <f>IF($I217&gt;NORMA!$M$16,"NO CUMPLE","CUMPLE")</f>
        <v>CUMPLE</v>
      </c>
      <c r="Z217" s="51" t="str">
        <f>IF($M217&lt;NORMA!$M$23,"NO CUMPLE","CUMPLE")</f>
        <v>CUMPLE</v>
      </c>
      <c r="AA217" s="51" t="str">
        <f>IF($E217&gt;NORMA!$M$24,"NO CUMPLE","CUMPLE")</f>
        <v>CUMPLE</v>
      </c>
      <c r="AB217" s="51" t="str">
        <f>IF($F217&gt;NORMA!$M$25,"NO CUMPLE","CUMPLE")</f>
        <v>NO CUMPLE</v>
      </c>
      <c r="AC217" s="51" t="str">
        <f>IF($K217&gt;NORMA!$M$26,"NO CUMPLE","CUMPLE")</f>
        <v>CUMPLE</v>
      </c>
      <c r="AD217" s="51" t="str">
        <f>IF($J217&gt;NORMA!$M$27,"NO CUMPLE","CUMPLE")</f>
        <v>CUMPLE</v>
      </c>
      <c r="AE217" s="51" t="str">
        <f>IF($G217&gt;NORMA!$M$28,"NO CUMPLE","CUMPLE")</f>
        <v>NO CUMPLE</v>
      </c>
      <c r="AF217" s="51" t="str">
        <f>IF($H217&gt;NORMA!$M$29,"NO CUMPLE","CUMPLE")</f>
        <v>CUMPLE</v>
      </c>
      <c r="AG217" s="51" t="str">
        <f>IF($O217&gt;NORMA!$M$30,"NO CUMPLE","CUMPLE")</f>
        <v>NO CUMPLE</v>
      </c>
      <c r="AH217" s="51" t="str">
        <f>IF(AND($N217&gt;=NORMA!$R$18, $N217&lt;=NORMA!$S$18),"CUMPLE","NO CUMPLE")</f>
        <v>CUMPLE</v>
      </c>
      <c r="AI217" s="51" t="str">
        <f>IF($I217&gt;NORMA!$M$32,"NO CUMPLE","CUMPLE")</f>
        <v>CUMPLE</v>
      </c>
    </row>
    <row r="218" spans="1:35" ht="14.25" customHeight="1" x14ac:dyDescent="0.35">
      <c r="A218" s="214" t="s">
        <v>114</v>
      </c>
      <c r="B218" s="214" t="s">
        <v>113</v>
      </c>
      <c r="C218" s="252">
        <v>43999</v>
      </c>
      <c r="D218" s="251">
        <v>0.66666666666666596</v>
      </c>
      <c r="E218" s="245">
        <v>2</v>
      </c>
      <c r="F218" s="246">
        <v>18.600000000000001</v>
      </c>
      <c r="G218" s="246">
        <v>31.7</v>
      </c>
      <c r="H218" s="245">
        <v>10</v>
      </c>
      <c r="I218" s="257">
        <v>0.4</v>
      </c>
      <c r="J218" s="248">
        <v>0.13600000000000001</v>
      </c>
      <c r="K218" s="247">
        <v>1.38</v>
      </c>
      <c r="L218" s="242">
        <v>19.552</v>
      </c>
      <c r="M218" s="249">
        <v>7.73</v>
      </c>
      <c r="N218" s="249">
        <v>7.09</v>
      </c>
      <c r="O218" s="250">
        <v>13700</v>
      </c>
      <c r="P218" s="51" t="str">
        <f>IF($M218&lt;NORMA!$M$7,"NO CUMPLE","CUMPLE")</f>
        <v>CUMPLE</v>
      </c>
      <c r="Q218" s="51" t="str">
        <f>IF($E218&gt;NORMA!$M$8,"NO CUMPLE","CUMPLE")</f>
        <v>CUMPLE</v>
      </c>
      <c r="R218" s="51" t="str">
        <f>IF($F218&gt;NORMA!$M$9,"NO CUMPLE","CUMPLE")</f>
        <v>CUMPLE</v>
      </c>
      <c r="S218" s="51" t="str">
        <f>IF($K218&gt;NORMA!$M$10,"NO CUMPLE","CUMPLE")</f>
        <v>CUMPLE</v>
      </c>
      <c r="T218" s="51" t="str">
        <f>IF($J218&gt;NORMA!$M$11,"NO CUMPLE","CUMPLE")</f>
        <v>CUMPLE</v>
      </c>
      <c r="U218" s="51" t="str">
        <f>IF($G218&gt;NORMA!$M$12,"NO CUMPLE","CUMPLE")</f>
        <v>NO CUMPLE</v>
      </c>
      <c r="V218" s="51" t="str">
        <f>IF($H218&gt;NORMA!$M$13,"NO CUMPLE","CUMPLE")</f>
        <v>CUMPLE</v>
      </c>
      <c r="W218" s="51" t="str">
        <f>IF($O218&gt;NORMA!$M$14,"NO CUMPLE","CUMPLE")</f>
        <v>NO CUMPLE</v>
      </c>
      <c r="X218" s="51" t="str">
        <f>IF(AND($N218&gt;=NORMA!$Q$4, $N218&lt;=NORMA!$R$4),"CUMPLE","NO CUMPLE")</f>
        <v>CUMPLE</v>
      </c>
      <c r="Y218" s="51" t="str">
        <f>IF($I218&gt;NORMA!$M$16,"NO CUMPLE","CUMPLE")</f>
        <v>CUMPLE</v>
      </c>
      <c r="Z218" s="51" t="str">
        <f>IF($M218&lt;NORMA!$M$23,"NO CUMPLE","CUMPLE")</f>
        <v>CUMPLE</v>
      </c>
      <c r="AA218" s="51" t="str">
        <f>IF($E218&gt;NORMA!$M$24,"NO CUMPLE","CUMPLE")</f>
        <v>CUMPLE</v>
      </c>
      <c r="AB218" s="51" t="str">
        <f>IF($F218&gt;NORMA!$M$25,"NO CUMPLE","CUMPLE")</f>
        <v>NO CUMPLE</v>
      </c>
      <c r="AC218" s="51" t="str">
        <f>IF($K218&gt;NORMA!$M$26,"NO CUMPLE","CUMPLE")</f>
        <v>CUMPLE</v>
      </c>
      <c r="AD218" s="51" t="str">
        <f>IF($J218&gt;NORMA!$M$27,"NO CUMPLE","CUMPLE")</f>
        <v>CUMPLE</v>
      </c>
      <c r="AE218" s="51" t="str">
        <f>IF($G218&gt;NORMA!$M$28,"NO CUMPLE","CUMPLE")</f>
        <v>NO CUMPLE</v>
      </c>
      <c r="AF218" s="51" t="str">
        <f>IF($H218&gt;NORMA!$M$29,"NO CUMPLE","CUMPLE")</f>
        <v>CUMPLE</v>
      </c>
      <c r="AG218" s="51" t="str">
        <f>IF($O218&gt;NORMA!$M$30,"NO CUMPLE","CUMPLE")</f>
        <v>NO CUMPLE</v>
      </c>
      <c r="AH218" s="51" t="str">
        <f>IF(AND($N218&gt;=NORMA!$R$18, $N218&lt;=NORMA!$S$18),"CUMPLE","NO CUMPLE")</f>
        <v>CUMPLE</v>
      </c>
      <c r="AI218" s="51" t="str">
        <f>IF($I218&gt;NORMA!$M$32,"NO CUMPLE","CUMPLE")</f>
        <v>CUMPLE</v>
      </c>
    </row>
    <row r="219" spans="1:35" ht="14.25" customHeight="1" x14ac:dyDescent="0.35">
      <c r="A219" s="214" t="s">
        <v>114</v>
      </c>
      <c r="B219" s="214" t="s">
        <v>113</v>
      </c>
      <c r="C219" s="252">
        <v>44070</v>
      </c>
      <c r="D219" s="251">
        <v>0.25</v>
      </c>
      <c r="E219" s="245">
        <v>2</v>
      </c>
      <c r="F219" s="246">
        <v>12.2</v>
      </c>
      <c r="G219" s="246">
        <v>11</v>
      </c>
      <c r="H219" s="245">
        <v>10</v>
      </c>
      <c r="I219" s="247">
        <v>0.49</v>
      </c>
      <c r="J219" s="253">
        <v>0.06</v>
      </c>
      <c r="K219" s="247">
        <v>1.21</v>
      </c>
      <c r="L219" s="242">
        <v>2.3180000000000001</v>
      </c>
      <c r="M219" s="254">
        <v>7.97</v>
      </c>
      <c r="N219" s="254">
        <v>6.61</v>
      </c>
      <c r="O219" s="255">
        <v>343</v>
      </c>
      <c r="P219" s="51" t="str">
        <f>IF($M219&lt;NORMA!$M$7,"NO CUMPLE","CUMPLE")</f>
        <v>CUMPLE</v>
      </c>
      <c r="Q219" s="51" t="str">
        <f>IF($E219&gt;NORMA!$M$8,"NO CUMPLE","CUMPLE")</f>
        <v>CUMPLE</v>
      </c>
      <c r="R219" s="51" t="str">
        <f>IF($F219&gt;NORMA!$M$9,"NO CUMPLE","CUMPLE")</f>
        <v>CUMPLE</v>
      </c>
      <c r="S219" s="51" t="str">
        <f>IF($K219&gt;NORMA!$M$10,"NO CUMPLE","CUMPLE")</f>
        <v>CUMPLE</v>
      </c>
      <c r="T219" s="51" t="str">
        <f>IF($J219&gt;NORMA!$M$11,"NO CUMPLE","CUMPLE")</f>
        <v>CUMPLE</v>
      </c>
      <c r="U219" s="51" t="str">
        <f>IF($G219&gt;NORMA!$M$12,"NO CUMPLE","CUMPLE")</f>
        <v>NO CUMPLE</v>
      </c>
      <c r="V219" s="51" t="str">
        <f>IF($H219&gt;NORMA!$M$13,"NO CUMPLE","CUMPLE")</f>
        <v>CUMPLE</v>
      </c>
      <c r="W219" s="51" t="str">
        <f>IF($O219&gt;NORMA!$M$14,"NO CUMPLE","CUMPLE")</f>
        <v>CUMPLE</v>
      </c>
      <c r="X219" s="51" t="str">
        <f>IF(AND($N219&gt;=NORMA!$Q$4, $N219&lt;=NORMA!$R$4),"CUMPLE","NO CUMPLE")</f>
        <v>CUMPLE</v>
      </c>
      <c r="Y219" s="51" t="str">
        <f>IF($I219&gt;NORMA!$M$16,"NO CUMPLE","CUMPLE")</f>
        <v>CUMPLE</v>
      </c>
      <c r="Z219" s="51" t="str">
        <f>IF($M219&lt;NORMA!$M$23,"NO CUMPLE","CUMPLE")</f>
        <v>CUMPLE</v>
      </c>
      <c r="AA219" s="51" t="str">
        <f>IF($E219&gt;NORMA!$M$24,"NO CUMPLE","CUMPLE")</f>
        <v>CUMPLE</v>
      </c>
      <c r="AB219" s="51" t="str">
        <f>IF($F219&gt;NORMA!$M$25,"NO CUMPLE","CUMPLE")</f>
        <v>NO CUMPLE</v>
      </c>
      <c r="AC219" s="51" t="str">
        <f>IF($K219&gt;NORMA!$M$26,"NO CUMPLE","CUMPLE")</f>
        <v>CUMPLE</v>
      </c>
      <c r="AD219" s="51" t="str">
        <f>IF($J219&gt;NORMA!$M$27,"NO CUMPLE","CUMPLE")</f>
        <v>CUMPLE</v>
      </c>
      <c r="AE219" s="51" t="str">
        <f>IF($G219&gt;NORMA!$M$28,"NO CUMPLE","CUMPLE")</f>
        <v>NO CUMPLE</v>
      </c>
      <c r="AF219" s="51" t="str">
        <f>IF($H219&gt;NORMA!$M$29,"NO CUMPLE","CUMPLE")</f>
        <v>CUMPLE</v>
      </c>
      <c r="AG219" s="51" t="str">
        <f>IF($O219&gt;NORMA!$M$30,"NO CUMPLE","CUMPLE")</f>
        <v>NO CUMPLE</v>
      </c>
      <c r="AH219" s="51" t="str">
        <f>IF(AND($N219&gt;=NORMA!$R$18, $N219&lt;=NORMA!$S$18),"CUMPLE","NO CUMPLE")</f>
        <v>CUMPLE</v>
      </c>
      <c r="AI219" s="51" t="str">
        <f>IF($I219&gt;NORMA!$M$32,"NO CUMPLE","CUMPLE")</f>
        <v>CUMPLE</v>
      </c>
    </row>
    <row r="220" spans="1:35" ht="14.25" customHeight="1" x14ac:dyDescent="0.35">
      <c r="A220" s="214" t="s">
        <v>112</v>
      </c>
      <c r="B220" s="214" t="s">
        <v>113</v>
      </c>
      <c r="C220" s="252">
        <v>44070</v>
      </c>
      <c r="D220" s="251">
        <v>0.58333333333333304</v>
      </c>
      <c r="E220" s="245">
        <v>2</v>
      </c>
      <c r="F220" s="246">
        <v>11.8</v>
      </c>
      <c r="G220" s="246">
        <v>16</v>
      </c>
      <c r="H220" s="245">
        <v>10</v>
      </c>
      <c r="I220" s="257">
        <v>0.4</v>
      </c>
      <c r="J220" s="253">
        <v>0.06</v>
      </c>
      <c r="K220" s="247">
        <v>1.21</v>
      </c>
      <c r="L220" s="242">
        <v>2.1070000000000002</v>
      </c>
      <c r="M220" s="254">
        <v>7.21</v>
      </c>
      <c r="N220" s="254">
        <v>6.36</v>
      </c>
      <c r="O220" s="255">
        <v>1</v>
      </c>
      <c r="P220" s="51" t="str">
        <f>IF($M220&lt;NORMA!$M$7,"NO CUMPLE","CUMPLE")</f>
        <v>CUMPLE</v>
      </c>
      <c r="Q220" s="51" t="str">
        <f>IF($E220&gt;NORMA!$M$8,"NO CUMPLE","CUMPLE")</f>
        <v>CUMPLE</v>
      </c>
      <c r="R220" s="51" t="str">
        <f>IF($F220&gt;NORMA!$M$9,"NO CUMPLE","CUMPLE")</f>
        <v>CUMPLE</v>
      </c>
      <c r="S220" s="51" t="str">
        <f>IF($K220&gt;NORMA!$M$10,"NO CUMPLE","CUMPLE")</f>
        <v>CUMPLE</v>
      </c>
      <c r="T220" s="51" t="str">
        <f>IF($J220&gt;NORMA!$M$11,"NO CUMPLE","CUMPLE")</f>
        <v>CUMPLE</v>
      </c>
      <c r="U220" s="51" t="str">
        <f>IF($G220&gt;NORMA!$M$12,"NO CUMPLE","CUMPLE")</f>
        <v>NO CUMPLE</v>
      </c>
      <c r="V220" s="51" t="str">
        <f>IF($H220&gt;NORMA!$M$13,"NO CUMPLE","CUMPLE")</f>
        <v>CUMPLE</v>
      </c>
      <c r="W220" s="51" t="str">
        <f>IF($O220&gt;NORMA!$M$14,"NO CUMPLE","CUMPLE")</f>
        <v>CUMPLE</v>
      </c>
      <c r="X220" s="51" t="str">
        <f>IF(AND($N220&gt;=NORMA!$Q$4, $N220&lt;=NORMA!$R$4),"CUMPLE","NO CUMPLE")</f>
        <v>CUMPLE</v>
      </c>
      <c r="Y220" s="51" t="str">
        <f>IF($I220&gt;NORMA!$M$16,"NO CUMPLE","CUMPLE")</f>
        <v>CUMPLE</v>
      </c>
      <c r="Z220" s="51" t="str">
        <f>IF($M220&lt;NORMA!$M$23,"NO CUMPLE","CUMPLE")</f>
        <v>CUMPLE</v>
      </c>
      <c r="AA220" s="51" t="str">
        <f>IF($E220&gt;NORMA!$M$24,"NO CUMPLE","CUMPLE")</f>
        <v>CUMPLE</v>
      </c>
      <c r="AB220" s="51" t="str">
        <f>IF($F220&gt;NORMA!$M$25,"NO CUMPLE","CUMPLE")</f>
        <v>NO CUMPLE</v>
      </c>
      <c r="AC220" s="51" t="str">
        <f>IF($K220&gt;NORMA!$M$26,"NO CUMPLE","CUMPLE")</f>
        <v>CUMPLE</v>
      </c>
      <c r="AD220" s="51" t="str">
        <f>IF($J220&gt;NORMA!$M$27,"NO CUMPLE","CUMPLE")</f>
        <v>CUMPLE</v>
      </c>
      <c r="AE220" s="51" t="str">
        <f>IF($G220&gt;NORMA!$M$28,"NO CUMPLE","CUMPLE")</f>
        <v>NO CUMPLE</v>
      </c>
      <c r="AF220" s="51" t="str">
        <f>IF($H220&gt;NORMA!$M$29,"NO CUMPLE","CUMPLE")</f>
        <v>CUMPLE</v>
      </c>
      <c r="AG220" s="51" t="str">
        <f>IF($O220&gt;NORMA!$M$30,"NO CUMPLE","CUMPLE")</f>
        <v>CUMPLE</v>
      </c>
      <c r="AH220" s="51" t="str">
        <f>IF(AND($N220&gt;=NORMA!$R$18, $N220&lt;=NORMA!$S$18),"CUMPLE","NO CUMPLE")</f>
        <v>NO CUMPLE</v>
      </c>
      <c r="AI220" s="51" t="str">
        <f>IF($I220&gt;NORMA!$M$32,"NO CUMPLE","CUMPLE")</f>
        <v>CUMPLE</v>
      </c>
    </row>
    <row r="221" spans="1:35" ht="14.25" customHeight="1" x14ac:dyDescent="0.35">
      <c r="A221" s="214" t="s">
        <v>114</v>
      </c>
      <c r="B221" s="214" t="s">
        <v>113</v>
      </c>
      <c r="C221" s="266">
        <v>44081</v>
      </c>
      <c r="D221" s="251">
        <v>0.33333333333333331</v>
      </c>
      <c r="E221" s="245">
        <v>2</v>
      </c>
      <c r="F221" s="246">
        <v>12.5</v>
      </c>
      <c r="G221" s="246">
        <v>66</v>
      </c>
      <c r="H221" s="245">
        <v>10</v>
      </c>
      <c r="I221" s="257">
        <v>0.4</v>
      </c>
      <c r="J221" s="253">
        <v>0.06</v>
      </c>
      <c r="K221" s="247">
        <v>7.3999999999999995</v>
      </c>
      <c r="L221" s="242">
        <v>4.9690000000000003</v>
      </c>
      <c r="M221" s="254">
        <v>8.26</v>
      </c>
      <c r="N221" s="254">
        <v>7.02</v>
      </c>
      <c r="O221" s="255">
        <v>1</v>
      </c>
      <c r="P221" s="51" t="str">
        <f>IF($M221&lt;NORMA!$M$7,"NO CUMPLE","CUMPLE")</f>
        <v>CUMPLE</v>
      </c>
      <c r="Q221" s="51" t="str">
        <f>IF($E221&gt;NORMA!$M$8,"NO CUMPLE","CUMPLE")</f>
        <v>CUMPLE</v>
      </c>
      <c r="R221" s="51" t="str">
        <f>IF($F221&gt;NORMA!$M$9,"NO CUMPLE","CUMPLE")</f>
        <v>CUMPLE</v>
      </c>
      <c r="S221" s="51" t="str">
        <f>IF($K221&gt;NORMA!$M$10,"NO CUMPLE","CUMPLE")</f>
        <v>NO CUMPLE</v>
      </c>
      <c r="T221" s="51" t="str">
        <f>IF($J221&gt;NORMA!$M$11,"NO CUMPLE","CUMPLE")</f>
        <v>CUMPLE</v>
      </c>
      <c r="U221" s="51" t="str">
        <f>IF($G221&gt;NORMA!$M$12,"NO CUMPLE","CUMPLE")</f>
        <v>NO CUMPLE</v>
      </c>
      <c r="V221" s="51" t="str">
        <f>IF($H221&gt;NORMA!$M$13,"NO CUMPLE","CUMPLE")</f>
        <v>CUMPLE</v>
      </c>
      <c r="W221" s="51" t="str">
        <f>IF($O221&gt;NORMA!$M$14,"NO CUMPLE","CUMPLE")</f>
        <v>CUMPLE</v>
      </c>
      <c r="X221" s="51" t="str">
        <f>IF(AND($N221&gt;=NORMA!$Q$4, $N221&lt;=NORMA!$R$4),"CUMPLE","NO CUMPLE")</f>
        <v>CUMPLE</v>
      </c>
      <c r="Y221" s="51" t="str">
        <f>IF($I221&gt;NORMA!$M$16,"NO CUMPLE","CUMPLE")</f>
        <v>CUMPLE</v>
      </c>
      <c r="Z221" s="51" t="str">
        <f>IF($M221&lt;NORMA!$M$23,"NO CUMPLE","CUMPLE")</f>
        <v>CUMPLE</v>
      </c>
      <c r="AA221" s="51" t="str">
        <f>IF($E221&gt;NORMA!$M$24,"NO CUMPLE","CUMPLE")</f>
        <v>CUMPLE</v>
      </c>
      <c r="AB221" s="51" t="str">
        <f>IF($F221&gt;NORMA!$M$25,"NO CUMPLE","CUMPLE")</f>
        <v>NO CUMPLE</v>
      </c>
      <c r="AC221" s="51" t="str">
        <f>IF($K221&gt;NORMA!$M$26,"NO CUMPLE","CUMPLE")</f>
        <v>NO CUMPLE</v>
      </c>
      <c r="AD221" s="51" t="str">
        <f>IF($J221&gt;NORMA!$M$27,"NO CUMPLE","CUMPLE")</f>
        <v>CUMPLE</v>
      </c>
      <c r="AE221" s="51" t="str">
        <f>IF($G221&gt;NORMA!$M$28,"NO CUMPLE","CUMPLE")</f>
        <v>NO CUMPLE</v>
      </c>
      <c r="AF221" s="51" t="str">
        <f>IF($H221&gt;NORMA!$M$29,"NO CUMPLE","CUMPLE")</f>
        <v>CUMPLE</v>
      </c>
      <c r="AG221" s="51" t="str">
        <f>IF($O221&gt;NORMA!$M$30,"NO CUMPLE","CUMPLE")</f>
        <v>CUMPLE</v>
      </c>
      <c r="AH221" s="51" t="str">
        <f>IF(AND($N221&gt;=NORMA!$R$18, $N221&lt;=NORMA!$S$18),"CUMPLE","NO CUMPLE")</f>
        <v>CUMPLE</v>
      </c>
      <c r="AI221" s="51" t="str">
        <f>IF($I221&gt;NORMA!$M$32,"NO CUMPLE","CUMPLE")</f>
        <v>CUMPLE</v>
      </c>
    </row>
    <row r="222" spans="1:35" ht="14.25" customHeight="1" x14ac:dyDescent="0.35">
      <c r="A222" s="214" t="s">
        <v>112</v>
      </c>
      <c r="B222" s="214" t="s">
        <v>113</v>
      </c>
      <c r="C222" s="266">
        <v>44081</v>
      </c>
      <c r="D222" s="251">
        <v>0.41666666666666669</v>
      </c>
      <c r="E222" s="246">
        <v>2.2999999999999998</v>
      </c>
      <c r="F222" s="245">
        <v>10</v>
      </c>
      <c r="G222" s="246">
        <v>14.4</v>
      </c>
      <c r="H222" s="245">
        <v>10</v>
      </c>
      <c r="I222" s="257">
        <v>0.4</v>
      </c>
      <c r="J222" s="253">
        <v>0.06</v>
      </c>
      <c r="K222" s="247">
        <v>5.77</v>
      </c>
      <c r="L222" s="242">
        <v>4.2720000000000002</v>
      </c>
      <c r="M222" s="254">
        <v>7.59</v>
      </c>
      <c r="N222" s="254">
        <v>6.91</v>
      </c>
      <c r="O222" s="255">
        <v>2</v>
      </c>
      <c r="P222" s="51" t="str">
        <f>IF($M222&lt;NORMA!$M$7,"NO CUMPLE","CUMPLE")</f>
        <v>CUMPLE</v>
      </c>
      <c r="Q222" s="51" t="str">
        <f>IF($E222&gt;NORMA!$M$8,"NO CUMPLE","CUMPLE")</f>
        <v>CUMPLE</v>
      </c>
      <c r="R222" s="51" t="str">
        <f>IF($F222&gt;NORMA!$M$9,"NO CUMPLE","CUMPLE")</f>
        <v>CUMPLE</v>
      </c>
      <c r="S222" s="51" t="str">
        <f>IF($K222&gt;NORMA!$M$10,"NO CUMPLE","CUMPLE")</f>
        <v>NO CUMPLE</v>
      </c>
      <c r="T222" s="51" t="str">
        <f>IF($J222&gt;NORMA!$M$11,"NO CUMPLE","CUMPLE")</f>
        <v>CUMPLE</v>
      </c>
      <c r="U222" s="51" t="str">
        <f>IF($G222&gt;NORMA!$M$12,"NO CUMPLE","CUMPLE")</f>
        <v>NO CUMPLE</v>
      </c>
      <c r="V222" s="51" t="str">
        <f>IF($H222&gt;NORMA!$M$13,"NO CUMPLE","CUMPLE")</f>
        <v>CUMPLE</v>
      </c>
      <c r="W222" s="51" t="str">
        <f>IF($O222&gt;NORMA!$M$14,"NO CUMPLE","CUMPLE")</f>
        <v>CUMPLE</v>
      </c>
      <c r="X222" s="51" t="str">
        <f>IF(AND($N222&gt;=NORMA!$Q$4, $N222&lt;=NORMA!$R$4),"CUMPLE","NO CUMPLE")</f>
        <v>CUMPLE</v>
      </c>
      <c r="Y222" s="51" t="str">
        <f>IF($I222&gt;NORMA!$M$16,"NO CUMPLE","CUMPLE")</f>
        <v>CUMPLE</v>
      </c>
      <c r="Z222" s="51" t="str">
        <f>IF($M222&lt;NORMA!$M$23,"NO CUMPLE","CUMPLE")</f>
        <v>CUMPLE</v>
      </c>
      <c r="AA222" s="51" t="str">
        <f>IF($E222&gt;NORMA!$M$24,"NO CUMPLE","CUMPLE")</f>
        <v>CUMPLE</v>
      </c>
      <c r="AB222" s="51" t="str">
        <f>IF($F222&gt;NORMA!$M$25,"NO CUMPLE","CUMPLE")</f>
        <v>CUMPLE</v>
      </c>
      <c r="AC222" s="51" t="str">
        <f>IF($K222&gt;NORMA!$M$26,"NO CUMPLE","CUMPLE")</f>
        <v>NO CUMPLE</v>
      </c>
      <c r="AD222" s="51" t="str">
        <f>IF($J222&gt;NORMA!$M$27,"NO CUMPLE","CUMPLE")</f>
        <v>CUMPLE</v>
      </c>
      <c r="AE222" s="51" t="str">
        <f>IF($G222&gt;NORMA!$M$28,"NO CUMPLE","CUMPLE")</f>
        <v>NO CUMPLE</v>
      </c>
      <c r="AF222" s="51" t="str">
        <f>IF($H222&gt;NORMA!$M$29,"NO CUMPLE","CUMPLE")</f>
        <v>CUMPLE</v>
      </c>
      <c r="AG222" s="51" t="str">
        <f>IF($O222&gt;NORMA!$M$30,"NO CUMPLE","CUMPLE")</f>
        <v>CUMPLE</v>
      </c>
      <c r="AH222" s="51" t="str">
        <f>IF(AND($N222&gt;=NORMA!$R$18, $N222&lt;=NORMA!$S$18),"CUMPLE","NO CUMPLE")</f>
        <v>CUMPLE</v>
      </c>
      <c r="AI222" s="51" t="str">
        <f>IF($I222&gt;NORMA!$M$32,"NO CUMPLE","CUMPLE")</f>
        <v>CUMPLE</v>
      </c>
    </row>
    <row r="223" spans="1:35" ht="14.25" customHeight="1" x14ac:dyDescent="0.35">
      <c r="A223" s="214" t="s">
        <v>114</v>
      </c>
      <c r="B223" s="214" t="s">
        <v>113</v>
      </c>
      <c r="C223" s="266">
        <v>44107</v>
      </c>
      <c r="D223" s="251">
        <v>0.58333333333333337</v>
      </c>
      <c r="E223" s="245">
        <v>2</v>
      </c>
      <c r="F223" s="246">
        <v>10.5</v>
      </c>
      <c r="G223" s="246">
        <v>12.7</v>
      </c>
      <c r="H223" s="245">
        <v>10</v>
      </c>
      <c r="I223" s="257">
        <v>0.4</v>
      </c>
      <c r="J223" s="248">
        <v>6.0999999999999999E-2</v>
      </c>
      <c r="K223" s="247">
        <v>1.21</v>
      </c>
      <c r="L223" s="242">
        <v>4.093</v>
      </c>
      <c r="M223" s="249">
        <v>6.11</v>
      </c>
      <c r="N223" s="249">
        <v>7.37</v>
      </c>
      <c r="O223" s="250">
        <v>1</v>
      </c>
      <c r="P223" s="51" t="str">
        <f>IF($M223&lt;NORMA!$M$7,"NO CUMPLE","CUMPLE")</f>
        <v>NO CUMPLE</v>
      </c>
      <c r="Q223" s="51" t="str">
        <f>IF($E223&gt;NORMA!$M$8,"NO CUMPLE","CUMPLE")</f>
        <v>CUMPLE</v>
      </c>
      <c r="R223" s="51" t="str">
        <f>IF($F223&gt;NORMA!$M$9,"NO CUMPLE","CUMPLE")</f>
        <v>CUMPLE</v>
      </c>
      <c r="S223" s="51" t="str">
        <f>IF($K223&gt;NORMA!$M$10,"NO CUMPLE","CUMPLE")</f>
        <v>CUMPLE</v>
      </c>
      <c r="T223" s="51" t="str">
        <f>IF($J223&gt;NORMA!$M$11,"NO CUMPLE","CUMPLE")</f>
        <v>CUMPLE</v>
      </c>
      <c r="U223" s="51" t="str">
        <f>IF($G223&gt;NORMA!$M$12,"NO CUMPLE","CUMPLE")</f>
        <v>NO CUMPLE</v>
      </c>
      <c r="V223" s="51" t="str">
        <f>IF($H223&gt;NORMA!$M$13,"NO CUMPLE","CUMPLE")</f>
        <v>CUMPLE</v>
      </c>
      <c r="W223" s="51" t="str">
        <f>IF($O223&gt;NORMA!$M$14,"NO CUMPLE","CUMPLE")</f>
        <v>CUMPLE</v>
      </c>
      <c r="X223" s="51" t="str">
        <f>IF(AND($N223&gt;=NORMA!$Q$4, $N223&lt;=NORMA!$R$4),"CUMPLE","NO CUMPLE")</f>
        <v>CUMPLE</v>
      </c>
      <c r="Y223" s="51" t="str">
        <f>IF($I223&gt;NORMA!$M$16,"NO CUMPLE","CUMPLE")</f>
        <v>CUMPLE</v>
      </c>
      <c r="Z223" s="51" t="str">
        <f>IF($M223&lt;NORMA!$M$23,"NO CUMPLE","CUMPLE")</f>
        <v>NO CUMPLE</v>
      </c>
      <c r="AA223" s="51" t="str">
        <f>IF($E223&gt;NORMA!$M$24,"NO CUMPLE","CUMPLE")</f>
        <v>CUMPLE</v>
      </c>
      <c r="AB223" s="51" t="str">
        <f>IF($F223&gt;NORMA!$M$25,"NO CUMPLE","CUMPLE")</f>
        <v>NO CUMPLE</v>
      </c>
      <c r="AC223" s="51" t="str">
        <f>IF($K223&gt;NORMA!$M$26,"NO CUMPLE","CUMPLE")</f>
        <v>CUMPLE</v>
      </c>
      <c r="AD223" s="51" t="str">
        <f>IF($J223&gt;NORMA!$M$27,"NO CUMPLE","CUMPLE")</f>
        <v>CUMPLE</v>
      </c>
      <c r="AE223" s="51" t="str">
        <f>IF($G223&gt;NORMA!$M$28,"NO CUMPLE","CUMPLE")</f>
        <v>NO CUMPLE</v>
      </c>
      <c r="AF223" s="51" t="str">
        <f>IF($H223&gt;NORMA!$M$29,"NO CUMPLE","CUMPLE")</f>
        <v>CUMPLE</v>
      </c>
      <c r="AG223" s="51" t="str">
        <f>IF($O223&gt;NORMA!$M$30,"NO CUMPLE","CUMPLE")</f>
        <v>CUMPLE</v>
      </c>
      <c r="AH223" s="51" t="str">
        <f>IF(AND($N223&gt;=NORMA!$R$18, $N223&lt;=NORMA!$S$18),"CUMPLE","NO CUMPLE")</f>
        <v>CUMPLE</v>
      </c>
      <c r="AI223" s="51" t="str">
        <f>IF($I223&gt;NORMA!$M$32,"NO CUMPLE","CUMPLE")</f>
        <v>CUMPLE</v>
      </c>
    </row>
    <row r="224" spans="1:35" ht="14.25" customHeight="1" x14ac:dyDescent="0.35">
      <c r="A224" s="214" t="s">
        <v>112</v>
      </c>
      <c r="B224" s="214" t="s">
        <v>113</v>
      </c>
      <c r="C224" s="266">
        <v>44107</v>
      </c>
      <c r="D224" s="251">
        <v>0.66666666666666663</v>
      </c>
      <c r="E224" s="246">
        <v>3.1</v>
      </c>
      <c r="F224" s="245">
        <v>10</v>
      </c>
      <c r="G224" s="246">
        <v>11</v>
      </c>
      <c r="H224" s="245">
        <v>10</v>
      </c>
      <c r="I224" s="257">
        <v>0.4</v>
      </c>
      <c r="J224" s="253">
        <v>0.06</v>
      </c>
      <c r="K224" s="247">
        <v>1.76</v>
      </c>
      <c r="L224" s="242">
        <v>2.8820000000000001</v>
      </c>
      <c r="M224" s="254">
        <v>7.35</v>
      </c>
      <c r="N224" s="254">
        <v>6.95</v>
      </c>
      <c r="O224" s="255">
        <v>2</v>
      </c>
      <c r="P224" s="51" t="str">
        <f>IF($M224&lt;NORMA!$M$7,"NO CUMPLE","CUMPLE")</f>
        <v>CUMPLE</v>
      </c>
      <c r="Q224" s="51" t="str">
        <f>IF($E224&gt;NORMA!$M$8,"NO CUMPLE","CUMPLE")</f>
        <v>CUMPLE</v>
      </c>
      <c r="R224" s="51" t="str">
        <f>IF($F224&gt;NORMA!$M$9,"NO CUMPLE","CUMPLE")</f>
        <v>CUMPLE</v>
      </c>
      <c r="S224" s="51" t="str">
        <f>IF($K224&gt;NORMA!$M$10,"NO CUMPLE","CUMPLE")</f>
        <v>CUMPLE</v>
      </c>
      <c r="T224" s="51" t="str">
        <f>IF($J224&gt;NORMA!$M$11,"NO CUMPLE","CUMPLE")</f>
        <v>CUMPLE</v>
      </c>
      <c r="U224" s="51" t="str">
        <f>IF($G224&gt;NORMA!$M$12,"NO CUMPLE","CUMPLE")</f>
        <v>NO CUMPLE</v>
      </c>
      <c r="V224" s="51" t="str">
        <f>IF($H224&gt;NORMA!$M$13,"NO CUMPLE","CUMPLE")</f>
        <v>CUMPLE</v>
      </c>
      <c r="W224" s="51" t="str">
        <f>IF($O224&gt;NORMA!$M$14,"NO CUMPLE","CUMPLE")</f>
        <v>CUMPLE</v>
      </c>
      <c r="X224" s="51" t="str">
        <f>IF(AND($N224&gt;=NORMA!$Q$4, $N224&lt;=NORMA!$R$4),"CUMPLE","NO CUMPLE")</f>
        <v>CUMPLE</v>
      </c>
      <c r="Y224" s="51" t="str">
        <f>IF($I224&gt;NORMA!$M$16,"NO CUMPLE","CUMPLE")</f>
        <v>CUMPLE</v>
      </c>
      <c r="Z224" s="51" t="str">
        <f>IF($M224&lt;NORMA!$M$23,"NO CUMPLE","CUMPLE")</f>
        <v>CUMPLE</v>
      </c>
      <c r="AA224" s="51" t="str">
        <f>IF($E224&gt;NORMA!$M$24,"NO CUMPLE","CUMPLE")</f>
        <v>CUMPLE</v>
      </c>
      <c r="AB224" s="51" t="str">
        <f>IF($F224&gt;NORMA!$M$25,"NO CUMPLE","CUMPLE")</f>
        <v>CUMPLE</v>
      </c>
      <c r="AC224" s="51" t="str">
        <f>IF($K224&gt;NORMA!$M$26,"NO CUMPLE","CUMPLE")</f>
        <v>CUMPLE</v>
      </c>
      <c r="AD224" s="51" t="str">
        <f>IF($J224&gt;NORMA!$M$27,"NO CUMPLE","CUMPLE")</f>
        <v>CUMPLE</v>
      </c>
      <c r="AE224" s="51" t="str">
        <f>IF($G224&gt;NORMA!$M$28,"NO CUMPLE","CUMPLE")</f>
        <v>NO CUMPLE</v>
      </c>
      <c r="AF224" s="51" t="str">
        <f>IF($H224&gt;NORMA!$M$29,"NO CUMPLE","CUMPLE")</f>
        <v>CUMPLE</v>
      </c>
      <c r="AG224" s="51" t="str">
        <f>IF($O224&gt;NORMA!$M$30,"NO CUMPLE","CUMPLE")</f>
        <v>CUMPLE</v>
      </c>
      <c r="AH224" s="51" t="str">
        <f>IF(AND($N224&gt;=NORMA!$R$18, $N224&lt;=NORMA!$S$18),"CUMPLE","NO CUMPLE")</f>
        <v>CUMPLE</v>
      </c>
      <c r="AI224" s="51" t="str">
        <f>IF($I224&gt;NORMA!$M$32,"NO CUMPLE","CUMPLE")</f>
        <v>CUMPLE</v>
      </c>
    </row>
    <row r="225" spans="1:35" ht="14.25" customHeight="1" x14ac:dyDescent="0.35">
      <c r="A225" s="213" t="s">
        <v>115</v>
      </c>
      <c r="B225" s="217" t="s">
        <v>116</v>
      </c>
      <c r="C225" s="240">
        <v>40158</v>
      </c>
      <c r="D225" s="241">
        <v>0.38541666666666702</v>
      </c>
      <c r="E225" s="216">
        <v>60</v>
      </c>
      <c r="F225" s="216">
        <v>176</v>
      </c>
      <c r="G225" s="216">
        <v>34</v>
      </c>
      <c r="H225" s="216">
        <v>8.1</v>
      </c>
      <c r="I225" s="218">
        <v>1.4</v>
      </c>
      <c r="J225" s="242">
        <v>1.93</v>
      </c>
      <c r="K225" s="218">
        <v>17.8</v>
      </c>
      <c r="L225" s="242">
        <v>0.56000000000000005</v>
      </c>
      <c r="M225" s="243">
        <v>5.4</v>
      </c>
      <c r="N225" s="243">
        <v>7.42</v>
      </c>
      <c r="O225" s="244">
        <v>24000</v>
      </c>
      <c r="P225" s="51" t="str">
        <f>IF(M225&lt;NORMA!$N$7,"NO CUMPLE","CUMPLE")</f>
        <v>CUMPLE</v>
      </c>
      <c r="Q225" s="51" t="str">
        <f>IF(E225&gt;NORMA!$N$8,"NO CUMPLE","CUMPLE")</f>
        <v>CUMPLE</v>
      </c>
      <c r="R225" s="51" t="str">
        <f>IF(F225&gt;NORMA!$N$9,"NO CUMPLE","CUMPLE")</f>
        <v>CUMPLE</v>
      </c>
      <c r="S225" s="51" t="str">
        <f>IF(K225&gt;NORMA!$N$10,"NO CUMPLE","CUMPLE")</f>
        <v>CUMPLE</v>
      </c>
      <c r="T225" s="51" t="str">
        <f>IF(J225&gt;NORMA!$N$11,"NO CUMPLE","CUMPLE")</f>
        <v>CUMPLE</v>
      </c>
      <c r="U225" s="51" t="str">
        <f>IF(G225&gt;NORMA!$N$12,"NO CUMPLE","CUMPLE")</f>
        <v>CUMPLE</v>
      </c>
      <c r="V225" s="51" t="str">
        <f>IF(H225&gt;NORMA!$N$13,"NO CUMPLE","CUMPLE")</f>
        <v>CUMPLE</v>
      </c>
      <c r="W225" s="51" t="str">
        <f>IF(O225&gt;NORMA!$N$14,"NO CUMPLE","CUMPLE")</f>
        <v>CUMPLE</v>
      </c>
      <c r="X225" s="51" t="str">
        <f>IF(AND(N225&gt;=NORMA!$Q$4, N225&lt;=NORMA!$R$4),"CUMPLE","NO CUMPLE")</f>
        <v>CUMPLE</v>
      </c>
      <c r="Y225" s="51" t="str">
        <f>IF(I225&gt;NORMA!$N$16,"NO CUMPLE","CUMPLE")</f>
        <v>CUMPLE</v>
      </c>
      <c r="Z225" s="51" t="str">
        <f>IF($M225&lt;NORMA!$N$23,"NO CUMPLE","CUMPLE")</f>
        <v>CUMPLE</v>
      </c>
      <c r="AA225" s="51" t="str">
        <f>IF($E225&gt;NORMA!$N$24,"NO CUMPLE","CUMPLE")</f>
        <v>NO CUMPLE</v>
      </c>
      <c r="AB225" s="51" t="str">
        <f>IF($F225&gt;NORMA!$N$25,"NO CUMPLE","CUMPLE")</f>
        <v>NO CUMPLE</v>
      </c>
      <c r="AC225" s="51" t="str">
        <f>IF($K225&gt;NORMA!$N$26,"NO CUMPLE","CUMPLE")</f>
        <v>NO CUMPLE</v>
      </c>
      <c r="AD225" s="51" t="str">
        <f>IF($J225&gt;NORMA!$N$27,"NO CUMPLE","CUMPLE")</f>
        <v>NO CUMPLE</v>
      </c>
      <c r="AE225" s="51" t="str">
        <f>IF($G225&gt;NORMA!$N$28,"NO CUMPLE","CUMPLE")</f>
        <v>CUMPLE</v>
      </c>
      <c r="AF225" s="51" t="str">
        <f>IF($H225&gt;NORMA!$N$29,"NO CUMPLE","CUMPLE")</f>
        <v>CUMPLE</v>
      </c>
      <c r="AG225" s="51" t="str">
        <f>IF($O225&gt;NORMA!$N$30,"NO CUMPLE","CUMPLE")</f>
        <v>CUMPLE</v>
      </c>
      <c r="AH225" s="51" t="str">
        <f>IF(AND($N225&gt;=NORMA!$R$18, $N225&lt;=NORMA!$S$18),"CUMPLE","NO CUMPLE")</f>
        <v>CUMPLE</v>
      </c>
      <c r="AI225" s="51" t="str">
        <f>IF($I225&gt;NORMA!$N$32,"NO CUMPLE","CUMPLE")</f>
        <v>NO CUMPLE</v>
      </c>
    </row>
    <row r="226" spans="1:35" ht="14.25" customHeight="1" x14ac:dyDescent="0.35">
      <c r="A226" s="213" t="s">
        <v>115</v>
      </c>
      <c r="B226" s="217" t="s">
        <v>116</v>
      </c>
      <c r="C226" s="240">
        <v>40158</v>
      </c>
      <c r="D226" s="241">
        <v>0.47916666666666702</v>
      </c>
      <c r="E226" s="216">
        <v>69</v>
      </c>
      <c r="F226" s="216">
        <v>145</v>
      </c>
      <c r="G226" s="216">
        <v>69</v>
      </c>
      <c r="H226" s="216">
        <v>7.2</v>
      </c>
      <c r="I226" s="218">
        <v>2.99</v>
      </c>
      <c r="J226" s="242">
        <v>2.5299999999999998</v>
      </c>
      <c r="K226" s="218">
        <v>17.61</v>
      </c>
      <c r="L226" s="242">
        <v>0.63700000000000001</v>
      </c>
      <c r="M226" s="243">
        <v>4.9000000000000004</v>
      </c>
      <c r="N226" s="243">
        <v>7.41</v>
      </c>
      <c r="O226" s="244">
        <v>24000</v>
      </c>
      <c r="P226" s="51" t="str">
        <f>IF(M226&lt;NORMA!$N$7,"NO CUMPLE","CUMPLE")</f>
        <v>CUMPLE</v>
      </c>
      <c r="Q226" s="51" t="str">
        <f>IF(E226&gt;NORMA!$N$8,"NO CUMPLE","CUMPLE")</f>
        <v>CUMPLE</v>
      </c>
      <c r="R226" s="51" t="str">
        <f>IF(F226&gt;NORMA!$N$9,"NO CUMPLE","CUMPLE")</f>
        <v>CUMPLE</v>
      </c>
      <c r="S226" s="51" t="str">
        <f>IF(K226&gt;NORMA!$N$10,"NO CUMPLE","CUMPLE")</f>
        <v>CUMPLE</v>
      </c>
      <c r="T226" s="51" t="str">
        <f>IF(J226&gt;NORMA!$N$11,"NO CUMPLE","CUMPLE")</f>
        <v>CUMPLE</v>
      </c>
      <c r="U226" s="51" t="str">
        <f>IF(G226&gt;NORMA!$N$12,"NO CUMPLE","CUMPLE")</f>
        <v>CUMPLE</v>
      </c>
      <c r="V226" s="51" t="str">
        <f>IF(H226&gt;NORMA!$N$13,"NO CUMPLE","CUMPLE")</f>
        <v>CUMPLE</v>
      </c>
      <c r="W226" s="51" t="str">
        <f>IF(O226&gt;NORMA!$N$14,"NO CUMPLE","CUMPLE")</f>
        <v>CUMPLE</v>
      </c>
      <c r="X226" s="51" t="str">
        <f>IF(AND(N226&gt;=NORMA!$Q$4, N226&lt;=NORMA!$R$4),"CUMPLE","NO CUMPLE")</f>
        <v>CUMPLE</v>
      </c>
      <c r="Y226" s="51" t="str">
        <f>IF(I226&gt;NORMA!$N$16,"NO CUMPLE","CUMPLE")</f>
        <v>CUMPLE</v>
      </c>
      <c r="Z226" s="51" t="str">
        <f>IF($M226&lt;NORMA!$N$23,"NO CUMPLE","CUMPLE")</f>
        <v>NO CUMPLE</v>
      </c>
      <c r="AA226" s="51" t="str">
        <f>IF($E226&gt;NORMA!$N$24,"NO CUMPLE","CUMPLE")</f>
        <v>NO CUMPLE</v>
      </c>
      <c r="AB226" s="51" t="str">
        <f>IF($F226&gt;NORMA!$N$25,"NO CUMPLE","CUMPLE")</f>
        <v>NO CUMPLE</v>
      </c>
      <c r="AC226" s="51" t="str">
        <f>IF($K226&gt;NORMA!$N$26,"NO CUMPLE","CUMPLE")</f>
        <v>NO CUMPLE</v>
      </c>
      <c r="AD226" s="51" t="str">
        <f>IF($J226&gt;NORMA!$N$27,"NO CUMPLE","CUMPLE")</f>
        <v>NO CUMPLE</v>
      </c>
      <c r="AE226" s="51" t="str">
        <f>IF($G226&gt;NORMA!$N$28,"NO CUMPLE","CUMPLE")</f>
        <v>CUMPLE</v>
      </c>
      <c r="AF226" s="51" t="str">
        <f>IF($H226&gt;NORMA!$N$29,"NO CUMPLE","CUMPLE")</f>
        <v>CUMPLE</v>
      </c>
      <c r="AG226" s="51" t="str">
        <f>IF($O226&gt;NORMA!$N$30,"NO CUMPLE","CUMPLE")</f>
        <v>CUMPLE</v>
      </c>
      <c r="AH226" s="51" t="str">
        <f>IF(AND($N226&gt;=NORMA!$R$18, $N226&lt;=NORMA!$S$18),"CUMPLE","NO CUMPLE")</f>
        <v>CUMPLE</v>
      </c>
      <c r="AI226" s="51" t="str">
        <f>IF($I226&gt;NORMA!$N$32,"NO CUMPLE","CUMPLE")</f>
        <v>NO CUMPLE</v>
      </c>
    </row>
    <row r="227" spans="1:35" ht="14.25" customHeight="1" x14ac:dyDescent="0.35">
      <c r="A227" s="213" t="s">
        <v>115</v>
      </c>
      <c r="B227" s="217" t="s">
        <v>116</v>
      </c>
      <c r="C227" s="240">
        <v>40158</v>
      </c>
      <c r="D227" s="241">
        <v>0.57291666666666696</v>
      </c>
      <c r="E227" s="216">
        <v>68</v>
      </c>
      <c r="F227" s="216">
        <v>215</v>
      </c>
      <c r="G227" s="216">
        <v>987</v>
      </c>
      <c r="H227" s="245">
        <v>3.6</v>
      </c>
      <c r="I227" s="218">
        <v>13.6</v>
      </c>
      <c r="J227" s="242">
        <v>2.62</v>
      </c>
      <c r="K227" s="218">
        <v>17.690000000000001</v>
      </c>
      <c r="L227" s="242">
        <v>0.61</v>
      </c>
      <c r="M227" s="243">
        <v>6.2</v>
      </c>
      <c r="N227" s="243">
        <v>7.42</v>
      </c>
      <c r="O227" s="244">
        <v>24000</v>
      </c>
      <c r="P227" s="51" t="str">
        <f>IF(M227&lt;NORMA!$N$7,"NO CUMPLE","CUMPLE")</f>
        <v>CUMPLE</v>
      </c>
      <c r="Q227" s="51" t="str">
        <f>IF(E227&gt;NORMA!$N$8,"NO CUMPLE","CUMPLE")</f>
        <v>CUMPLE</v>
      </c>
      <c r="R227" s="51" t="str">
        <f>IF(F227&gt;NORMA!$N$9,"NO CUMPLE","CUMPLE")</f>
        <v>NO CUMPLE</v>
      </c>
      <c r="S227" s="51" t="str">
        <f>IF(K227&gt;NORMA!$N$10,"NO CUMPLE","CUMPLE")</f>
        <v>CUMPLE</v>
      </c>
      <c r="T227" s="51" t="str">
        <f>IF(J227&gt;NORMA!$N$11,"NO CUMPLE","CUMPLE")</f>
        <v>CUMPLE</v>
      </c>
      <c r="U227" s="51" t="str">
        <f>IF(G227&gt;NORMA!$N$12,"NO CUMPLE","CUMPLE")</f>
        <v>NO CUMPLE</v>
      </c>
      <c r="V227" s="51" t="str">
        <f>IF(H227&gt;NORMA!$N$13,"NO CUMPLE","CUMPLE")</f>
        <v>CUMPLE</v>
      </c>
      <c r="W227" s="51" t="str">
        <f>IF(O227&gt;NORMA!$N$14,"NO CUMPLE","CUMPLE")</f>
        <v>CUMPLE</v>
      </c>
      <c r="X227" s="51" t="str">
        <f>IF(AND(N227&gt;=NORMA!$Q$4, N227&lt;=NORMA!$R$4),"CUMPLE","NO CUMPLE")</f>
        <v>CUMPLE</v>
      </c>
      <c r="Y227" s="51" t="str">
        <f>IF(I227&gt;NORMA!$N$16,"NO CUMPLE","CUMPLE")</f>
        <v>NO CUMPLE</v>
      </c>
      <c r="Z227" s="51" t="str">
        <f>IF($M227&lt;NORMA!$N$23,"NO CUMPLE","CUMPLE")</f>
        <v>CUMPLE</v>
      </c>
      <c r="AA227" s="51" t="str">
        <f>IF($E227&gt;NORMA!$N$24,"NO CUMPLE","CUMPLE")</f>
        <v>NO CUMPLE</v>
      </c>
      <c r="AB227" s="51" t="str">
        <f>IF($F227&gt;NORMA!$N$25,"NO CUMPLE","CUMPLE")</f>
        <v>NO CUMPLE</v>
      </c>
      <c r="AC227" s="51" t="str">
        <f>IF($K227&gt;NORMA!$N$26,"NO CUMPLE","CUMPLE")</f>
        <v>NO CUMPLE</v>
      </c>
      <c r="AD227" s="51" t="str">
        <f>IF($J227&gt;NORMA!$N$27,"NO CUMPLE","CUMPLE")</f>
        <v>NO CUMPLE</v>
      </c>
      <c r="AE227" s="51" t="str">
        <f>IF($G227&gt;NORMA!$N$28,"NO CUMPLE","CUMPLE")</f>
        <v>NO CUMPLE</v>
      </c>
      <c r="AF227" s="51" t="str">
        <f>IF($H227&gt;NORMA!$N$29,"NO CUMPLE","CUMPLE")</f>
        <v>CUMPLE</v>
      </c>
      <c r="AG227" s="51" t="str">
        <f>IF($O227&gt;NORMA!$N$30,"NO CUMPLE","CUMPLE")</f>
        <v>CUMPLE</v>
      </c>
      <c r="AH227" s="51" t="str">
        <f>IF(AND($N227&gt;=NORMA!$R$18, $N227&lt;=NORMA!$S$18),"CUMPLE","NO CUMPLE")</f>
        <v>CUMPLE</v>
      </c>
      <c r="AI227" s="51" t="str">
        <f>IF($I227&gt;NORMA!$N$32,"NO CUMPLE","CUMPLE")</f>
        <v>NO CUMPLE</v>
      </c>
    </row>
    <row r="228" spans="1:35" ht="14.25" customHeight="1" x14ac:dyDescent="0.35">
      <c r="A228" s="213" t="s">
        <v>117</v>
      </c>
      <c r="B228" s="217" t="s">
        <v>116</v>
      </c>
      <c r="C228" s="240">
        <v>40159</v>
      </c>
      <c r="D228" s="241">
        <v>0.33333333333333298</v>
      </c>
      <c r="E228" s="216">
        <v>107</v>
      </c>
      <c r="F228" s="216">
        <v>309</v>
      </c>
      <c r="G228" s="216">
        <v>1747</v>
      </c>
      <c r="H228" s="245">
        <v>3.6</v>
      </c>
      <c r="I228" s="218">
        <v>0.83</v>
      </c>
      <c r="J228" s="242">
        <v>38.9</v>
      </c>
      <c r="K228" s="218">
        <v>49.01</v>
      </c>
      <c r="L228" s="242">
        <v>0.54800000000000004</v>
      </c>
      <c r="M228" s="243">
        <v>4</v>
      </c>
      <c r="N228" s="243">
        <v>8.27</v>
      </c>
      <c r="O228" s="244">
        <v>4000000</v>
      </c>
      <c r="P228" s="51" t="str">
        <f>IF(M228&lt;NORMA!$N$7,"NO CUMPLE","CUMPLE")</f>
        <v>CUMPLE</v>
      </c>
      <c r="Q228" s="51" t="str">
        <f>IF(E228&gt;NORMA!$N$8,"NO CUMPLE","CUMPLE")</f>
        <v>NO CUMPLE</v>
      </c>
      <c r="R228" s="51" t="str">
        <f>IF(F228&gt;NORMA!$N$9,"NO CUMPLE","CUMPLE")</f>
        <v>NO CUMPLE</v>
      </c>
      <c r="S228" s="51" t="str">
        <f>IF(K228&gt;NORMA!$N$10,"NO CUMPLE","CUMPLE")</f>
        <v>NO CUMPLE</v>
      </c>
      <c r="T228" s="51" t="str">
        <f>IF(J228&gt;NORMA!$N$11,"NO CUMPLE","CUMPLE")</f>
        <v>NO CUMPLE</v>
      </c>
      <c r="U228" s="51" t="str">
        <f>IF(G228&gt;NORMA!$N$12,"NO CUMPLE","CUMPLE")</f>
        <v>NO CUMPLE</v>
      </c>
      <c r="V228" s="51" t="str">
        <f>IF(H228&gt;NORMA!$N$13,"NO CUMPLE","CUMPLE")</f>
        <v>CUMPLE</v>
      </c>
      <c r="W228" s="51" t="str">
        <f>IF(O228&gt;NORMA!$N$14,"NO CUMPLE","CUMPLE")</f>
        <v>NO CUMPLE</v>
      </c>
      <c r="X228" s="51" t="str">
        <f>IF(AND(N228&gt;=NORMA!$Q$4, N228&lt;=NORMA!$R$4),"CUMPLE","NO CUMPLE")</f>
        <v>CUMPLE</v>
      </c>
      <c r="Y228" s="51" t="str">
        <f>IF(I228&gt;NORMA!$N$16,"NO CUMPLE","CUMPLE")</f>
        <v>CUMPLE</v>
      </c>
      <c r="Z228" s="51" t="str">
        <f>IF($M228&lt;NORMA!$N$23,"NO CUMPLE","CUMPLE")</f>
        <v>NO CUMPLE</v>
      </c>
      <c r="AA228" s="51" t="str">
        <f>IF($E228&gt;NORMA!$N$24,"NO CUMPLE","CUMPLE")</f>
        <v>NO CUMPLE</v>
      </c>
      <c r="AB228" s="51" t="str">
        <f>IF($F228&gt;NORMA!$N$25,"NO CUMPLE","CUMPLE")</f>
        <v>NO CUMPLE</v>
      </c>
      <c r="AC228" s="51" t="str">
        <f>IF($K228&gt;NORMA!$N$26,"NO CUMPLE","CUMPLE")</f>
        <v>NO CUMPLE</v>
      </c>
      <c r="AD228" s="51" t="str">
        <f>IF($J228&gt;NORMA!$N$27,"NO CUMPLE","CUMPLE")</f>
        <v>NO CUMPLE</v>
      </c>
      <c r="AE228" s="51" t="str">
        <f>IF($G228&gt;NORMA!$N$28,"NO CUMPLE","CUMPLE")</f>
        <v>NO CUMPLE</v>
      </c>
      <c r="AF228" s="51" t="str">
        <f>IF($H228&gt;NORMA!$N$29,"NO CUMPLE","CUMPLE")</f>
        <v>CUMPLE</v>
      </c>
      <c r="AG228" s="51" t="str">
        <f>IF($O228&gt;NORMA!$N$30,"NO CUMPLE","CUMPLE")</f>
        <v>NO CUMPLE</v>
      </c>
      <c r="AH228" s="51" t="str">
        <f>IF(AND($N228&gt;=NORMA!$R$18, $N228&lt;=NORMA!$S$18),"CUMPLE","NO CUMPLE")</f>
        <v>CUMPLE</v>
      </c>
      <c r="AI228" s="51" t="str">
        <f>IF($I228&gt;NORMA!$N$32,"NO CUMPLE","CUMPLE")</f>
        <v>CUMPLE</v>
      </c>
    </row>
    <row r="229" spans="1:35" ht="14.25" customHeight="1" x14ac:dyDescent="0.35">
      <c r="A229" s="213" t="s">
        <v>117</v>
      </c>
      <c r="B229" s="217" t="s">
        <v>116</v>
      </c>
      <c r="C229" s="240">
        <v>40159</v>
      </c>
      <c r="D229" s="241">
        <v>0.42708333333333298</v>
      </c>
      <c r="E229" s="216">
        <v>116</v>
      </c>
      <c r="F229" s="216">
        <v>313</v>
      </c>
      <c r="G229" s="216">
        <v>2523</v>
      </c>
      <c r="H229" s="245">
        <v>3.6</v>
      </c>
      <c r="I229" s="218">
        <v>0.55000000000000004</v>
      </c>
      <c r="J229" s="242">
        <v>35.9</v>
      </c>
      <c r="K229" s="218">
        <v>67.52</v>
      </c>
      <c r="L229" s="242">
        <v>0.53600000000000003</v>
      </c>
      <c r="M229" s="243">
        <v>4.2</v>
      </c>
      <c r="N229" s="243">
        <v>8.69</v>
      </c>
      <c r="O229" s="244">
        <v>3000000</v>
      </c>
      <c r="P229" s="51" t="str">
        <f>IF(M229&lt;NORMA!$N$7,"NO CUMPLE","CUMPLE")</f>
        <v>CUMPLE</v>
      </c>
      <c r="Q229" s="51" t="str">
        <f>IF(E229&gt;NORMA!$N$8,"NO CUMPLE","CUMPLE")</f>
        <v>NO CUMPLE</v>
      </c>
      <c r="R229" s="51" t="str">
        <f>IF(F229&gt;NORMA!$N$9,"NO CUMPLE","CUMPLE")</f>
        <v>NO CUMPLE</v>
      </c>
      <c r="S229" s="51" t="str">
        <f>IF(K229&gt;NORMA!$N$10,"NO CUMPLE","CUMPLE")</f>
        <v>NO CUMPLE</v>
      </c>
      <c r="T229" s="51" t="str">
        <f>IF(J229&gt;NORMA!$N$11,"NO CUMPLE","CUMPLE")</f>
        <v>NO CUMPLE</v>
      </c>
      <c r="U229" s="51" t="str">
        <f>IF(G229&gt;NORMA!$N$12,"NO CUMPLE","CUMPLE")</f>
        <v>NO CUMPLE</v>
      </c>
      <c r="V229" s="51" t="str">
        <f>IF(H229&gt;NORMA!$N$13,"NO CUMPLE","CUMPLE")</f>
        <v>CUMPLE</v>
      </c>
      <c r="W229" s="51" t="str">
        <f>IF(O229&gt;NORMA!$N$14,"NO CUMPLE","CUMPLE")</f>
        <v>NO CUMPLE</v>
      </c>
      <c r="X229" s="51" t="str">
        <f>IF(AND(N229&gt;=NORMA!$Q$4, N229&lt;=NORMA!$R$4),"CUMPLE","NO CUMPLE")</f>
        <v>CUMPLE</v>
      </c>
      <c r="Y229" s="51" t="str">
        <f>IF(I229&gt;NORMA!$N$16,"NO CUMPLE","CUMPLE")</f>
        <v>CUMPLE</v>
      </c>
      <c r="Z229" s="51" t="str">
        <f>IF($M229&lt;NORMA!$N$23,"NO CUMPLE","CUMPLE")</f>
        <v>NO CUMPLE</v>
      </c>
      <c r="AA229" s="51" t="str">
        <f>IF($E229&gt;NORMA!$N$24,"NO CUMPLE","CUMPLE")</f>
        <v>NO CUMPLE</v>
      </c>
      <c r="AB229" s="51" t="str">
        <f>IF($F229&gt;NORMA!$N$25,"NO CUMPLE","CUMPLE")</f>
        <v>NO CUMPLE</v>
      </c>
      <c r="AC229" s="51" t="str">
        <f>IF($K229&gt;NORMA!$N$26,"NO CUMPLE","CUMPLE")</f>
        <v>NO CUMPLE</v>
      </c>
      <c r="AD229" s="51" t="str">
        <f>IF($J229&gt;NORMA!$N$27,"NO CUMPLE","CUMPLE")</f>
        <v>NO CUMPLE</v>
      </c>
      <c r="AE229" s="51" t="str">
        <f>IF($G229&gt;NORMA!$N$28,"NO CUMPLE","CUMPLE")</f>
        <v>NO CUMPLE</v>
      </c>
      <c r="AF229" s="51" t="str">
        <f>IF($H229&gt;NORMA!$N$29,"NO CUMPLE","CUMPLE")</f>
        <v>CUMPLE</v>
      </c>
      <c r="AG229" s="51" t="str">
        <f>IF($O229&gt;NORMA!$N$30,"NO CUMPLE","CUMPLE")</f>
        <v>NO CUMPLE</v>
      </c>
      <c r="AH229" s="51" t="str">
        <f>IF(AND($N229&gt;=NORMA!$R$18, $N229&lt;=NORMA!$S$18),"CUMPLE","NO CUMPLE")</f>
        <v>NO CUMPLE</v>
      </c>
      <c r="AI229" s="51" t="str">
        <f>IF($I229&gt;NORMA!$N$32,"NO CUMPLE","CUMPLE")</f>
        <v>CUMPLE</v>
      </c>
    </row>
    <row r="230" spans="1:35" ht="14.25" customHeight="1" x14ac:dyDescent="0.35">
      <c r="A230" s="213" t="s">
        <v>117</v>
      </c>
      <c r="B230" s="217" t="s">
        <v>116</v>
      </c>
      <c r="C230" s="240">
        <v>40159</v>
      </c>
      <c r="D230" s="241">
        <v>0.52083333333333304</v>
      </c>
      <c r="E230" s="216">
        <v>118</v>
      </c>
      <c r="F230" s="216">
        <v>328</v>
      </c>
      <c r="G230" s="216">
        <v>2632</v>
      </c>
      <c r="H230" s="245">
        <v>3.6</v>
      </c>
      <c r="I230" s="218">
        <v>1.04</v>
      </c>
      <c r="J230" s="242">
        <v>30.6</v>
      </c>
      <c r="K230" s="218">
        <v>64.13</v>
      </c>
      <c r="L230" s="242">
        <v>0.54600000000000004</v>
      </c>
      <c r="M230" s="243">
        <v>0.1</v>
      </c>
      <c r="N230" s="243">
        <v>8.86</v>
      </c>
      <c r="O230" s="244">
        <v>7000000</v>
      </c>
      <c r="P230" s="51" t="str">
        <f>IF(M230&lt;NORMA!$N$7,"NO CUMPLE","CUMPLE")</f>
        <v>NO CUMPLE</v>
      </c>
      <c r="Q230" s="51" t="str">
        <f>IF(E230&gt;NORMA!$N$8,"NO CUMPLE","CUMPLE")</f>
        <v>NO CUMPLE</v>
      </c>
      <c r="R230" s="51" t="str">
        <f>IF(F230&gt;NORMA!$N$9,"NO CUMPLE","CUMPLE")</f>
        <v>NO CUMPLE</v>
      </c>
      <c r="S230" s="51" t="str">
        <f>IF(K230&gt;NORMA!$N$10,"NO CUMPLE","CUMPLE")</f>
        <v>NO CUMPLE</v>
      </c>
      <c r="T230" s="51" t="str">
        <f>IF(J230&gt;NORMA!$N$11,"NO CUMPLE","CUMPLE")</f>
        <v>NO CUMPLE</v>
      </c>
      <c r="U230" s="51" t="str">
        <f>IF(G230&gt;NORMA!$N$12,"NO CUMPLE","CUMPLE")</f>
        <v>NO CUMPLE</v>
      </c>
      <c r="V230" s="51" t="str">
        <f>IF(H230&gt;NORMA!$N$13,"NO CUMPLE","CUMPLE")</f>
        <v>CUMPLE</v>
      </c>
      <c r="W230" s="51" t="str">
        <f>IF(O230&gt;NORMA!$N$14,"NO CUMPLE","CUMPLE")</f>
        <v>NO CUMPLE</v>
      </c>
      <c r="X230" s="51" t="str">
        <f>IF(AND(N230&gt;=NORMA!$Q$4, N230&lt;=NORMA!$R$4),"CUMPLE","NO CUMPLE")</f>
        <v>CUMPLE</v>
      </c>
      <c r="Y230" s="51" t="str">
        <f>IF(I230&gt;NORMA!$N$16,"NO CUMPLE","CUMPLE")</f>
        <v>CUMPLE</v>
      </c>
      <c r="Z230" s="51" t="str">
        <f>IF($M230&lt;NORMA!$N$23,"NO CUMPLE","CUMPLE")</f>
        <v>NO CUMPLE</v>
      </c>
      <c r="AA230" s="51" t="str">
        <f>IF($E230&gt;NORMA!$N$24,"NO CUMPLE","CUMPLE")</f>
        <v>NO CUMPLE</v>
      </c>
      <c r="AB230" s="51" t="str">
        <f>IF($F230&gt;NORMA!$N$25,"NO CUMPLE","CUMPLE")</f>
        <v>NO CUMPLE</v>
      </c>
      <c r="AC230" s="51" t="str">
        <f>IF($K230&gt;NORMA!$N$26,"NO CUMPLE","CUMPLE")</f>
        <v>NO CUMPLE</v>
      </c>
      <c r="AD230" s="51" t="str">
        <f>IF($J230&gt;NORMA!$N$27,"NO CUMPLE","CUMPLE")</f>
        <v>NO CUMPLE</v>
      </c>
      <c r="AE230" s="51" t="str">
        <f>IF($G230&gt;NORMA!$N$28,"NO CUMPLE","CUMPLE")</f>
        <v>NO CUMPLE</v>
      </c>
      <c r="AF230" s="51" t="str">
        <f>IF($H230&gt;NORMA!$N$29,"NO CUMPLE","CUMPLE")</f>
        <v>CUMPLE</v>
      </c>
      <c r="AG230" s="51" t="str">
        <f>IF($O230&gt;NORMA!$N$30,"NO CUMPLE","CUMPLE")</f>
        <v>NO CUMPLE</v>
      </c>
      <c r="AH230" s="51" t="str">
        <f>IF(AND($N230&gt;=NORMA!$R$18, $N230&lt;=NORMA!$S$18),"CUMPLE","NO CUMPLE")</f>
        <v>NO CUMPLE</v>
      </c>
      <c r="AI230" s="51" t="str">
        <f>IF($I230&gt;NORMA!$N$32,"NO CUMPLE","CUMPLE")</f>
        <v>NO CUMPLE</v>
      </c>
    </row>
    <row r="231" spans="1:35" ht="14.25" customHeight="1" x14ac:dyDescent="0.35">
      <c r="A231" s="213" t="s">
        <v>117</v>
      </c>
      <c r="B231" s="217" t="s">
        <v>116</v>
      </c>
      <c r="C231" s="240">
        <v>40164</v>
      </c>
      <c r="D231" s="241">
        <v>0.38541666666666702</v>
      </c>
      <c r="E231" s="216">
        <v>14</v>
      </c>
      <c r="F231" s="216">
        <v>228</v>
      </c>
      <c r="G231" s="216">
        <v>3702</v>
      </c>
      <c r="H231" s="245">
        <v>3.6</v>
      </c>
      <c r="I231" s="218">
        <v>0.83</v>
      </c>
      <c r="J231" s="242">
        <v>41.6</v>
      </c>
      <c r="K231" s="218">
        <v>51.11</v>
      </c>
      <c r="L231" s="242">
        <v>0.34399999999999997</v>
      </c>
      <c r="M231" s="243">
        <v>3.1</v>
      </c>
      <c r="N231" s="243">
        <v>9.8000000000000007</v>
      </c>
      <c r="O231" s="244">
        <v>1100000</v>
      </c>
      <c r="P231" s="51" t="str">
        <f>IF(M231&lt;NORMA!$N$7,"NO CUMPLE","CUMPLE")</f>
        <v>CUMPLE</v>
      </c>
      <c r="Q231" s="51" t="str">
        <f>IF(E231&gt;NORMA!$N$8,"NO CUMPLE","CUMPLE")</f>
        <v>CUMPLE</v>
      </c>
      <c r="R231" s="51" t="str">
        <f>IF(F231&gt;NORMA!$N$9,"NO CUMPLE","CUMPLE")</f>
        <v>NO CUMPLE</v>
      </c>
      <c r="S231" s="51" t="str">
        <f>IF(K231&gt;NORMA!$N$10,"NO CUMPLE","CUMPLE")</f>
        <v>NO CUMPLE</v>
      </c>
      <c r="T231" s="51" t="str">
        <f>IF(J231&gt;NORMA!$N$11,"NO CUMPLE","CUMPLE")</f>
        <v>NO CUMPLE</v>
      </c>
      <c r="U231" s="51" t="str">
        <f>IF(G231&gt;NORMA!$N$12,"NO CUMPLE","CUMPLE")</f>
        <v>NO CUMPLE</v>
      </c>
      <c r="V231" s="51" t="str">
        <f>IF(H231&gt;NORMA!$N$13,"NO CUMPLE","CUMPLE")</f>
        <v>CUMPLE</v>
      </c>
      <c r="W231" s="51" t="str">
        <f>IF(O231&gt;NORMA!$N$14,"NO CUMPLE","CUMPLE")</f>
        <v>NO CUMPLE</v>
      </c>
      <c r="X231" s="51" t="str">
        <f>IF(AND(N231&gt;=NORMA!$Q$4, N231&lt;=NORMA!$R$4),"CUMPLE","NO CUMPLE")</f>
        <v>NO CUMPLE</v>
      </c>
      <c r="Y231" s="51" t="str">
        <f>IF(I231&gt;NORMA!$N$16,"NO CUMPLE","CUMPLE")</f>
        <v>CUMPLE</v>
      </c>
      <c r="Z231" s="51" t="str">
        <f>IF($M231&lt;NORMA!$N$23,"NO CUMPLE","CUMPLE")</f>
        <v>NO CUMPLE</v>
      </c>
      <c r="AA231" s="51" t="str">
        <f>IF($E231&gt;NORMA!$N$24,"NO CUMPLE","CUMPLE")</f>
        <v>CUMPLE</v>
      </c>
      <c r="AB231" s="51" t="str">
        <f>IF($F231&gt;NORMA!$N$25,"NO CUMPLE","CUMPLE")</f>
        <v>NO CUMPLE</v>
      </c>
      <c r="AC231" s="51" t="str">
        <f>IF($K231&gt;NORMA!$N$26,"NO CUMPLE","CUMPLE")</f>
        <v>NO CUMPLE</v>
      </c>
      <c r="AD231" s="51" t="str">
        <f>IF($J231&gt;NORMA!$N$27,"NO CUMPLE","CUMPLE")</f>
        <v>NO CUMPLE</v>
      </c>
      <c r="AE231" s="51" t="str">
        <f>IF($G231&gt;NORMA!$N$28,"NO CUMPLE","CUMPLE")</f>
        <v>NO CUMPLE</v>
      </c>
      <c r="AF231" s="51" t="str">
        <f>IF($H231&gt;NORMA!$N$29,"NO CUMPLE","CUMPLE")</f>
        <v>CUMPLE</v>
      </c>
      <c r="AG231" s="51" t="str">
        <f>IF($O231&gt;NORMA!$N$30,"NO CUMPLE","CUMPLE")</f>
        <v>NO CUMPLE</v>
      </c>
      <c r="AH231" s="51" t="str">
        <f>IF(AND($N231&gt;=NORMA!$R$18, $N231&lt;=NORMA!$S$18),"CUMPLE","NO CUMPLE")</f>
        <v>NO CUMPLE</v>
      </c>
      <c r="AI231" s="51" t="str">
        <f>IF($I231&gt;NORMA!$N$32,"NO CUMPLE","CUMPLE")</f>
        <v>CUMPLE</v>
      </c>
    </row>
    <row r="232" spans="1:35" ht="14.25" customHeight="1" x14ac:dyDescent="0.35">
      <c r="A232" s="213" t="s">
        <v>117</v>
      </c>
      <c r="B232" s="217" t="s">
        <v>116</v>
      </c>
      <c r="C232" s="240">
        <v>40164</v>
      </c>
      <c r="D232" s="241">
        <v>0.47916666666666702</v>
      </c>
      <c r="E232" s="216">
        <v>19</v>
      </c>
      <c r="F232" s="216">
        <v>488</v>
      </c>
      <c r="G232" s="216">
        <v>5295</v>
      </c>
      <c r="H232" s="245">
        <v>3.6</v>
      </c>
      <c r="I232" s="218">
        <v>0.39</v>
      </c>
      <c r="J232" s="242">
        <v>54.6</v>
      </c>
      <c r="K232" s="218">
        <v>57.25</v>
      </c>
      <c r="L232" s="242">
        <v>0.372</v>
      </c>
      <c r="M232" s="243">
        <v>2.6</v>
      </c>
      <c r="N232" s="243">
        <v>9.76</v>
      </c>
      <c r="O232" s="244">
        <v>2000000</v>
      </c>
      <c r="P232" s="51" t="str">
        <f>IF(M232&lt;NORMA!$N$7,"NO CUMPLE","CUMPLE")</f>
        <v>CUMPLE</v>
      </c>
      <c r="Q232" s="51" t="str">
        <f>IF(E232&gt;NORMA!$N$8,"NO CUMPLE","CUMPLE")</f>
        <v>CUMPLE</v>
      </c>
      <c r="R232" s="51" t="str">
        <f>IF(F232&gt;NORMA!$N$9,"NO CUMPLE","CUMPLE")</f>
        <v>NO CUMPLE</v>
      </c>
      <c r="S232" s="51" t="str">
        <f>IF(K232&gt;NORMA!$N$10,"NO CUMPLE","CUMPLE")</f>
        <v>NO CUMPLE</v>
      </c>
      <c r="T232" s="51" t="str">
        <f>IF(J232&gt;NORMA!$N$11,"NO CUMPLE","CUMPLE")</f>
        <v>NO CUMPLE</v>
      </c>
      <c r="U232" s="51" t="str">
        <f>IF(G232&gt;NORMA!$N$12,"NO CUMPLE","CUMPLE")</f>
        <v>NO CUMPLE</v>
      </c>
      <c r="V232" s="51" t="str">
        <f>IF(H232&gt;NORMA!$N$13,"NO CUMPLE","CUMPLE")</f>
        <v>CUMPLE</v>
      </c>
      <c r="W232" s="51" t="str">
        <f>IF(O232&gt;NORMA!$N$14,"NO CUMPLE","CUMPLE")</f>
        <v>NO CUMPLE</v>
      </c>
      <c r="X232" s="51" t="str">
        <f>IF(AND(N232&gt;=NORMA!$Q$4, N232&lt;=NORMA!$R$4),"CUMPLE","NO CUMPLE")</f>
        <v>NO CUMPLE</v>
      </c>
      <c r="Y232" s="51" t="str">
        <f>IF(I232&gt;NORMA!$N$16,"NO CUMPLE","CUMPLE")</f>
        <v>CUMPLE</v>
      </c>
      <c r="Z232" s="51" t="str">
        <f>IF($M232&lt;NORMA!$N$23,"NO CUMPLE","CUMPLE")</f>
        <v>NO CUMPLE</v>
      </c>
      <c r="AA232" s="51" t="str">
        <f>IF($E232&gt;NORMA!$N$24,"NO CUMPLE","CUMPLE")</f>
        <v>CUMPLE</v>
      </c>
      <c r="AB232" s="51" t="str">
        <f>IF($F232&gt;NORMA!$N$25,"NO CUMPLE","CUMPLE")</f>
        <v>NO CUMPLE</v>
      </c>
      <c r="AC232" s="51" t="str">
        <f>IF($K232&gt;NORMA!$N$26,"NO CUMPLE","CUMPLE")</f>
        <v>NO CUMPLE</v>
      </c>
      <c r="AD232" s="51" t="str">
        <f>IF($J232&gt;NORMA!$N$27,"NO CUMPLE","CUMPLE")</f>
        <v>NO CUMPLE</v>
      </c>
      <c r="AE232" s="51" t="str">
        <f>IF($G232&gt;NORMA!$N$28,"NO CUMPLE","CUMPLE")</f>
        <v>NO CUMPLE</v>
      </c>
      <c r="AF232" s="51" t="str">
        <f>IF($H232&gt;NORMA!$N$29,"NO CUMPLE","CUMPLE")</f>
        <v>CUMPLE</v>
      </c>
      <c r="AG232" s="51" t="str">
        <f>IF($O232&gt;NORMA!$N$30,"NO CUMPLE","CUMPLE")</f>
        <v>NO CUMPLE</v>
      </c>
      <c r="AH232" s="51" t="str">
        <f>IF(AND($N232&gt;=NORMA!$R$18, $N232&lt;=NORMA!$S$18),"CUMPLE","NO CUMPLE")</f>
        <v>NO CUMPLE</v>
      </c>
      <c r="AI232" s="51" t="str">
        <f>IF($I232&gt;NORMA!$N$32,"NO CUMPLE","CUMPLE")</f>
        <v>CUMPLE</v>
      </c>
    </row>
    <row r="233" spans="1:35" ht="14.25" customHeight="1" x14ac:dyDescent="0.35">
      <c r="A233" s="213" t="s">
        <v>117</v>
      </c>
      <c r="B233" s="217" t="s">
        <v>116</v>
      </c>
      <c r="C233" s="240">
        <v>40164</v>
      </c>
      <c r="D233" s="241">
        <v>0.57291666666666696</v>
      </c>
      <c r="E233" s="216">
        <v>18</v>
      </c>
      <c r="F233" s="216">
        <v>353</v>
      </c>
      <c r="G233" s="216">
        <v>5155</v>
      </c>
      <c r="H233" s="245">
        <v>3.6</v>
      </c>
      <c r="I233" s="218">
        <v>0.7</v>
      </c>
      <c r="J233" s="242">
        <v>53.1</v>
      </c>
      <c r="K233" s="218">
        <v>51.01</v>
      </c>
      <c r="L233" s="242">
        <v>0.372</v>
      </c>
      <c r="M233" s="243">
        <v>2.9</v>
      </c>
      <c r="N233" s="243">
        <v>8.5500000000000007</v>
      </c>
      <c r="O233" s="244">
        <v>1500000</v>
      </c>
      <c r="P233" s="51" t="str">
        <f>IF(M233&lt;NORMA!$N$7,"NO CUMPLE","CUMPLE")</f>
        <v>CUMPLE</v>
      </c>
      <c r="Q233" s="51" t="str">
        <f>IF(E233&gt;NORMA!$N$8,"NO CUMPLE","CUMPLE")</f>
        <v>CUMPLE</v>
      </c>
      <c r="R233" s="51" t="str">
        <f>IF(F233&gt;NORMA!$N$9,"NO CUMPLE","CUMPLE")</f>
        <v>NO CUMPLE</v>
      </c>
      <c r="S233" s="51" t="str">
        <f>IF(K233&gt;NORMA!$N$10,"NO CUMPLE","CUMPLE")</f>
        <v>NO CUMPLE</v>
      </c>
      <c r="T233" s="51" t="str">
        <f>IF(J233&gt;NORMA!$N$11,"NO CUMPLE","CUMPLE")</f>
        <v>NO CUMPLE</v>
      </c>
      <c r="U233" s="51" t="str">
        <f>IF(G233&gt;NORMA!$N$12,"NO CUMPLE","CUMPLE")</f>
        <v>NO CUMPLE</v>
      </c>
      <c r="V233" s="51" t="str">
        <f>IF(H233&gt;NORMA!$N$13,"NO CUMPLE","CUMPLE")</f>
        <v>CUMPLE</v>
      </c>
      <c r="W233" s="51" t="str">
        <f>IF(O233&gt;NORMA!$N$14,"NO CUMPLE","CUMPLE")</f>
        <v>NO CUMPLE</v>
      </c>
      <c r="X233" s="51" t="str">
        <f>IF(AND(N233&gt;=NORMA!$Q$4, N233&lt;=NORMA!$R$4),"CUMPLE","NO CUMPLE")</f>
        <v>CUMPLE</v>
      </c>
      <c r="Y233" s="51" t="str">
        <f>IF(I233&gt;NORMA!$N$16,"NO CUMPLE","CUMPLE")</f>
        <v>CUMPLE</v>
      </c>
      <c r="Z233" s="51" t="str">
        <f>IF($M233&lt;NORMA!$N$23,"NO CUMPLE","CUMPLE")</f>
        <v>NO CUMPLE</v>
      </c>
      <c r="AA233" s="51" t="str">
        <f>IF($E233&gt;NORMA!$N$24,"NO CUMPLE","CUMPLE")</f>
        <v>CUMPLE</v>
      </c>
      <c r="AB233" s="51" t="str">
        <f>IF($F233&gt;NORMA!$N$25,"NO CUMPLE","CUMPLE")</f>
        <v>NO CUMPLE</v>
      </c>
      <c r="AC233" s="51" t="str">
        <f>IF($K233&gt;NORMA!$N$26,"NO CUMPLE","CUMPLE")</f>
        <v>NO CUMPLE</v>
      </c>
      <c r="AD233" s="51" t="str">
        <f>IF($J233&gt;NORMA!$N$27,"NO CUMPLE","CUMPLE")</f>
        <v>NO CUMPLE</v>
      </c>
      <c r="AE233" s="51" t="str">
        <f>IF($G233&gt;NORMA!$N$28,"NO CUMPLE","CUMPLE")</f>
        <v>NO CUMPLE</v>
      </c>
      <c r="AF233" s="51" t="str">
        <f>IF($H233&gt;NORMA!$N$29,"NO CUMPLE","CUMPLE")</f>
        <v>CUMPLE</v>
      </c>
      <c r="AG233" s="51" t="str">
        <f>IF($O233&gt;NORMA!$N$30,"NO CUMPLE","CUMPLE")</f>
        <v>NO CUMPLE</v>
      </c>
      <c r="AH233" s="51" t="str">
        <f>IF(AND($N233&gt;=NORMA!$R$18, $N233&lt;=NORMA!$S$18),"CUMPLE","NO CUMPLE")</f>
        <v>NO CUMPLE</v>
      </c>
      <c r="AI233" s="51" t="str">
        <f>IF($I233&gt;NORMA!$N$32,"NO CUMPLE","CUMPLE")</f>
        <v>CUMPLE</v>
      </c>
    </row>
    <row r="234" spans="1:35" ht="14.25" customHeight="1" x14ac:dyDescent="0.35">
      <c r="A234" s="213" t="s">
        <v>115</v>
      </c>
      <c r="B234" s="217" t="s">
        <v>116</v>
      </c>
      <c r="C234" s="240">
        <v>40165</v>
      </c>
      <c r="D234" s="241">
        <v>0.39583333333333298</v>
      </c>
      <c r="E234" s="216">
        <v>36</v>
      </c>
      <c r="F234" s="216">
        <v>166</v>
      </c>
      <c r="G234" s="216">
        <v>233</v>
      </c>
      <c r="H234" s="216">
        <v>21.2</v>
      </c>
      <c r="I234" s="218">
        <v>1.71</v>
      </c>
      <c r="J234" s="242">
        <v>3.98</v>
      </c>
      <c r="K234" s="218">
        <v>15.69</v>
      </c>
      <c r="L234" s="242">
        <v>0.626</v>
      </c>
      <c r="M234" s="243">
        <v>2.6</v>
      </c>
      <c r="N234" s="243">
        <v>7.44</v>
      </c>
      <c r="O234" s="244">
        <v>400000</v>
      </c>
      <c r="P234" s="51" t="str">
        <f>IF(M234&lt;NORMA!$N$7,"NO CUMPLE","CUMPLE")</f>
        <v>CUMPLE</v>
      </c>
      <c r="Q234" s="51" t="str">
        <f>IF(E234&gt;NORMA!$N$8,"NO CUMPLE","CUMPLE")</f>
        <v>CUMPLE</v>
      </c>
      <c r="R234" s="51" t="str">
        <f>IF(F234&gt;NORMA!$N$9,"NO CUMPLE","CUMPLE")</f>
        <v>CUMPLE</v>
      </c>
      <c r="S234" s="51" t="str">
        <f>IF(K234&gt;NORMA!$N$10,"NO CUMPLE","CUMPLE")</f>
        <v>CUMPLE</v>
      </c>
      <c r="T234" s="51" t="str">
        <f>IF(J234&gt;NORMA!$N$11,"NO CUMPLE","CUMPLE")</f>
        <v>NO CUMPLE</v>
      </c>
      <c r="U234" s="51" t="str">
        <f>IF(G234&gt;NORMA!$N$12,"NO CUMPLE","CUMPLE")</f>
        <v>NO CUMPLE</v>
      </c>
      <c r="V234" s="51" t="str">
        <f>IF(H234&gt;NORMA!$N$13,"NO CUMPLE","CUMPLE")</f>
        <v>NO CUMPLE</v>
      </c>
      <c r="W234" s="51" t="str">
        <f>IF(O234&gt;NORMA!$N$14,"NO CUMPLE","CUMPLE")</f>
        <v>CUMPLE</v>
      </c>
      <c r="X234" s="51" t="str">
        <f>IF(AND(N234&gt;=NORMA!$Q$4, N234&lt;=NORMA!$R$4),"CUMPLE","NO CUMPLE")</f>
        <v>CUMPLE</v>
      </c>
      <c r="Y234" s="51" t="str">
        <f>IF(I234&gt;NORMA!$N$16,"NO CUMPLE","CUMPLE")</f>
        <v>CUMPLE</v>
      </c>
      <c r="Z234" s="51" t="str">
        <f>IF($M234&lt;NORMA!$N$23,"NO CUMPLE","CUMPLE")</f>
        <v>NO CUMPLE</v>
      </c>
      <c r="AA234" s="51" t="str">
        <f>IF($E234&gt;NORMA!$N$24,"NO CUMPLE","CUMPLE")</f>
        <v>NO CUMPLE</v>
      </c>
      <c r="AB234" s="51" t="str">
        <f>IF($F234&gt;NORMA!$N$25,"NO CUMPLE","CUMPLE")</f>
        <v>NO CUMPLE</v>
      </c>
      <c r="AC234" s="51" t="str">
        <f>IF($K234&gt;NORMA!$N$26,"NO CUMPLE","CUMPLE")</f>
        <v>NO CUMPLE</v>
      </c>
      <c r="AD234" s="51" t="str">
        <f>IF($J234&gt;NORMA!$N$27,"NO CUMPLE","CUMPLE")</f>
        <v>NO CUMPLE</v>
      </c>
      <c r="AE234" s="51" t="str">
        <f>IF($G234&gt;NORMA!$N$28,"NO CUMPLE","CUMPLE")</f>
        <v>NO CUMPLE</v>
      </c>
      <c r="AF234" s="51" t="str">
        <f>IF($H234&gt;NORMA!$N$29,"NO CUMPLE","CUMPLE")</f>
        <v>NO CUMPLE</v>
      </c>
      <c r="AG234" s="51" t="str">
        <f>IF($O234&gt;NORMA!$N$30,"NO CUMPLE","CUMPLE")</f>
        <v>NO CUMPLE</v>
      </c>
      <c r="AH234" s="51" t="str">
        <f>IF(AND($N234&gt;=NORMA!$R$18, $N234&lt;=NORMA!$S$18),"CUMPLE","NO CUMPLE")</f>
        <v>CUMPLE</v>
      </c>
      <c r="AI234" s="51" t="str">
        <f>IF($I234&gt;NORMA!$N$32,"NO CUMPLE","CUMPLE")</f>
        <v>NO CUMPLE</v>
      </c>
    </row>
    <row r="235" spans="1:35" ht="14.25" customHeight="1" x14ac:dyDescent="0.35">
      <c r="A235" s="213" t="s">
        <v>115</v>
      </c>
      <c r="B235" s="217" t="s">
        <v>116</v>
      </c>
      <c r="C235" s="240">
        <v>40165</v>
      </c>
      <c r="D235" s="241">
        <v>0.48958333333333298</v>
      </c>
      <c r="E235" s="216">
        <v>40</v>
      </c>
      <c r="F235" s="216">
        <v>157</v>
      </c>
      <c r="G235" s="216">
        <v>69</v>
      </c>
      <c r="H235" s="216">
        <v>8.6</v>
      </c>
      <c r="I235" s="218">
        <v>3.07</v>
      </c>
      <c r="J235" s="242">
        <v>2.42</v>
      </c>
      <c r="K235" s="218">
        <v>17.489999999999998</v>
      </c>
      <c r="L235" s="242">
        <v>0.60899999999999999</v>
      </c>
      <c r="M235" s="243">
        <v>2.8</v>
      </c>
      <c r="N235" s="243">
        <v>7.31</v>
      </c>
      <c r="O235" s="244">
        <v>1500000</v>
      </c>
      <c r="P235" s="51" t="str">
        <f>IF(M235&lt;NORMA!$N$7,"NO CUMPLE","CUMPLE")</f>
        <v>CUMPLE</v>
      </c>
      <c r="Q235" s="51" t="str">
        <f>IF(E235&gt;NORMA!$N$8,"NO CUMPLE","CUMPLE")</f>
        <v>CUMPLE</v>
      </c>
      <c r="R235" s="51" t="str">
        <f>IF(F235&gt;NORMA!$N$9,"NO CUMPLE","CUMPLE")</f>
        <v>CUMPLE</v>
      </c>
      <c r="S235" s="51" t="str">
        <f>IF(K235&gt;NORMA!$N$10,"NO CUMPLE","CUMPLE")</f>
        <v>CUMPLE</v>
      </c>
      <c r="T235" s="51" t="str">
        <f>IF(J235&gt;NORMA!$N$11,"NO CUMPLE","CUMPLE")</f>
        <v>CUMPLE</v>
      </c>
      <c r="U235" s="51" t="str">
        <f>IF(G235&gt;NORMA!$N$12,"NO CUMPLE","CUMPLE")</f>
        <v>CUMPLE</v>
      </c>
      <c r="V235" s="51" t="str">
        <f>IF(H235&gt;NORMA!$N$13,"NO CUMPLE","CUMPLE")</f>
        <v>CUMPLE</v>
      </c>
      <c r="W235" s="51" t="str">
        <f>IF(O235&gt;NORMA!$N$14,"NO CUMPLE","CUMPLE")</f>
        <v>NO CUMPLE</v>
      </c>
      <c r="X235" s="51" t="str">
        <f>IF(AND(N235&gt;=NORMA!$Q$4, N235&lt;=NORMA!$R$4),"CUMPLE","NO CUMPLE")</f>
        <v>CUMPLE</v>
      </c>
      <c r="Y235" s="51" t="str">
        <f>IF(I235&gt;NORMA!$N$16,"NO CUMPLE","CUMPLE")</f>
        <v>NO CUMPLE</v>
      </c>
      <c r="Z235" s="51" t="str">
        <f>IF($M235&lt;NORMA!$N$23,"NO CUMPLE","CUMPLE")</f>
        <v>NO CUMPLE</v>
      </c>
      <c r="AA235" s="51" t="str">
        <f>IF($E235&gt;NORMA!$N$24,"NO CUMPLE","CUMPLE")</f>
        <v>NO CUMPLE</v>
      </c>
      <c r="AB235" s="51" t="str">
        <f>IF($F235&gt;NORMA!$N$25,"NO CUMPLE","CUMPLE")</f>
        <v>NO CUMPLE</v>
      </c>
      <c r="AC235" s="51" t="str">
        <f>IF($K235&gt;NORMA!$N$26,"NO CUMPLE","CUMPLE")</f>
        <v>NO CUMPLE</v>
      </c>
      <c r="AD235" s="51" t="str">
        <f>IF($J235&gt;NORMA!$N$27,"NO CUMPLE","CUMPLE")</f>
        <v>NO CUMPLE</v>
      </c>
      <c r="AE235" s="51" t="str">
        <f>IF($G235&gt;NORMA!$N$28,"NO CUMPLE","CUMPLE")</f>
        <v>CUMPLE</v>
      </c>
      <c r="AF235" s="51" t="str">
        <f>IF($H235&gt;NORMA!$N$29,"NO CUMPLE","CUMPLE")</f>
        <v>CUMPLE</v>
      </c>
      <c r="AG235" s="51" t="str">
        <f>IF($O235&gt;NORMA!$N$30,"NO CUMPLE","CUMPLE")</f>
        <v>NO CUMPLE</v>
      </c>
      <c r="AH235" s="51" t="str">
        <f>IF(AND($N235&gt;=NORMA!$R$18, $N235&lt;=NORMA!$S$18),"CUMPLE","NO CUMPLE")</f>
        <v>CUMPLE</v>
      </c>
      <c r="AI235" s="51" t="str">
        <f>IF($I235&gt;NORMA!$N$32,"NO CUMPLE","CUMPLE")</f>
        <v>NO CUMPLE</v>
      </c>
    </row>
    <row r="236" spans="1:35" ht="14.25" customHeight="1" x14ac:dyDescent="0.35">
      <c r="A236" s="213" t="s">
        <v>115</v>
      </c>
      <c r="B236" s="217" t="s">
        <v>116</v>
      </c>
      <c r="C236" s="240">
        <v>40165</v>
      </c>
      <c r="D236" s="241">
        <v>0.58333333333333304</v>
      </c>
      <c r="E236" s="216">
        <v>39</v>
      </c>
      <c r="F236" s="216">
        <v>151</v>
      </c>
      <c r="G236" s="216">
        <v>61</v>
      </c>
      <c r="H236" s="216">
        <v>17</v>
      </c>
      <c r="I236" s="218">
        <v>3.19</v>
      </c>
      <c r="J236" s="242">
        <v>2.0499999999999998</v>
      </c>
      <c r="K236" s="218">
        <v>3.81</v>
      </c>
      <c r="L236" s="242">
        <v>0.63</v>
      </c>
      <c r="M236" s="243">
        <v>2.6</v>
      </c>
      <c r="N236" s="243">
        <v>7.27</v>
      </c>
      <c r="O236" s="244">
        <v>700000</v>
      </c>
      <c r="P236" s="51" t="str">
        <f>IF(M236&lt;NORMA!$N$7,"NO CUMPLE","CUMPLE")</f>
        <v>CUMPLE</v>
      </c>
      <c r="Q236" s="51" t="str">
        <f>IF(E236&gt;NORMA!$N$8,"NO CUMPLE","CUMPLE")</f>
        <v>CUMPLE</v>
      </c>
      <c r="R236" s="51" t="str">
        <f>IF(F236&gt;NORMA!$N$9,"NO CUMPLE","CUMPLE")</f>
        <v>CUMPLE</v>
      </c>
      <c r="S236" s="51" t="str">
        <f>IF(K236&gt;NORMA!$N$10,"NO CUMPLE","CUMPLE")</f>
        <v>CUMPLE</v>
      </c>
      <c r="T236" s="51" t="str">
        <f>IF(J236&gt;NORMA!$N$11,"NO CUMPLE","CUMPLE")</f>
        <v>CUMPLE</v>
      </c>
      <c r="U236" s="51" t="str">
        <f>IF(G236&gt;NORMA!$N$12,"NO CUMPLE","CUMPLE")</f>
        <v>CUMPLE</v>
      </c>
      <c r="V236" s="51" t="str">
        <f>IF(H236&gt;NORMA!$N$13,"NO CUMPLE","CUMPLE")</f>
        <v>CUMPLE</v>
      </c>
      <c r="W236" s="51" t="str">
        <f>IF(O236&gt;NORMA!$N$14,"NO CUMPLE","CUMPLE")</f>
        <v>CUMPLE</v>
      </c>
      <c r="X236" s="51" t="str">
        <f>IF(AND(N236&gt;=NORMA!$Q$4, N236&lt;=NORMA!$R$4),"CUMPLE","NO CUMPLE")</f>
        <v>CUMPLE</v>
      </c>
      <c r="Y236" s="51" t="str">
        <f>IF(I236&gt;NORMA!$N$16,"NO CUMPLE","CUMPLE")</f>
        <v>NO CUMPLE</v>
      </c>
      <c r="Z236" s="51" t="str">
        <f>IF($M236&lt;NORMA!$N$23,"NO CUMPLE","CUMPLE")</f>
        <v>NO CUMPLE</v>
      </c>
      <c r="AA236" s="51" t="str">
        <f>IF($E236&gt;NORMA!$N$24,"NO CUMPLE","CUMPLE")</f>
        <v>NO CUMPLE</v>
      </c>
      <c r="AB236" s="51" t="str">
        <f>IF($F236&gt;NORMA!$N$25,"NO CUMPLE","CUMPLE")</f>
        <v>NO CUMPLE</v>
      </c>
      <c r="AC236" s="51" t="str">
        <f>IF($K236&gt;NORMA!$N$26,"NO CUMPLE","CUMPLE")</f>
        <v>CUMPLE</v>
      </c>
      <c r="AD236" s="51" t="str">
        <f>IF($J236&gt;NORMA!$N$27,"NO CUMPLE","CUMPLE")</f>
        <v>NO CUMPLE</v>
      </c>
      <c r="AE236" s="51" t="str">
        <f>IF($G236&gt;NORMA!$N$28,"NO CUMPLE","CUMPLE")</f>
        <v>CUMPLE</v>
      </c>
      <c r="AF236" s="51" t="str">
        <f>IF($H236&gt;NORMA!$N$29,"NO CUMPLE","CUMPLE")</f>
        <v>NO CUMPLE</v>
      </c>
      <c r="AG236" s="51" t="str">
        <f>IF($O236&gt;NORMA!$N$30,"NO CUMPLE","CUMPLE")</f>
        <v>NO CUMPLE</v>
      </c>
      <c r="AH236" s="51" t="str">
        <f>IF(AND($N236&gt;=NORMA!$R$18, $N236&lt;=NORMA!$S$18),"CUMPLE","NO CUMPLE")</f>
        <v>CUMPLE</v>
      </c>
      <c r="AI236" s="51" t="str">
        <f>IF($I236&gt;NORMA!$N$32,"NO CUMPLE","CUMPLE")</f>
        <v>NO CUMPLE</v>
      </c>
    </row>
    <row r="237" spans="1:35" ht="14.25" customHeight="1" x14ac:dyDescent="0.35">
      <c r="A237" s="213" t="s">
        <v>115</v>
      </c>
      <c r="B237" s="217" t="s">
        <v>116</v>
      </c>
      <c r="C237" s="240">
        <v>40199</v>
      </c>
      <c r="D237" s="241">
        <v>0.5</v>
      </c>
      <c r="E237" s="216">
        <v>56</v>
      </c>
      <c r="F237" s="216">
        <v>205</v>
      </c>
      <c r="G237" s="216">
        <v>83</v>
      </c>
      <c r="H237" s="216">
        <v>11.6</v>
      </c>
      <c r="I237" s="218">
        <v>2.95</v>
      </c>
      <c r="J237" s="242">
        <v>3.78</v>
      </c>
      <c r="K237" s="218">
        <v>29.58</v>
      </c>
      <c r="L237" s="242">
        <v>0.2485</v>
      </c>
      <c r="M237" s="243">
        <v>0.1</v>
      </c>
      <c r="N237" s="243">
        <v>7.43</v>
      </c>
      <c r="O237" s="244">
        <v>2100000</v>
      </c>
      <c r="P237" s="51" t="str">
        <f>IF(M237&lt;NORMA!$N$7,"NO CUMPLE","CUMPLE")</f>
        <v>NO CUMPLE</v>
      </c>
      <c r="Q237" s="51" t="str">
        <f>IF(E237&gt;NORMA!$N$8,"NO CUMPLE","CUMPLE")</f>
        <v>CUMPLE</v>
      </c>
      <c r="R237" s="51" t="str">
        <f>IF(F237&gt;NORMA!$N$9,"NO CUMPLE","CUMPLE")</f>
        <v>NO CUMPLE</v>
      </c>
      <c r="S237" s="51" t="str">
        <f>IF(K237&gt;NORMA!$N$10,"NO CUMPLE","CUMPLE")</f>
        <v>NO CUMPLE</v>
      </c>
      <c r="T237" s="51" t="str">
        <f>IF(J237&gt;NORMA!$N$11,"NO CUMPLE","CUMPLE")</f>
        <v>NO CUMPLE</v>
      </c>
      <c r="U237" s="51" t="str">
        <f>IF(G237&gt;NORMA!$N$12,"NO CUMPLE","CUMPLE")</f>
        <v>CUMPLE</v>
      </c>
      <c r="V237" s="51" t="str">
        <f>IF(H237&gt;NORMA!$N$13,"NO CUMPLE","CUMPLE")</f>
        <v>CUMPLE</v>
      </c>
      <c r="W237" s="51" t="str">
        <f>IF(O237&gt;NORMA!$N$14,"NO CUMPLE","CUMPLE")</f>
        <v>NO CUMPLE</v>
      </c>
      <c r="X237" s="51" t="str">
        <f>IF(AND(N237&gt;=NORMA!$Q$4, N237&lt;=NORMA!$R$4),"CUMPLE","NO CUMPLE")</f>
        <v>CUMPLE</v>
      </c>
      <c r="Y237" s="51" t="str">
        <f>IF(I237&gt;NORMA!$N$16,"NO CUMPLE","CUMPLE")</f>
        <v>CUMPLE</v>
      </c>
      <c r="Z237" s="51" t="str">
        <f>IF($M237&lt;NORMA!$N$23,"NO CUMPLE","CUMPLE")</f>
        <v>NO CUMPLE</v>
      </c>
      <c r="AA237" s="51" t="str">
        <f>IF($E237&gt;NORMA!$N$24,"NO CUMPLE","CUMPLE")</f>
        <v>NO CUMPLE</v>
      </c>
      <c r="AB237" s="51" t="str">
        <f>IF($F237&gt;NORMA!$N$25,"NO CUMPLE","CUMPLE")</f>
        <v>NO CUMPLE</v>
      </c>
      <c r="AC237" s="51" t="str">
        <f>IF($K237&gt;NORMA!$N$26,"NO CUMPLE","CUMPLE")</f>
        <v>NO CUMPLE</v>
      </c>
      <c r="AD237" s="51" t="str">
        <f>IF($J237&gt;NORMA!$N$27,"NO CUMPLE","CUMPLE")</f>
        <v>NO CUMPLE</v>
      </c>
      <c r="AE237" s="51" t="str">
        <f>IF($G237&gt;NORMA!$N$28,"NO CUMPLE","CUMPLE")</f>
        <v>CUMPLE</v>
      </c>
      <c r="AF237" s="51" t="str">
        <f>IF($H237&gt;NORMA!$N$29,"NO CUMPLE","CUMPLE")</f>
        <v>NO CUMPLE</v>
      </c>
      <c r="AG237" s="51" t="str">
        <f>IF($O237&gt;NORMA!$N$30,"NO CUMPLE","CUMPLE")</f>
        <v>NO CUMPLE</v>
      </c>
      <c r="AH237" s="51" t="str">
        <f>IF(AND($N237&gt;=NORMA!$R$18, $N237&lt;=NORMA!$S$18),"CUMPLE","NO CUMPLE")</f>
        <v>CUMPLE</v>
      </c>
      <c r="AI237" s="51" t="str">
        <f>IF($I237&gt;NORMA!$N$32,"NO CUMPLE","CUMPLE")</f>
        <v>NO CUMPLE</v>
      </c>
    </row>
    <row r="238" spans="1:35" ht="14.25" customHeight="1" x14ac:dyDescent="0.35">
      <c r="A238" s="213" t="s">
        <v>117</v>
      </c>
      <c r="B238" s="217" t="s">
        <v>116</v>
      </c>
      <c r="C238" s="240">
        <v>40204</v>
      </c>
      <c r="D238" s="241">
        <v>0.54166666666666696</v>
      </c>
      <c r="E238" s="216">
        <v>5</v>
      </c>
      <c r="F238" s="216">
        <v>196</v>
      </c>
      <c r="G238" s="216">
        <v>3990</v>
      </c>
      <c r="H238" s="245">
        <v>3.6</v>
      </c>
      <c r="I238" s="218">
        <v>4.3600000000000003</v>
      </c>
      <c r="J238" s="242">
        <v>32.700000000000003</v>
      </c>
      <c r="K238" s="218">
        <v>29.3</v>
      </c>
      <c r="L238" s="242">
        <v>0.31359999999999999</v>
      </c>
      <c r="M238" s="243">
        <v>1.7</v>
      </c>
      <c r="N238" s="243">
        <v>7.74</v>
      </c>
      <c r="O238" s="244">
        <v>90000</v>
      </c>
      <c r="P238" s="51" t="str">
        <f>IF(M238&lt;NORMA!$N$7,"NO CUMPLE","CUMPLE")</f>
        <v>NO CUMPLE</v>
      </c>
      <c r="Q238" s="51" t="str">
        <f>IF(E238&gt;NORMA!$N$8,"NO CUMPLE","CUMPLE")</f>
        <v>CUMPLE</v>
      </c>
      <c r="R238" s="51" t="str">
        <f>IF(F238&gt;NORMA!$N$9,"NO CUMPLE","CUMPLE")</f>
        <v>CUMPLE</v>
      </c>
      <c r="S238" s="51" t="str">
        <f>IF(K238&gt;NORMA!$N$10,"NO CUMPLE","CUMPLE")</f>
        <v>NO CUMPLE</v>
      </c>
      <c r="T238" s="51" t="str">
        <f>IF(J238&gt;NORMA!$N$11,"NO CUMPLE","CUMPLE")</f>
        <v>NO CUMPLE</v>
      </c>
      <c r="U238" s="51" t="str">
        <f>IF(G238&gt;NORMA!$N$12,"NO CUMPLE","CUMPLE")</f>
        <v>NO CUMPLE</v>
      </c>
      <c r="V238" s="51" t="str">
        <f>IF(H238&gt;NORMA!$N$13,"NO CUMPLE","CUMPLE")</f>
        <v>CUMPLE</v>
      </c>
      <c r="W238" s="51" t="str">
        <f>IF(O238&gt;NORMA!$N$14,"NO CUMPLE","CUMPLE")</f>
        <v>CUMPLE</v>
      </c>
      <c r="X238" s="51" t="str">
        <f>IF(AND(N238&gt;=NORMA!$Q$4, N238&lt;=NORMA!$R$4),"CUMPLE","NO CUMPLE")</f>
        <v>CUMPLE</v>
      </c>
      <c r="Y238" s="51" t="str">
        <f>IF(I238&gt;NORMA!$N$16,"NO CUMPLE","CUMPLE")</f>
        <v>NO CUMPLE</v>
      </c>
      <c r="Z238" s="51" t="str">
        <f>IF($M238&lt;NORMA!$N$23,"NO CUMPLE","CUMPLE")</f>
        <v>NO CUMPLE</v>
      </c>
      <c r="AA238" s="51" t="str">
        <f>IF($E238&gt;NORMA!$N$24,"NO CUMPLE","CUMPLE")</f>
        <v>CUMPLE</v>
      </c>
      <c r="AB238" s="51" t="str">
        <f>IF($F238&gt;NORMA!$N$25,"NO CUMPLE","CUMPLE")</f>
        <v>NO CUMPLE</v>
      </c>
      <c r="AC238" s="51" t="str">
        <f>IF($K238&gt;NORMA!$N$26,"NO CUMPLE","CUMPLE")</f>
        <v>NO CUMPLE</v>
      </c>
      <c r="AD238" s="51" t="str">
        <f>IF($J238&gt;NORMA!$N$27,"NO CUMPLE","CUMPLE")</f>
        <v>NO CUMPLE</v>
      </c>
      <c r="AE238" s="51" t="str">
        <f>IF($G238&gt;NORMA!$N$28,"NO CUMPLE","CUMPLE")</f>
        <v>NO CUMPLE</v>
      </c>
      <c r="AF238" s="51" t="str">
        <f>IF($H238&gt;NORMA!$N$29,"NO CUMPLE","CUMPLE")</f>
        <v>CUMPLE</v>
      </c>
      <c r="AG238" s="51" t="str">
        <f>IF($O238&gt;NORMA!$N$30,"NO CUMPLE","CUMPLE")</f>
        <v>CUMPLE</v>
      </c>
      <c r="AH238" s="51" t="str">
        <f>IF(AND($N238&gt;=NORMA!$R$18, $N238&lt;=NORMA!$S$18),"CUMPLE","NO CUMPLE")</f>
        <v>CUMPLE</v>
      </c>
      <c r="AI238" s="51" t="str">
        <f>IF($I238&gt;NORMA!$N$32,"NO CUMPLE","CUMPLE")</f>
        <v>NO CUMPLE</v>
      </c>
    </row>
    <row r="239" spans="1:35" ht="14.25" customHeight="1" x14ac:dyDescent="0.35">
      <c r="A239" s="213" t="s">
        <v>115</v>
      </c>
      <c r="B239" s="217" t="s">
        <v>116</v>
      </c>
      <c r="C239" s="240">
        <v>40217</v>
      </c>
      <c r="D239" s="241">
        <v>0.125</v>
      </c>
      <c r="E239" s="216">
        <v>25.8</v>
      </c>
      <c r="F239" s="216">
        <v>183</v>
      </c>
      <c r="G239" s="216">
        <v>383</v>
      </c>
      <c r="H239" s="216">
        <v>76.5</v>
      </c>
      <c r="I239" s="218">
        <v>2.4700000000000002</v>
      </c>
      <c r="J239" s="242">
        <v>3.32</v>
      </c>
      <c r="K239" s="218">
        <v>18.71</v>
      </c>
      <c r="L239" s="242">
        <v>0.26850000000000002</v>
      </c>
      <c r="M239" s="243">
        <v>2</v>
      </c>
      <c r="N239" s="243">
        <v>9.14</v>
      </c>
      <c r="O239" s="244">
        <v>230000</v>
      </c>
      <c r="P239" s="51" t="str">
        <f>IF(M239&lt;NORMA!$N$7,"NO CUMPLE","CUMPLE")</f>
        <v>CUMPLE</v>
      </c>
      <c r="Q239" s="51" t="str">
        <f>IF(E239&gt;NORMA!$N$8,"NO CUMPLE","CUMPLE")</f>
        <v>CUMPLE</v>
      </c>
      <c r="R239" s="51" t="str">
        <f>IF(F239&gt;NORMA!$N$9,"NO CUMPLE","CUMPLE")</f>
        <v>CUMPLE</v>
      </c>
      <c r="S239" s="51" t="str">
        <f>IF(K239&gt;NORMA!$N$10,"NO CUMPLE","CUMPLE")</f>
        <v>CUMPLE</v>
      </c>
      <c r="T239" s="51" t="str">
        <f>IF(J239&gt;NORMA!$N$11,"NO CUMPLE","CUMPLE")</f>
        <v>NO CUMPLE</v>
      </c>
      <c r="U239" s="51" t="str">
        <f>IF(G239&gt;NORMA!$N$12,"NO CUMPLE","CUMPLE")</f>
        <v>NO CUMPLE</v>
      </c>
      <c r="V239" s="51" t="str">
        <f>IF(H239&gt;NORMA!$N$13,"NO CUMPLE","CUMPLE")</f>
        <v>NO CUMPLE</v>
      </c>
      <c r="W239" s="51" t="str">
        <f>IF(O239&gt;NORMA!$N$14,"NO CUMPLE","CUMPLE")</f>
        <v>CUMPLE</v>
      </c>
      <c r="X239" s="51" t="str">
        <f>IF(AND(N239&gt;=NORMA!$Q$4, N239&lt;=NORMA!$R$4),"CUMPLE","NO CUMPLE")</f>
        <v>NO CUMPLE</v>
      </c>
      <c r="Y239" s="51" t="str">
        <f>IF(I239&gt;NORMA!$N$16,"NO CUMPLE","CUMPLE")</f>
        <v>CUMPLE</v>
      </c>
      <c r="Z239" s="51" t="str">
        <f>IF($M239&lt;NORMA!$N$23,"NO CUMPLE","CUMPLE")</f>
        <v>NO CUMPLE</v>
      </c>
      <c r="AA239" s="51" t="str">
        <f>IF($E239&gt;NORMA!$N$24,"NO CUMPLE","CUMPLE")</f>
        <v>NO CUMPLE</v>
      </c>
      <c r="AB239" s="51" t="str">
        <f>IF($F239&gt;NORMA!$N$25,"NO CUMPLE","CUMPLE")</f>
        <v>NO CUMPLE</v>
      </c>
      <c r="AC239" s="51" t="str">
        <f>IF($K239&gt;NORMA!$N$26,"NO CUMPLE","CUMPLE")</f>
        <v>NO CUMPLE</v>
      </c>
      <c r="AD239" s="51" t="str">
        <f>IF($J239&gt;NORMA!$N$27,"NO CUMPLE","CUMPLE")</f>
        <v>NO CUMPLE</v>
      </c>
      <c r="AE239" s="51" t="str">
        <f>IF($G239&gt;NORMA!$N$28,"NO CUMPLE","CUMPLE")</f>
        <v>NO CUMPLE</v>
      </c>
      <c r="AF239" s="51" t="str">
        <f>IF($H239&gt;NORMA!$N$29,"NO CUMPLE","CUMPLE")</f>
        <v>NO CUMPLE</v>
      </c>
      <c r="AG239" s="51" t="str">
        <f>IF($O239&gt;NORMA!$N$30,"NO CUMPLE","CUMPLE")</f>
        <v>NO CUMPLE</v>
      </c>
      <c r="AH239" s="51" t="str">
        <f>IF(AND($N239&gt;=NORMA!$R$18, $N239&lt;=NORMA!$S$18),"CUMPLE","NO CUMPLE")</f>
        <v>NO CUMPLE</v>
      </c>
      <c r="AI239" s="51" t="str">
        <f>IF($I239&gt;NORMA!$N$32,"NO CUMPLE","CUMPLE")</f>
        <v>NO CUMPLE</v>
      </c>
    </row>
    <row r="240" spans="1:35" ht="14.25" customHeight="1" x14ac:dyDescent="0.35">
      <c r="A240" s="213" t="s">
        <v>117</v>
      </c>
      <c r="B240" s="217" t="s">
        <v>116</v>
      </c>
      <c r="C240" s="240">
        <v>40221</v>
      </c>
      <c r="D240" s="241">
        <v>0.125</v>
      </c>
      <c r="E240" s="216">
        <v>71</v>
      </c>
      <c r="F240" s="216">
        <v>586</v>
      </c>
      <c r="G240" s="216">
        <v>964</v>
      </c>
      <c r="H240" s="216">
        <v>5.0999999999999996</v>
      </c>
      <c r="I240" s="218">
        <v>3.8</v>
      </c>
      <c r="J240" s="242">
        <v>18.600000000000001</v>
      </c>
      <c r="K240" s="218">
        <v>68.7</v>
      </c>
      <c r="L240" s="242">
        <v>0.215</v>
      </c>
      <c r="M240" s="243">
        <v>1.5</v>
      </c>
      <c r="N240" s="243">
        <v>8.33</v>
      </c>
      <c r="O240" s="244">
        <v>200000</v>
      </c>
      <c r="P240" s="51" t="str">
        <f>IF(M240&lt;NORMA!$N$7,"NO CUMPLE","CUMPLE")</f>
        <v>NO CUMPLE</v>
      </c>
      <c r="Q240" s="51" t="str">
        <f>IF(E240&gt;NORMA!$N$8,"NO CUMPLE","CUMPLE")</f>
        <v>CUMPLE</v>
      </c>
      <c r="R240" s="51" t="str">
        <f>IF(F240&gt;NORMA!$N$9,"NO CUMPLE","CUMPLE")</f>
        <v>NO CUMPLE</v>
      </c>
      <c r="S240" s="51" t="str">
        <f>IF(K240&gt;NORMA!$N$10,"NO CUMPLE","CUMPLE")</f>
        <v>NO CUMPLE</v>
      </c>
      <c r="T240" s="51" t="str">
        <f>IF(J240&gt;NORMA!$N$11,"NO CUMPLE","CUMPLE")</f>
        <v>NO CUMPLE</v>
      </c>
      <c r="U240" s="51" t="str">
        <f>IF(G240&gt;NORMA!$N$12,"NO CUMPLE","CUMPLE")</f>
        <v>NO CUMPLE</v>
      </c>
      <c r="V240" s="51" t="str">
        <f>IF(H240&gt;NORMA!$N$13,"NO CUMPLE","CUMPLE")</f>
        <v>CUMPLE</v>
      </c>
      <c r="W240" s="51" t="str">
        <f>IF(O240&gt;NORMA!$N$14,"NO CUMPLE","CUMPLE")</f>
        <v>CUMPLE</v>
      </c>
      <c r="X240" s="51" t="str">
        <f>IF(AND(N240&gt;=NORMA!$Q$4, N240&lt;=NORMA!$R$4),"CUMPLE","NO CUMPLE")</f>
        <v>CUMPLE</v>
      </c>
      <c r="Y240" s="51" t="str">
        <f>IF(I240&gt;NORMA!$N$16,"NO CUMPLE","CUMPLE")</f>
        <v>NO CUMPLE</v>
      </c>
      <c r="Z240" s="51" t="str">
        <f>IF($M240&lt;NORMA!$N$23,"NO CUMPLE","CUMPLE")</f>
        <v>NO CUMPLE</v>
      </c>
      <c r="AA240" s="51" t="str">
        <f>IF($E240&gt;NORMA!$N$24,"NO CUMPLE","CUMPLE")</f>
        <v>NO CUMPLE</v>
      </c>
      <c r="AB240" s="51" t="str">
        <f>IF($F240&gt;NORMA!$N$25,"NO CUMPLE","CUMPLE")</f>
        <v>NO CUMPLE</v>
      </c>
      <c r="AC240" s="51" t="str">
        <f>IF($K240&gt;NORMA!$N$26,"NO CUMPLE","CUMPLE")</f>
        <v>NO CUMPLE</v>
      </c>
      <c r="AD240" s="51" t="str">
        <f>IF($J240&gt;NORMA!$N$27,"NO CUMPLE","CUMPLE")</f>
        <v>NO CUMPLE</v>
      </c>
      <c r="AE240" s="51" t="str">
        <f>IF($G240&gt;NORMA!$N$28,"NO CUMPLE","CUMPLE")</f>
        <v>NO CUMPLE</v>
      </c>
      <c r="AF240" s="51" t="str">
        <f>IF($H240&gt;NORMA!$N$29,"NO CUMPLE","CUMPLE")</f>
        <v>CUMPLE</v>
      </c>
      <c r="AG240" s="51" t="str">
        <f>IF($O240&gt;NORMA!$N$30,"NO CUMPLE","CUMPLE")</f>
        <v>NO CUMPLE</v>
      </c>
      <c r="AH240" s="51" t="str">
        <f>IF(AND($N240&gt;=NORMA!$R$18, $N240&lt;=NORMA!$S$18),"CUMPLE","NO CUMPLE")</f>
        <v>CUMPLE</v>
      </c>
      <c r="AI240" s="51" t="str">
        <f>IF($I240&gt;NORMA!$N$32,"NO CUMPLE","CUMPLE")</f>
        <v>NO CUMPLE</v>
      </c>
    </row>
    <row r="241" spans="1:35" ht="14.25" customHeight="1" x14ac:dyDescent="0.35">
      <c r="A241" s="213" t="s">
        <v>117</v>
      </c>
      <c r="B241" s="217" t="s">
        <v>116</v>
      </c>
      <c r="C241" s="240">
        <v>40238</v>
      </c>
      <c r="D241" s="241">
        <v>0.58333333333333304</v>
      </c>
      <c r="E241" s="216">
        <v>11.4</v>
      </c>
      <c r="F241" s="216">
        <v>267</v>
      </c>
      <c r="G241" s="216">
        <v>2000</v>
      </c>
      <c r="H241" s="216">
        <v>8.6999999999999993</v>
      </c>
      <c r="I241" s="218">
        <v>4.8</v>
      </c>
      <c r="J241" s="242">
        <v>18.7</v>
      </c>
      <c r="K241" s="218">
        <v>60.83</v>
      </c>
      <c r="L241" s="242">
        <v>0.178666666666667</v>
      </c>
      <c r="M241" s="243">
        <v>0.5</v>
      </c>
      <c r="N241" s="243">
        <v>10.68</v>
      </c>
      <c r="O241" s="244">
        <v>4000</v>
      </c>
      <c r="P241" s="51" t="str">
        <f>IF(M241&lt;NORMA!$N$7,"NO CUMPLE","CUMPLE")</f>
        <v>NO CUMPLE</v>
      </c>
      <c r="Q241" s="51" t="str">
        <f>IF(E241&gt;NORMA!$N$8,"NO CUMPLE","CUMPLE")</f>
        <v>CUMPLE</v>
      </c>
      <c r="R241" s="51" t="str">
        <f>IF(F241&gt;NORMA!$N$9,"NO CUMPLE","CUMPLE")</f>
        <v>NO CUMPLE</v>
      </c>
      <c r="S241" s="51" t="str">
        <f>IF(K241&gt;NORMA!$N$10,"NO CUMPLE","CUMPLE")</f>
        <v>NO CUMPLE</v>
      </c>
      <c r="T241" s="51" t="str">
        <f>IF(J241&gt;NORMA!$N$11,"NO CUMPLE","CUMPLE")</f>
        <v>NO CUMPLE</v>
      </c>
      <c r="U241" s="51" t="str">
        <f>IF(G241&gt;NORMA!$N$12,"NO CUMPLE","CUMPLE")</f>
        <v>NO CUMPLE</v>
      </c>
      <c r="V241" s="51" t="str">
        <f>IF(H241&gt;NORMA!$N$13,"NO CUMPLE","CUMPLE")</f>
        <v>CUMPLE</v>
      </c>
      <c r="W241" s="51" t="str">
        <f>IF(O241&gt;NORMA!$N$14,"NO CUMPLE","CUMPLE")</f>
        <v>CUMPLE</v>
      </c>
      <c r="X241" s="51" t="str">
        <f>IF(AND(N241&gt;=NORMA!$Q$4, N241&lt;=NORMA!$R$4),"CUMPLE","NO CUMPLE")</f>
        <v>NO CUMPLE</v>
      </c>
      <c r="Y241" s="51" t="str">
        <f>IF(I241&gt;NORMA!$N$16,"NO CUMPLE","CUMPLE")</f>
        <v>NO CUMPLE</v>
      </c>
      <c r="Z241" s="51" t="str">
        <f>IF($M241&lt;NORMA!$N$23,"NO CUMPLE","CUMPLE")</f>
        <v>NO CUMPLE</v>
      </c>
      <c r="AA241" s="51" t="str">
        <f>IF($E241&gt;NORMA!$N$24,"NO CUMPLE","CUMPLE")</f>
        <v>CUMPLE</v>
      </c>
      <c r="AB241" s="51" t="str">
        <f>IF($F241&gt;NORMA!$N$25,"NO CUMPLE","CUMPLE")</f>
        <v>NO CUMPLE</v>
      </c>
      <c r="AC241" s="51" t="str">
        <f>IF($K241&gt;NORMA!$N$26,"NO CUMPLE","CUMPLE")</f>
        <v>NO CUMPLE</v>
      </c>
      <c r="AD241" s="51" t="str">
        <f>IF($J241&gt;NORMA!$N$27,"NO CUMPLE","CUMPLE")</f>
        <v>NO CUMPLE</v>
      </c>
      <c r="AE241" s="51" t="str">
        <f>IF($G241&gt;NORMA!$N$28,"NO CUMPLE","CUMPLE")</f>
        <v>NO CUMPLE</v>
      </c>
      <c r="AF241" s="51" t="str">
        <f>IF($H241&gt;NORMA!$N$29,"NO CUMPLE","CUMPLE")</f>
        <v>CUMPLE</v>
      </c>
      <c r="AG241" s="51" t="str">
        <f>IF($O241&gt;NORMA!$N$30,"NO CUMPLE","CUMPLE")</f>
        <v>CUMPLE</v>
      </c>
      <c r="AH241" s="51" t="str">
        <f>IF(AND($N241&gt;=NORMA!$R$18, $N241&lt;=NORMA!$S$18),"CUMPLE","NO CUMPLE")</f>
        <v>NO CUMPLE</v>
      </c>
      <c r="AI241" s="51" t="str">
        <f>IF($I241&gt;NORMA!$N$32,"NO CUMPLE","CUMPLE")</f>
        <v>NO CUMPLE</v>
      </c>
    </row>
    <row r="242" spans="1:35" ht="14.25" customHeight="1" x14ac:dyDescent="0.35">
      <c r="A242" s="213" t="s">
        <v>115</v>
      </c>
      <c r="B242" s="217" t="s">
        <v>116</v>
      </c>
      <c r="C242" s="240">
        <v>40240</v>
      </c>
      <c r="D242" s="241">
        <v>0.58333333333333304</v>
      </c>
      <c r="E242" s="216">
        <v>16.5</v>
      </c>
      <c r="F242" s="216">
        <v>141</v>
      </c>
      <c r="G242" s="216">
        <v>77</v>
      </c>
      <c r="H242" s="216">
        <v>4</v>
      </c>
      <c r="I242" s="218">
        <v>2.16</v>
      </c>
      <c r="J242" s="242">
        <v>1.8</v>
      </c>
      <c r="K242" s="218">
        <v>10.44</v>
      </c>
      <c r="L242" s="242">
        <v>0.16900000000000001</v>
      </c>
      <c r="M242" s="243">
        <v>3.2</v>
      </c>
      <c r="N242" s="243">
        <v>7.39</v>
      </c>
      <c r="O242" s="244">
        <v>490000</v>
      </c>
      <c r="P242" s="51" t="str">
        <f>IF(M242&lt;NORMA!$N$7,"NO CUMPLE","CUMPLE")</f>
        <v>CUMPLE</v>
      </c>
      <c r="Q242" s="51" t="str">
        <f>IF(E242&gt;NORMA!$N$8,"NO CUMPLE","CUMPLE")</f>
        <v>CUMPLE</v>
      </c>
      <c r="R242" s="51" t="str">
        <f>IF(F242&gt;NORMA!$N$9,"NO CUMPLE","CUMPLE")</f>
        <v>CUMPLE</v>
      </c>
      <c r="S242" s="51" t="str">
        <f>IF(K242&gt;NORMA!$N$10,"NO CUMPLE","CUMPLE")</f>
        <v>CUMPLE</v>
      </c>
      <c r="T242" s="51" t="str">
        <f>IF(J242&gt;NORMA!$N$11,"NO CUMPLE","CUMPLE")</f>
        <v>CUMPLE</v>
      </c>
      <c r="U242" s="51" t="str">
        <f>IF(G242&gt;NORMA!$N$12,"NO CUMPLE","CUMPLE")</f>
        <v>CUMPLE</v>
      </c>
      <c r="V242" s="51" t="str">
        <f>IF(H242&gt;NORMA!$N$13,"NO CUMPLE","CUMPLE")</f>
        <v>CUMPLE</v>
      </c>
      <c r="W242" s="51" t="str">
        <f>IF(O242&gt;NORMA!$N$14,"NO CUMPLE","CUMPLE")</f>
        <v>CUMPLE</v>
      </c>
      <c r="X242" s="51" t="str">
        <f>IF(AND(N242&gt;=NORMA!$Q$4, N242&lt;=NORMA!$R$4),"CUMPLE","NO CUMPLE")</f>
        <v>CUMPLE</v>
      </c>
      <c r="Y242" s="51" t="str">
        <f>IF(I242&gt;NORMA!$N$16,"NO CUMPLE","CUMPLE")</f>
        <v>CUMPLE</v>
      </c>
      <c r="Z242" s="51" t="str">
        <f>IF($M242&lt;NORMA!$N$23,"NO CUMPLE","CUMPLE")</f>
        <v>NO CUMPLE</v>
      </c>
      <c r="AA242" s="51" t="str">
        <f>IF($E242&gt;NORMA!$N$24,"NO CUMPLE","CUMPLE")</f>
        <v>CUMPLE</v>
      </c>
      <c r="AB242" s="51" t="str">
        <f>IF($F242&gt;NORMA!$N$25,"NO CUMPLE","CUMPLE")</f>
        <v>NO CUMPLE</v>
      </c>
      <c r="AC242" s="51" t="str">
        <f>IF($K242&gt;NORMA!$N$26,"NO CUMPLE","CUMPLE")</f>
        <v>NO CUMPLE</v>
      </c>
      <c r="AD242" s="51" t="str">
        <f>IF($J242&gt;NORMA!$N$27,"NO CUMPLE","CUMPLE")</f>
        <v>NO CUMPLE</v>
      </c>
      <c r="AE242" s="51" t="str">
        <f>IF($G242&gt;NORMA!$N$28,"NO CUMPLE","CUMPLE")</f>
        <v>CUMPLE</v>
      </c>
      <c r="AF242" s="51" t="str">
        <f>IF($H242&gt;NORMA!$N$29,"NO CUMPLE","CUMPLE")</f>
        <v>CUMPLE</v>
      </c>
      <c r="AG242" s="51" t="str">
        <f>IF($O242&gt;NORMA!$N$30,"NO CUMPLE","CUMPLE")</f>
        <v>NO CUMPLE</v>
      </c>
      <c r="AH242" s="51" t="str">
        <f>IF(AND($N242&gt;=NORMA!$R$18, $N242&lt;=NORMA!$S$18),"CUMPLE","NO CUMPLE")</f>
        <v>CUMPLE</v>
      </c>
      <c r="AI242" s="51" t="str">
        <f>IF($I242&gt;NORMA!$N$32,"NO CUMPLE","CUMPLE")</f>
        <v>NO CUMPLE</v>
      </c>
    </row>
    <row r="243" spans="1:35" ht="14.25" customHeight="1" x14ac:dyDescent="0.35">
      <c r="A243" s="213" t="s">
        <v>117</v>
      </c>
      <c r="B243" s="217" t="s">
        <v>116</v>
      </c>
      <c r="C243" s="240">
        <v>40252</v>
      </c>
      <c r="D243" s="241">
        <v>2.0833333333333301E-2</v>
      </c>
      <c r="E243" s="216">
        <v>209</v>
      </c>
      <c r="F243" s="216">
        <v>815</v>
      </c>
      <c r="G243" s="216">
        <v>2940</v>
      </c>
      <c r="H243" s="216">
        <v>8</v>
      </c>
      <c r="I243" s="218">
        <v>4.18</v>
      </c>
      <c r="J243" s="242">
        <v>42.2</v>
      </c>
      <c r="K243" s="218">
        <v>282.82</v>
      </c>
      <c r="L243" s="242">
        <v>0.16250000000000001</v>
      </c>
      <c r="M243" s="243">
        <v>0.1</v>
      </c>
      <c r="N243" s="243">
        <v>8.91</v>
      </c>
      <c r="O243" s="244">
        <v>20000</v>
      </c>
      <c r="P243" s="51" t="str">
        <f>IF(M243&lt;NORMA!$N$7,"NO CUMPLE","CUMPLE")</f>
        <v>NO CUMPLE</v>
      </c>
      <c r="Q243" s="51" t="str">
        <f>IF(E243&gt;NORMA!$N$8,"NO CUMPLE","CUMPLE")</f>
        <v>NO CUMPLE</v>
      </c>
      <c r="R243" s="51" t="str">
        <f>IF(F243&gt;NORMA!$N$9,"NO CUMPLE","CUMPLE")</f>
        <v>NO CUMPLE</v>
      </c>
      <c r="S243" s="51" t="str">
        <f>IF(K243&gt;NORMA!$N$10,"NO CUMPLE","CUMPLE")</f>
        <v>NO CUMPLE</v>
      </c>
      <c r="T243" s="51" t="str">
        <f>IF(J243&gt;NORMA!$N$11,"NO CUMPLE","CUMPLE")</f>
        <v>NO CUMPLE</v>
      </c>
      <c r="U243" s="51" t="str">
        <f>IF(G243&gt;NORMA!$N$12,"NO CUMPLE","CUMPLE")</f>
        <v>NO CUMPLE</v>
      </c>
      <c r="V243" s="51" t="str">
        <f>IF(H243&gt;NORMA!$N$13,"NO CUMPLE","CUMPLE")</f>
        <v>CUMPLE</v>
      </c>
      <c r="W243" s="51" t="str">
        <f>IF(O243&gt;NORMA!$N$14,"NO CUMPLE","CUMPLE")</f>
        <v>CUMPLE</v>
      </c>
      <c r="X243" s="51" t="str">
        <f>IF(AND(N243&gt;=NORMA!$Q$4, N243&lt;=NORMA!$R$4),"CUMPLE","NO CUMPLE")</f>
        <v>CUMPLE</v>
      </c>
      <c r="Y243" s="51" t="str">
        <f>IF(I243&gt;NORMA!$N$16,"NO CUMPLE","CUMPLE")</f>
        <v>NO CUMPLE</v>
      </c>
      <c r="Z243" s="51" t="str">
        <f>IF($M243&lt;NORMA!$N$23,"NO CUMPLE","CUMPLE")</f>
        <v>NO CUMPLE</v>
      </c>
      <c r="AA243" s="51" t="str">
        <f>IF($E243&gt;NORMA!$N$24,"NO CUMPLE","CUMPLE")</f>
        <v>NO CUMPLE</v>
      </c>
      <c r="AB243" s="51" t="str">
        <f>IF($F243&gt;NORMA!$N$25,"NO CUMPLE","CUMPLE")</f>
        <v>NO CUMPLE</v>
      </c>
      <c r="AC243" s="51" t="str">
        <f>IF($K243&gt;NORMA!$N$26,"NO CUMPLE","CUMPLE")</f>
        <v>NO CUMPLE</v>
      </c>
      <c r="AD243" s="51" t="str">
        <f>IF($J243&gt;NORMA!$N$27,"NO CUMPLE","CUMPLE")</f>
        <v>NO CUMPLE</v>
      </c>
      <c r="AE243" s="51" t="str">
        <f>IF($G243&gt;NORMA!$N$28,"NO CUMPLE","CUMPLE")</f>
        <v>NO CUMPLE</v>
      </c>
      <c r="AF243" s="51" t="str">
        <f>IF($H243&gt;NORMA!$N$29,"NO CUMPLE","CUMPLE")</f>
        <v>CUMPLE</v>
      </c>
      <c r="AG243" s="51" t="str">
        <f>IF($O243&gt;NORMA!$N$30,"NO CUMPLE","CUMPLE")</f>
        <v>CUMPLE</v>
      </c>
      <c r="AH243" s="51" t="str">
        <f>IF(AND($N243&gt;=NORMA!$R$18, $N243&lt;=NORMA!$S$18),"CUMPLE","NO CUMPLE")</f>
        <v>NO CUMPLE</v>
      </c>
      <c r="AI243" s="51" t="str">
        <f>IF($I243&gt;NORMA!$N$32,"NO CUMPLE","CUMPLE")</f>
        <v>NO CUMPLE</v>
      </c>
    </row>
    <row r="244" spans="1:35" ht="14.25" customHeight="1" x14ac:dyDescent="0.35">
      <c r="A244" s="213" t="s">
        <v>115</v>
      </c>
      <c r="B244" s="217" t="s">
        <v>116</v>
      </c>
      <c r="C244" s="240">
        <v>40254</v>
      </c>
      <c r="D244" s="241">
        <v>2.0833333333333301E-2</v>
      </c>
      <c r="E244" s="216">
        <v>6</v>
      </c>
      <c r="F244" s="216">
        <v>127</v>
      </c>
      <c r="G244" s="216">
        <v>186</v>
      </c>
      <c r="H244" s="216">
        <v>4.4000000000000004</v>
      </c>
      <c r="I244" s="218">
        <v>1.91</v>
      </c>
      <c r="J244" s="242">
        <v>3.44</v>
      </c>
      <c r="K244" s="218">
        <v>13.81</v>
      </c>
      <c r="L244" s="242">
        <v>0.115333333333333</v>
      </c>
      <c r="M244" s="243">
        <v>0.9</v>
      </c>
      <c r="N244" s="243">
        <v>7.36</v>
      </c>
      <c r="O244" s="244">
        <v>4300</v>
      </c>
      <c r="P244" s="51" t="str">
        <f>IF(M244&lt;NORMA!$N$7,"NO CUMPLE","CUMPLE")</f>
        <v>NO CUMPLE</v>
      </c>
      <c r="Q244" s="51" t="str">
        <f>IF(E244&gt;NORMA!$N$8,"NO CUMPLE","CUMPLE")</f>
        <v>CUMPLE</v>
      </c>
      <c r="R244" s="51" t="str">
        <f>IF(F244&gt;NORMA!$N$9,"NO CUMPLE","CUMPLE")</f>
        <v>CUMPLE</v>
      </c>
      <c r="S244" s="51" t="str">
        <f>IF(K244&gt;NORMA!$N$10,"NO CUMPLE","CUMPLE")</f>
        <v>CUMPLE</v>
      </c>
      <c r="T244" s="51" t="str">
        <f>IF(J244&gt;NORMA!$N$11,"NO CUMPLE","CUMPLE")</f>
        <v>NO CUMPLE</v>
      </c>
      <c r="U244" s="51" t="str">
        <f>IF(G244&gt;NORMA!$N$12,"NO CUMPLE","CUMPLE")</f>
        <v>NO CUMPLE</v>
      </c>
      <c r="V244" s="51" t="str">
        <f>IF(H244&gt;NORMA!$N$13,"NO CUMPLE","CUMPLE")</f>
        <v>CUMPLE</v>
      </c>
      <c r="W244" s="51" t="str">
        <f>IF(O244&gt;NORMA!$N$14,"NO CUMPLE","CUMPLE")</f>
        <v>CUMPLE</v>
      </c>
      <c r="X244" s="51" t="str">
        <f>IF(AND(N244&gt;=NORMA!$Q$4, N244&lt;=NORMA!$R$4),"CUMPLE","NO CUMPLE")</f>
        <v>CUMPLE</v>
      </c>
      <c r="Y244" s="51" t="str">
        <f>IF(I244&gt;NORMA!$N$16,"NO CUMPLE","CUMPLE")</f>
        <v>CUMPLE</v>
      </c>
      <c r="Z244" s="51" t="str">
        <f>IF($M244&lt;NORMA!$N$23,"NO CUMPLE","CUMPLE")</f>
        <v>NO CUMPLE</v>
      </c>
      <c r="AA244" s="51" t="str">
        <f>IF($E244&gt;NORMA!$N$24,"NO CUMPLE","CUMPLE")</f>
        <v>CUMPLE</v>
      </c>
      <c r="AB244" s="51" t="str">
        <f>IF($F244&gt;NORMA!$N$25,"NO CUMPLE","CUMPLE")</f>
        <v>NO CUMPLE</v>
      </c>
      <c r="AC244" s="51" t="str">
        <f>IF($K244&gt;NORMA!$N$26,"NO CUMPLE","CUMPLE")</f>
        <v>NO CUMPLE</v>
      </c>
      <c r="AD244" s="51" t="str">
        <f>IF($J244&gt;NORMA!$N$27,"NO CUMPLE","CUMPLE")</f>
        <v>NO CUMPLE</v>
      </c>
      <c r="AE244" s="51" t="str">
        <f>IF($G244&gt;NORMA!$N$28,"NO CUMPLE","CUMPLE")</f>
        <v>NO CUMPLE</v>
      </c>
      <c r="AF244" s="51" t="str">
        <f>IF($H244&gt;NORMA!$N$29,"NO CUMPLE","CUMPLE")</f>
        <v>CUMPLE</v>
      </c>
      <c r="AG244" s="51" t="str">
        <f>IF($O244&gt;NORMA!$N$30,"NO CUMPLE","CUMPLE")</f>
        <v>CUMPLE</v>
      </c>
      <c r="AH244" s="51" t="str">
        <f>IF(AND($N244&gt;=NORMA!$R$18, $N244&lt;=NORMA!$S$18),"CUMPLE","NO CUMPLE")</f>
        <v>CUMPLE</v>
      </c>
      <c r="AI244" s="51" t="str">
        <f>IF($I244&gt;NORMA!$N$32,"NO CUMPLE","CUMPLE")</f>
        <v>NO CUMPLE</v>
      </c>
    </row>
    <row r="245" spans="1:35" ht="14.25" customHeight="1" x14ac:dyDescent="0.35">
      <c r="A245" s="213" t="s">
        <v>115</v>
      </c>
      <c r="B245" s="217" t="s">
        <v>116</v>
      </c>
      <c r="C245" s="240">
        <v>40274</v>
      </c>
      <c r="D245" s="241">
        <v>0.33333333333333298</v>
      </c>
      <c r="E245" s="216">
        <v>7</v>
      </c>
      <c r="F245" s="216">
        <v>56</v>
      </c>
      <c r="G245" s="216">
        <v>104</v>
      </c>
      <c r="H245" s="245">
        <v>3.6</v>
      </c>
      <c r="I245" s="218">
        <v>1.31</v>
      </c>
      <c r="J245" s="242">
        <v>1.91</v>
      </c>
      <c r="K245" s="218">
        <v>11.13</v>
      </c>
      <c r="L245" s="242">
        <v>0.21240365139199999</v>
      </c>
      <c r="M245" s="243">
        <v>4.2</v>
      </c>
      <c r="N245" s="243">
        <v>7.27</v>
      </c>
      <c r="O245" s="244">
        <v>40000</v>
      </c>
      <c r="P245" s="51" t="str">
        <f>IF(M245&lt;NORMA!$N$7,"NO CUMPLE","CUMPLE")</f>
        <v>CUMPLE</v>
      </c>
      <c r="Q245" s="51" t="str">
        <f>IF(E245&gt;NORMA!$N$8,"NO CUMPLE","CUMPLE")</f>
        <v>CUMPLE</v>
      </c>
      <c r="R245" s="51" t="str">
        <f>IF(F245&gt;NORMA!$N$9,"NO CUMPLE","CUMPLE")</f>
        <v>CUMPLE</v>
      </c>
      <c r="S245" s="51" t="str">
        <f>IF(K245&gt;NORMA!$N$10,"NO CUMPLE","CUMPLE")</f>
        <v>CUMPLE</v>
      </c>
      <c r="T245" s="51" t="str">
        <f>IF(J245&gt;NORMA!$N$11,"NO CUMPLE","CUMPLE")</f>
        <v>CUMPLE</v>
      </c>
      <c r="U245" s="51" t="str">
        <f>IF(G245&gt;NORMA!$N$12,"NO CUMPLE","CUMPLE")</f>
        <v>CUMPLE</v>
      </c>
      <c r="V245" s="51" t="str">
        <f>IF(H245&gt;NORMA!$N$13,"NO CUMPLE","CUMPLE")</f>
        <v>CUMPLE</v>
      </c>
      <c r="W245" s="51" t="str">
        <f>IF(O245&gt;NORMA!$N$14,"NO CUMPLE","CUMPLE")</f>
        <v>CUMPLE</v>
      </c>
      <c r="X245" s="51" t="str">
        <f>IF(AND(N245&gt;=NORMA!$Q$4, N245&lt;=NORMA!$R$4),"CUMPLE","NO CUMPLE")</f>
        <v>CUMPLE</v>
      </c>
      <c r="Y245" s="51" t="str">
        <f>IF(I245&gt;NORMA!$N$16,"NO CUMPLE","CUMPLE")</f>
        <v>CUMPLE</v>
      </c>
      <c r="Z245" s="51" t="str">
        <f>IF($M245&lt;NORMA!$N$23,"NO CUMPLE","CUMPLE")</f>
        <v>NO CUMPLE</v>
      </c>
      <c r="AA245" s="51" t="str">
        <f>IF($E245&gt;NORMA!$N$24,"NO CUMPLE","CUMPLE")</f>
        <v>CUMPLE</v>
      </c>
      <c r="AB245" s="51" t="str">
        <f>IF($F245&gt;NORMA!$N$25,"NO CUMPLE","CUMPLE")</f>
        <v>NO CUMPLE</v>
      </c>
      <c r="AC245" s="51" t="str">
        <f>IF($K245&gt;NORMA!$N$26,"NO CUMPLE","CUMPLE")</f>
        <v>NO CUMPLE</v>
      </c>
      <c r="AD245" s="51" t="str">
        <f>IF($J245&gt;NORMA!$N$27,"NO CUMPLE","CUMPLE")</f>
        <v>NO CUMPLE</v>
      </c>
      <c r="AE245" s="51" t="str">
        <f>IF($G245&gt;NORMA!$N$28,"NO CUMPLE","CUMPLE")</f>
        <v>CUMPLE</v>
      </c>
      <c r="AF245" s="51" t="str">
        <f>IF($H245&gt;NORMA!$N$29,"NO CUMPLE","CUMPLE")</f>
        <v>CUMPLE</v>
      </c>
      <c r="AG245" s="51" t="str">
        <f>IF($O245&gt;NORMA!$N$30,"NO CUMPLE","CUMPLE")</f>
        <v>CUMPLE</v>
      </c>
      <c r="AH245" s="51" t="str">
        <f>IF(AND($N245&gt;=NORMA!$R$18, $N245&lt;=NORMA!$S$18),"CUMPLE","NO CUMPLE")</f>
        <v>CUMPLE</v>
      </c>
      <c r="AI245" s="51" t="str">
        <f>IF($I245&gt;NORMA!$N$32,"NO CUMPLE","CUMPLE")</f>
        <v>NO CUMPLE</v>
      </c>
    </row>
    <row r="246" spans="1:35" ht="14.25" customHeight="1" x14ac:dyDescent="0.35">
      <c r="A246" s="213" t="s">
        <v>115</v>
      </c>
      <c r="B246" s="217" t="s">
        <v>116</v>
      </c>
      <c r="C246" s="240">
        <v>40292</v>
      </c>
      <c r="D246" s="241">
        <v>0.95833333333333304</v>
      </c>
      <c r="E246" s="216">
        <v>7.3</v>
      </c>
      <c r="F246" s="216">
        <v>58.3</v>
      </c>
      <c r="G246" s="216">
        <v>26</v>
      </c>
      <c r="H246" s="245">
        <v>3.6</v>
      </c>
      <c r="I246" s="218">
        <v>1.0900000000000001</v>
      </c>
      <c r="J246" s="242">
        <v>1.1100000000000001</v>
      </c>
      <c r="K246" s="218">
        <v>5.19</v>
      </c>
      <c r="L246" s="242">
        <v>1.0665778028320001</v>
      </c>
      <c r="M246" s="243">
        <v>5.2</v>
      </c>
      <c r="N246" s="243">
        <v>7.31</v>
      </c>
      <c r="O246" s="244">
        <v>400000</v>
      </c>
      <c r="P246" s="51" t="str">
        <f>IF(M246&lt;NORMA!$N$7,"NO CUMPLE","CUMPLE")</f>
        <v>CUMPLE</v>
      </c>
      <c r="Q246" s="51" t="str">
        <f>IF(E246&gt;NORMA!$N$8,"NO CUMPLE","CUMPLE")</f>
        <v>CUMPLE</v>
      </c>
      <c r="R246" s="51" t="str">
        <f>IF(F246&gt;NORMA!$N$9,"NO CUMPLE","CUMPLE")</f>
        <v>CUMPLE</v>
      </c>
      <c r="S246" s="51" t="str">
        <f>IF(K246&gt;NORMA!$N$10,"NO CUMPLE","CUMPLE")</f>
        <v>CUMPLE</v>
      </c>
      <c r="T246" s="51" t="str">
        <f>IF(J246&gt;NORMA!$N$11,"NO CUMPLE","CUMPLE")</f>
        <v>CUMPLE</v>
      </c>
      <c r="U246" s="51" t="str">
        <f>IF(G246&gt;NORMA!$N$12,"NO CUMPLE","CUMPLE")</f>
        <v>CUMPLE</v>
      </c>
      <c r="V246" s="51" t="str">
        <f>IF(H246&gt;NORMA!$N$13,"NO CUMPLE","CUMPLE")</f>
        <v>CUMPLE</v>
      </c>
      <c r="W246" s="51" t="str">
        <f>IF(O246&gt;NORMA!$N$14,"NO CUMPLE","CUMPLE")</f>
        <v>CUMPLE</v>
      </c>
      <c r="X246" s="51" t="str">
        <f>IF(AND(N246&gt;=NORMA!$Q$4, N246&lt;=NORMA!$R$4),"CUMPLE","NO CUMPLE")</f>
        <v>CUMPLE</v>
      </c>
      <c r="Y246" s="51" t="str">
        <f>IF(I246&gt;NORMA!$N$16,"NO CUMPLE","CUMPLE")</f>
        <v>CUMPLE</v>
      </c>
      <c r="Z246" s="51" t="str">
        <f>IF($M246&lt;NORMA!$N$23,"NO CUMPLE","CUMPLE")</f>
        <v>CUMPLE</v>
      </c>
      <c r="AA246" s="51" t="str">
        <f>IF($E246&gt;NORMA!$N$24,"NO CUMPLE","CUMPLE")</f>
        <v>CUMPLE</v>
      </c>
      <c r="AB246" s="51" t="str">
        <f>IF($F246&gt;NORMA!$N$25,"NO CUMPLE","CUMPLE")</f>
        <v>NO CUMPLE</v>
      </c>
      <c r="AC246" s="51" t="str">
        <f>IF($K246&gt;NORMA!$N$26,"NO CUMPLE","CUMPLE")</f>
        <v>CUMPLE</v>
      </c>
      <c r="AD246" s="51" t="str">
        <f>IF($J246&gt;NORMA!$N$27,"NO CUMPLE","CUMPLE")</f>
        <v>NO CUMPLE</v>
      </c>
      <c r="AE246" s="51" t="str">
        <f>IF($G246&gt;NORMA!$N$28,"NO CUMPLE","CUMPLE")</f>
        <v>CUMPLE</v>
      </c>
      <c r="AF246" s="51" t="str">
        <f>IF($H246&gt;NORMA!$N$29,"NO CUMPLE","CUMPLE")</f>
        <v>CUMPLE</v>
      </c>
      <c r="AG246" s="51" t="str">
        <f>IF($O246&gt;NORMA!$N$30,"NO CUMPLE","CUMPLE")</f>
        <v>NO CUMPLE</v>
      </c>
      <c r="AH246" s="51" t="str">
        <f>IF(AND($N246&gt;=NORMA!$R$18, $N246&lt;=NORMA!$S$18),"CUMPLE","NO CUMPLE")</f>
        <v>CUMPLE</v>
      </c>
      <c r="AI246" s="51" t="str">
        <f>IF($I246&gt;NORMA!$N$32,"NO CUMPLE","CUMPLE")</f>
        <v>NO CUMPLE</v>
      </c>
    </row>
    <row r="247" spans="1:35" ht="14.25" customHeight="1" x14ac:dyDescent="0.35">
      <c r="A247" s="213" t="s">
        <v>115</v>
      </c>
      <c r="B247" s="217" t="s">
        <v>116</v>
      </c>
      <c r="C247" s="240">
        <v>40308</v>
      </c>
      <c r="D247" s="241">
        <v>0.5625</v>
      </c>
      <c r="E247" s="216">
        <v>4.8</v>
      </c>
      <c r="F247" s="216">
        <v>39</v>
      </c>
      <c r="G247" s="216">
        <v>71</v>
      </c>
      <c r="H247" s="216">
        <v>4</v>
      </c>
      <c r="I247" s="218">
        <v>0.87</v>
      </c>
      <c r="J247" s="242">
        <v>0.9</v>
      </c>
      <c r="K247" s="218">
        <v>5.84</v>
      </c>
      <c r="L247" s="242">
        <v>1.46331716209067</v>
      </c>
      <c r="M247" s="243">
        <v>5.5</v>
      </c>
      <c r="N247" s="243">
        <v>7.66</v>
      </c>
      <c r="O247" s="244">
        <v>43000</v>
      </c>
      <c r="P247" s="51" t="str">
        <f>IF(M247&lt;NORMA!$N$7,"NO CUMPLE","CUMPLE")</f>
        <v>CUMPLE</v>
      </c>
      <c r="Q247" s="51" t="str">
        <f>IF(E247&gt;NORMA!$N$8,"NO CUMPLE","CUMPLE")</f>
        <v>CUMPLE</v>
      </c>
      <c r="R247" s="51" t="str">
        <f>IF(F247&gt;NORMA!$N$9,"NO CUMPLE","CUMPLE")</f>
        <v>CUMPLE</v>
      </c>
      <c r="S247" s="51" t="str">
        <f>IF(K247&gt;NORMA!$N$10,"NO CUMPLE","CUMPLE")</f>
        <v>CUMPLE</v>
      </c>
      <c r="T247" s="51" t="str">
        <f>IF(J247&gt;NORMA!$N$11,"NO CUMPLE","CUMPLE")</f>
        <v>CUMPLE</v>
      </c>
      <c r="U247" s="51" t="str">
        <f>IF(G247&gt;NORMA!$N$12,"NO CUMPLE","CUMPLE")</f>
        <v>CUMPLE</v>
      </c>
      <c r="V247" s="51" t="str">
        <f>IF(H247&gt;NORMA!$N$13,"NO CUMPLE","CUMPLE")</f>
        <v>CUMPLE</v>
      </c>
      <c r="W247" s="51" t="str">
        <f>IF(O247&gt;NORMA!$N$14,"NO CUMPLE","CUMPLE")</f>
        <v>CUMPLE</v>
      </c>
      <c r="X247" s="51" t="str">
        <f>IF(AND(N247&gt;=NORMA!$Q$4, N247&lt;=NORMA!$R$4),"CUMPLE","NO CUMPLE")</f>
        <v>CUMPLE</v>
      </c>
      <c r="Y247" s="51" t="str">
        <f>IF(I247&gt;NORMA!$N$16,"NO CUMPLE","CUMPLE")</f>
        <v>CUMPLE</v>
      </c>
      <c r="Z247" s="51" t="str">
        <f>IF($M247&lt;NORMA!$N$23,"NO CUMPLE","CUMPLE")</f>
        <v>CUMPLE</v>
      </c>
      <c r="AA247" s="51" t="str">
        <f>IF($E247&gt;NORMA!$N$24,"NO CUMPLE","CUMPLE")</f>
        <v>CUMPLE</v>
      </c>
      <c r="AB247" s="51" t="str">
        <f>IF($F247&gt;NORMA!$N$25,"NO CUMPLE","CUMPLE")</f>
        <v>NO CUMPLE</v>
      </c>
      <c r="AC247" s="51" t="str">
        <f>IF($K247&gt;NORMA!$N$26,"NO CUMPLE","CUMPLE")</f>
        <v>CUMPLE</v>
      </c>
      <c r="AD247" s="51" t="str">
        <f>IF($J247&gt;NORMA!$N$27,"NO CUMPLE","CUMPLE")</f>
        <v>CUMPLE</v>
      </c>
      <c r="AE247" s="51" t="str">
        <f>IF($G247&gt;NORMA!$N$28,"NO CUMPLE","CUMPLE")</f>
        <v>CUMPLE</v>
      </c>
      <c r="AF247" s="51" t="str">
        <f>IF($H247&gt;NORMA!$N$29,"NO CUMPLE","CUMPLE")</f>
        <v>CUMPLE</v>
      </c>
      <c r="AG247" s="51" t="str">
        <f>IF($O247&gt;NORMA!$N$30,"NO CUMPLE","CUMPLE")</f>
        <v>CUMPLE</v>
      </c>
      <c r="AH247" s="51" t="str">
        <f>IF(AND($N247&gt;=NORMA!$R$18, $N247&lt;=NORMA!$S$18),"CUMPLE","NO CUMPLE")</f>
        <v>CUMPLE</v>
      </c>
      <c r="AI247" s="51" t="str">
        <f>IF($I247&gt;NORMA!$N$32,"NO CUMPLE","CUMPLE")</f>
        <v>CUMPLE</v>
      </c>
    </row>
    <row r="248" spans="1:35" ht="14.25" customHeight="1" x14ac:dyDescent="0.35">
      <c r="A248" s="213" t="s">
        <v>117</v>
      </c>
      <c r="B248" s="217" t="s">
        <v>116</v>
      </c>
      <c r="C248" s="240">
        <v>40310</v>
      </c>
      <c r="D248" s="241">
        <v>0.5</v>
      </c>
      <c r="E248" s="216">
        <v>25.5</v>
      </c>
      <c r="F248" s="216">
        <v>201</v>
      </c>
      <c r="G248" s="216">
        <v>940</v>
      </c>
      <c r="H248" s="245">
        <v>3.6</v>
      </c>
      <c r="I248" s="218">
        <v>1.6</v>
      </c>
      <c r="J248" s="242">
        <v>19.100000000000001</v>
      </c>
      <c r="K248" s="218">
        <v>33.5</v>
      </c>
      <c r="L248" s="242">
        <v>1.137700240724</v>
      </c>
      <c r="M248" s="243">
        <v>2.2999999999999998</v>
      </c>
      <c r="N248" s="243">
        <v>8.73</v>
      </c>
      <c r="O248" s="244">
        <v>300000</v>
      </c>
      <c r="P248" s="51" t="str">
        <f>IF(M248&lt;NORMA!$N$7,"NO CUMPLE","CUMPLE")</f>
        <v>CUMPLE</v>
      </c>
      <c r="Q248" s="51" t="str">
        <f>IF(E248&gt;NORMA!$N$8,"NO CUMPLE","CUMPLE")</f>
        <v>CUMPLE</v>
      </c>
      <c r="R248" s="51" t="str">
        <f>IF(F248&gt;NORMA!$N$9,"NO CUMPLE","CUMPLE")</f>
        <v>NO CUMPLE</v>
      </c>
      <c r="S248" s="51" t="str">
        <f>IF(K248&gt;NORMA!$N$10,"NO CUMPLE","CUMPLE")</f>
        <v>NO CUMPLE</v>
      </c>
      <c r="T248" s="51" t="str">
        <f>IF(J248&gt;NORMA!$N$11,"NO CUMPLE","CUMPLE")</f>
        <v>NO CUMPLE</v>
      </c>
      <c r="U248" s="51" t="str">
        <f>IF(G248&gt;NORMA!$N$12,"NO CUMPLE","CUMPLE")</f>
        <v>NO CUMPLE</v>
      </c>
      <c r="V248" s="51" t="str">
        <f>IF(H248&gt;NORMA!$N$13,"NO CUMPLE","CUMPLE")</f>
        <v>CUMPLE</v>
      </c>
      <c r="W248" s="51" t="str">
        <f>IF(O248&gt;NORMA!$N$14,"NO CUMPLE","CUMPLE")</f>
        <v>CUMPLE</v>
      </c>
      <c r="X248" s="51" t="str">
        <f>IF(AND(N248&gt;=NORMA!$Q$4, N248&lt;=NORMA!$R$4),"CUMPLE","NO CUMPLE")</f>
        <v>CUMPLE</v>
      </c>
      <c r="Y248" s="51" t="str">
        <f>IF(I248&gt;NORMA!$N$16,"NO CUMPLE","CUMPLE")</f>
        <v>CUMPLE</v>
      </c>
      <c r="Z248" s="51" t="str">
        <f>IF($M248&lt;NORMA!$N$23,"NO CUMPLE","CUMPLE")</f>
        <v>NO CUMPLE</v>
      </c>
      <c r="AA248" s="51" t="str">
        <f>IF($E248&gt;NORMA!$N$24,"NO CUMPLE","CUMPLE")</f>
        <v>NO CUMPLE</v>
      </c>
      <c r="AB248" s="51" t="str">
        <f>IF($F248&gt;NORMA!$N$25,"NO CUMPLE","CUMPLE")</f>
        <v>NO CUMPLE</v>
      </c>
      <c r="AC248" s="51" t="str">
        <f>IF($K248&gt;NORMA!$N$26,"NO CUMPLE","CUMPLE")</f>
        <v>NO CUMPLE</v>
      </c>
      <c r="AD248" s="51" t="str">
        <f>IF($J248&gt;NORMA!$N$27,"NO CUMPLE","CUMPLE")</f>
        <v>NO CUMPLE</v>
      </c>
      <c r="AE248" s="51" t="str">
        <f>IF($G248&gt;NORMA!$N$28,"NO CUMPLE","CUMPLE")</f>
        <v>NO CUMPLE</v>
      </c>
      <c r="AF248" s="51" t="str">
        <f>IF($H248&gt;NORMA!$N$29,"NO CUMPLE","CUMPLE")</f>
        <v>CUMPLE</v>
      </c>
      <c r="AG248" s="51" t="str">
        <f>IF($O248&gt;NORMA!$N$30,"NO CUMPLE","CUMPLE")</f>
        <v>NO CUMPLE</v>
      </c>
      <c r="AH248" s="51" t="str">
        <f>IF(AND($N248&gt;=NORMA!$R$18, $N248&lt;=NORMA!$S$18),"CUMPLE","NO CUMPLE")</f>
        <v>NO CUMPLE</v>
      </c>
      <c r="AI248" s="51" t="str">
        <f>IF($I248&gt;NORMA!$N$32,"NO CUMPLE","CUMPLE")</f>
        <v>NO CUMPLE</v>
      </c>
    </row>
    <row r="249" spans="1:35" ht="14.25" customHeight="1" x14ac:dyDescent="0.35">
      <c r="A249" s="213" t="s">
        <v>117</v>
      </c>
      <c r="B249" s="217" t="s">
        <v>116</v>
      </c>
      <c r="C249" s="240">
        <v>40325</v>
      </c>
      <c r="D249" s="241">
        <v>0.3125</v>
      </c>
      <c r="E249" s="216">
        <v>5.0999999999999996</v>
      </c>
      <c r="F249" s="216">
        <v>52</v>
      </c>
      <c r="G249" s="216">
        <v>315</v>
      </c>
      <c r="H249" s="245">
        <v>3.6</v>
      </c>
      <c r="I249" s="218">
        <v>0.08</v>
      </c>
      <c r="J249" s="242">
        <v>1.1599999999999999</v>
      </c>
      <c r="K249" s="218">
        <v>5.78</v>
      </c>
      <c r="L249" s="242">
        <v>2.9412194637520002</v>
      </c>
      <c r="M249" s="243">
        <v>4.8</v>
      </c>
      <c r="N249" s="243">
        <v>7.46</v>
      </c>
      <c r="O249" s="244">
        <v>24000</v>
      </c>
      <c r="P249" s="51" t="str">
        <f>IF(M249&lt;NORMA!$N$7,"NO CUMPLE","CUMPLE")</f>
        <v>CUMPLE</v>
      </c>
      <c r="Q249" s="51" t="str">
        <f>IF(E249&gt;NORMA!$N$8,"NO CUMPLE","CUMPLE")</f>
        <v>CUMPLE</v>
      </c>
      <c r="R249" s="51" t="str">
        <f>IF(F249&gt;NORMA!$N$9,"NO CUMPLE","CUMPLE")</f>
        <v>CUMPLE</v>
      </c>
      <c r="S249" s="51" t="str">
        <f>IF(K249&gt;NORMA!$N$10,"NO CUMPLE","CUMPLE")</f>
        <v>CUMPLE</v>
      </c>
      <c r="T249" s="51" t="str">
        <f>IF(J249&gt;NORMA!$N$11,"NO CUMPLE","CUMPLE")</f>
        <v>CUMPLE</v>
      </c>
      <c r="U249" s="51" t="str">
        <f>IF(G249&gt;NORMA!$N$12,"NO CUMPLE","CUMPLE")</f>
        <v>NO CUMPLE</v>
      </c>
      <c r="V249" s="51" t="str">
        <f>IF(H249&gt;NORMA!$N$13,"NO CUMPLE","CUMPLE")</f>
        <v>CUMPLE</v>
      </c>
      <c r="W249" s="51" t="str">
        <f>IF(O249&gt;NORMA!$N$14,"NO CUMPLE","CUMPLE")</f>
        <v>CUMPLE</v>
      </c>
      <c r="X249" s="51" t="str">
        <f>IF(AND(N249&gt;=NORMA!$Q$4, N249&lt;=NORMA!$R$4),"CUMPLE","NO CUMPLE")</f>
        <v>CUMPLE</v>
      </c>
      <c r="Y249" s="51" t="str">
        <f>IF(I249&gt;NORMA!$N$16,"NO CUMPLE","CUMPLE")</f>
        <v>CUMPLE</v>
      </c>
      <c r="Z249" s="51" t="str">
        <f>IF($M249&lt;NORMA!$N$23,"NO CUMPLE","CUMPLE")</f>
        <v>NO CUMPLE</v>
      </c>
      <c r="AA249" s="51" t="str">
        <f>IF($E249&gt;NORMA!$N$24,"NO CUMPLE","CUMPLE")</f>
        <v>CUMPLE</v>
      </c>
      <c r="AB249" s="51" t="str">
        <f>IF($F249&gt;NORMA!$N$25,"NO CUMPLE","CUMPLE")</f>
        <v>NO CUMPLE</v>
      </c>
      <c r="AC249" s="51" t="str">
        <f>IF($K249&gt;NORMA!$N$26,"NO CUMPLE","CUMPLE")</f>
        <v>CUMPLE</v>
      </c>
      <c r="AD249" s="51" t="str">
        <f>IF($J249&gt;NORMA!$N$27,"NO CUMPLE","CUMPLE")</f>
        <v>NO CUMPLE</v>
      </c>
      <c r="AE249" s="51" t="str">
        <f>IF($G249&gt;NORMA!$N$28,"NO CUMPLE","CUMPLE")</f>
        <v>NO CUMPLE</v>
      </c>
      <c r="AF249" s="51" t="str">
        <f>IF($H249&gt;NORMA!$N$29,"NO CUMPLE","CUMPLE")</f>
        <v>CUMPLE</v>
      </c>
      <c r="AG249" s="51" t="str">
        <f>IF($O249&gt;NORMA!$N$30,"NO CUMPLE","CUMPLE")</f>
        <v>CUMPLE</v>
      </c>
      <c r="AH249" s="51" t="str">
        <f>IF(AND($N249&gt;=NORMA!$R$18, $N249&lt;=NORMA!$S$18),"CUMPLE","NO CUMPLE")</f>
        <v>CUMPLE</v>
      </c>
      <c r="AI249" s="51" t="str">
        <f>IF($I249&gt;NORMA!$N$32,"NO CUMPLE","CUMPLE")</f>
        <v>CUMPLE</v>
      </c>
    </row>
    <row r="250" spans="1:35" ht="14.25" customHeight="1" x14ac:dyDescent="0.35">
      <c r="A250" s="213" t="s">
        <v>117</v>
      </c>
      <c r="B250" s="217" t="s">
        <v>116</v>
      </c>
      <c r="C250" s="240">
        <v>40331</v>
      </c>
      <c r="D250" s="241">
        <v>0.16666666666666699</v>
      </c>
      <c r="E250" s="216">
        <v>2.7</v>
      </c>
      <c r="F250" s="216">
        <v>26</v>
      </c>
      <c r="G250" s="216">
        <v>137</v>
      </c>
      <c r="H250" s="245">
        <v>3.6</v>
      </c>
      <c r="I250" s="218">
        <v>0.17</v>
      </c>
      <c r="J250" s="242">
        <v>1.34</v>
      </c>
      <c r="K250" s="218">
        <v>5.5</v>
      </c>
      <c r="L250" s="242">
        <v>2.75854046208</v>
      </c>
      <c r="M250" s="243">
        <v>7.31</v>
      </c>
      <c r="N250" s="243">
        <v>7.7</v>
      </c>
      <c r="O250" s="244">
        <v>4600</v>
      </c>
      <c r="P250" s="51" t="str">
        <f>IF(M250&lt;NORMA!$N$7,"NO CUMPLE","CUMPLE")</f>
        <v>CUMPLE</v>
      </c>
      <c r="Q250" s="51" t="str">
        <f>IF(E250&gt;NORMA!$N$8,"NO CUMPLE","CUMPLE")</f>
        <v>CUMPLE</v>
      </c>
      <c r="R250" s="51" t="str">
        <f>IF(F250&gt;NORMA!$N$9,"NO CUMPLE","CUMPLE")</f>
        <v>CUMPLE</v>
      </c>
      <c r="S250" s="51" t="str">
        <f>IF(K250&gt;NORMA!$N$10,"NO CUMPLE","CUMPLE")</f>
        <v>CUMPLE</v>
      </c>
      <c r="T250" s="51" t="str">
        <f>IF(J250&gt;NORMA!$N$11,"NO CUMPLE","CUMPLE")</f>
        <v>CUMPLE</v>
      </c>
      <c r="U250" s="51" t="str">
        <f>IF(G250&gt;NORMA!$N$12,"NO CUMPLE","CUMPLE")</f>
        <v>NO CUMPLE</v>
      </c>
      <c r="V250" s="51" t="str">
        <f>IF(H250&gt;NORMA!$N$13,"NO CUMPLE","CUMPLE")</f>
        <v>CUMPLE</v>
      </c>
      <c r="W250" s="51" t="str">
        <f>IF(O250&gt;NORMA!$N$14,"NO CUMPLE","CUMPLE")</f>
        <v>CUMPLE</v>
      </c>
      <c r="X250" s="51" t="str">
        <f>IF(AND(N250&gt;=NORMA!$Q$4, N250&lt;=NORMA!$R$4),"CUMPLE","NO CUMPLE")</f>
        <v>CUMPLE</v>
      </c>
      <c r="Y250" s="51" t="str">
        <f>IF(I250&gt;NORMA!$N$16,"NO CUMPLE","CUMPLE")</f>
        <v>CUMPLE</v>
      </c>
      <c r="Z250" s="51" t="str">
        <f>IF($M250&lt;NORMA!$N$23,"NO CUMPLE","CUMPLE")</f>
        <v>CUMPLE</v>
      </c>
      <c r="AA250" s="51" t="str">
        <f>IF($E250&gt;NORMA!$N$24,"NO CUMPLE","CUMPLE")</f>
        <v>CUMPLE</v>
      </c>
      <c r="AB250" s="51" t="str">
        <f>IF($F250&gt;NORMA!$N$25,"NO CUMPLE","CUMPLE")</f>
        <v>CUMPLE</v>
      </c>
      <c r="AC250" s="51" t="str">
        <f>IF($K250&gt;NORMA!$N$26,"NO CUMPLE","CUMPLE")</f>
        <v>CUMPLE</v>
      </c>
      <c r="AD250" s="51" t="str">
        <f>IF($J250&gt;NORMA!$N$27,"NO CUMPLE","CUMPLE")</f>
        <v>NO CUMPLE</v>
      </c>
      <c r="AE250" s="51" t="str">
        <f>IF($G250&gt;NORMA!$N$28,"NO CUMPLE","CUMPLE")</f>
        <v>NO CUMPLE</v>
      </c>
      <c r="AF250" s="51" t="str">
        <f>IF($H250&gt;NORMA!$N$29,"NO CUMPLE","CUMPLE")</f>
        <v>CUMPLE</v>
      </c>
      <c r="AG250" s="51" t="str">
        <f>IF($O250&gt;NORMA!$N$30,"NO CUMPLE","CUMPLE")</f>
        <v>CUMPLE</v>
      </c>
      <c r="AH250" s="51" t="str">
        <f>IF(AND($N250&gt;=NORMA!$R$18, $N250&lt;=NORMA!$S$18),"CUMPLE","NO CUMPLE")</f>
        <v>CUMPLE</v>
      </c>
      <c r="AI250" s="51" t="str">
        <f>IF($I250&gt;NORMA!$N$32,"NO CUMPLE","CUMPLE")</f>
        <v>CUMPLE</v>
      </c>
    </row>
    <row r="251" spans="1:35" ht="14.25" customHeight="1" x14ac:dyDescent="0.35">
      <c r="A251" s="213" t="s">
        <v>115</v>
      </c>
      <c r="B251" s="217" t="s">
        <v>116</v>
      </c>
      <c r="C251" s="240">
        <v>40353</v>
      </c>
      <c r="D251" s="241">
        <v>0.79166666666666696</v>
      </c>
      <c r="E251" s="216">
        <v>11.1</v>
      </c>
      <c r="F251" s="216">
        <v>25.3</v>
      </c>
      <c r="G251" s="216">
        <v>90.5</v>
      </c>
      <c r="H251" s="245">
        <v>3.6</v>
      </c>
      <c r="I251" s="218">
        <v>0.22</v>
      </c>
      <c r="J251" s="242">
        <v>0.54</v>
      </c>
      <c r="K251" s="218">
        <v>2.27</v>
      </c>
      <c r="L251" s="242">
        <v>2.8737027616000002</v>
      </c>
      <c r="M251" s="243">
        <v>7.69</v>
      </c>
      <c r="N251" s="243">
        <v>7.61</v>
      </c>
      <c r="O251" s="244">
        <v>40000</v>
      </c>
      <c r="P251" s="51" t="str">
        <f>IF(M251&lt;NORMA!$N$7,"NO CUMPLE","CUMPLE")</f>
        <v>CUMPLE</v>
      </c>
      <c r="Q251" s="51" t="str">
        <f>IF(E251&gt;NORMA!$N$8,"NO CUMPLE","CUMPLE")</f>
        <v>CUMPLE</v>
      </c>
      <c r="R251" s="51" t="str">
        <f>IF(F251&gt;NORMA!$N$9,"NO CUMPLE","CUMPLE")</f>
        <v>CUMPLE</v>
      </c>
      <c r="S251" s="51" t="str">
        <f>IF(K251&gt;NORMA!$N$10,"NO CUMPLE","CUMPLE")</f>
        <v>CUMPLE</v>
      </c>
      <c r="T251" s="51" t="str">
        <f>IF(J251&gt;NORMA!$N$11,"NO CUMPLE","CUMPLE")</f>
        <v>CUMPLE</v>
      </c>
      <c r="U251" s="51" t="str">
        <f>IF(G251&gt;NORMA!$N$12,"NO CUMPLE","CUMPLE")</f>
        <v>CUMPLE</v>
      </c>
      <c r="V251" s="51" t="str">
        <f>IF(H251&gt;NORMA!$N$13,"NO CUMPLE","CUMPLE")</f>
        <v>CUMPLE</v>
      </c>
      <c r="W251" s="51" t="str">
        <f>IF(O251&gt;NORMA!$N$14,"NO CUMPLE","CUMPLE")</f>
        <v>CUMPLE</v>
      </c>
      <c r="X251" s="51" t="str">
        <f>IF(AND(N251&gt;=NORMA!$Q$4, N251&lt;=NORMA!$R$4),"CUMPLE","NO CUMPLE")</f>
        <v>CUMPLE</v>
      </c>
      <c r="Y251" s="51" t="str">
        <f>IF(I251&gt;NORMA!$N$16,"NO CUMPLE","CUMPLE")</f>
        <v>CUMPLE</v>
      </c>
      <c r="Z251" s="51" t="str">
        <f>IF($M251&lt;NORMA!$N$23,"NO CUMPLE","CUMPLE")</f>
        <v>CUMPLE</v>
      </c>
      <c r="AA251" s="51" t="str">
        <f>IF($E251&gt;NORMA!$N$24,"NO CUMPLE","CUMPLE")</f>
        <v>CUMPLE</v>
      </c>
      <c r="AB251" s="51" t="str">
        <f>IF($F251&gt;NORMA!$N$25,"NO CUMPLE","CUMPLE")</f>
        <v>CUMPLE</v>
      </c>
      <c r="AC251" s="51" t="str">
        <f>IF($K251&gt;NORMA!$N$26,"NO CUMPLE","CUMPLE")</f>
        <v>CUMPLE</v>
      </c>
      <c r="AD251" s="51" t="str">
        <f>IF($J251&gt;NORMA!$N$27,"NO CUMPLE","CUMPLE")</f>
        <v>CUMPLE</v>
      </c>
      <c r="AE251" s="51" t="str">
        <f>IF($G251&gt;NORMA!$N$28,"NO CUMPLE","CUMPLE")</f>
        <v>CUMPLE</v>
      </c>
      <c r="AF251" s="51" t="str">
        <f>IF($H251&gt;NORMA!$N$29,"NO CUMPLE","CUMPLE")</f>
        <v>CUMPLE</v>
      </c>
      <c r="AG251" s="51" t="str">
        <f>IF($O251&gt;NORMA!$N$30,"NO CUMPLE","CUMPLE")</f>
        <v>CUMPLE</v>
      </c>
      <c r="AH251" s="51" t="str">
        <f>IF(AND($N251&gt;=NORMA!$R$18, $N251&lt;=NORMA!$S$18),"CUMPLE","NO CUMPLE")</f>
        <v>CUMPLE</v>
      </c>
      <c r="AI251" s="51" t="str">
        <f>IF($I251&gt;NORMA!$N$32,"NO CUMPLE","CUMPLE")</f>
        <v>CUMPLE</v>
      </c>
    </row>
    <row r="252" spans="1:35" ht="14.25" customHeight="1" x14ac:dyDescent="0.35">
      <c r="A252" s="213" t="s">
        <v>115</v>
      </c>
      <c r="B252" s="217" t="s">
        <v>116</v>
      </c>
      <c r="C252" s="240">
        <v>40360</v>
      </c>
      <c r="D252" s="241">
        <v>0.16666666666666699</v>
      </c>
      <c r="E252" s="216">
        <v>2.8</v>
      </c>
      <c r="F252" s="216">
        <v>17</v>
      </c>
      <c r="G252" s="216">
        <v>25</v>
      </c>
      <c r="H252" s="216">
        <v>7</v>
      </c>
      <c r="I252" s="218">
        <v>0.2</v>
      </c>
      <c r="J252" s="242">
        <v>0.25</v>
      </c>
      <c r="K252" s="218">
        <v>2.19</v>
      </c>
      <c r="L252" s="242">
        <v>3.7845192840832</v>
      </c>
      <c r="M252" s="243">
        <v>6.94</v>
      </c>
      <c r="N252" s="243">
        <v>7.13</v>
      </c>
      <c r="O252" s="244">
        <v>9000</v>
      </c>
      <c r="P252" s="51" t="str">
        <f>IF(M252&lt;NORMA!$N$7,"NO CUMPLE","CUMPLE")</f>
        <v>CUMPLE</v>
      </c>
      <c r="Q252" s="51" t="str">
        <f>IF(E252&gt;NORMA!$N$8,"NO CUMPLE","CUMPLE")</f>
        <v>CUMPLE</v>
      </c>
      <c r="R252" s="51" t="str">
        <f>IF(F252&gt;NORMA!$N$9,"NO CUMPLE","CUMPLE")</f>
        <v>CUMPLE</v>
      </c>
      <c r="S252" s="51" t="str">
        <f>IF(K252&gt;NORMA!$N$10,"NO CUMPLE","CUMPLE")</f>
        <v>CUMPLE</v>
      </c>
      <c r="T252" s="51" t="str">
        <f>IF(J252&gt;NORMA!$N$11,"NO CUMPLE","CUMPLE")</f>
        <v>CUMPLE</v>
      </c>
      <c r="U252" s="51" t="str">
        <f>IF(G252&gt;NORMA!$N$12,"NO CUMPLE","CUMPLE")</f>
        <v>CUMPLE</v>
      </c>
      <c r="V252" s="51" t="str">
        <f>IF(H252&gt;NORMA!$N$13,"NO CUMPLE","CUMPLE")</f>
        <v>CUMPLE</v>
      </c>
      <c r="W252" s="51" t="str">
        <f>IF(O252&gt;NORMA!$N$14,"NO CUMPLE","CUMPLE")</f>
        <v>CUMPLE</v>
      </c>
      <c r="X252" s="51" t="str">
        <f>IF(AND(N252&gt;=NORMA!$Q$4, N252&lt;=NORMA!$R$4),"CUMPLE","NO CUMPLE")</f>
        <v>CUMPLE</v>
      </c>
      <c r="Y252" s="51" t="str">
        <f>IF(I252&gt;NORMA!$N$16,"NO CUMPLE","CUMPLE")</f>
        <v>CUMPLE</v>
      </c>
      <c r="Z252" s="51" t="str">
        <f>IF($M252&lt;NORMA!$N$23,"NO CUMPLE","CUMPLE")</f>
        <v>CUMPLE</v>
      </c>
      <c r="AA252" s="51" t="str">
        <f>IF($E252&gt;NORMA!$N$24,"NO CUMPLE","CUMPLE")</f>
        <v>CUMPLE</v>
      </c>
      <c r="AB252" s="51" t="str">
        <f>IF($F252&gt;NORMA!$N$25,"NO CUMPLE","CUMPLE")</f>
        <v>CUMPLE</v>
      </c>
      <c r="AC252" s="51" t="str">
        <f>IF($K252&gt;NORMA!$N$26,"NO CUMPLE","CUMPLE")</f>
        <v>CUMPLE</v>
      </c>
      <c r="AD252" s="51" t="str">
        <f>IF($J252&gt;NORMA!$N$27,"NO CUMPLE","CUMPLE")</f>
        <v>CUMPLE</v>
      </c>
      <c r="AE252" s="51" t="str">
        <f>IF($G252&gt;NORMA!$N$28,"NO CUMPLE","CUMPLE")</f>
        <v>CUMPLE</v>
      </c>
      <c r="AF252" s="51" t="str">
        <f>IF($H252&gt;NORMA!$N$29,"NO CUMPLE","CUMPLE")</f>
        <v>CUMPLE</v>
      </c>
      <c r="AG252" s="51" t="str">
        <f>IF($O252&gt;NORMA!$N$30,"NO CUMPLE","CUMPLE")</f>
        <v>CUMPLE</v>
      </c>
      <c r="AH252" s="51" t="str">
        <f>IF(AND($N252&gt;=NORMA!$R$18, $N252&lt;=NORMA!$S$18),"CUMPLE","NO CUMPLE")</f>
        <v>CUMPLE</v>
      </c>
      <c r="AI252" s="51" t="str">
        <f>IF($I252&gt;NORMA!$N$32,"NO CUMPLE","CUMPLE")</f>
        <v>CUMPLE</v>
      </c>
    </row>
    <row r="253" spans="1:35" ht="14.25" customHeight="1" x14ac:dyDescent="0.35">
      <c r="A253" s="213" t="s">
        <v>117</v>
      </c>
      <c r="B253" s="217" t="s">
        <v>116</v>
      </c>
      <c r="C253" s="240">
        <v>40365</v>
      </c>
      <c r="D253" s="241">
        <v>0.75</v>
      </c>
      <c r="E253" s="216">
        <v>8.1</v>
      </c>
      <c r="F253" s="216">
        <v>132</v>
      </c>
      <c r="G253" s="216">
        <v>770</v>
      </c>
      <c r="H253" s="216">
        <v>3.7</v>
      </c>
      <c r="I253" s="218">
        <v>0.1</v>
      </c>
      <c r="J253" s="242">
        <v>4.8</v>
      </c>
      <c r="K253" s="218">
        <v>13.15</v>
      </c>
      <c r="L253" s="242">
        <v>5.8888036412159996</v>
      </c>
      <c r="M253" s="243">
        <v>7.06</v>
      </c>
      <c r="N253" s="243">
        <v>8.4</v>
      </c>
      <c r="O253" s="244">
        <v>240000</v>
      </c>
      <c r="P253" s="51" t="str">
        <f>IF(M253&lt;NORMA!$N$7,"NO CUMPLE","CUMPLE")</f>
        <v>CUMPLE</v>
      </c>
      <c r="Q253" s="51" t="str">
        <f>IF(E253&gt;NORMA!$N$8,"NO CUMPLE","CUMPLE")</f>
        <v>CUMPLE</v>
      </c>
      <c r="R253" s="51" t="str">
        <f>IF(F253&gt;NORMA!$N$9,"NO CUMPLE","CUMPLE")</f>
        <v>CUMPLE</v>
      </c>
      <c r="S253" s="51" t="str">
        <f>IF(K253&gt;NORMA!$N$10,"NO CUMPLE","CUMPLE")</f>
        <v>CUMPLE</v>
      </c>
      <c r="T253" s="51" t="str">
        <f>IF(J253&gt;NORMA!$N$11,"NO CUMPLE","CUMPLE")</f>
        <v>NO CUMPLE</v>
      </c>
      <c r="U253" s="51" t="str">
        <f>IF(G253&gt;NORMA!$N$12,"NO CUMPLE","CUMPLE")</f>
        <v>NO CUMPLE</v>
      </c>
      <c r="V253" s="51" t="str">
        <f>IF(H253&gt;NORMA!$N$13,"NO CUMPLE","CUMPLE")</f>
        <v>CUMPLE</v>
      </c>
      <c r="W253" s="51" t="str">
        <f>IF(O253&gt;NORMA!$N$14,"NO CUMPLE","CUMPLE")</f>
        <v>CUMPLE</v>
      </c>
      <c r="X253" s="51" t="str">
        <f>IF(AND(N253&gt;=NORMA!$Q$4, N253&lt;=NORMA!$R$4),"CUMPLE","NO CUMPLE")</f>
        <v>CUMPLE</v>
      </c>
      <c r="Y253" s="51" t="str">
        <f>IF(I253&gt;NORMA!$N$16,"NO CUMPLE","CUMPLE")</f>
        <v>CUMPLE</v>
      </c>
      <c r="Z253" s="51" t="str">
        <f>IF($M253&lt;NORMA!$N$23,"NO CUMPLE","CUMPLE")</f>
        <v>CUMPLE</v>
      </c>
      <c r="AA253" s="51" t="str">
        <f>IF($E253&gt;NORMA!$N$24,"NO CUMPLE","CUMPLE")</f>
        <v>CUMPLE</v>
      </c>
      <c r="AB253" s="51" t="str">
        <f>IF($F253&gt;NORMA!$N$25,"NO CUMPLE","CUMPLE")</f>
        <v>NO CUMPLE</v>
      </c>
      <c r="AC253" s="51" t="str">
        <f>IF($K253&gt;NORMA!$N$26,"NO CUMPLE","CUMPLE")</f>
        <v>NO CUMPLE</v>
      </c>
      <c r="AD253" s="51" t="str">
        <f>IF($J253&gt;NORMA!$N$27,"NO CUMPLE","CUMPLE")</f>
        <v>NO CUMPLE</v>
      </c>
      <c r="AE253" s="51" t="str">
        <f>IF($G253&gt;NORMA!$N$28,"NO CUMPLE","CUMPLE")</f>
        <v>NO CUMPLE</v>
      </c>
      <c r="AF253" s="51" t="str">
        <f>IF($H253&gt;NORMA!$N$29,"NO CUMPLE","CUMPLE")</f>
        <v>CUMPLE</v>
      </c>
      <c r="AG253" s="51" t="str">
        <f>IF($O253&gt;NORMA!$N$30,"NO CUMPLE","CUMPLE")</f>
        <v>NO CUMPLE</v>
      </c>
      <c r="AH253" s="51" t="str">
        <f>IF(AND($N253&gt;=NORMA!$R$18, $N253&lt;=NORMA!$S$18),"CUMPLE","NO CUMPLE")</f>
        <v>CUMPLE</v>
      </c>
      <c r="AI253" s="51" t="str">
        <f>IF($I253&gt;NORMA!$N$32,"NO CUMPLE","CUMPLE")</f>
        <v>CUMPLE</v>
      </c>
    </row>
    <row r="254" spans="1:35" ht="14.25" customHeight="1" x14ac:dyDescent="0.35">
      <c r="A254" s="213" t="s">
        <v>117</v>
      </c>
      <c r="B254" s="217" t="s">
        <v>116</v>
      </c>
      <c r="C254" s="240">
        <v>40369</v>
      </c>
      <c r="D254" s="241">
        <v>0.79166666666666696</v>
      </c>
      <c r="E254" s="216">
        <v>7.3</v>
      </c>
      <c r="F254" s="216">
        <v>127</v>
      </c>
      <c r="G254" s="216">
        <v>87.7</v>
      </c>
      <c r="H254" s="245">
        <v>3.6</v>
      </c>
      <c r="I254" s="218">
        <v>0.2</v>
      </c>
      <c r="J254" s="242">
        <v>0.6</v>
      </c>
      <c r="K254" s="218">
        <v>8.48</v>
      </c>
      <c r="L254" s="242">
        <v>3.7142231857120001</v>
      </c>
      <c r="M254" s="243">
        <v>7.31</v>
      </c>
      <c r="N254" s="243">
        <v>8.1</v>
      </c>
      <c r="O254" s="244">
        <v>30000</v>
      </c>
      <c r="P254" s="51" t="str">
        <f>IF(M254&lt;NORMA!$N$7,"NO CUMPLE","CUMPLE")</f>
        <v>CUMPLE</v>
      </c>
      <c r="Q254" s="51" t="str">
        <f>IF(E254&gt;NORMA!$N$8,"NO CUMPLE","CUMPLE")</f>
        <v>CUMPLE</v>
      </c>
      <c r="R254" s="51" t="str">
        <f>IF(F254&gt;NORMA!$N$9,"NO CUMPLE","CUMPLE")</f>
        <v>CUMPLE</v>
      </c>
      <c r="S254" s="51" t="str">
        <f>IF(K254&gt;NORMA!$N$10,"NO CUMPLE","CUMPLE")</f>
        <v>CUMPLE</v>
      </c>
      <c r="T254" s="51" t="str">
        <f>IF(J254&gt;NORMA!$N$11,"NO CUMPLE","CUMPLE")</f>
        <v>CUMPLE</v>
      </c>
      <c r="U254" s="51" t="str">
        <f>IF(G254&gt;NORMA!$N$12,"NO CUMPLE","CUMPLE")</f>
        <v>CUMPLE</v>
      </c>
      <c r="V254" s="51" t="str">
        <f>IF(H254&gt;NORMA!$N$13,"NO CUMPLE","CUMPLE")</f>
        <v>CUMPLE</v>
      </c>
      <c r="W254" s="51" t="str">
        <f>IF(O254&gt;NORMA!$N$14,"NO CUMPLE","CUMPLE")</f>
        <v>CUMPLE</v>
      </c>
      <c r="X254" s="51" t="str">
        <f>IF(AND(N254&gt;=NORMA!$Q$4, N254&lt;=NORMA!$R$4),"CUMPLE","NO CUMPLE")</f>
        <v>CUMPLE</v>
      </c>
      <c r="Y254" s="51" t="str">
        <f>IF(I254&gt;NORMA!$N$16,"NO CUMPLE","CUMPLE")</f>
        <v>CUMPLE</v>
      </c>
      <c r="Z254" s="51" t="str">
        <f>IF($M254&lt;NORMA!$N$23,"NO CUMPLE","CUMPLE")</f>
        <v>CUMPLE</v>
      </c>
      <c r="AA254" s="51" t="str">
        <f>IF($E254&gt;NORMA!$N$24,"NO CUMPLE","CUMPLE")</f>
        <v>CUMPLE</v>
      </c>
      <c r="AB254" s="51" t="str">
        <f>IF($F254&gt;NORMA!$N$25,"NO CUMPLE","CUMPLE")</f>
        <v>NO CUMPLE</v>
      </c>
      <c r="AC254" s="51" t="str">
        <f>IF($K254&gt;NORMA!$N$26,"NO CUMPLE","CUMPLE")</f>
        <v>CUMPLE</v>
      </c>
      <c r="AD254" s="51" t="str">
        <f>IF($J254&gt;NORMA!$N$27,"NO CUMPLE","CUMPLE")</f>
        <v>CUMPLE</v>
      </c>
      <c r="AE254" s="51" t="str">
        <f>IF($G254&gt;NORMA!$N$28,"NO CUMPLE","CUMPLE")</f>
        <v>CUMPLE</v>
      </c>
      <c r="AF254" s="51" t="str">
        <f>IF($H254&gt;NORMA!$N$29,"NO CUMPLE","CUMPLE")</f>
        <v>CUMPLE</v>
      </c>
      <c r="AG254" s="51" t="str">
        <f>IF($O254&gt;NORMA!$N$30,"NO CUMPLE","CUMPLE")</f>
        <v>CUMPLE</v>
      </c>
      <c r="AH254" s="51" t="str">
        <f>IF(AND($N254&gt;=NORMA!$R$18, $N254&lt;=NORMA!$S$18),"CUMPLE","NO CUMPLE")</f>
        <v>CUMPLE</v>
      </c>
      <c r="AI254" s="51" t="str">
        <f>IF($I254&gt;NORMA!$N$32,"NO CUMPLE","CUMPLE")</f>
        <v>CUMPLE</v>
      </c>
    </row>
    <row r="255" spans="1:35" ht="14.25" customHeight="1" x14ac:dyDescent="0.35">
      <c r="A255" s="213" t="s">
        <v>117</v>
      </c>
      <c r="B255" s="217" t="s">
        <v>116</v>
      </c>
      <c r="C255" s="240">
        <v>40403</v>
      </c>
      <c r="D255" s="241">
        <v>0.60416666666666696</v>
      </c>
      <c r="E255" s="216">
        <v>31</v>
      </c>
      <c r="F255" s="216">
        <v>234</v>
      </c>
      <c r="G255" s="216">
        <v>1506</v>
      </c>
      <c r="H255" s="216">
        <v>3.6</v>
      </c>
      <c r="I255" s="218">
        <v>1.67</v>
      </c>
      <c r="J255" s="242">
        <v>19.2</v>
      </c>
      <c r="K255" s="218">
        <v>28.28</v>
      </c>
      <c r="L255" s="242">
        <v>0.88331444977600004</v>
      </c>
      <c r="M255" s="243">
        <v>5.65</v>
      </c>
      <c r="N255" s="243">
        <v>8.16</v>
      </c>
      <c r="O255" s="244">
        <v>230000</v>
      </c>
      <c r="P255" s="51" t="str">
        <f>IF(M255&lt;NORMA!$N$7,"NO CUMPLE","CUMPLE")</f>
        <v>CUMPLE</v>
      </c>
      <c r="Q255" s="51" t="str">
        <f>IF(E255&gt;NORMA!$N$8,"NO CUMPLE","CUMPLE")</f>
        <v>CUMPLE</v>
      </c>
      <c r="R255" s="51" t="str">
        <f>IF(F255&gt;NORMA!$N$9,"NO CUMPLE","CUMPLE")</f>
        <v>NO CUMPLE</v>
      </c>
      <c r="S255" s="51" t="str">
        <f>IF(K255&gt;NORMA!$N$10,"NO CUMPLE","CUMPLE")</f>
        <v>NO CUMPLE</v>
      </c>
      <c r="T255" s="51" t="str">
        <f>IF(J255&gt;NORMA!$N$11,"NO CUMPLE","CUMPLE")</f>
        <v>NO CUMPLE</v>
      </c>
      <c r="U255" s="51" t="str">
        <f>IF(G255&gt;NORMA!$N$12,"NO CUMPLE","CUMPLE")</f>
        <v>NO CUMPLE</v>
      </c>
      <c r="V255" s="51" t="str">
        <f>IF(H255&gt;NORMA!$N$13,"NO CUMPLE","CUMPLE")</f>
        <v>CUMPLE</v>
      </c>
      <c r="W255" s="51" t="str">
        <f>IF(O255&gt;NORMA!$N$14,"NO CUMPLE","CUMPLE")</f>
        <v>CUMPLE</v>
      </c>
      <c r="X255" s="51" t="str">
        <f>IF(AND(N255&gt;=NORMA!$Q$4, N255&lt;=NORMA!$R$4),"CUMPLE","NO CUMPLE")</f>
        <v>CUMPLE</v>
      </c>
      <c r="Y255" s="51" t="str">
        <f>IF(I255&gt;NORMA!$N$16,"NO CUMPLE","CUMPLE")</f>
        <v>CUMPLE</v>
      </c>
      <c r="Z255" s="51" t="str">
        <f>IF($M255&lt;NORMA!$N$23,"NO CUMPLE","CUMPLE")</f>
        <v>CUMPLE</v>
      </c>
      <c r="AA255" s="51" t="str">
        <f>IF($E255&gt;NORMA!$N$24,"NO CUMPLE","CUMPLE")</f>
        <v>NO CUMPLE</v>
      </c>
      <c r="AB255" s="51" t="str">
        <f>IF($F255&gt;NORMA!$N$25,"NO CUMPLE","CUMPLE")</f>
        <v>NO CUMPLE</v>
      </c>
      <c r="AC255" s="51" t="str">
        <f>IF($K255&gt;NORMA!$N$26,"NO CUMPLE","CUMPLE")</f>
        <v>NO CUMPLE</v>
      </c>
      <c r="AD255" s="51" t="str">
        <f>IF($J255&gt;NORMA!$N$27,"NO CUMPLE","CUMPLE")</f>
        <v>NO CUMPLE</v>
      </c>
      <c r="AE255" s="51" t="str">
        <f>IF($G255&gt;NORMA!$N$28,"NO CUMPLE","CUMPLE")</f>
        <v>NO CUMPLE</v>
      </c>
      <c r="AF255" s="51" t="str">
        <f>IF($H255&gt;NORMA!$N$29,"NO CUMPLE","CUMPLE")</f>
        <v>CUMPLE</v>
      </c>
      <c r="AG255" s="51" t="str">
        <f>IF($O255&gt;NORMA!$N$30,"NO CUMPLE","CUMPLE")</f>
        <v>NO CUMPLE</v>
      </c>
      <c r="AH255" s="51" t="str">
        <f>IF(AND($N255&gt;=NORMA!$R$18, $N255&lt;=NORMA!$S$18),"CUMPLE","NO CUMPLE")</f>
        <v>CUMPLE</v>
      </c>
      <c r="AI255" s="51" t="str">
        <f>IF($I255&gt;NORMA!$N$32,"NO CUMPLE","CUMPLE")</f>
        <v>NO CUMPLE</v>
      </c>
    </row>
    <row r="256" spans="1:35" ht="14.25" customHeight="1" x14ac:dyDescent="0.35">
      <c r="A256" s="213" t="s">
        <v>115</v>
      </c>
      <c r="B256" s="217" t="s">
        <v>116</v>
      </c>
      <c r="C256" s="240">
        <v>40413</v>
      </c>
      <c r="D256" s="241">
        <v>0.35416666666666702</v>
      </c>
      <c r="E256" s="216">
        <v>6.6</v>
      </c>
      <c r="F256" s="216">
        <v>24.8</v>
      </c>
      <c r="G256" s="216">
        <v>18</v>
      </c>
      <c r="H256" s="216">
        <v>3.6</v>
      </c>
      <c r="I256" s="218">
        <v>0.63</v>
      </c>
      <c r="J256" s="242">
        <v>0.9</v>
      </c>
      <c r="K256" s="218">
        <v>8.24</v>
      </c>
      <c r="L256" s="242">
        <v>0.72072489839999998</v>
      </c>
      <c r="M256" s="243">
        <v>7.45</v>
      </c>
      <c r="N256" s="243">
        <v>7</v>
      </c>
      <c r="O256" s="244">
        <v>140000</v>
      </c>
      <c r="P256" s="51" t="str">
        <f>IF(M256&lt;NORMA!$N$7,"NO CUMPLE","CUMPLE")</f>
        <v>CUMPLE</v>
      </c>
      <c r="Q256" s="51" t="str">
        <f>IF(E256&gt;NORMA!$N$8,"NO CUMPLE","CUMPLE")</f>
        <v>CUMPLE</v>
      </c>
      <c r="R256" s="51" t="str">
        <f>IF(F256&gt;NORMA!$N$9,"NO CUMPLE","CUMPLE")</f>
        <v>CUMPLE</v>
      </c>
      <c r="S256" s="51" t="str">
        <f>IF(K256&gt;NORMA!$N$10,"NO CUMPLE","CUMPLE")</f>
        <v>CUMPLE</v>
      </c>
      <c r="T256" s="51" t="str">
        <f>IF(J256&gt;NORMA!$N$11,"NO CUMPLE","CUMPLE")</f>
        <v>CUMPLE</v>
      </c>
      <c r="U256" s="51" t="str">
        <f>IF(G256&gt;NORMA!$N$12,"NO CUMPLE","CUMPLE")</f>
        <v>CUMPLE</v>
      </c>
      <c r="V256" s="51" t="str">
        <f>IF(H256&gt;NORMA!$N$13,"NO CUMPLE","CUMPLE")</f>
        <v>CUMPLE</v>
      </c>
      <c r="W256" s="51" t="str">
        <f>IF(O256&gt;NORMA!$N$14,"NO CUMPLE","CUMPLE")</f>
        <v>CUMPLE</v>
      </c>
      <c r="X256" s="51" t="str">
        <f>IF(AND(N256&gt;=NORMA!$Q$4, N256&lt;=NORMA!$R$4),"CUMPLE","NO CUMPLE")</f>
        <v>CUMPLE</v>
      </c>
      <c r="Y256" s="51" t="str">
        <f>IF(I256&gt;NORMA!$N$16,"NO CUMPLE","CUMPLE")</f>
        <v>CUMPLE</v>
      </c>
      <c r="Z256" s="51" t="str">
        <f>IF($M256&lt;NORMA!$N$23,"NO CUMPLE","CUMPLE")</f>
        <v>CUMPLE</v>
      </c>
      <c r="AA256" s="51" t="str">
        <f>IF($E256&gt;NORMA!$N$24,"NO CUMPLE","CUMPLE")</f>
        <v>CUMPLE</v>
      </c>
      <c r="AB256" s="51" t="str">
        <f>IF($F256&gt;NORMA!$N$25,"NO CUMPLE","CUMPLE")</f>
        <v>CUMPLE</v>
      </c>
      <c r="AC256" s="51" t="str">
        <f>IF($K256&gt;NORMA!$N$26,"NO CUMPLE","CUMPLE")</f>
        <v>CUMPLE</v>
      </c>
      <c r="AD256" s="51" t="str">
        <f>IF($J256&gt;NORMA!$N$27,"NO CUMPLE","CUMPLE")</f>
        <v>CUMPLE</v>
      </c>
      <c r="AE256" s="51" t="str">
        <f>IF($G256&gt;NORMA!$N$28,"NO CUMPLE","CUMPLE")</f>
        <v>CUMPLE</v>
      </c>
      <c r="AF256" s="51" t="str">
        <f>IF($H256&gt;NORMA!$N$29,"NO CUMPLE","CUMPLE")</f>
        <v>CUMPLE</v>
      </c>
      <c r="AG256" s="51" t="str">
        <f>IF($O256&gt;NORMA!$N$30,"NO CUMPLE","CUMPLE")</f>
        <v>NO CUMPLE</v>
      </c>
      <c r="AH256" s="51" t="str">
        <f>IF(AND($N256&gt;=NORMA!$R$18, $N256&lt;=NORMA!$S$18),"CUMPLE","NO CUMPLE")</f>
        <v>CUMPLE</v>
      </c>
      <c r="AI256" s="51" t="str">
        <f>IF($I256&gt;NORMA!$N$32,"NO CUMPLE","CUMPLE")</f>
        <v>CUMPLE</v>
      </c>
    </row>
    <row r="257" spans="1:35" ht="14.25" customHeight="1" x14ac:dyDescent="0.35">
      <c r="A257" s="213" t="s">
        <v>117</v>
      </c>
      <c r="B257" s="217" t="s">
        <v>116</v>
      </c>
      <c r="C257" s="240">
        <v>40415</v>
      </c>
      <c r="D257" s="241">
        <v>0.35416666666666702</v>
      </c>
      <c r="E257" s="216">
        <v>20</v>
      </c>
      <c r="F257" s="216">
        <v>182</v>
      </c>
      <c r="G257" s="216">
        <v>3160</v>
      </c>
      <c r="H257" s="245">
        <v>3.6</v>
      </c>
      <c r="I257" s="218">
        <v>1.27</v>
      </c>
      <c r="J257" s="242">
        <v>8.11</v>
      </c>
      <c r="K257" s="218">
        <v>28.68</v>
      </c>
      <c r="L257" s="242">
        <v>0.71134195450399995</v>
      </c>
      <c r="M257" s="243">
        <v>6.56</v>
      </c>
      <c r="N257" s="243">
        <v>8.09</v>
      </c>
      <c r="O257" s="244">
        <v>300000</v>
      </c>
      <c r="P257" s="51" t="str">
        <f>IF(M257&lt;NORMA!$N$7,"NO CUMPLE","CUMPLE")</f>
        <v>CUMPLE</v>
      </c>
      <c r="Q257" s="51" t="str">
        <f>IF(E257&gt;NORMA!$N$8,"NO CUMPLE","CUMPLE")</f>
        <v>CUMPLE</v>
      </c>
      <c r="R257" s="51" t="str">
        <f>IF(F257&gt;NORMA!$N$9,"NO CUMPLE","CUMPLE")</f>
        <v>CUMPLE</v>
      </c>
      <c r="S257" s="51" t="str">
        <f>IF(K257&gt;NORMA!$N$10,"NO CUMPLE","CUMPLE")</f>
        <v>NO CUMPLE</v>
      </c>
      <c r="T257" s="51" t="str">
        <f>IF(J257&gt;NORMA!$N$11,"NO CUMPLE","CUMPLE")</f>
        <v>NO CUMPLE</v>
      </c>
      <c r="U257" s="51" t="str">
        <f>IF(G257&gt;NORMA!$N$12,"NO CUMPLE","CUMPLE")</f>
        <v>NO CUMPLE</v>
      </c>
      <c r="V257" s="51" t="str">
        <f>IF(H257&gt;NORMA!$N$13,"NO CUMPLE","CUMPLE")</f>
        <v>CUMPLE</v>
      </c>
      <c r="W257" s="51" t="str">
        <f>IF(O257&gt;NORMA!$N$14,"NO CUMPLE","CUMPLE")</f>
        <v>CUMPLE</v>
      </c>
      <c r="X257" s="51" t="str">
        <f>IF(AND(N257&gt;=NORMA!$Q$4, N257&lt;=NORMA!$R$4),"CUMPLE","NO CUMPLE")</f>
        <v>CUMPLE</v>
      </c>
      <c r="Y257" s="51" t="str">
        <f>IF(I257&gt;NORMA!$N$16,"NO CUMPLE","CUMPLE")</f>
        <v>CUMPLE</v>
      </c>
      <c r="Z257" s="51" t="str">
        <f>IF($M257&lt;NORMA!$N$23,"NO CUMPLE","CUMPLE")</f>
        <v>CUMPLE</v>
      </c>
      <c r="AA257" s="51" t="str">
        <f>IF($E257&gt;NORMA!$N$24,"NO CUMPLE","CUMPLE")</f>
        <v>CUMPLE</v>
      </c>
      <c r="AB257" s="51" t="str">
        <f>IF($F257&gt;NORMA!$N$25,"NO CUMPLE","CUMPLE")</f>
        <v>NO CUMPLE</v>
      </c>
      <c r="AC257" s="51" t="str">
        <f>IF($K257&gt;NORMA!$N$26,"NO CUMPLE","CUMPLE")</f>
        <v>NO CUMPLE</v>
      </c>
      <c r="AD257" s="51" t="str">
        <f>IF($J257&gt;NORMA!$N$27,"NO CUMPLE","CUMPLE")</f>
        <v>NO CUMPLE</v>
      </c>
      <c r="AE257" s="51" t="str">
        <f>IF($G257&gt;NORMA!$N$28,"NO CUMPLE","CUMPLE")</f>
        <v>NO CUMPLE</v>
      </c>
      <c r="AF257" s="51" t="str">
        <f>IF($H257&gt;NORMA!$N$29,"NO CUMPLE","CUMPLE")</f>
        <v>CUMPLE</v>
      </c>
      <c r="AG257" s="51" t="str">
        <f>IF($O257&gt;NORMA!$N$30,"NO CUMPLE","CUMPLE")</f>
        <v>NO CUMPLE</v>
      </c>
      <c r="AH257" s="51" t="str">
        <f>IF(AND($N257&gt;=NORMA!$R$18, $N257&lt;=NORMA!$S$18),"CUMPLE","NO CUMPLE")</f>
        <v>CUMPLE</v>
      </c>
      <c r="AI257" s="51" t="str">
        <f>IF($I257&gt;NORMA!$N$32,"NO CUMPLE","CUMPLE")</f>
        <v>NO CUMPLE</v>
      </c>
    </row>
    <row r="258" spans="1:35" ht="14.25" customHeight="1" x14ac:dyDescent="0.35">
      <c r="A258" s="213" t="s">
        <v>115</v>
      </c>
      <c r="B258" s="217" t="s">
        <v>116</v>
      </c>
      <c r="C258" s="240">
        <v>40429</v>
      </c>
      <c r="D258" s="241">
        <v>0.60416666666666696</v>
      </c>
      <c r="E258" s="216">
        <v>10</v>
      </c>
      <c r="F258" s="216">
        <v>53.1</v>
      </c>
      <c r="G258" s="216">
        <v>206</v>
      </c>
      <c r="H258" s="245">
        <v>3.6</v>
      </c>
      <c r="I258" s="218">
        <v>0.69</v>
      </c>
      <c r="J258" s="242">
        <v>1.1599999999999999</v>
      </c>
      <c r="K258" s="218">
        <v>2.19</v>
      </c>
      <c r="L258" s="242">
        <v>7.9831749146951996</v>
      </c>
      <c r="M258" s="243">
        <v>6.72</v>
      </c>
      <c r="N258" s="243">
        <v>7.6</v>
      </c>
      <c r="O258" s="244">
        <v>110000</v>
      </c>
      <c r="P258" s="51" t="str">
        <f>IF(M258&lt;NORMA!$N$7,"NO CUMPLE","CUMPLE")</f>
        <v>CUMPLE</v>
      </c>
      <c r="Q258" s="51" t="str">
        <f>IF(E258&gt;NORMA!$N$8,"NO CUMPLE","CUMPLE")</f>
        <v>CUMPLE</v>
      </c>
      <c r="R258" s="51" t="str">
        <f>IF(F258&gt;NORMA!$N$9,"NO CUMPLE","CUMPLE")</f>
        <v>CUMPLE</v>
      </c>
      <c r="S258" s="51" t="str">
        <f>IF(K258&gt;NORMA!$N$10,"NO CUMPLE","CUMPLE")</f>
        <v>CUMPLE</v>
      </c>
      <c r="T258" s="51" t="str">
        <f>IF(J258&gt;NORMA!$N$11,"NO CUMPLE","CUMPLE")</f>
        <v>CUMPLE</v>
      </c>
      <c r="U258" s="51" t="str">
        <f>IF(G258&gt;NORMA!$N$12,"NO CUMPLE","CUMPLE")</f>
        <v>NO CUMPLE</v>
      </c>
      <c r="V258" s="51" t="str">
        <f>IF(H258&gt;NORMA!$N$13,"NO CUMPLE","CUMPLE")</f>
        <v>CUMPLE</v>
      </c>
      <c r="W258" s="51" t="str">
        <f>IF(O258&gt;NORMA!$N$14,"NO CUMPLE","CUMPLE")</f>
        <v>CUMPLE</v>
      </c>
      <c r="X258" s="51" t="str">
        <f>IF(AND(N258&gt;=NORMA!$Q$4, N258&lt;=NORMA!$R$4),"CUMPLE","NO CUMPLE")</f>
        <v>CUMPLE</v>
      </c>
      <c r="Y258" s="51" t="str">
        <f>IF(I258&gt;NORMA!$N$16,"NO CUMPLE","CUMPLE")</f>
        <v>CUMPLE</v>
      </c>
      <c r="Z258" s="51" t="str">
        <f>IF($M258&lt;NORMA!$N$23,"NO CUMPLE","CUMPLE")</f>
        <v>CUMPLE</v>
      </c>
      <c r="AA258" s="51" t="str">
        <f>IF($E258&gt;NORMA!$N$24,"NO CUMPLE","CUMPLE")</f>
        <v>CUMPLE</v>
      </c>
      <c r="AB258" s="51" t="str">
        <f>IF($F258&gt;NORMA!$N$25,"NO CUMPLE","CUMPLE")</f>
        <v>NO CUMPLE</v>
      </c>
      <c r="AC258" s="51" t="str">
        <f>IF($K258&gt;NORMA!$N$26,"NO CUMPLE","CUMPLE")</f>
        <v>CUMPLE</v>
      </c>
      <c r="AD258" s="51" t="str">
        <f>IF($J258&gt;NORMA!$N$27,"NO CUMPLE","CUMPLE")</f>
        <v>NO CUMPLE</v>
      </c>
      <c r="AE258" s="51" t="str">
        <f>IF($G258&gt;NORMA!$N$28,"NO CUMPLE","CUMPLE")</f>
        <v>NO CUMPLE</v>
      </c>
      <c r="AF258" s="51" t="str">
        <f>IF($H258&gt;NORMA!$N$29,"NO CUMPLE","CUMPLE")</f>
        <v>CUMPLE</v>
      </c>
      <c r="AG258" s="51" t="str">
        <f>IF($O258&gt;NORMA!$N$30,"NO CUMPLE","CUMPLE")</f>
        <v>NO CUMPLE</v>
      </c>
      <c r="AH258" s="51" t="str">
        <f>IF(AND($N258&gt;=NORMA!$R$18, $N258&lt;=NORMA!$S$18),"CUMPLE","NO CUMPLE")</f>
        <v>CUMPLE</v>
      </c>
      <c r="AI258" s="51" t="str">
        <f>IF($I258&gt;NORMA!$N$32,"NO CUMPLE","CUMPLE")</f>
        <v>CUMPLE</v>
      </c>
    </row>
    <row r="259" spans="1:35" ht="14.25" customHeight="1" x14ac:dyDescent="0.35">
      <c r="A259" s="213" t="s">
        <v>117</v>
      </c>
      <c r="B259" s="217" t="s">
        <v>116</v>
      </c>
      <c r="C259" s="240">
        <v>40432</v>
      </c>
      <c r="D259" s="241">
        <v>0.95833333333333304</v>
      </c>
      <c r="E259" s="216">
        <v>2.1</v>
      </c>
      <c r="F259" s="216">
        <v>24.2</v>
      </c>
      <c r="G259" s="216">
        <v>140</v>
      </c>
      <c r="H259" s="216">
        <v>7.7</v>
      </c>
      <c r="I259" s="218">
        <v>0.49</v>
      </c>
      <c r="J259" s="242">
        <v>0.6</v>
      </c>
      <c r="K259" s="218">
        <v>2.85</v>
      </c>
      <c r="L259" s="242">
        <v>4.378946957608</v>
      </c>
      <c r="M259" s="243">
        <v>6.07</v>
      </c>
      <c r="N259" s="243">
        <v>6.81</v>
      </c>
      <c r="O259" s="244">
        <v>23000</v>
      </c>
      <c r="P259" s="51" t="str">
        <f>IF(M259&lt;NORMA!$N$7,"NO CUMPLE","CUMPLE")</f>
        <v>CUMPLE</v>
      </c>
      <c r="Q259" s="51" t="str">
        <f>IF(E259&gt;NORMA!$N$8,"NO CUMPLE","CUMPLE")</f>
        <v>CUMPLE</v>
      </c>
      <c r="R259" s="51" t="str">
        <f>IF(F259&gt;NORMA!$N$9,"NO CUMPLE","CUMPLE")</f>
        <v>CUMPLE</v>
      </c>
      <c r="S259" s="51" t="str">
        <f>IF(K259&gt;NORMA!$N$10,"NO CUMPLE","CUMPLE")</f>
        <v>CUMPLE</v>
      </c>
      <c r="T259" s="51" t="str">
        <f>IF(J259&gt;NORMA!$N$11,"NO CUMPLE","CUMPLE")</f>
        <v>CUMPLE</v>
      </c>
      <c r="U259" s="51" t="str">
        <f>IF(G259&gt;NORMA!$N$12,"NO CUMPLE","CUMPLE")</f>
        <v>NO CUMPLE</v>
      </c>
      <c r="V259" s="51" t="str">
        <f>IF(H259&gt;NORMA!$N$13,"NO CUMPLE","CUMPLE")</f>
        <v>CUMPLE</v>
      </c>
      <c r="W259" s="51" t="str">
        <f>IF(O259&gt;NORMA!$N$14,"NO CUMPLE","CUMPLE")</f>
        <v>CUMPLE</v>
      </c>
      <c r="X259" s="51" t="str">
        <f>IF(AND(N259&gt;=NORMA!$Q$4, N259&lt;=NORMA!$R$4),"CUMPLE","NO CUMPLE")</f>
        <v>CUMPLE</v>
      </c>
      <c r="Y259" s="51" t="str">
        <f>IF(I259&gt;NORMA!$N$16,"NO CUMPLE","CUMPLE")</f>
        <v>CUMPLE</v>
      </c>
      <c r="Z259" s="51" t="str">
        <f>IF($M259&lt;NORMA!$N$23,"NO CUMPLE","CUMPLE")</f>
        <v>CUMPLE</v>
      </c>
      <c r="AA259" s="51" t="str">
        <f>IF($E259&gt;NORMA!$N$24,"NO CUMPLE","CUMPLE")</f>
        <v>CUMPLE</v>
      </c>
      <c r="AB259" s="51" t="str">
        <f>IF($F259&gt;NORMA!$N$25,"NO CUMPLE","CUMPLE")</f>
        <v>CUMPLE</v>
      </c>
      <c r="AC259" s="51" t="str">
        <f>IF($K259&gt;NORMA!$N$26,"NO CUMPLE","CUMPLE")</f>
        <v>CUMPLE</v>
      </c>
      <c r="AD259" s="51" t="str">
        <f>IF($J259&gt;NORMA!$N$27,"NO CUMPLE","CUMPLE")</f>
        <v>CUMPLE</v>
      </c>
      <c r="AE259" s="51" t="str">
        <f>IF($G259&gt;NORMA!$N$28,"NO CUMPLE","CUMPLE")</f>
        <v>NO CUMPLE</v>
      </c>
      <c r="AF259" s="51" t="str">
        <f>IF($H259&gt;NORMA!$N$29,"NO CUMPLE","CUMPLE")</f>
        <v>CUMPLE</v>
      </c>
      <c r="AG259" s="51" t="str">
        <f>IF($O259&gt;NORMA!$N$30,"NO CUMPLE","CUMPLE")</f>
        <v>CUMPLE</v>
      </c>
      <c r="AH259" s="51" t="str">
        <f>IF(AND($N259&gt;=NORMA!$R$18, $N259&lt;=NORMA!$S$18),"CUMPLE","NO CUMPLE")</f>
        <v>CUMPLE</v>
      </c>
      <c r="AI259" s="51" t="str">
        <f>IF($I259&gt;NORMA!$N$32,"NO CUMPLE","CUMPLE")</f>
        <v>CUMPLE</v>
      </c>
    </row>
    <row r="260" spans="1:35" ht="14.25" customHeight="1" x14ac:dyDescent="0.35">
      <c r="A260" s="213" t="s">
        <v>115</v>
      </c>
      <c r="B260" s="217" t="s">
        <v>116</v>
      </c>
      <c r="C260" s="240">
        <v>40445</v>
      </c>
      <c r="D260" s="241">
        <v>0.625</v>
      </c>
      <c r="E260" s="216">
        <v>16</v>
      </c>
      <c r="F260" s="216">
        <v>132</v>
      </c>
      <c r="G260" s="216">
        <v>790</v>
      </c>
      <c r="H260" s="216">
        <v>8.4</v>
      </c>
      <c r="I260" s="218">
        <v>2.5499999999999998</v>
      </c>
      <c r="J260" s="242">
        <v>4.67</v>
      </c>
      <c r="K260" s="218">
        <v>10.08</v>
      </c>
      <c r="L260" s="242">
        <v>0.56011494326800004</v>
      </c>
      <c r="M260" s="243">
        <v>6.01</v>
      </c>
      <c r="N260" s="243">
        <v>8.91</v>
      </c>
      <c r="O260" s="244">
        <v>7000000</v>
      </c>
      <c r="P260" s="51" t="str">
        <f>IF(M260&lt;NORMA!$N$7,"NO CUMPLE","CUMPLE")</f>
        <v>CUMPLE</v>
      </c>
      <c r="Q260" s="51" t="str">
        <f>IF(E260&gt;NORMA!$N$8,"NO CUMPLE","CUMPLE")</f>
        <v>CUMPLE</v>
      </c>
      <c r="R260" s="51" t="str">
        <f>IF(F260&gt;NORMA!$N$9,"NO CUMPLE","CUMPLE")</f>
        <v>CUMPLE</v>
      </c>
      <c r="S260" s="51" t="str">
        <f>IF(K260&gt;NORMA!$N$10,"NO CUMPLE","CUMPLE")</f>
        <v>CUMPLE</v>
      </c>
      <c r="T260" s="51" t="str">
        <f>IF(J260&gt;NORMA!$N$11,"NO CUMPLE","CUMPLE")</f>
        <v>NO CUMPLE</v>
      </c>
      <c r="U260" s="51" t="str">
        <f>IF(G260&gt;NORMA!$N$12,"NO CUMPLE","CUMPLE")</f>
        <v>NO CUMPLE</v>
      </c>
      <c r="V260" s="51" t="str">
        <f>IF(H260&gt;NORMA!$N$13,"NO CUMPLE","CUMPLE")</f>
        <v>CUMPLE</v>
      </c>
      <c r="W260" s="51" t="str">
        <f>IF(O260&gt;NORMA!$N$14,"NO CUMPLE","CUMPLE")</f>
        <v>NO CUMPLE</v>
      </c>
      <c r="X260" s="51" t="str">
        <f>IF(AND(N260&gt;=NORMA!$Q$4, N260&lt;=NORMA!$R$4),"CUMPLE","NO CUMPLE")</f>
        <v>CUMPLE</v>
      </c>
      <c r="Y260" s="51" t="str">
        <f>IF(I260&gt;NORMA!$N$16,"NO CUMPLE","CUMPLE")</f>
        <v>CUMPLE</v>
      </c>
      <c r="Z260" s="51" t="str">
        <f>IF($M260&lt;NORMA!$N$23,"NO CUMPLE","CUMPLE")</f>
        <v>CUMPLE</v>
      </c>
      <c r="AA260" s="51" t="str">
        <f>IF($E260&gt;NORMA!$N$24,"NO CUMPLE","CUMPLE")</f>
        <v>CUMPLE</v>
      </c>
      <c r="AB260" s="51" t="str">
        <f>IF($F260&gt;NORMA!$N$25,"NO CUMPLE","CUMPLE")</f>
        <v>NO CUMPLE</v>
      </c>
      <c r="AC260" s="51" t="str">
        <f>IF($K260&gt;NORMA!$N$26,"NO CUMPLE","CUMPLE")</f>
        <v>NO CUMPLE</v>
      </c>
      <c r="AD260" s="51" t="str">
        <f>IF($J260&gt;NORMA!$N$27,"NO CUMPLE","CUMPLE")</f>
        <v>NO CUMPLE</v>
      </c>
      <c r="AE260" s="51" t="str">
        <f>IF($G260&gt;NORMA!$N$28,"NO CUMPLE","CUMPLE")</f>
        <v>NO CUMPLE</v>
      </c>
      <c r="AF260" s="51" t="str">
        <f>IF($H260&gt;NORMA!$N$29,"NO CUMPLE","CUMPLE")</f>
        <v>CUMPLE</v>
      </c>
      <c r="AG260" s="51" t="str">
        <f>IF($O260&gt;NORMA!$N$30,"NO CUMPLE","CUMPLE")</f>
        <v>NO CUMPLE</v>
      </c>
      <c r="AH260" s="51" t="str">
        <f>IF(AND($N260&gt;=NORMA!$R$18, $N260&lt;=NORMA!$S$18),"CUMPLE","NO CUMPLE")</f>
        <v>NO CUMPLE</v>
      </c>
      <c r="AI260" s="51" t="str">
        <f>IF($I260&gt;NORMA!$N$32,"NO CUMPLE","CUMPLE")</f>
        <v>NO CUMPLE</v>
      </c>
    </row>
    <row r="261" spans="1:35" ht="14.25" customHeight="1" x14ac:dyDescent="0.35">
      <c r="A261" s="213" t="s">
        <v>117</v>
      </c>
      <c r="B261" s="217" t="s">
        <v>116</v>
      </c>
      <c r="C261" s="240">
        <v>40449</v>
      </c>
      <c r="D261" s="251">
        <v>0.41666666666666702</v>
      </c>
      <c r="E261" s="216">
        <v>7.5</v>
      </c>
      <c r="F261" s="246">
        <v>57.7</v>
      </c>
      <c r="G261" s="246">
        <v>290</v>
      </c>
      <c r="H261" s="216">
        <v>9.8000000000000007</v>
      </c>
      <c r="I261" s="247">
        <v>0.21</v>
      </c>
      <c r="J261" s="248">
        <v>2.88</v>
      </c>
      <c r="K261" s="218">
        <v>6.16</v>
      </c>
      <c r="L261" s="248">
        <v>7.6962775980159996</v>
      </c>
      <c r="M261" s="249">
        <v>7.58</v>
      </c>
      <c r="N261" s="249">
        <v>8.49</v>
      </c>
      <c r="O261" s="250">
        <v>4300</v>
      </c>
      <c r="P261" s="51" t="str">
        <f>IF(M261&lt;NORMA!$N$7,"NO CUMPLE","CUMPLE")</f>
        <v>CUMPLE</v>
      </c>
      <c r="Q261" s="51" t="str">
        <f>IF(E261&gt;NORMA!$N$8,"NO CUMPLE","CUMPLE")</f>
        <v>CUMPLE</v>
      </c>
      <c r="R261" s="51" t="str">
        <f>IF(F261&gt;NORMA!$N$9,"NO CUMPLE","CUMPLE")</f>
        <v>CUMPLE</v>
      </c>
      <c r="S261" s="51" t="str">
        <f>IF(K261&gt;NORMA!$N$10,"NO CUMPLE","CUMPLE")</f>
        <v>CUMPLE</v>
      </c>
      <c r="T261" s="51" t="str">
        <f>IF(J261&gt;NORMA!$N$11,"NO CUMPLE","CUMPLE")</f>
        <v>CUMPLE</v>
      </c>
      <c r="U261" s="51" t="str">
        <f>IF(G261&gt;NORMA!$N$12,"NO CUMPLE","CUMPLE")</f>
        <v>NO CUMPLE</v>
      </c>
      <c r="V261" s="51" t="str">
        <f>IF(H261&gt;NORMA!$N$13,"NO CUMPLE","CUMPLE")</f>
        <v>CUMPLE</v>
      </c>
      <c r="W261" s="51" t="str">
        <f>IF(O261&gt;NORMA!$N$14,"NO CUMPLE","CUMPLE")</f>
        <v>CUMPLE</v>
      </c>
      <c r="X261" s="51" t="str">
        <f>IF(AND(N261&gt;=NORMA!$Q$4, N261&lt;=NORMA!$R$4),"CUMPLE","NO CUMPLE")</f>
        <v>CUMPLE</v>
      </c>
      <c r="Y261" s="51" t="str">
        <f>IF(I261&gt;NORMA!$N$16,"NO CUMPLE","CUMPLE")</f>
        <v>CUMPLE</v>
      </c>
      <c r="Z261" s="51" t="str">
        <f>IF($M261&lt;NORMA!$N$23,"NO CUMPLE","CUMPLE")</f>
        <v>CUMPLE</v>
      </c>
      <c r="AA261" s="51" t="str">
        <f>IF($E261&gt;NORMA!$N$24,"NO CUMPLE","CUMPLE")</f>
        <v>CUMPLE</v>
      </c>
      <c r="AB261" s="51" t="str">
        <f>IF($F261&gt;NORMA!$N$25,"NO CUMPLE","CUMPLE")</f>
        <v>NO CUMPLE</v>
      </c>
      <c r="AC261" s="51" t="str">
        <f>IF($K261&gt;NORMA!$N$26,"NO CUMPLE","CUMPLE")</f>
        <v>CUMPLE</v>
      </c>
      <c r="AD261" s="51" t="str">
        <f>IF($J261&gt;NORMA!$N$27,"NO CUMPLE","CUMPLE")</f>
        <v>NO CUMPLE</v>
      </c>
      <c r="AE261" s="51" t="str">
        <f>IF($G261&gt;NORMA!$N$28,"NO CUMPLE","CUMPLE")</f>
        <v>NO CUMPLE</v>
      </c>
      <c r="AF261" s="51" t="str">
        <f>IF($H261&gt;NORMA!$N$29,"NO CUMPLE","CUMPLE")</f>
        <v>CUMPLE</v>
      </c>
      <c r="AG261" s="51" t="str">
        <f>IF($O261&gt;NORMA!$N$30,"NO CUMPLE","CUMPLE")</f>
        <v>CUMPLE</v>
      </c>
      <c r="AH261" s="51" t="str">
        <f>IF(AND($N261&gt;=NORMA!$R$18, $N261&lt;=NORMA!$S$18),"CUMPLE","NO CUMPLE")</f>
        <v>CUMPLE</v>
      </c>
      <c r="AI261" s="51" t="str">
        <f>IF($I261&gt;NORMA!$N$32,"NO CUMPLE","CUMPLE")</f>
        <v>CUMPLE</v>
      </c>
    </row>
    <row r="262" spans="1:35" ht="14.25" customHeight="1" x14ac:dyDescent="0.35">
      <c r="A262" s="213" t="s">
        <v>115</v>
      </c>
      <c r="B262" s="217" t="s">
        <v>116</v>
      </c>
      <c r="C262" s="240">
        <v>40458</v>
      </c>
      <c r="D262" s="251">
        <v>0.41666666666666702</v>
      </c>
      <c r="E262" s="246">
        <v>16</v>
      </c>
      <c r="F262" s="246">
        <v>108</v>
      </c>
      <c r="G262" s="246">
        <v>147</v>
      </c>
      <c r="H262" s="216">
        <v>6.1</v>
      </c>
      <c r="I262" s="247">
        <v>1.89</v>
      </c>
      <c r="J262" s="248">
        <v>1.38</v>
      </c>
      <c r="K262" s="218">
        <v>9.44</v>
      </c>
      <c r="L262" s="248">
        <v>1.0204566738400001</v>
      </c>
      <c r="M262" s="249">
        <v>6.41</v>
      </c>
      <c r="N262" s="249">
        <v>7.91</v>
      </c>
      <c r="O262" s="250">
        <v>24000000</v>
      </c>
      <c r="P262" s="51" t="str">
        <f>IF(M262&lt;NORMA!$N$7,"NO CUMPLE","CUMPLE")</f>
        <v>CUMPLE</v>
      </c>
      <c r="Q262" s="51" t="str">
        <f>IF(E262&gt;NORMA!$N$8,"NO CUMPLE","CUMPLE")</f>
        <v>CUMPLE</v>
      </c>
      <c r="R262" s="51" t="str">
        <f>IF(F262&gt;NORMA!$N$9,"NO CUMPLE","CUMPLE")</f>
        <v>CUMPLE</v>
      </c>
      <c r="S262" s="51" t="str">
        <f>IF(K262&gt;NORMA!$N$10,"NO CUMPLE","CUMPLE")</f>
        <v>CUMPLE</v>
      </c>
      <c r="T262" s="51" t="str">
        <f>IF(J262&gt;NORMA!$N$11,"NO CUMPLE","CUMPLE")</f>
        <v>CUMPLE</v>
      </c>
      <c r="U262" s="51" t="str">
        <f>IF(G262&gt;NORMA!$N$12,"NO CUMPLE","CUMPLE")</f>
        <v>NO CUMPLE</v>
      </c>
      <c r="V262" s="51" t="str">
        <f>IF(H262&gt;NORMA!$N$13,"NO CUMPLE","CUMPLE")</f>
        <v>CUMPLE</v>
      </c>
      <c r="W262" s="51" t="str">
        <f>IF(O262&gt;NORMA!$N$14,"NO CUMPLE","CUMPLE")</f>
        <v>NO CUMPLE</v>
      </c>
      <c r="X262" s="51" t="str">
        <f>IF(AND(N262&gt;=NORMA!$Q$4, N262&lt;=NORMA!$R$4),"CUMPLE","NO CUMPLE")</f>
        <v>CUMPLE</v>
      </c>
      <c r="Y262" s="51" t="str">
        <f>IF(I262&gt;NORMA!$N$16,"NO CUMPLE","CUMPLE")</f>
        <v>CUMPLE</v>
      </c>
      <c r="Z262" s="51" t="str">
        <f>IF($M262&lt;NORMA!$N$23,"NO CUMPLE","CUMPLE")</f>
        <v>CUMPLE</v>
      </c>
      <c r="AA262" s="51" t="str">
        <f>IF($E262&gt;NORMA!$N$24,"NO CUMPLE","CUMPLE")</f>
        <v>CUMPLE</v>
      </c>
      <c r="AB262" s="51" t="str">
        <f>IF($F262&gt;NORMA!$N$25,"NO CUMPLE","CUMPLE")</f>
        <v>NO CUMPLE</v>
      </c>
      <c r="AC262" s="51" t="str">
        <f>IF($K262&gt;NORMA!$N$26,"NO CUMPLE","CUMPLE")</f>
        <v>CUMPLE</v>
      </c>
      <c r="AD262" s="51" t="str">
        <f>IF($J262&gt;NORMA!$N$27,"NO CUMPLE","CUMPLE")</f>
        <v>NO CUMPLE</v>
      </c>
      <c r="AE262" s="51" t="str">
        <f>IF($G262&gt;NORMA!$N$28,"NO CUMPLE","CUMPLE")</f>
        <v>NO CUMPLE</v>
      </c>
      <c r="AF262" s="51" t="str">
        <f>IF($H262&gt;NORMA!$N$29,"NO CUMPLE","CUMPLE")</f>
        <v>CUMPLE</v>
      </c>
      <c r="AG262" s="51" t="str">
        <f>IF($O262&gt;NORMA!$N$30,"NO CUMPLE","CUMPLE")</f>
        <v>NO CUMPLE</v>
      </c>
      <c r="AH262" s="51" t="str">
        <f>IF(AND($N262&gt;=NORMA!$R$18, $N262&lt;=NORMA!$S$18),"CUMPLE","NO CUMPLE")</f>
        <v>CUMPLE</v>
      </c>
      <c r="AI262" s="51" t="str">
        <f>IF($I262&gt;NORMA!$N$32,"NO CUMPLE","CUMPLE")</f>
        <v>NO CUMPLE</v>
      </c>
    </row>
    <row r="263" spans="1:35" ht="14.25" customHeight="1" x14ac:dyDescent="0.35">
      <c r="A263" s="213" t="s">
        <v>117</v>
      </c>
      <c r="B263" s="217" t="s">
        <v>116</v>
      </c>
      <c r="C263" s="240">
        <v>40462</v>
      </c>
      <c r="D263" s="251">
        <v>0.625</v>
      </c>
      <c r="E263" s="246">
        <v>4.2</v>
      </c>
      <c r="F263" s="246">
        <v>25.2</v>
      </c>
      <c r="G263" s="246">
        <v>460</v>
      </c>
      <c r="H263" s="246">
        <v>94</v>
      </c>
      <c r="I263" s="247">
        <v>0.41</v>
      </c>
      <c r="J263" s="248">
        <v>3.24</v>
      </c>
      <c r="K263" s="218">
        <v>7.93</v>
      </c>
      <c r="L263" s="248">
        <v>7.7659779757600003</v>
      </c>
      <c r="M263" s="249">
        <v>7.36</v>
      </c>
      <c r="N263" s="249">
        <v>7.6</v>
      </c>
      <c r="O263" s="250">
        <v>11000</v>
      </c>
      <c r="P263" s="51" t="str">
        <f>IF(M263&lt;NORMA!$N$7,"NO CUMPLE","CUMPLE")</f>
        <v>CUMPLE</v>
      </c>
      <c r="Q263" s="51" t="str">
        <f>IF(E263&gt;NORMA!$N$8,"NO CUMPLE","CUMPLE")</f>
        <v>CUMPLE</v>
      </c>
      <c r="R263" s="51" t="str">
        <f>IF(F263&gt;NORMA!$N$9,"NO CUMPLE","CUMPLE")</f>
        <v>CUMPLE</v>
      </c>
      <c r="S263" s="51" t="str">
        <f>IF(K263&gt;NORMA!$N$10,"NO CUMPLE","CUMPLE")</f>
        <v>CUMPLE</v>
      </c>
      <c r="T263" s="51" t="str">
        <f>IF(J263&gt;NORMA!$N$11,"NO CUMPLE","CUMPLE")</f>
        <v>NO CUMPLE</v>
      </c>
      <c r="U263" s="51" t="str">
        <f>IF(G263&gt;NORMA!$N$12,"NO CUMPLE","CUMPLE")</f>
        <v>NO CUMPLE</v>
      </c>
      <c r="V263" s="51" t="str">
        <f>IF(H263&gt;NORMA!$N$13,"NO CUMPLE","CUMPLE")</f>
        <v>NO CUMPLE</v>
      </c>
      <c r="W263" s="51" t="str">
        <f>IF(O263&gt;NORMA!$N$14,"NO CUMPLE","CUMPLE")</f>
        <v>CUMPLE</v>
      </c>
      <c r="X263" s="51" t="str">
        <f>IF(AND(N263&gt;=NORMA!$Q$4, N263&lt;=NORMA!$R$4),"CUMPLE","NO CUMPLE")</f>
        <v>CUMPLE</v>
      </c>
      <c r="Y263" s="51" t="str">
        <f>IF(I263&gt;NORMA!$N$16,"NO CUMPLE","CUMPLE")</f>
        <v>CUMPLE</v>
      </c>
      <c r="Z263" s="51" t="str">
        <f>IF($M263&lt;NORMA!$N$23,"NO CUMPLE","CUMPLE")</f>
        <v>CUMPLE</v>
      </c>
      <c r="AA263" s="51" t="str">
        <f>IF($E263&gt;NORMA!$N$24,"NO CUMPLE","CUMPLE")</f>
        <v>CUMPLE</v>
      </c>
      <c r="AB263" s="51" t="str">
        <f>IF($F263&gt;NORMA!$N$25,"NO CUMPLE","CUMPLE")</f>
        <v>CUMPLE</v>
      </c>
      <c r="AC263" s="51" t="str">
        <f>IF($K263&gt;NORMA!$N$26,"NO CUMPLE","CUMPLE")</f>
        <v>CUMPLE</v>
      </c>
      <c r="AD263" s="51" t="str">
        <f>IF($J263&gt;NORMA!$N$27,"NO CUMPLE","CUMPLE")</f>
        <v>NO CUMPLE</v>
      </c>
      <c r="AE263" s="51" t="str">
        <f>IF($G263&gt;NORMA!$N$28,"NO CUMPLE","CUMPLE")</f>
        <v>NO CUMPLE</v>
      </c>
      <c r="AF263" s="51" t="str">
        <f>IF($H263&gt;NORMA!$N$29,"NO CUMPLE","CUMPLE")</f>
        <v>NO CUMPLE</v>
      </c>
      <c r="AG263" s="51" t="str">
        <f>IF($O263&gt;NORMA!$N$30,"NO CUMPLE","CUMPLE")</f>
        <v>CUMPLE</v>
      </c>
      <c r="AH263" s="51" t="str">
        <f>IF(AND($N263&gt;=NORMA!$R$18, $N263&lt;=NORMA!$S$18),"CUMPLE","NO CUMPLE")</f>
        <v>CUMPLE</v>
      </c>
      <c r="AI263" s="51" t="str">
        <f>IF($I263&gt;NORMA!$N$32,"NO CUMPLE","CUMPLE")</f>
        <v>CUMPLE</v>
      </c>
    </row>
    <row r="264" spans="1:35" ht="14.25" customHeight="1" x14ac:dyDescent="0.35">
      <c r="A264" s="213" t="s">
        <v>115</v>
      </c>
      <c r="B264" s="217" t="s">
        <v>116</v>
      </c>
      <c r="C264" s="252">
        <v>40477</v>
      </c>
      <c r="D264" s="251">
        <v>0.16666666666666699</v>
      </c>
      <c r="E264" s="216">
        <v>1.8</v>
      </c>
      <c r="F264" s="246">
        <v>28.3</v>
      </c>
      <c r="G264" s="246">
        <v>56</v>
      </c>
      <c r="H264" s="216">
        <v>8.1</v>
      </c>
      <c r="I264" s="247">
        <v>0.28999999999999998</v>
      </c>
      <c r="J264" s="248">
        <v>0.34</v>
      </c>
      <c r="K264" s="218">
        <v>3.51</v>
      </c>
      <c r="L264" s="248">
        <v>1.0425828204266701</v>
      </c>
      <c r="M264" s="249">
        <v>7.61</v>
      </c>
      <c r="N264" s="249">
        <v>7.21</v>
      </c>
      <c r="O264" s="250">
        <v>240000</v>
      </c>
      <c r="P264" s="51" t="str">
        <f>IF(M264&lt;NORMA!$N$7,"NO CUMPLE","CUMPLE")</f>
        <v>CUMPLE</v>
      </c>
      <c r="Q264" s="51" t="str">
        <f>IF(E264&gt;NORMA!$N$8,"NO CUMPLE","CUMPLE")</f>
        <v>CUMPLE</v>
      </c>
      <c r="R264" s="51" t="str">
        <f>IF(F264&gt;NORMA!$N$9,"NO CUMPLE","CUMPLE")</f>
        <v>CUMPLE</v>
      </c>
      <c r="S264" s="51" t="str">
        <f>IF(K264&gt;NORMA!$N$10,"NO CUMPLE","CUMPLE")</f>
        <v>CUMPLE</v>
      </c>
      <c r="T264" s="51" t="str">
        <f>IF(J264&gt;NORMA!$N$11,"NO CUMPLE","CUMPLE")</f>
        <v>CUMPLE</v>
      </c>
      <c r="U264" s="51" t="str">
        <f>IF(G264&gt;NORMA!$N$12,"NO CUMPLE","CUMPLE")</f>
        <v>CUMPLE</v>
      </c>
      <c r="V264" s="51" t="str">
        <f>IF(H264&gt;NORMA!$N$13,"NO CUMPLE","CUMPLE")</f>
        <v>CUMPLE</v>
      </c>
      <c r="W264" s="51" t="str">
        <f>IF(O264&gt;NORMA!$N$14,"NO CUMPLE","CUMPLE")</f>
        <v>CUMPLE</v>
      </c>
      <c r="X264" s="51" t="str">
        <f>IF(AND(N264&gt;=NORMA!$Q$4, N264&lt;=NORMA!$R$4),"CUMPLE","NO CUMPLE")</f>
        <v>CUMPLE</v>
      </c>
      <c r="Y264" s="51" t="str">
        <f>IF(I264&gt;NORMA!$N$16,"NO CUMPLE","CUMPLE")</f>
        <v>CUMPLE</v>
      </c>
      <c r="Z264" s="51" t="str">
        <f>IF($M264&lt;NORMA!$N$23,"NO CUMPLE","CUMPLE")</f>
        <v>CUMPLE</v>
      </c>
      <c r="AA264" s="51" t="str">
        <f>IF($E264&gt;NORMA!$N$24,"NO CUMPLE","CUMPLE")</f>
        <v>CUMPLE</v>
      </c>
      <c r="AB264" s="51" t="str">
        <f>IF($F264&gt;NORMA!$N$25,"NO CUMPLE","CUMPLE")</f>
        <v>CUMPLE</v>
      </c>
      <c r="AC264" s="51" t="str">
        <f>IF($K264&gt;NORMA!$N$26,"NO CUMPLE","CUMPLE")</f>
        <v>CUMPLE</v>
      </c>
      <c r="AD264" s="51" t="str">
        <f>IF($J264&gt;NORMA!$N$27,"NO CUMPLE","CUMPLE")</f>
        <v>CUMPLE</v>
      </c>
      <c r="AE264" s="51" t="str">
        <f>IF($G264&gt;NORMA!$N$28,"NO CUMPLE","CUMPLE")</f>
        <v>CUMPLE</v>
      </c>
      <c r="AF264" s="51" t="str">
        <f>IF($H264&gt;NORMA!$N$29,"NO CUMPLE","CUMPLE")</f>
        <v>CUMPLE</v>
      </c>
      <c r="AG264" s="51" t="str">
        <f>IF($O264&gt;NORMA!$N$30,"NO CUMPLE","CUMPLE")</f>
        <v>NO CUMPLE</v>
      </c>
      <c r="AH264" s="51" t="str">
        <f>IF(AND($N264&gt;=NORMA!$R$18, $N264&lt;=NORMA!$S$18),"CUMPLE","NO CUMPLE")</f>
        <v>CUMPLE</v>
      </c>
      <c r="AI264" s="51" t="str">
        <f>IF($I264&gt;NORMA!$N$32,"NO CUMPLE","CUMPLE")</f>
        <v>CUMPLE</v>
      </c>
    </row>
    <row r="265" spans="1:35" ht="14.25" customHeight="1" x14ac:dyDescent="0.35">
      <c r="A265" s="213" t="s">
        <v>117</v>
      </c>
      <c r="B265" s="217" t="s">
        <v>116</v>
      </c>
      <c r="C265" s="252">
        <v>40480</v>
      </c>
      <c r="D265" s="251">
        <v>0.16666666666666699</v>
      </c>
      <c r="E265" s="216">
        <v>7.8</v>
      </c>
      <c r="F265" s="246">
        <v>155</v>
      </c>
      <c r="G265" s="246">
        <v>990</v>
      </c>
      <c r="H265" s="245">
        <v>3.6</v>
      </c>
      <c r="I265" s="247">
        <v>0.23</v>
      </c>
      <c r="J265" s="248">
        <v>7.19</v>
      </c>
      <c r="K265" s="218">
        <v>6</v>
      </c>
      <c r="L265" s="248">
        <v>0.98764456064799999</v>
      </c>
      <c r="M265" s="249">
        <v>6.39</v>
      </c>
      <c r="N265" s="249">
        <v>7.9</v>
      </c>
      <c r="O265" s="250">
        <v>230000</v>
      </c>
      <c r="P265" s="51" t="str">
        <f>IF(M265&lt;NORMA!$N$7,"NO CUMPLE","CUMPLE")</f>
        <v>CUMPLE</v>
      </c>
      <c r="Q265" s="51" t="str">
        <f>IF(E265&gt;NORMA!$N$8,"NO CUMPLE","CUMPLE")</f>
        <v>CUMPLE</v>
      </c>
      <c r="R265" s="51" t="str">
        <f>IF(F265&gt;NORMA!$N$9,"NO CUMPLE","CUMPLE")</f>
        <v>CUMPLE</v>
      </c>
      <c r="S265" s="51" t="str">
        <f>IF(K265&gt;NORMA!$N$10,"NO CUMPLE","CUMPLE")</f>
        <v>CUMPLE</v>
      </c>
      <c r="T265" s="51" t="str">
        <f>IF(J265&gt;NORMA!$N$11,"NO CUMPLE","CUMPLE")</f>
        <v>NO CUMPLE</v>
      </c>
      <c r="U265" s="51" t="str">
        <f>IF(G265&gt;NORMA!$N$12,"NO CUMPLE","CUMPLE")</f>
        <v>NO CUMPLE</v>
      </c>
      <c r="V265" s="51" t="str">
        <f>IF(H265&gt;NORMA!$N$13,"NO CUMPLE","CUMPLE")</f>
        <v>CUMPLE</v>
      </c>
      <c r="W265" s="51" t="str">
        <f>IF(O265&gt;NORMA!$N$14,"NO CUMPLE","CUMPLE")</f>
        <v>CUMPLE</v>
      </c>
      <c r="X265" s="51" t="str">
        <f>IF(AND(N265&gt;=NORMA!$Q$4, N265&lt;=NORMA!$R$4),"CUMPLE","NO CUMPLE")</f>
        <v>CUMPLE</v>
      </c>
      <c r="Y265" s="51" t="str">
        <f>IF(I265&gt;NORMA!$N$16,"NO CUMPLE","CUMPLE")</f>
        <v>CUMPLE</v>
      </c>
      <c r="Z265" s="51" t="str">
        <f>IF($M265&lt;NORMA!$N$23,"NO CUMPLE","CUMPLE")</f>
        <v>CUMPLE</v>
      </c>
      <c r="AA265" s="51" t="str">
        <f>IF($E265&gt;NORMA!$N$24,"NO CUMPLE","CUMPLE")</f>
        <v>CUMPLE</v>
      </c>
      <c r="AB265" s="51" t="str">
        <f>IF($F265&gt;NORMA!$N$25,"NO CUMPLE","CUMPLE")</f>
        <v>NO CUMPLE</v>
      </c>
      <c r="AC265" s="51" t="str">
        <f>IF($K265&gt;NORMA!$N$26,"NO CUMPLE","CUMPLE")</f>
        <v>CUMPLE</v>
      </c>
      <c r="AD265" s="51" t="str">
        <f>IF($J265&gt;NORMA!$N$27,"NO CUMPLE","CUMPLE")</f>
        <v>NO CUMPLE</v>
      </c>
      <c r="AE265" s="51" t="str">
        <f>IF($G265&gt;NORMA!$N$28,"NO CUMPLE","CUMPLE")</f>
        <v>NO CUMPLE</v>
      </c>
      <c r="AF265" s="51" t="str">
        <f>IF($H265&gt;NORMA!$N$29,"NO CUMPLE","CUMPLE")</f>
        <v>CUMPLE</v>
      </c>
      <c r="AG265" s="51" t="str">
        <f>IF($O265&gt;NORMA!$N$30,"NO CUMPLE","CUMPLE")</f>
        <v>NO CUMPLE</v>
      </c>
      <c r="AH265" s="51" t="str">
        <f>IF(AND($N265&gt;=NORMA!$R$18, $N265&lt;=NORMA!$S$18),"CUMPLE","NO CUMPLE")</f>
        <v>CUMPLE</v>
      </c>
      <c r="AI265" s="51" t="str">
        <f>IF($I265&gt;NORMA!$N$32,"NO CUMPLE","CUMPLE")</f>
        <v>CUMPLE</v>
      </c>
    </row>
    <row r="266" spans="1:35" ht="14.25" customHeight="1" x14ac:dyDescent="0.35">
      <c r="A266" s="213" t="s">
        <v>115</v>
      </c>
      <c r="B266" s="217" t="s">
        <v>116</v>
      </c>
      <c r="C266" s="252">
        <v>40484</v>
      </c>
      <c r="D266" s="251">
        <v>0.95833333333333304</v>
      </c>
      <c r="E266" s="246">
        <v>9</v>
      </c>
      <c r="F266" s="246">
        <v>26</v>
      </c>
      <c r="G266" s="246">
        <v>31</v>
      </c>
      <c r="H266" s="245">
        <v>3.6</v>
      </c>
      <c r="I266" s="247">
        <v>0.47</v>
      </c>
      <c r="J266" s="248">
        <v>0.56000000000000005</v>
      </c>
      <c r="K266" s="218">
        <v>2.2799999999999998</v>
      </c>
      <c r="L266" s="248">
        <v>3.475303724512</v>
      </c>
      <c r="M266" s="249">
        <v>6.68</v>
      </c>
      <c r="N266" s="249">
        <v>6.98</v>
      </c>
      <c r="O266" s="250">
        <v>9300</v>
      </c>
      <c r="P266" s="51" t="str">
        <f>IF(M266&lt;NORMA!$N$7,"NO CUMPLE","CUMPLE")</f>
        <v>CUMPLE</v>
      </c>
      <c r="Q266" s="51" t="str">
        <f>IF(E266&gt;NORMA!$N$8,"NO CUMPLE","CUMPLE")</f>
        <v>CUMPLE</v>
      </c>
      <c r="R266" s="51" t="str">
        <f>IF(F266&gt;NORMA!$N$9,"NO CUMPLE","CUMPLE")</f>
        <v>CUMPLE</v>
      </c>
      <c r="S266" s="51" t="str">
        <f>IF(K266&gt;NORMA!$N$10,"NO CUMPLE","CUMPLE")</f>
        <v>CUMPLE</v>
      </c>
      <c r="T266" s="51" t="str">
        <f>IF(J266&gt;NORMA!$N$11,"NO CUMPLE","CUMPLE")</f>
        <v>CUMPLE</v>
      </c>
      <c r="U266" s="51" t="str">
        <f>IF(G266&gt;NORMA!$N$12,"NO CUMPLE","CUMPLE")</f>
        <v>CUMPLE</v>
      </c>
      <c r="V266" s="51" t="str">
        <f>IF(H266&gt;NORMA!$N$13,"NO CUMPLE","CUMPLE")</f>
        <v>CUMPLE</v>
      </c>
      <c r="W266" s="51" t="str">
        <f>IF(O266&gt;NORMA!$N$14,"NO CUMPLE","CUMPLE")</f>
        <v>CUMPLE</v>
      </c>
      <c r="X266" s="51" t="str">
        <f>IF(AND(N266&gt;=NORMA!$Q$4, N266&lt;=NORMA!$R$4),"CUMPLE","NO CUMPLE")</f>
        <v>CUMPLE</v>
      </c>
      <c r="Y266" s="51" t="str">
        <f>IF(I266&gt;NORMA!$N$16,"NO CUMPLE","CUMPLE")</f>
        <v>CUMPLE</v>
      </c>
      <c r="Z266" s="51" t="str">
        <f>IF($M266&lt;NORMA!$N$23,"NO CUMPLE","CUMPLE")</f>
        <v>CUMPLE</v>
      </c>
      <c r="AA266" s="51" t="str">
        <f>IF($E266&gt;NORMA!$N$24,"NO CUMPLE","CUMPLE")</f>
        <v>CUMPLE</v>
      </c>
      <c r="AB266" s="51" t="str">
        <f>IF($F266&gt;NORMA!$N$25,"NO CUMPLE","CUMPLE")</f>
        <v>CUMPLE</v>
      </c>
      <c r="AC266" s="51" t="str">
        <f>IF($K266&gt;NORMA!$N$26,"NO CUMPLE","CUMPLE")</f>
        <v>CUMPLE</v>
      </c>
      <c r="AD266" s="51" t="str">
        <f>IF($J266&gt;NORMA!$N$27,"NO CUMPLE","CUMPLE")</f>
        <v>CUMPLE</v>
      </c>
      <c r="AE266" s="51" t="str">
        <f>IF($G266&gt;NORMA!$N$28,"NO CUMPLE","CUMPLE")</f>
        <v>CUMPLE</v>
      </c>
      <c r="AF266" s="51" t="str">
        <f>IF($H266&gt;NORMA!$N$29,"NO CUMPLE","CUMPLE")</f>
        <v>CUMPLE</v>
      </c>
      <c r="AG266" s="51" t="str">
        <f>IF($O266&gt;NORMA!$N$30,"NO CUMPLE","CUMPLE")</f>
        <v>CUMPLE</v>
      </c>
      <c r="AH266" s="51" t="str">
        <f>IF(AND($N266&gt;=NORMA!$R$18, $N266&lt;=NORMA!$S$18),"CUMPLE","NO CUMPLE")</f>
        <v>CUMPLE</v>
      </c>
      <c r="AI266" s="51" t="str">
        <f>IF($I266&gt;NORMA!$N$32,"NO CUMPLE","CUMPLE")</f>
        <v>CUMPLE</v>
      </c>
    </row>
    <row r="267" spans="1:35" ht="14.25" customHeight="1" x14ac:dyDescent="0.35">
      <c r="A267" s="213" t="s">
        <v>117</v>
      </c>
      <c r="B267" s="217" t="s">
        <v>116</v>
      </c>
      <c r="C267" s="252">
        <v>40493</v>
      </c>
      <c r="D267" s="251">
        <v>0.54166666666666696</v>
      </c>
      <c r="E267" s="246">
        <v>13</v>
      </c>
      <c r="F267" s="246">
        <v>121</v>
      </c>
      <c r="G267" s="246">
        <v>663</v>
      </c>
      <c r="H267" s="246">
        <v>6</v>
      </c>
      <c r="I267" s="247">
        <v>0.13</v>
      </c>
      <c r="J267" s="248">
        <v>2.78</v>
      </c>
      <c r="K267" s="218">
        <v>4.24</v>
      </c>
      <c r="L267" s="248">
        <v>7.8831179891807999</v>
      </c>
      <c r="M267" s="249">
        <v>6.6</v>
      </c>
      <c r="N267" s="249">
        <v>7.35</v>
      </c>
      <c r="O267" s="250">
        <v>43000</v>
      </c>
      <c r="P267" s="51" t="str">
        <f>IF(M267&lt;NORMA!$N$7,"NO CUMPLE","CUMPLE")</f>
        <v>CUMPLE</v>
      </c>
      <c r="Q267" s="51" t="str">
        <f>IF(E267&gt;NORMA!$N$8,"NO CUMPLE","CUMPLE")</f>
        <v>CUMPLE</v>
      </c>
      <c r="R267" s="51" t="str">
        <f>IF(F267&gt;NORMA!$N$9,"NO CUMPLE","CUMPLE")</f>
        <v>CUMPLE</v>
      </c>
      <c r="S267" s="51" t="str">
        <f>IF(K267&gt;NORMA!$N$10,"NO CUMPLE","CUMPLE")</f>
        <v>CUMPLE</v>
      </c>
      <c r="T267" s="51" t="str">
        <f>IF(J267&gt;NORMA!$N$11,"NO CUMPLE","CUMPLE")</f>
        <v>CUMPLE</v>
      </c>
      <c r="U267" s="51" t="str">
        <f>IF(G267&gt;NORMA!$N$12,"NO CUMPLE","CUMPLE")</f>
        <v>NO CUMPLE</v>
      </c>
      <c r="V267" s="51" t="str">
        <f>IF(H267&gt;NORMA!$N$13,"NO CUMPLE","CUMPLE")</f>
        <v>CUMPLE</v>
      </c>
      <c r="W267" s="51" t="str">
        <f>IF(O267&gt;NORMA!$N$14,"NO CUMPLE","CUMPLE")</f>
        <v>CUMPLE</v>
      </c>
      <c r="X267" s="51" t="str">
        <f>IF(AND(N267&gt;=NORMA!$Q$4, N267&lt;=NORMA!$R$4),"CUMPLE","NO CUMPLE")</f>
        <v>CUMPLE</v>
      </c>
      <c r="Y267" s="51" t="str">
        <f>IF(I267&gt;NORMA!$N$16,"NO CUMPLE","CUMPLE")</f>
        <v>CUMPLE</v>
      </c>
      <c r="Z267" s="51" t="str">
        <f>IF($M267&lt;NORMA!$N$23,"NO CUMPLE","CUMPLE")</f>
        <v>CUMPLE</v>
      </c>
      <c r="AA267" s="51" t="str">
        <f>IF($E267&gt;NORMA!$N$24,"NO CUMPLE","CUMPLE")</f>
        <v>CUMPLE</v>
      </c>
      <c r="AB267" s="51" t="str">
        <f>IF($F267&gt;NORMA!$N$25,"NO CUMPLE","CUMPLE")</f>
        <v>NO CUMPLE</v>
      </c>
      <c r="AC267" s="51" t="str">
        <f>IF($K267&gt;NORMA!$N$26,"NO CUMPLE","CUMPLE")</f>
        <v>CUMPLE</v>
      </c>
      <c r="AD267" s="51" t="str">
        <f>IF($J267&gt;NORMA!$N$27,"NO CUMPLE","CUMPLE")</f>
        <v>NO CUMPLE</v>
      </c>
      <c r="AE267" s="51" t="str">
        <f>IF($G267&gt;NORMA!$N$28,"NO CUMPLE","CUMPLE")</f>
        <v>NO CUMPLE</v>
      </c>
      <c r="AF267" s="51" t="str">
        <f>IF($H267&gt;NORMA!$N$29,"NO CUMPLE","CUMPLE")</f>
        <v>CUMPLE</v>
      </c>
      <c r="AG267" s="51" t="str">
        <f>IF($O267&gt;NORMA!$N$30,"NO CUMPLE","CUMPLE")</f>
        <v>CUMPLE</v>
      </c>
      <c r="AH267" s="51" t="str">
        <f>IF(AND($N267&gt;=NORMA!$R$18, $N267&lt;=NORMA!$S$18),"CUMPLE","NO CUMPLE")</f>
        <v>CUMPLE</v>
      </c>
      <c r="AI267" s="51" t="str">
        <f>IF($I267&gt;NORMA!$N$32,"NO CUMPLE","CUMPLE")</f>
        <v>CUMPLE</v>
      </c>
    </row>
    <row r="268" spans="1:35" ht="14.25" customHeight="1" x14ac:dyDescent="0.35">
      <c r="A268" s="213" t="s">
        <v>115</v>
      </c>
      <c r="B268" s="217" t="s">
        <v>116</v>
      </c>
      <c r="C268" s="252">
        <v>40504</v>
      </c>
      <c r="D268" s="251">
        <v>0.54166666666666696</v>
      </c>
      <c r="E268" s="246">
        <v>8.6999999999999993</v>
      </c>
      <c r="F268" s="246">
        <v>31.8</v>
      </c>
      <c r="G268" s="246">
        <v>180</v>
      </c>
      <c r="H268" s="216">
        <v>4</v>
      </c>
      <c r="I268" s="247">
        <v>1.53</v>
      </c>
      <c r="J268" s="248">
        <v>0.86</v>
      </c>
      <c r="K268" s="218">
        <v>3.14</v>
      </c>
      <c r="L268" s="248">
        <v>8.9383677650879996</v>
      </c>
      <c r="M268" s="249">
        <v>2.61</v>
      </c>
      <c r="N268" s="249">
        <v>8.98</v>
      </c>
      <c r="O268" s="250">
        <v>930000</v>
      </c>
      <c r="P268" s="51" t="str">
        <f>IF(M268&lt;NORMA!$N$7,"NO CUMPLE","CUMPLE")</f>
        <v>CUMPLE</v>
      </c>
      <c r="Q268" s="51" t="str">
        <f>IF(E268&gt;NORMA!$N$8,"NO CUMPLE","CUMPLE")</f>
        <v>CUMPLE</v>
      </c>
      <c r="R268" s="51" t="str">
        <f>IF(F268&gt;NORMA!$N$9,"NO CUMPLE","CUMPLE")</f>
        <v>CUMPLE</v>
      </c>
      <c r="S268" s="51" t="str">
        <f>IF(K268&gt;NORMA!$N$10,"NO CUMPLE","CUMPLE")</f>
        <v>CUMPLE</v>
      </c>
      <c r="T268" s="51" t="str">
        <f>IF(J268&gt;NORMA!$N$11,"NO CUMPLE","CUMPLE")</f>
        <v>CUMPLE</v>
      </c>
      <c r="U268" s="51" t="str">
        <f>IF(G268&gt;NORMA!$N$12,"NO CUMPLE","CUMPLE")</f>
        <v>NO CUMPLE</v>
      </c>
      <c r="V268" s="51" t="str">
        <f>IF(H268&gt;NORMA!$N$13,"NO CUMPLE","CUMPLE")</f>
        <v>CUMPLE</v>
      </c>
      <c r="W268" s="51" t="str">
        <f>IF(O268&gt;NORMA!$N$14,"NO CUMPLE","CUMPLE")</f>
        <v>CUMPLE</v>
      </c>
      <c r="X268" s="51" t="str">
        <f>IF(AND(N268&gt;=NORMA!$Q$4, N268&lt;=NORMA!$R$4),"CUMPLE","NO CUMPLE")</f>
        <v>CUMPLE</v>
      </c>
      <c r="Y268" s="51" t="str">
        <f>IF(I268&gt;NORMA!$N$16,"NO CUMPLE","CUMPLE")</f>
        <v>CUMPLE</v>
      </c>
      <c r="Z268" s="51" t="str">
        <f>IF($M268&lt;NORMA!$N$23,"NO CUMPLE","CUMPLE")</f>
        <v>NO CUMPLE</v>
      </c>
      <c r="AA268" s="51" t="str">
        <f>IF($E268&gt;NORMA!$N$24,"NO CUMPLE","CUMPLE")</f>
        <v>CUMPLE</v>
      </c>
      <c r="AB268" s="51" t="str">
        <f>IF($F268&gt;NORMA!$N$25,"NO CUMPLE","CUMPLE")</f>
        <v>NO CUMPLE</v>
      </c>
      <c r="AC268" s="51" t="str">
        <f>IF($K268&gt;NORMA!$N$26,"NO CUMPLE","CUMPLE")</f>
        <v>CUMPLE</v>
      </c>
      <c r="AD268" s="51" t="str">
        <f>IF($J268&gt;NORMA!$N$27,"NO CUMPLE","CUMPLE")</f>
        <v>CUMPLE</v>
      </c>
      <c r="AE268" s="51" t="str">
        <f>IF($G268&gt;NORMA!$N$28,"NO CUMPLE","CUMPLE")</f>
        <v>NO CUMPLE</v>
      </c>
      <c r="AF268" s="51" t="str">
        <f>IF($H268&gt;NORMA!$N$29,"NO CUMPLE","CUMPLE")</f>
        <v>CUMPLE</v>
      </c>
      <c r="AG268" s="51" t="str">
        <f>IF($O268&gt;NORMA!$N$30,"NO CUMPLE","CUMPLE")</f>
        <v>NO CUMPLE</v>
      </c>
      <c r="AH268" s="51" t="str">
        <f>IF(AND($N268&gt;=NORMA!$R$18, $N268&lt;=NORMA!$S$18),"CUMPLE","NO CUMPLE")</f>
        <v>NO CUMPLE</v>
      </c>
      <c r="AI268" s="51" t="str">
        <f>IF($I268&gt;NORMA!$N$32,"NO CUMPLE","CUMPLE")</f>
        <v>NO CUMPLE</v>
      </c>
    </row>
    <row r="269" spans="1:35" ht="14.25" customHeight="1" x14ac:dyDescent="0.35">
      <c r="A269" s="213" t="s">
        <v>115</v>
      </c>
      <c r="B269" s="217" t="s">
        <v>116</v>
      </c>
      <c r="C269" s="252">
        <v>40512</v>
      </c>
      <c r="D269" s="251">
        <v>8.3333333333333301E-2</v>
      </c>
      <c r="E269" s="216">
        <v>2.6</v>
      </c>
      <c r="F269" s="246">
        <v>18.7</v>
      </c>
      <c r="G269" s="246">
        <v>73</v>
      </c>
      <c r="H269" s="245">
        <v>3.6</v>
      </c>
      <c r="I269" s="247">
        <v>0.18</v>
      </c>
      <c r="J269" s="248">
        <v>0.51</v>
      </c>
      <c r="K269" s="218">
        <v>1.79</v>
      </c>
      <c r="L269" s="248">
        <v>4.3663049823840003</v>
      </c>
      <c r="M269" s="249">
        <v>4.8</v>
      </c>
      <c r="N269" s="249">
        <v>6.95</v>
      </c>
      <c r="O269" s="250">
        <v>2400</v>
      </c>
      <c r="P269" s="51" t="str">
        <f>IF(M269&lt;NORMA!$N$7,"NO CUMPLE","CUMPLE")</f>
        <v>CUMPLE</v>
      </c>
      <c r="Q269" s="51" t="str">
        <f>IF(E269&gt;NORMA!$N$8,"NO CUMPLE","CUMPLE")</f>
        <v>CUMPLE</v>
      </c>
      <c r="R269" s="51" t="str">
        <f>IF(F269&gt;NORMA!$N$9,"NO CUMPLE","CUMPLE")</f>
        <v>CUMPLE</v>
      </c>
      <c r="S269" s="51" t="str">
        <f>IF(K269&gt;NORMA!$N$10,"NO CUMPLE","CUMPLE")</f>
        <v>CUMPLE</v>
      </c>
      <c r="T269" s="51" t="str">
        <f>IF(J269&gt;NORMA!$N$11,"NO CUMPLE","CUMPLE")</f>
        <v>CUMPLE</v>
      </c>
      <c r="U269" s="51" t="str">
        <f>IF(G269&gt;NORMA!$N$12,"NO CUMPLE","CUMPLE")</f>
        <v>CUMPLE</v>
      </c>
      <c r="V269" s="51" t="str">
        <f>IF(H269&gt;NORMA!$N$13,"NO CUMPLE","CUMPLE")</f>
        <v>CUMPLE</v>
      </c>
      <c r="W269" s="51" t="str">
        <f>IF(O269&gt;NORMA!$N$14,"NO CUMPLE","CUMPLE")</f>
        <v>CUMPLE</v>
      </c>
      <c r="X269" s="51" t="str">
        <f>IF(AND(N269&gt;=NORMA!$Q$4, N269&lt;=NORMA!$R$4),"CUMPLE","NO CUMPLE")</f>
        <v>CUMPLE</v>
      </c>
      <c r="Y269" s="51" t="str">
        <f>IF(I269&gt;NORMA!$N$16,"NO CUMPLE","CUMPLE")</f>
        <v>CUMPLE</v>
      </c>
      <c r="Z269" s="51" t="str">
        <f>IF($M269&lt;NORMA!$N$23,"NO CUMPLE","CUMPLE")</f>
        <v>NO CUMPLE</v>
      </c>
      <c r="AA269" s="51" t="str">
        <f>IF($E269&gt;NORMA!$N$24,"NO CUMPLE","CUMPLE")</f>
        <v>CUMPLE</v>
      </c>
      <c r="AB269" s="51" t="str">
        <f>IF($F269&gt;NORMA!$N$25,"NO CUMPLE","CUMPLE")</f>
        <v>CUMPLE</v>
      </c>
      <c r="AC269" s="51" t="str">
        <f>IF($K269&gt;NORMA!$N$26,"NO CUMPLE","CUMPLE")</f>
        <v>CUMPLE</v>
      </c>
      <c r="AD269" s="51" t="str">
        <f>IF($J269&gt;NORMA!$N$27,"NO CUMPLE","CUMPLE")</f>
        <v>CUMPLE</v>
      </c>
      <c r="AE269" s="51" t="str">
        <f>IF($G269&gt;NORMA!$N$28,"NO CUMPLE","CUMPLE")</f>
        <v>CUMPLE</v>
      </c>
      <c r="AF269" s="51" t="str">
        <f>IF($H269&gt;NORMA!$N$29,"NO CUMPLE","CUMPLE")</f>
        <v>CUMPLE</v>
      </c>
      <c r="AG269" s="51" t="str">
        <f>IF($O269&gt;NORMA!$N$30,"NO CUMPLE","CUMPLE")</f>
        <v>CUMPLE</v>
      </c>
      <c r="AH269" s="51" t="str">
        <f>IF(AND($N269&gt;=NORMA!$R$18, $N269&lt;=NORMA!$S$18),"CUMPLE","NO CUMPLE")</f>
        <v>CUMPLE</v>
      </c>
      <c r="AI269" s="51" t="str">
        <f>IF($I269&gt;NORMA!$N$32,"NO CUMPLE","CUMPLE")</f>
        <v>CUMPLE</v>
      </c>
    </row>
    <row r="270" spans="1:35" ht="14.25" customHeight="1" x14ac:dyDescent="0.35">
      <c r="A270" s="213" t="s">
        <v>117</v>
      </c>
      <c r="B270" s="217" t="s">
        <v>116</v>
      </c>
      <c r="C270" s="252">
        <v>40512</v>
      </c>
      <c r="D270" s="251">
        <v>8.3333333333333301E-2</v>
      </c>
      <c r="E270" s="246">
        <v>7.8</v>
      </c>
      <c r="F270" s="246">
        <v>147</v>
      </c>
      <c r="G270" s="246">
        <v>663</v>
      </c>
      <c r="H270" s="245">
        <v>3.6</v>
      </c>
      <c r="I270" s="247">
        <v>0.12</v>
      </c>
      <c r="J270" s="248">
        <v>3.4</v>
      </c>
      <c r="K270" s="218">
        <v>14.33</v>
      </c>
      <c r="L270" s="248">
        <v>1.42964693529867</v>
      </c>
      <c r="M270" s="249">
        <v>7.66</v>
      </c>
      <c r="N270" s="249">
        <v>7.48</v>
      </c>
      <c r="O270" s="250">
        <v>70000</v>
      </c>
      <c r="P270" s="51" t="str">
        <f>IF(M270&lt;NORMA!$N$7,"NO CUMPLE","CUMPLE")</f>
        <v>CUMPLE</v>
      </c>
      <c r="Q270" s="51" t="str">
        <f>IF(E270&gt;NORMA!$N$8,"NO CUMPLE","CUMPLE")</f>
        <v>CUMPLE</v>
      </c>
      <c r="R270" s="51" t="str">
        <f>IF(F270&gt;NORMA!$N$9,"NO CUMPLE","CUMPLE")</f>
        <v>CUMPLE</v>
      </c>
      <c r="S270" s="51" t="str">
        <f>IF(K270&gt;NORMA!$N$10,"NO CUMPLE","CUMPLE")</f>
        <v>CUMPLE</v>
      </c>
      <c r="T270" s="51" t="str">
        <f>IF(J270&gt;NORMA!$N$11,"NO CUMPLE","CUMPLE")</f>
        <v>NO CUMPLE</v>
      </c>
      <c r="U270" s="51" t="str">
        <f>IF(G270&gt;NORMA!$N$12,"NO CUMPLE","CUMPLE")</f>
        <v>NO CUMPLE</v>
      </c>
      <c r="V270" s="51" t="str">
        <f>IF(H270&gt;NORMA!$N$13,"NO CUMPLE","CUMPLE")</f>
        <v>CUMPLE</v>
      </c>
      <c r="W270" s="51" t="str">
        <f>IF(O270&gt;NORMA!$N$14,"NO CUMPLE","CUMPLE")</f>
        <v>CUMPLE</v>
      </c>
      <c r="X270" s="51" t="str">
        <f>IF(AND(N270&gt;=NORMA!$Q$4, N270&lt;=NORMA!$R$4),"CUMPLE","NO CUMPLE")</f>
        <v>CUMPLE</v>
      </c>
      <c r="Y270" s="51" t="str">
        <f>IF(I270&gt;NORMA!$N$16,"NO CUMPLE","CUMPLE")</f>
        <v>CUMPLE</v>
      </c>
      <c r="Z270" s="51" t="str">
        <f>IF($M270&lt;NORMA!$N$23,"NO CUMPLE","CUMPLE")</f>
        <v>CUMPLE</v>
      </c>
      <c r="AA270" s="51" t="str">
        <f>IF($E270&gt;NORMA!$N$24,"NO CUMPLE","CUMPLE")</f>
        <v>CUMPLE</v>
      </c>
      <c r="AB270" s="51" t="str">
        <f>IF($F270&gt;NORMA!$N$25,"NO CUMPLE","CUMPLE")</f>
        <v>NO CUMPLE</v>
      </c>
      <c r="AC270" s="51" t="str">
        <f>IF($K270&gt;NORMA!$N$26,"NO CUMPLE","CUMPLE")</f>
        <v>NO CUMPLE</v>
      </c>
      <c r="AD270" s="51" t="str">
        <f>IF($J270&gt;NORMA!$N$27,"NO CUMPLE","CUMPLE")</f>
        <v>NO CUMPLE</v>
      </c>
      <c r="AE270" s="51" t="str">
        <f>IF($G270&gt;NORMA!$N$28,"NO CUMPLE","CUMPLE")</f>
        <v>NO CUMPLE</v>
      </c>
      <c r="AF270" s="51" t="str">
        <f>IF($H270&gt;NORMA!$N$29,"NO CUMPLE","CUMPLE")</f>
        <v>CUMPLE</v>
      </c>
      <c r="AG270" s="51" t="str">
        <f>IF($O270&gt;NORMA!$N$30,"NO CUMPLE","CUMPLE")</f>
        <v>CUMPLE</v>
      </c>
      <c r="AH270" s="51" t="str">
        <f>IF(AND($N270&gt;=NORMA!$R$18, $N270&lt;=NORMA!$S$18),"CUMPLE","NO CUMPLE")</f>
        <v>CUMPLE</v>
      </c>
      <c r="AI270" s="51" t="str">
        <f>IF($I270&gt;NORMA!$N$32,"NO CUMPLE","CUMPLE")</f>
        <v>CUMPLE</v>
      </c>
    </row>
    <row r="271" spans="1:35" ht="14.25" customHeight="1" x14ac:dyDescent="0.35">
      <c r="A271" s="213" t="s">
        <v>115</v>
      </c>
      <c r="B271" s="217" t="s">
        <v>116</v>
      </c>
      <c r="C271" s="252">
        <v>40570</v>
      </c>
      <c r="D271" s="251">
        <v>0.64583333333333304</v>
      </c>
      <c r="E271" s="216">
        <v>3.9</v>
      </c>
      <c r="F271" s="246">
        <v>238</v>
      </c>
      <c r="G271" s="246">
        <v>1123</v>
      </c>
      <c r="H271" s="216">
        <v>3.9</v>
      </c>
      <c r="I271" s="247">
        <v>2.95</v>
      </c>
      <c r="J271" s="248">
        <v>8.5</v>
      </c>
      <c r="K271" s="218">
        <v>12.755000000000001</v>
      </c>
      <c r="L271" s="248">
        <v>0.36864911588799998</v>
      </c>
      <c r="M271" s="249">
        <v>5.16</v>
      </c>
      <c r="N271" s="249">
        <v>7.73</v>
      </c>
      <c r="O271" s="250">
        <v>300000</v>
      </c>
      <c r="P271" s="51" t="str">
        <f>IF(M271&lt;NORMA!$N$7,"NO CUMPLE","CUMPLE")</f>
        <v>CUMPLE</v>
      </c>
      <c r="Q271" s="51" t="str">
        <f>IF(E271&gt;NORMA!$N$8,"NO CUMPLE","CUMPLE")</f>
        <v>CUMPLE</v>
      </c>
      <c r="R271" s="51" t="str">
        <f>IF(F271&gt;NORMA!$N$9,"NO CUMPLE","CUMPLE")</f>
        <v>NO CUMPLE</v>
      </c>
      <c r="S271" s="51" t="str">
        <f>IF(K271&gt;NORMA!$N$10,"NO CUMPLE","CUMPLE")</f>
        <v>CUMPLE</v>
      </c>
      <c r="T271" s="51" t="str">
        <f>IF(J271&gt;NORMA!$N$11,"NO CUMPLE","CUMPLE")</f>
        <v>NO CUMPLE</v>
      </c>
      <c r="U271" s="51" t="str">
        <f>IF(G271&gt;NORMA!$N$12,"NO CUMPLE","CUMPLE")</f>
        <v>NO CUMPLE</v>
      </c>
      <c r="V271" s="51" t="str">
        <f>IF(H271&gt;NORMA!$N$13,"NO CUMPLE","CUMPLE")</f>
        <v>CUMPLE</v>
      </c>
      <c r="W271" s="51" t="str">
        <f>IF(O271&gt;NORMA!$N$14,"NO CUMPLE","CUMPLE")</f>
        <v>CUMPLE</v>
      </c>
      <c r="X271" s="51" t="str">
        <f>IF(AND(N271&gt;=NORMA!$Q$4, N271&lt;=NORMA!$R$4),"CUMPLE","NO CUMPLE")</f>
        <v>CUMPLE</v>
      </c>
      <c r="Y271" s="51" t="str">
        <f>IF(I271&gt;NORMA!$N$16,"NO CUMPLE","CUMPLE")</f>
        <v>CUMPLE</v>
      </c>
      <c r="Z271" s="51" t="str">
        <f>IF($M271&lt;NORMA!$N$23,"NO CUMPLE","CUMPLE")</f>
        <v>CUMPLE</v>
      </c>
      <c r="AA271" s="51" t="str">
        <f>IF($E271&gt;NORMA!$N$24,"NO CUMPLE","CUMPLE")</f>
        <v>CUMPLE</v>
      </c>
      <c r="AB271" s="51" t="str">
        <f>IF($F271&gt;NORMA!$N$25,"NO CUMPLE","CUMPLE")</f>
        <v>NO CUMPLE</v>
      </c>
      <c r="AC271" s="51" t="str">
        <f>IF($K271&gt;NORMA!$N$26,"NO CUMPLE","CUMPLE")</f>
        <v>NO CUMPLE</v>
      </c>
      <c r="AD271" s="51" t="str">
        <f>IF($J271&gt;NORMA!$N$27,"NO CUMPLE","CUMPLE")</f>
        <v>NO CUMPLE</v>
      </c>
      <c r="AE271" s="51" t="str">
        <f>IF($G271&gt;NORMA!$N$28,"NO CUMPLE","CUMPLE")</f>
        <v>NO CUMPLE</v>
      </c>
      <c r="AF271" s="51" t="str">
        <f>IF($H271&gt;NORMA!$N$29,"NO CUMPLE","CUMPLE")</f>
        <v>CUMPLE</v>
      </c>
      <c r="AG271" s="51" t="str">
        <f>IF($O271&gt;NORMA!$N$30,"NO CUMPLE","CUMPLE")</f>
        <v>NO CUMPLE</v>
      </c>
      <c r="AH271" s="51" t="str">
        <f>IF(AND($N271&gt;=NORMA!$R$18, $N271&lt;=NORMA!$S$18),"CUMPLE","NO CUMPLE")</f>
        <v>CUMPLE</v>
      </c>
      <c r="AI271" s="51" t="str">
        <f>IF($I271&gt;NORMA!$N$32,"NO CUMPLE","CUMPLE")</f>
        <v>NO CUMPLE</v>
      </c>
    </row>
    <row r="272" spans="1:35" ht="14.25" customHeight="1" x14ac:dyDescent="0.35">
      <c r="A272" s="213" t="s">
        <v>117</v>
      </c>
      <c r="B272" s="217" t="s">
        <v>116</v>
      </c>
      <c r="C272" s="252">
        <v>40572</v>
      </c>
      <c r="D272" s="251">
        <v>0.28125</v>
      </c>
      <c r="E272" s="246">
        <v>249</v>
      </c>
      <c r="F272" s="246">
        <v>731</v>
      </c>
      <c r="G272" s="246">
        <v>3845</v>
      </c>
      <c r="H272" s="246">
        <v>12</v>
      </c>
      <c r="I272" s="247">
        <v>3.04</v>
      </c>
      <c r="J272" s="248">
        <v>24.3</v>
      </c>
      <c r="K272" s="218">
        <v>81.756</v>
      </c>
      <c r="L272" s="248">
        <v>0.47268122278399999</v>
      </c>
      <c r="M272" s="249">
        <v>6.25</v>
      </c>
      <c r="N272" s="249">
        <v>9.35</v>
      </c>
      <c r="O272" s="250">
        <v>9</v>
      </c>
      <c r="P272" s="51" t="str">
        <f>IF(M272&lt;NORMA!$N$7,"NO CUMPLE","CUMPLE")</f>
        <v>CUMPLE</v>
      </c>
      <c r="Q272" s="51" t="str">
        <f>IF(E272&gt;NORMA!$N$8,"NO CUMPLE","CUMPLE")</f>
        <v>NO CUMPLE</v>
      </c>
      <c r="R272" s="51" t="str">
        <f>IF(F272&gt;NORMA!$N$9,"NO CUMPLE","CUMPLE")</f>
        <v>NO CUMPLE</v>
      </c>
      <c r="S272" s="51" t="str">
        <f>IF(K272&gt;NORMA!$N$10,"NO CUMPLE","CUMPLE")</f>
        <v>NO CUMPLE</v>
      </c>
      <c r="T272" s="51" t="str">
        <f>IF(J272&gt;NORMA!$N$11,"NO CUMPLE","CUMPLE")</f>
        <v>NO CUMPLE</v>
      </c>
      <c r="U272" s="51" t="str">
        <f>IF(G272&gt;NORMA!$N$12,"NO CUMPLE","CUMPLE")</f>
        <v>NO CUMPLE</v>
      </c>
      <c r="V272" s="51" t="str">
        <f>IF(H272&gt;NORMA!$N$13,"NO CUMPLE","CUMPLE")</f>
        <v>CUMPLE</v>
      </c>
      <c r="W272" s="51" t="str">
        <f>IF(O272&gt;NORMA!$N$14,"NO CUMPLE","CUMPLE")</f>
        <v>CUMPLE</v>
      </c>
      <c r="X272" s="51" t="str">
        <f>IF(AND(N272&gt;=NORMA!$Q$4, N272&lt;=NORMA!$R$4),"CUMPLE","NO CUMPLE")</f>
        <v>NO CUMPLE</v>
      </c>
      <c r="Y272" s="51" t="str">
        <f>IF(I272&gt;NORMA!$N$16,"NO CUMPLE","CUMPLE")</f>
        <v>NO CUMPLE</v>
      </c>
      <c r="Z272" s="51" t="str">
        <f>IF($M272&lt;NORMA!$N$23,"NO CUMPLE","CUMPLE")</f>
        <v>CUMPLE</v>
      </c>
      <c r="AA272" s="51" t="str">
        <f>IF($E272&gt;NORMA!$N$24,"NO CUMPLE","CUMPLE")</f>
        <v>NO CUMPLE</v>
      </c>
      <c r="AB272" s="51" t="str">
        <f>IF($F272&gt;NORMA!$N$25,"NO CUMPLE","CUMPLE")</f>
        <v>NO CUMPLE</v>
      </c>
      <c r="AC272" s="51" t="str">
        <f>IF($K272&gt;NORMA!$N$26,"NO CUMPLE","CUMPLE")</f>
        <v>NO CUMPLE</v>
      </c>
      <c r="AD272" s="51" t="str">
        <f>IF($J272&gt;NORMA!$N$27,"NO CUMPLE","CUMPLE")</f>
        <v>NO CUMPLE</v>
      </c>
      <c r="AE272" s="51" t="str">
        <f>IF($G272&gt;NORMA!$N$28,"NO CUMPLE","CUMPLE")</f>
        <v>NO CUMPLE</v>
      </c>
      <c r="AF272" s="51" t="str">
        <f>IF($H272&gt;NORMA!$N$29,"NO CUMPLE","CUMPLE")</f>
        <v>NO CUMPLE</v>
      </c>
      <c r="AG272" s="51" t="str">
        <f>IF($O272&gt;NORMA!$N$30,"NO CUMPLE","CUMPLE")</f>
        <v>CUMPLE</v>
      </c>
      <c r="AH272" s="51" t="str">
        <f>IF(AND($N272&gt;=NORMA!$R$18, $N272&lt;=NORMA!$S$18),"CUMPLE","NO CUMPLE")</f>
        <v>NO CUMPLE</v>
      </c>
      <c r="AI272" s="51" t="str">
        <f>IF($I272&gt;NORMA!$N$32,"NO CUMPLE","CUMPLE")</f>
        <v>NO CUMPLE</v>
      </c>
    </row>
    <row r="273" spans="1:35" ht="14.25" customHeight="1" x14ac:dyDescent="0.35">
      <c r="A273" s="213" t="s">
        <v>115</v>
      </c>
      <c r="B273" s="217" t="s">
        <v>116</v>
      </c>
      <c r="C273" s="252">
        <v>40586</v>
      </c>
      <c r="D273" s="251">
        <v>0.30208333333333298</v>
      </c>
      <c r="E273" s="246">
        <v>11.1</v>
      </c>
      <c r="F273" s="246">
        <v>280</v>
      </c>
      <c r="G273" s="246">
        <v>231</v>
      </c>
      <c r="H273" s="245">
        <v>3.6</v>
      </c>
      <c r="I273" s="247">
        <v>1.85</v>
      </c>
      <c r="J273" s="248">
        <v>1.24</v>
      </c>
      <c r="K273" s="218">
        <v>6.9939999999999998</v>
      </c>
      <c r="L273" s="248">
        <v>0.64692577745226698</v>
      </c>
      <c r="M273" s="249">
        <v>6.39</v>
      </c>
      <c r="N273" s="249">
        <v>7.13</v>
      </c>
      <c r="O273" s="250">
        <v>2800</v>
      </c>
      <c r="P273" s="51" t="str">
        <f>IF(M273&lt;NORMA!$N$7,"NO CUMPLE","CUMPLE")</f>
        <v>CUMPLE</v>
      </c>
      <c r="Q273" s="51" t="str">
        <f>IF(E273&gt;NORMA!$N$8,"NO CUMPLE","CUMPLE")</f>
        <v>CUMPLE</v>
      </c>
      <c r="R273" s="51" t="str">
        <f>IF(F273&gt;NORMA!$N$9,"NO CUMPLE","CUMPLE")</f>
        <v>NO CUMPLE</v>
      </c>
      <c r="S273" s="51" t="str">
        <f>IF(K273&gt;NORMA!$N$10,"NO CUMPLE","CUMPLE")</f>
        <v>CUMPLE</v>
      </c>
      <c r="T273" s="51" t="str">
        <f>IF(J273&gt;NORMA!$N$11,"NO CUMPLE","CUMPLE")</f>
        <v>CUMPLE</v>
      </c>
      <c r="U273" s="51" t="str">
        <f>IF(G273&gt;NORMA!$N$12,"NO CUMPLE","CUMPLE")</f>
        <v>NO CUMPLE</v>
      </c>
      <c r="V273" s="51" t="str">
        <f>IF(H273&gt;NORMA!$N$13,"NO CUMPLE","CUMPLE")</f>
        <v>CUMPLE</v>
      </c>
      <c r="W273" s="51" t="str">
        <f>IF(O273&gt;NORMA!$N$14,"NO CUMPLE","CUMPLE")</f>
        <v>CUMPLE</v>
      </c>
      <c r="X273" s="51" t="str">
        <f>IF(AND(N273&gt;=NORMA!$Q$4, N273&lt;=NORMA!$R$4),"CUMPLE","NO CUMPLE")</f>
        <v>CUMPLE</v>
      </c>
      <c r="Y273" s="51" t="str">
        <f>IF(I273&gt;NORMA!$N$16,"NO CUMPLE","CUMPLE")</f>
        <v>CUMPLE</v>
      </c>
      <c r="Z273" s="51" t="str">
        <f>IF($M273&lt;NORMA!$N$23,"NO CUMPLE","CUMPLE")</f>
        <v>CUMPLE</v>
      </c>
      <c r="AA273" s="51" t="str">
        <f>IF($E273&gt;NORMA!$N$24,"NO CUMPLE","CUMPLE")</f>
        <v>CUMPLE</v>
      </c>
      <c r="AB273" s="51" t="str">
        <f>IF($F273&gt;NORMA!$N$25,"NO CUMPLE","CUMPLE")</f>
        <v>NO CUMPLE</v>
      </c>
      <c r="AC273" s="51" t="str">
        <f>IF($K273&gt;NORMA!$N$26,"NO CUMPLE","CUMPLE")</f>
        <v>CUMPLE</v>
      </c>
      <c r="AD273" s="51" t="str">
        <f>IF($J273&gt;NORMA!$N$27,"NO CUMPLE","CUMPLE")</f>
        <v>NO CUMPLE</v>
      </c>
      <c r="AE273" s="51" t="str">
        <f>IF($G273&gt;NORMA!$N$28,"NO CUMPLE","CUMPLE")</f>
        <v>NO CUMPLE</v>
      </c>
      <c r="AF273" s="51" t="str">
        <f>IF($H273&gt;NORMA!$N$29,"NO CUMPLE","CUMPLE")</f>
        <v>CUMPLE</v>
      </c>
      <c r="AG273" s="51" t="str">
        <f>IF($O273&gt;NORMA!$N$30,"NO CUMPLE","CUMPLE")</f>
        <v>CUMPLE</v>
      </c>
      <c r="AH273" s="51" t="str">
        <f>IF(AND($N273&gt;=NORMA!$R$18, $N273&lt;=NORMA!$S$18),"CUMPLE","NO CUMPLE")</f>
        <v>CUMPLE</v>
      </c>
      <c r="AI273" s="51" t="str">
        <f>IF($I273&gt;NORMA!$N$32,"NO CUMPLE","CUMPLE")</f>
        <v>NO CUMPLE</v>
      </c>
    </row>
    <row r="274" spans="1:35" ht="14.25" customHeight="1" x14ac:dyDescent="0.35">
      <c r="A274" s="213" t="s">
        <v>117</v>
      </c>
      <c r="B274" s="217" t="s">
        <v>116</v>
      </c>
      <c r="C274" s="252">
        <v>40591</v>
      </c>
      <c r="D274" s="251">
        <v>0.39583333333333298</v>
      </c>
      <c r="E274" s="246">
        <v>143</v>
      </c>
      <c r="F274" s="246">
        <v>542</v>
      </c>
      <c r="G274" s="246">
        <v>3410</v>
      </c>
      <c r="H274" s="245">
        <v>3.6</v>
      </c>
      <c r="I274" s="247">
        <v>0.43</v>
      </c>
      <c r="J274" s="248">
        <v>0.8</v>
      </c>
      <c r="K274" s="218">
        <v>59.317999999999998</v>
      </c>
      <c r="L274" s="248">
        <v>0.63215462325066696</v>
      </c>
      <c r="M274" s="249">
        <v>5.94</v>
      </c>
      <c r="N274" s="249">
        <v>9.26</v>
      </c>
      <c r="O274" s="250">
        <v>40000</v>
      </c>
      <c r="P274" s="51" t="str">
        <f>IF(M274&lt;NORMA!$N$7,"NO CUMPLE","CUMPLE")</f>
        <v>CUMPLE</v>
      </c>
      <c r="Q274" s="51" t="str">
        <f>IF(E274&gt;NORMA!$N$8,"NO CUMPLE","CUMPLE")</f>
        <v>NO CUMPLE</v>
      </c>
      <c r="R274" s="51" t="str">
        <f>IF(F274&gt;NORMA!$N$9,"NO CUMPLE","CUMPLE")</f>
        <v>NO CUMPLE</v>
      </c>
      <c r="S274" s="51" t="str">
        <f>IF(K274&gt;NORMA!$N$10,"NO CUMPLE","CUMPLE")</f>
        <v>NO CUMPLE</v>
      </c>
      <c r="T274" s="51" t="str">
        <f>IF(J274&gt;NORMA!$N$11,"NO CUMPLE","CUMPLE")</f>
        <v>CUMPLE</v>
      </c>
      <c r="U274" s="51" t="str">
        <f>IF(G274&gt;NORMA!$N$12,"NO CUMPLE","CUMPLE")</f>
        <v>NO CUMPLE</v>
      </c>
      <c r="V274" s="51" t="str">
        <f>IF(H274&gt;NORMA!$N$13,"NO CUMPLE","CUMPLE")</f>
        <v>CUMPLE</v>
      </c>
      <c r="W274" s="51" t="str">
        <f>IF(O274&gt;NORMA!$N$14,"NO CUMPLE","CUMPLE")</f>
        <v>CUMPLE</v>
      </c>
      <c r="X274" s="51" t="str">
        <f>IF(AND(N274&gt;=NORMA!$Q$4, N274&lt;=NORMA!$R$4),"CUMPLE","NO CUMPLE")</f>
        <v>NO CUMPLE</v>
      </c>
      <c r="Y274" s="51" t="str">
        <f>IF(I274&gt;NORMA!$N$16,"NO CUMPLE","CUMPLE")</f>
        <v>CUMPLE</v>
      </c>
      <c r="Z274" s="51" t="str">
        <f>IF($M274&lt;NORMA!$N$23,"NO CUMPLE","CUMPLE")</f>
        <v>CUMPLE</v>
      </c>
      <c r="AA274" s="51" t="str">
        <f>IF($E274&gt;NORMA!$N$24,"NO CUMPLE","CUMPLE")</f>
        <v>NO CUMPLE</v>
      </c>
      <c r="AB274" s="51" t="str">
        <f>IF($F274&gt;NORMA!$N$25,"NO CUMPLE","CUMPLE")</f>
        <v>NO CUMPLE</v>
      </c>
      <c r="AC274" s="51" t="str">
        <f>IF($K274&gt;NORMA!$N$26,"NO CUMPLE","CUMPLE")</f>
        <v>NO CUMPLE</v>
      </c>
      <c r="AD274" s="51" t="str">
        <f>IF($J274&gt;NORMA!$N$27,"NO CUMPLE","CUMPLE")</f>
        <v>CUMPLE</v>
      </c>
      <c r="AE274" s="51" t="str">
        <f>IF($G274&gt;NORMA!$N$28,"NO CUMPLE","CUMPLE")</f>
        <v>NO CUMPLE</v>
      </c>
      <c r="AF274" s="51" t="str">
        <f>IF($H274&gt;NORMA!$N$29,"NO CUMPLE","CUMPLE")</f>
        <v>CUMPLE</v>
      </c>
      <c r="AG274" s="51" t="str">
        <f>IF($O274&gt;NORMA!$N$30,"NO CUMPLE","CUMPLE")</f>
        <v>CUMPLE</v>
      </c>
      <c r="AH274" s="51" t="str">
        <f>IF(AND($N274&gt;=NORMA!$R$18, $N274&lt;=NORMA!$S$18),"CUMPLE","NO CUMPLE")</f>
        <v>NO CUMPLE</v>
      </c>
      <c r="AI274" s="51" t="str">
        <f>IF($I274&gt;NORMA!$N$32,"NO CUMPLE","CUMPLE")</f>
        <v>CUMPLE</v>
      </c>
    </row>
    <row r="275" spans="1:35" ht="14.25" customHeight="1" x14ac:dyDescent="0.35">
      <c r="A275" s="213" t="s">
        <v>117</v>
      </c>
      <c r="B275" s="217" t="s">
        <v>116</v>
      </c>
      <c r="C275" s="252">
        <v>40609</v>
      </c>
      <c r="D275" s="251">
        <v>0.29166666666666702</v>
      </c>
      <c r="E275" s="246">
        <v>6.7</v>
      </c>
      <c r="F275" s="246">
        <v>75</v>
      </c>
      <c r="G275" s="246">
        <v>216</v>
      </c>
      <c r="H275" s="246">
        <v>3.7</v>
      </c>
      <c r="I275" s="247">
        <v>0.19</v>
      </c>
      <c r="J275" s="248">
        <v>1.19</v>
      </c>
      <c r="K275" s="218">
        <v>5.3150000000000004</v>
      </c>
      <c r="L275" s="248">
        <v>6.4311600307200001</v>
      </c>
      <c r="M275" s="249">
        <v>7.53</v>
      </c>
      <c r="N275" s="249">
        <v>8.06</v>
      </c>
      <c r="O275" s="250">
        <v>1500000</v>
      </c>
      <c r="P275" s="51" t="str">
        <f>IF(M275&lt;NORMA!$N$7,"NO CUMPLE","CUMPLE")</f>
        <v>CUMPLE</v>
      </c>
      <c r="Q275" s="51" t="str">
        <f>IF(E275&gt;NORMA!$N$8,"NO CUMPLE","CUMPLE")</f>
        <v>CUMPLE</v>
      </c>
      <c r="R275" s="51" t="str">
        <f>IF(F275&gt;NORMA!$N$9,"NO CUMPLE","CUMPLE")</f>
        <v>CUMPLE</v>
      </c>
      <c r="S275" s="51" t="str">
        <f>IF(K275&gt;NORMA!$N$10,"NO CUMPLE","CUMPLE")</f>
        <v>CUMPLE</v>
      </c>
      <c r="T275" s="51" t="str">
        <f>IF(J275&gt;NORMA!$N$11,"NO CUMPLE","CUMPLE")</f>
        <v>CUMPLE</v>
      </c>
      <c r="U275" s="51" t="str">
        <f>IF(G275&gt;NORMA!$N$12,"NO CUMPLE","CUMPLE")</f>
        <v>NO CUMPLE</v>
      </c>
      <c r="V275" s="51" t="str">
        <f>IF(H275&gt;NORMA!$N$13,"NO CUMPLE","CUMPLE")</f>
        <v>CUMPLE</v>
      </c>
      <c r="W275" s="51" t="str">
        <f>IF(O275&gt;NORMA!$N$14,"NO CUMPLE","CUMPLE")</f>
        <v>NO CUMPLE</v>
      </c>
      <c r="X275" s="51" t="str">
        <f>IF(AND(N275&gt;=NORMA!$Q$4, N275&lt;=NORMA!$R$4),"CUMPLE","NO CUMPLE")</f>
        <v>CUMPLE</v>
      </c>
      <c r="Y275" s="51" t="str">
        <f>IF(I275&gt;NORMA!$N$16,"NO CUMPLE","CUMPLE")</f>
        <v>CUMPLE</v>
      </c>
      <c r="Z275" s="51" t="str">
        <f>IF($M275&lt;NORMA!$N$23,"NO CUMPLE","CUMPLE")</f>
        <v>CUMPLE</v>
      </c>
      <c r="AA275" s="51" t="str">
        <f>IF($E275&gt;NORMA!$N$24,"NO CUMPLE","CUMPLE")</f>
        <v>CUMPLE</v>
      </c>
      <c r="AB275" s="51" t="str">
        <f>IF($F275&gt;NORMA!$N$25,"NO CUMPLE","CUMPLE")</f>
        <v>NO CUMPLE</v>
      </c>
      <c r="AC275" s="51" t="str">
        <f>IF($K275&gt;NORMA!$N$26,"NO CUMPLE","CUMPLE")</f>
        <v>CUMPLE</v>
      </c>
      <c r="AD275" s="51" t="str">
        <f>IF($J275&gt;NORMA!$N$27,"NO CUMPLE","CUMPLE")</f>
        <v>NO CUMPLE</v>
      </c>
      <c r="AE275" s="51" t="str">
        <f>IF($G275&gt;NORMA!$N$28,"NO CUMPLE","CUMPLE")</f>
        <v>NO CUMPLE</v>
      </c>
      <c r="AF275" s="51" t="str">
        <f>IF($H275&gt;NORMA!$N$29,"NO CUMPLE","CUMPLE")</f>
        <v>CUMPLE</v>
      </c>
      <c r="AG275" s="51" t="str">
        <f>IF($O275&gt;NORMA!$N$30,"NO CUMPLE","CUMPLE")</f>
        <v>NO CUMPLE</v>
      </c>
      <c r="AH275" s="51" t="str">
        <f>IF(AND($N275&gt;=NORMA!$R$18, $N275&lt;=NORMA!$S$18),"CUMPLE","NO CUMPLE")</f>
        <v>CUMPLE</v>
      </c>
      <c r="AI275" s="51" t="str">
        <f>IF($I275&gt;NORMA!$N$32,"NO CUMPLE","CUMPLE")</f>
        <v>CUMPLE</v>
      </c>
    </row>
    <row r="276" spans="1:35" ht="14.25" customHeight="1" x14ac:dyDescent="0.35">
      <c r="A276" s="213" t="s">
        <v>115</v>
      </c>
      <c r="B276" s="217" t="s">
        <v>116</v>
      </c>
      <c r="C276" s="252">
        <v>40617</v>
      </c>
      <c r="D276" s="251">
        <v>0.5</v>
      </c>
      <c r="E276" s="246">
        <v>6.4</v>
      </c>
      <c r="F276" s="246">
        <v>107</v>
      </c>
      <c r="G276" s="246">
        <v>76</v>
      </c>
      <c r="H276" s="245">
        <v>3.6</v>
      </c>
      <c r="I276" s="247">
        <v>0.56999999999999995</v>
      </c>
      <c r="J276" s="248">
        <v>0.88</v>
      </c>
      <c r="K276" s="218">
        <v>2.5840000000000001</v>
      </c>
      <c r="L276" s="248">
        <v>5.15023606984</v>
      </c>
      <c r="M276" s="249">
        <v>6.82</v>
      </c>
      <c r="N276" s="249">
        <v>6.88</v>
      </c>
      <c r="O276" s="250">
        <v>110000</v>
      </c>
      <c r="P276" s="51" t="str">
        <f>IF(M276&lt;NORMA!$N$7,"NO CUMPLE","CUMPLE")</f>
        <v>CUMPLE</v>
      </c>
      <c r="Q276" s="51" t="str">
        <f>IF(E276&gt;NORMA!$N$8,"NO CUMPLE","CUMPLE")</f>
        <v>CUMPLE</v>
      </c>
      <c r="R276" s="51" t="str">
        <f>IF(F276&gt;NORMA!$N$9,"NO CUMPLE","CUMPLE")</f>
        <v>CUMPLE</v>
      </c>
      <c r="S276" s="51" t="str">
        <f>IF(K276&gt;NORMA!$N$10,"NO CUMPLE","CUMPLE")</f>
        <v>CUMPLE</v>
      </c>
      <c r="T276" s="51" t="str">
        <f>IF(J276&gt;NORMA!$N$11,"NO CUMPLE","CUMPLE")</f>
        <v>CUMPLE</v>
      </c>
      <c r="U276" s="51" t="str">
        <f>IF(G276&gt;NORMA!$N$12,"NO CUMPLE","CUMPLE")</f>
        <v>CUMPLE</v>
      </c>
      <c r="V276" s="51" t="str">
        <f>IF(H276&gt;NORMA!$N$13,"NO CUMPLE","CUMPLE")</f>
        <v>CUMPLE</v>
      </c>
      <c r="W276" s="51" t="str">
        <f>IF(O276&gt;NORMA!$N$14,"NO CUMPLE","CUMPLE")</f>
        <v>CUMPLE</v>
      </c>
      <c r="X276" s="51" t="str">
        <f>IF(AND(N276&gt;=NORMA!$Q$4, N276&lt;=NORMA!$R$4),"CUMPLE","NO CUMPLE")</f>
        <v>CUMPLE</v>
      </c>
      <c r="Y276" s="51" t="str">
        <f>IF(I276&gt;NORMA!$N$16,"NO CUMPLE","CUMPLE")</f>
        <v>CUMPLE</v>
      </c>
      <c r="Z276" s="51" t="str">
        <f>IF($M276&lt;NORMA!$N$23,"NO CUMPLE","CUMPLE")</f>
        <v>CUMPLE</v>
      </c>
      <c r="AA276" s="51" t="str">
        <f>IF($E276&gt;NORMA!$N$24,"NO CUMPLE","CUMPLE")</f>
        <v>CUMPLE</v>
      </c>
      <c r="AB276" s="51" t="str">
        <f>IF($F276&gt;NORMA!$N$25,"NO CUMPLE","CUMPLE")</f>
        <v>NO CUMPLE</v>
      </c>
      <c r="AC276" s="51" t="str">
        <f>IF($K276&gt;NORMA!$N$26,"NO CUMPLE","CUMPLE")</f>
        <v>CUMPLE</v>
      </c>
      <c r="AD276" s="51" t="str">
        <f>IF($J276&gt;NORMA!$N$27,"NO CUMPLE","CUMPLE")</f>
        <v>CUMPLE</v>
      </c>
      <c r="AE276" s="51" t="str">
        <f>IF($G276&gt;NORMA!$N$28,"NO CUMPLE","CUMPLE")</f>
        <v>CUMPLE</v>
      </c>
      <c r="AF276" s="51" t="str">
        <f>IF($H276&gt;NORMA!$N$29,"NO CUMPLE","CUMPLE")</f>
        <v>CUMPLE</v>
      </c>
      <c r="AG276" s="51" t="str">
        <f>IF($O276&gt;NORMA!$N$30,"NO CUMPLE","CUMPLE")</f>
        <v>NO CUMPLE</v>
      </c>
      <c r="AH276" s="51" t="str">
        <f>IF(AND($N276&gt;=NORMA!$R$18, $N276&lt;=NORMA!$S$18),"CUMPLE","NO CUMPLE")</f>
        <v>CUMPLE</v>
      </c>
      <c r="AI276" s="51" t="str">
        <f>IF($I276&gt;NORMA!$N$32,"NO CUMPLE","CUMPLE")</f>
        <v>CUMPLE</v>
      </c>
    </row>
    <row r="277" spans="1:35" ht="14.25" customHeight="1" x14ac:dyDescent="0.35">
      <c r="A277" s="213" t="s">
        <v>117</v>
      </c>
      <c r="B277" s="217" t="s">
        <v>116</v>
      </c>
      <c r="C277" s="252">
        <v>40618</v>
      </c>
      <c r="D277" s="251">
        <v>0.64583333333333304</v>
      </c>
      <c r="E277" s="246">
        <v>4.8</v>
      </c>
      <c r="F277" s="246">
        <v>88</v>
      </c>
      <c r="G277" s="246">
        <v>406</v>
      </c>
      <c r="H277" s="245">
        <v>3.6</v>
      </c>
      <c r="I277" s="247">
        <v>0.35</v>
      </c>
      <c r="J277" s="248">
        <v>3.74</v>
      </c>
      <c r="K277" s="218">
        <v>5.1420000000000003</v>
      </c>
      <c r="L277" s="248">
        <v>5.1562656592031999</v>
      </c>
      <c r="M277" s="249">
        <v>7.18</v>
      </c>
      <c r="N277" s="249">
        <v>9.2899999999999991</v>
      </c>
      <c r="O277" s="250">
        <v>23000</v>
      </c>
      <c r="P277" s="51" t="str">
        <f>IF(M277&lt;NORMA!$N$7,"NO CUMPLE","CUMPLE")</f>
        <v>CUMPLE</v>
      </c>
      <c r="Q277" s="51" t="str">
        <f>IF(E277&gt;NORMA!$N$8,"NO CUMPLE","CUMPLE")</f>
        <v>CUMPLE</v>
      </c>
      <c r="R277" s="51" t="str">
        <f>IF(F277&gt;NORMA!$N$9,"NO CUMPLE","CUMPLE")</f>
        <v>CUMPLE</v>
      </c>
      <c r="S277" s="51" t="str">
        <f>IF(K277&gt;NORMA!$N$10,"NO CUMPLE","CUMPLE")</f>
        <v>CUMPLE</v>
      </c>
      <c r="T277" s="51" t="str">
        <f>IF(J277&gt;NORMA!$N$11,"NO CUMPLE","CUMPLE")</f>
        <v>NO CUMPLE</v>
      </c>
      <c r="U277" s="51" t="str">
        <f>IF(G277&gt;NORMA!$N$12,"NO CUMPLE","CUMPLE")</f>
        <v>NO CUMPLE</v>
      </c>
      <c r="V277" s="51" t="str">
        <f>IF(H277&gt;NORMA!$N$13,"NO CUMPLE","CUMPLE")</f>
        <v>CUMPLE</v>
      </c>
      <c r="W277" s="51" t="str">
        <f>IF(O277&gt;NORMA!$N$14,"NO CUMPLE","CUMPLE")</f>
        <v>CUMPLE</v>
      </c>
      <c r="X277" s="51" t="str">
        <f>IF(AND(N277&gt;=NORMA!$Q$4, N277&lt;=NORMA!$R$4),"CUMPLE","NO CUMPLE")</f>
        <v>NO CUMPLE</v>
      </c>
      <c r="Y277" s="51" t="str">
        <f>IF(I277&gt;NORMA!$N$16,"NO CUMPLE","CUMPLE")</f>
        <v>CUMPLE</v>
      </c>
      <c r="Z277" s="51" t="str">
        <f>IF($M277&lt;NORMA!$N$23,"NO CUMPLE","CUMPLE")</f>
        <v>CUMPLE</v>
      </c>
      <c r="AA277" s="51" t="str">
        <f>IF($E277&gt;NORMA!$N$24,"NO CUMPLE","CUMPLE")</f>
        <v>CUMPLE</v>
      </c>
      <c r="AB277" s="51" t="str">
        <f>IF($F277&gt;NORMA!$N$25,"NO CUMPLE","CUMPLE")</f>
        <v>NO CUMPLE</v>
      </c>
      <c r="AC277" s="51" t="str">
        <f>IF($K277&gt;NORMA!$N$26,"NO CUMPLE","CUMPLE")</f>
        <v>CUMPLE</v>
      </c>
      <c r="AD277" s="51" t="str">
        <f>IF($J277&gt;NORMA!$N$27,"NO CUMPLE","CUMPLE")</f>
        <v>NO CUMPLE</v>
      </c>
      <c r="AE277" s="51" t="str">
        <f>IF($G277&gt;NORMA!$N$28,"NO CUMPLE","CUMPLE")</f>
        <v>NO CUMPLE</v>
      </c>
      <c r="AF277" s="51" t="str">
        <f>IF($H277&gt;NORMA!$N$29,"NO CUMPLE","CUMPLE")</f>
        <v>CUMPLE</v>
      </c>
      <c r="AG277" s="51" t="str">
        <f>IF($O277&gt;NORMA!$N$30,"NO CUMPLE","CUMPLE")</f>
        <v>CUMPLE</v>
      </c>
      <c r="AH277" s="51" t="str">
        <f>IF(AND($N277&gt;=NORMA!$R$18, $N277&lt;=NORMA!$S$18),"CUMPLE","NO CUMPLE")</f>
        <v>NO CUMPLE</v>
      </c>
      <c r="AI277" s="51" t="str">
        <f>IF($I277&gt;NORMA!$N$32,"NO CUMPLE","CUMPLE")</f>
        <v>CUMPLE</v>
      </c>
    </row>
    <row r="278" spans="1:35" ht="14.25" customHeight="1" x14ac:dyDescent="0.35">
      <c r="A278" s="213" t="s">
        <v>115</v>
      </c>
      <c r="B278" s="217" t="s">
        <v>116</v>
      </c>
      <c r="C278" s="252">
        <v>40630</v>
      </c>
      <c r="D278" s="251">
        <v>0</v>
      </c>
      <c r="E278" s="246">
        <v>4.3</v>
      </c>
      <c r="F278" s="246">
        <v>53.3</v>
      </c>
      <c r="G278" s="246">
        <v>49</v>
      </c>
      <c r="H278" s="245">
        <v>3.6</v>
      </c>
      <c r="I278" s="247">
        <v>0.57999999999999996</v>
      </c>
      <c r="J278" s="248">
        <v>0.31</v>
      </c>
      <c r="K278" s="218">
        <v>2.633</v>
      </c>
      <c r="L278" s="248">
        <v>5.198360122944</v>
      </c>
      <c r="M278" s="249">
        <v>7.59</v>
      </c>
      <c r="N278" s="249">
        <v>6.82</v>
      </c>
      <c r="O278" s="250">
        <v>30000</v>
      </c>
      <c r="P278" s="51" t="str">
        <f>IF(M278&lt;NORMA!$N$7,"NO CUMPLE","CUMPLE")</f>
        <v>CUMPLE</v>
      </c>
      <c r="Q278" s="51" t="str">
        <f>IF(E278&gt;NORMA!$N$8,"NO CUMPLE","CUMPLE")</f>
        <v>CUMPLE</v>
      </c>
      <c r="R278" s="51" t="str">
        <f>IF(F278&gt;NORMA!$N$9,"NO CUMPLE","CUMPLE")</f>
        <v>CUMPLE</v>
      </c>
      <c r="S278" s="51" t="str">
        <f>IF(K278&gt;NORMA!$N$10,"NO CUMPLE","CUMPLE")</f>
        <v>CUMPLE</v>
      </c>
      <c r="T278" s="51" t="str">
        <f>IF(J278&gt;NORMA!$N$11,"NO CUMPLE","CUMPLE")</f>
        <v>CUMPLE</v>
      </c>
      <c r="U278" s="51" t="str">
        <f>IF(G278&gt;NORMA!$N$12,"NO CUMPLE","CUMPLE")</f>
        <v>CUMPLE</v>
      </c>
      <c r="V278" s="51" t="str">
        <f>IF(H278&gt;NORMA!$N$13,"NO CUMPLE","CUMPLE")</f>
        <v>CUMPLE</v>
      </c>
      <c r="W278" s="51" t="str">
        <f>IF(O278&gt;NORMA!$N$14,"NO CUMPLE","CUMPLE")</f>
        <v>CUMPLE</v>
      </c>
      <c r="X278" s="51" t="str">
        <f>IF(AND(N278&gt;=NORMA!$Q$4, N278&lt;=NORMA!$R$4),"CUMPLE","NO CUMPLE")</f>
        <v>CUMPLE</v>
      </c>
      <c r="Y278" s="51" t="str">
        <f>IF(I278&gt;NORMA!$N$16,"NO CUMPLE","CUMPLE")</f>
        <v>CUMPLE</v>
      </c>
      <c r="Z278" s="51" t="str">
        <f>IF($M278&lt;NORMA!$N$23,"NO CUMPLE","CUMPLE")</f>
        <v>CUMPLE</v>
      </c>
      <c r="AA278" s="51" t="str">
        <f>IF($E278&gt;NORMA!$N$24,"NO CUMPLE","CUMPLE")</f>
        <v>CUMPLE</v>
      </c>
      <c r="AB278" s="51" t="str">
        <f>IF($F278&gt;NORMA!$N$25,"NO CUMPLE","CUMPLE")</f>
        <v>NO CUMPLE</v>
      </c>
      <c r="AC278" s="51" t="str">
        <f>IF($K278&gt;NORMA!$N$26,"NO CUMPLE","CUMPLE")</f>
        <v>CUMPLE</v>
      </c>
      <c r="AD278" s="51" t="str">
        <f>IF($J278&gt;NORMA!$N$27,"NO CUMPLE","CUMPLE")</f>
        <v>CUMPLE</v>
      </c>
      <c r="AE278" s="51" t="str">
        <f>IF($G278&gt;NORMA!$N$28,"NO CUMPLE","CUMPLE")</f>
        <v>CUMPLE</v>
      </c>
      <c r="AF278" s="51" t="str">
        <f>IF($H278&gt;NORMA!$N$29,"NO CUMPLE","CUMPLE")</f>
        <v>CUMPLE</v>
      </c>
      <c r="AG278" s="51" t="str">
        <f>IF($O278&gt;NORMA!$N$30,"NO CUMPLE","CUMPLE")</f>
        <v>CUMPLE</v>
      </c>
      <c r="AH278" s="51" t="str">
        <f>IF(AND($N278&gt;=NORMA!$R$18, $N278&lt;=NORMA!$S$18),"CUMPLE","NO CUMPLE")</f>
        <v>CUMPLE</v>
      </c>
      <c r="AI278" s="51" t="str">
        <f>IF($I278&gt;NORMA!$N$32,"NO CUMPLE","CUMPLE")</f>
        <v>CUMPLE</v>
      </c>
    </row>
    <row r="279" spans="1:35" ht="14.25" customHeight="1" x14ac:dyDescent="0.35">
      <c r="A279" s="213" t="s">
        <v>117</v>
      </c>
      <c r="B279" s="217" t="s">
        <v>116</v>
      </c>
      <c r="C279" s="252">
        <v>40633</v>
      </c>
      <c r="D279" s="251">
        <v>0</v>
      </c>
      <c r="E279" s="246">
        <v>8.3000000000000007</v>
      </c>
      <c r="F279" s="246">
        <v>111</v>
      </c>
      <c r="G279" s="246">
        <v>374</v>
      </c>
      <c r="H279" s="245">
        <v>3.6</v>
      </c>
      <c r="I279" s="247">
        <v>0.86</v>
      </c>
      <c r="J279" s="248">
        <v>0.43</v>
      </c>
      <c r="K279" s="218">
        <v>17.309999999999999</v>
      </c>
      <c r="L279" s="248">
        <v>1.063232282472</v>
      </c>
      <c r="M279" s="249">
        <v>6.48</v>
      </c>
      <c r="N279" s="249">
        <v>7.99</v>
      </c>
      <c r="O279" s="250">
        <v>1100000</v>
      </c>
      <c r="P279" s="51" t="str">
        <f>IF(M279&lt;NORMA!$N$7,"NO CUMPLE","CUMPLE")</f>
        <v>CUMPLE</v>
      </c>
      <c r="Q279" s="51" t="str">
        <f>IF(E279&gt;NORMA!$N$8,"NO CUMPLE","CUMPLE")</f>
        <v>CUMPLE</v>
      </c>
      <c r="R279" s="51" t="str">
        <f>IF(F279&gt;NORMA!$N$9,"NO CUMPLE","CUMPLE")</f>
        <v>CUMPLE</v>
      </c>
      <c r="S279" s="51" t="str">
        <f>IF(K279&gt;NORMA!$N$10,"NO CUMPLE","CUMPLE")</f>
        <v>CUMPLE</v>
      </c>
      <c r="T279" s="51" t="str">
        <f>IF(J279&gt;NORMA!$N$11,"NO CUMPLE","CUMPLE")</f>
        <v>CUMPLE</v>
      </c>
      <c r="U279" s="51" t="str">
        <f>IF(G279&gt;NORMA!$N$12,"NO CUMPLE","CUMPLE")</f>
        <v>NO CUMPLE</v>
      </c>
      <c r="V279" s="51" t="str">
        <f>IF(H279&gt;NORMA!$N$13,"NO CUMPLE","CUMPLE")</f>
        <v>CUMPLE</v>
      </c>
      <c r="W279" s="51" t="str">
        <f>IF(O279&gt;NORMA!$N$14,"NO CUMPLE","CUMPLE")</f>
        <v>NO CUMPLE</v>
      </c>
      <c r="X279" s="51" t="str">
        <f>IF(AND(N279&gt;=NORMA!$Q$4, N279&lt;=NORMA!$R$4),"CUMPLE","NO CUMPLE")</f>
        <v>CUMPLE</v>
      </c>
      <c r="Y279" s="51" t="str">
        <f>IF(I279&gt;NORMA!$N$16,"NO CUMPLE","CUMPLE")</f>
        <v>CUMPLE</v>
      </c>
      <c r="Z279" s="51" t="str">
        <f>IF($M279&lt;NORMA!$N$23,"NO CUMPLE","CUMPLE")</f>
        <v>CUMPLE</v>
      </c>
      <c r="AA279" s="51" t="str">
        <f>IF($E279&gt;NORMA!$N$24,"NO CUMPLE","CUMPLE")</f>
        <v>CUMPLE</v>
      </c>
      <c r="AB279" s="51" t="str">
        <f>IF($F279&gt;NORMA!$N$25,"NO CUMPLE","CUMPLE")</f>
        <v>NO CUMPLE</v>
      </c>
      <c r="AC279" s="51" t="str">
        <f>IF($K279&gt;NORMA!$N$26,"NO CUMPLE","CUMPLE")</f>
        <v>NO CUMPLE</v>
      </c>
      <c r="AD279" s="51" t="str">
        <f>IF($J279&gt;NORMA!$N$27,"NO CUMPLE","CUMPLE")</f>
        <v>CUMPLE</v>
      </c>
      <c r="AE279" s="51" t="str">
        <f>IF($G279&gt;NORMA!$N$28,"NO CUMPLE","CUMPLE")</f>
        <v>NO CUMPLE</v>
      </c>
      <c r="AF279" s="51" t="str">
        <f>IF($H279&gt;NORMA!$N$29,"NO CUMPLE","CUMPLE")</f>
        <v>CUMPLE</v>
      </c>
      <c r="AG279" s="51" t="str">
        <f>IF($O279&gt;NORMA!$N$30,"NO CUMPLE","CUMPLE")</f>
        <v>NO CUMPLE</v>
      </c>
      <c r="AH279" s="51" t="str">
        <f>IF(AND($N279&gt;=NORMA!$R$18, $N279&lt;=NORMA!$S$18),"CUMPLE","NO CUMPLE")</f>
        <v>CUMPLE</v>
      </c>
      <c r="AI279" s="51" t="str">
        <f>IF($I279&gt;NORMA!$N$32,"NO CUMPLE","CUMPLE")</f>
        <v>CUMPLE</v>
      </c>
    </row>
    <row r="280" spans="1:35" ht="14.25" customHeight="1" x14ac:dyDescent="0.35">
      <c r="A280" s="213" t="s">
        <v>115</v>
      </c>
      <c r="B280" s="217" t="s">
        <v>116</v>
      </c>
      <c r="C280" s="252">
        <v>40648</v>
      </c>
      <c r="D280" s="251">
        <v>0.39583333333333298</v>
      </c>
      <c r="E280" s="246">
        <v>9.1999999999999993</v>
      </c>
      <c r="F280" s="246">
        <v>86</v>
      </c>
      <c r="G280" s="246">
        <v>154</v>
      </c>
      <c r="H280" s="216">
        <v>7.8</v>
      </c>
      <c r="I280" s="247">
        <v>0.83</v>
      </c>
      <c r="J280" s="248">
        <v>1.37</v>
      </c>
      <c r="K280" s="218">
        <v>3.24</v>
      </c>
      <c r="L280" s="248">
        <v>6.1952574799200004</v>
      </c>
      <c r="M280" s="249">
        <v>7.85</v>
      </c>
      <c r="N280" s="249">
        <v>6.95</v>
      </c>
      <c r="O280" s="250">
        <v>24000</v>
      </c>
      <c r="P280" s="51" t="str">
        <f>IF(M280&lt;NORMA!$N$7,"NO CUMPLE","CUMPLE")</f>
        <v>CUMPLE</v>
      </c>
      <c r="Q280" s="51" t="str">
        <f>IF(E280&gt;NORMA!$N$8,"NO CUMPLE","CUMPLE")</f>
        <v>CUMPLE</v>
      </c>
      <c r="R280" s="51" t="str">
        <f>IF(F280&gt;NORMA!$N$9,"NO CUMPLE","CUMPLE")</f>
        <v>CUMPLE</v>
      </c>
      <c r="S280" s="51" t="str">
        <f>IF(K280&gt;NORMA!$N$10,"NO CUMPLE","CUMPLE")</f>
        <v>CUMPLE</v>
      </c>
      <c r="T280" s="51" t="str">
        <f>IF(J280&gt;NORMA!$N$11,"NO CUMPLE","CUMPLE")</f>
        <v>CUMPLE</v>
      </c>
      <c r="U280" s="51" t="str">
        <f>IF(G280&gt;NORMA!$N$12,"NO CUMPLE","CUMPLE")</f>
        <v>NO CUMPLE</v>
      </c>
      <c r="V280" s="51" t="str">
        <f>IF(H280&gt;NORMA!$N$13,"NO CUMPLE","CUMPLE")</f>
        <v>CUMPLE</v>
      </c>
      <c r="W280" s="51" t="str">
        <f>IF(O280&gt;NORMA!$N$14,"NO CUMPLE","CUMPLE")</f>
        <v>CUMPLE</v>
      </c>
      <c r="X280" s="51" t="str">
        <f>IF(AND(N280&gt;=NORMA!$Q$4, N280&lt;=NORMA!$R$4),"CUMPLE","NO CUMPLE")</f>
        <v>CUMPLE</v>
      </c>
      <c r="Y280" s="51" t="str">
        <f>IF(I280&gt;NORMA!$N$16,"NO CUMPLE","CUMPLE")</f>
        <v>CUMPLE</v>
      </c>
      <c r="Z280" s="51" t="str">
        <f>IF($M280&lt;NORMA!$N$23,"NO CUMPLE","CUMPLE")</f>
        <v>CUMPLE</v>
      </c>
      <c r="AA280" s="51" t="str">
        <f>IF($E280&gt;NORMA!$N$24,"NO CUMPLE","CUMPLE")</f>
        <v>CUMPLE</v>
      </c>
      <c r="AB280" s="51" t="str">
        <f>IF($F280&gt;NORMA!$N$25,"NO CUMPLE","CUMPLE")</f>
        <v>NO CUMPLE</v>
      </c>
      <c r="AC280" s="51" t="str">
        <f>IF($K280&gt;NORMA!$N$26,"NO CUMPLE","CUMPLE")</f>
        <v>CUMPLE</v>
      </c>
      <c r="AD280" s="51" t="str">
        <f>IF($J280&gt;NORMA!$N$27,"NO CUMPLE","CUMPLE")</f>
        <v>NO CUMPLE</v>
      </c>
      <c r="AE280" s="51" t="str">
        <f>IF($G280&gt;NORMA!$N$28,"NO CUMPLE","CUMPLE")</f>
        <v>NO CUMPLE</v>
      </c>
      <c r="AF280" s="51" t="str">
        <f>IF($H280&gt;NORMA!$N$29,"NO CUMPLE","CUMPLE")</f>
        <v>CUMPLE</v>
      </c>
      <c r="AG280" s="51" t="str">
        <f>IF($O280&gt;NORMA!$N$30,"NO CUMPLE","CUMPLE")</f>
        <v>CUMPLE</v>
      </c>
      <c r="AH280" s="51" t="str">
        <f>IF(AND($N280&gt;=NORMA!$R$18, $N280&lt;=NORMA!$S$18),"CUMPLE","NO CUMPLE")</f>
        <v>CUMPLE</v>
      </c>
      <c r="AI280" s="51" t="str">
        <f>IF($I280&gt;NORMA!$N$32,"NO CUMPLE","CUMPLE")</f>
        <v>CUMPLE</v>
      </c>
    </row>
    <row r="281" spans="1:35" ht="14.25" customHeight="1" x14ac:dyDescent="0.35">
      <c r="A281" s="213" t="s">
        <v>117</v>
      </c>
      <c r="B281" s="217" t="s">
        <v>116</v>
      </c>
      <c r="C281" s="252">
        <v>40661</v>
      </c>
      <c r="D281" s="251">
        <v>0.5</v>
      </c>
      <c r="E281" s="246">
        <v>55.7</v>
      </c>
      <c r="F281" s="246">
        <v>104</v>
      </c>
      <c r="G281" s="246">
        <v>284</v>
      </c>
      <c r="H281" s="245">
        <v>3.6</v>
      </c>
      <c r="I281" s="247">
        <v>2.44</v>
      </c>
      <c r="J281" s="248">
        <v>3.43</v>
      </c>
      <c r="K281" s="218">
        <v>6.64</v>
      </c>
      <c r="L281" s="248">
        <v>10.003839657</v>
      </c>
      <c r="M281" s="249">
        <v>4.3099999999999996</v>
      </c>
      <c r="N281" s="249">
        <v>9.1999999999999993</v>
      </c>
      <c r="O281" s="250">
        <v>46000</v>
      </c>
      <c r="P281" s="51" t="str">
        <f>IF(M281&lt;NORMA!$N$7,"NO CUMPLE","CUMPLE")</f>
        <v>CUMPLE</v>
      </c>
      <c r="Q281" s="51" t="str">
        <f>IF(E281&gt;NORMA!$N$8,"NO CUMPLE","CUMPLE")</f>
        <v>CUMPLE</v>
      </c>
      <c r="R281" s="51" t="str">
        <f>IF(F281&gt;NORMA!$N$9,"NO CUMPLE","CUMPLE")</f>
        <v>CUMPLE</v>
      </c>
      <c r="S281" s="51" t="str">
        <f>IF(K281&gt;NORMA!$N$10,"NO CUMPLE","CUMPLE")</f>
        <v>CUMPLE</v>
      </c>
      <c r="T281" s="51" t="str">
        <f>IF(J281&gt;NORMA!$N$11,"NO CUMPLE","CUMPLE")</f>
        <v>NO CUMPLE</v>
      </c>
      <c r="U281" s="51" t="str">
        <f>IF(G281&gt;NORMA!$N$12,"NO CUMPLE","CUMPLE")</f>
        <v>NO CUMPLE</v>
      </c>
      <c r="V281" s="51" t="str">
        <f>IF(H281&gt;NORMA!$N$13,"NO CUMPLE","CUMPLE")</f>
        <v>CUMPLE</v>
      </c>
      <c r="W281" s="51" t="str">
        <f>IF(O281&gt;NORMA!$N$14,"NO CUMPLE","CUMPLE")</f>
        <v>CUMPLE</v>
      </c>
      <c r="X281" s="51" t="str">
        <f>IF(AND(N281&gt;=NORMA!$Q$4, N281&lt;=NORMA!$R$4),"CUMPLE","NO CUMPLE")</f>
        <v>NO CUMPLE</v>
      </c>
      <c r="Y281" s="51" t="str">
        <f>IF(I281&gt;NORMA!$N$16,"NO CUMPLE","CUMPLE")</f>
        <v>CUMPLE</v>
      </c>
      <c r="Z281" s="51" t="str">
        <f>IF($M281&lt;NORMA!$N$23,"NO CUMPLE","CUMPLE")</f>
        <v>NO CUMPLE</v>
      </c>
      <c r="AA281" s="51" t="str">
        <f>IF($E281&gt;NORMA!$N$24,"NO CUMPLE","CUMPLE")</f>
        <v>NO CUMPLE</v>
      </c>
      <c r="AB281" s="51" t="str">
        <f>IF($F281&gt;NORMA!$N$25,"NO CUMPLE","CUMPLE")</f>
        <v>NO CUMPLE</v>
      </c>
      <c r="AC281" s="51" t="str">
        <f>IF($K281&gt;NORMA!$N$26,"NO CUMPLE","CUMPLE")</f>
        <v>CUMPLE</v>
      </c>
      <c r="AD281" s="51" t="str">
        <f>IF($J281&gt;NORMA!$N$27,"NO CUMPLE","CUMPLE")</f>
        <v>NO CUMPLE</v>
      </c>
      <c r="AE281" s="51" t="str">
        <f>IF($G281&gt;NORMA!$N$28,"NO CUMPLE","CUMPLE")</f>
        <v>NO CUMPLE</v>
      </c>
      <c r="AF281" s="51" t="str">
        <f>IF($H281&gt;NORMA!$N$29,"NO CUMPLE","CUMPLE")</f>
        <v>CUMPLE</v>
      </c>
      <c r="AG281" s="51" t="str">
        <f>IF($O281&gt;NORMA!$N$30,"NO CUMPLE","CUMPLE")</f>
        <v>CUMPLE</v>
      </c>
      <c r="AH281" s="51" t="str">
        <f>IF(AND($N281&gt;=NORMA!$R$18, $N281&lt;=NORMA!$S$18),"CUMPLE","NO CUMPLE")</f>
        <v>NO CUMPLE</v>
      </c>
      <c r="AI281" s="51" t="str">
        <f>IF($I281&gt;NORMA!$N$32,"NO CUMPLE","CUMPLE")</f>
        <v>NO CUMPLE</v>
      </c>
    </row>
    <row r="282" spans="1:35" ht="14.25" customHeight="1" x14ac:dyDescent="0.35">
      <c r="A282" s="213" t="s">
        <v>115</v>
      </c>
      <c r="B282" s="217" t="s">
        <v>116</v>
      </c>
      <c r="C282" s="252">
        <v>40667</v>
      </c>
      <c r="D282" s="251">
        <v>0.29166666666666702</v>
      </c>
      <c r="E282" s="246">
        <v>11.5</v>
      </c>
      <c r="F282" s="246">
        <v>50</v>
      </c>
      <c r="G282" s="246">
        <v>67</v>
      </c>
      <c r="H282" s="216">
        <v>5.3</v>
      </c>
      <c r="I282" s="247">
        <v>0.53</v>
      </c>
      <c r="J282" s="248">
        <v>0.68</v>
      </c>
      <c r="K282" s="218">
        <v>4.617</v>
      </c>
      <c r="L282" s="248">
        <v>9.9438557028000005</v>
      </c>
      <c r="M282" s="249">
        <v>7.56</v>
      </c>
      <c r="N282" s="249">
        <v>7.28</v>
      </c>
      <c r="O282" s="250">
        <v>30000</v>
      </c>
      <c r="P282" s="51" t="str">
        <f>IF(M282&lt;NORMA!$N$7,"NO CUMPLE","CUMPLE")</f>
        <v>CUMPLE</v>
      </c>
      <c r="Q282" s="51" t="str">
        <f>IF(E282&gt;NORMA!$N$8,"NO CUMPLE","CUMPLE")</f>
        <v>CUMPLE</v>
      </c>
      <c r="R282" s="51" t="str">
        <f>IF(F282&gt;NORMA!$N$9,"NO CUMPLE","CUMPLE")</f>
        <v>CUMPLE</v>
      </c>
      <c r="S282" s="51" t="str">
        <f>IF(K282&gt;NORMA!$N$10,"NO CUMPLE","CUMPLE")</f>
        <v>CUMPLE</v>
      </c>
      <c r="T282" s="51" t="str">
        <f>IF(J282&gt;NORMA!$N$11,"NO CUMPLE","CUMPLE")</f>
        <v>CUMPLE</v>
      </c>
      <c r="U282" s="51" t="str">
        <f>IF(G282&gt;NORMA!$N$12,"NO CUMPLE","CUMPLE")</f>
        <v>CUMPLE</v>
      </c>
      <c r="V282" s="51" t="str">
        <f>IF(H282&gt;NORMA!$N$13,"NO CUMPLE","CUMPLE")</f>
        <v>CUMPLE</v>
      </c>
      <c r="W282" s="51" t="str">
        <f>IF(O282&gt;NORMA!$N$14,"NO CUMPLE","CUMPLE")</f>
        <v>CUMPLE</v>
      </c>
      <c r="X282" s="51" t="str">
        <f>IF(AND(N282&gt;=NORMA!$Q$4, N282&lt;=NORMA!$R$4),"CUMPLE","NO CUMPLE")</f>
        <v>CUMPLE</v>
      </c>
      <c r="Y282" s="51" t="str">
        <f>IF(I282&gt;NORMA!$N$16,"NO CUMPLE","CUMPLE")</f>
        <v>CUMPLE</v>
      </c>
      <c r="Z282" s="51" t="str">
        <f>IF($M282&lt;NORMA!$N$23,"NO CUMPLE","CUMPLE")</f>
        <v>CUMPLE</v>
      </c>
      <c r="AA282" s="51" t="str">
        <f>IF($E282&gt;NORMA!$N$24,"NO CUMPLE","CUMPLE")</f>
        <v>CUMPLE</v>
      </c>
      <c r="AB282" s="51" t="str">
        <f>IF($F282&gt;NORMA!$N$25,"NO CUMPLE","CUMPLE")</f>
        <v>NO CUMPLE</v>
      </c>
      <c r="AC282" s="51" t="str">
        <f>IF($K282&gt;NORMA!$N$26,"NO CUMPLE","CUMPLE")</f>
        <v>CUMPLE</v>
      </c>
      <c r="AD282" s="51" t="str">
        <f>IF($J282&gt;NORMA!$N$27,"NO CUMPLE","CUMPLE")</f>
        <v>CUMPLE</v>
      </c>
      <c r="AE282" s="51" t="str">
        <f>IF($G282&gt;NORMA!$N$28,"NO CUMPLE","CUMPLE")</f>
        <v>CUMPLE</v>
      </c>
      <c r="AF282" s="51" t="str">
        <f>IF($H282&gt;NORMA!$N$29,"NO CUMPLE","CUMPLE")</f>
        <v>CUMPLE</v>
      </c>
      <c r="AG282" s="51" t="str">
        <f>IF($O282&gt;NORMA!$N$30,"NO CUMPLE","CUMPLE")</f>
        <v>CUMPLE</v>
      </c>
      <c r="AH282" s="51" t="str">
        <f>IF(AND($N282&gt;=NORMA!$R$18, $N282&lt;=NORMA!$S$18),"CUMPLE","NO CUMPLE")</f>
        <v>CUMPLE</v>
      </c>
      <c r="AI282" s="51" t="str">
        <f>IF($I282&gt;NORMA!$N$32,"NO CUMPLE","CUMPLE")</f>
        <v>CUMPLE</v>
      </c>
    </row>
    <row r="283" spans="1:35" ht="14.25" customHeight="1" x14ac:dyDescent="0.35">
      <c r="A283" s="213" t="s">
        <v>117</v>
      </c>
      <c r="B283" s="217" t="s">
        <v>116</v>
      </c>
      <c r="C283" s="252">
        <v>40669</v>
      </c>
      <c r="D283" s="251">
        <v>0.14583333333333301</v>
      </c>
      <c r="E283" s="246">
        <v>6.8</v>
      </c>
      <c r="F283" s="246">
        <v>14.5</v>
      </c>
      <c r="G283" s="246">
        <v>64</v>
      </c>
      <c r="H283" s="245">
        <v>3.6</v>
      </c>
      <c r="I283" s="247">
        <v>0.12</v>
      </c>
      <c r="J283" s="248">
        <v>0.54</v>
      </c>
      <c r="K283" s="218">
        <v>1.44</v>
      </c>
      <c r="L283" s="248">
        <v>10.909274417120001</v>
      </c>
      <c r="M283" s="249">
        <v>3.24</v>
      </c>
      <c r="N283" s="249">
        <v>7.61</v>
      </c>
      <c r="O283" s="250">
        <v>43000</v>
      </c>
      <c r="P283" s="51" t="str">
        <f>IF(M283&lt;NORMA!$N$7,"NO CUMPLE","CUMPLE")</f>
        <v>CUMPLE</v>
      </c>
      <c r="Q283" s="51" t="str">
        <f>IF(E283&gt;NORMA!$N$8,"NO CUMPLE","CUMPLE")</f>
        <v>CUMPLE</v>
      </c>
      <c r="R283" s="51" t="str">
        <f>IF(F283&gt;NORMA!$N$9,"NO CUMPLE","CUMPLE")</f>
        <v>CUMPLE</v>
      </c>
      <c r="S283" s="51" t="str">
        <f>IF(K283&gt;NORMA!$N$10,"NO CUMPLE","CUMPLE")</f>
        <v>CUMPLE</v>
      </c>
      <c r="T283" s="51" t="str">
        <f>IF(J283&gt;NORMA!$N$11,"NO CUMPLE","CUMPLE")</f>
        <v>CUMPLE</v>
      </c>
      <c r="U283" s="51" t="str">
        <f>IF(G283&gt;NORMA!$N$12,"NO CUMPLE","CUMPLE")</f>
        <v>CUMPLE</v>
      </c>
      <c r="V283" s="51" t="str">
        <f>IF(H283&gt;NORMA!$N$13,"NO CUMPLE","CUMPLE")</f>
        <v>CUMPLE</v>
      </c>
      <c r="W283" s="51" t="str">
        <f>IF(O283&gt;NORMA!$N$14,"NO CUMPLE","CUMPLE")</f>
        <v>CUMPLE</v>
      </c>
      <c r="X283" s="51" t="str">
        <f>IF(AND(N283&gt;=NORMA!$Q$4, N283&lt;=NORMA!$R$4),"CUMPLE","NO CUMPLE")</f>
        <v>CUMPLE</v>
      </c>
      <c r="Y283" s="51" t="str">
        <f>IF(I283&gt;NORMA!$N$16,"NO CUMPLE","CUMPLE")</f>
        <v>CUMPLE</v>
      </c>
      <c r="Z283" s="51" t="str">
        <f>IF($M283&lt;NORMA!$N$23,"NO CUMPLE","CUMPLE")</f>
        <v>NO CUMPLE</v>
      </c>
      <c r="AA283" s="51" t="str">
        <f>IF($E283&gt;NORMA!$N$24,"NO CUMPLE","CUMPLE")</f>
        <v>CUMPLE</v>
      </c>
      <c r="AB283" s="51" t="str">
        <f>IF($F283&gt;NORMA!$N$25,"NO CUMPLE","CUMPLE")</f>
        <v>CUMPLE</v>
      </c>
      <c r="AC283" s="51" t="str">
        <f>IF($K283&gt;NORMA!$N$26,"NO CUMPLE","CUMPLE")</f>
        <v>CUMPLE</v>
      </c>
      <c r="AD283" s="51" t="str">
        <f>IF($J283&gt;NORMA!$N$27,"NO CUMPLE","CUMPLE")</f>
        <v>CUMPLE</v>
      </c>
      <c r="AE283" s="51" t="str">
        <f>IF($G283&gt;NORMA!$N$28,"NO CUMPLE","CUMPLE")</f>
        <v>CUMPLE</v>
      </c>
      <c r="AF283" s="51" t="str">
        <f>IF($H283&gt;NORMA!$N$29,"NO CUMPLE","CUMPLE")</f>
        <v>CUMPLE</v>
      </c>
      <c r="AG283" s="51" t="str">
        <f>IF($O283&gt;NORMA!$N$30,"NO CUMPLE","CUMPLE")</f>
        <v>CUMPLE</v>
      </c>
      <c r="AH283" s="51" t="str">
        <f>IF(AND($N283&gt;=NORMA!$R$18, $N283&lt;=NORMA!$S$18),"CUMPLE","NO CUMPLE")</f>
        <v>CUMPLE</v>
      </c>
      <c r="AI283" s="51" t="str">
        <f>IF($I283&gt;NORMA!$N$32,"NO CUMPLE","CUMPLE")</f>
        <v>CUMPLE</v>
      </c>
    </row>
    <row r="284" spans="1:35" ht="14.25" customHeight="1" x14ac:dyDescent="0.35">
      <c r="A284" s="213" t="s">
        <v>115</v>
      </c>
      <c r="B284" s="217" t="s">
        <v>116</v>
      </c>
      <c r="C284" s="252">
        <v>40683</v>
      </c>
      <c r="D284" s="251">
        <v>0.14583333333333301</v>
      </c>
      <c r="E284" s="246">
        <v>3.7</v>
      </c>
      <c r="F284" s="246">
        <v>15.7</v>
      </c>
      <c r="G284" s="246">
        <v>41</v>
      </c>
      <c r="H284" s="245">
        <v>3.6</v>
      </c>
      <c r="I284" s="247">
        <v>0.16</v>
      </c>
      <c r="J284" s="248">
        <v>0.08</v>
      </c>
      <c r="K284" s="243">
        <v>1.2</v>
      </c>
      <c r="L284" s="248">
        <v>10.406787273759999</v>
      </c>
      <c r="M284" s="249">
        <v>7.52</v>
      </c>
      <c r="N284" s="249">
        <v>7.01</v>
      </c>
      <c r="O284" s="250">
        <v>24000</v>
      </c>
      <c r="P284" s="51" t="str">
        <f>IF(M284&lt;NORMA!$N$7,"NO CUMPLE","CUMPLE")</f>
        <v>CUMPLE</v>
      </c>
      <c r="Q284" s="51" t="str">
        <f>IF(E284&gt;NORMA!$N$8,"NO CUMPLE","CUMPLE")</f>
        <v>CUMPLE</v>
      </c>
      <c r="R284" s="51" t="str">
        <f>IF(F284&gt;NORMA!$N$9,"NO CUMPLE","CUMPLE")</f>
        <v>CUMPLE</v>
      </c>
      <c r="S284" s="51" t="str">
        <f>IF(K284&gt;NORMA!$N$10,"NO CUMPLE","CUMPLE")</f>
        <v>CUMPLE</v>
      </c>
      <c r="T284" s="51" t="str">
        <f>IF(J284&gt;NORMA!$N$11,"NO CUMPLE","CUMPLE")</f>
        <v>CUMPLE</v>
      </c>
      <c r="U284" s="51" t="str">
        <f>IF(G284&gt;NORMA!$N$12,"NO CUMPLE","CUMPLE")</f>
        <v>CUMPLE</v>
      </c>
      <c r="V284" s="51" t="str">
        <f>IF(H284&gt;NORMA!$N$13,"NO CUMPLE","CUMPLE")</f>
        <v>CUMPLE</v>
      </c>
      <c r="W284" s="51" t="str">
        <f>IF(O284&gt;NORMA!$N$14,"NO CUMPLE","CUMPLE")</f>
        <v>CUMPLE</v>
      </c>
      <c r="X284" s="51" t="str">
        <f>IF(AND(N284&gt;=NORMA!$Q$4, N284&lt;=NORMA!$R$4),"CUMPLE","NO CUMPLE")</f>
        <v>CUMPLE</v>
      </c>
      <c r="Y284" s="51" t="str">
        <f>IF(I284&gt;NORMA!$N$16,"NO CUMPLE","CUMPLE")</f>
        <v>CUMPLE</v>
      </c>
      <c r="Z284" s="51" t="str">
        <f>IF($M284&lt;NORMA!$N$23,"NO CUMPLE","CUMPLE")</f>
        <v>CUMPLE</v>
      </c>
      <c r="AA284" s="51" t="str">
        <f>IF($E284&gt;NORMA!$N$24,"NO CUMPLE","CUMPLE")</f>
        <v>CUMPLE</v>
      </c>
      <c r="AB284" s="51" t="str">
        <f>IF($F284&gt;NORMA!$N$25,"NO CUMPLE","CUMPLE")</f>
        <v>CUMPLE</v>
      </c>
      <c r="AC284" s="51" t="str">
        <f>IF($K284&gt;NORMA!$N$26,"NO CUMPLE","CUMPLE")</f>
        <v>CUMPLE</v>
      </c>
      <c r="AD284" s="51" t="str">
        <f>IF($J284&gt;NORMA!$N$27,"NO CUMPLE","CUMPLE")</f>
        <v>CUMPLE</v>
      </c>
      <c r="AE284" s="51" t="str">
        <f>IF($G284&gt;NORMA!$N$28,"NO CUMPLE","CUMPLE")</f>
        <v>CUMPLE</v>
      </c>
      <c r="AF284" s="51" t="str">
        <f>IF($H284&gt;NORMA!$N$29,"NO CUMPLE","CUMPLE")</f>
        <v>CUMPLE</v>
      </c>
      <c r="AG284" s="51" t="str">
        <f>IF($O284&gt;NORMA!$N$30,"NO CUMPLE","CUMPLE")</f>
        <v>CUMPLE</v>
      </c>
      <c r="AH284" s="51" t="str">
        <f>IF(AND($N284&gt;=NORMA!$R$18, $N284&lt;=NORMA!$S$18),"CUMPLE","NO CUMPLE")</f>
        <v>CUMPLE</v>
      </c>
      <c r="AI284" s="51" t="str">
        <f>IF($I284&gt;NORMA!$N$32,"NO CUMPLE","CUMPLE")</f>
        <v>CUMPLE</v>
      </c>
    </row>
    <row r="285" spans="1:35" ht="14.25" customHeight="1" x14ac:dyDescent="0.35">
      <c r="A285" s="213" t="s">
        <v>117</v>
      </c>
      <c r="B285" s="217" t="s">
        <v>116</v>
      </c>
      <c r="C285" s="240">
        <v>40711</v>
      </c>
      <c r="D285" s="241">
        <v>0.64583333333333304</v>
      </c>
      <c r="E285" s="216">
        <v>12.8</v>
      </c>
      <c r="F285" s="216">
        <v>53.4</v>
      </c>
      <c r="G285" s="216">
        <v>275</v>
      </c>
      <c r="H285" s="216">
        <v>9.4</v>
      </c>
      <c r="I285" s="218">
        <v>0.68</v>
      </c>
      <c r="J285" s="242">
        <v>1.9</v>
      </c>
      <c r="K285" s="218">
        <v>5.2789999999999999</v>
      </c>
      <c r="L285" s="242">
        <v>8.3778947585280008</v>
      </c>
      <c r="M285" s="243">
        <v>7.69</v>
      </c>
      <c r="N285" s="243">
        <v>8.92</v>
      </c>
      <c r="O285" s="244">
        <v>110000</v>
      </c>
      <c r="P285" s="51" t="str">
        <f>IF(M285&lt;NORMA!$N$7,"NO CUMPLE","CUMPLE")</f>
        <v>CUMPLE</v>
      </c>
      <c r="Q285" s="51" t="str">
        <f>IF(E285&gt;NORMA!$N$8,"NO CUMPLE","CUMPLE")</f>
        <v>CUMPLE</v>
      </c>
      <c r="R285" s="51" t="str">
        <f>IF(F285&gt;NORMA!$N$9,"NO CUMPLE","CUMPLE")</f>
        <v>CUMPLE</v>
      </c>
      <c r="S285" s="51" t="str">
        <f>IF(K285&gt;NORMA!$N$10,"NO CUMPLE","CUMPLE")</f>
        <v>CUMPLE</v>
      </c>
      <c r="T285" s="51" t="str">
        <f>IF(J285&gt;NORMA!$N$11,"NO CUMPLE","CUMPLE")</f>
        <v>CUMPLE</v>
      </c>
      <c r="U285" s="51" t="str">
        <f>IF(G285&gt;NORMA!$N$12,"NO CUMPLE","CUMPLE")</f>
        <v>NO CUMPLE</v>
      </c>
      <c r="V285" s="51" t="str">
        <f>IF(H285&gt;NORMA!$N$13,"NO CUMPLE","CUMPLE")</f>
        <v>CUMPLE</v>
      </c>
      <c r="W285" s="51" t="str">
        <f>IF(O285&gt;NORMA!$N$14,"NO CUMPLE","CUMPLE")</f>
        <v>CUMPLE</v>
      </c>
      <c r="X285" s="51" t="str">
        <f>IF(AND(N285&gt;=NORMA!$Q$4, N285&lt;=NORMA!$R$4),"CUMPLE","NO CUMPLE")</f>
        <v>CUMPLE</v>
      </c>
      <c r="Y285" s="51" t="str">
        <f>IF(I285&gt;NORMA!$N$16,"NO CUMPLE","CUMPLE")</f>
        <v>CUMPLE</v>
      </c>
      <c r="Z285" s="51" t="str">
        <f>IF($M285&lt;NORMA!$N$23,"NO CUMPLE","CUMPLE")</f>
        <v>CUMPLE</v>
      </c>
      <c r="AA285" s="51" t="str">
        <f>IF($E285&gt;NORMA!$N$24,"NO CUMPLE","CUMPLE")</f>
        <v>CUMPLE</v>
      </c>
      <c r="AB285" s="51" t="str">
        <f>IF($F285&gt;NORMA!$N$25,"NO CUMPLE","CUMPLE")</f>
        <v>NO CUMPLE</v>
      </c>
      <c r="AC285" s="51" t="str">
        <f>IF($K285&gt;NORMA!$N$26,"NO CUMPLE","CUMPLE")</f>
        <v>CUMPLE</v>
      </c>
      <c r="AD285" s="51" t="str">
        <f>IF($J285&gt;NORMA!$N$27,"NO CUMPLE","CUMPLE")</f>
        <v>NO CUMPLE</v>
      </c>
      <c r="AE285" s="51" t="str">
        <f>IF($G285&gt;NORMA!$N$28,"NO CUMPLE","CUMPLE")</f>
        <v>NO CUMPLE</v>
      </c>
      <c r="AF285" s="51" t="str">
        <f>IF($H285&gt;NORMA!$N$29,"NO CUMPLE","CUMPLE")</f>
        <v>CUMPLE</v>
      </c>
      <c r="AG285" s="51" t="str">
        <f>IF($O285&gt;NORMA!$N$30,"NO CUMPLE","CUMPLE")</f>
        <v>NO CUMPLE</v>
      </c>
      <c r="AH285" s="51" t="str">
        <f>IF(AND($N285&gt;=NORMA!$R$18, $N285&lt;=NORMA!$S$18),"CUMPLE","NO CUMPLE")</f>
        <v>NO CUMPLE</v>
      </c>
      <c r="AI285" s="51" t="str">
        <f>IF($I285&gt;NORMA!$N$32,"NO CUMPLE","CUMPLE")</f>
        <v>CUMPLE</v>
      </c>
    </row>
    <row r="286" spans="1:35" ht="14.25" customHeight="1" x14ac:dyDescent="0.35">
      <c r="A286" s="213" t="s">
        <v>115</v>
      </c>
      <c r="B286" s="217" t="s">
        <v>116</v>
      </c>
      <c r="C286" s="240">
        <v>40724</v>
      </c>
      <c r="D286" s="241">
        <v>0.41666666666666702</v>
      </c>
      <c r="E286" s="216">
        <v>15.4</v>
      </c>
      <c r="F286" s="216">
        <v>69.7</v>
      </c>
      <c r="G286" s="216">
        <v>63</v>
      </c>
      <c r="H286" s="216">
        <v>6</v>
      </c>
      <c r="I286" s="218">
        <v>0.85</v>
      </c>
      <c r="J286" s="242">
        <v>0.87</v>
      </c>
      <c r="K286" s="218">
        <v>7.03</v>
      </c>
      <c r="L286" s="242">
        <v>1.51733601028</v>
      </c>
      <c r="M286" s="243">
        <v>6.7</v>
      </c>
      <c r="N286" s="243">
        <v>7.34</v>
      </c>
      <c r="O286" s="244">
        <v>40000</v>
      </c>
      <c r="P286" s="51" t="str">
        <f>IF(M286&lt;NORMA!$N$7,"NO CUMPLE","CUMPLE")</f>
        <v>CUMPLE</v>
      </c>
      <c r="Q286" s="51" t="str">
        <f>IF(E286&gt;NORMA!$N$8,"NO CUMPLE","CUMPLE")</f>
        <v>CUMPLE</v>
      </c>
      <c r="R286" s="51" t="str">
        <f>IF(F286&gt;NORMA!$N$9,"NO CUMPLE","CUMPLE")</f>
        <v>CUMPLE</v>
      </c>
      <c r="S286" s="51" t="str">
        <f>IF(K286&gt;NORMA!$N$10,"NO CUMPLE","CUMPLE")</f>
        <v>CUMPLE</v>
      </c>
      <c r="T286" s="51" t="str">
        <f>IF(J286&gt;NORMA!$N$11,"NO CUMPLE","CUMPLE")</f>
        <v>CUMPLE</v>
      </c>
      <c r="U286" s="51" t="str">
        <f>IF(G286&gt;NORMA!$N$12,"NO CUMPLE","CUMPLE")</f>
        <v>CUMPLE</v>
      </c>
      <c r="V286" s="51" t="str">
        <f>IF(H286&gt;NORMA!$N$13,"NO CUMPLE","CUMPLE")</f>
        <v>CUMPLE</v>
      </c>
      <c r="W286" s="51" t="str">
        <f>IF(O286&gt;NORMA!$N$14,"NO CUMPLE","CUMPLE")</f>
        <v>CUMPLE</v>
      </c>
      <c r="X286" s="51" t="str">
        <f>IF(AND(N286&gt;=NORMA!$Q$4, N286&lt;=NORMA!$R$4),"CUMPLE","NO CUMPLE")</f>
        <v>CUMPLE</v>
      </c>
      <c r="Y286" s="51" t="str">
        <f>IF(I286&gt;NORMA!$N$16,"NO CUMPLE","CUMPLE")</f>
        <v>CUMPLE</v>
      </c>
      <c r="Z286" s="51" t="str">
        <f>IF($M286&lt;NORMA!$N$23,"NO CUMPLE","CUMPLE")</f>
        <v>CUMPLE</v>
      </c>
      <c r="AA286" s="51" t="str">
        <f>IF($E286&gt;NORMA!$N$24,"NO CUMPLE","CUMPLE")</f>
        <v>CUMPLE</v>
      </c>
      <c r="AB286" s="51" t="str">
        <f>IF($F286&gt;NORMA!$N$25,"NO CUMPLE","CUMPLE")</f>
        <v>NO CUMPLE</v>
      </c>
      <c r="AC286" s="51" t="str">
        <f>IF($K286&gt;NORMA!$N$26,"NO CUMPLE","CUMPLE")</f>
        <v>CUMPLE</v>
      </c>
      <c r="AD286" s="51" t="str">
        <f>IF($J286&gt;NORMA!$N$27,"NO CUMPLE","CUMPLE")</f>
        <v>CUMPLE</v>
      </c>
      <c r="AE286" s="51" t="str">
        <f>IF($G286&gt;NORMA!$N$28,"NO CUMPLE","CUMPLE")</f>
        <v>CUMPLE</v>
      </c>
      <c r="AF286" s="51" t="str">
        <f>IF($H286&gt;NORMA!$N$29,"NO CUMPLE","CUMPLE")</f>
        <v>CUMPLE</v>
      </c>
      <c r="AG286" s="51" t="str">
        <f>IF($O286&gt;NORMA!$N$30,"NO CUMPLE","CUMPLE")</f>
        <v>CUMPLE</v>
      </c>
      <c r="AH286" s="51" t="str">
        <f>IF(AND($N286&gt;=NORMA!$R$18, $N286&lt;=NORMA!$S$18),"CUMPLE","NO CUMPLE")</f>
        <v>CUMPLE</v>
      </c>
      <c r="AI286" s="51" t="str">
        <f>IF($I286&gt;NORMA!$N$32,"NO CUMPLE","CUMPLE")</f>
        <v>CUMPLE</v>
      </c>
    </row>
    <row r="287" spans="1:35" ht="14.25" customHeight="1" x14ac:dyDescent="0.35">
      <c r="A287" s="213" t="s">
        <v>117</v>
      </c>
      <c r="B287" s="217" t="s">
        <v>116</v>
      </c>
      <c r="C287" s="240">
        <v>40724</v>
      </c>
      <c r="D287" s="241">
        <v>0.16666666666666699</v>
      </c>
      <c r="E287" s="216">
        <v>56.7</v>
      </c>
      <c r="F287" s="216">
        <v>246</v>
      </c>
      <c r="G287" s="216">
        <v>296</v>
      </c>
      <c r="H287" s="245">
        <v>3.6</v>
      </c>
      <c r="I287" s="218">
        <v>0.93</v>
      </c>
      <c r="J287" s="242">
        <v>1.72</v>
      </c>
      <c r="K287" s="218">
        <v>25.36</v>
      </c>
      <c r="L287" s="242">
        <v>1.24317182912</v>
      </c>
      <c r="M287" s="243">
        <v>3.34</v>
      </c>
      <c r="N287" s="243">
        <v>8.33</v>
      </c>
      <c r="O287" s="244">
        <v>230000</v>
      </c>
      <c r="P287" s="51" t="str">
        <f>IF(M287&lt;NORMA!$N$7,"NO CUMPLE","CUMPLE")</f>
        <v>CUMPLE</v>
      </c>
      <c r="Q287" s="51" t="str">
        <f>IF(E287&gt;NORMA!$N$8,"NO CUMPLE","CUMPLE")</f>
        <v>CUMPLE</v>
      </c>
      <c r="R287" s="51" t="str">
        <f>IF(F287&gt;NORMA!$N$9,"NO CUMPLE","CUMPLE")</f>
        <v>NO CUMPLE</v>
      </c>
      <c r="S287" s="51" t="str">
        <f>IF(K287&gt;NORMA!$N$10,"NO CUMPLE","CUMPLE")</f>
        <v>NO CUMPLE</v>
      </c>
      <c r="T287" s="51" t="str">
        <f>IF(J287&gt;NORMA!$N$11,"NO CUMPLE","CUMPLE")</f>
        <v>CUMPLE</v>
      </c>
      <c r="U287" s="51" t="str">
        <f>IF(G287&gt;NORMA!$N$12,"NO CUMPLE","CUMPLE")</f>
        <v>NO CUMPLE</v>
      </c>
      <c r="V287" s="51" t="str">
        <f>IF(H287&gt;NORMA!$N$13,"NO CUMPLE","CUMPLE")</f>
        <v>CUMPLE</v>
      </c>
      <c r="W287" s="51" t="str">
        <f>IF(O287&gt;NORMA!$N$14,"NO CUMPLE","CUMPLE")</f>
        <v>CUMPLE</v>
      </c>
      <c r="X287" s="51" t="str">
        <f>IF(AND(N287&gt;=NORMA!$Q$4, N287&lt;=NORMA!$R$4),"CUMPLE","NO CUMPLE")</f>
        <v>CUMPLE</v>
      </c>
      <c r="Y287" s="51" t="str">
        <f>IF(I287&gt;NORMA!$N$16,"NO CUMPLE","CUMPLE")</f>
        <v>CUMPLE</v>
      </c>
      <c r="Z287" s="51" t="str">
        <f>IF($M287&lt;NORMA!$N$23,"NO CUMPLE","CUMPLE")</f>
        <v>NO CUMPLE</v>
      </c>
      <c r="AA287" s="51" t="str">
        <f>IF($E287&gt;NORMA!$N$24,"NO CUMPLE","CUMPLE")</f>
        <v>NO CUMPLE</v>
      </c>
      <c r="AB287" s="51" t="str">
        <f>IF($F287&gt;NORMA!$N$25,"NO CUMPLE","CUMPLE")</f>
        <v>NO CUMPLE</v>
      </c>
      <c r="AC287" s="51" t="str">
        <f>IF($K287&gt;NORMA!$N$26,"NO CUMPLE","CUMPLE")</f>
        <v>NO CUMPLE</v>
      </c>
      <c r="AD287" s="51" t="str">
        <f>IF($J287&gt;NORMA!$N$27,"NO CUMPLE","CUMPLE")</f>
        <v>NO CUMPLE</v>
      </c>
      <c r="AE287" s="51" t="str">
        <f>IF($G287&gt;NORMA!$N$28,"NO CUMPLE","CUMPLE")</f>
        <v>NO CUMPLE</v>
      </c>
      <c r="AF287" s="51" t="str">
        <f>IF($H287&gt;NORMA!$N$29,"NO CUMPLE","CUMPLE")</f>
        <v>CUMPLE</v>
      </c>
      <c r="AG287" s="51" t="str">
        <f>IF($O287&gt;NORMA!$N$30,"NO CUMPLE","CUMPLE")</f>
        <v>NO CUMPLE</v>
      </c>
      <c r="AH287" s="51" t="str">
        <f>IF(AND($N287&gt;=NORMA!$R$18, $N287&lt;=NORMA!$S$18),"CUMPLE","NO CUMPLE")</f>
        <v>CUMPLE</v>
      </c>
      <c r="AI287" s="51" t="str">
        <f>IF($I287&gt;NORMA!$N$32,"NO CUMPLE","CUMPLE")</f>
        <v>CUMPLE</v>
      </c>
    </row>
    <row r="288" spans="1:35" ht="14.25" customHeight="1" x14ac:dyDescent="0.35">
      <c r="A288" s="213" t="s">
        <v>115</v>
      </c>
      <c r="B288" s="217" t="s">
        <v>116</v>
      </c>
      <c r="C288" s="240">
        <v>40735</v>
      </c>
      <c r="D288" s="241">
        <v>0.54166666666666696</v>
      </c>
      <c r="E288" s="216">
        <v>9.5</v>
      </c>
      <c r="F288" s="216">
        <v>220</v>
      </c>
      <c r="G288" s="216">
        <v>400</v>
      </c>
      <c r="H288" s="216">
        <v>9.6</v>
      </c>
      <c r="I288" s="218">
        <v>1</v>
      </c>
      <c r="J288" s="242">
        <v>2.67</v>
      </c>
      <c r="K288" s="218">
        <v>4.6399999999999997</v>
      </c>
      <c r="L288" s="242">
        <v>1.7155708041237301</v>
      </c>
      <c r="M288" s="243">
        <v>6.73</v>
      </c>
      <c r="N288" s="243">
        <v>7.32</v>
      </c>
      <c r="O288" s="244">
        <v>2000</v>
      </c>
      <c r="P288" s="51" t="str">
        <f>IF(M288&lt;NORMA!$N$7,"NO CUMPLE","CUMPLE")</f>
        <v>CUMPLE</v>
      </c>
      <c r="Q288" s="51" t="str">
        <f>IF(E288&gt;NORMA!$N$8,"NO CUMPLE","CUMPLE")</f>
        <v>CUMPLE</v>
      </c>
      <c r="R288" s="51" t="str">
        <f>IF(F288&gt;NORMA!$N$9,"NO CUMPLE","CUMPLE")</f>
        <v>NO CUMPLE</v>
      </c>
      <c r="S288" s="51" t="str">
        <f>IF(K288&gt;NORMA!$N$10,"NO CUMPLE","CUMPLE")</f>
        <v>CUMPLE</v>
      </c>
      <c r="T288" s="51" t="str">
        <f>IF(J288&gt;NORMA!$N$11,"NO CUMPLE","CUMPLE")</f>
        <v>CUMPLE</v>
      </c>
      <c r="U288" s="51" t="str">
        <f>IF(G288&gt;NORMA!$N$12,"NO CUMPLE","CUMPLE")</f>
        <v>NO CUMPLE</v>
      </c>
      <c r="V288" s="51" t="str">
        <f>IF(H288&gt;NORMA!$N$13,"NO CUMPLE","CUMPLE")</f>
        <v>CUMPLE</v>
      </c>
      <c r="W288" s="51" t="str">
        <f>IF(O288&gt;NORMA!$N$14,"NO CUMPLE","CUMPLE")</f>
        <v>CUMPLE</v>
      </c>
      <c r="X288" s="51" t="str">
        <f>IF(AND(N288&gt;=NORMA!$Q$4, N288&lt;=NORMA!$R$4),"CUMPLE","NO CUMPLE")</f>
        <v>CUMPLE</v>
      </c>
      <c r="Y288" s="51" t="str">
        <f>IF(I288&gt;NORMA!$N$16,"NO CUMPLE","CUMPLE")</f>
        <v>CUMPLE</v>
      </c>
      <c r="Z288" s="51" t="str">
        <f>IF($M288&lt;NORMA!$N$23,"NO CUMPLE","CUMPLE")</f>
        <v>CUMPLE</v>
      </c>
      <c r="AA288" s="51" t="str">
        <f>IF($E288&gt;NORMA!$N$24,"NO CUMPLE","CUMPLE")</f>
        <v>CUMPLE</v>
      </c>
      <c r="AB288" s="51" t="str">
        <f>IF($F288&gt;NORMA!$N$25,"NO CUMPLE","CUMPLE")</f>
        <v>NO CUMPLE</v>
      </c>
      <c r="AC288" s="51" t="str">
        <f>IF($K288&gt;NORMA!$N$26,"NO CUMPLE","CUMPLE")</f>
        <v>CUMPLE</v>
      </c>
      <c r="AD288" s="51" t="str">
        <f>IF($J288&gt;NORMA!$N$27,"NO CUMPLE","CUMPLE")</f>
        <v>NO CUMPLE</v>
      </c>
      <c r="AE288" s="51" t="str">
        <f>IF($G288&gt;NORMA!$N$28,"NO CUMPLE","CUMPLE")</f>
        <v>NO CUMPLE</v>
      </c>
      <c r="AF288" s="51" t="str">
        <f>IF($H288&gt;NORMA!$N$29,"NO CUMPLE","CUMPLE")</f>
        <v>CUMPLE</v>
      </c>
      <c r="AG288" s="51" t="str">
        <f>IF($O288&gt;NORMA!$N$30,"NO CUMPLE","CUMPLE")</f>
        <v>CUMPLE</v>
      </c>
      <c r="AH288" s="51" t="str">
        <f>IF(AND($N288&gt;=NORMA!$R$18, $N288&lt;=NORMA!$S$18),"CUMPLE","NO CUMPLE")</f>
        <v>CUMPLE</v>
      </c>
      <c r="AI288" s="51" t="str">
        <f>IF($I288&gt;NORMA!$N$32,"NO CUMPLE","CUMPLE")</f>
        <v>CUMPLE</v>
      </c>
    </row>
    <row r="289" spans="1:35" ht="14.25" customHeight="1" x14ac:dyDescent="0.35">
      <c r="A289" s="213" t="s">
        <v>117</v>
      </c>
      <c r="B289" s="217" t="s">
        <v>116</v>
      </c>
      <c r="C289" s="240">
        <v>40735</v>
      </c>
      <c r="D289" s="251">
        <v>0.6875</v>
      </c>
      <c r="E289" s="246">
        <v>51.6</v>
      </c>
      <c r="F289" s="246">
        <v>378</v>
      </c>
      <c r="G289" s="246">
        <v>2120</v>
      </c>
      <c r="H289" s="216">
        <v>7.3</v>
      </c>
      <c r="I289" s="247">
        <v>1.1299999999999999</v>
      </c>
      <c r="J289" s="248">
        <v>8.01</v>
      </c>
      <c r="K289" s="218">
        <v>2.44</v>
      </c>
      <c r="L289" s="248">
        <v>1.1035194312600001</v>
      </c>
      <c r="M289" s="249">
        <v>5.64</v>
      </c>
      <c r="N289" s="249">
        <v>9.2200000000000006</v>
      </c>
      <c r="O289" s="250">
        <v>90000</v>
      </c>
      <c r="P289" s="51" t="str">
        <f>IF(M289&lt;NORMA!$N$7,"NO CUMPLE","CUMPLE")</f>
        <v>CUMPLE</v>
      </c>
      <c r="Q289" s="51" t="str">
        <f>IF(E289&gt;NORMA!$N$8,"NO CUMPLE","CUMPLE")</f>
        <v>CUMPLE</v>
      </c>
      <c r="R289" s="51" t="str">
        <f>IF(F289&gt;NORMA!$N$9,"NO CUMPLE","CUMPLE")</f>
        <v>NO CUMPLE</v>
      </c>
      <c r="S289" s="51" t="str">
        <f>IF(K289&gt;NORMA!$N$10,"NO CUMPLE","CUMPLE")</f>
        <v>CUMPLE</v>
      </c>
      <c r="T289" s="51" t="str">
        <f>IF(J289&gt;NORMA!$N$11,"NO CUMPLE","CUMPLE")</f>
        <v>NO CUMPLE</v>
      </c>
      <c r="U289" s="51" t="str">
        <f>IF(G289&gt;NORMA!$N$12,"NO CUMPLE","CUMPLE")</f>
        <v>NO CUMPLE</v>
      </c>
      <c r="V289" s="51" t="str">
        <f>IF(H289&gt;NORMA!$N$13,"NO CUMPLE","CUMPLE")</f>
        <v>CUMPLE</v>
      </c>
      <c r="W289" s="51" t="str">
        <f>IF(O289&gt;NORMA!$N$14,"NO CUMPLE","CUMPLE")</f>
        <v>CUMPLE</v>
      </c>
      <c r="X289" s="51" t="str">
        <f>IF(AND(N289&gt;=NORMA!$Q$4, N289&lt;=NORMA!$R$4),"CUMPLE","NO CUMPLE")</f>
        <v>NO CUMPLE</v>
      </c>
      <c r="Y289" s="51" t="str">
        <f>IF(I289&gt;NORMA!$N$16,"NO CUMPLE","CUMPLE")</f>
        <v>CUMPLE</v>
      </c>
      <c r="Z289" s="51" t="str">
        <f>IF($M289&lt;NORMA!$N$23,"NO CUMPLE","CUMPLE")</f>
        <v>CUMPLE</v>
      </c>
      <c r="AA289" s="51" t="str">
        <f>IF($E289&gt;NORMA!$N$24,"NO CUMPLE","CUMPLE")</f>
        <v>NO CUMPLE</v>
      </c>
      <c r="AB289" s="51" t="str">
        <f>IF($F289&gt;NORMA!$N$25,"NO CUMPLE","CUMPLE")</f>
        <v>NO CUMPLE</v>
      </c>
      <c r="AC289" s="51" t="str">
        <f>IF($K289&gt;NORMA!$N$26,"NO CUMPLE","CUMPLE")</f>
        <v>CUMPLE</v>
      </c>
      <c r="AD289" s="51" t="str">
        <f>IF($J289&gt;NORMA!$N$27,"NO CUMPLE","CUMPLE")</f>
        <v>NO CUMPLE</v>
      </c>
      <c r="AE289" s="51" t="str">
        <f>IF($G289&gt;NORMA!$N$28,"NO CUMPLE","CUMPLE")</f>
        <v>NO CUMPLE</v>
      </c>
      <c r="AF289" s="51" t="str">
        <f>IF($H289&gt;NORMA!$N$29,"NO CUMPLE","CUMPLE")</f>
        <v>CUMPLE</v>
      </c>
      <c r="AG289" s="51" t="str">
        <f>IF($O289&gt;NORMA!$N$30,"NO CUMPLE","CUMPLE")</f>
        <v>CUMPLE</v>
      </c>
      <c r="AH289" s="51" t="str">
        <f>IF(AND($N289&gt;=NORMA!$R$18, $N289&lt;=NORMA!$S$18),"CUMPLE","NO CUMPLE")</f>
        <v>NO CUMPLE</v>
      </c>
      <c r="AI289" s="51" t="str">
        <f>IF($I289&gt;NORMA!$N$32,"NO CUMPLE","CUMPLE")</f>
        <v>NO CUMPLE</v>
      </c>
    </row>
    <row r="290" spans="1:35" ht="14.25" customHeight="1" x14ac:dyDescent="0.35">
      <c r="A290" s="213" t="s">
        <v>115</v>
      </c>
      <c r="B290" s="217" t="s">
        <v>116</v>
      </c>
      <c r="C290" s="240">
        <v>40749</v>
      </c>
      <c r="D290" s="241">
        <v>0.5</v>
      </c>
      <c r="E290" s="216">
        <v>13.4</v>
      </c>
      <c r="F290" s="216">
        <v>42.2</v>
      </c>
      <c r="G290" s="216">
        <v>153</v>
      </c>
      <c r="H290" s="216">
        <v>42</v>
      </c>
      <c r="I290" s="218">
        <v>0.52</v>
      </c>
      <c r="J290" s="242">
        <v>0.71</v>
      </c>
      <c r="K290" s="218">
        <v>2.09</v>
      </c>
      <c r="L290" s="242">
        <v>3.9070643474</v>
      </c>
      <c r="M290" s="243">
        <v>7.44</v>
      </c>
      <c r="N290" s="243">
        <v>6.49</v>
      </c>
      <c r="O290" s="244">
        <v>150000</v>
      </c>
      <c r="P290" s="51" t="str">
        <f>IF(M290&lt;NORMA!$N$7,"NO CUMPLE","CUMPLE")</f>
        <v>CUMPLE</v>
      </c>
      <c r="Q290" s="51" t="str">
        <f>IF(E290&gt;NORMA!$N$8,"NO CUMPLE","CUMPLE")</f>
        <v>CUMPLE</v>
      </c>
      <c r="R290" s="51" t="str">
        <f>IF(F290&gt;NORMA!$N$9,"NO CUMPLE","CUMPLE")</f>
        <v>CUMPLE</v>
      </c>
      <c r="S290" s="51" t="str">
        <f>IF(K290&gt;NORMA!$N$10,"NO CUMPLE","CUMPLE")</f>
        <v>CUMPLE</v>
      </c>
      <c r="T290" s="51" t="str">
        <f>IF(J290&gt;NORMA!$N$11,"NO CUMPLE","CUMPLE")</f>
        <v>CUMPLE</v>
      </c>
      <c r="U290" s="51" t="str">
        <f>IF(G290&gt;NORMA!$N$12,"NO CUMPLE","CUMPLE")</f>
        <v>NO CUMPLE</v>
      </c>
      <c r="V290" s="51" t="str">
        <f>IF(H290&gt;NORMA!$N$13,"NO CUMPLE","CUMPLE")</f>
        <v>NO CUMPLE</v>
      </c>
      <c r="W290" s="51" t="str">
        <f>IF(O290&gt;NORMA!$N$14,"NO CUMPLE","CUMPLE")</f>
        <v>CUMPLE</v>
      </c>
      <c r="X290" s="51" t="str">
        <f>IF(AND(N290&gt;=NORMA!$Q$4, N290&lt;=NORMA!$R$4),"CUMPLE","NO CUMPLE")</f>
        <v>CUMPLE</v>
      </c>
      <c r="Y290" s="51" t="str">
        <f>IF(I290&gt;NORMA!$N$16,"NO CUMPLE","CUMPLE")</f>
        <v>CUMPLE</v>
      </c>
      <c r="Z290" s="51" t="str">
        <f>IF($M290&lt;NORMA!$N$23,"NO CUMPLE","CUMPLE")</f>
        <v>CUMPLE</v>
      </c>
      <c r="AA290" s="51" t="str">
        <f>IF($E290&gt;NORMA!$N$24,"NO CUMPLE","CUMPLE")</f>
        <v>CUMPLE</v>
      </c>
      <c r="AB290" s="51" t="str">
        <f>IF($F290&gt;NORMA!$N$25,"NO CUMPLE","CUMPLE")</f>
        <v>NO CUMPLE</v>
      </c>
      <c r="AC290" s="51" t="str">
        <f>IF($K290&gt;NORMA!$N$26,"NO CUMPLE","CUMPLE")</f>
        <v>CUMPLE</v>
      </c>
      <c r="AD290" s="51" t="str">
        <f>IF($J290&gt;NORMA!$N$27,"NO CUMPLE","CUMPLE")</f>
        <v>CUMPLE</v>
      </c>
      <c r="AE290" s="51" t="str">
        <f>IF($G290&gt;NORMA!$N$28,"NO CUMPLE","CUMPLE")</f>
        <v>NO CUMPLE</v>
      </c>
      <c r="AF290" s="51" t="str">
        <f>IF($H290&gt;NORMA!$N$29,"NO CUMPLE","CUMPLE")</f>
        <v>NO CUMPLE</v>
      </c>
      <c r="AG290" s="51" t="str">
        <f>IF($O290&gt;NORMA!$N$30,"NO CUMPLE","CUMPLE")</f>
        <v>NO CUMPLE</v>
      </c>
      <c r="AH290" s="51" t="str">
        <f>IF(AND($N290&gt;=NORMA!$R$18, $N290&lt;=NORMA!$S$18),"CUMPLE","NO CUMPLE")</f>
        <v>NO CUMPLE</v>
      </c>
      <c r="AI290" s="51" t="str">
        <f>IF($I290&gt;NORMA!$N$32,"NO CUMPLE","CUMPLE")</f>
        <v>CUMPLE</v>
      </c>
    </row>
    <row r="291" spans="1:35" ht="14.25" customHeight="1" x14ac:dyDescent="0.35">
      <c r="A291" s="213" t="s">
        <v>115</v>
      </c>
      <c r="B291" s="217" t="s">
        <v>116</v>
      </c>
      <c r="C291" s="240">
        <v>40756</v>
      </c>
      <c r="D291" s="241">
        <v>0.39583333333333298</v>
      </c>
      <c r="E291" s="216">
        <v>6.1</v>
      </c>
      <c r="F291" s="216">
        <v>43.8</v>
      </c>
      <c r="G291" s="216">
        <v>111</v>
      </c>
      <c r="H291" s="245">
        <v>3.6</v>
      </c>
      <c r="I291" s="218">
        <v>0.89</v>
      </c>
      <c r="J291" s="242">
        <v>0.72</v>
      </c>
      <c r="K291" s="218">
        <v>4.7699999999999996</v>
      </c>
      <c r="L291" s="242">
        <v>9.9419395062767997</v>
      </c>
      <c r="M291" s="243">
        <v>7.31</v>
      </c>
      <c r="N291" s="243">
        <v>6.82</v>
      </c>
      <c r="O291" s="244">
        <v>90000</v>
      </c>
      <c r="P291" s="51" t="str">
        <f>IF(M291&lt;NORMA!$N$7,"NO CUMPLE","CUMPLE")</f>
        <v>CUMPLE</v>
      </c>
      <c r="Q291" s="51" t="str">
        <f>IF(E291&gt;NORMA!$N$8,"NO CUMPLE","CUMPLE")</f>
        <v>CUMPLE</v>
      </c>
      <c r="R291" s="51" t="str">
        <f>IF(F291&gt;NORMA!$N$9,"NO CUMPLE","CUMPLE")</f>
        <v>CUMPLE</v>
      </c>
      <c r="S291" s="51" t="str">
        <f>IF(K291&gt;NORMA!$N$10,"NO CUMPLE","CUMPLE")</f>
        <v>CUMPLE</v>
      </c>
      <c r="T291" s="51" t="str">
        <f>IF(J291&gt;NORMA!$N$11,"NO CUMPLE","CUMPLE")</f>
        <v>CUMPLE</v>
      </c>
      <c r="U291" s="51" t="str">
        <f>IF(G291&gt;NORMA!$N$12,"NO CUMPLE","CUMPLE")</f>
        <v>CUMPLE</v>
      </c>
      <c r="V291" s="51" t="str">
        <f>IF(H291&gt;NORMA!$N$13,"NO CUMPLE","CUMPLE")</f>
        <v>CUMPLE</v>
      </c>
      <c r="W291" s="51" t="str">
        <f>IF(O291&gt;NORMA!$N$14,"NO CUMPLE","CUMPLE")</f>
        <v>CUMPLE</v>
      </c>
      <c r="X291" s="51" t="str">
        <f>IF(AND(N291&gt;=NORMA!$Q$4, N291&lt;=NORMA!$R$4),"CUMPLE","NO CUMPLE")</f>
        <v>CUMPLE</v>
      </c>
      <c r="Y291" s="51" t="str">
        <f>IF(I291&gt;NORMA!$N$16,"NO CUMPLE","CUMPLE")</f>
        <v>CUMPLE</v>
      </c>
      <c r="Z291" s="51" t="str">
        <f>IF($M291&lt;NORMA!$N$23,"NO CUMPLE","CUMPLE")</f>
        <v>CUMPLE</v>
      </c>
      <c r="AA291" s="51" t="str">
        <f>IF($E291&gt;NORMA!$N$24,"NO CUMPLE","CUMPLE")</f>
        <v>CUMPLE</v>
      </c>
      <c r="AB291" s="51" t="str">
        <f>IF($F291&gt;NORMA!$N$25,"NO CUMPLE","CUMPLE")</f>
        <v>NO CUMPLE</v>
      </c>
      <c r="AC291" s="51" t="str">
        <f>IF($K291&gt;NORMA!$N$26,"NO CUMPLE","CUMPLE")</f>
        <v>CUMPLE</v>
      </c>
      <c r="AD291" s="51" t="str">
        <f>IF($J291&gt;NORMA!$N$27,"NO CUMPLE","CUMPLE")</f>
        <v>CUMPLE</v>
      </c>
      <c r="AE291" s="51" t="str">
        <f>IF($G291&gt;NORMA!$N$28,"NO CUMPLE","CUMPLE")</f>
        <v>CUMPLE</v>
      </c>
      <c r="AF291" s="51" t="str">
        <f>IF($H291&gt;NORMA!$N$29,"NO CUMPLE","CUMPLE")</f>
        <v>CUMPLE</v>
      </c>
      <c r="AG291" s="51" t="str">
        <f>IF($O291&gt;NORMA!$N$30,"NO CUMPLE","CUMPLE")</f>
        <v>CUMPLE</v>
      </c>
      <c r="AH291" s="51" t="str">
        <f>IF(AND($N291&gt;=NORMA!$R$18, $N291&lt;=NORMA!$S$18),"CUMPLE","NO CUMPLE")</f>
        <v>CUMPLE</v>
      </c>
      <c r="AI291" s="51" t="str">
        <f>IF($I291&gt;NORMA!$N$32,"NO CUMPLE","CUMPLE")</f>
        <v>CUMPLE</v>
      </c>
    </row>
    <row r="292" spans="1:35" ht="14.25" customHeight="1" x14ac:dyDescent="0.35">
      <c r="A292" s="213" t="s">
        <v>117</v>
      </c>
      <c r="B292" s="217" t="s">
        <v>116</v>
      </c>
      <c r="C292" s="240">
        <v>40756</v>
      </c>
      <c r="D292" s="251">
        <v>0.25</v>
      </c>
      <c r="E292" s="245">
        <v>1</v>
      </c>
      <c r="F292" s="246">
        <v>31.6</v>
      </c>
      <c r="G292" s="246">
        <v>750</v>
      </c>
      <c r="H292" s="245">
        <v>3.6</v>
      </c>
      <c r="I292" s="247">
        <v>0.38</v>
      </c>
      <c r="J292" s="248">
        <v>4.6900000000000004</v>
      </c>
      <c r="K292" s="218">
        <v>2.5099999999999998</v>
      </c>
      <c r="L292" s="248">
        <v>12.287168142912</v>
      </c>
      <c r="M292" s="249">
        <v>7.44</v>
      </c>
      <c r="N292" s="249">
        <v>7.83</v>
      </c>
      <c r="O292" s="250">
        <v>93000</v>
      </c>
      <c r="P292" s="51" t="str">
        <f>IF(M292&lt;NORMA!$N$7,"NO CUMPLE","CUMPLE")</f>
        <v>CUMPLE</v>
      </c>
      <c r="Q292" s="51" t="str">
        <f>IF(E292&gt;NORMA!$N$8,"NO CUMPLE","CUMPLE")</f>
        <v>CUMPLE</v>
      </c>
      <c r="R292" s="51" t="str">
        <f>IF(F292&gt;NORMA!$N$9,"NO CUMPLE","CUMPLE")</f>
        <v>CUMPLE</v>
      </c>
      <c r="S292" s="51" t="str">
        <f>IF(K292&gt;NORMA!$N$10,"NO CUMPLE","CUMPLE")</f>
        <v>CUMPLE</v>
      </c>
      <c r="T292" s="51" t="str">
        <f>IF(J292&gt;NORMA!$N$11,"NO CUMPLE","CUMPLE")</f>
        <v>NO CUMPLE</v>
      </c>
      <c r="U292" s="51" t="str">
        <f>IF(G292&gt;NORMA!$N$12,"NO CUMPLE","CUMPLE")</f>
        <v>NO CUMPLE</v>
      </c>
      <c r="V292" s="51" t="str">
        <f>IF(H292&gt;NORMA!$N$13,"NO CUMPLE","CUMPLE")</f>
        <v>CUMPLE</v>
      </c>
      <c r="W292" s="51" t="str">
        <f>IF(O292&gt;NORMA!$N$14,"NO CUMPLE","CUMPLE")</f>
        <v>CUMPLE</v>
      </c>
      <c r="X292" s="51" t="str">
        <f>IF(AND(N292&gt;=NORMA!$Q$4, N292&lt;=NORMA!$R$4),"CUMPLE","NO CUMPLE")</f>
        <v>CUMPLE</v>
      </c>
      <c r="Y292" s="51" t="str">
        <f>IF(I292&gt;NORMA!$N$16,"NO CUMPLE","CUMPLE")</f>
        <v>CUMPLE</v>
      </c>
      <c r="Z292" s="51" t="str">
        <f>IF($M292&lt;NORMA!$N$23,"NO CUMPLE","CUMPLE")</f>
        <v>CUMPLE</v>
      </c>
      <c r="AA292" s="51" t="str">
        <f>IF($E292&gt;NORMA!$N$24,"NO CUMPLE","CUMPLE")</f>
        <v>CUMPLE</v>
      </c>
      <c r="AB292" s="51" t="str">
        <f>IF($F292&gt;NORMA!$N$25,"NO CUMPLE","CUMPLE")</f>
        <v>NO CUMPLE</v>
      </c>
      <c r="AC292" s="51" t="str">
        <f>IF($K292&gt;NORMA!$N$26,"NO CUMPLE","CUMPLE")</f>
        <v>CUMPLE</v>
      </c>
      <c r="AD292" s="51" t="str">
        <f>IF($J292&gt;NORMA!$N$27,"NO CUMPLE","CUMPLE")</f>
        <v>NO CUMPLE</v>
      </c>
      <c r="AE292" s="51" t="str">
        <f>IF($G292&gt;NORMA!$N$28,"NO CUMPLE","CUMPLE")</f>
        <v>NO CUMPLE</v>
      </c>
      <c r="AF292" s="51" t="str">
        <f>IF($H292&gt;NORMA!$N$29,"NO CUMPLE","CUMPLE")</f>
        <v>CUMPLE</v>
      </c>
      <c r="AG292" s="51" t="str">
        <f>IF($O292&gt;NORMA!$N$30,"NO CUMPLE","CUMPLE")</f>
        <v>CUMPLE</v>
      </c>
      <c r="AH292" s="51" t="str">
        <f>IF(AND($N292&gt;=NORMA!$R$18, $N292&lt;=NORMA!$S$18),"CUMPLE","NO CUMPLE")</f>
        <v>CUMPLE</v>
      </c>
      <c r="AI292" s="51" t="str">
        <f>IF($I292&gt;NORMA!$N$32,"NO CUMPLE","CUMPLE")</f>
        <v>CUMPLE</v>
      </c>
    </row>
    <row r="293" spans="1:35" ht="14.25" customHeight="1" x14ac:dyDescent="0.35">
      <c r="A293" s="213" t="s">
        <v>115</v>
      </c>
      <c r="B293" s="217" t="s">
        <v>116</v>
      </c>
      <c r="C293" s="240">
        <v>40771</v>
      </c>
      <c r="D293" s="251">
        <v>0.25</v>
      </c>
      <c r="E293" s="246">
        <v>4.5999999999999996</v>
      </c>
      <c r="F293" s="246">
        <v>32.799999999999997</v>
      </c>
      <c r="G293" s="246">
        <v>31</v>
      </c>
      <c r="H293" s="216">
        <v>4.4000000000000004</v>
      </c>
      <c r="I293" s="247">
        <v>0.26</v>
      </c>
      <c r="J293" s="248">
        <v>0.51</v>
      </c>
      <c r="K293" s="218">
        <v>3.47</v>
      </c>
      <c r="L293" s="248">
        <v>2.17909757050667</v>
      </c>
      <c r="M293" s="249">
        <v>7.03</v>
      </c>
      <c r="N293" s="249">
        <v>7.42</v>
      </c>
      <c r="O293" s="250">
        <v>40000</v>
      </c>
      <c r="P293" s="51" t="str">
        <f>IF(M293&lt;NORMA!$N$7,"NO CUMPLE","CUMPLE")</f>
        <v>CUMPLE</v>
      </c>
      <c r="Q293" s="51" t="str">
        <f>IF(E293&gt;NORMA!$N$8,"NO CUMPLE","CUMPLE")</f>
        <v>CUMPLE</v>
      </c>
      <c r="R293" s="51" t="str">
        <f>IF(F293&gt;NORMA!$N$9,"NO CUMPLE","CUMPLE")</f>
        <v>CUMPLE</v>
      </c>
      <c r="S293" s="51" t="str">
        <f>IF(K293&gt;NORMA!$N$10,"NO CUMPLE","CUMPLE")</f>
        <v>CUMPLE</v>
      </c>
      <c r="T293" s="51" t="str">
        <f>IF(J293&gt;NORMA!$N$11,"NO CUMPLE","CUMPLE")</f>
        <v>CUMPLE</v>
      </c>
      <c r="U293" s="51" t="str">
        <f>IF(G293&gt;NORMA!$N$12,"NO CUMPLE","CUMPLE")</f>
        <v>CUMPLE</v>
      </c>
      <c r="V293" s="51" t="str">
        <f>IF(H293&gt;NORMA!$N$13,"NO CUMPLE","CUMPLE")</f>
        <v>CUMPLE</v>
      </c>
      <c r="W293" s="51" t="str">
        <f>IF(O293&gt;NORMA!$N$14,"NO CUMPLE","CUMPLE")</f>
        <v>CUMPLE</v>
      </c>
      <c r="X293" s="51" t="str">
        <f>IF(AND(N293&gt;=NORMA!$Q$4, N293&lt;=NORMA!$R$4),"CUMPLE","NO CUMPLE")</f>
        <v>CUMPLE</v>
      </c>
      <c r="Y293" s="51" t="str">
        <f>IF(I293&gt;NORMA!$N$16,"NO CUMPLE","CUMPLE")</f>
        <v>CUMPLE</v>
      </c>
      <c r="Z293" s="51" t="str">
        <f>IF($M293&lt;NORMA!$N$23,"NO CUMPLE","CUMPLE")</f>
        <v>CUMPLE</v>
      </c>
      <c r="AA293" s="51" t="str">
        <f>IF($E293&gt;NORMA!$N$24,"NO CUMPLE","CUMPLE")</f>
        <v>CUMPLE</v>
      </c>
      <c r="AB293" s="51" t="str">
        <f>IF($F293&gt;NORMA!$N$25,"NO CUMPLE","CUMPLE")</f>
        <v>NO CUMPLE</v>
      </c>
      <c r="AC293" s="51" t="str">
        <f>IF($K293&gt;NORMA!$N$26,"NO CUMPLE","CUMPLE")</f>
        <v>CUMPLE</v>
      </c>
      <c r="AD293" s="51" t="str">
        <f>IF($J293&gt;NORMA!$N$27,"NO CUMPLE","CUMPLE")</f>
        <v>CUMPLE</v>
      </c>
      <c r="AE293" s="51" t="str">
        <f>IF($G293&gt;NORMA!$N$28,"NO CUMPLE","CUMPLE")</f>
        <v>CUMPLE</v>
      </c>
      <c r="AF293" s="51" t="str">
        <f>IF($H293&gt;NORMA!$N$29,"NO CUMPLE","CUMPLE")</f>
        <v>CUMPLE</v>
      </c>
      <c r="AG293" s="51" t="str">
        <f>IF($O293&gt;NORMA!$N$30,"NO CUMPLE","CUMPLE")</f>
        <v>CUMPLE</v>
      </c>
      <c r="AH293" s="51" t="str">
        <f>IF(AND($N293&gt;=NORMA!$R$18, $N293&lt;=NORMA!$S$18),"CUMPLE","NO CUMPLE")</f>
        <v>CUMPLE</v>
      </c>
      <c r="AI293" s="51" t="str">
        <f>IF($I293&gt;NORMA!$N$32,"NO CUMPLE","CUMPLE")</f>
        <v>CUMPLE</v>
      </c>
    </row>
    <row r="294" spans="1:35" ht="14.25" customHeight="1" x14ac:dyDescent="0.35">
      <c r="A294" s="213" t="s">
        <v>117</v>
      </c>
      <c r="B294" s="217" t="s">
        <v>116</v>
      </c>
      <c r="C294" s="240">
        <v>40771</v>
      </c>
      <c r="D294" s="251">
        <v>0.125</v>
      </c>
      <c r="E294" s="246">
        <v>32.9</v>
      </c>
      <c r="F294" s="246">
        <v>105</v>
      </c>
      <c r="G294" s="246">
        <v>48</v>
      </c>
      <c r="H294" s="245">
        <v>3.6</v>
      </c>
      <c r="I294" s="247">
        <v>0.69</v>
      </c>
      <c r="J294" s="248">
        <v>0.55000000000000004</v>
      </c>
      <c r="K294" s="218">
        <v>7.09</v>
      </c>
      <c r="L294" s="248">
        <v>2.533833904128</v>
      </c>
      <c r="M294" s="249">
        <v>2.19</v>
      </c>
      <c r="N294" s="249">
        <v>8.75</v>
      </c>
      <c r="O294" s="250">
        <v>4000</v>
      </c>
      <c r="P294" s="51" t="str">
        <f>IF(M294&lt;NORMA!$N$7,"NO CUMPLE","CUMPLE")</f>
        <v>CUMPLE</v>
      </c>
      <c r="Q294" s="51" t="str">
        <f>IF(E294&gt;NORMA!$N$8,"NO CUMPLE","CUMPLE")</f>
        <v>CUMPLE</v>
      </c>
      <c r="R294" s="51" t="str">
        <f>IF(F294&gt;NORMA!$N$9,"NO CUMPLE","CUMPLE")</f>
        <v>CUMPLE</v>
      </c>
      <c r="S294" s="51" t="str">
        <f>IF(K294&gt;NORMA!$N$10,"NO CUMPLE","CUMPLE")</f>
        <v>CUMPLE</v>
      </c>
      <c r="T294" s="51" t="str">
        <f>IF(J294&gt;NORMA!$N$11,"NO CUMPLE","CUMPLE")</f>
        <v>CUMPLE</v>
      </c>
      <c r="U294" s="51" t="str">
        <f>IF(G294&gt;NORMA!$N$12,"NO CUMPLE","CUMPLE")</f>
        <v>CUMPLE</v>
      </c>
      <c r="V294" s="51" t="str">
        <f>IF(H294&gt;NORMA!$N$13,"NO CUMPLE","CUMPLE")</f>
        <v>CUMPLE</v>
      </c>
      <c r="W294" s="51" t="str">
        <f>IF(O294&gt;NORMA!$N$14,"NO CUMPLE","CUMPLE")</f>
        <v>CUMPLE</v>
      </c>
      <c r="X294" s="51" t="str">
        <f>IF(AND(N294&gt;=NORMA!$Q$4, N294&lt;=NORMA!$R$4),"CUMPLE","NO CUMPLE")</f>
        <v>CUMPLE</v>
      </c>
      <c r="Y294" s="51" t="str">
        <f>IF(I294&gt;NORMA!$N$16,"NO CUMPLE","CUMPLE")</f>
        <v>CUMPLE</v>
      </c>
      <c r="Z294" s="51" t="str">
        <f>IF($M294&lt;NORMA!$N$23,"NO CUMPLE","CUMPLE")</f>
        <v>NO CUMPLE</v>
      </c>
      <c r="AA294" s="51" t="str">
        <f>IF($E294&gt;NORMA!$N$24,"NO CUMPLE","CUMPLE")</f>
        <v>NO CUMPLE</v>
      </c>
      <c r="AB294" s="51" t="str">
        <f>IF($F294&gt;NORMA!$N$25,"NO CUMPLE","CUMPLE")</f>
        <v>NO CUMPLE</v>
      </c>
      <c r="AC294" s="51" t="str">
        <f>IF($K294&gt;NORMA!$N$26,"NO CUMPLE","CUMPLE")</f>
        <v>CUMPLE</v>
      </c>
      <c r="AD294" s="51" t="str">
        <f>IF($J294&gt;NORMA!$N$27,"NO CUMPLE","CUMPLE")</f>
        <v>CUMPLE</v>
      </c>
      <c r="AE294" s="51" t="str">
        <f>IF($G294&gt;NORMA!$N$28,"NO CUMPLE","CUMPLE")</f>
        <v>CUMPLE</v>
      </c>
      <c r="AF294" s="51" t="str">
        <f>IF($H294&gt;NORMA!$N$29,"NO CUMPLE","CUMPLE")</f>
        <v>CUMPLE</v>
      </c>
      <c r="AG294" s="51" t="str">
        <f>IF($O294&gt;NORMA!$N$30,"NO CUMPLE","CUMPLE")</f>
        <v>CUMPLE</v>
      </c>
      <c r="AH294" s="51" t="str">
        <f>IF(AND($N294&gt;=NORMA!$R$18, $N294&lt;=NORMA!$S$18),"CUMPLE","NO CUMPLE")</f>
        <v>NO CUMPLE</v>
      </c>
      <c r="AI294" s="51" t="str">
        <f>IF($I294&gt;NORMA!$N$32,"NO CUMPLE","CUMPLE")</f>
        <v>CUMPLE</v>
      </c>
    </row>
    <row r="295" spans="1:35" ht="14.25" customHeight="1" x14ac:dyDescent="0.35">
      <c r="A295" s="213" t="s">
        <v>115</v>
      </c>
      <c r="B295" s="217" t="s">
        <v>116</v>
      </c>
      <c r="C295" s="240">
        <v>40784</v>
      </c>
      <c r="D295" s="251">
        <v>0.45833333333333298</v>
      </c>
      <c r="E295" s="246">
        <v>24.2</v>
      </c>
      <c r="F295" s="246">
        <v>55.9</v>
      </c>
      <c r="G295" s="246">
        <v>67</v>
      </c>
      <c r="H295" s="245">
        <v>3.6</v>
      </c>
      <c r="I295" s="247">
        <v>0.45</v>
      </c>
      <c r="J295" s="248">
        <v>1.38</v>
      </c>
      <c r="K295" s="218">
        <v>7.23</v>
      </c>
      <c r="L295" s="248">
        <v>1.7966516399466701</v>
      </c>
      <c r="M295" s="249">
        <v>5.73</v>
      </c>
      <c r="N295" s="249">
        <v>6.82</v>
      </c>
      <c r="O295" s="250">
        <v>90000</v>
      </c>
      <c r="P295" s="51" t="str">
        <f>IF(M295&lt;NORMA!$N$7,"NO CUMPLE","CUMPLE")</f>
        <v>CUMPLE</v>
      </c>
      <c r="Q295" s="51" t="str">
        <f>IF(E295&gt;NORMA!$N$8,"NO CUMPLE","CUMPLE")</f>
        <v>CUMPLE</v>
      </c>
      <c r="R295" s="51" t="str">
        <f>IF(F295&gt;NORMA!$N$9,"NO CUMPLE","CUMPLE")</f>
        <v>CUMPLE</v>
      </c>
      <c r="S295" s="51" t="str">
        <f>IF(K295&gt;NORMA!$N$10,"NO CUMPLE","CUMPLE")</f>
        <v>CUMPLE</v>
      </c>
      <c r="T295" s="51" t="str">
        <f>IF(J295&gt;NORMA!$N$11,"NO CUMPLE","CUMPLE")</f>
        <v>CUMPLE</v>
      </c>
      <c r="U295" s="51" t="str">
        <f>IF(G295&gt;NORMA!$N$12,"NO CUMPLE","CUMPLE")</f>
        <v>CUMPLE</v>
      </c>
      <c r="V295" s="51" t="str">
        <f>IF(H295&gt;NORMA!$N$13,"NO CUMPLE","CUMPLE")</f>
        <v>CUMPLE</v>
      </c>
      <c r="W295" s="51" t="str">
        <f>IF(O295&gt;NORMA!$N$14,"NO CUMPLE","CUMPLE")</f>
        <v>CUMPLE</v>
      </c>
      <c r="X295" s="51" t="str">
        <f>IF(AND(N295&gt;=NORMA!$Q$4, N295&lt;=NORMA!$R$4),"CUMPLE","NO CUMPLE")</f>
        <v>CUMPLE</v>
      </c>
      <c r="Y295" s="51" t="str">
        <f>IF(I295&gt;NORMA!$N$16,"NO CUMPLE","CUMPLE")</f>
        <v>CUMPLE</v>
      </c>
      <c r="Z295" s="51" t="str">
        <f>IF($M295&lt;NORMA!$N$23,"NO CUMPLE","CUMPLE")</f>
        <v>CUMPLE</v>
      </c>
      <c r="AA295" s="51" t="str">
        <f>IF($E295&gt;NORMA!$N$24,"NO CUMPLE","CUMPLE")</f>
        <v>NO CUMPLE</v>
      </c>
      <c r="AB295" s="51" t="str">
        <f>IF($F295&gt;NORMA!$N$25,"NO CUMPLE","CUMPLE")</f>
        <v>NO CUMPLE</v>
      </c>
      <c r="AC295" s="51" t="str">
        <f>IF($K295&gt;NORMA!$N$26,"NO CUMPLE","CUMPLE")</f>
        <v>CUMPLE</v>
      </c>
      <c r="AD295" s="51" t="str">
        <f>IF($J295&gt;NORMA!$N$27,"NO CUMPLE","CUMPLE")</f>
        <v>NO CUMPLE</v>
      </c>
      <c r="AE295" s="51" t="str">
        <f>IF($G295&gt;NORMA!$N$28,"NO CUMPLE","CUMPLE")</f>
        <v>CUMPLE</v>
      </c>
      <c r="AF295" s="51" t="str">
        <f>IF($H295&gt;NORMA!$N$29,"NO CUMPLE","CUMPLE")</f>
        <v>CUMPLE</v>
      </c>
      <c r="AG295" s="51" t="str">
        <f>IF($O295&gt;NORMA!$N$30,"NO CUMPLE","CUMPLE")</f>
        <v>CUMPLE</v>
      </c>
      <c r="AH295" s="51" t="str">
        <f>IF(AND($N295&gt;=NORMA!$R$18, $N295&lt;=NORMA!$S$18),"CUMPLE","NO CUMPLE")</f>
        <v>CUMPLE</v>
      </c>
      <c r="AI295" s="51" t="str">
        <f>IF($I295&gt;NORMA!$N$32,"NO CUMPLE","CUMPLE")</f>
        <v>CUMPLE</v>
      </c>
    </row>
    <row r="296" spans="1:35" ht="14.25" customHeight="1" x14ac:dyDescent="0.35">
      <c r="A296" s="213" t="s">
        <v>117</v>
      </c>
      <c r="B296" s="217" t="s">
        <v>116</v>
      </c>
      <c r="C296" s="240">
        <v>40784</v>
      </c>
      <c r="D296" s="251">
        <v>0.58333333333333304</v>
      </c>
      <c r="E296" s="246">
        <v>30.8</v>
      </c>
      <c r="F296" s="246">
        <v>114</v>
      </c>
      <c r="G296" s="246">
        <v>770</v>
      </c>
      <c r="H296" s="216">
        <v>10.5</v>
      </c>
      <c r="I296" s="247">
        <v>0.5</v>
      </c>
      <c r="J296" s="248">
        <v>5.27</v>
      </c>
      <c r="K296" s="218">
        <v>6.49</v>
      </c>
      <c r="L296" s="248">
        <v>1.769846002592</v>
      </c>
      <c r="M296" s="249">
        <v>5.45</v>
      </c>
      <c r="N296" s="249">
        <v>9.89</v>
      </c>
      <c r="O296" s="250">
        <v>4000</v>
      </c>
      <c r="P296" s="51" t="str">
        <f>IF(M296&lt;NORMA!$N$7,"NO CUMPLE","CUMPLE")</f>
        <v>CUMPLE</v>
      </c>
      <c r="Q296" s="51" t="str">
        <f>IF(E296&gt;NORMA!$N$8,"NO CUMPLE","CUMPLE")</f>
        <v>CUMPLE</v>
      </c>
      <c r="R296" s="51" t="str">
        <f>IF(F296&gt;NORMA!$N$9,"NO CUMPLE","CUMPLE")</f>
        <v>CUMPLE</v>
      </c>
      <c r="S296" s="51" t="str">
        <f>IF(K296&gt;NORMA!$N$10,"NO CUMPLE","CUMPLE")</f>
        <v>CUMPLE</v>
      </c>
      <c r="T296" s="51" t="str">
        <f>IF(J296&gt;NORMA!$N$11,"NO CUMPLE","CUMPLE")</f>
        <v>NO CUMPLE</v>
      </c>
      <c r="U296" s="51" t="str">
        <f>IF(G296&gt;NORMA!$N$12,"NO CUMPLE","CUMPLE")</f>
        <v>NO CUMPLE</v>
      </c>
      <c r="V296" s="51" t="str">
        <f>IF(H296&gt;NORMA!$N$13,"NO CUMPLE","CUMPLE")</f>
        <v>CUMPLE</v>
      </c>
      <c r="W296" s="51" t="str">
        <f>IF(O296&gt;NORMA!$N$14,"NO CUMPLE","CUMPLE")</f>
        <v>CUMPLE</v>
      </c>
      <c r="X296" s="51" t="str">
        <f>IF(AND(N296&gt;=NORMA!$Q$4, N296&lt;=NORMA!$R$4),"CUMPLE","NO CUMPLE")</f>
        <v>NO CUMPLE</v>
      </c>
      <c r="Y296" s="51" t="str">
        <f>IF(I296&gt;NORMA!$N$16,"NO CUMPLE","CUMPLE")</f>
        <v>CUMPLE</v>
      </c>
      <c r="Z296" s="51" t="str">
        <f>IF($M296&lt;NORMA!$N$23,"NO CUMPLE","CUMPLE")</f>
        <v>CUMPLE</v>
      </c>
      <c r="AA296" s="51" t="str">
        <f>IF($E296&gt;NORMA!$N$24,"NO CUMPLE","CUMPLE")</f>
        <v>NO CUMPLE</v>
      </c>
      <c r="AB296" s="51" t="str">
        <f>IF($F296&gt;NORMA!$N$25,"NO CUMPLE","CUMPLE")</f>
        <v>NO CUMPLE</v>
      </c>
      <c r="AC296" s="51" t="str">
        <f>IF($K296&gt;NORMA!$N$26,"NO CUMPLE","CUMPLE")</f>
        <v>CUMPLE</v>
      </c>
      <c r="AD296" s="51" t="str">
        <f>IF($J296&gt;NORMA!$N$27,"NO CUMPLE","CUMPLE")</f>
        <v>NO CUMPLE</v>
      </c>
      <c r="AE296" s="51" t="str">
        <f>IF($G296&gt;NORMA!$N$28,"NO CUMPLE","CUMPLE")</f>
        <v>NO CUMPLE</v>
      </c>
      <c r="AF296" s="51" t="str">
        <f>IF($H296&gt;NORMA!$N$29,"NO CUMPLE","CUMPLE")</f>
        <v>NO CUMPLE</v>
      </c>
      <c r="AG296" s="51" t="str">
        <f>IF($O296&gt;NORMA!$N$30,"NO CUMPLE","CUMPLE")</f>
        <v>CUMPLE</v>
      </c>
      <c r="AH296" s="51" t="str">
        <f>IF(AND($N296&gt;=NORMA!$R$18, $N296&lt;=NORMA!$S$18),"CUMPLE","NO CUMPLE")</f>
        <v>NO CUMPLE</v>
      </c>
      <c r="AI296" s="51" t="str">
        <f>IF($I296&gt;NORMA!$N$32,"NO CUMPLE","CUMPLE")</f>
        <v>CUMPLE</v>
      </c>
    </row>
    <row r="297" spans="1:35" ht="14.25" customHeight="1" x14ac:dyDescent="0.35">
      <c r="A297" s="213" t="s">
        <v>115</v>
      </c>
      <c r="B297" s="217" t="s">
        <v>116</v>
      </c>
      <c r="C297" s="240">
        <v>40802</v>
      </c>
      <c r="D297" s="251">
        <v>0.375</v>
      </c>
      <c r="E297" s="246">
        <v>9.5</v>
      </c>
      <c r="F297" s="246">
        <v>36.1</v>
      </c>
      <c r="G297" s="246">
        <v>47</v>
      </c>
      <c r="H297" s="216">
        <v>11</v>
      </c>
      <c r="I297" s="247">
        <v>0.35</v>
      </c>
      <c r="J297" s="248">
        <v>0.59</v>
      </c>
      <c r="K297" s="218">
        <v>3.14</v>
      </c>
      <c r="L297" s="248">
        <v>5.0937042143999998</v>
      </c>
      <c r="M297" s="249">
        <v>7.18</v>
      </c>
      <c r="N297" s="249">
        <v>6.9</v>
      </c>
      <c r="O297" s="250">
        <v>150000</v>
      </c>
      <c r="P297" s="51" t="str">
        <f>IF(M297&lt;NORMA!$N$7,"NO CUMPLE","CUMPLE")</f>
        <v>CUMPLE</v>
      </c>
      <c r="Q297" s="51" t="str">
        <f>IF(E297&gt;NORMA!$N$8,"NO CUMPLE","CUMPLE")</f>
        <v>CUMPLE</v>
      </c>
      <c r="R297" s="51" t="str">
        <f>IF(F297&gt;NORMA!$N$9,"NO CUMPLE","CUMPLE")</f>
        <v>CUMPLE</v>
      </c>
      <c r="S297" s="51" t="str">
        <f>IF(K297&gt;NORMA!$N$10,"NO CUMPLE","CUMPLE")</f>
        <v>CUMPLE</v>
      </c>
      <c r="T297" s="51" t="str">
        <f>IF(J297&gt;NORMA!$N$11,"NO CUMPLE","CUMPLE")</f>
        <v>CUMPLE</v>
      </c>
      <c r="U297" s="51" t="str">
        <f>IF(G297&gt;NORMA!$N$12,"NO CUMPLE","CUMPLE")</f>
        <v>CUMPLE</v>
      </c>
      <c r="V297" s="51" t="str">
        <f>IF(H297&gt;NORMA!$N$13,"NO CUMPLE","CUMPLE")</f>
        <v>CUMPLE</v>
      </c>
      <c r="W297" s="51" t="str">
        <f>IF(O297&gt;NORMA!$N$14,"NO CUMPLE","CUMPLE")</f>
        <v>CUMPLE</v>
      </c>
      <c r="X297" s="51" t="str">
        <f>IF(AND(N297&gt;=NORMA!$Q$4, N297&lt;=NORMA!$R$4),"CUMPLE","NO CUMPLE")</f>
        <v>CUMPLE</v>
      </c>
      <c r="Y297" s="51" t="str">
        <f>IF(I297&gt;NORMA!$N$16,"NO CUMPLE","CUMPLE")</f>
        <v>CUMPLE</v>
      </c>
      <c r="Z297" s="51" t="str">
        <f>IF($M297&lt;NORMA!$N$23,"NO CUMPLE","CUMPLE")</f>
        <v>CUMPLE</v>
      </c>
      <c r="AA297" s="51" t="str">
        <f>IF($E297&gt;NORMA!$N$24,"NO CUMPLE","CUMPLE")</f>
        <v>CUMPLE</v>
      </c>
      <c r="AB297" s="51" t="str">
        <f>IF($F297&gt;NORMA!$N$25,"NO CUMPLE","CUMPLE")</f>
        <v>NO CUMPLE</v>
      </c>
      <c r="AC297" s="51" t="str">
        <f>IF($K297&gt;NORMA!$N$26,"NO CUMPLE","CUMPLE")</f>
        <v>CUMPLE</v>
      </c>
      <c r="AD297" s="51" t="str">
        <f>IF($J297&gt;NORMA!$N$27,"NO CUMPLE","CUMPLE")</f>
        <v>CUMPLE</v>
      </c>
      <c r="AE297" s="51" t="str">
        <f>IF($G297&gt;NORMA!$N$28,"NO CUMPLE","CUMPLE")</f>
        <v>CUMPLE</v>
      </c>
      <c r="AF297" s="51" t="str">
        <f>IF($H297&gt;NORMA!$N$29,"NO CUMPLE","CUMPLE")</f>
        <v>NO CUMPLE</v>
      </c>
      <c r="AG297" s="51" t="str">
        <f>IF($O297&gt;NORMA!$N$30,"NO CUMPLE","CUMPLE")</f>
        <v>NO CUMPLE</v>
      </c>
      <c r="AH297" s="51" t="str">
        <f>IF(AND($N297&gt;=NORMA!$R$18, $N297&lt;=NORMA!$S$18),"CUMPLE","NO CUMPLE")</f>
        <v>CUMPLE</v>
      </c>
      <c r="AI297" s="51" t="str">
        <f>IF($I297&gt;NORMA!$N$32,"NO CUMPLE","CUMPLE")</f>
        <v>CUMPLE</v>
      </c>
    </row>
    <row r="298" spans="1:35" ht="14.25" customHeight="1" x14ac:dyDescent="0.35">
      <c r="A298" s="213" t="s">
        <v>117</v>
      </c>
      <c r="B298" s="217" t="s">
        <v>116</v>
      </c>
      <c r="C298" s="240">
        <v>40802</v>
      </c>
      <c r="D298" s="251">
        <v>0.25</v>
      </c>
      <c r="E298" s="246">
        <v>11.9</v>
      </c>
      <c r="F298" s="246">
        <v>46.6</v>
      </c>
      <c r="G298" s="246">
        <v>50</v>
      </c>
      <c r="H298" s="216">
        <v>6.7</v>
      </c>
      <c r="I298" s="247">
        <v>0.24</v>
      </c>
      <c r="J298" s="248">
        <v>0.48</v>
      </c>
      <c r="K298" s="218">
        <v>4.28</v>
      </c>
      <c r="L298" s="248">
        <v>10.707653581856</v>
      </c>
      <c r="M298" s="249">
        <v>7.17</v>
      </c>
      <c r="N298" s="249">
        <v>7.31</v>
      </c>
      <c r="O298" s="250">
        <v>93000</v>
      </c>
      <c r="P298" s="51" t="str">
        <f>IF(M298&lt;NORMA!$N$7,"NO CUMPLE","CUMPLE")</f>
        <v>CUMPLE</v>
      </c>
      <c r="Q298" s="51" t="str">
        <f>IF(E298&gt;NORMA!$N$8,"NO CUMPLE","CUMPLE")</f>
        <v>CUMPLE</v>
      </c>
      <c r="R298" s="51" t="str">
        <f>IF(F298&gt;NORMA!$N$9,"NO CUMPLE","CUMPLE")</f>
        <v>CUMPLE</v>
      </c>
      <c r="S298" s="51" t="str">
        <f>IF(K298&gt;NORMA!$N$10,"NO CUMPLE","CUMPLE")</f>
        <v>CUMPLE</v>
      </c>
      <c r="T298" s="51" t="str">
        <f>IF(J298&gt;NORMA!$N$11,"NO CUMPLE","CUMPLE")</f>
        <v>CUMPLE</v>
      </c>
      <c r="U298" s="51" t="str">
        <f>IF(G298&gt;NORMA!$N$12,"NO CUMPLE","CUMPLE")</f>
        <v>CUMPLE</v>
      </c>
      <c r="V298" s="51" t="str">
        <f>IF(H298&gt;NORMA!$N$13,"NO CUMPLE","CUMPLE")</f>
        <v>CUMPLE</v>
      </c>
      <c r="W298" s="51" t="str">
        <f>IF(O298&gt;NORMA!$N$14,"NO CUMPLE","CUMPLE")</f>
        <v>CUMPLE</v>
      </c>
      <c r="X298" s="51" t="str">
        <f>IF(AND(N298&gt;=NORMA!$Q$4, N298&lt;=NORMA!$R$4),"CUMPLE","NO CUMPLE")</f>
        <v>CUMPLE</v>
      </c>
      <c r="Y298" s="51" t="str">
        <f>IF(I298&gt;NORMA!$N$16,"NO CUMPLE","CUMPLE")</f>
        <v>CUMPLE</v>
      </c>
      <c r="Z298" s="51" t="str">
        <f>IF($M298&lt;NORMA!$N$23,"NO CUMPLE","CUMPLE")</f>
        <v>CUMPLE</v>
      </c>
      <c r="AA298" s="51" t="str">
        <f>IF($E298&gt;NORMA!$N$24,"NO CUMPLE","CUMPLE")</f>
        <v>CUMPLE</v>
      </c>
      <c r="AB298" s="51" t="str">
        <f>IF($F298&gt;NORMA!$N$25,"NO CUMPLE","CUMPLE")</f>
        <v>NO CUMPLE</v>
      </c>
      <c r="AC298" s="51" t="str">
        <f>IF($K298&gt;NORMA!$N$26,"NO CUMPLE","CUMPLE")</f>
        <v>CUMPLE</v>
      </c>
      <c r="AD298" s="51" t="str">
        <f>IF($J298&gt;NORMA!$N$27,"NO CUMPLE","CUMPLE")</f>
        <v>CUMPLE</v>
      </c>
      <c r="AE298" s="51" t="str">
        <f>IF($G298&gt;NORMA!$N$28,"NO CUMPLE","CUMPLE")</f>
        <v>CUMPLE</v>
      </c>
      <c r="AF298" s="51" t="str">
        <f>IF($H298&gt;NORMA!$N$29,"NO CUMPLE","CUMPLE")</f>
        <v>CUMPLE</v>
      </c>
      <c r="AG298" s="51" t="str">
        <f>IF($O298&gt;NORMA!$N$30,"NO CUMPLE","CUMPLE")</f>
        <v>CUMPLE</v>
      </c>
      <c r="AH298" s="51" t="str">
        <f>IF(AND($N298&gt;=NORMA!$R$18, $N298&lt;=NORMA!$S$18),"CUMPLE","NO CUMPLE")</f>
        <v>CUMPLE</v>
      </c>
      <c r="AI298" s="51" t="str">
        <f>IF($I298&gt;NORMA!$N$32,"NO CUMPLE","CUMPLE")</f>
        <v>CUMPLE</v>
      </c>
    </row>
    <row r="299" spans="1:35" ht="14.25" customHeight="1" x14ac:dyDescent="0.35">
      <c r="A299" s="213" t="s">
        <v>117</v>
      </c>
      <c r="B299" s="217" t="s">
        <v>116</v>
      </c>
      <c r="C299" s="240">
        <v>40836</v>
      </c>
      <c r="D299" s="251">
        <v>0.45833333333333298</v>
      </c>
      <c r="E299" s="246">
        <v>19.2</v>
      </c>
      <c r="F299" s="246">
        <v>30.3</v>
      </c>
      <c r="G299" s="246">
        <v>387</v>
      </c>
      <c r="H299" s="245">
        <v>3.6</v>
      </c>
      <c r="I299" s="247">
        <v>0.26</v>
      </c>
      <c r="J299" s="248">
        <v>3.48</v>
      </c>
      <c r="K299" s="218">
        <v>3.11</v>
      </c>
      <c r="L299" s="248">
        <v>8.1331547674400007</v>
      </c>
      <c r="M299" s="249">
        <v>7.23</v>
      </c>
      <c r="N299" s="249">
        <v>8.41</v>
      </c>
      <c r="O299" s="250">
        <v>40000</v>
      </c>
      <c r="P299" s="51" t="str">
        <f>IF(M299&lt;NORMA!$N$7,"NO CUMPLE","CUMPLE")</f>
        <v>CUMPLE</v>
      </c>
      <c r="Q299" s="51" t="str">
        <f>IF(E299&gt;NORMA!$N$8,"NO CUMPLE","CUMPLE")</f>
        <v>CUMPLE</v>
      </c>
      <c r="R299" s="51" t="str">
        <f>IF(F299&gt;NORMA!$N$9,"NO CUMPLE","CUMPLE")</f>
        <v>CUMPLE</v>
      </c>
      <c r="S299" s="51" t="str">
        <f>IF(K299&gt;NORMA!$N$10,"NO CUMPLE","CUMPLE")</f>
        <v>CUMPLE</v>
      </c>
      <c r="T299" s="51" t="str">
        <f>IF(J299&gt;NORMA!$N$11,"NO CUMPLE","CUMPLE")</f>
        <v>NO CUMPLE</v>
      </c>
      <c r="U299" s="51" t="str">
        <f>IF(G299&gt;NORMA!$N$12,"NO CUMPLE","CUMPLE")</f>
        <v>NO CUMPLE</v>
      </c>
      <c r="V299" s="51" t="str">
        <f>IF(H299&gt;NORMA!$N$13,"NO CUMPLE","CUMPLE")</f>
        <v>CUMPLE</v>
      </c>
      <c r="W299" s="51" t="str">
        <f>IF(O299&gt;NORMA!$N$14,"NO CUMPLE","CUMPLE")</f>
        <v>CUMPLE</v>
      </c>
      <c r="X299" s="51" t="str">
        <f>IF(AND(N299&gt;=NORMA!$Q$4, N299&lt;=NORMA!$R$4),"CUMPLE","NO CUMPLE")</f>
        <v>CUMPLE</v>
      </c>
      <c r="Y299" s="51" t="str">
        <f>IF(I299&gt;NORMA!$N$16,"NO CUMPLE","CUMPLE")</f>
        <v>CUMPLE</v>
      </c>
      <c r="Z299" s="51" t="str">
        <f>IF($M299&lt;NORMA!$N$23,"NO CUMPLE","CUMPLE")</f>
        <v>CUMPLE</v>
      </c>
      <c r="AA299" s="51" t="str">
        <f>IF($E299&gt;NORMA!$N$24,"NO CUMPLE","CUMPLE")</f>
        <v>CUMPLE</v>
      </c>
      <c r="AB299" s="51" t="str">
        <f>IF($F299&gt;NORMA!$N$25,"NO CUMPLE","CUMPLE")</f>
        <v>NO CUMPLE</v>
      </c>
      <c r="AC299" s="51" t="str">
        <f>IF($K299&gt;NORMA!$N$26,"NO CUMPLE","CUMPLE")</f>
        <v>CUMPLE</v>
      </c>
      <c r="AD299" s="51" t="str">
        <f>IF($J299&gt;NORMA!$N$27,"NO CUMPLE","CUMPLE")</f>
        <v>NO CUMPLE</v>
      </c>
      <c r="AE299" s="51" t="str">
        <f>IF($G299&gt;NORMA!$N$28,"NO CUMPLE","CUMPLE")</f>
        <v>NO CUMPLE</v>
      </c>
      <c r="AF299" s="51" t="str">
        <f>IF($H299&gt;NORMA!$N$29,"NO CUMPLE","CUMPLE")</f>
        <v>CUMPLE</v>
      </c>
      <c r="AG299" s="51" t="str">
        <f>IF($O299&gt;NORMA!$N$30,"NO CUMPLE","CUMPLE")</f>
        <v>CUMPLE</v>
      </c>
      <c r="AH299" s="51" t="str">
        <f>IF(AND($N299&gt;=NORMA!$R$18, $N299&lt;=NORMA!$S$18),"CUMPLE","NO CUMPLE")</f>
        <v>CUMPLE</v>
      </c>
      <c r="AI299" s="51" t="str">
        <f>IF($I299&gt;NORMA!$N$32,"NO CUMPLE","CUMPLE")</f>
        <v>CUMPLE</v>
      </c>
    </row>
    <row r="300" spans="1:35" ht="14.25" customHeight="1" x14ac:dyDescent="0.35">
      <c r="A300" s="256" t="s">
        <v>115</v>
      </c>
      <c r="B300" s="214" t="s">
        <v>116</v>
      </c>
      <c r="C300" s="252">
        <v>40840</v>
      </c>
      <c r="D300" s="251">
        <v>0.60416666666666696</v>
      </c>
      <c r="E300" s="246">
        <v>20.7</v>
      </c>
      <c r="F300" s="246">
        <v>76</v>
      </c>
      <c r="G300" s="246">
        <v>178</v>
      </c>
      <c r="H300" s="245">
        <v>3.6</v>
      </c>
      <c r="I300" s="247">
        <v>0.7</v>
      </c>
      <c r="J300" s="248">
        <v>0.87</v>
      </c>
      <c r="K300" s="218">
        <v>4.63</v>
      </c>
      <c r="L300" s="248">
        <v>6.2718079694400002</v>
      </c>
      <c r="M300" s="249">
        <v>6.77</v>
      </c>
      <c r="N300" s="249">
        <v>6.62</v>
      </c>
      <c r="O300" s="250">
        <v>400000</v>
      </c>
      <c r="P300" s="51" t="str">
        <f>IF(M300&lt;NORMA!$N$7,"NO CUMPLE","CUMPLE")</f>
        <v>CUMPLE</v>
      </c>
      <c r="Q300" s="51" t="str">
        <f>IF(E300&gt;NORMA!$N$8,"NO CUMPLE","CUMPLE")</f>
        <v>CUMPLE</v>
      </c>
      <c r="R300" s="51" t="str">
        <f>IF(F300&gt;NORMA!$N$9,"NO CUMPLE","CUMPLE")</f>
        <v>CUMPLE</v>
      </c>
      <c r="S300" s="51" t="str">
        <f>IF(K300&gt;NORMA!$N$10,"NO CUMPLE","CUMPLE")</f>
        <v>CUMPLE</v>
      </c>
      <c r="T300" s="51" t="str">
        <f>IF(J300&gt;NORMA!$N$11,"NO CUMPLE","CUMPLE")</f>
        <v>CUMPLE</v>
      </c>
      <c r="U300" s="51" t="str">
        <f>IF(G300&gt;NORMA!$N$12,"NO CUMPLE","CUMPLE")</f>
        <v>NO CUMPLE</v>
      </c>
      <c r="V300" s="51" t="str">
        <f>IF(H300&gt;NORMA!$N$13,"NO CUMPLE","CUMPLE")</f>
        <v>CUMPLE</v>
      </c>
      <c r="W300" s="51" t="str">
        <f>IF(O300&gt;NORMA!$N$14,"NO CUMPLE","CUMPLE")</f>
        <v>CUMPLE</v>
      </c>
      <c r="X300" s="51" t="str">
        <f>IF(AND(N300&gt;=NORMA!$Q$4, N300&lt;=NORMA!$R$4),"CUMPLE","NO CUMPLE")</f>
        <v>CUMPLE</v>
      </c>
      <c r="Y300" s="51" t="str">
        <f>IF(I300&gt;NORMA!$N$16,"NO CUMPLE","CUMPLE")</f>
        <v>CUMPLE</v>
      </c>
      <c r="Z300" s="51" t="str">
        <f>IF($M300&lt;NORMA!$N$23,"NO CUMPLE","CUMPLE")</f>
        <v>CUMPLE</v>
      </c>
      <c r="AA300" s="51" t="str">
        <f>IF($E300&gt;NORMA!$N$24,"NO CUMPLE","CUMPLE")</f>
        <v>NO CUMPLE</v>
      </c>
      <c r="AB300" s="51" t="str">
        <f>IF($F300&gt;NORMA!$N$25,"NO CUMPLE","CUMPLE")</f>
        <v>NO CUMPLE</v>
      </c>
      <c r="AC300" s="51" t="str">
        <f>IF($K300&gt;NORMA!$N$26,"NO CUMPLE","CUMPLE")</f>
        <v>CUMPLE</v>
      </c>
      <c r="AD300" s="51" t="str">
        <f>IF($J300&gt;NORMA!$N$27,"NO CUMPLE","CUMPLE")</f>
        <v>CUMPLE</v>
      </c>
      <c r="AE300" s="51" t="str">
        <f>IF($G300&gt;NORMA!$N$28,"NO CUMPLE","CUMPLE")</f>
        <v>NO CUMPLE</v>
      </c>
      <c r="AF300" s="51" t="str">
        <f>IF($H300&gt;NORMA!$N$29,"NO CUMPLE","CUMPLE")</f>
        <v>CUMPLE</v>
      </c>
      <c r="AG300" s="51" t="str">
        <f>IF($O300&gt;NORMA!$N$30,"NO CUMPLE","CUMPLE")</f>
        <v>NO CUMPLE</v>
      </c>
      <c r="AH300" s="51" t="str">
        <f>IF(AND($N300&gt;=NORMA!$R$18, $N300&lt;=NORMA!$S$18),"CUMPLE","NO CUMPLE")</f>
        <v>CUMPLE</v>
      </c>
      <c r="AI300" s="51" t="str">
        <f>IF($I300&gt;NORMA!$N$32,"NO CUMPLE","CUMPLE")</f>
        <v>CUMPLE</v>
      </c>
    </row>
    <row r="301" spans="1:35" ht="14.25" customHeight="1" x14ac:dyDescent="0.35">
      <c r="A301" s="256" t="s">
        <v>115</v>
      </c>
      <c r="B301" s="214" t="s">
        <v>116</v>
      </c>
      <c r="C301" s="252">
        <v>40851</v>
      </c>
      <c r="D301" s="251">
        <v>0.4375</v>
      </c>
      <c r="E301" s="246">
        <v>13.8</v>
      </c>
      <c r="F301" s="246">
        <v>48.6</v>
      </c>
      <c r="G301" s="246">
        <v>35</v>
      </c>
      <c r="H301" s="216">
        <v>4.5</v>
      </c>
      <c r="I301" s="247">
        <v>0.61</v>
      </c>
      <c r="J301" s="248">
        <v>0.82</v>
      </c>
      <c r="K301" s="218">
        <v>5.33</v>
      </c>
      <c r="L301" s="248">
        <v>1.9090853840906701</v>
      </c>
      <c r="M301" s="249">
        <v>6.86</v>
      </c>
      <c r="N301" s="249">
        <v>7.92</v>
      </c>
      <c r="O301" s="250">
        <v>230000</v>
      </c>
      <c r="P301" s="51" t="str">
        <f>IF(M301&lt;NORMA!$N$7,"NO CUMPLE","CUMPLE")</f>
        <v>CUMPLE</v>
      </c>
      <c r="Q301" s="51" t="str">
        <f>IF(E301&gt;NORMA!$N$8,"NO CUMPLE","CUMPLE")</f>
        <v>CUMPLE</v>
      </c>
      <c r="R301" s="51" t="str">
        <f>IF(F301&gt;NORMA!$N$9,"NO CUMPLE","CUMPLE")</f>
        <v>CUMPLE</v>
      </c>
      <c r="S301" s="51" t="str">
        <f>IF(K301&gt;NORMA!$N$10,"NO CUMPLE","CUMPLE")</f>
        <v>CUMPLE</v>
      </c>
      <c r="T301" s="51" t="str">
        <f>IF(J301&gt;NORMA!$N$11,"NO CUMPLE","CUMPLE")</f>
        <v>CUMPLE</v>
      </c>
      <c r="U301" s="51" t="str">
        <f>IF(G301&gt;NORMA!$N$12,"NO CUMPLE","CUMPLE")</f>
        <v>CUMPLE</v>
      </c>
      <c r="V301" s="51" t="str">
        <f>IF(H301&gt;NORMA!$N$13,"NO CUMPLE","CUMPLE")</f>
        <v>CUMPLE</v>
      </c>
      <c r="W301" s="51" t="str">
        <f>IF(O301&gt;NORMA!$N$14,"NO CUMPLE","CUMPLE")</f>
        <v>CUMPLE</v>
      </c>
      <c r="X301" s="51" t="str">
        <f>IF(AND(N301&gt;=NORMA!$Q$4, N301&lt;=NORMA!$R$4),"CUMPLE","NO CUMPLE")</f>
        <v>CUMPLE</v>
      </c>
      <c r="Y301" s="51" t="str">
        <f>IF(I301&gt;NORMA!$N$16,"NO CUMPLE","CUMPLE")</f>
        <v>CUMPLE</v>
      </c>
      <c r="Z301" s="51" t="str">
        <f>IF($M301&lt;NORMA!$N$23,"NO CUMPLE","CUMPLE")</f>
        <v>CUMPLE</v>
      </c>
      <c r="AA301" s="51" t="str">
        <f>IF($E301&gt;NORMA!$N$24,"NO CUMPLE","CUMPLE")</f>
        <v>CUMPLE</v>
      </c>
      <c r="AB301" s="51" t="str">
        <f>IF($F301&gt;NORMA!$N$25,"NO CUMPLE","CUMPLE")</f>
        <v>NO CUMPLE</v>
      </c>
      <c r="AC301" s="51" t="str">
        <f>IF($K301&gt;NORMA!$N$26,"NO CUMPLE","CUMPLE")</f>
        <v>CUMPLE</v>
      </c>
      <c r="AD301" s="51" t="str">
        <f>IF($J301&gt;NORMA!$N$27,"NO CUMPLE","CUMPLE")</f>
        <v>CUMPLE</v>
      </c>
      <c r="AE301" s="51" t="str">
        <f>IF($G301&gt;NORMA!$N$28,"NO CUMPLE","CUMPLE")</f>
        <v>CUMPLE</v>
      </c>
      <c r="AF301" s="51" t="str">
        <f>IF($H301&gt;NORMA!$N$29,"NO CUMPLE","CUMPLE")</f>
        <v>CUMPLE</v>
      </c>
      <c r="AG301" s="51" t="str">
        <f>IF($O301&gt;NORMA!$N$30,"NO CUMPLE","CUMPLE")</f>
        <v>NO CUMPLE</v>
      </c>
      <c r="AH301" s="51" t="str">
        <f>IF(AND($N301&gt;=NORMA!$R$18, $N301&lt;=NORMA!$S$18),"CUMPLE","NO CUMPLE")</f>
        <v>CUMPLE</v>
      </c>
      <c r="AI301" s="51" t="str">
        <f>IF($I301&gt;NORMA!$N$32,"NO CUMPLE","CUMPLE")</f>
        <v>CUMPLE</v>
      </c>
    </row>
    <row r="302" spans="1:35" ht="14.25" customHeight="1" x14ac:dyDescent="0.35">
      <c r="A302" s="213" t="s">
        <v>117</v>
      </c>
      <c r="B302" s="217" t="s">
        <v>116</v>
      </c>
      <c r="C302" s="240">
        <v>40851</v>
      </c>
      <c r="D302" s="251">
        <v>0.45833333333333298</v>
      </c>
      <c r="E302" s="246">
        <v>56.9</v>
      </c>
      <c r="F302" s="246">
        <v>219</v>
      </c>
      <c r="G302" s="246">
        <v>2620</v>
      </c>
      <c r="H302" s="216">
        <v>8.6999999999999993</v>
      </c>
      <c r="I302" s="247">
        <v>0.16</v>
      </c>
      <c r="J302" s="248">
        <v>23.6</v>
      </c>
      <c r="K302" s="218">
        <v>23.7</v>
      </c>
      <c r="L302" s="248">
        <v>1.7047192711066701</v>
      </c>
      <c r="M302" s="249">
        <v>5.62</v>
      </c>
      <c r="N302" s="249">
        <v>10.45</v>
      </c>
      <c r="O302" s="250">
        <v>150000</v>
      </c>
      <c r="P302" s="51" t="str">
        <f>IF(M302&lt;NORMA!$N$7,"NO CUMPLE","CUMPLE")</f>
        <v>CUMPLE</v>
      </c>
      <c r="Q302" s="51" t="str">
        <f>IF(E302&gt;NORMA!$N$8,"NO CUMPLE","CUMPLE")</f>
        <v>CUMPLE</v>
      </c>
      <c r="R302" s="51" t="str">
        <f>IF(F302&gt;NORMA!$N$9,"NO CUMPLE","CUMPLE")</f>
        <v>NO CUMPLE</v>
      </c>
      <c r="S302" s="51" t="str">
        <f>IF(K302&gt;NORMA!$N$10,"NO CUMPLE","CUMPLE")</f>
        <v>NO CUMPLE</v>
      </c>
      <c r="T302" s="51" t="str">
        <f>IF(J302&gt;NORMA!$N$11,"NO CUMPLE","CUMPLE")</f>
        <v>NO CUMPLE</v>
      </c>
      <c r="U302" s="51" t="str">
        <f>IF(G302&gt;NORMA!$N$12,"NO CUMPLE","CUMPLE")</f>
        <v>NO CUMPLE</v>
      </c>
      <c r="V302" s="51" t="str">
        <f>IF(H302&gt;NORMA!$N$13,"NO CUMPLE","CUMPLE")</f>
        <v>CUMPLE</v>
      </c>
      <c r="W302" s="51" t="str">
        <f>IF(O302&gt;NORMA!$N$14,"NO CUMPLE","CUMPLE")</f>
        <v>CUMPLE</v>
      </c>
      <c r="X302" s="51" t="str">
        <f>IF(AND(N302&gt;=NORMA!$Q$4, N302&lt;=NORMA!$R$4),"CUMPLE","NO CUMPLE")</f>
        <v>NO CUMPLE</v>
      </c>
      <c r="Y302" s="51" t="str">
        <f>IF(I302&gt;NORMA!$N$16,"NO CUMPLE","CUMPLE")</f>
        <v>CUMPLE</v>
      </c>
      <c r="Z302" s="51" t="str">
        <f>IF($M302&lt;NORMA!$N$23,"NO CUMPLE","CUMPLE")</f>
        <v>CUMPLE</v>
      </c>
      <c r="AA302" s="51" t="str">
        <f>IF($E302&gt;NORMA!$N$24,"NO CUMPLE","CUMPLE")</f>
        <v>NO CUMPLE</v>
      </c>
      <c r="AB302" s="51" t="str">
        <f>IF($F302&gt;NORMA!$N$25,"NO CUMPLE","CUMPLE")</f>
        <v>NO CUMPLE</v>
      </c>
      <c r="AC302" s="51" t="str">
        <f>IF($K302&gt;NORMA!$N$26,"NO CUMPLE","CUMPLE")</f>
        <v>NO CUMPLE</v>
      </c>
      <c r="AD302" s="51" t="str">
        <f>IF($J302&gt;NORMA!$N$27,"NO CUMPLE","CUMPLE")</f>
        <v>NO CUMPLE</v>
      </c>
      <c r="AE302" s="51" t="str">
        <f>IF($G302&gt;NORMA!$N$28,"NO CUMPLE","CUMPLE")</f>
        <v>NO CUMPLE</v>
      </c>
      <c r="AF302" s="51" t="str">
        <f>IF($H302&gt;NORMA!$N$29,"NO CUMPLE","CUMPLE")</f>
        <v>CUMPLE</v>
      </c>
      <c r="AG302" s="51" t="str">
        <f>IF($O302&gt;NORMA!$N$30,"NO CUMPLE","CUMPLE")</f>
        <v>NO CUMPLE</v>
      </c>
      <c r="AH302" s="51" t="str">
        <f>IF(AND($N302&gt;=NORMA!$R$18, $N302&lt;=NORMA!$S$18),"CUMPLE","NO CUMPLE")</f>
        <v>NO CUMPLE</v>
      </c>
      <c r="AI302" s="51" t="str">
        <f>IF($I302&gt;NORMA!$N$32,"NO CUMPLE","CUMPLE")</f>
        <v>CUMPLE</v>
      </c>
    </row>
    <row r="303" spans="1:35" ht="14.25" customHeight="1" x14ac:dyDescent="0.35">
      <c r="A303" s="256" t="s">
        <v>115</v>
      </c>
      <c r="B303" s="214" t="s">
        <v>116</v>
      </c>
      <c r="C303" s="252">
        <v>40864</v>
      </c>
      <c r="D303" s="251">
        <v>0.33333333333333298</v>
      </c>
      <c r="E303" s="246">
        <v>14.1</v>
      </c>
      <c r="F303" s="246">
        <v>72</v>
      </c>
      <c r="G303" s="246">
        <v>99</v>
      </c>
      <c r="H303" s="246">
        <v>14</v>
      </c>
      <c r="I303" s="247">
        <v>0.59</v>
      </c>
      <c r="J303" s="248">
        <v>0.81</v>
      </c>
      <c r="K303" s="218">
        <v>6.96</v>
      </c>
      <c r="L303" s="248">
        <v>4.633178017344</v>
      </c>
      <c r="M303" s="249">
        <v>7.32</v>
      </c>
      <c r="N303" s="249">
        <v>7.02</v>
      </c>
      <c r="O303" s="250">
        <v>280000</v>
      </c>
      <c r="P303" s="51" t="str">
        <f>IF(M303&lt;NORMA!$N$7,"NO CUMPLE","CUMPLE")</f>
        <v>CUMPLE</v>
      </c>
      <c r="Q303" s="51" t="str">
        <f>IF(E303&gt;NORMA!$N$8,"NO CUMPLE","CUMPLE")</f>
        <v>CUMPLE</v>
      </c>
      <c r="R303" s="51" t="str">
        <f>IF(F303&gt;NORMA!$N$9,"NO CUMPLE","CUMPLE")</f>
        <v>CUMPLE</v>
      </c>
      <c r="S303" s="51" t="str">
        <f>IF(K303&gt;NORMA!$N$10,"NO CUMPLE","CUMPLE")</f>
        <v>CUMPLE</v>
      </c>
      <c r="T303" s="51" t="str">
        <f>IF(J303&gt;NORMA!$N$11,"NO CUMPLE","CUMPLE")</f>
        <v>CUMPLE</v>
      </c>
      <c r="U303" s="51" t="str">
        <f>IF(G303&gt;NORMA!$N$12,"NO CUMPLE","CUMPLE")</f>
        <v>CUMPLE</v>
      </c>
      <c r="V303" s="51" t="str">
        <f>IF(H303&gt;NORMA!$N$13,"NO CUMPLE","CUMPLE")</f>
        <v>CUMPLE</v>
      </c>
      <c r="W303" s="51" t="str">
        <f>IF(O303&gt;NORMA!$N$14,"NO CUMPLE","CUMPLE")</f>
        <v>CUMPLE</v>
      </c>
      <c r="X303" s="51" t="str">
        <f>IF(AND(N303&gt;=NORMA!$Q$4, N303&lt;=NORMA!$R$4),"CUMPLE","NO CUMPLE")</f>
        <v>CUMPLE</v>
      </c>
      <c r="Y303" s="51" t="str">
        <f>IF(I303&gt;NORMA!$N$16,"NO CUMPLE","CUMPLE")</f>
        <v>CUMPLE</v>
      </c>
      <c r="Z303" s="51" t="str">
        <f>IF($M303&lt;NORMA!$N$23,"NO CUMPLE","CUMPLE")</f>
        <v>CUMPLE</v>
      </c>
      <c r="AA303" s="51" t="str">
        <f>IF($E303&gt;NORMA!$N$24,"NO CUMPLE","CUMPLE")</f>
        <v>CUMPLE</v>
      </c>
      <c r="AB303" s="51" t="str">
        <f>IF($F303&gt;NORMA!$N$25,"NO CUMPLE","CUMPLE")</f>
        <v>NO CUMPLE</v>
      </c>
      <c r="AC303" s="51" t="str">
        <f>IF($K303&gt;NORMA!$N$26,"NO CUMPLE","CUMPLE")</f>
        <v>CUMPLE</v>
      </c>
      <c r="AD303" s="51" t="str">
        <f>IF($J303&gt;NORMA!$N$27,"NO CUMPLE","CUMPLE")</f>
        <v>CUMPLE</v>
      </c>
      <c r="AE303" s="51" t="str">
        <f>IF($G303&gt;NORMA!$N$28,"NO CUMPLE","CUMPLE")</f>
        <v>CUMPLE</v>
      </c>
      <c r="AF303" s="51" t="str">
        <f>IF($H303&gt;NORMA!$N$29,"NO CUMPLE","CUMPLE")</f>
        <v>NO CUMPLE</v>
      </c>
      <c r="AG303" s="51" t="str">
        <f>IF($O303&gt;NORMA!$N$30,"NO CUMPLE","CUMPLE")</f>
        <v>NO CUMPLE</v>
      </c>
      <c r="AH303" s="51" t="str">
        <f>IF(AND($N303&gt;=NORMA!$R$18, $N303&lt;=NORMA!$S$18),"CUMPLE","NO CUMPLE")</f>
        <v>CUMPLE</v>
      </c>
      <c r="AI303" s="51" t="str">
        <f>IF($I303&gt;NORMA!$N$32,"NO CUMPLE","CUMPLE")</f>
        <v>CUMPLE</v>
      </c>
    </row>
    <row r="304" spans="1:35" ht="14.25" customHeight="1" x14ac:dyDescent="0.35">
      <c r="A304" s="213" t="s">
        <v>117</v>
      </c>
      <c r="B304" s="217" t="s">
        <v>116</v>
      </c>
      <c r="C304" s="240">
        <v>40873</v>
      </c>
      <c r="D304" s="251">
        <v>0.4375</v>
      </c>
      <c r="E304" s="246">
        <v>29.6</v>
      </c>
      <c r="F304" s="246">
        <v>107</v>
      </c>
      <c r="G304" s="246">
        <v>335</v>
      </c>
      <c r="H304" s="245">
        <v>3.6</v>
      </c>
      <c r="I304" s="247">
        <v>0.23</v>
      </c>
      <c r="J304" s="248">
        <v>3.39</v>
      </c>
      <c r="K304" s="218">
        <v>5.22</v>
      </c>
      <c r="L304" s="248">
        <v>9.0123788541666698</v>
      </c>
      <c r="M304" s="249">
        <v>6.56</v>
      </c>
      <c r="N304" s="249">
        <v>9.42</v>
      </c>
      <c r="O304" s="250">
        <v>400000</v>
      </c>
      <c r="P304" s="51" t="str">
        <f>IF(M304&lt;NORMA!$N$7,"NO CUMPLE","CUMPLE")</f>
        <v>CUMPLE</v>
      </c>
      <c r="Q304" s="51" t="str">
        <f>IF(E304&gt;NORMA!$N$8,"NO CUMPLE","CUMPLE")</f>
        <v>CUMPLE</v>
      </c>
      <c r="R304" s="51" t="str">
        <f>IF(F304&gt;NORMA!$N$9,"NO CUMPLE","CUMPLE")</f>
        <v>CUMPLE</v>
      </c>
      <c r="S304" s="51" t="str">
        <f>IF(K304&gt;NORMA!$N$10,"NO CUMPLE","CUMPLE")</f>
        <v>CUMPLE</v>
      </c>
      <c r="T304" s="51" t="str">
        <f>IF(J304&gt;NORMA!$N$11,"NO CUMPLE","CUMPLE")</f>
        <v>NO CUMPLE</v>
      </c>
      <c r="U304" s="51" t="str">
        <f>IF(G304&gt;NORMA!$N$12,"NO CUMPLE","CUMPLE")</f>
        <v>NO CUMPLE</v>
      </c>
      <c r="V304" s="51" t="str">
        <f>IF(H304&gt;NORMA!$N$13,"NO CUMPLE","CUMPLE")</f>
        <v>CUMPLE</v>
      </c>
      <c r="W304" s="51" t="str">
        <f>IF(O304&gt;NORMA!$N$14,"NO CUMPLE","CUMPLE")</f>
        <v>CUMPLE</v>
      </c>
      <c r="X304" s="51" t="str">
        <f>IF(AND(N304&gt;=NORMA!$Q$4, N304&lt;=NORMA!$R$4),"CUMPLE","NO CUMPLE")</f>
        <v>NO CUMPLE</v>
      </c>
      <c r="Y304" s="51" t="str">
        <f>IF(I304&gt;NORMA!$N$16,"NO CUMPLE","CUMPLE")</f>
        <v>CUMPLE</v>
      </c>
      <c r="Z304" s="51" t="str">
        <f>IF($M304&lt;NORMA!$N$23,"NO CUMPLE","CUMPLE")</f>
        <v>CUMPLE</v>
      </c>
      <c r="AA304" s="51" t="str">
        <f>IF($E304&gt;NORMA!$N$24,"NO CUMPLE","CUMPLE")</f>
        <v>NO CUMPLE</v>
      </c>
      <c r="AB304" s="51" t="str">
        <f>IF($F304&gt;NORMA!$N$25,"NO CUMPLE","CUMPLE")</f>
        <v>NO CUMPLE</v>
      </c>
      <c r="AC304" s="51" t="str">
        <f>IF($K304&gt;NORMA!$N$26,"NO CUMPLE","CUMPLE")</f>
        <v>CUMPLE</v>
      </c>
      <c r="AD304" s="51" t="str">
        <f>IF($J304&gt;NORMA!$N$27,"NO CUMPLE","CUMPLE")</f>
        <v>NO CUMPLE</v>
      </c>
      <c r="AE304" s="51" t="str">
        <f>IF($G304&gt;NORMA!$N$28,"NO CUMPLE","CUMPLE")</f>
        <v>NO CUMPLE</v>
      </c>
      <c r="AF304" s="51" t="str">
        <f>IF($H304&gt;NORMA!$N$29,"NO CUMPLE","CUMPLE")</f>
        <v>CUMPLE</v>
      </c>
      <c r="AG304" s="51" t="str">
        <f>IF($O304&gt;NORMA!$N$30,"NO CUMPLE","CUMPLE")</f>
        <v>NO CUMPLE</v>
      </c>
      <c r="AH304" s="51" t="str">
        <f>IF(AND($N304&gt;=NORMA!$R$18, $N304&lt;=NORMA!$S$18),"CUMPLE","NO CUMPLE")</f>
        <v>NO CUMPLE</v>
      </c>
      <c r="AI304" s="51" t="str">
        <f>IF($I304&gt;NORMA!$N$32,"NO CUMPLE","CUMPLE")</f>
        <v>CUMPLE</v>
      </c>
    </row>
    <row r="305" spans="1:35" ht="14.25" customHeight="1" x14ac:dyDescent="0.35">
      <c r="A305" s="256" t="s">
        <v>115</v>
      </c>
      <c r="B305" s="214" t="s">
        <v>116</v>
      </c>
      <c r="C305" s="252">
        <v>40875</v>
      </c>
      <c r="D305" s="251">
        <v>0.58333333333333304</v>
      </c>
      <c r="E305" s="246">
        <v>9.9</v>
      </c>
      <c r="F305" s="246">
        <v>62.9</v>
      </c>
      <c r="G305" s="246">
        <v>128</v>
      </c>
      <c r="H305" s="245">
        <v>3.6</v>
      </c>
      <c r="I305" s="247">
        <v>0.86</v>
      </c>
      <c r="J305" s="248">
        <v>1.36</v>
      </c>
      <c r="K305" s="218">
        <v>4.96</v>
      </c>
      <c r="L305" s="248">
        <v>7.3680490149519997</v>
      </c>
      <c r="M305" s="249">
        <v>7.04</v>
      </c>
      <c r="N305" s="249">
        <v>8.07</v>
      </c>
      <c r="O305" s="250">
        <v>230000</v>
      </c>
      <c r="P305" s="51" t="str">
        <f>IF(M305&lt;NORMA!$N$7,"NO CUMPLE","CUMPLE")</f>
        <v>CUMPLE</v>
      </c>
      <c r="Q305" s="51" t="str">
        <f>IF(E305&gt;NORMA!$N$8,"NO CUMPLE","CUMPLE")</f>
        <v>CUMPLE</v>
      </c>
      <c r="R305" s="51" t="str">
        <f>IF(F305&gt;NORMA!$N$9,"NO CUMPLE","CUMPLE")</f>
        <v>CUMPLE</v>
      </c>
      <c r="S305" s="51" t="str">
        <f>IF(K305&gt;NORMA!$N$10,"NO CUMPLE","CUMPLE")</f>
        <v>CUMPLE</v>
      </c>
      <c r="T305" s="51" t="str">
        <f>IF(J305&gt;NORMA!$N$11,"NO CUMPLE","CUMPLE")</f>
        <v>CUMPLE</v>
      </c>
      <c r="U305" s="51" t="str">
        <f>IF(G305&gt;NORMA!$N$12,"NO CUMPLE","CUMPLE")</f>
        <v>NO CUMPLE</v>
      </c>
      <c r="V305" s="51" t="str">
        <f>IF(H305&gt;NORMA!$N$13,"NO CUMPLE","CUMPLE")</f>
        <v>CUMPLE</v>
      </c>
      <c r="W305" s="51" t="str">
        <f>IF(O305&gt;NORMA!$N$14,"NO CUMPLE","CUMPLE")</f>
        <v>CUMPLE</v>
      </c>
      <c r="X305" s="51" t="str">
        <f>IF(AND(N305&gt;=NORMA!$Q$4, N305&lt;=NORMA!$R$4),"CUMPLE","NO CUMPLE")</f>
        <v>CUMPLE</v>
      </c>
      <c r="Y305" s="51" t="str">
        <f>IF(I305&gt;NORMA!$N$16,"NO CUMPLE","CUMPLE")</f>
        <v>CUMPLE</v>
      </c>
      <c r="Z305" s="51" t="str">
        <f>IF($M305&lt;NORMA!$N$23,"NO CUMPLE","CUMPLE")</f>
        <v>CUMPLE</v>
      </c>
      <c r="AA305" s="51" t="str">
        <f>IF($E305&gt;NORMA!$N$24,"NO CUMPLE","CUMPLE")</f>
        <v>CUMPLE</v>
      </c>
      <c r="AB305" s="51" t="str">
        <f>IF($F305&gt;NORMA!$N$25,"NO CUMPLE","CUMPLE")</f>
        <v>NO CUMPLE</v>
      </c>
      <c r="AC305" s="51" t="str">
        <f>IF($K305&gt;NORMA!$N$26,"NO CUMPLE","CUMPLE")</f>
        <v>CUMPLE</v>
      </c>
      <c r="AD305" s="51" t="str">
        <f>IF($J305&gt;NORMA!$N$27,"NO CUMPLE","CUMPLE")</f>
        <v>NO CUMPLE</v>
      </c>
      <c r="AE305" s="51" t="str">
        <f>IF($G305&gt;NORMA!$N$28,"NO CUMPLE","CUMPLE")</f>
        <v>NO CUMPLE</v>
      </c>
      <c r="AF305" s="51" t="str">
        <f>IF($H305&gt;NORMA!$N$29,"NO CUMPLE","CUMPLE")</f>
        <v>CUMPLE</v>
      </c>
      <c r="AG305" s="51" t="str">
        <f>IF($O305&gt;NORMA!$N$30,"NO CUMPLE","CUMPLE")</f>
        <v>NO CUMPLE</v>
      </c>
      <c r="AH305" s="51" t="str">
        <f>IF(AND($N305&gt;=NORMA!$R$18, $N305&lt;=NORMA!$S$18),"CUMPLE","NO CUMPLE")</f>
        <v>CUMPLE</v>
      </c>
      <c r="AI305" s="51" t="str">
        <f>IF($I305&gt;NORMA!$N$32,"NO CUMPLE","CUMPLE")</f>
        <v>CUMPLE</v>
      </c>
    </row>
    <row r="306" spans="1:35" ht="14.25" customHeight="1" x14ac:dyDescent="0.35">
      <c r="A306" s="213" t="s">
        <v>117</v>
      </c>
      <c r="B306" s="217" t="s">
        <v>116</v>
      </c>
      <c r="C306" s="240">
        <v>40876</v>
      </c>
      <c r="D306" s="251">
        <v>4.1666666666666699E-2</v>
      </c>
      <c r="E306" s="246">
        <v>13.8</v>
      </c>
      <c r="F306" s="246">
        <v>131</v>
      </c>
      <c r="G306" s="246">
        <v>560</v>
      </c>
      <c r="H306" s="216">
        <v>4.7</v>
      </c>
      <c r="I306" s="247">
        <v>0.2</v>
      </c>
      <c r="J306" s="248">
        <v>2.1800000000000002</v>
      </c>
      <c r="K306" s="218">
        <v>5.52</v>
      </c>
      <c r="L306" s="248">
        <v>9.1157291666666698</v>
      </c>
      <c r="M306" s="249">
        <v>4.2699999999999996</v>
      </c>
      <c r="N306" s="249">
        <v>8.1</v>
      </c>
      <c r="O306" s="250">
        <v>400000</v>
      </c>
      <c r="P306" s="51" t="str">
        <f>IF(M306&lt;NORMA!$N$7,"NO CUMPLE","CUMPLE")</f>
        <v>CUMPLE</v>
      </c>
      <c r="Q306" s="51" t="str">
        <f>IF(E306&gt;NORMA!$N$8,"NO CUMPLE","CUMPLE")</f>
        <v>CUMPLE</v>
      </c>
      <c r="R306" s="51" t="str">
        <f>IF(F306&gt;NORMA!$N$9,"NO CUMPLE","CUMPLE")</f>
        <v>CUMPLE</v>
      </c>
      <c r="S306" s="51" t="str">
        <f>IF(K306&gt;NORMA!$N$10,"NO CUMPLE","CUMPLE")</f>
        <v>CUMPLE</v>
      </c>
      <c r="T306" s="51" t="str">
        <f>IF(J306&gt;NORMA!$N$11,"NO CUMPLE","CUMPLE")</f>
        <v>CUMPLE</v>
      </c>
      <c r="U306" s="51" t="str">
        <f>IF(G306&gt;NORMA!$N$12,"NO CUMPLE","CUMPLE")</f>
        <v>NO CUMPLE</v>
      </c>
      <c r="V306" s="51" t="str">
        <f>IF(H306&gt;NORMA!$N$13,"NO CUMPLE","CUMPLE")</f>
        <v>CUMPLE</v>
      </c>
      <c r="W306" s="51" t="str">
        <f>IF(O306&gt;NORMA!$N$14,"NO CUMPLE","CUMPLE")</f>
        <v>CUMPLE</v>
      </c>
      <c r="X306" s="51" t="str">
        <f>IF(AND(N306&gt;=NORMA!$Q$4, N306&lt;=NORMA!$R$4),"CUMPLE","NO CUMPLE")</f>
        <v>CUMPLE</v>
      </c>
      <c r="Y306" s="51" t="str">
        <f>IF(I306&gt;NORMA!$N$16,"NO CUMPLE","CUMPLE")</f>
        <v>CUMPLE</v>
      </c>
      <c r="Z306" s="51" t="str">
        <f>IF($M306&lt;NORMA!$N$23,"NO CUMPLE","CUMPLE")</f>
        <v>NO CUMPLE</v>
      </c>
      <c r="AA306" s="51" t="str">
        <f>IF($E306&gt;NORMA!$N$24,"NO CUMPLE","CUMPLE")</f>
        <v>CUMPLE</v>
      </c>
      <c r="AB306" s="51" t="str">
        <f>IF($F306&gt;NORMA!$N$25,"NO CUMPLE","CUMPLE")</f>
        <v>NO CUMPLE</v>
      </c>
      <c r="AC306" s="51" t="str">
        <f>IF($K306&gt;NORMA!$N$26,"NO CUMPLE","CUMPLE")</f>
        <v>CUMPLE</v>
      </c>
      <c r="AD306" s="51" t="str">
        <f>IF($J306&gt;NORMA!$N$27,"NO CUMPLE","CUMPLE")</f>
        <v>NO CUMPLE</v>
      </c>
      <c r="AE306" s="51" t="str">
        <f>IF($G306&gt;NORMA!$N$28,"NO CUMPLE","CUMPLE")</f>
        <v>NO CUMPLE</v>
      </c>
      <c r="AF306" s="51" t="str">
        <f>IF($H306&gt;NORMA!$N$29,"NO CUMPLE","CUMPLE")</f>
        <v>CUMPLE</v>
      </c>
      <c r="AG306" s="51" t="str">
        <f>IF($O306&gt;NORMA!$N$30,"NO CUMPLE","CUMPLE")</f>
        <v>NO CUMPLE</v>
      </c>
      <c r="AH306" s="51" t="str">
        <f>IF(AND($N306&gt;=NORMA!$R$18, $N306&lt;=NORMA!$S$18),"CUMPLE","NO CUMPLE")</f>
        <v>CUMPLE</v>
      </c>
      <c r="AI306" s="51" t="str">
        <f>IF($I306&gt;NORMA!$N$32,"NO CUMPLE","CUMPLE")</f>
        <v>CUMPLE</v>
      </c>
    </row>
    <row r="307" spans="1:35" ht="14.25" customHeight="1" x14ac:dyDescent="0.35">
      <c r="A307" s="256" t="s">
        <v>115</v>
      </c>
      <c r="B307" s="214" t="s">
        <v>116</v>
      </c>
      <c r="C307" s="252">
        <v>40938</v>
      </c>
      <c r="D307" s="251">
        <v>0.29166666666666702</v>
      </c>
      <c r="E307" s="246">
        <v>7.1</v>
      </c>
      <c r="F307" s="246">
        <v>40</v>
      </c>
      <c r="G307" s="246">
        <v>62</v>
      </c>
      <c r="H307" s="245">
        <v>3.6</v>
      </c>
      <c r="I307" s="247">
        <v>0.56000000000000005</v>
      </c>
      <c r="J307" s="248">
        <v>0.96</v>
      </c>
      <c r="K307" s="218">
        <v>4.1619999999999999</v>
      </c>
      <c r="L307" s="248">
        <v>0.49780540000000001</v>
      </c>
      <c r="M307" s="249">
        <v>6.68</v>
      </c>
      <c r="N307" s="249">
        <v>7.32</v>
      </c>
      <c r="O307" s="250">
        <v>2100000</v>
      </c>
      <c r="P307" s="51" t="str">
        <f>IF(M307&lt;NORMA!$N$7,"NO CUMPLE","CUMPLE")</f>
        <v>CUMPLE</v>
      </c>
      <c r="Q307" s="51" t="str">
        <f>IF(E307&gt;NORMA!$N$8,"NO CUMPLE","CUMPLE")</f>
        <v>CUMPLE</v>
      </c>
      <c r="R307" s="51" t="str">
        <f>IF(F307&gt;NORMA!$N$9,"NO CUMPLE","CUMPLE")</f>
        <v>CUMPLE</v>
      </c>
      <c r="S307" s="51" t="str">
        <f>IF(K307&gt;NORMA!$N$10,"NO CUMPLE","CUMPLE")</f>
        <v>CUMPLE</v>
      </c>
      <c r="T307" s="51" t="str">
        <f>IF(J307&gt;NORMA!$N$11,"NO CUMPLE","CUMPLE")</f>
        <v>CUMPLE</v>
      </c>
      <c r="U307" s="51" t="str">
        <f>IF(G307&gt;NORMA!$N$12,"NO CUMPLE","CUMPLE")</f>
        <v>CUMPLE</v>
      </c>
      <c r="V307" s="51" t="str">
        <f>IF(H307&gt;NORMA!$N$13,"NO CUMPLE","CUMPLE")</f>
        <v>CUMPLE</v>
      </c>
      <c r="W307" s="51" t="str">
        <f>IF(O307&gt;NORMA!$N$14,"NO CUMPLE","CUMPLE")</f>
        <v>NO CUMPLE</v>
      </c>
      <c r="X307" s="51" t="str">
        <f>IF(AND(N307&gt;=NORMA!$Q$4, N307&lt;=NORMA!$R$4),"CUMPLE","NO CUMPLE")</f>
        <v>CUMPLE</v>
      </c>
      <c r="Y307" s="51" t="str">
        <f>IF(I307&gt;NORMA!$N$16,"NO CUMPLE","CUMPLE")</f>
        <v>CUMPLE</v>
      </c>
      <c r="Z307" s="51" t="str">
        <f>IF($M307&lt;NORMA!$N$23,"NO CUMPLE","CUMPLE")</f>
        <v>CUMPLE</v>
      </c>
      <c r="AA307" s="51" t="str">
        <f>IF($E307&gt;NORMA!$N$24,"NO CUMPLE","CUMPLE")</f>
        <v>CUMPLE</v>
      </c>
      <c r="AB307" s="51" t="str">
        <f>IF($F307&gt;NORMA!$N$25,"NO CUMPLE","CUMPLE")</f>
        <v>NO CUMPLE</v>
      </c>
      <c r="AC307" s="51" t="str">
        <f>IF($K307&gt;NORMA!$N$26,"NO CUMPLE","CUMPLE")</f>
        <v>CUMPLE</v>
      </c>
      <c r="AD307" s="51" t="str">
        <f>IF($J307&gt;NORMA!$N$27,"NO CUMPLE","CUMPLE")</f>
        <v>CUMPLE</v>
      </c>
      <c r="AE307" s="51" t="str">
        <f>IF($G307&gt;NORMA!$N$28,"NO CUMPLE","CUMPLE")</f>
        <v>CUMPLE</v>
      </c>
      <c r="AF307" s="51" t="str">
        <f>IF($H307&gt;NORMA!$N$29,"NO CUMPLE","CUMPLE")</f>
        <v>CUMPLE</v>
      </c>
      <c r="AG307" s="51" t="str">
        <f>IF($O307&gt;NORMA!$N$30,"NO CUMPLE","CUMPLE")</f>
        <v>NO CUMPLE</v>
      </c>
      <c r="AH307" s="51" t="str">
        <f>IF(AND($N307&gt;=NORMA!$R$18, $N307&lt;=NORMA!$S$18),"CUMPLE","NO CUMPLE")</f>
        <v>CUMPLE</v>
      </c>
      <c r="AI307" s="51" t="str">
        <f>IF($I307&gt;NORMA!$N$32,"NO CUMPLE","CUMPLE")</f>
        <v>CUMPLE</v>
      </c>
    </row>
    <row r="308" spans="1:35" ht="14.25" customHeight="1" x14ac:dyDescent="0.35">
      <c r="A308" s="213" t="s">
        <v>117</v>
      </c>
      <c r="B308" s="217" t="s">
        <v>116</v>
      </c>
      <c r="C308" s="240">
        <v>40938</v>
      </c>
      <c r="D308" s="251">
        <v>0.52083333333333304</v>
      </c>
      <c r="E308" s="246">
        <v>134</v>
      </c>
      <c r="F308" s="246">
        <v>328</v>
      </c>
      <c r="G308" s="246">
        <v>1095</v>
      </c>
      <c r="H308" s="216">
        <v>5.0999999999999996</v>
      </c>
      <c r="I308" s="247">
        <v>0.69</v>
      </c>
      <c r="J308" s="248">
        <v>24.5</v>
      </c>
      <c r="K308" s="218">
        <v>53.332000000000001</v>
      </c>
      <c r="L308" s="248">
        <v>0.67128119490000004</v>
      </c>
      <c r="M308" s="249">
        <v>4.49</v>
      </c>
      <c r="N308" s="249">
        <v>9.5399999999999991</v>
      </c>
      <c r="O308" s="250">
        <v>400000</v>
      </c>
      <c r="P308" s="51" t="str">
        <f>IF(M308&lt;NORMA!$N$7,"NO CUMPLE","CUMPLE")</f>
        <v>CUMPLE</v>
      </c>
      <c r="Q308" s="51" t="str">
        <f>IF(E308&gt;NORMA!$N$8,"NO CUMPLE","CUMPLE")</f>
        <v>NO CUMPLE</v>
      </c>
      <c r="R308" s="51" t="str">
        <f>IF(F308&gt;NORMA!$N$9,"NO CUMPLE","CUMPLE")</f>
        <v>NO CUMPLE</v>
      </c>
      <c r="S308" s="51" t="str">
        <f>IF(K308&gt;NORMA!$N$10,"NO CUMPLE","CUMPLE")</f>
        <v>NO CUMPLE</v>
      </c>
      <c r="T308" s="51" t="str">
        <f>IF(J308&gt;NORMA!$N$11,"NO CUMPLE","CUMPLE")</f>
        <v>NO CUMPLE</v>
      </c>
      <c r="U308" s="51" t="str">
        <f>IF(G308&gt;NORMA!$N$12,"NO CUMPLE","CUMPLE")</f>
        <v>NO CUMPLE</v>
      </c>
      <c r="V308" s="51" t="str">
        <f>IF(H308&gt;NORMA!$N$13,"NO CUMPLE","CUMPLE")</f>
        <v>CUMPLE</v>
      </c>
      <c r="W308" s="51" t="str">
        <f>IF(O308&gt;NORMA!$N$14,"NO CUMPLE","CUMPLE")</f>
        <v>CUMPLE</v>
      </c>
      <c r="X308" s="51" t="str">
        <f>IF(AND(N308&gt;=NORMA!$Q$4, N308&lt;=NORMA!$R$4),"CUMPLE","NO CUMPLE")</f>
        <v>NO CUMPLE</v>
      </c>
      <c r="Y308" s="51" t="str">
        <f>IF(I308&gt;NORMA!$N$16,"NO CUMPLE","CUMPLE")</f>
        <v>CUMPLE</v>
      </c>
      <c r="Z308" s="51" t="str">
        <f>IF($M308&lt;NORMA!$N$23,"NO CUMPLE","CUMPLE")</f>
        <v>NO CUMPLE</v>
      </c>
      <c r="AA308" s="51" t="str">
        <f>IF($E308&gt;NORMA!$N$24,"NO CUMPLE","CUMPLE")</f>
        <v>NO CUMPLE</v>
      </c>
      <c r="AB308" s="51" t="str">
        <f>IF($F308&gt;NORMA!$N$25,"NO CUMPLE","CUMPLE")</f>
        <v>NO CUMPLE</v>
      </c>
      <c r="AC308" s="51" t="str">
        <f>IF($K308&gt;NORMA!$N$26,"NO CUMPLE","CUMPLE")</f>
        <v>NO CUMPLE</v>
      </c>
      <c r="AD308" s="51" t="str">
        <f>IF($J308&gt;NORMA!$N$27,"NO CUMPLE","CUMPLE")</f>
        <v>NO CUMPLE</v>
      </c>
      <c r="AE308" s="51" t="str">
        <f>IF($G308&gt;NORMA!$N$28,"NO CUMPLE","CUMPLE")</f>
        <v>NO CUMPLE</v>
      </c>
      <c r="AF308" s="51" t="str">
        <f>IF($H308&gt;NORMA!$N$29,"NO CUMPLE","CUMPLE")</f>
        <v>CUMPLE</v>
      </c>
      <c r="AG308" s="51" t="str">
        <f>IF($O308&gt;NORMA!$N$30,"NO CUMPLE","CUMPLE")</f>
        <v>NO CUMPLE</v>
      </c>
      <c r="AH308" s="51" t="str">
        <f>IF(AND($N308&gt;=NORMA!$R$18, $N308&lt;=NORMA!$S$18),"CUMPLE","NO CUMPLE")</f>
        <v>NO CUMPLE</v>
      </c>
      <c r="AI308" s="51" t="str">
        <f>IF($I308&gt;NORMA!$N$32,"NO CUMPLE","CUMPLE")</f>
        <v>CUMPLE</v>
      </c>
    </row>
    <row r="309" spans="1:35" ht="14.25" customHeight="1" x14ac:dyDescent="0.35">
      <c r="A309" s="256" t="s">
        <v>115</v>
      </c>
      <c r="B309" s="214" t="s">
        <v>116</v>
      </c>
      <c r="C309" s="252">
        <v>40949</v>
      </c>
      <c r="D309" s="251">
        <v>0.54166666666666696</v>
      </c>
      <c r="E309" s="246">
        <v>23.8</v>
      </c>
      <c r="F309" s="246">
        <v>36.6</v>
      </c>
      <c r="G309" s="246">
        <v>470</v>
      </c>
      <c r="H309" s="246">
        <v>11</v>
      </c>
      <c r="I309" s="247">
        <v>1.53</v>
      </c>
      <c r="J309" s="248">
        <v>2.73</v>
      </c>
      <c r="K309" s="218">
        <v>9.9589999999999996</v>
      </c>
      <c r="L309" s="248">
        <v>1.0267747833333301</v>
      </c>
      <c r="M309" s="249">
        <v>6.31</v>
      </c>
      <c r="N309" s="249">
        <v>8.89</v>
      </c>
      <c r="O309" s="250">
        <v>1200000</v>
      </c>
      <c r="P309" s="51" t="str">
        <f>IF(M309&lt;NORMA!$N$7,"NO CUMPLE","CUMPLE")</f>
        <v>CUMPLE</v>
      </c>
      <c r="Q309" s="51" t="str">
        <f>IF(E309&gt;NORMA!$N$8,"NO CUMPLE","CUMPLE")</f>
        <v>CUMPLE</v>
      </c>
      <c r="R309" s="51" t="str">
        <f>IF(F309&gt;NORMA!$N$9,"NO CUMPLE","CUMPLE")</f>
        <v>CUMPLE</v>
      </c>
      <c r="S309" s="51" t="str">
        <f>IF(K309&gt;NORMA!$N$10,"NO CUMPLE","CUMPLE")</f>
        <v>CUMPLE</v>
      </c>
      <c r="T309" s="51" t="str">
        <f>IF(J309&gt;NORMA!$N$11,"NO CUMPLE","CUMPLE")</f>
        <v>CUMPLE</v>
      </c>
      <c r="U309" s="51" t="str">
        <f>IF(G309&gt;NORMA!$N$12,"NO CUMPLE","CUMPLE")</f>
        <v>NO CUMPLE</v>
      </c>
      <c r="V309" s="51" t="str">
        <f>IF(H309&gt;NORMA!$N$13,"NO CUMPLE","CUMPLE")</f>
        <v>CUMPLE</v>
      </c>
      <c r="W309" s="51" t="str">
        <f>IF(O309&gt;NORMA!$N$14,"NO CUMPLE","CUMPLE")</f>
        <v>NO CUMPLE</v>
      </c>
      <c r="X309" s="51" t="str">
        <f>IF(AND(N309&gt;=NORMA!$Q$4, N309&lt;=NORMA!$R$4),"CUMPLE","NO CUMPLE")</f>
        <v>CUMPLE</v>
      </c>
      <c r="Y309" s="51" t="str">
        <f>IF(I309&gt;NORMA!$N$16,"NO CUMPLE","CUMPLE")</f>
        <v>CUMPLE</v>
      </c>
      <c r="Z309" s="51" t="str">
        <f>IF($M309&lt;NORMA!$N$23,"NO CUMPLE","CUMPLE")</f>
        <v>CUMPLE</v>
      </c>
      <c r="AA309" s="51" t="str">
        <f>IF($E309&gt;NORMA!$N$24,"NO CUMPLE","CUMPLE")</f>
        <v>NO CUMPLE</v>
      </c>
      <c r="AB309" s="51" t="str">
        <f>IF($F309&gt;NORMA!$N$25,"NO CUMPLE","CUMPLE")</f>
        <v>NO CUMPLE</v>
      </c>
      <c r="AC309" s="51" t="str">
        <f>IF($K309&gt;NORMA!$N$26,"NO CUMPLE","CUMPLE")</f>
        <v>CUMPLE</v>
      </c>
      <c r="AD309" s="51" t="str">
        <f>IF($J309&gt;NORMA!$N$27,"NO CUMPLE","CUMPLE")</f>
        <v>NO CUMPLE</v>
      </c>
      <c r="AE309" s="51" t="str">
        <f>IF($G309&gt;NORMA!$N$28,"NO CUMPLE","CUMPLE")</f>
        <v>NO CUMPLE</v>
      </c>
      <c r="AF309" s="51" t="str">
        <f>IF($H309&gt;NORMA!$N$29,"NO CUMPLE","CUMPLE")</f>
        <v>NO CUMPLE</v>
      </c>
      <c r="AG309" s="51" t="str">
        <f>IF($O309&gt;NORMA!$N$30,"NO CUMPLE","CUMPLE")</f>
        <v>NO CUMPLE</v>
      </c>
      <c r="AH309" s="51" t="str">
        <f>IF(AND($N309&gt;=NORMA!$R$18, $N309&lt;=NORMA!$S$18),"CUMPLE","NO CUMPLE")</f>
        <v>NO CUMPLE</v>
      </c>
      <c r="AI309" s="51" t="str">
        <f>IF($I309&gt;NORMA!$N$32,"NO CUMPLE","CUMPLE")</f>
        <v>NO CUMPLE</v>
      </c>
    </row>
    <row r="310" spans="1:35" ht="14.25" customHeight="1" x14ac:dyDescent="0.35">
      <c r="A310" s="213" t="s">
        <v>117</v>
      </c>
      <c r="B310" s="217" t="s">
        <v>116</v>
      </c>
      <c r="C310" s="240">
        <v>40949</v>
      </c>
      <c r="D310" s="251">
        <v>0.125</v>
      </c>
      <c r="E310" s="246">
        <v>113</v>
      </c>
      <c r="F310" s="246">
        <v>279</v>
      </c>
      <c r="G310" s="246">
        <v>1126</v>
      </c>
      <c r="H310" s="216">
        <v>4.5999999999999996</v>
      </c>
      <c r="I310" s="247">
        <v>0.67</v>
      </c>
      <c r="J310" s="248">
        <v>9.64</v>
      </c>
      <c r="K310" s="218">
        <v>43.47</v>
      </c>
      <c r="L310" s="248">
        <v>0.59147191666666699</v>
      </c>
      <c r="M310" s="249">
        <v>5.77</v>
      </c>
      <c r="N310" s="249">
        <v>8.77</v>
      </c>
      <c r="O310" s="250">
        <v>430000</v>
      </c>
      <c r="P310" s="51" t="str">
        <f>IF(M310&lt;NORMA!$N$7,"NO CUMPLE","CUMPLE")</f>
        <v>CUMPLE</v>
      </c>
      <c r="Q310" s="51" t="str">
        <f>IF(E310&gt;NORMA!$N$8,"NO CUMPLE","CUMPLE")</f>
        <v>NO CUMPLE</v>
      </c>
      <c r="R310" s="51" t="str">
        <f>IF(F310&gt;NORMA!$N$9,"NO CUMPLE","CUMPLE")</f>
        <v>NO CUMPLE</v>
      </c>
      <c r="S310" s="51" t="str">
        <f>IF(K310&gt;NORMA!$N$10,"NO CUMPLE","CUMPLE")</f>
        <v>NO CUMPLE</v>
      </c>
      <c r="T310" s="51" t="str">
        <f>IF(J310&gt;NORMA!$N$11,"NO CUMPLE","CUMPLE")</f>
        <v>NO CUMPLE</v>
      </c>
      <c r="U310" s="51" t="str">
        <f>IF(G310&gt;NORMA!$N$12,"NO CUMPLE","CUMPLE")</f>
        <v>NO CUMPLE</v>
      </c>
      <c r="V310" s="51" t="str">
        <f>IF(H310&gt;NORMA!$N$13,"NO CUMPLE","CUMPLE")</f>
        <v>CUMPLE</v>
      </c>
      <c r="W310" s="51" t="str">
        <f>IF(O310&gt;NORMA!$N$14,"NO CUMPLE","CUMPLE")</f>
        <v>CUMPLE</v>
      </c>
      <c r="X310" s="51" t="str">
        <f>IF(AND(N310&gt;=NORMA!$Q$4, N310&lt;=NORMA!$R$4),"CUMPLE","NO CUMPLE")</f>
        <v>CUMPLE</v>
      </c>
      <c r="Y310" s="51" t="str">
        <f>IF(I310&gt;NORMA!$N$16,"NO CUMPLE","CUMPLE")</f>
        <v>CUMPLE</v>
      </c>
      <c r="Z310" s="51" t="str">
        <f>IF($M310&lt;NORMA!$N$23,"NO CUMPLE","CUMPLE")</f>
        <v>CUMPLE</v>
      </c>
      <c r="AA310" s="51" t="str">
        <f>IF($E310&gt;NORMA!$N$24,"NO CUMPLE","CUMPLE")</f>
        <v>NO CUMPLE</v>
      </c>
      <c r="AB310" s="51" t="str">
        <f>IF($F310&gt;NORMA!$N$25,"NO CUMPLE","CUMPLE")</f>
        <v>NO CUMPLE</v>
      </c>
      <c r="AC310" s="51" t="str">
        <f>IF($K310&gt;NORMA!$N$26,"NO CUMPLE","CUMPLE")</f>
        <v>NO CUMPLE</v>
      </c>
      <c r="AD310" s="51" t="str">
        <f>IF($J310&gt;NORMA!$N$27,"NO CUMPLE","CUMPLE")</f>
        <v>NO CUMPLE</v>
      </c>
      <c r="AE310" s="51" t="str">
        <f>IF($G310&gt;NORMA!$N$28,"NO CUMPLE","CUMPLE")</f>
        <v>NO CUMPLE</v>
      </c>
      <c r="AF310" s="51" t="str">
        <f>IF($H310&gt;NORMA!$N$29,"NO CUMPLE","CUMPLE")</f>
        <v>CUMPLE</v>
      </c>
      <c r="AG310" s="51" t="str">
        <f>IF($O310&gt;NORMA!$N$30,"NO CUMPLE","CUMPLE")</f>
        <v>NO CUMPLE</v>
      </c>
      <c r="AH310" s="51" t="str">
        <f>IF(AND($N310&gt;=NORMA!$R$18, $N310&lt;=NORMA!$S$18),"CUMPLE","NO CUMPLE")</f>
        <v>NO CUMPLE</v>
      </c>
      <c r="AI310" s="51" t="str">
        <f>IF($I310&gt;NORMA!$N$32,"NO CUMPLE","CUMPLE")</f>
        <v>CUMPLE</v>
      </c>
    </row>
    <row r="311" spans="1:35" ht="14.25" customHeight="1" x14ac:dyDescent="0.35">
      <c r="A311" s="256" t="s">
        <v>115</v>
      </c>
      <c r="B311" s="214" t="s">
        <v>116</v>
      </c>
      <c r="C311" s="252">
        <v>40960</v>
      </c>
      <c r="D311" s="251">
        <v>0.5</v>
      </c>
      <c r="E311" s="246">
        <v>14.7</v>
      </c>
      <c r="F311" s="246">
        <v>68</v>
      </c>
      <c r="G311" s="246">
        <v>69</v>
      </c>
      <c r="H311" s="245">
        <v>3.6</v>
      </c>
      <c r="I311" s="247">
        <v>1.22</v>
      </c>
      <c r="J311" s="248">
        <v>1.54</v>
      </c>
      <c r="K311" s="218">
        <v>11.994999999999999</v>
      </c>
      <c r="L311" s="248">
        <v>0.39503842083333301</v>
      </c>
      <c r="M311" s="249">
        <v>5.66</v>
      </c>
      <c r="N311" s="249">
        <v>7.28</v>
      </c>
      <c r="O311" s="250">
        <v>400000</v>
      </c>
      <c r="P311" s="51" t="str">
        <f>IF(M311&lt;NORMA!$N$7,"NO CUMPLE","CUMPLE")</f>
        <v>CUMPLE</v>
      </c>
      <c r="Q311" s="51" t="str">
        <f>IF(E311&gt;NORMA!$N$8,"NO CUMPLE","CUMPLE")</f>
        <v>CUMPLE</v>
      </c>
      <c r="R311" s="51" t="str">
        <f>IF(F311&gt;NORMA!$N$9,"NO CUMPLE","CUMPLE")</f>
        <v>CUMPLE</v>
      </c>
      <c r="S311" s="51" t="str">
        <f>IF(K311&gt;NORMA!$N$10,"NO CUMPLE","CUMPLE")</f>
        <v>CUMPLE</v>
      </c>
      <c r="T311" s="51" t="str">
        <f>IF(J311&gt;NORMA!$N$11,"NO CUMPLE","CUMPLE")</f>
        <v>CUMPLE</v>
      </c>
      <c r="U311" s="51" t="str">
        <f>IF(G311&gt;NORMA!$N$12,"NO CUMPLE","CUMPLE")</f>
        <v>CUMPLE</v>
      </c>
      <c r="V311" s="51" t="str">
        <f>IF(H311&gt;NORMA!$N$13,"NO CUMPLE","CUMPLE")</f>
        <v>CUMPLE</v>
      </c>
      <c r="W311" s="51" t="str">
        <f>IF(O311&gt;NORMA!$N$14,"NO CUMPLE","CUMPLE")</f>
        <v>CUMPLE</v>
      </c>
      <c r="X311" s="51" t="str">
        <f>IF(AND(N311&gt;=NORMA!$Q$4, N311&lt;=NORMA!$R$4),"CUMPLE","NO CUMPLE")</f>
        <v>CUMPLE</v>
      </c>
      <c r="Y311" s="51" t="str">
        <f>IF(I311&gt;NORMA!$N$16,"NO CUMPLE","CUMPLE")</f>
        <v>CUMPLE</v>
      </c>
      <c r="Z311" s="51" t="str">
        <f>IF($M311&lt;NORMA!$N$23,"NO CUMPLE","CUMPLE")</f>
        <v>CUMPLE</v>
      </c>
      <c r="AA311" s="51" t="str">
        <f>IF($E311&gt;NORMA!$N$24,"NO CUMPLE","CUMPLE")</f>
        <v>CUMPLE</v>
      </c>
      <c r="AB311" s="51" t="str">
        <f>IF($F311&gt;NORMA!$N$25,"NO CUMPLE","CUMPLE")</f>
        <v>NO CUMPLE</v>
      </c>
      <c r="AC311" s="51" t="str">
        <f>IF($K311&gt;NORMA!$N$26,"NO CUMPLE","CUMPLE")</f>
        <v>NO CUMPLE</v>
      </c>
      <c r="AD311" s="51" t="str">
        <f>IF($J311&gt;NORMA!$N$27,"NO CUMPLE","CUMPLE")</f>
        <v>NO CUMPLE</v>
      </c>
      <c r="AE311" s="51" t="str">
        <f>IF($G311&gt;NORMA!$N$28,"NO CUMPLE","CUMPLE")</f>
        <v>CUMPLE</v>
      </c>
      <c r="AF311" s="51" t="str">
        <f>IF($H311&gt;NORMA!$N$29,"NO CUMPLE","CUMPLE")</f>
        <v>CUMPLE</v>
      </c>
      <c r="AG311" s="51" t="str">
        <f>IF($O311&gt;NORMA!$N$30,"NO CUMPLE","CUMPLE")</f>
        <v>NO CUMPLE</v>
      </c>
      <c r="AH311" s="51" t="str">
        <f>IF(AND($N311&gt;=NORMA!$R$18, $N311&lt;=NORMA!$S$18),"CUMPLE","NO CUMPLE")</f>
        <v>CUMPLE</v>
      </c>
      <c r="AI311" s="51" t="str">
        <f>IF($I311&gt;NORMA!$N$32,"NO CUMPLE","CUMPLE")</f>
        <v>NO CUMPLE</v>
      </c>
    </row>
    <row r="312" spans="1:35" ht="14.25" customHeight="1" x14ac:dyDescent="0.35">
      <c r="A312" s="213" t="s">
        <v>117</v>
      </c>
      <c r="B312" s="217" t="s">
        <v>116</v>
      </c>
      <c r="C312" s="240">
        <v>40960</v>
      </c>
      <c r="D312" s="251">
        <v>0.14583333333333301</v>
      </c>
      <c r="E312" s="246">
        <v>4.9800000000000004</v>
      </c>
      <c r="F312" s="246">
        <v>215</v>
      </c>
      <c r="G312" s="246">
        <v>2587</v>
      </c>
      <c r="H312" s="245">
        <v>3.6</v>
      </c>
      <c r="I312" s="247">
        <v>0.53</v>
      </c>
      <c r="J312" s="248">
        <v>15.68</v>
      </c>
      <c r="K312" s="218">
        <v>13.26</v>
      </c>
      <c r="L312" s="248">
        <v>0.46116165625</v>
      </c>
      <c r="M312" s="249">
        <v>6.56</v>
      </c>
      <c r="N312" s="249">
        <v>8.02</v>
      </c>
      <c r="O312" s="250">
        <v>430000</v>
      </c>
      <c r="P312" s="51" t="str">
        <f>IF(M312&lt;NORMA!$N$7,"NO CUMPLE","CUMPLE")</f>
        <v>CUMPLE</v>
      </c>
      <c r="Q312" s="51" t="str">
        <f>IF(E312&gt;NORMA!$N$8,"NO CUMPLE","CUMPLE")</f>
        <v>CUMPLE</v>
      </c>
      <c r="R312" s="51" t="str">
        <f>IF(F312&gt;NORMA!$N$9,"NO CUMPLE","CUMPLE")</f>
        <v>NO CUMPLE</v>
      </c>
      <c r="S312" s="51" t="str">
        <f>IF(K312&gt;NORMA!$N$10,"NO CUMPLE","CUMPLE")</f>
        <v>CUMPLE</v>
      </c>
      <c r="T312" s="51" t="str">
        <f>IF(J312&gt;NORMA!$N$11,"NO CUMPLE","CUMPLE")</f>
        <v>NO CUMPLE</v>
      </c>
      <c r="U312" s="51" t="str">
        <f>IF(G312&gt;NORMA!$N$12,"NO CUMPLE","CUMPLE")</f>
        <v>NO CUMPLE</v>
      </c>
      <c r="V312" s="51" t="str">
        <f>IF(H312&gt;NORMA!$N$13,"NO CUMPLE","CUMPLE")</f>
        <v>CUMPLE</v>
      </c>
      <c r="W312" s="51" t="str">
        <f>IF(O312&gt;NORMA!$N$14,"NO CUMPLE","CUMPLE")</f>
        <v>CUMPLE</v>
      </c>
      <c r="X312" s="51" t="str">
        <f>IF(AND(N312&gt;=NORMA!$Q$4, N312&lt;=NORMA!$R$4),"CUMPLE","NO CUMPLE")</f>
        <v>CUMPLE</v>
      </c>
      <c r="Y312" s="51" t="str">
        <f>IF(I312&gt;NORMA!$N$16,"NO CUMPLE","CUMPLE")</f>
        <v>CUMPLE</v>
      </c>
      <c r="Z312" s="51" t="str">
        <f>IF($M312&lt;NORMA!$N$23,"NO CUMPLE","CUMPLE")</f>
        <v>CUMPLE</v>
      </c>
      <c r="AA312" s="51" t="str">
        <f>IF($E312&gt;NORMA!$N$24,"NO CUMPLE","CUMPLE")</f>
        <v>CUMPLE</v>
      </c>
      <c r="AB312" s="51" t="str">
        <f>IF($F312&gt;NORMA!$N$25,"NO CUMPLE","CUMPLE")</f>
        <v>NO CUMPLE</v>
      </c>
      <c r="AC312" s="51" t="str">
        <f>IF($K312&gt;NORMA!$N$26,"NO CUMPLE","CUMPLE")</f>
        <v>NO CUMPLE</v>
      </c>
      <c r="AD312" s="51" t="str">
        <f>IF($J312&gt;NORMA!$N$27,"NO CUMPLE","CUMPLE")</f>
        <v>NO CUMPLE</v>
      </c>
      <c r="AE312" s="51" t="str">
        <f>IF($G312&gt;NORMA!$N$28,"NO CUMPLE","CUMPLE")</f>
        <v>NO CUMPLE</v>
      </c>
      <c r="AF312" s="51" t="str">
        <f>IF($H312&gt;NORMA!$N$29,"NO CUMPLE","CUMPLE")</f>
        <v>CUMPLE</v>
      </c>
      <c r="AG312" s="51" t="str">
        <f>IF($O312&gt;NORMA!$N$30,"NO CUMPLE","CUMPLE")</f>
        <v>NO CUMPLE</v>
      </c>
      <c r="AH312" s="51" t="str">
        <f>IF(AND($N312&gt;=NORMA!$R$18, $N312&lt;=NORMA!$S$18),"CUMPLE","NO CUMPLE")</f>
        <v>CUMPLE</v>
      </c>
      <c r="AI312" s="51" t="str">
        <f>IF($I312&gt;NORMA!$N$32,"NO CUMPLE","CUMPLE")</f>
        <v>CUMPLE</v>
      </c>
    </row>
    <row r="313" spans="1:35" ht="14.25" customHeight="1" x14ac:dyDescent="0.35">
      <c r="A313" s="256" t="s">
        <v>115</v>
      </c>
      <c r="B313" s="214" t="s">
        <v>116</v>
      </c>
      <c r="C313" s="252">
        <v>40974</v>
      </c>
      <c r="D313" s="251">
        <v>0.54166666666666696</v>
      </c>
      <c r="E313" s="246">
        <v>28.7</v>
      </c>
      <c r="F313" s="246">
        <v>83.4</v>
      </c>
      <c r="G313" s="246">
        <v>114</v>
      </c>
      <c r="H313" s="216">
        <v>8.4</v>
      </c>
      <c r="I313" s="247">
        <v>1.43</v>
      </c>
      <c r="J313" s="248">
        <v>1.92</v>
      </c>
      <c r="K313" s="218">
        <v>9.0449999999999999</v>
      </c>
      <c r="L313" s="248">
        <v>0.55125655833333298</v>
      </c>
      <c r="M313" s="249">
        <v>5.13</v>
      </c>
      <c r="N313" s="249">
        <v>7.27</v>
      </c>
      <c r="O313" s="250">
        <v>4300000</v>
      </c>
      <c r="P313" s="51" t="str">
        <f>IF(M313&lt;NORMA!$N$7,"NO CUMPLE","CUMPLE")</f>
        <v>CUMPLE</v>
      </c>
      <c r="Q313" s="51" t="str">
        <f>IF(E313&gt;NORMA!$N$8,"NO CUMPLE","CUMPLE")</f>
        <v>CUMPLE</v>
      </c>
      <c r="R313" s="51" t="str">
        <f>IF(F313&gt;NORMA!$N$9,"NO CUMPLE","CUMPLE")</f>
        <v>CUMPLE</v>
      </c>
      <c r="S313" s="51" t="str">
        <f>IF(K313&gt;NORMA!$N$10,"NO CUMPLE","CUMPLE")</f>
        <v>CUMPLE</v>
      </c>
      <c r="T313" s="51" t="str">
        <f>IF(J313&gt;NORMA!$N$11,"NO CUMPLE","CUMPLE")</f>
        <v>CUMPLE</v>
      </c>
      <c r="U313" s="51" t="str">
        <f>IF(G313&gt;NORMA!$N$12,"NO CUMPLE","CUMPLE")</f>
        <v>CUMPLE</v>
      </c>
      <c r="V313" s="51" t="str">
        <f>IF(H313&gt;NORMA!$N$13,"NO CUMPLE","CUMPLE")</f>
        <v>CUMPLE</v>
      </c>
      <c r="W313" s="51" t="str">
        <f>IF(O313&gt;NORMA!$N$14,"NO CUMPLE","CUMPLE")</f>
        <v>NO CUMPLE</v>
      </c>
      <c r="X313" s="51" t="str">
        <f>IF(AND(N313&gt;=NORMA!$Q$4, N313&lt;=NORMA!$R$4),"CUMPLE","NO CUMPLE")</f>
        <v>CUMPLE</v>
      </c>
      <c r="Y313" s="51" t="str">
        <f>IF(I313&gt;NORMA!$N$16,"NO CUMPLE","CUMPLE")</f>
        <v>CUMPLE</v>
      </c>
      <c r="Z313" s="51" t="str">
        <f>IF($M313&lt;NORMA!$N$23,"NO CUMPLE","CUMPLE")</f>
        <v>CUMPLE</v>
      </c>
      <c r="AA313" s="51" t="str">
        <f>IF($E313&gt;NORMA!$N$24,"NO CUMPLE","CUMPLE")</f>
        <v>NO CUMPLE</v>
      </c>
      <c r="AB313" s="51" t="str">
        <f>IF($F313&gt;NORMA!$N$25,"NO CUMPLE","CUMPLE")</f>
        <v>NO CUMPLE</v>
      </c>
      <c r="AC313" s="51" t="str">
        <f>IF($K313&gt;NORMA!$N$26,"NO CUMPLE","CUMPLE")</f>
        <v>CUMPLE</v>
      </c>
      <c r="AD313" s="51" t="str">
        <f>IF($J313&gt;NORMA!$N$27,"NO CUMPLE","CUMPLE")</f>
        <v>NO CUMPLE</v>
      </c>
      <c r="AE313" s="51" t="str">
        <f>IF($G313&gt;NORMA!$N$28,"NO CUMPLE","CUMPLE")</f>
        <v>CUMPLE</v>
      </c>
      <c r="AF313" s="51" t="str">
        <f>IF($H313&gt;NORMA!$N$29,"NO CUMPLE","CUMPLE")</f>
        <v>CUMPLE</v>
      </c>
      <c r="AG313" s="51" t="str">
        <f>IF($O313&gt;NORMA!$N$30,"NO CUMPLE","CUMPLE")</f>
        <v>NO CUMPLE</v>
      </c>
      <c r="AH313" s="51" t="str">
        <f>IF(AND($N313&gt;=NORMA!$R$18, $N313&lt;=NORMA!$S$18),"CUMPLE","NO CUMPLE")</f>
        <v>CUMPLE</v>
      </c>
      <c r="AI313" s="51" t="str">
        <f>IF($I313&gt;NORMA!$N$32,"NO CUMPLE","CUMPLE")</f>
        <v>NO CUMPLE</v>
      </c>
    </row>
    <row r="314" spans="1:35" ht="14.25" customHeight="1" x14ac:dyDescent="0.35">
      <c r="A314" s="213" t="s">
        <v>117</v>
      </c>
      <c r="B314" s="217" t="s">
        <v>116</v>
      </c>
      <c r="C314" s="240">
        <v>40974</v>
      </c>
      <c r="D314" s="251">
        <v>0.52083333333333304</v>
      </c>
      <c r="E314" s="246">
        <v>62.3</v>
      </c>
      <c r="F314" s="246">
        <v>282</v>
      </c>
      <c r="G314" s="246">
        <v>4810</v>
      </c>
      <c r="H314" s="246">
        <v>11</v>
      </c>
      <c r="I314" s="247">
        <v>1.03</v>
      </c>
      <c r="J314" s="248">
        <v>35.4</v>
      </c>
      <c r="K314" s="218">
        <v>31.805</v>
      </c>
      <c r="L314" s="248">
        <v>0.52040658333333401</v>
      </c>
      <c r="M314" s="249">
        <v>4.9000000000000004</v>
      </c>
      <c r="N314" s="249">
        <v>9.84</v>
      </c>
      <c r="O314" s="250">
        <v>430000</v>
      </c>
      <c r="P314" s="51" t="str">
        <f>IF(M314&lt;NORMA!$N$7,"NO CUMPLE","CUMPLE")</f>
        <v>CUMPLE</v>
      </c>
      <c r="Q314" s="51" t="str">
        <f>IF(E314&gt;NORMA!$N$8,"NO CUMPLE","CUMPLE")</f>
        <v>CUMPLE</v>
      </c>
      <c r="R314" s="51" t="str">
        <f>IF(F314&gt;NORMA!$N$9,"NO CUMPLE","CUMPLE")</f>
        <v>NO CUMPLE</v>
      </c>
      <c r="S314" s="51" t="str">
        <f>IF(K314&gt;NORMA!$N$10,"NO CUMPLE","CUMPLE")</f>
        <v>NO CUMPLE</v>
      </c>
      <c r="T314" s="51" t="str">
        <f>IF(J314&gt;NORMA!$N$11,"NO CUMPLE","CUMPLE")</f>
        <v>NO CUMPLE</v>
      </c>
      <c r="U314" s="51" t="str">
        <f>IF(G314&gt;NORMA!$N$12,"NO CUMPLE","CUMPLE")</f>
        <v>NO CUMPLE</v>
      </c>
      <c r="V314" s="51" t="str">
        <f>IF(H314&gt;NORMA!$N$13,"NO CUMPLE","CUMPLE")</f>
        <v>CUMPLE</v>
      </c>
      <c r="W314" s="51" t="str">
        <f>IF(O314&gt;NORMA!$N$14,"NO CUMPLE","CUMPLE")</f>
        <v>CUMPLE</v>
      </c>
      <c r="X314" s="51" t="str">
        <f>IF(AND(N314&gt;=NORMA!$Q$4, N314&lt;=NORMA!$R$4),"CUMPLE","NO CUMPLE")</f>
        <v>NO CUMPLE</v>
      </c>
      <c r="Y314" s="51" t="str">
        <f>IF(I314&gt;NORMA!$N$16,"NO CUMPLE","CUMPLE")</f>
        <v>CUMPLE</v>
      </c>
      <c r="Z314" s="51" t="str">
        <f>IF($M314&lt;NORMA!$N$23,"NO CUMPLE","CUMPLE")</f>
        <v>NO CUMPLE</v>
      </c>
      <c r="AA314" s="51" t="str">
        <f>IF($E314&gt;NORMA!$N$24,"NO CUMPLE","CUMPLE")</f>
        <v>NO CUMPLE</v>
      </c>
      <c r="AB314" s="51" t="str">
        <f>IF($F314&gt;NORMA!$N$25,"NO CUMPLE","CUMPLE")</f>
        <v>NO CUMPLE</v>
      </c>
      <c r="AC314" s="51" t="str">
        <f>IF($K314&gt;NORMA!$N$26,"NO CUMPLE","CUMPLE")</f>
        <v>NO CUMPLE</v>
      </c>
      <c r="AD314" s="51" t="str">
        <f>IF($J314&gt;NORMA!$N$27,"NO CUMPLE","CUMPLE")</f>
        <v>NO CUMPLE</v>
      </c>
      <c r="AE314" s="51" t="str">
        <f>IF($G314&gt;NORMA!$N$28,"NO CUMPLE","CUMPLE")</f>
        <v>NO CUMPLE</v>
      </c>
      <c r="AF314" s="51" t="str">
        <f>IF($H314&gt;NORMA!$N$29,"NO CUMPLE","CUMPLE")</f>
        <v>NO CUMPLE</v>
      </c>
      <c r="AG314" s="51" t="str">
        <f>IF($O314&gt;NORMA!$N$30,"NO CUMPLE","CUMPLE")</f>
        <v>NO CUMPLE</v>
      </c>
      <c r="AH314" s="51" t="str">
        <f>IF(AND($N314&gt;=NORMA!$R$18, $N314&lt;=NORMA!$S$18),"CUMPLE","NO CUMPLE")</f>
        <v>NO CUMPLE</v>
      </c>
      <c r="AI314" s="51" t="str">
        <f>IF($I314&gt;NORMA!$N$32,"NO CUMPLE","CUMPLE")</f>
        <v>NO CUMPLE</v>
      </c>
    </row>
    <row r="315" spans="1:35" ht="14.25" customHeight="1" x14ac:dyDescent="0.35">
      <c r="A315" s="213" t="s">
        <v>115</v>
      </c>
      <c r="B315" s="217" t="s">
        <v>116</v>
      </c>
      <c r="C315" s="240">
        <v>41137</v>
      </c>
      <c r="D315" s="251">
        <v>0.27083333333333298</v>
      </c>
      <c r="E315" s="245">
        <v>1</v>
      </c>
      <c r="F315" s="246">
        <v>18.100000000000001</v>
      </c>
      <c r="G315" s="246">
        <v>24</v>
      </c>
      <c r="H315" s="245">
        <v>3.6</v>
      </c>
      <c r="I315" s="247">
        <v>0.13</v>
      </c>
      <c r="J315" s="248">
        <v>0.3</v>
      </c>
      <c r="K315" s="218">
        <v>1.6120000000000001</v>
      </c>
      <c r="L315" s="248">
        <v>2.2829008133333302</v>
      </c>
      <c r="M315" s="249">
        <v>6.8</v>
      </c>
      <c r="N315" s="249">
        <v>7.29</v>
      </c>
      <c r="O315" s="250">
        <v>150000</v>
      </c>
      <c r="P315" s="51" t="str">
        <f>IF(M315&lt;NORMA!$N$7,"NO CUMPLE","CUMPLE")</f>
        <v>CUMPLE</v>
      </c>
      <c r="Q315" s="51" t="str">
        <f>IF(E315&gt;NORMA!$N$8,"NO CUMPLE","CUMPLE")</f>
        <v>CUMPLE</v>
      </c>
      <c r="R315" s="51" t="str">
        <f>IF(F315&gt;NORMA!$N$9,"NO CUMPLE","CUMPLE")</f>
        <v>CUMPLE</v>
      </c>
      <c r="S315" s="51" t="str">
        <f>IF(K315&gt;NORMA!$N$10,"NO CUMPLE","CUMPLE")</f>
        <v>CUMPLE</v>
      </c>
      <c r="T315" s="51" t="str">
        <f>IF(J315&gt;NORMA!$N$11,"NO CUMPLE","CUMPLE")</f>
        <v>CUMPLE</v>
      </c>
      <c r="U315" s="51" t="str">
        <f>IF(G315&gt;NORMA!$N$12,"NO CUMPLE","CUMPLE")</f>
        <v>CUMPLE</v>
      </c>
      <c r="V315" s="51" t="str">
        <f>IF(H315&gt;NORMA!$N$13,"NO CUMPLE","CUMPLE")</f>
        <v>CUMPLE</v>
      </c>
      <c r="W315" s="51" t="str">
        <f>IF(O315&gt;NORMA!$N$14,"NO CUMPLE","CUMPLE")</f>
        <v>CUMPLE</v>
      </c>
      <c r="X315" s="51" t="str">
        <f>IF(AND(N315&gt;=NORMA!$Q$4, N315&lt;=NORMA!$R$4),"CUMPLE","NO CUMPLE")</f>
        <v>CUMPLE</v>
      </c>
      <c r="Y315" s="51" t="str">
        <f>IF(I315&gt;NORMA!$N$16,"NO CUMPLE","CUMPLE")</f>
        <v>CUMPLE</v>
      </c>
      <c r="Z315" s="51" t="str">
        <f>IF($M315&lt;NORMA!$N$23,"NO CUMPLE","CUMPLE")</f>
        <v>CUMPLE</v>
      </c>
      <c r="AA315" s="51" t="str">
        <f>IF($E315&gt;NORMA!$N$24,"NO CUMPLE","CUMPLE")</f>
        <v>CUMPLE</v>
      </c>
      <c r="AB315" s="51" t="str">
        <f>IF($F315&gt;NORMA!$N$25,"NO CUMPLE","CUMPLE")</f>
        <v>CUMPLE</v>
      </c>
      <c r="AC315" s="51" t="str">
        <f>IF($K315&gt;NORMA!$N$26,"NO CUMPLE","CUMPLE")</f>
        <v>CUMPLE</v>
      </c>
      <c r="AD315" s="51" t="str">
        <f>IF($J315&gt;NORMA!$N$27,"NO CUMPLE","CUMPLE")</f>
        <v>CUMPLE</v>
      </c>
      <c r="AE315" s="51" t="str">
        <f>IF($G315&gt;NORMA!$N$28,"NO CUMPLE","CUMPLE")</f>
        <v>CUMPLE</v>
      </c>
      <c r="AF315" s="51" t="str">
        <f>IF($H315&gt;NORMA!$N$29,"NO CUMPLE","CUMPLE")</f>
        <v>CUMPLE</v>
      </c>
      <c r="AG315" s="51" t="str">
        <f>IF($O315&gt;NORMA!$N$30,"NO CUMPLE","CUMPLE")</f>
        <v>NO CUMPLE</v>
      </c>
      <c r="AH315" s="51" t="str">
        <f>IF(AND($N315&gt;=NORMA!$R$18, $N315&lt;=NORMA!$S$18),"CUMPLE","NO CUMPLE")</f>
        <v>CUMPLE</v>
      </c>
      <c r="AI315" s="51" t="str">
        <f>IF($I315&gt;NORMA!$N$32,"NO CUMPLE","CUMPLE")</f>
        <v>CUMPLE</v>
      </c>
    </row>
    <row r="316" spans="1:35" ht="14.25" customHeight="1" x14ac:dyDescent="0.35">
      <c r="A316" s="213" t="s">
        <v>117</v>
      </c>
      <c r="B316" s="217" t="s">
        <v>116</v>
      </c>
      <c r="C316" s="240">
        <v>41138</v>
      </c>
      <c r="D316" s="251">
        <v>0</v>
      </c>
      <c r="E316" s="246">
        <v>3.7</v>
      </c>
      <c r="F316" s="246">
        <v>25.8</v>
      </c>
      <c r="G316" s="246">
        <v>228</v>
      </c>
      <c r="H316" s="245">
        <v>3.6</v>
      </c>
      <c r="I316" s="247">
        <v>0.34</v>
      </c>
      <c r="J316" s="248">
        <v>1.83</v>
      </c>
      <c r="K316" s="218">
        <v>1.8320000000000001</v>
      </c>
      <c r="L316" s="248">
        <v>2.0665187500000002</v>
      </c>
      <c r="M316" s="249">
        <v>8.07</v>
      </c>
      <c r="N316" s="249">
        <v>7.39</v>
      </c>
      <c r="O316" s="250">
        <v>230000</v>
      </c>
      <c r="P316" s="51" t="str">
        <f>IF(M316&lt;NORMA!$N$7,"NO CUMPLE","CUMPLE")</f>
        <v>CUMPLE</v>
      </c>
      <c r="Q316" s="51" t="str">
        <f>IF(E316&gt;NORMA!$N$8,"NO CUMPLE","CUMPLE")</f>
        <v>CUMPLE</v>
      </c>
      <c r="R316" s="51" t="str">
        <f>IF(F316&gt;NORMA!$N$9,"NO CUMPLE","CUMPLE")</f>
        <v>CUMPLE</v>
      </c>
      <c r="S316" s="51" t="str">
        <f>IF(K316&gt;NORMA!$N$10,"NO CUMPLE","CUMPLE")</f>
        <v>CUMPLE</v>
      </c>
      <c r="T316" s="51" t="str">
        <f>IF(J316&gt;NORMA!$N$11,"NO CUMPLE","CUMPLE")</f>
        <v>CUMPLE</v>
      </c>
      <c r="U316" s="51" t="str">
        <f>IF(G316&gt;NORMA!$N$12,"NO CUMPLE","CUMPLE")</f>
        <v>NO CUMPLE</v>
      </c>
      <c r="V316" s="51" t="str">
        <f>IF(H316&gt;NORMA!$N$13,"NO CUMPLE","CUMPLE")</f>
        <v>CUMPLE</v>
      </c>
      <c r="W316" s="51" t="str">
        <f>IF(O316&gt;NORMA!$N$14,"NO CUMPLE","CUMPLE")</f>
        <v>CUMPLE</v>
      </c>
      <c r="X316" s="51" t="str">
        <f>IF(AND(N316&gt;=NORMA!$Q$4, N316&lt;=NORMA!$R$4),"CUMPLE","NO CUMPLE")</f>
        <v>CUMPLE</v>
      </c>
      <c r="Y316" s="51" t="str">
        <f>IF(I316&gt;NORMA!$N$16,"NO CUMPLE","CUMPLE")</f>
        <v>CUMPLE</v>
      </c>
      <c r="Z316" s="51" t="str">
        <f>IF($M316&lt;NORMA!$N$23,"NO CUMPLE","CUMPLE")</f>
        <v>CUMPLE</v>
      </c>
      <c r="AA316" s="51" t="str">
        <f>IF($E316&gt;NORMA!$N$24,"NO CUMPLE","CUMPLE")</f>
        <v>CUMPLE</v>
      </c>
      <c r="AB316" s="51" t="str">
        <f>IF($F316&gt;NORMA!$N$25,"NO CUMPLE","CUMPLE")</f>
        <v>CUMPLE</v>
      </c>
      <c r="AC316" s="51" t="str">
        <f>IF($K316&gt;NORMA!$N$26,"NO CUMPLE","CUMPLE")</f>
        <v>CUMPLE</v>
      </c>
      <c r="AD316" s="51" t="str">
        <f>IF($J316&gt;NORMA!$N$27,"NO CUMPLE","CUMPLE")</f>
        <v>NO CUMPLE</v>
      </c>
      <c r="AE316" s="51" t="str">
        <f>IF($G316&gt;NORMA!$N$28,"NO CUMPLE","CUMPLE")</f>
        <v>NO CUMPLE</v>
      </c>
      <c r="AF316" s="51" t="str">
        <f>IF($H316&gt;NORMA!$N$29,"NO CUMPLE","CUMPLE")</f>
        <v>CUMPLE</v>
      </c>
      <c r="AG316" s="51" t="str">
        <f>IF($O316&gt;NORMA!$N$30,"NO CUMPLE","CUMPLE")</f>
        <v>NO CUMPLE</v>
      </c>
      <c r="AH316" s="51" t="str">
        <f>IF(AND($N316&gt;=NORMA!$R$18, $N316&lt;=NORMA!$S$18),"CUMPLE","NO CUMPLE")</f>
        <v>CUMPLE</v>
      </c>
      <c r="AI316" s="51" t="str">
        <f>IF($I316&gt;NORMA!$N$32,"NO CUMPLE","CUMPLE")</f>
        <v>CUMPLE</v>
      </c>
    </row>
    <row r="317" spans="1:35" ht="14.25" customHeight="1" x14ac:dyDescent="0.35">
      <c r="A317" s="213" t="s">
        <v>115</v>
      </c>
      <c r="B317" s="217" t="s">
        <v>116</v>
      </c>
      <c r="C317" s="240">
        <v>41151</v>
      </c>
      <c r="D317" s="251">
        <v>0.3125</v>
      </c>
      <c r="E317" s="245">
        <v>1</v>
      </c>
      <c r="F317" s="246">
        <v>24.1</v>
      </c>
      <c r="G317" s="246">
        <v>101</v>
      </c>
      <c r="H317" s="246">
        <v>11</v>
      </c>
      <c r="I317" s="247">
        <v>7.0000000000000007E-2</v>
      </c>
      <c r="J317" s="248">
        <v>0.34</v>
      </c>
      <c r="K317" s="218">
        <v>1.5740000000000001</v>
      </c>
      <c r="L317" s="248">
        <v>7.9459350000000004</v>
      </c>
      <c r="M317" s="249">
        <v>8.65</v>
      </c>
      <c r="N317" s="249">
        <v>6.76</v>
      </c>
      <c r="O317" s="250">
        <v>43000</v>
      </c>
      <c r="P317" s="51" t="str">
        <f>IF(M317&lt;NORMA!$N$7,"NO CUMPLE","CUMPLE")</f>
        <v>CUMPLE</v>
      </c>
      <c r="Q317" s="51" t="str">
        <f>IF(E317&gt;NORMA!$N$8,"NO CUMPLE","CUMPLE")</f>
        <v>CUMPLE</v>
      </c>
      <c r="R317" s="51" t="str">
        <f>IF(F317&gt;NORMA!$N$9,"NO CUMPLE","CUMPLE")</f>
        <v>CUMPLE</v>
      </c>
      <c r="S317" s="51" t="str">
        <f>IF(K317&gt;NORMA!$N$10,"NO CUMPLE","CUMPLE")</f>
        <v>CUMPLE</v>
      </c>
      <c r="T317" s="51" t="str">
        <f>IF(J317&gt;NORMA!$N$11,"NO CUMPLE","CUMPLE")</f>
        <v>CUMPLE</v>
      </c>
      <c r="U317" s="51" t="str">
        <f>IF(G317&gt;NORMA!$N$12,"NO CUMPLE","CUMPLE")</f>
        <v>CUMPLE</v>
      </c>
      <c r="V317" s="51" t="str">
        <f>IF(H317&gt;NORMA!$N$13,"NO CUMPLE","CUMPLE")</f>
        <v>CUMPLE</v>
      </c>
      <c r="W317" s="51" t="str">
        <f>IF(O317&gt;NORMA!$N$14,"NO CUMPLE","CUMPLE")</f>
        <v>CUMPLE</v>
      </c>
      <c r="X317" s="51" t="str">
        <f>IF(AND(N317&gt;=NORMA!$Q$4, N317&lt;=NORMA!$R$4),"CUMPLE","NO CUMPLE")</f>
        <v>CUMPLE</v>
      </c>
      <c r="Y317" s="51" t="str">
        <f>IF(I317&gt;NORMA!$N$16,"NO CUMPLE","CUMPLE")</f>
        <v>CUMPLE</v>
      </c>
      <c r="Z317" s="51" t="str">
        <f>IF($M317&lt;NORMA!$N$23,"NO CUMPLE","CUMPLE")</f>
        <v>CUMPLE</v>
      </c>
      <c r="AA317" s="51" t="str">
        <f>IF($E317&gt;NORMA!$N$24,"NO CUMPLE","CUMPLE")</f>
        <v>CUMPLE</v>
      </c>
      <c r="AB317" s="51" t="str">
        <f>IF($F317&gt;NORMA!$N$25,"NO CUMPLE","CUMPLE")</f>
        <v>CUMPLE</v>
      </c>
      <c r="AC317" s="51" t="str">
        <f>IF($K317&gt;NORMA!$N$26,"NO CUMPLE","CUMPLE")</f>
        <v>CUMPLE</v>
      </c>
      <c r="AD317" s="51" t="str">
        <f>IF($J317&gt;NORMA!$N$27,"NO CUMPLE","CUMPLE")</f>
        <v>CUMPLE</v>
      </c>
      <c r="AE317" s="51" t="str">
        <f>IF($G317&gt;NORMA!$N$28,"NO CUMPLE","CUMPLE")</f>
        <v>CUMPLE</v>
      </c>
      <c r="AF317" s="51" t="str">
        <f>IF($H317&gt;NORMA!$N$29,"NO CUMPLE","CUMPLE")</f>
        <v>NO CUMPLE</v>
      </c>
      <c r="AG317" s="51" t="str">
        <f>IF($O317&gt;NORMA!$N$30,"NO CUMPLE","CUMPLE")</f>
        <v>CUMPLE</v>
      </c>
      <c r="AH317" s="51" t="str">
        <f>IF(AND($N317&gt;=NORMA!$R$18, $N317&lt;=NORMA!$S$18),"CUMPLE","NO CUMPLE")</f>
        <v>CUMPLE</v>
      </c>
      <c r="AI317" s="51" t="str">
        <f>IF($I317&gt;NORMA!$N$32,"NO CUMPLE","CUMPLE")</f>
        <v>CUMPLE</v>
      </c>
    </row>
    <row r="318" spans="1:35" ht="14.25" customHeight="1" x14ac:dyDescent="0.35">
      <c r="A318" s="213" t="s">
        <v>117</v>
      </c>
      <c r="B318" s="217" t="s">
        <v>116</v>
      </c>
      <c r="C318" s="240">
        <v>41151</v>
      </c>
      <c r="D318" s="251">
        <v>0.4375</v>
      </c>
      <c r="E318" s="246">
        <v>2.4</v>
      </c>
      <c r="F318" s="246">
        <v>56.5</v>
      </c>
      <c r="G318" s="246">
        <v>310</v>
      </c>
      <c r="H318" s="246">
        <v>5.0999999999999996</v>
      </c>
      <c r="I318" s="247">
        <v>0.05</v>
      </c>
      <c r="J318" s="248">
        <v>2.3199999999999998</v>
      </c>
      <c r="K318" s="218">
        <v>2.1539999999999999</v>
      </c>
      <c r="L318" s="248">
        <v>10.857566875</v>
      </c>
      <c r="M318" s="249">
        <v>8.3000000000000007</v>
      </c>
      <c r="N318" s="249">
        <v>7.36</v>
      </c>
      <c r="O318" s="250">
        <v>91000</v>
      </c>
      <c r="P318" s="51" t="str">
        <f>IF(M318&lt;NORMA!$N$7,"NO CUMPLE","CUMPLE")</f>
        <v>CUMPLE</v>
      </c>
      <c r="Q318" s="51" t="str">
        <f>IF(E318&gt;NORMA!$N$8,"NO CUMPLE","CUMPLE")</f>
        <v>CUMPLE</v>
      </c>
      <c r="R318" s="51" t="str">
        <f>IF(F318&gt;NORMA!$N$9,"NO CUMPLE","CUMPLE")</f>
        <v>CUMPLE</v>
      </c>
      <c r="S318" s="51" t="str">
        <f>IF(K318&gt;NORMA!$N$10,"NO CUMPLE","CUMPLE")</f>
        <v>CUMPLE</v>
      </c>
      <c r="T318" s="51" t="str">
        <f>IF(J318&gt;NORMA!$N$11,"NO CUMPLE","CUMPLE")</f>
        <v>CUMPLE</v>
      </c>
      <c r="U318" s="51" t="str">
        <f>IF(G318&gt;NORMA!$N$12,"NO CUMPLE","CUMPLE")</f>
        <v>NO CUMPLE</v>
      </c>
      <c r="V318" s="51" t="str">
        <f>IF(H318&gt;NORMA!$N$13,"NO CUMPLE","CUMPLE")</f>
        <v>CUMPLE</v>
      </c>
      <c r="W318" s="51" t="str">
        <f>IF(O318&gt;NORMA!$N$14,"NO CUMPLE","CUMPLE")</f>
        <v>CUMPLE</v>
      </c>
      <c r="X318" s="51" t="str">
        <f>IF(AND(N318&gt;=NORMA!$Q$4, N318&lt;=NORMA!$R$4),"CUMPLE","NO CUMPLE")</f>
        <v>CUMPLE</v>
      </c>
      <c r="Y318" s="51" t="str">
        <f>IF(I318&gt;NORMA!$N$16,"NO CUMPLE","CUMPLE")</f>
        <v>CUMPLE</v>
      </c>
      <c r="Z318" s="51" t="str">
        <f>IF($M318&lt;NORMA!$N$23,"NO CUMPLE","CUMPLE")</f>
        <v>CUMPLE</v>
      </c>
      <c r="AA318" s="51" t="str">
        <f>IF($E318&gt;NORMA!$N$24,"NO CUMPLE","CUMPLE")</f>
        <v>CUMPLE</v>
      </c>
      <c r="AB318" s="51" t="str">
        <f>IF($F318&gt;NORMA!$N$25,"NO CUMPLE","CUMPLE")</f>
        <v>NO CUMPLE</v>
      </c>
      <c r="AC318" s="51" t="str">
        <f>IF($K318&gt;NORMA!$N$26,"NO CUMPLE","CUMPLE")</f>
        <v>CUMPLE</v>
      </c>
      <c r="AD318" s="51" t="str">
        <f>IF($J318&gt;NORMA!$N$27,"NO CUMPLE","CUMPLE")</f>
        <v>NO CUMPLE</v>
      </c>
      <c r="AE318" s="51" t="str">
        <f>IF($G318&gt;NORMA!$N$28,"NO CUMPLE","CUMPLE")</f>
        <v>NO CUMPLE</v>
      </c>
      <c r="AF318" s="51" t="str">
        <f>IF($H318&gt;NORMA!$N$29,"NO CUMPLE","CUMPLE")</f>
        <v>CUMPLE</v>
      </c>
      <c r="AG318" s="51" t="str">
        <f>IF($O318&gt;NORMA!$N$30,"NO CUMPLE","CUMPLE")</f>
        <v>CUMPLE</v>
      </c>
      <c r="AH318" s="51" t="str">
        <f>IF(AND($N318&gt;=NORMA!$R$18, $N318&lt;=NORMA!$S$18),"CUMPLE","NO CUMPLE")</f>
        <v>CUMPLE</v>
      </c>
      <c r="AI318" s="51" t="str">
        <f>IF($I318&gt;NORMA!$N$32,"NO CUMPLE","CUMPLE")</f>
        <v>CUMPLE</v>
      </c>
    </row>
    <row r="319" spans="1:35" ht="14.25" customHeight="1" x14ac:dyDescent="0.35">
      <c r="A319" s="213" t="s">
        <v>115</v>
      </c>
      <c r="B319" s="217" t="s">
        <v>116</v>
      </c>
      <c r="C319" s="240">
        <v>41162</v>
      </c>
      <c r="D319" s="251">
        <v>0.39583333333333298</v>
      </c>
      <c r="E319" s="246">
        <v>6.4</v>
      </c>
      <c r="F319" s="246">
        <v>61.2</v>
      </c>
      <c r="G319" s="246">
        <v>158</v>
      </c>
      <c r="H319" s="245">
        <v>3.6</v>
      </c>
      <c r="I319" s="247">
        <v>0.15</v>
      </c>
      <c r="J319" s="248">
        <v>0.64</v>
      </c>
      <c r="K319" s="218">
        <v>3.552</v>
      </c>
      <c r="L319" s="248">
        <v>3.3566983916666699</v>
      </c>
      <c r="M319" s="249">
        <v>8.59</v>
      </c>
      <c r="N319" s="249">
        <v>7.27</v>
      </c>
      <c r="O319" s="250">
        <v>91000</v>
      </c>
      <c r="P319" s="51" t="str">
        <f>IF(M319&lt;NORMA!$N$7,"NO CUMPLE","CUMPLE")</f>
        <v>CUMPLE</v>
      </c>
      <c r="Q319" s="51" t="str">
        <f>IF(E319&gt;NORMA!$N$8,"NO CUMPLE","CUMPLE")</f>
        <v>CUMPLE</v>
      </c>
      <c r="R319" s="51" t="str">
        <f>IF(F319&gt;NORMA!$N$9,"NO CUMPLE","CUMPLE")</f>
        <v>CUMPLE</v>
      </c>
      <c r="S319" s="51" t="str">
        <f>IF(K319&gt;NORMA!$N$10,"NO CUMPLE","CUMPLE")</f>
        <v>CUMPLE</v>
      </c>
      <c r="T319" s="51" t="str">
        <f>IF(J319&gt;NORMA!$N$11,"NO CUMPLE","CUMPLE")</f>
        <v>CUMPLE</v>
      </c>
      <c r="U319" s="51" t="str">
        <f>IF(G319&gt;NORMA!$N$12,"NO CUMPLE","CUMPLE")</f>
        <v>NO CUMPLE</v>
      </c>
      <c r="V319" s="51" t="str">
        <f>IF(H319&gt;NORMA!$N$13,"NO CUMPLE","CUMPLE")</f>
        <v>CUMPLE</v>
      </c>
      <c r="W319" s="51" t="str">
        <f>IF(O319&gt;NORMA!$N$14,"NO CUMPLE","CUMPLE")</f>
        <v>CUMPLE</v>
      </c>
      <c r="X319" s="51" t="str">
        <f>IF(AND(N319&gt;=NORMA!$Q$4, N319&lt;=NORMA!$R$4),"CUMPLE","NO CUMPLE")</f>
        <v>CUMPLE</v>
      </c>
      <c r="Y319" s="51" t="str">
        <f>IF(I319&gt;NORMA!$N$16,"NO CUMPLE","CUMPLE")</f>
        <v>CUMPLE</v>
      </c>
      <c r="Z319" s="51" t="str">
        <f>IF($M319&lt;NORMA!$N$23,"NO CUMPLE","CUMPLE")</f>
        <v>CUMPLE</v>
      </c>
      <c r="AA319" s="51" t="str">
        <f>IF($E319&gt;NORMA!$N$24,"NO CUMPLE","CUMPLE")</f>
        <v>CUMPLE</v>
      </c>
      <c r="AB319" s="51" t="str">
        <f>IF($F319&gt;NORMA!$N$25,"NO CUMPLE","CUMPLE")</f>
        <v>NO CUMPLE</v>
      </c>
      <c r="AC319" s="51" t="str">
        <f>IF($K319&gt;NORMA!$N$26,"NO CUMPLE","CUMPLE")</f>
        <v>CUMPLE</v>
      </c>
      <c r="AD319" s="51" t="str">
        <f>IF($J319&gt;NORMA!$N$27,"NO CUMPLE","CUMPLE")</f>
        <v>CUMPLE</v>
      </c>
      <c r="AE319" s="51" t="str">
        <f>IF($G319&gt;NORMA!$N$28,"NO CUMPLE","CUMPLE")</f>
        <v>NO CUMPLE</v>
      </c>
      <c r="AF319" s="51" t="str">
        <f>IF($H319&gt;NORMA!$N$29,"NO CUMPLE","CUMPLE")</f>
        <v>CUMPLE</v>
      </c>
      <c r="AG319" s="51" t="str">
        <f>IF($O319&gt;NORMA!$N$30,"NO CUMPLE","CUMPLE")</f>
        <v>CUMPLE</v>
      </c>
      <c r="AH319" s="51" t="str">
        <f>IF(AND($N319&gt;=NORMA!$R$18, $N319&lt;=NORMA!$S$18),"CUMPLE","NO CUMPLE")</f>
        <v>CUMPLE</v>
      </c>
      <c r="AI319" s="51" t="str">
        <f>IF($I319&gt;NORMA!$N$32,"NO CUMPLE","CUMPLE")</f>
        <v>CUMPLE</v>
      </c>
    </row>
    <row r="320" spans="1:35" ht="14.25" customHeight="1" x14ac:dyDescent="0.35">
      <c r="A320" s="213" t="s">
        <v>117</v>
      </c>
      <c r="B320" s="217" t="s">
        <v>116</v>
      </c>
      <c r="C320" s="240">
        <v>41165</v>
      </c>
      <c r="D320" s="251">
        <v>0.16666666666666699</v>
      </c>
      <c r="E320" s="246">
        <v>6.1</v>
      </c>
      <c r="F320" s="246">
        <v>84.3</v>
      </c>
      <c r="G320" s="246">
        <v>257</v>
      </c>
      <c r="H320" s="246">
        <v>4.3</v>
      </c>
      <c r="I320" s="247">
        <v>0.04</v>
      </c>
      <c r="J320" s="248">
        <v>2.0299999999999998</v>
      </c>
      <c r="K320" s="218">
        <v>3.2210000000000001</v>
      </c>
      <c r="L320" s="248">
        <v>24.060872341666698</v>
      </c>
      <c r="M320" s="249">
        <v>5.14</v>
      </c>
      <c r="N320" s="249">
        <v>7.53</v>
      </c>
      <c r="O320" s="250">
        <v>91000</v>
      </c>
      <c r="P320" s="51" t="str">
        <f>IF(M320&lt;NORMA!$N$7,"NO CUMPLE","CUMPLE")</f>
        <v>CUMPLE</v>
      </c>
      <c r="Q320" s="51" t="str">
        <f>IF(E320&gt;NORMA!$N$8,"NO CUMPLE","CUMPLE")</f>
        <v>CUMPLE</v>
      </c>
      <c r="R320" s="51" t="str">
        <f>IF(F320&gt;NORMA!$N$9,"NO CUMPLE","CUMPLE")</f>
        <v>CUMPLE</v>
      </c>
      <c r="S320" s="51" t="str">
        <f>IF(K320&gt;NORMA!$N$10,"NO CUMPLE","CUMPLE")</f>
        <v>CUMPLE</v>
      </c>
      <c r="T320" s="51" t="str">
        <f>IF(J320&gt;NORMA!$N$11,"NO CUMPLE","CUMPLE")</f>
        <v>CUMPLE</v>
      </c>
      <c r="U320" s="51" t="str">
        <f>IF(G320&gt;NORMA!$N$12,"NO CUMPLE","CUMPLE")</f>
        <v>NO CUMPLE</v>
      </c>
      <c r="V320" s="51" t="str">
        <f>IF(H320&gt;NORMA!$N$13,"NO CUMPLE","CUMPLE")</f>
        <v>CUMPLE</v>
      </c>
      <c r="W320" s="51" t="str">
        <f>IF(O320&gt;NORMA!$N$14,"NO CUMPLE","CUMPLE")</f>
        <v>CUMPLE</v>
      </c>
      <c r="X320" s="51" t="str">
        <f>IF(AND(N320&gt;=NORMA!$Q$4, N320&lt;=NORMA!$R$4),"CUMPLE","NO CUMPLE")</f>
        <v>CUMPLE</v>
      </c>
      <c r="Y320" s="51" t="str">
        <f>IF(I320&gt;NORMA!$N$16,"NO CUMPLE","CUMPLE")</f>
        <v>CUMPLE</v>
      </c>
      <c r="Z320" s="51" t="str">
        <f>IF($M320&lt;NORMA!$N$23,"NO CUMPLE","CUMPLE")</f>
        <v>CUMPLE</v>
      </c>
      <c r="AA320" s="51" t="str">
        <f>IF($E320&gt;NORMA!$N$24,"NO CUMPLE","CUMPLE")</f>
        <v>CUMPLE</v>
      </c>
      <c r="AB320" s="51" t="str">
        <f>IF($F320&gt;NORMA!$N$25,"NO CUMPLE","CUMPLE")</f>
        <v>NO CUMPLE</v>
      </c>
      <c r="AC320" s="51" t="str">
        <f>IF($K320&gt;NORMA!$N$26,"NO CUMPLE","CUMPLE")</f>
        <v>CUMPLE</v>
      </c>
      <c r="AD320" s="51" t="str">
        <f>IF($J320&gt;NORMA!$N$27,"NO CUMPLE","CUMPLE")</f>
        <v>NO CUMPLE</v>
      </c>
      <c r="AE320" s="51" t="str">
        <f>IF($G320&gt;NORMA!$N$28,"NO CUMPLE","CUMPLE")</f>
        <v>NO CUMPLE</v>
      </c>
      <c r="AF320" s="51" t="str">
        <f>IF($H320&gt;NORMA!$N$29,"NO CUMPLE","CUMPLE")</f>
        <v>CUMPLE</v>
      </c>
      <c r="AG320" s="51" t="str">
        <f>IF($O320&gt;NORMA!$N$30,"NO CUMPLE","CUMPLE")</f>
        <v>CUMPLE</v>
      </c>
      <c r="AH320" s="51" t="str">
        <f>IF(AND($N320&gt;=NORMA!$R$18, $N320&lt;=NORMA!$S$18),"CUMPLE","NO CUMPLE")</f>
        <v>CUMPLE</v>
      </c>
      <c r="AI320" s="51" t="str">
        <f>IF($I320&gt;NORMA!$N$32,"NO CUMPLE","CUMPLE")</f>
        <v>CUMPLE</v>
      </c>
    </row>
    <row r="321" spans="1:35" ht="14.25" customHeight="1" x14ac:dyDescent="0.35">
      <c r="A321" s="213" t="s">
        <v>115</v>
      </c>
      <c r="B321" s="217" t="s">
        <v>116</v>
      </c>
      <c r="C321" s="240">
        <v>41176</v>
      </c>
      <c r="D321" s="251">
        <v>0.52083333333333304</v>
      </c>
      <c r="E321" s="246">
        <v>9.6</v>
      </c>
      <c r="F321" s="246">
        <v>81.7</v>
      </c>
      <c r="G321" s="246">
        <v>120</v>
      </c>
      <c r="H321" s="246">
        <v>14</v>
      </c>
      <c r="I321" s="247">
        <v>0.75</v>
      </c>
      <c r="J321" s="248">
        <v>1.73</v>
      </c>
      <c r="K321" s="218">
        <v>6.9240000000000004</v>
      </c>
      <c r="L321" s="248">
        <v>1.8000915125000001</v>
      </c>
      <c r="M321" s="249">
        <v>6.25</v>
      </c>
      <c r="N321" s="249">
        <v>7.37</v>
      </c>
      <c r="O321" s="250">
        <v>3000000</v>
      </c>
      <c r="P321" s="51" t="str">
        <f>IF(M321&lt;NORMA!$N$7,"NO CUMPLE","CUMPLE")</f>
        <v>CUMPLE</v>
      </c>
      <c r="Q321" s="51" t="str">
        <f>IF(E321&gt;NORMA!$N$8,"NO CUMPLE","CUMPLE")</f>
        <v>CUMPLE</v>
      </c>
      <c r="R321" s="51" t="str">
        <f>IF(F321&gt;NORMA!$N$9,"NO CUMPLE","CUMPLE")</f>
        <v>CUMPLE</v>
      </c>
      <c r="S321" s="51" t="str">
        <f>IF(K321&gt;NORMA!$N$10,"NO CUMPLE","CUMPLE")</f>
        <v>CUMPLE</v>
      </c>
      <c r="T321" s="51" t="str">
        <f>IF(J321&gt;NORMA!$N$11,"NO CUMPLE","CUMPLE")</f>
        <v>CUMPLE</v>
      </c>
      <c r="U321" s="51" t="str">
        <f>IF(G321&gt;NORMA!$N$12,"NO CUMPLE","CUMPLE")</f>
        <v>CUMPLE</v>
      </c>
      <c r="V321" s="51" t="str">
        <f>IF(H321&gt;NORMA!$N$13,"NO CUMPLE","CUMPLE")</f>
        <v>CUMPLE</v>
      </c>
      <c r="W321" s="51" t="str">
        <f>IF(O321&gt;NORMA!$N$14,"NO CUMPLE","CUMPLE")</f>
        <v>NO CUMPLE</v>
      </c>
      <c r="X321" s="51" t="str">
        <f>IF(AND(N321&gt;=NORMA!$Q$4, N321&lt;=NORMA!$R$4),"CUMPLE","NO CUMPLE")</f>
        <v>CUMPLE</v>
      </c>
      <c r="Y321" s="51" t="str">
        <f>IF(I321&gt;NORMA!$N$16,"NO CUMPLE","CUMPLE")</f>
        <v>CUMPLE</v>
      </c>
      <c r="Z321" s="51" t="str">
        <f>IF($M321&lt;NORMA!$N$23,"NO CUMPLE","CUMPLE")</f>
        <v>CUMPLE</v>
      </c>
      <c r="AA321" s="51" t="str">
        <f>IF($E321&gt;NORMA!$N$24,"NO CUMPLE","CUMPLE")</f>
        <v>CUMPLE</v>
      </c>
      <c r="AB321" s="51" t="str">
        <f>IF($F321&gt;NORMA!$N$25,"NO CUMPLE","CUMPLE")</f>
        <v>NO CUMPLE</v>
      </c>
      <c r="AC321" s="51" t="str">
        <f>IF($K321&gt;NORMA!$N$26,"NO CUMPLE","CUMPLE")</f>
        <v>CUMPLE</v>
      </c>
      <c r="AD321" s="51" t="str">
        <f>IF($J321&gt;NORMA!$N$27,"NO CUMPLE","CUMPLE")</f>
        <v>NO CUMPLE</v>
      </c>
      <c r="AE321" s="51" t="str">
        <f>IF($G321&gt;NORMA!$N$28,"NO CUMPLE","CUMPLE")</f>
        <v>CUMPLE</v>
      </c>
      <c r="AF321" s="51" t="str">
        <f>IF($H321&gt;NORMA!$N$29,"NO CUMPLE","CUMPLE")</f>
        <v>NO CUMPLE</v>
      </c>
      <c r="AG321" s="51" t="str">
        <f>IF($O321&gt;NORMA!$N$30,"NO CUMPLE","CUMPLE")</f>
        <v>NO CUMPLE</v>
      </c>
      <c r="AH321" s="51" t="str">
        <f>IF(AND($N321&gt;=NORMA!$R$18, $N321&lt;=NORMA!$S$18),"CUMPLE","NO CUMPLE")</f>
        <v>CUMPLE</v>
      </c>
      <c r="AI321" s="51" t="str">
        <f>IF($I321&gt;NORMA!$N$32,"NO CUMPLE","CUMPLE")</f>
        <v>CUMPLE</v>
      </c>
    </row>
    <row r="322" spans="1:35" ht="14.25" customHeight="1" x14ac:dyDescent="0.35">
      <c r="A322" s="213" t="s">
        <v>117</v>
      </c>
      <c r="B322" s="217" t="s">
        <v>116</v>
      </c>
      <c r="C322" s="240">
        <v>41176</v>
      </c>
      <c r="D322" s="251">
        <v>0.65277777777777801</v>
      </c>
      <c r="E322" s="246">
        <v>5</v>
      </c>
      <c r="F322" s="246">
        <v>92.8</v>
      </c>
      <c r="G322" s="246">
        <v>1575</v>
      </c>
      <c r="H322" s="246">
        <v>5.3</v>
      </c>
      <c r="I322" s="247">
        <v>0.43</v>
      </c>
      <c r="J322" s="248">
        <v>8.68</v>
      </c>
      <c r="K322" s="218">
        <v>7.5369999999999999</v>
      </c>
      <c r="L322" s="248">
        <v>2.5604221333333301</v>
      </c>
      <c r="M322" s="249">
        <v>6.58</v>
      </c>
      <c r="N322" s="249">
        <v>8.98</v>
      </c>
      <c r="O322" s="250">
        <v>90000</v>
      </c>
      <c r="P322" s="51" t="str">
        <f>IF(M322&lt;NORMA!$N$7,"NO CUMPLE","CUMPLE")</f>
        <v>CUMPLE</v>
      </c>
      <c r="Q322" s="51" t="str">
        <f>IF(E322&gt;NORMA!$N$8,"NO CUMPLE","CUMPLE")</f>
        <v>CUMPLE</v>
      </c>
      <c r="R322" s="51" t="str">
        <f>IF(F322&gt;NORMA!$N$9,"NO CUMPLE","CUMPLE")</f>
        <v>CUMPLE</v>
      </c>
      <c r="S322" s="51" t="str">
        <f>IF(K322&gt;NORMA!$N$10,"NO CUMPLE","CUMPLE")</f>
        <v>CUMPLE</v>
      </c>
      <c r="T322" s="51" t="str">
        <f>IF(J322&gt;NORMA!$N$11,"NO CUMPLE","CUMPLE")</f>
        <v>NO CUMPLE</v>
      </c>
      <c r="U322" s="51" t="str">
        <f>IF(G322&gt;NORMA!$N$12,"NO CUMPLE","CUMPLE")</f>
        <v>NO CUMPLE</v>
      </c>
      <c r="V322" s="51" t="str">
        <f>IF(H322&gt;NORMA!$N$13,"NO CUMPLE","CUMPLE")</f>
        <v>CUMPLE</v>
      </c>
      <c r="W322" s="51" t="str">
        <f>IF(O322&gt;NORMA!$N$14,"NO CUMPLE","CUMPLE")</f>
        <v>CUMPLE</v>
      </c>
      <c r="X322" s="51" t="str">
        <f>IF(AND(N322&gt;=NORMA!$Q$4, N322&lt;=NORMA!$R$4),"CUMPLE","NO CUMPLE")</f>
        <v>CUMPLE</v>
      </c>
      <c r="Y322" s="51" t="str">
        <f>IF(I322&gt;NORMA!$N$16,"NO CUMPLE","CUMPLE")</f>
        <v>CUMPLE</v>
      </c>
      <c r="Z322" s="51" t="str">
        <f>IF($M322&lt;NORMA!$N$23,"NO CUMPLE","CUMPLE")</f>
        <v>CUMPLE</v>
      </c>
      <c r="AA322" s="51" t="str">
        <f>IF($E322&gt;NORMA!$N$24,"NO CUMPLE","CUMPLE")</f>
        <v>CUMPLE</v>
      </c>
      <c r="AB322" s="51" t="str">
        <f>IF($F322&gt;NORMA!$N$25,"NO CUMPLE","CUMPLE")</f>
        <v>NO CUMPLE</v>
      </c>
      <c r="AC322" s="51" t="str">
        <f>IF($K322&gt;NORMA!$N$26,"NO CUMPLE","CUMPLE")</f>
        <v>CUMPLE</v>
      </c>
      <c r="AD322" s="51" t="str">
        <f>IF($J322&gt;NORMA!$N$27,"NO CUMPLE","CUMPLE")</f>
        <v>NO CUMPLE</v>
      </c>
      <c r="AE322" s="51" t="str">
        <f>IF($G322&gt;NORMA!$N$28,"NO CUMPLE","CUMPLE")</f>
        <v>NO CUMPLE</v>
      </c>
      <c r="AF322" s="51" t="str">
        <f>IF($H322&gt;NORMA!$N$29,"NO CUMPLE","CUMPLE")</f>
        <v>CUMPLE</v>
      </c>
      <c r="AG322" s="51" t="str">
        <f>IF($O322&gt;NORMA!$N$30,"NO CUMPLE","CUMPLE")</f>
        <v>CUMPLE</v>
      </c>
      <c r="AH322" s="51" t="str">
        <f>IF(AND($N322&gt;=NORMA!$R$18, $N322&lt;=NORMA!$S$18),"CUMPLE","NO CUMPLE")</f>
        <v>NO CUMPLE</v>
      </c>
      <c r="AI322" s="51" t="str">
        <f>IF($I322&gt;NORMA!$N$32,"NO CUMPLE","CUMPLE")</f>
        <v>CUMPLE</v>
      </c>
    </row>
    <row r="323" spans="1:35" ht="14.25" customHeight="1" x14ac:dyDescent="0.35">
      <c r="A323" s="213" t="s">
        <v>115</v>
      </c>
      <c r="B323" s="217" t="s">
        <v>116</v>
      </c>
      <c r="C323" s="240">
        <v>41186</v>
      </c>
      <c r="D323" s="251">
        <v>0.58333333333333304</v>
      </c>
      <c r="E323" s="246">
        <v>16</v>
      </c>
      <c r="F323" s="246">
        <v>105</v>
      </c>
      <c r="G323" s="246">
        <v>197</v>
      </c>
      <c r="H323" s="246">
        <v>9.3000000000000007</v>
      </c>
      <c r="I323" s="247">
        <v>3.88</v>
      </c>
      <c r="J323" s="248">
        <v>2.5499999999999998</v>
      </c>
      <c r="K323" s="218">
        <v>6.2220000000000004</v>
      </c>
      <c r="L323" s="248">
        <v>1.7535956500000001</v>
      </c>
      <c r="M323" s="249">
        <v>7.01</v>
      </c>
      <c r="N323" s="249">
        <v>7.56</v>
      </c>
      <c r="O323" s="250">
        <v>15000000</v>
      </c>
      <c r="P323" s="51" t="str">
        <f>IF(M323&lt;NORMA!$N$7,"NO CUMPLE","CUMPLE")</f>
        <v>CUMPLE</v>
      </c>
      <c r="Q323" s="51" t="str">
        <f>IF(E323&gt;NORMA!$N$8,"NO CUMPLE","CUMPLE")</f>
        <v>CUMPLE</v>
      </c>
      <c r="R323" s="51" t="str">
        <f>IF(F323&gt;NORMA!$N$9,"NO CUMPLE","CUMPLE")</f>
        <v>CUMPLE</v>
      </c>
      <c r="S323" s="51" t="str">
        <f>IF(K323&gt;NORMA!$N$10,"NO CUMPLE","CUMPLE")</f>
        <v>CUMPLE</v>
      </c>
      <c r="T323" s="51" t="str">
        <f>IF(J323&gt;NORMA!$N$11,"NO CUMPLE","CUMPLE")</f>
        <v>CUMPLE</v>
      </c>
      <c r="U323" s="51" t="str">
        <f>IF(G323&gt;NORMA!$N$12,"NO CUMPLE","CUMPLE")</f>
        <v>NO CUMPLE</v>
      </c>
      <c r="V323" s="51" t="str">
        <f>IF(H323&gt;NORMA!$N$13,"NO CUMPLE","CUMPLE")</f>
        <v>CUMPLE</v>
      </c>
      <c r="W323" s="51" t="str">
        <f>IF(O323&gt;NORMA!$N$14,"NO CUMPLE","CUMPLE")</f>
        <v>NO CUMPLE</v>
      </c>
      <c r="X323" s="51" t="str">
        <f>IF(AND(N323&gt;=NORMA!$Q$4, N323&lt;=NORMA!$R$4),"CUMPLE","NO CUMPLE")</f>
        <v>CUMPLE</v>
      </c>
      <c r="Y323" s="51" t="str">
        <f>IF(I323&gt;NORMA!$N$16,"NO CUMPLE","CUMPLE")</f>
        <v>NO CUMPLE</v>
      </c>
      <c r="Z323" s="51" t="str">
        <f>IF($M323&lt;NORMA!$N$23,"NO CUMPLE","CUMPLE")</f>
        <v>CUMPLE</v>
      </c>
      <c r="AA323" s="51" t="str">
        <f>IF($E323&gt;NORMA!$N$24,"NO CUMPLE","CUMPLE")</f>
        <v>CUMPLE</v>
      </c>
      <c r="AB323" s="51" t="str">
        <f>IF($F323&gt;NORMA!$N$25,"NO CUMPLE","CUMPLE")</f>
        <v>NO CUMPLE</v>
      </c>
      <c r="AC323" s="51" t="str">
        <f>IF($K323&gt;NORMA!$N$26,"NO CUMPLE","CUMPLE")</f>
        <v>CUMPLE</v>
      </c>
      <c r="AD323" s="51" t="str">
        <f>IF($J323&gt;NORMA!$N$27,"NO CUMPLE","CUMPLE")</f>
        <v>NO CUMPLE</v>
      </c>
      <c r="AE323" s="51" t="str">
        <f>IF($G323&gt;NORMA!$N$28,"NO CUMPLE","CUMPLE")</f>
        <v>NO CUMPLE</v>
      </c>
      <c r="AF323" s="51" t="str">
        <f>IF($H323&gt;NORMA!$N$29,"NO CUMPLE","CUMPLE")</f>
        <v>CUMPLE</v>
      </c>
      <c r="AG323" s="51" t="str">
        <f>IF($O323&gt;NORMA!$N$30,"NO CUMPLE","CUMPLE")</f>
        <v>NO CUMPLE</v>
      </c>
      <c r="AH323" s="51" t="str">
        <f>IF(AND($N323&gt;=NORMA!$R$18, $N323&lt;=NORMA!$S$18),"CUMPLE","NO CUMPLE")</f>
        <v>CUMPLE</v>
      </c>
      <c r="AI323" s="51" t="str">
        <f>IF($I323&gt;NORMA!$N$32,"NO CUMPLE","CUMPLE")</f>
        <v>NO CUMPLE</v>
      </c>
    </row>
    <row r="324" spans="1:35" ht="14.25" customHeight="1" x14ac:dyDescent="0.35">
      <c r="A324" s="213" t="s">
        <v>117</v>
      </c>
      <c r="B324" s="217" t="s">
        <v>116</v>
      </c>
      <c r="C324" s="240">
        <v>41191</v>
      </c>
      <c r="D324" s="251">
        <v>0.25</v>
      </c>
      <c r="E324" s="246">
        <v>7</v>
      </c>
      <c r="F324" s="246">
        <v>95.8</v>
      </c>
      <c r="G324" s="246">
        <v>498</v>
      </c>
      <c r="H324" s="245">
        <v>3.6</v>
      </c>
      <c r="I324" s="247">
        <v>0.49</v>
      </c>
      <c r="J324" s="248">
        <v>3.78</v>
      </c>
      <c r="K324" s="218">
        <v>6.27</v>
      </c>
      <c r="L324" s="248">
        <v>1.8320395</v>
      </c>
      <c r="M324" s="249">
        <v>8.36</v>
      </c>
      <c r="N324" s="249">
        <v>7.75</v>
      </c>
      <c r="O324" s="250">
        <v>36000</v>
      </c>
      <c r="P324" s="51" t="str">
        <f>IF(M324&lt;NORMA!$N$7,"NO CUMPLE","CUMPLE")</f>
        <v>CUMPLE</v>
      </c>
      <c r="Q324" s="51" t="str">
        <f>IF(E324&gt;NORMA!$N$8,"NO CUMPLE","CUMPLE")</f>
        <v>CUMPLE</v>
      </c>
      <c r="R324" s="51" t="str">
        <f>IF(F324&gt;NORMA!$N$9,"NO CUMPLE","CUMPLE")</f>
        <v>CUMPLE</v>
      </c>
      <c r="S324" s="51" t="str">
        <f>IF(K324&gt;NORMA!$N$10,"NO CUMPLE","CUMPLE")</f>
        <v>CUMPLE</v>
      </c>
      <c r="T324" s="51" t="str">
        <f>IF(J324&gt;NORMA!$N$11,"NO CUMPLE","CUMPLE")</f>
        <v>NO CUMPLE</v>
      </c>
      <c r="U324" s="51" t="str">
        <f>IF(G324&gt;NORMA!$N$12,"NO CUMPLE","CUMPLE")</f>
        <v>NO CUMPLE</v>
      </c>
      <c r="V324" s="51" t="str">
        <f>IF(H324&gt;NORMA!$N$13,"NO CUMPLE","CUMPLE")</f>
        <v>CUMPLE</v>
      </c>
      <c r="W324" s="51" t="str">
        <f>IF(O324&gt;NORMA!$N$14,"NO CUMPLE","CUMPLE")</f>
        <v>CUMPLE</v>
      </c>
      <c r="X324" s="51" t="str">
        <f>IF(AND(N324&gt;=NORMA!$Q$4, N324&lt;=NORMA!$R$4),"CUMPLE","NO CUMPLE")</f>
        <v>CUMPLE</v>
      </c>
      <c r="Y324" s="51" t="str">
        <f>IF(I324&gt;NORMA!$N$16,"NO CUMPLE","CUMPLE")</f>
        <v>CUMPLE</v>
      </c>
      <c r="Z324" s="51" t="str">
        <f>IF($M324&lt;NORMA!$N$23,"NO CUMPLE","CUMPLE")</f>
        <v>CUMPLE</v>
      </c>
      <c r="AA324" s="51" t="str">
        <f>IF($E324&gt;NORMA!$N$24,"NO CUMPLE","CUMPLE")</f>
        <v>CUMPLE</v>
      </c>
      <c r="AB324" s="51" t="str">
        <f>IF($F324&gt;NORMA!$N$25,"NO CUMPLE","CUMPLE")</f>
        <v>NO CUMPLE</v>
      </c>
      <c r="AC324" s="51" t="str">
        <f>IF($K324&gt;NORMA!$N$26,"NO CUMPLE","CUMPLE")</f>
        <v>CUMPLE</v>
      </c>
      <c r="AD324" s="51" t="str">
        <f>IF($J324&gt;NORMA!$N$27,"NO CUMPLE","CUMPLE")</f>
        <v>NO CUMPLE</v>
      </c>
      <c r="AE324" s="51" t="str">
        <f>IF($G324&gt;NORMA!$N$28,"NO CUMPLE","CUMPLE")</f>
        <v>NO CUMPLE</v>
      </c>
      <c r="AF324" s="51" t="str">
        <f>IF($H324&gt;NORMA!$N$29,"NO CUMPLE","CUMPLE")</f>
        <v>CUMPLE</v>
      </c>
      <c r="AG324" s="51" t="str">
        <f>IF($O324&gt;NORMA!$N$30,"NO CUMPLE","CUMPLE")</f>
        <v>CUMPLE</v>
      </c>
      <c r="AH324" s="51" t="str">
        <f>IF(AND($N324&gt;=NORMA!$R$18, $N324&lt;=NORMA!$S$18),"CUMPLE","NO CUMPLE")</f>
        <v>CUMPLE</v>
      </c>
      <c r="AI324" s="51" t="str">
        <f>IF($I324&gt;NORMA!$N$32,"NO CUMPLE","CUMPLE")</f>
        <v>CUMPLE</v>
      </c>
    </row>
    <row r="325" spans="1:35" ht="14.25" customHeight="1" x14ac:dyDescent="0.35">
      <c r="A325" s="213" t="s">
        <v>115</v>
      </c>
      <c r="B325" s="217" t="s">
        <v>116</v>
      </c>
      <c r="C325" s="240">
        <v>41208</v>
      </c>
      <c r="D325" s="251">
        <v>0.4375</v>
      </c>
      <c r="E325" s="246">
        <v>3.2</v>
      </c>
      <c r="F325" s="246">
        <v>21.1</v>
      </c>
      <c r="G325" s="246">
        <v>53</v>
      </c>
      <c r="H325" s="246">
        <v>4.5</v>
      </c>
      <c r="I325" s="247">
        <v>0.39</v>
      </c>
      <c r="J325" s="248">
        <v>0.56000000000000005</v>
      </c>
      <c r="K325" s="218">
        <v>1.637</v>
      </c>
      <c r="L325" s="248">
        <v>5.3236354166666704</v>
      </c>
      <c r="M325" s="249">
        <v>8.0299999999999994</v>
      </c>
      <c r="N325" s="249">
        <v>6.85</v>
      </c>
      <c r="O325" s="250">
        <v>30000</v>
      </c>
      <c r="P325" s="51" t="str">
        <f>IF(M325&lt;NORMA!$N$7,"NO CUMPLE","CUMPLE")</f>
        <v>CUMPLE</v>
      </c>
      <c r="Q325" s="51" t="str">
        <f>IF(E325&gt;NORMA!$N$8,"NO CUMPLE","CUMPLE")</f>
        <v>CUMPLE</v>
      </c>
      <c r="R325" s="51" t="str">
        <f>IF(F325&gt;NORMA!$N$9,"NO CUMPLE","CUMPLE")</f>
        <v>CUMPLE</v>
      </c>
      <c r="S325" s="51" t="str">
        <f>IF(K325&gt;NORMA!$N$10,"NO CUMPLE","CUMPLE")</f>
        <v>CUMPLE</v>
      </c>
      <c r="T325" s="51" t="str">
        <f>IF(J325&gt;NORMA!$N$11,"NO CUMPLE","CUMPLE")</f>
        <v>CUMPLE</v>
      </c>
      <c r="U325" s="51" t="str">
        <f>IF(G325&gt;NORMA!$N$12,"NO CUMPLE","CUMPLE")</f>
        <v>CUMPLE</v>
      </c>
      <c r="V325" s="51" t="str">
        <f>IF(H325&gt;NORMA!$N$13,"NO CUMPLE","CUMPLE")</f>
        <v>CUMPLE</v>
      </c>
      <c r="W325" s="51" t="str">
        <f>IF(O325&gt;NORMA!$N$14,"NO CUMPLE","CUMPLE")</f>
        <v>CUMPLE</v>
      </c>
      <c r="X325" s="51" t="str">
        <f>IF(AND(N325&gt;=NORMA!$Q$4, N325&lt;=NORMA!$R$4),"CUMPLE","NO CUMPLE")</f>
        <v>CUMPLE</v>
      </c>
      <c r="Y325" s="51" t="str">
        <f>IF(I325&gt;NORMA!$N$16,"NO CUMPLE","CUMPLE")</f>
        <v>CUMPLE</v>
      </c>
      <c r="Z325" s="51" t="str">
        <f>IF($M325&lt;NORMA!$N$23,"NO CUMPLE","CUMPLE")</f>
        <v>CUMPLE</v>
      </c>
      <c r="AA325" s="51" t="str">
        <f>IF($E325&gt;NORMA!$N$24,"NO CUMPLE","CUMPLE")</f>
        <v>CUMPLE</v>
      </c>
      <c r="AB325" s="51" t="str">
        <f>IF($F325&gt;NORMA!$N$25,"NO CUMPLE","CUMPLE")</f>
        <v>CUMPLE</v>
      </c>
      <c r="AC325" s="51" t="str">
        <f>IF($K325&gt;NORMA!$N$26,"NO CUMPLE","CUMPLE")</f>
        <v>CUMPLE</v>
      </c>
      <c r="AD325" s="51" t="str">
        <f>IF($J325&gt;NORMA!$N$27,"NO CUMPLE","CUMPLE")</f>
        <v>CUMPLE</v>
      </c>
      <c r="AE325" s="51" t="str">
        <f>IF($G325&gt;NORMA!$N$28,"NO CUMPLE","CUMPLE")</f>
        <v>CUMPLE</v>
      </c>
      <c r="AF325" s="51" t="str">
        <f>IF($H325&gt;NORMA!$N$29,"NO CUMPLE","CUMPLE")</f>
        <v>CUMPLE</v>
      </c>
      <c r="AG325" s="51" t="str">
        <f>IF($O325&gt;NORMA!$N$30,"NO CUMPLE","CUMPLE")</f>
        <v>CUMPLE</v>
      </c>
      <c r="AH325" s="51" t="str">
        <f>IF(AND($N325&gt;=NORMA!$R$18, $N325&lt;=NORMA!$S$18),"CUMPLE","NO CUMPLE")</f>
        <v>CUMPLE</v>
      </c>
      <c r="AI325" s="51" t="str">
        <f>IF($I325&gt;NORMA!$N$32,"NO CUMPLE","CUMPLE")</f>
        <v>CUMPLE</v>
      </c>
    </row>
    <row r="326" spans="1:35" ht="14.25" customHeight="1" x14ac:dyDescent="0.35">
      <c r="A326" s="213" t="s">
        <v>117</v>
      </c>
      <c r="B326" s="217" t="s">
        <v>116</v>
      </c>
      <c r="C326" s="240">
        <v>41209</v>
      </c>
      <c r="D326" s="251">
        <v>0.33333333333333298</v>
      </c>
      <c r="E326" s="246">
        <v>3.1</v>
      </c>
      <c r="F326" s="246">
        <v>22.4</v>
      </c>
      <c r="G326" s="246">
        <v>368</v>
      </c>
      <c r="H326" s="246">
        <v>4.3</v>
      </c>
      <c r="I326" s="247">
        <v>0.03</v>
      </c>
      <c r="J326" s="248">
        <v>3.6</v>
      </c>
      <c r="K326" s="218">
        <v>2.9529999999999998</v>
      </c>
      <c r="L326" s="248">
        <v>5.6120401416666699</v>
      </c>
      <c r="M326" s="249">
        <v>7.93</v>
      </c>
      <c r="N326" s="249">
        <v>7.84</v>
      </c>
      <c r="O326" s="250">
        <v>23000</v>
      </c>
      <c r="P326" s="51" t="str">
        <f>IF(M326&lt;NORMA!$N$7,"NO CUMPLE","CUMPLE")</f>
        <v>CUMPLE</v>
      </c>
      <c r="Q326" s="51" t="str">
        <f>IF(E326&gt;NORMA!$N$8,"NO CUMPLE","CUMPLE")</f>
        <v>CUMPLE</v>
      </c>
      <c r="R326" s="51" t="str">
        <f>IF(F326&gt;NORMA!$N$9,"NO CUMPLE","CUMPLE")</f>
        <v>CUMPLE</v>
      </c>
      <c r="S326" s="51" t="str">
        <f>IF(K326&gt;NORMA!$N$10,"NO CUMPLE","CUMPLE")</f>
        <v>CUMPLE</v>
      </c>
      <c r="T326" s="51" t="str">
        <f>IF(J326&gt;NORMA!$N$11,"NO CUMPLE","CUMPLE")</f>
        <v>NO CUMPLE</v>
      </c>
      <c r="U326" s="51" t="str">
        <f>IF(G326&gt;NORMA!$N$12,"NO CUMPLE","CUMPLE")</f>
        <v>NO CUMPLE</v>
      </c>
      <c r="V326" s="51" t="str">
        <f>IF(H326&gt;NORMA!$N$13,"NO CUMPLE","CUMPLE")</f>
        <v>CUMPLE</v>
      </c>
      <c r="W326" s="51" t="str">
        <f>IF(O326&gt;NORMA!$N$14,"NO CUMPLE","CUMPLE")</f>
        <v>CUMPLE</v>
      </c>
      <c r="X326" s="51" t="str">
        <f>IF(AND(N326&gt;=NORMA!$Q$4, N326&lt;=NORMA!$R$4),"CUMPLE","NO CUMPLE")</f>
        <v>CUMPLE</v>
      </c>
      <c r="Y326" s="51" t="str">
        <f>IF(I326&gt;NORMA!$N$16,"NO CUMPLE","CUMPLE")</f>
        <v>CUMPLE</v>
      </c>
      <c r="Z326" s="51" t="str">
        <f>IF($M326&lt;NORMA!$N$23,"NO CUMPLE","CUMPLE")</f>
        <v>CUMPLE</v>
      </c>
      <c r="AA326" s="51" t="str">
        <f>IF($E326&gt;NORMA!$N$24,"NO CUMPLE","CUMPLE")</f>
        <v>CUMPLE</v>
      </c>
      <c r="AB326" s="51" t="str">
        <f>IF($F326&gt;NORMA!$N$25,"NO CUMPLE","CUMPLE")</f>
        <v>CUMPLE</v>
      </c>
      <c r="AC326" s="51" t="str">
        <f>IF($K326&gt;NORMA!$N$26,"NO CUMPLE","CUMPLE")</f>
        <v>CUMPLE</v>
      </c>
      <c r="AD326" s="51" t="str">
        <f>IF($J326&gt;NORMA!$N$27,"NO CUMPLE","CUMPLE")</f>
        <v>NO CUMPLE</v>
      </c>
      <c r="AE326" s="51" t="str">
        <f>IF($G326&gt;NORMA!$N$28,"NO CUMPLE","CUMPLE")</f>
        <v>NO CUMPLE</v>
      </c>
      <c r="AF326" s="51" t="str">
        <f>IF($H326&gt;NORMA!$N$29,"NO CUMPLE","CUMPLE")</f>
        <v>CUMPLE</v>
      </c>
      <c r="AG326" s="51" t="str">
        <f>IF($O326&gt;NORMA!$N$30,"NO CUMPLE","CUMPLE")</f>
        <v>CUMPLE</v>
      </c>
      <c r="AH326" s="51" t="str">
        <f>IF(AND($N326&gt;=NORMA!$R$18, $N326&lt;=NORMA!$S$18),"CUMPLE","NO CUMPLE")</f>
        <v>CUMPLE</v>
      </c>
      <c r="AI326" s="51" t="str">
        <f>IF($I326&gt;NORMA!$N$32,"NO CUMPLE","CUMPLE")</f>
        <v>CUMPLE</v>
      </c>
    </row>
    <row r="327" spans="1:35" ht="14.25" customHeight="1" x14ac:dyDescent="0.35">
      <c r="A327" s="213" t="s">
        <v>115</v>
      </c>
      <c r="B327" s="217" t="s">
        <v>116</v>
      </c>
      <c r="C327" s="240">
        <v>41314</v>
      </c>
      <c r="D327" s="251">
        <v>0.33333333333333298</v>
      </c>
      <c r="E327" s="246">
        <v>28.9</v>
      </c>
      <c r="F327" s="246">
        <v>189</v>
      </c>
      <c r="G327" s="246">
        <v>1210</v>
      </c>
      <c r="H327" s="246">
        <v>7.4</v>
      </c>
      <c r="I327" s="247">
        <v>0.56000000000000005</v>
      </c>
      <c r="J327" s="248">
        <v>6.37</v>
      </c>
      <c r="K327" s="218">
        <v>9.41</v>
      </c>
      <c r="L327" s="248">
        <v>2.9571375</v>
      </c>
      <c r="M327" s="249">
        <v>7.64</v>
      </c>
      <c r="N327" s="249">
        <v>7.69</v>
      </c>
      <c r="O327" s="250">
        <v>230000</v>
      </c>
      <c r="P327" s="51" t="str">
        <f>IF(M327&lt;NORMA!$N$7,"NO CUMPLE","CUMPLE")</f>
        <v>CUMPLE</v>
      </c>
      <c r="Q327" s="51" t="str">
        <f>IF(E327&gt;NORMA!$N$8,"NO CUMPLE","CUMPLE")</f>
        <v>CUMPLE</v>
      </c>
      <c r="R327" s="51" t="str">
        <f>IF(F327&gt;NORMA!$N$9,"NO CUMPLE","CUMPLE")</f>
        <v>CUMPLE</v>
      </c>
      <c r="S327" s="51" t="str">
        <f>IF(K327&gt;NORMA!$N$10,"NO CUMPLE","CUMPLE")</f>
        <v>CUMPLE</v>
      </c>
      <c r="T327" s="51" t="str">
        <f>IF(J327&gt;NORMA!$N$11,"NO CUMPLE","CUMPLE")</f>
        <v>NO CUMPLE</v>
      </c>
      <c r="U327" s="51" t="str">
        <f>IF(G327&gt;NORMA!$N$12,"NO CUMPLE","CUMPLE")</f>
        <v>NO CUMPLE</v>
      </c>
      <c r="V327" s="51" t="str">
        <f>IF(H327&gt;NORMA!$N$13,"NO CUMPLE","CUMPLE")</f>
        <v>CUMPLE</v>
      </c>
      <c r="W327" s="51" t="str">
        <f>IF(O327&gt;NORMA!$N$14,"NO CUMPLE","CUMPLE")</f>
        <v>CUMPLE</v>
      </c>
      <c r="X327" s="51" t="str">
        <f>IF(AND(N327&gt;=NORMA!$Q$4, N327&lt;=NORMA!$R$4),"CUMPLE","NO CUMPLE")</f>
        <v>CUMPLE</v>
      </c>
      <c r="Y327" s="51" t="str">
        <f>IF(I327&gt;NORMA!$N$16,"NO CUMPLE","CUMPLE")</f>
        <v>CUMPLE</v>
      </c>
      <c r="Z327" s="51" t="str">
        <f>IF($M327&lt;NORMA!$N$23,"NO CUMPLE","CUMPLE")</f>
        <v>CUMPLE</v>
      </c>
      <c r="AA327" s="51" t="str">
        <f>IF($E327&gt;NORMA!$N$24,"NO CUMPLE","CUMPLE")</f>
        <v>NO CUMPLE</v>
      </c>
      <c r="AB327" s="51" t="str">
        <f>IF($F327&gt;NORMA!$N$25,"NO CUMPLE","CUMPLE")</f>
        <v>NO CUMPLE</v>
      </c>
      <c r="AC327" s="51" t="str">
        <f>IF($K327&gt;NORMA!$N$26,"NO CUMPLE","CUMPLE")</f>
        <v>CUMPLE</v>
      </c>
      <c r="AD327" s="51" t="str">
        <f>IF($J327&gt;NORMA!$N$27,"NO CUMPLE","CUMPLE")</f>
        <v>NO CUMPLE</v>
      </c>
      <c r="AE327" s="51" t="str">
        <f>IF($G327&gt;NORMA!$N$28,"NO CUMPLE","CUMPLE")</f>
        <v>NO CUMPLE</v>
      </c>
      <c r="AF327" s="51" t="str">
        <f>IF($H327&gt;NORMA!$N$29,"NO CUMPLE","CUMPLE")</f>
        <v>CUMPLE</v>
      </c>
      <c r="AG327" s="51" t="str">
        <f>IF($O327&gt;NORMA!$N$30,"NO CUMPLE","CUMPLE")</f>
        <v>NO CUMPLE</v>
      </c>
      <c r="AH327" s="51" t="str">
        <f>IF(AND($N327&gt;=NORMA!$R$18, $N327&lt;=NORMA!$S$18),"CUMPLE","NO CUMPLE")</f>
        <v>CUMPLE</v>
      </c>
      <c r="AI327" s="51" t="str">
        <f>IF($I327&gt;NORMA!$N$32,"NO CUMPLE","CUMPLE")</f>
        <v>CUMPLE</v>
      </c>
    </row>
    <row r="328" spans="1:35" ht="14.25" customHeight="1" x14ac:dyDescent="0.35">
      <c r="A328" s="256" t="s">
        <v>117</v>
      </c>
      <c r="B328" s="214" t="s">
        <v>116</v>
      </c>
      <c r="C328" s="252">
        <v>41317</v>
      </c>
      <c r="D328" s="251">
        <v>0.25</v>
      </c>
      <c r="E328" s="246">
        <v>4.9000000000000004</v>
      </c>
      <c r="F328" s="246">
        <v>139</v>
      </c>
      <c r="G328" s="246">
        <v>757</v>
      </c>
      <c r="H328" s="245">
        <v>3.6</v>
      </c>
      <c r="I328" s="247">
        <v>0.17</v>
      </c>
      <c r="J328" s="248">
        <v>8.99</v>
      </c>
      <c r="K328" s="218">
        <v>8.5500000000000007</v>
      </c>
      <c r="L328" s="248">
        <v>1.7870438333333301</v>
      </c>
      <c r="M328" s="249">
        <v>7.65</v>
      </c>
      <c r="N328" s="249">
        <v>8.14</v>
      </c>
      <c r="O328" s="250">
        <v>73000</v>
      </c>
      <c r="P328" s="51" t="str">
        <f>IF(M328&lt;NORMA!$N$7,"NO CUMPLE","CUMPLE")</f>
        <v>CUMPLE</v>
      </c>
      <c r="Q328" s="51" t="str">
        <f>IF(E328&gt;NORMA!$N$8,"NO CUMPLE","CUMPLE")</f>
        <v>CUMPLE</v>
      </c>
      <c r="R328" s="51" t="str">
        <f>IF(F328&gt;NORMA!$N$9,"NO CUMPLE","CUMPLE")</f>
        <v>CUMPLE</v>
      </c>
      <c r="S328" s="51" t="str">
        <f>IF(K328&gt;NORMA!$N$10,"NO CUMPLE","CUMPLE")</f>
        <v>CUMPLE</v>
      </c>
      <c r="T328" s="51" t="str">
        <f>IF(J328&gt;NORMA!$N$11,"NO CUMPLE","CUMPLE")</f>
        <v>NO CUMPLE</v>
      </c>
      <c r="U328" s="51" t="str">
        <f>IF(G328&gt;NORMA!$N$12,"NO CUMPLE","CUMPLE")</f>
        <v>NO CUMPLE</v>
      </c>
      <c r="V328" s="51" t="str">
        <f>IF(H328&gt;NORMA!$N$13,"NO CUMPLE","CUMPLE")</f>
        <v>CUMPLE</v>
      </c>
      <c r="W328" s="51" t="str">
        <f>IF(O328&gt;NORMA!$N$14,"NO CUMPLE","CUMPLE")</f>
        <v>CUMPLE</v>
      </c>
      <c r="X328" s="51" t="str">
        <f>IF(AND(N328&gt;=NORMA!$Q$4, N328&lt;=NORMA!$R$4),"CUMPLE","NO CUMPLE")</f>
        <v>CUMPLE</v>
      </c>
      <c r="Y328" s="51" t="str">
        <f>IF(I328&gt;NORMA!$N$16,"NO CUMPLE","CUMPLE")</f>
        <v>CUMPLE</v>
      </c>
      <c r="Z328" s="51" t="str">
        <f>IF($M328&lt;NORMA!$N$23,"NO CUMPLE","CUMPLE")</f>
        <v>CUMPLE</v>
      </c>
      <c r="AA328" s="51" t="str">
        <f>IF($E328&gt;NORMA!$N$24,"NO CUMPLE","CUMPLE")</f>
        <v>CUMPLE</v>
      </c>
      <c r="AB328" s="51" t="str">
        <f>IF($F328&gt;NORMA!$N$25,"NO CUMPLE","CUMPLE")</f>
        <v>NO CUMPLE</v>
      </c>
      <c r="AC328" s="51" t="str">
        <f>IF($K328&gt;NORMA!$N$26,"NO CUMPLE","CUMPLE")</f>
        <v>CUMPLE</v>
      </c>
      <c r="AD328" s="51" t="str">
        <f>IF($J328&gt;NORMA!$N$27,"NO CUMPLE","CUMPLE")</f>
        <v>NO CUMPLE</v>
      </c>
      <c r="AE328" s="51" t="str">
        <f>IF($G328&gt;NORMA!$N$28,"NO CUMPLE","CUMPLE")</f>
        <v>NO CUMPLE</v>
      </c>
      <c r="AF328" s="51" t="str">
        <f>IF($H328&gt;NORMA!$N$29,"NO CUMPLE","CUMPLE")</f>
        <v>CUMPLE</v>
      </c>
      <c r="AG328" s="51" t="str">
        <f>IF($O328&gt;NORMA!$N$30,"NO CUMPLE","CUMPLE")</f>
        <v>CUMPLE</v>
      </c>
      <c r="AH328" s="51" t="str">
        <f>IF(AND($N328&gt;=NORMA!$R$18, $N328&lt;=NORMA!$S$18),"CUMPLE","NO CUMPLE")</f>
        <v>CUMPLE</v>
      </c>
      <c r="AI328" s="51" t="str">
        <f>IF($I328&gt;NORMA!$N$32,"NO CUMPLE","CUMPLE")</f>
        <v>CUMPLE</v>
      </c>
    </row>
    <row r="329" spans="1:35" ht="14.25" customHeight="1" x14ac:dyDescent="0.35">
      <c r="A329" s="213" t="s">
        <v>115</v>
      </c>
      <c r="B329" s="217" t="s">
        <v>116</v>
      </c>
      <c r="C329" s="240">
        <v>41333</v>
      </c>
      <c r="D329" s="251">
        <v>0.66666666666666696</v>
      </c>
      <c r="E329" s="246">
        <v>11.4</v>
      </c>
      <c r="F329" s="246">
        <v>93.6</v>
      </c>
      <c r="G329" s="246">
        <v>131</v>
      </c>
      <c r="H329" s="246">
        <v>11</v>
      </c>
      <c r="I329" s="247">
        <v>1.24</v>
      </c>
      <c r="J329" s="248">
        <v>4.83</v>
      </c>
      <c r="K329" s="218">
        <v>8.5500000000000007</v>
      </c>
      <c r="L329" s="248">
        <v>0.57843934500000005</v>
      </c>
      <c r="M329" s="249">
        <v>5.0599999999999996</v>
      </c>
      <c r="N329" s="249">
        <v>7.63</v>
      </c>
      <c r="O329" s="250">
        <v>300000</v>
      </c>
      <c r="P329" s="51" t="str">
        <f>IF(M329&lt;NORMA!$N$7,"NO CUMPLE","CUMPLE")</f>
        <v>CUMPLE</v>
      </c>
      <c r="Q329" s="51" t="str">
        <f>IF(E329&gt;NORMA!$N$8,"NO CUMPLE","CUMPLE")</f>
        <v>CUMPLE</v>
      </c>
      <c r="R329" s="51" t="str">
        <f>IF(F329&gt;NORMA!$N$9,"NO CUMPLE","CUMPLE")</f>
        <v>CUMPLE</v>
      </c>
      <c r="S329" s="51" t="str">
        <f>IF(K329&gt;NORMA!$N$10,"NO CUMPLE","CUMPLE")</f>
        <v>CUMPLE</v>
      </c>
      <c r="T329" s="51" t="str">
        <f>IF(J329&gt;NORMA!$N$11,"NO CUMPLE","CUMPLE")</f>
        <v>NO CUMPLE</v>
      </c>
      <c r="U329" s="51" t="str">
        <f>IF(G329&gt;NORMA!$N$12,"NO CUMPLE","CUMPLE")</f>
        <v>NO CUMPLE</v>
      </c>
      <c r="V329" s="51" t="str">
        <f>IF(H329&gt;NORMA!$N$13,"NO CUMPLE","CUMPLE")</f>
        <v>CUMPLE</v>
      </c>
      <c r="W329" s="51" t="str">
        <f>IF(O329&gt;NORMA!$N$14,"NO CUMPLE","CUMPLE")</f>
        <v>CUMPLE</v>
      </c>
      <c r="X329" s="51" t="str">
        <f>IF(AND(N329&gt;=NORMA!$Q$4, N329&lt;=NORMA!$R$4),"CUMPLE","NO CUMPLE")</f>
        <v>CUMPLE</v>
      </c>
      <c r="Y329" s="51" t="str">
        <f>IF(I329&gt;NORMA!$N$16,"NO CUMPLE","CUMPLE")</f>
        <v>CUMPLE</v>
      </c>
      <c r="Z329" s="51" t="str">
        <f>IF($M329&lt;NORMA!$N$23,"NO CUMPLE","CUMPLE")</f>
        <v>CUMPLE</v>
      </c>
      <c r="AA329" s="51" t="str">
        <f>IF($E329&gt;NORMA!$N$24,"NO CUMPLE","CUMPLE")</f>
        <v>CUMPLE</v>
      </c>
      <c r="AB329" s="51" t="str">
        <f>IF($F329&gt;NORMA!$N$25,"NO CUMPLE","CUMPLE")</f>
        <v>NO CUMPLE</v>
      </c>
      <c r="AC329" s="51" t="str">
        <f>IF($K329&gt;NORMA!$N$26,"NO CUMPLE","CUMPLE")</f>
        <v>CUMPLE</v>
      </c>
      <c r="AD329" s="51" t="str">
        <f>IF($J329&gt;NORMA!$N$27,"NO CUMPLE","CUMPLE")</f>
        <v>NO CUMPLE</v>
      </c>
      <c r="AE329" s="51" t="str">
        <f>IF($G329&gt;NORMA!$N$28,"NO CUMPLE","CUMPLE")</f>
        <v>NO CUMPLE</v>
      </c>
      <c r="AF329" s="51" t="str">
        <f>IF($H329&gt;NORMA!$N$29,"NO CUMPLE","CUMPLE")</f>
        <v>NO CUMPLE</v>
      </c>
      <c r="AG329" s="51" t="str">
        <f>IF($O329&gt;NORMA!$N$30,"NO CUMPLE","CUMPLE")</f>
        <v>NO CUMPLE</v>
      </c>
      <c r="AH329" s="51" t="str">
        <f>IF(AND($N329&gt;=NORMA!$R$18, $N329&lt;=NORMA!$S$18),"CUMPLE","NO CUMPLE")</f>
        <v>CUMPLE</v>
      </c>
      <c r="AI329" s="51" t="str">
        <f>IF($I329&gt;NORMA!$N$32,"NO CUMPLE","CUMPLE")</f>
        <v>NO CUMPLE</v>
      </c>
    </row>
    <row r="330" spans="1:35" ht="14.25" customHeight="1" x14ac:dyDescent="0.35">
      <c r="A330" s="256" t="s">
        <v>117</v>
      </c>
      <c r="B330" s="214" t="s">
        <v>116</v>
      </c>
      <c r="C330" s="252">
        <v>41335</v>
      </c>
      <c r="D330" s="251">
        <v>0.5</v>
      </c>
      <c r="E330" s="246">
        <v>1.5</v>
      </c>
      <c r="F330" s="246">
        <v>173</v>
      </c>
      <c r="G330" s="246">
        <v>2850</v>
      </c>
      <c r="H330" s="246">
        <v>8.4</v>
      </c>
      <c r="I330" s="247">
        <v>0.1</v>
      </c>
      <c r="J330" s="248">
        <v>37.200000000000003</v>
      </c>
      <c r="K330" s="218">
        <v>15.68</v>
      </c>
      <c r="L330" s="248">
        <v>0.59466724999999998</v>
      </c>
      <c r="M330" s="249">
        <v>6.66</v>
      </c>
      <c r="N330" s="249">
        <v>8.9600000000000009</v>
      </c>
      <c r="O330" s="250">
        <v>300000</v>
      </c>
      <c r="P330" s="51" t="str">
        <f>IF(M330&lt;NORMA!$N$7,"NO CUMPLE","CUMPLE")</f>
        <v>CUMPLE</v>
      </c>
      <c r="Q330" s="51" t="str">
        <f>IF(E330&gt;NORMA!$N$8,"NO CUMPLE","CUMPLE")</f>
        <v>CUMPLE</v>
      </c>
      <c r="R330" s="51" t="str">
        <f>IF(F330&gt;NORMA!$N$9,"NO CUMPLE","CUMPLE")</f>
        <v>CUMPLE</v>
      </c>
      <c r="S330" s="51" t="str">
        <f>IF(K330&gt;NORMA!$N$10,"NO CUMPLE","CUMPLE")</f>
        <v>CUMPLE</v>
      </c>
      <c r="T330" s="51" t="str">
        <f>IF(J330&gt;NORMA!$N$11,"NO CUMPLE","CUMPLE")</f>
        <v>NO CUMPLE</v>
      </c>
      <c r="U330" s="51" t="str">
        <f>IF(G330&gt;NORMA!$N$12,"NO CUMPLE","CUMPLE")</f>
        <v>NO CUMPLE</v>
      </c>
      <c r="V330" s="51" t="str">
        <f>IF(H330&gt;NORMA!$N$13,"NO CUMPLE","CUMPLE")</f>
        <v>CUMPLE</v>
      </c>
      <c r="W330" s="51" t="str">
        <f>IF(O330&gt;NORMA!$N$14,"NO CUMPLE","CUMPLE")</f>
        <v>CUMPLE</v>
      </c>
      <c r="X330" s="51" t="str">
        <f>IF(AND(N330&gt;=NORMA!$Q$4, N330&lt;=NORMA!$R$4),"CUMPLE","NO CUMPLE")</f>
        <v>CUMPLE</v>
      </c>
      <c r="Y330" s="51" t="str">
        <f>IF(I330&gt;NORMA!$N$16,"NO CUMPLE","CUMPLE")</f>
        <v>CUMPLE</v>
      </c>
      <c r="Z330" s="51" t="str">
        <f>IF($M330&lt;NORMA!$N$23,"NO CUMPLE","CUMPLE")</f>
        <v>CUMPLE</v>
      </c>
      <c r="AA330" s="51" t="str">
        <f>IF($E330&gt;NORMA!$N$24,"NO CUMPLE","CUMPLE")</f>
        <v>CUMPLE</v>
      </c>
      <c r="AB330" s="51" t="str">
        <f>IF($F330&gt;NORMA!$N$25,"NO CUMPLE","CUMPLE")</f>
        <v>NO CUMPLE</v>
      </c>
      <c r="AC330" s="51" t="str">
        <f>IF($K330&gt;NORMA!$N$26,"NO CUMPLE","CUMPLE")</f>
        <v>NO CUMPLE</v>
      </c>
      <c r="AD330" s="51" t="str">
        <f>IF($J330&gt;NORMA!$N$27,"NO CUMPLE","CUMPLE")</f>
        <v>NO CUMPLE</v>
      </c>
      <c r="AE330" s="51" t="str">
        <f>IF($G330&gt;NORMA!$N$28,"NO CUMPLE","CUMPLE")</f>
        <v>NO CUMPLE</v>
      </c>
      <c r="AF330" s="51" t="str">
        <f>IF($H330&gt;NORMA!$N$29,"NO CUMPLE","CUMPLE")</f>
        <v>CUMPLE</v>
      </c>
      <c r="AG330" s="51" t="str">
        <f>IF($O330&gt;NORMA!$N$30,"NO CUMPLE","CUMPLE")</f>
        <v>NO CUMPLE</v>
      </c>
      <c r="AH330" s="51" t="str">
        <f>IF(AND($N330&gt;=NORMA!$R$18, $N330&lt;=NORMA!$S$18),"CUMPLE","NO CUMPLE")</f>
        <v>NO CUMPLE</v>
      </c>
      <c r="AI330" s="51" t="str">
        <f>IF($I330&gt;NORMA!$N$32,"NO CUMPLE","CUMPLE")</f>
        <v>CUMPLE</v>
      </c>
    </row>
    <row r="331" spans="1:35" ht="14.25" customHeight="1" x14ac:dyDescent="0.35">
      <c r="A331" s="256" t="s">
        <v>117</v>
      </c>
      <c r="B331" s="214" t="s">
        <v>116</v>
      </c>
      <c r="C331" s="252">
        <v>41368</v>
      </c>
      <c r="D331" s="251">
        <v>0.58333333333333304</v>
      </c>
      <c r="E331" s="246">
        <v>6.21</v>
      </c>
      <c r="F331" s="246">
        <v>342</v>
      </c>
      <c r="G331" s="246">
        <v>5081</v>
      </c>
      <c r="H331" s="246">
        <v>4.0999999999999996</v>
      </c>
      <c r="I331" s="247">
        <v>0.41</v>
      </c>
      <c r="J331" s="248">
        <v>37.700000000000003</v>
      </c>
      <c r="K331" s="218">
        <v>28.4</v>
      </c>
      <c r="L331" s="248">
        <v>0.55015195833333297</v>
      </c>
      <c r="M331" s="249">
        <v>6.47</v>
      </c>
      <c r="N331" s="249">
        <v>8.6999999999999993</v>
      </c>
      <c r="O331" s="250">
        <v>150000</v>
      </c>
      <c r="P331" s="51" t="str">
        <f>IF(M331&lt;NORMA!$N$7,"NO CUMPLE","CUMPLE")</f>
        <v>CUMPLE</v>
      </c>
      <c r="Q331" s="51" t="str">
        <f>IF(E331&gt;NORMA!$N$8,"NO CUMPLE","CUMPLE")</f>
        <v>CUMPLE</v>
      </c>
      <c r="R331" s="51" t="str">
        <f>IF(F331&gt;NORMA!$N$9,"NO CUMPLE","CUMPLE")</f>
        <v>NO CUMPLE</v>
      </c>
      <c r="S331" s="51" t="str">
        <f>IF(K331&gt;NORMA!$N$10,"NO CUMPLE","CUMPLE")</f>
        <v>NO CUMPLE</v>
      </c>
      <c r="T331" s="51" t="str">
        <f>IF(J331&gt;NORMA!$N$11,"NO CUMPLE","CUMPLE")</f>
        <v>NO CUMPLE</v>
      </c>
      <c r="U331" s="51" t="str">
        <f>IF(G331&gt;NORMA!$N$12,"NO CUMPLE","CUMPLE")</f>
        <v>NO CUMPLE</v>
      </c>
      <c r="V331" s="51" t="str">
        <f>IF(H331&gt;NORMA!$N$13,"NO CUMPLE","CUMPLE")</f>
        <v>CUMPLE</v>
      </c>
      <c r="W331" s="51" t="str">
        <f>IF(O331&gt;NORMA!$N$14,"NO CUMPLE","CUMPLE")</f>
        <v>CUMPLE</v>
      </c>
      <c r="X331" s="51" t="str">
        <f>IF(AND(N331&gt;=NORMA!$Q$4, N331&lt;=NORMA!$R$4),"CUMPLE","NO CUMPLE")</f>
        <v>CUMPLE</v>
      </c>
      <c r="Y331" s="51" t="str">
        <f>IF(I331&gt;NORMA!$N$16,"NO CUMPLE","CUMPLE")</f>
        <v>CUMPLE</v>
      </c>
      <c r="Z331" s="51" t="str">
        <f>IF($M331&lt;NORMA!$N$23,"NO CUMPLE","CUMPLE")</f>
        <v>CUMPLE</v>
      </c>
      <c r="AA331" s="51" t="str">
        <f>IF($E331&gt;NORMA!$N$24,"NO CUMPLE","CUMPLE")</f>
        <v>CUMPLE</v>
      </c>
      <c r="AB331" s="51" t="str">
        <f>IF($F331&gt;NORMA!$N$25,"NO CUMPLE","CUMPLE")</f>
        <v>NO CUMPLE</v>
      </c>
      <c r="AC331" s="51" t="str">
        <f>IF($K331&gt;NORMA!$N$26,"NO CUMPLE","CUMPLE")</f>
        <v>NO CUMPLE</v>
      </c>
      <c r="AD331" s="51" t="str">
        <f>IF($J331&gt;NORMA!$N$27,"NO CUMPLE","CUMPLE")</f>
        <v>NO CUMPLE</v>
      </c>
      <c r="AE331" s="51" t="str">
        <f>IF($G331&gt;NORMA!$N$28,"NO CUMPLE","CUMPLE")</f>
        <v>NO CUMPLE</v>
      </c>
      <c r="AF331" s="51" t="str">
        <f>IF($H331&gt;NORMA!$N$29,"NO CUMPLE","CUMPLE")</f>
        <v>CUMPLE</v>
      </c>
      <c r="AG331" s="51" t="str">
        <f>IF($O331&gt;NORMA!$N$30,"NO CUMPLE","CUMPLE")</f>
        <v>NO CUMPLE</v>
      </c>
      <c r="AH331" s="51" t="str">
        <f>IF(AND($N331&gt;=NORMA!$R$18, $N331&lt;=NORMA!$S$18),"CUMPLE","NO CUMPLE")</f>
        <v>NO CUMPLE</v>
      </c>
      <c r="AI331" s="51" t="str">
        <f>IF($I331&gt;NORMA!$N$32,"NO CUMPLE","CUMPLE")</f>
        <v>CUMPLE</v>
      </c>
    </row>
    <row r="332" spans="1:35" ht="14.25" customHeight="1" x14ac:dyDescent="0.35">
      <c r="A332" s="213" t="s">
        <v>115</v>
      </c>
      <c r="B332" s="217" t="s">
        <v>116</v>
      </c>
      <c r="C332" s="240">
        <v>41370</v>
      </c>
      <c r="D332" s="251">
        <v>0.33333333333333298</v>
      </c>
      <c r="E332" s="246">
        <v>9</v>
      </c>
      <c r="F332" s="246">
        <v>111</v>
      </c>
      <c r="G332" s="246">
        <v>91</v>
      </c>
      <c r="H332" s="246">
        <v>7.6</v>
      </c>
      <c r="I332" s="247">
        <v>0.55000000000000004</v>
      </c>
      <c r="J332" s="248">
        <v>2.15</v>
      </c>
      <c r="K332" s="218">
        <v>7.39</v>
      </c>
      <c r="L332" s="248">
        <v>0.48203633333333301</v>
      </c>
      <c r="M332" s="249">
        <v>6.54</v>
      </c>
      <c r="N332" s="249">
        <v>7.71</v>
      </c>
      <c r="O332" s="250">
        <v>150000</v>
      </c>
      <c r="P332" s="51" t="str">
        <f>IF(M332&lt;NORMA!$N$7,"NO CUMPLE","CUMPLE")</f>
        <v>CUMPLE</v>
      </c>
      <c r="Q332" s="51" t="str">
        <f>IF(E332&gt;NORMA!$N$8,"NO CUMPLE","CUMPLE")</f>
        <v>CUMPLE</v>
      </c>
      <c r="R332" s="51" t="str">
        <f>IF(F332&gt;NORMA!$N$9,"NO CUMPLE","CUMPLE")</f>
        <v>CUMPLE</v>
      </c>
      <c r="S332" s="51" t="str">
        <f>IF(K332&gt;NORMA!$N$10,"NO CUMPLE","CUMPLE")</f>
        <v>CUMPLE</v>
      </c>
      <c r="T332" s="51" t="str">
        <f>IF(J332&gt;NORMA!$N$11,"NO CUMPLE","CUMPLE")</f>
        <v>CUMPLE</v>
      </c>
      <c r="U332" s="51" t="str">
        <f>IF(G332&gt;NORMA!$N$12,"NO CUMPLE","CUMPLE")</f>
        <v>CUMPLE</v>
      </c>
      <c r="V332" s="51" t="str">
        <f>IF(H332&gt;NORMA!$N$13,"NO CUMPLE","CUMPLE")</f>
        <v>CUMPLE</v>
      </c>
      <c r="W332" s="51" t="str">
        <f>IF(O332&gt;NORMA!$N$14,"NO CUMPLE","CUMPLE")</f>
        <v>CUMPLE</v>
      </c>
      <c r="X332" s="51" t="str">
        <f>IF(AND(N332&gt;=NORMA!$Q$4, N332&lt;=NORMA!$R$4),"CUMPLE","NO CUMPLE")</f>
        <v>CUMPLE</v>
      </c>
      <c r="Y332" s="51" t="str">
        <f>IF(I332&gt;NORMA!$N$16,"NO CUMPLE","CUMPLE")</f>
        <v>CUMPLE</v>
      </c>
      <c r="Z332" s="51" t="str">
        <f>IF($M332&lt;NORMA!$N$23,"NO CUMPLE","CUMPLE")</f>
        <v>CUMPLE</v>
      </c>
      <c r="AA332" s="51" t="str">
        <f>IF($E332&gt;NORMA!$N$24,"NO CUMPLE","CUMPLE")</f>
        <v>CUMPLE</v>
      </c>
      <c r="AB332" s="51" t="str">
        <f>IF($F332&gt;NORMA!$N$25,"NO CUMPLE","CUMPLE")</f>
        <v>NO CUMPLE</v>
      </c>
      <c r="AC332" s="51" t="str">
        <f>IF($K332&gt;NORMA!$N$26,"NO CUMPLE","CUMPLE")</f>
        <v>CUMPLE</v>
      </c>
      <c r="AD332" s="51" t="str">
        <f>IF($J332&gt;NORMA!$N$27,"NO CUMPLE","CUMPLE")</f>
        <v>NO CUMPLE</v>
      </c>
      <c r="AE332" s="51" t="str">
        <f>IF($G332&gt;NORMA!$N$28,"NO CUMPLE","CUMPLE")</f>
        <v>CUMPLE</v>
      </c>
      <c r="AF332" s="51" t="str">
        <f>IF($H332&gt;NORMA!$N$29,"NO CUMPLE","CUMPLE")</f>
        <v>CUMPLE</v>
      </c>
      <c r="AG332" s="51" t="str">
        <f>IF($O332&gt;NORMA!$N$30,"NO CUMPLE","CUMPLE")</f>
        <v>NO CUMPLE</v>
      </c>
      <c r="AH332" s="51" t="str">
        <f>IF(AND($N332&gt;=NORMA!$R$18, $N332&lt;=NORMA!$S$18),"CUMPLE","NO CUMPLE")</f>
        <v>CUMPLE</v>
      </c>
      <c r="AI332" s="51" t="str">
        <f>IF($I332&gt;NORMA!$N$32,"NO CUMPLE","CUMPLE")</f>
        <v>CUMPLE</v>
      </c>
    </row>
    <row r="333" spans="1:35" ht="14.25" customHeight="1" x14ac:dyDescent="0.35">
      <c r="A333" s="213" t="s">
        <v>115</v>
      </c>
      <c r="B333" s="217" t="s">
        <v>116</v>
      </c>
      <c r="C333" s="240">
        <v>41384</v>
      </c>
      <c r="D333" s="251">
        <v>0.41666666666666702</v>
      </c>
      <c r="E333" s="246">
        <v>5.2</v>
      </c>
      <c r="F333" s="246">
        <v>34.5</v>
      </c>
      <c r="G333" s="246">
        <v>144</v>
      </c>
      <c r="H333" s="245">
        <v>3.6</v>
      </c>
      <c r="I333" s="247">
        <v>0.17</v>
      </c>
      <c r="J333" s="248">
        <v>1.75</v>
      </c>
      <c r="K333" s="218">
        <v>3.41</v>
      </c>
      <c r="L333" s="248">
        <v>5.3685377866666704</v>
      </c>
      <c r="M333" s="249">
        <v>6.67</v>
      </c>
      <c r="N333" s="249">
        <v>7.3</v>
      </c>
      <c r="O333" s="250">
        <v>14000</v>
      </c>
      <c r="P333" s="51" t="str">
        <f>IF(M333&lt;NORMA!$N$7,"NO CUMPLE","CUMPLE")</f>
        <v>CUMPLE</v>
      </c>
      <c r="Q333" s="51" t="str">
        <f>IF(E333&gt;NORMA!$N$8,"NO CUMPLE","CUMPLE")</f>
        <v>CUMPLE</v>
      </c>
      <c r="R333" s="51" t="str">
        <f>IF(F333&gt;NORMA!$N$9,"NO CUMPLE","CUMPLE")</f>
        <v>CUMPLE</v>
      </c>
      <c r="S333" s="51" t="str">
        <f>IF(K333&gt;NORMA!$N$10,"NO CUMPLE","CUMPLE")</f>
        <v>CUMPLE</v>
      </c>
      <c r="T333" s="51" t="str">
        <f>IF(J333&gt;NORMA!$N$11,"NO CUMPLE","CUMPLE")</f>
        <v>CUMPLE</v>
      </c>
      <c r="U333" s="51" t="str">
        <f>IF(G333&gt;NORMA!$N$12,"NO CUMPLE","CUMPLE")</f>
        <v>NO CUMPLE</v>
      </c>
      <c r="V333" s="51" t="str">
        <f>IF(H333&gt;NORMA!$N$13,"NO CUMPLE","CUMPLE")</f>
        <v>CUMPLE</v>
      </c>
      <c r="W333" s="51" t="str">
        <f>IF(O333&gt;NORMA!$N$14,"NO CUMPLE","CUMPLE")</f>
        <v>CUMPLE</v>
      </c>
      <c r="X333" s="51" t="str">
        <f>IF(AND(N333&gt;=NORMA!$Q$4, N333&lt;=NORMA!$R$4),"CUMPLE","NO CUMPLE")</f>
        <v>CUMPLE</v>
      </c>
      <c r="Y333" s="51" t="str">
        <f>IF(I333&gt;NORMA!$N$16,"NO CUMPLE","CUMPLE")</f>
        <v>CUMPLE</v>
      </c>
      <c r="Z333" s="51" t="str">
        <f>IF($M333&lt;NORMA!$N$23,"NO CUMPLE","CUMPLE")</f>
        <v>CUMPLE</v>
      </c>
      <c r="AA333" s="51" t="str">
        <f>IF($E333&gt;NORMA!$N$24,"NO CUMPLE","CUMPLE")</f>
        <v>CUMPLE</v>
      </c>
      <c r="AB333" s="51" t="str">
        <f>IF($F333&gt;NORMA!$N$25,"NO CUMPLE","CUMPLE")</f>
        <v>NO CUMPLE</v>
      </c>
      <c r="AC333" s="51" t="str">
        <f>IF($K333&gt;NORMA!$N$26,"NO CUMPLE","CUMPLE")</f>
        <v>CUMPLE</v>
      </c>
      <c r="AD333" s="51" t="str">
        <f>IF($J333&gt;NORMA!$N$27,"NO CUMPLE","CUMPLE")</f>
        <v>NO CUMPLE</v>
      </c>
      <c r="AE333" s="51" t="str">
        <f>IF($G333&gt;NORMA!$N$28,"NO CUMPLE","CUMPLE")</f>
        <v>NO CUMPLE</v>
      </c>
      <c r="AF333" s="51" t="str">
        <f>IF($H333&gt;NORMA!$N$29,"NO CUMPLE","CUMPLE")</f>
        <v>CUMPLE</v>
      </c>
      <c r="AG333" s="51" t="str">
        <f>IF($O333&gt;NORMA!$N$30,"NO CUMPLE","CUMPLE")</f>
        <v>CUMPLE</v>
      </c>
      <c r="AH333" s="51" t="str">
        <f>IF(AND($N333&gt;=NORMA!$R$18, $N333&lt;=NORMA!$S$18),"CUMPLE","NO CUMPLE")</f>
        <v>CUMPLE</v>
      </c>
      <c r="AI333" s="51" t="str">
        <f>IF($I333&gt;NORMA!$N$32,"NO CUMPLE","CUMPLE")</f>
        <v>CUMPLE</v>
      </c>
    </row>
    <row r="334" spans="1:35" ht="14.25" customHeight="1" x14ac:dyDescent="0.35">
      <c r="A334" s="256" t="s">
        <v>117</v>
      </c>
      <c r="B334" s="214" t="s">
        <v>116</v>
      </c>
      <c r="C334" s="252">
        <v>41386</v>
      </c>
      <c r="D334" s="251">
        <v>0.66666666666666696</v>
      </c>
      <c r="E334" s="246">
        <v>6.1</v>
      </c>
      <c r="F334" s="246">
        <v>40.1</v>
      </c>
      <c r="G334" s="246">
        <v>581</v>
      </c>
      <c r="H334" s="245">
        <v>3.6</v>
      </c>
      <c r="I334" s="247">
        <v>0.05</v>
      </c>
      <c r="J334" s="248">
        <v>5.04</v>
      </c>
      <c r="K334" s="218">
        <v>5.2</v>
      </c>
      <c r="L334" s="248">
        <v>7.3256226050000004</v>
      </c>
      <c r="M334" s="249">
        <v>7.01</v>
      </c>
      <c r="N334" s="249">
        <v>7.56</v>
      </c>
      <c r="O334" s="250">
        <v>230000</v>
      </c>
      <c r="P334" s="51" t="str">
        <f>IF(M334&lt;NORMA!$N$7,"NO CUMPLE","CUMPLE")</f>
        <v>CUMPLE</v>
      </c>
      <c r="Q334" s="51" t="str">
        <f>IF(E334&gt;NORMA!$N$8,"NO CUMPLE","CUMPLE")</f>
        <v>CUMPLE</v>
      </c>
      <c r="R334" s="51" t="str">
        <f>IF(F334&gt;NORMA!$N$9,"NO CUMPLE","CUMPLE")</f>
        <v>CUMPLE</v>
      </c>
      <c r="S334" s="51" t="str">
        <f>IF(K334&gt;NORMA!$N$10,"NO CUMPLE","CUMPLE")</f>
        <v>CUMPLE</v>
      </c>
      <c r="T334" s="51" t="str">
        <f>IF(J334&gt;NORMA!$N$11,"NO CUMPLE","CUMPLE")</f>
        <v>NO CUMPLE</v>
      </c>
      <c r="U334" s="51" t="str">
        <f>IF(G334&gt;NORMA!$N$12,"NO CUMPLE","CUMPLE")</f>
        <v>NO CUMPLE</v>
      </c>
      <c r="V334" s="51" t="str">
        <f>IF(H334&gt;NORMA!$N$13,"NO CUMPLE","CUMPLE")</f>
        <v>CUMPLE</v>
      </c>
      <c r="W334" s="51" t="str">
        <f>IF(O334&gt;NORMA!$N$14,"NO CUMPLE","CUMPLE")</f>
        <v>CUMPLE</v>
      </c>
      <c r="X334" s="51" t="str">
        <f>IF(AND(N334&gt;=NORMA!$Q$4, N334&lt;=NORMA!$R$4),"CUMPLE","NO CUMPLE")</f>
        <v>CUMPLE</v>
      </c>
      <c r="Y334" s="51" t="str">
        <f>IF(I334&gt;NORMA!$N$16,"NO CUMPLE","CUMPLE")</f>
        <v>CUMPLE</v>
      </c>
      <c r="Z334" s="51" t="str">
        <f>IF($M334&lt;NORMA!$N$23,"NO CUMPLE","CUMPLE")</f>
        <v>CUMPLE</v>
      </c>
      <c r="AA334" s="51" t="str">
        <f>IF($E334&gt;NORMA!$N$24,"NO CUMPLE","CUMPLE")</f>
        <v>CUMPLE</v>
      </c>
      <c r="AB334" s="51" t="str">
        <f>IF($F334&gt;NORMA!$N$25,"NO CUMPLE","CUMPLE")</f>
        <v>NO CUMPLE</v>
      </c>
      <c r="AC334" s="51" t="str">
        <f>IF($K334&gt;NORMA!$N$26,"NO CUMPLE","CUMPLE")</f>
        <v>CUMPLE</v>
      </c>
      <c r="AD334" s="51" t="str">
        <f>IF($J334&gt;NORMA!$N$27,"NO CUMPLE","CUMPLE")</f>
        <v>NO CUMPLE</v>
      </c>
      <c r="AE334" s="51" t="str">
        <f>IF($G334&gt;NORMA!$N$28,"NO CUMPLE","CUMPLE")</f>
        <v>NO CUMPLE</v>
      </c>
      <c r="AF334" s="51" t="str">
        <f>IF($H334&gt;NORMA!$N$29,"NO CUMPLE","CUMPLE")</f>
        <v>CUMPLE</v>
      </c>
      <c r="AG334" s="51" t="str">
        <f>IF($O334&gt;NORMA!$N$30,"NO CUMPLE","CUMPLE")</f>
        <v>NO CUMPLE</v>
      </c>
      <c r="AH334" s="51" t="str">
        <f>IF(AND($N334&gt;=NORMA!$R$18, $N334&lt;=NORMA!$S$18),"CUMPLE","NO CUMPLE")</f>
        <v>CUMPLE</v>
      </c>
      <c r="AI334" s="51" t="str">
        <f>IF($I334&gt;NORMA!$N$32,"NO CUMPLE","CUMPLE")</f>
        <v>CUMPLE</v>
      </c>
    </row>
    <row r="335" spans="1:35" ht="14.25" customHeight="1" x14ac:dyDescent="0.35">
      <c r="A335" s="213" t="s">
        <v>115</v>
      </c>
      <c r="B335" s="217" t="s">
        <v>116</v>
      </c>
      <c r="C335" s="240">
        <v>41410</v>
      </c>
      <c r="D335" s="251">
        <v>0.5</v>
      </c>
      <c r="E335" s="246">
        <v>15.2</v>
      </c>
      <c r="F335" s="246">
        <v>48</v>
      </c>
      <c r="G335" s="246">
        <v>93</v>
      </c>
      <c r="H335" s="246">
        <v>4.4000000000000004</v>
      </c>
      <c r="I335" s="247">
        <v>0.36</v>
      </c>
      <c r="J335" s="248">
        <v>1.33</v>
      </c>
      <c r="K335" s="218">
        <v>3.9510000000000001</v>
      </c>
      <c r="L335" s="248">
        <v>0.85639470833333298</v>
      </c>
      <c r="M335" s="249">
        <v>6.44</v>
      </c>
      <c r="N335" s="249">
        <v>7.82</v>
      </c>
      <c r="O335" s="250">
        <v>930000</v>
      </c>
      <c r="P335" s="51" t="str">
        <f>IF(M335&lt;NORMA!$N$7,"NO CUMPLE","CUMPLE")</f>
        <v>CUMPLE</v>
      </c>
      <c r="Q335" s="51" t="str">
        <f>IF(E335&gt;NORMA!$N$8,"NO CUMPLE","CUMPLE")</f>
        <v>CUMPLE</v>
      </c>
      <c r="R335" s="51" t="str">
        <f>IF(F335&gt;NORMA!$N$9,"NO CUMPLE","CUMPLE")</f>
        <v>CUMPLE</v>
      </c>
      <c r="S335" s="51" t="str">
        <f>IF(K335&gt;NORMA!$N$10,"NO CUMPLE","CUMPLE")</f>
        <v>CUMPLE</v>
      </c>
      <c r="T335" s="51" t="str">
        <f>IF(J335&gt;NORMA!$N$11,"NO CUMPLE","CUMPLE")</f>
        <v>CUMPLE</v>
      </c>
      <c r="U335" s="51" t="str">
        <f>IF(G335&gt;NORMA!$N$12,"NO CUMPLE","CUMPLE")</f>
        <v>CUMPLE</v>
      </c>
      <c r="V335" s="51" t="str">
        <f>IF(H335&gt;NORMA!$N$13,"NO CUMPLE","CUMPLE")</f>
        <v>CUMPLE</v>
      </c>
      <c r="W335" s="51" t="str">
        <f>IF(O335&gt;NORMA!$N$14,"NO CUMPLE","CUMPLE")</f>
        <v>CUMPLE</v>
      </c>
      <c r="X335" s="51" t="str">
        <f>IF(AND(N335&gt;=NORMA!$Q$4, N335&lt;=NORMA!$R$4),"CUMPLE","NO CUMPLE")</f>
        <v>CUMPLE</v>
      </c>
      <c r="Y335" s="51" t="str">
        <f>IF(I335&gt;NORMA!$N$16,"NO CUMPLE","CUMPLE")</f>
        <v>CUMPLE</v>
      </c>
      <c r="Z335" s="51" t="str">
        <f>IF($M335&lt;NORMA!$N$23,"NO CUMPLE","CUMPLE")</f>
        <v>CUMPLE</v>
      </c>
      <c r="AA335" s="51" t="str">
        <f>IF($E335&gt;NORMA!$N$24,"NO CUMPLE","CUMPLE")</f>
        <v>CUMPLE</v>
      </c>
      <c r="AB335" s="51" t="str">
        <f>IF($F335&gt;NORMA!$N$25,"NO CUMPLE","CUMPLE")</f>
        <v>NO CUMPLE</v>
      </c>
      <c r="AC335" s="51" t="str">
        <f>IF($K335&gt;NORMA!$N$26,"NO CUMPLE","CUMPLE")</f>
        <v>CUMPLE</v>
      </c>
      <c r="AD335" s="51" t="str">
        <f>IF($J335&gt;NORMA!$N$27,"NO CUMPLE","CUMPLE")</f>
        <v>NO CUMPLE</v>
      </c>
      <c r="AE335" s="51" t="str">
        <f>IF($G335&gt;NORMA!$N$28,"NO CUMPLE","CUMPLE")</f>
        <v>CUMPLE</v>
      </c>
      <c r="AF335" s="51" t="str">
        <f>IF($H335&gt;NORMA!$N$29,"NO CUMPLE","CUMPLE")</f>
        <v>CUMPLE</v>
      </c>
      <c r="AG335" s="51" t="str">
        <f>IF($O335&gt;NORMA!$N$30,"NO CUMPLE","CUMPLE")</f>
        <v>NO CUMPLE</v>
      </c>
      <c r="AH335" s="51" t="str">
        <f>IF(AND($N335&gt;=NORMA!$R$18, $N335&lt;=NORMA!$S$18),"CUMPLE","NO CUMPLE")</f>
        <v>CUMPLE</v>
      </c>
      <c r="AI335" s="51" t="str">
        <f>IF($I335&gt;NORMA!$N$32,"NO CUMPLE","CUMPLE")</f>
        <v>CUMPLE</v>
      </c>
    </row>
    <row r="336" spans="1:35" ht="14.25" customHeight="1" x14ac:dyDescent="0.35">
      <c r="A336" s="256" t="s">
        <v>117</v>
      </c>
      <c r="B336" s="214" t="s">
        <v>116</v>
      </c>
      <c r="C336" s="252">
        <v>41410</v>
      </c>
      <c r="D336" s="251">
        <v>0.33333333333333298</v>
      </c>
      <c r="E336" s="246">
        <v>5.9</v>
      </c>
      <c r="F336" s="246">
        <v>131</v>
      </c>
      <c r="G336" s="246">
        <v>586</v>
      </c>
      <c r="H336" s="246">
        <v>29</v>
      </c>
      <c r="I336" s="247">
        <v>0.2</v>
      </c>
      <c r="J336" s="248">
        <v>9.24</v>
      </c>
      <c r="K336" s="218">
        <v>7.8959999999999999</v>
      </c>
      <c r="L336" s="248">
        <v>1.0307570500000001</v>
      </c>
      <c r="M336" s="249">
        <v>7.07</v>
      </c>
      <c r="N336" s="249">
        <v>8.16</v>
      </c>
      <c r="O336" s="250">
        <v>230000</v>
      </c>
      <c r="P336" s="51" t="str">
        <f>IF(M336&lt;NORMA!$N$7,"NO CUMPLE","CUMPLE")</f>
        <v>CUMPLE</v>
      </c>
      <c r="Q336" s="51" t="str">
        <f>IF(E336&gt;NORMA!$N$8,"NO CUMPLE","CUMPLE")</f>
        <v>CUMPLE</v>
      </c>
      <c r="R336" s="51" t="str">
        <f>IF(F336&gt;NORMA!$N$9,"NO CUMPLE","CUMPLE")</f>
        <v>CUMPLE</v>
      </c>
      <c r="S336" s="51" t="str">
        <f>IF(K336&gt;NORMA!$N$10,"NO CUMPLE","CUMPLE")</f>
        <v>CUMPLE</v>
      </c>
      <c r="T336" s="51" t="str">
        <f>IF(J336&gt;NORMA!$N$11,"NO CUMPLE","CUMPLE")</f>
        <v>NO CUMPLE</v>
      </c>
      <c r="U336" s="51" t="str">
        <f>IF(G336&gt;NORMA!$N$12,"NO CUMPLE","CUMPLE")</f>
        <v>NO CUMPLE</v>
      </c>
      <c r="V336" s="51" t="str">
        <f>IF(H336&gt;NORMA!$N$13,"NO CUMPLE","CUMPLE")</f>
        <v>NO CUMPLE</v>
      </c>
      <c r="W336" s="51" t="str">
        <f>IF(O336&gt;NORMA!$N$14,"NO CUMPLE","CUMPLE")</f>
        <v>CUMPLE</v>
      </c>
      <c r="X336" s="51" t="str">
        <f>IF(AND(N336&gt;=NORMA!$Q$4, N336&lt;=NORMA!$R$4),"CUMPLE","NO CUMPLE")</f>
        <v>CUMPLE</v>
      </c>
      <c r="Y336" s="51" t="str">
        <f>IF(I336&gt;NORMA!$N$16,"NO CUMPLE","CUMPLE")</f>
        <v>CUMPLE</v>
      </c>
      <c r="Z336" s="51" t="str">
        <f>IF($M336&lt;NORMA!$N$23,"NO CUMPLE","CUMPLE")</f>
        <v>CUMPLE</v>
      </c>
      <c r="AA336" s="51" t="str">
        <f>IF($E336&gt;NORMA!$N$24,"NO CUMPLE","CUMPLE")</f>
        <v>CUMPLE</v>
      </c>
      <c r="AB336" s="51" t="str">
        <f>IF($F336&gt;NORMA!$N$25,"NO CUMPLE","CUMPLE")</f>
        <v>NO CUMPLE</v>
      </c>
      <c r="AC336" s="51" t="str">
        <f>IF($K336&gt;NORMA!$N$26,"NO CUMPLE","CUMPLE")</f>
        <v>CUMPLE</v>
      </c>
      <c r="AD336" s="51" t="str">
        <f>IF($J336&gt;NORMA!$N$27,"NO CUMPLE","CUMPLE")</f>
        <v>NO CUMPLE</v>
      </c>
      <c r="AE336" s="51" t="str">
        <f>IF($G336&gt;NORMA!$N$28,"NO CUMPLE","CUMPLE")</f>
        <v>NO CUMPLE</v>
      </c>
      <c r="AF336" s="51" t="str">
        <f>IF($H336&gt;NORMA!$N$29,"NO CUMPLE","CUMPLE")</f>
        <v>NO CUMPLE</v>
      </c>
      <c r="AG336" s="51" t="str">
        <f>IF($O336&gt;NORMA!$N$30,"NO CUMPLE","CUMPLE")</f>
        <v>NO CUMPLE</v>
      </c>
      <c r="AH336" s="51" t="str">
        <f>IF(AND($N336&gt;=NORMA!$R$18, $N336&lt;=NORMA!$S$18),"CUMPLE","NO CUMPLE")</f>
        <v>CUMPLE</v>
      </c>
      <c r="AI336" s="51" t="str">
        <f>IF($I336&gt;NORMA!$N$32,"NO CUMPLE","CUMPLE")</f>
        <v>CUMPLE</v>
      </c>
    </row>
    <row r="337" spans="1:35" ht="14.25" customHeight="1" x14ac:dyDescent="0.35">
      <c r="A337" s="213" t="s">
        <v>115</v>
      </c>
      <c r="B337" s="217" t="s">
        <v>116</v>
      </c>
      <c r="C337" s="240">
        <v>41437</v>
      </c>
      <c r="D337" s="251">
        <v>0.58333333333333304</v>
      </c>
      <c r="E337" s="246">
        <v>2.6</v>
      </c>
      <c r="F337" s="246">
        <v>12.8</v>
      </c>
      <c r="G337" s="246">
        <v>198</v>
      </c>
      <c r="H337" s="246">
        <v>35</v>
      </c>
      <c r="I337" s="247">
        <v>0.11</v>
      </c>
      <c r="J337" s="248">
        <v>2.36</v>
      </c>
      <c r="K337" s="218">
        <v>1.921</v>
      </c>
      <c r="L337" s="248">
        <v>9.5666304499999999</v>
      </c>
      <c r="M337" s="249">
        <v>6.71</v>
      </c>
      <c r="N337" s="249">
        <v>7.1</v>
      </c>
      <c r="O337" s="250">
        <v>230000</v>
      </c>
      <c r="P337" s="51" t="str">
        <f>IF(M337&lt;NORMA!$N$7,"NO CUMPLE","CUMPLE")</f>
        <v>CUMPLE</v>
      </c>
      <c r="Q337" s="51" t="str">
        <f>IF(E337&gt;NORMA!$N$8,"NO CUMPLE","CUMPLE")</f>
        <v>CUMPLE</v>
      </c>
      <c r="R337" s="51" t="str">
        <f>IF(F337&gt;NORMA!$N$9,"NO CUMPLE","CUMPLE")</f>
        <v>CUMPLE</v>
      </c>
      <c r="S337" s="51" t="str">
        <f>IF(K337&gt;NORMA!$N$10,"NO CUMPLE","CUMPLE")</f>
        <v>CUMPLE</v>
      </c>
      <c r="T337" s="51" t="str">
        <f>IF(J337&gt;NORMA!$N$11,"NO CUMPLE","CUMPLE")</f>
        <v>CUMPLE</v>
      </c>
      <c r="U337" s="51" t="str">
        <f>IF(G337&gt;NORMA!$N$12,"NO CUMPLE","CUMPLE")</f>
        <v>NO CUMPLE</v>
      </c>
      <c r="V337" s="51" t="str">
        <f>IF(H337&gt;NORMA!$N$13,"NO CUMPLE","CUMPLE")</f>
        <v>NO CUMPLE</v>
      </c>
      <c r="W337" s="51" t="str">
        <f>IF(O337&gt;NORMA!$N$14,"NO CUMPLE","CUMPLE")</f>
        <v>CUMPLE</v>
      </c>
      <c r="X337" s="51" t="str">
        <f>IF(AND(N337&gt;=NORMA!$Q$4, N337&lt;=NORMA!$R$4),"CUMPLE","NO CUMPLE")</f>
        <v>CUMPLE</v>
      </c>
      <c r="Y337" s="51" t="str">
        <f>IF(I337&gt;NORMA!$N$16,"NO CUMPLE","CUMPLE")</f>
        <v>CUMPLE</v>
      </c>
      <c r="Z337" s="51" t="str">
        <f>IF($M337&lt;NORMA!$N$23,"NO CUMPLE","CUMPLE")</f>
        <v>CUMPLE</v>
      </c>
      <c r="AA337" s="51" t="str">
        <f>IF($E337&gt;NORMA!$N$24,"NO CUMPLE","CUMPLE")</f>
        <v>CUMPLE</v>
      </c>
      <c r="AB337" s="51" t="str">
        <f>IF($F337&gt;NORMA!$N$25,"NO CUMPLE","CUMPLE")</f>
        <v>CUMPLE</v>
      </c>
      <c r="AC337" s="51" t="str">
        <f>IF($K337&gt;NORMA!$N$26,"NO CUMPLE","CUMPLE")</f>
        <v>CUMPLE</v>
      </c>
      <c r="AD337" s="51" t="str">
        <f>IF($J337&gt;NORMA!$N$27,"NO CUMPLE","CUMPLE")</f>
        <v>NO CUMPLE</v>
      </c>
      <c r="AE337" s="51" t="str">
        <f>IF($G337&gt;NORMA!$N$28,"NO CUMPLE","CUMPLE")</f>
        <v>NO CUMPLE</v>
      </c>
      <c r="AF337" s="51" t="str">
        <f>IF($H337&gt;NORMA!$N$29,"NO CUMPLE","CUMPLE")</f>
        <v>NO CUMPLE</v>
      </c>
      <c r="AG337" s="51" t="str">
        <f>IF($O337&gt;NORMA!$N$30,"NO CUMPLE","CUMPLE")</f>
        <v>NO CUMPLE</v>
      </c>
      <c r="AH337" s="51" t="str">
        <f>IF(AND($N337&gt;=NORMA!$R$18, $N337&lt;=NORMA!$S$18),"CUMPLE","NO CUMPLE")</f>
        <v>CUMPLE</v>
      </c>
      <c r="AI337" s="51" t="str">
        <f>IF($I337&gt;NORMA!$N$32,"NO CUMPLE","CUMPLE")</f>
        <v>CUMPLE</v>
      </c>
    </row>
    <row r="338" spans="1:35" ht="14.25" customHeight="1" x14ac:dyDescent="0.35">
      <c r="A338" s="256" t="s">
        <v>117</v>
      </c>
      <c r="B338" s="214" t="s">
        <v>116</v>
      </c>
      <c r="C338" s="252">
        <v>41437</v>
      </c>
      <c r="D338" s="251">
        <v>0.41666666666666702</v>
      </c>
      <c r="E338" s="246">
        <v>6.8</v>
      </c>
      <c r="F338" s="246">
        <v>130</v>
      </c>
      <c r="G338" s="246">
        <v>736</v>
      </c>
      <c r="H338" s="246">
        <v>176</v>
      </c>
      <c r="I338" s="257">
        <v>0.02</v>
      </c>
      <c r="J338" s="248">
        <v>8.4</v>
      </c>
      <c r="K338" s="247">
        <v>4.2130000000000001</v>
      </c>
      <c r="L338" s="248">
        <v>12.3968444541667</v>
      </c>
      <c r="M338" s="249">
        <v>7.47</v>
      </c>
      <c r="N338" s="249">
        <v>7.62</v>
      </c>
      <c r="O338" s="250">
        <v>36000</v>
      </c>
      <c r="P338" s="51" t="str">
        <f>IF(M338&lt;NORMA!$N$7,"NO CUMPLE","CUMPLE")</f>
        <v>CUMPLE</v>
      </c>
      <c r="Q338" s="51" t="str">
        <f>IF(E338&gt;NORMA!$N$8,"NO CUMPLE","CUMPLE")</f>
        <v>CUMPLE</v>
      </c>
      <c r="R338" s="51" t="str">
        <f>IF(F338&gt;NORMA!$N$9,"NO CUMPLE","CUMPLE")</f>
        <v>CUMPLE</v>
      </c>
      <c r="S338" s="51" t="str">
        <f>IF(K338&gt;NORMA!$N$10,"NO CUMPLE","CUMPLE")</f>
        <v>CUMPLE</v>
      </c>
      <c r="T338" s="51" t="str">
        <f>IF(J338&gt;NORMA!$N$11,"NO CUMPLE","CUMPLE")</f>
        <v>NO CUMPLE</v>
      </c>
      <c r="U338" s="51" t="str">
        <f>IF(G338&gt;NORMA!$N$12,"NO CUMPLE","CUMPLE")</f>
        <v>NO CUMPLE</v>
      </c>
      <c r="V338" s="51" t="str">
        <f>IF(H338&gt;NORMA!$N$13,"NO CUMPLE","CUMPLE")</f>
        <v>NO CUMPLE</v>
      </c>
      <c r="W338" s="51" t="str">
        <f>IF(O338&gt;NORMA!$N$14,"NO CUMPLE","CUMPLE")</f>
        <v>CUMPLE</v>
      </c>
      <c r="X338" s="51" t="str">
        <f>IF(AND(N338&gt;=NORMA!$Q$4, N338&lt;=NORMA!$R$4),"CUMPLE","NO CUMPLE")</f>
        <v>CUMPLE</v>
      </c>
      <c r="Y338" s="51" t="str">
        <f>IF(I338&gt;NORMA!$N$16,"NO CUMPLE","CUMPLE")</f>
        <v>CUMPLE</v>
      </c>
      <c r="Z338" s="51" t="str">
        <f>IF($M338&lt;NORMA!$N$23,"NO CUMPLE","CUMPLE")</f>
        <v>CUMPLE</v>
      </c>
      <c r="AA338" s="51" t="str">
        <f>IF($E338&gt;NORMA!$N$24,"NO CUMPLE","CUMPLE")</f>
        <v>CUMPLE</v>
      </c>
      <c r="AB338" s="51" t="str">
        <f>IF($F338&gt;NORMA!$N$25,"NO CUMPLE","CUMPLE")</f>
        <v>NO CUMPLE</v>
      </c>
      <c r="AC338" s="51" t="str">
        <f>IF($K338&gt;NORMA!$N$26,"NO CUMPLE","CUMPLE")</f>
        <v>CUMPLE</v>
      </c>
      <c r="AD338" s="51" t="str">
        <f>IF($J338&gt;NORMA!$N$27,"NO CUMPLE","CUMPLE")</f>
        <v>NO CUMPLE</v>
      </c>
      <c r="AE338" s="51" t="str">
        <f>IF($G338&gt;NORMA!$N$28,"NO CUMPLE","CUMPLE")</f>
        <v>NO CUMPLE</v>
      </c>
      <c r="AF338" s="51" t="str">
        <f>IF($H338&gt;NORMA!$N$29,"NO CUMPLE","CUMPLE")</f>
        <v>NO CUMPLE</v>
      </c>
      <c r="AG338" s="51" t="str">
        <f>IF($O338&gt;NORMA!$N$30,"NO CUMPLE","CUMPLE")</f>
        <v>CUMPLE</v>
      </c>
      <c r="AH338" s="51" t="str">
        <f>IF(AND($N338&gt;=NORMA!$R$18, $N338&lt;=NORMA!$S$18),"CUMPLE","NO CUMPLE")</f>
        <v>CUMPLE</v>
      </c>
      <c r="AI338" s="51" t="str">
        <f>IF($I338&gt;NORMA!$N$32,"NO CUMPLE","CUMPLE")</f>
        <v>CUMPLE</v>
      </c>
    </row>
    <row r="339" spans="1:35" ht="14.25" customHeight="1" x14ac:dyDescent="0.35">
      <c r="A339" s="213" t="s">
        <v>115</v>
      </c>
      <c r="B339" s="217" t="s">
        <v>116</v>
      </c>
      <c r="C339" s="240">
        <v>41466</v>
      </c>
      <c r="D339" s="241">
        <v>0.54166666666666696</v>
      </c>
      <c r="E339" s="246">
        <v>25.5</v>
      </c>
      <c r="F339" s="246">
        <v>132</v>
      </c>
      <c r="G339" s="246">
        <v>373</v>
      </c>
      <c r="H339" s="216">
        <v>3.6</v>
      </c>
      <c r="I339" s="247">
        <v>0.08</v>
      </c>
      <c r="J339" s="242">
        <v>3.18</v>
      </c>
      <c r="K339" s="218">
        <v>4.29</v>
      </c>
      <c r="L339" s="242">
        <v>2.88</v>
      </c>
      <c r="M339" s="243">
        <v>7.27</v>
      </c>
      <c r="N339" s="243">
        <v>7.65</v>
      </c>
      <c r="O339" s="244">
        <v>230000</v>
      </c>
      <c r="P339" s="51" t="str">
        <f>IF(M339&lt;NORMA!$N$7,"NO CUMPLE","CUMPLE")</f>
        <v>CUMPLE</v>
      </c>
      <c r="Q339" s="51" t="str">
        <f>IF(E339&gt;NORMA!$N$8,"NO CUMPLE","CUMPLE")</f>
        <v>CUMPLE</v>
      </c>
      <c r="R339" s="51" t="str">
        <f>IF(F339&gt;NORMA!$N$9,"NO CUMPLE","CUMPLE")</f>
        <v>CUMPLE</v>
      </c>
      <c r="S339" s="51" t="str">
        <f>IF(K339&gt;NORMA!$N$10,"NO CUMPLE","CUMPLE")</f>
        <v>CUMPLE</v>
      </c>
      <c r="T339" s="51" t="str">
        <f>IF(J339&gt;NORMA!$N$11,"NO CUMPLE","CUMPLE")</f>
        <v>NO CUMPLE</v>
      </c>
      <c r="U339" s="51" t="str">
        <f>IF(G339&gt;NORMA!$N$12,"NO CUMPLE","CUMPLE")</f>
        <v>NO CUMPLE</v>
      </c>
      <c r="V339" s="51" t="str">
        <f>IF(H339&gt;NORMA!$N$13,"NO CUMPLE","CUMPLE")</f>
        <v>CUMPLE</v>
      </c>
      <c r="W339" s="51" t="str">
        <f>IF(O339&gt;NORMA!$N$14,"NO CUMPLE","CUMPLE")</f>
        <v>CUMPLE</v>
      </c>
      <c r="X339" s="51" t="str">
        <f>IF(AND(N339&gt;=NORMA!$Q$4, N339&lt;=NORMA!$R$4),"CUMPLE","NO CUMPLE")</f>
        <v>CUMPLE</v>
      </c>
      <c r="Y339" s="51" t="str">
        <f>IF(I339&gt;NORMA!$N$16,"NO CUMPLE","CUMPLE")</f>
        <v>CUMPLE</v>
      </c>
      <c r="Z339" s="51" t="str">
        <f>IF($M339&lt;NORMA!$N$23,"NO CUMPLE","CUMPLE")</f>
        <v>CUMPLE</v>
      </c>
      <c r="AA339" s="51" t="str">
        <f>IF($E339&gt;NORMA!$N$24,"NO CUMPLE","CUMPLE")</f>
        <v>NO CUMPLE</v>
      </c>
      <c r="AB339" s="51" t="str">
        <f>IF($F339&gt;NORMA!$N$25,"NO CUMPLE","CUMPLE")</f>
        <v>NO CUMPLE</v>
      </c>
      <c r="AC339" s="51" t="str">
        <f>IF($K339&gt;NORMA!$N$26,"NO CUMPLE","CUMPLE")</f>
        <v>CUMPLE</v>
      </c>
      <c r="AD339" s="51" t="str">
        <f>IF($J339&gt;NORMA!$N$27,"NO CUMPLE","CUMPLE")</f>
        <v>NO CUMPLE</v>
      </c>
      <c r="AE339" s="51" t="str">
        <f>IF($G339&gt;NORMA!$N$28,"NO CUMPLE","CUMPLE")</f>
        <v>NO CUMPLE</v>
      </c>
      <c r="AF339" s="51" t="str">
        <f>IF($H339&gt;NORMA!$N$29,"NO CUMPLE","CUMPLE")</f>
        <v>CUMPLE</v>
      </c>
      <c r="AG339" s="51" t="str">
        <f>IF($O339&gt;NORMA!$N$30,"NO CUMPLE","CUMPLE")</f>
        <v>NO CUMPLE</v>
      </c>
      <c r="AH339" s="51" t="str">
        <f>IF(AND($N339&gt;=NORMA!$R$18, $N339&lt;=NORMA!$S$18),"CUMPLE","NO CUMPLE")</f>
        <v>CUMPLE</v>
      </c>
      <c r="AI339" s="51" t="str">
        <f>IF($I339&gt;NORMA!$N$32,"NO CUMPLE","CUMPLE")</f>
        <v>CUMPLE</v>
      </c>
    </row>
    <row r="340" spans="1:35" ht="14.25" customHeight="1" x14ac:dyDescent="0.35">
      <c r="A340" s="213" t="s">
        <v>117</v>
      </c>
      <c r="B340" s="217" t="s">
        <v>116</v>
      </c>
      <c r="C340" s="240">
        <v>41468</v>
      </c>
      <c r="D340" s="241">
        <v>0.25</v>
      </c>
      <c r="E340" s="246">
        <v>3</v>
      </c>
      <c r="F340" s="246">
        <v>709</v>
      </c>
      <c r="G340" s="246">
        <v>235</v>
      </c>
      <c r="H340" s="216">
        <v>3.6</v>
      </c>
      <c r="I340" s="257">
        <v>0.02</v>
      </c>
      <c r="J340" s="242">
        <v>2.46</v>
      </c>
      <c r="K340" s="218">
        <v>5.42</v>
      </c>
      <c r="L340" s="242">
        <v>7.99</v>
      </c>
      <c r="M340" s="243">
        <v>8.01</v>
      </c>
      <c r="N340" s="243">
        <v>7.56</v>
      </c>
      <c r="O340" s="244">
        <v>9100</v>
      </c>
      <c r="P340" s="51" t="str">
        <f>IF(M340&lt;NORMA!$N$7,"NO CUMPLE","CUMPLE")</f>
        <v>CUMPLE</v>
      </c>
      <c r="Q340" s="51" t="str">
        <f>IF(E340&gt;NORMA!$N$8,"NO CUMPLE","CUMPLE")</f>
        <v>CUMPLE</v>
      </c>
      <c r="R340" s="51" t="str">
        <f>IF(F340&gt;NORMA!$N$9,"NO CUMPLE","CUMPLE")</f>
        <v>NO CUMPLE</v>
      </c>
      <c r="S340" s="51" t="str">
        <f>IF(K340&gt;NORMA!$N$10,"NO CUMPLE","CUMPLE")</f>
        <v>CUMPLE</v>
      </c>
      <c r="T340" s="51" t="str">
        <f>IF(J340&gt;NORMA!$N$11,"NO CUMPLE","CUMPLE")</f>
        <v>CUMPLE</v>
      </c>
      <c r="U340" s="51" t="str">
        <f>IF(G340&gt;NORMA!$N$12,"NO CUMPLE","CUMPLE")</f>
        <v>NO CUMPLE</v>
      </c>
      <c r="V340" s="51" t="str">
        <f>IF(H340&gt;NORMA!$N$13,"NO CUMPLE","CUMPLE")</f>
        <v>CUMPLE</v>
      </c>
      <c r="W340" s="51" t="str">
        <f>IF(O340&gt;NORMA!$N$14,"NO CUMPLE","CUMPLE")</f>
        <v>CUMPLE</v>
      </c>
      <c r="X340" s="51" t="str">
        <f>IF(AND(N340&gt;=NORMA!$Q$4, N340&lt;=NORMA!$R$4),"CUMPLE","NO CUMPLE")</f>
        <v>CUMPLE</v>
      </c>
      <c r="Y340" s="51" t="str">
        <f>IF(I340&gt;NORMA!$N$16,"NO CUMPLE","CUMPLE")</f>
        <v>CUMPLE</v>
      </c>
      <c r="Z340" s="51" t="str">
        <f>IF($M340&lt;NORMA!$N$23,"NO CUMPLE","CUMPLE")</f>
        <v>CUMPLE</v>
      </c>
      <c r="AA340" s="51" t="str">
        <f>IF($E340&gt;NORMA!$N$24,"NO CUMPLE","CUMPLE")</f>
        <v>CUMPLE</v>
      </c>
      <c r="AB340" s="51" t="str">
        <f>IF($F340&gt;NORMA!$N$25,"NO CUMPLE","CUMPLE")</f>
        <v>NO CUMPLE</v>
      </c>
      <c r="AC340" s="51" t="str">
        <f>IF($K340&gt;NORMA!$N$26,"NO CUMPLE","CUMPLE")</f>
        <v>CUMPLE</v>
      </c>
      <c r="AD340" s="51" t="str">
        <f>IF($J340&gt;NORMA!$N$27,"NO CUMPLE","CUMPLE")</f>
        <v>NO CUMPLE</v>
      </c>
      <c r="AE340" s="51" t="str">
        <f>IF($G340&gt;NORMA!$N$28,"NO CUMPLE","CUMPLE")</f>
        <v>NO CUMPLE</v>
      </c>
      <c r="AF340" s="51" t="str">
        <f>IF($H340&gt;NORMA!$N$29,"NO CUMPLE","CUMPLE")</f>
        <v>CUMPLE</v>
      </c>
      <c r="AG340" s="51" t="str">
        <f>IF($O340&gt;NORMA!$N$30,"NO CUMPLE","CUMPLE")</f>
        <v>CUMPLE</v>
      </c>
      <c r="AH340" s="51" t="str">
        <f>IF(AND($N340&gt;=NORMA!$R$18, $N340&lt;=NORMA!$S$18),"CUMPLE","NO CUMPLE")</f>
        <v>CUMPLE</v>
      </c>
      <c r="AI340" s="51" t="str">
        <f>IF($I340&gt;NORMA!$N$32,"NO CUMPLE","CUMPLE")</f>
        <v>CUMPLE</v>
      </c>
    </row>
    <row r="341" spans="1:35" ht="14.25" customHeight="1" x14ac:dyDescent="0.35">
      <c r="A341" s="213" t="s">
        <v>117</v>
      </c>
      <c r="B341" s="217" t="s">
        <v>116</v>
      </c>
      <c r="C341" s="240">
        <v>41487</v>
      </c>
      <c r="D341" s="251">
        <v>0.33333333333333298</v>
      </c>
      <c r="E341" s="246">
        <v>3</v>
      </c>
      <c r="F341" s="246">
        <v>71.5</v>
      </c>
      <c r="G341" s="246">
        <v>335</v>
      </c>
      <c r="H341" s="216">
        <v>3.6</v>
      </c>
      <c r="I341" s="247">
        <v>0.04</v>
      </c>
      <c r="J341" s="242">
        <v>5.5</v>
      </c>
      <c r="K341" s="218">
        <v>2.37</v>
      </c>
      <c r="L341" s="242">
        <v>10.77</v>
      </c>
      <c r="M341" s="243">
        <v>7.88</v>
      </c>
      <c r="N341" s="243">
        <v>7.64</v>
      </c>
      <c r="O341" s="244">
        <v>30000</v>
      </c>
      <c r="P341" s="51" t="str">
        <f>IF(M341&lt;NORMA!$N$7,"NO CUMPLE","CUMPLE")</f>
        <v>CUMPLE</v>
      </c>
      <c r="Q341" s="51" t="str">
        <f>IF(E341&gt;NORMA!$N$8,"NO CUMPLE","CUMPLE")</f>
        <v>CUMPLE</v>
      </c>
      <c r="R341" s="51" t="str">
        <f>IF(F341&gt;NORMA!$N$9,"NO CUMPLE","CUMPLE")</f>
        <v>CUMPLE</v>
      </c>
      <c r="S341" s="51" t="str">
        <f>IF(K341&gt;NORMA!$N$10,"NO CUMPLE","CUMPLE")</f>
        <v>CUMPLE</v>
      </c>
      <c r="T341" s="51" t="str">
        <f>IF(J341&gt;NORMA!$N$11,"NO CUMPLE","CUMPLE")</f>
        <v>NO CUMPLE</v>
      </c>
      <c r="U341" s="51" t="str">
        <f>IF(G341&gt;NORMA!$N$12,"NO CUMPLE","CUMPLE")</f>
        <v>NO CUMPLE</v>
      </c>
      <c r="V341" s="51" t="str">
        <f>IF(H341&gt;NORMA!$N$13,"NO CUMPLE","CUMPLE")</f>
        <v>CUMPLE</v>
      </c>
      <c r="W341" s="51" t="str">
        <f>IF(O341&gt;NORMA!$N$14,"NO CUMPLE","CUMPLE")</f>
        <v>CUMPLE</v>
      </c>
      <c r="X341" s="51" t="str">
        <f>IF(AND(N341&gt;=NORMA!$Q$4, N341&lt;=NORMA!$R$4),"CUMPLE","NO CUMPLE")</f>
        <v>CUMPLE</v>
      </c>
      <c r="Y341" s="51" t="str">
        <f>IF(I341&gt;NORMA!$N$16,"NO CUMPLE","CUMPLE")</f>
        <v>CUMPLE</v>
      </c>
      <c r="Z341" s="51" t="str">
        <f>IF($M341&lt;NORMA!$N$23,"NO CUMPLE","CUMPLE")</f>
        <v>CUMPLE</v>
      </c>
      <c r="AA341" s="51" t="str">
        <f>IF($E341&gt;NORMA!$N$24,"NO CUMPLE","CUMPLE")</f>
        <v>CUMPLE</v>
      </c>
      <c r="AB341" s="51" t="str">
        <f>IF($F341&gt;NORMA!$N$25,"NO CUMPLE","CUMPLE")</f>
        <v>NO CUMPLE</v>
      </c>
      <c r="AC341" s="51" t="str">
        <f>IF($K341&gt;NORMA!$N$26,"NO CUMPLE","CUMPLE")</f>
        <v>CUMPLE</v>
      </c>
      <c r="AD341" s="51" t="str">
        <f>IF($J341&gt;NORMA!$N$27,"NO CUMPLE","CUMPLE")</f>
        <v>NO CUMPLE</v>
      </c>
      <c r="AE341" s="51" t="str">
        <f>IF($G341&gt;NORMA!$N$28,"NO CUMPLE","CUMPLE")</f>
        <v>NO CUMPLE</v>
      </c>
      <c r="AF341" s="51" t="str">
        <f>IF($H341&gt;NORMA!$N$29,"NO CUMPLE","CUMPLE")</f>
        <v>CUMPLE</v>
      </c>
      <c r="AG341" s="51" t="str">
        <f>IF($O341&gt;NORMA!$N$30,"NO CUMPLE","CUMPLE")</f>
        <v>CUMPLE</v>
      </c>
      <c r="AH341" s="51" t="str">
        <f>IF(AND($N341&gt;=NORMA!$R$18, $N341&lt;=NORMA!$S$18),"CUMPLE","NO CUMPLE")</f>
        <v>CUMPLE</v>
      </c>
      <c r="AI341" s="51" t="str">
        <f>IF($I341&gt;NORMA!$N$32,"NO CUMPLE","CUMPLE")</f>
        <v>CUMPLE</v>
      </c>
    </row>
    <row r="342" spans="1:35" ht="14.25" customHeight="1" x14ac:dyDescent="0.35">
      <c r="A342" s="213" t="s">
        <v>115</v>
      </c>
      <c r="B342" s="217" t="s">
        <v>116</v>
      </c>
      <c r="C342" s="240">
        <v>41489</v>
      </c>
      <c r="D342" s="251">
        <v>0.375</v>
      </c>
      <c r="E342" s="246">
        <v>8.8000000000000007</v>
      </c>
      <c r="F342" s="246">
        <v>11.6</v>
      </c>
      <c r="G342" s="246">
        <v>50</v>
      </c>
      <c r="H342" s="216">
        <v>3.6</v>
      </c>
      <c r="I342" s="247">
        <v>0.43</v>
      </c>
      <c r="J342" s="242">
        <v>0.68</v>
      </c>
      <c r="K342" s="218">
        <v>3.72</v>
      </c>
      <c r="L342" s="242">
        <v>2.15</v>
      </c>
      <c r="M342" s="243">
        <v>7.61</v>
      </c>
      <c r="N342" s="243">
        <v>7.64</v>
      </c>
      <c r="O342" s="244">
        <v>230000</v>
      </c>
      <c r="P342" s="51" t="str">
        <f>IF(M342&lt;NORMA!$N$7,"NO CUMPLE","CUMPLE")</f>
        <v>CUMPLE</v>
      </c>
      <c r="Q342" s="51" t="str">
        <f>IF(E342&gt;NORMA!$N$8,"NO CUMPLE","CUMPLE")</f>
        <v>CUMPLE</v>
      </c>
      <c r="R342" s="51" t="str">
        <f>IF(F342&gt;NORMA!$N$9,"NO CUMPLE","CUMPLE")</f>
        <v>CUMPLE</v>
      </c>
      <c r="S342" s="51" t="str">
        <f>IF(K342&gt;NORMA!$N$10,"NO CUMPLE","CUMPLE")</f>
        <v>CUMPLE</v>
      </c>
      <c r="T342" s="51" t="str">
        <f>IF(J342&gt;NORMA!$N$11,"NO CUMPLE","CUMPLE")</f>
        <v>CUMPLE</v>
      </c>
      <c r="U342" s="51" t="str">
        <f>IF(G342&gt;NORMA!$N$12,"NO CUMPLE","CUMPLE")</f>
        <v>CUMPLE</v>
      </c>
      <c r="V342" s="51" t="str">
        <f>IF(H342&gt;NORMA!$N$13,"NO CUMPLE","CUMPLE")</f>
        <v>CUMPLE</v>
      </c>
      <c r="W342" s="51" t="str">
        <f>IF(O342&gt;NORMA!$N$14,"NO CUMPLE","CUMPLE")</f>
        <v>CUMPLE</v>
      </c>
      <c r="X342" s="51" t="str">
        <f>IF(AND(N342&gt;=NORMA!$Q$4, N342&lt;=NORMA!$R$4),"CUMPLE","NO CUMPLE")</f>
        <v>CUMPLE</v>
      </c>
      <c r="Y342" s="51" t="str">
        <f>IF(I342&gt;NORMA!$N$16,"NO CUMPLE","CUMPLE")</f>
        <v>CUMPLE</v>
      </c>
      <c r="Z342" s="51" t="str">
        <f>IF($M342&lt;NORMA!$N$23,"NO CUMPLE","CUMPLE")</f>
        <v>CUMPLE</v>
      </c>
      <c r="AA342" s="51" t="str">
        <f>IF($E342&gt;NORMA!$N$24,"NO CUMPLE","CUMPLE")</f>
        <v>CUMPLE</v>
      </c>
      <c r="AB342" s="51" t="str">
        <f>IF($F342&gt;NORMA!$N$25,"NO CUMPLE","CUMPLE")</f>
        <v>CUMPLE</v>
      </c>
      <c r="AC342" s="51" t="str">
        <f>IF($K342&gt;NORMA!$N$26,"NO CUMPLE","CUMPLE")</f>
        <v>CUMPLE</v>
      </c>
      <c r="AD342" s="51" t="str">
        <f>IF($J342&gt;NORMA!$N$27,"NO CUMPLE","CUMPLE")</f>
        <v>CUMPLE</v>
      </c>
      <c r="AE342" s="51" t="str">
        <f>IF($G342&gt;NORMA!$N$28,"NO CUMPLE","CUMPLE")</f>
        <v>CUMPLE</v>
      </c>
      <c r="AF342" s="51" t="str">
        <f>IF($H342&gt;NORMA!$N$29,"NO CUMPLE","CUMPLE")</f>
        <v>CUMPLE</v>
      </c>
      <c r="AG342" s="51" t="str">
        <f>IF($O342&gt;NORMA!$N$30,"NO CUMPLE","CUMPLE")</f>
        <v>NO CUMPLE</v>
      </c>
      <c r="AH342" s="51" t="str">
        <f>IF(AND($N342&gt;=NORMA!$R$18, $N342&lt;=NORMA!$S$18),"CUMPLE","NO CUMPLE")</f>
        <v>CUMPLE</v>
      </c>
      <c r="AI342" s="51" t="str">
        <f>IF($I342&gt;NORMA!$N$32,"NO CUMPLE","CUMPLE")</f>
        <v>CUMPLE</v>
      </c>
    </row>
    <row r="343" spans="1:35" ht="14.25" customHeight="1" x14ac:dyDescent="0.35">
      <c r="A343" s="213" t="s">
        <v>115</v>
      </c>
      <c r="B343" s="217" t="s">
        <v>116</v>
      </c>
      <c r="C343" s="240">
        <v>41508</v>
      </c>
      <c r="D343" s="251">
        <v>0.47916666666666702</v>
      </c>
      <c r="E343" s="246">
        <v>7.9</v>
      </c>
      <c r="F343" s="246">
        <v>17.899999999999999</v>
      </c>
      <c r="G343" s="246">
        <v>76</v>
      </c>
      <c r="H343" s="216">
        <v>4</v>
      </c>
      <c r="I343" s="247">
        <v>0.21</v>
      </c>
      <c r="J343" s="242">
        <v>0.79</v>
      </c>
      <c r="K343" s="218">
        <v>2.42</v>
      </c>
      <c r="L343" s="242">
        <v>1.86</v>
      </c>
      <c r="M343" s="243">
        <v>7.2</v>
      </c>
      <c r="N343" s="243">
        <v>8.24</v>
      </c>
      <c r="O343" s="244">
        <v>930000</v>
      </c>
      <c r="P343" s="51" t="str">
        <f>IF(M343&lt;NORMA!$N$7,"NO CUMPLE","CUMPLE")</f>
        <v>CUMPLE</v>
      </c>
      <c r="Q343" s="51" t="str">
        <f>IF(E343&gt;NORMA!$N$8,"NO CUMPLE","CUMPLE")</f>
        <v>CUMPLE</v>
      </c>
      <c r="R343" s="51" t="str">
        <f>IF(F343&gt;NORMA!$N$9,"NO CUMPLE","CUMPLE")</f>
        <v>CUMPLE</v>
      </c>
      <c r="S343" s="51" t="str">
        <f>IF(K343&gt;NORMA!$N$10,"NO CUMPLE","CUMPLE")</f>
        <v>CUMPLE</v>
      </c>
      <c r="T343" s="51" t="str">
        <f>IF(J343&gt;NORMA!$N$11,"NO CUMPLE","CUMPLE")</f>
        <v>CUMPLE</v>
      </c>
      <c r="U343" s="51" t="str">
        <f>IF(G343&gt;NORMA!$N$12,"NO CUMPLE","CUMPLE")</f>
        <v>CUMPLE</v>
      </c>
      <c r="V343" s="51" t="str">
        <f>IF(H343&gt;NORMA!$N$13,"NO CUMPLE","CUMPLE")</f>
        <v>CUMPLE</v>
      </c>
      <c r="W343" s="51" t="str">
        <f>IF(O343&gt;NORMA!$N$14,"NO CUMPLE","CUMPLE")</f>
        <v>CUMPLE</v>
      </c>
      <c r="X343" s="51" t="str">
        <f>IF(AND(N343&gt;=NORMA!$Q$4, N343&lt;=NORMA!$R$4),"CUMPLE","NO CUMPLE")</f>
        <v>CUMPLE</v>
      </c>
      <c r="Y343" s="51" t="str">
        <f>IF(I343&gt;NORMA!$N$16,"NO CUMPLE","CUMPLE")</f>
        <v>CUMPLE</v>
      </c>
      <c r="Z343" s="51" t="str">
        <f>IF($M343&lt;NORMA!$N$23,"NO CUMPLE","CUMPLE")</f>
        <v>CUMPLE</v>
      </c>
      <c r="AA343" s="51" t="str">
        <f>IF($E343&gt;NORMA!$N$24,"NO CUMPLE","CUMPLE")</f>
        <v>CUMPLE</v>
      </c>
      <c r="AB343" s="51" t="str">
        <f>IF($F343&gt;NORMA!$N$25,"NO CUMPLE","CUMPLE")</f>
        <v>CUMPLE</v>
      </c>
      <c r="AC343" s="51" t="str">
        <f>IF($K343&gt;NORMA!$N$26,"NO CUMPLE","CUMPLE")</f>
        <v>CUMPLE</v>
      </c>
      <c r="AD343" s="51" t="str">
        <f>IF($J343&gt;NORMA!$N$27,"NO CUMPLE","CUMPLE")</f>
        <v>CUMPLE</v>
      </c>
      <c r="AE343" s="51" t="str">
        <f>IF($G343&gt;NORMA!$N$28,"NO CUMPLE","CUMPLE")</f>
        <v>CUMPLE</v>
      </c>
      <c r="AF343" s="51" t="str">
        <f>IF($H343&gt;NORMA!$N$29,"NO CUMPLE","CUMPLE")</f>
        <v>CUMPLE</v>
      </c>
      <c r="AG343" s="51" t="str">
        <f>IF($O343&gt;NORMA!$N$30,"NO CUMPLE","CUMPLE")</f>
        <v>NO CUMPLE</v>
      </c>
      <c r="AH343" s="51" t="str">
        <f>IF(AND($N343&gt;=NORMA!$R$18, $N343&lt;=NORMA!$S$18),"CUMPLE","NO CUMPLE")</f>
        <v>CUMPLE</v>
      </c>
      <c r="AI343" s="51" t="str">
        <f>IF($I343&gt;NORMA!$N$32,"NO CUMPLE","CUMPLE")</f>
        <v>CUMPLE</v>
      </c>
    </row>
    <row r="344" spans="1:35" ht="14.25" customHeight="1" x14ac:dyDescent="0.35">
      <c r="A344" s="213" t="s">
        <v>117</v>
      </c>
      <c r="B344" s="217" t="s">
        <v>116</v>
      </c>
      <c r="C344" s="240">
        <v>41512</v>
      </c>
      <c r="D344" s="251">
        <v>0.45833333333333298</v>
      </c>
      <c r="E344" s="246">
        <v>6</v>
      </c>
      <c r="F344" s="246">
        <v>15.4</v>
      </c>
      <c r="G344" s="246">
        <v>125</v>
      </c>
      <c r="H344" s="216">
        <v>3.6</v>
      </c>
      <c r="I344" s="247">
        <v>0.08</v>
      </c>
      <c r="J344" s="242">
        <v>1.26</v>
      </c>
      <c r="K344" s="218">
        <v>9.35</v>
      </c>
      <c r="L344" s="242">
        <v>1.65</v>
      </c>
      <c r="M344" s="243">
        <v>7.38</v>
      </c>
      <c r="N344" s="243">
        <v>7.09</v>
      </c>
      <c r="O344" s="244">
        <v>430000</v>
      </c>
      <c r="P344" s="51" t="str">
        <f>IF(M344&lt;NORMA!$N$7,"NO CUMPLE","CUMPLE")</f>
        <v>CUMPLE</v>
      </c>
      <c r="Q344" s="51" t="str">
        <f>IF(E344&gt;NORMA!$N$8,"NO CUMPLE","CUMPLE")</f>
        <v>CUMPLE</v>
      </c>
      <c r="R344" s="51" t="str">
        <f>IF(F344&gt;NORMA!$N$9,"NO CUMPLE","CUMPLE")</f>
        <v>CUMPLE</v>
      </c>
      <c r="S344" s="51" t="str">
        <f>IF(K344&gt;NORMA!$N$10,"NO CUMPLE","CUMPLE")</f>
        <v>CUMPLE</v>
      </c>
      <c r="T344" s="51" t="str">
        <f>IF(J344&gt;NORMA!$N$11,"NO CUMPLE","CUMPLE")</f>
        <v>CUMPLE</v>
      </c>
      <c r="U344" s="51" t="str">
        <f>IF(G344&gt;NORMA!$N$12,"NO CUMPLE","CUMPLE")</f>
        <v>NO CUMPLE</v>
      </c>
      <c r="V344" s="51" t="str">
        <f>IF(H344&gt;NORMA!$N$13,"NO CUMPLE","CUMPLE")</f>
        <v>CUMPLE</v>
      </c>
      <c r="W344" s="51" t="str">
        <f>IF(O344&gt;NORMA!$N$14,"NO CUMPLE","CUMPLE")</f>
        <v>CUMPLE</v>
      </c>
      <c r="X344" s="51" t="str">
        <f>IF(AND(N344&gt;=NORMA!$Q$4, N344&lt;=NORMA!$R$4),"CUMPLE","NO CUMPLE")</f>
        <v>CUMPLE</v>
      </c>
      <c r="Y344" s="51" t="str">
        <f>IF(I344&gt;NORMA!$N$16,"NO CUMPLE","CUMPLE")</f>
        <v>CUMPLE</v>
      </c>
      <c r="Z344" s="51" t="str">
        <f>IF($M344&lt;NORMA!$N$23,"NO CUMPLE","CUMPLE")</f>
        <v>CUMPLE</v>
      </c>
      <c r="AA344" s="51" t="str">
        <f>IF($E344&gt;NORMA!$N$24,"NO CUMPLE","CUMPLE")</f>
        <v>CUMPLE</v>
      </c>
      <c r="AB344" s="51" t="str">
        <f>IF($F344&gt;NORMA!$N$25,"NO CUMPLE","CUMPLE")</f>
        <v>CUMPLE</v>
      </c>
      <c r="AC344" s="51" t="str">
        <f>IF($K344&gt;NORMA!$N$26,"NO CUMPLE","CUMPLE")</f>
        <v>CUMPLE</v>
      </c>
      <c r="AD344" s="51" t="str">
        <f>IF($J344&gt;NORMA!$N$27,"NO CUMPLE","CUMPLE")</f>
        <v>NO CUMPLE</v>
      </c>
      <c r="AE344" s="51" t="str">
        <f>IF($G344&gt;NORMA!$N$28,"NO CUMPLE","CUMPLE")</f>
        <v>NO CUMPLE</v>
      </c>
      <c r="AF344" s="51" t="str">
        <f>IF($H344&gt;NORMA!$N$29,"NO CUMPLE","CUMPLE")</f>
        <v>CUMPLE</v>
      </c>
      <c r="AG344" s="51" t="str">
        <f>IF($O344&gt;NORMA!$N$30,"NO CUMPLE","CUMPLE")</f>
        <v>NO CUMPLE</v>
      </c>
      <c r="AH344" s="51" t="str">
        <f>IF(AND($N344&gt;=NORMA!$R$18, $N344&lt;=NORMA!$S$18),"CUMPLE","NO CUMPLE")</f>
        <v>CUMPLE</v>
      </c>
      <c r="AI344" s="51" t="str">
        <f>IF($I344&gt;NORMA!$N$32,"NO CUMPLE","CUMPLE")</f>
        <v>CUMPLE</v>
      </c>
    </row>
    <row r="345" spans="1:35" ht="14.25" customHeight="1" x14ac:dyDescent="0.35">
      <c r="A345" s="213" t="s">
        <v>115</v>
      </c>
      <c r="B345" s="217" t="s">
        <v>116</v>
      </c>
      <c r="C345" s="240">
        <v>41530</v>
      </c>
      <c r="D345" s="251">
        <v>0.625</v>
      </c>
      <c r="E345" s="246">
        <v>8.6999999999999993</v>
      </c>
      <c r="F345" s="246">
        <v>127</v>
      </c>
      <c r="G345" s="246">
        <v>468</v>
      </c>
      <c r="H345" s="216">
        <v>3.7</v>
      </c>
      <c r="I345" s="247">
        <v>0.86</v>
      </c>
      <c r="J345" s="242">
        <v>9.2899999999999991</v>
      </c>
      <c r="K345" s="218">
        <v>6.97</v>
      </c>
      <c r="L345" s="242">
        <v>0.81</v>
      </c>
      <c r="M345" s="243">
        <v>6.16</v>
      </c>
      <c r="N345" s="243">
        <v>6.91</v>
      </c>
      <c r="O345" s="244">
        <v>750000</v>
      </c>
      <c r="P345" s="51" t="str">
        <f>IF(M345&lt;NORMA!$N$7,"NO CUMPLE","CUMPLE")</f>
        <v>CUMPLE</v>
      </c>
      <c r="Q345" s="51" t="str">
        <f>IF(E345&gt;NORMA!$N$8,"NO CUMPLE","CUMPLE")</f>
        <v>CUMPLE</v>
      </c>
      <c r="R345" s="51" t="str">
        <f>IF(F345&gt;NORMA!$N$9,"NO CUMPLE","CUMPLE")</f>
        <v>CUMPLE</v>
      </c>
      <c r="S345" s="51" t="str">
        <f>IF(K345&gt;NORMA!$N$10,"NO CUMPLE","CUMPLE")</f>
        <v>CUMPLE</v>
      </c>
      <c r="T345" s="51" t="str">
        <f>IF(J345&gt;NORMA!$N$11,"NO CUMPLE","CUMPLE")</f>
        <v>NO CUMPLE</v>
      </c>
      <c r="U345" s="51" t="str">
        <f>IF(G345&gt;NORMA!$N$12,"NO CUMPLE","CUMPLE")</f>
        <v>NO CUMPLE</v>
      </c>
      <c r="V345" s="51" t="str">
        <f>IF(H345&gt;NORMA!$N$13,"NO CUMPLE","CUMPLE")</f>
        <v>CUMPLE</v>
      </c>
      <c r="W345" s="51" t="str">
        <f>IF(O345&gt;NORMA!$N$14,"NO CUMPLE","CUMPLE")</f>
        <v>CUMPLE</v>
      </c>
      <c r="X345" s="51" t="str">
        <f>IF(AND(N345&gt;=NORMA!$Q$4, N345&lt;=NORMA!$R$4),"CUMPLE","NO CUMPLE")</f>
        <v>CUMPLE</v>
      </c>
      <c r="Y345" s="51" t="str">
        <f>IF(I345&gt;NORMA!$N$16,"NO CUMPLE","CUMPLE")</f>
        <v>CUMPLE</v>
      </c>
      <c r="Z345" s="51" t="str">
        <f>IF($M345&lt;NORMA!$N$23,"NO CUMPLE","CUMPLE")</f>
        <v>CUMPLE</v>
      </c>
      <c r="AA345" s="51" t="str">
        <f>IF($E345&gt;NORMA!$N$24,"NO CUMPLE","CUMPLE")</f>
        <v>CUMPLE</v>
      </c>
      <c r="AB345" s="51" t="str">
        <f>IF($F345&gt;NORMA!$N$25,"NO CUMPLE","CUMPLE")</f>
        <v>NO CUMPLE</v>
      </c>
      <c r="AC345" s="51" t="str">
        <f>IF($K345&gt;NORMA!$N$26,"NO CUMPLE","CUMPLE")</f>
        <v>CUMPLE</v>
      </c>
      <c r="AD345" s="51" t="str">
        <f>IF($J345&gt;NORMA!$N$27,"NO CUMPLE","CUMPLE")</f>
        <v>NO CUMPLE</v>
      </c>
      <c r="AE345" s="51" t="str">
        <f>IF($G345&gt;NORMA!$N$28,"NO CUMPLE","CUMPLE")</f>
        <v>NO CUMPLE</v>
      </c>
      <c r="AF345" s="51" t="str">
        <f>IF($H345&gt;NORMA!$N$29,"NO CUMPLE","CUMPLE")</f>
        <v>CUMPLE</v>
      </c>
      <c r="AG345" s="51" t="str">
        <f>IF($O345&gt;NORMA!$N$30,"NO CUMPLE","CUMPLE")</f>
        <v>NO CUMPLE</v>
      </c>
      <c r="AH345" s="51" t="str">
        <f>IF(AND($N345&gt;=NORMA!$R$18, $N345&lt;=NORMA!$S$18),"CUMPLE","NO CUMPLE")</f>
        <v>CUMPLE</v>
      </c>
      <c r="AI345" s="51" t="str">
        <f>IF($I345&gt;NORMA!$N$32,"NO CUMPLE","CUMPLE")</f>
        <v>CUMPLE</v>
      </c>
    </row>
    <row r="346" spans="1:35" ht="14.25" customHeight="1" x14ac:dyDescent="0.35">
      <c r="A346" s="213" t="s">
        <v>117</v>
      </c>
      <c r="B346" s="217" t="s">
        <v>116</v>
      </c>
      <c r="C346" s="240">
        <v>41530</v>
      </c>
      <c r="D346" s="251">
        <v>0.5</v>
      </c>
      <c r="E346" s="246">
        <v>5.5</v>
      </c>
      <c r="F346" s="246">
        <v>186</v>
      </c>
      <c r="G346" s="246">
        <v>1835</v>
      </c>
      <c r="H346" s="216">
        <v>3.6</v>
      </c>
      <c r="I346" s="247">
        <v>0.39</v>
      </c>
      <c r="J346" s="242">
        <v>33.4</v>
      </c>
      <c r="K346" s="218">
        <v>15.37</v>
      </c>
      <c r="L346" s="242">
        <v>1.1299999999999999</v>
      </c>
      <c r="M346" s="243">
        <v>6.17</v>
      </c>
      <c r="N346" s="243">
        <v>6.83</v>
      </c>
      <c r="O346" s="244">
        <v>430000</v>
      </c>
      <c r="P346" s="51" t="str">
        <f>IF(M346&lt;NORMA!$N$7,"NO CUMPLE","CUMPLE")</f>
        <v>CUMPLE</v>
      </c>
      <c r="Q346" s="51" t="str">
        <f>IF(E346&gt;NORMA!$N$8,"NO CUMPLE","CUMPLE")</f>
        <v>CUMPLE</v>
      </c>
      <c r="R346" s="51" t="str">
        <f>IF(F346&gt;NORMA!$N$9,"NO CUMPLE","CUMPLE")</f>
        <v>CUMPLE</v>
      </c>
      <c r="S346" s="51" t="str">
        <f>IF(K346&gt;NORMA!$N$10,"NO CUMPLE","CUMPLE")</f>
        <v>CUMPLE</v>
      </c>
      <c r="T346" s="51" t="str">
        <f>IF(J346&gt;NORMA!$N$11,"NO CUMPLE","CUMPLE")</f>
        <v>NO CUMPLE</v>
      </c>
      <c r="U346" s="51" t="str">
        <f>IF(G346&gt;NORMA!$N$12,"NO CUMPLE","CUMPLE")</f>
        <v>NO CUMPLE</v>
      </c>
      <c r="V346" s="51" t="str">
        <f>IF(H346&gt;NORMA!$N$13,"NO CUMPLE","CUMPLE")</f>
        <v>CUMPLE</v>
      </c>
      <c r="W346" s="51" t="str">
        <f>IF(O346&gt;NORMA!$N$14,"NO CUMPLE","CUMPLE")</f>
        <v>CUMPLE</v>
      </c>
      <c r="X346" s="51" t="str">
        <f>IF(AND(N346&gt;=NORMA!$Q$4, N346&lt;=NORMA!$R$4),"CUMPLE","NO CUMPLE")</f>
        <v>CUMPLE</v>
      </c>
      <c r="Y346" s="51" t="str">
        <f>IF(I346&gt;NORMA!$N$16,"NO CUMPLE","CUMPLE")</f>
        <v>CUMPLE</v>
      </c>
      <c r="Z346" s="51" t="str">
        <f>IF($M346&lt;NORMA!$N$23,"NO CUMPLE","CUMPLE")</f>
        <v>CUMPLE</v>
      </c>
      <c r="AA346" s="51" t="str">
        <f>IF($E346&gt;NORMA!$N$24,"NO CUMPLE","CUMPLE")</f>
        <v>CUMPLE</v>
      </c>
      <c r="AB346" s="51" t="str">
        <f>IF($F346&gt;NORMA!$N$25,"NO CUMPLE","CUMPLE")</f>
        <v>NO CUMPLE</v>
      </c>
      <c r="AC346" s="51" t="str">
        <f>IF($K346&gt;NORMA!$N$26,"NO CUMPLE","CUMPLE")</f>
        <v>NO CUMPLE</v>
      </c>
      <c r="AD346" s="51" t="str">
        <f>IF($J346&gt;NORMA!$N$27,"NO CUMPLE","CUMPLE")</f>
        <v>NO CUMPLE</v>
      </c>
      <c r="AE346" s="51" t="str">
        <f>IF($G346&gt;NORMA!$N$28,"NO CUMPLE","CUMPLE")</f>
        <v>NO CUMPLE</v>
      </c>
      <c r="AF346" s="51" t="str">
        <f>IF($H346&gt;NORMA!$N$29,"NO CUMPLE","CUMPLE")</f>
        <v>CUMPLE</v>
      </c>
      <c r="AG346" s="51" t="str">
        <f>IF($O346&gt;NORMA!$N$30,"NO CUMPLE","CUMPLE")</f>
        <v>NO CUMPLE</v>
      </c>
      <c r="AH346" s="51" t="str">
        <f>IF(AND($N346&gt;=NORMA!$R$18, $N346&lt;=NORMA!$S$18),"CUMPLE","NO CUMPLE")</f>
        <v>CUMPLE</v>
      </c>
      <c r="AI346" s="51" t="str">
        <f>IF($I346&gt;NORMA!$N$32,"NO CUMPLE","CUMPLE")</f>
        <v>CUMPLE</v>
      </c>
    </row>
    <row r="347" spans="1:35" ht="14.25" customHeight="1" x14ac:dyDescent="0.35">
      <c r="A347" s="213" t="s">
        <v>115</v>
      </c>
      <c r="B347" s="217" t="s">
        <v>116</v>
      </c>
      <c r="C347" s="240">
        <v>41549</v>
      </c>
      <c r="D347" s="251">
        <v>0.33333333333333298</v>
      </c>
      <c r="E347" s="245">
        <v>1</v>
      </c>
      <c r="F347" s="246">
        <v>24.3</v>
      </c>
      <c r="G347" s="246">
        <v>60</v>
      </c>
      <c r="H347" s="216">
        <v>3.6</v>
      </c>
      <c r="I347" s="247">
        <v>0.03</v>
      </c>
      <c r="J347" s="242">
        <v>0.55000000000000004</v>
      </c>
      <c r="K347" s="218">
        <v>3.12</v>
      </c>
      <c r="L347" s="242">
        <v>10.66</v>
      </c>
      <c r="M347" s="243">
        <v>7.66</v>
      </c>
      <c r="N347" s="243">
        <v>7.94</v>
      </c>
      <c r="O347" s="244">
        <v>230000</v>
      </c>
      <c r="P347" s="51" t="str">
        <f>IF(M347&lt;NORMA!$N$7,"NO CUMPLE","CUMPLE")</f>
        <v>CUMPLE</v>
      </c>
      <c r="Q347" s="51" t="str">
        <f>IF(E347&gt;NORMA!$N$8,"NO CUMPLE","CUMPLE")</f>
        <v>CUMPLE</v>
      </c>
      <c r="R347" s="51" t="str">
        <f>IF(F347&gt;NORMA!$N$9,"NO CUMPLE","CUMPLE")</f>
        <v>CUMPLE</v>
      </c>
      <c r="S347" s="51" t="str">
        <f>IF(K347&gt;NORMA!$N$10,"NO CUMPLE","CUMPLE")</f>
        <v>CUMPLE</v>
      </c>
      <c r="T347" s="51" t="str">
        <f>IF(J347&gt;NORMA!$N$11,"NO CUMPLE","CUMPLE")</f>
        <v>CUMPLE</v>
      </c>
      <c r="U347" s="51" t="str">
        <f>IF(G347&gt;NORMA!$N$12,"NO CUMPLE","CUMPLE")</f>
        <v>CUMPLE</v>
      </c>
      <c r="V347" s="51" t="str">
        <f>IF(H347&gt;NORMA!$N$13,"NO CUMPLE","CUMPLE")</f>
        <v>CUMPLE</v>
      </c>
      <c r="W347" s="51" t="str">
        <f>IF(O347&gt;NORMA!$N$14,"NO CUMPLE","CUMPLE")</f>
        <v>CUMPLE</v>
      </c>
      <c r="X347" s="51" t="str">
        <f>IF(AND(N347&gt;=NORMA!$Q$4, N347&lt;=NORMA!$R$4),"CUMPLE","NO CUMPLE")</f>
        <v>CUMPLE</v>
      </c>
      <c r="Y347" s="51" t="str">
        <f>IF(I347&gt;NORMA!$N$16,"NO CUMPLE","CUMPLE")</f>
        <v>CUMPLE</v>
      </c>
      <c r="Z347" s="51" t="str">
        <f>IF($M347&lt;NORMA!$N$23,"NO CUMPLE","CUMPLE")</f>
        <v>CUMPLE</v>
      </c>
      <c r="AA347" s="51" t="str">
        <f>IF($E347&gt;NORMA!$N$24,"NO CUMPLE","CUMPLE")</f>
        <v>CUMPLE</v>
      </c>
      <c r="AB347" s="51" t="str">
        <f>IF($F347&gt;NORMA!$N$25,"NO CUMPLE","CUMPLE")</f>
        <v>CUMPLE</v>
      </c>
      <c r="AC347" s="51" t="str">
        <f>IF($K347&gt;NORMA!$N$26,"NO CUMPLE","CUMPLE")</f>
        <v>CUMPLE</v>
      </c>
      <c r="AD347" s="51" t="str">
        <f>IF($J347&gt;NORMA!$N$27,"NO CUMPLE","CUMPLE")</f>
        <v>CUMPLE</v>
      </c>
      <c r="AE347" s="51" t="str">
        <f>IF($G347&gt;NORMA!$N$28,"NO CUMPLE","CUMPLE")</f>
        <v>CUMPLE</v>
      </c>
      <c r="AF347" s="51" t="str">
        <f>IF($H347&gt;NORMA!$N$29,"NO CUMPLE","CUMPLE")</f>
        <v>CUMPLE</v>
      </c>
      <c r="AG347" s="51" t="str">
        <f>IF($O347&gt;NORMA!$N$30,"NO CUMPLE","CUMPLE")</f>
        <v>NO CUMPLE</v>
      </c>
      <c r="AH347" s="51" t="str">
        <f>IF(AND($N347&gt;=NORMA!$R$18, $N347&lt;=NORMA!$S$18),"CUMPLE","NO CUMPLE")</f>
        <v>CUMPLE</v>
      </c>
      <c r="AI347" s="51" t="str">
        <f>IF($I347&gt;NORMA!$N$32,"NO CUMPLE","CUMPLE")</f>
        <v>CUMPLE</v>
      </c>
    </row>
    <row r="348" spans="1:35" ht="14.25" customHeight="1" x14ac:dyDescent="0.35">
      <c r="A348" s="213" t="s">
        <v>117</v>
      </c>
      <c r="B348" s="217" t="s">
        <v>116</v>
      </c>
      <c r="C348" s="240">
        <v>41549</v>
      </c>
      <c r="D348" s="251">
        <v>0.54166666666666696</v>
      </c>
      <c r="E348" s="246">
        <v>3.1</v>
      </c>
      <c r="F348" s="246">
        <v>35.799999999999997</v>
      </c>
      <c r="G348" s="246">
        <v>290</v>
      </c>
      <c r="H348" s="216">
        <v>3.6</v>
      </c>
      <c r="I348" s="257">
        <v>0.02</v>
      </c>
      <c r="J348" s="242">
        <v>5.35</v>
      </c>
      <c r="K348" s="218">
        <v>3.34</v>
      </c>
      <c r="L348" s="242">
        <v>7.89</v>
      </c>
      <c r="M348" s="243">
        <v>7.41</v>
      </c>
      <c r="N348" s="243">
        <v>7.65</v>
      </c>
      <c r="O348" s="244">
        <v>150000</v>
      </c>
      <c r="P348" s="51" t="str">
        <f>IF(M348&lt;NORMA!$N$7,"NO CUMPLE","CUMPLE")</f>
        <v>CUMPLE</v>
      </c>
      <c r="Q348" s="51" t="str">
        <f>IF(E348&gt;NORMA!$N$8,"NO CUMPLE","CUMPLE")</f>
        <v>CUMPLE</v>
      </c>
      <c r="R348" s="51" t="str">
        <f>IF(F348&gt;NORMA!$N$9,"NO CUMPLE","CUMPLE")</f>
        <v>CUMPLE</v>
      </c>
      <c r="S348" s="51" t="str">
        <f>IF(K348&gt;NORMA!$N$10,"NO CUMPLE","CUMPLE")</f>
        <v>CUMPLE</v>
      </c>
      <c r="T348" s="51" t="str">
        <f>IF(J348&gt;NORMA!$N$11,"NO CUMPLE","CUMPLE")</f>
        <v>NO CUMPLE</v>
      </c>
      <c r="U348" s="51" t="str">
        <f>IF(G348&gt;NORMA!$N$12,"NO CUMPLE","CUMPLE")</f>
        <v>NO CUMPLE</v>
      </c>
      <c r="V348" s="51" t="str">
        <f>IF(H348&gt;NORMA!$N$13,"NO CUMPLE","CUMPLE")</f>
        <v>CUMPLE</v>
      </c>
      <c r="W348" s="51" t="str">
        <f>IF(O348&gt;NORMA!$N$14,"NO CUMPLE","CUMPLE")</f>
        <v>CUMPLE</v>
      </c>
      <c r="X348" s="51" t="str">
        <f>IF(AND(N348&gt;=NORMA!$Q$4, N348&lt;=NORMA!$R$4),"CUMPLE","NO CUMPLE")</f>
        <v>CUMPLE</v>
      </c>
      <c r="Y348" s="51" t="str">
        <f>IF(I348&gt;NORMA!$N$16,"NO CUMPLE","CUMPLE")</f>
        <v>CUMPLE</v>
      </c>
      <c r="Z348" s="51" t="str">
        <f>IF($M348&lt;NORMA!$N$23,"NO CUMPLE","CUMPLE")</f>
        <v>CUMPLE</v>
      </c>
      <c r="AA348" s="51" t="str">
        <f>IF($E348&gt;NORMA!$N$24,"NO CUMPLE","CUMPLE")</f>
        <v>CUMPLE</v>
      </c>
      <c r="AB348" s="51" t="str">
        <f>IF($F348&gt;NORMA!$N$25,"NO CUMPLE","CUMPLE")</f>
        <v>NO CUMPLE</v>
      </c>
      <c r="AC348" s="51" t="str">
        <f>IF($K348&gt;NORMA!$N$26,"NO CUMPLE","CUMPLE")</f>
        <v>CUMPLE</v>
      </c>
      <c r="AD348" s="51" t="str">
        <f>IF($J348&gt;NORMA!$N$27,"NO CUMPLE","CUMPLE")</f>
        <v>NO CUMPLE</v>
      </c>
      <c r="AE348" s="51" t="str">
        <f>IF($G348&gt;NORMA!$N$28,"NO CUMPLE","CUMPLE")</f>
        <v>NO CUMPLE</v>
      </c>
      <c r="AF348" s="51" t="str">
        <f>IF($H348&gt;NORMA!$N$29,"NO CUMPLE","CUMPLE")</f>
        <v>CUMPLE</v>
      </c>
      <c r="AG348" s="51" t="str">
        <f>IF($O348&gt;NORMA!$N$30,"NO CUMPLE","CUMPLE")</f>
        <v>NO CUMPLE</v>
      </c>
      <c r="AH348" s="51" t="str">
        <f>IF(AND($N348&gt;=NORMA!$R$18, $N348&lt;=NORMA!$S$18),"CUMPLE","NO CUMPLE")</f>
        <v>CUMPLE</v>
      </c>
      <c r="AI348" s="51" t="str">
        <f>IF($I348&gt;NORMA!$N$32,"NO CUMPLE","CUMPLE")</f>
        <v>CUMPLE</v>
      </c>
    </row>
    <row r="349" spans="1:35" ht="14.25" customHeight="1" x14ac:dyDescent="0.35">
      <c r="A349" s="213" t="s">
        <v>115</v>
      </c>
      <c r="B349" s="217" t="s">
        <v>116</v>
      </c>
      <c r="C349" s="240">
        <v>41568</v>
      </c>
      <c r="D349" s="251">
        <v>0.41666666666666702</v>
      </c>
      <c r="E349" s="245">
        <v>1</v>
      </c>
      <c r="F349" s="246">
        <v>43</v>
      </c>
      <c r="G349" s="246">
        <v>36</v>
      </c>
      <c r="H349" s="216">
        <v>11</v>
      </c>
      <c r="I349" s="247">
        <v>0.88</v>
      </c>
      <c r="J349" s="242">
        <v>1.21</v>
      </c>
      <c r="K349" s="218">
        <v>11.89</v>
      </c>
      <c r="L349" s="242">
        <v>0.68</v>
      </c>
      <c r="M349" s="243">
        <v>5.94</v>
      </c>
      <c r="N349" s="243">
        <v>7.62</v>
      </c>
      <c r="O349" s="244">
        <v>750000</v>
      </c>
      <c r="P349" s="51" t="str">
        <f>IF(M349&lt;NORMA!$N$7,"NO CUMPLE","CUMPLE")</f>
        <v>CUMPLE</v>
      </c>
      <c r="Q349" s="51" t="str">
        <f>IF(E349&gt;NORMA!$N$8,"NO CUMPLE","CUMPLE")</f>
        <v>CUMPLE</v>
      </c>
      <c r="R349" s="51" t="str">
        <f>IF(F349&gt;NORMA!$N$9,"NO CUMPLE","CUMPLE")</f>
        <v>CUMPLE</v>
      </c>
      <c r="S349" s="51" t="str">
        <f>IF(K349&gt;NORMA!$N$10,"NO CUMPLE","CUMPLE")</f>
        <v>CUMPLE</v>
      </c>
      <c r="T349" s="51" t="str">
        <f>IF(J349&gt;NORMA!$N$11,"NO CUMPLE","CUMPLE")</f>
        <v>CUMPLE</v>
      </c>
      <c r="U349" s="51" t="str">
        <f>IF(G349&gt;NORMA!$N$12,"NO CUMPLE","CUMPLE")</f>
        <v>CUMPLE</v>
      </c>
      <c r="V349" s="51" t="str">
        <f>IF(H349&gt;NORMA!$N$13,"NO CUMPLE","CUMPLE")</f>
        <v>CUMPLE</v>
      </c>
      <c r="W349" s="51" t="str">
        <f>IF(O349&gt;NORMA!$N$14,"NO CUMPLE","CUMPLE")</f>
        <v>CUMPLE</v>
      </c>
      <c r="X349" s="51" t="str">
        <f>IF(AND(N349&gt;=NORMA!$Q$4, N349&lt;=NORMA!$R$4),"CUMPLE","NO CUMPLE")</f>
        <v>CUMPLE</v>
      </c>
      <c r="Y349" s="51" t="str">
        <f>IF(I349&gt;NORMA!$N$16,"NO CUMPLE","CUMPLE")</f>
        <v>CUMPLE</v>
      </c>
      <c r="Z349" s="51" t="str">
        <f>IF($M349&lt;NORMA!$N$23,"NO CUMPLE","CUMPLE")</f>
        <v>CUMPLE</v>
      </c>
      <c r="AA349" s="51" t="str">
        <f>IF($E349&gt;NORMA!$N$24,"NO CUMPLE","CUMPLE")</f>
        <v>CUMPLE</v>
      </c>
      <c r="AB349" s="51" t="str">
        <f>IF($F349&gt;NORMA!$N$25,"NO CUMPLE","CUMPLE")</f>
        <v>NO CUMPLE</v>
      </c>
      <c r="AC349" s="51" t="str">
        <f>IF($K349&gt;NORMA!$N$26,"NO CUMPLE","CUMPLE")</f>
        <v>NO CUMPLE</v>
      </c>
      <c r="AD349" s="51" t="str">
        <f>IF($J349&gt;NORMA!$N$27,"NO CUMPLE","CUMPLE")</f>
        <v>NO CUMPLE</v>
      </c>
      <c r="AE349" s="51" t="str">
        <f>IF($G349&gt;NORMA!$N$28,"NO CUMPLE","CUMPLE")</f>
        <v>CUMPLE</v>
      </c>
      <c r="AF349" s="51" t="str">
        <f>IF($H349&gt;NORMA!$N$29,"NO CUMPLE","CUMPLE")</f>
        <v>NO CUMPLE</v>
      </c>
      <c r="AG349" s="51" t="str">
        <f>IF($O349&gt;NORMA!$N$30,"NO CUMPLE","CUMPLE")</f>
        <v>NO CUMPLE</v>
      </c>
      <c r="AH349" s="51" t="str">
        <f>IF(AND($N349&gt;=NORMA!$R$18, $N349&lt;=NORMA!$S$18),"CUMPLE","NO CUMPLE")</f>
        <v>CUMPLE</v>
      </c>
      <c r="AI349" s="51" t="str">
        <f>IF($I349&gt;NORMA!$N$32,"NO CUMPLE","CUMPLE")</f>
        <v>CUMPLE</v>
      </c>
    </row>
    <row r="350" spans="1:35" ht="14.25" customHeight="1" x14ac:dyDescent="0.35">
      <c r="A350" s="213" t="s">
        <v>117</v>
      </c>
      <c r="B350" s="217" t="s">
        <v>116</v>
      </c>
      <c r="C350" s="240">
        <v>41569</v>
      </c>
      <c r="D350" s="251">
        <v>0.625</v>
      </c>
      <c r="E350" s="246">
        <v>7</v>
      </c>
      <c r="F350" s="246">
        <v>220</v>
      </c>
      <c r="G350" s="246">
        <v>2733</v>
      </c>
      <c r="H350" s="216">
        <v>9.3000000000000007</v>
      </c>
      <c r="I350" s="247">
        <v>0.28999999999999998</v>
      </c>
      <c r="J350" s="242">
        <v>39.9</v>
      </c>
      <c r="K350" s="218">
        <v>28.38</v>
      </c>
      <c r="L350" s="242">
        <v>0.78</v>
      </c>
      <c r="M350" s="243">
        <v>6.56</v>
      </c>
      <c r="N350" s="243">
        <v>7.47</v>
      </c>
      <c r="O350" s="244">
        <v>210000</v>
      </c>
      <c r="P350" s="51" t="str">
        <f>IF(M350&lt;NORMA!$N$7,"NO CUMPLE","CUMPLE")</f>
        <v>CUMPLE</v>
      </c>
      <c r="Q350" s="51" t="str">
        <f>IF(E350&gt;NORMA!$N$8,"NO CUMPLE","CUMPLE")</f>
        <v>CUMPLE</v>
      </c>
      <c r="R350" s="51" t="str">
        <f>IF(F350&gt;NORMA!$N$9,"NO CUMPLE","CUMPLE")</f>
        <v>NO CUMPLE</v>
      </c>
      <c r="S350" s="51" t="str">
        <f>IF(K350&gt;NORMA!$N$10,"NO CUMPLE","CUMPLE")</f>
        <v>NO CUMPLE</v>
      </c>
      <c r="T350" s="51" t="str">
        <f>IF(J350&gt;NORMA!$N$11,"NO CUMPLE","CUMPLE")</f>
        <v>NO CUMPLE</v>
      </c>
      <c r="U350" s="51" t="str">
        <f>IF(G350&gt;NORMA!$N$12,"NO CUMPLE","CUMPLE")</f>
        <v>NO CUMPLE</v>
      </c>
      <c r="V350" s="51" t="str">
        <f>IF(H350&gt;NORMA!$N$13,"NO CUMPLE","CUMPLE")</f>
        <v>CUMPLE</v>
      </c>
      <c r="W350" s="51" t="str">
        <f>IF(O350&gt;NORMA!$N$14,"NO CUMPLE","CUMPLE")</f>
        <v>CUMPLE</v>
      </c>
      <c r="X350" s="51" t="str">
        <f>IF(AND(N350&gt;=NORMA!$Q$4, N350&lt;=NORMA!$R$4),"CUMPLE","NO CUMPLE")</f>
        <v>CUMPLE</v>
      </c>
      <c r="Y350" s="51" t="str">
        <f>IF(I350&gt;NORMA!$N$16,"NO CUMPLE","CUMPLE")</f>
        <v>CUMPLE</v>
      </c>
      <c r="Z350" s="51" t="str">
        <f>IF($M350&lt;NORMA!$N$23,"NO CUMPLE","CUMPLE")</f>
        <v>CUMPLE</v>
      </c>
      <c r="AA350" s="51" t="str">
        <f>IF($E350&gt;NORMA!$N$24,"NO CUMPLE","CUMPLE")</f>
        <v>CUMPLE</v>
      </c>
      <c r="AB350" s="51" t="str">
        <f>IF($F350&gt;NORMA!$N$25,"NO CUMPLE","CUMPLE")</f>
        <v>NO CUMPLE</v>
      </c>
      <c r="AC350" s="51" t="str">
        <f>IF($K350&gt;NORMA!$N$26,"NO CUMPLE","CUMPLE")</f>
        <v>NO CUMPLE</v>
      </c>
      <c r="AD350" s="51" t="str">
        <f>IF($J350&gt;NORMA!$N$27,"NO CUMPLE","CUMPLE")</f>
        <v>NO CUMPLE</v>
      </c>
      <c r="AE350" s="51" t="str">
        <f>IF($G350&gt;NORMA!$N$28,"NO CUMPLE","CUMPLE")</f>
        <v>NO CUMPLE</v>
      </c>
      <c r="AF350" s="51" t="str">
        <f>IF($H350&gt;NORMA!$N$29,"NO CUMPLE","CUMPLE")</f>
        <v>CUMPLE</v>
      </c>
      <c r="AG350" s="51" t="str">
        <f>IF($O350&gt;NORMA!$N$30,"NO CUMPLE","CUMPLE")</f>
        <v>NO CUMPLE</v>
      </c>
      <c r="AH350" s="51" t="str">
        <f>IF(AND($N350&gt;=NORMA!$R$18, $N350&lt;=NORMA!$S$18),"CUMPLE","NO CUMPLE")</f>
        <v>CUMPLE</v>
      </c>
      <c r="AI350" s="51" t="str">
        <f>IF($I350&gt;NORMA!$N$32,"NO CUMPLE","CUMPLE")</f>
        <v>CUMPLE</v>
      </c>
    </row>
    <row r="351" spans="1:35" ht="14.25" customHeight="1" x14ac:dyDescent="0.35">
      <c r="A351" s="213" t="s">
        <v>115</v>
      </c>
      <c r="B351" s="267" t="s">
        <v>116</v>
      </c>
      <c r="C351" s="240">
        <v>41911</v>
      </c>
      <c r="D351" s="251">
        <v>0.33333333333333331</v>
      </c>
      <c r="E351" s="246">
        <v>8</v>
      </c>
      <c r="F351" s="246">
        <v>27</v>
      </c>
      <c r="G351" s="246">
        <v>26</v>
      </c>
      <c r="H351" s="216">
        <v>1.22</v>
      </c>
      <c r="I351" s="247">
        <v>0.31</v>
      </c>
      <c r="J351" s="242">
        <v>0.15</v>
      </c>
      <c r="K351" s="218">
        <v>4.9279999999999999</v>
      </c>
      <c r="L351" s="242">
        <v>0.87906375000000003</v>
      </c>
      <c r="M351" s="243">
        <v>6.18</v>
      </c>
      <c r="N351" s="243">
        <v>6.9</v>
      </c>
      <c r="O351" s="244">
        <v>580000</v>
      </c>
      <c r="P351" s="51" t="str">
        <f>IF(M351&lt;NORMA!$N$7,"NO CUMPLE","CUMPLE")</f>
        <v>CUMPLE</v>
      </c>
      <c r="Q351" s="51" t="str">
        <f>IF(E351&gt;NORMA!$N$8,"NO CUMPLE","CUMPLE")</f>
        <v>CUMPLE</v>
      </c>
      <c r="R351" s="51" t="str">
        <f>IF(F351&gt;NORMA!$N$9,"NO CUMPLE","CUMPLE")</f>
        <v>CUMPLE</v>
      </c>
      <c r="S351" s="51" t="str">
        <f>IF(K351&gt;NORMA!$N$10,"NO CUMPLE","CUMPLE")</f>
        <v>CUMPLE</v>
      </c>
      <c r="T351" s="51" t="str">
        <f>IF(J351&gt;NORMA!$N$11,"NO CUMPLE","CUMPLE")</f>
        <v>CUMPLE</v>
      </c>
      <c r="U351" s="51" t="str">
        <f>IF(G351&gt;NORMA!$N$12,"NO CUMPLE","CUMPLE")</f>
        <v>CUMPLE</v>
      </c>
      <c r="V351" s="51" t="str">
        <f>IF(H351&gt;NORMA!$N$13,"NO CUMPLE","CUMPLE")</f>
        <v>CUMPLE</v>
      </c>
      <c r="W351" s="51" t="str">
        <f>IF(O351&gt;NORMA!$N$14,"NO CUMPLE","CUMPLE")</f>
        <v>CUMPLE</v>
      </c>
      <c r="X351" s="51" t="str">
        <f>IF(AND(N351&gt;=NORMA!$Q$4, N351&lt;=NORMA!$R$4),"CUMPLE","NO CUMPLE")</f>
        <v>CUMPLE</v>
      </c>
      <c r="Y351" s="51" t="str">
        <f>IF(I351&gt;NORMA!$N$16,"NO CUMPLE","CUMPLE")</f>
        <v>CUMPLE</v>
      </c>
      <c r="Z351" s="51" t="str">
        <f>IF($M351&lt;NORMA!$N$23,"NO CUMPLE","CUMPLE")</f>
        <v>CUMPLE</v>
      </c>
      <c r="AA351" s="51" t="str">
        <f>IF($E351&gt;NORMA!$N$24,"NO CUMPLE","CUMPLE")</f>
        <v>CUMPLE</v>
      </c>
      <c r="AB351" s="51" t="str">
        <f>IF($F351&gt;NORMA!$N$25,"NO CUMPLE","CUMPLE")</f>
        <v>CUMPLE</v>
      </c>
      <c r="AC351" s="51" t="str">
        <f>IF($K351&gt;NORMA!$N$26,"NO CUMPLE","CUMPLE")</f>
        <v>CUMPLE</v>
      </c>
      <c r="AD351" s="51" t="str">
        <f>IF($J351&gt;NORMA!$N$27,"NO CUMPLE","CUMPLE")</f>
        <v>CUMPLE</v>
      </c>
      <c r="AE351" s="51" t="str">
        <f>IF($G351&gt;NORMA!$N$28,"NO CUMPLE","CUMPLE")</f>
        <v>CUMPLE</v>
      </c>
      <c r="AF351" s="51" t="str">
        <f>IF($H351&gt;NORMA!$N$29,"NO CUMPLE","CUMPLE")</f>
        <v>CUMPLE</v>
      </c>
      <c r="AG351" s="51" t="str">
        <f>IF($O351&gt;NORMA!$N$30,"NO CUMPLE","CUMPLE")</f>
        <v>NO CUMPLE</v>
      </c>
      <c r="AH351" s="51" t="str">
        <f>IF(AND($N351&gt;=NORMA!$R$18, $N351&lt;=NORMA!$S$18),"CUMPLE","NO CUMPLE")</f>
        <v>CUMPLE</v>
      </c>
      <c r="AI351" s="51" t="str">
        <f>IF($I351&gt;NORMA!$N$32,"NO CUMPLE","CUMPLE")</f>
        <v>CUMPLE</v>
      </c>
    </row>
    <row r="352" spans="1:35" ht="14.25" customHeight="1" x14ac:dyDescent="0.35">
      <c r="A352" s="213" t="s">
        <v>115</v>
      </c>
      <c r="B352" s="217" t="s">
        <v>116</v>
      </c>
      <c r="C352" s="240">
        <v>41918</v>
      </c>
      <c r="D352" s="251">
        <v>0.5</v>
      </c>
      <c r="E352" s="246">
        <v>4</v>
      </c>
      <c r="F352" s="246">
        <v>18</v>
      </c>
      <c r="G352" s="246">
        <v>43</v>
      </c>
      <c r="H352" s="216">
        <v>14</v>
      </c>
      <c r="I352" s="247">
        <v>0.69</v>
      </c>
      <c r="J352" s="242">
        <v>0.78</v>
      </c>
      <c r="K352" s="218">
        <v>4.9850000000000003</v>
      </c>
      <c r="L352" s="242">
        <v>1.0709693999999998</v>
      </c>
      <c r="M352" s="243">
        <v>5</v>
      </c>
      <c r="N352" s="243">
        <v>7.28</v>
      </c>
      <c r="O352" s="244">
        <v>20000</v>
      </c>
      <c r="P352" s="51" t="str">
        <f>IF(M352&lt;NORMA!$N$7,"NO CUMPLE","CUMPLE")</f>
        <v>CUMPLE</v>
      </c>
      <c r="Q352" s="51" t="str">
        <f>IF(E352&gt;NORMA!$N$8,"NO CUMPLE","CUMPLE")</f>
        <v>CUMPLE</v>
      </c>
      <c r="R352" s="51" t="str">
        <f>IF(F352&gt;NORMA!$N$9,"NO CUMPLE","CUMPLE")</f>
        <v>CUMPLE</v>
      </c>
      <c r="S352" s="51" t="str">
        <f>IF(K352&gt;NORMA!$N$10,"NO CUMPLE","CUMPLE")</f>
        <v>CUMPLE</v>
      </c>
      <c r="T352" s="51" t="str">
        <f>IF(J352&gt;NORMA!$N$11,"NO CUMPLE","CUMPLE")</f>
        <v>CUMPLE</v>
      </c>
      <c r="U352" s="51" t="str">
        <f>IF(G352&gt;NORMA!$N$12,"NO CUMPLE","CUMPLE")</f>
        <v>CUMPLE</v>
      </c>
      <c r="V352" s="51" t="str">
        <f>IF(H352&gt;NORMA!$N$13,"NO CUMPLE","CUMPLE")</f>
        <v>CUMPLE</v>
      </c>
      <c r="W352" s="51" t="str">
        <f>IF(O352&gt;NORMA!$N$14,"NO CUMPLE","CUMPLE")</f>
        <v>CUMPLE</v>
      </c>
      <c r="X352" s="51" t="str">
        <f>IF(AND(N352&gt;=NORMA!$Q$4, N352&lt;=NORMA!$R$4),"CUMPLE","NO CUMPLE")</f>
        <v>CUMPLE</v>
      </c>
      <c r="Y352" s="51" t="str">
        <f>IF(I352&gt;NORMA!$N$16,"NO CUMPLE","CUMPLE")</f>
        <v>CUMPLE</v>
      </c>
      <c r="Z352" s="51" t="str">
        <f>IF($M352&lt;NORMA!$N$23,"NO CUMPLE","CUMPLE")</f>
        <v>CUMPLE</v>
      </c>
      <c r="AA352" s="51" t="str">
        <f>IF($E352&gt;NORMA!$N$24,"NO CUMPLE","CUMPLE")</f>
        <v>CUMPLE</v>
      </c>
      <c r="AB352" s="51" t="str">
        <f>IF($F352&gt;NORMA!$N$25,"NO CUMPLE","CUMPLE")</f>
        <v>CUMPLE</v>
      </c>
      <c r="AC352" s="51" t="str">
        <f>IF($K352&gt;NORMA!$N$26,"NO CUMPLE","CUMPLE")</f>
        <v>CUMPLE</v>
      </c>
      <c r="AD352" s="51" t="str">
        <f>IF($J352&gt;NORMA!$N$27,"NO CUMPLE","CUMPLE")</f>
        <v>CUMPLE</v>
      </c>
      <c r="AE352" s="51" t="str">
        <f>IF($G352&gt;NORMA!$N$28,"NO CUMPLE","CUMPLE")</f>
        <v>CUMPLE</v>
      </c>
      <c r="AF352" s="51" t="str">
        <f>IF($H352&gt;NORMA!$N$29,"NO CUMPLE","CUMPLE")</f>
        <v>NO CUMPLE</v>
      </c>
      <c r="AG352" s="51" t="str">
        <f>IF($O352&gt;NORMA!$N$30,"NO CUMPLE","CUMPLE")</f>
        <v>CUMPLE</v>
      </c>
      <c r="AH352" s="51" t="str">
        <f>IF(AND($N352&gt;=NORMA!$R$18, $N352&lt;=NORMA!$S$18),"CUMPLE","NO CUMPLE")</f>
        <v>CUMPLE</v>
      </c>
      <c r="AI352" s="51" t="str">
        <f>IF($I352&gt;NORMA!$N$32,"NO CUMPLE","CUMPLE")</f>
        <v>CUMPLE</v>
      </c>
    </row>
    <row r="353" spans="1:35" ht="14.25" customHeight="1" x14ac:dyDescent="0.35">
      <c r="A353" s="213" t="s">
        <v>117</v>
      </c>
      <c r="B353" s="217" t="s">
        <v>116</v>
      </c>
      <c r="C353" s="240">
        <v>41918</v>
      </c>
      <c r="D353" s="251">
        <v>0.33333333333333331</v>
      </c>
      <c r="E353" s="246">
        <v>16</v>
      </c>
      <c r="F353" s="246">
        <v>32</v>
      </c>
      <c r="G353" s="246">
        <v>59</v>
      </c>
      <c r="H353" s="216">
        <v>1.22</v>
      </c>
      <c r="I353" s="247">
        <v>0.48</v>
      </c>
      <c r="J353" s="242">
        <v>0.64</v>
      </c>
      <c r="K353" s="218">
        <v>23.637</v>
      </c>
      <c r="L353" s="242">
        <v>1.0031028</v>
      </c>
      <c r="M353" s="243">
        <v>4.16</v>
      </c>
      <c r="N353" s="243">
        <v>7.45</v>
      </c>
      <c r="O353" s="244">
        <v>270000</v>
      </c>
      <c r="P353" s="51" t="str">
        <f>IF(M353&lt;NORMA!$N$7,"NO CUMPLE","CUMPLE")</f>
        <v>CUMPLE</v>
      </c>
      <c r="Q353" s="51" t="str">
        <f>IF(E353&gt;NORMA!$N$8,"NO CUMPLE","CUMPLE")</f>
        <v>CUMPLE</v>
      </c>
      <c r="R353" s="51" t="str">
        <f>IF(F353&gt;NORMA!$N$9,"NO CUMPLE","CUMPLE")</f>
        <v>CUMPLE</v>
      </c>
      <c r="S353" s="51" t="str">
        <f>IF(K353&gt;NORMA!$N$10,"NO CUMPLE","CUMPLE")</f>
        <v>NO CUMPLE</v>
      </c>
      <c r="T353" s="51" t="str">
        <f>IF(J353&gt;NORMA!$N$11,"NO CUMPLE","CUMPLE")</f>
        <v>CUMPLE</v>
      </c>
      <c r="U353" s="51" t="str">
        <f>IF(G353&gt;NORMA!$N$12,"NO CUMPLE","CUMPLE")</f>
        <v>CUMPLE</v>
      </c>
      <c r="V353" s="51" t="str">
        <f>IF(H353&gt;NORMA!$N$13,"NO CUMPLE","CUMPLE")</f>
        <v>CUMPLE</v>
      </c>
      <c r="W353" s="51" t="str">
        <f>IF(O353&gt;NORMA!$N$14,"NO CUMPLE","CUMPLE")</f>
        <v>CUMPLE</v>
      </c>
      <c r="X353" s="51" t="str">
        <f>IF(AND(N353&gt;=NORMA!$Q$4, N353&lt;=NORMA!$R$4),"CUMPLE","NO CUMPLE")</f>
        <v>CUMPLE</v>
      </c>
      <c r="Y353" s="51" t="str">
        <f>IF(I353&gt;NORMA!$N$16,"NO CUMPLE","CUMPLE")</f>
        <v>CUMPLE</v>
      </c>
      <c r="Z353" s="51" t="str">
        <f>IF($M353&lt;NORMA!$N$23,"NO CUMPLE","CUMPLE")</f>
        <v>NO CUMPLE</v>
      </c>
      <c r="AA353" s="51" t="str">
        <f>IF($E353&gt;NORMA!$N$24,"NO CUMPLE","CUMPLE")</f>
        <v>CUMPLE</v>
      </c>
      <c r="AB353" s="51" t="str">
        <f>IF($F353&gt;NORMA!$N$25,"NO CUMPLE","CUMPLE")</f>
        <v>NO CUMPLE</v>
      </c>
      <c r="AC353" s="51" t="str">
        <f>IF($K353&gt;NORMA!$N$26,"NO CUMPLE","CUMPLE")</f>
        <v>NO CUMPLE</v>
      </c>
      <c r="AD353" s="51" t="str">
        <f>IF($J353&gt;NORMA!$N$27,"NO CUMPLE","CUMPLE")</f>
        <v>CUMPLE</v>
      </c>
      <c r="AE353" s="51" t="str">
        <f>IF($G353&gt;NORMA!$N$28,"NO CUMPLE","CUMPLE")</f>
        <v>CUMPLE</v>
      </c>
      <c r="AF353" s="51" t="str">
        <f>IF($H353&gt;NORMA!$N$29,"NO CUMPLE","CUMPLE")</f>
        <v>CUMPLE</v>
      </c>
      <c r="AG353" s="51" t="str">
        <f>IF($O353&gt;NORMA!$N$30,"NO CUMPLE","CUMPLE")</f>
        <v>NO CUMPLE</v>
      </c>
      <c r="AH353" s="51" t="str">
        <f>IF(AND($N353&gt;=NORMA!$R$18, $N353&lt;=NORMA!$S$18),"CUMPLE","NO CUMPLE")</f>
        <v>CUMPLE</v>
      </c>
      <c r="AI353" s="51" t="str">
        <f>IF($I353&gt;NORMA!$N$32,"NO CUMPLE","CUMPLE")</f>
        <v>CUMPLE</v>
      </c>
    </row>
    <row r="354" spans="1:35" ht="14.25" customHeight="1" x14ac:dyDescent="0.35">
      <c r="A354" s="213" t="s">
        <v>115</v>
      </c>
      <c r="B354" s="267" t="s">
        <v>116</v>
      </c>
      <c r="C354" s="240">
        <v>41961</v>
      </c>
      <c r="D354" s="251">
        <v>0.25</v>
      </c>
      <c r="E354" s="246">
        <v>8</v>
      </c>
      <c r="F354" s="246">
        <v>21</v>
      </c>
      <c r="G354" s="246">
        <v>99</v>
      </c>
      <c r="H354" s="216">
        <v>10</v>
      </c>
      <c r="I354" s="247">
        <v>0.34</v>
      </c>
      <c r="J354" s="242">
        <v>5.43</v>
      </c>
      <c r="K354" s="218">
        <v>4.0309999999999997</v>
      </c>
      <c r="L354" s="242">
        <v>2.7430059999999998</v>
      </c>
      <c r="M354" s="243">
        <v>6.06</v>
      </c>
      <c r="N354" s="243">
        <v>6.66</v>
      </c>
      <c r="O354" s="244">
        <v>7900000</v>
      </c>
      <c r="P354" s="51" t="str">
        <f>IF(M354&lt;NORMA!$N$7,"NO CUMPLE","CUMPLE")</f>
        <v>CUMPLE</v>
      </c>
      <c r="Q354" s="51" t="str">
        <f>IF(E354&gt;NORMA!$N$8,"NO CUMPLE","CUMPLE")</f>
        <v>CUMPLE</v>
      </c>
      <c r="R354" s="51" t="str">
        <f>IF(F354&gt;NORMA!$N$9,"NO CUMPLE","CUMPLE")</f>
        <v>CUMPLE</v>
      </c>
      <c r="S354" s="51" t="str">
        <f>IF(K354&gt;NORMA!$N$10,"NO CUMPLE","CUMPLE")</f>
        <v>CUMPLE</v>
      </c>
      <c r="T354" s="51" t="str">
        <f>IF(J354&gt;NORMA!$N$11,"NO CUMPLE","CUMPLE")</f>
        <v>NO CUMPLE</v>
      </c>
      <c r="U354" s="51" t="str">
        <f>IF(G354&gt;NORMA!$N$12,"NO CUMPLE","CUMPLE")</f>
        <v>CUMPLE</v>
      </c>
      <c r="V354" s="51" t="str">
        <f>IF(H354&gt;NORMA!$N$13,"NO CUMPLE","CUMPLE")</f>
        <v>CUMPLE</v>
      </c>
      <c r="W354" s="51" t="str">
        <f>IF(O354&gt;NORMA!$N$14,"NO CUMPLE","CUMPLE")</f>
        <v>NO CUMPLE</v>
      </c>
      <c r="X354" s="51" t="str">
        <f>IF(AND(N354&gt;=NORMA!$Q$4, N354&lt;=NORMA!$R$4),"CUMPLE","NO CUMPLE")</f>
        <v>CUMPLE</v>
      </c>
      <c r="Y354" s="51" t="str">
        <f>IF(I354&gt;NORMA!$N$16,"NO CUMPLE","CUMPLE")</f>
        <v>CUMPLE</v>
      </c>
      <c r="Z354" s="51" t="str">
        <f>IF($M354&lt;NORMA!$N$23,"NO CUMPLE","CUMPLE")</f>
        <v>CUMPLE</v>
      </c>
      <c r="AA354" s="51" t="str">
        <f>IF($E354&gt;NORMA!$N$24,"NO CUMPLE","CUMPLE")</f>
        <v>CUMPLE</v>
      </c>
      <c r="AB354" s="51" t="str">
        <f>IF($F354&gt;NORMA!$N$25,"NO CUMPLE","CUMPLE")</f>
        <v>CUMPLE</v>
      </c>
      <c r="AC354" s="51" t="str">
        <f>IF($K354&gt;NORMA!$N$26,"NO CUMPLE","CUMPLE")</f>
        <v>CUMPLE</v>
      </c>
      <c r="AD354" s="51" t="str">
        <f>IF($J354&gt;NORMA!$N$27,"NO CUMPLE","CUMPLE")</f>
        <v>NO CUMPLE</v>
      </c>
      <c r="AE354" s="51" t="str">
        <f>IF($G354&gt;NORMA!$N$28,"NO CUMPLE","CUMPLE")</f>
        <v>CUMPLE</v>
      </c>
      <c r="AF354" s="51" t="str">
        <f>IF($H354&gt;NORMA!$N$29,"NO CUMPLE","CUMPLE")</f>
        <v>CUMPLE</v>
      </c>
      <c r="AG354" s="51" t="str">
        <f>IF($O354&gt;NORMA!$N$30,"NO CUMPLE","CUMPLE")</f>
        <v>NO CUMPLE</v>
      </c>
      <c r="AH354" s="51" t="str">
        <f>IF(AND($N354&gt;=NORMA!$R$18, $N354&lt;=NORMA!$S$18),"CUMPLE","NO CUMPLE")</f>
        <v>CUMPLE</v>
      </c>
      <c r="AI354" s="51" t="str">
        <f>IF($I354&gt;NORMA!$N$32,"NO CUMPLE","CUMPLE")</f>
        <v>CUMPLE</v>
      </c>
    </row>
    <row r="355" spans="1:35" ht="14.25" customHeight="1" x14ac:dyDescent="0.35">
      <c r="A355" s="213" t="s">
        <v>117</v>
      </c>
      <c r="B355" s="217" t="s">
        <v>116</v>
      </c>
      <c r="C355" s="240">
        <v>41963</v>
      </c>
      <c r="D355" s="251">
        <v>0.41666666666666669</v>
      </c>
      <c r="E355" s="246">
        <v>14</v>
      </c>
      <c r="F355" s="246">
        <v>34</v>
      </c>
      <c r="G355" s="246">
        <v>464</v>
      </c>
      <c r="H355" s="216">
        <v>6</v>
      </c>
      <c r="I355" s="247">
        <v>0.18</v>
      </c>
      <c r="J355" s="242">
        <v>0.44</v>
      </c>
      <c r="K355" s="218">
        <v>11.035</v>
      </c>
      <c r="L355" s="242">
        <v>1.198153</v>
      </c>
      <c r="M355" s="243">
        <v>1.1299999999999999</v>
      </c>
      <c r="N355" s="243">
        <v>8.65</v>
      </c>
      <c r="O355" s="244">
        <v>4000000</v>
      </c>
      <c r="P355" s="51" t="str">
        <f>IF(M355&lt;NORMA!$N$7,"NO CUMPLE","CUMPLE")</f>
        <v>NO CUMPLE</v>
      </c>
      <c r="Q355" s="51" t="str">
        <f>IF(E355&gt;NORMA!$N$8,"NO CUMPLE","CUMPLE")</f>
        <v>CUMPLE</v>
      </c>
      <c r="R355" s="51" t="str">
        <f>IF(F355&gt;NORMA!$N$9,"NO CUMPLE","CUMPLE")</f>
        <v>CUMPLE</v>
      </c>
      <c r="S355" s="51" t="str">
        <f>IF(K355&gt;NORMA!$N$10,"NO CUMPLE","CUMPLE")</f>
        <v>CUMPLE</v>
      </c>
      <c r="T355" s="51" t="str">
        <f>IF(J355&gt;NORMA!$N$11,"NO CUMPLE","CUMPLE")</f>
        <v>CUMPLE</v>
      </c>
      <c r="U355" s="51" t="str">
        <f>IF(G355&gt;NORMA!$N$12,"NO CUMPLE","CUMPLE")</f>
        <v>NO CUMPLE</v>
      </c>
      <c r="V355" s="51" t="str">
        <f>IF(H355&gt;NORMA!$N$13,"NO CUMPLE","CUMPLE")</f>
        <v>CUMPLE</v>
      </c>
      <c r="W355" s="51" t="str">
        <f>IF(O355&gt;NORMA!$N$14,"NO CUMPLE","CUMPLE")</f>
        <v>NO CUMPLE</v>
      </c>
      <c r="X355" s="51" t="str">
        <f>IF(AND(N355&gt;=NORMA!$Q$4, N355&lt;=NORMA!$R$4),"CUMPLE","NO CUMPLE")</f>
        <v>CUMPLE</v>
      </c>
      <c r="Y355" s="51" t="str">
        <f>IF(I355&gt;NORMA!$N$16,"NO CUMPLE","CUMPLE")</f>
        <v>CUMPLE</v>
      </c>
      <c r="Z355" s="51" t="str">
        <f>IF($M355&lt;NORMA!$N$23,"NO CUMPLE","CUMPLE")</f>
        <v>NO CUMPLE</v>
      </c>
      <c r="AA355" s="51" t="str">
        <f>IF($E355&gt;NORMA!$N$24,"NO CUMPLE","CUMPLE")</f>
        <v>CUMPLE</v>
      </c>
      <c r="AB355" s="51" t="str">
        <f>IF($F355&gt;NORMA!$N$25,"NO CUMPLE","CUMPLE")</f>
        <v>NO CUMPLE</v>
      </c>
      <c r="AC355" s="51" t="str">
        <f>IF($K355&gt;NORMA!$N$26,"NO CUMPLE","CUMPLE")</f>
        <v>NO CUMPLE</v>
      </c>
      <c r="AD355" s="51" t="str">
        <f>IF($J355&gt;NORMA!$N$27,"NO CUMPLE","CUMPLE")</f>
        <v>CUMPLE</v>
      </c>
      <c r="AE355" s="51" t="str">
        <f>IF($G355&gt;NORMA!$N$28,"NO CUMPLE","CUMPLE")</f>
        <v>NO CUMPLE</v>
      </c>
      <c r="AF355" s="51" t="str">
        <f>IF($H355&gt;NORMA!$N$29,"NO CUMPLE","CUMPLE")</f>
        <v>CUMPLE</v>
      </c>
      <c r="AG355" s="51" t="str">
        <f>IF($O355&gt;NORMA!$N$30,"NO CUMPLE","CUMPLE")</f>
        <v>NO CUMPLE</v>
      </c>
      <c r="AH355" s="51" t="str">
        <f>IF(AND($N355&gt;=NORMA!$R$18, $N355&lt;=NORMA!$S$18),"CUMPLE","NO CUMPLE")</f>
        <v>NO CUMPLE</v>
      </c>
      <c r="AI355" s="51" t="str">
        <f>IF($I355&gt;NORMA!$N$32,"NO CUMPLE","CUMPLE")</f>
        <v>CUMPLE</v>
      </c>
    </row>
    <row r="356" spans="1:35" ht="14.25" customHeight="1" x14ac:dyDescent="0.35">
      <c r="A356" s="213" t="s">
        <v>115</v>
      </c>
      <c r="B356" s="267" t="s">
        <v>116</v>
      </c>
      <c r="C356" s="240">
        <v>41975</v>
      </c>
      <c r="D356" s="251">
        <v>0.40625</v>
      </c>
      <c r="E356" s="246">
        <v>2</v>
      </c>
      <c r="F356" s="246">
        <v>14</v>
      </c>
      <c r="G356" s="246">
        <v>28</v>
      </c>
      <c r="H356" s="216">
        <v>8</v>
      </c>
      <c r="I356" s="247">
        <v>0.1</v>
      </c>
      <c r="J356" s="242">
        <v>0.5</v>
      </c>
      <c r="K356" s="218">
        <v>5.6139999999999999</v>
      </c>
      <c r="L356" s="242">
        <v>1.5118376400000002</v>
      </c>
      <c r="M356" s="243">
        <v>5.37</v>
      </c>
      <c r="N356" s="243">
        <v>6.75</v>
      </c>
      <c r="O356" s="244">
        <v>410000</v>
      </c>
      <c r="P356" s="51" t="str">
        <f>IF(M356&lt;NORMA!$N$7,"NO CUMPLE","CUMPLE")</f>
        <v>CUMPLE</v>
      </c>
      <c r="Q356" s="51" t="str">
        <f>IF(E356&gt;NORMA!$N$8,"NO CUMPLE","CUMPLE")</f>
        <v>CUMPLE</v>
      </c>
      <c r="R356" s="51" t="str">
        <f>IF(F356&gt;NORMA!$N$9,"NO CUMPLE","CUMPLE")</f>
        <v>CUMPLE</v>
      </c>
      <c r="S356" s="51" t="str">
        <f>IF(K356&gt;NORMA!$N$10,"NO CUMPLE","CUMPLE")</f>
        <v>CUMPLE</v>
      </c>
      <c r="T356" s="51" t="str">
        <f>IF(J356&gt;NORMA!$N$11,"NO CUMPLE","CUMPLE")</f>
        <v>CUMPLE</v>
      </c>
      <c r="U356" s="51" t="str">
        <f>IF(G356&gt;NORMA!$N$12,"NO CUMPLE","CUMPLE")</f>
        <v>CUMPLE</v>
      </c>
      <c r="V356" s="51" t="str">
        <f>IF(H356&gt;NORMA!$N$13,"NO CUMPLE","CUMPLE")</f>
        <v>CUMPLE</v>
      </c>
      <c r="W356" s="51" t="str">
        <f>IF(O356&gt;NORMA!$N$14,"NO CUMPLE","CUMPLE")</f>
        <v>CUMPLE</v>
      </c>
      <c r="X356" s="51" t="str">
        <f>IF(AND(N356&gt;=NORMA!$Q$4, N356&lt;=NORMA!$R$4),"CUMPLE","NO CUMPLE")</f>
        <v>CUMPLE</v>
      </c>
      <c r="Y356" s="51" t="str">
        <f>IF(I356&gt;NORMA!$N$16,"NO CUMPLE","CUMPLE")</f>
        <v>CUMPLE</v>
      </c>
      <c r="Z356" s="51" t="str">
        <f>IF($M356&lt;NORMA!$N$23,"NO CUMPLE","CUMPLE")</f>
        <v>CUMPLE</v>
      </c>
      <c r="AA356" s="51" t="str">
        <f>IF($E356&gt;NORMA!$N$24,"NO CUMPLE","CUMPLE")</f>
        <v>CUMPLE</v>
      </c>
      <c r="AB356" s="51" t="str">
        <f>IF($F356&gt;NORMA!$N$25,"NO CUMPLE","CUMPLE")</f>
        <v>CUMPLE</v>
      </c>
      <c r="AC356" s="51" t="str">
        <f>IF($K356&gt;NORMA!$N$26,"NO CUMPLE","CUMPLE")</f>
        <v>CUMPLE</v>
      </c>
      <c r="AD356" s="51" t="str">
        <f>IF($J356&gt;NORMA!$N$27,"NO CUMPLE","CUMPLE")</f>
        <v>CUMPLE</v>
      </c>
      <c r="AE356" s="51" t="str">
        <f>IF($G356&gt;NORMA!$N$28,"NO CUMPLE","CUMPLE")</f>
        <v>CUMPLE</v>
      </c>
      <c r="AF356" s="51" t="str">
        <f>IF($H356&gt;NORMA!$N$29,"NO CUMPLE","CUMPLE")</f>
        <v>CUMPLE</v>
      </c>
      <c r="AG356" s="51" t="str">
        <f>IF($O356&gt;NORMA!$N$30,"NO CUMPLE","CUMPLE")</f>
        <v>NO CUMPLE</v>
      </c>
      <c r="AH356" s="51" t="str">
        <f>IF(AND($N356&gt;=NORMA!$R$18, $N356&lt;=NORMA!$S$18),"CUMPLE","NO CUMPLE")</f>
        <v>CUMPLE</v>
      </c>
      <c r="AI356" s="51" t="str">
        <f>IF($I356&gt;NORMA!$N$32,"NO CUMPLE","CUMPLE")</f>
        <v>CUMPLE</v>
      </c>
    </row>
    <row r="357" spans="1:35" ht="14.25" customHeight="1" x14ac:dyDescent="0.35">
      <c r="A357" s="213" t="s">
        <v>117</v>
      </c>
      <c r="B357" s="217" t="s">
        <v>116</v>
      </c>
      <c r="C357" s="240">
        <v>41976</v>
      </c>
      <c r="D357" s="251">
        <v>0.25</v>
      </c>
      <c r="E357" s="246">
        <v>32</v>
      </c>
      <c r="F357" s="246">
        <v>159</v>
      </c>
      <c r="G357" s="246">
        <v>714</v>
      </c>
      <c r="H357" s="216">
        <v>6</v>
      </c>
      <c r="I357" s="247">
        <v>0.16</v>
      </c>
      <c r="J357" s="242">
        <v>3.53</v>
      </c>
      <c r="K357" s="218">
        <v>18.737999999999996</v>
      </c>
      <c r="L357" s="242">
        <v>0.72774704000000001</v>
      </c>
      <c r="M357" s="243">
        <v>8.11</v>
      </c>
      <c r="N357" s="243">
        <v>7.88</v>
      </c>
      <c r="O357" s="244">
        <v>790000</v>
      </c>
      <c r="P357" s="51" t="str">
        <f>IF(M357&lt;NORMA!$N$7,"NO CUMPLE","CUMPLE")</f>
        <v>CUMPLE</v>
      </c>
      <c r="Q357" s="51" t="str">
        <f>IF(E357&gt;NORMA!$N$8,"NO CUMPLE","CUMPLE")</f>
        <v>CUMPLE</v>
      </c>
      <c r="R357" s="51" t="str">
        <f>IF(F357&gt;NORMA!$N$9,"NO CUMPLE","CUMPLE")</f>
        <v>CUMPLE</v>
      </c>
      <c r="S357" s="51" t="str">
        <f>IF(K357&gt;NORMA!$N$10,"NO CUMPLE","CUMPLE")</f>
        <v>CUMPLE</v>
      </c>
      <c r="T357" s="51" t="str">
        <f>IF(J357&gt;NORMA!$N$11,"NO CUMPLE","CUMPLE")</f>
        <v>NO CUMPLE</v>
      </c>
      <c r="U357" s="51" t="str">
        <f>IF(G357&gt;NORMA!$N$12,"NO CUMPLE","CUMPLE")</f>
        <v>NO CUMPLE</v>
      </c>
      <c r="V357" s="51" t="str">
        <f>IF(H357&gt;NORMA!$N$13,"NO CUMPLE","CUMPLE")</f>
        <v>CUMPLE</v>
      </c>
      <c r="W357" s="51" t="str">
        <f>IF(O357&gt;NORMA!$N$14,"NO CUMPLE","CUMPLE")</f>
        <v>CUMPLE</v>
      </c>
      <c r="X357" s="51" t="str">
        <f>IF(AND(N357&gt;=NORMA!$Q$4, N357&lt;=NORMA!$R$4),"CUMPLE","NO CUMPLE")</f>
        <v>CUMPLE</v>
      </c>
      <c r="Y357" s="51" t="str">
        <f>IF(I357&gt;NORMA!$N$16,"NO CUMPLE","CUMPLE")</f>
        <v>CUMPLE</v>
      </c>
      <c r="Z357" s="51" t="str">
        <f>IF($M357&lt;NORMA!$N$23,"NO CUMPLE","CUMPLE")</f>
        <v>CUMPLE</v>
      </c>
      <c r="AA357" s="51" t="str">
        <f>IF($E357&gt;NORMA!$N$24,"NO CUMPLE","CUMPLE")</f>
        <v>NO CUMPLE</v>
      </c>
      <c r="AB357" s="51" t="str">
        <f>IF($F357&gt;NORMA!$N$25,"NO CUMPLE","CUMPLE")</f>
        <v>NO CUMPLE</v>
      </c>
      <c r="AC357" s="51" t="str">
        <f>IF($K357&gt;NORMA!$N$26,"NO CUMPLE","CUMPLE")</f>
        <v>NO CUMPLE</v>
      </c>
      <c r="AD357" s="51" t="str">
        <f>IF($J357&gt;NORMA!$N$27,"NO CUMPLE","CUMPLE")</f>
        <v>NO CUMPLE</v>
      </c>
      <c r="AE357" s="51" t="str">
        <f>IF($G357&gt;NORMA!$N$28,"NO CUMPLE","CUMPLE")</f>
        <v>NO CUMPLE</v>
      </c>
      <c r="AF357" s="51" t="str">
        <f>IF($H357&gt;NORMA!$N$29,"NO CUMPLE","CUMPLE")</f>
        <v>CUMPLE</v>
      </c>
      <c r="AG357" s="51" t="str">
        <f>IF($O357&gt;NORMA!$N$30,"NO CUMPLE","CUMPLE")</f>
        <v>NO CUMPLE</v>
      </c>
      <c r="AH357" s="51" t="str">
        <f>IF(AND($N357&gt;=NORMA!$R$18, $N357&lt;=NORMA!$S$18),"CUMPLE","NO CUMPLE")</f>
        <v>CUMPLE</v>
      </c>
      <c r="AI357" s="51" t="str">
        <f>IF($I357&gt;NORMA!$N$32,"NO CUMPLE","CUMPLE")</f>
        <v>CUMPLE</v>
      </c>
    </row>
    <row r="358" spans="1:35" ht="14.25" customHeight="1" x14ac:dyDescent="0.35">
      <c r="A358" s="213" t="s">
        <v>117</v>
      </c>
      <c r="B358" s="217" t="s">
        <v>116</v>
      </c>
      <c r="C358" s="240">
        <v>41983</v>
      </c>
      <c r="D358" s="251">
        <v>0.58333333333333337</v>
      </c>
      <c r="E358" s="246">
        <v>18</v>
      </c>
      <c r="F358" s="246">
        <v>98</v>
      </c>
      <c r="G358" s="246">
        <v>2755</v>
      </c>
      <c r="H358" s="216">
        <v>12</v>
      </c>
      <c r="I358" s="247">
        <v>0.55000000000000004</v>
      </c>
      <c r="J358" s="242">
        <v>20.75</v>
      </c>
      <c r="K358" s="218">
        <v>29.290000000000003</v>
      </c>
      <c r="L358" s="242">
        <v>0.93131132000000005</v>
      </c>
      <c r="M358" s="243">
        <v>7.41</v>
      </c>
      <c r="N358" s="243">
        <v>8.58</v>
      </c>
      <c r="O358" s="244">
        <v>170000</v>
      </c>
      <c r="P358" s="51" t="str">
        <f>IF(M358&lt;NORMA!$N$7,"NO CUMPLE","CUMPLE")</f>
        <v>CUMPLE</v>
      </c>
      <c r="Q358" s="51" t="str">
        <f>IF(E358&gt;NORMA!$N$8,"NO CUMPLE","CUMPLE")</f>
        <v>CUMPLE</v>
      </c>
      <c r="R358" s="51" t="str">
        <f>IF(F358&gt;NORMA!$N$9,"NO CUMPLE","CUMPLE")</f>
        <v>CUMPLE</v>
      </c>
      <c r="S358" s="51" t="str">
        <f>IF(K358&gt;NORMA!$N$10,"NO CUMPLE","CUMPLE")</f>
        <v>NO CUMPLE</v>
      </c>
      <c r="T358" s="51" t="str">
        <f>IF(J358&gt;NORMA!$N$11,"NO CUMPLE","CUMPLE")</f>
        <v>NO CUMPLE</v>
      </c>
      <c r="U358" s="51" t="str">
        <f>IF(G358&gt;NORMA!$N$12,"NO CUMPLE","CUMPLE")</f>
        <v>NO CUMPLE</v>
      </c>
      <c r="V358" s="51" t="str">
        <f>IF(H358&gt;NORMA!$N$13,"NO CUMPLE","CUMPLE")</f>
        <v>CUMPLE</v>
      </c>
      <c r="W358" s="51" t="str">
        <f>IF(O358&gt;NORMA!$N$14,"NO CUMPLE","CUMPLE")</f>
        <v>CUMPLE</v>
      </c>
      <c r="X358" s="51" t="str">
        <f>IF(AND(N358&gt;=NORMA!$Q$4, N358&lt;=NORMA!$R$4),"CUMPLE","NO CUMPLE")</f>
        <v>CUMPLE</v>
      </c>
      <c r="Y358" s="51" t="str">
        <f>IF(I358&gt;NORMA!$N$16,"NO CUMPLE","CUMPLE")</f>
        <v>CUMPLE</v>
      </c>
      <c r="Z358" s="51" t="str">
        <f>IF($M358&lt;NORMA!$N$23,"NO CUMPLE","CUMPLE")</f>
        <v>CUMPLE</v>
      </c>
      <c r="AA358" s="51" t="str">
        <f>IF($E358&gt;NORMA!$N$24,"NO CUMPLE","CUMPLE")</f>
        <v>CUMPLE</v>
      </c>
      <c r="AB358" s="51" t="str">
        <f>IF($F358&gt;NORMA!$N$25,"NO CUMPLE","CUMPLE")</f>
        <v>NO CUMPLE</v>
      </c>
      <c r="AC358" s="51" t="str">
        <f>IF($K358&gt;NORMA!$N$26,"NO CUMPLE","CUMPLE")</f>
        <v>NO CUMPLE</v>
      </c>
      <c r="AD358" s="51" t="str">
        <f>IF($J358&gt;NORMA!$N$27,"NO CUMPLE","CUMPLE")</f>
        <v>NO CUMPLE</v>
      </c>
      <c r="AE358" s="51" t="str">
        <f>IF($G358&gt;NORMA!$N$28,"NO CUMPLE","CUMPLE")</f>
        <v>NO CUMPLE</v>
      </c>
      <c r="AF358" s="51" t="str">
        <f>IF($H358&gt;NORMA!$N$29,"NO CUMPLE","CUMPLE")</f>
        <v>NO CUMPLE</v>
      </c>
      <c r="AG358" s="51" t="str">
        <f>IF($O358&gt;NORMA!$N$30,"NO CUMPLE","CUMPLE")</f>
        <v>NO CUMPLE</v>
      </c>
      <c r="AH358" s="51" t="str">
        <f>IF(AND($N358&gt;=NORMA!$R$18, $N358&lt;=NORMA!$S$18),"CUMPLE","NO CUMPLE")</f>
        <v>NO CUMPLE</v>
      </c>
      <c r="AI358" s="51" t="str">
        <f>IF($I358&gt;NORMA!$N$32,"NO CUMPLE","CUMPLE")</f>
        <v>CUMPLE</v>
      </c>
    </row>
    <row r="359" spans="1:35" ht="14.25" customHeight="1" x14ac:dyDescent="0.35">
      <c r="A359" s="213" t="s">
        <v>117</v>
      </c>
      <c r="B359" s="217" t="s">
        <v>116</v>
      </c>
      <c r="C359" s="240">
        <v>41985</v>
      </c>
      <c r="D359" s="251">
        <v>0.66666666666666663</v>
      </c>
      <c r="E359" s="246">
        <v>37</v>
      </c>
      <c r="F359" s="246">
        <v>69</v>
      </c>
      <c r="G359" s="246">
        <v>534</v>
      </c>
      <c r="H359" s="216">
        <v>10</v>
      </c>
      <c r="I359" s="247">
        <v>7.0000000000000007E-2</v>
      </c>
      <c r="J359" s="242">
        <v>6.01</v>
      </c>
      <c r="K359" s="218">
        <v>3.8720000000000003</v>
      </c>
      <c r="L359" s="242">
        <v>3.9075316</v>
      </c>
      <c r="M359" s="243">
        <v>4.0199999999999996</v>
      </c>
      <c r="N359" s="243">
        <v>8.48</v>
      </c>
      <c r="O359" s="244">
        <v>79000</v>
      </c>
      <c r="P359" s="51" t="str">
        <f>IF(M359&lt;NORMA!$N$7,"NO CUMPLE","CUMPLE")</f>
        <v>CUMPLE</v>
      </c>
      <c r="Q359" s="51" t="str">
        <f>IF(E359&gt;NORMA!$N$8,"NO CUMPLE","CUMPLE")</f>
        <v>CUMPLE</v>
      </c>
      <c r="R359" s="51" t="str">
        <f>IF(F359&gt;NORMA!$N$9,"NO CUMPLE","CUMPLE")</f>
        <v>CUMPLE</v>
      </c>
      <c r="S359" s="51" t="str">
        <f>IF(K359&gt;NORMA!$N$10,"NO CUMPLE","CUMPLE")</f>
        <v>CUMPLE</v>
      </c>
      <c r="T359" s="51" t="str">
        <f>IF(J359&gt;NORMA!$N$11,"NO CUMPLE","CUMPLE")</f>
        <v>NO CUMPLE</v>
      </c>
      <c r="U359" s="51" t="str">
        <f>IF(G359&gt;NORMA!$N$12,"NO CUMPLE","CUMPLE")</f>
        <v>NO CUMPLE</v>
      </c>
      <c r="V359" s="51" t="str">
        <f>IF(H359&gt;NORMA!$N$13,"NO CUMPLE","CUMPLE")</f>
        <v>CUMPLE</v>
      </c>
      <c r="W359" s="51" t="str">
        <f>IF(O359&gt;NORMA!$N$14,"NO CUMPLE","CUMPLE")</f>
        <v>CUMPLE</v>
      </c>
      <c r="X359" s="51" t="str">
        <f>IF(AND(N359&gt;=NORMA!$Q$4, N359&lt;=NORMA!$R$4),"CUMPLE","NO CUMPLE")</f>
        <v>CUMPLE</v>
      </c>
      <c r="Y359" s="51" t="str">
        <f>IF(I359&gt;NORMA!$N$16,"NO CUMPLE","CUMPLE")</f>
        <v>CUMPLE</v>
      </c>
      <c r="Z359" s="51" t="str">
        <f>IF($M359&lt;NORMA!$N$23,"NO CUMPLE","CUMPLE")</f>
        <v>NO CUMPLE</v>
      </c>
      <c r="AA359" s="51" t="str">
        <f>IF($E359&gt;NORMA!$N$24,"NO CUMPLE","CUMPLE")</f>
        <v>NO CUMPLE</v>
      </c>
      <c r="AB359" s="51" t="str">
        <f>IF($F359&gt;NORMA!$N$25,"NO CUMPLE","CUMPLE")</f>
        <v>NO CUMPLE</v>
      </c>
      <c r="AC359" s="51" t="str">
        <f>IF($K359&gt;NORMA!$N$26,"NO CUMPLE","CUMPLE")</f>
        <v>CUMPLE</v>
      </c>
      <c r="AD359" s="51" t="str">
        <f>IF($J359&gt;NORMA!$N$27,"NO CUMPLE","CUMPLE")</f>
        <v>NO CUMPLE</v>
      </c>
      <c r="AE359" s="51" t="str">
        <f>IF($G359&gt;NORMA!$N$28,"NO CUMPLE","CUMPLE")</f>
        <v>NO CUMPLE</v>
      </c>
      <c r="AF359" s="51" t="str">
        <f>IF($H359&gt;NORMA!$N$29,"NO CUMPLE","CUMPLE")</f>
        <v>CUMPLE</v>
      </c>
      <c r="AG359" s="51" t="str">
        <f>IF($O359&gt;NORMA!$N$30,"NO CUMPLE","CUMPLE")</f>
        <v>CUMPLE</v>
      </c>
      <c r="AH359" s="51" t="str">
        <f>IF(AND($N359&gt;=NORMA!$R$18, $N359&lt;=NORMA!$S$18),"CUMPLE","NO CUMPLE")</f>
        <v>CUMPLE</v>
      </c>
      <c r="AI359" s="51" t="str">
        <f>IF($I359&gt;NORMA!$N$32,"NO CUMPLE","CUMPLE")</f>
        <v>CUMPLE</v>
      </c>
    </row>
    <row r="360" spans="1:35" ht="14.25" customHeight="1" x14ac:dyDescent="0.35">
      <c r="A360" s="213" t="s">
        <v>115</v>
      </c>
      <c r="B360" s="267" t="s">
        <v>116</v>
      </c>
      <c r="C360" s="240">
        <v>42000</v>
      </c>
      <c r="D360" s="251">
        <v>0.58333333333333337</v>
      </c>
      <c r="E360" s="246">
        <v>3</v>
      </c>
      <c r="F360" s="246">
        <v>13</v>
      </c>
      <c r="G360" s="246">
        <v>34</v>
      </c>
      <c r="H360" s="216">
        <v>14</v>
      </c>
      <c r="I360" s="247">
        <v>0.36</v>
      </c>
      <c r="J360" s="242">
        <v>1.07</v>
      </c>
      <c r="K360" s="218">
        <v>10.993</v>
      </c>
      <c r="L360" s="242">
        <v>0.56725785999999989</v>
      </c>
      <c r="M360" s="243">
        <v>4.41</v>
      </c>
      <c r="N360" s="243">
        <v>6.89</v>
      </c>
      <c r="O360" s="244">
        <v>1200000</v>
      </c>
      <c r="P360" s="51" t="str">
        <f>IF(M360&lt;NORMA!$N$7,"NO CUMPLE","CUMPLE")</f>
        <v>CUMPLE</v>
      </c>
      <c r="Q360" s="51" t="str">
        <f>IF(E360&gt;NORMA!$N$8,"NO CUMPLE","CUMPLE")</f>
        <v>CUMPLE</v>
      </c>
      <c r="R360" s="51" t="str">
        <f>IF(F360&gt;NORMA!$N$9,"NO CUMPLE","CUMPLE")</f>
        <v>CUMPLE</v>
      </c>
      <c r="S360" s="51" t="str">
        <f>IF(K360&gt;NORMA!$N$10,"NO CUMPLE","CUMPLE")</f>
        <v>CUMPLE</v>
      </c>
      <c r="T360" s="51" t="str">
        <f>IF(J360&gt;NORMA!$N$11,"NO CUMPLE","CUMPLE")</f>
        <v>CUMPLE</v>
      </c>
      <c r="U360" s="51" t="str">
        <f>IF(G360&gt;NORMA!$N$12,"NO CUMPLE","CUMPLE")</f>
        <v>CUMPLE</v>
      </c>
      <c r="V360" s="51" t="str">
        <f>IF(H360&gt;NORMA!$N$13,"NO CUMPLE","CUMPLE")</f>
        <v>CUMPLE</v>
      </c>
      <c r="W360" s="51" t="str">
        <f>IF(O360&gt;NORMA!$N$14,"NO CUMPLE","CUMPLE")</f>
        <v>NO CUMPLE</v>
      </c>
      <c r="X360" s="51" t="str">
        <f>IF(AND(N360&gt;=NORMA!$Q$4, N360&lt;=NORMA!$R$4),"CUMPLE","NO CUMPLE")</f>
        <v>CUMPLE</v>
      </c>
      <c r="Y360" s="51" t="str">
        <f>IF(I360&gt;NORMA!$N$16,"NO CUMPLE","CUMPLE")</f>
        <v>CUMPLE</v>
      </c>
      <c r="Z360" s="51" t="str">
        <f>IF($M360&lt;NORMA!$N$23,"NO CUMPLE","CUMPLE")</f>
        <v>NO CUMPLE</v>
      </c>
      <c r="AA360" s="51" t="str">
        <f>IF($E360&gt;NORMA!$N$24,"NO CUMPLE","CUMPLE")</f>
        <v>CUMPLE</v>
      </c>
      <c r="AB360" s="51" t="str">
        <f>IF($F360&gt;NORMA!$N$25,"NO CUMPLE","CUMPLE")</f>
        <v>CUMPLE</v>
      </c>
      <c r="AC360" s="51" t="str">
        <f>IF($K360&gt;NORMA!$N$26,"NO CUMPLE","CUMPLE")</f>
        <v>NO CUMPLE</v>
      </c>
      <c r="AD360" s="51" t="str">
        <f>IF($J360&gt;NORMA!$N$27,"NO CUMPLE","CUMPLE")</f>
        <v>NO CUMPLE</v>
      </c>
      <c r="AE360" s="51" t="str">
        <f>IF($G360&gt;NORMA!$N$28,"NO CUMPLE","CUMPLE")</f>
        <v>CUMPLE</v>
      </c>
      <c r="AF360" s="51" t="str">
        <f>IF($H360&gt;NORMA!$N$29,"NO CUMPLE","CUMPLE")</f>
        <v>NO CUMPLE</v>
      </c>
      <c r="AG360" s="51" t="str">
        <f>IF($O360&gt;NORMA!$N$30,"NO CUMPLE","CUMPLE")</f>
        <v>NO CUMPLE</v>
      </c>
      <c r="AH360" s="51" t="str">
        <f>IF(AND($N360&gt;=NORMA!$R$18, $N360&lt;=NORMA!$S$18),"CUMPLE","NO CUMPLE")</f>
        <v>CUMPLE</v>
      </c>
      <c r="AI360" s="51" t="str">
        <f>IF($I360&gt;NORMA!$N$32,"NO CUMPLE","CUMPLE")</f>
        <v>CUMPLE</v>
      </c>
    </row>
    <row r="361" spans="1:35" ht="14.25" customHeight="1" x14ac:dyDescent="0.35">
      <c r="A361" s="213" t="s">
        <v>117</v>
      </c>
      <c r="B361" s="217" t="s">
        <v>116</v>
      </c>
      <c r="C361" s="240">
        <v>42002</v>
      </c>
      <c r="D361" s="251">
        <v>0.5</v>
      </c>
      <c r="E361" s="246">
        <v>31</v>
      </c>
      <c r="F361" s="246">
        <v>396</v>
      </c>
      <c r="G361" s="246">
        <v>10380</v>
      </c>
      <c r="H361" s="216">
        <v>26</v>
      </c>
      <c r="I361" s="247">
        <v>0.24</v>
      </c>
      <c r="J361" s="242">
        <v>7.51</v>
      </c>
      <c r="K361" s="218">
        <v>13.516999999999999</v>
      </c>
      <c r="L361" s="242">
        <v>0.48272088000000002</v>
      </c>
      <c r="M361" s="243">
        <v>5.0199999999999996</v>
      </c>
      <c r="N361" s="243">
        <v>8.93</v>
      </c>
      <c r="O361" s="244">
        <v>470000</v>
      </c>
      <c r="P361" s="51" t="str">
        <f>IF(M361&lt;NORMA!$N$7,"NO CUMPLE","CUMPLE")</f>
        <v>CUMPLE</v>
      </c>
      <c r="Q361" s="51" t="str">
        <f>IF(E361&gt;NORMA!$N$8,"NO CUMPLE","CUMPLE")</f>
        <v>CUMPLE</v>
      </c>
      <c r="R361" s="51" t="str">
        <f>IF(F361&gt;NORMA!$N$9,"NO CUMPLE","CUMPLE")</f>
        <v>NO CUMPLE</v>
      </c>
      <c r="S361" s="51" t="str">
        <f>IF(K361&gt;NORMA!$N$10,"NO CUMPLE","CUMPLE")</f>
        <v>CUMPLE</v>
      </c>
      <c r="T361" s="51" t="str">
        <f>IF(J361&gt;NORMA!$N$11,"NO CUMPLE","CUMPLE")</f>
        <v>NO CUMPLE</v>
      </c>
      <c r="U361" s="51" t="str">
        <f>IF(G361&gt;NORMA!$N$12,"NO CUMPLE","CUMPLE")</f>
        <v>NO CUMPLE</v>
      </c>
      <c r="V361" s="51" t="str">
        <f>IF(H361&gt;NORMA!$N$13,"NO CUMPLE","CUMPLE")</f>
        <v>NO CUMPLE</v>
      </c>
      <c r="W361" s="51" t="str">
        <f>IF(O361&gt;NORMA!$N$14,"NO CUMPLE","CUMPLE")</f>
        <v>CUMPLE</v>
      </c>
      <c r="X361" s="51" t="str">
        <f>IF(AND(N361&gt;=NORMA!$Q$4, N361&lt;=NORMA!$R$4),"CUMPLE","NO CUMPLE")</f>
        <v>CUMPLE</v>
      </c>
      <c r="Y361" s="51" t="str">
        <f>IF(I361&gt;NORMA!$N$16,"NO CUMPLE","CUMPLE")</f>
        <v>CUMPLE</v>
      </c>
      <c r="Z361" s="51" t="str">
        <f>IF($M361&lt;NORMA!$N$23,"NO CUMPLE","CUMPLE")</f>
        <v>CUMPLE</v>
      </c>
      <c r="AA361" s="51" t="str">
        <f>IF($E361&gt;NORMA!$N$24,"NO CUMPLE","CUMPLE")</f>
        <v>NO CUMPLE</v>
      </c>
      <c r="AB361" s="51" t="str">
        <f>IF($F361&gt;NORMA!$N$25,"NO CUMPLE","CUMPLE")</f>
        <v>NO CUMPLE</v>
      </c>
      <c r="AC361" s="51" t="str">
        <f>IF($K361&gt;NORMA!$N$26,"NO CUMPLE","CUMPLE")</f>
        <v>NO CUMPLE</v>
      </c>
      <c r="AD361" s="51" t="str">
        <f>IF($J361&gt;NORMA!$N$27,"NO CUMPLE","CUMPLE")</f>
        <v>NO CUMPLE</v>
      </c>
      <c r="AE361" s="51" t="str">
        <f>IF($G361&gt;NORMA!$N$28,"NO CUMPLE","CUMPLE")</f>
        <v>NO CUMPLE</v>
      </c>
      <c r="AF361" s="51" t="str">
        <f>IF($H361&gt;NORMA!$N$29,"NO CUMPLE","CUMPLE")</f>
        <v>NO CUMPLE</v>
      </c>
      <c r="AG361" s="51" t="str">
        <f>IF($O361&gt;NORMA!$N$30,"NO CUMPLE","CUMPLE")</f>
        <v>NO CUMPLE</v>
      </c>
      <c r="AH361" s="51" t="str">
        <f>IF(AND($N361&gt;=NORMA!$R$18, $N361&lt;=NORMA!$S$18),"CUMPLE","NO CUMPLE")</f>
        <v>NO CUMPLE</v>
      </c>
      <c r="AI361" s="51" t="str">
        <f>IF($I361&gt;NORMA!$N$32,"NO CUMPLE","CUMPLE")</f>
        <v>CUMPLE</v>
      </c>
    </row>
    <row r="362" spans="1:35" ht="14.25" customHeight="1" x14ac:dyDescent="0.35">
      <c r="A362" s="244" t="s">
        <v>115</v>
      </c>
      <c r="B362" s="260" t="s">
        <v>116</v>
      </c>
      <c r="C362" s="261">
        <v>42009</v>
      </c>
      <c r="D362" s="251">
        <v>0.40625</v>
      </c>
      <c r="E362" s="262">
        <v>4</v>
      </c>
      <c r="F362" s="262">
        <v>30</v>
      </c>
      <c r="G362" s="262">
        <v>40</v>
      </c>
      <c r="H362" s="264">
        <v>14</v>
      </c>
      <c r="I362" s="249">
        <v>0.1</v>
      </c>
      <c r="J362" s="258">
        <v>0.95</v>
      </c>
      <c r="K362" s="243">
        <v>3.633</v>
      </c>
      <c r="L362" s="258">
        <v>0.55063700000000004</v>
      </c>
      <c r="M362" s="243">
        <v>5.91</v>
      </c>
      <c r="N362" s="243">
        <v>6.88</v>
      </c>
      <c r="O362" s="244">
        <v>2700000</v>
      </c>
      <c r="P362" s="51" t="str">
        <f>IF(M362&lt;NORMA!$N$7,"NO CUMPLE","CUMPLE")</f>
        <v>CUMPLE</v>
      </c>
      <c r="Q362" s="51" t="str">
        <f>IF(E362&gt;NORMA!$N$8,"NO CUMPLE","CUMPLE")</f>
        <v>CUMPLE</v>
      </c>
      <c r="R362" s="51" t="str">
        <f>IF(F362&gt;NORMA!$N$9,"NO CUMPLE","CUMPLE")</f>
        <v>CUMPLE</v>
      </c>
      <c r="S362" s="51" t="str">
        <f>IF(K362&gt;NORMA!$N$10,"NO CUMPLE","CUMPLE")</f>
        <v>CUMPLE</v>
      </c>
      <c r="T362" s="51" t="str">
        <f>IF(J362&gt;NORMA!$N$11,"NO CUMPLE","CUMPLE")</f>
        <v>CUMPLE</v>
      </c>
      <c r="U362" s="51" t="str">
        <f>IF(G362&gt;NORMA!$N$12,"NO CUMPLE","CUMPLE")</f>
        <v>CUMPLE</v>
      </c>
      <c r="V362" s="51" t="str">
        <f>IF(H362&gt;NORMA!$N$13,"NO CUMPLE","CUMPLE")</f>
        <v>CUMPLE</v>
      </c>
      <c r="W362" s="51" t="str">
        <f>IF(O362&gt;NORMA!$N$14,"NO CUMPLE","CUMPLE")</f>
        <v>NO CUMPLE</v>
      </c>
      <c r="X362" s="51" t="str">
        <f>IF(AND(N362&gt;=NORMA!$Q$4, N362&lt;=NORMA!$R$4),"CUMPLE","NO CUMPLE")</f>
        <v>CUMPLE</v>
      </c>
      <c r="Y362" s="51" t="str">
        <f>IF(I362&gt;NORMA!$N$16,"NO CUMPLE","CUMPLE")</f>
        <v>CUMPLE</v>
      </c>
      <c r="Z362" s="51" t="str">
        <f>IF($M362&lt;NORMA!$N$23,"NO CUMPLE","CUMPLE")</f>
        <v>CUMPLE</v>
      </c>
      <c r="AA362" s="51" t="str">
        <f>IF($E362&gt;NORMA!$N$24,"NO CUMPLE","CUMPLE")</f>
        <v>CUMPLE</v>
      </c>
      <c r="AB362" s="51" t="str">
        <f>IF($F362&gt;NORMA!$N$25,"NO CUMPLE","CUMPLE")</f>
        <v>CUMPLE</v>
      </c>
      <c r="AC362" s="51" t="str">
        <f>IF($K362&gt;NORMA!$N$26,"NO CUMPLE","CUMPLE")</f>
        <v>CUMPLE</v>
      </c>
      <c r="AD362" s="51" t="str">
        <f>IF($J362&gt;NORMA!$N$27,"NO CUMPLE","CUMPLE")</f>
        <v>CUMPLE</v>
      </c>
      <c r="AE362" s="51" t="str">
        <f>IF($G362&gt;NORMA!$N$28,"NO CUMPLE","CUMPLE")</f>
        <v>CUMPLE</v>
      </c>
      <c r="AF362" s="51" t="str">
        <f>IF($H362&gt;NORMA!$N$29,"NO CUMPLE","CUMPLE")</f>
        <v>NO CUMPLE</v>
      </c>
      <c r="AG362" s="51" t="str">
        <f>IF($O362&gt;NORMA!$N$30,"NO CUMPLE","CUMPLE")</f>
        <v>NO CUMPLE</v>
      </c>
      <c r="AH362" s="51" t="str">
        <f>IF(AND($N362&gt;=NORMA!$R$18, $N362&lt;=NORMA!$S$18),"CUMPLE","NO CUMPLE")</f>
        <v>CUMPLE</v>
      </c>
      <c r="AI362" s="51" t="str">
        <f>IF($I362&gt;NORMA!$N$32,"NO CUMPLE","CUMPLE")</f>
        <v>CUMPLE</v>
      </c>
    </row>
    <row r="363" spans="1:35" ht="14.25" customHeight="1" x14ac:dyDescent="0.35">
      <c r="A363" s="244" t="s">
        <v>117</v>
      </c>
      <c r="B363" s="260" t="s">
        <v>116</v>
      </c>
      <c r="C363" s="261">
        <v>42011</v>
      </c>
      <c r="D363" s="251">
        <v>0.48958333333333331</v>
      </c>
      <c r="E363" s="262">
        <v>52</v>
      </c>
      <c r="F363" s="262">
        <v>223</v>
      </c>
      <c r="G363" s="262">
        <v>3035</v>
      </c>
      <c r="H363" s="264">
        <v>8</v>
      </c>
      <c r="I363" s="249">
        <v>0.14000000000000001</v>
      </c>
      <c r="J363" s="258">
        <v>1.07</v>
      </c>
      <c r="K363" s="243">
        <v>31.952999999999999</v>
      </c>
      <c r="L363" s="258">
        <v>1.0296775499999999</v>
      </c>
      <c r="M363" s="243">
        <v>3.03</v>
      </c>
      <c r="N363" s="243">
        <v>8.84</v>
      </c>
      <c r="O363" s="244">
        <v>310000</v>
      </c>
      <c r="P363" s="51" t="str">
        <f>IF(M363&lt;NORMA!$N$7,"NO CUMPLE","CUMPLE")</f>
        <v>CUMPLE</v>
      </c>
      <c r="Q363" s="51" t="str">
        <f>IF(E363&gt;NORMA!$N$8,"NO CUMPLE","CUMPLE")</f>
        <v>CUMPLE</v>
      </c>
      <c r="R363" s="51" t="str">
        <f>IF(F363&gt;NORMA!$N$9,"NO CUMPLE","CUMPLE")</f>
        <v>NO CUMPLE</v>
      </c>
      <c r="S363" s="51" t="str">
        <f>IF(K363&gt;NORMA!$N$10,"NO CUMPLE","CUMPLE")</f>
        <v>NO CUMPLE</v>
      </c>
      <c r="T363" s="51" t="str">
        <f>IF(J363&gt;NORMA!$N$11,"NO CUMPLE","CUMPLE")</f>
        <v>CUMPLE</v>
      </c>
      <c r="U363" s="51" t="str">
        <f>IF(G363&gt;NORMA!$N$12,"NO CUMPLE","CUMPLE")</f>
        <v>NO CUMPLE</v>
      </c>
      <c r="V363" s="51" t="str">
        <f>IF(H363&gt;NORMA!$N$13,"NO CUMPLE","CUMPLE")</f>
        <v>CUMPLE</v>
      </c>
      <c r="W363" s="51" t="str">
        <f>IF(O363&gt;NORMA!$N$14,"NO CUMPLE","CUMPLE")</f>
        <v>CUMPLE</v>
      </c>
      <c r="X363" s="51" t="str">
        <f>IF(AND(N363&gt;=NORMA!$Q$4, N363&lt;=NORMA!$R$4),"CUMPLE","NO CUMPLE")</f>
        <v>CUMPLE</v>
      </c>
      <c r="Y363" s="51" t="str">
        <f>IF(I363&gt;NORMA!$N$16,"NO CUMPLE","CUMPLE")</f>
        <v>CUMPLE</v>
      </c>
      <c r="Z363" s="51" t="str">
        <f>IF($M363&lt;NORMA!$N$23,"NO CUMPLE","CUMPLE")</f>
        <v>NO CUMPLE</v>
      </c>
      <c r="AA363" s="51" t="str">
        <f>IF($E363&gt;NORMA!$N$24,"NO CUMPLE","CUMPLE")</f>
        <v>NO CUMPLE</v>
      </c>
      <c r="AB363" s="51" t="str">
        <f>IF($F363&gt;NORMA!$N$25,"NO CUMPLE","CUMPLE")</f>
        <v>NO CUMPLE</v>
      </c>
      <c r="AC363" s="51" t="str">
        <f>IF($K363&gt;NORMA!$N$26,"NO CUMPLE","CUMPLE")</f>
        <v>NO CUMPLE</v>
      </c>
      <c r="AD363" s="51" t="str">
        <f>IF($J363&gt;NORMA!$N$27,"NO CUMPLE","CUMPLE")</f>
        <v>NO CUMPLE</v>
      </c>
      <c r="AE363" s="51" t="str">
        <f>IF($G363&gt;NORMA!$N$28,"NO CUMPLE","CUMPLE")</f>
        <v>NO CUMPLE</v>
      </c>
      <c r="AF363" s="51" t="str">
        <f>IF($H363&gt;NORMA!$N$29,"NO CUMPLE","CUMPLE")</f>
        <v>CUMPLE</v>
      </c>
      <c r="AG363" s="51" t="str">
        <f>IF($O363&gt;NORMA!$N$30,"NO CUMPLE","CUMPLE")</f>
        <v>NO CUMPLE</v>
      </c>
      <c r="AH363" s="51" t="str">
        <f>IF(AND($N363&gt;=NORMA!$R$18, $N363&lt;=NORMA!$S$18),"CUMPLE","NO CUMPLE")</f>
        <v>NO CUMPLE</v>
      </c>
      <c r="AI363" s="51" t="str">
        <f>IF($I363&gt;NORMA!$N$32,"NO CUMPLE","CUMPLE")</f>
        <v>CUMPLE</v>
      </c>
    </row>
    <row r="364" spans="1:35" ht="14.25" customHeight="1" x14ac:dyDescent="0.35">
      <c r="A364" s="244" t="s">
        <v>115</v>
      </c>
      <c r="B364" s="260" t="s">
        <v>116</v>
      </c>
      <c r="C364" s="261">
        <v>42011</v>
      </c>
      <c r="D364" s="251">
        <v>0.65972222222222221</v>
      </c>
      <c r="E364" s="262">
        <v>36</v>
      </c>
      <c r="F364" s="262">
        <v>64</v>
      </c>
      <c r="G364" s="262">
        <v>84</v>
      </c>
      <c r="H364" s="264">
        <v>30</v>
      </c>
      <c r="I364" s="249">
        <v>0.18</v>
      </c>
      <c r="J364" s="258">
        <v>0.68</v>
      </c>
      <c r="K364" s="243">
        <v>12.815</v>
      </c>
      <c r="L364" s="258">
        <v>0.58836818800000001</v>
      </c>
      <c r="M364" s="243">
        <v>4.12</v>
      </c>
      <c r="N364" s="243">
        <v>7.47</v>
      </c>
      <c r="O364" s="244">
        <v>2500000</v>
      </c>
      <c r="P364" s="51" t="str">
        <f>IF(M364&lt;NORMA!$N$7,"NO CUMPLE","CUMPLE")</f>
        <v>CUMPLE</v>
      </c>
      <c r="Q364" s="51" t="str">
        <f>IF(E364&gt;NORMA!$N$8,"NO CUMPLE","CUMPLE")</f>
        <v>CUMPLE</v>
      </c>
      <c r="R364" s="51" t="str">
        <f>IF(F364&gt;NORMA!$N$9,"NO CUMPLE","CUMPLE")</f>
        <v>CUMPLE</v>
      </c>
      <c r="S364" s="51" t="str">
        <f>IF(K364&gt;NORMA!$N$10,"NO CUMPLE","CUMPLE")</f>
        <v>CUMPLE</v>
      </c>
      <c r="T364" s="51" t="str">
        <f>IF(J364&gt;NORMA!$N$11,"NO CUMPLE","CUMPLE")</f>
        <v>CUMPLE</v>
      </c>
      <c r="U364" s="51" t="str">
        <f>IF(G364&gt;NORMA!$N$12,"NO CUMPLE","CUMPLE")</f>
        <v>CUMPLE</v>
      </c>
      <c r="V364" s="51" t="str">
        <f>IF(H364&gt;NORMA!$N$13,"NO CUMPLE","CUMPLE")</f>
        <v>NO CUMPLE</v>
      </c>
      <c r="W364" s="51" t="str">
        <f>IF(O364&gt;NORMA!$N$14,"NO CUMPLE","CUMPLE")</f>
        <v>NO CUMPLE</v>
      </c>
      <c r="X364" s="51" t="str">
        <f>IF(AND(N364&gt;=NORMA!$Q$4, N364&lt;=NORMA!$R$4),"CUMPLE","NO CUMPLE")</f>
        <v>CUMPLE</v>
      </c>
      <c r="Y364" s="51" t="str">
        <f>IF(I364&gt;NORMA!$N$16,"NO CUMPLE","CUMPLE")</f>
        <v>CUMPLE</v>
      </c>
      <c r="Z364" s="51" t="str">
        <f>IF($M364&lt;NORMA!$N$23,"NO CUMPLE","CUMPLE")</f>
        <v>NO CUMPLE</v>
      </c>
      <c r="AA364" s="51" t="str">
        <f>IF($E364&gt;NORMA!$N$24,"NO CUMPLE","CUMPLE")</f>
        <v>NO CUMPLE</v>
      </c>
      <c r="AB364" s="51" t="str">
        <f>IF($F364&gt;NORMA!$N$25,"NO CUMPLE","CUMPLE")</f>
        <v>NO CUMPLE</v>
      </c>
      <c r="AC364" s="51" t="str">
        <f>IF($K364&gt;NORMA!$N$26,"NO CUMPLE","CUMPLE")</f>
        <v>NO CUMPLE</v>
      </c>
      <c r="AD364" s="51" t="str">
        <f>IF($J364&gt;NORMA!$N$27,"NO CUMPLE","CUMPLE")</f>
        <v>CUMPLE</v>
      </c>
      <c r="AE364" s="51" t="str">
        <f>IF($G364&gt;NORMA!$N$28,"NO CUMPLE","CUMPLE")</f>
        <v>CUMPLE</v>
      </c>
      <c r="AF364" s="51" t="str">
        <f>IF($H364&gt;NORMA!$N$29,"NO CUMPLE","CUMPLE")</f>
        <v>NO CUMPLE</v>
      </c>
      <c r="AG364" s="51" t="str">
        <f>IF($O364&gt;NORMA!$N$30,"NO CUMPLE","CUMPLE")</f>
        <v>NO CUMPLE</v>
      </c>
      <c r="AH364" s="51" t="str">
        <f>IF(AND($N364&gt;=NORMA!$R$18, $N364&lt;=NORMA!$S$18),"CUMPLE","NO CUMPLE")</f>
        <v>CUMPLE</v>
      </c>
      <c r="AI364" s="51" t="str">
        <f>IF($I364&gt;NORMA!$N$32,"NO CUMPLE","CUMPLE")</f>
        <v>CUMPLE</v>
      </c>
    </row>
    <row r="365" spans="1:35" ht="14.25" customHeight="1" x14ac:dyDescent="0.35">
      <c r="A365" s="244" t="s">
        <v>117</v>
      </c>
      <c r="B365" s="260" t="s">
        <v>116</v>
      </c>
      <c r="C365" s="261">
        <v>42023</v>
      </c>
      <c r="D365" s="251">
        <v>0.25</v>
      </c>
      <c r="E365" s="262">
        <v>89</v>
      </c>
      <c r="F365" s="262">
        <v>154</v>
      </c>
      <c r="G365" s="262">
        <v>710</v>
      </c>
      <c r="H365" s="264">
        <v>12</v>
      </c>
      <c r="I365" s="249">
        <v>2.0299999999999998</v>
      </c>
      <c r="J365" s="258">
        <v>3.15</v>
      </c>
      <c r="K365" s="243">
        <v>18.969000000000001</v>
      </c>
      <c r="L365" s="258">
        <v>1.2334751500000001</v>
      </c>
      <c r="M365" s="259" t="s">
        <v>61</v>
      </c>
      <c r="N365" s="243">
        <v>8.8800000000000008</v>
      </c>
      <c r="O365" s="244">
        <v>410000</v>
      </c>
      <c r="P365" s="51" t="str">
        <f>IF(M365&lt;NORMA!$N$7,"NO CUMPLE","CUMPLE")</f>
        <v>CUMPLE</v>
      </c>
      <c r="Q365" s="51" t="str">
        <f>IF(E365&gt;NORMA!$N$8,"NO CUMPLE","CUMPLE")</f>
        <v>CUMPLE</v>
      </c>
      <c r="R365" s="51" t="str">
        <f>IF(F365&gt;NORMA!$N$9,"NO CUMPLE","CUMPLE")</f>
        <v>CUMPLE</v>
      </c>
      <c r="S365" s="51" t="str">
        <f>IF(K365&gt;NORMA!$N$10,"NO CUMPLE","CUMPLE")</f>
        <v>CUMPLE</v>
      </c>
      <c r="T365" s="51" t="str">
        <f>IF(J365&gt;NORMA!$N$11,"NO CUMPLE","CUMPLE")</f>
        <v>NO CUMPLE</v>
      </c>
      <c r="U365" s="51" t="str">
        <f>IF(G365&gt;NORMA!$N$12,"NO CUMPLE","CUMPLE")</f>
        <v>NO CUMPLE</v>
      </c>
      <c r="V365" s="51" t="str">
        <f>IF(H365&gt;NORMA!$N$13,"NO CUMPLE","CUMPLE")</f>
        <v>CUMPLE</v>
      </c>
      <c r="W365" s="51" t="str">
        <f>IF(O365&gt;NORMA!$N$14,"NO CUMPLE","CUMPLE")</f>
        <v>CUMPLE</v>
      </c>
      <c r="X365" s="51" t="str">
        <f>IF(AND(N365&gt;=NORMA!$Q$4, N365&lt;=NORMA!$R$4),"CUMPLE","NO CUMPLE")</f>
        <v>CUMPLE</v>
      </c>
      <c r="Y365" s="51" t="str">
        <f>IF(I365&gt;NORMA!$N$16,"NO CUMPLE","CUMPLE")</f>
        <v>CUMPLE</v>
      </c>
      <c r="Z365" s="51" t="str">
        <f>IF($M365&lt;NORMA!$N$23,"NO CUMPLE","CUMPLE")</f>
        <v>CUMPLE</v>
      </c>
      <c r="AA365" s="51" t="str">
        <f>IF($E365&gt;NORMA!$N$24,"NO CUMPLE","CUMPLE")</f>
        <v>NO CUMPLE</v>
      </c>
      <c r="AB365" s="51" t="str">
        <f>IF($F365&gt;NORMA!$N$25,"NO CUMPLE","CUMPLE")</f>
        <v>NO CUMPLE</v>
      </c>
      <c r="AC365" s="51" t="str">
        <f>IF($K365&gt;NORMA!$N$26,"NO CUMPLE","CUMPLE")</f>
        <v>NO CUMPLE</v>
      </c>
      <c r="AD365" s="51" t="str">
        <f>IF($J365&gt;NORMA!$N$27,"NO CUMPLE","CUMPLE")</f>
        <v>NO CUMPLE</v>
      </c>
      <c r="AE365" s="51" t="str">
        <f>IF($G365&gt;NORMA!$N$28,"NO CUMPLE","CUMPLE")</f>
        <v>NO CUMPLE</v>
      </c>
      <c r="AF365" s="51" t="str">
        <f>IF($H365&gt;NORMA!$N$29,"NO CUMPLE","CUMPLE")</f>
        <v>NO CUMPLE</v>
      </c>
      <c r="AG365" s="51" t="str">
        <f>IF($O365&gt;NORMA!$N$30,"NO CUMPLE","CUMPLE")</f>
        <v>NO CUMPLE</v>
      </c>
      <c r="AH365" s="51" t="str">
        <f>IF(AND($N365&gt;=NORMA!$R$18, $N365&lt;=NORMA!$S$18),"CUMPLE","NO CUMPLE")</f>
        <v>NO CUMPLE</v>
      </c>
      <c r="AI365" s="51" t="str">
        <f>IF($I365&gt;NORMA!$N$32,"NO CUMPLE","CUMPLE")</f>
        <v>NO CUMPLE</v>
      </c>
    </row>
    <row r="366" spans="1:35" ht="14.25" customHeight="1" x14ac:dyDescent="0.35">
      <c r="A366" s="244" t="s">
        <v>117</v>
      </c>
      <c r="B366" s="260" t="s">
        <v>116</v>
      </c>
      <c r="C366" s="261">
        <v>42030</v>
      </c>
      <c r="D366" s="251">
        <v>0.33333333333333331</v>
      </c>
      <c r="E366" s="262">
        <v>21</v>
      </c>
      <c r="F366" s="262">
        <v>255</v>
      </c>
      <c r="G366" s="262">
        <v>2356</v>
      </c>
      <c r="H366" s="264">
        <v>7</v>
      </c>
      <c r="I366" s="249">
        <v>1.1399999999999999</v>
      </c>
      <c r="J366" s="258">
        <v>22.5</v>
      </c>
      <c r="K366" s="243">
        <v>87.078000000000003</v>
      </c>
      <c r="L366" s="258">
        <v>0.21178994000000001</v>
      </c>
      <c r="M366" s="243">
        <v>4.29</v>
      </c>
      <c r="N366" s="243">
        <v>8.8800000000000008</v>
      </c>
      <c r="O366" s="244">
        <v>700000</v>
      </c>
      <c r="P366" s="51" t="str">
        <f>IF(M366&lt;NORMA!$N$7,"NO CUMPLE","CUMPLE")</f>
        <v>CUMPLE</v>
      </c>
      <c r="Q366" s="51" t="str">
        <f>IF(E366&gt;NORMA!$N$8,"NO CUMPLE","CUMPLE")</f>
        <v>CUMPLE</v>
      </c>
      <c r="R366" s="51" t="str">
        <f>IF(F366&gt;NORMA!$N$9,"NO CUMPLE","CUMPLE")</f>
        <v>NO CUMPLE</v>
      </c>
      <c r="S366" s="51" t="str">
        <f>IF(K366&gt;NORMA!$N$10,"NO CUMPLE","CUMPLE")</f>
        <v>NO CUMPLE</v>
      </c>
      <c r="T366" s="51" t="str">
        <f>IF(J366&gt;NORMA!$N$11,"NO CUMPLE","CUMPLE")</f>
        <v>NO CUMPLE</v>
      </c>
      <c r="U366" s="51" t="str">
        <f>IF(G366&gt;NORMA!$N$12,"NO CUMPLE","CUMPLE")</f>
        <v>NO CUMPLE</v>
      </c>
      <c r="V366" s="51" t="str">
        <f>IF(H366&gt;NORMA!$N$13,"NO CUMPLE","CUMPLE")</f>
        <v>CUMPLE</v>
      </c>
      <c r="W366" s="51" t="str">
        <f>IF(O366&gt;NORMA!$N$14,"NO CUMPLE","CUMPLE")</f>
        <v>CUMPLE</v>
      </c>
      <c r="X366" s="51" t="str">
        <f>IF(AND(N366&gt;=NORMA!$Q$4, N366&lt;=NORMA!$R$4),"CUMPLE","NO CUMPLE")</f>
        <v>CUMPLE</v>
      </c>
      <c r="Y366" s="51" t="str">
        <f>IF(I366&gt;NORMA!$N$16,"NO CUMPLE","CUMPLE")</f>
        <v>CUMPLE</v>
      </c>
      <c r="Z366" s="51" t="str">
        <f>IF($M366&lt;NORMA!$N$23,"NO CUMPLE","CUMPLE")</f>
        <v>NO CUMPLE</v>
      </c>
      <c r="AA366" s="51" t="str">
        <f>IF($E366&gt;NORMA!$N$24,"NO CUMPLE","CUMPLE")</f>
        <v>NO CUMPLE</v>
      </c>
      <c r="AB366" s="51" t="str">
        <f>IF($F366&gt;NORMA!$N$25,"NO CUMPLE","CUMPLE")</f>
        <v>NO CUMPLE</v>
      </c>
      <c r="AC366" s="51" t="str">
        <f>IF($K366&gt;NORMA!$N$26,"NO CUMPLE","CUMPLE")</f>
        <v>NO CUMPLE</v>
      </c>
      <c r="AD366" s="51" t="str">
        <f>IF($J366&gt;NORMA!$N$27,"NO CUMPLE","CUMPLE")</f>
        <v>NO CUMPLE</v>
      </c>
      <c r="AE366" s="51" t="str">
        <f>IF($G366&gt;NORMA!$N$28,"NO CUMPLE","CUMPLE")</f>
        <v>NO CUMPLE</v>
      </c>
      <c r="AF366" s="51" t="str">
        <f>IF($H366&gt;NORMA!$N$29,"NO CUMPLE","CUMPLE")</f>
        <v>CUMPLE</v>
      </c>
      <c r="AG366" s="51" t="str">
        <f>IF($O366&gt;NORMA!$N$30,"NO CUMPLE","CUMPLE")</f>
        <v>NO CUMPLE</v>
      </c>
      <c r="AH366" s="51" t="str">
        <f>IF(AND($N366&gt;=NORMA!$R$18, $N366&lt;=NORMA!$S$18),"CUMPLE","NO CUMPLE")</f>
        <v>NO CUMPLE</v>
      </c>
      <c r="AI366" s="51" t="str">
        <f>IF($I366&gt;NORMA!$N$32,"NO CUMPLE","CUMPLE")</f>
        <v>NO CUMPLE</v>
      </c>
    </row>
    <row r="367" spans="1:35" ht="14.25" customHeight="1" x14ac:dyDescent="0.35">
      <c r="A367" s="244" t="s">
        <v>115</v>
      </c>
      <c r="B367" s="260" t="s">
        <v>116</v>
      </c>
      <c r="C367" s="261">
        <v>42031</v>
      </c>
      <c r="D367" s="251">
        <v>0.25</v>
      </c>
      <c r="E367" s="262">
        <v>10</v>
      </c>
      <c r="F367" s="262">
        <v>22</v>
      </c>
      <c r="G367" s="262">
        <v>98</v>
      </c>
      <c r="H367" s="264">
        <v>18</v>
      </c>
      <c r="I367" s="249">
        <v>1.04</v>
      </c>
      <c r="J367" s="258">
        <v>1.5</v>
      </c>
      <c r="K367" s="243">
        <v>10.141999999999999</v>
      </c>
      <c r="L367" s="258">
        <v>0.62416539999999998</v>
      </c>
      <c r="M367" s="243">
        <v>6.16</v>
      </c>
      <c r="N367" s="243">
        <v>7.12</v>
      </c>
      <c r="O367" s="244">
        <v>400000</v>
      </c>
      <c r="P367" s="51" t="str">
        <f>IF(M367&lt;NORMA!$N$7,"NO CUMPLE","CUMPLE")</f>
        <v>CUMPLE</v>
      </c>
      <c r="Q367" s="51" t="str">
        <f>IF(E367&gt;NORMA!$N$8,"NO CUMPLE","CUMPLE")</f>
        <v>CUMPLE</v>
      </c>
      <c r="R367" s="51" t="str">
        <f>IF(F367&gt;NORMA!$N$9,"NO CUMPLE","CUMPLE")</f>
        <v>CUMPLE</v>
      </c>
      <c r="S367" s="51" t="str">
        <f>IF(K367&gt;NORMA!$N$10,"NO CUMPLE","CUMPLE")</f>
        <v>CUMPLE</v>
      </c>
      <c r="T367" s="51" t="str">
        <f>IF(J367&gt;NORMA!$N$11,"NO CUMPLE","CUMPLE")</f>
        <v>CUMPLE</v>
      </c>
      <c r="U367" s="51" t="str">
        <f>IF(G367&gt;NORMA!$N$12,"NO CUMPLE","CUMPLE")</f>
        <v>CUMPLE</v>
      </c>
      <c r="V367" s="51" t="str">
        <f>IF(H367&gt;NORMA!$N$13,"NO CUMPLE","CUMPLE")</f>
        <v>CUMPLE</v>
      </c>
      <c r="W367" s="51" t="str">
        <f>IF(O367&gt;NORMA!$N$14,"NO CUMPLE","CUMPLE")</f>
        <v>CUMPLE</v>
      </c>
      <c r="X367" s="51" t="str">
        <f>IF(AND(N367&gt;=NORMA!$Q$4, N367&lt;=NORMA!$R$4),"CUMPLE","NO CUMPLE")</f>
        <v>CUMPLE</v>
      </c>
      <c r="Y367" s="51" t="str">
        <f>IF(I367&gt;NORMA!$N$16,"NO CUMPLE","CUMPLE")</f>
        <v>CUMPLE</v>
      </c>
      <c r="Z367" s="51" t="str">
        <f>IF($M367&lt;NORMA!$N$23,"NO CUMPLE","CUMPLE")</f>
        <v>CUMPLE</v>
      </c>
      <c r="AA367" s="51" t="str">
        <f>IF($E367&gt;NORMA!$N$24,"NO CUMPLE","CUMPLE")</f>
        <v>CUMPLE</v>
      </c>
      <c r="AB367" s="51" t="str">
        <f>IF($F367&gt;NORMA!$N$25,"NO CUMPLE","CUMPLE")</f>
        <v>CUMPLE</v>
      </c>
      <c r="AC367" s="51" t="str">
        <f>IF($K367&gt;NORMA!$N$26,"NO CUMPLE","CUMPLE")</f>
        <v>NO CUMPLE</v>
      </c>
      <c r="AD367" s="51" t="str">
        <f>IF($J367&gt;NORMA!$N$27,"NO CUMPLE","CUMPLE")</f>
        <v>NO CUMPLE</v>
      </c>
      <c r="AE367" s="51" t="str">
        <f>IF($G367&gt;NORMA!$N$28,"NO CUMPLE","CUMPLE")</f>
        <v>CUMPLE</v>
      </c>
      <c r="AF367" s="51" t="str">
        <f>IF($H367&gt;NORMA!$N$29,"NO CUMPLE","CUMPLE")</f>
        <v>NO CUMPLE</v>
      </c>
      <c r="AG367" s="51" t="str">
        <f>IF($O367&gt;NORMA!$N$30,"NO CUMPLE","CUMPLE")</f>
        <v>NO CUMPLE</v>
      </c>
      <c r="AH367" s="51" t="str">
        <f>IF(AND($N367&gt;=NORMA!$R$18, $N367&lt;=NORMA!$S$18),"CUMPLE","NO CUMPLE")</f>
        <v>CUMPLE</v>
      </c>
      <c r="AI367" s="51" t="str">
        <f>IF($I367&gt;NORMA!$N$32,"NO CUMPLE","CUMPLE")</f>
        <v>NO CUMPLE</v>
      </c>
    </row>
    <row r="368" spans="1:35" ht="14.25" customHeight="1" x14ac:dyDescent="0.35">
      <c r="A368" s="244" t="s">
        <v>115</v>
      </c>
      <c r="B368" s="260" t="s">
        <v>116</v>
      </c>
      <c r="C368" s="261">
        <v>42039</v>
      </c>
      <c r="D368" s="251">
        <v>0.5</v>
      </c>
      <c r="E368" s="262">
        <v>16</v>
      </c>
      <c r="F368" s="262">
        <v>24</v>
      </c>
      <c r="G368" s="262">
        <v>113</v>
      </c>
      <c r="H368" s="264">
        <v>8</v>
      </c>
      <c r="I368" s="249">
        <v>0.86</v>
      </c>
      <c r="J368" s="258">
        <v>0.11</v>
      </c>
      <c r="K368" s="243">
        <v>15.099</v>
      </c>
      <c r="L368" s="258">
        <v>0.23318974000000001</v>
      </c>
      <c r="M368" s="243">
        <v>4.8600000000000003</v>
      </c>
      <c r="N368" s="243">
        <v>6.8</v>
      </c>
      <c r="O368" s="244">
        <v>1700000</v>
      </c>
      <c r="P368" s="51" t="str">
        <f>IF(M368&lt;NORMA!$N$7,"NO CUMPLE","CUMPLE")</f>
        <v>CUMPLE</v>
      </c>
      <c r="Q368" s="51" t="str">
        <f>IF(E368&gt;NORMA!$N$8,"NO CUMPLE","CUMPLE")</f>
        <v>CUMPLE</v>
      </c>
      <c r="R368" s="51" t="str">
        <f>IF(F368&gt;NORMA!$N$9,"NO CUMPLE","CUMPLE")</f>
        <v>CUMPLE</v>
      </c>
      <c r="S368" s="51" t="str">
        <f>IF(K368&gt;NORMA!$N$10,"NO CUMPLE","CUMPLE")</f>
        <v>CUMPLE</v>
      </c>
      <c r="T368" s="51" t="str">
        <f>IF(J368&gt;NORMA!$N$11,"NO CUMPLE","CUMPLE")</f>
        <v>CUMPLE</v>
      </c>
      <c r="U368" s="51" t="str">
        <f>IF(G368&gt;NORMA!$N$12,"NO CUMPLE","CUMPLE")</f>
        <v>CUMPLE</v>
      </c>
      <c r="V368" s="51" t="str">
        <f>IF(H368&gt;NORMA!$N$13,"NO CUMPLE","CUMPLE")</f>
        <v>CUMPLE</v>
      </c>
      <c r="W368" s="51" t="str">
        <f>IF(O368&gt;NORMA!$N$14,"NO CUMPLE","CUMPLE")</f>
        <v>NO CUMPLE</v>
      </c>
      <c r="X368" s="51" t="str">
        <f>IF(AND(N368&gt;=NORMA!$Q$4, N368&lt;=NORMA!$R$4),"CUMPLE","NO CUMPLE")</f>
        <v>CUMPLE</v>
      </c>
      <c r="Y368" s="51" t="str">
        <f>IF(I368&gt;NORMA!$N$16,"NO CUMPLE","CUMPLE")</f>
        <v>CUMPLE</v>
      </c>
      <c r="Z368" s="51" t="str">
        <f>IF($M368&lt;NORMA!$N$23,"NO CUMPLE","CUMPLE")</f>
        <v>NO CUMPLE</v>
      </c>
      <c r="AA368" s="51" t="str">
        <f>IF($E368&gt;NORMA!$N$24,"NO CUMPLE","CUMPLE")</f>
        <v>CUMPLE</v>
      </c>
      <c r="AB368" s="51" t="str">
        <f>IF($F368&gt;NORMA!$N$25,"NO CUMPLE","CUMPLE")</f>
        <v>CUMPLE</v>
      </c>
      <c r="AC368" s="51" t="str">
        <f>IF($K368&gt;NORMA!$N$26,"NO CUMPLE","CUMPLE")</f>
        <v>NO CUMPLE</v>
      </c>
      <c r="AD368" s="51" t="str">
        <f>IF($J368&gt;NORMA!$N$27,"NO CUMPLE","CUMPLE")</f>
        <v>CUMPLE</v>
      </c>
      <c r="AE368" s="51" t="str">
        <f>IF($G368&gt;NORMA!$N$28,"NO CUMPLE","CUMPLE")</f>
        <v>CUMPLE</v>
      </c>
      <c r="AF368" s="51" t="str">
        <f>IF($H368&gt;NORMA!$N$29,"NO CUMPLE","CUMPLE")</f>
        <v>CUMPLE</v>
      </c>
      <c r="AG368" s="51" t="str">
        <f>IF($O368&gt;NORMA!$N$30,"NO CUMPLE","CUMPLE")</f>
        <v>NO CUMPLE</v>
      </c>
      <c r="AH368" s="51" t="str">
        <f>IF(AND($N368&gt;=NORMA!$R$18, $N368&lt;=NORMA!$S$18),"CUMPLE","NO CUMPLE")</f>
        <v>CUMPLE</v>
      </c>
      <c r="AI368" s="51" t="str">
        <f>IF($I368&gt;NORMA!$N$32,"NO CUMPLE","CUMPLE")</f>
        <v>CUMPLE</v>
      </c>
    </row>
    <row r="369" spans="1:35" ht="14.25" customHeight="1" x14ac:dyDescent="0.35">
      <c r="A369" s="244" t="s">
        <v>117</v>
      </c>
      <c r="B369" s="260" t="s">
        <v>116</v>
      </c>
      <c r="C369" s="261">
        <v>42040</v>
      </c>
      <c r="D369" s="251">
        <v>0.41666666666666669</v>
      </c>
      <c r="E369" s="262">
        <v>92</v>
      </c>
      <c r="F369" s="262">
        <v>429</v>
      </c>
      <c r="G369" s="262">
        <v>7020</v>
      </c>
      <c r="H369" s="264">
        <v>8</v>
      </c>
      <c r="I369" s="249">
        <v>1.1599999999999999</v>
      </c>
      <c r="J369" s="258">
        <v>5.34</v>
      </c>
      <c r="K369" s="243">
        <v>79.465999999999994</v>
      </c>
      <c r="L369" s="258">
        <v>1.6679460500000001</v>
      </c>
      <c r="M369" s="243">
        <v>3.7</v>
      </c>
      <c r="N369" s="243">
        <v>9.06</v>
      </c>
      <c r="O369" s="244">
        <v>47000000</v>
      </c>
      <c r="P369" s="51" t="str">
        <f>IF(M369&lt;NORMA!$N$7,"NO CUMPLE","CUMPLE")</f>
        <v>CUMPLE</v>
      </c>
      <c r="Q369" s="51" t="str">
        <f>IF(E369&gt;NORMA!$N$8,"NO CUMPLE","CUMPLE")</f>
        <v>CUMPLE</v>
      </c>
      <c r="R369" s="51" t="str">
        <f>IF(F369&gt;NORMA!$N$9,"NO CUMPLE","CUMPLE")</f>
        <v>NO CUMPLE</v>
      </c>
      <c r="S369" s="51" t="str">
        <f>IF(K369&gt;NORMA!$N$10,"NO CUMPLE","CUMPLE")</f>
        <v>NO CUMPLE</v>
      </c>
      <c r="T369" s="51" t="str">
        <f>IF(J369&gt;NORMA!$N$11,"NO CUMPLE","CUMPLE")</f>
        <v>NO CUMPLE</v>
      </c>
      <c r="U369" s="51" t="str">
        <f>IF(G369&gt;NORMA!$N$12,"NO CUMPLE","CUMPLE")</f>
        <v>NO CUMPLE</v>
      </c>
      <c r="V369" s="51" t="str">
        <f>IF(H369&gt;NORMA!$N$13,"NO CUMPLE","CUMPLE")</f>
        <v>CUMPLE</v>
      </c>
      <c r="W369" s="51" t="str">
        <f>IF(O369&gt;NORMA!$N$14,"NO CUMPLE","CUMPLE")</f>
        <v>NO CUMPLE</v>
      </c>
      <c r="X369" s="51" t="str">
        <f>IF(AND(N369&gt;=NORMA!$Q$4, N369&lt;=NORMA!$R$4),"CUMPLE","NO CUMPLE")</f>
        <v>NO CUMPLE</v>
      </c>
      <c r="Y369" s="51" t="str">
        <f>IF(I369&gt;NORMA!$N$16,"NO CUMPLE","CUMPLE")</f>
        <v>CUMPLE</v>
      </c>
      <c r="Z369" s="51" t="str">
        <f>IF($M369&lt;NORMA!$N$23,"NO CUMPLE","CUMPLE")</f>
        <v>NO CUMPLE</v>
      </c>
      <c r="AA369" s="51" t="str">
        <f>IF($E369&gt;NORMA!$N$24,"NO CUMPLE","CUMPLE")</f>
        <v>NO CUMPLE</v>
      </c>
      <c r="AB369" s="51" t="str">
        <f>IF($F369&gt;NORMA!$N$25,"NO CUMPLE","CUMPLE")</f>
        <v>NO CUMPLE</v>
      </c>
      <c r="AC369" s="51" t="str">
        <f>IF($K369&gt;NORMA!$N$26,"NO CUMPLE","CUMPLE")</f>
        <v>NO CUMPLE</v>
      </c>
      <c r="AD369" s="51" t="str">
        <f>IF($J369&gt;NORMA!$N$27,"NO CUMPLE","CUMPLE")</f>
        <v>NO CUMPLE</v>
      </c>
      <c r="AE369" s="51" t="str">
        <f>IF($G369&gt;NORMA!$N$28,"NO CUMPLE","CUMPLE")</f>
        <v>NO CUMPLE</v>
      </c>
      <c r="AF369" s="51" t="str">
        <f>IF($H369&gt;NORMA!$N$29,"NO CUMPLE","CUMPLE")</f>
        <v>CUMPLE</v>
      </c>
      <c r="AG369" s="51" t="str">
        <f>IF($O369&gt;NORMA!$N$30,"NO CUMPLE","CUMPLE")</f>
        <v>NO CUMPLE</v>
      </c>
      <c r="AH369" s="51" t="str">
        <f>IF(AND($N369&gt;=NORMA!$R$18, $N369&lt;=NORMA!$S$18),"CUMPLE","NO CUMPLE")</f>
        <v>NO CUMPLE</v>
      </c>
      <c r="AI369" s="51" t="str">
        <f>IF($I369&gt;NORMA!$N$32,"NO CUMPLE","CUMPLE")</f>
        <v>NO CUMPLE</v>
      </c>
    </row>
    <row r="370" spans="1:35" ht="14.25" customHeight="1" x14ac:dyDescent="0.35">
      <c r="A370" s="244" t="s">
        <v>115</v>
      </c>
      <c r="B370" s="260" t="s">
        <v>116</v>
      </c>
      <c r="C370" s="261">
        <v>42049</v>
      </c>
      <c r="D370" s="251">
        <v>0.33333333333333331</v>
      </c>
      <c r="E370" s="262">
        <v>8</v>
      </c>
      <c r="F370" s="262">
        <v>44</v>
      </c>
      <c r="G370" s="262">
        <v>61</v>
      </c>
      <c r="H370" s="264">
        <v>8</v>
      </c>
      <c r="I370" s="249">
        <v>0.28999999999999998</v>
      </c>
      <c r="J370" s="258">
        <v>0.67</v>
      </c>
      <c r="K370" s="243">
        <v>2.9390000000000001</v>
      </c>
      <c r="L370" s="258">
        <v>0.28898067999999999</v>
      </c>
      <c r="M370" s="243">
        <v>6.08</v>
      </c>
      <c r="N370" s="243">
        <v>6.67</v>
      </c>
      <c r="O370" s="244">
        <v>130000</v>
      </c>
      <c r="P370" s="51" t="str">
        <f>IF(M370&lt;NORMA!$N$7,"NO CUMPLE","CUMPLE")</f>
        <v>CUMPLE</v>
      </c>
      <c r="Q370" s="51" t="str">
        <f>IF(E370&gt;NORMA!$N$8,"NO CUMPLE","CUMPLE")</f>
        <v>CUMPLE</v>
      </c>
      <c r="R370" s="51" t="str">
        <f>IF(F370&gt;NORMA!$N$9,"NO CUMPLE","CUMPLE")</f>
        <v>CUMPLE</v>
      </c>
      <c r="S370" s="51" t="str">
        <f>IF(K370&gt;NORMA!$N$10,"NO CUMPLE","CUMPLE")</f>
        <v>CUMPLE</v>
      </c>
      <c r="T370" s="51" t="str">
        <f>IF(J370&gt;NORMA!$N$11,"NO CUMPLE","CUMPLE")</f>
        <v>CUMPLE</v>
      </c>
      <c r="U370" s="51" t="str">
        <f>IF(G370&gt;NORMA!$N$12,"NO CUMPLE","CUMPLE")</f>
        <v>CUMPLE</v>
      </c>
      <c r="V370" s="51" t="str">
        <f>IF(H370&gt;NORMA!$N$13,"NO CUMPLE","CUMPLE")</f>
        <v>CUMPLE</v>
      </c>
      <c r="W370" s="51" t="str">
        <f>IF(O370&gt;NORMA!$N$14,"NO CUMPLE","CUMPLE")</f>
        <v>CUMPLE</v>
      </c>
      <c r="X370" s="51" t="str">
        <f>IF(AND(N370&gt;=NORMA!$Q$4, N370&lt;=NORMA!$R$4),"CUMPLE","NO CUMPLE")</f>
        <v>CUMPLE</v>
      </c>
      <c r="Y370" s="51" t="str">
        <f>IF(I370&gt;NORMA!$N$16,"NO CUMPLE","CUMPLE")</f>
        <v>CUMPLE</v>
      </c>
      <c r="Z370" s="51" t="str">
        <f>IF($M370&lt;NORMA!$N$23,"NO CUMPLE","CUMPLE")</f>
        <v>CUMPLE</v>
      </c>
      <c r="AA370" s="51" t="str">
        <f>IF($E370&gt;NORMA!$N$24,"NO CUMPLE","CUMPLE")</f>
        <v>CUMPLE</v>
      </c>
      <c r="AB370" s="51" t="str">
        <f>IF($F370&gt;NORMA!$N$25,"NO CUMPLE","CUMPLE")</f>
        <v>NO CUMPLE</v>
      </c>
      <c r="AC370" s="51" t="str">
        <f>IF($K370&gt;NORMA!$N$26,"NO CUMPLE","CUMPLE")</f>
        <v>CUMPLE</v>
      </c>
      <c r="AD370" s="51" t="str">
        <f>IF($J370&gt;NORMA!$N$27,"NO CUMPLE","CUMPLE")</f>
        <v>CUMPLE</v>
      </c>
      <c r="AE370" s="51" t="str">
        <f>IF($G370&gt;NORMA!$N$28,"NO CUMPLE","CUMPLE")</f>
        <v>CUMPLE</v>
      </c>
      <c r="AF370" s="51" t="str">
        <f>IF($H370&gt;NORMA!$N$29,"NO CUMPLE","CUMPLE")</f>
        <v>CUMPLE</v>
      </c>
      <c r="AG370" s="51" t="str">
        <f>IF($O370&gt;NORMA!$N$30,"NO CUMPLE","CUMPLE")</f>
        <v>NO CUMPLE</v>
      </c>
      <c r="AH370" s="51" t="str">
        <f>IF(AND($N370&gt;=NORMA!$R$18, $N370&lt;=NORMA!$S$18),"CUMPLE","NO CUMPLE")</f>
        <v>CUMPLE</v>
      </c>
      <c r="AI370" s="51" t="str">
        <f>IF($I370&gt;NORMA!$N$32,"NO CUMPLE","CUMPLE")</f>
        <v>CUMPLE</v>
      </c>
    </row>
    <row r="371" spans="1:35" ht="14.25" customHeight="1" x14ac:dyDescent="0.35">
      <c r="A371" s="244" t="s">
        <v>117</v>
      </c>
      <c r="B371" s="260" t="s">
        <v>116</v>
      </c>
      <c r="C371" s="261">
        <v>42058</v>
      </c>
      <c r="D371" s="251">
        <v>0.41666666666666669</v>
      </c>
      <c r="E371" s="262">
        <v>36</v>
      </c>
      <c r="F371" s="262">
        <v>304</v>
      </c>
      <c r="G371" s="262">
        <v>5830</v>
      </c>
      <c r="H371" s="264">
        <v>6</v>
      </c>
      <c r="I371" s="249">
        <v>0.2</v>
      </c>
      <c r="J371" s="258">
        <v>17.84</v>
      </c>
      <c r="K371" s="243">
        <v>138.197</v>
      </c>
      <c r="L371" s="258">
        <v>0.89553645000000004</v>
      </c>
      <c r="M371" s="243">
        <v>0.97</v>
      </c>
      <c r="N371" s="243">
        <v>7.45</v>
      </c>
      <c r="O371" s="244">
        <v>490000</v>
      </c>
      <c r="P371" s="51" t="str">
        <f>IF(M371&lt;NORMA!$N$7,"NO CUMPLE","CUMPLE")</f>
        <v>NO CUMPLE</v>
      </c>
      <c r="Q371" s="51" t="str">
        <f>IF(E371&gt;NORMA!$N$8,"NO CUMPLE","CUMPLE")</f>
        <v>CUMPLE</v>
      </c>
      <c r="R371" s="51" t="str">
        <f>IF(F371&gt;NORMA!$N$9,"NO CUMPLE","CUMPLE")</f>
        <v>NO CUMPLE</v>
      </c>
      <c r="S371" s="51" t="str">
        <f>IF(K371&gt;NORMA!$N$10,"NO CUMPLE","CUMPLE")</f>
        <v>NO CUMPLE</v>
      </c>
      <c r="T371" s="51" t="str">
        <f>IF(J371&gt;NORMA!$N$11,"NO CUMPLE","CUMPLE")</f>
        <v>NO CUMPLE</v>
      </c>
      <c r="U371" s="51" t="str">
        <f>IF(G371&gt;NORMA!$N$12,"NO CUMPLE","CUMPLE")</f>
        <v>NO CUMPLE</v>
      </c>
      <c r="V371" s="51" t="str">
        <f>IF(H371&gt;NORMA!$N$13,"NO CUMPLE","CUMPLE")</f>
        <v>CUMPLE</v>
      </c>
      <c r="W371" s="51" t="str">
        <f>IF(O371&gt;NORMA!$N$14,"NO CUMPLE","CUMPLE")</f>
        <v>CUMPLE</v>
      </c>
      <c r="X371" s="51" t="str">
        <f>IF(AND(N371&gt;=NORMA!$Q$4, N371&lt;=NORMA!$R$4),"CUMPLE","NO CUMPLE")</f>
        <v>CUMPLE</v>
      </c>
      <c r="Y371" s="51" t="str">
        <f>IF(I371&gt;NORMA!$N$16,"NO CUMPLE","CUMPLE")</f>
        <v>CUMPLE</v>
      </c>
      <c r="Z371" s="51" t="str">
        <f>IF($M371&lt;NORMA!$N$23,"NO CUMPLE","CUMPLE")</f>
        <v>NO CUMPLE</v>
      </c>
      <c r="AA371" s="51" t="str">
        <f>IF($E371&gt;NORMA!$N$24,"NO CUMPLE","CUMPLE")</f>
        <v>NO CUMPLE</v>
      </c>
      <c r="AB371" s="51" t="str">
        <f>IF($F371&gt;NORMA!$N$25,"NO CUMPLE","CUMPLE")</f>
        <v>NO CUMPLE</v>
      </c>
      <c r="AC371" s="51" t="str">
        <f>IF($K371&gt;NORMA!$N$26,"NO CUMPLE","CUMPLE")</f>
        <v>NO CUMPLE</v>
      </c>
      <c r="AD371" s="51" t="str">
        <f>IF($J371&gt;NORMA!$N$27,"NO CUMPLE","CUMPLE")</f>
        <v>NO CUMPLE</v>
      </c>
      <c r="AE371" s="51" t="str">
        <f>IF($G371&gt;NORMA!$N$28,"NO CUMPLE","CUMPLE")</f>
        <v>NO CUMPLE</v>
      </c>
      <c r="AF371" s="51" t="str">
        <f>IF($H371&gt;NORMA!$N$29,"NO CUMPLE","CUMPLE")</f>
        <v>CUMPLE</v>
      </c>
      <c r="AG371" s="51" t="str">
        <f>IF($O371&gt;NORMA!$N$30,"NO CUMPLE","CUMPLE")</f>
        <v>NO CUMPLE</v>
      </c>
      <c r="AH371" s="51" t="str">
        <f>IF(AND($N371&gt;=NORMA!$R$18, $N371&lt;=NORMA!$S$18),"CUMPLE","NO CUMPLE")</f>
        <v>CUMPLE</v>
      </c>
      <c r="AI371" s="51" t="str">
        <f>IF($I371&gt;NORMA!$N$32,"NO CUMPLE","CUMPLE")</f>
        <v>CUMPLE</v>
      </c>
    </row>
    <row r="372" spans="1:35" ht="14.25" customHeight="1" x14ac:dyDescent="0.35">
      <c r="A372" s="244" t="s">
        <v>117</v>
      </c>
      <c r="B372" s="260" t="s">
        <v>116</v>
      </c>
      <c r="C372" s="261">
        <v>42069</v>
      </c>
      <c r="D372" s="251">
        <v>0.58333333333333337</v>
      </c>
      <c r="E372" s="262">
        <v>20</v>
      </c>
      <c r="F372" s="262">
        <v>78</v>
      </c>
      <c r="G372" s="262">
        <v>1130</v>
      </c>
      <c r="H372" s="264">
        <v>15</v>
      </c>
      <c r="I372" s="249">
        <v>0.34</v>
      </c>
      <c r="J372" s="258">
        <v>6.03</v>
      </c>
      <c r="K372" s="243">
        <v>14.488</v>
      </c>
      <c r="L372" s="258">
        <v>1.0896063</v>
      </c>
      <c r="M372" s="243">
        <v>6.78</v>
      </c>
      <c r="N372" s="243">
        <v>9.61</v>
      </c>
      <c r="O372" s="244">
        <v>180</v>
      </c>
      <c r="P372" s="51" t="str">
        <f>IF(M372&lt;NORMA!$N$7,"NO CUMPLE","CUMPLE")</f>
        <v>CUMPLE</v>
      </c>
      <c r="Q372" s="51" t="str">
        <f>IF(E372&gt;NORMA!$N$8,"NO CUMPLE","CUMPLE")</f>
        <v>CUMPLE</v>
      </c>
      <c r="R372" s="51" t="str">
        <f>IF(F372&gt;NORMA!$N$9,"NO CUMPLE","CUMPLE")</f>
        <v>CUMPLE</v>
      </c>
      <c r="S372" s="51" t="str">
        <f>IF(K372&gt;NORMA!$N$10,"NO CUMPLE","CUMPLE")</f>
        <v>CUMPLE</v>
      </c>
      <c r="T372" s="51" t="str">
        <f>IF(J372&gt;NORMA!$N$11,"NO CUMPLE","CUMPLE")</f>
        <v>NO CUMPLE</v>
      </c>
      <c r="U372" s="51" t="str">
        <f>IF(G372&gt;NORMA!$N$12,"NO CUMPLE","CUMPLE")</f>
        <v>NO CUMPLE</v>
      </c>
      <c r="V372" s="51" t="str">
        <f>IF(H372&gt;NORMA!$N$13,"NO CUMPLE","CUMPLE")</f>
        <v>CUMPLE</v>
      </c>
      <c r="W372" s="51" t="str">
        <f>IF(O372&gt;NORMA!$N$14,"NO CUMPLE","CUMPLE")</f>
        <v>CUMPLE</v>
      </c>
      <c r="X372" s="51" t="str">
        <f>IF(AND(N372&gt;=NORMA!$Q$4, N372&lt;=NORMA!$R$4),"CUMPLE","NO CUMPLE")</f>
        <v>NO CUMPLE</v>
      </c>
      <c r="Y372" s="51" t="str">
        <f>IF(I372&gt;NORMA!$N$16,"NO CUMPLE","CUMPLE")</f>
        <v>CUMPLE</v>
      </c>
      <c r="Z372" s="51" t="str">
        <f>IF($M372&lt;NORMA!$N$23,"NO CUMPLE","CUMPLE")</f>
        <v>CUMPLE</v>
      </c>
      <c r="AA372" s="51" t="str">
        <f>IF($E372&gt;NORMA!$N$24,"NO CUMPLE","CUMPLE")</f>
        <v>CUMPLE</v>
      </c>
      <c r="AB372" s="51" t="str">
        <f>IF($F372&gt;NORMA!$N$25,"NO CUMPLE","CUMPLE")</f>
        <v>NO CUMPLE</v>
      </c>
      <c r="AC372" s="51" t="str">
        <f>IF($K372&gt;NORMA!$N$26,"NO CUMPLE","CUMPLE")</f>
        <v>NO CUMPLE</v>
      </c>
      <c r="AD372" s="51" t="str">
        <f>IF($J372&gt;NORMA!$N$27,"NO CUMPLE","CUMPLE")</f>
        <v>NO CUMPLE</v>
      </c>
      <c r="AE372" s="51" t="str">
        <f>IF($G372&gt;NORMA!$N$28,"NO CUMPLE","CUMPLE")</f>
        <v>NO CUMPLE</v>
      </c>
      <c r="AF372" s="51" t="str">
        <f>IF($H372&gt;NORMA!$N$29,"NO CUMPLE","CUMPLE")</f>
        <v>NO CUMPLE</v>
      </c>
      <c r="AG372" s="51" t="str">
        <f>IF($O372&gt;NORMA!$N$30,"NO CUMPLE","CUMPLE")</f>
        <v>CUMPLE</v>
      </c>
      <c r="AH372" s="51" t="str">
        <f>IF(AND($N372&gt;=NORMA!$R$18, $N372&lt;=NORMA!$S$18),"CUMPLE","NO CUMPLE")</f>
        <v>NO CUMPLE</v>
      </c>
      <c r="AI372" s="51" t="str">
        <f>IF($I372&gt;NORMA!$N$32,"NO CUMPLE","CUMPLE")</f>
        <v>CUMPLE</v>
      </c>
    </row>
    <row r="373" spans="1:35" ht="14.25" customHeight="1" x14ac:dyDescent="0.35">
      <c r="A373" s="244" t="s">
        <v>115</v>
      </c>
      <c r="B373" s="260" t="s">
        <v>116</v>
      </c>
      <c r="C373" s="261">
        <v>42090</v>
      </c>
      <c r="D373" s="251">
        <v>0.6875</v>
      </c>
      <c r="E373" s="262">
        <v>2</v>
      </c>
      <c r="F373" s="262">
        <v>32</v>
      </c>
      <c r="G373" s="262">
        <v>83</v>
      </c>
      <c r="H373" s="264">
        <v>14</v>
      </c>
      <c r="I373" s="249">
        <v>1.22</v>
      </c>
      <c r="J373" s="258">
        <v>1.42</v>
      </c>
      <c r="K373" s="243">
        <v>7.0810000000000004</v>
      </c>
      <c r="L373" s="258">
        <v>0.6550378</v>
      </c>
      <c r="M373" s="243">
        <v>5.15</v>
      </c>
      <c r="N373" s="243">
        <v>7.56</v>
      </c>
      <c r="O373" s="244">
        <v>7000000</v>
      </c>
      <c r="P373" s="51" t="str">
        <f>IF(M373&lt;NORMA!$N$7,"NO CUMPLE","CUMPLE")</f>
        <v>CUMPLE</v>
      </c>
      <c r="Q373" s="51" t="str">
        <f>IF(E373&gt;NORMA!$N$8,"NO CUMPLE","CUMPLE")</f>
        <v>CUMPLE</v>
      </c>
      <c r="R373" s="51" t="str">
        <f>IF(F373&gt;NORMA!$N$9,"NO CUMPLE","CUMPLE")</f>
        <v>CUMPLE</v>
      </c>
      <c r="S373" s="51" t="str">
        <f>IF(K373&gt;NORMA!$N$10,"NO CUMPLE","CUMPLE")</f>
        <v>CUMPLE</v>
      </c>
      <c r="T373" s="51" t="str">
        <f>IF(J373&gt;NORMA!$N$11,"NO CUMPLE","CUMPLE")</f>
        <v>CUMPLE</v>
      </c>
      <c r="U373" s="51" t="str">
        <f>IF(G373&gt;NORMA!$N$12,"NO CUMPLE","CUMPLE")</f>
        <v>CUMPLE</v>
      </c>
      <c r="V373" s="51" t="str">
        <f>IF(H373&gt;NORMA!$N$13,"NO CUMPLE","CUMPLE")</f>
        <v>CUMPLE</v>
      </c>
      <c r="W373" s="51" t="str">
        <f>IF(O373&gt;NORMA!$N$14,"NO CUMPLE","CUMPLE")</f>
        <v>NO CUMPLE</v>
      </c>
      <c r="X373" s="51" t="str">
        <f>IF(AND(N373&gt;=NORMA!$Q$4, N373&lt;=NORMA!$R$4),"CUMPLE","NO CUMPLE")</f>
        <v>CUMPLE</v>
      </c>
      <c r="Y373" s="51" t="str">
        <f>IF(I373&gt;NORMA!$N$16,"NO CUMPLE","CUMPLE")</f>
        <v>CUMPLE</v>
      </c>
      <c r="Z373" s="51" t="str">
        <f>IF($M373&lt;NORMA!$N$23,"NO CUMPLE","CUMPLE")</f>
        <v>CUMPLE</v>
      </c>
      <c r="AA373" s="51" t="str">
        <f>IF($E373&gt;NORMA!$N$24,"NO CUMPLE","CUMPLE")</f>
        <v>CUMPLE</v>
      </c>
      <c r="AB373" s="51" t="str">
        <f>IF($F373&gt;NORMA!$N$25,"NO CUMPLE","CUMPLE")</f>
        <v>NO CUMPLE</v>
      </c>
      <c r="AC373" s="51" t="str">
        <f>IF($K373&gt;NORMA!$N$26,"NO CUMPLE","CUMPLE")</f>
        <v>CUMPLE</v>
      </c>
      <c r="AD373" s="51" t="str">
        <f>IF($J373&gt;NORMA!$N$27,"NO CUMPLE","CUMPLE")</f>
        <v>NO CUMPLE</v>
      </c>
      <c r="AE373" s="51" t="str">
        <f>IF($G373&gt;NORMA!$N$28,"NO CUMPLE","CUMPLE")</f>
        <v>CUMPLE</v>
      </c>
      <c r="AF373" s="51" t="str">
        <f>IF($H373&gt;NORMA!$N$29,"NO CUMPLE","CUMPLE")</f>
        <v>NO CUMPLE</v>
      </c>
      <c r="AG373" s="51" t="str">
        <f>IF($O373&gt;NORMA!$N$30,"NO CUMPLE","CUMPLE")</f>
        <v>NO CUMPLE</v>
      </c>
      <c r="AH373" s="51" t="str">
        <f>IF(AND($N373&gt;=NORMA!$R$18, $N373&lt;=NORMA!$S$18),"CUMPLE","NO CUMPLE")</f>
        <v>CUMPLE</v>
      </c>
      <c r="AI373" s="51" t="str">
        <f>IF($I373&gt;NORMA!$N$32,"NO CUMPLE","CUMPLE")</f>
        <v>NO CUMPLE</v>
      </c>
    </row>
    <row r="374" spans="1:35" ht="14.25" customHeight="1" x14ac:dyDescent="0.35">
      <c r="A374" s="244" t="s">
        <v>117</v>
      </c>
      <c r="B374" s="260" t="s">
        <v>116</v>
      </c>
      <c r="C374" s="261">
        <v>42100</v>
      </c>
      <c r="D374" s="251">
        <v>0.66666666666666663</v>
      </c>
      <c r="E374" s="262">
        <v>156</v>
      </c>
      <c r="F374" s="262">
        <v>206</v>
      </c>
      <c r="G374" s="262">
        <v>3815</v>
      </c>
      <c r="H374" s="264">
        <v>10</v>
      </c>
      <c r="I374" s="249">
        <v>1.27</v>
      </c>
      <c r="J374" s="258">
        <v>8.07</v>
      </c>
      <c r="K374" s="243">
        <v>73.674999999999997</v>
      </c>
      <c r="L374" s="258">
        <v>0.48038259999999999</v>
      </c>
      <c r="M374" s="243">
        <v>6.25</v>
      </c>
      <c r="N374" s="243">
        <v>9.65</v>
      </c>
      <c r="O374" s="244">
        <v>200000</v>
      </c>
      <c r="P374" s="51" t="str">
        <f>IF(M374&lt;NORMA!$N$7,"NO CUMPLE","CUMPLE")</f>
        <v>CUMPLE</v>
      </c>
      <c r="Q374" s="51" t="str">
        <f>IF(E374&gt;NORMA!$N$8,"NO CUMPLE","CUMPLE")</f>
        <v>NO CUMPLE</v>
      </c>
      <c r="R374" s="51" t="str">
        <f>IF(F374&gt;NORMA!$N$9,"NO CUMPLE","CUMPLE")</f>
        <v>NO CUMPLE</v>
      </c>
      <c r="S374" s="51" t="str">
        <f>IF(K374&gt;NORMA!$N$10,"NO CUMPLE","CUMPLE")</f>
        <v>NO CUMPLE</v>
      </c>
      <c r="T374" s="51" t="str">
        <f>IF(J374&gt;NORMA!$N$11,"NO CUMPLE","CUMPLE")</f>
        <v>NO CUMPLE</v>
      </c>
      <c r="U374" s="51" t="str">
        <f>IF(G374&gt;NORMA!$N$12,"NO CUMPLE","CUMPLE")</f>
        <v>NO CUMPLE</v>
      </c>
      <c r="V374" s="51" t="str">
        <f>IF(H374&gt;NORMA!$N$13,"NO CUMPLE","CUMPLE")</f>
        <v>CUMPLE</v>
      </c>
      <c r="W374" s="51" t="str">
        <f>IF(O374&gt;NORMA!$N$14,"NO CUMPLE","CUMPLE")</f>
        <v>CUMPLE</v>
      </c>
      <c r="X374" s="51" t="str">
        <f>IF(AND(N374&gt;=NORMA!$Q$4, N374&lt;=NORMA!$R$4),"CUMPLE","NO CUMPLE")</f>
        <v>NO CUMPLE</v>
      </c>
      <c r="Y374" s="51" t="str">
        <f>IF(I374&gt;NORMA!$N$16,"NO CUMPLE","CUMPLE")</f>
        <v>CUMPLE</v>
      </c>
      <c r="Z374" s="51" t="str">
        <f>IF($M374&lt;NORMA!$N$23,"NO CUMPLE","CUMPLE")</f>
        <v>CUMPLE</v>
      </c>
      <c r="AA374" s="51" t="str">
        <f>IF($E374&gt;NORMA!$N$24,"NO CUMPLE","CUMPLE")</f>
        <v>NO CUMPLE</v>
      </c>
      <c r="AB374" s="51" t="str">
        <f>IF($F374&gt;NORMA!$N$25,"NO CUMPLE","CUMPLE")</f>
        <v>NO CUMPLE</v>
      </c>
      <c r="AC374" s="51" t="str">
        <f>IF($K374&gt;NORMA!$N$26,"NO CUMPLE","CUMPLE")</f>
        <v>NO CUMPLE</v>
      </c>
      <c r="AD374" s="51" t="str">
        <f>IF($J374&gt;NORMA!$N$27,"NO CUMPLE","CUMPLE")</f>
        <v>NO CUMPLE</v>
      </c>
      <c r="AE374" s="51" t="str">
        <f>IF($G374&gt;NORMA!$N$28,"NO CUMPLE","CUMPLE")</f>
        <v>NO CUMPLE</v>
      </c>
      <c r="AF374" s="51" t="str">
        <f>IF($H374&gt;NORMA!$N$29,"NO CUMPLE","CUMPLE")</f>
        <v>CUMPLE</v>
      </c>
      <c r="AG374" s="51" t="str">
        <f>IF($O374&gt;NORMA!$N$30,"NO CUMPLE","CUMPLE")</f>
        <v>NO CUMPLE</v>
      </c>
      <c r="AH374" s="51" t="str">
        <f>IF(AND($N374&gt;=NORMA!$R$18, $N374&lt;=NORMA!$S$18),"CUMPLE","NO CUMPLE")</f>
        <v>NO CUMPLE</v>
      </c>
      <c r="AI374" s="51" t="str">
        <f>IF($I374&gt;NORMA!$N$32,"NO CUMPLE","CUMPLE")</f>
        <v>NO CUMPLE</v>
      </c>
    </row>
    <row r="375" spans="1:35" ht="14.25" customHeight="1" x14ac:dyDescent="0.35">
      <c r="A375" s="213" t="s">
        <v>117</v>
      </c>
      <c r="B375" s="217" t="s">
        <v>116</v>
      </c>
      <c r="C375" s="240">
        <v>42241</v>
      </c>
      <c r="D375" s="251">
        <v>0.41666666666666669</v>
      </c>
      <c r="E375" s="246">
        <v>23</v>
      </c>
      <c r="F375" s="246">
        <v>38</v>
      </c>
      <c r="G375" s="246">
        <v>35</v>
      </c>
      <c r="H375" s="216">
        <v>1.74</v>
      </c>
      <c r="I375" s="247">
        <v>0.05</v>
      </c>
      <c r="J375" s="242">
        <v>0.52200000000000002</v>
      </c>
      <c r="K375" s="218">
        <v>5.2870000000000008</v>
      </c>
      <c r="L375" s="242">
        <v>1.8575999999999999</v>
      </c>
      <c r="M375" s="243">
        <v>6.99</v>
      </c>
      <c r="N375" s="243">
        <v>8.4499999999999993</v>
      </c>
      <c r="O375" s="244">
        <v>350000</v>
      </c>
      <c r="P375" s="51" t="str">
        <f>IF(M375&lt;NORMA!$N$7,"NO CUMPLE","CUMPLE")</f>
        <v>CUMPLE</v>
      </c>
      <c r="Q375" s="51" t="str">
        <f>IF(E375&gt;NORMA!$N$8,"NO CUMPLE","CUMPLE")</f>
        <v>CUMPLE</v>
      </c>
      <c r="R375" s="51" t="str">
        <f>IF(F375&gt;NORMA!$N$9,"NO CUMPLE","CUMPLE")</f>
        <v>CUMPLE</v>
      </c>
      <c r="S375" s="51" t="str">
        <f>IF(K375&gt;NORMA!$N$10,"NO CUMPLE","CUMPLE")</f>
        <v>CUMPLE</v>
      </c>
      <c r="T375" s="51" t="str">
        <f>IF(J375&gt;NORMA!$N$11,"NO CUMPLE","CUMPLE")</f>
        <v>CUMPLE</v>
      </c>
      <c r="U375" s="51" t="str">
        <f>IF(G375&gt;NORMA!$N$12,"NO CUMPLE","CUMPLE")</f>
        <v>CUMPLE</v>
      </c>
      <c r="V375" s="51" t="str">
        <f>IF(H375&gt;NORMA!$N$13,"NO CUMPLE","CUMPLE")</f>
        <v>CUMPLE</v>
      </c>
      <c r="W375" s="51" t="str">
        <f>IF(O375&gt;NORMA!$N$14,"NO CUMPLE","CUMPLE")</f>
        <v>CUMPLE</v>
      </c>
      <c r="X375" s="51" t="str">
        <f>IF(AND(N375&gt;=NORMA!$Q$4, N375&lt;=NORMA!$R$4),"CUMPLE","NO CUMPLE")</f>
        <v>CUMPLE</v>
      </c>
      <c r="Y375" s="51" t="str">
        <f>IF(I375&gt;NORMA!$N$16,"NO CUMPLE","CUMPLE")</f>
        <v>CUMPLE</v>
      </c>
      <c r="Z375" s="51" t="str">
        <f>IF($M375&lt;NORMA!$N$23,"NO CUMPLE","CUMPLE")</f>
        <v>CUMPLE</v>
      </c>
      <c r="AA375" s="51" t="str">
        <f>IF($E375&gt;NORMA!$N$24,"NO CUMPLE","CUMPLE")</f>
        <v>NO CUMPLE</v>
      </c>
      <c r="AB375" s="51" t="str">
        <f>IF($F375&gt;NORMA!$N$25,"NO CUMPLE","CUMPLE")</f>
        <v>NO CUMPLE</v>
      </c>
      <c r="AC375" s="51" t="str">
        <f>IF($K375&gt;NORMA!$N$26,"NO CUMPLE","CUMPLE")</f>
        <v>CUMPLE</v>
      </c>
      <c r="AD375" s="51" t="str">
        <f>IF($J375&gt;NORMA!$N$27,"NO CUMPLE","CUMPLE")</f>
        <v>CUMPLE</v>
      </c>
      <c r="AE375" s="51" t="str">
        <f>IF($G375&gt;NORMA!$N$28,"NO CUMPLE","CUMPLE")</f>
        <v>CUMPLE</v>
      </c>
      <c r="AF375" s="51" t="str">
        <f>IF($H375&gt;NORMA!$N$29,"NO CUMPLE","CUMPLE")</f>
        <v>CUMPLE</v>
      </c>
      <c r="AG375" s="51" t="str">
        <f>IF($O375&gt;NORMA!$N$30,"NO CUMPLE","CUMPLE")</f>
        <v>NO CUMPLE</v>
      </c>
      <c r="AH375" s="51" t="str">
        <f>IF(AND($N375&gt;=NORMA!$R$18, $N375&lt;=NORMA!$S$18),"CUMPLE","NO CUMPLE")</f>
        <v>CUMPLE</v>
      </c>
      <c r="AI375" s="51" t="str">
        <f>IF($I375&gt;NORMA!$N$32,"NO CUMPLE","CUMPLE")</f>
        <v>CUMPLE</v>
      </c>
    </row>
    <row r="376" spans="1:35" ht="14.25" customHeight="1" x14ac:dyDescent="0.35">
      <c r="A376" s="213" t="s">
        <v>115</v>
      </c>
      <c r="B376" s="217" t="s">
        <v>116</v>
      </c>
      <c r="C376" s="240">
        <v>42241</v>
      </c>
      <c r="D376" s="251">
        <v>0.58333333333333337</v>
      </c>
      <c r="E376" s="246">
        <v>8</v>
      </c>
      <c r="F376" s="246">
        <v>7</v>
      </c>
      <c r="G376" s="246">
        <v>69</v>
      </c>
      <c r="H376" s="216">
        <v>2.0499999999999998</v>
      </c>
      <c r="I376" s="247">
        <v>0.05</v>
      </c>
      <c r="J376" s="242">
        <v>2.38</v>
      </c>
      <c r="K376" s="218">
        <v>11.157999999999999</v>
      </c>
      <c r="L376" s="242">
        <v>1.9587999999999999</v>
      </c>
      <c r="M376" s="243">
        <v>7.13</v>
      </c>
      <c r="N376" s="243">
        <v>6.9</v>
      </c>
      <c r="O376" s="244">
        <v>430000</v>
      </c>
      <c r="P376" s="51" t="str">
        <f>IF(M376&lt;NORMA!$N$7,"NO CUMPLE","CUMPLE")</f>
        <v>CUMPLE</v>
      </c>
      <c r="Q376" s="51" t="str">
        <f>IF(E376&gt;NORMA!$N$8,"NO CUMPLE","CUMPLE")</f>
        <v>CUMPLE</v>
      </c>
      <c r="R376" s="51" t="str">
        <f>IF(F376&gt;NORMA!$N$9,"NO CUMPLE","CUMPLE")</f>
        <v>CUMPLE</v>
      </c>
      <c r="S376" s="51" t="str">
        <f>IF(K376&gt;NORMA!$N$10,"NO CUMPLE","CUMPLE")</f>
        <v>CUMPLE</v>
      </c>
      <c r="T376" s="51" t="str">
        <f>IF(J376&gt;NORMA!$N$11,"NO CUMPLE","CUMPLE")</f>
        <v>CUMPLE</v>
      </c>
      <c r="U376" s="51" t="str">
        <f>IF(G376&gt;NORMA!$N$12,"NO CUMPLE","CUMPLE")</f>
        <v>CUMPLE</v>
      </c>
      <c r="V376" s="51" t="str">
        <f>IF(H376&gt;NORMA!$N$13,"NO CUMPLE","CUMPLE")</f>
        <v>CUMPLE</v>
      </c>
      <c r="W376" s="51" t="str">
        <f>IF(O376&gt;NORMA!$N$14,"NO CUMPLE","CUMPLE")</f>
        <v>CUMPLE</v>
      </c>
      <c r="X376" s="51" t="str">
        <f>IF(AND(N376&gt;=NORMA!$Q$4, N376&lt;=NORMA!$R$4),"CUMPLE","NO CUMPLE")</f>
        <v>CUMPLE</v>
      </c>
      <c r="Y376" s="51" t="str">
        <f>IF(I376&gt;NORMA!$N$16,"NO CUMPLE","CUMPLE")</f>
        <v>CUMPLE</v>
      </c>
      <c r="Z376" s="51" t="str">
        <f>IF($M376&lt;NORMA!$N$23,"NO CUMPLE","CUMPLE")</f>
        <v>CUMPLE</v>
      </c>
      <c r="AA376" s="51" t="str">
        <f>IF($E376&gt;NORMA!$N$24,"NO CUMPLE","CUMPLE")</f>
        <v>CUMPLE</v>
      </c>
      <c r="AB376" s="51" t="str">
        <f>IF($F376&gt;NORMA!$N$25,"NO CUMPLE","CUMPLE")</f>
        <v>CUMPLE</v>
      </c>
      <c r="AC376" s="51" t="str">
        <f>IF($K376&gt;NORMA!$N$26,"NO CUMPLE","CUMPLE")</f>
        <v>NO CUMPLE</v>
      </c>
      <c r="AD376" s="51" t="str">
        <f>IF($J376&gt;NORMA!$N$27,"NO CUMPLE","CUMPLE")</f>
        <v>NO CUMPLE</v>
      </c>
      <c r="AE376" s="51" t="str">
        <f>IF($G376&gt;NORMA!$N$28,"NO CUMPLE","CUMPLE")</f>
        <v>CUMPLE</v>
      </c>
      <c r="AF376" s="51" t="str">
        <f>IF($H376&gt;NORMA!$N$29,"NO CUMPLE","CUMPLE")</f>
        <v>CUMPLE</v>
      </c>
      <c r="AG376" s="51" t="str">
        <f>IF($O376&gt;NORMA!$N$30,"NO CUMPLE","CUMPLE")</f>
        <v>NO CUMPLE</v>
      </c>
      <c r="AH376" s="51" t="str">
        <f>IF(AND($N376&gt;=NORMA!$R$18, $N376&lt;=NORMA!$S$18),"CUMPLE","NO CUMPLE")</f>
        <v>CUMPLE</v>
      </c>
      <c r="AI376" s="51" t="str">
        <f>IF($I376&gt;NORMA!$N$32,"NO CUMPLE","CUMPLE")</f>
        <v>CUMPLE</v>
      </c>
    </row>
    <row r="377" spans="1:35" ht="14.25" customHeight="1" x14ac:dyDescent="0.35">
      <c r="A377" s="213" t="s">
        <v>117</v>
      </c>
      <c r="B377" s="217" t="s">
        <v>116</v>
      </c>
      <c r="C377" s="240">
        <v>42263</v>
      </c>
      <c r="D377" s="251">
        <v>0.33333333333333331</v>
      </c>
      <c r="E377" s="246">
        <v>61</v>
      </c>
      <c r="F377" s="246">
        <v>85</v>
      </c>
      <c r="G377" s="246">
        <v>484</v>
      </c>
      <c r="H377" s="216">
        <v>0.79200000000000004</v>
      </c>
      <c r="I377" s="247">
        <v>0.05</v>
      </c>
      <c r="J377" s="242">
        <v>3.52</v>
      </c>
      <c r="K377" s="218">
        <v>37.654000000000003</v>
      </c>
      <c r="L377" s="242">
        <v>1.1755660000000001</v>
      </c>
      <c r="M377" s="243">
        <v>7.26</v>
      </c>
      <c r="N377" s="243">
        <v>8.94</v>
      </c>
      <c r="O377" s="244">
        <v>140000</v>
      </c>
      <c r="P377" s="51" t="str">
        <f>IF(M377&lt;NORMA!$N$7,"NO CUMPLE","CUMPLE")</f>
        <v>CUMPLE</v>
      </c>
      <c r="Q377" s="51" t="str">
        <f>IF(E377&gt;NORMA!$N$8,"NO CUMPLE","CUMPLE")</f>
        <v>CUMPLE</v>
      </c>
      <c r="R377" s="51" t="str">
        <f>IF(F377&gt;NORMA!$N$9,"NO CUMPLE","CUMPLE")</f>
        <v>CUMPLE</v>
      </c>
      <c r="S377" s="51" t="str">
        <f>IF(K377&gt;NORMA!$N$10,"NO CUMPLE","CUMPLE")</f>
        <v>NO CUMPLE</v>
      </c>
      <c r="T377" s="51" t="str">
        <f>IF(J377&gt;NORMA!$N$11,"NO CUMPLE","CUMPLE")</f>
        <v>NO CUMPLE</v>
      </c>
      <c r="U377" s="51" t="str">
        <f>IF(G377&gt;NORMA!$N$12,"NO CUMPLE","CUMPLE")</f>
        <v>NO CUMPLE</v>
      </c>
      <c r="V377" s="51" t="str">
        <f>IF(H377&gt;NORMA!$N$13,"NO CUMPLE","CUMPLE")</f>
        <v>CUMPLE</v>
      </c>
      <c r="W377" s="51" t="str">
        <f>IF(O377&gt;NORMA!$N$14,"NO CUMPLE","CUMPLE")</f>
        <v>CUMPLE</v>
      </c>
      <c r="X377" s="51" t="str">
        <f>IF(AND(N377&gt;=NORMA!$Q$4, N377&lt;=NORMA!$R$4),"CUMPLE","NO CUMPLE")</f>
        <v>CUMPLE</v>
      </c>
      <c r="Y377" s="51" t="str">
        <f>IF(I377&gt;NORMA!$N$16,"NO CUMPLE","CUMPLE")</f>
        <v>CUMPLE</v>
      </c>
      <c r="Z377" s="51" t="str">
        <f>IF($M377&lt;NORMA!$N$23,"NO CUMPLE","CUMPLE")</f>
        <v>CUMPLE</v>
      </c>
      <c r="AA377" s="51" t="str">
        <f>IF($E377&gt;NORMA!$N$24,"NO CUMPLE","CUMPLE")</f>
        <v>NO CUMPLE</v>
      </c>
      <c r="AB377" s="51" t="str">
        <f>IF($F377&gt;NORMA!$N$25,"NO CUMPLE","CUMPLE")</f>
        <v>NO CUMPLE</v>
      </c>
      <c r="AC377" s="51" t="str">
        <f>IF($K377&gt;NORMA!$N$26,"NO CUMPLE","CUMPLE")</f>
        <v>NO CUMPLE</v>
      </c>
      <c r="AD377" s="51" t="str">
        <f>IF($J377&gt;NORMA!$N$27,"NO CUMPLE","CUMPLE")</f>
        <v>NO CUMPLE</v>
      </c>
      <c r="AE377" s="51" t="str">
        <f>IF($G377&gt;NORMA!$N$28,"NO CUMPLE","CUMPLE")</f>
        <v>NO CUMPLE</v>
      </c>
      <c r="AF377" s="51" t="str">
        <f>IF($H377&gt;NORMA!$N$29,"NO CUMPLE","CUMPLE")</f>
        <v>CUMPLE</v>
      </c>
      <c r="AG377" s="51" t="str">
        <f>IF($O377&gt;NORMA!$N$30,"NO CUMPLE","CUMPLE")</f>
        <v>NO CUMPLE</v>
      </c>
      <c r="AH377" s="51" t="str">
        <f>IF(AND($N377&gt;=NORMA!$R$18, $N377&lt;=NORMA!$S$18),"CUMPLE","NO CUMPLE")</f>
        <v>NO CUMPLE</v>
      </c>
      <c r="AI377" s="51" t="str">
        <f>IF($I377&gt;NORMA!$N$32,"NO CUMPLE","CUMPLE")</f>
        <v>CUMPLE</v>
      </c>
    </row>
    <row r="378" spans="1:35" ht="14.25" customHeight="1" x14ac:dyDescent="0.35">
      <c r="A378" s="213" t="s">
        <v>115</v>
      </c>
      <c r="B378" s="217" t="s">
        <v>116</v>
      </c>
      <c r="C378" s="240">
        <v>42263</v>
      </c>
      <c r="D378" s="251">
        <v>0.5</v>
      </c>
      <c r="E378" s="246">
        <v>23</v>
      </c>
      <c r="F378" s="246">
        <v>48</v>
      </c>
      <c r="G378" s="246">
        <v>38</v>
      </c>
      <c r="H378" s="216">
        <v>1.99</v>
      </c>
      <c r="I378" s="247">
        <v>0.05</v>
      </c>
      <c r="J378" s="242">
        <v>0.49099999999999999</v>
      </c>
      <c r="K378" s="218">
        <v>1.256</v>
      </c>
      <c r="L378" s="242">
        <v>1.0923579999999997</v>
      </c>
      <c r="M378" s="243">
        <v>6.44</v>
      </c>
      <c r="N378" s="243">
        <v>7.46</v>
      </c>
      <c r="O378" s="244">
        <v>350000</v>
      </c>
      <c r="P378" s="51" t="str">
        <f>IF(M378&lt;NORMA!$N$7,"NO CUMPLE","CUMPLE")</f>
        <v>CUMPLE</v>
      </c>
      <c r="Q378" s="51" t="str">
        <f>IF(E378&gt;NORMA!$N$8,"NO CUMPLE","CUMPLE")</f>
        <v>CUMPLE</v>
      </c>
      <c r="R378" s="51" t="str">
        <f>IF(F378&gt;NORMA!$N$9,"NO CUMPLE","CUMPLE")</f>
        <v>CUMPLE</v>
      </c>
      <c r="S378" s="51" t="str">
        <f>IF(K378&gt;NORMA!$N$10,"NO CUMPLE","CUMPLE")</f>
        <v>CUMPLE</v>
      </c>
      <c r="T378" s="51" t="str">
        <f>IF(J378&gt;NORMA!$N$11,"NO CUMPLE","CUMPLE")</f>
        <v>CUMPLE</v>
      </c>
      <c r="U378" s="51" t="str">
        <f>IF(G378&gt;NORMA!$N$12,"NO CUMPLE","CUMPLE")</f>
        <v>CUMPLE</v>
      </c>
      <c r="V378" s="51" t="str">
        <f>IF(H378&gt;NORMA!$N$13,"NO CUMPLE","CUMPLE")</f>
        <v>CUMPLE</v>
      </c>
      <c r="W378" s="51" t="str">
        <f>IF(O378&gt;NORMA!$N$14,"NO CUMPLE","CUMPLE")</f>
        <v>CUMPLE</v>
      </c>
      <c r="X378" s="51" t="str">
        <f>IF(AND(N378&gt;=NORMA!$Q$4, N378&lt;=NORMA!$R$4),"CUMPLE","NO CUMPLE")</f>
        <v>CUMPLE</v>
      </c>
      <c r="Y378" s="51" t="str">
        <f>IF(I378&gt;NORMA!$N$16,"NO CUMPLE","CUMPLE")</f>
        <v>CUMPLE</v>
      </c>
      <c r="Z378" s="51" t="str">
        <f>IF($M378&lt;NORMA!$N$23,"NO CUMPLE","CUMPLE")</f>
        <v>CUMPLE</v>
      </c>
      <c r="AA378" s="51" t="str">
        <f>IF($E378&gt;NORMA!$N$24,"NO CUMPLE","CUMPLE")</f>
        <v>NO CUMPLE</v>
      </c>
      <c r="AB378" s="51" t="str">
        <f>IF($F378&gt;NORMA!$N$25,"NO CUMPLE","CUMPLE")</f>
        <v>NO CUMPLE</v>
      </c>
      <c r="AC378" s="51" t="str">
        <f>IF($K378&gt;NORMA!$N$26,"NO CUMPLE","CUMPLE")</f>
        <v>CUMPLE</v>
      </c>
      <c r="AD378" s="51" t="str">
        <f>IF($J378&gt;NORMA!$N$27,"NO CUMPLE","CUMPLE")</f>
        <v>CUMPLE</v>
      </c>
      <c r="AE378" s="51" t="str">
        <f>IF($G378&gt;NORMA!$N$28,"NO CUMPLE","CUMPLE")</f>
        <v>CUMPLE</v>
      </c>
      <c r="AF378" s="51" t="str">
        <f>IF($H378&gt;NORMA!$N$29,"NO CUMPLE","CUMPLE")</f>
        <v>CUMPLE</v>
      </c>
      <c r="AG378" s="51" t="str">
        <f>IF($O378&gt;NORMA!$N$30,"NO CUMPLE","CUMPLE")</f>
        <v>NO CUMPLE</v>
      </c>
      <c r="AH378" s="51" t="str">
        <f>IF(AND($N378&gt;=NORMA!$R$18, $N378&lt;=NORMA!$S$18),"CUMPLE","NO CUMPLE")</f>
        <v>CUMPLE</v>
      </c>
      <c r="AI378" s="51" t="str">
        <f>IF($I378&gt;NORMA!$N$32,"NO CUMPLE","CUMPLE")</f>
        <v>CUMPLE</v>
      </c>
    </row>
    <row r="379" spans="1:35" ht="14.25" customHeight="1" x14ac:dyDescent="0.35">
      <c r="A379" s="213" t="s">
        <v>117</v>
      </c>
      <c r="B379" s="217" t="s">
        <v>116</v>
      </c>
      <c r="C379" s="240">
        <v>42264</v>
      </c>
      <c r="D379" s="251">
        <v>0.66666666666666663</v>
      </c>
      <c r="E379" s="246">
        <v>90</v>
      </c>
      <c r="F379" s="246">
        <v>144</v>
      </c>
      <c r="G379" s="246">
        <v>477</v>
      </c>
      <c r="H379" s="216">
        <v>6.02</v>
      </c>
      <c r="I379" s="247">
        <v>0.05</v>
      </c>
      <c r="J379" s="242">
        <v>1.49</v>
      </c>
      <c r="K379" s="218">
        <v>28.853999999999999</v>
      </c>
      <c r="L379" s="242">
        <v>1.54775</v>
      </c>
      <c r="M379" s="243">
        <v>6.42</v>
      </c>
      <c r="N379" s="243">
        <v>8.84</v>
      </c>
      <c r="O379" s="244">
        <v>540000</v>
      </c>
      <c r="P379" s="51" t="str">
        <f>IF(M379&lt;NORMA!$N$7,"NO CUMPLE","CUMPLE")</f>
        <v>CUMPLE</v>
      </c>
      <c r="Q379" s="51" t="str">
        <f>IF(E379&gt;NORMA!$N$8,"NO CUMPLE","CUMPLE")</f>
        <v>CUMPLE</v>
      </c>
      <c r="R379" s="51" t="str">
        <f>IF(F379&gt;NORMA!$N$9,"NO CUMPLE","CUMPLE")</f>
        <v>CUMPLE</v>
      </c>
      <c r="S379" s="51" t="str">
        <f>IF(K379&gt;NORMA!$N$10,"NO CUMPLE","CUMPLE")</f>
        <v>NO CUMPLE</v>
      </c>
      <c r="T379" s="51" t="str">
        <f>IF(J379&gt;NORMA!$N$11,"NO CUMPLE","CUMPLE")</f>
        <v>CUMPLE</v>
      </c>
      <c r="U379" s="51" t="str">
        <f>IF(G379&gt;NORMA!$N$12,"NO CUMPLE","CUMPLE")</f>
        <v>NO CUMPLE</v>
      </c>
      <c r="V379" s="51" t="str">
        <f>IF(H379&gt;NORMA!$N$13,"NO CUMPLE","CUMPLE")</f>
        <v>CUMPLE</v>
      </c>
      <c r="W379" s="51" t="str">
        <f>IF(O379&gt;NORMA!$N$14,"NO CUMPLE","CUMPLE")</f>
        <v>CUMPLE</v>
      </c>
      <c r="X379" s="51" t="str">
        <f>IF(AND(N379&gt;=NORMA!$Q$4, N379&lt;=NORMA!$R$4),"CUMPLE","NO CUMPLE")</f>
        <v>CUMPLE</v>
      </c>
      <c r="Y379" s="51" t="str">
        <f>IF(I379&gt;NORMA!$N$16,"NO CUMPLE","CUMPLE")</f>
        <v>CUMPLE</v>
      </c>
      <c r="Z379" s="51" t="str">
        <f>IF($M379&lt;NORMA!$N$23,"NO CUMPLE","CUMPLE")</f>
        <v>CUMPLE</v>
      </c>
      <c r="AA379" s="51" t="str">
        <f>IF($E379&gt;NORMA!$N$24,"NO CUMPLE","CUMPLE")</f>
        <v>NO CUMPLE</v>
      </c>
      <c r="AB379" s="51" t="str">
        <f>IF($F379&gt;NORMA!$N$25,"NO CUMPLE","CUMPLE")</f>
        <v>NO CUMPLE</v>
      </c>
      <c r="AC379" s="51" t="str">
        <f>IF($K379&gt;NORMA!$N$26,"NO CUMPLE","CUMPLE")</f>
        <v>NO CUMPLE</v>
      </c>
      <c r="AD379" s="51" t="str">
        <f>IF($J379&gt;NORMA!$N$27,"NO CUMPLE","CUMPLE")</f>
        <v>NO CUMPLE</v>
      </c>
      <c r="AE379" s="51" t="str">
        <f>IF($G379&gt;NORMA!$N$28,"NO CUMPLE","CUMPLE")</f>
        <v>NO CUMPLE</v>
      </c>
      <c r="AF379" s="51" t="str">
        <f>IF($H379&gt;NORMA!$N$29,"NO CUMPLE","CUMPLE")</f>
        <v>CUMPLE</v>
      </c>
      <c r="AG379" s="51" t="str">
        <f>IF($O379&gt;NORMA!$N$30,"NO CUMPLE","CUMPLE")</f>
        <v>NO CUMPLE</v>
      </c>
      <c r="AH379" s="51" t="str">
        <f>IF(AND($N379&gt;=NORMA!$R$18, $N379&lt;=NORMA!$S$18),"CUMPLE","NO CUMPLE")</f>
        <v>NO CUMPLE</v>
      </c>
      <c r="AI379" s="51" t="str">
        <f>IF($I379&gt;NORMA!$N$32,"NO CUMPLE","CUMPLE")</f>
        <v>CUMPLE</v>
      </c>
    </row>
    <row r="380" spans="1:35" ht="14.25" customHeight="1" x14ac:dyDescent="0.35">
      <c r="A380" s="213" t="s">
        <v>117</v>
      </c>
      <c r="B380" s="217" t="s">
        <v>116</v>
      </c>
      <c r="C380" s="240">
        <v>42264</v>
      </c>
      <c r="D380" s="251">
        <v>0.41666666666666669</v>
      </c>
      <c r="E380" s="246">
        <v>45</v>
      </c>
      <c r="F380" s="246">
        <v>62</v>
      </c>
      <c r="G380" s="246">
        <v>11</v>
      </c>
      <c r="H380" s="216">
        <v>1.1399999999999999</v>
      </c>
      <c r="I380" s="247">
        <v>0.05</v>
      </c>
      <c r="J380" s="242">
        <v>0.53100000000000003</v>
      </c>
      <c r="K380" s="218">
        <v>25.366</v>
      </c>
      <c r="L380" s="242">
        <v>1.4077980000000001</v>
      </c>
      <c r="M380" s="243">
        <v>6.71</v>
      </c>
      <c r="N380" s="243">
        <v>8.7100000000000009</v>
      </c>
      <c r="O380" s="244">
        <v>150000</v>
      </c>
      <c r="P380" s="51" t="str">
        <f>IF(M380&lt;NORMA!$N$7,"NO CUMPLE","CUMPLE")</f>
        <v>CUMPLE</v>
      </c>
      <c r="Q380" s="51" t="str">
        <f>IF(E380&gt;NORMA!$N$8,"NO CUMPLE","CUMPLE")</f>
        <v>CUMPLE</v>
      </c>
      <c r="R380" s="51" t="str">
        <f>IF(F380&gt;NORMA!$N$9,"NO CUMPLE","CUMPLE")</f>
        <v>CUMPLE</v>
      </c>
      <c r="S380" s="51" t="str">
        <f>IF(K380&gt;NORMA!$N$10,"NO CUMPLE","CUMPLE")</f>
        <v>NO CUMPLE</v>
      </c>
      <c r="T380" s="51" t="str">
        <f>IF(J380&gt;NORMA!$N$11,"NO CUMPLE","CUMPLE")</f>
        <v>CUMPLE</v>
      </c>
      <c r="U380" s="51" t="str">
        <f>IF(G380&gt;NORMA!$N$12,"NO CUMPLE","CUMPLE")</f>
        <v>CUMPLE</v>
      </c>
      <c r="V380" s="51" t="str">
        <f>IF(H380&gt;NORMA!$N$13,"NO CUMPLE","CUMPLE")</f>
        <v>CUMPLE</v>
      </c>
      <c r="W380" s="51" t="str">
        <f>IF(O380&gt;NORMA!$N$14,"NO CUMPLE","CUMPLE")</f>
        <v>CUMPLE</v>
      </c>
      <c r="X380" s="51" t="str">
        <f>IF(AND(N380&gt;=NORMA!$Q$4, N380&lt;=NORMA!$R$4),"CUMPLE","NO CUMPLE")</f>
        <v>CUMPLE</v>
      </c>
      <c r="Y380" s="51" t="str">
        <f>IF(I380&gt;NORMA!$N$16,"NO CUMPLE","CUMPLE")</f>
        <v>CUMPLE</v>
      </c>
      <c r="Z380" s="51" t="str">
        <f>IF($M380&lt;NORMA!$N$23,"NO CUMPLE","CUMPLE")</f>
        <v>CUMPLE</v>
      </c>
      <c r="AA380" s="51" t="str">
        <f>IF($E380&gt;NORMA!$N$24,"NO CUMPLE","CUMPLE")</f>
        <v>NO CUMPLE</v>
      </c>
      <c r="AB380" s="51" t="str">
        <f>IF($F380&gt;NORMA!$N$25,"NO CUMPLE","CUMPLE")</f>
        <v>NO CUMPLE</v>
      </c>
      <c r="AC380" s="51" t="str">
        <f>IF($K380&gt;NORMA!$N$26,"NO CUMPLE","CUMPLE")</f>
        <v>NO CUMPLE</v>
      </c>
      <c r="AD380" s="51" t="str">
        <f>IF($J380&gt;NORMA!$N$27,"NO CUMPLE","CUMPLE")</f>
        <v>CUMPLE</v>
      </c>
      <c r="AE380" s="51" t="str">
        <f>IF($G380&gt;NORMA!$N$28,"NO CUMPLE","CUMPLE")</f>
        <v>CUMPLE</v>
      </c>
      <c r="AF380" s="51" t="str">
        <f>IF($H380&gt;NORMA!$N$29,"NO CUMPLE","CUMPLE")</f>
        <v>CUMPLE</v>
      </c>
      <c r="AG380" s="51" t="str">
        <f>IF($O380&gt;NORMA!$N$30,"NO CUMPLE","CUMPLE")</f>
        <v>NO CUMPLE</v>
      </c>
      <c r="AH380" s="51" t="str">
        <f>IF(AND($N380&gt;=NORMA!$R$18, $N380&lt;=NORMA!$S$18),"CUMPLE","NO CUMPLE")</f>
        <v>NO CUMPLE</v>
      </c>
      <c r="AI380" s="51" t="str">
        <f>IF($I380&gt;NORMA!$N$32,"NO CUMPLE","CUMPLE")</f>
        <v>CUMPLE</v>
      </c>
    </row>
    <row r="381" spans="1:35" ht="14.25" customHeight="1" x14ac:dyDescent="0.35">
      <c r="A381" s="213" t="s">
        <v>117</v>
      </c>
      <c r="B381" s="217" t="s">
        <v>116</v>
      </c>
      <c r="C381" s="240">
        <v>42264</v>
      </c>
      <c r="D381" s="251">
        <v>0.5</v>
      </c>
      <c r="E381" s="246">
        <v>39</v>
      </c>
      <c r="F381" s="246">
        <v>55</v>
      </c>
      <c r="G381" s="246">
        <v>17</v>
      </c>
      <c r="H381" s="216">
        <v>1.65</v>
      </c>
      <c r="I381" s="247">
        <v>0.05</v>
      </c>
      <c r="J381" s="242">
        <v>0.63900000000000001</v>
      </c>
      <c r="K381" s="218">
        <v>52.552999999999997</v>
      </c>
      <c r="L381" s="242">
        <v>1.201036</v>
      </c>
      <c r="M381" s="243">
        <v>6.58</v>
      </c>
      <c r="N381" s="243">
        <v>8.5500000000000007</v>
      </c>
      <c r="O381" s="244">
        <v>320000</v>
      </c>
      <c r="P381" s="51" t="str">
        <f>IF(M381&lt;NORMA!$N$7,"NO CUMPLE","CUMPLE")</f>
        <v>CUMPLE</v>
      </c>
      <c r="Q381" s="51" t="str">
        <f>IF(E381&gt;NORMA!$N$8,"NO CUMPLE","CUMPLE")</f>
        <v>CUMPLE</v>
      </c>
      <c r="R381" s="51" t="str">
        <f>IF(F381&gt;NORMA!$N$9,"NO CUMPLE","CUMPLE")</f>
        <v>CUMPLE</v>
      </c>
      <c r="S381" s="51" t="str">
        <f>IF(K381&gt;NORMA!$N$10,"NO CUMPLE","CUMPLE")</f>
        <v>NO CUMPLE</v>
      </c>
      <c r="T381" s="51" t="str">
        <f>IF(J381&gt;NORMA!$N$11,"NO CUMPLE","CUMPLE")</f>
        <v>CUMPLE</v>
      </c>
      <c r="U381" s="51" t="str">
        <f>IF(G381&gt;NORMA!$N$12,"NO CUMPLE","CUMPLE")</f>
        <v>CUMPLE</v>
      </c>
      <c r="V381" s="51" t="str">
        <f>IF(H381&gt;NORMA!$N$13,"NO CUMPLE","CUMPLE")</f>
        <v>CUMPLE</v>
      </c>
      <c r="W381" s="51" t="str">
        <f>IF(O381&gt;NORMA!$N$14,"NO CUMPLE","CUMPLE")</f>
        <v>CUMPLE</v>
      </c>
      <c r="X381" s="51" t="str">
        <f>IF(AND(N381&gt;=NORMA!$Q$4, N381&lt;=NORMA!$R$4),"CUMPLE","NO CUMPLE")</f>
        <v>CUMPLE</v>
      </c>
      <c r="Y381" s="51" t="str">
        <f>IF(I381&gt;NORMA!$N$16,"NO CUMPLE","CUMPLE")</f>
        <v>CUMPLE</v>
      </c>
      <c r="Z381" s="51" t="str">
        <f>IF($M381&lt;NORMA!$N$23,"NO CUMPLE","CUMPLE")</f>
        <v>CUMPLE</v>
      </c>
      <c r="AA381" s="51" t="str">
        <f>IF($E381&gt;NORMA!$N$24,"NO CUMPLE","CUMPLE")</f>
        <v>NO CUMPLE</v>
      </c>
      <c r="AB381" s="51" t="str">
        <f>IF($F381&gt;NORMA!$N$25,"NO CUMPLE","CUMPLE")</f>
        <v>NO CUMPLE</v>
      </c>
      <c r="AC381" s="51" t="str">
        <f>IF($K381&gt;NORMA!$N$26,"NO CUMPLE","CUMPLE")</f>
        <v>NO CUMPLE</v>
      </c>
      <c r="AD381" s="51" t="str">
        <f>IF($J381&gt;NORMA!$N$27,"NO CUMPLE","CUMPLE")</f>
        <v>CUMPLE</v>
      </c>
      <c r="AE381" s="51" t="str">
        <f>IF($G381&gt;NORMA!$N$28,"NO CUMPLE","CUMPLE")</f>
        <v>CUMPLE</v>
      </c>
      <c r="AF381" s="51" t="str">
        <f>IF($H381&gt;NORMA!$N$29,"NO CUMPLE","CUMPLE")</f>
        <v>CUMPLE</v>
      </c>
      <c r="AG381" s="51" t="str">
        <f>IF($O381&gt;NORMA!$N$30,"NO CUMPLE","CUMPLE")</f>
        <v>NO CUMPLE</v>
      </c>
      <c r="AH381" s="51" t="str">
        <f>IF(AND($N381&gt;=NORMA!$R$18, $N381&lt;=NORMA!$S$18),"CUMPLE","NO CUMPLE")</f>
        <v>NO CUMPLE</v>
      </c>
      <c r="AI381" s="51" t="str">
        <f>IF($I381&gt;NORMA!$N$32,"NO CUMPLE","CUMPLE")</f>
        <v>CUMPLE</v>
      </c>
    </row>
    <row r="382" spans="1:35" ht="14.25" customHeight="1" x14ac:dyDescent="0.35">
      <c r="A382" s="213" t="s">
        <v>117</v>
      </c>
      <c r="B382" s="217" t="s">
        <v>116</v>
      </c>
      <c r="C382" s="240">
        <v>42264</v>
      </c>
      <c r="D382" s="251">
        <v>0.75</v>
      </c>
      <c r="E382" s="246">
        <v>100</v>
      </c>
      <c r="F382" s="246">
        <v>197</v>
      </c>
      <c r="G382" s="246">
        <v>303</v>
      </c>
      <c r="H382" s="216">
        <v>5.83</v>
      </c>
      <c r="I382" s="247">
        <v>0.05</v>
      </c>
      <c r="J382" s="242">
        <v>1.06</v>
      </c>
      <c r="K382" s="218">
        <v>39.828999999999994</v>
      </c>
      <c r="L382" s="242">
        <v>1.0173239999999999</v>
      </c>
      <c r="M382" s="243">
        <v>5.69</v>
      </c>
      <c r="N382" s="243">
        <v>8.83</v>
      </c>
      <c r="O382" s="244">
        <v>340000</v>
      </c>
      <c r="P382" s="51" t="str">
        <f>IF(M382&lt;NORMA!$N$7,"NO CUMPLE","CUMPLE")</f>
        <v>CUMPLE</v>
      </c>
      <c r="Q382" s="51" t="str">
        <f>IF(E382&gt;NORMA!$N$8,"NO CUMPLE","CUMPLE")</f>
        <v>CUMPLE</v>
      </c>
      <c r="R382" s="51" t="str">
        <f>IF(F382&gt;NORMA!$N$9,"NO CUMPLE","CUMPLE")</f>
        <v>CUMPLE</v>
      </c>
      <c r="S382" s="51" t="str">
        <f>IF(K382&gt;NORMA!$N$10,"NO CUMPLE","CUMPLE")</f>
        <v>NO CUMPLE</v>
      </c>
      <c r="T382" s="51" t="str">
        <f>IF(J382&gt;NORMA!$N$11,"NO CUMPLE","CUMPLE")</f>
        <v>CUMPLE</v>
      </c>
      <c r="U382" s="51" t="str">
        <f>IF(G382&gt;NORMA!$N$12,"NO CUMPLE","CUMPLE")</f>
        <v>NO CUMPLE</v>
      </c>
      <c r="V382" s="51" t="str">
        <f>IF(H382&gt;NORMA!$N$13,"NO CUMPLE","CUMPLE")</f>
        <v>CUMPLE</v>
      </c>
      <c r="W382" s="51" t="str">
        <f>IF(O382&gt;NORMA!$N$14,"NO CUMPLE","CUMPLE")</f>
        <v>CUMPLE</v>
      </c>
      <c r="X382" s="51" t="str">
        <f>IF(AND(N382&gt;=NORMA!$Q$4, N382&lt;=NORMA!$R$4),"CUMPLE","NO CUMPLE")</f>
        <v>CUMPLE</v>
      </c>
      <c r="Y382" s="51" t="str">
        <f>IF(I382&gt;NORMA!$N$16,"NO CUMPLE","CUMPLE")</f>
        <v>CUMPLE</v>
      </c>
      <c r="Z382" s="51" t="str">
        <f>IF($M382&lt;NORMA!$N$23,"NO CUMPLE","CUMPLE")</f>
        <v>CUMPLE</v>
      </c>
      <c r="AA382" s="51" t="str">
        <f>IF($E382&gt;NORMA!$N$24,"NO CUMPLE","CUMPLE")</f>
        <v>NO CUMPLE</v>
      </c>
      <c r="AB382" s="51" t="str">
        <f>IF($F382&gt;NORMA!$N$25,"NO CUMPLE","CUMPLE")</f>
        <v>NO CUMPLE</v>
      </c>
      <c r="AC382" s="51" t="str">
        <f>IF($K382&gt;NORMA!$N$26,"NO CUMPLE","CUMPLE")</f>
        <v>NO CUMPLE</v>
      </c>
      <c r="AD382" s="51" t="str">
        <f>IF($J382&gt;NORMA!$N$27,"NO CUMPLE","CUMPLE")</f>
        <v>NO CUMPLE</v>
      </c>
      <c r="AE382" s="51" t="str">
        <f>IF($G382&gt;NORMA!$N$28,"NO CUMPLE","CUMPLE")</f>
        <v>NO CUMPLE</v>
      </c>
      <c r="AF382" s="51" t="str">
        <f>IF($H382&gt;NORMA!$N$29,"NO CUMPLE","CUMPLE")</f>
        <v>CUMPLE</v>
      </c>
      <c r="AG382" s="51" t="str">
        <f>IF($O382&gt;NORMA!$N$30,"NO CUMPLE","CUMPLE")</f>
        <v>NO CUMPLE</v>
      </c>
      <c r="AH382" s="51" t="str">
        <f>IF(AND($N382&gt;=NORMA!$R$18, $N382&lt;=NORMA!$S$18),"CUMPLE","NO CUMPLE")</f>
        <v>NO CUMPLE</v>
      </c>
      <c r="AI382" s="51" t="str">
        <f>IF($I382&gt;NORMA!$N$32,"NO CUMPLE","CUMPLE")</f>
        <v>CUMPLE</v>
      </c>
    </row>
    <row r="383" spans="1:35" ht="14.25" customHeight="1" x14ac:dyDescent="0.35">
      <c r="A383" s="213" t="s">
        <v>117</v>
      </c>
      <c r="B383" s="217" t="s">
        <v>116</v>
      </c>
      <c r="C383" s="240">
        <v>42264</v>
      </c>
      <c r="D383" s="251">
        <v>0.58333333333333337</v>
      </c>
      <c r="E383" s="246">
        <v>62</v>
      </c>
      <c r="F383" s="246">
        <v>88</v>
      </c>
      <c r="G383" s="246">
        <v>16</v>
      </c>
      <c r="H383" s="216">
        <v>0.76100000000000001</v>
      </c>
      <c r="I383" s="247">
        <v>0.05</v>
      </c>
      <c r="J383" s="242">
        <v>0.41299999999999998</v>
      </c>
      <c r="K383" s="218">
        <v>45.179000000000002</v>
      </c>
      <c r="L383" s="242">
        <v>1.0978200000000002</v>
      </c>
      <c r="M383" s="243">
        <v>6.4</v>
      </c>
      <c r="N383" s="243">
        <v>8.84</v>
      </c>
      <c r="O383" s="244">
        <v>330000</v>
      </c>
      <c r="P383" s="51" t="str">
        <f>IF(M383&lt;NORMA!$N$7,"NO CUMPLE","CUMPLE")</f>
        <v>CUMPLE</v>
      </c>
      <c r="Q383" s="51" t="str">
        <f>IF(E383&gt;NORMA!$N$8,"NO CUMPLE","CUMPLE")</f>
        <v>CUMPLE</v>
      </c>
      <c r="R383" s="51" t="str">
        <f>IF(F383&gt;NORMA!$N$9,"NO CUMPLE","CUMPLE")</f>
        <v>CUMPLE</v>
      </c>
      <c r="S383" s="51" t="str">
        <f>IF(K383&gt;NORMA!$N$10,"NO CUMPLE","CUMPLE")</f>
        <v>NO CUMPLE</v>
      </c>
      <c r="T383" s="51" t="str">
        <f>IF(J383&gt;NORMA!$N$11,"NO CUMPLE","CUMPLE")</f>
        <v>CUMPLE</v>
      </c>
      <c r="U383" s="51" t="str">
        <f>IF(G383&gt;NORMA!$N$12,"NO CUMPLE","CUMPLE")</f>
        <v>CUMPLE</v>
      </c>
      <c r="V383" s="51" t="str">
        <f>IF(H383&gt;NORMA!$N$13,"NO CUMPLE","CUMPLE")</f>
        <v>CUMPLE</v>
      </c>
      <c r="W383" s="51" t="str">
        <f>IF(O383&gt;NORMA!$N$14,"NO CUMPLE","CUMPLE")</f>
        <v>CUMPLE</v>
      </c>
      <c r="X383" s="51" t="str">
        <f>IF(AND(N383&gt;=NORMA!$Q$4, N383&lt;=NORMA!$R$4),"CUMPLE","NO CUMPLE")</f>
        <v>CUMPLE</v>
      </c>
      <c r="Y383" s="51" t="str">
        <f>IF(I383&gt;NORMA!$N$16,"NO CUMPLE","CUMPLE")</f>
        <v>CUMPLE</v>
      </c>
      <c r="Z383" s="51" t="str">
        <f>IF($M383&lt;NORMA!$N$23,"NO CUMPLE","CUMPLE")</f>
        <v>CUMPLE</v>
      </c>
      <c r="AA383" s="51" t="str">
        <f>IF($E383&gt;NORMA!$N$24,"NO CUMPLE","CUMPLE")</f>
        <v>NO CUMPLE</v>
      </c>
      <c r="AB383" s="51" t="str">
        <f>IF($F383&gt;NORMA!$N$25,"NO CUMPLE","CUMPLE")</f>
        <v>NO CUMPLE</v>
      </c>
      <c r="AC383" s="51" t="str">
        <f>IF($K383&gt;NORMA!$N$26,"NO CUMPLE","CUMPLE")</f>
        <v>NO CUMPLE</v>
      </c>
      <c r="AD383" s="51" t="str">
        <f>IF($J383&gt;NORMA!$N$27,"NO CUMPLE","CUMPLE")</f>
        <v>CUMPLE</v>
      </c>
      <c r="AE383" s="51" t="str">
        <f>IF($G383&gt;NORMA!$N$28,"NO CUMPLE","CUMPLE")</f>
        <v>CUMPLE</v>
      </c>
      <c r="AF383" s="51" t="str">
        <f>IF($H383&gt;NORMA!$N$29,"NO CUMPLE","CUMPLE")</f>
        <v>CUMPLE</v>
      </c>
      <c r="AG383" s="51" t="str">
        <f>IF($O383&gt;NORMA!$N$30,"NO CUMPLE","CUMPLE")</f>
        <v>NO CUMPLE</v>
      </c>
      <c r="AH383" s="51" t="str">
        <f>IF(AND($N383&gt;=NORMA!$R$18, $N383&lt;=NORMA!$S$18),"CUMPLE","NO CUMPLE")</f>
        <v>NO CUMPLE</v>
      </c>
      <c r="AI383" s="51" t="str">
        <f>IF($I383&gt;NORMA!$N$32,"NO CUMPLE","CUMPLE")</f>
        <v>CUMPLE</v>
      </c>
    </row>
    <row r="384" spans="1:35" ht="14.25" customHeight="1" x14ac:dyDescent="0.35">
      <c r="A384" s="213" t="s">
        <v>117</v>
      </c>
      <c r="B384" s="217" t="s">
        <v>116</v>
      </c>
      <c r="C384" s="240">
        <v>42264</v>
      </c>
      <c r="D384" s="251">
        <v>0.34027777777777773</v>
      </c>
      <c r="E384" s="246">
        <v>49</v>
      </c>
      <c r="F384" s="246">
        <v>68</v>
      </c>
      <c r="G384" s="246">
        <v>14</v>
      </c>
      <c r="H384" s="216">
        <v>1.18</v>
      </c>
      <c r="I384" s="247">
        <v>0.05</v>
      </c>
      <c r="J384" s="242">
        <v>0.41299999999999998</v>
      </c>
      <c r="K384" s="218">
        <v>30.647999999999996</v>
      </c>
      <c r="L384" s="242">
        <v>1.1058220000000001</v>
      </c>
      <c r="M384" s="243">
        <v>6.83</v>
      </c>
      <c r="N384" s="243">
        <v>8.94</v>
      </c>
      <c r="O384" s="244">
        <v>81500</v>
      </c>
      <c r="P384" s="51" t="str">
        <f>IF(M384&lt;NORMA!$N$7,"NO CUMPLE","CUMPLE")</f>
        <v>CUMPLE</v>
      </c>
      <c r="Q384" s="51" t="str">
        <f>IF(E384&gt;NORMA!$N$8,"NO CUMPLE","CUMPLE")</f>
        <v>CUMPLE</v>
      </c>
      <c r="R384" s="51" t="str">
        <f>IF(F384&gt;NORMA!$N$9,"NO CUMPLE","CUMPLE")</f>
        <v>CUMPLE</v>
      </c>
      <c r="S384" s="51" t="str">
        <f>IF(K384&gt;NORMA!$N$10,"NO CUMPLE","CUMPLE")</f>
        <v>NO CUMPLE</v>
      </c>
      <c r="T384" s="51" t="str">
        <f>IF(J384&gt;NORMA!$N$11,"NO CUMPLE","CUMPLE")</f>
        <v>CUMPLE</v>
      </c>
      <c r="U384" s="51" t="str">
        <f>IF(G384&gt;NORMA!$N$12,"NO CUMPLE","CUMPLE")</f>
        <v>CUMPLE</v>
      </c>
      <c r="V384" s="51" t="str">
        <f>IF(H384&gt;NORMA!$N$13,"NO CUMPLE","CUMPLE")</f>
        <v>CUMPLE</v>
      </c>
      <c r="W384" s="51" t="str">
        <f>IF(O384&gt;NORMA!$N$14,"NO CUMPLE","CUMPLE")</f>
        <v>CUMPLE</v>
      </c>
      <c r="X384" s="51" t="str">
        <f>IF(AND(N384&gt;=NORMA!$Q$4, N384&lt;=NORMA!$R$4),"CUMPLE","NO CUMPLE")</f>
        <v>CUMPLE</v>
      </c>
      <c r="Y384" s="51" t="str">
        <f>IF(I384&gt;NORMA!$N$16,"NO CUMPLE","CUMPLE")</f>
        <v>CUMPLE</v>
      </c>
      <c r="Z384" s="51" t="str">
        <f>IF($M384&lt;NORMA!$N$23,"NO CUMPLE","CUMPLE")</f>
        <v>CUMPLE</v>
      </c>
      <c r="AA384" s="51" t="str">
        <f>IF($E384&gt;NORMA!$N$24,"NO CUMPLE","CUMPLE")</f>
        <v>NO CUMPLE</v>
      </c>
      <c r="AB384" s="51" t="str">
        <f>IF($F384&gt;NORMA!$N$25,"NO CUMPLE","CUMPLE")</f>
        <v>NO CUMPLE</v>
      </c>
      <c r="AC384" s="51" t="str">
        <f>IF($K384&gt;NORMA!$N$26,"NO CUMPLE","CUMPLE")</f>
        <v>NO CUMPLE</v>
      </c>
      <c r="AD384" s="51" t="str">
        <f>IF($J384&gt;NORMA!$N$27,"NO CUMPLE","CUMPLE")</f>
        <v>CUMPLE</v>
      </c>
      <c r="AE384" s="51" t="str">
        <f>IF($G384&gt;NORMA!$N$28,"NO CUMPLE","CUMPLE")</f>
        <v>CUMPLE</v>
      </c>
      <c r="AF384" s="51" t="str">
        <f>IF($H384&gt;NORMA!$N$29,"NO CUMPLE","CUMPLE")</f>
        <v>CUMPLE</v>
      </c>
      <c r="AG384" s="51" t="str">
        <f>IF($O384&gt;NORMA!$N$30,"NO CUMPLE","CUMPLE")</f>
        <v>CUMPLE</v>
      </c>
      <c r="AH384" s="51" t="str">
        <f>IF(AND($N384&gt;=NORMA!$R$18, $N384&lt;=NORMA!$S$18),"CUMPLE","NO CUMPLE")</f>
        <v>NO CUMPLE</v>
      </c>
      <c r="AI384" s="51" t="str">
        <f>IF($I384&gt;NORMA!$N$32,"NO CUMPLE","CUMPLE")</f>
        <v>CUMPLE</v>
      </c>
    </row>
    <row r="385" spans="1:35" ht="14.25" customHeight="1" x14ac:dyDescent="0.35">
      <c r="A385" s="213" t="s">
        <v>117</v>
      </c>
      <c r="B385" s="217" t="s">
        <v>116</v>
      </c>
      <c r="C385" s="240">
        <v>42264</v>
      </c>
      <c r="D385" s="251">
        <v>0.91666666666666663</v>
      </c>
      <c r="E385" s="246">
        <v>70</v>
      </c>
      <c r="F385" s="246">
        <v>122</v>
      </c>
      <c r="G385" s="246">
        <v>643</v>
      </c>
      <c r="H385" s="216">
        <v>1.1299999999999999</v>
      </c>
      <c r="I385" s="247">
        <v>0.05</v>
      </c>
      <c r="J385" s="242">
        <v>1.02</v>
      </c>
      <c r="K385" s="218">
        <v>29.161999999999999</v>
      </c>
      <c r="L385" s="242">
        <v>1.0304540000000002</v>
      </c>
      <c r="M385" s="243">
        <v>6.89</v>
      </c>
      <c r="N385" s="243">
        <v>9.98</v>
      </c>
      <c r="O385" s="244">
        <v>280000</v>
      </c>
      <c r="P385" s="51" t="str">
        <f>IF(M385&lt;NORMA!$N$7,"NO CUMPLE","CUMPLE")</f>
        <v>CUMPLE</v>
      </c>
      <c r="Q385" s="51" t="str">
        <f>IF(E385&gt;NORMA!$N$8,"NO CUMPLE","CUMPLE")</f>
        <v>CUMPLE</v>
      </c>
      <c r="R385" s="51" t="str">
        <f>IF(F385&gt;NORMA!$N$9,"NO CUMPLE","CUMPLE")</f>
        <v>CUMPLE</v>
      </c>
      <c r="S385" s="51" t="str">
        <f>IF(K385&gt;NORMA!$N$10,"NO CUMPLE","CUMPLE")</f>
        <v>NO CUMPLE</v>
      </c>
      <c r="T385" s="51" t="str">
        <f>IF(J385&gt;NORMA!$N$11,"NO CUMPLE","CUMPLE")</f>
        <v>CUMPLE</v>
      </c>
      <c r="U385" s="51" t="str">
        <f>IF(G385&gt;NORMA!$N$12,"NO CUMPLE","CUMPLE")</f>
        <v>NO CUMPLE</v>
      </c>
      <c r="V385" s="51" t="str">
        <f>IF(H385&gt;NORMA!$N$13,"NO CUMPLE","CUMPLE")</f>
        <v>CUMPLE</v>
      </c>
      <c r="W385" s="51" t="str">
        <f>IF(O385&gt;NORMA!$N$14,"NO CUMPLE","CUMPLE")</f>
        <v>CUMPLE</v>
      </c>
      <c r="X385" s="51" t="str">
        <f>IF(AND(N385&gt;=NORMA!$Q$4, N385&lt;=NORMA!$R$4),"CUMPLE","NO CUMPLE")</f>
        <v>NO CUMPLE</v>
      </c>
      <c r="Y385" s="51" t="str">
        <f>IF(I385&gt;NORMA!$N$16,"NO CUMPLE","CUMPLE")</f>
        <v>CUMPLE</v>
      </c>
      <c r="Z385" s="51" t="str">
        <f>IF($M385&lt;NORMA!$N$23,"NO CUMPLE","CUMPLE")</f>
        <v>CUMPLE</v>
      </c>
      <c r="AA385" s="51" t="str">
        <f>IF($E385&gt;NORMA!$N$24,"NO CUMPLE","CUMPLE")</f>
        <v>NO CUMPLE</v>
      </c>
      <c r="AB385" s="51" t="str">
        <f>IF($F385&gt;NORMA!$N$25,"NO CUMPLE","CUMPLE")</f>
        <v>NO CUMPLE</v>
      </c>
      <c r="AC385" s="51" t="str">
        <f>IF($K385&gt;NORMA!$N$26,"NO CUMPLE","CUMPLE")</f>
        <v>NO CUMPLE</v>
      </c>
      <c r="AD385" s="51" t="str">
        <f>IF($J385&gt;NORMA!$N$27,"NO CUMPLE","CUMPLE")</f>
        <v>NO CUMPLE</v>
      </c>
      <c r="AE385" s="51" t="str">
        <f>IF($G385&gt;NORMA!$N$28,"NO CUMPLE","CUMPLE")</f>
        <v>NO CUMPLE</v>
      </c>
      <c r="AF385" s="51" t="str">
        <f>IF($H385&gt;NORMA!$N$29,"NO CUMPLE","CUMPLE")</f>
        <v>CUMPLE</v>
      </c>
      <c r="AG385" s="51" t="str">
        <f>IF($O385&gt;NORMA!$N$30,"NO CUMPLE","CUMPLE")</f>
        <v>NO CUMPLE</v>
      </c>
      <c r="AH385" s="51" t="str">
        <f>IF(AND($N385&gt;=NORMA!$R$18, $N385&lt;=NORMA!$S$18),"CUMPLE","NO CUMPLE")</f>
        <v>NO CUMPLE</v>
      </c>
      <c r="AI385" s="51" t="str">
        <f>IF($I385&gt;NORMA!$N$32,"NO CUMPLE","CUMPLE")</f>
        <v>CUMPLE</v>
      </c>
    </row>
    <row r="386" spans="1:35" ht="14.25" customHeight="1" x14ac:dyDescent="0.35">
      <c r="A386" s="213" t="s">
        <v>117</v>
      </c>
      <c r="B386" s="217" t="s">
        <v>116</v>
      </c>
      <c r="C386" s="240">
        <v>42264</v>
      </c>
      <c r="D386" s="251">
        <v>0.83333333333333337</v>
      </c>
      <c r="E386" s="246">
        <v>71</v>
      </c>
      <c r="F386" s="246">
        <v>145</v>
      </c>
      <c r="G386" s="246">
        <v>684</v>
      </c>
      <c r="H386" s="216">
        <v>4.63</v>
      </c>
      <c r="I386" s="247">
        <v>0.05</v>
      </c>
      <c r="J386" s="242">
        <v>1.0900000000000001</v>
      </c>
      <c r="K386" s="218">
        <v>18.500999999999998</v>
      </c>
      <c r="L386" s="242">
        <v>1.0763020000000001</v>
      </c>
      <c r="M386" s="243">
        <v>6.63</v>
      </c>
      <c r="N386" s="243">
        <v>9.94</v>
      </c>
      <c r="O386" s="244">
        <v>350000</v>
      </c>
      <c r="P386" s="51" t="str">
        <f>IF(M386&lt;NORMA!$N$7,"NO CUMPLE","CUMPLE")</f>
        <v>CUMPLE</v>
      </c>
      <c r="Q386" s="51" t="str">
        <f>IF(E386&gt;NORMA!$N$8,"NO CUMPLE","CUMPLE")</f>
        <v>CUMPLE</v>
      </c>
      <c r="R386" s="51" t="str">
        <f>IF(F386&gt;NORMA!$N$9,"NO CUMPLE","CUMPLE")</f>
        <v>CUMPLE</v>
      </c>
      <c r="S386" s="51" t="str">
        <f>IF(K386&gt;NORMA!$N$10,"NO CUMPLE","CUMPLE")</f>
        <v>CUMPLE</v>
      </c>
      <c r="T386" s="51" t="str">
        <f>IF(J386&gt;NORMA!$N$11,"NO CUMPLE","CUMPLE")</f>
        <v>CUMPLE</v>
      </c>
      <c r="U386" s="51" t="str">
        <f>IF(G386&gt;NORMA!$N$12,"NO CUMPLE","CUMPLE")</f>
        <v>NO CUMPLE</v>
      </c>
      <c r="V386" s="51" t="str">
        <f>IF(H386&gt;NORMA!$N$13,"NO CUMPLE","CUMPLE")</f>
        <v>CUMPLE</v>
      </c>
      <c r="W386" s="51" t="str">
        <f>IF(O386&gt;NORMA!$N$14,"NO CUMPLE","CUMPLE")</f>
        <v>CUMPLE</v>
      </c>
      <c r="X386" s="51" t="str">
        <f>IF(AND(N386&gt;=NORMA!$Q$4, N386&lt;=NORMA!$R$4),"CUMPLE","NO CUMPLE")</f>
        <v>NO CUMPLE</v>
      </c>
      <c r="Y386" s="51" t="str">
        <f>IF(I386&gt;NORMA!$N$16,"NO CUMPLE","CUMPLE")</f>
        <v>CUMPLE</v>
      </c>
      <c r="Z386" s="51" t="str">
        <f>IF($M386&lt;NORMA!$N$23,"NO CUMPLE","CUMPLE")</f>
        <v>CUMPLE</v>
      </c>
      <c r="AA386" s="51" t="str">
        <f>IF($E386&gt;NORMA!$N$24,"NO CUMPLE","CUMPLE")</f>
        <v>NO CUMPLE</v>
      </c>
      <c r="AB386" s="51" t="str">
        <f>IF($F386&gt;NORMA!$N$25,"NO CUMPLE","CUMPLE")</f>
        <v>NO CUMPLE</v>
      </c>
      <c r="AC386" s="51" t="str">
        <f>IF($K386&gt;NORMA!$N$26,"NO CUMPLE","CUMPLE")</f>
        <v>NO CUMPLE</v>
      </c>
      <c r="AD386" s="51" t="str">
        <f>IF($J386&gt;NORMA!$N$27,"NO CUMPLE","CUMPLE")</f>
        <v>NO CUMPLE</v>
      </c>
      <c r="AE386" s="51" t="str">
        <f>IF($G386&gt;NORMA!$N$28,"NO CUMPLE","CUMPLE")</f>
        <v>NO CUMPLE</v>
      </c>
      <c r="AF386" s="51" t="str">
        <f>IF($H386&gt;NORMA!$N$29,"NO CUMPLE","CUMPLE")</f>
        <v>CUMPLE</v>
      </c>
      <c r="AG386" s="51" t="str">
        <f>IF($O386&gt;NORMA!$N$30,"NO CUMPLE","CUMPLE")</f>
        <v>NO CUMPLE</v>
      </c>
      <c r="AH386" s="51" t="str">
        <f>IF(AND($N386&gt;=NORMA!$R$18, $N386&lt;=NORMA!$S$18),"CUMPLE","NO CUMPLE")</f>
        <v>NO CUMPLE</v>
      </c>
      <c r="AI386" s="51" t="str">
        <f>IF($I386&gt;NORMA!$N$32,"NO CUMPLE","CUMPLE")</f>
        <v>CUMPLE</v>
      </c>
    </row>
    <row r="387" spans="1:35" ht="14.25" customHeight="1" x14ac:dyDescent="0.35">
      <c r="A387" s="213" t="s">
        <v>117</v>
      </c>
      <c r="B387" s="217" t="s">
        <v>116</v>
      </c>
      <c r="C387" s="240">
        <v>42265</v>
      </c>
      <c r="D387" s="251">
        <v>0.25</v>
      </c>
      <c r="E387" s="246">
        <v>63</v>
      </c>
      <c r="F387" s="246">
        <v>86</v>
      </c>
      <c r="G387" s="246">
        <v>24</v>
      </c>
      <c r="H387" s="216">
        <v>0.73599999999999999</v>
      </c>
      <c r="I387" s="247">
        <v>0.05</v>
      </c>
      <c r="J387" s="242">
        <v>0.88</v>
      </c>
      <c r="K387" s="218">
        <v>43.286000000000001</v>
      </c>
      <c r="L387" s="242">
        <v>1.178882</v>
      </c>
      <c r="M387" s="243">
        <v>7.36</v>
      </c>
      <c r="N387" s="243">
        <v>9.15</v>
      </c>
      <c r="O387" s="244">
        <v>41000</v>
      </c>
      <c r="P387" s="51" t="str">
        <f>IF(M387&lt;NORMA!$N$7,"NO CUMPLE","CUMPLE")</f>
        <v>CUMPLE</v>
      </c>
      <c r="Q387" s="51" t="str">
        <f>IF(E387&gt;NORMA!$N$8,"NO CUMPLE","CUMPLE")</f>
        <v>CUMPLE</v>
      </c>
      <c r="R387" s="51" t="str">
        <f>IF(F387&gt;NORMA!$N$9,"NO CUMPLE","CUMPLE")</f>
        <v>CUMPLE</v>
      </c>
      <c r="S387" s="51" t="str">
        <f>IF(K387&gt;NORMA!$N$10,"NO CUMPLE","CUMPLE")</f>
        <v>NO CUMPLE</v>
      </c>
      <c r="T387" s="51" t="str">
        <f>IF(J387&gt;NORMA!$N$11,"NO CUMPLE","CUMPLE")</f>
        <v>CUMPLE</v>
      </c>
      <c r="U387" s="51" t="str">
        <f>IF(G387&gt;NORMA!$N$12,"NO CUMPLE","CUMPLE")</f>
        <v>CUMPLE</v>
      </c>
      <c r="V387" s="51" t="str">
        <f>IF(H387&gt;NORMA!$N$13,"NO CUMPLE","CUMPLE")</f>
        <v>CUMPLE</v>
      </c>
      <c r="W387" s="51" t="str">
        <f>IF(O387&gt;NORMA!$N$14,"NO CUMPLE","CUMPLE")</f>
        <v>CUMPLE</v>
      </c>
      <c r="X387" s="51" t="str">
        <f>IF(AND(N387&gt;=NORMA!$Q$4, N387&lt;=NORMA!$R$4),"CUMPLE","NO CUMPLE")</f>
        <v>NO CUMPLE</v>
      </c>
      <c r="Y387" s="51" t="str">
        <f>IF(I387&gt;NORMA!$N$16,"NO CUMPLE","CUMPLE")</f>
        <v>CUMPLE</v>
      </c>
      <c r="Z387" s="51" t="str">
        <f>IF($M387&lt;NORMA!$N$23,"NO CUMPLE","CUMPLE")</f>
        <v>CUMPLE</v>
      </c>
      <c r="AA387" s="51" t="str">
        <f>IF($E387&gt;NORMA!$N$24,"NO CUMPLE","CUMPLE")</f>
        <v>NO CUMPLE</v>
      </c>
      <c r="AB387" s="51" t="str">
        <f>IF($F387&gt;NORMA!$N$25,"NO CUMPLE","CUMPLE")</f>
        <v>NO CUMPLE</v>
      </c>
      <c r="AC387" s="51" t="str">
        <f>IF($K387&gt;NORMA!$N$26,"NO CUMPLE","CUMPLE")</f>
        <v>NO CUMPLE</v>
      </c>
      <c r="AD387" s="51" t="str">
        <f>IF($J387&gt;NORMA!$N$27,"NO CUMPLE","CUMPLE")</f>
        <v>CUMPLE</v>
      </c>
      <c r="AE387" s="51" t="str">
        <f>IF($G387&gt;NORMA!$N$28,"NO CUMPLE","CUMPLE")</f>
        <v>CUMPLE</v>
      </c>
      <c r="AF387" s="51" t="str">
        <f>IF($H387&gt;NORMA!$N$29,"NO CUMPLE","CUMPLE")</f>
        <v>CUMPLE</v>
      </c>
      <c r="AG387" s="51" t="str">
        <f>IF($O387&gt;NORMA!$N$30,"NO CUMPLE","CUMPLE")</f>
        <v>CUMPLE</v>
      </c>
      <c r="AH387" s="51" t="str">
        <f>IF(AND($N387&gt;=NORMA!$R$18, $N387&lt;=NORMA!$S$18),"CUMPLE","NO CUMPLE")</f>
        <v>NO CUMPLE</v>
      </c>
      <c r="AI387" s="51" t="str">
        <f>IF($I387&gt;NORMA!$N$32,"NO CUMPLE","CUMPLE")</f>
        <v>CUMPLE</v>
      </c>
    </row>
    <row r="388" spans="1:35" ht="14.25" customHeight="1" x14ac:dyDescent="0.35">
      <c r="A388" s="213" t="s">
        <v>117</v>
      </c>
      <c r="B388" s="217" t="s">
        <v>116</v>
      </c>
      <c r="C388" s="240">
        <v>42265</v>
      </c>
      <c r="D388" s="251">
        <v>0.16666666666666666</v>
      </c>
      <c r="E388" s="246">
        <v>61</v>
      </c>
      <c r="F388" s="246">
        <v>105</v>
      </c>
      <c r="G388" s="246">
        <v>164</v>
      </c>
      <c r="H388" s="216">
        <v>0.95</v>
      </c>
      <c r="I388" s="247">
        <v>0.05</v>
      </c>
      <c r="J388" s="242">
        <v>0.626</v>
      </c>
      <c r="K388" s="218">
        <v>46.429000000000002</v>
      </c>
      <c r="L388" s="242">
        <v>1.0921959999999999</v>
      </c>
      <c r="M388" s="243">
        <v>7.38</v>
      </c>
      <c r="N388" s="243">
        <v>9.5</v>
      </c>
      <c r="O388" s="244">
        <v>43000</v>
      </c>
      <c r="P388" s="51" t="str">
        <f>IF(M388&lt;NORMA!$N$7,"NO CUMPLE","CUMPLE")</f>
        <v>CUMPLE</v>
      </c>
      <c r="Q388" s="51" t="str">
        <f>IF(E388&gt;NORMA!$N$8,"NO CUMPLE","CUMPLE")</f>
        <v>CUMPLE</v>
      </c>
      <c r="R388" s="51" t="str">
        <f>IF(F388&gt;NORMA!$N$9,"NO CUMPLE","CUMPLE")</f>
        <v>CUMPLE</v>
      </c>
      <c r="S388" s="51" t="str">
        <f>IF(K388&gt;NORMA!$N$10,"NO CUMPLE","CUMPLE")</f>
        <v>NO CUMPLE</v>
      </c>
      <c r="T388" s="51" t="str">
        <f>IF(J388&gt;NORMA!$N$11,"NO CUMPLE","CUMPLE")</f>
        <v>CUMPLE</v>
      </c>
      <c r="U388" s="51" t="str">
        <f>IF(G388&gt;NORMA!$N$12,"NO CUMPLE","CUMPLE")</f>
        <v>NO CUMPLE</v>
      </c>
      <c r="V388" s="51" t="str">
        <f>IF(H388&gt;NORMA!$N$13,"NO CUMPLE","CUMPLE")</f>
        <v>CUMPLE</v>
      </c>
      <c r="W388" s="51" t="str">
        <f>IF(O388&gt;NORMA!$N$14,"NO CUMPLE","CUMPLE")</f>
        <v>CUMPLE</v>
      </c>
      <c r="X388" s="51" t="str">
        <f>IF(AND(N388&gt;=NORMA!$Q$4, N388&lt;=NORMA!$R$4),"CUMPLE","NO CUMPLE")</f>
        <v>NO CUMPLE</v>
      </c>
      <c r="Y388" s="51" t="str">
        <f>IF(I388&gt;NORMA!$N$16,"NO CUMPLE","CUMPLE")</f>
        <v>CUMPLE</v>
      </c>
      <c r="Z388" s="51" t="str">
        <f>IF($M388&lt;NORMA!$N$23,"NO CUMPLE","CUMPLE")</f>
        <v>CUMPLE</v>
      </c>
      <c r="AA388" s="51" t="str">
        <f>IF($E388&gt;NORMA!$N$24,"NO CUMPLE","CUMPLE")</f>
        <v>NO CUMPLE</v>
      </c>
      <c r="AB388" s="51" t="str">
        <f>IF($F388&gt;NORMA!$N$25,"NO CUMPLE","CUMPLE")</f>
        <v>NO CUMPLE</v>
      </c>
      <c r="AC388" s="51" t="str">
        <f>IF($K388&gt;NORMA!$N$26,"NO CUMPLE","CUMPLE")</f>
        <v>NO CUMPLE</v>
      </c>
      <c r="AD388" s="51" t="str">
        <f>IF($J388&gt;NORMA!$N$27,"NO CUMPLE","CUMPLE")</f>
        <v>CUMPLE</v>
      </c>
      <c r="AE388" s="51" t="str">
        <f>IF($G388&gt;NORMA!$N$28,"NO CUMPLE","CUMPLE")</f>
        <v>NO CUMPLE</v>
      </c>
      <c r="AF388" s="51" t="str">
        <f>IF($H388&gt;NORMA!$N$29,"NO CUMPLE","CUMPLE")</f>
        <v>CUMPLE</v>
      </c>
      <c r="AG388" s="51" t="str">
        <f>IF($O388&gt;NORMA!$N$30,"NO CUMPLE","CUMPLE")</f>
        <v>CUMPLE</v>
      </c>
      <c r="AH388" s="51" t="str">
        <f>IF(AND($N388&gt;=NORMA!$R$18, $N388&lt;=NORMA!$S$18),"CUMPLE","NO CUMPLE")</f>
        <v>NO CUMPLE</v>
      </c>
      <c r="AI388" s="51" t="str">
        <f>IF($I388&gt;NORMA!$N$32,"NO CUMPLE","CUMPLE")</f>
        <v>CUMPLE</v>
      </c>
    </row>
    <row r="389" spans="1:35" ht="14.25" customHeight="1" x14ac:dyDescent="0.35">
      <c r="A389" s="213" t="s">
        <v>117</v>
      </c>
      <c r="B389" s="217" t="s">
        <v>116</v>
      </c>
      <c r="C389" s="240">
        <v>42265</v>
      </c>
      <c r="D389" s="251">
        <v>8.3333333333333329E-2</v>
      </c>
      <c r="E389" s="246">
        <v>56</v>
      </c>
      <c r="F389" s="246">
        <v>80</v>
      </c>
      <c r="G389" s="246">
        <v>410</v>
      </c>
      <c r="H389" s="216">
        <v>0.745</v>
      </c>
      <c r="I389" s="247">
        <v>0.05</v>
      </c>
      <c r="J389" s="242">
        <v>1.1200000000000001</v>
      </c>
      <c r="K389" s="218">
        <v>41.046000000000006</v>
      </c>
      <c r="L389" s="242">
        <v>1.1201459999999999</v>
      </c>
      <c r="M389" s="243">
        <v>7.26</v>
      </c>
      <c r="N389" s="243">
        <v>9.8800000000000008</v>
      </c>
      <c r="O389" s="244">
        <v>170000</v>
      </c>
      <c r="P389" s="51" t="str">
        <f>IF(M389&lt;NORMA!$N$7,"NO CUMPLE","CUMPLE")</f>
        <v>CUMPLE</v>
      </c>
      <c r="Q389" s="51" t="str">
        <f>IF(E389&gt;NORMA!$N$8,"NO CUMPLE","CUMPLE")</f>
        <v>CUMPLE</v>
      </c>
      <c r="R389" s="51" t="str">
        <f>IF(F389&gt;NORMA!$N$9,"NO CUMPLE","CUMPLE")</f>
        <v>CUMPLE</v>
      </c>
      <c r="S389" s="51" t="str">
        <f>IF(K389&gt;NORMA!$N$10,"NO CUMPLE","CUMPLE")</f>
        <v>NO CUMPLE</v>
      </c>
      <c r="T389" s="51" t="str">
        <f>IF(J389&gt;NORMA!$N$11,"NO CUMPLE","CUMPLE")</f>
        <v>CUMPLE</v>
      </c>
      <c r="U389" s="51" t="str">
        <f>IF(G389&gt;NORMA!$N$12,"NO CUMPLE","CUMPLE")</f>
        <v>NO CUMPLE</v>
      </c>
      <c r="V389" s="51" t="str">
        <f>IF(H389&gt;NORMA!$N$13,"NO CUMPLE","CUMPLE")</f>
        <v>CUMPLE</v>
      </c>
      <c r="W389" s="51" t="str">
        <f>IF(O389&gt;NORMA!$N$14,"NO CUMPLE","CUMPLE")</f>
        <v>CUMPLE</v>
      </c>
      <c r="X389" s="51" t="str">
        <f>IF(AND(N389&gt;=NORMA!$Q$4, N389&lt;=NORMA!$R$4),"CUMPLE","NO CUMPLE")</f>
        <v>NO CUMPLE</v>
      </c>
      <c r="Y389" s="51" t="str">
        <f>IF(I389&gt;NORMA!$N$16,"NO CUMPLE","CUMPLE")</f>
        <v>CUMPLE</v>
      </c>
      <c r="Z389" s="51" t="str">
        <f>IF($M389&lt;NORMA!$N$23,"NO CUMPLE","CUMPLE")</f>
        <v>CUMPLE</v>
      </c>
      <c r="AA389" s="51" t="str">
        <f>IF($E389&gt;NORMA!$N$24,"NO CUMPLE","CUMPLE")</f>
        <v>NO CUMPLE</v>
      </c>
      <c r="AB389" s="51" t="str">
        <f>IF($F389&gt;NORMA!$N$25,"NO CUMPLE","CUMPLE")</f>
        <v>NO CUMPLE</v>
      </c>
      <c r="AC389" s="51" t="str">
        <f>IF($K389&gt;NORMA!$N$26,"NO CUMPLE","CUMPLE")</f>
        <v>NO CUMPLE</v>
      </c>
      <c r="AD389" s="51" t="str">
        <f>IF($J389&gt;NORMA!$N$27,"NO CUMPLE","CUMPLE")</f>
        <v>NO CUMPLE</v>
      </c>
      <c r="AE389" s="51" t="str">
        <f>IF($G389&gt;NORMA!$N$28,"NO CUMPLE","CUMPLE")</f>
        <v>NO CUMPLE</v>
      </c>
      <c r="AF389" s="51" t="str">
        <f>IF($H389&gt;NORMA!$N$29,"NO CUMPLE","CUMPLE")</f>
        <v>CUMPLE</v>
      </c>
      <c r="AG389" s="51" t="str">
        <f>IF($O389&gt;NORMA!$N$30,"NO CUMPLE","CUMPLE")</f>
        <v>NO CUMPLE</v>
      </c>
      <c r="AH389" s="51" t="str">
        <f>IF(AND($N389&gt;=NORMA!$R$18, $N389&lt;=NORMA!$S$18),"CUMPLE","NO CUMPLE")</f>
        <v>NO CUMPLE</v>
      </c>
      <c r="AI389" s="51" t="str">
        <f>IF($I389&gt;NORMA!$N$32,"NO CUMPLE","CUMPLE")</f>
        <v>CUMPLE</v>
      </c>
    </row>
    <row r="390" spans="1:35" ht="14.25" customHeight="1" x14ac:dyDescent="0.35">
      <c r="A390" s="213" t="s">
        <v>117</v>
      </c>
      <c r="B390" s="217" t="s">
        <v>116</v>
      </c>
      <c r="C390" s="240">
        <v>42265</v>
      </c>
      <c r="D390" s="251">
        <v>0</v>
      </c>
      <c r="E390" s="246">
        <v>51</v>
      </c>
      <c r="F390" s="246">
        <v>77</v>
      </c>
      <c r="G390" s="246">
        <v>587</v>
      </c>
      <c r="H390" s="216">
        <v>1.19</v>
      </c>
      <c r="I390" s="247">
        <v>0.05</v>
      </c>
      <c r="J390" s="242">
        <v>1.08</v>
      </c>
      <c r="K390" s="218">
        <v>35.956999999999994</v>
      </c>
      <c r="L390" s="242">
        <v>1.205276</v>
      </c>
      <c r="M390" s="243">
        <v>6.99</v>
      </c>
      <c r="N390" s="243">
        <v>10</v>
      </c>
      <c r="O390" s="244">
        <v>54000</v>
      </c>
      <c r="P390" s="51" t="str">
        <f>IF(M390&lt;NORMA!$N$7,"NO CUMPLE","CUMPLE")</f>
        <v>CUMPLE</v>
      </c>
      <c r="Q390" s="51" t="str">
        <f>IF(E390&gt;NORMA!$N$8,"NO CUMPLE","CUMPLE")</f>
        <v>CUMPLE</v>
      </c>
      <c r="R390" s="51" t="str">
        <f>IF(F390&gt;NORMA!$N$9,"NO CUMPLE","CUMPLE")</f>
        <v>CUMPLE</v>
      </c>
      <c r="S390" s="51" t="str">
        <f>IF(K390&gt;NORMA!$N$10,"NO CUMPLE","CUMPLE")</f>
        <v>NO CUMPLE</v>
      </c>
      <c r="T390" s="51" t="str">
        <f>IF(J390&gt;NORMA!$N$11,"NO CUMPLE","CUMPLE")</f>
        <v>CUMPLE</v>
      </c>
      <c r="U390" s="51" t="str">
        <f>IF(G390&gt;NORMA!$N$12,"NO CUMPLE","CUMPLE")</f>
        <v>NO CUMPLE</v>
      </c>
      <c r="V390" s="51" t="str">
        <f>IF(H390&gt;NORMA!$N$13,"NO CUMPLE","CUMPLE")</f>
        <v>CUMPLE</v>
      </c>
      <c r="W390" s="51" t="str">
        <f>IF(O390&gt;NORMA!$N$14,"NO CUMPLE","CUMPLE")</f>
        <v>CUMPLE</v>
      </c>
      <c r="X390" s="51" t="str">
        <f>IF(AND(N390&gt;=NORMA!$Q$4, N390&lt;=NORMA!$R$4),"CUMPLE","NO CUMPLE")</f>
        <v>NO CUMPLE</v>
      </c>
      <c r="Y390" s="51" t="str">
        <f>IF(I390&gt;NORMA!$N$16,"NO CUMPLE","CUMPLE")</f>
        <v>CUMPLE</v>
      </c>
      <c r="Z390" s="51" t="str">
        <f>IF($M390&lt;NORMA!$N$23,"NO CUMPLE","CUMPLE")</f>
        <v>CUMPLE</v>
      </c>
      <c r="AA390" s="51" t="str">
        <f>IF($E390&gt;NORMA!$N$24,"NO CUMPLE","CUMPLE")</f>
        <v>NO CUMPLE</v>
      </c>
      <c r="AB390" s="51" t="str">
        <f>IF($F390&gt;NORMA!$N$25,"NO CUMPLE","CUMPLE")</f>
        <v>NO CUMPLE</v>
      </c>
      <c r="AC390" s="51" t="str">
        <f>IF($K390&gt;NORMA!$N$26,"NO CUMPLE","CUMPLE")</f>
        <v>NO CUMPLE</v>
      </c>
      <c r="AD390" s="51" t="str">
        <f>IF($J390&gt;NORMA!$N$27,"NO CUMPLE","CUMPLE")</f>
        <v>NO CUMPLE</v>
      </c>
      <c r="AE390" s="51" t="str">
        <f>IF($G390&gt;NORMA!$N$28,"NO CUMPLE","CUMPLE")</f>
        <v>NO CUMPLE</v>
      </c>
      <c r="AF390" s="51" t="str">
        <f>IF($H390&gt;NORMA!$N$29,"NO CUMPLE","CUMPLE")</f>
        <v>CUMPLE</v>
      </c>
      <c r="AG390" s="51" t="str">
        <f>IF($O390&gt;NORMA!$N$30,"NO CUMPLE","CUMPLE")</f>
        <v>CUMPLE</v>
      </c>
      <c r="AH390" s="51" t="str">
        <f>IF(AND($N390&gt;=NORMA!$R$18, $N390&lt;=NORMA!$S$18),"CUMPLE","NO CUMPLE")</f>
        <v>NO CUMPLE</v>
      </c>
      <c r="AI390" s="51" t="str">
        <f>IF($I390&gt;NORMA!$N$32,"NO CUMPLE","CUMPLE")</f>
        <v>CUMPLE</v>
      </c>
    </row>
    <row r="391" spans="1:35" ht="14.25" customHeight="1" x14ac:dyDescent="0.35">
      <c r="A391" s="213" t="s">
        <v>115</v>
      </c>
      <c r="B391" s="217" t="s">
        <v>116</v>
      </c>
      <c r="C391" s="240">
        <v>42268</v>
      </c>
      <c r="D391" s="251">
        <v>0.25694444444444448</v>
      </c>
      <c r="E391" s="246">
        <v>2</v>
      </c>
      <c r="F391" s="246">
        <v>7</v>
      </c>
      <c r="G391" s="246">
        <v>104</v>
      </c>
      <c r="H391" s="216">
        <v>0.93700000000000006</v>
      </c>
      <c r="I391" s="247">
        <v>0.05</v>
      </c>
      <c r="J391" s="242">
        <v>0.38500000000000001</v>
      </c>
      <c r="K391" s="218">
        <v>1.6020000000000001</v>
      </c>
      <c r="L391" s="242">
        <v>1.523344</v>
      </c>
      <c r="M391" s="243">
        <v>7.61</v>
      </c>
      <c r="N391" s="243">
        <v>7.15</v>
      </c>
      <c r="O391" s="244">
        <v>150000</v>
      </c>
      <c r="P391" s="51" t="str">
        <f>IF(M391&lt;NORMA!$N$7,"NO CUMPLE","CUMPLE")</f>
        <v>CUMPLE</v>
      </c>
      <c r="Q391" s="51" t="str">
        <f>IF(E391&gt;NORMA!$N$8,"NO CUMPLE","CUMPLE")</f>
        <v>CUMPLE</v>
      </c>
      <c r="R391" s="51" t="str">
        <f>IF(F391&gt;NORMA!$N$9,"NO CUMPLE","CUMPLE")</f>
        <v>CUMPLE</v>
      </c>
      <c r="S391" s="51" t="str">
        <f>IF(K391&gt;NORMA!$N$10,"NO CUMPLE","CUMPLE")</f>
        <v>CUMPLE</v>
      </c>
      <c r="T391" s="51" t="str">
        <f>IF(J391&gt;NORMA!$N$11,"NO CUMPLE","CUMPLE")</f>
        <v>CUMPLE</v>
      </c>
      <c r="U391" s="51" t="str">
        <f>IF(G391&gt;NORMA!$N$12,"NO CUMPLE","CUMPLE")</f>
        <v>CUMPLE</v>
      </c>
      <c r="V391" s="51" t="str">
        <f>IF(H391&gt;NORMA!$N$13,"NO CUMPLE","CUMPLE")</f>
        <v>CUMPLE</v>
      </c>
      <c r="W391" s="51" t="str">
        <f>IF(O391&gt;NORMA!$N$14,"NO CUMPLE","CUMPLE")</f>
        <v>CUMPLE</v>
      </c>
      <c r="X391" s="51" t="str">
        <f>IF(AND(N391&gt;=NORMA!$Q$4, N391&lt;=NORMA!$R$4),"CUMPLE","NO CUMPLE")</f>
        <v>CUMPLE</v>
      </c>
      <c r="Y391" s="51" t="str">
        <f>IF(I391&gt;NORMA!$N$16,"NO CUMPLE","CUMPLE")</f>
        <v>CUMPLE</v>
      </c>
      <c r="Z391" s="51" t="str">
        <f>IF($M391&lt;NORMA!$N$23,"NO CUMPLE","CUMPLE")</f>
        <v>CUMPLE</v>
      </c>
      <c r="AA391" s="51" t="str">
        <f>IF($E391&gt;NORMA!$N$24,"NO CUMPLE","CUMPLE")</f>
        <v>CUMPLE</v>
      </c>
      <c r="AB391" s="51" t="str">
        <f>IF($F391&gt;NORMA!$N$25,"NO CUMPLE","CUMPLE")</f>
        <v>CUMPLE</v>
      </c>
      <c r="AC391" s="51" t="str">
        <f>IF($K391&gt;NORMA!$N$26,"NO CUMPLE","CUMPLE")</f>
        <v>CUMPLE</v>
      </c>
      <c r="AD391" s="51" t="str">
        <f>IF($J391&gt;NORMA!$N$27,"NO CUMPLE","CUMPLE")</f>
        <v>CUMPLE</v>
      </c>
      <c r="AE391" s="51" t="str">
        <f>IF($G391&gt;NORMA!$N$28,"NO CUMPLE","CUMPLE")</f>
        <v>CUMPLE</v>
      </c>
      <c r="AF391" s="51" t="str">
        <f>IF($H391&gt;NORMA!$N$29,"NO CUMPLE","CUMPLE")</f>
        <v>CUMPLE</v>
      </c>
      <c r="AG391" s="51" t="str">
        <f>IF($O391&gt;NORMA!$N$30,"NO CUMPLE","CUMPLE")</f>
        <v>NO CUMPLE</v>
      </c>
      <c r="AH391" s="51" t="str">
        <f>IF(AND($N391&gt;=NORMA!$R$18, $N391&lt;=NORMA!$S$18),"CUMPLE","NO CUMPLE")</f>
        <v>CUMPLE</v>
      </c>
      <c r="AI391" s="51" t="str">
        <f>IF($I391&gt;NORMA!$N$32,"NO CUMPLE","CUMPLE")</f>
        <v>CUMPLE</v>
      </c>
    </row>
    <row r="392" spans="1:35" ht="14.25" customHeight="1" x14ac:dyDescent="0.35">
      <c r="A392" s="213" t="s">
        <v>115</v>
      </c>
      <c r="B392" s="217" t="s">
        <v>116</v>
      </c>
      <c r="C392" s="240">
        <v>42268</v>
      </c>
      <c r="D392" s="251">
        <v>0.4236111111111111</v>
      </c>
      <c r="E392" s="246">
        <v>2</v>
      </c>
      <c r="F392" s="246">
        <v>7</v>
      </c>
      <c r="G392" s="246">
        <v>49</v>
      </c>
      <c r="H392" s="216">
        <v>1.62</v>
      </c>
      <c r="I392" s="247">
        <v>0.05</v>
      </c>
      <c r="J392" s="242">
        <v>0.44400000000000001</v>
      </c>
      <c r="K392" s="218">
        <v>1.4450000000000001</v>
      </c>
      <c r="L392" s="242">
        <v>1.276724</v>
      </c>
      <c r="M392" s="243">
        <v>6.57</v>
      </c>
      <c r="N392" s="243">
        <v>7.56</v>
      </c>
      <c r="O392" s="244">
        <v>210000</v>
      </c>
      <c r="P392" s="51" t="str">
        <f>IF(M392&lt;NORMA!$N$7,"NO CUMPLE","CUMPLE")</f>
        <v>CUMPLE</v>
      </c>
      <c r="Q392" s="51" t="str">
        <f>IF(E392&gt;NORMA!$N$8,"NO CUMPLE","CUMPLE")</f>
        <v>CUMPLE</v>
      </c>
      <c r="R392" s="51" t="str">
        <f>IF(F392&gt;NORMA!$N$9,"NO CUMPLE","CUMPLE")</f>
        <v>CUMPLE</v>
      </c>
      <c r="S392" s="51" t="str">
        <f>IF(K392&gt;NORMA!$N$10,"NO CUMPLE","CUMPLE")</f>
        <v>CUMPLE</v>
      </c>
      <c r="T392" s="51" t="str">
        <f>IF(J392&gt;NORMA!$N$11,"NO CUMPLE","CUMPLE")</f>
        <v>CUMPLE</v>
      </c>
      <c r="U392" s="51" t="str">
        <f>IF(G392&gt;NORMA!$N$12,"NO CUMPLE","CUMPLE")</f>
        <v>CUMPLE</v>
      </c>
      <c r="V392" s="51" t="str">
        <f>IF(H392&gt;NORMA!$N$13,"NO CUMPLE","CUMPLE")</f>
        <v>CUMPLE</v>
      </c>
      <c r="W392" s="51" t="str">
        <f>IF(O392&gt;NORMA!$N$14,"NO CUMPLE","CUMPLE")</f>
        <v>CUMPLE</v>
      </c>
      <c r="X392" s="51" t="str">
        <f>IF(AND(N392&gt;=NORMA!$Q$4, N392&lt;=NORMA!$R$4),"CUMPLE","NO CUMPLE")</f>
        <v>CUMPLE</v>
      </c>
      <c r="Y392" s="51" t="str">
        <f>IF(I392&gt;NORMA!$N$16,"NO CUMPLE","CUMPLE")</f>
        <v>CUMPLE</v>
      </c>
      <c r="Z392" s="51" t="str">
        <f>IF($M392&lt;NORMA!$N$23,"NO CUMPLE","CUMPLE")</f>
        <v>CUMPLE</v>
      </c>
      <c r="AA392" s="51" t="str">
        <f>IF($E392&gt;NORMA!$N$24,"NO CUMPLE","CUMPLE")</f>
        <v>CUMPLE</v>
      </c>
      <c r="AB392" s="51" t="str">
        <f>IF($F392&gt;NORMA!$N$25,"NO CUMPLE","CUMPLE")</f>
        <v>CUMPLE</v>
      </c>
      <c r="AC392" s="51" t="str">
        <f>IF($K392&gt;NORMA!$N$26,"NO CUMPLE","CUMPLE")</f>
        <v>CUMPLE</v>
      </c>
      <c r="AD392" s="51" t="str">
        <f>IF($J392&gt;NORMA!$N$27,"NO CUMPLE","CUMPLE")</f>
        <v>CUMPLE</v>
      </c>
      <c r="AE392" s="51" t="str">
        <f>IF($G392&gt;NORMA!$N$28,"NO CUMPLE","CUMPLE")</f>
        <v>CUMPLE</v>
      </c>
      <c r="AF392" s="51" t="str">
        <f>IF($H392&gt;NORMA!$N$29,"NO CUMPLE","CUMPLE")</f>
        <v>CUMPLE</v>
      </c>
      <c r="AG392" s="51" t="str">
        <f>IF($O392&gt;NORMA!$N$30,"NO CUMPLE","CUMPLE")</f>
        <v>NO CUMPLE</v>
      </c>
      <c r="AH392" s="51" t="str">
        <f>IF(AND($N392&gt;=NORMA!$R$18, $N392&lt;=NORMA!$S$18),"CUMPLE","NO CUMPLE")</f>
        <v>CUMPLE</v>
      </c>
      <c r="AI392" s="51" t="str">
        <f>IF($I392&gt;NORMA!$N$32,"NO CUMPLE","CUMPLE")</f>
        <v>CUMPLE</v>
      </c>
    </row>
    <row r="393" spans="1:35" ht="14.25" customHeight="1" x14ac:dyDescent="0.35">
      <c r="A393" s="213" t="s">
        <v>115</v>
      </c>
      <c r="B393" s="217" t="s">
        <v>116</v>
      </c>
      <c r="C393" s="240">
        <v>42268</v>
      </c>
      <c r="D393" s="251">
        <v>0.50694444444444442</v>
      </c>
      <c r="E393" s="246">
        <v>2</v>
      </c>
      <c r="F393" s="246">
        <v>7</v>
      </c>
      <c r="G393" s="246">
        <v>80</v>
      </c>
      <c r="H393" s="216">
        <v>1.27</v>
      </c>
      <c r="I393" s="247">
        <v>0.05</v>
      </c>
      <c r="J393" s="242">
        <v>0.44400000000000001</v>
      </c>
      <c r="K393" s="218">
        <v>1.5150000000000001</v>
      </c>
      <c r="L393" s="242">
        <v>1.454466</v>
      </c>
      <c r="M393" s="243">
        <v>6.34</v>
      </c>
      <c r="N393" s="243">
        <v>7.41</v>
      </c>
      <c r="O393" s="244">
        <v>280000</v>
      </c>
      <c r="P393" s="51" t="str">
        <f>IF(M393&lt;NORMA!$N$7,"NO CUMPLE","CUMPLE")</f>
        <v>CUMPLE</v>
      </c>
      <c r="Q393" s="51" t="str">
        <f>IF(E393&gt;NORMA!$N$8,"NO CUMPLE","CUMPLE")</f>
        <v>CUMPLE</v>
      </c>
      <c r="R393" s="51" t="str">
        <f>IF(F393&gt;NORMA!$N$9,"NO CUMPLE","CUMPLE")</f>
        <v>CUMPLE</v>
      </c>
      <c r="S393" s="51" t="str">
        <f>IF(K393&gt;NORMA!$N$10,"NO CUMPLE","CUMPLE")</f>
        <v>CUMPLE</v>
      </c>
      <c r="T393" s="51" t="str">
        <f>IF(J393&gt;NORMA!$N$11,"NO CUMPLE","CUMPLE")</f>
        <v>CUMPLE</v>
      </c>
      <c r="U393" s="51" t="str">
        <f>IF(G393&gt;NORMA!$N$12,"NO CUMPLE","CUMPLE")</f>
        <v>CUMPLE</v>
      </c>
      <c r="V393" s="51" t="str">
        <f>IF(H393&gt;NORMA!$N$13,"NO CUMPLE","CUMPLE")</f>
        <v>CUMPLE</v>
      </c>
      <c r="W393" s="51" t="str">
        <f>IF(O393&gt;NORMA!$N$14,"NO CUMPLE","CUMPLE")</f>
        <v>CUMPLE</v>
      </c>
      <c r="X393" s="51" t="str">
        <f>IF(AND(N393&gt;=NORMA!$Q$4, N393&lt;=NORMA!$R$4),"CUMPLE","NO CUMPLE")</f>
        <v>CUMPLE</v>
      </c>
      <c r="Y393" s="51" t="str">
        <f>IF(I393&gt;NORMA!$N$16,"NO CUMPLE","CUMPLE")</f>
        <v>CUMPLE</v>
      </c>
      <c r="Z393" s="51" t="str">
        <f>IF($M393&lt;NORMA!$N$23,"NO CUMPLE","CUMPLE")</f>
        <v>CUMPLE</v>
      </c>
      <c r="AA393" s="51" t="str">
        <f>IF($E393&gt;NORMA!$N$24,"NO CUMPLE","CUMPLE")</f>
        <v>CUMPLE</v>
      </c>
      <c r="AB393" s="51" t="str">
        <f>IF($F393&gt;NORMA!$N$25,"NO CUMPLE","CUMPLE")</f>
        <v>CUMPLE</v>
      </c>
      <c r="AC393" s="51" t="str">
        <f>IF($K393&gt;NORMA!$N$26,"NO CUMPLE","CUMPLE")</f>
        <v>CUMPLE</v>
      </c>
      <c r="AD393" s="51" t="str">
        <f>IF($J393&gt;NORMA!$N$27,"NO CUMPLE","CUMPLE")</f>
        <v>CUMPLE</v>
      </c>
      <c r="AE393" s="51" t="str">
        <f>IF($G393&gt;NORMA!$N$28,"NO CUMPLE","CUMPLE")</f>
        <v>CUMPLE</v>
      </c>
      <c r="AF393" s="51" t="str">
        <f>IF($H393&gt;NORMA!$N$29,"NO CUMPLE","CUMPLE")</f>
        <v>CUMPLE</v>
      </c>
      <c r="AG393" s="51" t="str">
        <f>IF($O393&gt;NORMA!$N$30,"NO CUMPLE","CUMPLE")</f>
        <v>NO CUMPLE</v>
      </c>
      <c r="AH393" s="51" t="str">
        <f>IF(AND($N393&gt;=NORMA!$R$18, $N393&lt;=NORMA!$S$18),"CUMPLE","NO CUMPLE")</f>
        <v>CUMPLE</v>
      </c>
      <c r="AI393" s="51" t="str">
        <f>IF($I393&gt;NORMA!$N$32,"NO CUMPLE","CUMPLE")</f>
        <v>CUMPLE</v>
      </c>
    </row>
    <row r="394" spans="1:35" ht="14.25" customHeight="1" x14ac:dyDescent="0.35">
      <c r="A394" s="213" t="s">
        <v>115</v>
      </c>
      <c r="B394" s="217" t="s">
        <v>116</v>
      </c>
      <c r="C394" s="240">
        <v>42268</v>
      </c>
      <c r="D394" s="251">
        <v>0.59027777777777779</v>
      </c>
      <c r="E394" s="246">
        <v>50</v>
      </c>
      <c r="F394" s="246">
        <v>83</v>
      </c>
      <c r="G394" s="246">
        <v>159</v>
      </c>
      <c r="H394" s="216">
        <v>1.71</v>
      </c>
      <c r="I394" s="247">
        <v>0.05</v>
      </c>
      <c r="J394" s="242">
        <v>0.57099999999999995</v>
      </c>
      <c r="K394" s="218">
        <v>1.5549999999999999</v>
      </c>
      <c r="L394" s="242">
        <v>0.9254</v>
      </c>
      <c r="M394" s="243">
        <v>6.2</v>
      </c>
      <c r="N394" s="243">
        <v>7.13</v>
      </c>
      <c r="O394" s="244">
        <v>350000</v>
      </c>
      <c r="P394" s="51" t="str">
        <f>IF(M394&lt;NORMA!$N$7,"NO CUMPLE","CUMPLE")</f>
        <v>CUMPLE</v>
      </c>
      <c r="Q394" s="51" t="str">
        <f>IF(E394&gt;NORMA!$N$8,"NO CUMPLE","CUMPLE")</f>
        <v>CUMPLE</v>
      </c>
      <c r="R394" s="51" t="str">
        <f>IF(F394&gt;NORMA!$N$9,"NO CUMPLE","CUMPLE")</f>
        <v>CUMPLE</v>
      </c>
      <c r="S394" s="51" t="str">
        <f>IF(K394&gt;NORMA!$N$10,"NO CUMPLE","CUMPLE")</f>
        <v>CUMPLE</v>
      </c>
      <c r="T394" s="51" t="str">
        <f>IF(J394&gt;NORMA!$N$11,"NO CUMPLE","CUMPLE")</f>
        <v>CUMPLE</v>
      </c>
      <c r="U394" s="51" t="str">
        <f>IF(G394&gt;NORMA!$N$12,"NO CUMPLE","CUMPLE")</f>
        <v>NO CUMPLE</v>
      </c>
      <c r="V394" s="51" t="str">
        <f>IF(H394&gt;NORMA!$N$13,"NO CUMPLE","CUMPLE")</f>
        <v>CUMPLE</v>
      </c>
      <c r="W394" s="51" t="str">
        <f>IF(O394&gt;NORMA!$N$14,"NO CUMPLE","CUMPLE")</f>
        <v>CUMPLE</v>
      </c>
      <c r="X394" s="51" t="str">
        <f>IF(AND(N394&gt;=NORMA!$Q$4, N394&lt;=NORMA!$R$4),"CUMPLE","NO CUMPLE")</f>
        <v>CUMPLE</v>
      </c>
      <c r="Y394" s="51" t="str">
        <f>IF(I394&gt;NORMA!$N$16,"NO CUMPLE","CUMPLE")</f>
        <v>CUMPLE</v>
      </c>
      <c r="Z394" s="51" t="str">
        <f>IF($M394&lt;NORMA!$N$23,"NO CUMPLE","CUMPLE")</f>
        <v>CUMPLE</v>
      </c>
      <c r="AA394" s="51" t="str">
        <f>IF($E394&gt;NORMA!$N$24,"NO CUMPLE","CUMPLE")</f>
        <v>NO CUMPLE</v>
      </c>
      <c r="AB394" s="51" t="str">
        <f>IF($F394&gt;NORMA!$N$25,"NO CUMPLE","CUMPLE")</f>
        <v>NO CUMPLE</v>
      </c>
      <c r="AC394" s="51" t="str">
        <f>IF($K394&gt;NORMA!$N$26,"NO CUMPLE","CUMPLE")</f>
        <v>CUMPLE</v>
      </c>
      <c r="AD394" s="51" t="str">
        <f>IF($J394&gt;NORMA!$N$27,"NO CUMPLE","CUMPLE")</f>
        <v>CUMPLE</v>
      </c>
      <c r="AE394" s="51" t="str">
        <f>IF($G394&gt;NORMA!$N$28,"NO CUMPLE","CUMPLE")</f>
        <v>NO CUMPLE</v>
      </c>
      <c r="AF394" s="51" t="str">
        <f>IF($H394&gt;NORMA!$N$29,"NO CUMPLE","CUMPLE")</f>
        <v>CUMPLE</v>
      </c>
      <c r="AG394" s="51" t="str">
        <f>IF($O394&gt;NORMA!$N$30,"NO CUMPLE","CUMPLE")</f>
        <v>NO CUMPLE</v>
      </c>
      <c r="AH394" s="51" t="str">
        <f>IF(AND($N394&gt;=NORMA!$R$18, $N394&lt;=NORMA!$S$18),"CUMPLE","NO CUMPLE")</f>
        <v>CUMPLE</v>
      </c>
      <c r="AI394" s="51" t="str">
        <f>IF($I394&gt;NORMA!$N$32,"NO CUMPLE","CUMPLE")</f>
        <v>CUMPLE</v>
      </c>
    </row>
    <row r="395" spans="1:35" ht="14.25" customHeight="1" x14ac:dyDescent="0.35">
      <c r="A395" s="213" t="s">
        <v>115</v>
      </c>
      <c r="B395" s="217" t="s">
        <v>116</v>
      </c>
      <c r="C395" s="240">
        <v>42268</v>
      </c>
      <c r="D395" s="251">
        <v>0.83333333333333337</v>
      </c>
      <c r="E395" s="246">
        <v>24</v>
      </c>
      <c r="F395" s="246">
        <v>40</v>
      </c>
      <c r="G395" s="246">
        <v>47</v>
      </c>
      <c r="H395" s="216">
        <v>1.65</v>
      </c>
      <c r="I395" s="247">
        <v>0.05</v>
      </c>
      <c r="J395" s="242">
        <v>0.432</v>
      </c>
      <c r="K395" s="218">
        <v>1.6150000000000002</v>
      </c>
      <c r="L395" s="242">
        <v>0.84720000000000006</v>
      </c>
      <c r="M395" s="243">
        <v>7.07</v>
      </c>
      <c r="N395" s="243">
        <v>7.36</v>
      </c>
      <c r="O395" s="244">
        <v>330000</v>
      </c>
      <c r="P395" s="51" t="str">
        <f>IF(M395&lt;NORMA!$N$7,"NO CUMPLE","CUMPLE")</f>
        <v>CUMPLE</v>
      </c>
      <c r="Q395" s="51" t="str">
        <f>IF(E395&gt;NORMA!$N$8,"NO CUMPLE","CUMPLE")</f>
        <v>CUMPLE</v>
      </c>
      <c r="R395" s="51" t="str">
        <f>IF(F395&gt;NORMA!$N$9,"NO CUMPLE","CUMPLE")</f>
        <v>CUMPLE</v>
      </c>
      <c r="S395" s="51" t="str">
        <f>IF(K395&gt;NORMA!$N$10,"NO CUMPLE","CUMPLE")</f>
        <v>CUMPLE</v>
      </c>
      <c r="T395" s="51" t="str">
        <f>IF(J395&gt;NORMA!$N$11,"NO CUMPLE","CUMPLE")</f>
        <v>CUMPLE</v>
      </c>
      <c r="U395" s="51" t="str">
        <f>IF(G395&gt;NORMA!$N$12,"NO CUMPLE","CUMPLE")</f>
        <v>CUMPLE</v>
      </c>
      <c r="V395" s="51" t="str">
        <f>IF(H395&gt;NORMA!$N$13,"NO CUMPLE","CUMPLE")</f>
        <v>CUMPLE</v>
      </c>
      <c r="W395" s="51" t="str">
        <f>IF(O395&gt;NORMA!$N$14,"NO CUMPLE","CUMPLE")</f>
        <v>CUMPLE</v>
      </c>
      <c r="X395" s="51" t="str">
        <f>IF(AND(N395&gt;=NORMA!$Q$4, N395&lt;=NORMA!$R$4),"CUMPLE","NO CUMPLE")</f>
        <v>CUMPLE</v>
      </c>
      <c r="Y395" s="51" t="str">
        <f>IF(I395&gt;NORMA!$N$16,"NO CUMPLE","CUMPLE")</f>
        <v>CUMPLE</v>
      </c>
      <c r="Z395" s="51" t="str">
        <f>IF($M395&lt;NORMA!$N$23,"NO CUMPLE","CUMPLE")</f>
        <v>CUMPLE</v>
      </c>
      <c r="AA395" s="51" t="str">
        <f>IF($E395&gt;NORMA!$N$24,"NO CUMPLE","CUMPLE")</f>
        <v>NO CUMPLE</v>
      </c>
      <c r="AB395" s="51" t="str">
        <f>IF($F395&gt;NORMA!$N$25,"NO CUMPLE","CUMPLE")</f>
        <v>NO CUMPLE</v>
      </c>
      <c r="AC395" s="51" t="str">
        <f>IF($K395&gt;NORMA!$N$26,"NO CUMPLE","CUMPLE")</f>
        <v>CUMPLE</v>
      </c>
      <c r="AD395" s="51" t="str">
        <f>IF($J395&gt;NORMA!$N$27,"NO CUMPLE","CUMPLE")</f>
        <v>CUMPLE</v>
      </c>
      <c r="AE395" s="51" t="str">
        <f>IF($G395&gt;NORMA!$N$28,"NO CUMPLE","CUMPLE")</f>
        <v>CUMPLE</v>
      </c>
      <c r="AF395" s="51" t="str">
        <f>IF($H395&gt;NORMA!$N$29,"NO CUMPLE","CUMPLE")</f>
        <v>CUMPLE</v>
      </c>
      <c r="AG395" s="51" t="str">
        <f>IF($O395&gt;NORMA!$N$30,"NO CUMPLE","CUMPLE")</f>
        <v>NO CUMPLE</v>
      </c>
      <c r="AH395" s="51" t="str">
        <f>IF(AND($N395&gt;=NORMA!$R$18, $N395&lt;=NORMA!$S$18),"CUMPLE","NO CUMPLE")</f>
        <v>CUMPLE</v>
      </c>
      <c r="AI395" s="51" t="str">
        <f>IF($I395&gt;NORMA!$N$32,"NO CUMPLE","CUMPLE")</f>
        <v>CUMPLE</v>
      </c>
    </row>
    <row r="396" spans="1:35" ht="14.25" customHeight="1" x14ac:dyDescent="0.35">
      <c r="A396" s="213" t="s">
        <v>115</v>
      </c>
      <c r="B396" s="217" t="s">
        <v>116</v>
      </c>
      <c r="C396" s="240">
        <v>42268</v>
      </c>
      <c r="D396" s="251">
        <v>0.33333333333333331</v>
      </c>
      <c r="E396" s="246">
        <v>2</v>
      </c>
      <c r="F396" s="246">
        <v>7</v>
      </c>
      <c r="G396" s="246">
        <v>65</v>
      </c>
      <c r="H396" s="216">
        <v>0.67</v>
      </c>
      <c r="I396" s="247">
        <v>0.05</v>
      </c>
      <c r="J396" s="242">
        <v>0.42299999999999999</v>
      </c>
      <c r="K396" s="218">
        <v>1.4809999999999999</v>
      </c>
      <c r="L396" s="242">
        <v>1.359286</v>
      </c>
      <c r="M396" s="243">
        <v>7.03</v>
      </c>
      <c r="N396" s="243">
        <v>7.46</v>
      </c>
      <c r="O396" s="244">
        <v>70000</v>
      </c>
      <c r="P396" s="51" t="str">
        <f>IF(M396&lt;NORMA!$N$7,"NO CUMPLE","CUMPLE")</f>
        <v>CUMPLE</v>
      </c>
      <c r="Q396" s="51" t="str">
        <f>IF(E396&gt;NORMA!$N$8,"NO CUMPLE","CUMPLE")</f>
        <v>CUMPLE</v>
      </c>
      <c r="R396" s="51" t="str">
        <f>IF(F396&gt;NORMA!$N$9,"NO CUMPLE","CUMPLE")</f>
        <v>CUMPLE</v>
      </c>
      <c r="S396" s="51" t="str">
        <f>IF(K396&gt;NORMA!$N$10,"NO CUMPLE","CUMPLE")</f>
        <v>CUMPLE</v>
      </c>
      <c r="T396" s="51" t="str">
        <f>IF(J396&gt;NORMA!$N$11,"NO CUMPLE","CUMPLE")</f>
        <v>CUMPLE</v>
      </c>
      <c r="U396" s="51" t="str">
        <f>IF(G396&gt;NORMA!$N$12,"NO CUMPLE","CUMPLE")</f>
        <v>CUMPLE</v>
      </c>
      <c r="V396" s="51" t="str">
        <f>IF(H396&gt;NORMA!$N$13,"NO CUMPLE","CUMPLE")</f>
        <v>CUMPLE</v>
      </c>
      <c r="W396" s="51" t="str">
        <f>IF(O396&gt;NORMA!$N$14,"NO CUMPLE","CUMPLE")</f>
        <v>CUMPLE</v>
      </c>
      <c r="X396" s="51" t="str">
        <f>IF(AND(N396&gt;=NORMA!$Q$4, N396&lt;=NORMA!$R$4),"CUMPLE","NO CUMPLE")</f>
        <v>CUMPLE</v>
      </c>
      <c r="Y396" s="51" t="str">
        <f>IF(I396&gt;NORMA!$N$16,"NO CUMPLE","CUMPLE")</f>
        <v>CUMPLE</v>
      </c>
      <c r="Z396" s="51" t="str">
        <f>IF($M396&lt;NORMA!$N$23,"NO CUMPLE","CUMPLE")</f>
        <v>CUMPLE</v>
      </c>
      <c r="AA396" s="51" t="str">
        <f>IF($E396&gt;NORMA!$N$24,"NO CUMPLE","CUMPLE")</f>
        <v>CUMPLE</v>
      </c>
      <c r="AB396" s="51" t="str">
        <f>IF($F396&gt;NORMA!$N$25,"NO CUMPLE","CUMPLE")</f>
        <v>CUMPLE</v>
      </c>
      <c r="AC396" s="51" t="str">
        <f>IF($K396&gt;NORMA!$N$26,"NO CUMPLE","CUMPLE")</f>
        <v>CUMPLE</v>
      </c>
      <c r="AD396" s="51" t="str">
        <f>IF($J396&gt;NORMA!$N$27,"NO CUMPLE","CUMPLE")</f>
        <v>CUMPLE</v>
      </c>
      <c r="AE396" s="51" t="str">
        <f>IF($G396&gt;NORMA!$N$28,"NO CUMPLE","CUMPLE")</f>
        <v>CUMPLE</v>
      </c>
      <c r="AF396" s="51" t="str">
        <f>IF($H396&gt;NORMA!$N$29,"NO CUMPLE","CUMPLE")</f>
        <v>CUMPLE</v>
      </c>
      <c r="AG396" s="51" t="str">
        <f>IF($O396&gt;NORMA!$N$30,"NO CUMPLE","CUMPLE")</f>
        <v>CUMPLE</v>
      </c>
      <c r="AH396" s="51" t="str">
        <f>IF(AND($N396&gt;=NORMA!$R$18, $N396&lt;=NORMA!$S$18),"CUMPLE","NO CUMPLE")</f>
        <v>CUMPLE</v>
      </c>
      <c r="AI396" s="51" t="str">
        <f>IF($I396&gt;NORMA!$N$32,"NO CUMPLE","CUMPLE")</f>
        <v>CUMPLE</v>
      </c>
    </row>
    <row r="397" spans="1:35" ht="14.25" customHeight="1" x14ac:dyDescent="0.35">
      <c r="A397" s="213" t="s">
        <v>115</v>
      </c>
      <c r="B397" s="217" t="s">
        <v>116</v>
      </c>
      <c r="C397" s="240">
        <v>42268</v>
      </c>
      <c r="D397" s="251">
        <v>0.91666666666666663</v>
      </c>
      <c r="E397" s="246">
        <v>20</v>
      </c>
      <c r="F397" s="246">
        <v>32</v>
      </c>
      <c r="G397" s="246">
        <v>62</v>
      </c>
      <c r="H397" s="216">
        <v>1.36</v>
      </c>
      <c r="I397" s="247">
        <v>0.05</v>
      </c>
      <c r="J397" s="242">
        <v>0.39900000000000002</v>
      </c>
      <c r="K397" s="218">
        <v>1.571</v>
      </c>
      <c r="L397" s="242">
        <v>0.97860000000000003</v>
      </c>
      <c r="M397" s="243">
        <v>7.01</v>
      </c>
      <c r="N397" s="243">
        <v>7.05</v>
      </c>
      <c r="O397" s="244">
        <v>240000</v>
      </c>
      <c r="P397" s="51" t="str">
        <f>IF(M397&lt;NORMA!$N$7,"NO CUMPLE","CUMPLE")</f>
        <v>CUMPLE</v>
      </c>
      <c r="Q397" s="51" t="str">
        <f>IF(E397&gt;NORMA!$N$8,"NO CUMPLE","CUMPLE")</f>
        <v>CUMPLE</v>
      </c>
      <c r="R397" s="51" t="str">
        <f>IF(F397&gt;NORMA!$N$9,"NO CUMPLE","CUMPLE")</f>
        <v>CUMPLE</v>
      </c>
      <c r="S397" s="51" t="str">
        <f>IF(K397&gt;NORMA!$N$10,"NO CUMPLE","CUMPLE")</f>
        <v>CUMPLE</v>
      </c>
      <c r="T397" s="51" t="str">
        <f>IF(J397&gt;NORMA!$N$11,"NO CUMPLE","CUMPLE")</f>
        <v>CUMPLE</v>
      </c>
      <c r="U397" s="51" t="str">
        <f>IF(G397&gt;NORMA!$N$12,"NO CUMPLE","CUMPLE")</f>
        <v>CUMPLE</v>
      </c>
      <c r="V397" s="51" t="str">
        <f>IF(H397&gt;NORMA!$N$13,"NO CUMPLE","CUMPLE")</f>
        <v>CUMPLE</v>
      </c>
      <c r="W397" s="51" t="str">
        <f>IF(O397&gt;NORMA!$N$14,"NO CUMPLE","CUMPLE")</f>
        <v>CUMPLE</v>
      </c>
      <c r="X397" s="51" t="str">
        <f>IF(AND(N397&gt;=NORMA!$Q$4, N397&lt;=NORMA!$R$4),"CUMPLE","NO CUMPLE")</f>
        <v>CUMPLE</v>
      </c>
      <c r="Y397" s="51" t="str">
        <f>IF(I397&gt;NORMA!$N$16,"NO CUMPLE","CUMPLE")</f>
        <v>CUMPLE</v>
      </c>
      <c r="Z397" s="51" t="str">
        <f>IF($M397&lt;NORMA!$N$23,"NO CUMPLE","CUMPLE")</f>
        <v>CUMPLE</v>
      </c>
      <c r="AA397" s="51" t="str">
        <f>IF($E397&gt;NORMA!$N$24,"NO CUMPLE","CUMPLE")</f>
        <v>CUMPLE</v>
      </c>
      <c r="AB397" s="51" t="str">
        <f>IF($F397&gt;NORMA!$N$25,"NO CUMPLE","CUMPLE")</f>
        <v>NO CUMPLE</v>
      </c>
      <c r="AC397" s="51" t="str">
        <f>IF($K397&gt;NORMA!$N$26,"NO CUMPLE","CUMPLE")</f>
        <v>CUMPLE</v>
      </c>
      <c r="AD397" s="51" t="str">
        <f>IF($J397&gt;NORMA!$N$27,"NO CUMPLE","CUMPLE")</f>
        <v>CUMPLE</v>
      </c>
      <c r="AE397" s="51" t="str">
        <f>IF($G397&gt;NORMA!$N$28,"NO CUMPLE","CUMPLE")</f>
        <v>CUMPLE</v>
      </c>
      <c r="AF397" s="51" t="str">
        <f>IF($H397&gt;NORMA!$N$29,"NO CUMPLE","CUMPLE")</f>
        <v>CUMPLE</v>
      </c>
      <c r="AG397" s="51" t="str">
        <f>IF($O397&gt;NORMA!$N$30,"NO CUMPLE","CUMPLE")</f>
        <v>NO CUMPLE</v>
      </c>
      <c r="AH397" s="51" t="str">
        <f>IF(AND($N397&gt;=NORMA!$R$18, $N397&lt;=NORMA!$S$18),"CUMPLE","NO CUMPLE")</f>
        <v>CUMPLE</v>
      </c>
      <c r="AI397" s="51" t="str">
        <f>IF($I397&gt;NORMA!$N$32,"NO CUMPLE","CUMPLE")</f>
        <v>CUMPLE</v>
      </c>
    </row>
    <row r="398" spans="1:35" ht="14.25" customHeight="1" x14ac:dyDescent="0.35">
      <c r="A398" s="213" t="s">
        <v>115</v>
      </c>
      <c r="B398" s="217" t="s">
        <v>116</v>
      </c>
      <c r="C398" s="240">
        <v>42268</v>
      </c>
      <c r="D398" s="251">
        <v>0.75</v>
      </c>
      <c r="E398" s="246">
        <v>22</v>
      </c>
      <c r="F398" s="246">
        <v>35</v>
      </c>
      <c r="G398" s="246">
        <v>55</v>
      </c>
      <c r="H398" s="216">
        <v>1.87</v>
      </c>
      <c r="I398" s="247">
        <v>0.05</v>
      </c>
      <c r="J398" s="242">
        <v>0.437</v>
      </c>
      <c r="K398" s="218">
        <v>1.5739999999999998</v>
      </c>
      <c r="L398" s="242">
        <v>0.81399999999999995</v>
      </c>
      <c r="M398" s="243">
        <v>6.92</v>
      </c>
      <c r="N398" s="243">
        <v>7.34</v>
      </c>
      <c r="O398" s="244">
        <v>3500000</v>
      </c>
      <c r="P398" s="51" t="str">
        <f>IF(M398&lt;NORMA!$N$7,"NO CUMPLE","CUMPLE")</f>
        <v>CUMPLE</v>
      </c>
      <c r="Q398" s="51" t="str">
        <f>IF(E398&gt;NORMA!$N$8,"NO CUMPLE","CUMPLE")</f>
        <v>CUMPLE</v>
      </c>
      <c r="R398" s="51" t="str">
        <f>IF(F398&gt;NORMA!$N$9,"NO CUMPLE","CUMPLE")</f>
        <v>CUMPLE</v>
      </c>
      <c r="S398" s="51" t="str">
        <f>IF(K398&gt;NORMA!$N$10,"NO CUMPLE","CUMPLE")</f>
        <v>CUMPLE</v>
      </c>
      <c r="T398" s="51" t="str">
        <f>IF(J398&gt;NORMA!$N$11,"NO CUMPLE","CUMPLE")</f>
        <v>CUMPLE</v>
      </c>
      <c r="U398" s="51" t="str">
        <f>IF(G398&gt;NORMA!$N$12,"NO CUMPLE","CUMPLE")</f>
        <v>CUMPLE</v>
      </c>
      <c r="V398" s="51" t="str">
        <f>IF(H398&gt;NORMA!$N$13,"NO CUMPLE","CUMPLE")</f>
        <v>CUMPLE</v>
      </c>
      <c r="W398" s="51" t="str">
        <f>IF(O398&gt;NORMA!$N$14,"NO CUMPLE","CUMPLE")</f>
        <v>NO CUMPLE</v>
      </c>
      <c r="X398" s="51" t="str">
        <f>IF(AND(N398&gt;=NORMA!$Q$4, N398&lt;=NORMA!$R$4),"CUMPLE","NO CUMPLE")</f>
        <v>CUMPLE</v>
      </c>
      <c r="Y398" s="51" t="str">
        <f>IF(I398&gt;NORMA!$N$16,"NO CUMPLE","CUMPLE")</f>
        <v>CUMPLE</v>
      </c>
      <c r="Z398" s="51" t="str">
        <f>IF($M398&lt;NORMA!$N$23,"NO CUMPLE","CUMPLE")</f>
        <v>CUMPLE</v>
      </c>
      <c r="AA398" s="51" t="str">
        <f>IF($E398&gt;NORMA!$N$24,"NO CUMPLE","CUMPLE")</f>
        <v>NO CUMPLE</v>
      </c>
      <c r="AB398" s="51" t="str">
        <f>IF($F398&gt;NORMA!$N$25,"NO CUMPLE","CUMPLE")</f>
        <v>NO CUMPLE</v>
      </c>
      <c r="AC398" s="51" t="str">
        <f>IF($K398&gt;NORMA!$N$26,"NO CUMPLE","CUMPLE")</f>
        <v>CUMPLE</v>
      </c>
      <c r="AD398" s="51" t="str">
        <f>IF($J398&gt;NORMA!$N$27,"NO CUMPLE","CUMPLE")</f>
        <v>CUMPLE</v>
      </c>
      <c r="AE398" s="51" t="str">
        <f>IF($G398&gt;NORMA!$N$28,"NO CUMPLE","CUMPLE")</f>
        <v>CUMPLE</v>
      </c>
      <c r="AF398" s="51" t="str">
        <f>IF($H398&gt;NORMA!$N$29,"NO CUMPLE","CUMPLE")</f>
        <v>CUMPLE</v>
      </c>
      <c r="AG398" s="51" t="str">
        <f>IF($O398&gt;NORMA!$N$30,"NO CUMPLE","CUMPLE")</f>
        <v>NO CUMPLE</v>
      </c>
      <c r="AH398" s="51" t="str">
        <f>IF(AND($N398&gt;=NORMA!$R$18, $N398&lt;=NORMA!$S$18),"CUMPLE","NO CUMPLE")</f>
        <v>CUMPLE</v>
      </c>
      <c r="AI398" s="51" t="str">
        <f>IF($I398&gt;NORMA!$N$32,"NO CUMPLE","CUMPLE")</f>
        <v>CUMPLE</v>
      </c>
    </row>
    <row r="399" spans="1:35" ht="14.25" customHeight="1" x14ac:dyDescent="0.35">
      <c r="A399" s="213" t="s">
        <v>115</v>
      </c>
      <c r="B399" s="217" t="s">
        <v>116</v>
      </c>
      <c r="C399" s="240">
        <v>42268</v>
      </c>
      <c r="D399" s="251">
        <v>0.66666666666666663</v>
      </c>
      <c r="E399" s="246">
        <v>32</v>
      </c>
      <c r="F399" s="246">
        <v>52</v>
      </c>
      <c r="G399" s="246">
        <v>61</v>
      </c>
      <c r="H399" s="216">
        <v>3.44</v>
      </c>
      <c r="I399" s="247">
        <v>0.05</v>
      </c>
      <c r="J399" s="242">
        <v>0.42099999999999999</v>
      </c>
      <c r="K399" s="218">
        <v>1.651</v>
      </c>
      <c r="L399" s="242">
        <v>0.87679999999999991</v>
      </c>
      <c r="M399" s="243">
        <v>6.62</v>
      </c>
      <c r="N399" s="243">
        <v>7.32</v>
      </c>
      <c r="O399" s="244">
        <v>430000</v>
      </c>
      <c r="P399" s="51" t="str">
        <f>IF(M399&lt;NORMA!$N$7,"NO CUMPLE","CUMPLE")</f>
        <v>CUMPLE</v>
      </c>
      <c r="Q399" s="51" t="str">
        <f>IF(E399&gt;NORMA!$N$8,"NO CUMPLE","CUMPLE")</f>
        <v>CUMPLE</v>
      </c>
      <c r="R399" s="51" t="str">
        <f>IF(F399&gt;NORMA!$N$9,"NO CUMPLE","CUMPLE")</f>
        <v>CUMPLE</v>
      </c>
      <c r="S399" s="51" t="str">
        <f>IF(K399&gt;NORMA!$N$10,"NO CUMPLE","CUMPLE")</f>
        <v>CUMPLE</v>
      </c>
      <c r="T399" s="51" t="str">
        <f>IF(J399&gt;NORMA!$N$11,"NO CUMPLE","CUMPLE")</f>
        <v>CUMPLE</v>
      </c>
      <c r="U399" s="51" t="str">
        <f>IF(G399&gt;NORMA!$N$12,"NO CUMPLE","CUMPLE")</f>
        <v>CUMPLE</v>
      </c>
      <c r="V399" s="51" t="str">
        <f>IF(H399&gt;NORMA!$N$13,"NO CUMPLE","CUMPLE")</f>
        <v>CUMPLE</v>
      </c>
      <c r="W399" s="51" t="str">
        <f>IF(O399&gt;NORMA!$N$14,"NO CUMPLE","CUMPLE")</f>
        <v>CUMPLE</v>
      </c>
      <c r="X399" s="51" t="str">
        <f>IF(AND(N399&gt;=NORMA!$Q$4, N399&lt;=NORMA!$R$4),"CUMPLE","NO CUMPLE")</f>
        <v>CUMPLE</v>
      </c>
      <c r="Y399" s="51" t="str">
        <f>IF(I399&gt;NORMA!$N$16,"NO CUMPLE","CUMPLE")</f>
        <v>CUMPLE</v>
      </c>
      <c r="Z399" s="51" t="str">
        <f>IF($M399&lt;NORMA!$N$23,"NO CUMPLE","CUMPLE")</f>
        <v>CUMPLE</v>
      </c>
      <c r="AA399" s="51" t="str">
        <f>IF($E399&gt;NORMA!$N$24,"NO CUMPLE","CUMPLE")</f>
        <v>NO CUMPLE</v>
      </c>
      <c r="AB399" s="51" t="str">
        <f>IF($F399&gt;NORMA!$N$25,"NO CUMPLE","CUMPLE")</f>
        <v>NO CUMPLE</v>
      </c>
      <c r="AC399" s="51" t="str">
        <f>IF($K399&gt;NORMA!$N$26,"NO CUMPLE","CUMPLE")</f>
        <v>CUMPLE</v>
      </c>
      <c r="AD399" s="51" t="str">
        <f>IF($J399&gt;NORMA!$N$27,"NO CUMPLE","CUMPLE")</f>
        <v>CUMPLE</v>
      </c>
      <c r="AE399" s="51" t="str">
        <f>IF($G399&gt;NORMA!$N$28,"NO CUMPLE","CUMPLE")</f>
        <v>CUMPLE</v>
      </c>
      <c r="AF399" s="51" t="str">
        <f>IF($H399&gt;NORMA!$N$29,"NO CUMPLE","CUMPLE")</f>
        <v>CUMPLE</v>
      </c>
      <c r="AG399" s="51" t="str">
        <f>IF($O399&gt;NORMA!$N$30,"NO CUMPLE","CUMPLE")</f>
        <v>NO CUMPLE</v>
      </c>
      <c r="AH399" s="51" t="str">
        <f>IF(AND($N399&gt;=NORMA!$R$18, $N399&lt;=NORMA!$S$18),"CUMPLE","NO CUMPLE")</f>
        <v>CUMPLE</v>
      </c>
      <c r="AI399" s="51" t="str">
        <f>IF($I399&gt;NORMA!$N$32,"NO CUMPLE","CUMPLE")</f>
        <v>CUMPLE</v>
      </c>
    </row>
    <row r="400" spans="1:35" ht="14.25" customHeight="1" x14ac:dyDescent="0.35">
      <c r="A400" s="213" t="s">
        <v>115</v>
      </c>
      <c r="B400" s="217" t="s">
        <v>116</v>
      </c>
      <c r="C400" s="240">
        <v>42269</v>
      </c>
      <c r="D400" s="251">
        <v>6.9444444444444441E-3</v>
      </c>
      <c r="E400" s="246">
        <v>17</v>
      </c>
      <c r="F400" s="246">
        <v>26</v>
      </c>
      <c r="G400" s="246">
        <v>48</v>
      </c>
      <c r="H400" s="216">
        <v>1.41</v>
      </c>
      <c r="I400" s="247">
        <v>0.05</v>
      </c>
      <c r="J400" s="242">
        <v>0.35899999999999999</v>
      </c>
      <c r="K400" s="218">
        <v>1.5469999999999999</v>
      </c>
      <c r="L400" s="242">
        <v>0.89079999999999993</v>
      </c>
      <c r="M400" s="243">
        <v>7.19</v>
      </c>
      <c r="N400" s="243">
        <v>7.37</v>
      </c>
      <c r="O400" s="244">
        <v>280000</v>
      </c>
      <c r="P400" s="51" t="str">
        <f>IF(M400&lt;NORMA!$N$7,"NO CUMPLE","CUMPLE")</f>
        <v>CUMPLE</v>
      </c>
      <c r="Q400" s="51" t="str">
        <f>IF(E400&gt;NORMA!$N$8,"NO CUMPLE","CUMPLE")</f>
        <v>CUMPLE</v>
      </c>
      <c r="R400" s="51" t="str">
        <f>IF(F400&gt;NORMA!$N$9,"NO CUMPLE","CUMPLE")</f>
        <v>CUMPLE</v>
      </c>
      <c r="S400" s="51" t="str">
        <f>IF(K400&gt;NORMA!$N$10,"NO CUMPLE","CUMPLE")</f>
        <v>CUMPLE</v>
      </c>
      <c r="T400" s="51" t="str">
        <f>IF(J400&gt;NORMA!$N$11,"NO CUMPLE","CUMPLE")</f>
        <v>CUMPLE</v>
      </c>
      <c r="U400" s="51" t="str">
        <f>IF(G400&gt;NORMA!$N$12,"NO CUMPLE","CUMPLE")</f>
        <v>CUMPLE</v>
      </c>
      <c r="V400" s="51" t="str">
        <f>IF(H400&gt;NORMA!$N$13,"NO CUMPLE","CUMPLE")</f>
        <v>CUMPLE</v>
      </c>
      <c r="W400" s="51" t="str">
        <f>IF(O400&gt;NORMA!$N$14,"NO CUMPLE","CUMPLE")</f>
        <v>CUMPLE</v>
      </c>
      <c r="X400" s="51" t="str">
        <f>IF(AND(N400&gt;=NORMA!$Q$4, N400&lt;=NORMA!$R$4),"CUMPLE","NO CUMPLE")</f>
        <v>CUMPLE</v>
      </c>
      <c r="Y400" s="51" t="str">
        <f>IF(I400&gt;NORMA!$N$16,"NO CUMPLE","CUMPLE")</f>
        <v>CUMPLE</v>
      </c>
      <c r="Z400" s="51" t="str">
        <f>IF($M400&lt;NORMA!$N$23,"NO CUMPLE","CUMPLE")</f>
        <v>CUMPLE</v>
      </c>
      <c r="AA400" s="51" t="str">
        <f>IF($E400&gt;NORMA!$N$24,"NO CUMPLE","CUMPLE")</f>
        <v>CUMPLE</v>
      </c>
      <c r="AB400" s="51" t="str">
        <f>IF($F400&gt;NORMA!$N$25,"NO CUMPLE","CUMPLE")</f>
        <v>CUMPLE</v>
      </c>
      <c r="AC400" s="51" t="str">
        <f>IF($K400&gt;NORMA!$N$26,"NO CUMPLE","CUMPLE")</f>
        <v>CUMPLE</v>
      </c>
      <c r="AD400" s="51" t="str">
        <f>IF($J400&gt;NORMA!$N$27,"NO CUMPLE","CUMPLE")</f>
        <v>CUMPLE</v>
      </c>
      <c r="AE400" s="51" t="str">
        <f>IF($G400&gt;NORMA!$N$28,"NO CUMPLE","CUMPLE")</f>
        <v>CUMPLE</v>
      </c>
      <c r="AF400" s="51" t="str">
        <f>IF($H400&gt;NORMA!$N$29,"NO CUMPLE","CUMPLE")</f>
        <v>CUMPLE</v>
      </c>
      <c r="AG400" s="51" t="str">
        <f>IF($O400&gt;NORMA!$N$30,"NO CUMPLE","CUMPLE")</f>
        <v>NO CUMPLE</v>
      </c>
      <c r="AH400" s="51" t="str">
        <f>IF(AND($N400&gt;=NORMA!$R$18, $N400&lt;=NORMA!$S$18),"CUMPLE","NO CUMPLE")</f>
        <v>CUMPLE</v>
      </c>
      <c r="AI400" s="51" t="str">
        <f>IF($I400&gt;NORMA!$N$32,"NO CUMPLE","CUMPLE")</f>
        <v>CUMPLE</v>
      </c>
    </row>
    <row r="401" spans="1:35" ht="14.25" customHeight="1" x14ac:dyDescent="0.35">
      <c r="A401" s="213" t="s">
        <v>115</v>
      </c>
      <c r="B401" s="217" t="s">
        <v>116</v>
      </c>
      <c r="C401" s="240">
        <v>42269</v>
      </c>
      <c r="D401" s="251">
        <v>9.0277777777777776E-2</v>
      </c>
      <c r="E401" s="246">
        <v>16</v>
      </c>
      <c r="F401" s="246">
        <v>27</v>
      </c>
      <c r="G401" s="246">
        <v>40</v>
      </c>
      <c r="H401" s="216">
        <v>1.0900000000000001</v>
      </c>
      <c r="I401" s="247">
        <v>0.05</v>
      </c>
      <c r="J401" s="242">
        <v>0.307</v>
      </c>
      <c r="K401" s="218">
        <v>1.488</v>
      </c>
      <c r="L401" s="242">
        <v>0.88020000000000009</v>
      </c>
      <c r="M401" s="243">
        <v>7.39</v>
      </c>
      <c r="N401" s="243">
        <v>7.54</v>
      </c>
      <c r="O401" s="244">
        <v>210000</v>
      </c>
      <c r="P401" s="51" t="str">
        <f>IF(M401&lt;NORMA!$N$7,"NO CUMPLE","CUMPLE")</f>
        <v>CUMPLE</v>
      </c>
      <c r="Q401" s="51" t="str">
        <f>IF(E401&gt;NORMA!$N$8,"NO CUMPLE","CUMPLE")</f>
        <v>CUMPLE</v>
      </c>
      <c r="R401" s="51" t="str">
        <f>IF(F401&gt;NORMA!$N$9,"NO CUMPLE","CUMPLE")</f>
        <v>CUMPLE</v>
      </c>
      <c r="S401" s="51" t="str">
        <f>IF(K401&gt;NORMA!$N$10,"NO CUMPLE","CUMPLE")</f>
        <v>CUMPLE</v>
      </c>
      <c r="T401" s="51" t="str">
        <f>IF(J401&gt;NORMA!$N$11,"NO CUMPLE","CUMPLE")</f>
        <v>CUMPLE</v>
      </c>
      <c r="U401" s="51" t="str">
        <f>IF(G401&gt;NORMA!$N$12,"NO CUMPLE","CUMPLE")</f>
        <v>CUMPLE</v>
      </c>
      <c r="V401" s="51" t="str">
        <f>IF(H401&gt;NORMA!$N$13,"NO CUMPLE","CUMPLE")</f>
        <v>CUMPLE</v>
      </c>
      <c r="W401" s="51" t="str">
        <f>IF(O401&gt;NORMA!$N$14,"NO CUMPLE","CUMPLE")</f>
        <v>CUMPLE</v>
      </c>
      <c r="X401" s="51" t="str">
        <f>IF(AND(N401&gt;=NORMA!$Q$4, N401&lt;=NORMA!$R$4),"CUMPLE","NO CUMPLE")</f>
        <v>CUMPLE</v>
      </c>
      <c r="Y401" s="51" t="str">
        <f>IF(I401&gt;NORMA!$N$16,"NO CUMPLE","CUMPLE")</f>
        <v>CUMPLE</v>
      </c>
      <c r="Z401" s="51" t="str">
        <f>IF($M401&lt;NORMA!$N$23,"NO CUMPLE","CUMPLE")</f>
        <v>CUMPLE</v>
      </c>
      <c r="AA401" s="51" t="str">
        <f>IF($E401&gt;NORMA!$N$24,"NO CUMPLE","CUMPLE")</f>
        <v>CUMPLE</v>
      </c>
      <c r="AB401" s="51" t="str">
        <f>IF($F401&gt;NORMA!$N$25,"NO CUMPLE","CUMPLE")</f>
        <v>CUMPLE</v>
      </c>
      <c r="AC401" s="51" t="str">
        <f>IF($K401&gt;NORMA!$N$26,"NO CUMPLE","CUMPLE")</f>
        <v>CUMPLE</v>
      </c>
      <c r="AD401" s="51" t="str">
        <f>IF($J401&gt;NORMA!$N$27,"NO CUMPLE","CUMPLE")</f>
        <v>CUMPLE</v>
      </c>
      <c r="AE401" s="51" t="str">
        <f>IF($G401&gt;NORMA!$N$28,"NO CUMPLE","CUMPLE")</f>
        <v>CUMPLE</v>
      </c>
      <c r="AF401" s="51" t="str">
        <f>IF($H401&gt;NORMA!$N$29,"NO CUMPLE","CUMPLE")</f>
        <v>CUMPLE</v>
      </c>
      <c r="AG401" s="51" t="str">
        <f>IF($O401&gt;NORMA!$N$30,"NO CUMPLE","CUMPLE")</f>
        <v>NO CUMPLE</v>
      </c>
      <c r="AH401" s="51" t="str">
        <f>IF(AND($N401&gt;=NORMA!$R$18, $N401&lt;=NORMA!$S$18),"CUMPLE","NO CUMPLE")</f>
        <v>CUMPLE</v>
      </c>
      <c r="AI401" s="51" t="str">
        <f>IF($I401&gt;NORMA!$N$32,"NO CUMPLE","CUMPLE")</f>
        <v>CUMPLE</v>
      </c>
    </row>
    <row r="402" spans="1:35" ht="14.25" customHeight="1" x14ac:dyDescent="0.35">
      <c r="A402" s="213" t="s">
        <v>115</v>
      </c>
      <c r="B402" s="217" t="s">
        <v>116</v>
      </c>
      <c r="C402" s="240">
        <v>42269</v>
      </c>
      <c r="D402" s="251">
        <v>0.16666666666666666</v>
      </c>
      <c r="E402" s="246">
        <v>14</v>
      </c>
      <c r="F402" s="246">
        <v>24</v>
      </c>
      <c r="G402" s="246">
        <v>16</v>
      </c>
      <c r="H402" s="216">
        <v>0.83199999999999996</v>
      </c>
      <c r="I402" s="247">
        <v>0.05</v>
      </c>
      <c r="J402" s="242">
        <v>0.28299999999999997</v>
      </c>
      <c r="K402" s="218">
        <v>1.5089999999999999</v>
      </c>
      <c r="L402" s="242">
        <v>0.96020000000000005</v>
      </c>
      <c r="M402" s="243">
        <v>7.59</v>
      </c>
      <c r="N402" s="243">
        <v>7.26</v>
      </c>
      <c r="O402" s="244">
        <v>170000</v>
      </c>
      <c r="P402" s="51" t="str">
        <f>IF(M402&lt;NORMA!$N$7,"NO CUMPLE","CUMPLE")</f>
        <v>CUMPLE</v>
      </c>
      <c r="Q402" s="51" t="str">
        <f>IF(E402&gt;NORMA!$N$8,"NO CUMPLE","CUMPLE")</f>
        <v>CUMPLE</v>
      </c>
      <c r="R402" s="51" t="str">
        <f>IF(F402&gt;NORMA!$N$9,"NO CUMPLE","CUMPLE")</f>
        <v>CUMPLE</v>
      </c>
      <c r="S402" s="51" t="str">
        <f>IF(K402&gt;NORMA!$N$10,"NO CUMPLE","CUMPLE")</f>
        <v>CUMPLE</v>
      </c>
      <c r="T402" s="51" t="str">
        <f>IF(J402&gt;NORMA!$N$11,"NO CUMPLE","CUMPLE")</f>
        <v>CUMPLE</v>
      </c>
      <c r="U402" s="51" t="str">
        <f>IF(G402&gt;NORMA!$N$12,"NO CUMPLE","CUMPLE")</f>
        <v>CUMPLE</v>
      </c>
      <c r="V402" s="51" t="str">
        <f>IF(H402&gt;NORMA!$N$13,"NO CUMPLE","CUMPLE")</f>
        <v>CUMPLE</v>
      </c>
      <c r="W402" s="51" t="str">
        <f>IF(O402&gt;NORMA!$N$14,"NO CUMPLE","CUMPLE")</f>
        <v>CUMPLE</v>
      </c>
      <c r="X402" s="51" t="str">
        <f>IF(AND(N402&gt;=NORMA!$Q$4, N402&lt;=NORMA!$R$4),"CUMPLE","NO CUMPLE")</f>
        <v>CUMPLE</v>
      </c>
      <c r="Y402" s="51" t="str">
        <f>IF(I402&gt;NORMA!$N$16,"NO CUMPLE","CUMPLE")</f>
        <v>CUMPLE</v>
      </c>
      <c r="Z402" s="51" t="str">
        <f>IF($M402&lt;NORMA!$N$23,"NO CUMPLE","CUMPLE")</f>
        <v>CUMPLE</v>
      </c>
      <c r="AA402" s="51" t="str">
        <f>IF($E402&gt;NORMA!$N$24,"NO CUMPLE","CUMPLE")</f>
        <v>CUMPLE</v>
      </c>
      <c r="AB402" s="51" t="str">
        <f>IF($F402&gt;NORMA!$N$25,"NO CUMPLE","CUMPLE")</f>
        <v>CUMPLE</v>
      </c>
      <c r="AC402" s="51" t="str">
        <f>IF($K402&gt;NORMA!$N$26,"NO CUMPLE","CUMPLE")</f>
        <v>CUMPLE</v>
      </c>
      <c r="AD402" s="51" t="str">
        <f>IF($J402&gt;NORMA!$N$27,"NO CUMPLE","CUMPLE")</f>
        <v>CUMPLE</v>
      </c>
      <c r="AE402" s="51" t="str">
        <f>IF($G402&gt;NORMA!$N$28,"NO CUMPLE","CUMPLE")</f>
        <v>CUMPLE</v>
      </c>
      <c r="AF402" s="51" t="str">
        <f>IF($H402&gt;NORMA!$N$29,"NO CUMPLE","CUMPLE")</f>
        <v>CUMPLE</v>
      </c>
      <c r="AG402" s="51" t="str">
        <f>IF($O402&gt;NORMA!$N$30,"NO CUMPLE","CUMPLE")</f>
        <v>NO CUMPLE</v>
      </c>
      <c r="AH402" s="51" t="str">
        <f>IF(AND($N402&gt;=NORMA!$R$18, $N402&lt;=NORMA!$S$18),"CUMPLE","NO CUMPLE")</f>
        <v>CUMPLE</v>
      </c>
      <c r="AI402" s="51" t="str">
        <f>IF($I402&gt;NORMA!$N$32,"NO CUMPLE","CUMPLE")</f>
        <v>CUMPLE</v>
      </c>
    </row>
    <row r="403" spans="1:35" ht="14.25" customHeight="1" x14ac:dyDescent="0.35">
      <c r="A403" s="213" t="s">
        <v>117</v>
      </c>
      <c r="B403" s="217" t="s">
        <v>116</v>
      </c>
      <c r="C403" s="240">
        <v>42270</v>
      </c>
      <c r="D403" s="251">
        <v>0.25</v>
      </c>
      <c r="E403" s="246">
        <v>54</v>
      </c>
      <c r="F403" s="246">
        <v>87</v>
      </c>
      <c r="G403" s="246">
        <v>324</v>
      </c>
      <c r="H403" s="216">
        <v>0.67</v>
      </c>
      <c r="I403" s="247">
        <v>0.19</v>
      </c>
      <c r="J403" s="242">
        <v>1.1399999999999999</v>
      </c>
      <c r="K403" s="218">
        <v>38.970000000000006</v>
      </c>
      <c r="L403" s="242">
        <v>0.85099999999999998</v>
      </c>
      <c r="M403" s="243">
        <v>7.31</v>
      </c>
      <c r="N403" s="243">
        <v>9.14</v>
      </c>
      <c r="O403" s="244">
        <v>28000</v>
      </c>
      <c r="P403" s="51" t="str">
        <f>IF(M403&lt;NORMA!$N$7,"NO CUMPLE","CUMPLE")</f>
        <v>CUMPLE</v>
      </c>
      <c r="Q403" s="51" t="str">
        <f>IF(E403&gt;NORMA!$N$8,"NO CUMPLE","CUMPLE")</f>
        <v>CUMPLE</v>
      </c>
      <c r="R403" s="51" t="str">
        <f>IF(F403&gt;NORMA!$N$9,"NO CUMPLE","CUMPLE")</f>
        <v>CUMPLE</v>
      </c>
      <c r="S403" s="51" t="str">
        <f>IF(K403&gt;NORMA!$N$10,"NO CUMPLE","CUMPLE")</f>
        <v>NO CUMPLE</v>
      </c>
      <c r="T403" s="51" t="str">
        <f>IF(J403&gt;NORMA!$N$11,"NO CUMPLE","CUMPLE")</f>
        <v>CUMPLE</v>
      </c>
      <c r="U403" s="51" t="str">
        <f>IF(G403&gt;NORMA!$N$12,"NO CUMPLE","CUMPLE")</f>
        <v>NO CUMPLE</v>
      </c>
      <c r="V403" s="51" t="str">
        <f>IF(H403&gt;NORMA!$N$13,"NO CUMPLE","CUMPLE")</f>
        <v>CUMPLE</v>
      </c>
      <c r="W403" s="51" t="str">
        <f>IF(O403&gt;NORMA!$N$14,"NO CUMPLE","CUMPLE")</f>
        <v>CUMPLE</v>
      </c>
      <c r="X403" s="51" t="str">
        <f>IF(AND(N403&gt;=NORMA!$Q$4, N403&lt;=NORMA!$R$4),"CUMPLE","NO CUMPLE")</f>
        <v>NO CUMPLE</v>
      </c>
      <c r="Y403" s="51" t="str">
        <f>IF(I403&gt;NORMA!$N$16,"NO CUMPLE","CUMPLE")</f>
        <v>CUMPLE</v>
      </c>
      <c r="Z403" s="51" t="str">
        <f>IF($M403&lt;NORMA!$N$23,"NO CUMPLE","CUMPLE")</f>
        <v>CUMPLE</v>
      </c>
      <c r="AA403" s="51" t="str">
        <f>IF($E403&gt;NORMA!$N$24,"NO CUMPLE","CUMPLE")</f>
        <v>NO CUMPLE</v>
      </c>
      <c r="AB403" s="51" t="str">
        <f>IF($F403&gt;NORMA!$N$25,"NO CUMPLE","CUMPLE")</f>
        <v>NO CUMPLE</v>
      </c>
      <c r="AC403" s="51" t="str">
        <f>IF($K403&gt;NORMA!$N$26,"NO CUMPLE","CUMPLE")</f>
        <v>NO CUMPLE</v>
      </c>
      <c r="AD403" s="51" t="str">
        <f>IF($J403&gt;NORMA!$N$27,"NO CUMPLE","CUMPLE")</f>
        <v>NO CUMPLE</v>
      </c>
      <c r="AE403" s="51" t="str">
        <f>IF($G403&gt;NORMA!$N$28,"NO CUMPLE","CUMPLE")</f>
        <v>NO CUMPLE</v>
      </c>
      <c r="AF403" s="51" t="str">
        <f>IF($H403&gt;NORMA!$N$29,"NO CUMPLE","CUMPLE")</f>
        <v>CUMPLE</v>
      </c>
      <c r="AG403" s="51" t="str">
        <f>IF($O403&gt;NORMA!$N$30,"NO CUMPLE","CUMPLE")</f>
        <v>CUMPLE</v>
      </c>
      <c r="AH403" s="51" t="str">
        <f>IF(AND($N403&gt;=NORMA!$R$18, $N403&lt;=NORMA!$S$18),"CUMPLE","NO CUMPLE")</f>
        <v>NO CUMPLE</v>
      </c>
      <c r="AI403" s="51" t="str">
        <f>IF($I403&gt;NORMA!$N$32,"NO CUMPLE","CUMPLE")</f>
        <v>CUMPLE</v>
      </c>
    </row>
    <row r="404" spans="1:35" ht="14.25" customHeight="1" x14ac:dyDescent="0.35">
      <c r="A404" s="213" t="s">
        <v>115</v>
      </c>
      <c r="B404" s="217" t="s">
        <v>116</v>
      </c>
      <c r="C404" s="240">
        <v>42270</v>
      </c>
      <c r="D404" s="251">
        <v>0.41666666666666669</v>
      </c>
      <c r="E404" s="246">
        <v>20</v>
      </c>
      <c r="F404" s="246">
        <v>38</v>
      </c>
      <c r="G404" s="246">
        <v>29</v>
      </c>
      <c r="H404" s="216">
        <v>1.65</v>
      </c>
      <c r="I404" s="247">
        <v>0.05</v>
      </c>
      <c r="J404" s="242">
        <v>0.69899999999999995</v>
      </c>
      <c r="K404" s="218">
        <v>1.8149999999999999</v>
      </c>
      <c r="L404" s="242">
        <v>0.8852000000000001</v>
      </c>
      <c r="M404" s="243">
        <v>6.7</v>
      </c>
      <c r="N404" s="243">
        <v>7.4</v>
      </c>
      <c r="O404" s="244">
        <v>430000</v>
      </c>
      <c r="P404" s="51" t="str">
        <f>IF(M404&lt;NORMA!$N$7,"NO CUMPLE","CUMPLE")</f>
        <v>CUMPLE</v>
      </c>
      <c r="Q404" s="51" t="str">
        <f>IF(E404&gt;NORMA!$N$8,"NO CUMPLE","CUMPLE")</f>
        <v>CUMPLE</v>
      </c>
      <c r="R404" s="51" t="str">
        <f>IF(F404&gt;NORMA!$N$9,"NO CUMPLE","CUMPLE")</f>
        <v>CUMPLE</v>
      </c>
      <c r="S404" s="51" t="str">
        <f>IF(K404&gt;NORMA!$N$10,"NO CUMPLE","CUMPLE")</f>
        <v>CUMPLE</v>
      </c>
      <c r="T404" s="51" t="str">
        <f>IF(J404&gt;NORMA!$N$11,"NO CUMPLE","CUMPLE")</f>
        <v>CUMPLE</v>
      </c>
      <c r="U404" s="51" t="str">
        <f>IF(G404&gt;NORMA!$N$12,"NO CUMPLE","CUMPLE")</f>
        <v>CUMPLE</v>
      </c>
      <c r="V404" s="51" t="str">
        <f>IF(H404&gt;NORMA!$N$13,"NO CUMPLE","CUMPLE")</f>
        <v>CUMPLE</v>
      </c>
      <c r="W404" s="51" t="str">
        <f>IF(O404&gt;NORMA!$N$14,"NO CUMPLE","CUMPLE")</f>
        <v>CUMPLE</v>
      </c>
      <c r="X404" s="51" t="str">
        <f>IF(AND(N404&gt;=NORMA!$Q$4, N404&lt;=NORMA!$R$4),"CUMPLE","NO CUMPLE")</f>
        <v>CUMPLE</v>
      </c>
      <c r="Y404" s="51" t="str">
        <f>IF(I404&gt;NORMA!$N$16,"NO CUMPLE","CUMPLE")</f>
        <v>CUMPLE</v>
      </c>
      <c r="Z404" s="51" t="str">
        <f>IF($M404&lt;NORMA!$N$23,"NO CUMPLE","CUMPLE")</f>
        <v>CUMPLE</v>
      </c>
      <c r="AA404" s="51" t="str">
        <f>IF($E404&gt;NORMA!$N$24,"NO CUMPLE","CUMPLE")</f>
        <v>CUMPLE</v>
      </c>
      <c r="AB404" s="51" t="str">
        <f>IF($F404&gt;NORMA!$N$25,"NO CUMPLE","CUMPLE")</f>
        <v>NO CUMPLE</v>
      </c>
      <c r="AC404" s="51" t="str">
        <f>IF($K404&gt;NORMA!$N$26,"NO CUMPLE","CUMPLE")</f>
        <v>CUMPLE</v>
      </c>
      <c r="AD404" s="51" t="str">
        <f>IF($J404&gt;NORMA!$N$27,"NO CUMPLE","CUMPLE")</f>
        <v>CUMPLE</v>
      </c>
      <c r="AE404" s="51" t="str">
        <f>IF($G404&gt;NORMA!$N$28,"NO CUMPLE","CUMPLE")</f>
        <v>CUMPLE</v>
      </c>
      <c r="AF404" s="51" t="str">
        <f>IF($H404&gt;NORMA!$N$29,"NO CUMPLE","CUMPLE")</f>
        <v>CUMPLE</v>
      </c>
      <c r="AG404" s="51" t="str">
        <f>IF($O404&gt;NORMA!$N$30,"NO CUMPLE","CUMPLE")</f>
        <v>NO CUMPLE</v>
      </c>
      <c r="AH404" s="51" t="str">
        <f>IF(AND($N404&gt;=NORMA!$R$18, $N404&lt;=NORMA!$S$18),"CUMPLE","NO CUMPLE")</f>
        <v>CUMPLE</v>
      </c>
      <c r="AI404" s="51" t="str">
        <f>IF($I404&gt;NORMA!$N$32,"NO CUMPLE","CUMPLE")</f>
        <v>CUMPLE</v>
      </c>
    </row>
    <row r="405" spans="1:35" ht="14.25" customHeight="1" x14ac:dyDescent="0.35">
      <c r="A405" s="213" t="s">
        <v>117</v>
      </c>
      <c r="B405" s="217" t="s">
        <v>116</v>
      </c>
      <c r="C405" s="240">
        <v>42283</v>
      </c>
      <c r="D405" s="251">
        <v>0.5</v>
      </c>
      <c r="E405" s="246">
        <v>79</v>
      </c>
      <c r="F405" s="246">
        <v>131</v>
      </c>
      <c r="G405" s="246">
        <v>543</v>
      </c>
      <c r="H405" s="216">
        <v>0.67</v>
      </c>
      <c r="I405" s="247">
        <v>0.05</v>
      </c>
      <c r="J405" s="242">
        <v>2.46</v>
      </c>
      <c r="K405" s="218">
        <v>53.344000000000001</v>
      </c>
      <c r="L405" s="242">
        <v>0.69899999999999995</v>
      </c>
      <c r="M405" s="243">
        <v>5.94</v>
      </c>
      <c r="N405" s="243">
        <v>9</v>
      </c>
      <c r="O405" s="244">
        <v>11000</v>
      </c>
      <c r="P405" s="51" t="str">
        <f>IF(M405&lt;NORMA!$N$7,"NO CUMPLE","CUMPLE")</f>
        <v>CUMPLE</v>
      </c>
      <c r="Q405" s="51" t="str">
        <f>IF(E405&gt;NORMA!$N$8,"NO CUMPLE","CUMPLE")</f>
        <v>CUMPLE</v>
      </c>
      <c r="R405" s="51" t="str">
        <f>IF(F405&gt;NORMA!$N$9,"NO CUMPLE","CUMPLE")</f>
        <v>CUMPLE</v>
      </c>
      <c r="S405" s="51" t="str">
        <f>IF(K405&gt;NORMA!$N$10,"NO CUMPLE","CUMPLE")</f>
        <v>NO CUMPLE</v>
      </c>
      <c r="T405" s="51" t="str">
        <f>IF(J405&gt;NORMA!$N$11,"NO CUMPLE","CUMPLE")</f>
        <v>CUMPLE</v>
      </c>
      <c r="U405" s="51" t="str">
        <f>IF(G405&gt;NORMA!$N$12,"NO CUMPLE","CUMPLE")</f>
        <v>NO CUMPLE</v>
      </c>
      <c r="V405" s="51" t="str">
        <f>IF(H405&gt;NORMA!$N$13,"NO CUMPLE","CUMPLE")</f>
        <v>CUMPLE</v>
      </c>
      <c r="W405" s="51" t="str">
        <f>IF(O405&gt;NORMA!$N$14,"NO CUMPLE","CUMPLE")</f>
        <v>CUMPLE</v>
      </c>
      <c r="X405" s="51" t="str">
        <f>IF(AND(N405&gt;=NORMA!$Q$4, N405&lt;=NORMA!$R$4),"CUMPLE","NO CUMPLE")</f>
        <v>CUMPLE</v>
      </c>
      <c r="Y405" s="51" t="str">
        <f>IF(I405&gt;NORMA!$N$16,"NO CUMPLE","CUMPLE")</f>
        <v>CUMPLE</v>
      </c>
      <c r="Z405" s="51" t="str">
        <f>IF($M405&lt;NORMA!$N$23,"NO CUMPLE","CUMPLE")</f>
        <v>CUMPLE</v>
      </c>
      <c r="AA405" s="51" t="str">
        <f>IF($E405&gt;NORMA!$N$24,"NO CUMPLE","CUMPLE")</f>
        <v>NO CUMPLE</v>
      </c>
      <c r="AB405" s="51" t="str">
        <f>IF($F405&gt;NORMA!$N$25,"NO CUMPLE","CUMPLE")</f>
        <v>NO CUMPLE</v>
      </c>
      <c r="AC405" s="51" t="str">
        <f>IF($K405&gt;NORMA!$N$26,"NO CUMPLE","CUMPLE")</f>
        <v>NO CUMPLE</v>
      </c>
      <c r="AD405" s="51" t="str">
        <f>IF($J405&gt;NORMA!$N$27,"NO CUMPLE","CUMPLE")</f>
        <v>NO CUMPLE</v>
      </c>
      <c r="AE405" s="51" t="str">
        <f>IF($G405&gt;NORMA!$N$28,"NO CUMPLE","CUMPLE")</f>
        <v>NO CUMPLE</v>
      </c>
      <c r="AF405" s="51" t="str">
        <f>IF($H405&gt;NORMA!$N$29,"NO CUMPLE","CUMPLE")</f>
        <v>CUMPLE</v>
      </c>
      <c r="AG405" s="51" t="str">
        <f>IF($O405&gt;NORMA!$N$30,"NO CUMPLE","CUMPLE")</f>
        <v>CUMPLE</v>
      </c>
      <c r="AH405" s="51" t="str">
        <f>IF(AND($N405&gt;=NORMA!$R$18, $N405&lt;=NORMA!$S$18),"CUMPLE","NO CUMPLE")</f>
        <v>NO CUMPLE</v>
      </c>
      <c r="AI405" s="51" t="str">
        <f>IF($I405&gt;NORMA!$N$32,"NO CUMPLE","CUMPLE")</f>
        <v>CUMPLE</v>
      </c>
    </row>
    <row r="406" spans="1:35" ht="14.25" customHeight="1" x14ac:dyDescent="0.35">
      <c r="A406" s="213" t="s">
        <v>115</v>
      </c>
      <c r="B406" s="217" t="s">
        <v>116</v>
      </c>
      <c r="C406" s="240">
        <v>42283</v>
      </c>
      <c r="D406" s="251">
        <v>0.66666666666666663</v>
      </c>
      <c r="E406" s="246">
        <v>32</v>
      </c>
      <c r="F406" s="246">
        <v>53</v>
      </c>
      <c r="G406" s="246">
        <v>117</v>
      </c>
      <c r="H406" s="216">
        <v>2.23</v>
      </c>
      <c r="I406" s="247">
        <v>0.05</v>
      </c>
      <c r="J406" s="242">
        <v>3.23</v>
      </c>
      <c r="K406" s="218">
        <v>8.0210000000000008</v>
      </c>
      <c r="L406" s="242">
        <v>0.68500000000000005</v>
      </c>
      <c r="M406" s="243">
        <v>5.47</v>
      </c>
      <c r="N406" s="243">
        <v>7.05</v>
      </c>
      <c r="O406" s="244">
        <v>28000</v>
      </c>
      <c r="P406" s="51" t="str">
        <f>IF(M406&lt;NORMA!$N$7,"NO CUMPLE","CUMPLE")</f>
        <v>CUMPLE</v>
      </c>
      <c r="Q406" s="51" t="str">
        <f>IF(E406&gt;NORMA!$N$8,"NO CUMPLE","CUMPLE")</f>
        <v>CUMPLE</v>
      </c>
      <c r="R406" s="51" t="str">
        <f>IF(F406&gt;NORMA!$N$9,"NO CUMPLE","CUMPLE")</f>
        <v>CUMPLE</v>
      </c>
      <c r="S406" s="51" t="str">
        <f>IF(K406&gt;NORMA!$N$10,"NO CUMPLE","CUMPLE")</f>
        <v>CUMPLE</v>
      </c>
      <c r="T406" s="51" t="str">
        <f>IF(J406&gt;NORMA!$N$11,"NO CUMPLE","CUMPLE")</f>
        <v>NO CUMPLE</v>
      </c>
      <c r="U406" s="51" t="str">
        <f>IF(G406&gt;NORMA!$N$12,"NO CUMPLE","CUMPLE")</f>
        <v>CUMPLE</v>
      </c>
      <c r="V406" s="51" t="str">
        <f>IF(H406&gt;NORMA!$N$13,"NO CUMPLE","CUMPLE")</f>
        <v>CUMPLE</v>
      </c>
      <c r="W406" s="51" t="str">
        <f>IF(O406&gt;NORMA!$N$14,"NO CUMPLE","CUMPLE")</f>
        <v>CUMPLE</v>
      </c>
      <c r="X406" s="51" t="str">
        <f>IF(AND(N406&gt;=NORMA!$Q$4, N406&lt;=NORMA!$R$4),"CUMPLE","NO CUMPLE")</f>
        <v>CUMPLE</v>
      </c>
      <c r="Y406" s="51" t="str">
        <f>IF(I406&gt;NORMA!$N$16,"NO CUMPLE","CUMPLE")</f>
        <v>CUMPLE</v>
      </c>
      <c r="Z406" s="51" t="str">
        <f>IF($M406&lt;NORMA!$N$23,"NO CUMPLE","CUMPLE")</f>
        <v>CUMPLE</v>
      </c>
      <c r="AA406" s="51" t="str">
        <f>IF($E406&gt;NORMA!$N$24,"NO CUMPLE","CUMPLE")</f>
        <v>NO CUMPLE</v>
      </c>
      <c r="AB406" s="51" t="str">
        <f>IF($F406&gt;NORMA!$N$25,"NO CUMPLE","CUMPLE")</f>
        <v>NO CUMPLE</v>
      </c>
      <c r="AC406" s="51" t="str">
        <f>IF($K406&gt;NORMA!$N$26,"NO CUMPLE","CUMPLE")</f>
        <v>CUMPLE</v>
      </c>
      <c r="AD406" s="51" t="str">
        <f>IF($J406&gt;NORMA!$N$27,"NO CUMPLE","CUMPLE")</f>
        <v>NO CUMPLE</v>
      </c>
      <c r="AE406" s="51" t="str">
        <f>IF($G406&gt;NORMA!$N$28,"NO CUMPLE","CUMPLE")</f>
        <v>CUMPLE</v>
      </c>
      <c r="AF406" s="51" t="str">
        <f>IF($H406&gt;NORMA!$N$29,"NO CUMPLE","CUMPLE")</f>
        <v>CUMPLE</v>
      </c>
      <c r="AG406" s="51" t="str">
        <f>IF($O406&gt;NORMA!$N$30,"NO CUMPLE","CUMPLE")</f>
        <v>CUMPLE</v>
      </c>
      <c r="AH406" s="51" t="str">
        <f>IF(AND($N406&gt;=NORMA!$R$18, $N406&lt;=NORMA!$S$18),"CUMPLE","NO CUMPLE")</f>
        <v>CUMPLE</v>
      </c>
      <c r="AI406" s="51" t="str">
        <f>IF($I406&gt;NORMA!$N$32,"NO CUMPLE","CUMPLE")</f>
        <v>CUMPLE</v>
      </c>
    </row>
    <row r="407" spans="1:35" ht="14.25" customHeight="1" x14ac:dyDescent="0.35">
      <c r="A407" s="213" t="s">
        <v>115</v>
      </c>
      <c r="B407" s="217" t="s">
        <v>116</v>
      </c>
      <c r="C407" s="240">
        <v>42290</v>
      </c>
      <c r="D407" s="251">
        <v>0.33333333333333331</v>
      </c>
      <c r="E407" s="246">
        <v>38</v>
      </c>
      <c r="F407" s="246">
        <v>64</v>
      </c>
      <c r="G407" s="246">
        <v>24</v>
      </c>
      <c r="H407" s="216">
        <v>1.56</v>
      </c>
      <c r="I407" s="247">
        <v>0.05</v>
      </c>
      <c r="J407" s="242">
        <v>0.81200000000000006</v>
      </c>
      <c r="K407" s="218">
        <v>8.854000000000001</v>
      </c>
      <c r="L407" s="242">
        <v>0.57620000000000005</v>
      </c>
      <c r="M407" s="243">
        <v>5.89</v>
      </c>
      <c r="N407" s="243">
        <v>7.77</v>
      </c>
      <c r="O407" s="244">
        <v>280000</v>
      </c>
      <c r="P407" s="51" t="str">
        <f>IF(M407&lt;NORMA!$N$7,"NO CUMPLE","CUMPLE")</f>
        <v>CUMPLE</v>
      </c>
      <c r="Q407" s="51" t="str">
        <f>IF(E407&gt;NORMA!$N$8,"NO CUMPLE","CUMPLE")</f>
        <v>CUMPLE</v>
      </c>
      <c r="R407" s="51" t="str">
        <f>IF(F407&gt;NORMA!$N$9,"NO CUMPLE","CUMPLE")</f>
        <v>CUMPLE</v>
      </c>
      <c r="S407" s="51" t="str">
        <f>IF(K407&gt;NORMA!$N$10,"NO CUMPLE","CUMPLE")</f>
        <v>CUMPLE</v>
      </c>
      <c r="T407" s="51" t="str">
        <f>IF(J407&gt;NORMA!$N$11,"NO CUMPLE","CUMPLE")</f>
        <v>CUMPLE</v>
      </c>
      <c r="U407" s="51" t="str">
        <f>IF(G407&gt;NORMA!$N$12,"NO CUMPLE","CUMPLE")</f>
        <v>CUMPLE</v>
      </c>
      <c r="V407" s="51" t="str">
        <f>IF(H407&gt;NORMA!$N$13,"NO CUMPLE","CUMPLE")</f>
        <v>CUMPLE</v>
      </c>
      <c r="W407" s="51" t="str">
        <f>IF(O407&gt;NORMA!$N$14,"NO CUMPLE","CUMPLE")</f>
        <v>CUMPLE</v>
      </c>
      <c r="X407" s="51" t="str">
        <f>IF(AND(N407&gt;=NORMA!$Q$4, N407&lt;=NORMA!$R$4),"CUMPLE","NO CUMPLE")</f>
        <v>CUMPLE</v>
      </c>
      <c r="Y407" s="51" t="str">
        <f>IF(I407&gt;NORMA!$N$16,"NO CUMPLE","CUMPLE")</f>
        <v>CUMPLE</v>
      </c>
      <c r="Z407" s="51" t="str">
        <f>IF($M407&lt;NORMA!$N$23,"NO CUMPLE","CUMPLE")</f>
        <v>CUMPLE</v>
      </c>
      <c r="AA407" s="51" t="str">
        <f>IF($E407&gt;NORMA!$N$24,"NO CUMPLE","CUMPLE")</f>
        <v>NO CUMPLE</v>
      </c>
      <c r="AB407" s="51" t="str">
        <f>IF($F407&gt;NORMA!$N$25,"NO CUMPLE","CUMPLE")</f>
        <v>NO CUMPLE</v>
      </c>
      <c r="AC407" s="51" t="str">
        <f>IF($K407&gt;NORMA!$N$26,"NO CUMPLE","CUMPLE")</f>
        <v>CUMPLE</v>
      </c>
      <c r="AD407" s="51" t="str">
        <f>IF($J407&gt;NORMA!$N$27,"NO CUMPLE","CUMPLE")</f>
        <v>CUMPLE</v>
      </c>
      <c r="AE407" s="51" t="str">
        <f>IF($G407&gt;NORMA!$N$28,"NO CUMPLE","CUMPLE")</f>
        <v>CUMPLE</v>
      </c>
      <c r="AF407" s="51" t="str">
        <f>IF($H407&gt;NORMA!$N$29,"NO CUMPLE","CUMPLE")</f>
        <v>CUMPLE</v>
      </c>
      <c r="AG407" s="51" t="str">
        <f>IF($O407&gt;NORMA!$N$30,"NO CUMPLE","CUMPLE")</f>
        <v>NO CUMPLE</v>
      </c>
      <c r="AH407" s="51" t="str">
        <f>IF(AND($N407&gt;=NORMA!$R$18, $N407&lt;=NORMA!$S$18),"CUMPLE","NO CUMPLE")</f>
        <v>CUMPLE</v>
      </c>
      <c r="AI407" s="51" t="str">
        <f>IF($I407&gt;NORMA!$N$32,"NO CUMPLE","CUMPLE")</f>
        <v>CUMPLE</v>
      </c>
    </row>
    <row r="408" spans="1:35" ht="14.25" customHeight="1" x14ac:dyDescent="0.35">
      <c r="A408" s="213" t="s">
        <v>117</v>
      </c>
      <c r="B408" s="217" t="s">
        <v>116</v>
      </c>
      <c r="C408" s="240">
        <v>42290</v>
      </c>
      <c r="D408" s="251">
        <v>0.59027777777777779</v>
      </c>
      <c r="E408" s="246">
        <v>126</v>
      </c>
      <c r="F408" s="246">
        <v>194</v>
      </c>
      <c r="G408" s="246">
        <v>1290</v>
      </c>
      <c r="H408" s="216">
        <v>0.67</v>
      </c>
      <c r="I408" s="247">
        <v>0.34100000000000003</v>
      </c>
      <c r="J408" s="242">
        <v>3.81</v>
      </c>
      <c r="K408" s="218">
        <v>40.954999999999991</v>
      </c>
      <c r="L408" s="242">
        <v>0.63275999999999999</v>
      </c>
      <c r="M408" s="243">
        <v>5.96</v>
      </c>
      <c r="N408" s="243">
        <v>10.26</v>
      </c>
      <c r="O408" s="244">
        <v>540</v>
      </c>
      <c r="P408" s="51" t="str">
        <f>IF(M408&lt;NORMA!$N$7,"NO CUMPLE","CUMPLE")</f>
        <v>CUMPLE</v>
      </c>
      <c r="Q408" s="51" t="str">
        <f>IF(E408&gt;NORMA!$N$8,"NO CUMPLE","CUMPLE")</f>
        <v>NO CUMPLE</v>
      </c>
      <c r="R408" s="51" t="str">
        <f>IF(F408&gt;NORMA!$N$9,"NO CUMPLE","CUMPLE")</f>
        <v>CUMPLE</v>
      </c>
      <c r="S408" s="51" t="str">
        <f>IF(K408&gt;NORMA!$N$10,"NO CUMPLE","CUMPLE")</f>
        <v>NO CUMPLE</v>
      </c>
      <c r="T408" s="51" t="str">
        <f>IF(J408&gt;NORMA!$N$11,"NO CUMPLE","CUMPLE")</f>
        <v>NO CUMPLE</v>
      </c>
      <c r="U408" s="51" t="str">
        <f>IF(G408&gt;NORMA!$N$12,"NO CUMPLE","CUMPLE")</f>
        <v>NO CUMPLE</v>
      </c>
      <c r="V408" s="51" t="str">
        <f>IF(H408&gt;NORMA!$N$13,"NO CUMPLE","CUMPLE")</f>
        <v>CUMPLE</v>
      </c>
      <c r="W408" s="51" t="str">
        <f>IF(O408&gt;NORMA!$N$14,"NO CUMPLE","CUMPLE")</f>
        <v>CUMPLE</v>
      </c>
      <c r="X408" s="51" t="str">
        <f>IF(AND(N408&gt;=NORMA!$Q$4, N408&lt;=NORMA!$R$4),"CUMPLE","NO CUMPLE")</f>
        <v>NO CUMPLE</v>
      </c>
      <c r="Y408" s="51" t="str">
        <f>IF(I408&gt;NORMA!$N$16,"NO CUMPLE","CUMPLE")</f>
        <v>CUMPLE</v>
      </c>
      <c r="Z408" s="51" t="str">
        <f>IF($M408&lt;NORMA!$N$23,"NO CUMPLE","CUMPLE")</f>
        <v>CUMPLE</v>
      </c>
      <c r="AA408" s="51" t="str">
        <f>IF($E408&gt;NORMA!$N$24,"NO CUMPLE","CUMPLE")</f>
        <v>NO CUMPLE</v>
      </c>
      <c r="AB408" s="51" t="str">
        <f>IF($F408&gt;NORMA!$N$25,"NO CUMPLE","CUMPLE")</f>
        <v>NO CUMPLE</v>
      </c>
      <c r="AC408" s="51" t="str">
        <f>IF($K408&gt;NORMA!$N$26,"NO CUMPLE","CUMPLE")</f>
        <v>NO CUMPLE</v>
      </c>
      <c r="AD408" s="51" t="str">
        <f>IF($J408&gt;NORMA!$N$27,"NO CUMPLE","CUMPLE")</f>
        <v>NO CUMPLE</v>
      </c>
      <c r="AE408" s="51" t="str">
        <f>IF($G408&gt;NORMA!$N$28,"NO CUMPLE","CUMPLE")</f>
        <v>NO CUMPLE</v>
      </c>
      <c r="AF408" s="51" t="str">
        <f>IF($H408&gt;NORMA!$N$29,"NO CUMPLE","CUMPLE")</f>
        <v>CUMPLE</v>
      </c>
      <c r="AG408" s="51" t="str">
        <f>IF($O408&gt;NORMA!$N$30,"NO CUMPLE","CUMPLE")</f>
        <v>CUMPLE</v>
      </c>
      <c r="AH408" s="51" t="str">
        <f>IF(AND($N408&gt;=NORMA!$R$18, $N408&lt;=NORMA!$S$18),"CUMPLE","NO CUMPLE")</f>
        <v>NO CUMPLE</v>
      </c>
      <c r="AI408" s="51" t="str">
        <f>IF($I408&gt;NORMA!$N$32,"NO CUMPLE","CUMPLE")</f>
        <v>CUMPLE</v>
      </c>
    </row>
    <row r="409" spans="1:35" ht="14.25" customHeight="1" x14ac:dyDescent="0.35">
      <c r="A409" s="213" t="s">
        <v>115</v>
      </c>
      <c r="B409" s="217" t="s">
        <v>116</v>
      </c>
      <c r="C409" s="240">
        <v>42291</v>
      </c>
      <c r="D409" s="251">
        <v>0.25</v>
      </c>
      <c r="E409" s="246">
        <v>44</v>
      </c>
      <c r="F409" s="246">
        <v>70</v>
      </c>
      <c r="G409" s="246">
        <v>25</v>
      </c>
      <c r="H409" s="216">
        <v>0.72</v>
      </c>
      <c r="I409" s="247">
        <v>0.05</v>
      </c>
      <c r="J409" s="242">
        <v>0.49399999999999999</v>
      </c>
      <c r="K409" s="218">
        <v>2.4490000000000003</v>
      </c>
      <c r="L409" s="242">
        <v>0.6</v>
      </c>
      <c r="M409" s="243">
        <v>6.47</v>
      </c>
      <c r="N409" s="243">
        <v>7.42</v>
      </c>
      <c r="O409" s="244">
        <v>43000</v>
      </c>
      <c r="P409" s="51" t="str">
        <f>IF(M409&lt;NORMA!$N$7,"NO CUMPLE","CUMPLE")</f>
        <v>CUMPLE</v>
      </c>
      <c r="Q409" s="51" t="str">
        <f>IF(E409&gt;NORMA!$N$8,"NO CUMPLE","CUMPLE")</f>
        <v>CUMPLE</v>
      </c>
      <c r="R409" s="51" t="str">
        <f>IF(F409&gt;NORMA!$N$9,"NO CUMPLE","CUMPLE")</f>
        <v>CUMPLE</v>
      </c>
      <c r="S409" s="51" t="str">
        <f>IF(K409&gt;NORMA!$N$10,"NO CUMPLE","CUMPLE")</f>
        <v>CUMPLE</v>
      </c>
      <c r="T409" s="51" t="str">
        <f>IF(J409&gt;NORMA!$N$11,"NO CUMPLE","CUMPLE")</f>
        <v>CUMPLE</v>
      </c>
      <c r="U409" s="51" t="str">
        <f>IF(G409&gt;NORMA!$N$12,"NO CUMPLE","CUMPLE")</f>
        <v>CUMPLE</v>
      </c>
      <c r="V409" s="51" t="str">
        <f>IF(H409&gt;NORMA!$N$13,"NO CUMPLE","CUMPLE")</f>
        <v>CUMPLE</v>
      </c>
      <c r="W409" s="51" t="str">
        <f>IF(O409&gt;NORMA!$N$14,"NO CUMPLE","CUMPLE")</f>
        <v>CUMPLE</v>
      </c>
      <c r="X409" s="51" t="str">
        <f>IF(AND(N409&gt;=NORMA!$Q$4, N409&lt;=NORMA!$R$4),"CUMPLE","NO CUMPLE")</f>
        <v>CUMPLE</v>
      </c>
      <c r="Y409" s="51" t="str">
        <f>IF(I409&gt;NORMA!$N$16,"NO CUMPLE","CUMPLE")</f>
        <v>CUMPLE</v>
      </c>
      <c r="Z409" s="51" t="str">
        <f>IF($M409&lt;NORMA!$N$23,"NO CUMPLE","CUMPLE")</f>
        <v>CUMPLE</v>
      </c>
      <c r="AA409" s="51" t="str">
        <f>IF($E409&gt;NORMA!$N$24,"NO CUMPLE","CUMPLE")</f>
        <v>NO CUMPLE</v>
      </c>
      <c r="AB409" s="51" t="str">
        <f>IF($F409&gt;NORMA!$N$25,"NO CUMPLE","CUMPLE")</f>
        <v>NO CUMPLE</v>
      </c>
      <c r="AC409" s="51" t="str">
        <f>IF($K409&gt;NORMA!$N$26,"NO CUMPLE","CUMPLE")</f>
        <v>CUMPLE</v>
      </c>
      <c r="AD409" s="51" t="str">
        <f>IF($J409&gt;NORMA!$N$27,"NO CUMPLE","CUMPLE")</f>
        <v>CUMPLE</v>
      </c>
      <c r="AE409" s="51" t="str">
        <f>IF($G409&gt;NORMA!$N$28,"NO CUMPLE","CUMPLE")</f>
        <v>CUMPLE</v>
      </c>
      <c r="AF409" s="51" t="str">
        <f>IF($H409&gt;NORMA!$N$29,"NO CUMPLE","CUMPLE")</f>
        <v>CUMPLE</v>
      </c>
      <c r="AG409" s="51" t="str">
        <f>IF($O409&gt;NORMA!$N$30,"NO CUMPLE","CUMPLE")</f>
        <v>CUMPLE</v>
      </c>
      <c r="AH409" s="51" t="str">
        <f>IF(AND($N409&gt;=NORMA!$R$18, $N409&lt;=NORMA!$S$18),"CUMPLE","NO CUMPLE")</f>
        <v>CUMPLE</v>
      </c>
      <c r="AI409" s="51" t="str">
        <f>IF($I409&gt;NORMA!$N$32,"NO CUMPLE","CUMPLE")</f>
        <v>CUMPLE</v>
      </c>
    </row>
    <row r="410" spans="1:35" ht="14.25" customHeight="1" x14ac:dyDescent="0.35">
      <c r="A410" s="213" t="s">
        <v>117</v>
      </c>
      <c r="B410" s="217" t="s">
        <v>116</v>
      </c>
      <c r="C410" s="240">
        <v>42296</v>
      </c>
      <c r="D410" s="251">
        <v>0.66666666666666663</v>
      </c>
      <c r="E410" s="246">
        <v>167</v>
      </c>
      <c r="F410" s="246">
        <v>270</v>
      </c>
      <c r="G410" s="246">
        <v>1950</v>
      </c>
      <c r="H410" s="216">
        <v>0.67</v>
      </c>
      <c r="I410" s="247">
        <v>0.19600000000000001</v>
      </c>
      <c r="J410" s="242">
        <v>5.77</v>
      </c>
      <c r="K410" s="218">
        <v>72.414999999999992</v>
      </c>
      <c r="L410" s="242">
        <v>0.63175999999999999</v>
      </c>
      <c r="M410" s="243">
        <v>6.86</v>
      </c>
      <c r="N410" s="243">
        <v>9.6199999999999992</v>
      </c>
      <c r="O410" s="244">
        <v>54000</v>
      </c>
      <c r="P410" s="51" t="str">
        <f>IF(M410&lt;NORMA!$N$7,"NO CUMPLE","CUMPLE")</f>
        <v>CUMPLE</v>
      </c>
      <c r="Q410" s="51" t="str">
        <f>IF(E410&gt;NORMA!$N$8,"NO CUMPLE","CUMPLE")</f>
        <v>NO CUMPLE</v>
      </c>
      <c r="R410" s="51" t="str">
        <f>IF(F410&gt;NORMA!$N$9,"NO CUMPLE","CUMPLE")</f>
        <v>NO CUMPLE</v>
      </c>
      <c r="S410" s="51" t="str">
        <f>IF(K410&gt;NORMA!$N$10,"NO CUMPLE","CUMPLE")</f>
        <v>NO CUMPLE</v>
      </c>
      <c r="T410" s="51" t="str">
        <f>IF(J410&gt;NORMA!$N$11,"NO CUMPLE","CUMPLE")</f>
        <v>NO CUMPLE</v>
      </c>
      <c r="U410" s="51" t="str">
        <f>IF(G410&gt;NORMA!$N$12,"NO CUMPLE","CUMPLE")</f>
        <v>NO CUMPLE</v>
      </c>
      <c r="V410" s="51" t="str">
        <f>IF(H410&gt;NORMA!$N$13,"NO CUMPLE","CUMPLE")</f>
        <v>CUMPLE</v>
      </c>
      <c r="W410" s="51" t="str">
        <f>IF(O410&gt;NORMA!$N$14,"NO CUMPLE","CUMPLE")</f>
        <v>CUMPLE</v>
      </c>
      <c r="X410" s="51" t="str">
        <f>IF(AND(N410&gt;=NORMA!$Q$4, N410&lt;=NORMA!$R$4),"CUMPLE","NO CUMPLE")</f>
        <v>NO CUMPLE</v>
      </c>
      <c r="Y410" s="51" t="str">
        <f>IF(I410&gt;NORMA!$N$16,"NO CUMPLE","CUMPLE")</f>
        <v>CUMPLE</v>
      </c>
      <c r="Z410" s="51" t="str">
        <f>IF($M410&lt;NORMA!$N$23,"NO CUMPLE","CUMPLE")</f>
        <v>CUMPLE</v>
      </c>
      <c r="AA410" s="51" t="str">
        <f>IF($E410&gt;NORMA!$N$24,"NO CUMPLE","CUMPLE")</f>
        <v>NO CUMPLE</v>
      </c>
      <c r="AB410" s="51" t="str">
        <f>IF($F410&gt;NORMA!$N$25,"NO CUMPLE","CUMPLE")</f>
        <v>NO CUMPLE</v>
      </c>
      <c r="AC410" s="51" t="str">
        <f>IF($K410&gt;NORMA!$N$26,"NO CUMPLE","CUMPLE")</f>
        <v>NO CUMPLE</v>
      </c>
      <c r="AD410" s="51" t="str">
        <f>IF($J410&gt;NORMA!$N$27,"NO CUMPLE","CUMPLE")</f>
        <v>NO CUMPLE</v>
      </c>
      <c r="AE410" s="51" t="str">
        <f>IF($G410&gt;NORMA!$N$28,"NO CUMPLE","CUMPLE")</f>
        <v>NO CUMPLE</v>
      </c>
      <c r="AF410" s="51" t="str">
        <f>IF($H410&gt;NORMA!$N$29,"NO CUMPLE","CUMPLE")</f>
        <v>CUMPLE</v>
      </c>
      <c r="AG410" s="51" t="str">
        <f>IF($O410&gt;NORMA!$N$30,"NO CUMPLE","CUMPLE")</f>
        <v>CUMPLE</v>
      </c>
      <c r="AH410" s="51" t="str">
        <f>IF(AND($N410&gt;=NORMA!$R$18, $N410&lt;=NORMA!$S$18),"CUMPLE","NO CUMPLE")</f>
        <v>NO CUMPLE</v>
      </c>
      <c r="AI410" s="51" t="str">
        <f>IF($I410&gt;NORMA!$N$32,"NO CUMPLE","CUMPLE")</f>
        <v>CUMPLE</v>
      </c>
    </row>
    <row r="411" spans="1:35" ht="14.25" customHeight="1" x14ac:dyDescent="0.35">
      <c r="A411" s="256" t="s">
        <v>115</v>
      </c>
      <c r="B411" s="217" t="s">
        <v>116</v>
      </c>
      <c r="C411" s="215">
        <v>42831</v>
      </c>
      <c r="D411" s="251">
        <v>0.33333333333333331</v>
      </c>
      <c r="E411" s="246">
        <v>10.8</v>
      </c>
      <c r="F411" s="246">
        <v>39.200000000000003</v>
      </c>
      <c r="G411" s="246">
        <v>13.1</v>
      </c>
      <c r="H411" s="246">
        <v>36</v>
      </c>
      <c r="I411" s="257">
        <v>0.4</v>
      </c>
      <c r="J411" s="248">
        <v>0.64700000000000002</v>
      </c>
      <c r="K411" s="247">
        <v>6.9990000000000006</v>
      </c>
      <c r="L411" s="242">
        <v>1.2666399999999998</v>
      </c>
      <c r="M411" s="249">
        <v>6.86</v>
      </c>
      <c r="N411" s="249">
        <v>7.5</v>
      </c>
      <c r="O411" s="250">
        <v>170000</v>
      </c>
      <c r="P411" s="51" t="str">
        <f>IF(M411&lt;NORMA!$N$7,"NO CUMPLE","CUMPLE")</f>
        <v>CUMPLE</v>
      </c>
      <c r="Q411" s="51" t="str">
        <f>IF(E411&gt;NORMA!$N$8,"NO CUMPLE","CUMPLE")</f>
        <v>CUMPLE</v>
      </c>
      <c r="R411" s="51" t="str">
        <f>IF(F411&gt;NORMA!$N$9,"NO CUMPLE","CUMPLE")</f>
        <v>CUMPLE</v>
      </c>
      <c r="S411" s="51" t="str">
        <f>IF(K411&gt;NORMA!$N$10,"NO CUMPLE","CUMPLE")</f>
        <v>CUMPLE</v>
      </c>
      <c r="T411" s="51" t="str">
        <f>IF(J411&gt;NORMA!$N$11,"NO CUMPLE","CUMPLE")</f>
        <v>CUMPLE</v>
      </c>
      <c r="U411" s="51" t="str">
        <f>IF(G411&gt;NORMA!$N$12,"NO CUMPLE","CUMPLE")</f>
        <v>CUMPLE</v>
      </c>
      <c r="V411" s="51" t="str">
        <f>IF(H411&gt;NORMA!$N$13,"NO CUMPLE","CUMPLE")</f>
        <v>NO CUMPLE</v>
      </c>
      <c r="W411" s="51" t="str">
        <f>IF(O411&gt;NORMA!$N$14,"NO CUMPLE","CUMPLE")</f>
        <v>CUMPLE</v>
      </c>
      <c r="X411" s="51" t="str">
        <f>IF(AND(N411&gt;=NORMA!$Q$4, N411&lt;=NORMA!$R$4),"CUMPLE","NO CUMPLE")</f>
        <v>CUMPLE</v>
      </c>
      <c r="Y411" s="51" t="str">
        <f>IF(I411&gt;NORMA!$N$16,"NO CUMPLE","CUMPLE")</f>
        <v>CUMPLE</v>
      </c>
      <c r="Z411" s="51" t="str">
        <f>IF($M411&lt;NORMA!$N$23,"NO CUMPLE","CUMPLE")</f>
        <v>CUMPLE</v>
      </c>
      <c r="AA411" s="51" t="str">
        <f>IF($E411&gt;NORMA!$N$24,"NO CUMPLE","CUMPLE")</f>
        <v>CUMPLE</v>
      </c>
      <c r="AB411" s="51" t="str">
        <f>IF($F411&gt;NORMA!$N$25,"NO CUMPLE","CUMPLE")</f>
        <v>NO CUMPLE</v>
      </c>
      <c r="AC411" s="51" t="str">
        <f>IF($K411&gt;NORMA!$N$26,"NO CUMPLE","CUMPLE")</f>
        <v>CUMPLE</v>
      </c>
      <c r="AD411" s="51" t="str">
        <f>IF($J411&gt;NORMA!$N$27,"NO CUMPLE","CUMPLE")</f>
        <v>CUMPLE</v>
      </c>
      <c r="AE411" s="51" t="str">
        <f>IF($G411&gt;NORMA!$N$28,"NO CUMPLE","CUMPLE")</f>
        <v>CUMPLE</v>
      </c>
      <c r="AF411" s="51" t="str">
        <f>IF($H411&gt;NORMA!$N$29,"NO CUMPLE","CUMPLE")</f>
        <v>NO CUMPLE</v>
      </c>
      <c r="AG411" s="51" t="str">
        <f>IF($O411&gt;NORMA!$N$30,"NO CUMPLE","CUMPLE")</f>
        <v>NO CUMPLE</v>
      </c>
      <c r="AH411" s="51" t="str">
        <f>IF(AND($N411&gt;=NORMA!$R$18, $N411&lt;=NORMA!$S$18),"CUMPLE","NO CUMPLE")</f>
        <v>CUMPLE</v>
      </c>
      <c r="AI411" s="51" t="str">
        <f>IF($I411&gt;NORMA!$N$32,"NO CUMPLE","CUMPLE")</f>
        <v>CUMPLE</v>
      </c>
    </row>
    <row r="412" spans="1:35" ht="14.25" customHeight="1" x14ac:dyDescent="0.35">
      <c r="A412" s="256" t="s">
        <v>117</v>
      </c>
      <c r="B412" s="217" t="s">
        <v>116</v>
      </c>
      <c r="C412" s="215">
        <v>42831</v>
      </c>
      <c r="D412" s="251">
        <v>0.5</v>
      </c>
      <c r="E412" s="246">
        <v>53.6</v>
      </c>
      <c r="F412" s="246">
        <v>195</v>
      </c>
      <c r="G412" s="246">
        <v>595</v>
      </c>
      <c r="H412" s="246">
        <v>24</v>
      </c>
      <c r="I412" s="257">
        <v>0.4</v>
      </c>
      <c r="J412" s="248">
        <v>0.81599999999999995</v>
      </c>
      <c r="K412" s="247">
        <v>28.681000000000001</v>
      </c>
      <c r="L412" s="242">
        <v>1.0326600000000001</v>
      </c>
      <c r="M412" s="249">
        <v>5.32</v>
      </c>
      <c r="N412" s="249">
        <v>9.32</v>
      </c>
      <c r="O412" s="250">
        <v>78000</v>
      </c>
      <c r="P412" s="51" t="str">
        <f>IF(M412&lt;NORMA!$N$7,"NO CUMPLE","CUMPLE")</f>
        <v>CUMPLE</v>
      </c>
      <c r="Q412" s="51" t="str">
        <f>IF(E412&gt;NORMA!$N$8,"NO CUMPLE","CUMPLE")</f>
        <v>CUMPLE</v>
      </c>
      <c r="R412" s="51" t="str">
        <f>IF(F412&gt;NORMA!$N$9,"NO CUMPLE","CUMPLE")</f>
        <v>CUMPLE</v>
      </c>
      <c r="S412" s="51" t="str">
        <f>IF(K412&gt;NORMA!$N$10,"NO CUMPLE","CUMPLE")</f>
        <v>NO CUMPLE</v>
      </c>
      <c r="T412" s="51" t="str">
        <f>IF(J412&gt;NORMA!$N$11,"NO CUMPLE","CUMPLE")</f>
        <v>CUMPLE</v>
      </c>
      <c r="U412" s="51" t="str">
        <f>IF(G412&gt;NORMA!$N$12,"NO CUMPLE","CUMPLE")</f>
        <v>NO CUMPLE</v>
      </c>
      <c r="V412" s="51" t="str">
        <f>IF(H412&gt;NORMA!$N$13,"NO CUMPLE","CUMPLE")</f>
        <v>NO CUMPLE</v>
      </c>
      <c r="W412" s="51" t="str">
        <f>IF(O412&gt;NORMA!$N$14,"NO CUMPLE","CUMPLE")</f>
        <v>CUMPLE</v>
      </c>
      <c r="X412" s="51" t="str">
        <f>IF(AND(N412&gt;=NORMA!$Q$4, N412&lt;=NORMA!$R$4),"CUMPLE","NO CUMPLE")</f>
        <v>NO CUMPLE</v>
      </c>
      <c r="Y412" s="51" t="str">
        <f>IF(I412&gt;NORMA!$N$16,"NO CUMPLE","CUMPLE")</f>
        <v>CUMPLE</v>
      </c>
      <c r="Z412" s="51" t="str">
        <f>IF($M412&lt;NORMA!$N$23,"NO CUMPLE","CUMPLE")</f>
        <v>CUMPLE</v>
      </c>
      <c r="AA412" s="51" t="str">
        <f>IF($E412&gt;NORMA!$N$24,"NO CUMPLE","CUMPLE")</f>
        <v>NO CUMPLE</v>
      </c>
      <c r="AB412" s="51" t="str">
        <f>IF($F412&gt;NORMA!$N$25,"NO CUMPLE","CUMPLE")</f>
        <v>NO CUMPLE</v>
      </c>
      <c r="AC412" s="51" t="str">
        <f>IF($K412&gt;NORMA!$N$26,"NO CUMPLE","CUMPLE")</f>
        <v>NO CUMPLE</v>
      </c>
      <c r="AD412" s="51" t="str">
        <f>IF($J412&gt;NORMA!$N$27,"NO CUMPLE","CUMPLE")</f>
        <v>CUMPLE</v>
      </c>
      <c r="AE412" s="51" t="str">
        <f>IF($G412&gt;NORMA!$N$28,"NO CUMPLE","CUMPLE")</f>
        <v>NO CUMPLE</v>
      </c>
      <c r="AF412" s="51" t="str">
        <f>IF($H412&gt;NORMA!$N$29,"NO CUMPLE","CUMPLE")</f>
        <v>NO CUMPLE</v>
      </c>
      <c r="AG412" s="51" t="str">
        <f>IF($O412&gt;NORMA!$N$30,"NO CUMPLE","CUMPLE")</f>
        <v>CUMPLE</v>
      </c>
      <c r="AH412" s="51" t="str">
        <f>IF(AND($N412&gt;=NORMA!$R$18, $N412&lt;=NORMA!$S$18),"CUMPLE","NO CUMPLE")</f>
        <v>NO CUMPLE</v>
      </c>
      <c r="AI412" s="51" t="str">
        <f>IF($I412&gt;NORMA!$N$32,"NO CUMPLE","CUMPLE")</f>
        <v>CUMPLE</v>
      </c>
    </row>
    <row r="413" spans="1:35" ht="14.25" customHeight="1" x14ac:dyDescent="0.35">
      <c r="A413" s="256" t="s">
        <v>115</v>
      </c>
      <c r="B413" s="217" t="s">
        <v>116</v>
      </c>
      <c r="C413" s="215">
        <v>42851</v>
      </c>
      <c r="D413" s="251">
        <v>0.25</v>
      </c>
      <c r="E413" s="246">
        <v>12.9</v>
      </c>
      <c r="F413" s="246">
        <v>42.9</v>
      </c>
      <c r="G413" s="246">
        <v>37</v>
      </c>
      <c r="H413" s="246">
        <v>13</v>
      </c>
      <c r="I413" s="257">
        <v>0.38</v>
      </c>
      <c r="J413" s="248">
        <v>0.751</v>
      </c>
      <c r="K413" s="247">
        <v>8.8140000000000001</v>
      </c>
      <c r="L413" s="242">
        <v>1.1030599999999999</v>
      </c>
      <c r="M413" s="249">
        <v>4.99</v>
      </c>
      <c r="N413" s="249">
        <v>7.34</v>
      </c>
      <c r="O413" s="250">
        <v>20000</v>
      </c>
      <c r="P413" s="51" t="str">
        <f>IF(M413&lt;NORMA!$N$7,"NO CUMPLE","CUMPLE")</f>
        <v>CUMPLE</v>
      </c>
      <c r="Q413" s="51" t="str">
        <f>IF(E413&gt;NORMA!$N$8,"NO CUMPLE","CUMPLE")</f>
        <v>CUMPLE</v>
      </c>
      <c r="R413" s="51" t="str">
        <f>IF(F413&gt;NORMA!$N$9,"NO CUMPLE","CUMPLE")</f>
        <v>CUMPLE</v>
      </c>
      <c r="S413" s="51" t="str">
        <f>IF(K413&gt;NORMA!$N$10,"NO CUMPLE","CUMPLE")</f>
        <v>CUMPLE</v>
      </c>
      <c r="T413" s="51" t="str">
        <f>IF(J413&gt;NORMA!$N$11,"NO CUMPLE","CUMPLE")</f>
        <v>CUMPLE</v>
      </c>
      <c r="U413" s="51" t="str">
        <f>IF(G413&gt;NORMA!$N$12,"NO CUMPLE","CUMPLE")</f>
        <v>CUMPLE</v>
      </c>
      <c r="V413" s="51" t="str">
        <f>IF(H413&gt;NORMA!$N$13,"NO CUMPLE","CUMPLE")</f>
        <v>CUMPLE</v>
      </c>
      <c r="W413" s="51" t="str">
        <f>IF(O413&gt;NORMA!$N$14,"NO CUMPLE","CUMPLE")</f>
        <v>CUMPLE</v>
      </c>
      <c r="X413" s="51" t="str">
        <f>IF(AND(N413&gt;=NORMA!$Q$4, N413&lt;=NORMA!$R$4),"CUMPLE","NO CUMPLE")</f>
        <v>CUMPLE</v>
      </c>
      <c r="Y413" s="51" t="str">
        <f>IF(I413&gt;NORMA!$N$16,"NO CUMPLE","CUMPLE")</f>
        <v>CUMPLE</v>
      </c>
      <c r="Z413" s="51" t="str">
        <f>IF($M413&lt;NORMA!$N$23,"NO CUMPLE","CUMPLE")</f>
        <v>NO CUMPLE</v>
      </c>
      <c r="AA413" s="51" t="str">
        <f>IF($E413&gt;NORMA!$N$24,"NO CUMPLE","CUMPLE")</f>
        <v>CUMPLE</v>
      </c>
      <c r="AB413" s="51" t="str">
        <f>IF($F413&gt;NORMA!$N$25,"NO CUMPLE","CUMPLE")</f>
        <v>NO CUMPLE</v>
      </c>
      <c r="AC413" s="51" t="str">
        <f>IF($K413&gt;NORMA!$N$26,"NO CUMPLE","CUMPLE")</f>
        <v>CUMPLE</v>
      </c>
      <c r="AD413" s="51" t="str">
        <f>IF($J413&gt;NORMA!$N$27,"NO CUMPLE","CUMPLE")</f>
        <v>CUMPLE</v>
      </c>
      <c r="AE413" s="51" t="str">
        <f>IF($G413&gt;NORMA!$N$28,"NO CUMPLE","CUMPLE")</f>
        <v>CUMPLE</v>
      </c>
      <c r="AF413" s="51" t="str">
        <f>IF($H413&gt;NORMA!$N$29,"NO CUMPLE","CUMPLE")</f>
        <v>NO CUMPLE</v>
      </c>
      <c r="AG413" s="51" t="str">
        <f>IF($O413&gt;NORMA!$N$30,"NO CUMPLE","CUMPLE")</f>
        <v>CUMPLE</v>
      </c>
      <c r="AH413" s="51" t="str">
        <f>IF(AND($N413&gt;=NORMA!$R$18, $N413&lt;=NORMA!$S$18),"CUMPLE","NO CUMPLE")</f>
        <v>CUMPLE</v>
      </c>
      <c r="AI413" s="51" t="str">
        <f>IF($I413&gt;NORMA!$N$32,"NO CUMPLE","CUMPLE")</f>
        <v>CUMPLE</v>
      </c>
    </row>
    <row r="414" spans="1:35" ht="14.25" customHeight="1" x14ac:dyDescent="0.35">
      <c r="A414" s="256" t="s">
        <v>117</v>
      </c>
      <c r="B414" s="217" t="s">
        <v>116</v>
      </c>
      <c r="C414" s="215">
        <v>42851</v>
      </c>
      <c r="D414" s="251">
        <v>0.41666666666666669</v>
      </c>
      <c r="E414" s="246">
        <v>71.400000000000006</v>
      </c>
      <c r="F414" s="246">
        <v>252</v>
      </c>
      <c r="G414" s="246">
        <v>212</v>
      </c>
      <c r="H414" s="246">
        <v>10</v>
      </c>
      <c r="I414" s="257">
        <v>0.14000000000000001</v>
      </c>
      <c r="J414" s="248">
        <v>2.02</v>
      </c>
      <c r="K414" s="247">
        <v>35.786000000000001</v>
      </c>
      <c r="L414" s="242">
        <v>1.1850799999999999</v>
      </c>
      <c r="M414" s="249">
        <v>4.71</v>
      </c>
      <c r="N414" s="249">
        <v>8.7899999999999991</v>
      </c>
      <c r="O414" s="250">
        <v>130000</v>
      </c>
      <c r="P414" s="51" t="str">
        <f>IF(M414&lt;NORMA!$N$7,"NO CUMPLE","CUMPLE")</f>
        <v>CUMPLE</v>
      </c>
      <c r="Q414" s="51" t="str">
        <f>IF(E414&gt;NORMA!$N$8,"NO CUMPLE","CUMPLE")</f>
        <v>CUMPLE</v>
      </c>
      <c r="R414" s="51" t="str">
        <f>IF(F414&gt;NORMA!$N$9,"NO CUMPLE","CUMPLE")</f>
        <v>NO CUMPLE</v>
      </c>
      <c r="S414" s="51" t="str">
        <f>IF(K414&gt;NORMA!$N$10,"NO CUMPLE","CUMPLE")</f>
        <v>NO CUMPLE</v>
      </c>
      <c r="T414" s="51" t="str">
        <f>IF(J414&gt;NORMA!$N$11,"NO CUMPLE","CUMPLE")</f>
        <v>CUMPLE</v>
      </c>
      <c r="U414" s="51" t="str">
        <f>IF(G414&gt;NORMA!$N$12,"NO CUMPLE","CUMPLE")</f>
        <v>NO CUMPLE</v>
      </c>
      <c r="V414" s="51" t="str">
        <f>IF(H414&gt;NORMA!$N$13,"NO CUMPLE","CUMPLE")</f>
        <v>CUMPLE</v>
      </c>
      <c r="W414" s="51" t="str">
        <f>IF(O414&gt;NORMA!$N$14,"NO CUMPLE","CUMPLE")</f>
        <v>CUMPLE</v>
      </c>
      <c r="X414" s="51" t="str">
        <f>IF(AND(N414&gt;=NORMA!$Q$4, N414&lt;=NORMA!$R$4),"CUMPLE","NO CUMPLE")</f>
        <v>CUMPLE</v>
      </c>
      <c r="Y414" s="51" t="str">
        <f>IF(I414&gt;NORMA!$N$16,"NO CUMPLE","CUMPLE")</f>
        <v>CUMPLE</v>
      </c>
      <c r="Z414" s="51" t="str">
        <f>IF($M414&lt;NORMA!$N$23,"NO CUMPLE","CUMPLE")</f>
        <v>NO CUMPLE</v>
      </c>
      <c r="AA414" s="51" t="str">
        <f>IF($E414&gt;NORMA!$N$24,"NO CUMPLE","CUMPLE")</f>
        <v>NO CUMPLE</v>
      </c>
      <c r="AB414" s="51" t="str">
        <f>IF($F414&gt;NORMA!$N$25,"NO CUMPLE","CUMPLE")</f>
        <v>NO CUMPLE</v>
      </c>
      <c r="AC414" s="51" t="str">
        <f>IF($K414&gt;NORMA!$N$26,"NO CUMPLE","CUMPLE")</f>
        <v>NO CUMPLE</v>
      </c>
      <c r="AD414" s="51" t="str">
        <f>IF($J414&gt;NORMA!$N$27,"NO CUMPLE","CUMPLE")</f>
        <v>NO CUMPLE</v>
      </c>
      <c r="AE414" s="51" t="str">
        <f>IF($G414&gt;NORMA!$N$28,"NO CUMPLE","CUMPLE")</f>
        <v>NO CUMPLE</v>
      </c>
      <c r="AF414" s="51" t="str">
        <f>IF($H414&gt;NORMA!$N$29,"NO CUMPLE","CUMPLE")</f>
        <v>CUMPLE</v>
      </c>
      <c r="AG414" s="51" t="str">
        <f>IF($O414&gt;NORMA!$N$30,"NO CUMPLE","CUMPLE")</f>
        <v>NO CUMPLE</v>
      </c>
      <c r="AH414" s="51" t="str">
        <f>IF(AND($N414&gt;=NORMA!$R$18, $N414&lt;=NORMA!$S$18),"CUMPLE","NO CUMPLE")</f>
        <v>NO CUMPLE</v>
      </c>
      <c r="AI414" s="51" t="str">
        <f>IF($I414&gt;NORMA!$N$32,"NO CUMPLE","CUMPLE")</f>
        <v>CUMPLE</v>
      </c>
    </row>
    <row r="415" spans="1:35" ht="14.25" customHeight="1" x14ac:dyDescent="0.35">
      <c r="A415" s="256" t="s">
        <v>117</v>
      </c>
      <c r="B415" s="217" t="s">
        <v>116</v>
      </c>
      <c r="C415" s="215">
        <v>42877</v>
      </c>
      <c r="D415" s="251">
        <v>0.58333333333333337</v>
      </c>
      <c r="E415" s="246">
        <v>7.3</v>
      </c>
      <c r="F415" s="246">
        <v>84.528999999999996</v>
      </c>
      <c r="G415" s="246">
        <v>233.3</v>
      </c>
      <c r="H415" s="246">
        <v>7</v>
      </c>
      <c r="I415" s="257">
        <v>0.1</v>
      </c>
      <c r="J415" s="248">
        <v>1.5580000000000001</v>
      </c>
      <c r="K415" s="247">
        <v>3.4379999999999997</v>
      </c>
      <c r="L415" s="242">
        <v>13.257200000000001</v>
      </c>
      <c r="M415" s="249">
        <v>6.84</v>
      </c>
      <c r="N415" s="249">
        <v>8.25</v>
      </c>
      <c r="O415" s="250">
        <v>20000</v>
      </c>
      <c r="P415" s="51" t="str">
        <f>IF(M415&lt;NORMA!$N$7,"NO CUMPLE","CUMPLE")</f>
        <v>CUMPLE</v>
      </c>
      <c r="Q415" s="51" t="str">
        <f>IF(E415&gt;NORMA!$N$8,"NO CUMPLE","CUMPLE")</f>
        <v>CUMPLE</v>
      </c>
      <c r="R415" s="51" t="str">
        <f>IF(F415&gt;NORMA!$N$9,"NO CUMPLE","CUMPLE")</f>
        <v>CUMPLE</v>
      </c>
      <c r="S415" s="51" t="str">
        <f>IF(K415&gt;NORMA!$N$10,"NO CUMPLE","CUMPLE")</f>
        <v>CUMPLE</v>
      </c>
      <c r="T415" s="51" t="str">
        <f>IF(J415&gt;NORMA!$N$11,"NO CUMPLE","CUMPLE")</f>
        <v>CUMPLE</v>
      </c>
      <c r="U415" s="51" t="str">
        <f>IF(G415&gt;NORMA!$N$12,"NO CUMPLE","CUMPLE")</f>
        <v>NO CUMPLE</v>
      </c>
      <c r="V415" s="51" t="str">
        <f>IF(H415&gt;NORMA!$N$13,"NO CUMPLE","CUMPLE")</f>
        <v>CUMPLE</v>
      </c>
      <c r="W415" s="51" t="str">
        <f>IF(O415&gt;NORMA!$N$14,"NO CUMPLE","CUMPLE")</f>
        <v>CUMPLE</v>
      </c>
      <c r="X415" s="51" t="str">
        <f>IF(AND(N415&gt;=NORMA!$Q$4, N415&lt;=NORMA!$R$4),"CUMPLE","NO CUMPLE")</f>
        <v>CUMPLE</v>
      </c>
      <c r="Y415" s="51" t="str">
        <f>IF(I415&gt;NORMA!$N$16,"NO CUMPLE","CUMPLE")</f>
        <v>CUMPLE</v>
      </c>
      <c r="Z415" s="51" t="str">
        <f>IF($M415&lt;NORMA!$N$23,"NO CUMPLE","CUMPLE")</f>
        <v>CUMPLE</v>
      </c>
      <c r="AA415" s="51" t="str">
        <f>IF($E415&gt;NORMA!$N$24,"NO CUMPLE","CUMPLE")</f>
        <v>CUMPLE</v>
      </c>
      <c r="AB415" s="51" t="str">
        <f>IF($F415&gt;NORMA!$N$25,"NO CUMPLE","CUMPLE")</f>
        <v>NO CUMPLE</v>
      </c>
      <c r="AC415" s="51" t="str">
        <f>IF($K415&gt;NORMA!$N$26,"NO CUMPLE","CUMPLE")</f>
        <v>CUMPLE</v>
      </c>
      <c r="AD415" s="51" t="str">
        <f>IF($J415&gt;NORMA!$N$27,"NO CUMPLE","CUMPLE")</f>
        <v>NO CUMPLE</v>
      </c>
      <c r="AE415" s="51" t="str">
        <f>IF($G415&gt;NORMA!$N$28,"NO CUMPLE","CUMPLE")</f>
        <v>NO CUMPLE</v>
      </c>
      <c r="AF415" s="51" t="str">
        <f>IF($H415&gt;NORMA!$N$29,"NO CUMPLE","CUMPLE")</f>
        <v>CUMPLE</v>
      </c>
      <c r="AG415" s="51" t="str">
        <f>IF($O415&gt;NORMA!$N$30,"NO CUMPLE","CUMPLE")</f>
        <v>CUMPLE</v>
      </c>
      <c r="AH415" s="51" t="str">
        <f>IF(AND($N415&gt;=NORMA!$R$18, $N415&lt;=NORMA!$S$18),"CUMPLE","NO CUMPLE")</f>
        <v>CUMPLE</v>
      </c>
      <c r="AI415" s="51" t="str">
        <f>IF($I415&gt;NORMA!$N$32,"NO CUMPLE","CUMPLE")</f>
        <v>CUMPLE</v>
      </c>
    </row>
    <row r="416" spans="1:35" ht="14.25" customHeight="1" x14ac:dyDescent="0.35">
      <c r="A416" s="256" t="s">
        <v>117</v>
      </c>
      <c r="B416" s="217" t="s">
        <v>116</v>
      </c>
      <c r="C416" s="215">
        <v>42888</v>
      </c>
      <c r="D416" s="251">
        <v>0.25</v>
      </c>
      <c r="E416" s="246">
        <v>23.5</v>
      </c>
      <c r="F416" s="246">
        <v>110</v>
      </c>
      <c r="G416" s="246">
        <v>91</v>
      </c>
      <c r="H416" s="246">
        <v>9</v>
      </c>
      <c r="I416" s="257">
        <v>0.18</v>
      </c>
      <c r="J416" s="248">
        <v>0.51300000000000001</v>
      </c>
      <c r="K416" s="247">
        <v>23.329000000000001</v>
      </c>
      <c r="L416" s="242">
        <v>1.2927999999999999</v>
      </c>
      <c r="M416" s="249">
        <v>6.18</v>
      </c>
      <c r="N416" s="249">
        <v>8.69</v>
      </c>
      <c r="O416" s="250">
        <v>35000</v>
      </c>
      <c r="P416" s="51" t="str">
        <f>IF(M416&lt;NORMA!$N$7,"NO CUMPLE","CUMPLE")</f>
        <v>CUMPLE</v>
      </c>
      <c r="Q416" s="51" t="str">
        <f>IF(E416&gt;NORMA!$N$8,"NO CUMPLE","CUMPLE")</f>
        <v>CUMPLE</v>
      </c>
      <c r="R416" s="51" t="str">
        <f>IF(F416&gt;NORMA!$N$9,"NO CUMPLE","CUMPLE")</f>
        <v>CUMPLE</v>
      </c>
      <c r="S416" s="51" t="str">
        <f>IF(K416&gt;NORMA!$N$10,"NO CUMPLE","CUMPLE")</f>
        <v>NO CUMPLE</v>
      </c>
      <c r="T416" s="51" t="str">
        <f>IF(J416&gt;NORMA!$N$11,"NO CUMPLE","CUMPLE")</f>
        <v>CUMPLE</v>
      </c>
      <c r="U416" s="51" t="str">
        <f>IF(G416&gt;NORMA!$N$12,"NO CUMPLE","CUMPLE")</f>
        <v>CUMPLE</v>
      </c>
      <c r="V416" s="51" t="str">
        <f>IF(H416&gt;NORMA!$N$13,"NO CUMPLE","CUMPLE")</f>
        <v>CUMPLE</v>
      </c>
      <c r="W416" s="51" t="str">
        <f>IF(O416&gt;NORMA!$N$14,"NO CUMPLE","CUMPLE")</f>
        <v>CUMPLE</v>
      </c>
      <c r="X416" s="51" t="str">
        <f>IF(AND(N416&gt;=NORMA!$Q$4, N416&lt;=NORMA!$R$4),"CUMPLE","NO CUMPLE")</f>
        <v>CUMPLE</v>
      </c>
      <c r="Y416" s="51" t="str">
        <f>IF(I416&gt;NORMA!$N$16,"NO CUMPLE","CUMPLE")</f>
        <v>CUMPLE</v>
      </c>
      <c r="Z416" s="51" t="str">
        <f>IF($M416&lt;NORMA!$N$23,"NO CUMPLE","CUMPLE")</f>
        <v>CUMPLE</v>
      </c>
      <c r="AA416" s="51" t="str">
        <f>IF($E416&gt;NORMA!$N$24,"NO CUMPLE","CUMPLE")</f>
        <v>NO CUMPLE</v>
      </c>
      <c r="AB416" s="51" t="str">
        <f>IF($F416&gt;NORMA!$N$25,"NO CUMPLE","CUMPLE")</f>
        <v>NO CUMPLE</v>
      </c>
      <c r="AC416" s="51" t="str">
        <f>IF($K416&gt;NORMA!$N$26,"NO CUMPLE","CUMPLE")</f>
        <v>NO CUMPLE</v>
      </c>
      <c r="AD416" s="51" t="str">
        <f>IF($J416&gt;NORMA!$N$27,"NO CUMPLE","CUMPLE")</f>
        <v>CUMPLE</v>
      </c>
      <c r="AE416" s="51" t="str">
        <f>IF($G416&gt;NORMA!$N$28,"NO CUMPLE","CUMPLE")</f>
        <v>CUMPLE</v>
      </c>
      <c r="AF416" s="51" t="str">
        <f>IF($H416&gt;NORMA!$N$29,"NO CUMPLE","CUMPLE")</f>
        <v>CUMPLE</v>
      </c>
      <c r="AG416" s="51" t="str">
        <f>IF($O416&gt;NORMA!$N$30,"NO CUMPLE","CUMPLE")</f>
        <v>CUMPLE</v>
      </c>
      <c r="AH416" s="51" t="str">
        <f>IF(AND($N416&gt;=NORMA!$R$18, $N416&lt;=NORMA!$S$18),"CUMPLE","NO CUMPLE")</f>
        <v>NO CUMPLE</v>
      </c>
      <c r="AI416" s="51" t="str">
        <f>IF($I416&gt;NORMA!$N$32,"NO CUMPLE","CUMPLE")</f>
        <v>CUMPLE</v>
      </c>
    </row>
    <row r="417" spans="1:35" ht="14.25" customHeight="1" x14ac:dyDescent="0.35">
      <c r="A417" s="256" t="s">
        <v>115</v>
      </c>
      <c r="B417" s="217" t="s">
        <v>116</v>
      </c>
      <c r="C417" s="215">
        <v>42891</v>
      </c>
      <c r="D417" s="251">
        <v>0.41666666666666669</v>
      </c>
      <c r="E417" s="246">
        <v>10.3</v>
      </c>
      <c r="F417" s="246">
        <v>38.200000000000003</v>
      </c>
      <c r="G417" s="246">
        <v>34.4</v>
      </c>
      <c r="H417" s="246">
        <v>60</v>
      </c>
      <c r="I417" s="257">
        <v>0.21</v>
      </c>
      <c r="J417" s="248">
        <v>0.52400000000000002</v>
      </c>
      <c r="K417" s="247">
        <v>5.8210000000000006</v>
      </c>
      <c r="L417" s="242">
        <v>1.8729200000000001</v>
      </c>
      <c r="M417" s="249">
        <v>5.96</v>
      </c>
      <c r="N417" s="249">
        <v>7.47</v>
      </c>
      <c r="O417" s="250">
        <v>350000</v>
      </c>
      <c r="P417" s="51" t="str">
        <f>IF(M417&lt;NORMA!$N$7,"NO CUMPLE","CUMPLE")</f>
        <v>CUMPLE</v>
      </c>
      <c r="Q417" s="51" t="str">
        <f>IF(E417&gt;NORMA!$N$8,"NO CUMPLE","CUMPLE")</f>
        <v>CUMPLE</v>
      </c>
      <c r="R417" s="51" t="str">
        <f>IF(F417&gt;NORMA!$N$9,"NO CUMPLE","CUMPLE")</f>
        <v>CUMPLE</v>
      </c>
      <c r="S417" s="51" t="str">
        <f>IF(K417&gt;NORMA!$N$10,"NO CUMPLE","CUMPLE")</f>
        <v>CUMPLE</v>
      </c>
      <c r="T417" s="51" t="str">
        <f>IF(J417&gt;NORMA!$N$11,"NO CUMPLE","CUMPLE")</f>
        <v>CUMPLE</v>
      </c>
      <c r="U417" s="51" t="str">
        <f>IF(G417&gt;NORMA!$N$12,"NO CUMPLE","CUMPLE")</f>
        <v>CUMPLE</v>
      </c>
      <c r="V417" s="51" t="str">
        <f>IF(H417&gt;NORMA!$N$13,"NO CUMPLE","CUMPLE")</f>
        <v>NO CUMPLE</v>
      </c>
      <c r="W417" s="51" t="str">
        <f>IF(O417&gt;NORMA!$N$14,"NO CUMPLE","CUMPLE")</f>
        <v>CUMPLE</v>
      </c>
      <c r="X417" s="51" t="str">
        <f>IF(AND(N417&gt;=NORMA!$Q$4, N417&lt;=NORMA!$R$4),"CUMPLE","NO CUMPLE")</f>
        <v>CUMPLE</v>
      </c>
      <c r="Y417" s="51" t="str">
        <f>IF(I417&gt;NORMA!$N$16,"NO CUMPLE","CUMPLE")</f>
        <v>CUMPLE</v>
      </c>
      <c r="Z417" s="51" t="str">
        <f>IF($M417&lt;NORMA!$N$23,"NO CUMPLE","CUMPLE")</f>
        <v>CUMPLE</v>
      </c>
      <c r="AA417" s="51" t="str">
        <f>IF($E417&gt;NORMA!$N$24,"NO CUMPLE","CUMPLE")</f>
        <v>CUMPLE</v>
      </c>
      <c r="AB417" s="51" t="str">
        <f>IF($F417&gt;NORMA!$N$25,"NO CUMPLE","CUMPLE")</f>
        <v>NO CUMPLE</v>
      </c>
      <c r="AC417" s="51" t="str">
        <f>IF($K417&gt;NORMA!$N$26,"NO CUMPLE","CUMPLE")</f>
        <v>CUMPLE</v>
      </c>
      <c r="AD417" s="51" t="str">
        <f>IF($J417&gt;NORMA!$N$27,"NO CUMPLE","CUMPLE")</f>
        <v>CUMPLE</v>
      </c>
      <c r="AE417" s="51" t="str">
        <f>IF($G417&gt;NORMA!$N$28,"NO CUMPLE","CUMPLE")</f>
        <v>CUMPLE</v>
      </c>
      <c r="AF417" s="51" t="str">
        <f>IF($H417&gt;NORMA!$N$29,"NO CUMPLE","CUMPLE")</f>
        <v>NO CUMPLE</v>
      </c>
      <c r="AG417" s="51" t="str">
        <f>IF($O417&gt;NORMA!$N$30,"NO CUMPLE","CUMPLE")</f>
        <v>NO CUMPLE</v>
      </c>
      <c r="AH417" s="51" t="str">
        <f>IF(AND($N417&gt;=NORMA!$R$18, $N417&lt;=NORMA!$S$18),"CUMPLE","NO CUMPLE")</f>
        <v>CUMPLE</v>
      </c>
      <c r="AI417" s="51" t="str">
        <f>IF($I417&gt;NORMA!$N$32,"NO CUMPLE","CUMPLE")</f>
        <v>CUMPLE</v>
      </c>
    </row>
    <row r="418" spans="1:35" ht="14.25" customHeight="1" x14ac:dyDescent="0.35">
      <c r="A418" s="256" t="s">
        <v>117</v>
      </c>
      <c r="B418" s="217" t="s">
        <v>116</v>
      </c>
      <c r="C418" s="215">
        <v>42901</v>
      </c>
      <c r="D418" s="251">
        <v>0.33333333333333331</v>
      </c>
      <c r="E418" s="246">
        <v>2.8</v>
      </c>
      <c r="F418" s="246">
        <v>26.5</v>
      </c>
      <c r="G418" s="246">
        <v>86</v>
      </c>
      <c r="H418" s="246">
        <v>14</v>
      </c>
      <c r="I418" s="257">
        <v>0.4</v>
      </c>
      <c r="J418" s="248">
        <v>0.80800000000000005</v>
      </c>
      <c r="K418" s="247">
        <v>4.3270000000000008</v>
      </c>
      <c r="L418" s="242">
        <v>12.7094</v>
      </c>
      <c r="M418" s="249">
        <v>6.4</v>
      </c>
      <c r="N418" s="249">
        <v>7.53</v>
      </c>
      <c r="O418" s="250">
        <v>7900</v>
      </c>
      <c r="P418" s="51" t="str">
        <f>IF(M418&lt;NORMA!$N$7,"NO CUMPLE","CUMPLE")</f>
        <v>CUMPLE</v>
      </c>
      <c r="Q418" s="51" t="str">
        <f>IF(E418&gt;NORMA!$N$8,"NO CUMPLE","CUMPLE")</f>
        <v>CUMPLE</v>
      </c>
      <c r="R418" s="51" t="str">
        <f>IF(F418&gt;NORMA!$N$9,"NO CUMPLE","CUMPLE")</f>
        <v>CUMPLE</v>
      </c>
      <c r="S418" s="51" t="str">
        <f>IF(K418&gt;NORMA!$N$10,"NO CUMPLE","CUMPLE")</f>
        <v>CUMPLE</v>
      </c>
      <c r="T418" s="51" t="str">
        <f>IF(J418&gt;NORMA!$N$11,"NO CUMPLE","CUMPLE")</f>
        <v>CUMPLE</v>
      </c>
      <c r="U418" s="51" t="str">
        <f>IF(G418&gt;NORMA!$N$12,"NO CUMPLE","CUMPLE")</f>
        <v>CUMPLE</v>
      </c>
      <c r="V418" s="51" t="str">
        <f>IF(H418&gt;NORMA!$N$13,"NO CUMPLE","CUMPLE")</f>
        <v>CUMPLE</v>
      </c>
      <c r="W418" s="51" t="str">
        <f>IF(O418&gt;NORMA!$N$14,"NO CUMPLE","CUMPLE")</f>
        <v>CUMPLE</v>
      </c>
      <c r="X418" s="51" t="str">
        <f>IF(AND(N418&gt;=NORMA!$Q$4, N418&lt;=NORMA!$R$4),"CUMPLE","NO CUMPLE")</f>
        <v>CUMPLE</v>
      </c>
      <c r="Y418" s="51" t="str">
        <f>IF(I418&gt;NORMA!$N$16,"NO CUMPLE","CUMPLE")</f>
        <v>CUMPLE</v>
      </c>
      <c r="Z418" s="51" t="str">
        <f>IF($M418&lt;NORMA!$N$23,"NO CUMPLE","CUMPLE")</f>
        <v>CUMPLE</v>
      </c>
      <c r="AA418" s="51" t="str">
        <f>IF($E418&gt;NORMA!$N$24,"NO CUMPLE","CUMPLE")</f>
        <v>CUMPLE</v>
      </c>
      <c r="AB418" s="51" t="str">
        <f>IF($F418&gt;NORMA!$N$25,"NO CUMPLE","CUMPLE")</f>
        <v>CUMPLE</v>
      </c>
      <c r="AC418" s="51" t="str">
        <f>IF($K418&gt;NORMA!$N$26,"NO CUMPLE","CUMPLE")</f>
        <v>CUMPLE</v>
      </c>
      <c r="AD418" s="51" t="str">
        <f>IF($J418&gt;NORMA!$N$27,"NO CUMPLE","CUMPLE")</f>
        <v>CUMPLE</v>
      </c>
      <c r="AE418" s="51" t="str">
        <f>IF($G418&gt;NORMA!$N$28,"NO CUMPLE","CUMPLE")</f>
        <v>CUMPLE</v>
      </c>
      <c r="AF418" s="51" t="str">
        <f>IF($H418&gt;NORMA!$N$29,"NO CUMPLE","CUMPLE")</f>
        <v>NO CUMPLE</v>
      </c>
      <c r="AG418" s="51" t="str">
        <f>IF($O418&gt;NORMA!$N$30,"NO CUMPLE","CUMPLE")</f>
        <v>CUMPLE</v>
      </c>
      <c r="AH418" s="51" t="str">
        <f>IF(AND($N418&gt;=NORMA!$R$18, $N418&lt;=NORMA!$S$18),"CUMPLE","NO CUMPLE")</f>
        <v>CUMPLE</v>
      </c>
      <c r="AI418" s="51" t="str">
        <f>IF($I418&gt;NORMA!$N$32,"NO CUMPLE","CUMPLE")</f>
        <v>CUMPLE</v>
      </c>
    </row>
    <row r="419" spans="1:35" ht="14.25" customHeight="1" x14ac:dyDescent="0.35">
      <c r="A419" s="256" t="s">
        <v>115</v>
      </c>
      <c r="B419" s="217" t="s">
        <v>116</v>
      </c>
      <c r="C419" s="215">
        <v>42914</v>
      </c>
      <c r="D419" s="251">
        <v>0.58333333333333337</v>
      </c>
      <c r="E419" s="246">
        <v>17</v>
      </c>
      <c r="F419" s="246">
        <v>39.1</v>
      </c>
      <c r="G419" s="246">
        <v>21</v>
      </c>
      <c r="H419" s="246">
        <v>7</v>
      </c>
      <c r="I419" s="247">
        <v>0.48</v>
      </c>
      <c r="J419" s="248">
        <v>0.61099999999999999</v>
      </c>
      <c r="K419" s="247">
        <v>5.125</v>
      </c>
      <c r="L419" s="242">
        <v>1.3852500000000001</v>
      </c>
      <c r="M419" s="249">
        <v>4.67</v>
      </c>
      <c r="N419" s="249">
        <v>7.4</v>
      </c>
      <c r="O419" s="250">
        <v>4600</v>
      </c>
      <c r="P419" s="51" t="str">
        <f>IF(M419&lt;NORMA!$N$7,"NO CUMPLE","CUMPLE")</f>
        <v>CUMPLE</v>
      </c>
      <c r="Q419" s="51" t="str">
        <f>IF(E419&gt;NORMA!$N$8,"NO CUMPLE","CUMPLE")</f>
        <v>CUMPLE</v>
      </c>
      <c r="R419" s="51" t="str">
        <f>IF(F419&gt;NORMA!$N$9,"NO CUMPLE","CUMPLE")</f>
        <v>CUMPLE</v>
      </c>
      <c r="S419" s="51" t="str">
        <f>IF(K419&gt;NORMA!$N$10,"NO CUMPLE","CUMPLE")</f>
        <v>CUMPLE</v>
      </c>
      <c r="T419" s="51" t="str">
        <f>IF(J419&gt;NORMA!$N$11,"NO CUMPLE","CUMPLE")</f>
        <v>CUMPLE</v>
      </c>
      <c r="U419" s="51" t="str">
        <f>IF(G419&gt;NORMA!$N$12,"NO CUMPLE","CUMPLE")</f>
        <v>CUMPLE</v>
      </c>
      <c r="V419" s="51" t="str">
        <f>IF(H419&gt;NORMA!$N$13,"NO CUMPLE","CUMPLE")</f>
        <v>CUMPLE</v>
      </c>
      <c r="W419" s="51" t="str">
        <f>IF(O419&gt;NORMA!$N$14,"NO CUMPLE","CUMPLE")</f>
        <v>CUMPLE</v>
      </c>
      <c r="X419" s="51" t="str">
        <f>IF(AND(N419&gt;=NORMA!$Q$4, N419&lt;=NORMA!$R$4),"CUMPLE","NO CUMPLE")</f>
        <v>CUMPLE</v>
      </c>
      <c r="Y419" s="51" t="str">
        <f>IF(I419&gt;NORMA!$N$16,"NO CUMPLE","CUMPLE")</f>
        <v>CUMPLE</v>
      </c>
      <c r="Z419" s="51" t="str">
        <f>IF($M419&lt;NORMA!$N$23,"NO CUMPLE","CUMPLE")</f>
        <v>NO CUMPLE</v>
      </c>
      <c r="AA419" s="51" t="str">
        <f>IF($E419&gt;NORMA!$N$24,"NO CUMPLE","CUMPLE")</f>
        <v>CUMPLE</v>
      </c>
      <c r="AB419" s="51" t="str">
        <f>IF($F419&gt;NORMA!$N$25,"NO CUMPLE","CUMPLE")</f>
        <v>NO CUMPLE</v>
      </c>
      <c r="AC419" s="51" t="str">
        <f>IF($K419&gt;NORMA!$N$26,"NO CUMPLE","CUMPLE")</f>
        <v>CUMPLE</v>
      </c>
      <c r="AD419" s="51" t="str">
        <f>IF($J419&gt;NORMA!$N$27,"NO CUMPLE","CUMPLE")</f>
        <v>CUMPLE</v>
      </c>
      <c r="AE419" s="51" t="str">
        <f>IF($G419&gt;NORMA!$N$28,"NO CUMPLE","CUMPLE")</f>
        <v>CUMPLE</v>
      </c>
      <c r="AF419" s="51" t="str">
        <f>IF($H419&gt;NORMA!$N$29,"NO CUMPLE","CUMPLE")</f>
        <v>CUMPLE</v>
      </c>
      <c r="AG419" s="51" t="str">
        <f>IF($O419&gt;NORMA!$N$30,"NO CUMPLE","CUMPLE")</f>
        <v>CUMPLE</v>
      </c>
      <c r="AH419" s="51" t="str">
        <f>IF(AND($N419&gt;=NORMA!$R$18, $N419&lt;=NORMA!$S$18),"CUMPLE","NO CUMPLE")</f>
        <v>CUMPLE</v>
      </c>
      <c r="AI419" s="51" t="str">
        <f>IF($I419&gt;NORMA!$N$32,"NO CUMPLE","CUMPLE")</f>
        <v>CUMPLE</v>
      </c>
    </row>
    <row r="420" spans="1:35" ht="14.25" customHeight="1" x14ac:dyDescent="0.35">
      <c r="A420" s="256" t="s">
        <v>117</v>
      </c>
      <c r="B420" s="217" t="s">
        <v>116</v>
      </c>
      <c r="C420" s="215">
        <v>42914</v>
      </c>
      <c r="D420" s="251">
        <v>0.66666666666666663</v>
      </c>
      <c r="E420" s="246">
        <v>12.6</v>
      </c>
      <c r="F420" s="246">
        <v>40.299999999999997</v>
      </c>
      <c r="G420" s="246">
        <v>1025</v>
      </c>
      <c r="H420" s="246">
        <v>11</v>
      </c>
      <c r="I420" s="257">
        <v>0.4</v>
      </c>
      <c r="J420" s="248">
        <v>4.2450000000000001</v>
      </c>
      <c r="K420" s="247">
        <v>22.783000000000001</v>
      </c>
      <c r="L420" s="242">
        <v>2.9511999999999996</v>
      </c>
      <c r="M420" s="249">
        <v>4.8</v>
      </c>
      <c r="N420" s="249">
        <v>9.0399999999999991</v>
      </c>
      <c r="O420" s="250">
        <v>24000</v>
      </c>
      <c r="P420" s="51" t="str">
        <f>IF(M420&lt;NORMA!$N$7,"NO CUMPLE","CUMPLE")</f>
        <v>CUMPLE</v>
      </c>
      <c r="Q420" s="51" t="str">
        <f>IF(E420&gt;NORMA!$N$8,"NO CUMPLE","CUMPLE")</f>
        <v>CUMPLE</v>
      </c>
      <c r="R420" s="51" t="str">
        <f>IF(F420&gt;NORMA!$N$9,"NO CUMPLE","CUMPLE")</f>
        <v>CUMPLE</v>
      </c>
      <c r="S420" s="51" t="str">
        <f>IF(K420&gt;NORMA!$N$10,"NO CUMPLE","CUMPLE")</f>
        <v>NO CUMPLE</v>
      </c>
      <c r="T420" s="51" t="str">
        <f>IF(J420&gt;NORMA!$N$11,"NO CUMPLE","CUMPLE")</f>
        <v>NO CUMPLE</v>
      </c>
      <c r="U420" s="51" t="str">
        <f>IF(G420&gt;NORMA!$N$12,"NO CUMPLE","CUMPLE")</f>
        <v>NO CUMPLE</v>
      </c>
      <c r="V420" s="51" t="str">
        <f>IF(H420&gt;NORMA!$N$13,"NO CUMPLE","CUMPLE")</f>
        <v>CUMPLE</v>
      </c>
      <c r="W420" s="51" t="str">
        <f>IF(O420&gt;NORMA!$N$14,"NO CUMPLE","CUMPLE")</f>
        <v>CUMPLE</v>
      </c>
      <c r="X420" s="51" t="str">
        <f>IF(AND(N420&gt;=NORMA!$Q$4, N420&lt;=NORMA!$R$4),"CUMPLE","NO CUMPLE")</f>
        <v>NO CUMPLE</v>
      </c>
      <c r="Y420" s="51" t="str">
        <f>IF(I420&gt;NORMA!$N$16,"NO CUMPLE","CUMPLE")</f>
        <v>CUMPLE</v>
      </c>
      <c r="Z420" s="51" t="str">
        <f>IF($M420&lt;NORMA!$N$23,"NO CUMPLE","CUMPLE")</f>
        <v>NO CUMPLE</v>
      </c>
      <c r="AA420" s="51" t="str">
        <f>IF($E420&gt;NORMA!$N$24,"NO CUMPLE","CUMPLE")</f>
        <v>CUMPLE</v>
      </c>
      <c r="AB420" s="51" t="str">
        <f>IF($F420&gt;NORMA!$N$25,"NO CUMPLE","CUMPLE")</f>
        <v>NO CUMPLE</v>
      </c>
      <c r="AC420" s="51" t="str">
        <f>IF($K420&gt;NORMA!$N$26,"NO CUMPLE","CUMPLE")</f>
        <v>NO CUMPLE</v>
      </c>
      <c r="AD420" s="51" t="str">
        <f>IF($J420&gt;NORMA!$N$27,"NO CUMPLE","CUMPLE")</f>
        <v>NO CUMPLE</v>
      </c>
      <c r="AE420" s="51" t="str">
        <f>IF($G420&gt;NORMA!$N$28,"NO CUMPLE","CUMPLE")</f>
        <v>NO CUMPLE</v>
      </c>
      <c r="AF420" s="51" t="str">
        <f>IF($H420&gt;NORMA!$N$29,"NO CUMPLE","CUMPLE")</f>
        <v>NO CUMPLE</v>
      </c>
      <c r="AG420" s="51" t="str">
        <f>IF($O420&gt;NORMA!$N$30,"NO CUMPLE","CUMPLE")</f>
        <v>CUMPLE</v>
      </c>
      <c r="AH420" s="51" t="str">
        <f>IF(AND($N420&gt;=NORMA!$R$18, $N420&lt;=NORMA!$S$18),"CUMPLE","NO CUMPLE")</f>
        <v>NO CUMPLE</v>
      </c>
      <c r="AI420" s="51" t="str">
        <f>IF($I420&gt;NORMA!$N$32,"NO CUMPLE","CUMPLE")</f>
        <v>CUMPLE</v>
      </c>
    </row>
    <row r="421" spans="1:35" ht="14.25" customHeight="1" x14ac:dyDescent="0.35">
      <c r="A421" s="256" t="s">
        <v>115</v>
      </c>
      <c r="B421" s="217" t="s">
        <v>116</v>
      </c>
      <c r="C421" s="215">
        <v>42915</v>
      </c>
      <c r="D421" s="251">
        <v>0.66666666666666663</v>
      </c>
      <c r="E421" s="246">
        <v>16.899999999999999</v>
      </c>
      <c r="F421" s="246">
        <v>38.799999999999997</v>
      </c>
      <c r="G421" s="246">
        <v>22.7</v>
      </c>
      <c r="H421" s="246">
        <v>10</v>
      </c>
      <c r="I421" s="257">
        <v>0.4</v>
      </c>
      <c r="J421" s="248">
        <v>0.57799999999999996</v>
      </c>
      <c r="K421" s="247">
        <v>5.79</v>
      </c>
      <c r="L421" s="242">
        <v>1.5299</v>
      </c>
      <c r="M421" s="249">
        <v>5.39</v>
      </c>
      <c r="N421" s="249">
        <v>7.26</v>
      </c>
      <c r="O421" s="250">
        <v>1100</v>
      </c>
      <c r="P421" s="51" t="str">
        <f>IF(M421&lt;NORMA!$N$7,"NO CUMPLE","CUMPLE")</f>
        <v>CUMPLE</v>
      </c>
      <c r="Q421" s="51" t="str">
        <f>IF(E421&gt;NORMA!$N$8,"NO CUMPLE","CUMPLE")</f>
        <v>CUMPLE</v>
      </c>
      <c r="R421" s="51" t="str">
        <f>IF(F421&gt;NORMA!$N$9,"NO CUMPLE","CUMPLE")</f>
        <v>CUMPLE</v>
      </c>
      <c r="S421" s="51" t="str">
        <f>IF(K421&gt;NORMA!$N$10,"NO CUMPLE","CUMPLE")</f>
        <v>CUMPLE</v>
      </c>
      <c r="T421" s="51" t="str">
        <f>IF(J421&gt;NORMA!$N$11,"NO CUMPLE","CUMPLE")</f>
        <v>CUMPLE</v>
      </c>
      <c r="U421" s="51" t="str">
        <f>IF(G421&gt;NORMA!$N$12,"NO CUMPLE","CUMPLE")</f>
        <v>CUMPLE</v>
      </c>
      <c r="V421" s="51" t="str">
        <f>IF(H421&gt;NORMA!$N$13,"NO CUMPLE","CUMPLE")</f>
        <v>CUMPLE</v>
      </c>
      <c r="W421" s="51" t="str">
        <f>IF(O421&gt;NORMA!$N$14,"NO CUMPLE","CUMPLE")</f>
        <v>CUMPLE</v>
      </c>
      <c r="X421" s="51" t="str">
        <f>IF(AND(N421&gt;=NORMA!$Q$4, N421&lt;=NORMA!$R$4),"CUMPLE","NO CUMPLE")</f>
        <v>CUMPLE</v>
      </c>
      <c r="Y421" s="51" t="str">
        <f>IF(I421&gt;NORMA!$N$16,"NO CUMPLE","CUMPLE")</f>
        <v>CUMPLE</v>
      </c>
      <c r="Z421" s="51" t="str">
        <f>IF($M421&lt;NORMA!$N$23,"NO CUMPLE","CUMPLE")</f>
        <v>CUMPLE</v>
      </c>
      <c r="AA421" s="51" t="str">
        <f>IF($E421&gt;NORMA!$N$24,"NO CUMPLE","CUMPLE")</f>
        <v>CUMPLE</v>
      </c>
      <c r="AB421" s="51" t="str">
        <f>IF($F421&gt;NORMA!$N$25,"NO CUMPLE","CUMPLE")</f>
        <v>NO CUMPLE</v>
      </c>
      <c r="AC421" s="51" t="str">
        <f>IF($K421&gt;NORMA!$N$26,"NO CUMPLE","CUMPLE")</f>
        <v>CUMPLE</v>
      </c>
      <c r="AD421" s="51" t="str">
        <f>IF($J421&gt;NORMA!$N$27,"NO CUMPLE","CUMPLE")</f>
        <v>CUMPLE</v>
      </c>
      <c r="AE421" s="51" t="str">
        <f>IF($G421&gt;NORMA!$N$28,"NO CUMPLE","CUMPLE")</f>
        <v>CUMPLE</v>
      </c>
      <c r="AF421" s="51" t="str">
        <f>IF($H421&gt;NORMA!$N$29,"NO CUMPLE","CUMPLE")</f>
        <v>CUMPLE</v>
      </c>
      <c r="AG421" s="51" t="str">
        <f>IF($O421&gt;NORMA!$N$30,"NO CUMPLE","CUMPLE")</f>
        <v>CUMPLE</v>
      </c>
      <c r="AH421" s="51" t="str">
        <f>IF(AND($N421&gt;=NORMA!$R$18, $N421&lt;=NORMA!$S$18),"CUMPLE","NO CUMPLE")</f>
        <v>CUMPLE</v>
      </c>
      <c r="AI421" s="51" t="str">
        <f>IF($I421&gt;NORMA!$N$32,"NO CUMPLE","CUMPLE")</f>
        <v>CUMPLE</v>
      </c>
    </row>
    <row r="422" spans="1:35" ht="14.25" customHeight="1" x14ac:dyDescent="0.35">
      <c r="A422" s="256" t="s">
        <v>115</v>
      </c>
      <c r="B422" s="217" t="s">
        <v>116</v>
      </c>
      <c r="C422" s="215">
        <v>42930</v>
      </c>
      <c r="D422" s="251">
        <v>0.5</v>
      </c>
      <c r="E422" s="246">
        <v>9.3000000000000007</v>
      </c>
      <c r="F422" s="245">
        <v>10</v>
      </c>
      <c r="G422" s="246">
        <v>15</v>
      </c>
      <c r="H422" s="245">
        <v>6</v>
      </c>
      <c r="I422" s="257">
        <v>0.4</v>
      </c>
      <c r="J422" s="248">
        <v>0.156</v>
      </c>
      <c r="K422" s="247">
        <v>2.472</v>
      </c>
      <c r="L422" s="242">
        <v>9.7273999999999994</v>
      </c>
      <c r="M422" s="249">
        <v>6.09</v>
      </c>
      <c r="N422" s="249">
        <v>6.95</v>
      </c>
      <c r="O422" s="250">
        <v>4900</v>
      </c>
      <c r="P422" s="51" t="str">
        <f>IF(M422&lt;NORMA!$N$7,"NO CUMPLE","CUMPLE")</f>
        <v>CUMPLE</v>
      </c>
      <c r="Q422" s="51" t="str">
        <f>IF(E422&gt;NORMA!$N$8,"NO CUMPLE","CUMPLE")</f>
        <v>CUMPLE</v>
      </c>
      <c r="R422" s="51" t="str">
        <f>IF(F422&gt;NORMA!$N$9,"NO CUMPLE","CUMPLE")</f>
        <v>CUMPLE</v>
      </c>
      <c r="S422" s="51" t="str">
        <f>IF(K422&gt;NORMA!$N$10,"NO CUMPLE","CUMPLE")</f>
        <v>CUMPLE</v>
      </c>
      <c r="T422" s="51" t="str">
        <f>IF(J422&gt;NORMA!$N$11,"NO CUMPLE","CUMPLE")</f>
        <v>CUMPLE</v>
      </c>
      <c r="U422" s="51" t="str">
        <f>IF(G422&gt;NORMA!$N$12,"NO CUMPLE","CUMPLE")</f>
        <v>CUMPLE</v>
      </c>
      <c r="V422" s="51" t="str">
        <f>IF(H422&gt;NORMA!$N$13,"NO CUMPLE","CUMPLE")</f>
        <v>CUMPLE</v>
      </c>
      <c r="W422" s="51" t="str">
        <f>IF(O422&gt;NORMA!$N$14,"NO CUMPLE","CUMPLE")</f>
        <v>CUMPLE</v>
      </c>
      <c r="X422" s="51" t="str">
        <f>IF(AND(N422&gt;=NORMA!$Q$4, N422&lt;=NORMA!$R$4),"CUMPLE","NO CUMPLE")</f>
        <v>CUMPLE</v>
      </c>
      <c r="Y422" s="51" t="str">
        <f>IF(I422&gt;NORMA!$N$16,"NO CUMPLE","CUMPLE")</f>
        <v>CUMPLE</v>
      </c>
      <c r="Z422" s="51" t="str">
        <f>IF($M422&lt;NORMA!$N$23,"NO CUMPLE","CUMPLE")</f>
        <v>CUMPLE</v>
      </c>
      <c r="AA422" s="51" t="str">
        <f>IF($E422&gt;NORMA!$N$24,"NO CUMPLE","CUMPLE")</f>
        <v>CUMPLE</v>
      </c>
      <c r="AB422" s="51" t="str">
        <f>IF($F422&gt;NORMA!$N$25,"NO CUMPLE","CUMPLE")</f>
        <v>CUMPLE</v>
      </c>
      <c r="AC422" s="51" t="str">
        <f>IF($K422&gt;NORMA!$N$26,"NO CUMPLE","CUMPLE")</f>
        <v>CUMPLE</v>
      </c>
      <c r="AD422" s="51" t="str">
        <f>IF($J422&gt;NORMA!$N$27,"NO CUMPLE","CUMPLE")</f>
        <v>CUMPLE</v>
      </c>
      <c r="AE422" s="51" t="str">
        <f>IF($G422&gt;NORMA!$N$28,"NO CUMPLE","CUMPLE")</f>
        <v>CUMPLE</v>
      </c>
      <c r="AF422" s="51" t="str">
        <f>IF($H422&gt;NORMA!$N$29,"NO CUMPLE","CUMPLE")</f>
        <v>CUMPLE</v>
      </c>
      <c r="AG422" s="51" t="str">
        <f>IF($O422&gt;NORMA!$N$30,"NO CUMPLE","CUMPLE")</f>
        <v>CUMPLE</v>
      </c>
      <c r="AH422" s="51" t="str">
        <f>IF(AND($N422&gt;=NORMA!$R$18, $N422&lt;=NORMA!$S$18),"CUMPLE","NO CUMPLE")</f>
        <v>CUMPLE</v>
      </c>
      <c r="AI422" s="51" t="str">
        <f>IF($I422&gt;NORMA!$N$32,"NO CUMPLE","CUMPLE")</f>
        <v>CUMPLE</v>
      </c>
    </row>
    <row r="423" spans="1:35" ht="14.25" customHeight="1" x14ac:dyDescent="0.35">
      <c r="A423" s="256" t="s">
        <v>115</v>
      </c>
      <c r="B423" s="217" t="s">
        <v>116</v>
      </c>
      <c r="C423" s="215">
        <v>43117</v>
      </c>
      <c r="D423" s="251">
        <v>0.33333333333333331</v>
      </c>
      <c r="E423" s="246">
        <v>3.6</v>
      </c>
      <c r="F423" s="246">
        <v>51.2</v>
      </c>
      <c r="G423" s="246">
        <v>8</v>
      </c>
      <c r="H423" s="246">
        <v>9</v>
      </c>
      <c r="I423" s="247">
        <v>0.57999999999999996</v>
      </c>
      <c r="J423" s="248">
        <v>0.26200000000000001</v>
      </c>
      <c r="K423" s="247">
        <v>6.6099999999999994</v>
      </c>
      <c r="L423" s="242">
        <v>0.70747999999999989</v>
      </c>
      <c r="M423" s="249">
        <v>6.41</v>
      </c>
      <c r="N423" s="249">
        <v>7.22</v>
      </c>
      <c r="O423" s="250">
        <v>9200</v>
      </c>
      <c r="P423" s="51" t="str">
        <f>IF(M423&lt;NORMA!$N$7,"NO CUMPLE","CUMPLE")</f>
        <v>CUMPLE</v>
      </c>
      <c r="Q423" s="51" t="str">
        <f>IF(E423&gt;NORMA!$N$8,"NO CUMPLE","CUMPLE")</f>
        <v>CUMPLE</v>
      </c>
      <c r="R423" s="51" t="str">
        <f>IF(F423&gt;NORMA!$N$9,"NO CUMPLE","CUMPLE")</f>
        <v>CUMPLE</v>
      </c>
      <c r="S423" s="51" t="str">
        <f>IF(K423&gt;NORMA!$N$10,"NO CUMPLE","CUMPLE")</f>
        <v>CUMPLE</v>
      </c>
      <c r="T423" s="51" t="str">
        <f>IF(J423&gt;NORMA!$N$11,"NO CUMPLE","CUMPLE")</f>
        <v>CUMPLE</v>
      </c>
      <c r="U423" s="51" t="str">
        <f>IF(G423&gt;NORMA!$N$12,"NO CUMPLE","CUMPLE")</f>
        <v>CUMPLE</v>
      </c>
      <c r="V423" s="51" t="str">
        <f>IF(H423&gt;NORMA!$N$13,"NO CUMPLE","CUMPLE")</f>
        <v>CUMPLE</v>
      </c>
      <c r="W423" s="51" t="str">
        <f>IF(O423&gt;NORMA!$N$14,"NO CUMPLE","CUMPLE")</f>
        <v>CUMPLE</v>
      </c>
      <c r="X423" s="51" t="str">
        <f>IF(AND(N423&gt;=NORMA!$Q$4, N423&lt;=NORMA!$R$4),"CUMPLE","NO CUMPLE")</f>
        <v>CUMPLE</v>
      </c>
      <c r="Y423" s="51" t="str">
        <f>IF(I423&gt;NORMA!$N$16,"NO CUMPLE","CUMPLE")</f>
        <v>CUMPLE</v>
      </c>
      <c r="Z423" s="51" t="str">
        <f>IF($M423&lt;NORMA!$N$23,"NO CUMPLE","CUMPLE")</f>
        <v>CUMPLE</v>
      </c>
      <c r="AA423" s="51" t="str">
        <f>IF($E423&gt;NORMA!$N$24,"NO CUMPLE","CUMPLE")</f>
        <v>CUMPLE</v>
      </c>
      <c r="AB423" s="51" t="str">
        <f>IF($F423&gt;NORMA!$N$25,"NO CUMPLE","CUMPLE")</f>
        <v>NO CUMPLE</v>
      </c>
      <c r="AC423" s="51" t="str">
        <f>IF($K423&gt;NORMA!$N$26,"NO CUMPLE","CUMPLE")</f>
        <v>CUMPLE</v>
      </c>
      <c r="AD423" s="51" t="str">
        <f>IF($J423&gt;NORMA!$N$27,"NO CUMPLE","CUMPLE")</f>
        <v>CUMPLE</v>
      </c>
      <c r="AE423" s="51" t="str">
        <f>IF($G423&gt;NORMA!$N$28,"NO CUMPLE","CUMPLE")</f>
        <v>CUMPLE</v>
      </c>
      <c r="AF423" s="51" t="str">
        <f>IF($H423&gt;NORMA!$N$29,"NO CUMPLE","CUMPLE")</f>
        <v>CUMPLE</v>
      </c>
      <c r="AG423" s="51" t="str">
        <f>IF($O423&gt;NORMA!$N$30,"NO CUMPLE","CUMPLE")</f>
        <v>CUMPLE</v>
      </c>
      <c r="AH423" s="51" t="str">
        <f>IF(AND($N423&gt;=NORMA!$R$18, $N423&lt;=NORMA!$S$18),"CUMPLE","NO CUMPLE")</f>
        <v>CUMPLE</v>
      </c>
      <c r="AI423" s="51" t="str">
        <f>IF($I423&gt;NORMA!$N$32,"NO CUMPLE","CUMPLE")</f>
        <v>CUMPLE</v>
      </c>
    </row>
    <row r="424" spans="1:35" ht="14.25" customHeight="1" x14ac:dyDescent="0.35">
      <c r="A424" s="256" t="s">
        <v>117</v>
      </c>
      <c r="B424" s="217" t="s">
        <v>116</v>
      </c>
      <c r="C424" s="215">
        <v>43117</v>
      </c>
      <c r="D424" s="251">
        <v>0.5</v>
      </c>
      <c r="E424" s="246">
        <v>47</v>
      </c>
      <c r="F424" s="246">
        <v>290</v>
      </c>
      <c r="G424" s="246">
        <v>1090</v>
      </c>
      <c r="H424" s="246">
        <v>10</v>
      </c>
      <c r="I424" s="247">
        <v>0.48</v>
      </c>
      <c r="J424" s="248">
        <v>0.74099999999999999</v>
      </c>
      <c r="K424" s="247">
        <v>87.63</v>
      </c>
      <c r="L424" s="242">
        <v>0.93670000000000009</v>
      </c>
      <c r="M424" s="249">
        <v>4.92</v>
      </c>
      <c r="N424" s="249">
        <v>9.49</v>
      </c>
      <c r="O424" s="250">
        <v>100</v>
      </c>
      <c r="P424" s="51" t="str">
        <f>IF(M424&lt;NORMA!$N$7,"NO CUMPLE","CUMPLE")</f>
        <v>CUMPLE</v>
      </c>
      <c r="Q424" s="51" t="str">
        <f>IF(E424&gt;NORMA!$N$8,"NO CUMPLE","CUMPLE")</f>
        <v>CUMPLE</v>
      </c>
      <c r="R424" s="51" t="str">
        <f>IF(F424&gt;NORMA!$N$9,"NO CUMPLE","CUMPLE")</f>
        <v>NO CUMPLE</v>
      </c>
      <c r="S424" s="51" t="str">
        <f>IF(K424&gt;NORMA!$N$10,"NO CUMPLE","CUMPLE")</f>
        <v>NO CUMPLE</v>
      </c>
      <c r="T424" s="51" t="str">
        <f>IF(J424&gt;NORMA!$N$11,"NO CUMPLE","CUMPLE")</f>
        <v>CUMPLE</v>
      </c>
      <c r="U424" s="51" t="str">
        <f>IF(G424&gt;NORMA!$N$12,"NO CUMPLE","CUMPLE")</f>
        <v>NO CUMPLE</v>
      </c>
      <c r="V424" s="51" t="str">
        <f>IF(H424&gt;NORMA!$N$13,"NO CUMPLE","CUMPLE")</f>
        <v>CUMPLE</v>
      </c>
      <c r="W424" s="51" t="str">
        <f>IF(O424&gt;NORMA!$N$14,"NO CUMPLE","CUMPLE")</f>
        <v>CUMPLE</v>
      </c>
      <c r="X424" s="51" t="str">
        <f>IF(AND(N424&gt;=NORMA!$Q$4, N424&lt;=NORMA!$R$4),"CUMPLE","NO CUMPLE")</f>
        <v>NO CUMPLE</v>
      </c>
      <c r="Y424" s="51" t="str">
        <f>IF(I424&gt;NORMA!$N$16,"NO CUMPLE","CUMPLE")</f>
        <v>CUMPLE</v>
      </c>
      <c r="Z424" s="51" t="str">
        <f>IF($M424&lt;NORMA!$N$23,"NO CUMPLE","CUMPLE")</f>
        <v>NO CUMPLE</v>
      </c>
      <c r="AA424" s="51" t="str">
        <f>IF($E424&gt;NORMA!$N$24,"NO CUMPLE","CUMPLE")</f>
        <v>NO CUMPLE</v>
      </c>
      <c r="AB424" s="51" t="str">
        <f>IF($F424&gt;NORMA!$N$25,"NO CUMPLE","CUMPLE")</f>
        <v>NO CUMPLE</v>
      </c>
      <c r="AC424" s="51" t="str">
        <f>IF($K424&gt;NORMA!$N$26,"NO CUMPLE","CUMPLE")</f>
        <v>NO CUMPLE</v>
      </c>
      <c r="AD424" s="51" t="str">
        <f>IF($J424&gt;NORMA!$N$27,"NO CUMPLE","CUMPLE")</f>
        <v>CUMPLE</v>
      </c>
      <c r="AE424" s="51" t="str">
        <f>IF($G424&gt;NORMA!$N$28,"NO CUMPLE","CUMPLE")</f>
        <v>NO CUMPLE</v>
      </c>
      <c r="AF424" s="51" t="str">
        <f>IF($H424&gt;NORMA!$N$29,"NO CUMPLE","CUMPLE")</f>
        <v>CUMPLE</v>
      </c>
      <c r="AG424" s="51" t="str">
        <f>IF($O424&gt;NORMA!$N$30,"NO CUMPLE","CUMPLE")</f>
        <v>CUMPLE</v>
      </c>
      <c r="AH424" s="51" t="str">
        <f>IF(AND($N424&gt;=NORMA!$R$18, $N424&lt;=NORMA!$S$18),"CUMPLE","NO CUMPLE")</f>
        <v>NO CUMPLE</v>
      </c>
      <c r="AI424" s="51" t="str">
        <f>IF($I424&gt;NORMA!$N$32,"NO CUMPLE","CUMPLE")</f>
        <v>CUMPLE</v>
      </c>
    </row>
    <row r="425" spans="1:35" ht="14.25" customHeight="1" x14ac:dyDescent="0.35">
      <c r="A425" s="256" t="s">
        <v>115</v>
      </c>
      <c r="B425" s="217" t="s">
        <v>116</v>
      </c>
      <c r="C425" s="215">
        <v>43124</v>
      </c>
      <c r="D425" s="251">
        <v>0.5</v>
      </c>
      <c r="E425" s="246">
        <v>13.4</v>
      </c>
      <c r="F425" s="246">
        <v>52.9</v>
      </c>
      <c r="G425" s="246">
        <v>15</v>
      </c>
      <c r="H425" s="246">
        <v>14</v>
      </c>
      <c r="I425" s="247">
        <v>0.75</v>
      </c>
      <c r="J425" s="248">
        <v>0.92700000000000005</v>
      </c>
      <c r="K425" s="247">
        <v>10.057</v>
      </c>
      <c r="L425" s="242">
        <v>0.47585999999999995</v>
      </c>
      <c r="M425" s="249">
        <v>4.67</v>
      </c>
      <c r="N425" s="249">
        <v>7.87</v>
      </c>
      <c r="O425" s="250">
        <v>40000</v>
      </c>
      <c r="P425" s="51" t="str">
        <f>IF(M425&lt;NORMA!$N$7,"NO CUMPLE","CUMPLE")</f>
        <v>CUMPLE</v>
      </c>
      <c r="Q425" s="51" t="str">
        <f>IF(E425&gt;NORMA!$N$8,"NO CUMPLE","CUMPLE")</f>
        <v>CUMPLE</v>
      </c>
      <c r="R425" s="51" t="str">
        <f>IF(F425&gt;NORMA!$N$9,"NO CUMPLE","CUMPLE")</f>
        <v>CUMPLE</v>
      </c>
      <c r="S425" s="51" t="str">
        <f>IF(K425&gt;NORMA!$N$10,"NO CUMPLE","CUMPLE")</f>
        <v>CUMPLE</v>
      </c>
      <c r="T425" s="51" t="str">
        <f>IF(J425&gt;NORMA!$N$11,"NO CUMPLE","CUMPLE")</f>
        <v>CUMPLE</v>
      </c>
      <c r="U425" s="51" t="str">
        <f>IF(G425&gt;NORMA!$N$12,"NO CUMPLE","CUMPLE")</f>
        <v>CUMPLE</v>
      </c>
      <c r="V425" s="51" t="str">
        <f>IF(H425&gt;NORMA!$N$13,"NO CUMPLE","CUMPLE")</f>
        <v>CUMPLE</v>
      </c>
      <c r="W425" s="51" t="str">
        <f>IF(O425&gt;NORMA!$N$14,"NO CUMPLE","CUMPLE")</f>
        <v>CUMPLE</v>
      </c>
      <c r="X425" s="51" t="str">
        <f>IF(AND(N425&gt;=NORMA!$Q$4, N425&lt;=NORMA!$R$4),"CUMPLE","NO CUMPLE")</f>
        <v>CUMPLE</v>
      </c>
      <c r="Y425" s="51" t="str">
        <f>IF(I425&gt;NORMA!$N$16,"NO CUMPLE","CUMPLE")</f>
        <v>CUMPLE</v>
      </c>
      <c r="Z425" s="51" t="str">
        <f>IF($M425&lt;NORMA!$N$23,"NO CUMPLE","CUMPLE")</f>
        <v>NO CUMPLE</v>
      </c>
      <c r="AA425" s="51" t="str">
        <f>IF($E425&gt;NORMA!$N$24,"NO CUMPLE","CUMPLE")</f>
        <v>CUMPLE</v>
      </c>
      <c r="AB425" s="51" t="str">
        <f>IF($F425&gt;NORMA!$N$25,"NO CUMPLE","CUMPLE")</f>
        <v>NO CUMPLE</v>
      </c>
      <c r="AC425" s="51" t="str">
        <f>IF($K425&gt;NORMA!$N$26,"NO CUMPLE","CUMPLE")</f>
        <v>NO CUMPLE</v>
      </c>
      <c r="AD425" s="51" t="str">
        <f>IF($J425&gt;NORMA!$N$27,"NO CUMPLE","CUMPLE")</f>
        <v>CUMPLE</v>
      </c>
      <c r="AE425" s="51" t="str">
        <f>IF($G425&gt;NORMA!$N$28,"NO CUMPLE","CUMPLE")</f>
        <v>CUMPLE</v>
      </c>
      <c r="AF425" s="51" t="str">
        <f>IF($H425&gt;NORMA!$N$29,"NO CUMPLE","CUMPLE")</f>
        <v>NO CUMPLE</v>
      </c>
      <c r="AG425" s="51" t="str">
        <f>IF($O425&gt;NORMA!$N$30,"NO CUMPLE","CUMPLE")</f>
        <v>CUMPLE</v>
      </c>
      <c r="AH425" s="51" t="str">
        <f>IF(AND($N425&gt;=NORMA!$R$18, $N425&lt;=NORMA!$S$18),"CUMPLE","NO CUMPLE")</f>
        <v>CUMPLE</v>
      </c>
      <c r="AI425" s="51" t="str">
        <f>IF($I425&gt;NORMA!$N$32,"NO CUMPLE","CUMPLE")</f>
        <v>CUMPLE</v>
      </c>
    </row>
    <row r="426" spans="1:35" ht="14.25" customHeight="1" x14ac:dyDescent="0.35">
      <c r="A426" s="256" t="s">
        <v>117</v>
      </c>
      <c r="B426" s="217" t="s">
        <v>116</v>
      </c>
      <c r="C426" s="215">
        <v>43124</v>
      </c>
      <c r="D426" s="251">
        <v>0.66666666666666663</v>
      </c>
      <c r="E426" s="246">
        <v>30.7</v>
      </c>
      <c r="F426" s="246">
        <v>145</v>
      </c>
      <c r="G426" s="246">
        <v>480</v>
      </c>
      <c r="H426" s="245">
        <v>6</v>
      </c>
      <c r="I426" s="247">
        <v>0.82</v>
      </c>
      <c r="J426" s="248">
        <v>1.2390000000000001</v>
      </c>
      <c r="K426" s="247">
        <v>42.327000000000005</v>
      </c>
      <c r="L426" s="242">
        <v>0.56379999999999997</v>
      </c>
      <c r="M426" s="249">
        <v>4.59</v>
      </c>
      <c r="N426" s="249">
        <v>9.27</v>
      </c>
      <c r="O426" s="250">
        <v>330000</v>
      </c>
      <c r="P426" s="51" t="str">
        <f>IF(M426&lt;NORMA!$N$7,"NO CUMPLE","CUMPLE")</f>
        <v>CUMPLE</v>
      </c>
      <c r="Q426" s="51" t="str">
        <f>IF(E426&gt;NORMA!$N$8,"NO CUMPLE","CUMPLE")</f>
        <v>CUMPLE</v>
      </c>
      <c r="R426" s="51" t="str">
        <f>IF(F426&gt;NORMA!$N$9,"NO CUMPLE","CUMPLE")</f>
        <v>CUMPLE</v>
      </c>
      <c r="S426" s="51" t="str">
        <f>IF(K426&gt;NORMA!$N$10,"NO CUMPLE","CUMPLE")</f>
        <v>NO CUMPLE</v>
      </c>
      <c r="T426" s="51" t="str">
        <f>IF(J426&gt;NORMA!$N$11,"NO CUMPLE","CUMPLE")</f>
        <v>CUMPLE</v>
      </c>
      <c r="U426" s="51" t="str">
        <f>IF(G426&gt;NORMA!$N$12,"NO CUMPLE","CUMPLE")</f>
        <v>NO CUMPLE</v>
      </c>
      <c r="V426" s="51" t="str">
        <f>IF(H426&gt;NORMA!$N$13,"NO CUMPLE","CUMPLE")</f>
        <v>CUMPLE</v>
      </c>
      <c r="W426" s="51" t="str">
        <f>IF(O426&gt;NORMA!$N$14,"NO CUMPLE","CUMPLE")</f>
        <v>CUMPLE</v>
      </c>
      <c r="X426" s="51" t="str">
        <f>IF(AND(N426&gt;=NORMA!$Q$4, N426&lt;=NORMA!$R$4),"CUMPLE","NO CUMPLE")</f>
        <v>NO CUMPLE</v>
      </c>
      <c r="Y426" s="51" t="str">
        <f>IF(I426&gt;NORMA!$N$16,"NO CUMPLE","CUMPLE")</f>
        <v>CUMPLE</v>
      </c>
      <c r="Z426" s="51" t="str">
        <f>IF($M426&lt;NORMA!$N$23,"NO CUMPLE","CUMPLE")</f>
        <v>NO CUMPLE</v>
      </c>
      <c r="AA426" s="51" t="str">
        <f>IF($E426&gt;NORMA!$N$24,"NO CUMPLE","CUMPLE")</f>
        <v>NO CUMPLE</v>
      </c>
      <c r="AB426" s="51" t="str">
        <f>IF($F426&gt;NORMA!$N$25,"NO CUMPLE","CUMPLE")</f>
        <v>NO CUMPLE</v>
      </c>
      <c r="AC426" s="51" t="str">
        <f>IF($K426&gt;NORMA!$N$26,"NO CUMPLE","CUMPLE")</f>
        <v>NO CUMPLE</v>
      </c>
      <c r="AD426" s="51" t="str">
        <f>IF($J426&gt;NORMA!$N$27,"NO CUMPLE","CUMPLE")</f>
        <v>NO CUMPLE</v>
      </c>
      <c r="AE426" s="51" t="str">
        <f>IF($G426&gt;NORMA!$N$28,"NO CUMPLE","CUMPLE")</f>
        <v>NO CUMPLE</v>
      </c>
      <c r="AF426" s="51" t="str">
        <f>IF($H426&gt;NORMA!$N$29,"NO CUMPLE","CUMPLE")</f>
        <v>CUMPLE</v>
      </c>
      <c r="AG426" s="51" t="str">
        <f>IF($O426&gt;NORMA!$N$30,"NO CUMPLE","CUMPLE")</f>
        <v>NO CUMPLE</v>
      </c>
      <c r="AH426" s="51" t="str">
        <f>IF(AND($N426&gt;=NORMA!$R$18, $N426&lt;=NORMA!$S$18),"CUMPLE","NO CUMPLE")</f>
        <v>NO CUMPLE</v>
      </c>
      <c r="AI426" s="51" t="str">
        <f>IF($I426&gt;NORMA!$N$32,"NO CUMPLE","CUMPLE")</f>
        <v>CUMPLE</v>
      </c>
    </row>
    <row r="427" spans="1:35" ht="14.25" customHeight="1" x14ac:dyDescent="0.35">
      <c r="A427" s="256" t="s">
        <v>117</v>
      </c>
      <c r="B427" s="217" t="s">
        <v>116</v>
      </c>
      <c r="C427" s="215">
        <v>43129</v>
      </c>
      <c r="D427" s="251">
        <v>0.33333333333333331</v>
      </c>
      <c r="E427" s="246">
        <v>82</v>
      </c>
      <c r="F427" s="246">
        <v>328</v>
      </c>
      <c r="G427" s="246">
        <v>36</v>
      </c>
      <c r="H427" s="246">
        <v>8</v>
      </c>
      <c r="I427" s="247">
        <v>0.93</v>
      </c>
      <c r="J427" s="248">
        <v>1.4239999999999999</v>
      </c>
      <c r="K427" s="247">
        <v>74.39</v>
      </c>
      <c r="L427" s="242">
        <v>0.38259999999999994</v>
      </c>
      <c r="M427" s="249">
        <v>4.8600000000000003</v>
      </c>
      <c r="N427" s="249">
        <v>8.76</v>
      </c>
      <c r="O427" s="250">
        <v>130000</v>
      </c>
      <c r="P427" s="51" t="str">
        <f>IF(M427&lt;NORMA!$N$7,"NO CUMPLE","CUMPLE")</f>
        <v>CUMPLE</v>
      </c>
      <c r="Q427" s="51" t="str">
        <f>IF(E427&gt;NORMA!$N$8,"NO CUMPLE","CUMPLE")</f>
        <v>CUMPLE</v>
      </c>
      <c r="R427" s="51" t="str">
        <f>IF(F427&gt;NORMA!$N$9,"NO CUMPLE","CUMPLE")</f>
        <v>NO CUMPLE</v>
      </c>
      <c r="S427" s="51" t="str">
        <f>IF(K427&gt;NORMA!$N$10,"NO CUMPLE","CUMPLE")</f>
        <v>NO CUMPLE</v>
      </c>
      <c r="T427" s="51" t="str">
        <f>IF(J427&gt;NORMA!$N$11,"NO CUMPLE","CUMPLE")</f>
        <v>CUMPLE</v>
      </c>
      <c r="U427" s="51" t="str">
        <f>IF(G427&gt;NORMA!$N$12,"NO CUMPLE","CUMPLE")</f>
        <v>CUMPLE</v>
      </c>
      <c r="V427" s="51" t="str">
        <f>IF(H427&gt;NORMA!$N$13,"NO CUMPLE","CUMPLE")</f>
        <v>CUMPLE</v>
      </c>
      <c r="W427" s="51" t="str">
        <f>IF(O427&gt;NORMA!$N$14,"NO CUMPLE","CUMPLE")</f>
        <v>CUMPLE</v>
      </c>
      <c r="X427" s="51" t="str">
        <f>IF(AND(N427&gt;=NORMA!$Q$4, N427&lt;=NORMA!$R$4),"CUMPLE","NO CUMPLE")</f>
        <v>CUMPLE</v>
      </c>
      <c r="Y427" s="51" t="str">
        <f>IF(I427&gt;NORMA!$N$16,"NO CUMPLE","CUMPLE")</f>
        <v>CUMPLE</v>
      </c>
      <c r="Z427" s="51" t="str">
        <f>IF($M427&lt;NORMA!$N$23,"NO CUMPLE","CUMPLE")</f>
        <v>NO CUMPLE</v>
      </c>
      <c r="AA427" s="51" t="str">
        <f>IF($E427&gt;NORMA!$N$24,"NO CUMPLE","CUMPLE")</f>
        <v>NO CUMPLE</v>
      </c>
      <c r="AB427" s="51" t="str">
        <f>IF($F427&gt;NORMA!$N$25,"NO CUMPLE","CUMPLE")</f>
        <v>NO CUMPLE</v>
      </c>
      <c r="AC427" s="51" t="str">
        <f>IF($K427&gt;NORMA!$N$26,"NO CUMPLE","CUMPLE")</f>
        <v>NO CUMPLE</v>
      </c>
      <c r="AD427" s="51" t="str">
        <f>IF($J427&gt;NORMA!$N$27,"NO CUMPLE","CUMPLE")</f>
        <v>NO CUMPLE</v>
      </c>
      <c r="AE427" s="51" t="str">
        <f>IF($G427&gt;NORMA!$N$28,"NO CUMPLE","CUMPLE")</f>
        <v>CUMPLE</v>
      </c>
      <c r="AF427" s="51" t="str">
        <f>IF($H427&gt;NORMA!$N$29,"NO CUMPLE","CUMPLE")</f>
        <v>CUMPLE</v>
      </c>
      <c r="AG427" s="51" t="str">
        <f>IF($O427&gt;NORMA!$N$30,"NO CUMPLE","CUMPLE")</f>
        <v>NO CUMPLE</v>
      </c>
      <c r="AH427" s="51" t="str">
        <f>IF(AND($N427&gt;=NORMA!$R$18, $N427&lt;=NORMA!$S$18),"CUMPLE","NO CUMPLE")</f>
        <v>NO CUMPLE</v>
      </c>
      <c r="AI427" s="51" t="str">
        <f>IF($I427&gt;NORMA!$N$32,"NO CUMPLE","CUMPLE")</f>
        <v>CUMPLE</v>
      </c>
    </row>
    <row r="428" spans="1:35" ht="14.25" customHeight="1" x14ac:dyDescent="0.35">
      <c r="A428" s="256" t="s">
        <v>115</v>
      </c>
      <c r="B428" s="217" t="s">
        <v>116</v>
      </c>
      <c r="C428" s="215">
        <v>43139</v>
      </c>
      <c r="D428" s="251">
        <v>0.58333333333333337</v>
      </c>
      <c r="E428" s="246">
        <v>23</v>
      </c>
      <c r="F428" s="246">
        <v>73.2</v>
      </c>
      <c r="G428" s="246">
        <v>13.3</v>
      </c>
      <c r="H428" s="245">
        <v>6</v>
      </c>
      <c r="I428" s="257">
        <v>0.4</v>
      </c>
      <c r="J428" s="248">
        <v>1.919</v>
      </c>
      <c r="K428" s="247">
        <v>16.21</v>
      </c>
      <c r="L428" s="242">
        <v>0.93700000000000006</v>
      </c>
      <c r="M428" s="249">
        <v>2.5</v>
      </c>
      <c r="N428" s="249">
        <v>7.4</v>
      </c>
      <c r="O428" s="250">
        <v>790000</v>
      </c>
      <c r="P428" s="51" t="str">
        <f>IF(M428&lt;NORMA!$N$7,"NO CUMPLE","CUMPLE")</f>
        <v>CUMPLE</v>
      </c>
      <c r="Q428" s="51" t="str">
        <f>IF(E428&gt;NORMA!$N$8,"NO CUMPLE","CUMPLE")</f>
        <v>CUMPLE</v>
      </c>
      <c r="R428" s="51" t="str">
        <f>IF(F428&gt;NORMA!$N$9,"NO CUMPLE","CUMPLE")</f>
        <v>CUMPLE</v>
      </c>
      <c r="S428" s="51" t="str">
        <f>IF(K428&gt;NORMA!$N$10,"NO CUMPLE","CUMPLE")</f>
        <v>CUMPLE</v>
      </c>
      <c r="T428" s="51" t="str">
        <f>IF(J428&gt;NORMA!$N$11,"NO CUMPLE","CUMPLE")</f>
        <v>CUMPLE</v>
      </c>
      <c r="U428" s="51" t="str">
        <f>IF(G428&gt;NORMA!$N$12,"NO CUMPLE","CUMPLE")</f>
        <v>CUMPLE</v>
      </c>
      <c r="V428" s="51" t="str">
        <f>IF(H428&gt;NORMA!$N$13,"NO CUMPLE","CUMPLE")</f>
        <v>CUMPLE</v>
      </c>
      <c r="W428" s="51" t="str">
        <f>IF(O428&gt;NORMA!$N$14,"NO CUMPLE","CUMPLE")</f>
        <v>CUMPLE</v>
      </c>
      <c r="X428" s="51" t="str">
        <f>IF(AND(N428&gt;=NORMA!$Q$4, N428&lt;=NORMA!$R$4),"CUMPLE","NO CUMPLE")</f>
        <v>CUMPLE</v>
      </c>
      <c r="Y428" s="51" t="str">
        <f>IF(I428&gt;NORMA!$N$16,"NO CUMPLE","CUMPLE")</f>
        <v>CUMPLE</v>
      </c>
      <c r="Z428" s="51" t="str">
        <f>IF($M428&lt;NORMA!$N$23,"NO CUMPLE","CUMPLE")</f>
        <v>NO CUMPLE</v>
      </c>
      <c r="AA428" s="51" t="str">
        <f>IF($E428&gt;NORMA!$N$24,"NO CUMPLE","CUMPLE")</f>
        <v>NO CUMPLE</v>
      </c>
      <c r="AB428" s="51" t="str">
        <f>IF($F428&gt;NORMA!$N$25,"NO CUMPLE","CUMPLE")</f>
        <v>NO CUMPLE</v>
      </c>
      <c r="AC428" s="51" t="str">
        <f>IF($K428&gt;NORMA!$N$26,"NO CUMPLE","CUMPLE")</f>
        <v>NO CUMPLE</v>
      </c>
      <c r="AD428" s="51" t="str">
        <f>IF($J428&gt;NORMA!$N$27,"NO CUMPLE","CUMPLE")</f>
        <v>NO CUMPLE</v>
      </c>
      <c r="AE428" s="51" t="str">
        <f>IF($G428&gt;NORMA!$N$28,"NO CUMPLE","CUMPLE")</f>
        <v>CUMPLE</v>
      </c>
      <c r="AF428" s="51" t="str">
        <f>IF($H428&gt;NORMA!$N$29,"NO CUMPLE","CUMPLE")</f>
        <v>CUMPLE</v>
      </c>
      <c r="AG428" s="51" t="str">
        <f>IF($O428&gt;NORMA!$N$30,"NO CUMPLE","CUMPLE")</f>
        <v>NO CUMPLE</v>
      </c>
      <c r="AH428" s="51" t="str">
        <f>IF(AND($N428&gt;=NORMA!$R$18, $N428&lt;=NORMA!$S$18),"CUMPLE","NO CUMPLE")</f>
        <v>CUMPLE</v>
      </c>
      <c r="AI428" s="51" t="str">
        <f>IF($I428&gt;NORMA!$N$32,"NO CUMPLE","CUMPLE")</f>
        <v>CUMPLE</v>
      </c>
    </row>
    <row r="429" spans="1:35" ht="14.25" customHeight="1" x14ac:dyDescent="0.35">
      <c r="A429" s="256" t="s">
        <v>117</v>
      </c>
      <c r="B429" s="217" t="s">
        <v>116</v>
      </c>
      <c r="C429" s="215">
        <v>43139</v>
      </c>
      <c r="D429" s="251">
        <v>0.25</v>
      </c>
      <c r="E429" s="246">
        <v>38</v>
      </c>
      <c r="F429" s="246">
        <v>276</v>
      </c>
      <c r="G429" s="246">
        <v>240</v>
      </c>
      <c r="H429" s="246">
        <v>7</v>
      </c>
      <c r="I429" s="247">
        <v>0.74</v>
      </c>
      <c r="J429" s="248">
        <v>2.7919999999999998</v>
      </c>
      <c r="K429" s="247">
        <v>76.3</v>
      </c>
      <c r="L429" s="242">
        <v>0.41032000000000002</v>
      </c>
      <c r="M429" s="249">
        <v>4.3099999999999996</v>
      </c>
      <c r="N429" s="249">
        <v>9.0299999999999994</v>
      </c>
      <c r="O429" s="250">
        <v>49000</v>
      </c>
      <c r="P429" s="51" t="str">
        <f>IF(M429&lt;NORMA!$N$7,"NO CUMPLE","CUMPLE")</f>
        <v>CUMPLE</v>
      </c>
      <c r="Q429" s="51" t="str">
        <f>IF(E429&gt;NORMA!$N$8,"NO CUMPLE","CUMPLE")</f>
        <v>CUMPLE</v>
      </c>
      <c r="R429" s="51" t="str">
        <f>IF(F429&gt;NORMA!$N$9,"NO CUMPLE","CUMPLE")</f>
        <v>NO CUMPLE</v>
      </c>
      <c r="S429" s="51" t="str">
        <f>IF(K429&gt;NORMA!$N$10,"NO CUMPLE","CUMPLE")</f>
        <v>NO CUMPLE</v>
      </c>
      <c r="T429" s="51" t="str">
        <f>IF(J429&gt;NORMA!$N$11,"NO CUMPLE","CUMPLE")</f>
        <v>CUMPLE</v>
      </c>
      <c r="U429" s="51" t="str">
        <f>IF(G429&gt;NORMA!$N$12,"NO CUMPLE","CUMPLE")</f>
        <v>NO CUMPLE</v>
      </c>
      <c r="V429" s="51" t="str">
        <f>IF(H429&gt;NORMA!$N$13,"NO CUMPLE","CUMPLE")</f>
        <v>CUMPLE</v>
      </c>
      <c r="W429" s="51" t="str">
        <f>IF(O429&gt;NORMA!$N$14,"NO CUMPLE","CUMPLE")</f>
        <v>CUMPLE</v>
      </c>
      <c r="X429" s="51" t="str">
        <f>IF(AND(N429&gt;=NORMA!$Q$4, N429&lt;=NORMA!$R$4),"CUMPLE","NO CUMPLE")</f>
        <v>NO CUMPLE</v>
      </c>
      <c r="Y429" s="51" t="str">
        <f>IF(I429&gt;NORMA!$N$16,"NO CUMPLE","CUMPLE")</f>
        <v>CUMPLE</v>
      </c>
      <c r="Z429" s="51" t="str">
        <f>IF($M429&lt;NORMA!$N$23,"NO CUMPLE","CUMPLE")</f>
        <v>NO CUMPLE</v>
      </c>
      <c r="AA429" s="51" t="str">
        <f>IF($E429&gt;NORMA!$N$24,"NO CUMPLE","CUMPLE")</f>
        <v>NO CUMPLE</v>
      </c>
      <c r="AB429" s="51" t="str">
        <f>IF($F429&gt;NORMA!$N$25,"NO CUMPLE","CUMPLE")</f>
        <v>NO CUMPLE</v>
      </c>
      <c r="AC429" s="51" t="str">
        <f>IF($K429&gt;NORMA!$N$26,"NO CUMPLE","CUMPLE")</f>
        <v>NO CUMPLE</v>
      </c>
      <c r="AD429" s="51" t="str">
        <f>IF($J429&gt;NORMA!$N$27,"NO CUMPLE","CUMPLE")</f>
        <v>NO CUMPLE</v>
      </c>
      <c r="AE429" s="51" t="str">
        <f>IF($G429&gt;NORMA!$N$28,"NO CUMPLE","CUMPLE")</f>
        <v>NO CUMPLE</v>
      </c>
      <c r="AF429" s="51" t="str">
        <f>IF($H429&gt;NORMA!$N$29,"NO CUMPLE","CUMPLE")</f>
        <v>CUMPLE</v>
      </c>
      <c r="AG429" s="51" t="str">
        <f>IF($O429&gt;NORMA!$N$30,"NO CUMPLE","CUMPLE")</f>
        <v>CUMPLE</v>
      </c>
      <c r="AH429" s="51" t="str">
        <f>IF(AND($N429&gt;=NORMA!$R$18, $N429&lt;=NORMA!$S$18),"CUMPLE","NO CUMPLE")</f>
        <v>NO CUMPLE</v>
      </c>
      <c r="AI429" s="51" t="str">
        <f>IF($I429&gt;NORMA!$N$32,"NO CUMPLE","CUMPLE")</f>
        <v>CUMPLE</v>
      </c>
    </row>
    <row r="430" spans="1:35" ht="14.25" customHeight="1" x14ac:dyDescent="0.35">
      <c r="A430" s="256" t="s">
        <v>117</v>
      </c>
      <c r="B430" s="217" t="s">
        <v>116</v>
      </c>
      <c r="C430" s="215">
        <v>43145</v>
      </c>
      <c r="D430" s="251">
        <v>0.41666666666666669</v>
      </c>
      <c r="E430" s="246">
        <v>31</v>
      </c>
      <c r="F430" s="246">
        <v>197</v>
      </c>
      <c r="G430" s="246">
        <v>730</v>
      </c>
      <c r="H430" s="245">
        <v>6</v>
      </c>
      <c r="I430" s="257">
        <v>0.37</v>
      </c>
      <c r="J430" s="248">
        <v>0.52</v>
      </c>
      <c r="K430" s="247">
        <v>57.18</v>
      </c>
      <c r="L430" s="242">
        <v>0.45539999999999997</v>
      </c>
      <c r="M430" s="249">
        <v>5.19</v>
      </c>
      <c r="N430" s="249">
        <v>9.34</v>
      </c>
      <c r="O430" s="250">
        <v>4500</v>
      </c>
      <c r="P430" s="51" t="str">
        <f>IF(M430&lt;NORMA!$N$7,"NO CUMPLE","CUMPLE")</f>
        <v>CUMPLE</v>
      </c>
      <c r="Q430" s="51" t="str">
        <f>IF(E430&gt;NORMA!$N$8,"NO CUMPLE","CUMPLE")</f>
        <v>CUMPLE</v>
      </c>
      <c r="R430" s="51" t="str">
        <f>IF(F430&gt;NORMA!$N$9,"NO CUMPLE","CUMPLE")</f>
        <v>CUMPLE</v>
      </c>
      <c r="S430" s="51" t="str">
        <f>IF(K430&gt;NORMA!$N$10,"NO CUMPLE","CUMPLE")</f>
        <v>NO CUMPLE</v>
      </c>
      <c r="T430" s="51" t="str">
        <f>IF(J430&gt;NORMA!$N$11,"NO CUMPLE","CUMPLE")</f>
        <v>CUMPLE</v>
      </c>
      <c r="U430" s="51" t="str">
        <f>IF(G430&gt;NORMA!$N$12,"NO CUMPLE","CUMPLE")</f>
        <v>NO CUMPLE</v>
      </c>
      <c r="V430" s="51" t="str">
        <f>IF(H430&gt;NORMA!$N$13,"NO CUMPLE","CUMPLE")</f>
        <v>CUMPLE</v>
      </c>
      <c r="W430" s="51" t="str">
        <f>IF(O430&gt;NORMA!$N$14,"NO CUMPLE","CUMPLE")</f>
        <v>CUMPLE</v>
      </c>
      <c r="X430" s="51" t="str">
        <f>IF(AND(N430&gt;=NORMA!$Q$4, N430&lt;=NORMA!$R$4),"CUMPLE","NO CUMPLE")</f>
        <v>NO CUMPLE</v>
      </c>
      <c r="Y430" s="51" t="str">
        <f>IF(I430&gt;NORMA!$N$16,"NO CUMPLE","CUMPLE")</f>
        <v>CUMPLE</v>
      </c>
      <c r="Z430" s="51" t="str">
        <f>IF($M430&lt;NORMA!$N$23,"NO CUMPLE","CUMPLE")</f>
        <v>CUMPLE</v>
      </c>
      <c r="AA430" s="51" t="str">
        <f>IF($E430&gt;NORMA!$N$24,"NO CUMPLE","CUMPLE")</f>
        <v>NO CUMPLE</v>
      </c>
      <c r="AB430" s="51" t="str">
        <f>IF($F430&gt;NORMA!$N$25,"NO CUMPLE","CUMPLE")</f>
        <v>NO CUMPLE</v>
      </c>
      <c r="AC430" s="51" t="str">
        <f>IF($K430&gt;NORMA!$N$26,"NO CUMPLE","CUMPLE")</f>
        <v>NO CUMPLE</v>
      </c>
      <c r="AD430" s="51" t="str">
        <f>IF($J430&gt;NORMA!$N$27,"NO CUMPLE","CUMPLE")</f>
        <v>CUMPLE</v>
      </c>
      <c r="AE430" s="51" t="str">
        <f>IF($G430&gt;NORMA!$N$28,"NO CUMPLE","CUMPLE")</f>
        <v>NO CUMPLE</v>
      </c>
      <c r="AF430" s="51" t="str">
        <f>IF($H430&gt;NORMA!$N$29,"NO CUMPLE","CUMPLE")</f>
        <v>CUMPLE</v>
      </c>
      <c r="AG430" s="51" t="str">
        <f>IF($O430&gt;NORMA!$N$30,"NO CUMPLE","CUMPLE")</f>
        <v>CUMPLE</v>
      </c>
      <c r="AH430" s="51" t="str">
        <f>IF(AND($N430&gt;=NORMA!$R$18, $N430&lt;=NORMA!$S$18),"CUMPLE","NO CUMPLE")</f>
        <v>NO CUMPLE</v>
      </c>
      <c r="AI430" s="51" t="str">
        <f>IF($I430&gt;NORMA!$N$32,"NO CUMPLE","CUMPLE")</f>
        <v>CUMPLE</v>
      </c>
    </row>
    <row r="431" spans="1:35" ht="14.25" customHeight="1" x14ac:dyDescent="0.35">
      <c r="A431" s="256" t="s">
        <v>117</v>
      </c>
      <c r="B431" s="217" t="s">
        <v>116</v>
      </c>
      <c r="C431" s="215">
        <v>43151</v>
      </c>
      <c r="D431" s="251">
        <v>0.58333333333333337</v>
      </c>
      <c r="E431" s="246">
        <v>71</v>
      </c>
      <c r="F431" s="246">
        <v>224</v>
      </c>
      <c r="G431" s="246">
        <v>564</v>
      </c>
      <c r="H431" s="246">
        <v>24</v>
      </c>
      <c r="I431" s="247">
        <v>0.45</v>
      </c>
      <c r="J431" s="248">
        <v>12.715999999999999</v>
      </c>
      <c r="K431" s="247">
        <v>98.42</v>
      </c>
      <c r="L431" s="242">
        <v>0.52181999999999995</v>
      </c>
      <c r="M431" s="249">
        <v>4.55</v>
      </c>
      <c r="N431" s="249">
        <v>9.94</v>
      </c>
      <c r="O431" s="250">
        <v>3600</v>
      </c>
      <c r="P431" s="51" t="str">
        <f>IF(M431&lt;NORMA!$N$7,"NO CUMPLE","CUMPLE")</f>
        <v>CUMPLE</v>
      </c>
      <c r="Q431" s="51" t="str">
        <f>IF(E431&gt;NORMA!$N$8,"NO CUMPLE","CUMPLE")</f>
        <v>CUMPLE</v>
      </c>
      <c r="R431" s="51" t="str">
        <f>IF(F431&gt;NORMA!$N$9,"NO CUMPLE","CUMPLE")</f>
        <v>NO CUMPLE</v>
      </c>
      <c r="S431" s="51" t="str">
        <f>IF(K431&gt;NORMA!$N$10,"NO CUMPLE","CUMPLE")</f>
        <v>NO CUMPLE</v>
      </c>
      <c r="T431" s="51" t="str">
        <f>IF(J431&gt;NORMA!$N$11,"NO CUMPLE","CUMPLE")</f>
        <v>NO CUMPLE</v>
      </c>
      <c r="U431" s="51" t="str">
        <f>IF(G431&gt;NORMA!$N$12,"NO CUMPLE","CUMPLE")</f>
        <v>NO CUMPLE</v>
      </c>
      <c r="V431" s="51" t="str">
        <f>IF(H431&gt;NORMA!$N$13,"NO CUMPLE","CUMPLE")</f>
        <v>NO CUMPLE</v>
      </c>
      <c r="W431" s="51" t="str">
        <f>IF(O431&gt;NORMA!$N$14,"NO CUMPLE","CUMPLE")</f>
        <v>CUMPLE</v>
      </c>
      <c r="X431" s="51" t="str">
        <f>IF(AND(N431&gt;=NORMA!$Q$4, N431&lt;=NORMA!$R$4),"CUMPLE","NO CUMPLE")</f>
        <v>NO CUMPLE</v>
      </c>
      <c r="Y431" s="51" t="str">
        <f>IF(I431&gt;NORMA!$N$16,"NO CUMPLE","CUMPLE")</f>
        <v>CUMPLE</v>
      </c>
      <c r="Z431" s="51" t="str">
        <f>IF($M431&lt;NORMA!$N$23,"NO CUMPLE","CUMPLE")</f>
        <v>NO CUMPLE</v>
      </c>
      <c r="AA431" s="51" t="str">
        <f>IF($E431&gt;NORMA!$N$24,"NO CUMPLE","CUMPLE")</f>
        <v>NO CUMPLE</v>
      </c>
      <c r="AB431" s="51" t="str">
        <f>IF($F431&gt;NORMA!$N$25,"NO CUMPLE","CUMPLE")</f>
        <v>NO CUMPLE</v>
      </c>
      <c r="AC431" s="51" t="str">
        <f>IF($K431&gt;NORMA!$N$26,"NO CUMPLE","CUMPLE")</f>
        <v>NO CUMPLE</v>
      </c>
      <c r="AD431" s="51" t="str">
        <f>IF($J431&gt;NORMA!$N$27,"NO CUMPLE","CUMPLE")</f>
        <v>NO CUMPLE</v>
      </c>
      <c r="AE431" s="51" t="str">
        <f>IF($G431&gt;NORMA!$N$28,"NO CUMPLE","CUMPLE")</f>
        <v>NO CUMPLE</v>
      </c>
      <c r="AF431" s="51" t="str">
        <f>IF($H431&gt;NORMA!$N$29,"NO CUMPLE","CUMPLE")</f>
        <v>NO CUMPLE</v>
      </c>
      <c r="AG431" s="51" t="str">
        <f>IF($O431&gt;NORMA!$N$30,"NO CUMPLE","CUMPLE")</f>
        <v>CUMPLE</v>
      </c>
      <c r="AH431" s="51" t="str">
        <f>IF(AND($N431&gt;=NORMA!$R$18, $N431&lt;=NORMA!$S$18),"CUMPLE","NO CUMPLE")</f>
        <v>NO CUMPLE</v>
      </c>
      <c r="AI431" s="51" t="str">
        <f>IF($I431&gt;NORMA!$N$32,"NO CUMPLE","CUMPLE")</f>
        <v>CUMPLE</v>
      </c>
    </row>
    <row r="432" spans="1:35" ht="14.25" customHeight="1" x14ac:dyDescent="0.35">
      <c r="A432" s="256" t="s">
        <v>115</v>
      </c>
      <c r="B432" s="217" t="s">
        <v>116</v>
      </c>
      <c r="C432" s="215">
        <v>43154</v>
      </c>
      <c r="D432" s="251">
        <v>0.41666666666666669</v>
      </c>
      <c r="E432" s="246">
        <v>30.6</v>
      </c>
      <c r="F432" s="246">
        <v>58.2</v>
      </c>
      <c r="G432" s="246">
        <v>26</v>
      </c>
      <c r="H432" s="246">
        <v>15</v>
      </c>
      <c r="I432" s="247">
        <v>0.8</v>
      </c>
      <c r="J432" s="248">
        <v>1.681</v>
      </c>
      <c r="K432" s="247">
        <v>14.17</v>
      </c>
      <c r="L432" s="242">
        <v>0.44002000000000008</v>
      </c>
      <c r="M432" s="249">
        <v>4.4000000000000004</v>
      </c>
      <c r="N432" s="249">
        <v>7.57</v>
      </c>
      <c r="O432" s="250">
        <v>11000</v>
      </c>
      <c r="P432" s="51" t="str">
        <f>IF(M432&lt;NORMA!$N$7,"NO CUMPLE","CUMPLE")</f>
        <v>CUMPLE</v>
      </c>
      <c r="Q432" s="51" t="str">
        <f>IF(E432&gt;NORMA!$N$8,"NO CUMPLE","CUMPLE")</f>
        <v>CUMPLE</v>
      </c>
      <c r="R432" s="51" t="str">
        <f>IF(F432&gt;NORMA!$N$9,"NO CUMPLE","CUMPLE")</f>
        <v>CUMPLE</v>
      </c>
      <c r="S432" s="51" t="str">
        <f>IF(K432&gt;NORMA!$N$10,"NO CUMPLE","CUMPLE")</f>
        <v>CUMPLE</v>
      </c>
      <c r="T432" s="51" t="str">
        <f>IF(J432&gt;NORMA!$N$11,"NO CUMPLE","CUMPLE")</f>
        <v>CUMPLE</v>
      </c>
      <c r="U432" s="51" t="str">
        <f>IF(G432&gt;NORMA!$N$12,"NO CUMPLE","CUMPLE")</f>
        <v>CUMPLE</v>
      </c>
      <c r="V432" s="51" t="str">
        <f>IF(H432&gt;NORMA!$N$13,"NO CUMPLE","CUMPLE")</f>
        <v>CUMPLE</v>
      </c>
      <c r="W432" s="51" t="str">
        <f>IF(O432&gt;NORMA!$N$14,"NO CUMPLE","CUMPLE")</f>
        <v>CUMPLE</v>
      </c>
      <c r="X432" s="51" t="str">
        <f>IF(AND(N432&gt;=NORMA!$Q$4, N432&lt;=NORMA!$R$4),"CUMPLE","NO CUMPLE")</f>
        <v>CUMPLE</v>
      </c>
      <c r="Y432" s="51" t="str">
        <f>IF(I432&gt;NORMA!$N$16,"NO CUMPLE","CUMPLE")</f>
        <v>CUMPLE</v>
      </c>
      <c r="Z432" s="51" t="str">
        <f>IF($M432&lt;NORMA!$N$23,"NO CUMPLE","CUMPLE")</f>
        <v>NO CUMPLE</v>
      </c>
      <c r="AA432" s="51" t="str">
        <f>IF($E432&gt;NORMA!$N$24,"NO CUMPLE","CUMPLE")</f>
        <v>NO CUMPLE</v>
      </c>
      <c r="AB432" s="51" t="str">
        <f>IF($F432&gt;NORMA!$N$25,"NO CUMPLE","CUMPLE")</f>
        <v>NO CUMPLE</v>
      </c>
      <c r="AC432" s="51" t="str">
        <f>IF($K432&gt;NORMA!$N$26,"NO CUMPLE","CUMPLE")</f>
        <v>NO CUMPLE</v>
      </c>
      <c r="AD432" s="51" t="str">
        <f>IF($J432&gt;NORMA!$N$27,"NO CUMPLE","CUMPLE")</f>
        <v>NO CUMPLE</v>
      </c>
      <c r="AE432" s="51" t="str">
        <f>IF($G432&gt;NORMA!$N$28,"NO CUMPLE","CUMPLE")</f>
        <v>CUMPLE</v>
      </c>
      <c r="AF432" s="51" t="str">
        <f>IF($H432&gt;NORMA!$N$29,"NO CUMPLE","CUMPLE")</f>
        <v>NO CUMPLE</v>
      </c>
      <c r="AG432" s="51" t="str">
        <f>IF($O432&gt;NORMA!$N$30,"NO CUMPLE","CUMPLE")</f>
        <v>CUMPLE</v>
      </c>
      <c r="AH432" s="51" t="str">
        <f>IF(AND($N432&gt;=NORMA!$R$18, $N432&lt;=NORMA!$S$18),"CUMPLE","NO CUMPLE")</f>
        <v>CUMPLE</v>
      </c>
      <c r="AI432" s="51" t="str">
        <f>IF($I432&gt;NORMA!$N$32,"NO CUMPLE","CUMPLE")</f>
        <v>CUMPLE</v>
      </c>
    </row>
    <row r="433" spans="1:35" ht="14.25" customHeight="1" x14ac:dyDescent="0.35">
      <c r="A433" s="256" t="s">
        <v>115</v>
      </c>
      <c r="B433" s="217" t="s">
        <v>116</v>
      </c>
      <c r="C433" s="215">
        <v>43161</v>
      </c>
      <c r="D433" s="251">
        <v>0.25</v>
      </c>
      <c r="E433" s="246">
        <v>11.2</v>
      </c>
      <c r="F433" s="246">
        <v>37.799999999999997</v>
      </c>
      <c r="G433" s="246">
        <v>17</v>
      </c>
      <c r="H433" s="246">
        <v>8</v>
      </c>
      <c r="I433" s="247">
        <v>1.37</v>
      </c>
      <c r="J433" s="248">
        <v>1.0229999999999999</v>
      </c>
      <c r="K433" s="247">
        <v>13.36</v>
      </c>
      <c r="L433" s="242">
        <v>0.38919999999999999</v>
      </c>
      <c r="M433" s="249">
        <v>4.0999999999999996</v>
      </c>
      <c r="N433" s="249">
        <v>7.26</v>
      </c>
      <c r="O433" s="250">
        <v>680</v>
      </c>
      <c r="P433" s="51" t="str">
        <f>IF(M433&lt;NORMA!$N$7,"NO CUMPLE","CUMPLE")</f>
        <v>CUMPLE</v>
      </c>
      <c r="Q433" s="51" t="str">
        <f>IF(E433&gt;NORMA!$N$8,"NO CUMPLE","CUMPLE")</f>
        <v>CUMPLE</v>
      </c>
      <c r="R433" s="51" t="str">
        <f>IF(F433&gt;NORMA!$N$9,"NO CUMPLE","CUMPLE")</f>
        <v>CUMPLE</v>
      </c>
      <c r="S433" s="51" t="str">
        <f>IF(K433&gt;NORMA!$N$10,"NO CUMPLE","CUMPLE")</f>
        <v>CUMPLE</v>
      </c>
      <c r="T433" s="51" t="str">
        <f>IF(J433&gt;NORMA!$N$11,"NO CUMPLE","CUMPLE")</f>
        <v>CUMPLE</v>
      </c>
      <c r="U433" s="51" t="str">
        <f>IF(G433&gt;NORMA!$N$12,"NO CUMPLE","CUMPLE")</f>
        <v>CUMPLE</v>
      </c>
      <c r="V433" s="51" t="str">
        <f>IF(H433&gt;NORMA!$N$13,"NO CUMPLE","CUMPLE")</f>
        <v>CUMPLE</v>
      </c>
      <c r="W433" s="51" t="str">
        <f>IF(O433&gt;NORMA!$N$14,"NO CUMPLE","CUMPLE")</f>
        <v>CUMPLE</v>
      </c>
      <c r="X433" s="51" t="str">
        <f>IF(AND(N433&gt;=NORMA!$Q$4, N433&lt;=NORMA!$R$4),"CUMPLE","NO CUMPLE")</f>
        <v>CUMPLE</v>
      </c>
      <c r="Y433" s="51" t="str">
        <f>IF(I433&gt;NORMA!$N$16,"NO CUMPLE","CUMPLE")</f>
        <v>CUMPLE</v>
      </c>
      <c r="Z433" s="51" t="str">
        <f>IF($M433&lt;NORMA!$N$23,"NO CUMPLE","CUMPLE")</f>
        <v>NO CUMPLE</v>
      </c>
      <c r="AA433" s="51" t="str">
        <f>IF($E433&gt;NORMA!$N$24,"NO CUMPLE","CUMPLE")</f>
        <v>CUMPLE</v>
      </c>
      <c r="AB433" s="51" t="str">
        <f>IF($F433&gt;NORMA!$N$25,"NO CUMPLE","CUMPLE")</f>
        <v>NO CUMPLE</v>
      </c>
      <c r="AC433" s="51" t="str">
        <f>IF($K433&gt;NORMA!$N$26,"NO CUMPLE","CUMPLE")</f>
        <v>NO CUMPLE</v>
      </c>
      <c r="AD433" s="51" t="str">
        <f>IF($J433&gt;NORMA!$N$27,"NO CUMPLE","CUMPLE")</f>
        <v>NO CUMPLE</v>
      </c>
      <c r="AE433" s="51" t="str">
        <f>IF($G433&gt;NORMA!$N$28,"NO CUMPLE","CUMPLE")</f>
        <v>CUMPLE</v>
      </c>
      <c r="AF433" s="51" t="str">
        <f>IF($H433&gt;NORMA!$N$29,"NO CUMPLE","CUMPLE")</f>
        <v>CUMPLE</v>
      </c>
      <c r="AG433" s="51" t="str">
        <f>IF($O433&gt;NORMA!$N$30,"NO CUMPLE","CUMPLE")</f>
        <v>CUMPLE</v>
      </c>
      <c r="AH433" s="51" t="str">
        <f>IF(AND($N433&gt;=NORMA!$R$18, $N433&lt;=NORMA!$S$18),"CUMPLE","NO CUMPLE")</f>
        <v>CUMPLE</v>
      </c>
      <c r="AI433" s="51" t="str">
        <f>IF($I433&gt;NORMA!$N$32,"NO CUMPLE","CUMPLE")</f>
        <v>NO CUMPLE</v>
      </c>
    </row>
    <row r="434" spans="1:35" ht="14.25" customHeight="1" x14ac:dyDescent="0.35">
      <c r="A434" s="256" t="s">
        <v>115</v>
      </c>
      <c r="B434" s="214" t="s">
        <v>116</v>
      </c>
      <c r="C434" s="215">
        <v>43166</v>
      </c>
      <c r="D434" s="251">
        <v>0.66666666666666663</v>
      </c>
      <c r="E434" s="246">
        <v>23.6</v>
      </c>
      <c r="F434" s="246">
        <v>66.3</v>
      </c>
      <c r="G434" s="246">
        <v>19</v>
      </c>
      <c r="H434" s="246">
        <v>11</v>
      </c>
      <c r="I434" s="247">
        <v>0.42</v>
      </c>
      <c r="J434" s="248">
        <v>0.82699999999999996</v>
      </c>
      <c r="K434" s="247">
        <v>9.6999999999999993</v>
      </c>
      <c r="L434" s="242">
        <v>0.91139999999999999</v>
      </c>
      <c r="M434" s="249">
        <v>3.66</v>
      </c>
      <c r="N434" s="249">
        <v>7.06</v>
      </c>
      <c r="O434" s="250">
        <v>230000</v>
      </c>
      <c r="P434" s="51" t="str">
        <f>IF(M434&lt;NORMA!$N$7,"NO CUMPLE","CUMPLE")</f>
        <v>CUMPLE</v>
      </c>
      <c r="Q434" s="51" t="str">
        <f>IF(E434&gt;NORMA!$N$8,"NO CUMPLE","CUMPLE")</f>
        <v>CUMPLE</v>
      </c>
      <c r="R434" s="51" t="str">
        <f>IF(F434&gt;NORMA!$N$9,"NO CUMPLE","CUMPLE")</f>
        <v>CUMPLE</v>
      </c>
      <c r="S434" s="51" t="str">
        <f>IF(K434&gt;NORMA!$N$10,"NO CUMPLE","CUMPLE")</f>
        <v>CUMPLE</v>
      </c>
      <c r="T434" s="51" t="str">
        <f>IF(J434&gt;NORMA!$N$11,"NO CUMPLE","CUMPLE")</f>
        <v>CUMPLE</v>
      </c>
      <c r="U434" s="51" t="str">
        <f>IF(G434&gt;NORMA!$N$12,"NO CUMPLE","CUMPLE")</f>
        <v>CUMPLE</v>
      </c>
      <c r="V434" s="51" t="str">
        <f>IF(H434&gt;NORMA!$N$13,"NO CUMPLE","CUMPLE")</f>
        <v>CUMPLE</v>
      </c>
      <c r="W434" s="51" t="str">
        <f>IF(O434&gt;NORMA!$N$14,"NO CUMPLE","CUMPLE")</f>
        <v>CUMPLE</v>
      </c>
      <c r="X434" s="51" t="str">
        <f>IF(AND(N434&gt;=NORMA!$Q$4, N434&lt;=NORMA!$R$4),"CUMPLE","NO CUMPLE")</f>
        <v>CUMPLE</v>
      </c>
      <c r="Y434" s="51" t="str">
        <f>IF(I434&gt;NORMA!$N$16,"NO CUMPLE","CUMPLE")</f>
        <v>CUMPLE</v>
      </c>
      <c r="Z434" s="51" t="str">
        <f>IF($M434&lt;NORMA!$N$23,"NO CUMPLE","CUMPLE")</f>
        <v>NO CUMPLE</v>
      </c>
      <c r="AA434" s="51" t="str">
        <f>IF($E434&gt;NORMA!$N$24,"NO CUMPLE","CUMPLE")</f>
        <v>NO CUMPLE</v>
      </c>
      <c r="AB434" s="51" t="str">
        <f>IF($F434&gt;NORMA!$N$25,"NO CUMPLE","CUMPLE")</f>
        <v>NO CUMPLE</v>
      </c>
      <c r="AC434" s="51" t="str">
        <f>IF($K434&gt;NORMA!$N$26,"NO CUMPLE","CUMPLE")</f>
        <v>CUMPLE</v>
      </c>
      <c r="AD434" s="51" t="str">
        <f>IF($J434&gt;NORMA!$N$27,"NO CUMPLE","CUMPLE")</f>
        <v>CUMPLE</v>
      </c>
      <c r="AE434" s="51" t="str">
        <f>IF($G434&gt;NORMA!$N$28,"NO CUMPLE","CUMPLE")</f>
        <v>CUMPLE</v>
      </c>
      <c r="AF434" s="51" t="str">
        <f>IF($H434&gt;NORMA!$N$29,"NO CUMPLE","CUMPLE")</f>
        <v>NO CUMPLE</v>
      </c>
      <c r="AG434" s="51" t="str">
        <f>IF($O434&gt;NORMA!$N$30,"NO CUMPLE","CUMPLE")</f>
        <v>NO CUMPLE</v>
      </c>
      <c r="AH434" s="51" t="str">
        <f>IF(AND($N434&gt;=NORMA!$R$18, $N434&lt;=NORMA!$S$18),"CUMPLE","NO CUMPLE")</f>
        <v>CUMPLE</v>
      </c>
      <c r="AI434" s="51" t="str">
        <f>IF($I434&gt;NORMA!$N$32,"NO CUMPLE","CUMPLE")</f>
        <v>CUMPLE</v>
      </c>
    </row>
    <row r="435" spans="1:35" ht="14.25" customHeight="1" x14ac:dyDescent="0.35">
      <c r="A435" s="213" t="s">
        <v>117</v>
      </c>
      <c r="B435" s="214" t="s">
        <v>116</v>
      </c>
      <c r="C435" s="215">
        <v>43524</v>
      </c>
      <c r="D435" s="251">
        <v>0.66666666666666663</v>
      </c>
      <c r="E435" s="216">
        <v>82</v>
      </c>
      <c r="F435" s="216">
        <v>227</v>
      </c>
      <c r="G435" s="216">
        <v>1673</v>
      </c>
      <c r="H435" s="216">
        <v>10</v>
      </c>
      <c r="I435" s="218">
        <v>0.6</v>
      </c>
      <c r="J435" s="242">
        <v>4.0759999999999996</v>
      </c>
      <c r="K435" s="218">
        <v>114.438</v>
      </c>
      <c r="L435" s="242">
        <v>0.53442000000000012</v>
      </c>
      <c r="M435" s="243">
        <v>4.33</v>
      </c>
      <c r="N435" s="243">
        <v>9.4</v>
      </c>
      <c r="O435" s="244">
        <v>345000</v>
      </c>
      <c r="P435" s="51" t="str">
        <f>IF(M435&lt;NORMA!$N$7,"NO CUMPLE","CUMPLE")</f>
        <v>CUMPLE</v>
      </c>
      <c r="Q435" s="51" t="str">
        <f>IF(E435&gt;NORMA!$N$8,"NO CUMPLE","CUMPLE")</f>
        <v>CUMPLE</v>
      </c>
      <c r="R435" s="51" t="str">
        <f>IF(F435&gt;NORMA!$N$9,"NO CUMPLE","CUMPLE")</f>
        <v>NO CUMPLE</v>
      </c>
      <c r="S435" s="51" t="str">
        <f>IF(K435&gt;NORMA!$N$10,"NO CUMPLE","CUMPLE")</f>
        <v>NO CUMPLE</v>
      </c>
      <c r="T435" s="51" t="str">
        <f>IF(J435&gt;NORMA!$N$11,"NO CUMPLE","CUMPLE")</f>
        <v>NO CUMPLE</v>
      </c>
      <c r="U435" s="51" t="str">
        <f>IF(G435&gt;NORMA!$N$12,"NO CUMPLE","CUMPLE")</f>
        <v>NO CUMPLE</v>
      </c>
      <c r="V435" s="51" t="str">
        <f>IF(H435&gt;NORMA!$N$13,"NO CUMPLE","CUMPLE")</f>
        <v>CUMPLE</v>
      </c>
      <c r="W435" s="51" t="str">
        <f>IF(O435&gt;NORMA!$N$14,"NO CUMPLE","CUMPLE")</f>
        <v>CUMPLE</v>
      </c>
      <c r="X435" s="51" t="str">
        <f>IF(AND(N435&gt;=NORMA!$Q$4, N435&lt;=NORMA!$R$4),"CUMPLE","NO CUMPLE")</f>
        <v>NO CUMPLE</v>
      </c>
      <c r="Y435" s="51" t="str">
        <f>IF(I435&gt;NORMA!$N$16,"NO CUMPLE","CUMPLE")</f>
        <v>CUMPLE</v>
      </c>
      <c r="Z435" s="51" t="str">
        <f>IF($M435&lt;NORMA!$N$23,"NO CUMPLE","CUMPLE")</f>
        <v>NO CUMPLE</v>
      </c>
      <c r="AA435" s="51" t="str">
        <f>IF($E435&gt;NORMA!$N$24,"NO CUMPLE","CUMPLE")</f>
        <v>NO CUMPLE</v>
      </c>
      <c r="AB435" s="51" t="str">
        <f>IF($F435&gt;NORMA!$N$25,"NO CUMPLE","CUMPLE")</f>
        <v>NO CUMPLE</v>
      </c>
      <c r="AC435" s="51" t="str">
        <f>IF($K435&gt;NORMA!$N$26,"NO CUMPLE","CUMPLE")</f>
        <v>NO CUMPLE</v>
      </c>
      <c r="AD435" s="51" t="str">
        <f>IF($J435&gt;NORMA!$N$27,"NO CUMPLE","CUMPLE")</f>
        <v>NO CUMPLE</v>
      </c>
      <c r="AE435" s="51" t="str">
        <f>IF($G435&gt;NORMA!$N$28,"NO CUMPLE","CUMPLE")</f>
        <v>NO CUMPLE</v>
      </c>
      <c r="AF435" s="51" t="str">
        <f>IF($H435&gt;NORMA!$N$29,"NO CUMPLE","CUMPLE")</f>
        <v>CUMPLE</v>
      </c>
      <c r="AG435" s="51" t="str">
        <f>IF($O435&gt;NORMA!$N$30,"NO CUMPLE","CUMPLE")</f>
        <v>NO CUMPLE</v>
      </c>
      <c r="AH435" s="51" t="str">
        <f>IF(AND($N435&gt;=NORMA!$R$18, $N435&lt;=NORMA!$S$18),"CUMPLE","NO CUMPLE")</f>
        <v>NO CUMPLE</v>
      </c>
      <c r="AI435" s="51" t="str">
        <f>IF($I435&gt;NORMA!$N$32,"NO CUMPLE","CUMPLE")</f>
        <v>CUMPLE</v>
      </c>
    </row>
    <row r="436" spans="1:35" ht="14.25" customHeight="1" x14ac:dyDescent="0.35">
      <c r="A436" s="213" t="s">
        <v>115</v>
      </c>
      <c r="B436" s="214" t="s">
        <v>116</v>
      </c>
      <c r="C436" s="215">
        <v>43550</v>
      </c>
      <c r="D436" s="251">
        <v>0.33333333333333331</v>
      </c>
      <c r="E436" s="216">
        <v>17.5</v>
      </c>
      <c r="F436" s="216">
        <v>84</v>
      </c>
      <c r="G436" s="216">
        <v>136</v>
      </c>
      <c r="H436" s="216">
        <v>10</v>
      </c>
      <c r="I436" s="218">
        <v>0.83</v>
      </c>
      <c r="J436" s="242">
        <v>1.587</v>
      </c>
      <c r="K436" s="218">
        <v>17.057000000000002</v>
      </c>
      <c r="L436" s="242">
        <v>0.45139999999999997</v>
      </c>
      <c r="M436" s="243">
        <v>5.08</v>
      </c>
      <c r="N436" s="243">
        <v>8</v>
      </c>
      <c r="O436" s="244">
        <v>3990</v>
      </c>
      <c r="P436" s="51" t="str">
        <f>IF(M436&lt;NORMA!$N$7,"NO CUMPLE","CUMPLE")</f>
        <v>CUMPLE</v>
      </c>
      <c r="Q436" s="51" t="str">
        <f>IF(E436&gt;NORMA!$N$8,"NO CUMPLE","CUMPLE")</f>
        <v>CUMPLE</v>
      </c>
      <c r="R436" s="51" t="str">
        <f>IF(F436&gt;NORMA!$N$9,"NO CUMPLE","CUMPLE")</f>
        <v>CUMPLE</v>
      </c>
      <c r="S436" s="51" t="str">
        <f>IF(K436&gt;NORMA!$N$10,"NO CUMPLE","CUMPLE")</f>
        <v>CUMPLE</v>
      </c>
      <c r="T436" s="51" t="str">
        <f>IF(J436&gt;NORMA!$N$11,"NO CUMPLE","CUMPLE")</f>
        <v>CUMPLE</v>
      </c>
      <c r="U436" s="51" t="str">
        <f>IF(G436&gt;NORMA!$N$12,"NO CUMPLE","CUMPLE")</f>
        <v>NO CUMPLE</v>
      </c>
      <c r="V436" s="51" t="str">
        <f>IF(H436&gt;NORMA!$N$13,"NO CUMPLE","CUMPLE")</f>
        <v>CUMPLE</v>
      </c>
      <c r="W436" s="51" t="str">
        <f>IF(O436&gt;NORMA!$N$14,"NO CUMPLE","CUMPLE")</f>
        <v>CUMPLE</v>
      </c>
      <c r="X436" s="51" t="str">
        <f>IF(AND(N436&gt;=NORMA!$Q$4, N436&lt;=NORMA!$R$4),"CUMPLE","NO CUMPLE")</f>
        <v>CUMPLE</v>
      </c>
      <c r="Y436" s="51" t="str">
        <f>IF(I436&gt;NORMA!$N$16,"NO CUMPLE","CUMPLE")</f>
        <v>CUMPLE</v>
      </c>
      <c r="Z436" s="51" t="str">
        <f>IF($M436&lt;NORMA!$N$23,"NO CUMPLE","CUMPLE")</f>
        <v>CUMPLE</v>
      </c>
      <c r="AA436" s="51" t="str">
        <f>IF($E436&gt;NORMA!$N$24,"NO CUMPLE","CUMPLE")</f>
        <v>CUMPLE</v>
      </c>
      <c r="AB436" s="51" t="str">
        <f>IF($F436&gt;NORMA!$N$25,"NO CUMPLE","CUMPLE")</f>
        <v>NO CUMPLE</v>
      </c>
      <c r="AC436" s="51" t="str">
        <f>IF($K436&gt;NORMA!$N$26,"NO CUMPLE","CUMPLE")</f>
        <v>NO CUMPLE</v>
      </c>
      <c r="AD436" s="51" t="str">
        <f>IF($J436&gt;NORMA!$N$27,"NO CUMPLE","CUMPLE")</f>
        <v>NO CUMPLE</v>
      </c>
      <c r="AE436" s="51" t="str">
        <f>IF($G436&gt;NORMA!$N$28,"NO CUMPLE","CUMPLE")</f>
        <v>NO CUMPLE</v>
      </c>
      <c r="AF436" s="51" t="str">
        <f>IF($H436&gt;NORMA!$N$29,"NO CUMPLE","CUMPLE")</f>
        <v>CUMPLE</v>
      </c>
      <c r="AG436" s="51" t="str">
        <f>IF($O436&gt;NORMA!$N$30,"NO CUMPLE","CUMPLE")</f>
        <v>CUMPLE</v>
      </c>
      <c r="AH436" s="51" t="str">
        <f>IF(AND($N436&gt;=NORMA!$R$18, $N436&lt;=NORMA!$S$18),"CUMPLE","NO CUMPLE")</f>
        <v>CUMPLE</v>
      </c>
      <c r="AI436" s="51" t="str">
        <f>IF($I436&gt;NORMA!$N$32,"NO CUMPLE","CUMPLE")</f>
        <v>CUMPLE</v>
      </c>
    </row>
    <row r="437" spans="1:35" ht="14.25" customHeight="1" x14ac:dyDescent="0.35">
      <c r="A437" s="213" t="s">
        <v>117</v>
      </c>
      <c r="B437" s="214" t="s">
        <v>116</v>
      </c>
      <c r="C437" s="215">
        <v>43559</v>
      </c>
      <c r="D437" s="251">
        <v>0.58333333333333337</v>
      </c>
      <c r="E437" s="216">
        <v>156</v>
      </c>
      <c r="F437" s="216">
        <v>477</v>
      </c>
      <c r="G437" s="216">
        <v>240</v>
      </c>
      <c r="H437" s="216">
        <v>10</v>
      </c>
      <c r="I437" s="218">
        <v>0.4</v>
      </c>
      <c r="J437" s="242">
        <v>2.2389999999999999</v>
      </c>
      <c r="K437" s="218">
        <v>173.875</v>
      </c>
      <c r="L437" s="242">
        <v>0.53567999999999993</v>
      </c>
      <c r="M437" s="243">
        <v>3.71</v>
      </c>
      <c r="N437" s="243">
        <v>9.2100000000000009</v>
      </c>
      <c r="O437" s="244">
        <v>7800</v>
      </c>
      <c r="P437" s="51" t="str">
        <f>IF(M437&lt;NORMA!$N$7,"NO CUMPLE","CUMPLE")</f>
        <v>CUMPLE</v>
      </c>
      <c r="Q437" s="51" t="str">
        <f>IF(E437&gt;NORMA!$N$8,"NO CUMPLE","CUMPLE")</f>
        <v>NO CUMPLE</v>
      </c>
      <c r="R437" s="51" t="str">
        <f>IF(F437&gt;NORMA!$N$9,"NO CUMPLE","CUMPLE")</f>
        <v>NO CUMPLE</v>
      </c>
      <c r="S437" s="51" t="str">
        <f>IF(K437&gt;NORMA!$N$10,"NO CUMPLE","CUMPLE")</f>
        <v>NO CUMPLE</v>
      </c>
      <c r="T437" s="51" t="str">
        <f>IF(J437&gt;NORMA!$N$11,"NO CUMPLE","CUMPLE")</f>
        <v>CUMPLE</v>
      </c>
      <c r="U437" s="51" t="str">
        <f>IF(G437&gt;NORMA!$N$12,"NO CUMPLE","CUMPLE")</f>
        <v>NO CUMPLE</v>
      </c>
      <c r="V437" s="51" t="str">
        <f>IF(H437&gt;NORMA!$N$13,"NO CUMPLE","CUMPLE")</f>
        <v>CUMPLE</v>
      </c>
      <c r="W437" s="51" t="str">
        <f>IF(O437&gt;NORMA!$N$14,"NO CUMPLE","CUMPLE")</f>
        <v>CUMPLE</v>
      </c>
      <c r="X437" s="51" t="str">
        <f>IF(AND(N437&gt;=NORMA!$Q$4, N437&lt;=NORMA!$R$4),"CUMPLE","NO CUMPLE")</f>
        <v>NO CUMPLE</v>
      </c>
      <c r="Y437" s="51" t="str">
        <f>IF(I437&gt;NORMA!$N$16,"NO CUMPLE","CUMPLE")</f>
        <v>CUMPLE</v>
      </c>
      <c r="Z437" s="51" t="str">
        <f>IF($M437&lt;NORMA!$N$23,"NO CUMPLE","CUMPLE")</f>
        <v>NO CUMPLE</v>
      </c>
      <c r="AA437" s="51" t="str">
        <f>IF($E437&gt;NORMA!$N$24,"NO CUMPLE","CUMPLE")</f>
        <v>NO CUMPLE</v>
      </c>
      <c r="AB437" s="51" t="str">
        <f>IF($F437&gt;NORMA!$N$25,"NO CUMPLE","CUMPLE")</f>
        <v>NO CUMPLE</v>
      </c>
      <c r="AC437" s="51" t="str">
        <f>IF($K437&gt;NORMA!$N$26,"NO CUMPLE","CUMPLE")</f>
        <v>NO CUMPLE</v>
      </c>
      <c r="AD437" s="51" t="str">
        <f>IF($J437&gt;NORMA!$N$27,"NO CUMPLE","CUMPLE")</f>
        <v>NO CUMPLE</v>
      </c>
      <c r="AE437" s="51" t="str">
        <f>IF($G437&gt;NORMA!$N$28,"NO CUMPLE","CUMPLE")</f>
        <v>NO CUMPLE</v>
      </c>
      <c r="AF437" s="51" t="str">
        <f>IF($H437&gt;NORMA!$N$29,"NO CUMPLE","CUMPLE")</f>
        <v>CUMPLE</v>
      </c>
      <c r="AG437" s="51" t="str">
        <f>IF($O437&gt;NORMA!$N$30,"NO CUMPLE","CUMPLE")</f>
        <v>CUMPLE</v>
      </c>
      <c r="AH437" s="51" t="str">
        <f>IF(AND($N437&gt;=NORMA!$R$18, $N437&lt;=NORMA!$S$18),"CUMPLE","NO CUMPLE")</f>
        <v>NO CUMPLE</v>
      </c>
      <c r="AI437" s="51" t="str">
        <f>IF($I437&gt;NORMA!$N$32,"NO CUMPLE","CUMPLE")</f>
        <v>CUMPLE</v>
      </c>
    </row>
    <row r="438" spans="1:35" ht="14.25" customHeight="1" x14ac:dyDescent="0.35">
      <c r="A438" s="213" t="s">
        <v>115</v>
      </c>
      <c r="B438" s="214" t="s">
        <v>116</v>
      </c>
      <c r="C438" s="215">
        <v>43567</v>
      </c>
      <c r="D438" s="251">
        <v>0.25</v>
      </c>
      <c r="E438" s="216">
        <v>20.2</v>
      </c>
      <c r="F438" s="216">
        <v>67.843999999999994</v>
      </c>
      <c r="G438" s="216">
        <v>24</v>
      </c>
      <c r="H438" s="216">
        <v>10</v>
      </c>
      <c r="I438" s="218">
        <v>0.42</v>
      </c>
      <c r="J438" s="242">
        <v>0.92800000000000005</v>
      </c>
      <c r="K438" s="218">
        <v>11.452999999999999</v>
      </c>
      <c r="L438" s="242">
        <v>0.36880000000000002</v>
      </c>
      <c r="M438" s="243">
        <v>4.0199999999999996</v>
      </c>
      <c r="N438" s="243">
        <v>7.58</v>
      </c>
      <c r="O438" s="244">
        <v>13700</v>
      </c>
      <c r="P438" s="51" t="str">
        <f>IF(M438&lt;NORMA!$N$7,"NO CUMPLE","CUMPLE")</f>
        <v>CUMPLE</v>
      </c>
      <c r="Q438" s="51" t="str">
        <f>IF(E438&gt;NORMA!$N$8,"NO CUMPLE","CUMPLE")</f>
        <v>CUMPLE</v>
      </c>
      <c r="R438" s="51" t="str">
        <f>IF(F438&gt;NORMA!$N$9,"NO CUMPLE","CUMPLE")</f>
        <v>CUMPLE</v>
      </c>
      <c r="S438" s="51" t="str">
        <f>IF(K438&gt;NORMA!$N$10,"NO CUMPLE","CUMPLE")</f>
        <v>CUMPLE</v>
      </c>
      <c r="T438" s="51" t="str">
        <f>IF(J438&gt;NORMA!$N$11,"NO CUMPLE","CUMPLE")</f>
        <v>CUMPLE</v>
      </c>
      <c r="U438" s="51" t="str">
        <f>IF(G438&gt;NORMA!$N$12,"NO CUMPLE","CUMPLE")</f>
        <v>CUMPLE</v>
      </c>
      <c r="V438" s="51" t="str">
        <f>IF(H438&gt;NORMA!$N$13,"NO CUMPLE","CUMPLE")</f>
        <v>CUMPLE</v>
      </c>
      <c r="W438" s="51" t="str">
        <f>IF(O438&gt;NORMA!$N$14,"NO CUMPLE","CUMPLE")</f>
        <v>CUMPLE</v>
      </c>
      <c r="X438" s="51" t="str">
        <f>IF(AND(N438&gt;=NORMA!$Q$4, N438&lt;=NORMA!$R$4),"CUMPLE","NO CUMPLE")</f>
        <v>CUMPLE</v>
      </c>
      <c r="Y438" s="51" t="str">
        <f>IF(I438&gt;NORMA!$N$16,"NO CUMPLE","CUMPLE")</f>
        <v>CUMPLE</v>
      </c>
      <c r="Z438" s="51" t="str">
        <f>IF($M438&lt;NORMA!$N$23,"NO CUMPLE","CUMPLE")</f>
        <v>NO CUMPLE</v>
      </c>
      <c r="AA438" s="51" t="str">
        <f>IF($E438&gt;NORMA!$N$24,"NO CUMPLE","CUMPLE")</f>
        <v>NO CUMPLE</v>
      </c>
      <c r="AB438" s="51" t="str">
        <f>IF($F438&gt;NORMA!$N$25,"NO CUMPLE","CUMPLE")</f>
        <v>NO CUMPLE</v>
      </c>
      <c r="AC438" s="51" t="str">
        <f>IF($K438&gt;NORMA!$N$26,"NO CUMPLE","CUMPLE")</f>
        <v>NO CUMPLE</v>
      </c>
      <c r="AD438" s="51" t="str">
        <f>IF($J438&gt;NORMA!$N$27,"NO CUMPLE","CUMPLE")</f>
        <v>CUMPLE</v>
      </c>
      <c r="AE438" s="51" t="str">
        <f>IF($G438&gt;NORMA!$N$28,"NO CUMPLE","CUMPLE")</f>
        <v>CUMPLE</v>
      </c>
      <c r="AF438" s="51" t="str">
        <f>IF($H438&gt;NORMA!$N$29,"NO CUMPLE","CUMPLE")</f>
        <v>CUMPLE</v>
      </c>
      <c r="AG438" s="51" t="str">
        <f>IF($O438&gt;NORMA!$N$30,"NO CUMPLE","CUMPLE")</f>
        <v>CUMPLE</v>
      </c>
      <c r="AH438" s="51" t="str">
        <f>IF(AND($N438&gt;=NORMA!$R$18, $N438&lt;=NORMA!$S$18),"CUMPLE","NO CUMPLE")</f>
        <v>CUMPLE</v>
      </c>
      <c r="AI438" s="51" t="str">
        <f>IF($I438&gt;NORMA!$N$32,"NO CUMPLE","CUMPLE")</f>
        <v>CUMPLE</v>
      </c>
    </row>
    <row r="439" spans="1:35" ht="14.25" customHeight="1" x14ac:dyDescent="0.35">
      <c r="A439" s="213" t="s">
        <v>117</v>
      </c>
      <c r="B439" s="214" t="s">
        <v>116</v>
      </c>
      <c r="C439" s="215">
        <v>43567</v>
      </c>
      <c r="D439" s="251">
        <v>0.41666666666666669</v>
      </c>
      <c r="E439" s="216">
        <v>167</v>
      </c>
      <c r="F439" s="216">
        <v>512</v>
      </c>
      <c r="G439" s="216">
        <v>416</v>
      </c>
      <c r="H439" s="216">
        <v>10</v>
      </c>
      <c r="I439" s="218">
        <v>0.6</v>
      </c>
      <c r="J439" s="242">
        <v>8.0030000000000001</v>
      </c>
      <c r="K439" s="218">
        <v>142.63999999999999</v>
      </c>
      <c r="L439" s="242">
        <v>0.37668000000000001</v>
      </c>
      <c r="M439" s="243">
        <v>5.01</v>
      </c>
      <c r="N439" s="243">
        <v>9.09</v>
      </c>
      <c r="O439" s="244">
        <v>1120000</v>
      </c>
      <c r="P439" s="51" t="str">
        <f>IF(M439&lt;NORMA!$N$7,"NO CUMPLE","CUMPLE")</f>
        <v>CUMPLE</v>
      </c>
      <c r="Q439" s="51" t="str">
        <f>IF(E439&gt;NORMA!$N$8,"NO CUMPLE","CUMPLE")</f>
        <v>NO CUMPLE</v>
      </c>
      <c r="R439" s="51" t="str">
        <f>IF(F439&gt;NORMA!$N$9,"NO CUMPLE","CUMPLE")</f>
        <v>NO CUMPLE</v>
      </c>
      <c r="S439" s="51" t="str">
        <f>IF(K439&gt;NORMA!$N$10,"NO CUMPLE","CUMPLE")</f>
        <v>NO CUMPLE</v>
      </c>
      <c r="T439" s="51" t="str">
        <f>IF(J439&gt;NORMA!$N$11,"NO CUMPLE","CUMPLE")</f>
        <v>NO CUMPLE</v>
      </c>
      <c r="U439" s="51" t="str">
        <f>IF(G439&gt;NORMA!$N$12,"NO CUMPLE","CUMPLE")</f>
        <v>NO CUMPLE</v>
      </c>
      <c r="V439" s="51" t="str">
        <f>IF(H439&gt;NORMA!$N$13,"NO CUMPLE","CUMPLE")</f>
        <v>CUMPLE</v>
      </c>
      <c r="W439" s="51" t="str">
        <f>IF(O439&gt;NORMA!$N$14,"NO CUMPLE","CUMPLE")</f>
        <v>NO CUMPLE</v>
      </c>
      <c r="X439" s="51" t="str">
        <f>IF(AND(N439&gt;=NORMA!$Q$4, N439&lt;=NORMA!$R$4),"CUMPLE","NO CUMPLE")</f>
        <v>NO CUMPLE</v>
      </c>
      <c r="Y439" s="51" t="str">
        <f>IF(I439&gt;NORMA!$N$16,"NO CUMPLE","CUMPLE")</f>
        <v>CUMPLE</v>
      </c>
      <c r="Z439" s="51" t="str">
        <f>IF($M439&lt;NORMA!$N$23,"NO CUMPLE","CUMPLE")</f>
        <v>CUMPLE</v>
      </c>
      <c r="AA439" s="51" t="str">
        <f>IF($E439&gt;NORMA!$N$24,"NO CUMPLE","CUMPLE")</f>
        <v>NO CUMPLE</v>
      </c>
      <c r="AB439" s="51" t="str">
        <f>IF($F439&gt;NORMA!$N$25,"NO CUMPLE","CUMPLE")</f>
        <v>NO CUMPLE</v>
      </c>
      <c r="AC439" s="51" t="str">
        <f>IF($K439&gt;NORMA!$N$26,"NO CUMPLE","CUMPLE")</f>
        <v>NO CUMPLE</v>
      </c>
      <c r="AD439" s="51" t="str">
        <f>IF($J439&gt;NORMA!$N$27,"NO CUMPLE","CUMPLE")</f>
        <v>NO CUMPLE</v>
      </c>
      <c r="AE439" s="51" t="str">
        <f>IF($G439&gt;NORMA!$N$28,"NO CUMPLE","CUMPLE")</f>
        <v>NO CUMPLE</v>
      </c>
      <c r="AF439" s="51" t="str">
        <f>IF($H439&gt;NORMA!$N$29,"NO CUMPLE","CUMPLE")</f>
        <v>CUMPLE</v>
      </c>
      <c r="AG439" s="51" t="str">
        <f>IF($O439&gt;NORMA!$N$30,"NO CUMPLE","CUMPLE")</f>
        <v>NO CUMPLE</v>
      </c>
      <c r="AH439" s="51" t="str">
        <f>IF(AND($N439&gt;=NORMA!$R$18, $N439&lt;=NORMA!$S$18),"CUMPLE","NO CUMPLE")</f>
        <v>NO CUMPLE</v>
      </c>
      <c r="AI439" s="51" t="str">
        <f>IF($I439&gt;NORMA!$N$32,"NO CUMPLE","CUMPLE")</f>
        <v>CUMPLE</v>
      </c>
    </row>
    <row r="440" spans="1:35" ht="14.25" customHeight="1" x14ac:dyDescent="0.35">
      <c r="A440" s="213" t="s">
        <v>117</v>
      </c>
      <c r="B440" s="214" t="s">
        <v>116</v>
      </c>
      <c r="C440" s="215">
        <v>43578</v>
      </c>
      <c r="D440" s="251">
        <v>0.25</v>
      </c>
      <c r="E440" s="216">
        <v>51.4</v>
      </c>
      <c r="F440" s="216">
        <v>242</v>
      </c>
      <c r="G440" s="216">
        <v>384</v>
      </c>
      <c r="H440" s="216">
        <v>10</v>
      </c>
      <c r="I440" s="218">
        <v>0.4</v>
      </c>
      <c r="J440" s="242">
        <v>0.76100000000000001</v>
      </c>
      <c r="K440" s="218">
        <v>20.907</v>
      </c>
      <c r="L440" s="242">
        <v>1.6870400000000001</v>
      </c>
      <c r="M440" s="243">
        <v>6.35</v>
      </c>
      <c r="N440" s="243">
        <v>9.06</v>
      </c>
      <c r="O440" s="244">
        <v>2320000</v>
      </c>
      <c r="P440" s="51" t="str">
        <f>IF(M440&lt;NORMA!$N$7,"NO CUMPLE","CUMPLE")</f>
        <v>CUMPLE</v>
      </c>
      <c r="Q440" s="51" t="str">
        <f>IF(E440&gt;NORMA!$N$8,"NO CUMPLE","CUMPLE")</f>
        <v>CUMPLE</v>
      </c>
      <c r="R440" s="51" t="str">
        <f>IF(F440&gt;NORMA!$N$9,"NO CUMPLE","CUMPLE")</f>
        <v>NO CUMPLE</v>
      </c>
      <c r="S440" s="51" t="str">
        <f>IF(K440&gt;NORMA!$N$10,"NO CUMPLE","CUMPLE")</f>
        <v>NO CUMPLE</v>
      </c>
      <c r="T440" s="51" t="str">
        <f>IF(J440&gt;NORMA!$N$11,"NO CUMPLE","CUMPLE")</f>
        <v>CUMPLE</v>
      </c>
      <c r="U440" s="51" t="str">
        <f>IF(G440&gt;NORMA!$N$12,"NO CUMPLE","CUMPLE")</f>
        <v>NO CUMPLE</v>
      </c>
      <c r="V440" s="51" t="str">
        <f>IF(H440&gt;NORMA!$N$13,"NO CUMPLE","CUMPLE")</f>
        <v>CUMPLE</v>
      </c>
      <c r="W440" s="51" t="str">
        <f>IF(O440&gt;NORMA!$N$14,"NO CUMPLE","CUMPLE")</f>
        <v>NO CUMPLE</v>
      </c>
      <c r="X440" s="51" t="str">
        <f>IF(AND(N440&gt;=NORMA!$Q$4, N440&lt;=NORMA!$R$4),"CUMPLE","NO CUMPLE")</f>
        <v>NO CUMPLE</v>
      </c>
      <c r="Y440" s="51" t="str">
        <f>IF(I440&gt;NORMA!$N$16,"NO CUMPLE","CUMPLE")</f>
        <v>CUMPLE</v>
      </c>
      <c r="Z440" s="51" t="str">
        <f>IF($M440&lt;NORMA!$N$23,"NO CUMPLE","CUMPLE")</f>
        <v>CUMPLE</v>
      </c>
      <c r="AA440" s="51" t="str">
        <f>IF($E440&gt;NORMA!$N$24,"NO CUMPLE","CUMPLE")</f>
        <v>NO CUMPLE</v>
      </c>
      <c r="AB440" s="51" t="str">
        <f>IF($F440&gt;NORMA!$N$25,"NO CUMPLE","CUMPLE")</f>
        <v>NO CUMPLE</v>
      </c>
      <c r="AC440" s="51" t="str">
        <f>IF($K440&gt;NORMA!$N$26,"NO CUMPLE","CUMPLE")</f>
        <v>NO CUMPLE</v>
      </c>
      <c r="AD440" s="51" t="str">
        <f>IF($J440&gt;NORMA!$N$27,"NO CUMPLE","CUMPLE")</f>
        <v>CUMPLE</v>
      </c>
      <c r="AE440" s="51" t="str">
        <f>IF($G440&gt;NORMA!$N$28,"NO CUMPLE","CUMPLE")</f>
        <v>NO CUMPLE</v>
      </c>
      <c r="AF440" s="51" t="str">
        <f>IF($H440&gt;NORMA!$N$29,"NO CUMPLE","CUMPLE")</f>
        <v>CUMPLE</v>
      </c>
      <c r="AG440" s="51" t="str">
        <f>IF($O440&gt;NORMA!$N$30,"NO CUMPLE","CUMPLE")</f>
        <v>NO CUMPLE</v>
      </c>
      <c r="AH440" s="51" t="str">
        <f>IF(AND($N440&gt;=NORMA!$R$18, $N440&lt;=NORMA!$S$18),"CUMPLE","NO CUMPLE")</f>
        <v>NO CUMPLE</v>
      </c>
      <c r="AI440" s="51" t="str">
        <f>IF($I440&gt;NORMA!$N$32,"NO CUMPLE","CUMPLE")</f>
        <v>CUMPLE</v>
      </c>
    </row>
    <row r="441" spans="1:35" ht="14.25" customHeight="1" x14ac:dyDescent="0.35">
      <c r="A441" s="213" t="s">
        <v>115</v>
      </c>
      <c r="B441" s="214" t="s">
        <v>116</v>
      </c>
      <c r="C441" s="215">
        <v>43584</v>
      </c>
      <c r="D441" s="251">
        <v>0.41666666666666669</v>
      </c>
      <c r="E441" s="216">
        <v>25</v>
      </c>
      <c r="F441" s="216">
        <v>154</v>
      </c>
      <c r="G441" s="216">
        <v>156</v>
      </c>
      <c r="H441" s="216">
        <v>10</v>
      </c>
      <c r="I441" s="218">
        <v>0.54</v>
      </c>
      <c r="J441" s="242">
        <v>2.206</v>
      </c>
      <c r="K441" s="218">
        <v>15.193</v>
      </c>
      <c r="L441" s="242">
        <v>0.75703999999999994</v>
      </c>
      <c r="M441" s="243">
        <v>4.26</v>
      </c>
      <c r="N441" s="243">
        <v>8.14</v>
      </c>
      <c r="O441" s="244">
        <v>12200</v>
      </c>
      <c r="P441" s="51" t="str">
        <f>IF(M441&lt;NORMA!$N$7,"NO CUMPLE","CUMPLE")</f>
        <v>CUMPLE</v>
      </c>
      <c r="Q441" s="51" t="str">
        <f>IF(E441&gt;NORMA!$N$8,"NO CUMPLE","CUMPLE")</f>
        <v>CUMPLE</v>
      </c>
      <c r="R441" s="51" t="str">
        <f>IF(F441&gt;NORMA!$N$9,"NO CUMPLE","CUMPLE")</f>
        <v>CUMPLE</v>
      </c>
      <c r="S441" s="51" t="str">
        <f>IF(K441&gt;NORMA!$N$10,"NO CUMPLE","CUMPLE")</f>
        <v>CUMPLE</v>
      </c>
      <c r="T441" s="51" t="str">
        <f>IF(J441&gt;NORMA!$N$11,"NO CUMPLE","CUMPLE")</f>
        <v>CUMPLE</v>
      </c>
      <c r="U441" s="51" t="str">
        <f>IF(G441&gt;NORMA!$N$12,"NO CUMPLE","CUMPLE")</f>
        <v>NO CUMPLE</v>
      </c>
      <c r="V441" s="51" t="str">
        <f>IF(H441&gt;NORMA!$N$13,"NO CUMPLE","CUMPLE")</f>
        <v>CUMPLE</v>
      </c>
      <c r="W441" s="51" t="str">
        <f>IF(O441&gt;NORMA!$N$14,"NO CUMPLE","CUMPLE")</f>
        <v>CUMPLE</v>
      </c>
      <c r="X441" s="51" t="str">
        <f>IF(AND(N441&gt;=NORMA!$Q$4, N441&lt;=NORMA!$R$4),"CUMPLE","NO CUMPLE")</f>
        <v>CUMPLE</v>
      </c>
      <c r="Y441" s="51" t="str">
        <f>IF(I441&gt;NORMA!$N$16,"NO CUMPLE","CUMPLE")</f>
        <v>CUMPLE</v>
      </c>
      <c r="Z441" s="51" t="str">
        <f>IF($M441&lt;NORMA!$N$23,"NO CUMPLE","CUMPLE")</f>
        <v>NO CUMPLE</v>
      </c>
      <c r="AA441" s="51" t="str">
        <f>IF($E441&gt;NORMA!$N$24,"NO CUMPLE","CUMPLE")</f>
        <v>NO CUMPLE</v>
      </c>
      <c r="AB441" s="51" t="str">
        <f>IF($F441&gt;NORMA!$N$25,"NO CUMPLE","CUMPLE")</f>
        <v>NO CUMPLE</v>
      </c>
      <c r="AC441" s="51" t="str">
        <f>IF($K441&gt;NORMA!$N$26,"NO CUMPLE","CUMPLE")</f>
        <v>NO CUMPLE</v>
      </c>
      <c r="AD441" s="51" t="str">
        <f>IF($J441&gt;NORMA!$N$27,"NO CUMPLE","CUMPLE")</f>
        <v>NO CUMPLE</v>
      </c>
      <c r="AE441" s="51" t="str">
        <f>IF($G441&gt;NORMA!$N$28,"NO CUMPLE","CUMPLE")</f>
        <v>NO CUMPLE</v>
      </c>
      <c r="AF441" s="51" t="str">
        <f>IF($H441&gt;NORMA!$N$29,"NO CUMPLE","CUMPLE")</f>
        <v>CUMPLE</v>
      </c>
      <c r="AG441" s="51" t="str">
        <f>IF($O441&gt;NORMA!$N$30,"NO CUMPLE","CUMPLE")</f>
        <v>CUMPLE</v>
      </c>
      <c r="AH441" s="51" t="str">
        <f>IF(AND($N441&gt;=NORMA!$R$18, $N441&lt;=NORMA!$S$18),"CUMPLE","NO CUMPLE")</f>
        <v>CUMPLE</v>
      </c>
      <c r="AI441" s="51" t="str">
        <f>IF($I441&gt;NORMA!$N$32,"NO CUMPLE","CUMPLE")</f>
        <v>CUMPLE</v>
      </c>
    </row>
    <row r="442" spans="1:35" ht="14.25" customHeight="1" x14ac:dyDescent="0.35">
      <c r="A442" s="213" t="s">
        <v>117</v>
      </c>
      <c r="B442" s="214" t="s">
        <v>116</v>
      </c>
      <c r="C442" s="215">
        <v>43592</v>
      </c>
      <c r="D442" s="251">
        <v>0.33333333333333331</v>
      </c>
      <c r="E442" s="216">
        <v>362</v>
      </c>
      <c r="F442" s="216">
        <v>858</v>
      </c>
      <c r="G442" s="216">
        <v>964</v>
      </c>
      <c r="H442" s="216">
        <v>10</v>
      </c>
      <c r="I442" s="218">
        <v>0.73</v>
      </c>
      <c r="J442" s="242">
        <v>2.488</v>
      </c>
      <c r="K442" s="218">
        <v>109.328</v>
      </c>
      <c r="L442" s="242">
        <v>0.45232</v>
      </c>
      <c r="M442" s="243">
        <v>4.21</v>
      </c>
      <c r="N442" s="243">
        <v>9.16</v>
      </c>
      <c r="O442" s="244">
        <v>13700</v>
      </c>
      <c r="P442" s="51" t="str">
        <f>IF(M442&lt;NORMA!$N$7,"NO CUMPLE","CUMPLE")</f>
        <v>CUMPLE</v>
      </c>
      <c r="Q442" s="51" t="str">
        <f>IF(E442&gt;NORMA!$N$8,"NO CUMPLE","CUMPLE")</f>
        <v>NO CUMPLE</v>
      </c>
      <c r="R442" s="51" t="str">
        <f>IF(F442&gt;NORMA!$N$9,"NO CUMPLE","CUMPLE")</f>
        <v>NO CUMPLE</v>
      </c>
      <c r="S442" s="51" t="str">
        <f>IF(K442&gt;NORMA!$N$10,"NO CUMPLE","CUMPLE")</f>
        <v>NO CUMPLE</v>
      </c>
      <c r="T442" s="51" t="str">
        <f>IF(J442&gt;NORMA!$N$11,"NO CUMPLE","CUMPLE")</f>
        <v>CUMPLE</v>
      </c>
      <c r="U442" s="51" t="str">
        <f>IF(G442&gt;NORMA!$N$12,"NO CUMPLE","CUMPLE")</f>
        <v>NO CUMPLE</v>
      </c>
      <c r="V442" s="51" t="str">
        <f>IF(H442&gt;NORMA!$N$13,"NO CUMPLE","CUMPLE")</f>
        <v>CUMPLE</v>
      </c>
      <c r="W442" s="51" t="str">
        <f>IF(O442&gt;NORMA!$N$14,"NO CUMPLE","CUMPLE")</f>
        <v>CUMPLE</v>
      </c>
      <c r="X442" s="51" t="str">
        <f>IF(AND(N442&gt;=NORMA!$Q$4, N442&lt;=NORMA!$R$4),"CUMPLE","NO CUMPLE")</f>
        <v>NO CUMPLE</v>
      </c>
      <c r="Y442" s="51" t="str">
        <f>IF(I442&gt;NORMA!$N$16,"NO CUMPLE","CUMPLE")</f>
        <v>CUMPLE</v>
      </c>
      <c r="Z442" s="51" t="str">
        <f>IF($M442&lt;NORMA!$N$23,"NO CUMPLE","CUMPLE")</f>
        <v>NO CUMPLE</v>
      </c>
      <c r="AA442" s="51" t="str">
        <f>IF($E442&gt;NORMA!$N$24,"NO CUMPLE","CUMPLE")</f>
        <v>NO CUMPLE</v>
      </c>
      <c r="AB442" s="51" t="str">
        <f>IF($F442&gt;NORMA!$N$25,"NO CUMPLE","CUMPLE")</f>
        <v>NO CUMPLE</v>
      </c>
      <c r="AC442" s="51" t="str">
        <f>IF($K442&gt;NORMA!$N$26,"NO CUMPLE","CUMPLE")</f>
        <v>NO CUMPLE</v>
      </c>
      <c r="AD442" s="51" t="str">
        <f>IF($J442&gt;NORMA!$N$27,"NO CUMPLE","CUMPLE")</f>
        <v>NO CUMPLE</v>
      </c>
      <c r="AE442" s="51" t="str">
        <f>IF($G442&gt;NORMA!$N$28,"NO CUMPLE","CUMPLE")</f>
        <v>NO CUMPLE</v>
      </c>
      <c r="AF442" s="51" t="str">
        <f>IF($H442&gt;NORMA!$N$29,"NO CUMPLE","CUMPLE")</f>
        <v>CUMPLE</v>
      </c>
      <c r="AG442" s="51" t="str">
        <f>IF($O442&gt;NORMA!$N$30,"NO CUMPLE","CUMPLE")</f>
        <v>CUMPLE</v>
      </c>
      <c r="AH442" s="51" t="str">
        <f>IF(AND($N442&gt;=NORMA!$R$18, $N442&lt;=NORMA!$S$18),"CUMPLE","NO CUMPLE")</f>
        <v>NO CUMPLE</v>
      </c>
      <c r="AI442" s="51" t="str">
        <f>IF($I442&gt;NORMA!$N$32,"NO CUMPLE","CUMPLE")</f>
        <v>CUMPLE</v>
      </c>
    </row>
    <row r="443" spans="1:35" ht="14.25" customHeight="1" x14ac:dyDescent="0.35">
      <c r="A443" s="213" t="s">
        <v>115</v>
      </c>
      <c r="B443" s="214" t="s">
        <v>116</v>
      </c>
      <c r="C443" s="215">
        <v>43605</v>
      </c>
      <c r="D443" s="251">
        <v>0.5</v>
      </c>
      <c r="E443" s="216">
        <v>15.8</v>
      </c>
      <c r="F443" s="216">
        <v>140</v>
      </c>
      <c r="G443" s="216">
        <v>33</v>
      </c>
      <c r="H443" s="216">
        <v>10</v>
      </c>
      <c r="I443" s="218">
        <v>0.48</v>
      </c>
      <c r="J443" s="242">
        <v>0.90200000000000002</v>
      </c>
      <c r="K443" s="218">
        <v>2.8370000000000002</v>
      </c>
      <c r="L443" s="242">
        <v>1.4544000000000001</v>
      </c>
      <c r="M443" s="243">
        <v>5.8</v>
      </c>
      <c r="N443" s="243">
        <v>7.41</v>
      </c>
      <c r="O443" s="244">
        <v>1200000</v>
      </c>
      <c r="P443" s="51" t="str">
        <f>IF(M443&lt;NORMA!$N$7,"NO CUMPLE","CUMPLE")</f>
        <v>CUMPLE</v>
      </c>
      <c r="Q443" s="51" t="str">
        <f>IF(E443&gt;NORMA!$N$8,"NO CUMPLE","CUMPLE")</f>
        <v>CUMPLE</v>
      </c>
      <c r="R443" s="51" t="str">
        <f>IF(F443&gt;NORMA!$N$9,"NO CUMPLE","CUMPLE")</f>
        <v>CUMPLE</v>
      </c>
      <c r="S443" s="51" t="str">
        <f>IF(K443&gt;NORMA!$N$10,"NO CUMPLE","CUMPLE")</f>
        <v>CUMPLE</v>
      </c>
      <c r="T443" s="51" t="str">
        <f>IF(J443&gt;NORMA!$N$11,"NO CUMPLE","CUMPLE")</f>
        <v>CUMPLE</v>
      </c>
      <c r="U443" s="51" t="str">
        <f>IF(G443&gt;NORMA!$N$12,"NO CUMPLE","CUMPLE")</f>
        <v>CUMPLE</v>
      </c>
      <c r="V443" s="51" t="str">
        <f>IF(H443&gt;NORMA!$N$13,"NO CUMPLE","CUMPLE")</f>
        <v>CUMPLE</v>
      </c>
      <c r="W443" s="51" t="str">
        <f>IF(O443&gt;NORMA!$N$14,"NO CUMPLE","CUMPLE")</f>
        <v>NO CUMPLE</v>
      </c>
      <c r="X443" s="51" t="str">
        <f>IF(AND(N443&gt;=NORMA!$Q$4, N443&lt;=NORMA!$R$4),"CUMPLE","NO CUMPLE")</f>
        <v>CUMPLE</v>
      </c>
      <c r="Y443" s="51" t="str">
        <f>IF(I443&gt;NORMA!$N$16,"NO CUMPLE","CUMPLE")</f>
        <v>CUMPLE</v>
      </c>
      <c r="Z443" s="51" t="str">
        <f>IF($M443&lt;NORMA!$N$23,"NO CUMPLE","CUMPLE")</f>
        <v>CUMPLE</v>
      </c>
      <c r="AA443" s="51" t="str">
        <f>IF($E443&gt;NORMA!$N$24,"NO CUMPLE","CUMPLE")</f>
        <v>CUMPLE</v>
      </c>
      <c r="AB443" s="51" t="str">
        <f>IF($F443&gt;NORMA!$N$25,"NO CUMPLE","CUMPLE")</f>
        <v>NO CUMPLE</v>
      </c>
      <c r="AC443" s="51" t="str">
        <f>IF($K443&gt;NORMA!$N$26,"NO CUMPLE","CUMPLE")</f>
        <v>CUMPLE</v>
      </c>
      <c r="AD443" s="51" t="str">
        <f>IF($J443&gt;NORMA!$N$27,"NO CUMPLE","CUMPLE")</f>
        <v>CUMPLE</v>
      </c>
      <c r="AE443" s="51" t="str">
        <f>IF($G443&gt;NORMA!$N$28,"NO CUMPLE","CUMPLE")</f>
        <v>CUMPLE</v>
      </c>
      <c r="AF443" s="51" t="str">
        <f>IF($H443&gt;NORMA!$N$29,"NO CUMPLE","CUMPLE")</f>
        <v>CUMPLE</v>
      </c>
      <c r="AG443" s="51" t="str">
        <f>IF($O443&gt;NORMA!$N$30,"NO CUMPLE","CUMPLE")</f>
        <v>NO CUMPLE</v>
      </c>
      <c r="AH443" s="51" t="str">
        <f>IF(AND($N443&gt;=NORMA!$R$18, $N443&lt;=NORMA!$S$18),"CUMPLE","NO CUMPLE")</f>
        <v>CUMPLE</v>
      </c>
      <c r="AI443" s="51" t="str">
        <f>IF($I443&gt;NORMA!$N$32,"NO CUMPLE","CUMPLE")</f>
        <v>CUMPLE</v>
      </c>
    </row>
    <row r="444" spans="1:35" ht="14.25" customHeight="1" x14ac:dyDescent="0.35">
      <c r="A444" s="213" t="s">
        <v>117</v>
      </c>
      <c r="B444" s="214" t="s">
        <v>116</v>
      </c>
      <c r="C444" s="215">
        <v>43608</v>
      </c>
      <c r="D444" s="251">
        <v>0.5</v>
      </c>
      <c r="E444" s="216">
        <v>104</v>
      </c>
      <c r="F444" s="216">
        <v>356</v>
      </c>
      <c r="G444" s="216">
        <v>956</v>
      </c>
      <c r="H444" s="216">
        <v>10</v>
      </c>
      <c r="I444" s="218">
        <v>0.4</v>
      </c>
      <c r="J444" s="242">
        <v>3.1789999999999998</v>
      </c>
      <c r="K444" s="218">
        <v>6.4689999999999994</v>
      </c>
      <c r="L444" s="242">
        <v>0.75460000000000005</v>
      </c>
      <c r="M444" s="243">
        <v>5.43</v>
      </c>
      <c r="N444" s="243">
        <v>9.9600000000000009</v>
      </c>
      <c r="O444" s="244">
        <v>5820</v>
      </c>
      <c r="P444" s="51" t="str">
        <f>IF(M444&lt;NORMA!$N$7,"NO CUMPLE","CUMPLE")</f>
        <v>CUMPLE</v>
      </c>
      <c r="Q444" s="51" t="str">
        <f>IF(E444&gt;NORMA!$N$8,"NO CUMPLE","CUMPLE")</f>
        <v>NO CUMPLE</v>
      </c>
      <c r="R444" s="51" t="str">
        <f>IF(F444&gt;NORMA!$N$9,"NO CUMPLE","CUMPLE")</f>
        <v>NO CUMPLE</v>
      </c>
      <c r="S444" s="51" t="str">
        <f>IF(K444&gt;NORMA!$N$10,"NO CUMPLE","CUMPLE")</f>
        <v>CUMPLE</v>
      </c>
      <c r="T444" s="51" t="str">
        <f>IF(J444&gt;NORMA!$N$11,"NO CUMPLE","CUMPLE")</f>
        <v>NO CUMPLE</v>
      </c>
      <c r="U444" s="51" t="str">
        <f>IF(G444&gt;NORMA!$N$12,"NO CUMPLE","CUMPLE")</f>
        <v>NO CUMPLE</v>
      </c>
      <c r="V444" s="51" t="str">
        <f>IF(H444&gt;NORMA!$N$13,"NO CUMPLE","CUMPLE")</f>
        <v>CUMPLE</v>
      </c>
      <c r="W444" s="51" t="str">
        <f>IF(O444&gt;NORMA!$N$14,"NO CUMPLE","CUMPLE")</f>
        <v>CUMPLE</v>
      </c>
      <c r="X444" s="51" t="str">
        <f>IF(AND(N444&gt;=NORMA!$Q$4, N444&lt;=NORMA!$R$4),"CUMPLE","NO CUMPLE")</f>
        <v>NO CUMPLE</v>
      </c>
      <c r="Y444" s="51" t="str">
        <f>IF(I444&gt;NORMA!$N$16,"NO CUMPLE","CUMPLE")</f>
        <v>CUMPLE</v>
      </c>
      <c r="Z444" s="51" t="str">
        <f>IF($M444&lt;NORMA!$N$23,"NO CUMPLE","CUMPLE")</f>
        <v>CUMPLE</v>
      </c>
      <c r="AA444" s="51" t="str">
        <f>IF($E444&gt;NORMA!$N$24,"NO CUMPLE","CUMPLE")</f>
        <v>NO CUMPLE</v>
      </c>
      <c r="AB444" s="51" t="str">
        <f>IF($F444&gt;NORMA!$N$25,"NO CUMPLE","CUMPLE")</f>
        <v>NO CUMPLE</v>
      </c>
      <c r="AC444" s="51" t="str">
        <f>IF($K444&gt;NORMA!$N$26,"NO CUMPLE","CUMPLE")</f>
        <v>CUMPLE</v>
      </c>
      <c r="AD444" s="51" t="str">
        <f>IF($J444&gt;NORMA!$N$27,"NO CUMPLE","CUMPLE")</f>
        <v>NO CUMPLE</v>
      </c>
      <c r="AE444" s="51" t="str">
        <f>IF($G444&gt;NORMA!$N$28,"NO CUMPLE","CUMPLE")</f>
        <v>NO CUMPLE</v>
      </c>
      <c r="AF444" s="51" t="str">
        <f>IF($H444&gt;NORMA!$N$29,"NO CUMPLE","CUMPLE")</f>
        <v>CUMPLE</v>
      </c>
      <c r="AG444" s="51" t="str">
        <f>IF($O444&gt;NORMA!$N$30,"NO CUMPLE","CUMPLE")</f>
        <v>CUMPLE</v>
      </c>
      <c r="AH444" s="51" t="str">
        <f>IF(AND($N444&gt;=NORMA!$R$18, $N444&lt;=NORMA!$S$18),"CUMPLE","NO CUMPLE")</f>
        <v>NO CUMPLE</v>
      </c>
      <c r="AI444" s="51" t="str">
        <f>IF($I444&gt;NORMA!$N$32,"NO CUMPLE","CUMPLE")</f>
        <v>CUMPLE</v>
      </c>
    </row>
    <row r="445" spans="1:35" ht="14.25" customHeight="1" x14ac:dyDescent="0.35">
      <c r="A445" s="213" t="s">
        <v>115</v>
      </c>
      <c r="B445" s="214" t="s">
        <v>116</v>
      </c>
      <c r="C445" s="215">
        <v>43621</v>
      </c>
      <c r="D445" s="251">
        <v>0.66666666666666663</v>
      </c>
      <c r="E445" s="216">
        <v>12.1</v>
      </c>
      <c r="F445" s="216">
        <v>35</v>
      </c>
      <c r="G445" s="216">
        <v>25</v>
      </c>
      <c r="H445" s="216">
        <v>10</v>
      </c>
      <c r="I445" s="218">
        <v>0.4</v>
      </c>
      <c r="J445" s="242">
        <v>0.24299999999999999</v>
      </c>
      <c r="K445" s="218">
        <v>3.8650000000000002</v>
      </c>
      <c r="L445" s="242">
        <v>2.1003199999999995</v>
      </c>
      <c r="M445" s="243">
        <v>6.75</v>
      </c>
      <c r="N445" s="243">
        <v>7.51</v>
      </c>
      <c r="O445" s="244">
        <v>19200</v>
      </c>
      <c r="P445" s="51" t="str">
        <f>IF(M445&lt;NORMA!$N$7,"NO CUMPLE","CUMPLE")</f>
        <v>CUMPLE</v>
      </c>
      <c r="Q445" s="51" t="str">
        <f>IF(E445&gt;NORMA!$N$8,"NO CUMPLE","CUMPLE")</f>
        <v>CUMPLE</v>
      </c>
      <c r="R445" s="51" t="str">
        <f>IF(F445&gt;NORMA!$N$9,"NO CUMPLE","CUMPLE")</f>
        <v>CUMPLE</v>
      </c>
      <c r="S445" s="51" t="str">
        <f>IF(K445&gt;NORMA!$N$10,"NO CUMPLE","CUMPLE")</f>
        <v>CUMPLE</v>
      </c>
      <c r="T445" s="51" t="str">
        <f>IF(J445&gt;NORMA!$N$11,"NO CUMPLE","CUMPLE")</f>
        <v>CUMPLE</v>
      </c>
      <c r="U445" s="51" t="str">
        <f>IF(G445&gt;NORMA!$N$12,"NO CUMPLE","CUMPLE")</f>
        <v>CUMPLE</v>
      </c>
      <c r="V445" s="51" t="str">
        <f>IF(H445&gt;NORMA!$N$13,"NO CUMPLE","CUMPLE")</f>
        <v>CUMPLE</v>
      </c>
      <c r="W445" s="51" t="str">
        <f>IF(O445&gt;NORMA!$N$14,"NO CUMPLE","CUMPLE")</f>
        <v>CUMPLE</v>
      </c>
      <c r="X445" s="51" t="str">
        <f>IF(AND(N445&gt;=NORMA!$Q$4, N445&lt;=NORMA!$R$4),"CUMPLE","NO CUMPLE")</f>
        <v>CUMPLE</v>
      </c>
      <c r="Y445" s="51" t="str">
        <f>IF(I445&gt;NORMA!$N$16,"NO CUMPLE","CUMPLE")</f>
        <v>CUMPLE</v>
      </c>
      <c r="Z445" s="51" t="str">
        <f>IF($M445&lt;NORMA!$N$23,"NO CUMPLE","CUMPLE")</f>
        <v>CUMPLE</v>
      </c>
      <c r="AA445" s="51" t="str">
        <f>IF($E445&gt;NORMA!$N$24,"NO CUMPLE","CUMPLE")</f>
        <v>CUMPLE</v>
      </c>
      <c r="AB445" s="51" t="str">
        <f>IF($F445&gt;NORMA!$N$25,"NO CUMPLE","CUMPLE")</f>
        <v>NO CUMPLE</v>
      </c>
      <c r="AC445" s="51" t="str">
        <f>IF($K445&gt;NORMA!$N$26,"NO CUMPLE","CUMPLE")</f>
        <v>CUMPLE</v>
      </c>
      <c r="AD445" s="51" t="str">
        <f>IF($J445&gt;NORMA!$N$27,"NO CUMPLE","CUMPLE")</f>
        <v>CUMPLE</v>
      </c>
      <c r="AE445" s="51" t="str">
        <f>IF($G445&gt;NORMA!$N$28,"NO CUMPLE","CUMPLE")</f>
        <v>CUMPLE</v>
      </c>
      <c r="AF445" s="51" t="str">
        <f>IF($H445&gt;NORMA!$N$29,"NO CUMPLE","CUMPLE")</f>
        <v>CUMPLE</v>
      </c>
      <c r="AG445" s="51" t="str">
        <f>IF($O445&gt;NORMA!$N$30,"NO CUMPLE","CUMPLE")</f>
        <v>CUMPLE</v>
      </c>
      <c r="AH445" s="51" t="str">
        <f>IF(AND($N445&gt;=NORMA!$R$18, $N445&lt;=NORMA!$S$18),"CUMPLE","NO CUMPLE")</f>
        <v>CUMPLE</v>
      </c>
      <c r="AI445" s="51" t="str">
        <f>IF($I445&gt;NORMA!$N$32,"NO CUMPLE","CUMPLE")</f>
        <v>CUMPLE</v>
      </c>
    </row>
    <row r="446" spans="1:35" ht="14.25" customHeight="1" x14ac:dyDescent="0.35">
      <c r="A446" s="213" t="s">
        <v>115</v>
      </c>
      <c r="B446" s="214" t="s">
        <v>116</v>
      </c>
      <c r="C446" s="215">
        <v>43656</v>
      </c>
      <c r="D446" s="251">
        <v>0.58333333333333337</v>
      </c>
      <c r="E446" s="216">
        <v>13.4</v>
      </c>
      <c r="F446" s="216">
        <v>69.091999999999999</v>
      </c>
      <c r="G446" s="216">
        <v>24</v>
      </c>
      <c r="H446" s="216">
        <v>10</v>
      </c>
      <c r="I446" s="218">
        <v>0.49</v>
      </c>
      <c r="J446" s="242">
        <v>0.438</v>
      </c>
      <c r="K446" s="218">
        <v>3.66</v>
      </c>
      <c r="L446" s="242">
        <v>2.1768000000000001</v>
      </c>
      <c r="M446" s="243">
        <v>6.92</v>
      </c>
      <c r="N446" s="243">
        <v>7.22</v>
      </c>
      <c r="O446" s="244">
        <v>15500</v>
      </c>
      <c r="P446" s="51" t="str">
        <f>IF(M446&lt;NORMA!$N$7,"NO CUMPLE","CUMPLE")</f>
        <v>CUMPLE</v>
      </c>
      <c r="Q446" s="51" t="str">
        <f>IF(E446&gt;NORMA!$N$8,"NO CUMPLE","CUMPLE")</f>
        <v>CUMPLE</v>
      </c>
      <c r="R446" s="51" t="str">
        <f>IF(F446&gt;NORMA!$N$9,"NO CUMPLE","CUMPLE")</f>
        <v>CUMPLE</v>
      </c>
      <c r="S446" s="51" t="str">
        <f>IF(K446&gt;NORMA!$N$10,"NO CUMPLE","CUMPLE")</f>
        <v>CUMPLE</v>
      </c>
      <c r="T446" s="51" t="str">
        <f>IF(J446&gt;NORMA!$N$11,"NO CUMPLE","CUMPLE")</f>
        <v>CUMPLE</v>
      </c>
      <c r="U446" s="51" t="str">
        <f>IF(G446&gt;NORMA!$N$12,"NO CUMPLE","CUMPLE")</f>
        <v>CUMPLE</v>
      </c>
      <c r="V446" s="51" t="str">
        <f>IF(H446&gt;NORMA!$N$13,"NO CUMPLE","CUMPLE")</f>
        <v>CUMPLE</v>
      </c>
      <c r="W446" s="51" t="str">
        <f>IF(O446&gt;NORMA!$N$14,"NO CUMPLE","CUMPLE")</f>
        <v>CUMPLE</v>
      </c>
      <c r="X446" s="51" t="str">
        <f>IF(AND(N446&gt;=NORMA!$Q$4, N446&lt;=NORMA!$R$4),"CUMPLE","NO CUMPLE")</f>
        <v>CUMPLE</v>
      </c>
      <c r="Y446" s="51" t="str">
        <f>IF(I446&gt;NORMA!$N$16,"NO CUMPLE","CUMPLE")</f>
        <v>CUMPLE</v>
      </c>
      <c r="Z446" s="51" t="str">
        <f>IF($M446&lt;NORMA!$N$23,"NO CUMPLE","CUMPLE")</f>
        <v>CUMPLE</v>
      </c>
      <c r="AA446" s="51" t="str">
        <f>IF($E446&gt;NORMA!$N$24,"NO CUMPLE","CUMPLE")</f>
        <v>CUMPLE</v>
      </c>
      <c r="AB446" s="51" t="str">
        <f>IF($F446&gt;NORMA!$N$25,"NO CUMPLE","CUMPLE")</f>
        <v>NO CUMPLE</v>
      </c>
      <c r="AC446" s="51" t="str">
        <f>IF($K446&gt;NORMA!$N$26,"NO CUMPLE","CUMPLE")</f>
        <v>CUMPLE</v>
      </c>
      <c r="AD446" s="51" t="str">
        <f>IF($J446&gt;NORMA!$N$27,"NO CUMPLE","CUMPLE")</f>
        <v>CUMPLE</v>
      </c>
      <c r="AE446" s="51" t="str">
        <f>IF($G446&gt;NORMA!$N$28,"NO CUMPLE","CUMPLE")</f>
        <v>CUMPLE</v>
      </c>
      <c r="AF446" s="51" t="str">
        <f>IF($H446&gt;NORMA!$N$29,"NO CUMPLE","CUMPLE")</f>
        <v>CUMPLE</v>
      </c>
      <c r="AG446" s="51" t="str">
        <f>IF($O446&gt;NORMA!$N$30,"NO CUMPLE","CUMPLE")</f>
        <v>CUMPLE</v>
      </c>
      <c r="AH446" s="51" t="str">
        <f>IF(AND($N446&gt;=NORMA!$R$18, $N446&lt;=NORMA!$S$18),"CUMPLE","NO CUMPLE")</f>
        <v>CUMPLE</v>
      </c>
      <c r="AI446" s="51" t="str">
        <f>IF($I446&gt;NORMA!$N$32,"NO CUMPLE","CUMPLE")</f>
        <v>CUMPLE</v>
      </c>
    </row>
    <row r="447" spans="1:35" ht="14.25" customHeight="1" x14ac:dyDescent="0.35">
      <c r="A447" s="213" t="s">
        <v>115</v>
      </c>
      <c r="B447" s="214" t="s">
        <v>116</v>
      </c>
      <c r="C447" s="215">
        <v>43671</v>
      </c>
      <c r="D447" s="251">
        <v>0.58333333333333337</v>
      </c>
      <c r="E447" s="216">
        <v>8.8000000000000007</v>
      </c>
      <c r="F447" s="216">
        <v>36.6</v>
      </c>
      <c r="G447" s="216">
        <v>18.75</v>
      </c>
      <c r="H447" s="216">
        <v>10.6</v>
      </c>
      <c r="I447" s="218">
        <v>0.4</v>
      </c>
      <c r="J447" s="242">
        <v>0.23100000000000001</v>
      </c>
      <c r="K447" s="218">
        <v>3.657</v>
      </c>
      <c r="L447" s="242">
        <v>12.268000000000001</v>
      </c>
      <c r="M447" s="243">
        <v>7.19</v>
      </c>
      <c r="N447" s="243">
        <v>7.49</v>
      </c>
      <c r="O447" s="244">
        <v>2420</v>
      </c>
      <c r="P447" s="51" t="str">
        <f>IF(M447&lt;NORMA!$N$7,"NO CUMPLE","CUMPLE")</f>
        <v>CUMPLE</v>
      </c>
      <c r="Q447" s="51" t="str">
        <f>IF(E447&gt;NORMA!$N$8,"NO CUMPLE","CUMPLE")</f>
        <v>CUMPLE</v>
      </c>
      <c r="R447" s="51" t="str">
        <f>IF(F447&gt;NORMA!$N$9,"NO CUMPLE","CUMPLE")</f>
        <v>CUMPLE</v>
      </c>
      <c r="S447" s="51" t="str">
        <f>IF(K447&gt;NORMA!$N$10,"NO CUMPLE","CUMPLE")</f>
        <v>CUMPLE</v>
      </c>
      <c r="T447" s="51" t="str">
        <f>IF(J447&gt;NORMA!$N$11,"NO CUMPLE","CUMPLE")</f>
        <v>CUMPLE</v>
      </c>
      <c r="U447" s="51" t="str">
        <f>IF(G447&gt;NORMA!$N$12,"NO CUMPLE","CUMPLE")</f>
        <v>CUMPLE</v>
      </c>
      <c r="V447" s="51" t="str">
        <f>IF(H447&gt;NORMA!$N$13,"NO CUMPLE","CUMPLE")</f>
        <v>CUMPLE</v>
      </c>
      <c r="W447" s="51" t="str">
        <f>IF(O447&gt;NORMA!$N$14,"NO CUMPLE","CUMPLE")</f>
        <v>CUMPLE</v>
      </c>
      <c r="X447" s="51" t="str">
        <f>IF(AND(N447&gt;=NORMA!$Q$4, N447&lt;=NORMA!$R$4),"CUMPLE","NO CUMPLE")</f>
        <v>CUMPLE</v>
      </c>
      <c r="Y447" s="51" t="str">
        <f>IF(I447&gt;NORMA!$N$16,"NO CUMPLE","CUMPLE")</f>
        <v>CUMPLE</v>
      </c>
      <c r="Z447" s="51" t="str">
        <f>IF($M447&lt;NORMA!$N$23,"NO CUMPLE","CUMPLE")</f>
        <v>CUMPLE</v>
      </c>
      <c r="AA447" s="51" t="str">
        <f>IF($E447&gt;NORMA!$N$24,"NO CUMPLE","CUMPLE")</f>
        <v>CUMPLE</v>
      </c>
      <c r="AB447" s="51" t="str">
        <f>IF($F447&gt;NORMA!$N$25,"NO CUMPLE","CUMPLE")</f>
        <v>NO CUMPLE</v>
      </c>
      <c r="AC447" s="51" t="str">
        <f>IF($K447&gt;NORMA!$N$26,"NO CUMPLE","CUMPLE")</f>
        <v>CUMPLE</v>
      </c>
      <c r="AD447" s="51" t="str">
        <f>IF($J447&gt;NORMA!$N$27,"NO CUMPLE","CUMPLE")</f>
        <v>CUMPLE</v>
      </c>
      <c r="AE447" s="51" t="str">
        <f>IF($G447&gt;NORMA!$N$28,"NO CUMPLE","CUMPLE")</f>
        <v>CUMPLE</v>
      </c>
      <c r="AF447" s="51" t="str">
        <f>IF($H447&gt;NORMA!$N$29,"NO CUMPLE","CUMPLE")</f>
        <v>NO CUMPLE</v>
      </c>
      <c r="AG447" s="51" t="str">
        <f>IF($O447&gt;NORMA!$N$30,"NO CUMPLE","CUMPLE")</f>
        <v>CUMPLE</v>
      </c>
      <c r="AH447" s="51" t="str">
        <f>IF(AND($N447&gt;=NORMA!$R$18, $N447&lt;=NORMA!$S$18),"CUMPLE","NO CUMPLE")</f>
        <v>CUMPLE</v>
      </c>
      <c r="AI447" s="51" t="str">
        <f>IF($I447&gt;NORMA!$N$32,"NO CUMPLE","CUMPLE")</f>
        <v>CUMPLE</v>
      </c>
    </row>
    <row r="448" spans="1:35" ht="14.25" customHeight="1" x14ac:dyDescent="0.35">
      <c r="A448" s="213" t="s">
        <v>117</v>
      </c>
      <c r="B448" s="214" t="s">
        <v>116</v>
      </c>
      <c r="C448" s="215">
        <v>43689</v>
      </c>
      <c r="D448" s="251">
        <v>0.25</v>
      </c>
      <c r="E448" s="216">
        <v>6.6</v>
      </c>
      <c r="F448" s="216">
        <v>117</v>
      </c>
      <c r="G448" s="216">
        <v>26</v>
      </c>
      <c r="H448" s="216">
        <v>10</v>
      </c>
      <c r="I448" s="218">
        <v>0.4</v>
      </c>
      <c r="J448" s="242">
        <v>0.13700000000000001</v>
      </c>
      <c r="K448" s="218">
        <v>3.87</v>
      </c>
      <c r="L448" s="242">
        <v>9.3960000000000008</v>
      </c>
      <c r="M448" s="243">
        <v>6.53</v>
      </c>
      <c r="N448" s="243">
        <v>7.98</v>
      </c>
      <c r="O448" s="244">
        <v>121000</v>
      </c>
      <c r="P448" s="51" t="str">
        <f>IF(M448&lt;NORMA!$N$7,"NO CUMPLE","CUMPLE")</f>
        <v>CUMPLE</v>
      </c>
      <c r="Q448" s="51" t="str">
        <f>IF(E448&gt;NORMA!$N$8,"NO CUMPLE","CUMPLE")</f>
        <v>CUMPLE</v>
      </c>
      <c r="R448" s="51" t="str">
        <f>IF(F448&gt;NORMA!$N$9,"NO CUMPLE","CUMPLE")</f>
        <v>CUMPLE</v>
      </c>
      <c r="S448" s="51" t="str">
        <f>IF(K448&gt;NORMA!$N$10,"NO CUMPLE","CUMPLE")</f>
        <v>CUMPLE</v>
      </c>
      <c r="T448" s="51" t="str">
        <f>IF(J448&gt;NORMA!$N$11,"NO CUMPLE","CUMPLE")</f>
        <v>CUMPLE</v>
      </c>
      <c r="U448" s="51" t="str">
        <f>IF(G448&gt;NORMA!$N$12,"NO CUMPLE","CUMPLE")</f>
        <v>CUMPLE</v>
      </c>
      <c r="V448" s="51" t="str">
        <f>IF(H448&gt;NORMA!$N$13,"NO CUMPLE","CUMPLE")</f>
        <v>CUMPLE</v>
      </c>
      <c r="W448" s="51" t="str">
        <f>IF(O448&gt;NORMA!$N$14,"NO CUMPLE","CUMPLE")</f>
        <v>CUMPLE</v>
      </c>
      <c r="X448" s="51" t="str">
        <f>IF(AND(N448&gt;=NORMA!$Q$4, N448&lt;=NORMA!$R$4),"CUMPLE","NO CUMPLE")</f>
        <v>CUMPLE</v>
      </c>
      <c r="Y448" s="51" t="str">
        <f>IF(I448&gt;NORMA!$N$16,"NO CUMPLE","CUMPLE")</f>
        <v>CUMPLE</v>
      </c>
      <c r="Z448" s="51" t="str">
        <f>IF($M448&lt;NORMA!$N$23,"NO CUMPLE","CUMPLE")</f>
        <v>CUMPLE</v>
      </c>
      <c r="AA448" s="51" t="str">
        <f>IF($E448&gt;NORMA!$N$24,"NO CUMPLE","CUMPLE")</f>
        <v>CUMPLE</v>
      </c>
      <c r="AB448" s="51" t="str">
        <f>IF($F448&gt;NORMA!$N$25,"NO CUMPLE","CUMPLE")</f>
        <v>NO CUMPLE</v>
      </c>
      <c r="AC448" s="51" t="str">
        <f>IF($K448&gt;NORMA!$N$26,"NO CUMPLE","CUMPLE")</f>
        <v>CUMPLE</v>
      </c>
      <c r="AD448" s="51" t="str">
        <f>IF($J448&gt;NORMA!$N$27,"NO CUMPLE","CUMPLE")</f>
        <v>CUMPLE</v>
      </c>
      <c r="AE448" s="51" t="str">
        <f>IF($G448&gt;NORMA!$N$28,"NO CUMPLE","CUMPLE")</f>
        <v>CUMPLE</v>
      </c>
      <c r="AF448" s="51" t="str">
        <f>IF($H448&gt;NORMA!$N$29,"NO CUMPLE","CUMPLE")</f>
        <v>CUMPLE</v>
      </c>
      <c r="AG448" s="51" t="str">
        <f>IF($O448&gt;NORMA!$N$30,"NO CUMPLE","CUMPLE")</f>
        <v>NO CUMPLE</v>
      </c>
      <c r="AH448" s="51" t="str">
        <f>IF(AND($N448&gt;=NORMA!$R$18, $N448&lt;=NORMA!$S$18),"CUMPLE","NO CUMPLE")</f>
        <v>CUMPLE</v>
      </c>
      <c r="AI448" s="51" t="str">
        <f>IF($I448&gt;NORMA!$N$32,"NO CUMPLE","CUMPLE")</f>
        <v>CUMPLE</v>
      </c>
    </row>
    <row r="449" spans="1:35" ht="14.25" customHeight="1" x14ac:dyDescent="0.35">
      <c r="A449" s="213" t="s">
        <v>115</v>
      </c>
      <c r="B449" s="214" t="s">
        <v>116</v>
      </c>
      <c r="C449" s="215">
        <v>43704</v>
      </c>
      <c r="D449" s="251">
        <v>0.33333333333333331</v>
      </c>
      <c r="E449" s="216">
        <v>12.1</v>
      </c>
      <c r="F449" s="216">
        <v>108</v>
      </c>
      <c r="G449" s="216">
        <v>16.7</v>
      </c>
      <c r="H449" s="216">
        <v>12.9</v>
      </c>
      <c r="I449" s="218">
        <v>0.4</v>
      </c>
      <c r="J449" s="242">
        <v>0.39500000000000002</v>
      </c>
      <c r="K449" s="218">
        <v>8.14</v>
      </c>
      <c r="L449" s="242">
        <v>1.6912</v>
      </c>
      <c r="M449" s="243">
        <v>8.3800000000000008</v>
      </c>
      <c r="N449" s="243">
        <v>7.53</v>
      </c>
      <c r="O449" s="244">
        <v>12000</v>
      </c>
      <c r="P449" s="51" t="str">
        <f>IF(M449&lt;NORMA!$N$7,"NO CUMPLE","CUMPLE")</f>
        <v>CUMPLE</v>
      </c>
      <c r="Q449" s="51" t="str">
        <f>IF(E449&gt;NORMA!$N$8,"NO CUMPLE","CUMPLE")</f>
        <v>CUMPLE</v>
      </c>
      <c r="R449" s="51" t="str">
        <f>IF(F449&gt;NORMA!$N$9,"NO CUMPLE","CUMPLE")</f>
        <v>CUMPLE</v>
      </c>
      <c r="S449" s="51" t="str">
        <f>IF(K449&gt;NORMA!$N$10,"NO CUMPLE","CUMPLE")</f>
        <v>CUMPLE</v>
      </c>
      <c r="T449" s="51" t="str">
        <f>IF(J449&gt;NORMA!$N$11,"NO CUMPLE","CUMPLE")</f>
        <v>CUMPLE</v>
      </c>
      <c r="U449" s="51" t="str">
        <f>IF(G449&gt;NORMA!$N$12,"NO CUMPLE","CUMPLE")</f>
        <v>CUMPLE</v>
      </c>
      <c r="V449" s="51" t="str">
        <f>IF(H449&gt;NORMA!$N$13,"NO CUMPLE","CUMPLE")</f>
        <v>CUMPLE</v>
      </c>
      <c r="W449" s="51" t="str">
        <f>IF(O449&gt;NORMA!$N$14,"NO CUMPLE","CUMPLE")</f>
        <v>CUMPLE</v>
      </c>
      <c r="X449" s="51" t="str">
        <f>IF(AND(N449&gt;=NORMA!$Q$4, N449&lt;=NORMA!$R$4),"CUMPLE","NO CUMPLE")</f>
        <v>CUMPLE</v>
      </c>
      <c r="Y449" s="51" t="str">
        <f>IF(I449&gt;NORMA!$N$16,"NO CUMPLE","CUMPLE")</f>
        <v>CUMPLE</v>
      </c>
      <c r="Z449" s="51" t="str">
        <f>IF($M449&lt;NORMA!$N$23,"NO CUMPLE","CUMPLE")</f>
        <v>CUMPLE</v>
      </c>
      <c r="AA449" s="51" t="str">
        <f>IF($E449&gt;NORMA!$N$24,"NO CUMPLE","CUMPLE")</f>
        <v>CUMPLE</v>
      </c>
      <c r="AB449" s="51" t="str">
        <f>IF($F449&gt;NORMA!$N$25,"NO CUMPLE","CUMPLE")</f>
        <v>NO CUMPLE</v>
      </c>
      <c r="AC449" s="51" t="str">
        <f>IF($K449&gt;NORMA!$N$26,"NO CUMPLE","CUMPLE")</f>
        <v>CUMPLE</v>
      </c>
      <c r="AD449" s="51" t="str">
        <f>IF($J449&gt;NORMA!$N$27,"NO CUMPLE","CUMPLE")</f>
        <v>CUMPLE</v>
      </c>
      <c r="AE449" s="51" t="str">
        <f>IF($G449&gt;NORMA!$N$28,"NO CUMPLE","CUMPLE")</f>
        <v>CUMPLE</v>
      </c>
      <c r="AF449" s="51" t="str">
        <f>IF($H449&gt;NORMA!$N$29,"NO CUMPLE","CUMPLE")</f>
        <v>NO CUMPLE</v>
      </c>
      <c r="AG449" s="51" t="str">
        <f>IF($O449&gt;NORMA!$N$30,"NO CUMPLE","CUMPLE")</f>
        <v>CUMPLE</v>
      </c>
      <c r="AH449" s="51" t="str">
        <f>IF(AND($N449&gt;=NORMA!$R$18, $N449&lt;=NORMA!$S$18),"CUMPLE","NO CUMPLE")</f>
        <v>CUMPLE</v>
      </c>
      <c r="AI449" s="51" t="str">
        <f>IF($I449&gt;NORMA!$N$32,"NO CUMPLE","CUMPLE")</f>
        <v>CUMPLE</v>
      </c>
    </row>
    <row r="450" spans="1:35" ht="14.25" customHeight="1" x14ac:dyDescent="0.35">
      <c r="A450" s="213" t="s">
        <v>115</v>
      </c>
      <c r="B450" s="214" t="s">
        <v>116</v>
      </c>
      <c r="C450" s="215">
        <v>43719</v>
      </c>
      <c r="D450" s="251">
        <v>0.5</v>
      </c>
      <c r="E450" s="216">
        <v>14.5</v>
      </c>
      <c r="F450" s="216">
        <v>42.1</v>
      </c>
      <c r="G450" s="216">
        <v>20</v>
      </c>
      <c r="H450" s="216">
        <v>10</v>
      </c>
      <c r="I450" s="218">
        <v>0.4</v>
      </c>
      <c r="J450" s="242">
        <v>0.44400000000000001</v>
      </c>
      <c r="K450" s="218">
        <v>5.0288000000000004</v>
      </c>
      <c r="L450" s="242">
        <v>2.0670500000000001</v>
      </c>
      <c r="M450" s="243">
        <v>7.71</v>
      </c>
      <c r="N450" s="243">
        <v>7.44</v>
      </c>
      <c r="O450" s="244">
        <v>8660</v>
      </c>
      <c r="P450" s="51" t="str">
        <f>IF(M450&lt;NORMA!$N$7,"NO CUMPLE","CUMPLE")</f>
        <v>CUMPLE</v>
      </c>
      <c r="Q450" s="51" t="str">
        <f>IF(E450&gt;NORMA!$N$8,"NO CUMPLE","CUMPLE")</f>
        <v>CUMPLE</v>
      </c>
      <c r="R450" s="51" t="str">
        <f>IF(F450&gt;NORMA!$N$9,"NO CUMPLE","CUMPLE")</f>
        <v>CUMPLE</v>
      </c>
      <c r="S450" s="51" t="str">
        <f>IF(K450&gt;NORMA!$N$10,"NO CUMPLE","CUMPLE")</f>
        <v>CUMPLE</v>
      </c>
      <c r="T450" s="51" t="str">
        <f>IF(J450&gt;NORMA!$N$11,"NO CUMPLE","CUMPLE")</f>
        <v>CUMPLE</v>
      </c>
      <c r="U450" s="51" t="str">
        <f>IF(G450&gt;NORMA!$N$12,"NO CUMPLE","CUMPLE")</f>
        <v>CUMPLE</v>
      </c>
      <c r="V450" s="51" t="str">
        <f>IF(H450&gt;NORMA!$N$13,"NO CUMPLE","CUMPLE")</f>
        <v>CUMPLE</v>
      </c>
      <c r="W450" s="51" t="str">
        <f>IF(O450&gt;NORMA!$N$14,"NO CUMPLE","CUMPLE")</f>
        <v>CUMPLE</v>
      </c>
      <c r="X450" s="51" t="str">
        <f>IF(AND(N450&gt;=NORMA!$Q$4, N450&lt;=NORMA!$R$4),"CUMPLE","NO CUMPLE")</f>
        <v>CUMPLE</v>
      </c>
      <c r="Y450" s="51" t="str">
        <f>IF(I450&gt;NORMA!$N$16,"NO CUMPLE","CUMPLE")</f>
        <v>CUMPLE</v>
      </c>
      <c r="Z450" s="51" t="str">
        <f>IF($M450&lt;NORMA!$N$23,"NO CUMPLE","CUMPLE")</f>
        <v>CUMPLE</v>
      </c>
      <c r="AA450" s="51" t="str">
        <f>IF($E450&gt;NORMA!$N$24,"NO CUMPLE","CUMPLE")</f>
        <v>CUMPLE</v>
      </c>
      <c r="AB450" s="51" t="str">
        <f>IF($F450&gt;NORMA!$N$25,"NO CUMPLE","CUMPLE")</f>
        <v>NO CUMPLE</v>
      </c>
      <c r="AC450" s="51" t="str">
        <f>IF($K450&gt;NORMA!$N$26,"NO CUMPLE","CUMPLE")</f>
        <v>CUMPLE</v>
      </c>
      <c r="AD450" s="51" t="str">
        <f>IF($J450&gt;NORMA!$N$27,"NO CUMPLE","CUMPLE")</f>
        <v>CUMPLE</v>
      </c>
      <c r="AE450" s="51" t="str">
        <f>IF($G450&gt;NORMA!$N$28,"NO CUMPLE","CUMPLE")</f>
        <v>CUMPLE</v>
      </c>
      <c r="AF450" s="51" t="str">
        <f>IF($H450&gt;NORMA!$N$29,"NO CUMPLE","CUMPLE")</f>
        <v>CUMPLE</v>
      </c>
      <c r="AG450" s="51" t="str">
        <f>IF($O450&gt;NORMA!$N$30,"NO CUMPLE","CUMPLE")</f>
        <v>CUMPLE</v>
      </c>
      <c r="AH450" s="51" t="str">
        <f>IF(AND($N450&gt;=NORMA!$R$18, $N450&lt;=NORMA!$S$18),"CUMPLE","NO CUMPLE")</f>
        <v>CUMPLE</v>
      </c>
      <c r="AI450" s="51" t="str">
        <f>IF($I450&gt;NORMA!$N$32,"NO CUMPLE","CUMPLE")</f>
        <v>CUMPLE</v>
      </c>
    </row>
    <row r="451" spans="1:35" ht="14.25" customHeight="1" x14ac:dyDescent="0.35">
      <c r="A451" s="213" t="s">
        <v>117</v>
      </c>
      <c r="B451" s="214" t="s">
        <v>116</v>
      </c>
      <c r="C451" s="215">
        <v>43719</v>
      </c>
      <c r="D451" s="251">
        <v>0.33333333333333331</v>
      </c>
      <c r="E451" s="216">
        <v>75</v>
      </c>
      <c r="F451" s="216">
        <v>290</v>
      </c>
      <c r="G451" s="216">
        <v>247</v>
      </c>
      <c r="H451" s="216">
        <v>10</v>
      </c>
      <c r="I451" s="218">
        <v>0.4</v>
      </c>
      <c r="J451" s="242">
        <v>1.2090000000000001</v>
      </c>
      <c r="K451" s="218">
        <v>30.41</v>
      </c>
      <c r="L451" s="242">
        <v>1.87</v>
      </c>
      <c r="M451" s="243">
        <v>5.03</v>
      </c>
      <c r="N451" s="243">
        <v>8.65</v>
      </c>
      <c r="O451" s="244">
        <v>733000</v>
      </c>
      <c r="P451" s="51" t="str">
        <f>IF(M451&lt;NORMA!$N$7,"NO CUMPLE","CUMPLE")</f>
        <v>CUMPLE</v>
      </c>
      <c r="Q451" s="51" t="str">
        <f>IF(E451&gt;NORMA!$N$8,"NO CUMPLE","CUMPLE")</f>
        <v>CUMPLE</v>
      </c>
      <c r="R451" s="51" t="str">
        <f>IF(F451&gt;NORMA!$N$9,"NO CUMPLE","CUMPLE")</f>
        <v>NO CUMPLE</v>
      </c>
      <c r="S451" s="51" t="str">
        <f>IF(K451&gt;NORMA!$N$10,"NO CUMPLE","CUMPLE")</f>
        <v>NO CUMPLE</v>
      </c>
      <c r="T451" s="51" t="str">
        <f>IF(J451&gt;NORMA!$N$11,"NO CUMPLE","CUMPLE")</f>
        <v>CUMPLE</v>
      </c>
      <c r="U451" s="51" t="str">
        <f>IF(G451&gt;NORMA!$N$12,"NO CUMPLE","CUMPLE")</f>
        <v>NO CUMPLE</v>
      </c>
      <c r="V451" s="51" t="str">
        <f>IF(H451&gt;NORMA!$N$13,"NO CUMPLE","CUMPLE")</f>
        <v>CUMPLE</v>
      </c>
      <c r="W451" s="51" t="str">
        <f>IF(O451&gt;NORMA!$N$14,"NO CUMPLE","CUMPLE")</f>
        <v>CUMPLE</v>
      </c>
      <c r="X451" s="51" t="str">
        <f>IF(AND(N451&gt;=NORMA!$Q$4, N451&lt;=NORMA!$R$4),"CUMPLE","NO CUMPLE")</f>
        <v>CUMPLE</v>
      </c>
      <c r="Y451" s="51" t="str">
        <f>IF(I451&gt;NORMA!$N$16,"NO CUMPLE","CUMPLE")</f>
        <v>CUMPLE</v>
      </c>
      <c r="Z451" s="51" t="str">
        <f>IF($M451&lt;NORMA!$N$23,"NO CUMPLE","CUMPLE")</f>
        <v>CUMPLE</v>
      </c>
      <c r="AA451" s="51" t="str">
        <f>IF($E451&gt;NORMA!$N$24,"NO CUMPLE","CUMPLE")</f>
        <v>NO CUMPLE</v>
      </c>
      <c r="AB451" s="51" t="str">
        <f>IF($F451&gt;NORMA!$N$25,"NO CUMPLE","CUMPLE")</f>
        <v>NO CUMPLE</v>
      </c>
      <c r="AC451" s="51" t="str">
        <f>IF($K451&gt;NORMA!$N$26,"NO CUMPLE","CUMPLE")</f>
        <v>NO CUMPLE</v>
      </c>
      <c r="AD451" s="51" t="str">
        <f>IF($J451&gt;NORMA!$N$27,"NO CUMPLE","CUMPLE")</f>
        <v>NO CUMPLE</v>
      </c>
      <c r="AE451" s="51" t="str">
        <f>IF($G451&gt;NORMA!$N$28,"NO CUMPLE","CUMPLE")</f>
        <v>NO CUMPLE</v>
      </c>
      <c r="AF451" s="51" t="str">
        <f>IF($H451&gt;NORMA!$N$29,"NO CUMPLE","CUMPLE")</f>
        <v>CUMPLE</v>
      </c>
      <c r="AG451" s="51" t="str">
        <f>IF($O451&gt;NORMA!$N$30,"NO CUMPLE","CUMPLE")</f>
        <v>NO CUMPLE</v>
      </c>
      <c r="AH451" s="51" t="str">
        <f>IF(AND($N451&gt;=NORMA!$R$18, $N451&lt;=NORMA!$S$18),"CUMPLE","NO CUMPLE")</f>
        <v>NO CUMPLE</v>
      </c>
      <c r="AI451" s="51" t="str">
        <f>IF($I451&gt;NORMA!$N$32,"NO CUMPLE","CUMPLE")</f>
        <v>CUMPLE</v>
      </c>
    </row>
    <row r="452" spans="1:35" ht="14.25" customHeight="1" x14ac:dyDescent="0.35">
      <c r="A452" s="213" t="s">
        <v>115</v>
      </c>
      <c r="B452" s="214" t="s">
        <v>116</v>
      </c>
      <c r="C452" s="215">
        <v>43733</v>
      </c>
      <c r="D452" s="251">
        <v>0.25</v>
      </c>
      <c r="E452" s="216">
        <v>4.5999999999999996</v>
      </c>
      <c r="F452" s="216">
        <v>41.7</v>
      </c>
      <c r="G452" s="216">
        <v>10.5</v>
      </c>
      <c r="H452" s="216">
        <v>10</v>
      </c>
      <c r="I452" s="218">
        <v>0.4</v>
      </c>
      <c r="J452" s="242">
        <v>0.57199999999999995</v>
      </c>
      <c r="K452" s="218">
        <v>6.2070000000000007</v>
      </c>
      <c r="L452" s="242">
        <v>0.93747999999999987</v>
      </c>
      <c r="M452" s="243">
        <v>5.22</v>
      </c>
      <c r="N452" s="243">
        <v>7.41</v>
      </c>
      <c r="O452" s="244">
        <v>457000</v>
      </c>
      <c r="P452" s="51" t="str">
        <f>IF(M452&lt;NORMA!$N$7,"NO CUMPLE","CUMPLE")</f>
        <v>CUMPLE</v>
      </c>
      <c r="Q452" s="51" t="str">
        <f>IF(E452&gt;NORMA!$N$8,"NO CUMPLE","CUMPLE")</f>
        <v>CUMPLE</v>
      </c>
      <c r="R452" s="51" t="str">
        <f>IF(F452&gt;NORMA!$N$9,"NO CUMPLE","CUMPLE")</f>
        <v>CUMPLE</v>
      </c>
      <c r="S452" s="51" t="str">
        <f>IF(K452&gt;NORMA!$N$10,"NO CUMPLE","CUMPLE")</f>
        <v>CUMPLE</v>
      </c>
      <c r="T452" s="51" t="str">
        <f>IF(J452&gt;NORMA!$N$11,"NO CUMPLE","CUMPLE")</f>
        <v>CUMPLE</v>
      </c>
      <c r="U452" s="51" t="str">
        <f>IF(G452&gt;NORMA!$N$12,"NO CUMPLE","CUMPLE")</f>
        <v>CUMPLE</v>
      </c>
      <c r="V452" s="51" t="str">
        <f>IF(H452&gt;NORMA!$N$13,"NO CUMPLE","CUMPLE")</f>
        <v>CUMPLE</v>
      </c>
      <c r="W452" s="51" t="str">
        <f>IF(O452&gt;NORMA!$N$14,"NO CUMPLE","CUMPLE")</f>
        <v>CUMPLE</v>
      </c>
      <c r="X452" s="51" t="str">
        <f>IF(AND(N452&gt;=NORMA!$Q$4, N452&lt;=NORMA!$R$4),"CUMPLE","NO CUMPLE")</f>
        <v>CUMPLE</v>
      </c>
      <c r="Y452" s="51" t="str">
        <f>IF(I452&gt;NORMA!$N$16,"NO CUMPLE","CUMPLE")</f>
        <v>CUMPLE</v>
      </c>
      <c r="Z452" s="51" t="str">
        <f>IF($M452&lt;NORMA!$N$23,"NO CUMPLE","CUMPLE")</f>
        <v>CUMPLE</v>
      </c>
      <c r="AA452" s="51" t="str">
        <f>IF($E452&gt;NORMA!$N$24,"NO CUMPLE","CUMPLE")</f>
        <v>CUMPLE</v>
      </c>
      <c r="AB452" s="51" t="str">
        <f>IF($F452&gt;NORMA!$N$25,"NO CUMPLE","CUMPLE")</f>
        <v>NO CUMPLE</v>
      </c>
      <c r="AC452" s="51" t="str">
        <f>IF($K452&gt;NORMA!$N$26,"NO CUMPLE","CUMPLE")</f>
        <v>CUMPLE</v>
      </c>
      <c r="AD452" s="51" t="str">
        <f>IF($J452&gt;NORMA!$N$27,"NO CUMPLE","CUMPLE")</f>
        <v>CUMPLE</v>
      </c>
      <c r="AE452" s="51" t="str">
        <f>IF($G452&gt;NORMA!$N$28,"NO CUMPLE","CUMPLE")</f>
        <v>CUMPLE</v>
      </c>
      <c r="AF452" s="51" t="str">
        <f>IF($H452&gt;NORMA!$N$29,"NO CUMPLE","CUMPLE")</f>
        <v>CUMPLE</v>
      </c>
      <c r="AG452" s="51" t="str">
        <f>IF($O452&gt;NORMA!$N$30,"NO CUMPLE","CUMPLE")</f>
        <v>NO CUMPLE</v>
      </c>
      <c r="AH452" s="51" t="str">
        <f>IF(AND($N452&gt;=NORMA!$R$18, $N452&lt;=NORMA!$S$18),"CUMPLE","NO CUMPLE")</f>
        <v>CUMPLE</v>
      </c>
      <c r="AI452" s="51" t="str">
        <f>IF($I452&gt;NORMA!$N$32,"NO CUMPLE","CUMPLE")</f>
        <v>CUMPLE</v>
      </c>
    </row>
    <row r="453" spans="1:35" ht="14.25" customHeight="1" x14ac:dyDescent="0.35">
      <c r="A453" s="213" t="s">
        <v>117</v>
      </c>
      <c r="B453" s="214" t="s">
        <v>116</v>
      </c>
      <c r="C453" s="215">
        <v>43733</v>
      </c>
      <c r="D453" s="251">
        <v>0.41666666666666669</v>
      </c>
      <c r="E453" s="216">
        <v>213</v>
      </c>
      <c r="F453" s="216">
        <v>570</v>
      </c>
      <c r="G453" s="216">
        <v>1128</v>
      </c>
      <c r="H453" s="216">
        <v>10</v>
      </c>
      <c r="I453" s="218">
        <v>0.4</v>
      </c>
      <c r="J453" s="242">
        <v>1.657</v>
      </c>
      <c r="K453" s="218">
        <v>58.881999999999998</v>
      </c>
      <c r="L453" s="242">
        <v>1.0546200000000001</v>
      </c>
      <c r="M453" s="243">
        <v>3.91</v>
      </c>
      <c r="N453" s="243">
        <v>9.56</v>
      </c>
      <c r="O453" s="244">
        <v>22500000</v>
      </c>
      <c r="P453" s="51" t="str">
        <f>IF(M453&lt;NORMA!$N$7,"NO CUMPLE","CUMPLE")</f>
        <v>CUMPLE</v>
      </c>
      <c r="Q453" s="51" t="str">
        <f>IF(E453&gt;NORMA!$N$8,"NO CUMPLE","CUMPLE")</f>
        <v>NO CUMPLE</v>
      </c>
      <c r="R453" s="51" t="str">
        <f>IF(F453&gt;NORMA!$N$9,"NO CUMPLE","CUMPLE")</f>
        <v>NO CUMPLE</v>
      </c>
      <c r="S453" s="51" t="str">
        <f>IF(K453&gt;NORMA!$N$10,"NO CUMPLE","CUMPLE")</f>
        <v>NO CUMPLE</v>
      </c>
      <c r="T453" s="51" t="str">
        <f>IF(J453&gt;NORMA!$N$11,"NO CUMPLE","CUMPLE")</f>
        <v>CUMPLE</v>
      </c>
      <c r="U453" s="51" t="str">
        <f>IF(G453&gt;NORMA!$N$12,"NO CUMPLE","CUMPLE")</f>
        <v>NO CUMPLE</v>
      </c>
      <c r="V453" s="51" t="str">
        <f>IF(H453&gt;NORMA!$N$13,"NO CUMPLE","CUMPLE")</f>
        <v>CUMPLE</v>
      </c>
      <c r="W453" s="51" t="str">
        <f>IF(O453&gt;NORMA!$N$14,"NO CUMPLE","CUMPLE")</f>
        <v>NO CUMPLE</v>
      </c>
      <c r="X453" s="51" t="str">
        <f>IF(AND(N453&gt;=NORMA!$Q$4, N453&lt;=NORMA!$R$4),"CUMPLE","NO CUMPLE")</f>
        <v>NO CUMPLE</v>
      </c>
      <c r="Y453" s="51" t="str">
        <f>IF(I453&gt;NORMA!$N$16,"NO CUMPLE","CUMPLE")</f>
        <v>CUMPLE</v>
      </c>
      <c r="Z453" s="51" t="str">
        <f>IF($M453&lt;NORMA!$N$23,"NO CUMPLE","CUMPLE")</f>
        <v>NO CUMPLE</v>
      </c>
      <c r="AA453" s="51" t="str">
        <f>IF($E453&gt;NORMA!$N$24,"NO CUMPLE","CUMPLE")</f>
        <v>NO CUMPLE</v>
      </c>
      <c r="AB453" s="51" t="str">
        <f>IF($F453&gt;NORMA!$N$25,"NO CUMPLE","CUMPLE")</f>
        <v>NO CUMPLE</v>
      </c>
      <c r="AC453" s="51" t="str">
        <f>IF($K453&gt;NORMA!$N$26,"NO CUMPLE","CUMPLE")</f>
        <v>NO CUMPLE</v>
      </c>
      <c r="AD453" s="51" t="str">
        <f>IF($J453&gt;NORMA!$N$27,"NO CUMPLE","CUMPLE")</f>
        <v>NO CUMPLE</v>
      </c>
      <c r="AE453" s="51" t="str">
        <f>IF($G453&gt;NORMA!$N$28,"NO CUMPLE","CUMPLE")</f>
        <v>NO CUMPLE</v>
      </c>
      <c r="AF453" s="51" t="str">
        <f>IF($H453&gt;NORMA!$N$29,"NO CUMPLE","CUMPLE")</f>
        <v>CUMPLE</v>
      </c>
      <c r="AG453" s="51" t="str">
        <f>IF($O453&gt;NORMA!$N$30,"NO CUMPLE","CUMPLE")</f>
        <v>NO CUMPLE</v>
      </c>
      <c r="AH453" s="51" t="str">
        <f>IF(AND($N453&gt;=NORMA!$R$18, $N453&lt;=NORMA!$S$18),"CUMPLE","NO CUMPLE")</f>
        <v>NO CUMPLE</v>
      </c>
      <c r="AI453" s="51" t="str">
        <f>IF($I453&gt;NORMA!$N$32,"NO CUMPLE","CUMPLE")</f>
        <v>CUMPLE</v>
      </c>
    </row>
    <row r="454" spans="1:35" ht="14.25" customHeight="1" x14ac:dyDescent="0.35">
      <c r="A454" s="213" t="s">
        <v>117</v>
      </c>
      <c r="B454" s="214" t="s">
        <v>116</v>
      </c>
      <c r="C454" s="215">
        <v>43745</v>
      </c>
      <c r="D454" s="251">
        <v>0.58333333333333337</v>
      </c>
      <c r="E454" s="216">
        <v>44</v>
      </c>
      <c r="F454" s="216">
        <v>156</v>
      </c>
      <c r="G454" s="216">
        <v>280</v>
      </c>
      <c r="H454" s="216">
        <v>10</v>
      </c>
      <c r="I454" s="218">
        <v>0.42</v>
      </c>
      <c r="J454" s="242">
        <v>0.80300000000000005</v>
      </c>
      <c r="K454" s="218">
        <v>17.921900000000001</v>
      </c>
      <c r="L454" s="242">
        <v>2.8391999999999999</v>
      </c>
      <c r="M454" s="243">
        <v>5.09</v>
      </c>
      <c r="N454" s="243">
        <v>8.85</v>
      </c>
      <c r="O454" s="244">
        <v>105000</v>
      </c>
      <c r="P454" s="51" t="str">
        <f>IF(M454&lt;NORMA!$N$7,"NO CUMPLE","CUMPLE")</f>
        <v>CUMPLE</v>
      </c>
      <c r="Q454" s="51" t="str">
        <f>IF(E454&gt;NORMA!$N$8,"NO CUMPLE","CUMPLE")</f>
        <v>CUMPLE</v>
      </c>
      <c r="R454" s="51" t="str">
        <f>IF(F454&gt;NORMA!$N$9,"NO CUMPLE","CUMPLE")</f>
        <v>CUMPLE</v>
      </c>
      <c r="S454" s="51" t="str">
        <f>IF(K454&gt;NORMA!$N$10,"NO CUMPLE","CUMPLE")</f>
        <v>CUMPLE</v>
      </c>
      <c r="T454" s="51" t="str">
        <f>IF(J454&gt;NORMA!$N$11,"NO CUMPLE","CUMPLE")</f>
        <v>CUMPLE</v>
      </c>
      <c r="U454" s="51" t="str">
        <f>IF(G454&gt;NORMA!$N$12,"NO CUMPLE","CUMPLE")</f>
        <v>NO CUMPLE</v>
      </c>
      <c r="V454" s="51" t="str">
        <f>IF(H454&gt;NORMA!$N$13,"NO CUMPLE","CUMPLE")</f>
        <v>CUMPLE</v>
      </c>
      <c r="W454" s="51" t="str">
        <f>IF(O454&gt;NORMA!$N$14,"NO CUMPLE","CUMPLE")</f>
        <v>CUMPLE</v>
      </c>
      <c r="X454" s="51" t="str">
        <f>IF(AND(N454&gt;=NORMA!$Q$4, N454&lt;=NORMA!$R$4),"CUMPLE","NO CUMPLE")</f>
        <v>CUMPLE</v>
      </c>
      <c r="Y454" s="51" t="str">
        <f>IF(I454&gt;NORMA!$N$16,"NO CUMPLE","CUMPLE")</f>
        <v>CUMPLE</v>
      </c>
      <c r="Z454" s="51" t="str">
        <f>IF($M454&lt;NORMA!$N$23,"NO CUMPLE","CUMPLE")</f>
        <v>CUMPLE</v>
      </c>
      <c r="AA454" s="51" t="str">
        <f>IF($E454&gt;NORMA!$N$24,"NO CUMPLE","CUMPLE")</f>
        <v>NO CUMPLE</v>
      </c>
      <c r="AB454" s="51" t="str">
        <f>IF($F454&gt;NORMA!$N$25,"NO CUMPLE","CUMPLE")</f>
        <v>NO CUMPLE</v>
      </c>
      <c r="AC454" s="51" t="str">
        <f>IF($K454&gt;NORMA!$N$26,"NO CUMPLE","CUMPLE")</f>
        <v>NO CUMPLE</v>
      </c>
      <c r="AD454" s="51" t="str">
        <f>IF($J454&gt;NORMA!$N$27,"NO CUMPLE","CUMPLE")</f>
        <v>CUMPLE</v>
      </c>
      <c r="AE454" s="51" t="str">
        <f>IF($G454&gt;NORMA!$N$28,"NO CUMPLE","CUMPLE")</f>
        <v>NO CUMPLE</v>
      </c>
      <c r="AF454" s="51" t="str">
        <f>IF($H454&gt;NORMA!$N$29,"NO CUMPLE","CUMPLE")</f>
        <v>CUMPLE</v>
      </c>
      <c r="AG454" s="51" t="str">
        <f>IF($O454&gt;NORMA!$N$30,"NO CUMPLE","CUMPLE")</f>
        <v>NO CUMPLE</v>
      </c>
      <c r="AH454" s="51" t="str">
        <f>IF(AND($N454&gt;=NORMA!$R$18, $N454&lt;=NORMA!$S$18),"CUMPLE","NO CUMPLE")</f>
        <v>NO CUMPLE</v>
      </c>
      <c r="AI454" s="51" t="str">
        <f>IF($I454&gt;NORMA!$N$32,"NO CUMPLE","CUMPLE")</f>
        <v>CUMPLE</v>
      </c>
    </row>
    <row r="455" spans="1:35" ht="14.25" customHeight="1" x14ac:dyDescent="0.35">
      <c r="A455" s="213" t="s">
        <v>115</v>
      </c>
      <c r="B455" s="214" t="s">
        <v>116</v>
      </c>
      <c r="C455" s="215">
        <v>43747</v>
      </c>
      <c r="D455" s="251">
        <v>0.41666666666666669</v>
      </c>
      <c r="E455" s="216">
        <v>18.5</v>
      </c>
      <c r="F455" s="216">
        <v>54</v>
      </c>
      <c r="G455" s="216">
        <v>12.3</v>
      </c>
      <c r="H455" s="216">
        <v>10</v>
      </c>
      <c r="I455" s="218">
        <v>0.4</v>
      </c>
      <c r="J455" s="242">
        <v>0.50900000000000001</v>
      </c>
      <c r="K455" s="218">
        <v>4.1238999999999999</v>
      </c>
      <c r="L455" s="242">
        <v>3.6104400000000001</v>
      </c>
      <c r="M455" s="243">
        <v>6.46</v>
      </c>
      <c r="N455" s="243">
        <v>8.67</v>
      </c>
      <c r="O455" s="244">
        <v>980</v>
      </c>
      <c r="P455" s="51" t="str">
        <f>IF(M455&lt;NORMA!$N$7,"NO CUMPLE","CUMPLE")</f>
        <v>CUMPLE</v>
      </c>
      <c r="Q455" s="51" t="str">
        <f>IF(E455&gt;NORMA!$N$8,"NO CUMPLE","CUMPLE")</f>
        <v>CUMPLE</v>
      </c>
      <c r="R455" s="51" t="str">
        <f>IF(F455&gt;NORMA!$N$9,"NO CUMPLE","CUMPLE")</f>
        <v>CUMPLE</v>
      </c>
      <c r="S455" s="51" t="str">
        <f>IF(K455&gt;NORMA!$N$10,"NO CUMPLE","CUMPLE")</f>
        <v>CUMPLE</v>
      </c>
      <c r="T455" s="51" t="str">
        <f>IF(J455&gt;NORMA!$N$11,"NO CUMPLE","CUMPLE")</f>
        <v>CUMPLE</v>
      </c>
      <c r="U455" s="51" t="str">
        <f>IF(G455&gt;NORMA!$N$12,"NO CUMPLE","CUMPLE")</f>
        <v>CUMPLE</v>
      </c>
      <c r="V455" s="51" t="str">
        <f>IF(H455&gt;NORMA!$N$13,"NO CUMPLE","CUMPLE")</f>
        <v>CUMPLE</v>
      </c>
      <c r="W455" s="51" t="str">
        <f>IF(O455&gt;NORMA!$N$14,"NO CUMPLE","CUMPLE")</f>
        <v>CUMPLE</v>
      </c>
      <c r="X455" s="51" t="str">
        <f>IF(AND(N455&gt;=NORMA!$Q$4, N455&lt;=NORMA!$R$4),"CUMPLE","NO CUMPLE")</f>
        <v>CUMPLE</v>
      </c>
      <c r="Y455" s="51" t="str">
        <f>IF(I455&gt;NORMA!$N$16,"NO CUMPLE","CUMPLE")</f>
        <v>CUMPLE</v>
      </c>
      <c r="Z455" s="51" t="str">
        <f>IF($M455&lt;NORMA!$N$23,"NO CUMPLE","CUMPLE")</f>
        <v>CUMPLE</v>
      </c>
      <c r="AA455" s="51" t="str">
        <f>IF($E455&gt;NORMA!$N$24,"NO CUMPLE","CUMPLE")</f>
        <v>CUMPLE</v>
      </c>
      <c r="AB455" s="51" t="str">
        <f>IF($F455&gt;NORMA!$N$25,"NO CUMPLE","CUMPLE")</f>
        <v>NO CUMPLE</v>
      </c>
      <c r="AC455" s="51" t="str">
        <f>IF($K455&gt;NORMA!$N$26,"NO CUMPLE","CUMPLE")</f>
        <v>CUMPLE</v>
      </c>
      <c r="AD455" s="51" t="str">
        <f>IF($J455&gt;NORMA!$N$27,"NO CUMPLE","CUMPLE")</f>
        <v>CUMPLE</v>
      </c>
      <c r="AE455" s="51" t="str">
        <f>IF($G455&gt;NORMA!$N$28,"NO CUMPLE","CUMPLE")</f>
        <v>CUMPLE</v>
      </c>
      <c r="AF455" s="51" t="str">
        <f>IF($H455&gt;NORMA!$N$29,"NO CUMPLE","CUMPLE")</f>
        <v>CUMPLE</v>
      </c>
      <c r="AG455" s="51" t="str">
        <f>IF($O455&gt;NORMA!$N$30,"NO CUMPLE","CUMPLE")</f>
        <v>CUMPLE</v>
      </c>
      <c r="AH455" s="51" t="str">
        <f>IF(AND($N455&gt;=NORMA!$R$18, $N455&lt;=NORMA!$S$18),"CUMPLE","NO CUMPLE")</f>
        <v>NO CUMPLE</v>
      </c>
      <c r="AI455" s="51" t="str">
        <f>IF($I455&gt;NORMA!$N$32,"NO CUMPLE","CUMPLE")</f>
        <v>CUMPLE</v>
      </c>
    </row>
    <row r="456" spans="1:35" ht="14.25" customHeight="1" x14ac:dyDescent="0.35">
      <c r="A456" s="213" t="s">
        <v>117</v>
      </c>
      <c r="B456" s="214" t="s">
        <v>116</v>
      </c>
      <c r="C456" s="215">
        <v>43754</v>
      </c>
      <c r="D456" s="251">
        <v>0.66666666666666663</v>
      </c>
      <c r="E456" s="216">
        <v>22.4</v>
      </c>
      <c r="F456" s="216">
        <v>111</v>
      </c>
      <c r="G456" s="216">
        <v>446</v>
      </c>
      <c r="H456" s="216">
        <v>10</v>
      </c>
      <c r="I456" s="218">
        <v>0.66</v>
      </c>
      <c r="J456" s="242">
        <v>1.0169999999999999</v>
      </c>
      <c r="K456" s="218">
        <v>49.817</v>
      </c>
      <c r="L456" s="242">
        <v>2.8471800000000003</v>
      </c>
      <c r="M456" s="243">
        <v>6.22</v>
      </c>
      <c r="N456" s="243">
        <v>10.83</v>
      </c>
      <c r="O456" s="244">
        <v>330</v>
      </c>
      <c r="P456" s="51" t="str">
        <f>IF(M456&lt;NORMA!$N$7,"NO CUMPLE","CUMPLE")</f>
        <v>CUMPLE</v>
      </c>
      <c r="Q456" s="51" t="str">
        <f>IF(E456&gt;NORMA!$N$8,"NO CUMPLE","CUMPLE")</f>
        <v>CUMPLE</v>
      </c>
      <c r="R456" s="51" t="str">
        <f>IF(F456&gt;NORMA!$N$9,"NO CUMPLE","CUMPLE")</f>
        <v>CUMPLE</v>
      </c>
      <c r="S456" s="51" t="str">
        <f>IF(K456&gt;NORMA!$N$10,"NO CUMPLE","CUMPLE")</f>
        <v>NO CUMPLE</v>
      </c>
      <c r="T456" s="51" t="str">
        <f>IF(J456&gt;NORMA!$N$11,"NO CUMPLE","CUMPLE")</f>
        <v>CUMPLE</v>
      </c>
      <c r="U456" s="51" t="str">
        <f>IF(G456&gt;NORMA!$N$12,"NO CUMPLE","CUMPLE")</f>
        <v>NO CUMPLE</v>
      </c>
      <c r="V456" s="51" t="str">
        <f>IF(H456&gt;NORMA!$N$13,"NO CUMPLE","CUMPLE")</f>
        <v>CUMPLE</v>
      </c>
      <c r="W456" s="51" t="str">
        <f>IF(O456&gt;NORMA!$N$14,"NO CUMPLE","CUMPLE")</f>
        <v>CUMPLE</v>
      </c>
      <c r="X456" s="51" t="str">
        <f>IF(AND(N456&gt;=NORMA!$Q$4, N456&lt;=NORMA!$R$4),"CUMPLE","NO CUMPLE")</f>
        <v>NO CUMPLE</v>
      </c>
      <c r="Y456" s="51" t="str">
        <f>IF(I456&gt;NORMA!$N$16,"NO CUMPLE","CUMPLE")</f>
        <v>CUMPLE</v>
      </c>
      <c r="Z456" s="51" t="str">
        <f>IF($M456&lt;NORMA!$N$23,"NO CUMPLE","CUMPLE")</f>
        <v>CUMPLE</v>
      </c>
      <c r="AA456" s="51" t="str">
        <f>IF($E456&gt;NORMA!$N$24,"NO CUMPLE","CUMPLE")</f>
        <v>NO CUMPLE</v>
      </c>
      <c r="AB456" s="51" t="str">
        <f>IF($F456&gt;NORMA!$N$25,"NO CUMPLE","CUMPLE")</f>
        <v>NO CUMPLE</v>
      </c>
      <c r="AC456" s="51" t="str">
        <f>IF($K456&gt;NORMA!$N$26,"NO CUMPLE","CUMPLE")</f>
        <v>NO CUMPLE</v>
      </c>
      <c r="AD456" s="51" t="str">
        <f>IF($J456&gt;NORMA!$N$27,"NO CUMPLE","CUMPLE")</f>
        <v>NO CUMPLE</v>
      </c>
      <c r="AE456" s="51" t="str">
        <f>IF($G456&gt;NORMA!$N$28,"NO CUMPLE","CUMPLE")</f>
        <v>NO CUMPLE</v>
      </c>
      <c r="AF456" s="51" t="str">
        <f>IF($H456&gt;NORMA!$N$29,"NO CUMPLE","CUMPLE")</f>
        <v>CUMPLE</v>
      </c>
      <c r="AG456" s="51" t="str">
        <f>IF($O456&gt;NORMA!$N$30,"NO CUMPLE","CUMPLE")</f>
        <v>CUMPLE</v>
      </c>
      <c r="AH456" s="51" t="str">
        <f>IF(AND($N456&gt;=NORMA!$R$18, $N456&lt;=NORMA!$S$18),"CUMPLE","NO CUMPLE")</f>
        <v>NO CUMPLE</v>
      </c>
      <c r="AI456" s="51" t="str">
        <f>IF($I456&gt;NORMA!$N$32,"NO CUMPLE","CUMPLE")</f>
        <v>CUMPLE</v>
      </c>
    </row>
    <row r="457" spans="1:35" ht="14.25" customHeight="1" x14ac:dyDescent="0.35">
      <c r="A457" s="213" t="s">
        <v>115</v>
      </c>
      <c r="B457" s="214" t="s">
        <v>116</v>
      </c>
      <c r="C457" s="215">
        <v>43802</v>
      </c>
      <c r="D457" s="251">
        <v>0.66666666666666663</v>
      </c>
      <c r="E457" s="216">
        <v>16</v>
      </c>
      <c r="F457" s="216">
        <v>46</v>
      </c>
      <c r="G457" s="216">
        <v>18.5</v>
      </c>
      <c r="H457" s="216">
        <v>10</v>
      </c>
      <c r="I457" s="218">
        <v>0.49</v>
      </c>
      <c r="J457" s="242">
        <v>1.272</v>
      </c>
      <c r="K457" s="218">
        <v>24.119</v>
      </c>
      <c r="L457" s="242">
        <v>1.698</v>
      </c>
      <c r="M457" s="243">
        <v>6.76</v>
      </c>
      <c r="N457" s="243">
        <v>7.44</v>
      </c>
      <c r="O457" s="244">
        <v>1450</v>
      </c>
      <c r="P457" s="51" t="str">
        <f>IF(M457&lt;NORMA!$N$7,"NO CUMPLE","CUMPLE")</f>
        <v>CUMPLE</v>
      </c>
      <c r="Q457" s="51" t="str">
        <f>IF(E457&gt;NORMA!$N$8,"NO CUMPLE","CUMPLE")</f>
        <v>CUMPLE</v>
      </c>
      <c r="R457" s="51" t="str">
        <f>IF(F457&gt;NORMA!$N$9,"NO CUMPLE","CUMPLE")</f>
        <v>CUMPLE</v>
      </c>
      <c r="S457" s="51" t="str">
        <f>IF(K457&gt;NORMA!$N$10,"NO CUMPLE","CUMPLE")</f>
        <v>NO CUMPLE</v>
      </c>
      <c r="T457" s="51" t="str">
        <f>IF(J457&gt;NORMA!$N$11,"NO CUMPLE","CUMPLE")</f>
        <v>CUMPLE</v>
      </c>
      <c r="U457" s="51" t="str">
        <f>IF(G457&gt;NORMA!$N$12,"NO CUMPLE","CUMPLE")</f>
        <v>CUMPLE</v>
      </c>
      <c r="V457" s="51" t="str">
        <f>IF(H457&gt;NORMA!$N$13,"NO CUMPLE","CUMPLE")</f>
        <v>CUMPLE</v>
      </c>
      <c r="W457" s="51" t="str">
        <f>IF(O457&gt;NORMA!$N$14,"NO CUMPLE","CUMPLE")</f>
        <v>CUMPLE</v>
      </c>
      <c r="X457" s="51" t="str">
        <f>IF(AND(N457&gt;=NORMA!$Q$4, N457&lt;=NORMA!$R$4),"CUMPLE","NO CUMPLE")</f>
        <v>CUMPLE</v>
      </c>
      <c r="Y457" s="51" t="str">
        <f>IF(I457&gt;NORMA!$N$16,"NO CUMPLE","CUMPLE")</f>
        <v>CUMPLE</v>
      </c>
      <c r="Z457" s="51" t="str">
        <f>IF($M457&lt;NORMA!$N$23,"NO CUMPLE","CUMPLE")</f>
        <v>CUMPLE</v>
      </c>
      <c r="AA457" s="51" t="str">
        <f>IF($E457&gt;NORMA!$N$24,"NO CUMPLE","CUMPLE")</f>
        <v>CUMPLE</v>
      </c>
      <c r="AB457" s="51" t="str">
        <f>IF($F457&gt;NORMA!$N$25,"NO CUMPLE","CUMPLE")</f>
        <v>NO CUMPLE</v>
      </c>
      <c r="AC457" s="51" t="str">
        <f>IF($K457&gt;NORMA!$N$26,"NO CUMPLE","CUMPLE")</f>
        <v>NO CUMPLE</v>
      </c>
      <c r="AD457" s="51" t="str">
        <f>IF($J457&gt;NORMA!$N$27,"NO CUMPLE","CUMPLE")</f>
        <v>NO CUMPLE</v>
      </c>
      <c r="AE457" s="51" t="str">
        <f>IF($G457&gt;NORMA!$N$28,"NO CUMPLE","CUMPLE")</f>
        <v>CUMPLE</v>
      </c>
      <c r="AF457" s="51" t="str">
        <f>IF($H457&gt;NORMA!$N$29,"NO CUMPLE","CUMPLE")</f>
        <v>CUMPLE</v>
      </c>
      <c r="AG457" s="51" t="str">
        <f>IF($O457&gt;NORMA!$N$30,"NO CUMPLE","CUMPLE")</f>
        <v>CUMPLE</v>
      </c>
      <c r="AH457" s="51" t="str">
        <f>IF(AND($N457&gt;=NORMA!$R$18, $N457&lt;=NORMA!$S$18),"CUMPLE","NO CUMPLE")</f>
        <v>CUMPLE</v>
      </c>
      <c r="AI457" s="51" t="str">
        <f>IF($I457&gt;NORMA!$N$32,"NO CUMPLE","CUMPLE")</f>
        <v>CUMPLE</v>
      </c>
    </row>
    <row r="458" spans="1:35" ht="14.25" customHeight="1" x14ac:dyDescent="0.35">
      <c r="A458" s="213" t="s">
        <v>117</v>
      </c>
      <c r="B458" s="214" t="s">
        <v>116</v>
      </c>
      <c r="C458" s="215">
        <v>43822</v>
      </c>
      <c r="D458" s="251">
        <v>0.5</v>
      </c>
      <c r="E458" s="216">
        <v>148</v>
      </c>
      <c r="F458" s="216">
        <v>223</v>
      </c>
      <c r="G458" s="216">
        <v>9.3040000000000003</v>
      </c>
      <c r="H458" s="216">
        <v>10</v>
      </c>
      <c r="I458" s="218">
        <v>0.64</v>
      </c>
      <c r="J458" s="242">
        <v>0.72099999999999997</v>
      </c>
      <c r="K458" s="218">
        <v>6.93</v>
      </c>
      <c r="L458" s="242">
        <v>0.53493999999999997</v>
      </c>
      <c r="M458" s="243">
        <v>3.46</v>
      </c>
      <c r="N458" s="243">
        <v>9</v>
      </c>
      <c r="O458" s="244">
        <v>27200</v>
      </c>
      <c r="P458" s="51" t="str">
        <f>IF(M458&lt;NORMA!$N$7,"NO CUMPLE","CUMPLE")</f>
        <v>CUMPLE</v>
      </c>
      <c r="Q458" s="51" t="str">
        <f>IF(E458&gt;NORMA!$N$8,"NO CUMPLE","CUMPLE")</f>
        <v>NO CUMPLE</v>
      </c>
      <c r="R458" s="51" t="str">
        <f>IF(F458&gt;NORMA!$N$9,"NO CUMPLE","CUMPLE")</f>
        <v>NO CUMPLE</v>
      </c>
      <c r="S458" s="51" t="str">
        <f>IF(K458&gt;NORMA!$N$10,"NO CUMPLE","CUMPLE")</f>
        <v>CUMPLE</v>
      </c>
      <c r="T458" s="51" t="str">
        <f>IF(J458&gt;NORMA!$N$11,"NO CUMPLE","CUMPLE")</f>
        <v>CUMPLE</v>
      </c>
      <c r="U458" s="51" t="str">
        <f>IF(G458&gt;NORMA!$N$12,"NO CUMPLE","CUMPLE")</f>
        <v>CUMPLE</v>
      </c>
      <c r="V458" s="51" t="str">
        <f>IF(H458&gt;NORMA!$N$13,"NO CUMPLE","CUMPLE")</f>
        <v>CUMPLE</v>
      </c>
      <c r="W458" s="51" t="str">
        <f>IF(O458&gt;NORMA!$N$14,"NO CUMPLE","CUMPLE")</f>
        <v>CUMPLE</v>
      </c>
      <c r="X458" s="51" t="str">
        <f>IF(AND(N458&gt;=NORMA!$Q$4, N458&lt;=NORMA!$R$4),"CUMPLE","NO CUMPLE")</f>
        <v>CUMPLE</v>
      </c>
      <c r="Y458" s="51" t="str">
        <f>IF(I458&gt;NORMA!$N$16,"NO CUMPLE","CUMPLE")</f>
        <v>CUMPLE</v>
      </c>
      <c r="Z458" s="51" t="str">
        <f>IF($M458&lt;NORMA!$N$23,"NO CUMPLE","CUMPLE")</f>
        <v>NO CUMPLE</v>
      </c>
      <c r="AA458" s="51" t="str">
        <f>IF($E458&gt;NORMA!$N$24,"NO CUMPLE","CUMPLE")</f>
        <v>NO CUMPLE</v>
      </c>
      <c r="AB458" s="51" t="str">
        <f>IF($F458&gt;NORMA!$N$25,"NO CUMPLE","CUMPLE")</f>
        <v>NO CUMPLE</v>
      </c>
      <c r="AC458" s="51" t="str">
        <f>IF($K458&gt;NORMA!$N$26,"NO CUMPLE","CUMPLE")</f>
        <v>CUMPLE</v>
      </c>
      <c r="AD458" s="51" t="str">
        <f>IF($J458&gt;NORMA!$N$27,"NO CUMPLE","CUMPLE")</f>
        <v>CUMPLE</v>
      </c>
      <c r="AE458" s="51" t="str">
        <f>IF($G458&gt;NORMA!$N$28,"NO CUMPLE","CUMPLE")</f>
        <v>CUMPLE</v>
      </c>
      <c r="AF458" s="51" t="str">
        <f>IF($H458&gt;NORMA!$N$29,"NO CUMPLE","CUMPLE")</f>
        <v>CUMPLE</v>
      </c>
      <c r="AG458" s="51" t="str">
        <f>IF($O458&gt;NORMA!$N$30,"NO CUMPLE","CUMPLE")</f>
        <v>CUMPLE</v>
      </c>
      <c r="AH458" s="51" t="str">
        <f>IF(AND($N458&gt;=NORMA!$R$18, $N458&lt;=NORMA!$S$18),"CUMPLE","NO CUMPLE")</f>
        <v>NO CUMPLE</v>
      </c>
      <c r="AI458" s="51" t="str">
        <f>IF($I458&gt;NORMA!$N$32,"NO CUMPLE","CUMPLE")</f>
        <v>CUMPLE</v>
      </c>
    </row>
    <row r="459" spans="1:35" ht="14.25" customHeight="1" x14ac:dyDescent="0.35">
      <c r="A459" s="214" t="s">
        <v>115</v>
      </c>
      <c r="B459" s="214" t="s">
        <v>116</v>
      </c>
      <c r="C459" s="252">
        <v>43837</v>
      </c>
      <c r="D459" s="251">
        <v>0.58333333333333304</v>
      </c>
      <c r="E459" s="246">
        <v>33.799999999999997</v>
      </c>
      <c r="F459" s="246">
        <v>93.197999999999993</v>
      </c>
      <c r="G459" s="246">
        <v>18</v>
      </c>
      <c r="H459" s="245">
        <v>10</v>
      </c>
      <c r="I459" s="247">
        <v>1.08</v>
      </c>
      <c r="J459" s="248">
        <v>2.0569999999999999</v>
      </c>
      <c r="K459" s="247">
        <v>15.91</v>
      </c>
      <c r="L459" s="242">
        <v>0.37481999999999999</v>
      </c>
      <c r="M459" s="249">
        <v>2.97</v>
      </c>
      <c r="N459" s="249">
        <v>8.15</v>
      </c>
      <c r="O459" s="250">
        <v>1350</v>
      </c>
      <c r="P459" s="51" t="str">
        <f>IF(M459&lt;NORMA!$N$7,"NO CUMPLE","CUMPLE")</f>
        <v>CUMPLE</v>
      </c>
      <c r="Q459" s="51" t="str">
        <f>IF(E459&gt;NORMA!$N$8,"NO CUMPLE","CUMPLE")</f>
        <v>CUMPLE</v>
      </c>
      <c r="R459" s="51" t="str">
        <f>IF(F459&gt;NORMA!$N$9,"NO CUMPLE","CUMPLE")</f>
        <v>CUMPLE</v>
      </c>
      <c r="S459" s="51" t="str">
        <f>IF(K459&gt;NORMA!$N$10,"NO CUMPLE","CUMPLE")</f>
        <v>CUMPLE</v>
      </c>
      <c r="T459" s="51" t="str">
        <f>IF(J459&gt;NORMA!$N$11,"NO CUMPLE","CUMPLE")</f>
        <v>CUMPLE</v>
      </c>
      <c r="U459" s="51" t="str">
        <f>IF(G459&gt;NORMA!$N$12,"NO CUMPLE","CUMPLE")</f>
        <v>CUMPLE</v>
      </c>
      <c r="V459" s="51" t="str">
        <f>IF(H459&gt;NORMA!$N$13,"NO CUMPLE","CUMPLE")</f>
        <v>CUMPLE</v>
      </c>
      <c r="W459" s="51" t="str">
        <f>IF(O459&gt;NORMA!$N$14,"NO CUMPLE","CUMPLE")</f>
        <v>CUMPLE</v>
      </c>
      <c r="X459" s="51" t="str">
        <f>IF(AND(N459&gt;=NORMA!$Q$4, N459&lt;=NORMA!$R$4),"CUMPLE","NO CUMPLE")</f>
        <v>CUMPLE</v>
      </c>
      <c r="Y459" s="51" t="str">
        <f>IF(I459&gt;NORMA!$N$16,"NO CUMPLE","CUMPLE")</f>
        <v>CUMPLE</v>
      </c>
      <c r="Z459" s="51" t="str">
        <f>IF($M459&lt;NORMA!$N$23,"NO CUMPLE","CUMPLE")</f>
        <v>NO CUMPLE</v>
      </c>
      <c r="AA459" s="51" t="str">
        <f>IF($E459&gt;NORMA!$N$24,"NO CUMPLE","CUMPLE")</f>
        <v>NO CUMPLE</v>
      </c>
      <c r="AB459" s="51" t="str">
        <f>IF($F459&gt;NORMA!$N$25,"NO CUMPLE","CUMPLE")</f>
        <v>NO CUMPLE</v>
      </c>
      <c r="AC459" s="51" t="str">
        <f>IF($K459&gt;NORMA!$N$26,"NO CUMPLE","CUMPLE")</f>
        <v>NO CUMPLE</v>
      </c>
      <c r="AD459" s="51" t="str">
        <f>IF($J459&gt;NORMA!$N$27,"NO CUMPLE","CUMPLE")</f>
        <v>NO CUMPLE</v>
      </c>
      <c r="AE459" s="51" t="str">
        <f>IF($G459&gt;NORMA!$N$28,"NO CUMPLE","CUMPLE")</f>
        <v>CUMPLE</v>
      </c>
      <c r="AF459" s="51" t="str">
        <f>IF($H459&gt;NORMA!$N$29,"NO CUMPLE","CUMPLE")</f>
        <v>CUMPLE</v>
      </c>
      <c r="AG459" s="51" t="str">
        <f>IF($O459&gt;NORMA!$N$30,"NO CUMPLE","CUMPLE")</f>
        <v>CUMPLE</v>
      </c>
      <c r="AH459" s="51" t="str">
        <f>IF(AND($N459&gt;=NORMA!$R$18, $N459&lt;=NORMA!$S$18),"CUMPLE","NO CUMPLE")</f>
        <v>CUMPLE</v>
      </c>
      <c r="AI459" s="51" t="str">
        <f>IF($I459&gt;NORMA!$N$32,"NO CUMPLE","CUMPLE")</f>
        <v>NO CUMPLE</v>
      </c>
    </row>
    <row r="460" spans="1:35" ht="14.25" customHeight="1" x14ac:dyDescent="0.35">
      <c r="A460" s="214" t="s">
        <v>117</v>
      </c>
      <c r="B460" s="214" t="s">
        <v>116</v>
      </c>
      <c r="C460" s="252">
        <v>43838</v>
      </c>
      <c r="D460" s="251">
        <v>0.25</v>
      </c>
      <c r="E460" s="246">
        <v>220</v>
      </c>
      <c r="F460" s="246">
        <v>579.5</v>
      </c>
      <c r="G460" s="246">
        <v>160</v>
      </c>
      <c r="H460" s="246">
        <v>11</v>
      </c>
      <c r="I460" s="247">
        <v>2.15</v>
      </c>
      <c r="J460" s="248">
        <v>2.4849999999999999</v>
      </c>
      <c r="K460" s="247">
        <v>23.71</v>
      </c>
      <c r="L460" s="242">
        <v>0.36175999999999997</v>
      </c>
      <c r="M460" s="249">
        <v>3.76</v>
      </c>
      <c r="N460" s="249">
        <v>8.58</v>
      </c>
      <c r="O460" s="250">
        <v>92100</v>
      </c>
      <c r="P460" s="51" t="str">
        <f>IF(M460&lt;NORMA!$N$7,"NO CUMPLE","CUMPLE")</f>
        <v>CUMPLE</v>
      </c>
      <c r="Q460" s="51" t="str">
        <f>IF(E460&gt;NORMA!$N$8,"NO CUMPLE","CUMPLE")</f>
        <v>NO CUMPLE</v>
      </c>
      <c r="R460" s="51" t="str">
        <f>IF(F460&gt;NORMA!$N$9,"NO CUMPLE","CUMPLE")</f>
        <v>NO CUMPLE</v>
      </c>
      <c r="S460" s="51" t="str">
        <f>IF(K460&gt;NORMA!$N$10,"NO CUMPLE","CUMPLE")</f>
        <v>NO CUMPLE</v>
      </c>
      <c r="T460" s="51" t="str">
        <f>IF(J460&gt;NORMA!$N$11,"NO CUMPLE","CUMPLE")</f>
        <v>CUMPLE</v>
      </c>
      <c r="U460" s="51" t="str">
        <f>IF(G460&gt;NORMA!$N$12,"NO CUMPLE","CUMPLE")</f>
        <v>NO CUMPLE</v>
      </c>
      <c r="V460" s="51" t="str">
        <f>IF(H460&gt;NORMA!$N$13,"NO CUMPLE","CUMPLE")</f>
        <v>CUMPLE</v>
      </c>
      <c r="W460" s="51" t="str">
        <f>IF(O460&gt;NORMA!$N$14,"NO CUMPLE","CUMPLE")</f>
        <v>CUMPLE</v>
      </c>
      <c r="X460" s="51" t="str">
        <f>IF(AND(N460&gt;=NORMA!$Q$4, N460&lt;=NORMA!$R$4),"CUMPLE","NO CUMPLE")</f>
        <v>CUMPLE</v>
      </c>
      <c r="Y460" s="51" t="str">
        <f>IF(I460&gt;NORMA!$N$16,"NO CUMPLE","CUMPLE")</f>
        <v>CUMPLE</v>
      </c>
      <c r="Z460" s="51" t="str">
        <f>IF($M460&lt;NORMA!$N$23,"NO CUMPLE","CUMPLE")</f>
        <v>NO CUMPLE</v>
      </c>
      <c r="AA460" s="51" t="str">
        <f>IF($E460&gt;NORMA!$N$24,"NO CUMPLE","CUMPLE")</f>
        <v>NO CUMPLE</v>
      </c>
      <c r="AB460" s="51" t="str">
        <f>IF($F460&gt;NORMA!$N$25,"NO CUMPLE","CUMPLE")</f>
        <v>NO CUMPLE</v>
      </c>
      <c r="AC460" s="51" t="str">
        <f>IF($K460&gt;NORMA!$N$26,"NO CUMPLE","CUMPLE")</f>
        <v>NO CUMPLE</v>
      </c>
      <c r="AD460" s="51" t="str">
        <f>IF($J460&gt;NORMA!$N$27,"NO CUMPLE","CUMPLE")</f>
        <v>NO CUMPLE</v>
      </c>
      <c r="AE460" s="51" t="str">
        <f>IF($G460&gt;NORMA!$N$28,"NO CUMPLE","CUMPLE")</f>
        <v>NO CUMPLE</v>
      </c>
      <c r="AF460" s="51" t="str">
        <f>IF($H460&gt;NORMA!$N$29,"NO CUMPLE","CUMPLE")</f>
        <v>NO CUMPLE</v>
      </c>
      <c r="AG460" s="51" t="str">
        <f>IF($O460&gt;NORMA!$N$30,"NO CUMPLE","CUMPLE")</f>
        <v>CUMPLE</v>
      </c>
      <c r="AH460" s="51" t="str">
        <f>IF(AND($N460&gt;=NORMA!$R$18, $N460&lt;=NORMA!$S$18),"CUMPLE","NO CUMPLE")</f>
        <v>NO CUMPLE</v>
      </c>
      <c r="AI460" s="51" t="str">
        <f>IF($I460&gt;NORMA!$N$32,"NO CUMPLE","CUMPLE")</f>
        <v>NO CUMPLE</v>
      </c>
    </row>
    <row r="461" spans="1:35" ht="14.25" customHeight="1" x14ac:dyDescent="0.35">
      <c r="A461" s="214" t="s">
        <v>117</v>
      </c>
      <c r="B461" s="214" t="s">
        <v>116</v>
      </c>
      <c r="C461" s="252">
        <v>43859</v>
      </c>
      <c r="D461" s="251">
        <v>0.33333333333333298</v>
      </c>
      <c r="E461" s="246">
        <v>239</v>
      </c>
      <c r="F461" s="246">
        <v>419</v>
      </c>
      <c r="G461" s="246">
        <v>484</v>
      </c>
      <c r="H461" s="268">
        <v>10</v>
      </c>
      <c r="I461" s="247">
        <v>1.04</v>
      </c>
      <c r="J461" s="248">
        <v>2.71</v>
      </c>
      <c r="K461" s="247">
        <v>6.71</v>
      </c>
      <c r="L461" s="242">
        <v>0.36399999999999999</v>
      </c>
      <c r="M461" s="249">
        <v>4.9400000000000004</v>
      </c>
      <c r="N461" s="249">
        <v>9.2100000000000009</v>
      </c>
      <c r="O461" s="250">
        <v>11100</v>
      </c>
      <c r="P461" s="51" t="str">
        <f>IF(M461&lt;NORMA!$N$7,"NO CUMPLE","CUMPLE")</f>
        <v>CUMPLE</v>
      </c>
      <c r="Q461" s="51" t="str">
        <f>IF(E461&gt;NORMA!$N$8,"NO CUMPLE","CUMPLE")</f>
        <v>NO CUMPLE</v>
      </c>
      <c r="R461" s="51" t="str">
        <f>IF(F461&gt;NORMA!$N$9,"NO CUMPLE","CUMPLE")</f>
        <v>NO CUMPLE</v>
      </c>
      <c r="S461" s="51" t="str">
        <f>IF(K461&gt;NORMA!$N$10,"NO CUMPLE","CUMPLE")</f>
        <v>CUMPLE</v>
      </c>
      <c r="T461" s="51" t="str">
        <f>IF(J461&gt;NORMA!$N$11,"NO CUMPLE","CUMPLE")</f>
        <v>CUMPLE</v>
      </c>
      <c r="U461" s="51" t="str">
        <f>IF(G461&gt;NORMA!$N$12,"NO CUMPLE","CUMPLE")</f>
        <v>NO CUMPLE</v>
      </c>
      <c r="V461" s="51" t="str">
        <f>IF(H461&gt;NORMA!$N$13,"NO CUMPLE","CUMPLE")</f>
        <v>CUMPLE</v>
      </c>
      <c r="W461" s="51" t="str">
        <f>IF(O461&gt;NORMA!$N$14,"NO CUMPLE","CUMPLE")</f>
        <v>CUMPLE</v>
      </c>
      <c r="X461" s="51" t="str">
        <f>IF(AND(N461&gt;=NORMA!$Q$4, N461&lt;=NORMA!$R$4),"CUMPLE","NO CUMPLE")</f>
        <v>NO CUMPLE</v>
      </c>
      <c r="Y461" s="51" t="str">
        <f>IF(I461&gt;NORMA!$N$16,"NO CUMPLE","CUMPLE")</f>
        <v>CUMPLE</v>
      </c>
      <c r="Z461" s="51" t="str">
        <f>IF($M461&lt;NORMA!$N$23,"NO CUMPLE","CUMPLE")</f>
        <v>NO CUMPLE</v>
      </c>
      <c r="AA461" s="51" t="str">
        <f>IF($E461&gt;NORMA!$N$24,"NO CUMPLE","CUMPLE")</f>
        <v>NO CUMPLE</v>
      </c>
      <c r="AB461" s="51" t="str">
        <f>IF($F461&gt;NORMA!$N$25,"NO CUMPLE","CUMPLE")</f>
        <v>NO CUMPLE</v>
      </c>
      <c r="AC461" s="51" t="str">
        <f>IF($K461&gt;NORMA!$N$26,"NO CUMPLE","CUMPLE")</f>
        <v>CUMPLE</v>
      </c>
      <c r="AD461" s="51" t="str">
        <f>IF($J461&gt;NORMA!$N$27,"NO CUMPLE","CUMPLE")</f>
        <v>NO CUMPLE</v>
      </c>
      <c r="AE461" s="51" t="str">
        <f>IF($G461&gt;NORMA!$N$28,"NO CUMPLE","CUMPLE")</f>
        <v>NO CUMPLE</v>
      </c>
      <c r="AF461" s="51" t="str">
        <f>IF($H461&gt;NORMA!$N$29,"NO CUMPLE","CUMPLE")</f>
        <v>CUMPLE</v>
      </c>
      <c r="AG461" s="51" t="str">
        <f>IF($O461&gt;NORMA!$N$30,"NO CUMPLE","CUMPLE")</f>
        <v>CUMPLE</v>
      </c>
      <c r="AH461" s="51" t="str">
        <f>IF(AND($N461&gt;=NORMA!$R$18, $N461&lt;=NORMA!$S$18),"CUMPLE","NO CUMPLE")</f>
        <v>NO CUMPLE</v>
      </c>
      <c r="AI461" s="51" t="str">
        <f>IF($I461&gt;NORMA!$N$32,"NO CUMPLE","CUMPLE")</f>
        <v>NO CUMPLE</v>
      </c>
    </row>
    <row r="462" spans="1:35" ht="14.25" customHeight="1" x14ac:dyDescent="0.35">
      <c r="A462" s="214" t="s">
        <v>117</v>
      </c>
      <c r="B462" s="214" t="s">
        <v>116</v>
      </c>
      <c r="C462" s="252">
        <v>43872</v>
      </c>
      <c r="D462" s="251">
        <v>0.5</v>
      </c>
      <c r="E462" s="246">
        <v>211</v>
      </c>
      <c r="F462" s="246">
        <v>396</v>
      </c>
      <c r="G462" s="246">
        <v>1744</v>
      </c>
      <c r="H462" s="245">
        <v>10</v>
      </c>
      <c r="I462" s="247">
        <v>0.61</v>
      </c>
      <c r="J462" s="248">
        <v>7.2750000000000004</v>
      </c>
      <c r="K462" s="247">
        <v>3.76</v>
      </c>
      <c r="L462" s="242">
        <v>0.26882</v>
      </c>
      <c r="M462" s="249">
        <v>5.39</v>
      </c>
      <c r="N462" s="249">
        <v>9.43</v>
      </c>
      <c r="O462" s="250">
        <v>8300</v>
      </c>
      <c r="P462" s="51" t="str">
        <f>IF(M462&lt;NORMA!$N$7,"NO CUMPLE","CUMPLE")</f>
        <v>CUMPLE</v>
      </c>
      <c r="Q462" s="51" t="str">
        <f>IF(E462&gt;NORMA!$N$8,"NO CUMPLE","CUMPLE")</f>
        <v>NO CUMPLE</v>
      </c>
      <c r="R462" s="51" t="str">
        <f>IF(F462&gt;NORMA!$N$9,"NO CUMPLE","CUMPLE")</f>
        <v>NO CUMPLE</v>
      </c>
      <c r="S462" s="51" t="str">
        <f>IF(K462&gt;NORMA!$N$10,"NO CUMPLE","CUMPLE")</f>
        <v>CUMPLE</v>
      </c>
      <c r="T462" s="51" t="str">
        <f>IF(J462&gt;NORMA!$N$11,"NO CUMPLE","CUMPLE")</f>
        <v>NO CUMPLE</v>
      </c>
      <c r="U462" s="51" t="str">
        <f>IF(G462&gt;NORMA!$N$12,"NO CUMPLE","CUMPLE")</f>
        <v>NO CUMPLE</v>
      </c>
      <c r="V462" s="51" t="str">
        <f>IF(H462&gt;NORMA!$N$13,"NO CUMPLE","CUMPLE")</f>
        <v>CUMPLE</v>
      </c>
      <c r="W462" s="51" t="str">
        <f>IF(O462&gt;NORMA!$N$14,"NO CUMPLE","CUMPLE")</f>
        <v>CUMPLE</v>
      </c>
      <c r="X462" s="51" t="str">
        <f>IF(AND(N462&gt;=NORMA!$Q$4, N462&lt;=NORMA!$R$4),"CUMPLE","NO CUMPLE")</f>
        <v>NO CUMPLE</v>
      </c>
      <c r="Y462" s="51" t="str">
        <f>IF(I462&gt;NORMA!$N$16,"NO CUMPLE","CUMPLE")</f>
        <v>CUMPLE</v>
      </c>
      <c r="Z462" s="51" t="str">
        <f>IF($M462&lt;NORMA!$N$23,"NO CUMPLE","CUMPLE")</f>
        <v>CUMPLE</v>
      </c>
      <c r="AA462" s="51" t="str">
        <f>IF($E462&gt;NORMA!$N$24,"NO CUMPLE","CUMPLE")</f>
        <v>NO CUMPLE</v>
      </c>
      <c r="AB462" s="51" t="str">
        <f>IF($F462&gt;NORMA!$N$25,"NO CUMPLE","CUMPLE")</f>
        <v>NO CUMPLE</v>
      </c>
      <c r="AC462" s="51" t="str">
        <f>IF($K462&gt;NORMA!$N$26,"NO CUMPLE","CUMPLE")</f>
        <v>CUMPLE</v>
      </c>
      <c r="AD462" s="51" t="str">
        <f>IF($J462&gt;NORMA!$N$27,"NO CUMPLE","CUMPLE")</f>
        <v>NO CUMPLE</v>
      </c>
      <c r="AE462" s="51" t="str">
        <f>IF($G462&gt;NORMA!$N$28,"NO CUMPLE","CUMPLE")</f>
        <v>NO CUMPLE</v>
      </c>
      <c r="AF462" s="51" t="str">
        <f>IF($H462&gt;NORMA!$N$29,"NO CUMPLE","CUMPLE")</f>
        <v>CUMPLE</v>
      </c>
      <c r="AG462" s="51" t="str">
        <f>IF($O462&gt;NORMA!$N$30,"NO CUMPLE","CUMPLE")</f>
        <v>CUMPLE</v>
      </c>
      <c r="AH462" s="51" t="str">
        <f>IF(AND($N462&gt;=NORMA!$R$18, $N462&lt;=NORMA!$S$18),"CUMPLE","NO CUMPLE")</f>
        <v>NO CUMPLE</v>
      </c>
      <c r="AI462" s="51" t="str">
        <f>IF($I462&gt;NORMA!$N$32,"NO CUMPLE","CUMPLE")</f>
        <v>CUMPLE</v>
      </c>
    </row>
    <row r="463" spans="1:35" ht="14.25" customHeight="1" x14ac:dyDescent="0.35">
      <c r="A463" s="214" t="s">
        <v>115</v>
      </c>
      <c r="B463" s="214" t="s">
        <v>116</v>
      </c>
      <c r="C463" s="252">
        <v>44008</v>
      </c>
      <c r="D463" s="251">
        <v>0.25</v>
      </c>
      <c r="E463" s="246">
        <v>4.5999999999999996</v>
      </c>
      <c r="F463" s="246">
        <v>18.600000000000001</v>
      </c>
      <c r="G463" s="246">
        <v>21</v>
      </c>
      <c r="H463" s="245">
        <v>10</v>
      </c>
      <c r="I463" s="257">
        <v>0.04</v>
      </c>
      <c r="J463" s="248">
        <v>0.221</v>
      </c>
      <c r="K463" s="247">
        <v>2.3120000000000003</v>
      </c>
      <c r="L463" s="242">
        <v>8.8179999999999996</v>
      </c>
      <c r="M463" s="249">
        <v>7.72</v>
      </c>
      <c r="N463" s="249">
        <v>7.11</v>
      </c>
      <c r="O463" s="250">
        <v>1100</v>
      </c>
      <c r="P463" s="51" t="str">
        <f>IF(M463&lt;NORMA!$N$7,"NO CUMPLE","CUMPLE")</f>
        <v>CUMPLE</v>
      </c>
      <c r="Q463" s="51" t="str">
        <f>IF(E463&gt;NORMA!$N$8,"NO CUMPLE","CUMPLE")</f>
        <v>CUMPLE</v>
      </c>
      <c r="R463" s="51" t="str">
        <f>IF(F463&gt;NORMA!$N$9,"NO CUMPLE","CUMPLE")</f>
        <v>CUMPLE</v>
      </c>
      <c r="S463" s="51" t="str">
        <f>IF(K463&gt;NORMA!$N$10,"NO CUMPLE","CUMPLE")</f>
        <v>CUMPLE</v>
      </c>
      <c r="T463" s="51" t="str">
        <f>IF(J463&gt;NORMA!$N$11,"NO CUMPLE","CUMPLE")</f>
        <v>CUMPLE</v>
      </c>
      <c r="U463" s="51" t="str">
        <f>IF(G463&gt;NORMA!$N$12,"NO CUMPLE","CUMPLE")</f>
        <v>CUMPLE</v>
      </c>
      <c r="V463" s="51" t="str">
        <f>IF(H463&gt;NORMA!$N$13,"NO CUMPLE","CUMPLE")</f>
        <v>CUMPLE</v>
      </c>
      <c r="W463" s="51" t="str">
        <f>IF(O463&gt;NORMA!$N$14,"NO CUMPLE","CUMPLE")</f>
        <v>CUMPLE</v>
      </c>
      <c r="X463" s="51" t="str">
        <f>IF(AND(N463&gt;=NORMA!$Q$4, N463&lt;=NORMA!$R$4),"CUMPLE","NO CUMPLE")</f>
        <v>CUMPLE</v>
      </c>
      <c r="Y463" s="51" t="str">
        <f>IF(I463&gt;NORMA!$N$16,"NO CUMPLE","CUMPLE")</f>
        <v>CUMPLE</v>
      </c>
      <c r="Z463" s="51" t="str">
        <f>IF($M463&lt;NORMA!$N$23,"NO CUMPLE","CUMPLE")</f>
        <v>CUMPLE</v>
      </c>
      <c r="AA463" s="51" t="str">
        <f>IF($E463&gt;NORMA!$N$24,"NO CUMPLE","CUMPLE")</f>
        <v>CUMPLE</v>
      </c>
      <c r="AB463" s="51" t="str">
        <f>IF($F463&gt;NORMA!$N$25,"NO CUMPLE","CUMPLE")</f>
        <v>CUMPLE</v>
      </c>
      <c r="AC463" s="51" t="str">
        <f>IF($K463&gt;NORMA!$N$26,"NO CUMPLE","CUMPLE")</f>
        <v>CUMPLE</v>
      </c>
      <c r="AD463" s="51" t="str">
        <f>IF($J463&gt;NORMA!$N$27,"NO CUMPLE","CUMPLE")</f>
        <v>CUMPLE</v>
      </c>
      <c r="AE463" s="51" t="str">
        <f>IF($G463&gt;NORMA!$N$28,"NO CUMPLE","CUMPLE")</f>
        <v>CUMPLE</v>
      </c>
      <c r="AF463" s="51" t="str">
        <f>IF($H463&gt;NORMA!$N$29,"NO CUMPLE","CUMPLE")</f>
        <v>CUMPLE</v>
      </c>
      <c r="AG463" s="51" t="str">
        <f>IF($O463&gt;NORMA!$N$30,"NO CUMPLE","CUMPLE")</f>
        <v>CUMPLE</v>
      </c>
      <c r="AH463" s="51" t="str">
        <f>IF(AND($N463&gt;=NORMA!$R$18, $N463&lt;=NORMA!$S$18),"CUMPLE","NO CUMPLE")</f>
        <v>CUMPLE</v>
      </c>
      <c r="AI463" s="51" t="str">
        <f>IF($I463&gt;NORMA!$N$32,"NO CUMPLE","CUMPLE")</f>
        <v>CUMPLE</v>
      </c>
    </row>
    <row r="464" spans="1:35" ht="14.25" customHeight="1" x14ac:dyDescent="0.35">
      <c r="A464" s="214" t="s">
        <v>117</v>
      </c>
      <c r="B464" s="214" t="s">
        <v>116</v>
      </c>
      <c r="C464" s="252">
        <v>44008</v>
      </c>
      <c r="D464" s="251">
        <v>0.41666666666666602</v>
      </c>
      <c r="E464" s="246">
        <v>21.1</v>
      </c>
      <c r="F464" s="246">
        <v>34.1</v>
      </c>
      <c r="G464" s="246">
        <v>76.7</v>
      </c>
      <c r="H464" s="245">
        <v>10</v>
      </c>
      <c r="I464" s="257">
        <v>0.4</v>
      </c>
      <c r="J464" s="248">
        <v>0.41099999999999998</v>
      </c>
      <c r="K464" s="247">
        <v>14.91</v>
      </c>
      <c r="L464" s="242">
        <v>9.3879999999999999</v>
      </c>
      <c r="M464" s="249">
        <v>7.01</v>
      </c>
      <c r="N464" s="249">
        <v>7.94</v>
      </c>
      <c r="O464" s="250">
        <v>707</v>
      </c>
      <c r="P464" s="51" t="str">
        <f>IF(M464&lt;NORMA!$N$7,"NO CUMPLE","CUMPLE")</f>
        <v>CUMPLE</v>
      </c>
      <c r="Q464" s="51" t="str">
        <f>IF(E464&gt;NORMA!$N$8,"NO CUMPLE","CUMPLE")</f>
        <v>CUMPLE</v>
      </c>
      <c r="R464" s="51" t="str">
        <f>IF(F464&gt;NORMA!$N$9,"NO CUMPLE","CUMPLE")</f>
        <v>CUMPLE</v>
      </c>
      <c r="S464" s="51" t="str">
        <f>IF(K464&gt;NORMA!$N$10,"NO CUMPLE","CUMPLE")</f>
        <v>CUMPLE</v>
      </c>
      <c r="T464" s="51" t="str">
        <f>IF(J464&gt;NORMA!$N$11,"NO CUMPLE","CUMPLE")</f>
        <v>CUMPLE</v>
      </c>
      <c r="U464" s="51" t="str">
        <f>IF(G464&gt;NORMA!$N$12,"NO CUMPLE","CUMPLE")</f>
        <v>CUMPLE</v>
      </c>
      <c r="V464" s="51" t="str">
        <f>IF(H464&gt;NORMA!$N$13,"NO CUMPLE","CUMPLE")</f>
        <v>CUMPLE</v>
      </c>
      <c r="W464" s="51" t="str">
        <f>IF(O464&gt;NORMA!$N$14,"NO CUMPLE","CUMPLE")</f>
        <v>CUMPLE</v>
      </c>
      <c r="X464" s="51" t="str">
        <f>IF(AND(N464&gt;=NORMA!$Q$4, N464&lt;=NORMA!$R$4),"CUMPLE","NO CUMPLE")</f>
        <v>CUMPLE</v>
      </c>
      <c r="Y464" s="51" t="str">
        <f>IF(I464&gt;NORMA!$N$16,"NO CUMPLE","CUMPLE")</f>
        <v>CUMPLE</v>
      </c>
      <c r="Z464" s="51" t="str">
        <f>IF($M464&lt;NORMA!$N$23,"NO CUMPLE","CUMPLE")</f>
        <v>CUMPLE</v>
      </c>
      <c r="AA464" s="51" t="str">
        <f>IF($E464&gt;NORMA!$N$24,"NO CUMPLE","CUMPLE")</f>
        <v>NO CUMPLE</v>
      </c>
      <c r="AB464" s="51" t="str">
        <f>IF($F464&gt;NORMA!$N$25,"NO CUMPLE","CUMPLE")</f>
        <v>NO CUMPLE</v>
      </c>
      <c r="AC464" s="51" t="str">
        <f>IF($K464&gt;NORMA!$N$26,"NO CUMPLE","CUMPLE")</f>
        <v>NO CUMPLE</v>
      </c>
      <c r="AD464" s="51" t="str">
        <f>IF($J464&gt;NORMA!$N$27,"NO CUMPLE","CUMPLE")</f>
        <v>CUMPLE</v>
      </c>
      <c r="AE464" s="51" t="str">
        <f>IF($G464&gt;NORMA!$N$28,"NO CUMPLE","CUMPLE")</f>
        <v>CUMPLE</v>
      </c>
      <c r="AF464" s="51" t="str">
        <f>IF($H464&gt;NORMA!$N$29,"NO CUMPLE","CUMPLE")</f>
        <v>CUMPLE</v>
      </c>
      <c r="AG464" s="51" t="str">
        <f>IF($O464&gt;NORMA!$N$30,"NO CUMPLE","CUMPLE")</f>
        <v>CUMPLE</v>
      </c>
      <c r="AH464" s="51" t="str">
        <f>IF(AND($N464&gt;=NORMA!$R$18, $N464&lt;=NORMA!$S$18),"CUMPLE","NO CUMPLE")</f>
        <v>CUMPLE</v>
      </c>
      <c r="AI464" s="51" t="str">
        <f>IF($I464&gt;NORMA!$N$32,"NO CUMPLE","CUMPLE")</f>
        <v>CUMPLE</v>
      </c>
    </row>
    <row r="465" spans="1:35" ht="14.25" customHeight="1" x14ac:dyDescent="0.35">
      <c r="A465" s="214" t="s">
        <v>115</v>
      </c>
      <c r="B465" s="214" t="s">
        <v>116</v>
      </c>
      <c r="C465" s="252">
        <v>44018</v>
      </c>
      <c r="D465" s="251">
        <v>0.5</v>
      </c>
      <c r="E465" s="246">
        <v>10</v>
      </c>
      <c r="F465" s="246">
        <v>45</v>
      </c>
      <c r="G465" s="246">
        <v>22.5</v>
      </c>
      <c r="H465" s="245">
        <v>10</v>
      </c>
      <c r="I465" s="257">
        <v>0.4</v>
      </c>
      <c r="J465" s="248">
        <v>0.28999999999999998</v>
      </c>
      <c r="K465" s="247">
        <v>2.31</v>
      </c>
      <c r="L465" s="242">
        <v>8.6440000000000001</v>
      </c>
      <c r="M465" s="249">
        <v>7.3</v>
      </c>
      <c r="N465" s="249">
        <v>7.53</v>
      </c>
      <c r="O465" s="250">
        <v>3540</v>
      </c>
      <c r="P465" s="51" t="str">
        <f>IF(M465&lt;NORMA!$N$7,"NO CUMPLE","CUMPLE")</f>
        <v>CUMPLE</v>
      </c>
      <c r="Q465" s="51" t="str">
        <f>IF(E465&gt;NORMA!$N$8,"NO CUMPLE","CUMPLE")</f>
        <v>CUMPLE</v>
      </c>
      <c r="R465" s="51" t="str">
        <f>IF(F465&gt;NORMA!$N$9,"NO CUMPLE","CUMPLE")</f>
        <v>CUMPLE</v>
      </c>
      <c r="S465" s="51" t="str">
        <f>IF(K465&gt;NORMA!$N$10,"NO CUMPLE","CUMPLE")</f>
        <v>CUMPLE</v>
      </c>
      <c r="T465" s="51" t="str">
        <f>IF(J465&gt;NORMA!$N$11,"NO CUMPLE","CUMPLE")</f>
        <v>CUMPLE</v>
      </c>
      <c r="U465" s="51" t="str">
        <f>IF(G465&gt;NORMA!$N$12,"NO CUMPLE","CUMPLE")</f>
        <v>CUMPLE</v>
      </c>
      <c r="V465" s="51" t="str">
        <f>IF(H465&gt;NORMA!$N$13,"NO CUMPLE","CUMPLE")</f>
        <v>CUMPLE</v>
      </c>
      <c r="W465" s="51" t="str">
        <f>IF(O465&gt;NORMA!$N$14,"NO CUMPLE","CUMPLE")</f>
        <v>CUMPLE</v>
      </c>
      <c r="X465" s="51" t="str">
        <f>IF(AND(N465&gt;=NORMA!$Q$4, N465&lt;=NORMA!$R$4),"CUMPLE","NO CUMPLE")</f>
        <v>CUMPLE</v>
      </c>
      <c r="Y465" s="51" t="str">
        <f>IF(I465&gt;NORMA!$N$16,"NO CUMPLE","CUMPLE")</f>
        <v>CUMPLE</v>
      </c>
      <c r="Z465" s="51" t="str">
        <f>IF($M465&lt;NORMA!$N$23,"NO CUMPLE","CUMPLE")</f>
        <v>CUMPLE</v>
      </c>
      <c r="AA465" s="51" t="str">
        <f>IF($E465&gt;NORMA!$N$24,"NO CUMPLE","CUMPLE")</f>
        <v>CUMPLE</v>
      </c>
      <c r="AB465" s="51" t="str">
        <f>IF($F465&gt;NORMA!$N$25,"NO CUMPLE","CUMPLE")</f>
        <v>NO CUMPLE</v>
      </c>
      <c r="AC465" s="51" t="str">
        <f>IF($K465&gt;NORMA!$N$26,"NO CUMPLE","CUMPLE")</f>
        <v>CUMPLE</v>
      </c>
      <c r="AD465" s="51" t="str">
        <f>IF($J465&gt;NORMA!$N$27,"NO CUMPLE","CUMPLE")</f>
        <v>CUMPLE</v>
      </c>
      <c r="AE465" s="51" t="str">
        <f>IF($G465&gt;NORMA!$N$28,"NO CUMPLE","CUMPLE")</f>
        <v>CUMPLE</v>
      </c>
      <c r="AF465" s="51" t="str">
        <f>IF($H465&gt;NORMA!$N$29,"NO CUMPLE","CUMPLE")</f>
        <v>CUMPLE</v>
      </c>
      <c r="AG465" s="51" t="str">
        <f>IF($O465&gt;NORMA!$N$30,"NO CUMPLE","CUMPLE")</f>
        <v>CUMPLE</v>
      </c>
      <c r="AH465" s="51" t="str">
        <f>IF(AND($N465&gt;=NORMA!$R$18, $N465&lt;=NORMA!$S$18),"CUMPLE","NO CUMPLE")</f>
        <v>CUMPLE</v>
      </c>
      <c r="AI465" s="51" t="str">
        <f>IF($I465&gt;NORMA!$N$32,"NO CUMPLE","CUMPLE")</f>
        <v>CUMPLE</v>
      </c>
    </row>
    <row r="466" spans="1:35" ht="14.25" customHeight="1" x14ac:dyDescent="0.35">
      <c r="A466" s="214" t="s">
        <v>117</v>
      </c>
      <c r="B466" s="214" t="s">
        <v>116</v>
      </c>
      <c r="C466" s="252">
        <v>44018</v>
      </c>
      <c r="D466" s="251">
        <v>0.66666666666666596</v>
      </c>
      <c r="E466" s="246">
        <v>19.2</v>
      </c>
      <c r="F466" s="246">
        <v>55.3</v>
      </c>
      <c r="G466" s="246">
        <v>66</v>
      </c>
      <c r="H466" s="246">
        <v>10.9</v>
      </c>
      <c r="I466" s="257">
        <v>0.4</v>
      </c>
      <c r="J466" s="248">
        <v>0.68899999999999995</v>
      </c>
      <c r="K466" s="247">
        <v>7.7680000000000007</v>
      </c>
      <c r="L466" s="242">
        <v>8.6539999999999999</v>
      </c>
      <c r="M466" s="249">
        <v>7.32</v>
      </c>
      <c r="N466" s="249">
        <v>8.64</v>
      </c>
      <c r="O466" s="250">
        <v>23400</v>
      </c>
      <c r="P466" s="51" t="str">
        <f>IF(M466&lt;NORMA!$N$7,"NO CUMPLE","CUMPLE")</f>
        <v>CUMPLE</v>
      </c>
      <c r="Q466" s="51" t="str">
        <f>IF(E466&gt;NORMA!$N$8,"NO CUMPLE","CUMPLE")</f>
        <v>CUMPLE</v>
      </c>
      <c r="R466" s="51" t="str">
        <f>IF(F466&gt;NORMA!$N$9,"NO CUMPLE","CUMPLE")</f>
        <v>CUMPLE</v>
      </c>
      <c r="S466" s="51" t="str">
        <f>IF(K466&gt;NORMA!$N$10,"NO CUMPLE","CUMPLE")</f>
        <v>CUMPLE</v>
      </c>
      <c r="T466" s="51" t="str">
        <f>IF(J466&gt;NORMA!$N$11,"NO CUMPLE","CUMPLE")</f>
        <v>CUMPLE</v>
      </c>
      <c r="U466" s="51" t="str">
        <f>IF(G466&gt;NORMA!$N$12,"NO CUMPLE","CUMPLE")</f>
        <v>CUMPLE</v>
      </c>
      <c r="V466" s="51" t="str">
        <f>IF(H466&gt;NORMA!$N$13,"NO CUMPLE","CUMPLE")</f>
        <v>CUMPLE</v>
      </c>
      <c r="W466" s="51" t="str">
        <f>IF(O466&gt;NORMA!$N$14,"NO CUMPLE","CUMPLE")</f>
        <v>CUMPLE</v>
      </c>
      <c r="X466" s="51" t="str">
        <f>IF(AND(N466&gt;=NORMA!$Q$4, N466&lt;=NORMA!$R$4),"CUMPLE","NO CUMPLE")</f>
        <v>CUMPLE</v>
      </c>
      <c r="Y466" s="51" t="str">
        <f>IF(I466&gt;NORMA!$N$16,"NO CUMPLE","CUMPLE")</f>
        <v>CUMPLE</v>
      </c>
      <c r="Z466" s="51" t="str">
        <f>IF($M466&lt;NORMA!$N$23,"NO CUMPLE","CUMPLE")</f>
        <v>CUMPLE</v>
      </c>
      <c r="AA466" s="51" t="str">
        <f>IF($E466&gt;NORMA!$N$24,"NO CUMPLE","CUMPLE")</f>
        <v>CUMPLE</v>
      </c>
      <c r="AB466" s="51" t="str">
        <f>IF($F466&gt;NORMA!$N$25,"NO CUMPLE","CUMPLE")</f>
        <v>NO CUMPLE</v>
      </c>
      <c r="AC466" s="51" t="str">
        <f>IF($K466&gt;NORMA!$N$26,"NO CUMPLE","CUMPLE")</f>
        <v>CUMPLE</v>
      </c>
      <c r="AD466" s="51" t="str">
        <f>IF($J466&gt;NORMA!$N$27,"NO CUMPLE","CUMPLE")</f>
        <v>CUMPLE</v>
      </c>
      <c r="AE466" s="51" t="str">
        <f>IF($G466&gt;NORMA!$N$28,"NO CUMPLE","CUMPLE")</f>
        <v>CUMPLE</v>
      </c>
      <c r="AF466" s="51" t="str">
        <f>IF($H466&gt;NORMA!$N$29,"NO CUMPLE","CUMPLE")</f>
        <v>NO CUMPLE</v>
      </c>
      <c r="AG466" s="51" t="str">
        <f>IF($O466&gt;NORMA!$N$30,"NO CUMPLE","CUMPLE")</f>
        <v>CUMPLE</v>
      </c>
      <c r="AH466" s="51" t="str">
        <f>IF(AND($N466&gt;=NORMA!$R$18, $N466&lt;=NORMA!$S$18),"CUMPLE","NO CUMPLE")</f>
        <v>NO CUMPLE</v>
      </c>
      <c r="AI466" s="51" t="str">
        <f>IF($I466&gt;NORMA!$N$32,"NO CUMPLE","CUMPLE")</f>
        <v>CUMPLE</v>
      </c>
    </row>
    <row r="467" spans="1:35" ht="14.25" customHeight="1" x14ac:dyDescent="0.35">
      <c r="A467" s="214" t="s">
        <v>115</v>
      </c>
      <c r="B467" s="214" t="s">
        <v>116</v>
      </c>
      <c r="C467" s="252">
        <v>44070</v>
      </c>
      <c r="D467" s="251">
        <v>0.41666666666666602</v>
      </c>
      <c r="E467" s="246">
        <v>11.4</v>
      </c>
      <c r="F467" s="246">
        <v>30.4</v>
      </c>
      <c r="G467" s="246">
        <v>10</v>
      </c>
      <c r="H467" s="245">
        <v>10</v>
      </c>
      <c r="I467" s="257">
        <v>0.4</v>
      </c>
      <c r="J467" s="248">
        <v>0.51600000000000001</v>
      </c>
      <c r="K467" s="247">
        <v>11.4</v>
      </c>
      <c r="L467" s="242">
        <v>2.7090000000000001</v>
      </c>
      <c r="M467" s="249">
        <v>7.12</v>
      </c>
      <c r="N467" s="249">
        <v>7.67</v>
      </c>
      <c r="O467" s="250">
        <v>3440</v>
      </c>
      <c r="P467" s="51" t="str">
        <f>IF(M467&lt;NORMA!$N$7,"NO CUMPLE","CUMPLE")</f>
        <v>CUMPLE</v>
      </c>
      <c r="Q467" s="51" t="str">
        <f>IF(E467&gt;NORMA!$N$8,"NO CUMPLE","CUMPLE")</f>
        <v>CUMPLE</v>
      </c>
      <c r="R467" s="51" t="str">
        <f>IF(F467&gt;NORMA!$N$9,"NO CUMPLE","CUMPLE")</f>
        <v>CUMPLE</v>
      </c>
      <c r="S467" s="51" t="str">
        <f>IF(K467&gt;NORMA!$N$10,"NO CUMPLE","CUMPLE")</f>
        <v>CUMPLE</v>
      </c>
      <c r="T467" s="51" t="str">
        <f>IF(J467&gt;NORMA!$N$11,"NO CUMPLE","CUMPLE")</f>
        <v>CUMPLE</v>
      </c>
      <c r="U467" s="51" t="str">
        <f>IF(G467&gt;NORMA!$N$12,"NO CUMPLE","CUMPLE")</f>
        <v>CUMPLE</v>
      </c>
      <c r="V467" s="51" t="str">
        <f>IF(H467&gt;NORMA!$N$13,"NO CUMPLE","CUMPLE")</f>
        <v>CUMPLE</v>
      </c>
      <c r="W467" s="51" t="str">
        <f>IF(O467&gt;NORMA!$N$14,"NO CUMPLE","CUMPLE")</f>
        <v>CUMPLE</v>
      </c>
      <c r="X467" s="51" t="str">
        <f>IF(AND(N467&gt;=NORMA!$Q$4, N467&lt;=NORMA!$R$4),"CUMPLE","NO CUMPLE")</f>
        <v>CUMPLE</v>
      </c>
      <c r="Y467" s="51" t="str">
        <f>IF(I467&gt;NORMA!$N$16,"NO CUMPLE","CUMPLE")</f>
        <v>CUMPLE</v>
      </c>
      <c r="Z467" s="51" t="str">
        <f>IF($M467&lt;NORMA!$N$23,"NO CUMPLE","CUMPLE")</f>
        <v>CUMPLE</v>
      </c>
      <c r="AA467" s="51" t="str">
        <f>IF($E467&gt;NORMA!$N$24,"NO CUMPLE","CUMPLE")</f>
        <v>CUMPLE</v>
      </c>
      <c r="AB467" s="51" t="str">
        <f>IF($F467&gt;NORMA!$N$25,"NO CUMPLE","CUMPLE")</f>
        <v>NO CUMPLE</v>
      </c>
      <c r="AC467" s="51" t="str">
        <f>IF($K467&gt;NORMA!$N$26,"NO CUMPLE","CUMPLE")</f>
        <v>NO CUMPLE</v>
      </c>
      <c r="AD467" s="51" t="str">
        <f>IF($J467&gt;NORMA!$N$27,"NO CUMPLE","CUMPLE")</f>
        <v>CUMPLE</v>
      </c>
      <c r="AE467" s="51" t="str">
        <f>IF($G467&gt;NORMA!$N$28,"NO CUMPLE","CUMPLE")</f>
        <v>CUMPLE</v>
      </c>
      <c r="AF467" s="51" t="str">
        <f>IF($H467&gt;NORMA!$N$29,"NO CUMPLE","CUMPLE")</f>
        <v>CUMPLE</v>
      </c>
      <c r="AG467" s="51" t="str">
        <f>IF($O467&gt;NORMA!$N$30,"NO CUMPLE","CUMPLE")</f>
        <v>CUMPLE</v>
      </c>
      <c r="AH467" s="51" t="str">
        <f>IF(AND($N467&gt;=NORMA!$R$18, $N467&lt;=NORMA!$S$18),"CUMPLE","NO CUMPLE")</f>
        <v>CUMPLE</v>
      </c>
      <c r="AI467" s="51" t="str">
        <f>IF($I467&gt;NORMA!$N$32,"NO CUMPLE","CUMPLE")</f>
        <v>CUMPLE</v>
      </c>
    </row>
    <row r="468" spans="1:35" ht="14.25" customHeight="1" x14ac:dyDescent="0.35">
      <c r="A468" s="214" t="s">
        <v>117</v>
      </c>
      <c r="B468" s="214" t="s">
        <v>116</v>
      </c>
      <c r="C468" s="266">
        <v>44081</v>
      </c>
      <c r="D468" s="251">
        <v>0.58333333333333337</v>
      </c>
      <c r="E468" s="246">
        <v>14.8</v>
      </c>
      <c r="F468" s="246">
        <v>135</v>
      </c>
      <c r="G468" s="246">
        <v>35.700000000000003</v>
      </c>
      <c r="H468" s="245">
        <v>10</v>
      </c>
      <c r="I468" s="257">
        <v>0.4</v>
      </c>
      <c r="J468" s="248">
        <v>0.19500000000000001</v>
      </c>
      <c r="K468" s="247">
        <v>59.888999999999996</v>
      </c>
      <c r="L468" s="242">
        <v>5.59</v>
      </c>
      <c r="M468" s="249">
        <v>6.38</v>
      </c>
      <c r="N468" s="249">
        <v>8.24</v>
      </c>
      <c r="O468" s="250">
        <v>7</v>
      </c>
      <c r="P468" s="51" t="str">
        <f>IF(M468&lt;NORMA!$N$7,"NO CUMPLE","CUMPLE")</f>
        <v>CUMPLE</v>
      </c>
      <c r="Q468" s="51" t="str">
        <f>IF(E468&gt;NORMA!$N$8,"NO CUMPLE","CUMPLE")</f>
        <v>CUMPLE</v>
      </c>
      <c r="R468" s="51" t="str">
        <f>IF(F468&gt;NORMA!$N$9,"NO CUMPLE","CUMPLE")</f>
        <v>CUMPLE</v>
      </c>
      <c r="S468" s="51" t="str">
        <f>IF(K468&gt;NORMA!$N$10,"NO CUMPLE","CUMPLE")</f>
        <v>NO CUMPLE</v>
      </c>
      <c r="T468" s="51" t="str">
        <f>IF(J468&gt;NORMA!$N$11,"NO CUMPLE","CUMPLE")</f>
        <v>CUMPLE</v>
      </c>
      <c r="U468" s="51" t="str">
        <f>IF(G468&gt;NORMA!$N$12,"NO CUMPLE","CUMPLE")</f>
        <v>CUMPLE</v>
      </c>
      <c r="V468" s="51" t="str">
        <f>IF(H468&gt;NORMA!$N$13,"NO CUMPLE","CUMPLE")</f>
        <v>CUMPLE</v>
      </c>
      <c r="W468" s="51" t="str">
        <f>IF(O468&gt;NORMA!$N$14,"NO CUMPLE","CUMPLE")</f>
        <v>CUMPLE</v>
      </c>
      <c r="X468" s="51" t="str">
        <f>IF(AND(N468&gt;=NORMA!$Q$4, N468&lt;=NORMA!$R$4),"CUMPLE","NO CUMPLE")</f>
        <v>CUMPLE</v>
      </c>
      <c r="Y468" s="51" t="str">
        <f>IF(I468&gt;NORMA!$N$16,"NO CUMPLE","CUMPLE")</f>
        <v>CUMPLE</v>
      </c>
      <c r="Z468" s="51" t="str">
        <f>IF($M468&lt;NORMA!$N$23,"NO CUMPLE","CUMPLE")</f>
        <v>CUMPLE</v>
      </c>
      <c r="AA468" s="51" t="str">
        <f>IF($E468&gt;NORMA!$N$24,"NO CUMPLE","CUMPLE")</f>
        <v>CUMPLE</v>
      </c>
      <c r="AB468" s="51" t="str">
        <f>IF($F468&gt;NORMA!$N$25,"NO CUMPLE","CUMPLE")</f>
        <v>NO CUMPLE</v>
      </c>
      <c r="AC468" s="51" t="str">
        <f>IF($K468&gt;NORMA!$N$26,"NO CUMPLE","CUMPLE")</f>
        <v>NO CUMPLE</v>
      </c>
      <c r="AD468" s="51" t="str">
        <f>IF($J468&gt;NORMA!$N$27,"NO CUMPLE","CUMPLE")</f>
        <v>CUMPLE</v>
      </c>
      <c r="AE468" s="51" t="str">
        <f>IF($G468&gt;NORMA!$N$28,"NO CUMPLE","CUMPLE")</f>
        <v>CUMPLE</v>
      </c>
      <c r="AF468" s="51" t="str">
        <f>IF($H468&gt;NORMA!$N$29,"NO CUMPLE","CUMPLE")</f>
        <v>CUMPLE</v>
      </c>
      <c r="AG468" s="51" t="str">
        <f>IF($O468&gt;NORMA!$N$30,"NO CUMPLE","CUMPLE")</f>
        <v>CUMPLE</v>
      </c>
      <c r="AH468" s="51" t="str">
        <f>IF(AND($N468&gt;=NORMA!$R$18, $N468&lt;=NORMA!$S$18),"CUMPLE","NO CUMPLE")</f>
        <v>CUMPLE</v>
      </c>
      <c r="AI468" s="51" t="str">
        <f>IF($I468&gt;NORMA!$N$32,"NO CUMPLE","CUMPLE")</f>
        <v>CUMPLE</v>
      </c>
    </row>
    <row r="469" spans="1:35" ht="14.25" customHeight="1" x14ac:dyDescent="0.35">
      <c r="A469" s="214" t="s">
        <v>115</v>
      </c>
      <c r="B469" s="214" t="s">
        <v>116</v>
      </c>
      <c r="C469" s="266">
        <v>44089</v>
      </c>
      <c r="D469" s="251">
        <v>0.66666666666666663</v>
      </c>
      <c r="E469" s="246">
        <v>16.8</v>
      </c>
      <c r="F469" s="246">
        <v>50</v>
      </c>
      <c r="G469" s="246">
        <v>18.3</v>
      </c>
      <c r="H469" s="245">
        <v>10</v>
      </c>
      <c r="I469" s="257">
        <v>0.4</v>
      </c>
      <c r="J469" s="248">
        <v>0.19500000000000001</v>
      </c>
      <c r="K469" s="247">
        <v>3.847</v>
      </c>
      <c r="L469" s="242">
        <v>2.7250000000000001</v>
      </c>
      <c r="M469" s="249">
        <v>6.99</v>
      </c>
      <c r="N469" s="249">
        <v>7.4</v>
      </c>
      <c r="O469" s="250">
        <v>24</v>
      </c>
      <c r="P469" s="51" t="str">
        <f>IF(M469&lt;NORMA!$N$7,"NO CUMPLE","CUMPLE")</f>
        <v>CUMPLE</v>
      </c>
      <c r="Q469" s="51" t="str">
        <f>IF(E469&gt;NORMA!$N$8,"NO CUMPLE","CUMPLE")</f>
        <v>CUMPLE</v>
      </c>
      <c r="R469" s="51" t="str">
        <f>IF(F469&gt;NORMA!$N$9,"NO CUMPLE","CUMPLE")</f>
        <v>CUMPLE</v>
      </c>
      <c r="S469" s="51" t="str">
        <f>IF(K469&gt;NORMA!$N$10,"NO CUMPLE","CUMPLE")</f>
        <v>CUMPLE</v>
      </c>
      <c r="T469" s="51" t="str">
        <f>IF(J469&gt;NORMA!$N$11,"NO CUMPLE","CUMPLE")</f>
        <v>CUMPLE</v>
      </c>
      <c r="U469" s="51" t="str">
        <f>IF(G469&gt;NORMA!$N$12,"NO CUMPLE","CUMPLE")</f>
        <v>CUMPLE</v>
      </c>
      <c r="V469" s="51" t="str">
        <f>IF(H469&gt;NORMA!$N$13,"NO CUMPLE","CUMPLE")</f>
        <v>CUMPLE</v>
      </c>
      <c r="W469" s="51" t="str">
        <f>IF(O469&gt;NORMA!$N$14,"NO CUMPLE","CUMPLE")</f>
        <v>CUMPLE</v>
      </c>
      <c r="X469" s="51" t="str">
        <f>IF(AND(N469&gt;=NORMA!$Q$4, N469&lt;=NORMA!$R$4),"CUMPLE","NO CUMPLE")</f>
        <v>CUMPLE</v>
      </c>
      <c r="Y469" s="51" t="str">
        <f>IF(I469&gt;NORMA!$N$16,"NO CUMPLE","CUMPLE")</f>
        <v>CUMPLE</v>
      </c>
      <c r="Z469" s="51" t="str">
        <f>IF($M469&lt;NORMA!$N$23,"NO CUMPLE","CUMPLE")</f>
        <v>CUMPLE</v>
      </c>
      <c r="AA469" s="51" t="str">
        <f>IF($E469&gt;NORMA!$N$24,"NO CUMPLE","CUMPLE")</f>
        <v>CUMPLE</v>
      </c>
      <c r="AB469" s="51" t="str">
        <f>IF($F469&gt;NORMA!$N$25,"NO CUMPLE","CUMPLE")</f>
        <v>NO CUMPLE</v>
      </c>
      <c r="AC469" s="51" t="str">
        <f>IF($K469&gt;NORMA!$N$26,"NO CUMPLE","CUMPLE")</f>
        <v>CUMPLE</v>
      </c>
      <c r="AD469" s="51" t="str">
        <f>IF($J469&gt;NORMA!$N$27,"NO CUMPLE","CUMPLE")</f>
        <v>CUMPLE</v>
      </c>
      <c r="AE469" s="51" t="str">
        <f>IF($G469&gt;NORMA!$N$28,"NO CUMPLE","CUMPLE")</f>
        <v>CUMPLE</v>
      </c>
      <c r="AF469" s="51" t="str">
        <f>IF($H469&gt;NORMA!$N$29,"NO CUMPLE","CUMPLE")</f>
        <v>CUMPLE</v>
      </c>
      <c r="AG469" s="51" t="str">
        <f>IF($O469&gt;NORMA!$N$30,"NO CUMPLE","CUMPLE")</f>
        <v>CUMPLE</v>
      </c>
      <c r="AH469" s="51" t="str">
        <f>IF(AND($N469&gt;=NORMA!$R$18, $N469&lt;=NORMA!$S$18),"CUMPLE","NO CUMPLE")</f>
        <v>CUMPLE</v>
      </c>
      <c r="AI469" s="51" t="str">
        <f>IF($I469&gt;NORMA!$N$32,"NO CUMPLE","CUMPLE")</f>
        <v>CUMPLE</v>
      </c>
    </row>
    <row r="470" spans="1:35" ht="14.25" customHeight="1" x14ac:dyDescent="0.35">
      <c r="A470" s="214" t="s">
        <v>115</v>
      </c>
      <c r="B470" s="214" t="s">
        <v>116</v>
      </c>
      <c r="C470" s="266">
        <v>44107</v>
      </c>
      <c r="D470" s="251">
        <v>0.33333333333333331</v>
      </c>
      <c r="E470" s="246">
        <v>5.7</v>
      </c>
      <c r="F470" s="246">
        <v>56</v>
      </c>
      <c r="G470" s="246">
        <v>26</v>
      </c>
      <c r="H470" s="245">
        <v>10</v>
      </c>
      <c r="I470" s="257">
        <v>0.4</v>
      </c>
      <c r="J470" s="248">
        <v>0.32</v>
      </c>
      <c r="K470" s="247">
        <v>6.8250000000000002</v>
      </c>
      <c r="L470" s="242">
        <v>4.923</v>
      </c>
      <c r="M470" s="249">
        <v>6.1</v>
      </c>
      <c r="N470" s="249">
        <v>7.52</v>
      </c>
      <c r="O470" s="250">
        <v>3</v>
      </c>
      <c r="P470" s="51" t="str">
        <f>IF(M470&lt;NORMA!$N$7,"NO CUMPLE","CUMPLE")</f>
        <v>CUMPLE</v>
      </c>
      <c r="Q470" s="51" t="str">
        <f>IF(E470&gt;NORMA!$N$8,"NO CUMPLE","CUMPLE")</f>
        <v>CUMPLE</v>
      </c>
      <c r="R470" s="51" t="str">
        <f>IF(F470&gt;NORMA!$N$9,"NO CUMPLE","CUMPLE")</f>
        <v>CUMPLE</v>
      </c>
      <c r="S470" s="51" t="str">
        <f>IF(K470&gt;NORMA!$N$10,"NO CUMPLE","CUMPLE")</f>
        <v>CUMPLE</v>
      </c>
      <c r="T470" s="51" t="str">
        <f>IF(J470&gt;NORMA!$N$11,"NO CUMPLE","CUMPLE")</f>
        <v>CUMPLE</v>
      </c>
      <c r="U470" s="51" t="str">
        <f>IF(G470&gt;NORMA!$N$12,"NO CUMPLE","CUMPLE")</f>
        <v>CUMPLE</v>
      </c>
      <c r="V470" s="51" t="str">
        <f>IF(H470&gt;NORMA!$N$13,"NO CUMPLE","CUMPLE")</f>
        <v>CUMPLE</v>
      </c>
      <c r="W470" s="51" t="str">
        <f>IF(O470&gt;NORMA!$N$14,"NO CUMPLE","CUMPLE")</f>
        <v>CUMPLE</v>
      </c>
      <c r="X470" s="51" t="str">
        <f>IF(AND(N470&gt;=NORMA!$Q$4, N470&lt;=NORMA!$R$4),"CUMPLE","NO CUMPLE")</f>
        <v>CUMPLE</v>
      </c>
      <c r="Y470" s="51" t="str">
        <f>IF(I470&gt;NORMA!$N$16,"NO CUMPLE","CUMPLE")</f>
        <v>CUMPLE</v>
      </c>
      <c r="Z470" s="51" t="str">
        <f>IF($M470&lt;NORMA!$N$23,"NO CUMPLE","CUMPLE")</f>
        <v>CUMPLE</v>
      </c>
      <c r="AA470" s="51" t="str">
        <f>IF($E470&gt;NORMA!$N$24,"NO CUMPLE","CUMPLE")</f>
        <v>CUMPLE</v>
      </c>
      <c r="AB470" s="51" t="str">
        <f>IF($F470&gt;NORMA!$N$25,"NO CUMPLE","CUMPLE")</f>
        <v>NO CUMPLE</v>
      </c>
      <c r="AC470" s="51" t="str">
        <f>IF($K470&gt;NORMA!$N$26,"NO CUMPLE","CUMPLE")</f>
        <v>CUMPLE</v>
      </c>
      <c r="AD470" s="51" t="str">
        <f>IF($J470&gt;NORMA!$N$27,"NO CUMPLE","CUMPLE")</f>
        <v>CUMPLE</v>
      </c>
      <c r="AE470" s="51" t="str">
        <f>IF($G470&gt;NORMA!$N$28,"NO CUMPLE","CUMPLE")</f>
        <v>CUMPLE</v>
      </c>
      <c r="AF470" s="51" t="str">
        <f>IF($H470&gt;NORMA!$N$29,"NO CUMPLE","CUMPLE")</f>
        <v>CUMPLE</v>
      </c>
      <c r="AG470" s="51" t="str">
        <f>IF($O470&gt;NORMA!$N$30,"NO CUMPLE","CUMPLE")</f>
        <v>CUMPLE</v>
      </c>
      <c r="AH470" s="51" t="str">
        <f>IF(AND($N470&gt;=NORMA!$R$18, $N470&lt;=NORMA!$S$18),"CUMPLE","NO CUMPLE")</f>
        <v>CUMPLE</v>
      </c>
      <c r="AI470" s="51" t="str">
        <f>IF($I470&gt;NORMA!$N$32,"NO CUMPLE","CUMPLE")</f>
        <v>CUMPLE</v>
      </c>
    </row>
    <row r="471" spans="1:35" ht="14.25" customHeight="1" x14ac:dyDescent="0.35">
      <c r="A471" s="213" t="s">
        <v>118</v>
      </c>
      <c r="B471" s="217" t="s">
        <v>119</v>
      </c>
      <c r="C471" s="240">
        <v>40149</v>
      </c>
      <c r="D471" s="241">
        <v>0.36458333333333298</v>
      </c>
      <c r="E471" s="216">
        <v>5.7</v>
      </c>
      <c r="F471" s="216">
        <v>114</v>
      </c>
      <c r="G471" s="216">
        <v>61</v>
      </c>
      <c r="H471" s="216">
        <v>4.0999999999999996</v>
      </c>
      <c r="I471" s="218">
        <v>0.38</v>
      </c>
      <c r="J471" s="242">
        <v>1.65</v>
      </c>
      <c r="K471" s="218">
        <v>9</v>
      </c>
      <c r="L471" s="242">
        <v>0.83599999999999997</v>
      </c>
      <c r="M471" s="243">
        <v>0.7</v>
      </c>
      <c r="N471" s="243">
        <v>7.13</v>
      </c>
      <c r="O471" s="244">
        <v>3000</v>
      </c>
      <c r="P471" s="51" t="str">
        <f>IF(M471&lt;NORMA!$O$7,"NO CUMPLE","CUMPLE")</f>
        <v>NO CUMPLE</v>
      </c>
      <c r="Q471" s="51" t="str">
        <f>IF(E471&gt;NORMA!$O$8,"NO CUMPLE","CUMPLE")</f>
        <v>CUMPLE</v>
      </c>
      <c r="R471" s="51" t="str">
        <f>IF(F471&gt;NORMA!$O$9,"NO CUMPLE","CUMPLE")</f>
        <v>CUMPLE</v>
      </c>
      <c r="S471" s="51" t="str">
        <f>IF(K471&gt;NORMA!$O$10,"NO CUMPLE","CUMPLE")</f>
        <v>CUMPLE</v>
      </c>
      <c r="T471" s="51" t="str">
        <f>IF(J471&gt;NORMA!$O$11,"NO CUMPLE","CUMPLE")</f>
        <v>CUMPLE</v>
      </c>
      <c r="U471" s="51" t="str">
        <f>IF(G471&gt;NORMA!$O$12,"NO CUMPLE","CUMPLE")</f>
        <v>CUMPLE</v>
      </c>
      <c r="V471" s="51" t="str">
        <f>IF(H471&gt;NORMA!$O$13,"NO CUMPLE","CUMPLE")</f>
        <v>CUMPLE</v>
      </c>
      <c r="W471" s="51" t="str">
        <f>IF(O471&gt;NORMA!$O$14,"NO CUMPLE","CUMPLE")</f>
        <v>CUMPLE</v>
      </c>
      <c r="X471" s="51" t="str">
        <f>IF(AND(N471&gt;=NORMA!$Q$4, N471&lt;=NORMA!$R$4),"CUMPLE","NO CUMPLE")</f>
        <v>CUMPLE</v>
      </c>
      <c r="Y471" s="51" t="str">
        <f>IF(I471&gt;NORMA!$O$16,"NO CUMPLE","CUMPLE")</f>
        <v>CUMPLE</v>
      </c>
      <c r="Z471" s="51" t="str">
        <f>IF($M471&lt;NORMA!$O$23,"NO CUMPLE","CUMPLE")</f>
        <v>NO CUMPLE</v>
      </c>
      <c r="AA471" s="51" t="str">
        <f>IF($E471&gt;NORMA!$O$24,"NO CUMPLE","CUMPLE")</f>
        <v>CUMPLE</v>
      </c>
      <c r="AB471" s="51" t="str">
        <f>IF($F471&gt;NORMA!$O$25,"NO CUMPLE","CUMPLE")</f>
        <v>NO CUMPLE</v>
      </c>
      <c r="AC471" s="51" t="str">
        <f>IF($K471&gt;NORMA!$O$26,"NO CUMPLE","CUMPLE")</f>
        <v>CUMPLE</v>
      </c>
      <c r="AD471" s="51" t="str">
        <f>IF($J471&gt;NORMA!$O$27,"NO CUMPLE","CUMPLE")</f>
        <v>CUMPLE</v>
      </c>
      <c r="AE471" s="51" t="str">
        <f>IF($G471&gt;NORMA!$O$28,"NO CUMPLE","CUMPLE")</f>
        <v>CUMPLE</v>
      </c>
      <c r="AF471" s="51" t="str">
        <f>IF($H471&gt;NORMA!$O$29,"NO CUMPLE","CUMPLE")</f>
        <v>CUMPLE</v>
      </c>
      <c r="AG471" s="51" t="str">
        <f>IF($O471&gt;NORMA!$O$30,"NO CUMPLE","CUMPLE")</f>
        <v>CUMPLE</v>
      </c>
      <c r="AH471" s="51" t="str">
        <f>IF(AND($N471&gt;=NORMA!$R$18, $N471&lt;=NORMA!$S$18),"CUMPLE","NO CUMPLE")</f>
        <v>CUMPLE</v>
      </c>
      <c r="AI471" s="51" t="str">
        <f>IF($I471&gt;NORMA!$O$32,"NO CUMPLE","CUMPLE")</f>
        <v>CUMPLE</v>
      </c>
    </row>
    <row r="472" spans="1:35" ht="14.25" customHeight="1" x14ac:dyDescent="0.35">
      <c r="A472" s="213" t="s">
        <v>118</v>
      </c>
      <c r="B472" s="217" t="s">
        <v>119</v>
      </c>
      <c r="C472" s="240">
        <v>40149</v>
      </c>
      <c r="D472" s="241">
        <v>0.45833333333333298</v>
      </c>
      <c r="E472" s="216">
        <v>5.4</v>
      </c>
      <c r="F472" s="216">
        <v>49.5</v>
      </c>
      <c r="G472" s="216">
        <v>85</v>
      </c>
      <c r="H472" s="245">
        <v>3.6</v>
      </c>
      <c r="I472" s="218">
        <v>0.49</v>
      </c>
      <c r="J472" s="242">
        <v>1.41</v>
      </c>
      <c r="K472" s="218">
        <v>12.09</v>
      </c>
      <c r="L472" s="242">
        <v>0.73599999999999999</v>
      </c>
      <c r="M472" s="243">
        <v>0.1</v>
      </c>
      <c r="N472" s="243">
        <v>7.18</v>
      </c>
      <c r="O472" s="244">
        <v>4000000</v>
      </c>
      <c r="P472" s="51" t="str">
        <f>IF(M472&lt;NORMA!$O$7,"NO CUMPLE","CUMPLE")</f>
        <v>NO CUMPLE</v>
      </c>
      <c r="Q472" s="51" t="str">
        <f>IF(E472&gt;NORMA!$O$8,"NO CUMPLE","CUMPLE")</f>
        <v>CUMPLE</v>
      </c>
      <c r="R472" s="51" t="str">
        <f>IF(F472&gt;NORMA!$O$9,"NO CUMPLE","CUMPLE")</f>
        <v>CUMPLE</v>
      </c>
      <c r="S472" s="51" t="str">
        <f>IF(K472&gt;NORMA!$O$10,"NO CUMPLE","CUMPLE")</f>
        <v>CUMPLE</v>
      </c>
      <c r="T472" s="51" t="str">
        <f>IF(J472&gt;NORMA!$O$11,"NO CUMPLE","CUMPLE")</f>
        <v>CUMPLE</v>
      </c>
      <c r="U472" s="51" t="str">
        <f>IF(G472&gt;NORMA!$O$12,"NO CUMPLE","CUMPLE")</f>
        <v>CUMPLE</v>
      </c>
      <c r="V472" s="51" t="str">
        <f>IF(H472&gt;NORMA!$O$13,"NO CUMPLE","CUMPLE")</f>
        <v>CUMPLE</v>
      </c>
      <c r="W472" s="51" t="str">
        <f>IF(O472&gt;NORMA!$O$14,"NO CUMPLE","CUMPLE")</f>
        <v>NO CUMPLE</v>
      </c>
      <c r="X472" s="51" t="str">
        <f>IF(AND(N472&gt;=NORMA!$Q$4, N472&lt;=NORMA!$R$4),"CUMPLE","NO CUMPLE")</f>
        <v>CUMPLE</v>
      </c>
      <c r="Y472" s="51" t="str">
        <f>IF(I472&gt;NORMA!$O$16,"NO CUMPLE","CUMPLE")</f>
        <v>CUMPLE</v>
      </c>
      <c r="Z472" s="51" t="str">
        <f>IF($M472&lt;NORMA!$O$23,"NO CUMPLE","CUMPLE")</f>
        <v>NO CUMPLE</v>
      </c>
      <c r="AA472" s="51" t="str">
        <f>IF($E472&gt;NORMA!$O$24,"NO CUMPLE","CUMPLE")</f>
        <v>CUMPLE</v>
      </c>
      <c r="AB472" s="51" t="str">
        <f>IF($F472&gt;NORMA!$O$25,"NO CUMPLE","CUMPLE")</f>
        <v>CUMPLE</v>
      </c>
      <c r="AC472" s="51" t="str">
        <f>IF($K472&gt;NORMA!$O$26,"NO CUMPLE","CUMPLE")</f>
        <v>NO CUMPLE</v>
      </c>
      <c r="AD472" s="51" t="str">
        <f>IF($J472&gt;NORMA!$O$27,"NO CUMPLE","CUMPLE")</f>
        <v>CUMPLE</v>
      </c>
      <c r="AE472" s="51" t="str">
        <f>IF($G472&gt;NORMA!$O$28,"NO CUMPLE","CUMPLE")</f>
        <v>CUMPLE</v>
      </c>
      <c r="AF472" s="51" t="str">
        <f>IF($H472&gt;NORMA!$O$29,"NO CUMPLE","CUMPLE")</f>
        <v>CUMPLE</v>
      </c>
      <c r="AG472" s="51" t="str">
        <f>IF($O472&gt;NORMA!$O$30,"NO CUMPLE","CUMPLE")</f>
        <v>NO CUMPLE</v>
      </c>
      <c r="AH472" s="51" t="str">
        <f>IF(AND($N472&gt;=NORMA!$R$18, $N472&lt;=NORMA!$S$18),"CUMPLE","NO CUMPLE")</f>
        <v>CUMPLE</v>
      </c>
      <c r="AI472" s="51" t="str">
        <f>IF($I472&gt;NORMA!$O$32,"NO CUMPLE","CUMPLE")</f>
        <v>CUMPLE</v>
      </c>
    </row>
    <row r="473" spans="1:35" ht="14.25" customHeight="1" x14ac:dyDescent="0.35">
      <c r="A473" s="213" t="s">
        <v>118</v>
      </c>
      <c r="B473" s="217" t="s">
        <v>119</v>
      </c>
      <c r="C473" s="240">
        <v>40149</v>
      </c>
      <c r="D473" s="241">
        <v>0.55208333333333304</v>
      </c>
      <c r="E473" s="216">
        <v>6.2</v>
      </c>
      <c r="F473" s="216">
        <v>314</v>
      </c>
      <c r="G473" s="216">
        <v>82</v>
      </c>
      <c r="H473" s="245">
        <v>3.6</v>
      </c>
      <c r="I473" s="218">
        <v>0.85</v>
      </c>
      <c r="J473" s="242">
        <v>1.77</v>
      </c>
      <c r="K473" s="218">
        <v>11.93</v>
      </c>
      <c r="L473" s="242">
        <v>0.66800000000000004</v>
      </c>
      <c r="M473" s="243">
        <v>0.5</v>
      </c>
      <c r="N473" s="243">
        <v>7.14</v>
      </c>
      <c r="O473" s="244">
        <v>3000</v>
      </c>
      <c r="P473" s="51" t="str">
        <f>IF(M473&lt;NORMA!$O$7,"NO CUMPLE","CUMPLE")</f>
        <v>NO CUMPLE</v>
      </c>
      <c r="Q473" s="51" t="str">
        <f>IF(E473&gt;NORMA!$O$8,"NO CUMPLE","CUMPLE")</f>
        <v>CUMPLE</v>
      </c>
      <c r="R473" s="51" t="str">
        <f>IF(F473&gt;NORMA!$O$9,"NO CUMPLE","CUMPLE")</f>
        <v>NO CUMPLE</v>
      </c>
      <c r="S473" s="51" t="str">
        <f>IF(K473&gt;NORMA!$O$10,"NO CUMPLE","CUMPLE")</f>
        <v>CUMPLE</v>
      </c>
      <c r="T473" s="51" t="str">
        <f>IF(J473&gt;NORMA!$O$11,"NO CUMPLE","CUMPLE")</f>
        <v>CUMPLE</v>
      </c>
      <c r="U473" s="51" t="str">
        <f>IF(G473&gt;NORMA!$O$12,"NO CUMPLE","CUMPLE")</f>
        <v>CUMPLE</v>
      </c>
      <c r="V473" s="51" t="str">
        <f>IF(H473&gt;NORMA!$O$13,"NO CUMPLE","CUMPLE")</f>
        <v>CUMPLE</v>
      </c>
      <c r="W473" s="51" t="str">
        <f>IF(O473&gt;NORMA!$O$14,"NO CUMPLE","CUMPLE")</f>
        <v>CUMPLE</v>
      </c>
      <c r="X473" s="51" t="str">
        <f>IF(AND(N473&gt;=NORMA!$Q$4, N473&lt;=NORMA!$R$4),"CUMPLE","NO CUMPLE")</f>
        <v>CUMPLE</v>
      </c>
      <c r="Y473" s="51" t="str">
        <f>IF(I473&gt;NORMA!$O$16,"NO CUMPLE","CUMPLE")</f>
        <v>CUMPLE</v>
      </c>
      <c r="Z473" s="51" t="str">
        <f>IF($M473&lt;NORMA!$O$23,"NO CUMPLE","CUMPLE")</f>
        <v>NO CUMPLE</v>
      </c>
      <c r="AA473" s="51" t="str">
        <f>IF($E473&gt;NORMA!$O$24,"NO CUMPLE","CUMPLE")</f>
        <v>CUMPLE</v>
      </c>
      <c r="AB473" s="51" t="str">
        <f>IF($F473&gt;NORMA!$O$25,"NO CUMPLE","CUMPLE")</f>
        <v>NO CUMPLE</v>
      </c>
      <c r="AC473" s="51" t="str">
        <f>IF($K473&gt;NORMA!$O$26,"NO CUMPLE","CUMPLE")</f>
        <v>NO CUMPLE</v>
      </c>
      <c r="AD473" s="51" t="str">
        <f>IF($J473&gt;NORMA!$O$27,"NO CUMPLE","CUMPLE")</f>
        <v>CUMPLE</v>
      </c>
      <c r="AE473" s="51" t="str">
        <f>IF($G473&gt;NORMA!$O$28,"NO CUMPLE","CUMPLE")</f>
        <v>CUMPLE</v>
      </c>
      <c r="AF473" s="51" t="str">
        <f>IF($H473&gt;NORMA!$O$29,"NO CUMPLE","CUMPLE")</f>
        <v>CUMPLE</v>
      </c>
      <c r="AG473" s="51" t="str">
        <f>IF($O473&gt;NORMA!$O$30,"NO CUMPLE","CUMPLE")</f>
        <v>CUMPLE</v>
      </c>
      <c r="AH473" s="51" t="str">
        <f>IF(AND($N473&gt;=NORMA!$R$18, $N473&lt;=NORMA!$S$18),"CUMPLE","NO CUMPLE")</f>
        <v>CUMPLE</v>
      </c>
      <c r="AI473" s="51" t="str">
        <f>IF($I473&gt;NORMA!$O$32,"NO CUMPLE","CUMPLE")</f>
        <v>CUMPLE</v>
      </c>
    </row>
    <row r="474" spans="1:35" ht="14.25" customHeight="1" x14ac:dyDescent="0.35">
      <c r="A474" s="213" t="s">
        <v>118</v>
      </c>
      <c r="B474" s="217" t="s">
        <v>119</v>
      </c>
      <c r="C474" s="240">
        <v>40152</v>
      </c>
      <c r="D474" s="241">
        <v>0.32291666666666702</v>
      </c>
      <c r="E474" s="216">
        <v>15</v>
      </c>
      <c r="F474" s="216">
        <v>57.3</v>
      </c>
      <c r="G474" s="216">
        <v>53.5</v>
      </c>
      <c r="H474" s="245">
        <v>3.6</v>
      </c>
      <c r="I474" s="218">
        <v>0.8</v>
      </c>
      <c r="J474" s="242">
        <v>1.57</v>
      </c>
      <c r="K474" s="218">
        <v>1.2470000000000001</v>
      </c>
      <c r="L474" s="242">
        <v>0.81</v>
      </c>
      <c r="M474" s="243">
        <v>0.3</v>
      </c>
      <c r="N474" s="243">
        <v>7.12</v>
      </c>
      <c r="O474" s="244">
        <v>24000000</v>
      </c>
      <c r="P474" s="51" t="str">
        <f>IF(M474&lt;NORMA!$O$7,"NO CUMPLE","CUMPLE")</f>
        <v>NO CUMPLE</v>
      </c>
      <c r="Q474" s="51" t="str">
        <f>IF(E474&gt;NORMA!$O$8,"NO CUMPLE","CUMPLE")</f>
        <v>CUMPLE</v>
      </c>
      <c r="R474" s="51" t="str">
        <f>IF(F474&gt;NORMA!$O$9,"NO CUMPLE","CUMPLE")</f>
        <v>CUMPLE</v>
      </c>
      <c r="S474" s="51" t="str">
        <f>IF(K474&gt;NORMA!$O$10,"NO CUMPLE","CUMPLE")</f>
        <v>CUMPLE</v>
      </c>
      <c r="T474" s="51" t="str">
        <f>IF(J474&gt;NORMA!$O$11,"NO CUMPLE","CUMPLE")</f>
        <v>CUMPLE</v>
      </c>
      <c r="U474" s="51" t="str">
        <f>IF(G474&gt;NORMA!$O$12,"NO CUMPLE","CUMPLE")</f>
        <v>CUMPLE</v>
      </c>
      <c r="V474" s="51" t="str">
        <f>IF(H474&gt;NORMA!$O$13,"NO CUMPLE","CUMPLE")</f>
        <v>CUMPLE</v>
      </c>
      <c r="W474" s="51" t="str">
        <f>IF(O474&gt;NORMA!$O$14,"NO CUMPLE","CUMPLE")</f>
        <v>NO CUMPLE</v>
      </c>
      <c r="X474" s="51" t="str">
        <f>IF(AND(N474&gt;=NORMA!$Q$4, N474&lt;=NORMA!$R$4),"CUMPLE","NO CUMPLE")</f>
        <v>CUMPLE</v>
      </c>
      <c r="Y474" s="51" t="str">
        <f>IF(I474&gt;NORMA!$O$16,"NO CUMPLE","CUMPLE")</f>
        <v>CUMPLE</v>
      </c>
      <c r="Z474" s="51" t="str">
        <f>IF($M474&lt;NORMA!$O$23,"NO CUMPLE","CUMPLE")</f>
        <v>NO CUMPLE</v>
      </c>
      <c r="AA474" s="51" t="str">
        <f>IF($E474&gt;NORMA!$O$24,"NO CUMPLE","CUMPLE")</f>
        <v>CUMPLE</v>
      </c>
      <c r="AB474" s="51" t="str">
        <f>IF($F474&gt;NORMA!$O$25,"NO CUMPLE","CUMPLE")</f>
        <v>NO CUMPLE</v>
      </c>
      <c r="AC474" s="51" t="str">
        <f>IF($K474&gt;NORMA!$O$26,"NO CUMPLE","CUMPLE")</f>
        <v>CUMPLE</v>
      </c>
      <c r="AD474" s="51" t="str">
        <f>IF($J474&gt;NORMA!$O$27,"NO CUMPLE","CUMPLE")</f>
        <v>CUMPLE</v>
      </c>
      <c r="AE474" s="51" t="str">
        <f>IF($G474&gt;NORMA!$O$28,"NO CUMPLE","CUMPLE")</f>
        <v>CUMPLE</v>
      </c>
      <c r="AF474" s="51" t="str">
        <f>IF($H474&gt;NORMA!$O$29,"NO CUMPLE","CUMPLE")</f>
        <v>CUMPLE</v>
      </c>
      <c r="AG474" s="51" t="str">
        <f>IF($O474&gt;NORMA!$O$30,"NO CUMPLE","CUMPLE")</f>
        <v>NO CUMPLE</v>
      </c>
      <c r="AH474" s="51" t="str">
        <f>IF(AND($N474&gt;=NORMA!$R$18, $N474&lt;=NORMA!$S$18),"CUMPLE","NO CUMPLE")</f>
        <v>CUMPLE</v>
      </c>
      <c r="AI474" s="51" t="str">
        <f>IF($I474&gt;NORMA!$O$32,"NO CUMPLE","CUMPLE")</f>
        <v>CUMPLE</v>
      </c>
    </row>
    <row r="475" spans="1:35" ht="14.25" customHeight="1" x14ac:dyDescent="0.35">
      <c r="A475" s="213" t="s">
        <v>118</v>
      </c>
      <c r="B475" s="217" t="s">
        <v>119</v>
      </c>
      <c r="C475" s="240">
        <v>40152</v>
      </c>
      <c r="D475" s="241">
        <v>0.47916666666666702</v>
      </c>
      <c r="E475" s="216">
        <v>16</v>
      </c>
      <c r="F475" s="216">
        <v>53.3</v>
      </c>
      <c r="G475" s="216">
        <v>24.7</v>
      </c>
      <c r="H475" s="216">
        <v>4.8</v>
      </c>
      <c r="I475" s="218">
        <v>2.13</v>
      </c>
      <c r="J475" s="242">
        <v>1.77</v>
      </c>
      <c r="K475" s="218">
        <v>10.79</v>
      </c>
      <c r="L475" s="242">
        <v>0.67600000000000005</v>
      </c>
      <c r="M475" s="243">
        <v>0.4</v>
      </c>
      <c r="N475" s="243">
        <v>7.12</v>
      </c>
      <c r="O475" s="244">
        <v>230000</v>
      </c>
      <c r="P475" s="51" t="str">
        <f>IF(M475&lt;NORMA!$O$7,"NO CUMPLE","CUMPLE")</f>
        <v>NO CUMPLE</v>
      </c>
      <c r="Q475" s="51" t="str">
        <f>IF(E475&gt;NORMA!$O$8,"NO CUMPLE","CUMPLE")</f>
        <v>CUMPLE</v>
      </c>
      <c r="R475" s="51" t="str">
        <f>IF(F475&gt;NORMA!$O$9,"NO CUMPLE","CUMPLE")</f>
        <v>CUMPLE</v>
      </c>
      <c r="S475" s="51" t="str">
        <f>IF(K475&gt;NORMA!$O$10,"NO CUMPLE","CUMPLE")</f>
        <v>CUMPLE</v>
      </c>
      <c r="T475" s="51" t="str">
        <f>IF(J475&gt;NORMA!$O$11,"NO CUMPLE","CUMPLE")</f>
        <v>CUMPLE</v>
      </c>
      <c r="U475" s="51" t="str">
        <f>IF(G475&gt;NORMA!$O$12,"NO CUMPLE","CUMPLE")</f>
        <v>CUMPLE</v>
      </c>
      <c r="V475" s="51" t="str">
        <f>IF(H475&gt;NORMA!$O$13,"NO CUMPLE","CUMPLE")</f>
        <v>CUMPLE</v>
      </c>
      <c r="W475" s="51" t="str">
        <f>IF(O475&gt;NORMA!$O$14,"NO CUMPLE","CUMPLE")</f>
        <v>CUMPLE</v>
      </c>
      <c r="X475" s="51" t="str">
        <f>IF(AND(N475&gt;=NORMA!$Q$4, N475&lt;=NORMA!$R$4),"CUMPLE","NO CUMPLE")</f>
        <v>CUMPLE</v>
      </c>
      <c r="Y475" s="51" t="str">
        <f>IF(I475&gt;NORMA!$O$16,"NO CUMPLE","CUMPLE")</f>
        <v>CUMPLE</v>
      </c>
      <c r="Z475" s="51" t="str">
        <f>IF($M475&lt;NORMA!$O$23,"NO CUMPLE","CUMPLE")</f>
        <v>NO CUMPLE</v>
      </c>
      <c r="AA475" s="51" t="str">
        <f>IF($E475&gt;NORMA!$O$24,"NO CUMPLE","CUMPLE")</f>
        <v>CUMPLE</v>
      </c>
      <c r="AB475" s="51" t="str">
        <f>IF($F475&gt;NORMA!$O$25,"NO CUMPLE","CUMPLE")</f>
        <v>NO CUMPLE</v>
      </c>
      <c r="AC475" s="51" t="str">
        <f>IF($K475&gt;NORMA!$O$26,"NO CUMPLE","CUMPLE")</f>
        <v>NO CUMPLE</v>
      </c>
      <c r="AD475" s="51" t="str">
        <f>IF($J475&gt;NORMA!$O$27,"NO CUMPLE","CUMPLE")</f>
        <v>CUMPLE</v>
      </c>
      <c r="AE475" s="51" t="str">
        <f>IF($G475&gt;NORMA!$O$28,"NO CUMPLE","CUMPLE")</f>
        <v>CUMPLE</v>
      </c>
      <c r="AF475" s="51" t="str">
        <f>IF($H475&gt;NORMA!$O$29,"NO CUMPLE","CUMPLE")</f>
        <v>CUMPLE</v>
      </c>
      <c r="AG475" s="51" t="str">
        <f>IF($O475&gt;NORMA!$O$30,"NO CUMPLE","CUMPLE")</f>
        <v>NO CUMPLE</v>
      </c>
      <c r="AH475" s="51" t="str">
        <f>IF(AND($N475&gt;=NORMA!$R$18, $N475&lt;=NORMA!$S$18),"CUMPLE","NO CUMPLE")</f>
        <v>CUMPLE</v>
      </c>
      <c r="AI475" s="51" t="str">
        <f>IF($I475&gt;NORMA!$O$32,"NO CUMPLE","CUMPLE")</f>
        <v>NO CUMPLE</v>
      </c>
    </row>
    <row r="476" spans="1:35" ht="14.25" customHeight="1" x14ac:dyDescent="0.35">
      <c r="A476" s="213" t="s">
        <v>120</v>
      </c>
      <c r="B476" s="217" t="s">
        <v>119</v>
      </c>
      <c r="C476" s="240">
        <v>40157</v>
      </c>
      <c r="D476" s="241">
        <v>0.33333333333333298</v>
      </c>
      <c r="E476" s="216">
        <v>42</v>
      </c>
      <c r="F476" s="216">
        <v>220</v>
      </c>
      <c r="G476" s="216">
        <v>214</v>
      </c>
      <c r="H476" s="216">
        <v>22</v>
      </c>
      <c r="I476" s="218">
        <v>2.77</v>
      </c>
      <c r="J476" s="242">
        <v>5.19</v>
      </c>
      <c r="K476" s="218">
        <v>34.25</v>
      </c>
      <c r="L476" s="242">
        <v>0.93100000000000005</v>
      </c>
      <c r="M476" s="243">
        <v>0.1</v>
      </c>
      <c r="N476" s="243">
        <v>8.09</v>
      </c>
      <c r="O476" s="244">
        <v>30000</v>
      </c>
      <c r="P476" s="51" t="str">
        <f>IF(M476&lt;NORMA!$O$7,"NO CUMPLE","CUMPLE")</f>
        <v>NO CUMPLE</v>
      </c>
      <c r="Q476" s="51" t="str">
        <f>IF(E476&gt;NORMA!$O$8,"NO CUMPLE","CUMPLE")</f>
        <v>CUMPLE</v>
      </c>
      <c r="R476" s="51" t="str">
        <f>IF(F476&gt;NORMA!$O$9,"NO CUMPLE","CUMPLE")</f>
        <v>NO CUMPLE</v>
      </c>
      <c r="S476" s="51" t="str">
        <f>IF(K476&gt;NORMA!$O$10,"NO CUMPLE","CUMPLE")</f>
        <v>NO CUMPLE</v>
      </c>
      <c r="T476" s="51" t="str">
        <f>IF(J476&gt;NORMA!$O$11,"NO CUMPLE","CUMPLE")</f>
        <v>NO CUMPLE</v>
      </c>
      <c r="U476" s="51" t="str">
        <f>IF(G476&gt;NORMA!$O$12,"NO CUMPLE","CUMPLE")</f>
        <v>NO CUMPLE</v>
      </c>
      <c r="V476" s="51" t="str">
        <f>IF(H476&gt;NORMA!$O$13,"NO CUMPLE","CUMPLE")</f>
        <v>NO CUMPLE</v>
      </c>
      <c r="W476" s="51" t="str">
        <f>IF(O476&gt;NORMA!$O$14,"NO CUMPLE","CUMPLE")</f>
        <v>CUMPLE</v>
      </c>
      <c r="X476" s="51" t="str">
        <f>IF(AND(N476&gt;=NORMA!$Q$4, N476&lt;=NORMA!$R$4),"CUMPLE","NO CUMPLE")</f>
        <v>CUMPLE</v>
      </c>
      <c r="Y476" s="51" t="str">
        <f>IF(I476&gt;NORMA!$O$16,"NO CUMPLE","CUMPLE")</f>
        <v>CUMPLE</v>
      </c>
      <c r="Z476" s="51" t="str">
        <f>IF($M476&lt;NORMA!$O$23,"NO CUMPLE","CUMPLE")</f>
        <v>NO CUMPLE</v>
      </c>
      <c r="AA476" s="51" t="str">
        <f>IF($E476&gt;NORMA!$O$24,"NO CUMPLE","CUMPLE")</f>
        <v>NO CUMPLE</v>
      </c>
      <c r="AB476" s="51" t="str">
        <f>IF($F476&gt;NORMA!$O$25,"NO CUMPLE","CUMPLE")</f>
        <v>NO CUMPLE</v>
      </c>
      <c r="AC476" s="51" t="str">
        <f>IF($K476&gt;NORMA!$O$26,"NO CUMPLE","CUMPLE")</f>
        <v>NO CUMPLE</v>
      </c>
      <c r="AD476" s="51" t="str">
        <f>IF($J476&gt;NORMA!$O$27,"NO CUMPLE","CUMPLE")</f>
        <v>NO CUMPLE</v>
      </c>
      <c r="AE476" s="51" t="str">
        <f>IF($G476&gt;NORMA!$O$28,"NO CUMPLE","CUMPLE")</f>
        <v>NO CUMPLE</v>
      </c>
      <c r="AF476" s="51" t="str">
        <f>IF($H476&gt;NORMA!$O$29,"NO CUMPLE","CUMPLE")</f>
        <v>NO CUMPLE</v>
      </c>
      <c r="AG476" s="51" t="str">
        <f>IF($O476&gt;NORMA!$O$30,"NO CUMPLE","CUMPLE")</f>
        <v>CUMPLE</v>
      </c>
      <c r="AH476" s="51" t="str">
        <f>IF(AND($N476&gt;=NORMA!$R$18, $N476&lt;=NORMA!$S$18),"CUMPLE","NO CUMPLE")</f>
        <v>CUMPLE</v>
      </c>
      <c r="AI476" s="51" t="str">
        <f>IF($I476&gt;NORMA!$O$32,"NO CUMPLE","CUMPLE")</f>
        <v>NO CUMPLE</v>
      </c>
    </row>
    <row r="477" spans="1:35" ht="14.25" customHeight="1" x14ac:dyDescent="0.35">
      <c r="A477" s="213" t="s">
        <v>120</v>
      </c>
      <c r="B477" s="217" t="s">
        <v>119</v>
      </c>
      <c r="C477" s="240">
        <v>40157</v>
      </c>
      <c r="D477" s="241">
        <v>0.42708333333333298</v>
      </c>
      <c r="E477" s="216">
        <v>76</v>
      </c>
      <c r="F477" s="216">
        <v>260</v>
      </c>
      <c r="G477" s="216">
        <v>254</v>
      </c>
      <c r="H477" s="216">
        <v>16.8</v>
      </c>
      <c r="I477" s="218">
        <v>3.09</v>
      </c>
      <c r="J477" s="242">
        <v>4.91</v>
      </c>
      <c r="K477" s="218">
        <v>22.76</v>
      </c>
      <c r="L477" s="242">
        <v>0.95799999999999996</v>
      </c>
      <c r="M477" s="243">
        <v>0.1</v>
      </c>
      <c r="N477" s="243">
        <v>8.02</v>
      </c>
      <c r="O477" s="244">
        <v>24000000</v>
      </c>
      <c r="P477" s="51" t="str">
        <f>IF(M477&lt;NORMA!$O$7,"NO CUMPLE","CUMPLE")</f>
        <v>NO CUMPLE</v>
      </c>
      <c r="Q477" s="51" t="str">
        <f>IF(E477&gt;NORMA!$O$8,"NO CUMPLE","CUMPLE")</f>
        <v>CUMPLE</v>
      </c>
      <c r="R477" s="51" t="str">
        <f>IF(F477&gt;NORMA!$O$9,"NO CUMPLE","CUMPLE")</f>
        <v>NO CUMPLE</v>
      </c>
      <c r="S477" s="51" t="str">
        <f>IF(K477&gt;NORMA!$O$10,"NO CUMPLE","CUMPLE")</f>
        <v>NO CUMPLE</v>
      </c>
      <c r="T477" s="51" t="str">
        <f>IF(J477&gt;NORMA!$O$11,"NO CUMPLE","CUMPLE")</f>
        <v>CUMPLE</v>
      </c>
      <c r="U477" s="51" t="str">
        <f>IF(G477&gt;NORMA!$O$12,"NO CUMPLE","CUMPLE")</f>
        <v>NO CUMPLE</v>
      </c>
      <c r="V477" s="51" t="str">
        <f>IF(H477&gt;NORMA!$O$13,"NO CUMPLE","CUMPLE")</f>
        <v>CUMPLE</v>
      </c>
      <c r="W477" s="51" t="str">
        <f>IF(O477&gt;NORMA!$O$14,"NO CUMPLE","CUMPLE")</f>
        <v>NO CUMPLE</v>
      </c>
      <c r="X477" s="51" t="str">
        <f>IF(AND(N477&gt;=NORMA!$Q$4, N477&lt;=NORMA!$R$4),"CUMPLE","NO CUMPLE")</f>
        <v>CUMPLE</v>
      </c>
      <c r="Y477" s="51" t="str">
        <f>IF(I477&gt;NORMA!$O$16,"NO CUMPLE","CUMPLE")</f>
        <v>NO CUMPLE</v>
      </c>
      <c r="Z477" s="51" t="str">
        <f>IF($M477&lt;NORMA!$O$23,"NO CUMPLE","CUMPLE")</f>
        <v>NO CUMPLE</v>
      </c>
      <c r="AA477" s="51" t="str">
        <f>IF($E477&gt;NORMA!$O$24,"NO CUMPLE","CUMPLE")</f>
        <v>NO CUMPLE</v>
      </c>
      <c r="AB477" s="51" t="str">
        <f>IF($F477&gt;NORMA!$O$25,"NO CUMPLE","CUMPLE")</f>
        <v>NO CUMPLE</v>
      </c>
      <c r="AC477" s="51" t="str">
        <f>IF($K477&gt;NORMA!$O$26,"NO CUMPLE","CUMPLE")</f>
        <v>NO CUMPLE</v>
      </c>
      <c r="AD477" s="51" t="str">
        <f>IF($J477&gt;NORMA!$O$27,"NO CUMPLE","CUMPLE")</f>
        <v>NO CUMPLE</v>
      </c>
      <c r="AE477" s="51" t="str">
        <f>IF($G477&gt;NORMA!$O$28,"NO CUMPLE","CUMPLE")</f>
        <v>NO CUMPLE</v>
      </c>
      <c r="AF477" s="51" t="str">
        <f>IF($H477&gt;NORMA!$O$29,"NO CUMPLE","CUMPLE")</f>
        <v>NO CUMPLE</v>
      </c>
      <c r="AG477" s="51" t="str">
        <f>IF($O477&gt;NORMA!$O$30,"NO CUMPLE","CUMPLE")</f>
        <v>NO CUMPLE</v>
      </c>
      <c r="AH477" s="51" t="str">
        <f>IF(AND($N477&gt;=NORMA!$R$18, $N477&lt;=NORMA!$S$18),"CUMPLE","NO CUMPLE")</f>
        <v>CUMPLE</v>
      </c>
      <c r="AI477" s="51" t="str">
        <f>IF($I477&gt;NORMA!$O$32,"NO CUMPLE","CUMPLE")</f>
        <v>NO CUMPLE</v>
      </c>
    </row>
    <row r="478" spans="1:35" ht="14.25" customHeight="1" x14ac:dyDescent="0.35">
      <c r="A478" s="213" t="s">
        <v>120</v>
      </c>
      <c r="B478" s="217" t="s">
        <v>119</v>
      </c>
      <c r="C478" s="240">
        <v>40157</v>
      </c>
      <c r="D478" s="241">
        <v>0.52083333333333304</v>
      </c>
      <c r="E478" s="216">
        <v>81</v>
      </c>
      <c r="F478" s="216">
        <v>362</v>
      </c>
      <c r="G478" s="216">
        <v>238</v>
      </c>
      <c r="H478" s="216">
        <v>31.8</v>
      </c>
      <c r="I478" s="218">
        <v>4.5599999999999996</v>
      </c>
      <c r="J478" s="242">
        <v>5.19</v>
      </c>
      <c r="K478" s="218">
        <v>42.01</v>
      </c>
      <c r="L478" s="242">
        <v>1.022</v>
      </c>
      <c r="M478" s="243">
        <v>0.1</v>
      </c>
      <c r="N478" s="243">
        <v>7.71</v>
      </c>
      <c r="O478" s="244">
        <v>4600000</v>
      </c>
      <c r="P478" s="51" t="str">
        <f>IF(M478&lt;NORMA!$O$7,"NO CUMPLE","CUMPLE")</f>
        <v>NO CUMPLE</v>
      </c>
      <c r="Q478" s="51" t="str">
        <f>IF(E478&gt;NORMA!$O$8,"NO CUMPLE","CUMPLE")</f>
        <v>CUMPLE</v>
      </c>
      <c r="R478" s="51" t="str">
        <f>IF(F478&gt;NORMA!$O$9,"NO CUMPLE","CUMPLE")</f>
        <v>NO CUMPLE</v>
      </c>
      <c r="S478" s="51" t="str">
        <f>IF(K478&gt;NORMA!$O$10,"NO CUMPLE","CUMPLE")</f>
        <v>NO CUMPLE</v>
      </c>
      <c r="T478" s="51" t="str">
        <f>IF(J478&gt;NORMA!$O$11,"NO CUMPLE","CUMPLE")</f>
        <v>NO CUMPLE</v>
      </c>
      <c r="U478" s="51" t="str">
        <f>IF(G478&gt;NORMA!$O$12,"NO CUMPLE","CUMPLE")</f>
        <v>NO CUMPLE</v>
      </c>
      <c r="V478" s="51" t="str">
        <f>IF(H478&gt;NORMA!$O$13,"NO CUMPLE","CUMPLE")</f>
        <v>NO CUMPLE</v>
      </c>
      <c r="W478" s="51" t="str">
        <f>IF(O478&gt;NORMA!$O$14,"NO CUMPLE","CUMPLE")</f>
        <v>NO CUMPLE</v>
      </c>
      <c r="X478" s="51" t="str">
        <f>IF(AND(N478&gt;=NORMA!$Q$4, N478&lt;=NORMA!$R$4),"CUMPLE","NO CUMPLE")</f>
        <v>CUMPLE</v>
      </c>
      <c r="Y478" s="51" t="str">
        <f>IF(I478&gt;NORMA!$O$16,"NO CUMPLE","CUMPLE")</f>
        <v>NO CUMPLE</v>
      </c>
      <c r="Z478" s="51" t="str">
        <f>IF($M478&lt;NORMA!$O$23,"NO CUMPLE","CUMPLE")</f>
        <v>NO CUMPLE</v>
      </c>
      <c r="AA478" s="51" t="str">
        <f>IF($E478&gt;NORMA!$O$24,"NO CUMPLE","CUMPLE")</f>
        <v>NO CUMPLE</v>
      </c>
      <c r="AB478" s="51" t="str">
        <f>IF($F478&gt;NORMA!$O$25,"NO CUMPLE","CUMPLE")</f>
        <v>NO CUMPLE</v>
      </c>
      <c r="AC478" s="51" t="str">
        <f>IF($K478&gt;NORMA!$O$26,"NO CUMPLE","CUMPLE")</f>
        <v>NO CUMPLE</v>
      </c>
      <c r="AD478" s="51" t="str">
        <f>IF($J478&gt;NORMA!$O$27,"NO CUMPLE","CUMPLE")</f>
        <v>NO CUMPLE</v>
      </c>
      <c r="AE478" s="51" t="str">
        <f>IF($G478&gt;NORMA!$O$28,"NO CUMPLE","CUMPLE")</f>
        <v>NO CUMPLE</v>
      </c>
      <c r="AF478" s="51" t="str">
        <f>IF($H478&gt;NORMA!$O$29,"NO CUMPLE","CUMPLE")</f>
        <v>NO CUMPLE</v>
      </c>
      <c r="AG478" s="51" t="str">
        <f>IF($O478&gt;NORMA!$O$30,"NO CUMPLE","CUMPLE")</f>
        <v>NO CUMPLE</v>
      </c>
      <c r="AH478" s="51" t="str">
        <f>IF(AND($N478&gt;=NORMA!$R$18, $N478&lt;=NORMA!$S$18),"CUMPLE","NO CUMPLE")</f>
        <v>CUMPLE</v>
      </c>
      <c r="AI478" s="51" t="str">
        <f>IF($I478&gt;NORMA!$O$32,"NO CUMPLE","CUMPLE")</f>
        <v>NO CUMPLE</v>
      </c>
    </row>
    <row r="479" spans="1:35" ht="14.25" customHeight="1" x14ac:dyDescent="0.35">
      <c r="A479" s="213" t="s">
        <v>117</v>
      </c>
      <c r="B479" s="267" t="s">
        <v>119</v>
      </c>
      <c r="C479" s="240">
        <v>40159</v>
      </c>
      <c r="D479" s="241">
        <v>0.33333333333333298</v>
      </c>
      <c r="E479" s="216">
        <v>107</v>
      </c>
      <c r="F479" s="216">
        <v>309</v>
      </c>
      <c r="G479" s="216">
        <v>1747</v>
      </c>
      <c r="H479" s="245">
        <v>3.6</v>
      </c>
      <c r="I479" s="218">
        <v>0.83</v>
      </c>
      <c r="J479" s="242">
        <v>38.9</v>
      </c>
      <c r="K479" s="218">
        <v>49.01</v>
      </c>
      <c r="L479" s="242">
        <v>0.54800000000000004</v>
      </c>
      <c r="M479" s="243">
        <v>4</v>
      </c>
      <c r="N479" s="243">
        <v>8.27</v>
      </c>
      <c r="O479" s="244">
        <v>4000000</v>
      </c>
      <c r="P479" s="51" t="str">
        <f>IF(M479&lt;NORMA!$O$7,"NO CUMPLE","CUMPLE")</f>
        <v>CUMPLE</v>
      </c>
      <c r="Q479" s="51" t="str">
        <f>IF(E479&gt;NORMA!$O$8,"NO CUMPLE","CUMPLE")</f>
        <v>NO CUMPLE</v>
      </c>
      <c r="R479" s="51" t="str">
        <f>IF(F479&gt;NORMA!$O$9,"NO CUMPLE","CUMPLE")</f>
        <v>NO CUMPLE</v>
      </c>
      <c r="S479" s="51" t="str">
        <f>IF(K479&gt;NORMA!$O$10,"NO CUMPLE","CUMPLE")</f>
        <v>NO CUMPLE</v>
      </c>
      <c r="T479" s="51" t="str">
        <f>IF(J479&gt;NORMA!$O$11,"NO CUMPLE","CUMPLE")</f>
        <v>NO CUMPLE</v>
      </c>
      <c r="U479" s="51" t="str">
        <f>IF(G479&gt;NORMA!$O$12,"NO CUMPLE","CUMPLE")</f>
        <v>NO CUMPLE</v>
      </c>
      <c r="V479" s="51" t="str">
        <f>IF(H479&gt;NORMA!$O$13,"NO CUMPLE","CUMPLE")</f>
        <v>CUMPLE</v>
      </c>
      <c r="W479" s="51" t="str">
        <f>IF(O479&gt;NORMA!$O$14,"NO CUMPLE","CUMPLE")</f>
        <v>NO CUMPLE</v>
      </c>
      <c r="X479" s="51" t="str">
        <f>IF(AND(N479&gt;=NORMA!$Q$4, N479&lt;=NORMA!$R$4),"CUMPLE","NO CUMPLE")</f>
        <v>CUMPLE</v>
      </c>
      <c r="Y479" s="51" t="str">
        <f>IF(I479&gt;NORMA!$O$16,"NO CUMPLE","CUMPLE")</f>
        <v>CUMPLE</v>
      </c>
      <c r="Z479" s="51" t="str">
        <f>IF($M479&lt;NORMA!$O$23,"NO CUMPLE","CUMPLE")</f>
        <v>CUMPLE</v>
      </c>
      <c r="AA479" s="51" t="str">
        <f>IF($E479&gt;NORMA!$O$24,"NO CUMPLE","CUMPLE")</f>
        <v>NO CUMPLE</v>
      </c>
      <c r="AB479" s="51" t="str">
        <f>IF($F479&gt;NORMA!$O$25,"NO CUMPLE","CUMPLE")</f>
        <v>NO CUMPLE</v>
      </c>
      <c r="AC479" s="51" t="str">
        <f>IF($K479&gt;NORMA!$O$26,"NO CUMPLE","CUMPLE")</f>
        <v>NO CUMPLE</v>
      </c>
      <c r="AD479" s="51" t="str">
        <f>IF($J479&gt;NORMA!$O$27,"NO CUMPLE","CUMPLE")</f>
        <v>NO CUMPLE</v>
      </c>
      <c r="AE479" s="51" t="str">
        <f>IF($G479&gt;NORMA!$O$28,"NO CUMPLE","CUMPLE")</f>
        <v>NO CUMPLE</v>
      </c>
      <c r="AF479" s="51" t="str">
        <f>IF($H479&gt;NORMA!$O$29,"NO CUMPLE","CUMPLE")</f>
        <v>CUMPLE</v>
      </c>
      <c r="AG479" s="51" t="str">
        <f>IF($O479&gt;NORMA!$O$30,"NO CUMPLE","CUMPLE")</f>
        <v>NO CUMPLE</v>
      </c>
      <c r="AH479" s="51" t="str">
        <f>IF(AND($N479&gt;=NORMA!$R$18, $N479&lt;=NORMA!$S$18),"CUMPLE","NO CUMPLE")</f>
        <v>CUMPLE</v>
      </c>
      <c r="AI479" s="51" t="str">
        <f>IF($I479&gt;NORMA!$O$32,"NO CUMPLE","CUMPLE")</f>
        <v>CUMPLE</v>
      </c>
    </row>
    <row r="480" spans="1:35" ht="14.25" customHeight="1" x14ac:dyDescent="0.35">
      <c r="A480" s="213" t="s">
        <v>117</v>
      </c>
      <c r="B480" s="267" t="s">
        <v>119</v>
      </c>
      <c r="C480" s="240">
        <v>40159</v>
      </c>
      <c r="D480" s="241">
        <v>0.42708333333333298</v>
      </c>
      <c r="E480" s="216">
        <v>116</v>
      </c>
      <c r="F480" s="216">
        <v>313</v>
      </c>
      <c r="G480" s="216">
        <v>2523</v>
      </c>
      <c r="H480" s="245">
        <v>3.6</v>
      </c>
      <c r="I480" s="218">
        <v>0.55000000000000004</v>
      </c>
      <c r="J480" s="242">
        <v>35.9</v>
      </c>
      <c r="K480" s="218">
        <v>67.52</v>
      </c>
      <c r="L480" s="242">
        <v>0.53600000000000003</v>
      </c>
      <c r="M480" s="243">
        <v>4.2</v>
      </c>
      <c r="N480" s="243">
        <v>8.69</v>
      </c>
      <c r="O480" s="244">
        <v>3000000</v>
      </c>
      <c r="P480" s="51" t="str">
        <f>IF(M480&lt;NORMA!$O$7,"NO CUMPLE","CUMPLE")</f>
        <v>CUMPLE</v>
      </c>
      <c r="Q480" s="51" t="str">
        <f>IF(E480&gt;NORMA!$O$8,"NO CUMPLE","CUMPLE")</f>
        <v>NO CUMPLE</v>
      </c>
      <c r="R480" s="51" t="str">
        <f>IF(F480&gt;NORMA!$O$9,"NO CUMPLE","CUMPLE")</f>
        <v>NO CUMPLE</v>
      </c>
      <c r="S480" s="51" t="str">
        <f>IF(K480&gt;NORMA!$O$10,"NO CUMPLE","CUMPLE")</f>
        <v>NO CUMPLE</v>
      </c>
      <c r="T480" s="51" t="str">
        <f>IF(J480&gt;NORMA!$O$11,"NO CUMPLE","CUMPLE")</f>
        <v>NO CUMPLE</v>
      </c>
      <c r="U480" s="51" t="str">
        <f>IF(G480&gt;NORMA!$O$12,"NO CUMPLE","CUMPLE")</f>
        <v>NO CUMPLE</v>
      </c>
      <c r="V480" s="51" t="str">
        <f>IF(H480&gt;NORMA!$O$13,"NO CUMPLE","CUMPLE")</f>
        <v>CUMPLE</v>
      </c>
      <c r="W480" s="51" t="str">
        <f>IF(O480&gt;NORMA!$O$14,"NO CUMPLE","CUMPLE")</f>
        <v>NO CUMPLE</v>
      </c>
      <c r="X480" s="51" t="str">
        <f>IF(AND(N480&gt;=NORMA!$Q$4, N480&lt;=NORMA!$R$4),"CUMPLE","NO CUMPLE")</f>
        <v>CUMPLE</v>
      </c>
      <c r="Y480" s="51" t="str">
        <f>IF(I480&gt;NORMA!$O$16,"NO CUMPLE","CUMPLE")</f>
        <v>CUMPLE</v>
      </c>
      <c r="Z480" s="51" t="str">
        <f>IF($M480&lt;NORMA!$O$23,"NO CUMPLE","CUMPLE")</f>
        <v>CUMPLE</v>
      </c>
      <c r="AA480" s="51" t="str">
        <f>IF($E480&gt;NORMA!$O$24,"NO CUMPLE","CUMPLE")</f>
        <v>NO CUMPLE</v>
      </c>
      <c r="AB480" s="51" t="str">
        <f>IF($F480&gt;NORMA!$O$25,"NO CUMPLE","CUMPLE")</f>
        <v>NO CUMPLE</v>
      </c>
      <c r="AC480" s="51" t="str">
        <f>IF($K480&gt;NORMA!$O$26,"NO CUMPLE","CUMPLE")</f>
        <v>NO CUMPLE</v>
      </c>
      <c r="AD480" s="51" t="str">
        <f>IF($J480&gt;NORMA!$O$27,"NO CUMPLE","CUMPLE")</f>
        <v>NO CUMPLE</v>
      </c>
      <c r="AE480" s="51" t="str">
        <f>IF($G480&gt;NORMA!$O$28,"NO CUMPLE","CUMPLE")</f>
        <v>NO CUMPLE</v>
      </c>
      <c r="AF480" s="51" t="str">
        <f>IF($H480&gt;NORMA!$O$29,"NO CUMPLE","CUMPLE")</f>
        <v>CUMPLE</v>
      </c>
      <c r="AG480" s="51" t="str">
        <f>IF($O480&gt;NORMA!$O$30,"NO CUMPLE","CUMPLE")</f>
        <v>NO CUMPLE</v>
      </c>
      <c r="AH480" s="51" t="str">
        <f>IF(AND($N480&gt;=NORMA!$R$18, $N480&lt;=NORMA!$S$18),"CUMPLE","NO CUMPLE")</f>
        <v>NO CUMPLE</v>
      </c>
      <c r="AI480" s="51" t="str">
        <f>IF($I480&gt;NORMA!$O$32,"NO CUMPLE","CUMPLE")</f>
        <v>CUMPLE</v>
      </c>
    </row>
    <row r="481" spans="1:35" ht="14.25" customHeight="1" x14ac:dyDescent="0.35">
      <c r="A481" s="213" t="s">
        <v>117</v>
      </c>
      <c r="B481" s="267" t="s">
        <v>119</v>
      </c>
      <c r="C481" s="240">
        <v>40159</v>
      </c>
      <c r="D481" s="241">
        <v>0.52083333333333304</v>
      </c>
      <c r="E481" s="216">
        <v>118</v>
      </c>
      <c r="F481" s="216">
        <v>328</v>
      </c>
      <c r="G481" s="216">
        <v>2632</v>
      </c>
      <c r="H481" s="245">
        <v>3.6</v>
      </c>
      <c r="I481" s="218">
        <v>1.04</v>
      </c>
      <c r="J481" s="242">
        <v>30.6</v>
      </c>
      <c r="K481" s="218">
        <v>64.13</v>
      </c>
      <c r="L481" s="242">
        <v>0.54600000000000004</v>
      </c>
      <c r="M481" s="243">
        <v>0.1</v>
      </c>
      <c r="N481" s="243">
        <v>8.86</v>
      </c>
      <c r="O481" s="244">
        <v>7000000</v>
      </c>
      <c r="P481" s="51" t="str">
        <f>IF(M481&lt;NORMA!$O$7,"NO CUMPLE","CUMPLE")</f>
        <v>NO CUMPLE</v>
      </c>
      <c r="Q481" s="51" t="str">
        <f>IF(E481&gt;NORMA!$O$8,"NO CUMPLE","CUMPLE")</f>
        <v>NO CUMPLE</v>
      </c>
      <c r="R481" s="51" t="str">
        <f>IF(F481&gt;NORMA!$O$9,"NO CUMPLE","CUMPLE")</f>
        <v>NO CUMPLE</v>
      </c>
      <c r="S481" s="51" t="str">
        <f>IF(K481&gt;NORMA!$O$10,"NO CUMPLE","CUMPLE")</f>
        <v>NO CUMPLE</v>
      </c>
      <c r="T481" s="51" t="str">
        <f>IF(J481&gt;NORMA!$O$11,"NO CUMPLE","CUMPLE")</f>
        <v>NO CUMPLE</v>
      </c>
      <c r="U481" s="51" t="str">
        <f>IF(G481&gt;NORMA!$O$12,"NO CUMPLE","CUMPLE")</f>
        <v>NO CUMPLE</v>
      </c>
      <c r="V481" s="51" t="str">
        <f>IF(H481&gt;NORMA!$O$13,"NO CUMPLE","CUMPLE")</f>
        <v>CUMPLE</v>
      </c>
      <c r="W481" s="51" t="str">
        <f>IF(O481&gt;NORMA!$O$14,"NO CUMPLE","CUMPLE")</f>
        <v>NO CUMPLE</v>
      </c>
      <c r="X481" s="51" t="str">
        <f>IF(AND(N481&gt;=NORMA!$Q$4, N481&lt;=NORMA!$R$4),"CUMPLE","NO CUMPLE")</f>
        <v>CUMPLE</v>
      </c>
      <c r="Y481" s="51" t="str">
        <f>IF(I481&gt;NORMA!$O$16,"NO CUMPLE","CUMPLE")</f>
        <v>CUMPLE</v>
      </c>
      <c r="Z481" s="51" t="str">
        <f>IF($M481&lt;NORMA!$O$23,"NO CUMPLE","CUMPLE")</f>
        <v>NO CUMPLE</v>
      </c>
      <c r="AA481" s="51" t="str">
        <f>IF($E481&gt;NORMA!$O$24,"NO CUMPLE","CUMPLE")</f>
        <v>NO CUMPLE</v>
      </c>
      <c r="AB481" s="51" t="str">
        <f>IF($F481&gt;NORMA!$O$25,"NO CUMPLE","CUMPLE")</f>
        <v>NO CUMPLE</v>
      </c>
      <c r="AC481" s="51" t="str">
        <f>IF($K481&gt;NORMA!$O$26,"NO CUMPLE","CUMPLE")</f>
        <v>NO CUMPLE</v>
      </c>
      <c r="AD481" s="51" t="str">
        <f>IF($J481&gt;NORMA!$O$27,"NO CUMPLE","CUMPLE")</f>
        <v>NO CUMPLE</v>
      </c>
      <c r="AE481" s="51" t="str">
        <f>IF($G481&gt;NORMA!$O$28,"NO CUMPLE","CUMPLE")</f>
        <v>NO CUMPLE</v>
      </c>
      <c r="AF481" s="51" t="str">
        <f>IF($H481&gt;NORMA!$O$29,"NO CUMPLE","CUMPLE")</f>
        <v>CUMPLE</v>
      </c>
      <c r="AG481" s="51" t="str">
        <f>IF($O481&gt;NORMA!$O$30,"NO CUMPLE","CUMPLE")</f>
        <v>NO CUMPLE</v>
      </c>
      <c r="AH481" s="51" t="str">
        <f>IF(AND($N481&gt;=NORMA!$R$18, $N481&lt;=NORMA!$S$18),"CUMPLE","NO CUMPLE")</f>
        <v>NO CUMPLE</v>
      </c>
      <c r="AI481" s="51" t="str">
        <f>IF($I481&gt;NORMA!$O$32,"NO CUMPLE","CUMPLE")</f>
        <v>NO CUMPLE</v>
      </c>
    </row>
    <row r="482" spans="1:35" ht="14.25" customHeight="1" x14ac:dyDescent="0.35">
      <c r="A482" s="213" t="s">
        <v>121</v>
      </c>
      <c r="B482" s="217" t="s">
        <v>119</v>
      </c>
      <c r="C482" s="240">
        <v>40162</v>
      </c>
      <c r="D482" s="241">
        <v>0.35416666666666702</v>
      </c>
      <c r="E482" s="216">
        <v>89</v>
      </c>
      <c r="F482" s="216">
        <v>235</v>
      </c>
      <c r="G482" s="216">
        <v>73</v>
      </c>
      <c r="H482" s="216">
        <v>11.7</v>
      </c>
      <c r="I482" s="218">
        <v>7.63</v>
      </c>
      <c r="J482" s="242">
        <v>3.95</v>
      </c>
      <c r="K482" s="218">
        <v>18.75</v>
      </c>
      <c r="L482" s="242">
        <v>0.82899999999999996</v>
      </c>
      <c r="M482" s="243">
        <v>0.1</v>
      </c>
      <c r="N482" s="243">
        <v>7.18</v>
      </c>
      <c r="O482" s="244">
        <v>150000000</v>
      </c>
      <c r="P482" s="51" t="str">
        <f>IF(M482&lt;NORMA!$O$7,"NO CUMPLE","CUMPLE")</f>
        <v>NO CUMPLE</v>
      </c>
      <c r="Q482" s="51" t="str">
        <f>IF(E482&gt;NORMA!$O$8,"NO CUMPLE","CUMPLE")</f>
        <v>CUMPLE</v>
      </c>
      <c r="R482" s="51" t="str">
        <f>IF(F482&gt;NORMA!$O$9,"NO CUMPLE","CUMPLE")</f>
        <v>NO CUMPLE</v>
      </c>
      <c r="S482" s="51" t="str">
        <f>IF(K482&gt;NORMA!$O$10,"NO CUMPLE","CUMPLE")</f>
        <v>CUMPLE</v>
      </c>
      <c r="T482" s="51" t="str">
        <f>IF(J482&gt;NORMA!$O$11,"NO CUMPLE","CUMPLE")</f>
        <v>CUMPLE</v>
      </c>
      <c r="U482" s="51" t="str">
        <f>IF(G482&gt;NORMA!$O$12,"NO CUMPLE","CUMPLE")</f>
        <v>CUMPLE</v>
      </c>
      <c r="V482" s="51" t="str">
        <f>IF(H482&gt;NORMA!$O$13,"NO CUMPLE","CUMPLE")</f>
        <v>CUMPLE</v>
      </c>
      <c r="W482" s="51" t="str">
        <f>IF(O482&gt;NORMA!$O$14,"NO CUMPLE","CUMPLE")</f>
        <v>NO CUMPLE</v>
      </c>
      <c r="X482" s="51" t="str">
        <f>IF(AND(N482&gt;=NORMA!$Q$4, N482&lt;=NORMA!$R$4),"CUMPLE","NO CUMPLE")</f>
        <v>CUMPLE</v>
      </c>
      <c r="Y482" s="51" t="str">
        <f>IF(I482&gt;NORMA!$O$16,"NO CUMPLE","CUMPLE")</f>
        <v>NO CUMPLE</v>
      </c>
      <c r="Z482" s="51" t="str">
        <f>IF($M482&lt;NORMA!$O$23,"NO CUMPLE","CUMPLE")</f>
        <v>NO CUMPLE</v>
      </c>
      <c r="AA482" s="51" t="str">
        <f>IF($E482&gt;NORMA!$O$24,"NO CUMPLE","CUMPLE")</f>
        <v>NO CUMPLE</v>
      </c>
      <c r="AB482" s="51" t="str">
        <f>IF($F482&gt;NORMA!$O$25,"NO CUMPLE","CUMPLE")</f>
        <v>NO CUMPLE</v>
      </c>
      <c r="AC482" s="51" t="str">
        <f>IF($K482&gt;NORMA!$O$26,"NO CUMPLE","CUMPLE")</f>
        <v>NO CUMPLE</v>
      </c>
      <c r="AD482" s="51" t="str">
        <f>IF($J482&gt;NORMA!$O$27,"NO CUMPLE","CUMPLE")</f>
        <v>NO CUMPLE</v>
      </c>
      <c r="AE482" s="51" t="str">
        <f>IF($G482&gt;NORMA!$O$28,"NO CUMPLE","CUMPLE")</f>
        <v>CUMPLE</v>
      </c>
      <c r="AF482" s="51" t="str">
        <f>IF($H482&gt;NORMA!$O$29,"NO CUMPLE","CUMPLE")</f>
        <v>NO CUMPLE</v>
      </c>
      <c r="AG482" s="51" t="str">
        <f>IF($O482&gt;NORMA!$O$30,"NO CUMPLE","CUMPLE")</f>
        <v>NO CUMPLE</v>
      </c>
      <c r="AH482" s="51" t="str">
        <f>IF(AND($N482&gt;=NORMA!$R$18, $N482&lt;=NORMA!$S$18),"CUMPLE","NO CUMPLE")</f>
        <v>CUMPLE</v>
      </c>
      <c r="AI482" s="51" t="str">
        <f>IF($I482&gt;NORMA!$O$32,"NO CUMPLE","CUMPLE")</f>
        <v>NO CUMPLE</v>
      </c>
    </row>
    <row r="483" spans="1:35" ht="14.25" customHeight="1" x14ac:dyDescent="0.35">
      <c r="A483" s="213" t="s">
        <v>121</v>
      </c>
      <c r="B483" s="217" t="s">
        <v>119</v>
      </c>
      <c r="C483" s="240">
        <v>40162</v>
      </c>
      <c r="D483" s="241">
        <v>0.44791666666666702</v>
      </c>
      <c r="E483" s="216">
        <v>92</v>
      </c>
      <c r="F483" s="216">
        <v>259</v>
      </c>
      <c r="G483" s="216">
        <v>60</v>
      </c>
      <c r="H483" s="216">
        <v>16.7</v>
      </c>
      <c r="I483" s="218">
        <v>7.79</v>
      </c>
      <c r="J483" s="242">
        <v>4.0999999999999996</v>
      </c>
      <c r="K483" s="218">
        <v>19.38</v>
      </c>
      <c r="L483" s="242">
        <v>0.86099999999999999</v>
      </c>
      <c r="M483" s="243">
        <v>0.1</v>
      </c>
      <c r="N483" s="243">
        <v>7.61</v>
      </c>
      <c r="O483" s="244">
        <v>21000000</v>
      </c>
      <c r="P483" s="51" t="str">
        <f>IF(M483&lt;NORMA!$O$7,"NO CUMPLE","CUMPLE")</f>
        <v>NO CUMPLE</v>
      </c>
      <c r="Q483" s="51" t="str">
        <f>IF(E483&gt;NORMA!$O$8,"NO CUMPLE","CUMPLE")</f>
        <v>CUMPLE</v>
      </c>
      <c r="R483" s="51" t="str">
        <f>IF(F483&gt;NORMA!$O$9,"NO CUMPLE","CUMPLE")</f>
        <v>NO CUMPLE</v>
      </c>
      <c r="S483" s="51" t="str">
        <f>IF(K483&gt;NORMA!$O$10,"NO CUMPLE","CUMPLE")</f>
        <v>CUMPLE</v>
      </c>
      <c r="T483" s="51" t="str">
        <f>IF(J483&gt;NORMA!$O$11,"NO CUMPLE","CUMPLE")</f>
        <v>CUMPLE</v>
      </c>
      <c r="U483" s="51" t="str">
        <f>IF(G483&gt;NORMA!$O$12,"NO CUMPLE","CUMPLE")</f>
        <v>CUMPLE</v>
      </c>
      <c r="V483" s="51" t="str">
        <f>IF(H483&gt;NORMA!$O$13,"NO CUMPLE","CUMPLE")</f>
        <v>CUMPLE</v>
      </c>
      <c r="W483" s="51" t="str">
        <f>IF(O483&gt;NORMA!$O$14,"NO CUMPLE","CUMPLE")</f>
        <v>NO CUMPLE</v>
      </c>
      <c r="X483" s="51" t="str">
        <f>IF(AND(N483&gt;=NORMA!$Q$4, N483&lt;=NORMA!$R$4),"CUMPLE","NO CUMPLE")</f>
        <v>CUMPLE</v>
      </c>
      <c r="Y483" s="51" t="str">
        <f>IF(I483&gt;NORMA!$O$16,"NO CUMPLE","CUMPLE")</f>
        <v>NO CUMPLE</v>
      </c>
      <c r="Z483" s="51" t="str">
        <f>IF($M483&lt;NORMA!$O$23,"NO CUMPLE","CUMPLE")</f>
        <v>NO CUMPLE</v>
      </c>
      <c r="AA483" s="51" t="str">
        <f>IF($E483&gt;NORMA!$O$24,"NO CUMPLE","CUMPLE")</f>
        <v>NO CUMPLE</v>
      </c>
      <c r="AB483" s="51" t="str">
        <f>IF($F483&gt;NORMA!$O$25,"NO CUMPLE","CUMPLE")</f>
        <v>NO CUMPLE</v>
      </c>
      <c r="AC483" s="51" t="str">
        <f>IF($K483&gt;NORMA!$O$26,"NO CUMPLE","CUMPLE")</f>
        <v>NO CUMPLE</v>
      </c>
      <c r="AD483" s="51" t="str">
        <f>IF($J483&gt;NORMA!$O$27,"NO CUMPLE","CUMPLE")</f>
        <v>NO CUMPLE</v>
      </c>
      <c r="AE483" s="51" t="str">
        <f>IF($G483&gt;NORMA!$O$28,"NO CUMPLE","CUMPLE")</f>
        <v>CUMPLE</v>
      </c>
      <c r="AF483" s="51" t="str">
        <f>IF($H483&gt;NORMA!$O$29,"NO CUMPLE","CUMPLE")</f>
        <v>NO CUMPLE</v>
      </c>
      <c r="AG483" s="51" t="str">
        <f>IF($O483&gt;NORMA!$O$30,"NO CUMPLE","CUMPLE")</f>
        <v>NO CUMPLE</v>
      </c>
      <c r="AH483" s="51" t="str">
        <f>IF(AND($N483&gt;=NORMA!$R$18, $N483&lt;=NORMA!$S$18),"CUMPLE","NO CUMPLE")</f>
        <v>CUMPLE</v>
      </c>
      <c r="AI483" s="51" t="str">
        <f>IF($I483&gt;NORMA!$O$32,"NO CUMPLE","CUMPLE")</f>
        <v>NO CUMPLE</v>
      </c>
    </row>
    <row r="484" spans="1:35" ht="14.25" customHeight="1" x14ac:dyDescent="0.35">
      <c r="A484" s="213" t="s">
        <v>121</v>
      </c>
      <c r="B484" s="217" t="s">
        <v>119</v>
      </c>
      <c r="C484" s="240">
        <v>40162</v>
      </c>
      <c r="D484" s="241">
        <v>0.54166666666666696</v>
      </c>
      <c r="E484" s="216">
        <v>105</v>
      </c>
      <c r="F484" s="216">
        <v>261</v>
      </c>
      <c r="G484" s="216">
        <v>65</v>
      </c>
      <c r="H484" s="216">
        <v>21.6</v>
      </c>
      <c r="I484" s="218">
        <v>66.5</v>
      </c>
      <c r="J484" s="242">
        <v>4.63</v>
      </c>
      <c r="K484" s="218">
        <v>22.24</v>
      </c>
      <c r="L484" s="242">
        <v>0.996</v>
      </c>
      <c r="M484" s="243">
        <v>0.1</v>
      </c>
      <c r="N484" s="243">
        <v>7.33</v>
      </c>
      <c r="O484" s="244">
        <v>43000000</v>
      </c>
      <c r="P484" s="51" t="str">
        <f>IF(M484&lt;NORMA!$O$7,"NO CUMPLE","CUMPLE")</f>
        <v>NO CUMPLE</v>
      </c>
      <c r="Q484" s="51" t="str">
        <f>IF(E484&gt;NORMA!$O$8,"NO CUMPLE","CUMPLE")</f>
        <v>NO CUMPLE</v>
      </c>
      <c r="R484" s="51" t="str">
        <f>IF(F484&gt;NORMA!$O$9,"NO CUMPLE","CUMPLE")</f>
        <v>NO CUMPLE</v>
      </c>
      <c r="S484" s="51" t="str">
        <f>IF(K484&gt;NORMA!$O$10,"NO CUMPLE","CUMPLE")</f>
        <v>NO CUMPLE</v>
      </c>
      <c r="T484" s="51" t="str">
        <f>IF(J484&gt;NORMA!$O$11,"NO CUMPLE","CUMPLE")</f>
        <v>CUMPLE</v>
      </c>
      <c r="U484" s="51" t="str">
        <f>IF(G484&gt;NORMA!$O$12,"NO CUMPLE","CUMPLE")</f>
        <v>CUMPLE</v>
      </c>
      <c r="V484" s="51" t="str">
        <f>IF(H484&gt;NORMA!$O$13,"NO CUMPLE","CUMPLE")</f>
        <v>NO CUMPLE</v>
      </c>
      <c r="W484" s="51" t="str">
        <f>IF(O484&gt;NORMA!$O$14,"NO CUMPLE","CUMPLE")</f>
        <v>NO CUMPLE</v>
      </c>
      <c r="X484" s="51" t="str">
        <f>IF(AND(N484&gt;=NORMA!$Q$4, N484&lt;=NORMA!$R$4),"CUMPLE","NO CUMPLE")</f>
        <v>CUMPLE</v>
      </c>
      <c r="Y484" s="51" t="str">
        <f>IF(I484&gt;NORMA!$O$16,"NO CUMPLE","CUMPLE")</f>
        <v>NO CUMPLE</v>
      </c>
      <c r="Z484" s="51" t="str">
        <f>IF($M484&lt;NORMA!$O$23,"NO CUMPLE","CUMPLE")</f>
        <v>NO CUMPLE</v>
      </c>
      <c r="AA484" s="51" t="str">
        <f>IF($E484&gt;NORMA!$O$24,"NO CUMPLE","CUMPLE")</f>
        <v>NO CUMPLE</v>
      </c>
      <c r="AB484" s="51" t="str">
        <f>IF($F484&gt;NORMA!$O$25,"NO CUMPLE","CUMPLE")</f>
        <v>NO CUMPLE</v>
      </c>
      <c r="AC484" s="51" t="str">
        <f>IF($K484&gt;NORMA!$O$26,"NO CUMPLE","CUMPLE")</f>
        <v>NO CUMPLE</v>
      </c>
      <c r="AD484" s="51" t="str">
        <f>IF($J484&gt;NORMA!$O$27,"NO CUMPLE","CUMPLE")</f>
        <v>NO CUMPLE</v>
      </c>
      <c r="AE484" s="51" t="str">
        <f>IF($G484&gt;NORMA!$O$28,"NO CUMPLE","CUMPLE")</f>
        <v>CUMPLE</v>
      </c>
      <c r="AF484" s="51" t="str">
        <f>IF($H484&gt;NORMA!$O$29,"NO CUMPLE","CUMPLE")</f>
        <v>NO CUMPLE</v>
      </c>
      <c r="AG484" s="51" t="str">
        <f>IF($O484&gt;NORMA!$O$30,"NO CUMPLE","CUMPLE")</f>
        <v>NO CUMPLE</v>
      </c>
      <c r="AH484" s="51" t="str">
        <f>IF(AND($N484&gt;=NORMA!$R$18, $N484&lt;=NORMA!$S$18),"CUMPLE","NO CUMPLE")</f>
        <v>CUMPLE</v>
      </c>
      <c r="AI484" s="51" t="str">
        <f>IF($I484&gt;NORMA!$O$32,"NO CUMPLE","CUMPLE")</f>
        <v>NO CUMPLE</v>
      </c>
    </row>
    <row r="485" spans="1:35" ht="14.25" customHeight="1" x14ac:dyDescent="0.35">
      <c r="A485" s="213" t="s">
        <v>117</v>
      </c>
      <c r="B485" s="267" t="s">
        <v>119</v>
      </c>
      <c r="C485" s="240">
        <v>40164</v>
      </c>
      <c r="D485" s="241">
        <v>0.38541666666666702</v>
      </c>
      <c r="E485" s="216">
        <v>14</v>
      </c>
      <c r="F485" s="216">
        <v>228</v>
      </c>
      <c r="G485" s="216">
        <v>3702</v>
      </c>
      <c r="H485" s="245">
        <v>3.6</v>
      </c>
      <c r="I485" s="218">
        <v>0.83</v>
      </c>
      <c r="J485" s="242">
        <v>41.6</v>
      </c>
      <c r="K485" s="218">
        <v>51.11</v>
      </c>
      <c r="L485" s="242">
        <v>0.34399999999999997</v>
      </c>
      <c r="M485" s="243">
        <v>3.1</v>
      </c>
      <c r="N485" s="243">
        <v>9.8000000000000007</v>
      </c>
      <c r="O485" s="244">
        <v>1100000</v>
      </c>
      <c r="P485" s="51" t="str">
        <f>IF(M485&lt;NORMA!$O$7,"NO CUMPLE","CUMPLE")</f>
        <v>CUMPLE</v>
      </c>
      <c r="Q485" s="51" t="str">
        <f>IF(E485&gt;NORMA!$O$8,"NO CUMPLE","CUMPLE")</f>
        <v>CUMPLE</v>
      </c>
      <c r="R485" s="51" t="str">
        <f>IF(F485&gt;NORMA!$O$9,"NO CUMPLE","CUMPLE")</f>
        <v>NO CUMPLE</v>
      </c>
      <c r="S485" s="51" t="str">
        <f>IF(K485&gt;NORMA!$O$10,"NO CUMPLE","CUMPLE")</f>
        <v>NO CUMPLE</v>
      </c>
      <c r="T485" s="51" t="str">
        <f>IF(J485&gt;NORMA!$O$11,"NO CUMPLE","CUMPLE")</f>
        <v>NO CUMPLE</v>
      </c>
      <c r="U485" s="51" t="str">
        <f>IF(G485&gt;NORMA!$O$12,"NO CUMPLE","CUMPLE")</f>
        <v>NO CUMPLE</v>
      </c>
      <c r="V485" s="51" t="str">
        <f>IF(H485&gt;NORMA!$O$13,"NO CUMPLE","CUMPLE")</f>
        <v>CUMPLE</v>
      </c>
      <c r="W485" s="51" t="str">
        <f>IF(O485&gt;NORMA!$O$14,"NO CUMPLE","CUMPLE")</f>
        <v>NO CUMPLE</v>
      </c>
      <c r="X485" s="51" t="str">
        <f>IF(AND(N485&gt;=NORMA!$Q$4, N485&lt;=NORMA!$R$4),"CUMPLE","NO CUMPLE")</f>
        <v>NO CUMPLE</v>
      </c>
      <c r="Y485" s="51" t="str">
        <f>IF(I485&gt;NORMA!$O$16,"NO CUMPLE","CUMPLE")</f>
        <v>CUMPLE</v>
      </c>
      <c r="Z485" s="51" t="str">
        <f>IF($M485&lt;NORMA!$O$23,"NO CUMPLE","CUMPLE")</f>
        <v>CUMPLE</v>
      </c>
      <c r="AA485" s="51" t="str">
        <f>IF($E485&gt;NORMA!$O$24,"NO CUMPLE","CUMPLE")</f>
        <v>CUMPLE</v>
      </c>
      <c r="AB485" s="51" t="str">
        <f>IF($F485&gt;NORMA!$O$25,"NO CUMPLE","CUMPLE")</f>
        <v>NO CUMPLE</v>
      </c>
      <c r="AC485" s="51" t="str">
        <f>IF($K485&gt;NORMA!$O$26,"NO CUMPLE","CUMPLE")</f>
        <v>NO CUMPLE</v>
      </c>
      <c r="AD485" s="51" t="str">
        <f>IF($J485&gt;NORMA!$O$27,"NO CUMPLE","CUMPLE")</f>
        <v>NO CUMPLE</v>
      </c>
      <c r="AE485" s="51" t="str">
        <f>IF($G485&gt;NORMA!$O$28,"NO CUMPLE","CUMPLE")</f>
        <v>NO CUMPLE</v>
      </c>
      <c r="AF485" s="51" t="str">
        <f>IF($H485&gt;NORMA!$O$29,"NO CUMPLE","CUMPLE")</f>
        <v>CUMPLE</v>
      </c>
      <c r="AG485" s="51" t="str">
        <f>IF($O485&gt;NORMA!$O$30,"NO CUMPLE","CUMPLE")</f>
        <v>NO CUMPLE</v>
      </c>
      <c r="AH485" s="51" t="str">
        <f>IF(AND($N485&gt;=NORMA!$R$18, $N485&lt;=NORMA!$S$18),"CUMPLE","NO CUMPLE")</f>
        <v>NO CUMPLE</v>
      </c>
      <c r="AI485" s="51" t="str">
        <f>IF($I485&gt;NORMA!$O$32,"NO CUMPLE","CUMPLE")</f>
        <v>CUMPLE</v>
      </c>
    </row>
    <row r="486" spans="1:35" ht="14.25" customHeight="1" x14ac:dyDescent="0.35">
      <c r="A486" s="213" t="s">
        <v>117</v>
      </c>
      <c r="B486" s="267" t="s">
        <v>119</v>
      </c>
      <c r="C486" s="240">
        <v>40164</v>
      </c>
      <c r="D486" s="241">
        <v>0.47916666666666702</v>
      </c>
      <c r="E486" s="216">
        <v>19</v>
      </c>
      <c r="F486" s="216">
        <v>488</v>
      </c>
      <c r="G486" s="216">
        <v>5295</v>
      </c>
      <c r="H486" s="245">
        <v>3.6</v>
      </c>
      <c r="I486" s="218">
        <v>0.39</v>
      </c>
      <c r="J486" s="242">
        <v>54.6</v>
      </c>
      <c r="K486" s="218">
        <v>57.25</v>
      </c>
      <c r="L486" s="242">
        <v>0.372</v>
      </c>
      <c r="M486" s="243">
        <v>2.6</v>
      </c>
      <c r="N486" s="243">
        <v>9.76</v>
      </c>
      <c r="O486" s="244">
        <v>2000000</v>
      </c>
      <c r="P486" s="51" t="str">
        <f>IF(M486&lt;NORMA!$O$7,"NO CUMPLE","CUMPLE")</f>
        <v>CUMPLE</v>
      </c>
      <c r="Q486" s="51" t="str">
        <f>IF(E486&gt;NORMA!$O$8,"NO CUMPLE","CUMPLE")</f>
        <v>CUMPLE</v>
      </c>
      <c r="R486" s="51" t="str">
        <f>IF(F486&gt;NORMA!$O$9,"NO CUMPLE","CUMPLE")</f>
        <v>NO CUMPLE</v>
      </c>
      <c r="S486" s="51" t="str">
        <f>IF(K486&gt;NORMA!$O$10,"NO CUMPLE","CUMPLE")</f>
        <v>NO CUMPLE</v>
      </c>
      <c r="T486" s="51" t="str">
        <f>IF(J486&gt;NORMA!$O$11,"NO CUMPLE","CUMPLE")</f>
        <v>NO CUMPLE</v>
      </c>
      <c r="U486" s="51" t="str">
        <f>IF(G486&gt;NORMA!$O$12,"NO CUMPLE","CUMPLE")</f>
        <v>NO CUMPLE</v>
      </c>
      <c r="V486" s="51" t="str">
        <f>IF(H486&gt;NORMA!$O$13,"NO CUMPLE","CUMPLE")</f>
        <v>CUMPLE</v>
      </c>
      <c r="W486" s="51" t="str">
        <f>IF(O486&gt;NORMA!$O$14,"NO CUMPLE","CUMPLE")</f>
        <v>NO CUMPLE</v>
      </c>
      <c r="X486" s="51" t="str">
        <f>IF(AND(N486&gt;=NORMA!$Q$4, N486&lt;=NORMA!$R$4),"CUMPLE","NO CUMPLE")</f>
        <v>NO CUMPLE</v>
      </c>
      <c r="Y486" s="51" t="str">
        <f>IF(I486&gt;NORMA!$O$16,"NO CUMPLE","CUMPLE")</f>
        <v>CUMPLE</v>
      </c>
      <c r="Z486" s="51" t="str">
        <f>IF($M486&lt;NORMA!$O$23,"NO CUMPLE","CUMPLE")</f>
        <v>CUMPLE</v>
      </c>
      <c r="AA486" s="51" t="str">
        <f>IF($E486&gt;NORMA!$O$24,"NO CUMPLE","CUMPLE")</f>
        <v>CUMPLE</v>
      </c>
      <c r="AB486" s="51" t="str">
        <f>IF($F486&gt;NORMA!$O$25,"NO CUMPLE","CUMPLE")</f>
        <v>NO CUMPLE</v>
      </c>
      <c r="AC486" s="51" t="str">
        <f>IF($K486&gt;NORMA!$O$26,"NO CUMPLE","CUMPLE")</f>
        <v>NO CUMPLE</v>
      </c>
      <c r="AD486" s="51" t="str">
        <f>IF($J486&gt;NORMA!$O$27,"NO CUMPLE","CUMPLE")</f>
        <v>NO CUMPLE</v>
      </c>
      <c r="AE486" s="51" t="str">
        <f>IF($G486&gt;NORMA!$O$28,"NO CUMPLE","CUMPLE")</f>
        <v>NO CUMPLE</v>
      </c>
      <c r="AF486" s="51" t="str">
        <f>IF($H486&gt;NORMA!$O$29,"NO CUMPLE","CUMPLE")</f>
        <v>CUMPLE</v>
      </c>
      <c r="AG486" s="51" t="str">
        <f>IF($O486&gt;NORMA!$O$30,"NO CUMPLE","CUMPLE")</f>
        <v>NO CUMPLE</v>
      </c>
      <c r="AH486" s="51" t="str">
        <f>IF(AND($N486&gt;=NORMA!$R$18, $N486&lt;=NORMA!$S$18),"CUMPLE","NO CUMPLE")</f>
        <v>NO CUMPLE</v>
      </c>
      <c r="AI486" s="51" t="str">
        <f>IF($I486&gt;NORMA!$O$32,"NO CUMPLE","CUMPLE")</f>
        <v>CUMPLE</v>
      </c>
    </row>
    <row r="487" spans="1:35" ht="14.25" customHeight="1" x14ac:dyDescent="0.35">
      <c r="A487" s="213" t="s">
        <v>117</v>
      </c>
      <c r="B487" s="267" t="s">
        <v>119</v>
      </c>
      <c r="C487" s="240">
        <v>40164</v>
      </c>
      <c r="D487" s="241">
        <v>0.57291666666666696</v>
      </c>
      <c r="E487" s="216">
        <v>18</v>
      </c>
      <c r="F487" s="216">
        <v>353</v>
      </c>
      <c r="G487" s="216">
        <v>5155</v>
      </c>
      <c r="H487" s="245">
        <v>3.6</v>
      </c>
      <c r="I487" s="218">
        <v>0.7</v>
      </c>
      <c r="J487" s="242">
        <v>53.1</v>
      </c>
      <c r="K487" s="218">
        <v>51.01</v>
      </c>
      <c r="L487" s="242">
        <v>0.372</v>
      </c>
      <c r="M487" s="243">
        <v>2.9</v>
      </c>
      <c r="N487" s="243">
        <v>8.5500000000000007</v>
      </c>
      <c r="O487" s="244">
        <v>1500000</v>
      </c>
      <c r="P487" s="51" t="str">
        <f>IF(M487&lt;NORMA!$O$7,"NO CUMPLE","CUMPLE")</f>
        <v>CUMPLE</v>
      </c>
      <c r="Q487" s="51" t="str">
        <f>IF(E487&gt;NORMA!$O$8,"NO CUMPLE","CUMPLE")</f>
        <v>CUMPLE</v>
      </c>
      <c r="R487" s="51" t="str">
        <f>IF(F487&gt;NORMA!$O$9,"NO CUMPLE","CUMPLE")</f>
        <v>NO CUMPLE</v>
      </c>
      <c r="S487" s="51" t="str">
        <f>IF(K487&gt;NORMA!$O$10,"NO CUMPLE","CUMPLE")</f>
        <v>NO CUMPLE</v>
      </c>
      <c r="T487" s="51" t="str">
        <f>IF(J487&gt;NORMA!$O$11,"NO CUMPLE","CUMPLE")</f>
        <v>NO CUMPLE</v>
      </c>
      <c r="U487" s="51" t="str">
        <f>IF(G487&gt;NORMA!$O$12,"NO CUMPLE","CUMPLE")</f>
        <v>NO CUMPLE</v>
      </c>
      <c r="V487" s="51" t="str">
        <f>IF(H487&gt;NORMA!$O$13,"NO CUMPLE","CUMPLE")</f>
        <v>CUMPLE</v>
      </c>
      <c r="W487" s="51" t="str">
        <f>IF(O487&gt;NORMA!$O$14,"NO CUMPLE","CUMPLE")</f>
        <v>NO CUMPLE</v>
      </c>
      <c r="X487" s="51" t="str">
        <f>IF(AND(N487&gt;=NORMA!$Q$4, N487&lt;=NORMA!$R$4),"CUMPLE","NO CUMPLE")</f>
        <v>CUMPLE</v>
      </c>
      <c r="Y487" s="51" t="str">
        <f>IF(I487&gt;NORMA!$O$16,"NO CUMPLE","CUMPLE")</f>
        <v>CUMPLE</v>
      </c>
      <c r="Z487" s="51" t="str">
        <f>IF($M487&lt;NORMA!$O$23,"NO CUMPLE","CUMPLE")</f>
        <v>CUMPLE</v>
      </c>
      <c r="AA487" s="51" t="str">
        <f>IF($E487&gt;NORMA!$O$24,"NO CUMPLE","CUMPLE")</f>
        <v>CUMPLE</v>
      </c>
      <c r="AB487" s="51" t="str">
        <f>IF($F487&gt;NORMA!$O$25,"NO CUMPLE","CUMPLE")</f>
        <v>NO CUMPLE</v>
      </c>
      <c r="AC487" s="51" t="str">
        <f>IF($K487&gt;NORMA!$O$26,"NO CUMPLE","CUMPLE")</f>
        <v>NO CUMPLE</v>
      </c>
      <c r="AD487" s="51" t="str">
        <f>IF($J487&gt;NORMA!$O$27,"NO CUMPLE","CUMPLE")</f>
        <v>NO CUMPLE</v>
      </c>
      <c r="AE487" s="51" t="str">
        <f>IF($G487&gt;NORMA!$O$28,"NO CUMPLE","CUMPLE")</f>
        <v>NO CUMPLE</v>
      </c>
      <c r="AF487" s="51" t="str">
        <f>IF($H487&gt;NORMA!$O$29,"NO CUMPLE","CUMPLE")</f>
        <v>CUMPLE</v>
      </c>
      <c r="AG487" s="51" t="str">
        <f>IF($O487&gt;NORMA!$O$30,"NO CUMPLE","CUMPLE")</f>
        <v>NO CUMPLE</v>
      </c>
      <c r="AH487" s="51" t="str">
        <f>IF(AND($N487&gt;=NORMA!$R$18, $N487&lt;=NORMA!$S$18),"CUMPLE","NO CUMPLE")</f>
        <v>NO CUMPLE</v>
      </c>
      <c r="AI487" s="51" t="str">
        <f>IF($I487&gt;NORMA!$O$32,"NO CUMPLE","CUMPLE")</f>
        <v>CUMPLE</v>
      </c>
    </row>
    <row r="488" spans="1:35" ht="14.25" customHeight="1" x14ac:dyDescent="0.35">
      <c r="A488" s="213" t="s">
        <v>121</v>
      </c>
      <c r="B488" s="217" t="s">
        <v>119</v>
      </c>
      <c r="C488" s="240">
        <v>40166</v>
      </c>
      <c r="D488" s="241">
        <v>0.42708333333333298</v>
      </c>
      <c r="E488" s="216">
        <v>100</v>
      </c>
      <c r="F488" s="216">
        <v>273</v>
      </c>
      <c r="G488" s="216">
        <v>108</v>
      </c>
      <c r="H488" s="216">
        <v>18.2</v>
      </c>
      <c r="I488" s="218">
        <v>6.23</v>
      </c>
      <c r="J488" s="242">
        <v>3.74</v>
      </c>
      <c r="K488" s="218">
        <v>30.68</v>
      </c>
      <c r="L488" s="242">
        <v>0.97599999999999998</v>
      </c>
      <c r="M488" s="243">
        <v>0.1</v>
      </c>
      <c r="N488" s="243">
        <v>7.76</v>
      </c>
      <c r="O488" s="244">
        <v>1500000</v>
      </c>
      <c r="P488" s="51" t="str">
        <f>IF(M488&lt;NORMA!$O$7,"NO CUMPLE","CUMPLE")</f>
        <v>NO CUMPLE</v>
      </c>
      <c r="Q488" s="51" t="str">
        <f>IF(E488&gt;NORMA!$O$8,"NO CUMPLE","CUMPLE")</f>
        <v>CUMPLE</v>
      </c>
      <c r="R488" s="51" t="str">
        <f>IF(F488&gt;NORMA!$O$9,"NO CUMPLE","CUMPLE")</f>
        <v>NO CUMPLE</v>
      </c>
      <c r="S488" s="51" t="str">
        <f>IF(K488&gt;NORMA!$O$10,"NO CUMPLE","CUMPLE")</f>
        <v>NO CUMPLE</v>
      </c>
      <c r="T488" s="51" t="str">
        <f>IF(J488&gt;NORMA!$O$11,"NO CUMPLE","CUMPLE")</f>
        <v>CUMPLE</v>
      </c>
      <c r="U488" s="51" t="str">
        <f>IF(G488&gt;NORMA!$O$12,"NO CUMPLE","CUMPLE")</f>
        <v>CUMPLE</v>
      </c>
      <c r="V488" s="51" t="str">
        <f>IF(H488&gt;NORMA!$O$13,"NO CUMPLE","CUMPLE")</f>
        <v>CUMPLE</v>
      </c>
      <c r="W488" s="51" t="str">
        <f>IF(O488&gt;NORMA!$O$14,"NO CUMPLE","CUMPLE")</f>
        <v>NO CUMPLE</v>
      </c>
      <c r="X488" s="51" t="str">
        <f>IF(AND(N488&gt;=NORMA!$Q$4, N488&lt;=NORMA!$R$4),"CUMPLE","NO CUMPLE")</f>
        <v>CUMPLE</v>
      </c>
      <c r="Y488" s="51" t="str">
        <f>IF(I488&gt;NORMA!$O$16,"NO CUMPLE","CUMPLE")</f>
        <v>NO CUMPLE</v>
      </c>
      <c r="Z488" s="51" t="str">
        <f>IF($M488&lt;NORMA!$O$23,"NO CUMPLE","CUMPLE")</f>
        <v>NO CUMPLE</v>
      </c>
      <c r="AA488" s="51" t="str">
        <f>IF($E488&gt;NORMA!$O$24,"NO CUMPLE","CUMPLE")</f>
        <v>NO CUMPLE</v>
      </c>
      <c r="AB488" s="51" t="str">
        <f>IF($F488&gt;NORMA!$O$25,"NO CUMPLE","CUMPLE")</f>
        <v>NO CUMPLE</v>
      </c>
      <c r="AC488" s="51" t="str">
        <f>IF($K488&gt;NORMA!$O$26,"NO CUMPLE","CUMPLE")</f>
        <v>NO CUMPLE</v>
      </c>
      <c r="AD488" s="51" t="str">
        <f>IF($J488&gt;NORMA!$O$27,"NO CUMPLE","CUMPLE")</f>
        <v>NO CUMPLE</v>
      </c>
      <c r="AE488" s="51" t="str">
        <f>IF($G488&gt;NORMA!$O$28,"NO CUMPLE","CUMPLE")</f>
        <v>CUMPLE</v>
      </c>
      <c r="AF488" s="51" t="str">
        <f>IF($H488&gt;NORMA!$O$29,"NO CUMPLE","CUMPLE")</f>
        <v>NO CUMPLE</v>
      </c>
      <c r="AG488" s="51" t="str">
        <f>IF($O488&gt;NORMA!$O$30,"NO CUMPLE","CUMPLE")</f>
        <v>NO CUMPLE</v>
      </c>
      <c r="AH488" s="51" t="str">
        <f>IF(AND($N488&gt;=NORMA!$R$18, $N488&lt;=NORMA!$S$18),"CUMPLE","NO CUMPLE")</f>
        <v>CUMPLE</v>
      </c>
      <c r="AI488" s="51" t="str">
        <f>IF($I488&gt;NORMA!$O$32,"NO CUMPLE","CUMPLE")</f>
        <v>NO CUMPLE</v>
      </c>
    </row>
    <row r="489" spans="1:35" ht="14.25" customHeight="1" x14ac:dyDescent="0.35">
      <c r="A489" s="213" t="s">
        <v>121</v>
      </c>
      <c r="B489" s="217" t="s">
        <v>119</v>
      </c>
      <c r="C489" s="240">
        <v>40166</v>
      </c>
      <c r="D489" s="241">
        <v>0.52083333333333304</v>
      </c>
      <c r="E489" s="216">
        <v>113</v>
      </c>
      <c r="F489" s="216">
        <v>286</v>
      </c>
      <c r="G489" s="216">
        <v>150</v>
      </c>
      <c r="H489" s="216">
        <v>29.6</v>
      </c>
      <c r="I489" s="218">
        <v>6.37</v>
      </c>
      <c r="J489" s="242">
        <v>3.87</v>
      </c>
      <c r="K489" s="218">
        <v>33.49</v>
      </c>
      <c r="L489" s="242">
        <v>0.89800000000000002</v>
      </c>
      <c r="M489" s="243">
        <v>0.1</v>
      </c>
      <c r="N489" s="243">
        <v>7.53</v>
      </c>
      <c r="O489" s="244">
        <v>2100000</v>
      </c>
      <c r="P489" s="51" t="str">
        <f>IF(M489&lt;NORMA!$O$7,"NO CUMPLE","CUMPLE")</f>
        <v>NO CUMPLE</v>
      </c>
      <c r="Q489" s="51" t="str">
        <f>IF(E489&gt;NORMA!$O$8,"NO CUMPLE","CUMPLE")</f>
        <v>NO CUMPLE</v>
      </c>
      <c r="R489" s="51" t="str">
        <f>IF(F489&gt;NORMA!$O$9,"NO CUMPLE","CUMPLE")</f>
        <v>NO CUMPLE</v>
      </c>
      <c r="S489" s="51" t="str">
        <f>IF(K489&gt;NORMA!$O$10,"NO CUMPLE","CUMPLE")</f>
        <v>NO CUMPLE</v>
      </c>
      <c r="T489" s="51" t="str">
        <f>IF(J489&gt;NORMA!$O$11,"NO CUMPLE","CUMPLE")</f>
        <v>CUMPLE</v>
      </c>
      <c r="U489" s="51" t="str">
        <f>IF(G489&gt;NORMA!$O$12,"NO CUMPLE","CUMPLE")</f>
        <v>CUMPLE</v>
      </c>
      <c r="V489" s="51" t="str">
        <f>IF(H489&gt;NORMA!$O$13,"NO CUMPLE","CUMPLE")</f>
        <v>NO CUMPLE</v>
      </c>
      <c r="W489" s="51" t="str">
        <f>IF(O489&gt;NORMA!$O$14,"NO CUMPLE","CUMPLE")</f>
        <v>NO CUMPLE</v>
      </c>
      <c r="X489" s="51" t="str">
        <f>IF(AND(N489&gt;=NORMA!$Q$4, N489&lt;=NORMA!$R$4),"CUMPLE","NO CUMPLE")</f>
        <v>CUMPLE</v>
      </c>
      <c r="Y489" s="51" t="str">
        <f>IF(I489&gt;NORMA!$O$16,"NO CUMPLE","CUMPLE")</f>
        <v>NO CUMPLE</v>
      </c>
      <c r="Z489" s="51" t="str">
        <f>IF($M489&lt;NORMA!$O$23,"NO CUMPLE","CUMPLE")</f>
        <v>NO CUMPLE</v>
      </c>
      <c r="AA489" s="51" t="str">
        <f>IF($E489&gt;NORMA!$O$24,"NO CUMPLE","CUMPLE")</f>
        <v>NO CUMPLE</v>
      </c>
      <c r="AB489" s="51" t="str">
        <f>IF($F489&gt;NORMA!$O$25,"NO CUMPLE","CUMPLE")</f>
        <v>NO CUMPLE</v>
      </c>
      <c r="AC489" s="51" t="str">
        <f>IF($K489&gt;NORMA!$O$26,"NO CUMPLE","CUMPLE")</f>
        <v>NO CUMPLE</v>
      </c>
      <c r="AD489" s="51" t="str">
        <f>IF($J489&gt;NORMA!$O$27,"NO CUMPLE","CUMPLE")</f>
        <v>NO CUMPLE</v>
      </c>
      <c r="AE489" s="51" t="str">
        <f>IF($G489&gt;NORMA!$O$28,"NO CUMPLE","CUMPLE")</f>
        <v>NO CUMPLE</v>
      </c>
      <c r="AF489" s="51" t="str">
        <f>IF($H489&gt;NORMA!$O$29,"NO CUMPLE","CUMPLE")</f>
        <v>NO CUMPLE</v>
      </c>
      <c r="AG489" s="51" t="str">
        <f>IF($O489&gt;NORMA!$O$30,"NO CUMPLE","CUMPLE")</f>
        <v>NO CUMPLE</v>
      </c>
      <c r="AH489" s="51" t="str">
        <f>IF(AND($N489&gt;=NORMA!$R$18, $N489&lt;=NORMA!$S$18),"CUMPLE","NO CUMPLE")</f>
        <v>CUMPLE</v>
      </c>
      <c r="AI489" s="51" t="str">
        <f>IF($I489&gt;NORMA!$O$32,"NO CUMPLE","CUMPLE")</f>
        <v>NO CUMPLE</v>
      </c>
    </row>
    <row r="490" spans="1:35" ht="14.25" customHeight="1" x14ac:dyDescent="0.35">
      <c r="A490" s="213" t="s">
        <v>121</v>
      </c>
      <c r="B490" s="217" t="s">
        <v>119</v>
      </c>
      <c r="C490" s="240">
        <v>40166</v>
      </c>
      <c r="D490" s="241">
        <v>0.61458333333333304</v>
      </c>
      <c r="E490" s="216">
        <v>109</v>
      </c>
      <c r="F490" s="216">
        <v>366</v>
      </c>
      <c r="G490" s="216">
        <v>92</v>
      </c>
      <c r="H490" s="216">
        <v>18</v>
      </c>
      <c r="I490" s="218">
        <v>6.49</v>
      </c>
      <c r="J490" s="242">
        <v>4.01</v>
      </c>
      <c r="K490" s="218">
        <v>31.12</v>
      </c>
      <c r="L490" s="242">
        <v>1.105</v>
      </c>
      <c r="M490" s="243">
        <v>0.1</v>
      </c>
      <c r="N490" s="243">
        <v>7.37</v>
      </c>
      <c r="O490" s="244">
        <v>1100000</v>
      </c>
      <c r="P490" s="51" t="str">
        <f>IF(M490&lt;NORMA!$O$7,"NO CUMPLE","CUMPLE")</f>
        <v>NO CUMPLE</v>
      </c>
      <c r="Q490" s="51" t="str">
        <f>IF(E490&gt;NORMA!$O$8,"NO CUMPLE","CUMPLE")</f>
        <v>NO CUMPLE</v>
      </c>
      <c r="R490" s="51" t="str">
        <f>IF(F490&gt;NORMA!$O$9,"NO CUMPLE","CUMPLE")</f>
        <v>NO CUMPLE</v>
      </c>
      <c r="S490" s="51" t="str">
        <f>IF(K490&gt;NORMA!$O$10,"NO CUMPLE","CUMPLE")</f>
        <v>NO CUMPLE</v>
      </c>
      <c r="T490" s="51" t="str">
        <f>IF(J490&gt;NORMA!$O$11,"NO CUMPLE","CUMPLE")</f>
        <v>CUMPLE</v>
      </c>
      <c r="U490" s="51" t="str">
        <f>IF(G490&gt;NORMA!$O$12,"NO CUMPLE","CUMPLE")</f>
        <v>CUMPLE</v>
      </c>
      <c r="V490" s="51" t="str">
        <f>IF(H490&gt;NORMA!$O$13,"NO CUMPLE","CUMPLE")</f>
        <v>CUMPLE</v>
      </c>
      <c r="W490" s="51" t="str">
        <f>IF(O490&gt;NORMA!$O$14,"NO CUMPLE","CUMPLE")</f>
        <v>NO CUMPLE</v>
      </c>
      <c r="X490" s="51" t="str">
        <f>IF(AND(N490&gt;=NORMA!$Q$4, N490&lt;=NORMA!$R$4),"CUMPLE","NO CUMPLE")</f>
        <v>CUMPLE</v>
      </c>
      <c r="Y490" s="51" t="str">
        <f>IF(I490&gt;NORMA!$O$16,"NO CUMPLE","CUMPLE")</f>
        <v>NO CUMPLE</v>
      </c>
      <c r="Z490" s="51" t="str">
        <f>IF($M490&lt;NORMA!$O$23,"NO CUMPLE","CUMPLE")</f>
        <v>NO CUMPLE</v>
      </c>
      <c r="AA490" s="51" t="str">
        <f>IF($E490&gt;NORMA!$O$24,"NO CUMPLE","CUMPLE")</f>
        <v>NO CUMPLE</v>
      </c>
      <c r="AB490" s="51" t="str">
        <f>IF($F490&gt;NORMA!$O$25,"NO CUMPLE","CUMPLE")</f>
        <v>NO CUMPLE</v>
      </c>
      <c r="AC490" s="51" t="str">
        <f>IF($K490&gt;NORMA!$O$26,"NO CUMPLE","CUMPLE")</f>
        <v>NO CUMPLE</v>
      </c>
      <c r="AD490" s="51" t="str">
        <f>IF($J490&gt;NORMA!$O$27,"NO CUMPLE","CUMPLE")</f>
        <v>NO CUMPLE</v>
      </c>
      <c r="AE490" s="51" t="str">
        <f>IF($G490&gt;NORMA!$O$28,"NO CUMPLE","CUMPLE")</f>
        <v>CUMPLE</v>
      </c>
      <c r="AF490" s="51" t="str">
        <f>IF($H490&gt;NORMA!$O$29,"NO CUMPLE","CUMPLE")</f>
        <v>NO CUMPLE</v>
      </c>
      <c r="AG490" s="51" t="str">
        <f>IF($O490&gt;NORMA!$O$30,"NO CUMPLE","CUMPLE")</f>
        <v>NO CUMPLE</v>
      </c>
      <c r="AH490" s="51" t="str">
        <f>IF(AND($N490&gt;=NORMA!$R$18, $N490&lt;=NORMA!$S$18),"CUMPLE","NO CUMPLE")</f>
        <v>CUMPLE</v>
      </c>
      <c r="AI490" s="51" t="str">
        <f>IF($I490&gt;NORMA!$O$32,"NO CUMPLE","CUMPLE")</f>
        <v>NO CUMPLE</v>
      </c>
    </row>
    <row r="491" spans="1:35" ht="14.25" customHeight="1" x14ac:dyDescent="0.35">
      <c r="A491" s="213" t="s">
        <v>118</v>
      </c>
      <c r="B491" s="217" t="s">
        <v>119</v>
      </c>
      <c r="C491" s="240">
        <v>40167</v>
      </c>
      <c r="D491" s="241">
        <v>0.33333333333333298</v>
      </c>
      <c r="E491" s="216">
        <v>4.8</v>
      </c>
      <c r="F491" s="216">
        <v>102</v>
      </c>
      <c r="G491" s="216">
        <v>57</v>
      </c>
      <c r="H491" s="216">
        <v>4.0999999999999996</v>
      </c>
      <c r="I491" s="218">
        <v>0.34</v>
      </c>
      <c r="J491" s="242">
        <v>1.47</v>
      </c>
      <c r="K491" s="218">
        <v>8.48</v>
      </c>
      <c r="L491" s="242">
        <v>0.57799999999999996</v>
      </c>
      <c r="M491" s="243">
        <v>2.02</v>
      </c>
      <c r="N491" s="243">
        <v>7.11</v>
      </c>
      <c r="O491" s="244">
        <v>400000</v>
      </c>
      <c r="P491" s="51" t="str">
        <f>IF(M491&lt;NORMA!$O$7,"NO CUMPLE","CUMPLE")</f>
        <v>CUMPLE</v>
      </c>
      <c r="Q491" s="51" t="str">
        <f>IF(E491&gt;NORMA!$O$8,"NO CUMPLE","CUMPLE")</f>
        <v>CUMPLE</v>
      </c>
      <c r="R491" s="51" t="str">
        <f>IF(F491&gt;NORMA!$O$9,"NO CUMPLE","CUMPLE")</f>
        <v>CUMPLE</v>
      </c>
      <c r="S491" s="51" t="str">
        <f>IF(K491&gt;NORMA!$O$10,"NO CUMPLE","CUMPLE")</f>
        <v>CUMPLE</v>
      </c>
      <c r="T491" s="51" t="str">
        <f>IF(J491&gt;NORMA!$O$11,"NO CUMPLE","CUMPLE")</f>
        <v>CUMPLE</v>
      </c>
      <c r="U491" s="51" t="str">
        <f>IF(G491&gt;NORMA!$O$12,"NO CUMPLE","CUMPLE")</f>
        <v>CUMPLE</v>
      </c>
      <c r="V491" s="51" t="str">
        <f>IF(H491&gt;NORMA!$O$13,"NO CUMPLE","CUMPLE")</f>
        <v>CUMPLE</v>
      </c>
      <c r="W491" s="51" t="str">
        <f>IF(O491&gt;NORMA!$O$14,"NO CUMPLE","CUMPLE")</f>
        <v>CUMPLE</v>
      </c>
      <c r="X491" s="51" t="str">
        <f>IF(AND(N491&gt;=NORMA!$Q$4, N491&lt;=NORMA!$R$4),"CUMPLE","NO CUMPLE")</f>
        <v>CUMPLE</v>
      </c>
      <c r="Y491" s="51" t="str">
        <f>IF(I491&gt;NORMA!$O$16,"NO CUMPLE","CUMPLE")</f>
        <v>CUMPLE</v>
      </c>
      <c r="Z491" s="51" t="str">
        <f>IF($M491&lt;NORMA!$O$23,"NO CUMPLE","CUMPLE")</f>
        <v>CUMPLE</v>
      </c>
      <c r="AA491" s="51" t="str">
        <f>IF($E491&gt;NORMA!$O$24,"NO CUMPLE","CUMPLE")</f>
        <v>CUMPLE</v>
      </c>
      <c r="AB491" s="51" t="str">
        <f>IF($F491&gt;NORMA!$O$25,"NO CUMPLE","CUMPLE")</f>
        <v>NO CUMPLE</v>
      </c>
      <c r="AC491" s="51" t="str">
        <f>IF($K491&gt;NORMA!$O$26,"NO CUMPLE","CUMPLE")</f>
        <v>CUMPLE</v>
      </c>
      <c r="AD491" s="51" t="str">
        <f>IF($J491&gt;NORMA!$O$27,"NO CUMPLE","CUMPLE")</f>
        <v>CUMPLE</v>
      </c>
      <c r="AE491" s="51" t="str">
        <f>IF($G491&gt;NORMA!$O$28,"NO CUMPLE","CUMPLE")</f>
        <v>CUMPLE</v>
      </c>
      <c r="AF491" s="51" t="str">
        <f>IF($H491&gt;NORMA!$O$29,"NO CUMPLE","CUMPLE")</f>
        <v>CUMPLE</v>
      </c>
      <c r="AG491" s="51" t="str">
        <f>IF($O491&gt;NORMA!$O$30,"NO CUMPLE","CUMPLE")</f>
        <v>NO CUMPLE</v>
      </c>
      <c r="AH491" s="51" t="str">
        <f>IF(AND($N491&gt;=NORMA!$R$18, $N491&lt;=NORMA!$S$18),"CUMPLE","NO CUMPLE")</f>
        <v>CUMPLE</v>
      </c>
      <c r="AI491" s="51" t="str">
        <f>IF($I491&gt;NORMA!$O$32,"NO CUMPLE","CUMPLE")</f>
        <v>CUMPLE</v>
      </c>
    </row>
    <row r="492" spans="1:35" ht="14.25" customHeight="1" x14ac:dyDescent="0.35">
      <c r="A492" s="213" t="s">
        <v>120</v>
      </c>
      <c r="B492" s="217" t="s">
        <v>119</v>
      </c>
      <c r="C492" s="240">
        <v>40167</v>
      </c>
      <c r="D492" s="241">
        <v>0.42708333333333298</v>
      </c>
      <c r="E492" s="216">
        <v>139</v>
      </c>
      <c r="F492" s="216">
        <v>278</v>
      </c>
      <c r="G492" s="216">
        <v>143</v>
      </c>
      <c r="H492" s="216">
        <v>7.2</v>
      </c>
      <c r="I492" s="218">
        <v>4.76</v>
      </c>
      <c r="J492" s="242">
        <v>4.63</v>
      </c>
      <c r="K492" s="218">
        <v>39.770000000000003</v>
      </c>
      <c r="L492" s="242">
        <v>1.518</v>
      </c>
      <c r="M492" s="243">
        <v>0.87</v>
      </c>
      <c r="N492" s="243">
        <v>7.61</v>
      </c>
      <c r="O492" s="244">
        <v>46000000</v>
      </c>
      <c r="P492" s="51" t="str">
        <f>IF(M492&lt;NORMA!$O$7,"NO CUMPLE","CUMPLE")</f>
        <v>NO CUMPLE</v>
      </c>
      <c r="Q492" s="51" t="str">
        <f>IF(E492&gt;NORMA!$O$8,"NO CUMPLE","CUMPLE")</f>
        <v>NO CUMPLE</v>
      </c>
      <c r="R492" s="51" t="str">
        <f>IF(F492&gt;NORMA!$O$9,"NO CUMPLE","CUMPLE")</f>
        <v>NO CUMPLE</v>
      </c>
      <c r="S492" s="51" t="str">
        <f>IF(K492&gt;NORMA!$O$10,"NO CUMPLE","CUMPLE")</f>
        <v>NO CUMPLE</v>
      </c>
      <c r="T492" s="51" t="str">
        <f>IF(J492&gt;NORMA!$O$11,"NO CUMPLE","CUMPLE")</f>
        <v>CUMPLE</v>
      </c>
      <c r="U492" s="51" t="str">
        <f>IF(G492&gt;NORMA!$O$12,"NO CUMPLE","CUMPLE")</f>
        <v>CUMPLE</v>
      </c>
      <c r="V492" s="51" t="str">
        <f>IF(H492&gt;NORMA!$O$13,"NO CUMPLE","CUMPLE")</f>
        <v>CUMPLE</v>
      </c>
      <c r="W492" s="51" t="str">
        <f>IF(O492&gt;NORMA!$O$14,"NO CUMPLE","CUMPLE")</f>
        <v>NO CUMPLE</v>
      </c>
      <c r="X492" s="51" t="str">
        <f>IF(AND(N492&gt;=NORMA!$Q$4, N492&lt;=NORMA!$R$4),"CUMPLE","NO CUMPLE")</f>
        <v>CUMPLE</v>
      </c>
      <c r="Y492" s="51" t="str">
        <f>IF(I492&gt;NORMA!$O$16,"NO CUMPLE","CUMPLE")</f>
        <v>NO CUMPLE</v>
      </c>
      <c r="Z492" s="51" t="str">
        <f>IF($M492&lt;NORMA!$O$23,"NO CUMPLE","CUMPLE")</f>
        <v>NO CUMPLE</v>
      </c>
      <c r="AA492" s="51" t="str">
        <f>IF($E492&gt;NORMA!$O$24,"NO CUMPLE","CUMPLE")</f>
        <v>NO CUMPLE</v>
      </c>
      <c r="AB492" s="51" t="str">
        <f>IF($F492&gt;NORMA!$O$25,"NO CUMPLE","CUMPLE")</f>
        <v>NO CUMPLE</v>
      </c>
      <c r="AC492" s="51" t="str">
        <f>IF($K492&gt;NORMA!$O$26,"NO CUMPLE","CUMPLE")</f>
        <v>NO CUMPLE</v>
      </c>
      <c r="AD492" s="51" t="str">
        <f>IF($J492&gt;NORMA!$O$27,"NO CUMPLE","CUMPLE")</f>
        <v>NO CUMPLE</v>
      </c>
      <c r="AE492" s="51" t="str">
        <f>IF($G492&gt;NORMA!$O$28,"NO CUMPLE","CUMPLE")</f>
        <v>NO CUMPLE</v>
      </c>
      <c r="AF492" s="51" t="str">
        <f>IF($H492&gt;NORMA!$O$29,"NO CUMPLE","CUMPLE")</f>
        <v>CUMPLE</v>
      </c>
      <c r="AG492" s="51" t="str">
        <f>IF($O492&gt;NORMA!$O$30,"NO CUMPLE","CUMPLE")</f>
        <v>NO CUMPLE</v>
      </c>
      <c r="AH492" s="51" t="str">
        <f>IF(AND($N492&gt;=NORMA!$R$18, $N492&lt;=NORMA!$S$18),"CUMPLE","NO CUMPLE")</f>
        <v>CUMPLE</v>
      </c>
      <c r="AI492" s="51" t="str">
        <f>IF($I492&gt;NORMA!$O$32,"NO CUMPLE","CUMPLE")</f>
        <v>NO CUMPLE</v>
      </c>
    </row>
    <row r="493" spans="1:35" ht="14.25" customHeight="1" x14ac:dyDescent="0.35">
      <c r="A493" s="213" t="s">
        <v>120</v>
      </c>
      <c r="B493" s="217" t="s">
        <v>119</v>
      </c>
      <c r="C493" s="240">
        <v>40167</v>
      </c>
      <c r="D493" s="241">
        <v>0.52083333333333304</v>
      </c>
      <c r="E493" s="216">
        <v>118</v>
      </c>
      <c r="F493" s="216">
        <v>397</v>
      </c>
      <c r="G493" s="216">
        <v>224</v>
      </c>
      <c r="H493" s="216">
        <v>35.4</v>
      </c>
      <c r="I493" s="218">
        <v>6.08</v>
      </c>
      <c r="J493" s="242">
        <v>6.66</v>
      </c>
      <c r="K493" s="218">
        <v>48.91</v>
      </c>
      <c r="L493" s="242">
        <v>1.7649999999999999</v>
      </c>
      <c r="M493" s="243">
        <v>0.65</v>
      </c>
      <c r="N493" s="243">
        <v>7.56</v>
      </c>
      <c r="O493" s="244">
        <v>9300000</v>
      </c>
      <c r="P493" s="51" t="str">
        <f>IF(M493&lt;NORMA!$O$7,"NO CUMPLE","CUMPLE")</f>
        <v>NO CUMPLE</v>
      </c>
      <c r="Q493" s="51" t="str">
        <f>IF(E493&gt;NORMA!$O$8,"NO CUMPLE","CUMPLE")</f>
        <v>NO CUMPLE</v>
      </c>
      <c r="R493" s="51" t="str">
        <f>IF(F493&gt;NORMA!$O$9,"NO CUMPLE","CUMPLE")</f>
        <v>NO CUMPLE</v>
      </c>
      <c r="S493" s="51" t="str">
        <f>IF(K493&gt;NORMA!$O$10,"NO CUMPLE","CUMPLE")</f>
        <v>NO CUMPLE</v>
      </c>
      <c r="T493" s="51" t="str">
        <f>IF(J493&gt;NORMA!$O$11,"NO CUMPLE","CUMPLE")</f>
        <v>NO CUMPLE</v>
      </c>
      <c r="U493" s="51" t="str">
        <f>IF(G493&gt;NORMA!$O$12,"NO CUMPLE","CUMPLE")</f>
        <v>NO CUMPLE</v>
      </c>
      <c r="V493" s="51" t="str">
        <f>IF(H493&gt;NORMA!$O$13,"NO CUMPLE","CUMPLE")</f>
        <v>NO CUMPLE</v>
      </c>
      <c r="W493" s="51" t="str">
        <f>IF(O493&gt;NORMA!$O$14,"NO CUMPLE","CUMPLE")</f>
        <v>NO CUMPLE</v>
      </c>
      <c r="X493" s="51" t="str">
        <f>IF(AND(N493&gt;=NORMA!$Q$4, N493&lt;=NORMA!$R$4),"CUMPLE","NO CUMPLE")</f>
        <v>CUMPLE</v>
      </c>
      <c r="Y493" s="51" t="str">
        <f>IF(I493&gt;NORMA!$O$16,"NO CUMPLE","CUMPLE")</f>
        <v>NO CUMPLE</v>
      </c>
      <c r="Z493" s="51" t="str">
        <f>IF($M493&lt;NORMA!$O$23,"NO CUMPLE","CUMPLE")</f>
        <v>NO CUMPLE</v>
      </c>
      <c r="AA493" s="51" t="str">
        <f>IF($E493&gt;NORMA!$O$24,"NO CUMPLE","CUMPLE")</f>
        <v>NO CUMPLE</v>
      </c>
      <c r="AB493" s="51" t="str">
        <f>IF($F493&gt;NORMA!$O$25,"NO CUMPLE","CUMPLE")</f>
        <v>NO CUMPLE</v>
      </c>
      <c r="AC493" s="51" t="str">
        <f>IF($K493&gt;NORMA!$O$26,"NO CUMPLE","CUMPLE")</f>
        <v>NO CUMPLE</v>
      </c>
      <c r="AD493" s="51" t="str">
        <f>IF($J493&gt;NORMA!$O$27,"NO CUMPLE","CUMPLE")</f>
        <v>NO CUMPLE</v>
      </c>
      <c r="AE493" s="51" t="str">
        <f>IF($G493&gt;NORMA!$O$28,"NO CUMPLE","CUMPLE")</f>
        <v>NO CUMPLE</v>
      </c>
      <c r="AF493" s="51" t="str">
        <f>IF($H493&gt;NORMA!$O$29,"NO CUMPLE","CUMPLE")</f>
        <v>NO CUMPLE</v>
      </c>
      <c r="AG493" s="51" t="str">
        <f>IF($O493&gt;NORMA!$O$30,"NO CUMPLE","CUMPLE")</f>
        <v>NO CUMPLE</v>
      </c>
      <c r="AH493" s="51" t="str">
        <f>IF(AND($N493&gt;=NORMA!$R$18, $N493&lt;=NORMA!$S$18),"CUMPLE","NO CUMPLE")</f>
        <v>CUMPLE</v>
      </c>
      <c r="AI493" s="51" t="str">
        <f>IF($I493&gt;NORMA!$O$32,"NO CUMPLE","CUMPLE")</f>
        <v>NO CUMPLE</v>
      </c>
    </row>
    <row r="494" spans="1:35" ht="14.25" customHeight="1" x14ac:dyDescent="0.35">
      <c r="A494" s="213" t="s">
        <v>120</v>
      </c>
      <c r="B494" s="217" t="s">
        <v>119</v>
      </c>
      <c r="C494" s="240">
        <v>40167</v>
      </c>
      <c r="D494" s="241">
        <v>0.61458333333333304</v>
      </c>
      <c r="E494" s="216">
        <v>131</v>
      </c>
      <c r="F494" s="216">
        <v>456</v>
      </c>
      <c r="G494" s="216">
        <v>239</v>
      </c>
      <c r="H494" s="216">
        <v>43.3</v>
      </c>
      <c r="I494" s="218">
        <v>8.6300000000000008</v>
      </c>
      <c r="J494" s="242">
        <v>5.96</v>
      </c>
      <c r="K494" s="218">
        <v>47.25</v>
      </c>
      <c r="L494" s="242">
        <v>1.6359999999999999</v>
      </c>
      <c r="M494" s="243">
        <v>0.63</v>
      </c>
      <c r="N494" s="243">
        <v>7.49</v>
      </c>
      <c r="O494" s="244">
        <v>46000000</v>
      </c>
      <c r="P494" s="51" t="str">
        <f>IF(M494&lt;NORMA!$O$7,"NO CUMPLE","CUMPLE")</f>
        <v>NO CUMPLE</v>
      </c>
      <c r="Q494" s="51" t="str">
        <f>IF(E494&gt;NORMA!$O$8,"NO CUMPLE","CUMPLE")</f>
        <v>NO CUMPLE</v>
      </c>
      <c r="R494" s="51" t="str">
        <f>IF(F494&gt;NORMA!$O$9,"NO CUMPLE","CUMPLE")</f>
        <v>NO CUMPLE</v>
      </c>
      <c r="S494" s="51" t="str">
        <f>IF(K494&gt;NORMA!$O$10,"NO CUMPLE","CUMPLE")</f>
        <v>NO CUMPLE</v>
      </c>
      <c r="T494" s="51" t="str">
        <f>IF(J494&gt;NORMA!$O$11,"NO CUMPLE","CUMPLE")</f>
        <v>NO CUMPLE</v>
      </c>
      <c r="U494" s="51" t="str">
        <f>IF(G494&gt;NORMA!$O$12,"NO CUMPLE","CUMPLE")</f>
        <v>NO CUMPLE</v>
      </c>
      <c r="V494" s="51" t="str">
        <f>IF(H494&gt;NORMA!$O$13,"NO CUMPLE","CUMPLE")</f>
        <v>NO CUMPLE</v>
      </c>
      <c r="W494" s="51" t="str">
        <f>IF(O494&gt;NORMA!$O$14,"NO CUMPLE","CUMPLE")</f>
        <v>NO CUMPLE</v>
      </c>
      <c r="X494" s="51" t="str">
        <f>IF(AND(N494&gt;=NORMA!$Q$4, N494&lt;=NORMA!$R$4),"CUMPLE","NO CUMPLE")</f>
        <v>CUMPLE</v>
      </c>
      <c r="Y494" s="51" t="str">
        <f>IF(I494&gt;NORMA!$O$16,"NO CUMPLE","CUMPLE")</f>
        <v>NO CUMPLE</v>
      </c>
      <c r="Z494" s="51" t="str">
        <f>IF($M494&lt;NORMA!$O$23,"NO CUMPLE","CUMPLE")</f>
        <v>NO CUMPLE</v>
      </c>
      <c r="AA494" s="51" t="str">
        <f>IF($E494&gt;NORMA!$O$24,"NO CUMPLE","CUMPLE")</f>
        <v>NO CUMPLE</v>
      </c>
      <c r="AB494" s="51" t="str">
        <f>IF($F494&gt;NORMA!$O$25,"NO CUMPLE","CUMPLE")</f>
        <v>NO CUMPLE</v>
      </c>
      <c r="AC494" s="51" t="str">
        <f>IF($K494&gt;NORMA!$O$26,"NO CUMPLE","CUMPLE")</f>
        <v>NO CUMPLE</v>
      </c>
      <c r="AD494" s="51" t="str">
        <f>IF($J494&gt;NORMA!$O$27,"NO CUMPLE","CUMPLE")</f>
        <v>NO CUMPLE</v>
      </c>
      <c r="AE494" s="51" t="str">
        <f>IF($G494&gt;NORMA!$O$28,"NO CUMPLE","CUMPLE")</f>
        <v>NO CUMPLE</v>
      </c>
      <c r="AF494" s="51" t="str">
        <f>IF($H494&gt;NORMA!$O$29,"NO CUMPLE","CUMPLE")</f>
        <v>NO CUMPLE</v>
      </c>
      <c r="AG494" s="51" t="str">
        <f>IF($O494&gt;NORMA!$O$30,"NO CUMPLE","CUMPLE")</f>
        <v>NO CUMPLE</v>
      </c>
      <c r="AH494" s="51" t="str">
        <f>IF(AND($N494&gt;=NORMA!$R$18, $N494&lt;=NORMA!$S$18),"CUMPLE","NO CUMPLE")</f>
        <v>CUMPLE</v>
      </c>
      <c r="AI494" s="51" t="str">
        <f>IF($I494&gt;NORMA!$O$32,"NO CUMPLE","CUMPLE")</f>
        <v>NO CUMPLE</v>
      </c>
    </row>
    <row r="495" spans="1:35" ht="14.25" customHeight="1" x14ac:dyDescent="0.35">
      <c r="A495" s="213" t="s">
        <v>120</v>
      </c>
      <c r="B495" s="217" t="s">
        <v>119</v>
      </c>
      <c r="C495" s="240">
        <v>40201</v>
      </c>
      <c r="D495" s="241">
        <v>0.41666666666666702</v>
      </c>
      <c r="E495" s="216">
        <v>113</v>
      </c>
      <c r="F495" s="216">
        <v>318</v>
      </c>
      <c r="G495" s="216">
        <v>395</v>
      </c>
      <c r="H495" s="216">
        <v>56.5</v>
      </c>
      <c r="I495" s="218">
        <v>4.5999999999999996</v>
      </c>
      <c r="J495" s="242">
        <v>5.15</v>
      </c>
      <c r="K495" s="218">
        <v>53.28</v>
      </c>
      <c r="L495" s="242">
        <v>0.54266666666666696</v>
      </c>
      <c r="M495" s="243">
        <v>0.1</v>
      </c>
      <c r="N495" s="243">
        <v>8</v>
      </c>
      <c r="O495" s="244">
        <v>24000000</v>
      </c>
      <c r="P495" s="51" t="str">
        <f>IF(M495&lt;NORMA!$O$7,"NO CUMPLE","CUMPLE")</f>
        <v>NO CUMPLE</v>
      </c>
      <c r="Q495" s="51" t="str">
        <f>IF(E495&gt;NORMA!$O$8,"NO CUMPLE","CUMPLE")</f>
        <v>NO CUMPLE</v>
      </c>
      <c r="R495" s="51" t="str">
        <f>IF(F495&gt;NORMA!$O$9,"NO CUMPLE","CUMPLE")</f>
        <v>NO CUMPLE</v>
      </c>
      <c r="S495" s="51" t="str">
        <f>IF(K495&gt;NORMA!$O$10,"NO CUMPLE","CUMPLE")</f>
        <v>NO CUMPLE</v>
      </c>
      <c r="T495" s="51" t="str">
        <f>IF(J495&gt;NORMA!$O$11,"NO CUMPLE","CUMPLE")</f>
        <v>NO CUMPLE</v>
      </c>
      <c r="U495" s="51" t="str">
        <f>IF(G495&gt;NORMA!$O$12,"NO CUMPLE","CUMPLE")</f>
        <v>NO CUMPLE</v>
      </c>
      <c r="V495" s="51" t="str">
        <f>IF(H495&gt;NORMA!$O$13,"NO CUMPLE","CUMPLE")</f>
        <v>NO CUMPLE</v>
      </c>
      <c r="W495" s="51" t="str">
        <f>IF(O495&gt;NORMA!$O$14,"NO CUMPLE","CUMPLE")</f>
        <v>NO CUMPLE</v>
      </c>
      <c r="X495" s="51" t="str">
        <f>IF(AND(N495&gt;=NORMA!$Q$4, N495&lt;=NORMA!$R$4),"CUMPLE","NO CUMPLE")</f>
        <v>CUMPLE</v>
      </c>
      <c r="Y495" s="51" t="str">
        <f>IF(I495&gt;NORMA!$O$16,"NO CUMPLE","CUMPLE")</f>
        <v>NO CUMPLE</v>
      </c>
      <c r="Z495" s="51" t="str">
        <f>IF($M495&lt;NORMA!$O$23,"NO CUMPLE","CUMPLE")</f>
        <v>NO CUMPLE</v>
      </c>
      <c r="AA495" s="51" t="str">
        <f>IF($E495&gt;NORMA!$O$24,"NO CUMPLE","CUMPLE")</f>
        <v>NO CUMPLE</v>
      </c>
      <c r="AB495" s="51" t="str">
        <f>IF($F495&gt;NORMA!$O$25,"NO CUMPLE","CUMPLE")</f>
        <v>NO CUMPLE</v>
      </c>
      <c r="AC495" s="51" t="str">
        <f>IF($K495&gt;NORMA!$O$26,"NO CUMPLE","CUMPLE")</f>
        <v>NO CUMPLE</v>
      </c>
      <c r="AD495" s="51" t="str">
        <f>IF($J495&gt;NORMA!$O$27,"NO CUMPLE","CUMPLE")</f>
        <v>NO CUMPLE</v>
      </c>
      <c r="AE495" s="51" t="str">
        <f>IF($G495&gt;NORMA!$O$28,"NO CUMPLE","CUMPLE")</f>
        <v>NO CUMPLE</v>
      </c>
      <c r="AF495" s="51" t="str">
        <f>IF($H495&gt;NORMA!$O$29,"NO CUMPLE","CUMPLE")</f>
        <v>NO CUMPLE</v>
      </c>
      <c r="AG495" s="51" t="str">
        <f>IF($O495&gt;NORMA!$O$30,"NO CUMPLE","CUMPLE")</f>
        <v>NO CUMPLE</v>
      </c>
      <c r="AH495" s="51" t="str">
        <f>IF(AND($N495&gt;=NORMA!$R$18, $N495&lt;=NORMA!$S$18),"CUMPLE","NO CUMPLE")</f>
        <v>CUMPLE</v>
      </c>
      <c r="AI495" s="51" t="str">
        <f>IF($I495&gt;NORMA!$O$32,"NO CUMPLE","CUMPLE")</f>
        <v>NO CUMPLE</v>
      </c>
    </row>
    <row r="496" spans="1:35" ht="14.25" customHeight="1" x14ac:dyDescent="0.35">
      <c r="A496" s="213" t="s">
        <v>117</v>
      </c>
      <c r="B496" s="267" t="s">
        <v>119</v>
      </c>
      <c r="C496" s="240">
        <v>40204</v>
      </c>
      <c r="D496" s="241">
        <v>0.54166666666666696</v>
      </c>
      <c r="E496" s="216">
        <v>5</v>
      </c>
      <c r="F496" s="216">
        <v>196</v>
      </c>
      <c r="G496" s="216">
        <v>3990</v>
      </c>
      <c r="H496" s="245">
        <v>3.6</v>
      </c>
      <c r="I496" s="218">
        <v>4.3600000000000003</v>
      </c>
      <c r="J496" s="242">
        <v>32.700000000000003</v>
      </c>
      <c r="K496" s="218">
        <v>29.3</v>
      </c>
      <c r="L496" s="242">
        <v>0.31359999999999999</v>
      </c>
      <c r="M496" s="243">
        <v>1.7</v>
      </c>
      <c r="N496" s="243">
        <v>7.74</v>
      </c>
      <c r="O496" s="244">
        <v>90000</v>
      </c>
      <c r="P496" s="51" t="str">
        <f>IF(M496&lt;NORMA!$O$7,"NO CUMPLE","CUMPLE")</f>
        <v>CUMPLE</v>
      </c>
      <c r="Q496" s="51" t="str">
        <f>IF(E496&gt;NORMA!$O$8,"NO CUMPLE","CUMPLE")</f>
        <v>CUMPLE</v>
      </c>
      <c r="R496" s="51" t="str">
        <f>IF(F496&gt;NORMA!$O$9,"NO CUMPLE","CUMPLE")</f>
        <v>CUMPLE</v>
      </c>
      <c r="S496" s="51" t="str">
        <f>IF(K496&gt;NORMA!$O$10,"NO CUMPLE","CUMPLE")</f>
        <v>NO CUMPLE</v>
      </c>
      <c r="T496" s="51" t="str">
        <f>IF(J496&gt;NORMA!$O$11,"NO CUMPLE","CUMPLE")</f>
        <v>NO CUMPLE</v>
      </c>
      <c r="U496" s="51" t="str">
        <f>IF(G496&gt;NORMA!$O$12,"NO CUMPLE","CUMPLE")</f>
        <v>NO CUMPLE</v>
      </c>
      <c r="V496" s="51" t="str">
        <f>IF(H496&gt;NORMA!$O$13,"NO CUMPLE","CUMPLE")</f>
        <v>CUMPLE</v>
      </c>
      <c r="W496" s="51" t="str">
        <f>IF(O496&gt;NORMA!$O$14,"NO CUMPLE","CUMPLE")</f>
        <v>CUMPLE</v>
      </c>
      <c r="X496" s="51" t="str">
        <f>IF(AND(N496&gt;=NORMA!$Q$4, N496&lt;=NORMA!$R$4),"CUMPLE","NO CUMPLE")</f>
        <v>CUMPLE</v>
      </c>
      <c r="Y496" s="51" t="str">
        <f>IF(I496&gt;NORMA!$O$16,"NO CUMPLE","CUMPLE")</f>
        <v>NO CUMPLE</v>
      </c>
      <c r="Z496" s="51" t="str">
        <f>IF($M496&lt;NORMA!$O$23,"NO CUMPLE","CUMPLE")</f>
        <v>NO CUMPLE</v>
      </c>
      <c r="AA496" s="51" t="str">
        <f>IF($E496&gt;NORMA!$O$24,"NO CUMPLE","CUMPLE")</f>
        <v>CUMPLE</v>
      </c>
      <c r="AB496" s="51" t="str">
        <f>IF($F496&gt;NORMA!$O$25,"NO CUMPLE","CUMPLE")</f>
        <v>NO CUMPLE</v>
      </c>
      <c r="AC496" s="51" t="str">
        <f>IF($K496&gt;NORMA!$O$26,"NO CUMPLE","CUMPLE")</f>
        <v>NO CUMPLE</v>
      </c>
      <c r="AD496" s="51" t="str">
        <f>IF($J496&gt;NORMA!$O$27,"NO CUMPLE","CUMPLE")</f>
        <v>NO CUMPLE</v>
      </c>
      <c r="AE496" s="51" t="str">
        <f>IF($G496&gt;NORMA!$O$28,"NO CUMPLE","CUMPLE")</f>
        <v>NO CUMPLE</v>
      </c>
      <c r="AF496" s="51" t="str">
        <f>IF($H496&gt;NORMA!$O$29,"NO CUMPLE","CUMPLE")</f>
        <v>CUMPLE</v>
      </c>
      <c r="AG496" s="51" t="str">
        <f>IF($O496&gt;NORMA!$O$30,"NO CUMPLE","CUMPLE")</f>
        <v>CUMPLE</v>
      </c>
      <c r="AH496" s="51" t="str">
        <f>IF(AND($N496&gt;=NORMA!$R$18, $N496&lt;=NORMA!$S$18),"CUMPLE","NO CUMPLE")</f>
        <v>CUMPLE</v>
      </c>
      <c r="AI496" s="51" t="str">
        <f>IF($I496&gt;NORMA!$O$32,"NO CUMPLE","CUMPLE")</f>
        <v>NO CUMPLE</v>
      </c>
    </row>
    <row r="497" spans="1:35" ht="14.25" customHeight="1" x14ac:dyDescent="0.35">
      <c r="A497" s="213" t="s">
        <v>121</v>
      </c>
      <c r="B497" s="217" t="s">
        <v>119</v>
      </c>
      <c r="C497" s="240">
        <v>40206</v>
      </c>
      <c r="D497" s="241">
        <v>0.54166666666666696</v>
      </c>
      <c r="E497" s="216">
        <v>115</v>
      </c>
      <c r="F497" s="216">
        <v>304</v>
      </c>
      <c r="G497" s="216">
        <v>100</v>
      </c>
      <c r="H497" s="216">
        <v>47.1</v>
      </c>
      <c r="I497" s="218">
        <v>6.9</v>
      </c>
      <c r="J497" s="242">
        <v>5.22</v>
      </c>
      <c r="K497" s="218">
        <v>54.71</v>
      </c>
      <c r="L497" s="242">
        <v>1.53066666666667</v>
      </c>
      <c r="M497" s="243">
        <v>0.1</v>
      </c>
      <c r="N497" s="243">
        <v>7.46</v>
      </c>
      <c r="O497" s="244">
        <v>2300000</v>
      </c>
      <c r="P497" s="51" t="str">
        <f>IF(M497&lt;NORMA!$O$7,"NO CUMPLE","CUMPLE")</f>
        <v>NO CUMPLE</v>
      </c>
      <c r="Q497" s="51" t="str">
        <f>IF(E497&gt;NORMA!$O$8,"NO CUMPLE","CUMPLE")</f>
        <v>NO CUMPLE</v>
      </c>
      <c r="R497" s="51" t="str">
        <f>IF(F497&gt;NORMA!$O$9,"NO CUMPLE","CUMPLE")</f>
        <v>NO CUMPLE</v>
      </c>
      <c r="S497" s="51" t="str">
        <f>IF(K497&gt;NORMA!$O$10,"NO CUMPLE","CUMPLE")</f>
        <v>NO CUMPLE</v>
      </c>
      <c r="T497" s="51" t="str">
        <f>IF(J497&gt;NORMA!$O$11,"NO CUMPLE","CUMPLE")</f>
        <v>NO CUMPLE</v>
      </c>
      <c r="U497" s="51" t="str">
        <f>IF(G497&gt;NORMA!$O$12,"NO CUMPLE","CUMPLE")</f>
        <v>CUMPLE</v>
      </c>
      <c r="V497" s="51" t="str">
        <f>IF(H497&gt;NORMA!$O$13,"NO CUMPLE","CUMPLE")</f>
        <v>NO CUMPLE</v>
      </c>
      <c r="W497" s="51" t="str">
        <f>IF(O497&gt;NORMA!$O$14,"NO CUMPLE","CUMPLE")</f>
        <v>NO CUMPLE</v>
      </c>
      <c r="X497" s="51" t="str">
        <f>IF(AND(N497&gt;=NORMA!$Q$4, N497&lt;=NORMA!$R$4),"CUMPLE","NO CUMPLE")</f>
        <v>CUMPLE</v>
      </c>
      <c r="Y497" s="51" t="str">
        <f>IF(I497&gt;NORMA!$O$16,"NO CUMPLE","CUMPLE")</f>
        <v>NO CUMPLE</v>
      </c>
      <c r="Z497" s="51" t="str">
        <f>IF($M497&lt;NORMA!$O$23,"NO CUMPLE","CUMPLE")</f>
        <v>NO CUMPLE</v>
      </c>
      <c r="AA497" s="51" t="str">
        <f>IF($E497&gt;NORMA!$O$24,"NO CUMPLE","CUMPLE")</f>
        <v>NO CUMPLE</v>
      </c>
      <c r="AB497" s="51" t="str">
        <f>IF($F497&gt;NORMA!$O$25,"NO CUMPLE","CUMPLE")</f>
        <v>NO CUMPLE</v>
      </c>
      <c r="AC497" s="51" t="str">
        <f>IF($K497&gt;NORMA!$O$26,"NO CUMPLE","CUMPLE")</f>
        <v>NO CUMPLE</v>
      </c>
      <c r="AD497" s="51" t="str">
        <f>IF($J497&gt;NORMA!$O$27,"NO CUMPLE","CUMPLE")</f>
        <v>NO CUMPLE</v>
      </c>
      <c r="AE497" s="51" t="str">
        <f>IF($G497&gt;NORMA!$O$28,"NO CUMPLE","CUMPLE")</f>
        <v>CUMPLE</v>
      </c>
      <c r="AF497" s="51" t="str">
        <f>IF($H497&gt;NORMA!$O$29,"NO CUMPLE","CUMPLE")</f>
        <v>NO CUMPLE</v>
      </c>
      <c r="AG497" s="51" t="str">
        <f>IF($O497&gt;NORMA!$O$30,"NO CUMPLE","CUMPLE")</f>
        <v>NO CUMPLE</v>
      </c>
      <c r="AH497" s="51" t="str">
        <f>IF(AND($N497&gt;=NORMA!$R$18, $N497&lt;=NORMA!$S$18),"CUMPLE","NO CUMPLE")</f>
        <v>CUMPLE</v>
      </c>
      <c r="AI497" s="51" t="str">
        <f>IF($I497&gt;NORMA!$O$32,"NO CUMPLE","CUMPLE")</f>
        <v>NO CUMPLE</v>
      </c>
    </row>
    <row r="498" spans="1:35" ht="14.25" customHeight="1" x14ac:dyDescent="0.35">
      <c r="A498" s="213" t="s">
        <v>118</v>
      </c>
      <c r="B498" s="217" t="s">
        <v>119</v>
      </c>
      <c r="C498" s="240">
        <v>40217</v>
      </c>
      <c r="D498" s="241">
        <v>0.125</v>
      </c>
      <c r="E498" s="216">
        <v>12</v>
      </c>
      <c r="F498" s="216">
        <v>60.9</v>
      </c>
      <c r="G498" s="216">
        <v>25</v>
      </c>
      <c r="H498" s="245">
        <v>3.6</v>
      </c>
      <c r="I498" s="218">
        <v>1.43</v>
      </c>
      <c r="J498" s="242">
        <v>1.56</v>
      </c>
      <c r="K498" s="218">
        <v>11.3</v>
      </c>
      <c r="L498" s="242">
        <v>0.44950000000000001</v>
      </c>
      <c r="M498" s="243">
        <v>0.1</v>
      </c>
      <c r="N498" s="243">
        <v>6.96</v>
      </c>
      <c r="O498" s="244">
        <v>17000</v>
      </c>
      <c r="P498" s="51" t="str">
        <f>IF(M498&lt;NORMA!$O$7,"NO CUMPLE","CUMPLE")</f>
        <v>NO CUMPLE</v>
      </c>
      <c r="Q498" s="51" t="str">
        <f>IF(E498&gt;NORMA!$O$8,"NO CUMPLE","CUMPLE")</f>
        <v>CUMPLE</v>
      </c>
      <c r="R498" s="51" t="str">
        <f>IF(F498&gt;NORMA!$O$9,"NO CUMPLE","CUMPLE")</f>
        <v>CUMPLE</v>
      </c>
      <c r="S498" s="51" t="str">
        <f>IF(K498&gt;NORMA!$O$10,"NO CUMPLE","CUMPLE")</f>
        <v>CUMPLE</v>
      </c>
      <c r="T498" s="51" t="str">
        <f>IF(J498&gt;NORMA!$O$11,"NO CUMPLE","CUMPLE")</f>
        <v>CUMPLE</v>
      </c>
      <c r="U498" s="51" t="str">
        <f>IF(G498&gt;NORMA!$O$12,"NO CUMPLE","CUMPLE")</f>
        <v>CUMPLE</v>
      </c>
      <c r="V498" s="51" t="str">
        <f>IF(H498&gt;NORMA!$O$13,"NO CUMPLE","CUMPLE")</f>
        <v>CUMPLE</v>
      </c>
      <c r="W498" s="51" t="str">
        <f>IF(O498&gt;NORMA!$O$14,"NO CUMPLE","CUMPLE")</f>
        <v>CUMPLE</v>
      </c>
      <c r="X498" s="51" t="str">
        <f>IF(AND(N498&gt;=NORMA!$Q$4, N498&lt;=NORMA!$R$4),"CUMPLE","NO CUMPLE")</f>
        <v>CUMPLE</v>
      </c>
      <c r="Y498" s="51" t="str">
        <f>IF(I498&gt;NORMA!$O$16,"NO CUMPLE","CUMPLE")</f>
        <v>CUMPLE</v>
      </c>
      <c r="Z498" s="51" t="str">
        <f>IF($M498&lt;NORMA!$O$23,"NO CUMPLE","CUMPLE")</f>
        <v>NO CUMPLE</v>
      </c>
      <c r="AA498" s="51" t="str">
        <f>IF($E498&gt;NORMA!$O$24,"NO CUMPLE","CUMPLE")</f>
        <v>CUMPLE</v>
      </c>
      <c r="AB498" s="51" t="str">
        <f>IF($F498&gt;NORMA!$O$25,"NO CUMPLE","CUMPLE")</f>
        <v>NO CUMPLE</v>
      </c>
      <c r="AC498" s="51" t="str">
        <f>IF($K498&gt;NORMA!$O$26,"NO CUMPLE","CUMPLE")</f>
        <v>NO CUMPLE</v>
      </c>
      <c r="AD498" s="51" t="str">
        <f>IF($J498&gt;NORMA!$O$27,"NO CUMPLE","CUMPLE")</f>
        <v>CUMPLE</v>
      </c>
      <c r="AE498" s="51" t="str">
        <f>IF($G498&gt;NORMA!$O$28,"NO CUMPLE","CUMPLE")</f>
        <v>CUMPLE</v>
      </c>
      <c r="AF498" s="51" t="str">
        <f>IF($H498&gt;NORMA!$O$29,"NO CUMPLE","CUMPLE")</f>
        <v>CUMPLE</v>
      </c>
      <c r="AG498" s="51" t="str">
        <f>IF($O498&gt;NORMA!$O$30,"NO CUMPLE","CUMPLE")</f>
        <v>CUMPLE</v>
      </c>
      <c r="AH498" s="51" t="str">
        <f>IF(AND($N498&gt;=NORMA!$R$18, $N498&lt;=NORMA!$S$18),"CUMPLE","NO CUMPLE")</f>
        <v>CUMPLE</v>
      </c>
      <c r="AI498" s="51" t="str">
        <f>IF($I498&gt;NORMA!$O$32,"NO CUMPLE","CUMPLE")</f>
        <v>NO CUMPLE</v>
      </c>
    </row>
    <row r="499" spans="1:35" ht="14.25" customHeight="1" x14ac:dyDescent="0.35">
      <c r="A499" s="213" t="s">
        <v>120</v>
      </c>
      <c r="B499" s="217" t="s">
        <v>119</v>
      </c>
      <c r="C499" s="240">
        <v>40218</v>
      </c>
      <c r="D499" s="241">
        <v>0.125</v>
      </c>
      <c r="E499" s="216">
        <v>60</v>
      </c>
      <c r="F499" s="216">
        <v>208</v>
      </c>
      <c r="G499" s="216">
        <v>157</v>
      </c>
      <c r="H499" s="216">
        <v>5.0999999999999996</v>
      </c>
      <c r="I499" s="218">
        <v>5.56</v>
      </c>
      <c r="J499" s="242">
        <v>3.43</v>
      </c>
      <c r="K499" s="218">
        <v>33.409999999999997</v>
      </c>
      <c r="L499" s="242">
        <v>0.35949999999999999</v>
      </c>
      <c r="M499" s="243">
        <v>0.6</v>
      </c>
      <c r="N499" s="243">
        <v>6.79</v>
      </c>
      <c r="O499" s="244">
        <v>1300000</v>
      </c>
      <c r="P499" s="51" t="str">
        <f>IF(M499&lt;NORMA!$O$7,"NO CUMPLE","CUMPLE")</f>
        <v>NO CUMPLE</v>
      </c>
      <c r="Q499" s="51" t="str">
        <f>IF(E499&gt;NORMA!$O$8,"NO CUMPLE","CUMPLE")</f>
        <v>CUMPLE</v>
      </c>
      <c r="R499" s="51" t="str">
        <f>IF(F499&gt;NORMA!$O$9,"NO CUMPLE","CUMPLE")</f>
        <v>NO CUMPLE</v>
      </c>
      <c r="S499" s="51" t="str">
        <f>IF(K499&gt;NORMA!$O$10,"NO CUMPLE","CUMPLE")</f>
        <v>NO CUMPLE</v>
      </c>
      <c r="T499" s="51" t="str">
        <f>IF(J499&gt;NORMA!$O$11,"NO CUMPLE","CUMPLE")</f>
        <v>CUMPLE</v>
      </c>
      <c r="U499" s="51" t="str">
        <f>IF(G499&gt;NORMA!$O$12,"NO CUMPLE","CUMPLE")</f>
        <v>NO CUMPLE</v>
      </c>
      <c r="V499" s="51" t="str">
        <f>IF(H499&gt;NORMA!$O$13,"NO CUMPLE","CUMPLE")</f>
        <v>CUMPLE</v>
      </c>
      <c r="W499" s="51" t="str">
        <f>IF(O499&gt;NORMA!$O$14,"NO CUMPLE","CUMPLE")</f>
        <v>NO CUMPLE</v>
      </c>
      <c r="X499" s="51" t="str">
        <f>IF(AND(N499&gt;=NORMA!$Q$4, N499&lt;=NORMA!$R$4),"CUMPLE","NO CUMPLE")</f>
        <v>CUMPLE</v>
      </c>
      <c r="Y499" s="51" t="str">
        <f>IF(I499&gt;NORMA!$O$16,"NO CUMPLE","CUMPLE")</f>
        <v>NO CUMPLE</v>
      </c>
      <c r="Z499" s="51" t="str">
        <f>IF($M499&lt;NORMA!$O$23,"NO CUMPLE","CUMPLE")</f>
        <v>NO CUMPLE</v>
      </c>
      <c r="AA499" s="51" t="str">
        <f>IF($E499&gt;NORMA!$O$24,"NO CUMPLE","CUMPLE")</f>
        <v>NO CUMPLE</v>
      </c>
      <c r="AB499" s="51" t="str">
        <f>IF($F499&gt;NORMA!$O$25,"NO CUMPLE","CUMPLE")</f>
        <v>NO CUMPLE</v>
      </c>
      <c r="AC499" s="51" t="str">
        <f>IF($K499&gt;NORMA!$O$26,"NO CUMPLE","CUMPLE")</f>
        <v>NO CUMPLE</v>
      </c>
      <c r="AD499" s="51" t="str">
        <f>IF($J499&gt;NORMA!$O$27,"NO CUMPLE","CUMPLE")</f>
        <v>NO CUMPLE</v>
      </c>
      <c r="AE499" s="51" t="str">
        <f>IF($G499&gt;NORMA!$O$28,"NO CUMPLE","CUMPLE")</f>
        <v>NO CUMPLE</v>
      </c>
      <c r="AF499" s="51" t="str">
        <f>IF($H499&gt;NORMA!$O$29,"NO CUMPLE","CUMPLE")</f>
        <v>CUMPLE</v>
      </c>
      <c r="AG499" s="51" t="str">
        <f>IF($O499&gt;NORMA!$O$30,"NO CUMPLE","CUMPLE")</f>
        <v>NO CUMPLE</v>
      </c>
      <c r="AH499" s="51" t="str">
        <f>IF(AND($N499&gt;=NORMA!$R$18, $N499&lt;=NORMA!$S$18),"CUMPLE","NO CUMPLE")</f>
        <v>CUMPLE</v>
      </c>
      <c r="AI499" s="51" t="str">
        <f>IF($I499&gt;NORMA!$O$32,"NO CUMPLE","CUMPLE")</f>
        <v>NO CUMPLE</v>
      </c>
    </row>
    <row r="500" spans="1:35" ht="14.25" customHeight="1" x14ac:dyDescent="0.35">
      <c r="A500" s="213" t="s">
        <v>117</v>
      </c>
      <c r="B500" s="267" t="s">
        <v>119</v>
      </c>
      <c r="C500" s="240">
        <v>40221</v>
      </c>
      <c r="D500" s="241">
        <v>0.125</v>
      </c>
      <c r="E500" s="216">
        <v>71</v>
      </c>
      <c r="F500" s="216">
        <v>586</v>
      </c>
      <c r="G500" s="216">
        <v>964</v>
      </c>
      <c r="H500" s="216">
        <v>5.0999999999999996</v>
      </c>
      <c r="I500" s="218">
        <v>3.8</v>
      </c>
      <c r="J500" s="242">
        <v>18.600000000000001</v>
      </c>
      <c r="K500" s="218">
        <v>68.7</v>
      </c>
      <c r="L500" s="242">
        <v>0.215</v>
      </c>
      <c r="M500" s="243">
        <v>1.5</v>
      </c>
      <c r="N500" s="243">
        <v>8.33</v>
      </c>
      <c r="O500" s="244">
        <v>200000</v>
      </c>
      <c r="P500" s="51" t="str">
        <f>IF(M500&lt;NORMA!$O$7,"NO CUMPLE","CUMPLE")</f>
        <v>CUMPLE</v>
      </c>
      <c r="Q500" s="51" t="str">
        <f>IF(E500&gt;NORMA!$O$8,"NO CUMPLE","CUMPLE")</f>
        <v>CUMPLE</v>
      </c>
      <c r="R500" s="51" t="str">
        <f>IF(F500&gt;NORMA!$O$9,"NO CUMPLE","CUMPLE")</f>
        <v>NO CUMPLE</v>
      </c>
      <c r="S500" s="51" t="str">
        <f>IF(K500&gt;NORMA!$O$10,"NO CUMPLE","CUMPLE")</f>
        <v>NO CUMPLE</v>
      </c>
      <c r="T500" s="51" t="str">
        <f>IF(J500&gt;NORMA!$O$11,"NO CUMPLE","CUMPLE")</f>
        <v>NO CUMPLE</v>
      </c>
      <c r="U500" s="51" t="str">
        <f>IF(G500&gt;NORMA!$O$12,"NO CUMPLE","CUMPLE")</f>
        <v>NO CUMPLE</v>
      </c>
      <c r="V500" s="51" t="str">
        <f>IF(H500&gt;NORMA!$O$13,"NO CUMPLE","CUMPLE")</f>
        <v>CUMPLE</v>
      </c>
      <c r="W500" s="51" t="str">
        <f>IF(O500&gt;NORMA!$O$14,"NO CUMPLE","CUMPLE")</f>
        <v>CUMPLE</v>
      </c>
      <c r="X500" s="51" t="str">
        <f>IF(AND(N500&gt;=NORMA!$Q$4, N500&lt;=NORMA!$R$4),"CUMPLE","NO CUMPLE")</f>
        <v>CUMPLE</v>
      </c>
      <c r="Y500" s="51" t="str">
        <f>IF(I500&gt;NORMA!$O$16,"NO CUMPLE","CUMPLE")</f>
        <v>NO CUMPLE</v>
      </c>
      <c r="Z500" s="51" t="str">
        <f>IF($M500&lt;NORMA!$O$23,"NO CUMPLE","CUMPLE")</f>
        <v>NO CUMPLE</v>
      </c>
      <c r="AA500" s="51" t="str">
        <f>IF($E500&gt;NORMA!$O$24,"NO CUMPLE","CUMPLE")</f>
        <v>NO CUMPLE</v>
      </c>
      <c r="AB500" s="51" t="str">
        <f>IF($F500&gt;NORMA!$O$25,"NO CUMPLE","CUMPLE")</f>
        <v>NO CUMPLE</v>
      </c>
      <c r="AC500" s="51" t="str">
        <f>IF($K500&gt;NORMA!$O$26,"NO CUMPLE","CUMPLE")</f>
        <v>NO CUMPLE</v>
      </c>
      <c r="AD500" s="51" t="str">
        <f>IF($J500&gt;NORMA!$O$27,"NO CUMPLE","CUMPLE")</f>
        <v>NO CUMPLE</v>
      </c>
      <c r="AE500" s="51" t="str">
        <f>IF($G500&gt;NORMA!$O$28,"NO CUMPLE","CUMPLE")</f>
        <v>NO CUMPLE</v>
      </c>
      <c r="AF500" s="51" t="str">
        <f>IF($H500&gt;NORMA!$O$29,"NO CUMPLE","CUMPLE")</f>
        <v>CUMPLE</v>
      </c>
      <c r="AG500" s="51" t="str">
        <f>IF($O500&gt;NORMA!$O$30,"NO CUMPLE","CUMPLE")</f>
        <v>NO CUMPLE</v>
      </c>
      <c r="AH500" s="51" t="str">
        <f>IF(AND($N500&gt;=NORMA!$R$18, $N500&lt;=NORMA!$S$18),"CUMPLE","NO CUMPLE")</f>
        <v>CUMPLE</v>
      </c>
      <c r="AI500" s="51" t="str">
        <f>IF($I500&gt;NORMA!$O$32,"NO CUMPLE","CUMPLE")</f>
        <v>NO CUMPLE</v>
      </c>
    </row>
    <row r="501" spans="1:35" ht="14.25" customHeight="1" x14ac:dyDescent="0.35">
      <c r="A501" s="213" t="s">
        <v>121</v>
      </c>
      <c r="B501" s="217" t="s">
        <v>119</v>
      </c>
      <c r="C501" s="240">
        <v>40222</v>
      </c>
      <c r="D501" s="241">
        <v>0.125</v>
      </c>
      <c r="E501" s="216">
        <v>106</v>
      </c>
      <c r="F501" s="216">
        <v>273</v>
      </c>
      <c r="G501" s="216">
        <v>167</v>
      </c>
      <c r="H501" s="216">
        <v>11.1</v>
      </c>
      <c r="I501" s="218">
        <v>6.2</v>
      </c>
      <c r="J501" s="242">
        <v>5.73</v>
      </c>
      <c r="K501" s="218">
        <v>43.13</v>
      </c>
      <c r="L501" s="242">
        <v>1.3305</v>
      </c>
      <c r="M501" s="243">
        <v>0.1</v>
      </c>
      <c r="N501" s="243">
        <v>7.14</v>
      </c>
      <c r="O501" s="244">
        <v>3200000</v>
      </c>
      <c r="P501" s="51" t="str">
        <f>IF(M501&lt;NORMA!$O$7,"NO CUMPLE","CUMPLE")</f>
        <v>NO CUMPLE</v>
      </c>
      <c r="Q501" s="51" t="str">
        <f>IF(E501&gt;NORMA!$O$8,"NO CUMPLE","CUMPLE")</f>
        <v>NO CUMPLE</v>
      </c>
      <c r="R501" s="51" t="str">
        <f>IF(F501&gt;NORMA!$O$9,"NO CUMPLE","CUMPLE")</f>
        <v>NO CUMPLE</v>
      </c>
      <c r="S501" s="51" t="str">
        <f>IF(K501&gt;NORMA!$O$10,"NO CUMPLE","CUMPLE")</f>
        <v>NO CUMPLE</v>
      </c>
      <c r="T501" s="51" t="str">
        <f>IF(J501&gt;NORMA!$O$11,"NO CUMPLE","CUMPLE")</f>
        <v>NO CUMPLE</v>
      </c>
      <c r="U501" s="51" t="str">
        <f>IF(G501&gt;NORMA!$O$12,"NO CUMPLE","CUMPLE")</f>
        <v>NO CUMPLE</v>
      </c>
      <c r="V501" s="51" t="str">
        <f>IF(H501&gt;NORMA!$O$13,"NO CUMPLE","CUMPLE")</f>
        <v>CUMPLE</v>
      </c>
      <c r="W501" s="51" t="str">
        <f>IF(O501&gt;NORMA!$O$14,"NO CUMPLE","CUMPLE")</f>
        <v>NO CUMPLE</v>
      </c>
      <c r="X501" s="51" t="str">
        <f>IF(AND(N501&gt;=NORMA!$Q$4, N501&lt;=NORMA!$R$4),"CUMPLE","NO CUMPLE")</f>
        <v>CUMPLE</v>
      </c>
      <c r="Y501" s="51" t="str">
        <f>IF(I501&gt;NORMA!$O$16,"NO CUMPLE","CUMPLE")</f>
        <v>NO CUMPLE</v>
      </c>
      <c r="Z501" s="51" t="str">
        <f>IF($M501&lt;NORMA!$O$23,"NO CUMPLE","CUMPLE")</f>
        <v>NO CUMPLE</v>
      </c>
      <c r="AA501" s="51" t="str">
        <f>IF($E501&gt;NORMA!$O$24,"NO CUMPLE","CUMPLE")</f>
        <v>NO CUMPLE</v>
      </c>
      <c r="AB501" s="51" t="str">
        <f>IF($F501&gt;NORMA!$O$25,"NO CUMPLE","CUMPLE")</f>
        <v>NO CUMPLE</v>
      </c>
      <c r="AC501" s="51" t="str">
        <f>IF($K501&gt;NORMA!$O$26,"NO CUMPLE","CUMPLE")</f>
        <v>NO CUMPLE</v>
      </c>
      <c r="AD501" s="51" t="str">
        <f>IF($J501&gt;NORMA!$O$27,"NO CUMPLE","CUMPLE")</f>
        <v>NO CUMPLE</v>
      </c>
      <c r="AE501" s="51" t="str">
        <f>IF($G501&gt;NORMA!$O$28,"NO CUMPLE","CUMPLE")</f>
        <v>NO CUMPLE</v>
      </c>
      <c r="AF501" s="51" t="str">
        <f>IF($H501&gt;NORMA!$O$29,"NO CUMPLE","CUMPLE")</f>
        <v>NO CUMPLE</v>
      </c>
      <c r="AG501" s="51" t="str">
        <f>IF($O501&gt;NORMA!$O$30,"NO CUMPLE","CUMPLE")</f>
        <v>NO CUMPLE</v>
      </c>
      <c r="AH501" s="51" t="str">
        <f>IF(AND($N501&gt;=NORMA!$R$18, $N501&lt;=NORMA!$S$18),"CUMPLE","NO CUMPLE")</f>
        <v>CUMPLE</v>
      </c>
      <c r="AI501" s="51" t="str">
        <f>IF($I501&gt;NORMA!$O$32,"NO CUMPLE","CUMPLE")</f>
        <v>NO CUMPLE</v>
      </c>
    </row>
    <row r="502" spans="1:35" ht="14.25" customHeight="1" x14ac:dyDescent="0.35">
      <c r="A502" s="213" t="s">
        <v>118</v>
      </c>
      <c r="B502" s="217" t="s">
        <v>119</v>
      </c>
      <c r="C502" s="240">
        <v>40234</v>
      </c>
      <c r="D502" s="241">
        <v>0.5</v>
      </c>
      <c r="E502" s="216">
        <v>15</v>
      </c>
      <c r="F502" s="216">
        <v>118</v>
      </c>
      <c r="G502" s="216">
        <v>100</v>
      </c>
      <c r="H502" s="216">
        <v>4.3</v>
      </c>
      <c r="I502" s="218">
        <v>2.15</v>
      </c>
      <c r="J502" s="242">
        <v>1.57</v>
      </c>
      <c r="K502" s="218">
        <v>19.23</v>
      </c>
      <c r="L502" s="242">
        <v>0.39074999999999999</v>
      </c>
      <c r="M502" s="243">
        <v>0.1</v>
      </c>
      <c r="N502" s="243">
        <v>7.09</v>
      </c>
      <c r="O502" s="244">
        <v>15000</v>
      </c>
      <c r="P502" s="51" t="str">
        <f>IF(M502&lt;NORMA!$O$7,"NO CUMPLE","CUMPLE")</f>
        <v>NO CUMPLE</v>
      </c>
      <c r="Q502" s="51" t="str">
        <f>IF(E502&gt;NORMA!$O$8,"NO CUMPLE","CUMPLE")</f>
        <v>CUMPLE</v>
      </c>
      <c r="R502" s="51" t="str">
        <f>IF(F502&gt;NORMA!$O$9,"NO CUMPLE","CUMPLE")</f>
        <v>CUMPLE</v>
      </c>
      <c r="S502" s="51" t="str">
        <f>IF(K502&gt;NORMA!$O$10,"NO CUMPLE","CUMPLE")</f>
        <v>CUMPLE</v>
      </c>
      <c r="T502" s="51" t="str">
        <f>IF(J502&gt;NORMA!$O$11,"NO CUMPLE","CUMPLE")</f>
        <v>CUMPLE</v>
      </c>
      <c r="U502" s="51" t="str">
        <f>IF(G502&gt;NORMA!$O$12,"NO CUMPLE","CUMPLE")</f>
        <v>CUMPLE</v>
      </c>
      <c r="V502" s="51" t="str">
        <f>IF(H502&gt;NORMA!$O$13,"NO CUMPLE","CUMPLE")</f>
        <v>CUMPLE</v>
      </c>
      <c r="W502" s="51" t="str">
        <f>IF(O502&gt;NORMA!$O$14,"NO CUMPLE","CUMPLE")</f>
        <v>CUMPLE</v>
      </c>
      <c r="X502" s="51" t="str">
        <f>IF(AND(N502&gt;=NORMA!$Q$4, N502&lt;=NORMA!$R$4),"CUMPLE","NO CUMPLE")</f>
        <v>CUMPLE</v>
      </c>
      <c r="Y502" s="51" t="str">
        <f>IF(I502&gt;NORMA!$O$16,"NO CUMPLE","CUMPLE")</f>
        <v>CUMPLE</v>
      </c>
      <c r="Z502" s="51" t="str">
        <f>IF($M502&lt;NORMA!$O$23,"NO CUMPLE","CUMPLE")</f>
        <v>NO CUMPLE</v>
      </c>
      <c r="AA502" s="51" t="str">
        <f>IF($E502&gt;NORMA!$O$24,"NO CUMPLE","CUMPLE")</f>
        <v>CUMPLE</v>
      </c>
      <c r="AB502" s="51" t="str">
        <f>IF($F502&gt;NORMA!$O$25,"NO CUMPLE","CUMPLE")</f>
        <v>NO CUMPLE</v>
      </c>
      <c r="AC502" s="51" t="str">
        <f>IF($K502&gt;NORMA!$O$26,"NO CUMPLE","CUMPLE")</f>
        <v>NO CUMPLE</v>
      </c>
      <c r="AD502" s="51" t="str">
        <f>IF($J502&gt;NORMA!$O$27,"NO CUMPLE","CUMPLE")</f>
        <v>CUMPLE</v>
      </c>
      <c r="AE502" s="51" t="str">
        <f>IF($G502&gt;NORMA!$O$28,"NO CUMPLE","CUMPLE")</f>
        <v>CUMPLE</v>
      </c>
      <c r="AF502" s="51" t="str">
        <f>IF($H502&gt;NORMA!$O$29,"NO CUMPLE","CUMPLE")</f>
        <v>CUMPLE</v>
      </c>
      <c r="AG502" s="51" t="str">
        <f>IF($O502&gt;NORMA!$O$30,"NO CUMPLE","CUMPLE")</f>
        <v>CUMPLE</v>
      </c>
      <c r="AH502" s="51" t="str">
        <f>IF(AND($N502&gt;=NORMA!$R$18, $N502&lt;=NORMA!$S$18),"CUMPLE","NO CUMPLE")</f>
        <v>CUMPLE</v>
      </c>
      <c r="AI502" s="51" t="str">
        <f>IF($I502&gt;NORMA!$O$32,"NO CUMPLE","CUMPLE")</f>
        <v>NO CUMPLE</v>
      </c>
    </row>
    <row r="503" spans="1:35" ht="14.25" customHeight="1" x14ac:dyDescent="0.35">
      <c r="A503" s="213" t="s">
        <v>120</v>
      </c>
      <c r="B503" s="217" t="s">
        <v>119</v>
      </c>
      <c r="C503" s="240">
        <v>40235</v>
      </c>
      <c r="D503" s="241">
        <v>0.54166666666666696</v>
      </c>
      <c r="E503" s="216">
        <v>133</v>
      </c>
      <c r="F503" s="216">
        <v>362</v>
      </c>
      <c r="G503" s="216">
        <v>523</v>
      </c>
      <c r="H503" s="216">
        <v>25.2</v>
      </c>
      <c r="I503" s="218">
        <v>6.1</v>
      </c>
      <c r="J503" s="242">
        <v>4.01</v>
      </c>
      <c r="K503" s="218">
        <v>39.14</v>
      </c>
      <c r="L503" s="242">
        <v>1.3176666666666701</v>
      </c>
      <c r="M503" s="243">
        <v>0.1</v>
      </c>
      <c r="N503" s="243">
        <v>7.97</v>
      </c>
      <c r="O503" s="244">
        <v>2100000</v>
      </c>
      <c r="P503" s="51" t="str">
        <f>IF(M503&lt;NORMA!$O$7,"NO CUMPLE","CUMPLE")</f>
        <v>NO CUMPLE</v>
      </c>
      <c r="Q503" s="51" t="str">
        <f>IF(E503&gt;NORMA!$O$8,"NO CUMPLE","CUMPLE")</f>
        <v>NO CUMPLE</v>
      </c>
      <c r="R503" s="51" t="str">
        <f>IF(F503&gt;NORMA!$O$9,"NO CUMPLE","CUMPLE")</f>
        <v>NO CUMPLE</v>
      </c>
      <c r="S503" s="51" t="str">
        <f>IF(K503&gt;NORMA!$O$10,"NO CUMPLE","CUMPLE")</f>
        <v>NO CUMPLE</v>
      </c>
      <c r="T503" s="51" t="str">
        <f>IF(J503&gt;NORMA!$O$11,"NO CUMPLE","CUMPLE")</f>
        <v>CUMPLE</v>
      </c>
      <c r="U503" s="51" t="str">
        <f>IF(G503&gt;NORMA!$O$12,"NO CUMPLE","CUMPLE")</f>
        <v>NO CUMPLE</v>
      </c>
      <c r="V503" s="51" t="str">
        <f>IF(H503&gt;NORMA!$O$13,"NO CUMPLE","CUMPLE")</f>
        <v>NO CUMPLE</v>
      </c>
      <c r="W503" s="51" t="str">
        <f>IF(O503&gt;NORMA!$O$14,"NO CUMPLE","CUMPLE")</f>
        <v>NO CUMPLE</v>
      </c>
      <c r="X503" s="51" t="str">
        <f>IF(AND(N503&gt;=NORMA!$Q$4, N503&lt;=NORMA!$R$4),"CUMPLE","NO CUMPLE")</f>
        <v>CUMPLE</v>
      </c>
      <c r="Y503" s="51" t="str">
        <f>IF(I503&gt;NORMA!$O$16,"NO CUMPLE","CUMPLE")</f>
        <v>NO CUMPLE</v>
      </c>
      <c r="Z503" s="51" t="str">
        <f>IF($M503&lt;NORMA!$O$23,"NO CUMPLE","CUMPLE")</f>
        <v>NO CUMPLE</v>
      </c>
      <c r="AA503" s="51" t="str">
        <f>IF($E503&gt;NORMA!$O$24,"NO CUMPLE","CUMPLE")</f>
        <v>NO CUMPLE</v>
      </c>
      <c r="AB503" s="51" t="str">
        <f>IF($F503&gt;NORMA!$O$25,"NO CUMPLE","CUMPLE")</f>
        <v>NO CUMPLE</v>
      </c>
      <c r="AC503" s="51" t="str">
        <f>IF($K503&gt;NORMA!$O$26,"NO CUMPLE","CUMPLE")</f>
        <v>NO CUMPLE</v>
      </c>
      <c r="AD503" s="51" t="str">
        <f>IF($J503&gt;NORMA!$O$27,"NO CUMPLE","CUMPLE")</f>
        <v>NO CUMPLE</v>
      </c>
      <c r="AE503" s="51" t="str">
        <f>IF($G503&gt;NORMA!$O$28,"NO CUMPLE","CUMPLE")</f>
        <v>NO CUMPLE</v>
      </c>
      <c r="AF503" s="51" t="str">
        <f>IF($H503&gt;NORMA!$O$29,"NO CUMPLE","CUMPLE")</f>
        <v>NO CUMPLE</v>
      </c>
      <c r="AG503" s="51" t="str">
        <f>IF($O503&gt;NORMA!$O$30,"NO CUMPLE","CUMPLE")</f>
        <v>NO CUMPLE</v>
      </c>
      <c r="AH503" s="51" t="str">
        <f>IF(AND($N503&gt;=NORMA!$R$18, $N503&lt;=NORMA!$S$18),"CUMPLE","NO CUMPLE")</f>
        <v>CUMPLE</v>
      </c>
      <c r="AI503" s="51" t="str">
        <f>IF($I503&gt;NORMA!$O$32,"NO CUMPLE","CUMPLE")</f>
        <v>NO CUMPLE</v>
      </c>
    </row>
    <row r="504" spans="1:35" ht="14.25" customHeight="1" x14ac:dyDescent="0.35">
      <c r="A504" s="213" t="s">
        <v>117</v>
      </c>
      <c r="B504" s="267" t="s">
        <v>119</v>
      </c>
      <c r="C504" s="240">
        <v>40238</v>
      </c>
      <c r="D504" s="241">
        <v>0.58333333333333304</v>
      </c>
      <c r="E504" s="216">
        <v>11.4</v>
      </c>
      <c r="F504" s="216">
        <v>267</v>
      </c>
      <c r="G504" s="216">
        <v>2000</v>
      </c>
      <c r="H504" s="216">
        <v>8.6999999999999993</v>
      </c>
      <c r="I504" s="218">
        <v>4.8</v>
      </c>
      <c r="J504" s="242">
        <v>18.7</v>
      </c>
      <c r="K504" s="218">
        <v>60.83</v>
      </c>
      <c r="L504" s="242">
        <v>0.178666666666667</v>
      </c>
      <c r="M504" s="243">
        <v>0.5</v>
      </c>
      <c r="N504" s="243">
        <v>10.68</v>
      </c>
      <c r="O504" s="244">
        <v>4000</v>
      </c>
      <c r="P504" s="51" t="str">
        <f>IF(M504&lt;NORMA!$O$7,"NO CUMPLE","CUMPLE")</f>
        <v>NO CUMPLE</v>
      </c>
      <c r="Q504" s="51" t="str">
        <f>IF(E504&gt;NORMA!$O$8,"NO CUMPLE","CUMPLE")</f>
        <v>CUMPLE</v>
      </c>
      <c r="R504" s="51" t="str">
        <f>IF(F504&gt;NORMA!$O$9,"NO CUMPLE","CUMPLE")</f>
        <v>NO CUMPLE</v>
      </c>
      <c r="S504" s="51" t="str">
        <f>IF(K504&gt;NORMA!$O$10,"NO CUMPLE","CUMPLE")</f>
        <v>NO CUMPLE</v>
      </c>
      <c r="T504" s="51" t="str">
        <f>IF(J504&gt;NORMA!$O$11,"NO CUMPLE","CUMPLE")</f>
        <v>NO CUMPLE</v>
      </c>
      <c r="U504" s="51" t="str">
        <f>IF(G504&gt;NORMA!$O$12,"NO CUMPLE","CUMPLE")</f>
        <v>NO CUMPLE</v>
      </c>
      <c r="V504" s="51" t="str">
        <f>IF(H504&gt;NORMA!$O$13,"NO CUMPLE","CUMPLE")</f>
        <v>CUMPLE</v>
      </c>
      <c r="W504" s="51" t="str">
        <f>IF(O504&gt;NORMA!$O$14,"NO CUMPLE","CUMPLE")</f>
        <v>CUMPLE</v>
      </c>
      <c r="X504" s="51" t="str">
        <f>IF(AND(N504&gt;=NORMA!$Q$4, N504&lt;=NORMA!$R$4),"CUMPLE","NO CUMPLE")</f>
        <v>NO CUMPLE</v>
      </c>
      <c r="Y504" s="51" t="str">
        <f>IF(I504&gt;NORMA!$O$16,"NO CUMPLE","CUMPLE")</f>
        <v>NO CUMPLE</v>
      </c>
      <c r="Z504" s="51" t="str">
        <f>IF($M504&lt;NORMA!$O$23,"NO CUMPLE","CUMPLE")</f>
        <v>NO CUMPLE</v>
      </c>
      <c r="AA504" s="51" t="str">
        <f>IF($E504&gt;NORMA!$O$24,"NO CUMPLE","CUMPLE")</f>
        <v>CUMPLE</v>
      </c>
      <c r="AB504" s="51" t="str">
        <f>IF($F504&gt;NORMA!$O$25,"NO CUMPLE","CUMPLE")</f>
        <v>NO CUMPLE</v>
      </c>
      <c r="AC504" s="51" t="str">
        <f>IF($K504&gt;NORMA!$O$26,"NO CUMPLE","CUMPLE")</f>
        <v>NO CUMPLE</v>
      </c>
      <c r="AD504" s="51" t="str">
        <f>IF($J504&gt;NORMA!$O$27,"NO CUMPLE","CUMPLE")</f>
        <v>NO CUMPLE</v>
      </c>
      <c r="AE504" s="51" t="str">
        <f>IF($G504&gt;NORMA!$O$28,"NO CUMPLE","CUMPLE")</f>
        <v>NO CUMPLE</v>
      </c>
      <c r="AF504" s="51" t="str">
        <f>IF($H504&gt;NORMA!$O$29,"NO CUMPLE","CUMPLE")</f>
        <v>CUMPLE</v>
      </c>
      <c r="AG504" s="51" t="str">
        <f>IF($O504&gt;NORMA!$O$30,"NO CUMPLE","CUMPLE")</f>
        <v>CUMPLE</v>
      </c>
      <c r="AH504" s="51" t="str">
        <f>IF(AND($N504&gt;=NORMA!$R$18, $N504&lt;=NORMA!$S$18),"CUMPLE","NO CUMPLE")</f>
        <v>NO CUMPLE</v>
      </c>
      <c r="AI504" s="51" t="str">
        <f>IF($I504&gt;NORMA!$O$32,"NO CUMPLE","CUMPLE")</f>
        <v>NO CUMPLE</v>
      </c>
    </row>
    <row r="505" spans="1:35" ht="14.25" customHeight="1" x14ac:dyDescent="0.35">
      <c r="A505" s="213" t="s">
        <v>121</v>
      </c>
      <c r="B505" s="217" t="s">
        <v>119</v>
      </c>
      <c r="C505" s="240">
        <v>40240</v>
      </c>
      <c r="D505" s="241">
        <v>0.58333333333333304</v>
      </c>
      <c r="E505" s="216">
        <v>112</v>
      </c>
      <c r="F505" s="216">
        <v>357</v>
      </c>
      <c r="G505" s="216">
        <v>77</v>
      </c>
      <c r="H505" s="216">
        <v>28.3</v>
      </c>
      <c r="I505" s="218">
        <v>7.4</v>
      </c>
      <c r="J505" s="242">
        <v>5.05</v>
      </c>
      <c r="K505" s="218">
        <v>47.82</v>
      </c>
      <c r="L505" s="242">
        <v>0.77459999999999996</v>
      </c>
      <c r="M505" s="243">
        <v>0.1</v>
      </c>
      <c r="N505" s="243">
        <v>7.44</v>
      </c>
      <c r="O505" s="244">
        <v>92000000</v>
      </c>
      <c r="P505" s="51" t="str">
        <f>IF(M505&lt;NORMA!$O$7,"NO CUMPLE","CUMPLE")</f>
        <v>NO CUMPLE</v>
      </c>
      <c r="Q505" s="51" t="str">
        <f>IF(E505&gt;NORMA!$O$8,"NO CUMPLE","CUMPLE")</f>
        <v>NO CUMPLE</v>
      </c>
      <c r="R505" s="51" t="str">
        <f>IF(F505&gt;NORMA!$O$9,"NO CUMPLE","CUMPLE")</f>
        <v>NO CUMPLE</v>
      </c>
      <c r="S505" s="51" t="str">
        <f>IF(K505&gt;NORMA!$O$10,"NO CUMPLE","CUMPLE")</f>
        <v>NO CUMPLE</v>
      </c>
      <c r="T505" s="51" t="str">
        <f>IF(J505&gt;NORMA!$O$11,"NO CUMPLE","CUMPLE")</f>
        <v>NO CUMPLE</v>
      </c>
      <c r="U505" s="51" t="str">
        <f>IF(G505&gt;NORMA!$O$12,"NO CUMPLE","CUMPLE")</f>
        <v>CUMPLE</v>
      </c>
      <c r="V505" s="51" t="str">
        <f>IF(H505&gt;NORMA!$O$13,"NO CUMPLE","CUMPLE")</f>
        <v>NO CUMPLE</v>
      </c>
      <c r="W505" s="51" t="str">
        <f>IF(O505&gt;NORMA!$O$14,"NO CUMPLE","CUMPLE")</f>
        <v>NO CUMPLE</v>
      </c>
      <c r="X505" s="51" t="str">
        <f>IF(AND(N505&gt;=NORMA!$Q$4, N505&lt;=NORMA!$R$4),"CUMPLE","NO CUMPLE")</f>
        <v>CUMPLE</v>
      </c>
      <c r="Y505" s="51" t="str">
        <f>IF(I505&gt;NORMA!$O$16,"NO CUMPLE","CUMPLE")</f>
        <v>NO CUMPLE</v>
      </c>
      <c r="Z505" s="51" t="str">
        <f>IF($M505&lt;NORMA!$O$23,"NO CUMPLE","CUMPLE")</f>
        <v>NO CUMPLE</v>
      </c>
      <c r="AA505" s="51" t="str">
        <f>IF($E505&gt;NORMA!$O$24,"NO CUMPLE","CUMPLE")</f>
        <v>NO CUMPLE</v>
      </c>
      <c r="AB505" s="51" t="str">
        <f>IF($F505&gt;NORMA!$O$25,"NO CUMPLE","CUMPLE")</f>
        <v>NO CUMPLE</v>
      </c>
      <c r="AC505" s="51" t="str">
        <f>IF($K505&gt;NORMA!$O$26,"NO CUMPLE","CUMPLE")</f>
        <v>NO CUMPLE</v>
      </c>
      <c r="AD505" s="51" t="str">
        <f>IF($J505&gt;NORMA!$O$27,"NO CUMPLE","CUMPLE")</f>
        <v>NO CUMPLE</v>
      </c>
      <c r="AE505" s="51" t="str">
        <f>IF($G505&gt;NORMA!$O$28,"NO CUMPLE","CUMPLE")</f>
        <v>CUMPLE</v>
      </c>
      <c r="AF505" s="51" t="str">
        <f>IF($H505&gt;NORMA!$O$29,"NO CUMPLE","CUMPLE")</f>
        <v>NO CUMPLE</v>
      </c>
      <c r="AG505" s="51" t="str">
        <f>IF($O505&gt;NORMA!$O$30,"NO CUMPLE","CUMPLE")</f>
        <v>NO CUMPLE</v>
      </c>
      <c r="AH505" s="51" t="str">
        <f>IF(AND($N505&gt;=NORMA!$R$18, $N505&lt;=NORMA!$S$18),"CUMPLE","NO CUMPLE")</f>
        <v>CUMPLE</v>
      </c>
      <c r="AI505" s="51" t="str">
        <f>IF($I505&gt;NORMA!$O$32,"NO CUMPLE","CUMPLE")</f>
        <v>NO CUMPLE</v>
      </c>
    </row>
    <row r="506" spans="1:35" ht="14.25" customHeight="1" x14ac:dyDescent="0.35">
      <c r="A506" s="213" t="s">
        <v>120</v>
      </c>
      <c r="B506" s="217" t="s">
        <v>119</v>
      </c>
      <c r="C506" s="240">
        <v>40247</v>
      </c>
      <c r="D506" s="241">
        <v>2.0833333333333301E-2</v>
      </c>
      <c r="E506" s="216">
        <v>105</v>
      </c>
      <c r="F506" s="216">
        <v>327</v>
      </c>
      <c r="G506" s="216">
        <v>95</v>
      </c>
      <c r="H506" s="216">
        <v>24.9</v>
      </c>
      <c r="I506" s="218">
        <v>8.4</v>
      </c>
      <c r="J506" s="242">
        <v>4.68</v>
      </c>
      <c r="K506" s="218">
        <v>42.66</v>
      </c>
      <c r="L506" s="242">
        <v>0.39250000000000002</v>
      </c>
      <c r="M506" s="243">
        <v>0.1</v>
      </c>
      <c r="N506" s="243">
        <v>7.6</v>
      </c>
      <c r="O506" s="244">
        <v>2300000</v>
      </c>
      <c r="P506" s="51" t="str">
        <f>IF(M506&lt;NORMA!$O$7,"NO CUMPLE","CUMPLE")</f>
        <v>NO CUMPLE</v>
      </c>
      <c r="Q506" s="51" t="str">
        <f>IF(E506&gt;NORMA!$O$8,"NO CUMPLE","CUMPLE")</f>
        <v>NO CUMPLE</v>
      </c>
      <c r="R506" s="51" t="str">
        <f>IF(F506&gt;NORMA!$O$9,"NO CUMPLE","CUMPLE")</f>
        <v>NO CUMPLE</v>
      </c>
      <c r="S506" s="51" t="str">
        <f>IF(K506&gt;NORMA!$O$10,"NO CUMPLE","CUMPLE")</f>
        <v>NO CUMPLE</v>
      </c>
      <c r="T506" s="51" t="str">
        <f>IF(J506&gt;NORMA!$O$11,"NO CUMPLE","CUMPLE")</f>
        <v>CUMPLE</v>
      </c>
      <c r="U506" s="51" t="str">
        <f>IF(G506&gt;NORMA!$O$12,"NO CUMPLE","CUMPLE")</f>
        <v>CUMPLE</v>
      </c>
      <c r="V506" s="51" t="str">
        <f>IF(H506&gt;NORMA!$O$13,"NO CUMPLE","CUMPLE")</f>
        <v>NO CUMPLE</v>
      </c>
      <c r="W506" s="51" t="str">
        <f>IF(O506&gt;NORMA!$O$14,"NO CUMPLE","CUMPLE")</f>
        <v>NO CUMPLE</v>
      </c>
      <c r="X506" s="51" t="str">
        <f>IF(AND(N506&gt;=NORMA!$Q$4, N506&lt;=NORMA!$R$4),"CUMPLE","NO CUMPLE")</f>
        <v>CUMPLE</v>
      </c>
      <c r="Y506" s="51" t="str">
        <f>IF(I506&gt;NORMA!$O$16,"NO CUMPLE","CUMPLE")</f>
        <v>NO CUMPLE</v>
      </c>
      <c r="Z506" s="51" t="str">
        <f>IF($M506&lt;NORMA!$O$23,"NO CUMPLE","CUMPLE")</f>
        <v>NO CUMPLE</v>
      </c>
      <c r="AA506" s="51" t="str">
        <f>IF($E506&gt;NORMA!$O$24,"NO CUMPLE","CUMPLE")</f>
        <v>NO CUMPLE</v>
      </c>
      <c r="AB506" s="51" t="str">
        <f>IF($F506&gt;NORMA!$O$25,"NO CUMPLE","CUMPLE")</f>
        <v>NO CUMPLE</v>
      </c>
      <c r="AC506" s="51" t="str">
        <f>IF($K506&gt;NORMA!$O$26,"NO CUMPLE","CUMPLE")</f>
        <v>NO CUMPLE</v>
      </c>
      <c r="AD506" s="51" t="str">
        <f>IF($J506&gt;NORMA!$O$27,"NO CUMPLE","CUMPLE")</f>
        <v>NO CUMPLE</v>
      </c>
      <c r="AE506" s="51" t="str">
        <f>IF($G506&gt;NORMA!$O$28,"NO CUMPLE","CUMPLE")</f>
        <v>CUMPLE</v>
      </c>
      <c r="AF506" s="51" t="str">
        <f>IF($H506&gt;NORMA!$O$29,"NO CUMPLE","CUMPLE")</f>
        <v>NO CUMPLE</v>
      </c>
      <c r="AG506" s="51" t="str">
        <f>IF($O506&gt;NORMA!$O$30,"NO CUMPLE","CUMPLE")</f>
        <v>NO CUMPLE</v>
      </c>
      <c r="AH506" s="51" t="str">
        <f>IF(AND($N506&gt;=NORMA!$R$18, $N506&lt;=NORMA!$S$18),"CUMPLE","NO CUMPLE")</f>
        <v>CUMPLE</v>
      </c>
      <c r="AI506" s="51" t="str">
        <f>IF($I506&gt;NORMA!$O$32,"NO CUMPLE","CUMPLE")</f>
        <v>NO CUMPLE</v>
      </c>
    </row>
    <row r="507" spans="1:35" ht="14.25" customHeight="1" x14ac:dyDescent="0.35">
      <c r="A507" s="213" t="s">
        <v>117</v>
      </c>
      <c r="B507" s="267" t="s">
        <v>119</v>
      </c>
      <c r="C507" s="240">
        <v>40252</v>
      </c>
      <c r="D507" s="241">
        <v>2.0833333333333301E-2</v>
      </c>
      <c r="E507" s="216">
        <v>209</v>
      </c>
      <c r="F507" s="216">
        <v>815</v>
      </c>
      <c r="G507" s="216">
        <v>2940</v>
      </c>
      <c r="H507" s="216">
        <v>8</v>
      </c>
      <c r="I507" s="218">
        <v>4.18</v>
      </c>
      <c r="J507" s="242">
        <v>42.2</v>
      </c>
      <c r="K507" s="218">
        <v>282.82</v>
      </c>
      <c r="L507" s="242">
        <v>0.16250000000000001</v>
      </c>
      <c r="M507" s="243">
        <v>0.1</v>
      </c>
      <c r="N507" s="243">
        <v>8.91</v>
      </c>
      <c r="O507" s="244">
        <v>20000</v>
      </c>
      <c r="P507" s="51" t="str">
        <f>IF(M507&lt;NORMA!$O$7,"NO CUMPLE","CUMPLE")</f>
        <v>NO CUMPLE</v>
      </c>
      <c r="Q507" s="51" t="str">
        <f>IF(E507&gt;NORMA!$O$8,"NO CUMPLE","CUMPLE")</f>
        <v>NO CUMPLE</v>
      </c>
      <c r="R507" s="51" t="str">
        <f>IF(F507&gt;NORMA!$O$9,"NO CUMPLE","CUMPLE")</f>
        <v>NO CUMPLE</v>
      </c>
      <c r="S507" s="51" t="str">
        <f>IF(K507&gt;NORMA!$O$10,"NO CUMPLE","CUMPLE")</f>
        <v>NO CUMPLE</v>
      </c>
      <c r="T507" s="51" t="str">
        <f>IF(J507&gt;NORMA!$O$11,"NO CUMPLE","CUMPLE")</f>
        <v>NO CUMPLE</v>
      </c>
      <c r="U507" s="51" t="str">
        <f>IF(G507&gt;NORMA!$O$12,"NO CUMPLE","CUMPLE")</f>
        <v>NO CUMPLE</v>
      </c>
      <c r="V507" s="51" t="str">
        <f>IF(H507&gt;NORMA!$O$13,"NO CUMPLE","CUMPLE")</f>
        <v>CUMPLE</v>
      </c>
      <c r="W507" s="51" t="str">
        <f>IF(O507&gt;NORMA!$O$14,"NO CUMPLE","CUMPLE")</f>
        <v>CUMPLE</v>
      </c>
      <c r="X507" s="51" t="str">
        <f>IF(AND(N507&gt;=NORMA!$Q$4, N507&lt;=NORMA!$R$4),"CUMPLE","NO CUMPLE")</f>
        <v>CUMPLE</v>
      </c>
      <c r="Y507" s="51" t="str">
        <f>IF(I507&gt;NORMA!$O$16,"NO CUMPLE","CUMPLE")</f>
        <v>NO CUMPLE</v>
      </c>
      <c r="Z507" s="51" t="str">
        <f>IF($M507&lt;NORMA!$O$23,"NO CUMPLE","CUMPLE")</f>
        <v>NO CUMPLE</v>
      </c>
      <c r="AA507" s="51" t="str">
        <f>IF($E507&gt;NORMA!$O$24,"NO CUMPLE","CUMPLE")</f>
        <v>NO CUMPLE</v>
      </c>
      <c r="AB507" s="51" t="str">
        <f>IF($F507&gt;NORMA!$O$25,"NO CUMPLE","CUMPLE")</f>
        <v>NO CUMPLE</v>
      </c>
      <c r="AC507" s="51" t="str">
        <f>IF($K507&gt;NORMA!$O$26,"NO CUMPLE","CUMPLE")</f>
        <v>NO CUMPLE</v>
      </c>
      <c r="AD507" s="51" t="str">
        <f>IF($J507&gt;NORMA!$O$27,"NO CUMPLE","CUMPLE")</f>
        <v>NO CUMPLE</v>
      </c>
      <c r="AE507" s="51" t="str">
        <f>IF($G507&gt;NORMA!$O$28,"NO CUMPLE","CUMPLE")</f>
        <v>NO CUMPLE</v>
      </c>
      <c r="AF507" s="51" t="str">
        <f>IF($H507&gt;NORMA!$O$29,"NO CUMPLE","CUMPLE")</f>
        <v>CUMPLE</v>
      </c>
      <c r="AG507" s="51" t="str">
        <f>IF($O507&gt;NORMA!$O$30,"NO CUMPLE","CUMPLE")</f>
        <v>CUMPLE</v>
      </c>
      <c r="AH507" s="51" t="str">
        <f>IF(AND($N507&gt;=NORMA!$R$18, $N507&lt;=NORMA!$S$18),"CUMPLE","NO CUMPLE")</f>
        <v>NO CUMPLE</v>
      </c>
      <c r="AI507" s="51" t="str">
        <f>IF($I507&gt;NORMA!$O$32,"NO CUMPLE","CUMPLE")</f>
        <v>NO CUMPLE</v>
      </c>
    </row>
    <row r="508" spans="1:35" ht="14.25" customHeight="1" x14ac:dyDescent="0.35">
      <c r="A508" s="213" t="s">
        <v>121</v>
      </c>
      <c r="B508" s="217" t="s">
        <v>119</v>
      </c>
      <c r="C508" s="240">
        <v>40254</v>
      </c>
      <c r="D508" s="241">
        <v>2.0833333333333301E-2</v>
      </c>
      <c r="E508" s="216">
        <v>94.2</v>
      </c>
      <c r="F508" s="216">
        <v>307</v>
      </c>
      <c r="G508" s="216">
        <v>137</v>
      </c>
      <c r="H508" s="216">
        <v>22.2</v>
      </c>
      <c r="I508" s="218">
        <v>5.64</v>
      </c>
      <c r="J508" s="242">
        <v>5.6</v>
      </c>
      <c r="K508" s="218">
        <v>49.93</v>
      </c>
      <c r="L508" s="242">
        <v>0.58975</v>
      </c>
      <c r="M508" s="243">
        <v>0.1</v>
      </c>
      <c r="N508" s="243">
        <v>7.37</v>
      </c>
      <c r="O508" s="244">
        <v>13000000</v>
      </c>
      <c r="P508" s="51" t="str">
        <f>IF(M508&lt;NORMA!$O$7,"NO CUMPLE","CUMPLE")</f>
        <v>NO CUMPLE</v>
      </c>
      <c r="Q508" s="51" t="str">
        <f>IF(E508&gt;NORMA!$O$8,"NO CUMPLE","CUMPLE")</f>
        <v>CUMPLE</v>
      </c>
      <c r="R508" s="51" t="str">
        <f>IF(F508&gt;NORMA!$O$9,"NO CUMPLE","CUMPLE")</f>
        <v>NO CUMPLE</v>
      </c>
      <c r="S508" s="51" t="str">
        <f>IF(K508&gt;NORMA!$O$10,"NO CUMPLE","CUMPLE")</f>
        <v>NO CUMPLE</v>
      </c>
      <c r="T508" s="51" t="str">
        <f>IF(J508&gt;NORMA!$O$11,"NO CUMPLE","CUMPLE")</f>
        <v>NO CUMPLE</v>
      </c>
      <c r="U508" s="51" t="str">
        <f>IF(G508&gt;NORMA!$O$12,"NO CUMPLE","CUMPLE")</f>
        <v>CUMPLE</v>
      </c>
      <c r="V508" s="51" t="str">
        <f>IF(H508&gt;NORMA!$O$13,"NO CUMPLE","CUMPLE")</f>
        <v>NO CUMPLE</v>
      </c>
      <c r="W508" s="51" t="str">
        <f>IF(O508&gt;NORMA!$O$14,"NO CUMPLE","CUMPLE")</f>
        <v>NO CUMPLE</v>
      </c>
      <c r="X508" s="51" t="str">
        <f>IF(AND(N508&gt;=NORMA!$Q$4, N508&lt;=NORMA!$R$4),"CUMPLE","NO CUMPLE")</f>
        <v>CUMPLE</v>
      </c>
      <c r="Y508" s="51" t="str">
        <f>IF(I508&gt;NORMA!$O$16,"NO CUMPLE","CUMPLE")</f>
        <v>NO CUMPLE</v>
      </c>
      <c r="Z508" s="51" t="str">
        <f>IF($M508&lt;NORMA!$O$23,"NO CUMPLE","CUMPLE")</f>
        <v>NO CUMPLE</v>
      </c>
      <c r="AA508" s="51" t="str">
        <f>IF($E508&gt;NORMA!$O$24,"NO CUMPLE","CUMPLE")</f>
        <v>NO CUMPLE</v>
      </c>
      <c r="AB508" s="51" t="str">
        <f>IF($F508&gt;NORMA!$O$25,"NO CUMPLE","CUMPLE")</f>
        <v>NO CUMPLE</v>
      </c>
      <c r="AC508" s="51" t="str">
        <f>IF($K508&gt;NORMA!$O$26,"NO CUMPLE","CUMPLE")</f>
        <v>NO CUMPLE</v>
      </c>
      <c r="AD508" s="51" t="str">
        <f>IF($J508&gt;NORMA!$O$27,"NO CUMPLE","CUMPLE")</f>
        <v>NO CUMPLE</v>
      </c>
      <c r="AE508" s="51" t="str">
        <f>IF($G508&gt;NORMA!$O$28,"NO CUMPLE","CUMPLE")</f>
        <v>CUMPLE</v>
      </c>
      <c r="AF508" s="51" t="str">
        <f>IF($H508&gt;NORMA!$O$29,"NO CUMPLE","CUMPLE")</f>
        <v>NO CUMPLE</v>
      </c>
      <c r="AG508" s="51" t="str">
        <f>IF($O508&gt;NORMA!$O$30,"NO CUMPLE","CUMPLE")</f>
        <v>NO CUMPLE</v>
      </c>
      <c r="AH508" s="51" t="str">
        <f>IF(AND($N508&gt;=NORMA!$R$18, $N508&lt;=NORMA!$S$18),"CUMPLE","NO CUMPLE")</f>
        <v>CUMPLE</v>
      </c>
      <c r="AI508" s="51" t="str">
        <f>IF($I508&gt;NORMA!$O$32,"NO CUMPLE","CUMPLE")</f>
        <v>NO CUMPLE</v>
      </c>
    </row>
    <row r="509" spans="1:35" ht="14.25" customHeight="1" x14ac:dyDescent="0.35">
      <c r="A509" s="213" t="s">
        <v>120</v>
      </c>
      <c r="B509" s="217" t="s">
        <v>119</v>
      </c>
      <c r="C509" s="240">
        <v>40263</v>
      </c>
      <c r="D509" s="241">
        <v>0.58333333333333304</v>
      </c>
      <c r="E509" s="216">
        <v>83</v>
      </c>
      <c r="F509" s="216">
        <v>310</v>
      </c>
      <c r="G509" s="216">
        <v>260</v>
      </c>
      <c r="H509" s="216">
        <v>34.799999999999997</v>
      </c>
      <c r="I509" s="218">
        <v>7.24</v>
      </c>
      <c r="J509" s="242">
        <v>5.7</v>
      </c>
      <c r="K509" s="218">
        <v>54.32</v>
      </c>
      <c r="L509" s="242">
        <v>0.55049999999999999</v>
      </c>
      <c r="M509" s="243">
        <v>0.1</v>
      </c>
      <c r="N509" s="243">
        <v>7.72</v>
      </c>
      <c r="O509" s="244">
        <v>110000000</v>
      </c>
      <c r="P509" s="51" t="str">
        <f>IF(M509&lt;NORMA!$O$7,"NO CUMPLE","CUMPLE")</f>
        <v>NO CUMPLE</v>
      </c>
      <c r="Q509" s="51" t="str">
        <f>IF(E509&gt;NORMA!$O$8,"NO CUMPLE","CUMPLE")</f>
        <v>CUMPLE</v>
      </c>
      <c r="R509" s="51" t="str">
        <f>IF(F509&gt;NORMA!$O$9,"NO CUMPLE","CUMPLE")</f>
        <v>NO CUMPLE</v>
      </c>
      <c r="S509" s="51" t="str">
        <f>IF(K509&gt;NORMA!$O$10,"NO CUMPLE","CUMPLE")</f>
        <v>NO CUMPLE</v>
      </c>
      <c r="T509" s="51" t="str">
        <f>IF(J509&gt;NORMA!$O$11,"NO CUMPLE","CUMPLE")</f>
        <v>NO CUMPLE</v>
      </c>
      <c r="U509" s="51" t="str">
        <f>IF(G509&gt;NORMA!$O$12,"NO CUMPLE","CUMPLE")</f>
        <v>NO CUMPLE</v>
      </c>
      <c r="V509" s="51" t="str">
        <f>IF(H509&gt;NORMA!$O$13,"NO CUMPLE","CUMPLE")</f>
        <v>NO CUMPLE</v>
      </c>
      <c r="W509" s="51" t="str">
        <f>IF(O509&gt;NORMA!$O$14,"NO CUMPLE","CUMPLE")</f>
        <v>NO CUMPLE</v>
      </c>
      <c r="X509" s="51" t="str">
        <f>IF(AND(N509&gt;=NORMA!$Q$4, N509&lt;=NORMA!$R$4),"CUMPLE","NO CUMPLE")</f>
        <v>CUMPLE</v>
      </c>
      <c r="Y509" s="51" t="str">
        <f>IF(I509&gt;NORMA!$O$16,"NO CUMPLE","CUMPLE")</f>
        <v>NO CUMPLE</v>
      </c>
      <c r="Z509" s="51" t="str">
        <f>IF($M509&lt;NORMA!$O$23,"NO CUMPLE","CUMPLE")</f>
        <v>NO CUMPLE</v>
      </c>
      <c r="AA509" s="51" t="str">
        <f>IF($E509&gt;NORMA!$O$24,"NO CUMPLE","CUMPLE")</f>
        <v>NO CUMPLE</v>
      </c>
      <c r="AB509" s="51" t="str">
        <f>IF($F509&gt;NORMA!$O$25,"NO CUMPLE","CUMPLE")</f>
        <v>NO CUMPLE</v>
      </c>
      <c r="AC509" s="51" t="str">
        <f>IF($K509&gt;NORMA!$O$26,"NO CUMPLE","CUMPLE")</f>
        <v>NO CUMPLE</v>
      </c>
      <c r="AD509" s="51" t="str">
        <f>IF($J509&gt;NORMA!$O$27,"NO CUMPLE","CUMPLE")</f>
        <v>NO CUMPLE</v>
      </c>
      <c r="AE509" s="51" t="str">
        <f>IF($G509&gt;NORMA!$O$28,"NO CUMPLE","CUMPLE")</f>
        <v>NO CUMPLE</v>
      </c>
      <c r="AF509" s="51" t="str">
        <f>IF($H509&gt;NORMA!$O$29,"NO CUMPLE","CUMPLE")</f>
        <v>NO CUMPLE</v>
      </c>
      <c r="AG509" s="51" t="str">
        <f>IF($O509&gt;NORMA!$O$30,"NO CUMPLE","CUMPLE")</f>
        <v>NO CUMPLE</v>
      </c>
      <c r="AH509" s="51" t="str">
        <f>IF(AND($N509&gt;=NORMA!$R$18, $N509&lt;=NORMA!$S$18),"CUMPLE","NO CUMPLE")</f>
        <v>CUMPLE</v>
      </c>
      <c r="AI509" s="51" t="str">
        <f>IF($I509&gt;NORMA!$O$32,"NO CUMPLE","CUMPLE")</f>
        <v>NO CUMPLE</v>
      </c>
    </row>
    <row r="510" spans="1:35" ht="14.25" customHeight="1" x14ac:dyDescent="0.35">
      <c r="A510" s="213" t="s">
        <v>121</v>
      </c>
      <c r="B510" s="217" t="s">
        <v>119</v>
      </c>
      <c r="C510" s="240">
        <v>40273</v>
      </c>
      <c r="D510" s="241">
        <v>0.41666666666666702</v>
      </c>
      <c r="E510" s="216">
        <v>114</v>
      </c>
      <c r="F510" s="216">
        <v>306</v>
      </c>
      <c r="G510" s="216">
        <v>170</v>
      </c>
      <c r="H510" s="216">
        <v>30.1</v>
      </c>
      <c r="I510" s="218">
        <v>8.76</v>
      </c>
      <c r="J510" s="242">
        <v>6.21</v>
      </c>
      <c r="K510" s="218">
        <v>51.8</v>
      </c>
      <c r="L510" s="242">
        <v>0.62406665890000002</v>
      </c>
      <c r="M510" s="243">
        <v>0.1</v>
      </c>
      <c r="N510" s="243">
        <v>7.78</v>
      </c>
      <c r="O510" s="244">
        <v>4000000</v>
      </c>
      <c r="P510" s="51" t="str">
        <f>IF(M510&lt;NORMA!$O$7,"NO CUMPLE","CUMPLE")</f>
        <v>NO CUMPLE</v>
      </c>
      <c r="Q510" s="51" t="str">
        <f>IF(E510&gt;NORMA!$O$8,"NO CUMPLE","CUMPLE")</f>
        <v>NO CUMPLE</v>
      </c>
      <c r="R510" s="51" t="str">
        <f>IF(F510&gt;NORMA!$O$9,"NO CUMPLE","CUMPLE")</f>
        <v>NO CUMPLE</v>
      </c>
      <c r="S510" s="51" t="str">
        <f>IF(K510&gt;NORMA!$O$10,"NO CUMPLE","CUMPLE")</f>
        <v>NO CUMPLE</v>
      </c>
      <c r="T510" s="51" t="str">
        <f>IF(J510&gt;NORMA!$O$11,"NO CUMPLE","CUMPLE")</f>
        <v>NO CUMPLE</v>
      </c>
      <c r="U510" s="51" t="str">
        <f>IF(G510&gt;NORMA!$O$12,"NO CUMPLE","CUMPLE")</f>
        <v>NO CUMPLE</v>
      </c>
      <c r="V510" s="51" t="str">
        <f>IF(H510&gt;NORMA!$O$13,"NO CUMPLE","CUMPLE")</f>
        <v>NO CUMPLE</v>
      </c>
      <c r="W510" s="51" t="str">
        <f>IF(O510&gt;NORMA!$O$14,"NO CUMPLE","CUMPLE")</f>
        <v>NO CUMPLE</v>
      </c>
      <c r="X510" s="51" t="str">
        <f>IF(AND(N510&gt;=NORMA!$Q$4, N510&lt;=NORMA!$R$4),"CUMPLE","NO CUMPLE")</f>
        <v>CUMPLE</v>
      </c>
      <c r="Y510" s="51" t="str">
        <f>IF(I510&gt;NORMA!$O$16,"NO CUMPLE","CUMPLE")</f>
        <v>NO CUMPLE</v>
      </c>
      <c r="Z510" s="51" t="str">
        <f>IF($M510&lt;NORMA!$O$23,"NO CUMPLE","CUMPLE")</f>
        <v>NO CUMPLE</v>
      </c>
      <c r="AA510" s="51" t="str">
        <f>IF($E510&gt;NORMA!$O$24,"NO CUMPLE","CUMPLE")</f>
        <v>NO CUMPLE</v>
      </c>
      <c r="AB510" s="51" t="str">
        <f>IF($F510&gt;NORMA!$O$25,"NO CUMPLE","CUMPLE")</f>
        <v>NO CUMPLE</v>
      </c>
      <c r="AC510" s="51" t="str">
        <f>IF($K510&gt;NORMA!$O$26,"NO CUMPLE","CUMPLE")</f>
        <v>NO CUMPLE</v>
      </c>
      <c r="AD510" s="51" t="str">
        <f>IF($J510&gt;NORMA!$O$27,"NO CUMPLE","CUMPLE")</f>
        <v>NO CUMPLE</v>
      </c>
      <c r="AE510" s="51" t="str">
        <f>IF($G510&gt;NORMA!$O$28,"NO CUMPLE","CUMPLE")</f>
        <v>NO CUMPLE</v>
      </c>
      <c r="AF510" s="51" t="str">
        <f>IF($H510&gt;NORMA!$O$29,"NO CUMPLE","CUMPLE")</f>
        <v>NO CUMPLE</v>
      </c>
      <c r="AG510" s="51" t="str">
        <f>IF($O510&gt;NORMA!$O$30,"NO CUMPLE","CUMPLE")</f>
        <v>NO CUMPLE</v>
      </c>
      <c r="AH510" s="51" t="str">
        <f>IF(AND($N510&gt;=NORMA!$R$18, $N510&lt;=NORMA!$S$18),"CUMPLE","NO CUMPLE")</f>
        <v>CUMPLE</v>
      </c>
      <c r="AI510" s="51" t="str">
        <f>IF($I510&gt;NORMA!$O$32,"NO CUMPLE","CUMPLE")</f>
        <v>NO CUMPLE</v>
      </c>
    </row>
    <row r="511" spans="1:35" ht="14.25" customHeight="1" x14ac:dyDescent="0.35">
      <c r="A511" s="213" t="s">
        <v>118</v>
      </c>
      <c r="B511" s="217" t="s">
        <v>119</v>
      </c>
      <c r="C511" s="240">
        <v>40277</v>
      </c>
      <c r="D511" s="241">
        <v>0.58333333333333304</v>
      </c>
      <c r="E511" s="216">
        <v>6.5</v>
      </c>
      <c r="F511" s="216">
        <v>65</v>
      </c>
      <c r="G511" s="216">
        <v>96</v>
      </c>
      <c r="H511" s="245">
        <v>3.6</v>
      </c>
      <c r="I511" s="218">
        <v>3.26</v>
      </c>
      <c r="J511" s="242">
        <v>1.4</v>
      </c>
      <c r="K511" s="218">
        <v>28.17</v>
      </c>
      <c r="L511" s="242">
        <v>1.6164737571400001</v>
      </c>
      <c r="M511" s="243">
        <v>0.5</v>
      </c>
      <c r="N511" s="243">
        <v>7.25</v>
      </c>
      <c r="O511" s="244">
        <v>90000</v>
      </c>
      <c r="P511" s="51" t="str">
        <f>IF(M511&lt;NORMA!$O$7,"NO CUMPLE","CUMPLE")</f>
        <v>NO CUMPLE</v>
      </c>
      <c r="Q511" s="51" t="str">
        <f>IF(E511&gt;NORMA!$O$8,"NO CUMPLE","CUMPLE")</f>
        <v>CUMPLE</v>
      </c>
      <c r="R511" s="51" t="str">
        <f>IF(F511&gt;NORMA!$O$9,"NO CUMPLE","CUMPLE")</f>
        <v>CUMPLE</v>
      </c>
      <c r="S511" s="51" t="str">
        <f>IF(K511&gt;NORMA!$O$10,"NO CUMPLE","CUMPLE")</f>
        <v>NO CUMPLE</v>
      </c>
      <c r="T511" s="51" t="str">
        <f>IF(J511&gt;NORMA!$O$11,"NO CUMPLE","CUMPLE")</f>
        <v>CUMPLE</v>
      </c>
      <c r="U511" s="51" t="str">
        <f>IF(G511&gt;NORMA!$O$12,"NO CUMPLE","CUMPLE")</f>
        <v>CUMPLE</v>
      </c>
      <c r="V511" s="51" t="str">
        <f>IF(H511&gt;NORMA!$O$13,"NO CUMPLE","CUMPLE")</f>
        <v>CUMPLE</v>
      </c>
      <c r="W511" s="51" t="str">
        <f>IF(O511&gt;NORMA!$O$14,"NO CUMPLE","CUMPLE")</f>
        <v>CUMPLE</v>
      </c>
      <c r="X511" s="51" t="str">
        <f>IF(AND(N511&gt;=NORMA!$Q$4, N511&lt;=NORMA!$R$4),"CUMPLE","NO CUMPLE")</f>
        <v>CUMPLE</v>
      </c>
      <c r="Y511" s="51" t="str">
        <f>IF(I511&gt;NORMA!$O$16,"NO CUMPLE","CUMPLE")</f>
        <v>NO CUMPLE</v>
      </c>
      <c r="Z511" s="51" t="str">
        <f>IF($M511&lt;NORMA!$O$23,"NO CUMPLE","CUMPLE")</f>
        <v>NO CUMPLE</v>
      </c>
      <c r="AA511" s="51" t="str">
        <f>IF($E511&gt;NORMA!$O$24,"NO CUMPLE","CUMPLE")</f>
        <v>CUMPLE</v>
      </c>
      <c r="AB511" s="51" t="str">
        <f>IF($F511&gt;NORMA!$O$25,"NO CUMPLE","CUMPLE")</f>
        <v>NO CUMPLE</v>
      </c>
      <c r="AC511" s="51" t="str">
        <f>IF($K511&gt;NORMA!$O$26,"NO CUMPLE","CUMPLE")</f>
        <v>NO CUMPLE</v>
      </c>
      <c r="AD511" s="51" t="str">
        <f>IF($J511&gt;NORMA!$O$27,"NO CUMPLE","CUMPLE")</f>
        <v>CUMPLE</v>
      </c>
      <c r="AE511" s="51" t="str">
        <f>IF($G511&gt;NORMA!$O$28,"NO CUMPLE","CUMPLE")</f>
        <v>CUMPLE</v>
      </c>
      <c r="AF511" s="51" t="str">
        <f>IF($H511&gt;NORMA!$O$29,"NO CUMPLE","CUMPLE")</f>
        <v>CUMPLE</v>
      </c>
      <c r="AG511" s="51" t="str">
        <f>IF($O511&gt;NORMA!$O$30,"NO CUMPLE","CUMPLE")</f>
        <v>CUMPLE</v>
      </c>
      <c r="AH511" s="51" t="str">
        <f>IF(AND($N511&gt;=NORMA!$R$18, $N511&lt;=NORMA!$S$18),"CUMPLE","NO CUMPLE")</f>
        <v>CUMPLE</v>
      </c>
      <c r="AI511" s="51" t="str">
        <f>IF($I511&gt;NORMA!$O$32,"NO CUMPLE","CUMPLE")</f>
        <v>NO CUMPLE</v>
      </c>
    </row>
    <row r="512" spans="1:35" ht="14.25" customHeight="1" x14ac:dyDescent="0.35">
      <c r="A512" s="213" t="s">
        <v>120</v>
      </c>
      <c r="B512" s="217" t="s">
        <v>119</v>
      </c>
      <c r="C512" s="240">
        <v>40280</v>
      </c>
      <c r="D512" s="241">
        <v>0.95833333333333304</v>
      </c>
      <c r="E512" s="216">
        <v>15</v>
      </c>
      <c r="F512" s="216">
        <v>152</v>
      </c>
      <c r="G512" s="216">
        <v>156</v>
      </c>
      <c r="H512" s="216">
        <v>4.4000000000000004</v>
      </c>
      <c r="I512" s="218">
        <v>2.4</v>
      </c>
      <c r="J512" s="242">
        <v>1.66</v>
      </c>
      <c r="K512" s="218">
        <v>35.17</v>
      </c>
      <c r="L512" s="242">
        <v>3.697539087</v>
      </c>
      <c r="M512" s="243">
        <v>0.8</v>
      </c>
      <c r="N512" s="243">
        <v>7.99</v>
      </c>
      <c r="O512" s="244">
        <v>3000000</v>
      </c>
      <c r="P512" s="51" t="str">
        <f>IF(M512&lt;NORMA!$O$7,"NO CUMPLE","CUMPLE")</f>
        <v>NO CUMPLE</v>
      </c>
      <c r="Q512" s="51" t="str">
        <f>IF(E512&gt;NORMA!$O$8,"NO CUMPLE","CUMPLE")</f>
        <v>CUMPLE</v>
      </c>
      <c r="R512" s="51" t="str">
        <f>IF(F512&gt;NORMA!$O$9,"NO CUMPLE","CUMPLE")</f>
        <v>CUMPLE</v>
      </c>
      <c r="S512" s="51" t="str">
        <f>IF(K512&gt;NORMA!$O$10,"NO CUMPLE","CUMPLE")</f>
        <v>NO CUMPLE</v>
      </c>
      <c r="T512" s="51" t="str">
        <f>IF(J512&gt;NORMA!$O$11,"NO CUMPLE","CUMPLE")</f>
        <v>CUMPLE</v>
      </c>
      <c r="U512" s="51" t="str">
        <f>IF(G512&gt;NORMA!$O$12,"NO CUMPLE","CUMPLE")</f>
        <v>NO CUMPLE</v>
      </c>
      <c r="V512" s="51" t="str">
        <f>IF(H512&gt;NORMA!$O$13,"NO CUMPLE","CUMPLE")</f>
        <v>CUMPLE</v>
      </c>
      <c r="W512" s="51" t="str">
        <f>IF(O512&gt;NORMA!$O$14,"NO CUMPLE","CUMPLE")</f>
        <v>NO CUMPLE</v>
      </c>
      <c r="X512" s="51" t="str">
        <f>IF(AND(N512&gt;=NORMA!$Q$4, N512&lt;=NORMA!$R$4),"CUMPLE","NO CUMPLE")</f>
        <v>CUMPLE</v>
      </c>
      <c r="Y512" s="51" t="str">
        <f>IF(I512&gt;NORMA!$O$16,"NO CUMPLE","CUMPLE")</f>
        <v>CUMPLE</v>
      </c>
      <c r="Z512" s="51" t="str">
        <f>IF($M512&lt;NORMA!$O$23,"NO CUMPLE","CUMPLE")</f>
        <v>NO CUMPLE</v>
      </c>
      <c r="AA512" s="51" t="str">
        <f>IF($E512&gt;NORMA!$O$24,"NO CUMPLE","CUMPLE")</f>
        <v>CUMPLE</v>
      </c>
      <c r="AB512" s="51" t="str">
        <f>IF($F512&gt;NORMA!$O$25,"NO CUMPLE","CUMPLE")</f>
        <v>NO CUMPLE</v>
      </c>
      <c r="AC512" s="51" t="str">
        <f>IF($K512&gt;NORMA!$O$26,"NO CUMPLE","CUMPLE")</f>
        <v>NO CUMPLE</v>
      </c>
      <c r="AD512" s="51" t="str">
        <f>IF($J512&gt;NORMA!$O$27,"NO CUMPLE","CUMPLE")</f>
        <v>CUMPLE</v>
      </c>
      <c r="AE512" s="51" t="str">
        <f>IF($G512&gt;NORMA!$O$28,"NO CUMPLE","CUMPLE")</f>
        <v>NO CUMPLE</v>
      </c>
      <c r="AF512" s="51" t="str">
        <f>IF($H512&gt;NORMA!$O$29,"NO CUMPLE","CUMPLE")</f>
        <v>CUMPLE</v>
      </c>
      <c r="AG512" s="51" t="str">
        <f>IF($O512&gt;NORMA!$O$30,"NO CUMPLE","CUMPLE")</f>
        <v>NO CUMPLE</v>
      </c>
      <c r="AH512" s="51" t="str">
        <f>IF(AND($N512&gt;=NORMA!$R$18, $N512&lt;=NORMA!$S$18),"CUMPLE","NO CUMPLE")</f>
        <v>CUMPLE</v>
      </c>
      <c r="AI512" s="51" t="str">
        <f>IF($I512&gt;NORMA!$O$32,"NO CUMPLE","CUMPLE")</f>
        <v>NO CUMPLE</v>
      </c>
    </row>
    <row r="513" spans="1:35" ht="14.25" customHeight="1" x14ac:dyDescent="0.35">
      <c r="A513" s="213" t="s">
        <v>118</v>
      </c>
      <c r="B513" s="217" t="s">
        <v>119</v>
      </c>
      <c r="C513" s="240">
        <v>40294</v>
      </c>
      <c r="D513" s="241">
        <v>0.95833333333333304</v>
      </c>
      <c r="E513" s="216">
        <v>3</v>
      </c>
      <c r="F513" s="216">
        <v>43</v>
      </c>
      <c r="G513" s="216">
        <v>105</v>
      </c>
      <c r="H513" s="245">
        <v>3.6</v>
      </c>
      <c r="I513" s="218">
        <v>0.6</v>
      </c>
      <c r="J513" s="242">
        <v>1.68</v>
      </c>
      <c r="K513" s="218">
        <v>16.41</v>
      </c>
      <c r="L513" s="242">
        <v>3.6457434791360002</v>
      </c>
      <c r="M513" s="243">
        <v>0.9</v>
      </c>
      <c r="N513" s="243">
        <v>7.11</v>
      </c>
      <c r="O513" s="244">
        <v>23000</v>
      </c>
      <c r="P513" s="51" t="str">
        <f>IF(M513&lt;NORMA!$O$7,"NO CUMPLE","CUMPLE")</f>
        <v>NO CUMPLE</v>
      </c>
      <c r="Q513" s="51" t="str">
        <f>IF(E513&gt;NORMA!$O$8,"NO CUMPLE","CUMPLE")</f>
        <v>CUMPLE</v>
      </c>
      <c r="R513" s="51" t="str">
        <f>IF(F513&gt;NORMA!$O$9,"NO CUMPLE","CUMPLE")</f>
        <v>CUMPLE</v>
      </c>
      <c r="S513" s="51" t="str">
        <f>IF(K513&gt;NORMA!$O$10,"NO CUMPLE","CUMPLE")</f>
        <v>CUMPLE</v>
      </c>
      <c r="T513" s="51" t="str">
        <f>IF(J513&gt;NORMA!$O$11,"NO CUMPLE","CUMPLE")</f>
        <v>CUMPLE</v>
      </c>
      <c r="U513" s="51" t="str">
        <f>IF(G513&gt;NORMA!$O$12,"NO CUMPLE","CUMPLE")</f>
        <v>CUMPLE</v>
      </c>
      <c r="V513" s="51" t="str">
        <f>IF(H513&gt;NORMA!$O$13,"NO CUMPLE","CUMPLE")</f>
        <v>CUMPLE</v>
      </c>
      <c r="W513" s="51" t="str">
        <f>IF(O513&gt;NORMA!$O$14,"NO CUMPLE","CUMPLE")</f>
        <v>CUMPLE</v>
      </c>
      <c r="X513" s="51" t="str">
        <f>IF(AND(N513&gt;=NORMA!$Q$4, N513&lt;=NORMA!$R$4),"CUMPLE","NO CUMPLE")</f>
        <v>CUMPLE</v>
      </c>
      <c r="Y513" s="51" t="str">
        <f>IF(I513&gt;NORMA!$O$16,"NO CUMPLE","CUMPLE")</f>
        <v>CUMPLE</v>
      </c>
      <c r="Z513" s="51" t="str">
        <f>IF($M513&lt;NORMA!$O$23,"NO CUMPLE","CUMPLE")</f>
        <v>NO CUMPLE</v>
      </c>
      <c r="AA513" s="51" t="str">
        <f>IF($E513&gt;NORMA!$O$24,"NO CUMPLE","CUMPLE")</f>
        <v>CUMPLE</v>
      </c>
      <c r="AB513" s="51" t="str">
        <f>IF($F513&gt;NORMA!$O$25,"NO CUMPLE","CUMPLE")</f>
        <v>CUMPLE</v>
      </c>
      <c r="AC513" s="51" t="str">
        <f>IF($K513&gt;NORMA!$O$26,"NO CUMPLE","CUMPLE")</f>
        <v>NO CUMPLE</v>
      </c>
      <c r="AD513" s="51" t="str">
        <f>IF($J513&gt;NORMA!$O$27,"NO CUMPLE","CUMPLE")</f>
        <v>CUMPLE</v>
      </c>
      <c r="AE513" s="51" t="str">
        <f>IF($G513&gt;NORMA!$O$28,"NO CUMPLE","CUMPLE")</f>
        <v>CUMPLE</v>
      </c>
      <c r="AF513" s="51" t="str">
        <f>IF($H513&gt;NORMA!$O$29,"NO CUMPLE","CUMPLE")</f>
        <v>CUMPLE</v>
      </c>
      <c r="AG513" s="51" t="str">
        <f>IF($O513&gt;NORMA!$O$30,"NO CUMPLE","CUMPLE")</f>
        <v>CUMPLE</v>
      </c>
      <c r="AH513" s="51" t="str">
        <f>IF(AND($N513&gt;=NORMA!$R$18, $N513&lt;=NORMA!$S$18),"CUMPLE","NO CUMPLE")</f>
        <v>CUMPLE</v>
      </c>
      <c r="AI513" s="51" t="str">
        <f>IF($I513&gt;NORMA!$O$32,"NO CUMPLE","CUMPLE")</f>
        <v>CUMPLE</v>
      </c>
    </row>
    <row r="514" spans="1:35" ht="14.25" customHeight="1" x14ac:dyDescent="0.35">
      <c r="A514" s="213" t="s">
        <v>120</v>
      </c>
      <c r="B514" s="217" t="s">
        <v>119</v>
      </c>
      <c r="C514" s="240">
        <v>40301</v>
      </c>
      <c r="D514" s="241">
        <v>0.375</v>
      </c>
      <c r="E514" s="216">
        <v>6</v>
      </c>
      <c r="F514" s="216">
        <v>42.8</v>
      </c>
      <c r="G514" s="216">
        <v>83</v>
      </c>
      <c r="H514" s="245">
        <v>3.6</v>
      </c>
      <c r="I514" s="218">
        <v>0.27</v>
      </c>
      <c r="J514" s="242">
        <v>1.1000000000000001</v>
      </c>
      <c r="K514" s="218">
        <v>14.06</v>
      </c>
      <c r="L514" s="242">
        <v>8.3635835471199993</v>
      </c>
      <c r="M514" s="243">
        <v>0.8</v>
      </c>
      <c r="N514" s="243">
        <v>7.17</v>
      </c>
      <c r="O514" s="244">
        <v>1500000</v>
      </c>
      <c r="P514" s="51" t="str">
        <f>IF(M514&lt;NORMA!$O$7,"NO CUMPLE","CUMPLE")</f>
        <v>NO CUMPLE</v>
      </c>
      <c r="Q514" s="51" t="str">
        <f>IF(E514&gt;NORMA!$O$8,"NO CUMPLE","CUMPLE")</f>
        <v>CUMPLE</v>
      </c>
      <c r="R514" s="51" t="str">
        <f>IF(F514&gt;NORMA!$O$9,"NO CUMPLE","CUMPLE")</f>
        <v>CUMPLE</v>
      </c>
      <c r="S514" s="51" t="str">
        <f>IF(K514&gt;NORMA!$O$10,"NO CUMPLE","CUMPLE")</f>
        <v>CUMPLE</v>
      </c>
      <c r="T514" s="51" t="str">
        <f>IF(J514&gt;NORMA!$O$11,"NO CUMPLE","CUMPLE")</f>
        <v>CUMPLE</v>
      </c>
      <c r="U514" s="51" t="str">
        <f>IF(G514&gt;NORMA!$O$12,"NO CUMPLE","CUMPLE")</f>
        <v>CUMPLE</v>
      </c>
      <c r="V514" s="51" t="str">
        <f>IF(H514&gt;NORMA!$O$13,"NO CUMPLE","CUMPLE")</f>
        <v>CUMPLE</v>
      </c>
      <c r="W514" s="51" t="str">
        <f>IF(O514&gt;NORMA!$O$14,"NO CUMPLE","CUMPLE")</f>
        <v>NO CUMPLE</v>
      </c>
      <c r="X514" s="51" t="str">
        <f>IF(AND(N514&gt;=NORMA!$Q$4, N514&lt;=NORMA!$R$4),"CUMPLE","NO CUMPLE")</f>
        <v>CUMPLE</v>
      </c>
      <c r="Y514" s="51" t="str">
        <f>IF(I514&gt;NORMA!$O$16,"NO CUMPLE","CUMPLE")</f>
        <v>CUMPLE</v>
      </c>
      <c r="Z514" s="51" t="str">
        <f>IF($M514&lt;NORMA!$O$23,"NO CUMPLE","CUMPLE")</f>
        <v>NO CUMPLE</v>
      </c>
      <c r="AA514" s="51" t="str">
        <f>IF($E514&gt;NORMA!$O$24,"NO CUMPLE","CUMPLE")</f>
        <v>CUMPLE</v>
      </c>
      <c r="AB514" s="51" t="str">
        <f>IF($F514&gt;NORMA!$O$25,"NO CUMPLE","CUMPLE")</f>
        <v>CUMPLE</v>
      </c>
      <c r="AC514" s="51" t="str">
        <f>IF($K514&gt;NORMA!$O$26,"NO CUMPLE","CUMPLE")</f>
        <v>NO CUMPLE</v>
      </c>
      <c r="AD514" s="51" t="str">
        <f>IF($J514&gt;NORMA!$O$27,"NO CUMPLE","CUMPLE")</f>
        <v>CUMPLE</v>
      </c>
      <c r="AE514" s="51" t="str">
        <f>IF($G514&gt;NORMA!$O$28,"NO CUMPLE","CUMPLE")</f>
        <v>CUMPLE</v>
      </c>
      <c r="AF514" s="51" t="str">
        <f>IF($H514&gt;NORMA!$O$29,"NO CUMPLE","CUMPLE")</f>
        <v>CUMPLE</v>
      </c>
      <c r="AG514" s="51" t="str">
        <f>IF($O514&gt;NORMA!$O$30,"NO CUMPLE","CUMPLE")</f>
        <v>NO CUMPLE</v>
      </c>
      <c r="AH514" s="51" t="str">
        <f>IF(AND($N514&gt;=NORMA!$R$18, $N514&lt;=NORMA!$S$18),"CUMPLE","NO CUMPLE")</f>
        <v>CUMPLE</v>
      </c>
      <c r="AI514" s="51" t="str">
        <f>IF($I514&gt;NORMA!$O$32,"NO CUMPLE","CUMPLE")</f>
        <v>CUMPLE</v>
      </c>
    </row>
    <row r="515" spans="1:35" ht="14.25" customHeight="1" x14ac:dyDescent="0.35">
      <c r="A515" s="213" t="s">
        <v>118</v>
      </c>
      <c r="B515" s="217" t="s">
        <v>119</v>
      </c>
      <c r="C515" s="240">
        <v>40309</v>
      </c>
      <c r="D515" s="241">
        <v>0.5625</v>
      </c>
      <c r="E515" s="216">
        <v>6.6</v>
      </c>
      <c r="F515" s="216">
        <v>89.9</v>
      </c>
      <c r="G515" s="216">
        <v>35</v>
      </c>
      <c r="H515" s="245">
        <v>3.6</v>
      </c>
      <c r="I515" s="218">
        <v>0.66</v>
      </c>
      <c r="J515" s="242">
        <v>0.75</v>
      </c>
      <c r="K515" s="218">
        <v>9.02</v>
      </c>
      <c r="L515" s="242">
        <v>2.0881343352799999</v>
      </c>
      <c r="M515" s="243">
        <v>1.5</v>
      </c>
      <c r="N515" s="243">
        <v>7.27</v>
      </c>
      <c r="O515" s="244">
        <v>150000</v>
      </c>
      <c r="P515" s="51" t="str">
        <f>IF(M515&lt;NORMA!$O$7,"NO CUMPLE","CUMPLE")</f>
        <v>CUMPLE</v>
      </c>
      <c r="Q515" s="51" t="str">
        <f>IF(E515&gt;NORMA!$O$8,"NO CUMPLE","CUMPLE")</f>
        <v>CUMPLE</v>
      </c>
      <c r="R515" s="51" t="str">
        <f>IF(F515&gt;NORMA!$O$9,"NO CUMPLE","CUMPLE")</f>
        <v>CUMPLE</v>
      </c>
      <c r="S515" s="51" t="str">
        <f>IF(K515&gt;NORMA!$O$10,"NO CUMPLE","CUMPLE")</f>
        <v>CUMPLE</v>
      </c>
      <c r="T515" s="51" t="str">
        <f>IF(J515&gt;NORMA!$O$11,"NO CUMPLE","CUMPLE")</f>
        <v>CUMPLE</v>
      </c>
      <c r="U515" s="51" t="str">
        <f>IF(G515&gt;NORMA!$O$12,"NO CUMPLE","CUMPLE")</f>
        <v>CUMPLE</v>
      </c>
      <c r="V515" s="51" t="str">
        <f>IF(H515&gt;NORMA!$O$13,"NO CUMPLE","CUMPLE")</f>
        <v>CUMPLE</v>
      </c>
      <c r="W515" s="51" t="str">
        <f>IF(O515&gt;NORMA!$O$14,"NO CUMPLE","CUMPLE")</f>
        <v>CUMPLE</v>
      </c>
      <c r="X515" s="51" t="str">
        <f>IF(AND(N515&gt;=NORMA!$Q$4, N515&lt;=NORMA!$R$4),"CUMPLE","NO CUMPLE")</f>
        <v>CUMPLE</v>
      </c>
      <c r="Y515" s="51" t="str">
        <f>IF(I515&gt;NORMA!$O$16,"NO CUMPLE","CUMPLE")</f>
        <v>CUMPLE</v>
      </c>
      <c r="Z515" s="51" t="str">
        <f>IF($M515&lt;NORMA!$O$23,"NO CUMPLE","CUMPLE")</f>
        <v>NO CUMPLE</v>
      </c>
      <c r="AA515" s="51" t="str">
        <f>IF($E515&gt;NORMA!$O$24,"NO CUMPLE","CUMPLE")</f>
        <v>CUMPLE</v>
      </c>
      <c r="AB515" s="51" t="str">
        <f>IF($F515&gt;NORMA!$O$25,"NO CUMPLE","CUMPLE")</f>
        <v>NO CUMPLE</v>
      </c>
      <c r="AC515" s="51" t="str">
        <f>IF($K515&gt;NORMA!$O$26,"NO CUMPLE","CUMPLE")</f>
        <v>CUMPLE</v>
      </c>
      <c r="AD515" s="51" t="str">
        <f>IF($J515&gt;NORMA!$O$27,"NO CUMPLE","CUMPLE")</f>
        <v>CUMPLE</v>
      </c>
      <c r="AE515" s="51" t="str">
        <f>IF($G515&gt;NORMA!$O$28,"NO CUMPLE","CUMPLE")</f>
        <v>CUMPLE</v>
      </c>
      <c r="AF515" s="51" t="str">
        <f>IF($H515&gt;NORMA!$O$29,"NO CUMPLE","CUMPLE")</f>
        <v>CUMPLE</v>
      </c>
      <c r="AG515" s="51" t="str">
        <f>IF($O515&gt;NORMA!$O$30,"NO CUMPLE","CUMPLE")</f>
        <v>NO CUMPLE</v>
      </c>
      <c r="AH515" s="51" t="str">
        <f>IF(AND($N515&gt;=NORMA!$R$18, $N515&lt;=NORMA!$S$18),"CUMPLE","NO CUMPLE")</f>
        <v>CUMPLE</v>
      </c>
      <c r="AI515" s="51" t="str">
        <f>IF($I515&gt;NORMA!$O$32,"NO CUMPLE","CUMPLE")</f>
        <v>CUMPLE</v>
      </c>
    </row>
    <row r="516" spans="1:35" ht="14.25" customHeight="1" x14ac:dyDescent="0.35">
      <c r="A516" s="213" t="s">
        <v>117</v>
      </c>
      <c r="B516" s="267" t="s">
        <v>119</v>
      </c>
      <c r="C516" s="240">
        <v>40310</v>
      </c>
      <c r="D516" s="241">
        <v>0.5</v>
      </c>
      <c r="E516" s="216">
        <v>25.5</v>
      </c>
      <c r="F516" s="216">
        <v>201</v>
      </c>
      <c r="G516" s="216">
        <v>940</v>
      </c>
      <c r="H516" s="245">
        <v>3.6</v>
      </c>
      <c r="I516" s="218">
        <v>1.6</v>
      </c>
      <c r="J516" s="242">
        <v>19.100000000000001</v>
      </c>
      <c r="K516" s="218">
        <v>33.5</v>
      </c>
      <c r="L516" s="242">
        <v>1.137700240724</v>
      </c>
      <c r="M516" s="243">
        <v>2.2999999999999998</v>
      </c>
      <c r="N516" s="243">
        <v>8.73</v>
      </c>
      <c r="O516" s="244">
        <v>300000</v>
      </c>
      <c r="P516" s="51" t="str">
        <f>IF(M516&lt;NORMA!$O$7,"NO CUMPLE","CUMPLE")</f>
        <v>CUMPLE</v>
      </c>
      <c r="Q516" s="51" t="str">
        <f>IF(E516&gt;NORMA!$O$8,"NO CUMPLE","CUMPLE")</f>
        <v>CUMPLE</v>
      </c>
      <c r="R516" s="51" t="str">
        <f>IF(F516&gt;NORMA!$O$9,"NO CUMPLE","CUMPLE")</f>
        <v>NO CUMPLE</v>
      </c>
      <c r="S516" s="51" t="str">
        <f>IF(K516&gt;NORMA!$O$10,"NO CUMPLE","CUMPLE")</f>
        <v>NO CUMPLE</v>
      </c>
      <c r="T516" s="51" t="str">
        <f>IF(J516&gt;NORMA!$O$11,"NO CUMPLE","CUMPLE")</f>
        <v>NO CUMPLE</v>
      </c>
      <c r="U516" s="51" t="str">
        <f>IF(G516&gt;NORMA!$O$12,"NO CUMPLE","CUMPLE")</f>
        <v>NO CUMPLE</v>
      </c>
      <c r="V516" s="51" t="str">
        <f>IF(H516&gt;NORMA!$O$13,"NO CUMPLE","CUMPLE")</f>
        <v>CUMPLE</v>
      </c>
      <c r="W516" s="51" t="str">
        <f>IF(O516&gt;NORMA!$O$14,"NO CUMPLE","CUMPLE")</f>
        <v>CUMPLE</v>
      </c>
      <c r="X516" s="51" t="str">
        <f>IF(AND(N516&gt;=NORMA!$Q$4, N516&lt;=NORMA!$R$4),"CUMPLE","NO CUMPLE")</f>
        <v>CUMPLE</v>
      </c>
      <c r="Y516" s="51" t="str">
        <f>IF(I516&gt;NORMA!$O$16,"NO CUMPLE","CUMPLE")</f>
        <v>CUMPLE</v>
      </c>
      <c r="Z516" s="51" t="str">
        <f>IF($M516&lt;NORMA!$O$23,"NO CUMPLE","CUMPLE")</f>
        <v>CUMPLE</v>
      </c>
      <c r="AA516" s="51" t="str">
        <f>IF($E516&gt;NORMA!$O$24,"NO CUMPLE","CUMPLE")</f>
        <v>CUMPLE</v>
      </c>
      <c r="AB516" s="51" t="str">
        <f>IF($F516&gt;NORMA!$O$25,"NO CUMPLE","CUMPLE")</f>
        <v>NO CUMPLE</v>
      </c>
      <c r="AC516" s="51" t="str">
        <f>IF($K516&gt;NORMA!$O$26,"NO CUMPLE","CUMPLE")</f>
        <v>NO CUMPLE</v>
      </c>
      <c r="AD516" s="51" t="str">
        <f>IF($J516&gt;NORMA!$O$27,"NO CUMPLE","CUMPLE")</f>
        <v>NO CUMPLE</v>
      </c>
      <c r="AE516" s="51" t="str">
        <f>IF($G516&gt;NORMA!$O$28,"NO CUMPLE","CUMPLE")</f>
        <v>NO CUMPLE</v>
      </c>
      <c r="AF516" s="51" t="str">
        <f>IF($H516&gt;NORMA!$O$29,"NO CUMPLE","CUMPLE")</f>
        <v>CUMPLE</v>
      </c>
      <c r="AG516" s="51" t="str">
        <f>IF($O516&gt;NORMA!$O$30,"NO CUMPLE","CUMPLE")</f>
        <v>NO CUMPLE</v>
      </c>
      <c r="AH516" s="51" t="str">
        <f>IF(AND($N516&gt;=NORMA!$R$18, $N516&lt;=NORMA!$S$18),"CUMPLE","NO CUMPLE")</f>
        <v>NO CUMPLE</v>
      </c>
      <c r="AI516" s="51" t="str">
        <f>IF($I516&gt;NORMA!$O$32,"NO CUMPLE","CUMPLE")</f>
        <v>NO CUMPLE</v>
      </c>
    </row>
    <row r="517" spans="1:35" ht="14.25" customHeight="1" x14ac:dyDescent="0.35">
      <c r="A517" s="213" t="s">
        <v>121</v>
      </c>
      <c r="B517" s="217" t="s">
        <v>119</v>
      </c>
      <c r="C517" s="240">
        <v>40311</v>
      </c>
      <c r="D517" s="241">
        <v>0.29166666666666702</v>
      </c>
      <c r="E517" s="216">
        <v>22.7</v>
      </c>
      <c r="F517" s="216">
        <v>119</v>
      </c>
      <c r="G517" s="216">
        <v>32</v>
      </c>
      <c r="H517" s="216">
        <v>4.5999999999999996</v>
      </c>
      <c r="I517" s="218">
        <v>3.13</v>
      </c>
      <c r="J517" s="242">
        <v>1.82</v>
      </c>
      <c r="K517" s="218">
        <v>16.23</v>
      </c>
      <c r="L517" s="242">
        <v>1.87800336108</v>
      </c>
      <c r="M517" s="243">
        <v>0.5</v>
      </c>
      <c r="N517" s="243">
        <v>7.45</v>
      </c>
      <c r="O517" s="244">
        <v>4600000</v>
      </c>
      <c r="P517" s="51" t="str">
        <f>IF(M517&lt;NORMA!$O$7,"NO CUMPLE","CUMPLE")</f>
        <v>NO CUMPLE</v>
      </c>
      <c r="Q517" s="51" t="str">
        <f>IF(E517&gt;NORMA!$O$8,"NO CUMPLE","CUMPLE")</f>
        <v>CUMPLE</v>
      </c>
      <c r="R517" s="51" t="str">
        <f>IF(F517&gt;NORMA!$O$9,"NO CUMPLE","CUMPLE")</f>
        <v>CUMPLE</v>
      </c>
      <c r="S517" s="51" t="str">
        <f>IF(K517&gt;NORMA!$O$10,"NO CUMPLE","CUMPLE")</f>
        <v>CUMPLE</v>
      </c>
      <c r="T517" s="51" t="str">
        <f>IF(J517&gt;NORMA!$O$11,"NO CUMPLE","CUMPLE")</f>
        <v>CUMPLE</v>
      </c>
      <c r="U517" s="51" t="str">
        <f>IF(G517&gt;NORMA!$O$12,"NO CUMPLE","CUMPLE")</f>
        <v>CUMPLE</v>
      </c>
      <c r="V517" s="51" t="str">
        <f>IF(H517&gt;NORMA!$O$13,"NO CUMPLE","CUMPLE")</f>
        <v>CUMPLE</v>
      </c>
      <c r="W517" s="51" t="str">
        <f>IF(O517&gt;NORMA!$O$14,"NO CUMPLE","CUMPLE")</f>
        <v>NO CUMPLE</v>
      </c>
      <c r="X517" s="51" t="str">
        <f>IF(AND(N517&gt;=NORMA!$Q$4, N517&lt;=NORMA!$R$4),"CUMPLE","NO CUMPLE")</f>
        <v>CUMPLE</v>
      </c>
      <c r="Y517" s="51" t="str">
        <f>IF(I517&gt;NORMA!$O$16,"NO CUMPLE","CUMPLE")</f>
        <v>NO CUMPLE</v>
      </c>
      <c r="Z517" s="51" t="str">
        <f>IF($M517&lt;NORMA!$O$23,"NO CUMPLE","CUMPLE")</f>
        <v>NO CUMPLE</v>
      </c>
      <c r="AA517" s="51" t="str">
        <f>IF($E517&gt;NORMA!$O$24,"NO CUMPLE","CUMPLE")</f>
        <v>CUMPLE</v>
      </c>
      <c r="AB517" s="51" t="str">
        <f>IF($F517&gt;NORMA!$O$25,"NO CUMPLE","CUMPLE")</f>
        <v>NO CUMPLE</v>
      </c>
      <c r="AC517" s="51" t="str">
        <f>IF($K517&gt;NORMA!$O$26,"NO CUMPLE","CUMPLE")</f>
        <v>NO CUMPLE</v>
      </c>
      <c r="AD517" s="51" t="str">
        <f>IF($J517&gt;NORMA!$O$27,"NO CUMPLE","CUMPLE")</f>
        <v>CUMPLE</v>
      </c>
      <c r="AE517" s="51" t="str">
        <f>IF($G517&gt;NORMA!$O$28,"NO CUMPLE","CUMPLE")</f>
        <v>CUMPLE</v>
      </c>
      <c r="AF517" s="51" t="str">
        <f>IF($H517&gt;NORMA!$O$29,"NO CUMPLE","CUMPLE")</f>
        <v>CUMPLE</v>
      </c>
      <c r="AG517" s="51" t="str">
        <f>IF($O517&gt;NORMA!$O$30,"NO CUMPLE","CUMPLE")</f>
        <v>NO CUMPLE</v>
      </c>
      <c r="AH517" s="51" t="str">
        <f>IF(AND($N517&gt;=NORMA!$R$18, $N517&lt;=NORMA!$S$18),"CUMPLE","NO CUMPLE")</f>
        <v>CUMPLE</v>
      </c>
      <c r="AI517" s="51" t="str">
        <f>IF($I517&gt;NORMA!$O$32,"NO CUMPLE","CUMPLE")</f>
        <v>NO CUMPLE</v>
      </c>
    </row>
    <row r="518" spans="1:35" ht="14.25" customHeight="1" x14ac:dyDescent="0.35">
      <c r="A518" s="213" t="s">
        <v>120</v>
      </c>
      <c r="B518" s="217" t="s">
        <v>119</v>
      </c>
      <c r="C518" s="240">
        <v>40324</v>
      </c>
      <c r="D518" s="241">
        <v>0.16666666666666699</v>
      </c>
      <c r="E518" s="216">
        <v>3.75</v>
      </c>
      <c r="F518" s="216">
        <v>21</v>
      </c>
      <c r="G518" s="216">
        <v>46</v>
      </c>
      <c r="H518" s="245">
        <v>3.6</v>
      </c>
      <c r="I518" s="218">
        <v>0.19</v>
      </c>
      <c r="J518" s="242">
        <v>0.44</v>
      </c>
      <c r="K518" s="218">
        <v>10.56</v>
      </c>
      <c r="L518" s="242">
        <v>4.9980835410240001</v>
      </c>
      <c r="M518" s="243">
        <v>3.1</v>
      </c>
      <c r="N518" s="243">
        <v>7.2</v>
      </c>
      <c r="O518" s="244">
        <v>15000</v>
      </c>
      <c r="P518" s="51" t="str">
        <f>IF(M518&lt;NORMA!$O$7,"NO CUMPLE","CUMPLE")</f>
        <v>CUMPLE</v>
      </c>
      <c r="Q518" s="51" t="str">
        <f>IF(E518&gt;NORMA!$O$8,"NO CUMPLE","CUMPLE")</f>
        <v>CUMPLE</v>
      </c>
      <c r="R518" s="51" t="str">
        <f>IF(F518&gt;NORMA!$O$9,"NO CUMPLE","CUMPLE")</f>
        <v>CUMPLE</v>
      </c>
      <c r="S518" s="51" t="str">
        <f>IF(K518&gt;NORMA!$O$10,"NO CUMPLE","CUMPLE")</f>
        <v>CUMPLE</v>
      </c>
      <c r="T518" s="51" t="str">
        <f>IF(J518&gt;NORMA!$O$11,"NO CUMPLE","CUMPLE")</f>
        <v>CUMPLE</v>
      </c>
      <c r="U518" s="51" t="str">
        <f>IF(G518&gt;NORMA!$O$12,"NO CUMPLE","CUMPLE")</f>
        <v>CUMPLE</v>
      </c>
      <c r="V518" s="51" t="str">
        <f>IF(H518&gt;NORMA!$O$13,"NO CUMPLE","CUMPLE")</f>
        <v>CUMPLE</v>
      </c>
      <c r="W518" s="51" t="str">
        <f>IF(O518&gt;NORMA!$O$14,"NO CUMPLE","CUMPLE")</f>
        <v>CUMPLE</v>
      </c>
      <c r="X518" s="51" t="str">
        <f>IF(AND(N518&gt;=NORMA!$Q$4, N518&lt;=NORMA!$R$4),"CUMPLE","NO CUMPLE")</f>
        <v>CUMPLE</v>
      </c>
      <c r="Y518" s="51" t="str">
        <f>IF(I518&gt;NORMA!$O$16,"NO CUMPLE","CUMPLE")</f>
        <v>CUMPLE</v>
      </c>
      <c r="Z518" s="51" t="str">
        <f>IF($M518&lt;NORMA!$O$23,"NO CUMPLE","CUMPLE")</f>
        <v>CUMPLE</v>
      </c>
      <c r="AA518" s="51" t="str">
        <f>IF($E518&gt;NORMA!$O$24,"NO CUMPLE","CUMPLE")</f>
        <v>CUMPLE</v>
      </c>
      <c r="AB518" s="51" t="str">
        <f>IF($F518&gt;NORMA!$O$25,"NO CUMPLE","CUMPLE")</f>
        <v>CUMPLE</v>
      </c>
      <c r="AC518" s="51" t="str">
        <f>IF($K518&gt;NORMA!$O$26,"NO CUMPLE","CUMPLE")</f>
        <v>NO CUMPLE</v>
      </c>
      <c r="AD518" s="51" t="str">
        <f>IF($J518&gt;NORMA!$O$27,"NO CUMPLE","CUMPLE")</f>
        <v>CUMPLE</v>
      </c>
      <c r="AE518" s="51" t="str">
        <f>IF($G518&gt;NORMA!$O$28,"NO CUMPLE","CUMPLE")</f>
        <v>CUMPLE</v>
      </c>
      <c r="AF518" s="51" t="str">
        <f>IF($H518&gt;NORMA!$O$29,"NO CUMPLE","CUMPLE")</f>
        <v>CUMPLE</v>
      </c>
      <c r="AG518" s="51" t="str">
        <f>IF($O518&gt;NORMA!$O$30,"NO CUMPLE","CUMPLE")</f>
        <v>CUMPLE</v>
      </c>
      <c r="AH518" s="51" t="str">
        <f>IF(AND($N518&gt;=NORMA!$R$18, $N518&lt;=NORMA!$S$18),"CUMPLE","NO CUMPLE")</f>
        <v>CUMPLE</v>
      </c>
      <c r="AI518" s="51" t="str">
        <f>IF($I518&gt;NORMA!$O$32,"NO CUMPLE","CUMPLE")</f>
        <v>CUMPLE</v>
      </c>
    </row>
    <row r="519" spans="1:35" ht="14.25" customHeight="1" x14ac:dyDescent="0.35">
      <c r="A519" s="213" t="s">
        <v>117</v>
      </c>
      <c r="B519" s="267" t="s">
        <v>119</v>
      </c>
      <c r="C519" s="240">
        <v>40325</v>
      </c>
      <c r="D519" s="241">
        <v>0.3125</v>
      </c>
      <c r="E519" s="216">
        <v>5.0999999999999996</v>
      </c>
      <c r="F519" s="216">
        <v>52</v>
      </c>
      <c r="G519" s="216">
        <v>315</v>
      </c>
      <c r="H519" s="245">
        <v>3.6</v>
      </c>
      <c r="I519" s="218">
        <v>0.08</v>
      </c>
      <c r="J519" s="242">
        <v>1.1599999999999999</v>
      </c>
      <c r="K519" s="218">
        <v>5.78</v>
      </c>
      <c r="L519" s="242">
        <v>2.9412194637520002</v>
      </c>
      <c r="M519" s="243">
        <v>4.8</v>
      </c>
      <c r="N519" s="243">
        <v>7.46</v>
      </c>
      <c r="O519" s="244">
        <v>24000</v>
      </c>
      <c r="P519" s="51" t="str">
        <f>IF(M519&lt;NORMA!$O$7,"NO CUMPLE","CUMPLE")</f>
        <v>CUMPLE</v>
      </c>
      <c r="Q519" s="51" t="str">
        <f>IF(E519&gt;NORMA!$O$8,"NO CUMPLE","CUMPLE")</f>
        <v>CUMPLE</v>
      </c>
      <c r="R519" s="51" t="str">
        <f>IF(F519&gt;NORMA!$O$9,"NO CUMPLE","CUMPLE")</f>
        <v>CUMPLE</v>
      </c>
      <c r="S519" s="51" t="str">
        <f>IF(K519&gt;NORMA!$O$10,"NO CUMPLE","CUMPLE")</f>
        <v>CUMPLE</v>
      </c>
      <c r="T519" s="51" t="str">
        <f>IF(J519&gt;NORMA!$O$11,"NO CUMPLE","CUMPLE")</f>
        <v>CUMPLE</v>
      </c>
      <c r="U519" s="51" t="str">
        <f>IF(G519&gt;NORMA!$O$12,"NO CUMPLE","CUMPLE")</f>
        <v>NO CUMPLE</v>
      </c>
      <c r="V519" s="51" t="str">
        <f>IF(H519&gt;NORMA!$O$13,"NO CUMPLE","CUMPLE")</f>
        <v>CUMPLE</v>
      </c>
      <c r="W519" s="51" t="str">
        <f>IF(O519&gt;NORMA!$O$14,"NO CUMPLE","CUMPLE")</f>
        <v>CUMPLE</v>
      </c>
      <c r="X519" s="51" t="str">
        <f>IF(AND(N519&gt;=NORMA!$Q$4, N519&lt;=NORMA!$R$4),"CUMPLE","NO CUMPLE")</f>
        <v>CUMPLE</v>
      </c>
      <c r="Y519" s="51" t="str">
        <f>IF(I519&gt;NORMA!$O$16,"NO CUMPLE","CUMPLE")</f>
        <v>CUMPLE</v>
      </c>
      <c r="Z519" s="51" t="str">
        <f>IF($M519&lt;NORMA!$O$23,"NO CUMPLE","CUMPLE")</f>
        <v>CUMPLE</v>
      </c>
      <c r="AA519" s="51" t="str">
        <f>IF($E519&gt;NORMA!$O$24,"NO CUMPLE","CUMPLE")</f>
        <v>CUMPLE</v>
      </c>
      <c r="AB519" s="51" t="str">
        <f>IF($F519&gt;NORMA!$O$25,"NO CUMPLE","CUMPLE")</f>
        <v>NO CUMPLE</v>
      </c>
      <c r="AC519" s="51" t="str">
        <f>IF($K519&gt;NORMA!$O$26,"NO CUMPLE","CUMPLE")</f>
        <v>CUMPLE</v>
      </c>
      <c r="AD519" s="51" t="str">
        <f>IF($J519&gt;NORMA!$O$27,"NO CUMPLE","CUMPLE")</f>
        <v>CUMPLE</v>
      </c>
      <c r="AE519" s="51" t="str">
        <f>IF($G519&gt;NORMA!$O$28,"NO CUMPLE","CUMPLE")</f>
        <v>NO CUMPLE</v>
      </c>
      <c r="AF519" s="51" t="str">
        <f>IF($H519&gt;NORMA!$O$29,"NO CUMPLE","CUMPLE")</f>
        <v>CUMPLE</v>
      </c>
      <c r="AG519" s="51" t="str">
        <f>IF($O519&gt;NORMA!$O$30,"NO CUMPLE","CUMPLE")</f>
        <v>CUMPLE</v>
      </c>
      <c r="AH519" s="51" t="str">
        <f>IF(AND($N519&gt;=NORMA!$R$18, $N519&lt;=NORMA!$S$18),"CUMPLE","NO CUMPLE")</f>
        <v>CUMPLE</v>
      </c>
      <c r="AI519" s="51" t="str">
        <f>IF($I519&gt;NORMA!$O$32,"NO CUMPLE","CUMPLE")</f>
        <v>CUMPLE</v>
      </c>
    </row>
    <row r="520" spans="1:35" ht="14.25" customHeight="1" x14ac:dyDescent="0.35">
      <c r="A520" s="213" t="s">
        <v>118</v>
      </c>
      <c r="B520" s="217" t="s">
        <v>119</v>
      </c>
      <c r="C520" s="240">
        <v>40329</v>
      </c>
      <c r="D520" s="241">
        <v>0.16666666666666699</v>
      </c>
      <c r="E520" s="216">
        <v>4.5</v>
      </c>
      <c r="F520" s="216">
        <v>27</v>
      </c>
      <c r="G520" s="216">
        <v>268</v>
      </c>
      <c r="H520" s="216">
        <v>3.4</v>
      </c>
      <c r="I520" s="218">
        <v>0.11</v>
      </c>
      <c r="J520" s="242">
        <v>0.77</v>
      </c>
      <c r="K520" s="218">
        <v>6.13</v>
      </c>
      <c r="L520" s="242">
        <v>4.1066990860520001</v>
      </c>
      <c r="M520" s="243">
        <v>2.2000000000000002</v>
      </c>
      <c r="N520" s="243">
        <v>7.15</v>
      </c>
      <c r="O520" s="244">
        <v>4300</v>
      </c>
      <c r="P520" s="51" t="str">
        <f>IF(M520&lt;NORMA!$O$7,"NO CUMPLE","CUMPLE")</f>
        <v>CUMPLE</v>
      </c>
      <c r="Q520" s="51" t="str">
        <f>IF(E520&gt;NORMA!$O$8,"NO CUMPLE","CUMPLE")</f>
        <v>CUMPLE</v>
      </c>
      <c r="R520" s="51" t="str">
        <f>IF(F520&gt;NORMA!$O$9,"NO CUMPLE","CUMPLE")</f>
        <v>CUMPLE</v>
      </c>
      <c r="S520" s="51" t="str">
        <f>IF(K520&gt;NORMA!$O$10,"NO CUMPLE","CUMPLE")</f>
        <v>CUMPLE</v>
      </c>
      <c r="T520" s="51" t="str">
        <f>IF(J520&gt;NORMA!$O$11,"NO CUMPLE","CUMPLE")</f>
        <v>CUMPLE</v>
      </c>
      <c r="U520" s="51" t="str">
        <f>IF(G520&gt;NORMA!$O$12,"NO CUMPLE","CUMPLE")</f>
        <v>NO CUMPLE</v>
      </c>
      <c r="V520" s="51" t="str">
        <f>IF(H520&gt;NORMA!$O$13,"NO CUMPLE","CUMPLE")</f>
        <v>CUMPLE</v>
      </c>
      <c r="W520" s="51" t="str">
        <f>IF(O520&gt;NORMA!$O$14,"NO CUMPLE","CUMPLE")</f>
        <v>CUMPLE</v>
      </c>
      <c r="X520" s="51" t="str">
        <f>IF(AND(N520&gt;=NORMA!$Q$4, N520&lt;=NORMA!$R$4),"CUMPLE","NO CUMPLE")</f>
        <v>CUMPLE</v>
      </c>
      <c r="Y520" s="51" t="str">
        <f>IF(I520&gt;NORMA!$O$16,"NO CUMPLE","CUMPLE")</f>
        <v>CUMPLE</v>
      </c>
      <c r="Z520" s="51" t="str">
        <f>IF($M520&lt;NORMA!$O$23,"NO CUMPLE","CUMPLE")</f>
        <v>CUMPLE</v>
      </c>
      <c r="AA520" s="51" t="str">
        <f>IF($E520&gt;NORMA!$O$24,"NO CUMPLE","CUMPLE")</f>
        <v>CUMPLE</v>
      </c>
      <c r="AB520" s="51" t="str">
        <f>IF($F520&gt;NORMA!$O$25,"NO CUMPLE","CUMPLE")</f>
        <v>CUMPLE</v>
      </c>
      <c r="AC520" s="51" t="str">
        <f>IF($K520&gt;NORMA!$O$26,"NO CUMPLE","CUMPLE")</f>
        <v>CUMPLE</v>
      </c>
      <c r="AD520" s="51" t="str">
        <f>IF($J520&gt;NORMA!$O$27,"NO CUMPLE","CUMPLE")</f>
        <v>CUMPLE</v>
      </c>
      <c r="AE520" s="51" t="str">
        <f>IF($G520&gt;NORMA!$O$28,"NO CUMPLE","CUMPLE")</f>
        <v>NO CUMPLE</v>
      </c>
      <c r="AF520" s="51" t="str">
        <f>IF($H520&gt;NORMA!$O$29,"NO CUMPLE","CUMPLE")</f>
        <v>CUMPLE</v>
      </c>
      <c r="AG520" s="51" t="str">
        <f>IF($O520&gt;NORMA!$O$30,"NO CUMPLE","CUMPLE")</f>
        <v>CUMPLE</v>
      </c>
      <c r="AH520" s="51" t="str">
        <f>IF(AND($N520&gt;=NORMA!$R$18, $N520&lt;=NORMA!$S$18),"CUMPLE","NO CUMPLE")</f>
        <v>CUMPLE</v>
      </c>
      <c r="AI520" s="51" t="str">
        <f>IF($I520&gt;NORMA!$O$32,"NO CUMPLE","CUMPLE")</f>
        <v>CUMPLE</v>
      </c>
    </row>
    <row r="521" spans="1:35" ht="14.25" customHeight="1" x14ac:dyDescent="0.35">
      <c r="A521" s="213" t="s">
        <v>117</v>
      </c>
      <c r="B521" s="267" t="s">
        <v>119</v>
      </c>
      <c r="C521" s="240">
        <v>40331</v>
      </c>
      <c r="D521" s="241">
        <v>0.16666666666666699</v>
      </c>
      <c r="E521" s="216">
        <v>2.7</v>
      </c>
      <c r="F521" s="216">
        <v>26</v>
      </c>
      <c r="G521" s="216">
        <v>137</v>
      </c>
      <c r="H521" s="245">
        <v>3.6</v>
      </c>
      <c r="I521" s="218">
        <v>0.17</v>
      </c>
      <c r="J521" s="242">
        <v>1.34</v>
      </c>
      <c r="K521" s="218">
        <v>5.5</v>
      </c>
      <c r="L521" s="242">
        <v>2.75854046208</v>
      </c>
      <c r="M521" s="243">
        <v>7.31</v>
      </c>
      <c r="N521" s="243">
        <v>7.7</v>
      </c>
      <c r="O521" s="244">
        <v>4600</v>
      </c>
      <c r="P521" s="51" t="str">
        <f>IF(M521&lt;NORMA!$O$7,"NO CUMPLE","CUMPLE")</f>
        <v>CUMPLE</v>
      </c>
      <c r="Q521" s="51" t="str">
        <f>IF(E521&gt;NORMA!$O$8,"NO CUMPLE","CUMPLE")</f>
        <v>CUMPLE</v>
      </c>
      <c r="R521" s="51" t="str">
        <f>IF(F521&gt;NORMA!$O$9,"NO CUMPLE","CUMPLE")</f>
        <v>CUMPLE</v>
      </c>
      <c r="S521" s="51" t="str">
        <f>IF(K521&gt;NORMA!$O$10,"NO CUMPLE","CUMPLE")</f>
        <v>CUMPLE</v>
      </c>
      <c r="T521" s="51" t="str">
        <f>IF(J521&gt;NORMA!$O$11,"NO CUMPLE","CUMPLE")</f>
        <v>CUMPLE</v>
      </c>
      <c r="U521" s="51" t="str">
        <f>IF(G521&gt;NORMA!$O$12,"NO CUMPLE","CUMPLE")</f>
        <v>CUMPLE</v>
      </c>
      <c r="V521" s="51" t="str">
        <f>IF(H521&gt;NORMA!$O$13,"NO CUMPLE","CUMPLE")</f>
        <v>CUMPLE</v>
      </c>
      <c r="W521" s="51" t="str">
        <f>IF(O521&gt;NORMA!$O$14,"NO CUMPLE","CUMPLE")</f>
        <v>CUMPLE</v>
      </c>
      <c r="X521" s="51" t="str">
        <f>IF(AND(N521&gt;=NORMA!$Q$4, N521&lt;=NORMA!$R$4),"CUMPLE","NO CUMPLE")</f>
        <v>CUMPLE</v>
      </c>
      <c r="Y521" s="51" t="str">
        <f>IF(I521&gt;NORMA!$O$16,"NO CUMPLE","CUMPLE")</f>
        <v>CUMPLE</v>
      </c>
      <c r="Z521" s="51" t="str">
        <f>IF($M521&lt;NORMA!$O$23,"NO CUMPLE","CUMPLE")</f>
        <v>CUMPLE</v>
      </c>
      <c r="AA521" s="51" t="str">
        <f>IF($E521&gt;NORMA!$O$24,"NO CUMPLE","CUMPLE")</f>
        <v>CUMPLE</v>
      </c>
      <c r="AB521" s="51" t="str">
        <f>IF($F521&gt;NORMA!$O$25,"NO CUMPLE","CUMPLE")</f>
        <v>CUMPLE</v>
      </c>
      <c r="AC521" s="51" t="str">
        <f>IF($K521&gt;NORMA!$O$26,"NO CUMPLE","CUMPLE")</f>
        <v>CUMPLE</v>
      </c>
      <c r="AD521" s="51" t="str">
        <f>IF($J521&gt;NORMA!$O$27,"NO CUMPLE","CUMPLE")</f>
        <v>CUMPLE</v>
      </c>
      <c r="AE521" s="51" t="str">
        <f>IF($G521&gt;NORMA!$O$28,"NO CUMPLE","CUMPLE")</f>
        <v>CUMPLE</v>
      </c>
      <c r="AF521" s="51" t="str">
        <f>IF($H521&gt;NORMA!$O$29,"NO CUMPLE","CUMPLE")</f>
        <v>CUMPLE</v>
      </c>
      <c r="AG521" s="51" t="str">
        <f>IF($O521&gt;NORMA!$O$30,"NO CUMPLE","CUMPLE")</f>
        <v>CUMPLE</v>
      </c>
      <c r="AH521" s="51" t="str">
        <f>IF(AND($N521&gt;=NORMA!$R$18, $N521&lt;=NORMA!$S$18),"CUMPLE","NO CUMPLE")</f>
        <v>CUMPLE</v>
      </c>
      <c r="AI521" s="51" t="str">
        <f>IF($I521&gt;NORMA!$O$32,"NO CUMPLE","CUMPLE")</f>
        <v>CUMPLE</v>
      </c>
    </row>
    <row r="522" spans="1:35" ht="14.25" customHeight="1" x14ac:dyDescent="0.35">
      <c r="A522" s="213" t="s">
        <v>121</v>
      </c>
      <c r="B522" s="217" t="s">
        <v>119</v>
      </c>
      <c r="C522" s="240">
        <v>40333</v>
      </c>
      <c r="D522" s="241">
        <v>0.16666666666666699</v>
      </c>
      <c r="E522" s="216">
        <v>3.6</v>
      </c>
      <c r="F522" s="216">
        <v>24</v>
      </c>
      <c r="G522" s="216">
        <v>53</v>
      </c>
      <c r="H522" s="245">
        <v>3.6</v>
      </c>
      <c r="I522" s="218">
        <v>0.56000000000000005</v>
      </c>
      <c r="J522" s="242">
        <v>0.81</v>
      </c>
      <c r="K522" s="218">
        <v>6.66</v>
      </c>
      <c r="L522" s="242">
        <v>4.0117629817919997</v>
      </c>
      <c r="M522" s="243">
        <v>3.92</v>
      </c>
      <c r="N522" s="243">
        <v>6.95</v>
      </c>
      <c r="O522" s="244">
        <v>4600</v>
      </c>
      <c r="P522" s="51" t="str">
        <f>IF(M522&lt;NORMA!$O$7,"NO CUMPLE","CUMPLE")</f>
        <v>CUMPLE</v>
      </c>
      <c r="Q522" s="51" t="str">
        <f>IF(E522&gt;NORMA!$O$8,"NO CUMPLE","CUMPLE")</f>
        <v>CUMPLE</v>
      </c>
      <c r="R522" s="51" t="str">
        <f>IF(F522&gt;NORMA!$O$9,"NO CUMPLE","CUMPLE")</f>
        <v>CUMPLE</v>
      </c>
      <c r="S522" s="51" t="str">
        <f>IF(K522&gt;NORMA!$O$10,"NO CUMPLE","CUMPLE")</f>
        <v>CUMPLE</v>
      </c>
      <c r="T522" s="51" t="str">
        <f>IF(J522&gt;NORMA!$O$11,"NO CUMPLE","CUMPLE")</f>
        <v>CUMPLE</v>
      </c>
      <c r="U522" s="51" t="str">
        <f>IF(G522&gt;NORMA!$O$12,"NO CUMPLE","CUMPLE")</f>
        <v>CUMPLE</v>
      </c>
      <c r="V522" s="51" t="str">
        <f>IF(H522&gt;NORMA!$O$13,"NO CUMPLE","CUMPLE")</f>
        <v>CUMPLE</v>
      </c>
      <c r="W522" s="51" t="str">
        <f>IF(O522&gt;NORMA!$O$14,"NO CUMPLE","CUMPLE")</f>
        <v>CUMPLE</v>
      </c>
      <c r="X522" s="51" t="str">
        <f>IF(AND(N522&gt;=NORMA!$Q$4, N522&lt;=NORMA!$R$4),"CUMPLE","NO CUMPLE")</f>
        <v>CUMPLE</v>
      </c>
      <c r="Y522" s="51" t="str">
        <f>IF(I522&gt;NORMA!$O$16,"NO CUMPLE","CUMPLE")</f>
        <v>CUMPLE</v>
      </c>
      <c r="Z522" s="51" t="str">
        <f>IF($M522&lt;NORMA!$O$23,"NO CUMPLE","CUMPLE")</f>
        <v>CUMPLE</v>
      </c>
      <c r="AA522" s="51" t="str">
        <f>IF($E522&gt;NORMA!$O$24,"NO CUMPLE","CUMPLE")</f>
        <v>CUMPLE</v>
      </c>
      <c r="AB522" s="51" t="str">
        <f>IF($F522&gt;NORMA!$O$25,"NO CUMPLE","CUMPLE")</f>
        <v>CUMPLE</v>
      </c>
      <c r="AC522" s="51" t="str">
        <f>IF($K522&gt;NORMA!$O$26,"NO CUMPLE","CUMPLE")</f>
        <v>CUMPLE</v>
      </c>
      <c r="AD522" s="51" t="str">
        <f>IF($J522&gt;NORMA!$O$27,"NO CUMPLE","CUMPLE")</f>
        <v>CUMPLE</v>
      </c>
      <c r="AE522" s="51" t="str">
        <f>IF($G522&gt;NORMA!$O$28,"NO CUMPLE","CUMPLE")</f>
        <v>CUMPLE</v>
      </c>
      <c r="AF522" s="51" t="str">
        <f>IF($H522&gt;NORMA!$O$29,"NO CUMPLE","CUMPLE")</f>
        <v>CUMPLE</v>
      </c>
      <c r="AG522" s="51" t="str">
        <f>IF($O522&gt;NORMA!$O$30,"NO CUMPLE","CUMPLE")</f>
        <v>CUMPLE</v>
      </c>
      <c r="AH522" s="51" t="str">
        <f>IF(AND($N522&gt;=NORMA!$R$18, $N522&lt;=NORMA!$S$18),"CUMPLE","NO CUMPLE")</f>
        <v>CUMPLE</v>
      </c>
      <c r="AI522" s="51" t="str">
        <f>IF($I522&gt;NORMA!$O$32,"NO CUMPLE","CUMPLE")</f>
        <v>CUMPLE</v>
      </c>
    </row>
    <row r="523" spans="1:35" ht="14.25" customHeight="1" x14ac:dyDescent="0.35">
      <c r="A523" s="213" t="s">
        <v>118</v>
      </c>
      <c r="B523" s="217" t="s">
        <v>119</v>
      </c>
      <c r="C523" s="240">
        <v>40346</v>
      </c>
      <c r="D523" s="241">
        <v>0.79166666666666696</v>
      </c>
      <c r="E523" s="216">
        <v>25.2</v>
      </c>
      <c r="F523" s="216">
        <v>28.7</v>
      </c>
      <c r="G523" s="216">
        <v>37</v>
      </c>
      <c r="H523" s="245">
        <v>3.6</v>
      </c>
      <c r="I523" s="218">
        <v>0.09</v>
      </c>
      <c r="J523" s="242">
        <v>0.51</v>
      </c>
      <c r="K523" s="218">
        <v>6.91</v>
      </c>
      <c r="L523" s="242">
        <v>3.5731350635200001</v>
      </c>
      <c r="M523" s="243">
        <v>1.39</v>
      </c>
      <c r="N523" s="243">
        <v>6.92</v>
      </c>
      <c r="O523" s="244">
        <v>9000</v>
      </c>
      <c r="P523" s="51" t="str">
        <f>IF(M523&lt;NORMA!$O$7,"NO CUMPLE","CUMPLE")</f>
        <v>CUMPLE</v>
      </c>
      <c r="Q523" s="51" t="str">
        <f>IF(E523&gt;NORMA!$O$8,"NO CUMPLE","CUMPLE")</f>
        <v>CUMPLE</v>
      </c>
      <c r="R523" s="51" t="str">
        <f>IF(F523&gt;NORMA!$O$9,"NO CUMPLE","CUMPLE")</f>
        <v>CUMPLE</v>
      </c>
      <c r="S523" s="51" t="str">
        <f>IF(K523&gt;NORMA!$O$10,"NO CUMPLE","CUMPLE")</f>
        <v>CUMPLE</v>
      </c>
      <c r="T523" s="51" t="str">
        <f>IF(J523&gt;NORMA!$O$11,"NO CUMPLE","CUMPLE")</f>
        <v>CUMPLE</v>
      </c>
      <c r="U523" s="51" t="str">
        <f>IF(G523&gt;NORMA!$O$12,"NO CUMPLE","CUMPLE")</f>
        <v>CUMPLE</v>
      </c>
      <c r="V523" s="51" t="str">
        <f>IF(H523&gt;NORMA!$O$13,"NO CUMPLE","CUMPLE")</f>
        <v>CUMPLE</v>
      </c>
      <c r="W523" s="51" t="str">
        <f>IF(O523&gt;NORMA!$O$14,"NO CUMPLE","CUMPLE")</f>
        <v>CUMPLE</v>
      </c>
      <c r="X523" s="51" t="str">
        <f>IF(AND(N523&gt;=NORMA!$Q$4, N523&lt;=NORMA!$R$4),"CUMPLE","NO CUMPLE")</f>
        <v>CUMPLE</v>
      </c>
      <c r="Y523" s="51" t="str">
        <f>IF(I523&gt;NORMA!$O$16,"NO CUMPLE","CUMPLE")</f>
        <v>CUMPLE</v>
      </c>
      <c r="Z523" s="51" t="str">
        <f>IF($M523&lt;NORMA!$O$23,"NO CUMPLE","CUMPLE")</f>
        <v>NO CUMPLE</v>
      </c>
      <c r="AA523" s="51" t="str">
        <f>IF($E523&gt;NORMA!$O$24,"NO CUMPLE","CUMPLE")</f>
        <v>CUMPLE</v>
      </c>
      <c r="AB523" s="51" t="str">
        <f>IF($F523&gt;NORMA!$O$25,"NO CUMPLE","CUMPLE")</f>
        <v>CUMPLE</v>
      </c>
      <c r="AC523" s="51" t="str">
        <f>IF($K523&gt;NORMA!$O$26,"NO CUMPLE","CUMPLE")</f>
        <v>CUMPLE</v>
      </c>
      <c r="AD523" s="51" t="str">
        <f>IF($J523&gt;NORMA!$O$27,"NO CUMPLE","CUMPLE")</f>
        <v>CUMPLE</v>
      </c>
      <c r="AE523" s="51" t="str">
        <f>IF($G523&gt;NORMA!$O$28,"NO CUMPLE","CUMPLE")</f>
        <v>CUMPLE</v>
      </c>
      <c r="AF523" s="51" t="str">
        <f>IF($H523&gt;NORMA!$O$29,"NO CUMPLE","CUMPLE")</f>
        <v>CUMPLE</v>
      </c>
      <c r="AG523" s="51" t="str">
        <f>IF($O523&gt;NORMA!$O$30,"NO CUMPLE","CUMPLE")</f>
        <v>CUMPLE</v>
      </c>
      <c r="AH523" s="51" t="str">
        <f>IF(AND($N523&gt;=NORMA!$R$18, $N523&lt;=NORMA!$S$18),"CUMPLE","NO CUMPLE")</f>
        <v>CUMPLE</v>
      </c>
      <c r="AI523" s="51" t="str">
        <f>IF($I523&gt;NORMA!$O$32,"NO CUMPLE","CUMPLE")</f>
        <v>CUMPLE</v>
      </c>
    </row>
    <row r="524" spans="1:35" ht="14.25" customHeight="1" x14ac:dyDescent="0.35">
      <c r="A524" s="213" t="s">
        <v>118</v>
      </c>
      <c r="B524" s="217" t="s">
        <v>119</v>
      </c>
      <c r="C524" s="240">
        <v>40347</v>
      </c>
      <c r="D524" s="241">
        <v>0.54166666666666696</v>
      </c>
      <c r="E524" s="216">
        <v>8.6999999999999993</v>
      </c>
      <c r="F524" s="216">
        <v>25.8</v>
      </c>
      <c r="G524" s="216">
        <v>29</v>
      </c>
      <c r="H524" s="245">
        <v>3.6</v>
      </c>
      <c r="I524" s="218">
        <v>0.11</v>
      </c>
      <c r="J524" s="242">
        <v>0.86</v>
      </c>
      <c r="K524" s="218">
        <v>7.32</v>
      </c>
      <c r="L524" s="242">
        <v>3.5694979562400002</v>
      </c>
      <c r="M524" s="243">
        <v>1.88</v>
      </c>
      <c r="N524" s="243">
        <v>6.93</v>
      </c>
      <c r="O524" s="244">
        <v>4000</v>
      </c>
      <c r="P524" s="51" t="str">
        <f>IF(M524&lt;NORMA!$O$7,"NO CUMPLE","CUMPLE")</f>
        <v>CUMPLE</v>
      </c>
      <c r="Q524" s="51" t="str">
        <f>IF(E524&gt;NORMA!$O$8,"NO CUMPLE","CUMPLE")</f>
        <v>CUMPLE</v>
      </c>
      <c r="R524" s="51" t="str">
        <f>IF(F524&gt;NORMA!$O$9,"NO CUMPLE","CUMPLE")</f>
        <v>CUMPLE</v>
      </c>
      <c r="S524" s="51" t="str">
        <f>IF(K524&gt;NORMA!$O$10,"NO CUMPLE","CUMPLE")</f>
        <v>CUMPLE</v>
      </c>
      <c r="T524" s="51" t="str">
        <f>IF(J524&gt;NORMA!$O$11,"NO CUMPLE","CUMPLE")</f>
        <v>CUMPLE</v>
      </c>
      <c r="U524" s="51" t="str">
        <f>IF(G524&gt;NORMA!$O$12,"NO CUMPLE","CUMPLE")</f>
        <v>CUMPLE</v>
      </c>
      <c r="V524" s="51" t="str">
        <f>IF(H524&gt;NORMA!$O$13,"NO CUMPLE","CUMPLE")</f>
        <v>CUMPLE</v>
      </c>
      <c r="W524" s="51" t="str">
        <f>IF(O524&gt;NORMA!$O$14,"NO CUMPLE","CUMPLE")</f>
        <v>CUMPLE</v>
      </c>
      <c r="X524" s="51" t="str">
        <f>IF(AND(N524&gt;=NORMA!$Q$4, N524&lt;=NORMA!$R$4),"CUMPLE","NO CUMPLE")</f>
        <v>CUMPLE</v>
      </c>
      <c r="Y524" s="51" t="str">
        <f>IF(I524&gt;NORMA!$O$16,"NO CUMPLE","CUMPLE")</f>
        <v>CUMPLE</v>
      </c>
      <c r="Z524" s="51" t="str">
        <f>IF($M524&lt;NORMA!$O$23,"NO CUMPLE","CUMPLE")</f>
        <v>NO CUMPLE</v>
      </c>
      <c r="AA524" s="51" t="str">
        <f>IF($E524&gt;NORMA!$O$24,"NO CUMPLE","CUMPLE")</f>
        <v>CUMPLE</v>
      </c>
      <c r="AB524" s="51" t="str">
        <f>IF($F524&gt;NORMA!$O$25,"NO CUMPLE","CUMPLE")</f>
        <v>CUMPLE</v>
      </c>
      <c r="AC524" s="51" t="str">
        <f>IF($K524&gt;NORMA!$O$26,"NO CUMPLE","CUMPLE")</f>
        <v>CUMPLE</v>
      </c>
      <c r="AD524" s="51" t="str">
        <f>IF($J524&gt;NORMA!$O$27,"NO CUMPLE","CUMPLE")</f>
        <v>CUMPLE</v>
      </c>
      <c r="AE524" s="51" t="str">
        <f>IF($G524&gt;NORMA!$O$28,"NO CUMPLE","CUMPLE")</f>
        <v>CUMPLE</v>
      </c>
      <c r="AF524" s="51" t="str">
        <f>IF($H524&gt;NORMA!$O$29,"NO CUMPLE","CUMPLE")</f>
        <v>CUMPLE</v>
      </c>
      <c r="AG524" s="51" t="str">
        <f>IF($O524&gt;NORMA!$O$30,"NO CUMPLE","CUMPLE")</f>
        <v>CUMPLE</v>
      </c>
      <c r="AH524" s="51" t="str">
        <f>IF(AND($N524&gt;=NORMA!$R$18, $N524&lt;=NORMA!$S$18),"CUMPLE","NO CUMPLE")</f>
        <v>CUMPLE</v>
      </c>
      <c r="AI524" s="51" t="str">
        <f>IF($I524&gt;NORMA!$O$32,"NO CUMPLE","CUMPLE")</f>
        <v>CUMPLE</v>
      </c>
    </row>
    <row r="525" spans="1:35" ht="14.25" customHeight="1" x14ac:dyDescent="0.35">
      <c r="A525" s="213" t="s">
        <v>120</v>
      </c>
      <c r="B525" s="217" t="s">
        <v>119</v>
      </c>
      <c r="C525" s="240">
        <v>40348</v>
      </c>
      <c r="D525" s="241">
        <v>0.79166666666666696</v>
      </c>
      <c r="E525" s="216">
        <v>14.1</v>
      </c>
      <c r="F525" s="216">
        <v>49</v>
      </c>
      <c r="G525" s="216">
        <v>41</v>
      </c>
      <c r="H525" s="216">
        <v>8.1999999999999993</v>
      </c>
      <c r="I525" s="218">
        <v>0.16</v>
      </c>
      <c r="J525" s="242">
        <v>0.91</v>
      </c>
      <c r="K525" s="218">
        <v>7.54</v>
      </c>
      <c r="L525" s="242">
        <v>2.6065048366624</v>
      </c>
      <c r="M525" s="243">
        <v>1.44</v>
      </c>
      <c r="N525" s="243">
        <v>6.41</v>
      </c>
      <c r="O525" s="244">
        <v>40000</v>
      </c>
      <c r="P525" s="51" t="str">
        <f>IF(M525&lt;NORMA!$O$7,"NO CUMPLE","CUMPLE")</f>
        <v>CUMPLE</v>
      </c>
      <c r="Q525" s="51" t="str">
        <f>IF(E525&gt;NORMA!$O$8,"NO CUMPLE","CUMPLE")</f>
        <v>CUMPLE</v>
      </c>
      <c r="R525" s="51" t="str">
        <f>IF(F525&gt;NORMA!$O$9,"NO CUMPLE","CUMPLE")</f>
        <v>CUMPLE</v>
      </c>
      <c r="S525" s="51" t="str">
        <f>IF(K525&gt;NORMA!$O$10,"NO CUMPLE","CUMPLE")</f>
        <v>CUMPLE</v>
      </c>
      <c r="T525" s="51" t="str">
        <f>IF(J525&gt;NORMA!$O$11,"NO CUMPLE","CUMPLE")</f>
        <v>CUMPLE</v>
      </c>
      <c r="U525" s="51" t="str">
        <f>IF(G525&gt;NORMA!$O$12,"NO CUMPLE","CUMPLE")</f>
        <v>CUMPLE</v>
      </c>
      <c r="V525" s="51" t="str">
        <f>IF(H525&gt;NORMA!$O$13,"NO CUMPLE","CUMPLE")</f>
        <v>CUMPLE</v>
      </c>
      <c r="W525" s="51" t="str">
        <f>IF(O525&gt;NORMA!$O$14,"NO CUMPLE","CUMPLE")</f>
        <v>CUMPLE</v>
      </c>
      <c r="X525" s="51" t="str">
        <f>IF(AND(N525&gt;=NORMA!$Q$4, N525&lt;=NORMA!$R$4),"CUMPLE","NO CUMPLE")</f>
        <v>CUMPLE</v>
      </c>
      <c r="Y525" s="51" t="str">
        <f>IF(I525&gt;NORMA!$O$16,"NO CUMPLE","CUMPLE")</f>
        <v>CUMPLE</v>
      </c>
      <c r="Z525" s="51" t="str">
        <f>IF($M525&lt;NORMA!$O$23,"NO CUMPLE","CUMPLE")</f>
        <v>NO CUMPLE</v>
      </c>
      <c r="AA525" s="51" t="str">
        <f>IF($E525&gt;NORMA!$O$24,"NO CUMPLE","CUMPLE")</f>
        <v>CUMPLE</v>
      </c>
      <c r="AB525" s="51" t="str">
        <f>IF($F525&gt;NORMA!$O$25,"NO CUMPLE","CUMPLE")</f>
        <v>CUMPLE</v>
      </c>
      <c r="AC525" s="51" t="str">
        <f>IF($K525&gt;NORMA!$O$26,"NO CUMPLE","CUMPLE")</f>
        <v>CUMPLE</v>
      </c>
      <c r="AD525" s="51" t="str">
        <f>IF($J525&gt;NORMA!$O$27,"NO CUMPLE","CUMPLE")</f>
        <v>CUMPLE</v>
      </c>
      <c r="AE525" s="51" t="str">
        <f>IF($G525&gt;NORMA!$O$28,"NO CUMPLE","CUMPLE")</f>
        <v>CUMPLE</v>
      </c>
      <c r="AF525" s="51" t="str">
        <f>IF($H525&gt;NORMA!$O$29,"NO CUMPLE","CUMPLE")</f>
        <v>CUMPLE</v>
      </c>
      <c r="AG525" s="51" t="str">
        <f>IF($O525&gt;NORMA!$O$30,"NO CUMPLE","CUMPLE")</f>
        <v>CUMPLE</v>
      </c>
      <c r="AH525" s="51" t="str">
        <f>IF(AND($N525&gt;=NORMA!$R$18, $N525&lt;=NORMA!$S$18),"CUMPLE","NO CUMPLE")</f>
        <v>NO CUMPLE</v>
      </c>
      <c r="AI525" s="51" t="str">
        <f>IF($I525&gt;NORMA!$O$32,"NO CUMPLE","CUMPLE")</f>
        <v>CUMPLE</v>
      </c>
    </row>
    <row r="526" spans="1:35" ht="14.25" customHeight="1" x14ac:dyDescent="0.35">
      <c r="A526" s="213" t="s">
        <v>121</v>
      </c>
      <c r="B526" s="217" t="s">
        <v>119</v>
      </c>
      <c r="C526" s="240">
        <v>40350</v>
      </c>
      <c r="D526" s="241">
        <v>0.75</v>
      </c>
      <c r="E526" s="216">
        <v>11.1</v>
      </c>
      <c r="F526" s="216">
        <v>49.4</v>
      </c>
      <c r="G526" s="216">
        <v>74</v>
      </c>
      <c r="H526" s="245">
        <v>3.6</v>
      </c>
      <c r="I526" s="218">
        <v>0.43</v>
      </c>
      <c r="J526" s="242">
        <v>0.93</v>
      </c>
      <c r="K526" s="218">
        <v>32.47</v>
      </c>
      <c r="L526" s="242">
        <v>4.4547941688800003</v>
      </c>
      <c r="M526" s="243">
        <v>1.97</v>
      </c>
      <c r="N526" s="243">
        <v>6.96</v>
      </c>
      <c r="O526" s="244">
        <v>300000</v>
      </c>
      <c r="P526" s="51" t="str">
        <f>IF(M526&lt;NORMA!$O$7,"NO CUMPLE","CUMPLE")</f>
        <v>CUMPLE</v>
      </c>
      <c r="Q526" s="51" t="str">
        <f>IF(E526&gt;NORMA!$O$8,"NO CUMPLE","CUMPLE")</f>
        <v>CUMPLE</v>
      </c>
      <c r="R526" s="51" t="str">
        <f>IF(F526&gt;NORMA!$O$9,"NO CUMPLE","CUMPLE")</f>
        <v>CUMPLE</v>
      </c>
      <c r="S526" s="51" t="str">
        <f>IF(K526&gt;NORMA!$O$10,"NO CUMPLE","CUMPLE")</f>
        <v>NO CUMPLE</v>
      </c>
      <c r="T526" s="51" t="str">
        <f>IF(J526&gt;NORMA!$O$11,"NO CUMPLE","CUMPLE")</f>
        <v>CUMPLE</v>
      </c>
      <c r="U526" s="51" t="str">
        <f>IF(G526&gt;NORMA!$O$12,"NO CUMPLE","CUMPLE")</f>
        <v>CUMPLE</v>
      </c>
      <c r="V526" s="51" t="str">
        <f>IF(H526&gt;NORMA!$O$13,"NO CUMPLE","CUMPLE")</f>
        <v>CUMPLE</v>
      </c>
      <c r="W526" s="51" t="str">
        <f>IF(O526&gt;NORMA!$O$14,"NO CUMPLE","CUMPLE")</f>
        <v>CUMPLE</v>
      </c>
      <c r="X526" s="51" t="str">
        <f>IF(AND(N526&gt;=NORMA!$Q$4, N526&lt;=NORMA!$R$4),"CUMPLE","NO CUMPLE")</f>
        <v>CUMPLE</v>
      </c>
      <c r="Y526" s="51" t="str">
        <f>IF(I526&gt;NORMA!$O$16,"NO CUMPLE","CUMPLE")</f>
        <v>CUMPLE</v>
      </c>
      <c r="Z526" s="51" t="str">
        <f>IF($M526&lt;NORMA!$O$23,"NO CUMPLE","CUMPLE")</f>
        <v>NO CUMPLE</v>
      </c>
      <c r="AA526" s="51" t="str">
        <f>IF($E526&gt;NORMA!$O$24,"NO CUMPLE","CUMPLE")</f>
        <v>CUMPLE</v>
      </c>
      <c r="AB526" s="51" t="str">
        <f>IF($F526&gt;NORMA!$O$25,"NO CUMPLE","CUMPLE")</f>
        <v>CUMPLE</v>
      </c>
      <c r="AC526" s="51" t="str">
        <f>IF($K526&gt;NORMA!$O$26,"NO CUMPLE","CUMPLE")</f>
        <v>NO CUMPLE</v>
      </c>
      <c r="AD526" s="51" t="str">
        <f>IF($J526&gt;NORMA!$O$27,"NO CUMPLE","CUMPLE")</f>
        <v>CUMPLE</v>
      </c>
      <c r="AE526" s="51" t="str">
        <f>IF($G526&gt;NORMA!$O$28,"NO CUMPLE","CUMPLE")</f>
        <v>CUMPLE</v>
      </c>
      <c r="AF526" s="51" t="str">
        <f>IF($H526&gt;NORMA!$O$29,"NO CUMPLE","CUMPLE")</f>
        <v>CUMPLE</v>
      </c>
      <c r="AG526" s="51" t="str">
        <f>IF($O526&gt;NORMA!$O$30,"NO CUMPLE","CUMPLE")</f>
        <v>NO CUMPLE</v>
      </c>
      <c r="AH526" s="51" t="str">
        <f>IF(AND($N526&gt;=NORMA!$R$18, $N526&lt;=NORMA!$S$18),"CUMPLE","NO CUMPLE")</f>
        <v>CUMPLE</v>
      </c>
      <c r="AI526" s="51" t="str">
        <f>IF($I526&gt;NORMA!$O$32,"NO CUMPLE","CUMPLE")</f>
        <v>CUMPLE</v>
      </c>
    </row>
    <row r="527" spans="1:35" ht="14.25" customHeight="1" x14ac:dyDescent="0.35">
      <c r="A527" s="213" t="s">
        <v>121</v>
      </c>
      <c r="B527" s="217" t="s">
        <v>119</v>
      </c>
      <c r="C527" s="240">
        <v>40354</v>
      </c>
      <c r="D527" s="241">
        <v>0.8125</v>
      </c>
      <c r="E527" s="216">
        <v>10.9</v>
      </c>
      <c r="F527" s="216">
        <v>51.7</v>
      </c>
      <c r="G527" s="216">
        <v>62</v>
      </c>
      <c r="H527" s="245">
        <v>3.6</v>
      </c>
      <c r="I527" s="218">
        <v>0.53</v>
      </c>
      <c r="J527" s="242">
        <v>1.03</v>
      </c>
      <c r="K527" s="218">
        <v>7.94</v>
      </c>
      <c r="L527" s="242">
        <v>3.25317990968</v>
      </c>
      <c r="M527" s="243">
        <v>1.24</v>
      </c>
      <c r="N527" s="243">
        <v>7.54</v>
      </c>
      <c r="O527" s="244">
        <v>30000</v>
      </c>
      <c r="P527" s="51" t="str">
        <f>IF(M527&lt;NORMA!$O$7,"NO CUMPLE","CUMPLE")</f>
        <v>CUMPLE</v>
      </c>
      <c r="Q527" s="51" t="str">
        <f>IF(E527&gt;NORMA!$O$8,"NO CUMPLE","CUMPLE")</f>
        <v>CUMPLE</v>
      </c>
      <c r="R527" s="51" t="str">
        <f>IF(F527&gt;NORMA!$O$9,"NO CUMPLE","CUMPLE")</f>
        <v>CUMPLE</v>
      </c>
      <c r="S527" s="51" t="str">
        <f>IF(K527&gt;NORMA!$O$10,"NO CUMPLE","CUMPLE")</f>
        <v>CUMPLE</v>
      </c>
      <c r="T527" s="51" t="str">
        <f>IF(J527&gt;NORMA!$O$11,"NO CUMPLE","CUMPLE")</f>
        <v>CUMPLE</v>
      </c>
      <c r="U527" s="51" t="str">
        <f>IF(G527&gt;NORMA!$O$12,"NO CUMPLE","CUMPLE")</f>
        <v>CUMPLE</v>
      </c>
      <c r="V527" s="51" t="str">
        <f>IF(H527&gt;NORMA!$O$13,"NO CUMPLE","CUMPLE")</f>
        <v>CUMPLE</v>
      </c>
      <c r="W527" s="51" t="str">
        <f>IF(O527&gt;NORMA!$O$14,"NO CUMPLE","CUMPLE")</f>
        <v>CUMPLE</v>
      </c>
      <c r="X527" s="51" t="str">
        <f>IF(AND(N527&gt;=NORMA!$Q$4, N527&lt;=NORMA!$R$4),"CUMPLE","NO CUMPLE")</f>
        <v>CUMPLE</v>
      </c>
      <c r="Y527" s="51" t="str">
        <f>IF(I527&gt;NORMA!$O$16,"NO CUMPLE","CUMPLE")</f>
        <v>CUMPLE</v>
      </c>
      <c r="Z527" s="51" t="str">
        <f>IF($M527&lt;NORMA!$O$23,"NO CUMPLE","CUMPLE")</f>
        <v>NO CUMPLE</v>
      </c>
      <c r="AA527" s="51" t="str">
        <f>IF($E527&gt;NORMA!$O$24,"NO CUMPLE","CUMPLE")</f>
        <v>CUMPLE</v>
      </c>
      <c r="AB527" s="51" t="str">
        <f>IF($F527&gt;NORMA!$O$25,"NO CUMPLE","CUMPLE")</f>
        <v>NO CUMPLE</v>
      </c>
      <c r="AC527" s="51" t="str">
        <f>IF($K527&gt;NORMA!$O$26,"NO CUMPLE","CUMPLE")</f>
        <v>CUMPLE</v>
      </c>
      <c r="AD527" s="51" t="str">
        <f>IF($J527&gt;NORMA!$O$27,"NO CUMPLE","CUMPLE")</f>
        <v>CUMPLE</v>
      </c>
      <c r="AE527" s="51" t="str">
        <f>IF($G527&gt;NORMA!$O$28,"NO CUMPLE","CUMPLE")</f>
        <v>CUMPLE</v>
      </c>
      <c r="AF527" s="51" t="str">
        <f>IF($H527&gt;NORMA!$O$29,"NO CUMPLE","CUMPLE")</f>
        <v>CUMPLE</v>
      </c>
      <c r="AG527" s="51" t="str">
        <f>IF($O527&gt;NORMA!$O$30,"NO CUMPLE","CUMPLE")</f>
        <v>CUMPLE</v>
      </c>
      <c r="AH527" s="51" t="str">
        <f>IF(AND($N527&gt;=NORMA!$R$18, $N527&lt;=NORMA!$S$18),"CUMPLE","NO CUMPLE")</f>
        <v>CUMPLE</v>
      </c>
      <c r="AI527" s="51" t="str">
        <f>IF($I527&gt;NORMA!$O$32,"NO CUMPLE","CUMPLE")</f>
        <v>CUMPLE</v>
      </c>
    </row>
    <row r="528" spans="1:35" ht="14.25" customHeight="1" x14ac:dyDescent="0.35">
      <c r="A528" s="213" t="s">
        <v>118</v>
      </c>
      <c r="B528" s="217" t="s">
        <v>119</v>
      </c>
      <c r="C528" s="240">
        <v>40358</v>
      </c>
      <c r="D528" s="241">
        <v>0.83333333333333304</v>
      </c>
      <c r="E528" s="216">
        <v>7.5</v>
      </c>
      <c r="F528" s="216">
        <v>25</v>
      </c>
      <c r="G528" s="216">
        <v>37.4</v>
      </c>
      <c r="H528" s="216">
        <v>5.7</v>
      </c>
      <c r="I528" s="218">
        <v>0.17</v>
      </c>
      <c r="J528" s="242">
        <v>0.41</v>
      </c>
      <c r="K528" s="218">
        <v>5.7</v>
      </c>
      <c r="L528" s="242">
        <v>3.1781286195999998</v>
      </c>
      <c r="M528" s="243">
        <v>2.0099999999999998</v>
      </c>
      <c r="N528" s="243">
        <v>7.03</v>
      </c>
      <c r="O528" s="244">
        <v>4000</v>
      </c>
      <c r="P528" s="51" t="str">
        <f>IF(M528&lt;NORMA!$O$7,"NO CUMPLE","CUMPLE")</f>
        <v>CUMPLE</v>
      </c>
      <c r="Q528" s="51" t="str">
        <f>IF(E528&gt;NORMA!$O$8,"NO CUMPLE","CUMPLE")</f>
        <v>CUMPLE</v>
      </c>
      <c r="R528" s="51" t="str">
        <f>IF(F528&gt;NORMA!$O$9,"NO CUMPLE","CUMPLE")</f>
        <v>CUMPLE</v>
      </c>
      <c r="S528" s="51" t="str">
        <f>IF(K528&gt;NORMA!$O$10,"NO CUMPLE","CUMPLE")</f>
        <v>CUMPLE</v>
      </c>
      <c r="T528" s="51" t="str">
        <f>IF(J528&gt;NORMA!$O$11,"NO CUMPLE","CUMPLE")</f>
        <v>CUMPLE</v>
      </c>
      <c r="U528" s="51" t="str">
        <f>IF(G528&gt;NORMA!$O$12,"NO CUMPLE","CUMPLE")</f>
        <v>CUMPLE</v>
      </c>
      <c r="V528" s="51" t="str">
        <f>IF(H528&gt;NORMA!$O$13,"NO CUMPLE","CUMPLE")</f>
        <v>CUMPLE</v>
      </c>
      <c r="W528" s="51" t="str">
        <f>IF(O528&gt;NORMA!$O$14,"NO CUMPLE","CUMPLE")</f>
        <v>CUMPLE</v>
      </c>
      <c r="X528" s="51" t="str">
        <f>IF(AND(N528&gt;=NORMA!$Q$4, N528&lt;=NORMA!$R$4),"CUMPLE","NO CUMPLE")</f>
        <v>CUMPLE</v>
      </c>
      <c r="Y528" s="51" t="str">
        <f>IF(I528&gt;NORMA!$O$16,"NO CUMPLE","CUMPLE")</f>
        <v>CUMPLE</v>
      </c>
      <c r="Z528" s="51" t="str">
        <f>IF($M528&lt;NORMA!$O$23,"NO CUMPLE","CUMPLE")</f>
        <v>CUMPLE</v>
      </c>
      <c r="AA528" s="51" t="str">
        <f>IF($E528&gt;NORMA!$O$24,"NO CUMPLE","CUMPLE")</f>
        <v>CUMPLE</v>
      </c>
      <c r="AB528" s="51" t="str">
        <f>IF($F528&gt;NORMA!$O$25,"NO CUMPLE","CUMPLE")</f>
        <v>CUMPLE</v>
      </c>
      <c r="AC528" s="51" t="str">
        <f>IF($K528&gt;NORMA!$O$26,"NO CUMPLE","CUMPLE")</f>
        <v>CUMPLE</v>
      </c>
      <c r="AD528" s="51" t="str">
        <f>IF($J528&gt;NORMA!$O$27,"NO CUMPLE","CUMPLE")</f>
        <v>CUMPLE</v>
      </c>
      <c r="AE528" s="51" t="str">
        <f>IF($G528&gt;NORMA!$O$28,"NO CUMPLE","CUMPLE")</f>
        <v>CUMPLE</v>
      </c>
      <c r="AF528" s="51" t="str">
        <f>IF($H528&gt;NORMA!$O$29,"NO CUMPLE","CUMPLE")</f>
        <v>CUMPLE</v>
      </c>
      <c r="AG528" s="51" t="str">
        <f>IF($O528&gt;NORMA!$O$30,"NO CUMPLE","CUMPLE")</f>
        <v>CUMPLE</v>
      </c>
      <c r="AH528" s="51" t="str">
        <f>IF(AND($N528&gt;=NORMA!$R$18, $N528&lt;=NORMA!$S$18),"CUMPLE","NO CUMPLE")</f>
        <v>CUMPLE</v>
      </c>
      <c r="AI528" s="51" t="str">
        <f>IF($I528&gt;NORMA!$O$32,"NO CUMPLE","CUMPLE")</f>
        <v>CUMPLE</v>
      </c>
    </row>
    <row r="529" spans="1:35" ht="14.25" customHeight="1" x14ac:dyDescent="0.35">
      <c r="A529" s="213" t="s">
        <v>117</v>
      </c>
      <c r="B529" s="267" t="s">
        <v>119</v>
      </c>
      <c r="C529" s="240">
        <v>40365</v>
      </c>
      <c r="D529" s="241">
        <v>0.75</v>
      </c>
      <c r="E529" s="216">
        <v>8.1</v>
      </c>
      <c r="F529" s="216">
        <v>132</v>
      </c>
      <c r="G529" s="216">
        <v>770</v>
      </c>
      <c r="H529" s="216">
        <v>3.7</v>
      </c>
      <c r="I529" s="218">
        <v>0.1</v>
      </c>
      <c r="J529" s="242">
        <v>4.8</v>
      </c>
      <c r="K529" s="218">
        <v>13.15</v>
      </c>
      <c r="L529" s="242">
        <v>5.8888036412159996</v>
      </c>
      <c r="M529" s="243">
        <v>7.06</v>
      </c>
      <c r="N529" s="243">
        <v>8.4</v>
      </c>
      <c r="O529" s="244">
        <v>240000</v>
      </c>
      <c r="P529" s="51" t="str">
        <f>IF(M529&lt;NORMA!$O$7,"NO CUMPLE","CUMPLE")</f>
        <v>CUMPLE</v>
      </c>
      <c r="Q529" s="51" t="str">
        <f>IF(E529&gt;NORMA!$O$8,"NO CUMPLE","CUMPLE")</f>
        <v>CUMPLE</v>
      </c>
      <c r="R529" s="51" t="str">
        <f>IF(F529&gt;NORMA!$O$9,"NO CUMPLE","CUMPLE")</f>
        <v>CUMPLE</v>
      </c>
      <c r="S529" s="51" t="str">
        <f>IF(K529&gt;NORMA!$O$10,"NO CUMPLE","CUMPLE")</f>
        <v>CUMPLE</v>
      </c>
      <c r="T529" s="51" t="str">
        <f>IF(J529&gt;NORMA!$O$11,"NO CUMPLE","CUMPLE")</f>
        <v>CUMPLE</v>
      </c>
      <c r="U529" s="51" t="str">
        <f>IF(G529&gt;NORMA!$O$12,"NO CUMPLE","CUMPLE")</f>
        <v>NO CUMPLE</v>
      </c>
      <c r="V529" s="51" t="str">
        <f>IF(H529&gt;NORMA!$O$13,"NO CUMPLE","CUMPLE")</f>
        <v>CUMPLE</v>
      </c>
      <c r="W529" s="51" t="str">
        <f>IF(O529&gt;NORMA!$O$14,"NO CUMPLE","CUMPLE")</f>
        <v>CUMPLE</v>
      </c>
      <c r="X529" s="51" t="str">
        <f>IF(AND(N529&gt;=NORMA!$Q$4, N529&lt;=NORMA!$R$4),"CUMPLE","NO CUMPLE")</f>
        <v>CUMPLE</v>
      </c>
      <c r="Y529" s="51" t="str">
        <f>IF(I529&gt;NORMA!$O$16,"NO CUMPLE","CUMPLE")</f>
        <v>CUMPLE</v>
      </c>
      <c r="Z529" s="51" t="str">
        <f>IF($M529&lt;NORMA!$O$23,"NO CUMPLE","CUMPLE")</f>
        <v>CUMPLE</v>
      </c>
      <c r="AA529" s="51" t="str">
        <f>IF($E529&gt;NORMA!$O$24,"NO CUMPLE","CUMPLE")</f>
        <v>CUMPLE</v>
      </c>
      <c r="AB529" s="51" t="str">
        <f>IF($F529&gt;NORMA!$O$25,"NO CUMPLE","CUMPLE")</f>
        <v>NO CUMPLE</v>
      </c>
      <c r="AC529" s="51" t="str">
        <f>IF($K529&gt;NORMA!$O$26,"NO CUMPLE","CUMPLE")</f>
        <v>NO CUMPLE</v>
      </c>
      <c r="AD529" s="51" t="str">
        <f>IF($J529&gt;NORMA!$O$27,"NO CUMPLE","CUMPLE")</f>
        <v>NO CUMPLE</v>
      </c>
      <c r="AE529" s="51" t="str">
        <f>IF($G529&gt;NORMA!$O$28,"NO CUMPLE","CUMPLE")</f>
        <v>NO CUMPLE</v>
      </c>
      <c r="AF529" s="51" t="str">
        <f>IF($H529&gt;NORMA!$O$29,"NO CUMPLE","CUMPLE")</f>
        <v>CUMPLE</v>
      </c>
      <c r="AG529" s="51" t="str">
        <f>IF($O529&gt;NORMA!$O$30,"NO CUMPLE","CUMPLE")</f>
        <v>NO CUMPLE</v>
      </c>
      <c r="AH529" s="51" t="str">
        <f>IF(AND($N529&gt;=NORMA!$R$18, $N529&lt;=NORMA!$S$18),"CUMPLE","NO CUMPLE")</f>
        <v>CUMPLE</v>
      </c>
      <c r="AI529" s="51" t="str">
        <f>IF($I529&gt;NORMA!$O$32,"NO CUMPLE","CUMPLE")</f>
        <v>CUMPLE</v>
      </c>
    </row>
    <row r="530" spans="1:35" ht="14.25" customHeight="1" x14ac:dyDescent="0.35">
      <c r="A530" s="213" t="s">
        <v>117</v>
      </c>
      <c r="B530" s="267" t="s">
        <v>119</v>
      </c>
      <c r="C530" s="240">
        <v>40369</v>
      </c>
      <c r="D530" s="241">
        <v>0.79166666666666696</v>
      </c>
      <c r="E530" s="216">
        <v>7.3</v>
      </c>
      <c r="F530" s="216">
        <v>127</v>
      </c>
      <c r="G530" s="216">
        <v>87.7</v>
      </c>
      <c r="H530" s="245">
        <v>3.6</v>
      </c>
      <c r="I530" s="218">
        <v>0.2</v>
      </c>
      <c r="J530" s="242">
        <v>0.6</v>
      </c>
      <c r="K530" s="218">
        <v>8.48</v>
      </c>
      <c r="L530" s="242">
        <v>3.7142231857120001</v>
      </c>
      <c r="M530" s="243">
        <v>7.31</v>
      </c>
      <c r="N530" s="243">
        <v>8.1</v>
      </c>
      <c r="O530" s="244">
        <v>30000</v>
      </c>
      <c r="P530" s="51" t="str">
        <f>IF(M530&lt;NORMA!$O$7,"NO CUMPLE","CUMPLE")</f>
        <v>CUMPLE</v>
      </c>
      <c r="Q530" s="51" t="str">
        <f>IF(E530&gt;NORMA!$O$8,"NO CUMPLE","CUMPLE")</f>
        <v>CUMPLE</v>
      </c>
      <c r="R530" s="51" t="str">
        <f>IF(F530&gt;NORMA!$O$9,"NO CUMPLE","CUMPLE")</f>
        <v>CUMPLE</v>
      </c>
      <c r="S530" s="51" t="str">
        <f>IF(K530&gt;NORMA!$O$10,"NO CUMPLE","CUMPLE")</f>
        <v>CUMPLE</v>
      </c>
      <c r="T530" s="51" t="str">
        <f>IF(J530&gt;NORMA!$O$11,"NO CUMPLE","CUMPLE")</f>
        <v>CUMPLE</v>
      </c>
      <c r="U530" s="51" t="str">
        <f>IF(G530&gt;NORMA!$O$12,"NO CUMPLE","CUMPLE")</f>
        <v>CUMPLE</v>
      </c>
      <c r="V530" s="51" t="str">
        <f>IF(H530&gt;NORMA!$O$13,"NO CUMPLE","CUMPLE")</f>
        <v>CUMPLE</v>
      </c>
      <c r="W530" s="51" t="str">
        <f>IF(O530&gt;NORMA!$O$14,"NO CUMPLE","CUMPLE")</f>
        <v>CUMPLE</v>
      </c>
      <c r="X530" s="51" t="str">
        <f>IF(AND(N530&gt;=NORMA!$Q$4, N530&lt;=NORMA!$R$4),"CUMPLE","NO CUMPLE")</f>
        <v>CUMPLE</v>
      </c>
      <c r="Y530" s="51" t="str">
        <f>IF(I530&gt;NORMA!$O$16,"NO CUMPLE","CUMPLE")</f>
        <v>CUMPLE</v>
      </c>
      <c r="Z530" s="51" t="str">
        <f>IF($M530&lt;NORMA!$O$23,"NO CUMPLE","CUMPLE")</f>
        <v>CUMPLE</v>
      </c>
      <c r="AA530" s="51" t="str">
        <f>IF($E530&gt;NORMA!$O$24,"NO CUMPLE","CUMPLE")</f>
        <v>CUMPLE</v>
      </c>
      <c r="AB530" s="51" t="str">
        <f>IF($F530&gt;NORMA!$O$25,"NO CUMPLE","CUMPLE")</f>
        <v>NO CUMPLE</v>
      </c>
      <c r="AC530" s="51" t="str">
        <f>IF($K530&gt;NORMA!$O$26,"NO CUMPLE","CUMPLE")</f>
        <v>CUMPLE</v>
      </c>
      <c r="AD530" s="51" t="str">
        <f>IF($J530&gt;NORMA!$O$27,"NO CUMPLE","CUMPLE")</f>
        <v>CUMPLE</v>
      </c>
      <c r="AE530" s="51" t="str">
        <f>IF($G530&gt;NORMA!$O$28,"NO CUMPLE","CUMPLE")</f>
        <v>CUMPLE</v>
      </c>
      <c r="AF530" s="51" t="str">
        <f>IF($H530&gt;NORMA!$O$29,"NO CUMPLE","CUMPLE")</f>
        <v>CUMPLE</v>
      </c>
      <c r="AG530" s="51" t="str">
        <f>IF($O530&gt;NORMA!$O$30,"NO CUMPLE","CUMPLE")</f>
        <v>CUMPLE</v>
      </c>
      <c r="AH530" s="51" t="str">
        <f>IF(AND($N530&gt;=NORMA!$R$18, $N530&lt;=NORMA!$S$18),"CUMPLE","NO CUMPLE")</f>
        <v>CUMPLE</v>
      </c>
      <c r="AI530" s="51" t="str">
        <f>IF($I530&gt;NORMA!$O$32,"NO CUMPLE","CUMPLE")</f>
        <v>CUMPLE</v>
      </c>
    </row>
    <row r="531" spans="1:35" ht="14.25" customHeight="1" x14ac:dyDescent="0.35">
      <c r="A531" s="213" t="s">
        <v>118</v>
      </c>
      <c r="B531" s="217" t="s">
        <v>119</v>
      </c>
      <c r="C531" s="240">
        <v>40395</v>
      </c>
      <c r="D531" s="241">
        <v>0.60416666666666696</v>
      </c>
      <c r="E531" s="216">
        <v>3.5</v>
      </c>
      <c r="F531" s="216">
        <v>25.5</v>
      </c>
      <c r="G531" s="216">
        <v>41</v>
      </c>
      <c r="H531" s="245">
        <v>3.6</v>
      </c>
      <c r="I531" s="218">
        <v>0.15</v>
      </c>
      <c r="J531" s="242">
        <v>0.54</v>
      </c>
      <c r="K531" s="218">
        <v>6.05</v>
      </c>
      <c r="L531" s="242">
        <v>9.3403334330880003</v>
      </c>
      <c r="M531" s="243">
        <v>1.69</v>
      </c>
      <c r="N531" s="243">
        <v>6.83</v>
      </c>
      <c r="O531" s="244">
        <v>2400</v>
      </c>
      <c r="P531" s="51" t="str">
        <f>IF(M531&lt;NORMA!$O$7,"NO CUMPLE","CUMPLE")</f>
        <v>CUMPLE</v>
      </c>
      <c r="Q531" s="51" t="str">
        <f>IF(E531&gt;NORMA!$O$8,"NO CUMPLE","CUMPLE")</f>
        <v>CUMPLE</v>
      </c>
      <c r="R531" s="51" t="str">
        <f>IF(F531&gt;NORMA!$O$9,"NO CUMPLE","CUMPLE")</f>
        <v>CUMPLE</v>
      </c>
      <c r="S531" s="51" t="str">
        <f>IF(K531&gt;NORMA!$O$10,"NO CUMPLE","CUMPLE")</f>
        <v>CUMPLE</v>
      </c>
      <c r="T531" s="51" t="str">
        <f>IF(J531&gt;NORMA!$O$11,"NO CUMPLE","CUMPLE")</f>
        <v>CUMPLE</v>
      </c>
      <c r="U531" s="51" t="str">
        <f>IF(G531&gt;NORMA!$O$12,"NO CUMPLE","CUMPLE")</f>
        <v>CUMPLE</v>
      </c>
      <c r="V531" s="51" t="str">
        <f>IF(H531&gt;NORMA!$O$13,"NO CUMPLE","CUMPLE")</f>
        <v>CUMPLE</v>
      </c>
      <c r="W531" s="51" t="str">
        <f>IF(O531&gt;NORMA!$O$14,"NO CUMPLE","CUMPLE")</f>
        <v>CUMPLE</v>
      </c>
      <c r="X531" s="51" t="str">
        <f>IF(AND(N531&gt;=NORMA!$Q$4, N531&lt;=NORMA!$R$4),"CUMPLE","NO CUMPLE")</f>
        <v>CUMPLE</v>
      </c>
      <c r="Y531" s="51" t="str">
        <f>IF(I531&gt;NORMA!$O$16,"NO CUMPLE","CUMPLE")</f>
        <v>CUMPLE</v>
      </c>
      <c r="Z531" s="51" t="str">
        <f>IF($M531&lt;NORMA!$O$23,"NO CUMPLE","CUMPLE")</f>
        <v>NO CUMPLE</v>
      </c>
      <c r="AA531" s="51" t="str">
        <f>IF($E531&gt;NORMA!$O$24,"NO CUMPLE","CUMPLE")</f>
        <v>CUMPLE</v>
      </c>
      <c r="AB531" s="51" t="str">
        <f>IF($F531&gt;NORMA!$O$25,"NO CUMPLE","CUMPLE")</f>
        <v>CUMPLE</v>
      </c>
      <c r="AC531" s="51" t="str">
        <f>IF($K531&gt;NORMA!$O$26,"NO CUMPLE","CUMPLE")</f>
        <v>CUMPLE</v>
      </c>
      <c r="AD531" s="51" t="str">
        <f>IF($J531&gt;NORMA!$O$27,"NO CUMPLE","CUMPLE")</f>
        <v>CUMPLE</v>
      </c>
      <c r="AE531" s="51" t="str">
        <f>IF($G531&gt;NORMA!$O$28,"NO CUMPLE","CUMPLE")</f>
        <v>CUMPLE</v>
      </c>
      <c r="AF531" s="51" t="str">
        <f>IF($H531&gt;NORMA!$O$29,"NO CUMPLE","CUMPLE")</f>
        <v>CUMPLE</v>
      </c>
      <c r="AG531" s="51" t="str">
        <f>IF($O531&gt;NORMA!$O$30,"NO CUMPLE","CUMPLE")</f>
        <v>CUMPLE</v>
      </c>
      <c r="AH531" s="51" t="str">
        <f>IF(AND($N531&gt;=NORMA!$R$18, $N531&lt;=NORMA!$S$18),"CUMPLE","NO CUMPLE")</f>
        <v>CUMPLE</v>
      </c>
      <c r="AI531" s="51" t="str">
        <f>IF($I531&gt;NORMA!$O$32,"NO CUMPLE","CUMPLE")</f>
        <v>CUMPLE</v>
      </c>
    </row>
    <row r="532" spans="1:35" ht="14.25" customHeight="1" x14ac:dyDescent="0.35">
      <c r="A532" s="213" t="s">
        <v>120</v>
      </c>
      <c r="B532" s="217" t="s">
        <v>119</v>
      </c>
      <c r="C532" s="240">
        <v>40396</v>
      </c>
      <c r="D532" s="241">
        <v>0.35416666666666702</v>
      </c>
      <c r="E532" s="216">
        <v>9.6</v>
      </c>
      <c r="F532" s="216">
        <v>22.6</v>
      </c>
      <c r="G532" s="216">
        <v>66</v>
      </c>
      <c r="H532" s="245">
        <v>3.6</v>
      </c>
      <c r="I532" s="218">
        <v>0.25</v>
      </c>
      <c r="J532" s="242">
        <v>0.82</v>
      </c>
      <c r="K532" s="218">
        <v>9.09</v>
      </c>
      <c r="L532" s="242">
        <v>10.731247074928</v>
      </c>
      <c r="M532" s="243">
        <v>1.8</v>
      </c>
      <c r="N532" s="243">
        <v>6.86</v>
      </c>
      <c r="O532" s="244">
        <v>460000</v>
      </c>
      <c r="P532" s="51" t="str">
        <f>IF(M532&lt;NORMA!$O$7,"NO CUMPLE","CUMPLE")</f>
        <v>CUMPLE</v>
      </c>
      <c r="Q532" s="51" t="str">
        <f>IF(E532&gt;NORMA!$O$8,"NO CUMPLE","CUMPLE")</f>
        <v>CUMPLE</v>
      </c>
      <c r="R532" s="51" t="str">
        <f>IF(F532&gt;NORMA!$O$9,"NO CUMPLE","CUMPLE")</f>
        <v>CUMPLE</v>
      </c>
      <c r="S532" s="51" t="str">
        <f>IF(K532&gt;NORMA!$O$10,"NO CUMPLE","CUMPLE")</f>
        <v>CUMPLE</v>
      </c>
      <c r="T532" s="51" t="str">
        <f>IF(J532&gt;NORMA!$O$11,"NO CUMPLE","CUMPLE")</f>
        <v>CUMPLE</v>
      </c>
      <c r="U532" s="51" t="str">
        <f>IF(G532&gt;NORMA!$O$12,"NO CUMPLE","CUMPLE")</f>
        <v>CUMPLE</v>
      </c>
      <c r="V532" s="51" t="str">
        <f>IF(H532&gt;NORMA!$O$13,"NO CUMPLE","CUMPLE")</f>
        <v>CUMPLE</v>
      </c>
      <c r="W532" s="51" t="str">
        <f>IF(O532&gt;NORMA!$O$14,"NO CUMPLE","CUMPLE")</f>
        <v>CUMPLE</v>
      </c>
      <c r="X532" s="51" t="str">
        <f>IF(AND(N532&gt;=NORMA!$Q$4, N532&lt;=NORMA!$R$4),"CUMPLE","NO CUMPLE")</f>
        <v>CUMPLE</v>
      </c>
      <c r="Y532" s="51" t="str">
        <f>IF(I532&gt;NORMA!$O$16,"NO CUMPLE","CUMPLE")</f>
        <v>CUMPLE</v>
      </c>
      <c r="Z532" s="51" t="str">
        <f>IF($M532&lt;NORMA!$O$23,"NO CUMPLE","CUMPLE")</f>
        <v>NO CUMPLE</v>
      </c>
      <c r="AA532" s="51" t="str">
        <f>IF($E532&gt;NORMA!$O$24,"NO CUMPLE","CUMPLE")</f>
        <v>CUMPLE</v>
      </c>
      <c r="AB532" s="51" t="str">
        <f>IF($F532&gt;NORMA!$O$25,"NO CUMPLE","CUMPLE")</f>
        <v>CUMPLE</v>
      </c>
      <c r="AC532" s="51" t="str">
        <f>IF($K532&gt;NORMA!$O$26,"NO CUMPLE","CUMPLE")</f>
        <v>CUMPLE</v>
      </c>
      <c r="AD532" s="51" t="str">
        <f>IF($J532&gt;NORMA!$O$27,"NO CUMPLE","CUMPLE")</f>
        <v>CUMPLE</v>
      </c>
      <c r="AE532" s="51" t="str">
        <f>IF($G532&gt;NORMA!$O$28,"NO CUMPLE","CUMPLE")</f>
        <v>CUMPLE</v>
      </c>
      <c r="AF532" s="51" t="str">
        <f>IF($H532&gt;NORMA!$O$29,"NO CUMPLE","CUMPLE")</f>
        <v>CUMPLE</v>
      </c>
      <c r="AG532" s="51" t="str">
        <f>IF($O532&gt;NORMA!$O$30,"NO CUMPLE","CUMPLE")</f>
        <v>NO CUMPLE</v>
      </c>
      <c r="AH532" s="51" t="str">
        <f>IF(AND($N532&gt;=NORMA!$R$18, $N532&lt;=NORMA!$S$18),"CUMPLE","NO CUMPLE")</f>
        <v>CUMPLE</v>
      </c>
      <c r="AI532" s="51" t="str">
        <f>IF($I532&gt;NORMA!$O$32,"NO CUMPLE","CUMPLE")</f>
        <v>CUMPLE</v>
      </c>
    </row>
    <row r="533" spans="1:35" ht="14.25" customHeight="1" x14ac:dyDescent="0.35">
      <c r="A533" s="213" t="s">
        <v>121</v>
      </c>
      <c r="B533" s="214" t="s">
        <v>119</v>
      </c>
      <c r="C533" s="240">
        <v>40400</v>
      </c>
      <c r="D533" s="241">
        <v>0.95833333333333304</v>
      </c>
      <c r="E533" s="216">
        <v>68</v>
      </c>
      <c r="F533" s="216">
        <v>192</v>
      </c>
      <c r="G533" s="216">
        <v>106</v>
      </c>
      <c r="H533" s="216">
        <v>14</v>
      </c>
      <c r="I533" s="218">
        <v>3.57</v>
      </c>
      <c r="J533" s="242">
        <v>2.71</v>
      </c>
      <c r="K533" s="218">
        <v>24.48</v>
      </c>
      <c r="L533" s="242">
        <v>3.79840047091733</v>
      </c>
      <c r="M533" s="243">
        <v>0.19</v>
      </c>
      <c r="N533" s="243">
        <v>8.8699999999999992</v>
      </c>
      <c r="O533" s="244">
        <v>46000000</v>
      </c>
      <c r="P533" s="51" t="str">
        <f>IF(M533&lt;NORMA!$O$7,"NO CUMPLE","CUMPLE")</f>
        <v>NO CUMPLE</v>
      </c>
      <c r="Q533" s="51" t="str">
        <f>IF(E533&gt;NORMA!$O$8,"NO CUMPLE","CUMPLE")</f>
        <v>CUMPLE</v>
      </c>
      <c r="R533" s="51" t="str">
        <f>IF(F533&gt;NORMA!$O$9,"NO CUMPLE","CUMPLE")</f>
        <v>CUMPLE</v>
      </c>
      <c r="S533" s="51" t="str">
        <f>IF(K533&gt;NORMA!$O$10,"NO CUMPLE","CUMPLE")</f>
        <v>NO CUMPLE</v>
      </c>
      <c r="T533" s="51" t="str">
        <f>IF(J533&gt;NORMA!$O$11,"NO CUMPLE","CUMPLE")</f>
        <v>CUMPLE</v>
      </c>
      <c r="U533" s="51" t="str">
        <f>IF(G533&gt;NORMA!$O$12,"NO CUMPLE","CUMPLE")</f>
        <v>CUMPLE</v>
      </c>
      <c r="V533" s="51" t="str">
        <f>IF(H533&gt;NORMA!$O$13,"NO CUMPLE","CUMPLE")</f>
        <v>CUMPLE</v>
      </c>
      <c r="W533" s="51" t="str">
        <f>IF(O533&gt;NORMA!$O$14,"NO CUMPLE","CUMPLE")</f>
        <v>NO CUMPLE</v>
      </c>
      <c r="X533" s="51" t="str">
        <f>IF(AND(N533&gt;=NORMA!$Q$4, N533&lt;=NORMA!$R$4),"CUMPLE","NO CUMPLE")</f>
        <v>CUMPLE</v>
      </c>
      <c r="Y533" s="51" t="str">
        <f>IF(I533&gt;NORMA!$O$16,"NO CUMPLE","CUMPLE")</f>
        <v>NO CUMPLE</v>
      </c>
      <c r="Z533" s="51" t="str">
        <f>IF($M533&lt;NORMA!$O$23,"NO CUMPLE","CUMPLE")</f>
        <v>NO CUMPLE</v>
      </c>
      <c r="AA533" s="51" t="str">
        <f>IF($E533&gt;NORMA!$O$24,"NO CUMPLE","CUMPLE")</f>
        <v>NO CUMPLE</v>
      </c>
      <c r="AB533" s="51" t="str">
        <f>IF($F533&gt;NORMA!$O$25,"NO CUMPLE","CUMPLE")</f>
        <v>NO CUMPLE</v>
      </c>
      <c r="AC533" s="51" t="str">
        <f>IF($K533&gt;NORMA!$O$26,"NO CUMPLE","CUMPLE")</f>
        <v>NO CUMPLE</v>
      </c>
      <c r="AD533" s="51" t="str">
        <f>IF($J533&gt;NORMA!$O$27,"NO CUMPLE","CUMPLE")</f>
        <v>CUMPLE</v>
      </c>
      <c r="AE533" s="51" t="str">
        <f>IF($G533&gt;NORMA!$O$28,"NO CUMPLE","CUMPLE")</f>
        <v>CUMPLE</v>
      </c>
      <c r="AF533" s="51" t="str">
        <f>IF($H533&gt;NORMA!$O$29,"NO CUMPLE","CUMPLE")</f>
        <v>NO CUMPLE</v>
      </c>
      <c r="AG533" s="51" t="str">
        <f>IF($O533&gt;NORMA!$O$30,"NO CUMPLE","CUMPLE")</f>
        <v>NO CUMPLE</v>
      </c>
      <c r="AH533" s="51" t="str">
        <f>IF(AND($N533&gt;=NORMA!$R$18, $N533&lt;=NORMA!$S$18),"CUMPLE","NO CUMPLE")</f>
        <v>NO CUMPLE</v>
      </c>
      <c r="AI533" s="51" t="str">
        <f>IF($I533&gt;NORMA!$O$32,"NO CUMPLE","CUMPLE")</f>
        <v>NO CUMPLE</v>
      </c>
    </row>
    <row r="534" spans="1:35" ht="14.25" customHeight="1" x14ac:dyDescent="0.35">
      <c r="A534" s="213" t="s">
        <v>117</v>
      </c>
      <c r="B534" s="267" t="s">
        <v>119</v>
      </c>
      <c r="C534" s="240">
        <v>40403</v>
      </c>
      <c r="D534" s="241">
        <v>0.60416666666666696</v>
      </c>
      <c r="E534" s="216">
        <v>31</v>
      </c>
      <c r="F534" s="216">
        <v>234</v>
      </c>
      <c r="G534" s="216">
        <v>1506</v>
      </c>
      <c r="H534" s="216">
        <v>3.6</v>
      </c>
      <c r="I534" s="218">
        <v>1.67</v>
      </c>
      <c r="J534" s="242">
        <v>19.2</v>
      </c>
      <c r="K534" s="218">
        <v>28.28</v>
      </c>
      <c r="L534" s="242">
        <v>0.88331444977600004</v>
      </c>
      <c r="M534" s="243">
        <v>5.65</v>
      </c>
      <c r="N534" s="243">
        <v>8.16</v>
      </c>
      <c r="O534" s="244">
        <v>230000</v>
      </c>
      <c r="P534" s="51" t="str">
        <f>IF(M534&lt;NORMA!$O$7,"NO CUMPLE","CUMPLE")</f>
        <v>CUMPLE</v>
      </c>
      <c r="Q534" s="51" t="str">
        <f>IF(E534&gt;NORMA!$O$8,"NO CUMPLE","CUMPLE")</f>
        <v>CUMPLE</v>
      </c>
      <c r="R534" s="51" t="str">
        <f>IF(F534&gt;NORMA!$O$9,"NO CUMPLE","CUMPLE")</f>
        <v>NO CUMPLE</v>
      </c>
      <c r="S534" s="51" t="str">
        <f>IF(K534&gt;NORMA!$O$10,"NO CUMPLE","CUMPLE")</f>
        <v>NO CUMPLE</v>
      </c>
      <c r="T534" s="51" t="str">
        <f>IF(J534&gt;NORMA!$O$11,"NO CUMPLE","CUMPLE")</f>
        <v>NO CUMPLE</v>
      </c>
      <c r="U534" s="51" t="str">
        <f>IF(G534&gt;NORMA!$O$12,"NO CUMPLE","CUMPLE")</f>
        <v>NO CUMPLE</v>
      </c>
      <c r="V534" s="51" t="str">
        <f>IF(H534&gt;NORMA!$O$13,"NO CUMPLE","CUMPLE")</f>
        <v>CUMPLE</v>
      </c>
      <c r="W534" s="51" t="str">
        <f>IF(O534&gt;NORMA!$O$14,"NO CUMPLE","CUMPLE")</f>
        <v>CUMPLE</v>
      </c>
      <c r="X534" s="51" t="str">
        <f>IF(AND(N534&gt;=NORMA!$Q$4, N534&lt;=NORMA!$R$4),"CUMPLE","NO CUMPLE")</f>
        <v>CUMPLE</v>
      </c>
      <c r="Y534" s="51" t="str">
        <f>IF(I534&gt;NORMA!$O$16,"NO CUMPLE","CUMPLE")</f>
        <v>CUMPLE</v>
      </c>
      <c r="Z534" s="51" t="str">
        <f>IF($M534&lt;NORMA!$O$23,"NO CUMPLE","CUMPLE")</f>
        <v>CUMPLE</v>
      </c>
      <c r="AA534" s="51" t="str">
        <f>IF($E534&gt;NORMA!$O$24,"NO CUMPLE","CUMPLE")</f>
        <v>NO CUMPLE</v>
      </c>
      <c r="AB534" s="51" t="str">
        <f>IF($F534&gt;NORMA!$O$25,"NO CUMPLE","CUMPLE")</f>
        <v>NO CUMPLE</v>
      </c>
      <c r="AC534" s="51" t="str">
        <f>IF($K534&gt;NORMA!$O$26,"NO CUMPLE","CUMPLE")</f>
        <v>NO CUMPLE</v>
      </c>
      <c r="AD534" s="51" t="str">
        <f>IF($J534&gt;NORMA!$O$27,"NO CUMPLE","CUMPLE")</f>
        <v>NO CUMPLE</v>
      </c>
      <c r="AE534" s="51" t="str">
        <f>IF($G534&gt;NORMA!$O$28,"NO CUMPLE","CUMPLE")</f>
        <v>NO CUMPLE</v>
      </c>
      <c r="AF534" s="51" t="str">
        <f>IF($H534&gt;NORMA!$O$29,"NO CUMPLE","CUMPLE")</f>
        <v>CUMPLE</v>
      </c>
      <c r="AG534" s="51" t="str">
        <f>IF($O534&gt;NORMA!$O$30,"NO CUMPLE","CUMPLE")</f>
        <v>NO CUMPLE</v>
      </c>
      <c r="AH534" s="51" t="str">
        <f>IF(AND($N534&gt;=NORMA!$R$18, $N534&lt;=NORMA!$S$18),"CUMPLE","NO CUMPLE")</f>
        <v>CUMPLE</v>
      </c>
      <c r="AI534" s="51" t="str">
        <f>IF($I534&gt;NORMA!$O$32,"NO CUMPLE","CUMPLE")</f>
        <v>NO CUMPLE</v>
      </c>
    </row>
    <row r="535" spans="1:35" ht="14.25" customHeight="1" x14ac:dyDescent="0.35">
      <c r="A535" s="213" t="s">
        <v>117</v>
      </c>
      <c r="B535" s="267" t="s">
        <v>119</v>
      </c>
      <c r="C535" s="240">
        <v>40415</v>
      </c>
      <c r="D535" s="241">
        <v>0.35416666666666702</v>
      </c>
      <c r="E535" s="216">
        <v>20</v>
      </c>
      <c r="F535" s="216">
        <v>182</v>
      </c>
      <c r="G535" s="216">
        <v>3160</v>
      </c>
      <c r="H535" s="245">
        <v>3.6</v>
      </c>
      <c r="I535" s="218">
        <v>1.27</v>
      </c>
      <c r="J535" s="242">
        <v>8.11</v>
      </c>
      <c r="K535" s="218">
        <v>28.68</v>
      </c>
      <c r="L535" s="242">
        <v>0.71134195450399995</v>
      </c>
      <c r="M535" s="243">
        <v>6.56</v>
      </c>
      <c r="N535" s="243">
        <v>8.09</v>
      </c>
      <c r="O535" s="244">
        <v>300000</v>
      </c>
      <c r="P535" s="51" t="str">
        <f>IF(M535&lt;NORMA!$O$7,"NO CUMPLE","CUMPLE")</f>
        <v>CUMPLE</v>
      </c>
      <c r="Q535" s="51" t="str">
        <f>IF(E535&gt;NORMA!$O$8,"NO CUMPLE","CUMPLE")</f>
        <v>CUMPLE</v>
      </c>
      <c r="R535" s="51" t="str">
        <f>IF(F535&gt;NORMA!$O$9,"NO CUMPLE","CUMPLE")</f>
        <v>CUMPLE</v>
      </c>
      <c r="S535" s="51" t="str">
        <f>IF(K535&gt;NORMA!$O$10,"NO CUMPLE","CUMPLE")</f>
        <v>NO CUMPLE</v>
      </c>
      <c r="T535" s="51" t="str">
        <f>IF(J535&gt;NORMA!$O$11,"NO CUMPLE","CUMPLE")</f>
        <v>NO CUMPLE</v>
      </c>
      <c r="U535" s="51" t="str">
        <f>IF(G535&gt;NORMA!$O$12,"NO CUMPLE","CUMPLE")</f>
        <v>NO CUMPLE</v>
      </c>
      <c r="V535" s="51" t="str">
        <f>IF(H535&gt;NORMA!$O$13,"NO CUMPLE","CUMPLE")</f>
        <v>CUMPLE</v>
      </c>
      <c r="W535" s="51" t="str">
        <f>IF(O535&gt;NORMA!$O$14,"NO CUMPLE","CUMPLE")</f>
        <v>CUMPLE</v>
      </c>
      <c r="X535" s="51" t="str">
        <f>IF(AND(N535&gt;=NORMA!$Q$4, N535&lt;=NORMA!$R$4),"CUMPLE","NO CUMPLE")</f>
        <v>CUMPLE</v>
      </c>
      <c r="Y535" s="51" t="str">
        <f>IF(I535&gt;NORMA!$O$16,"NO CUMPLE","CUMPLE")</f>
        <v>CUMPLE</v>
      </c>
      <c r="Z535" s="51" t="str">
        <f>IF($M535&lt;NORMA!$O$23,"NO CUMPLE","CUMPLE")</f>
        <v>CUMPLE</v>
      </c>
      <c r="AA535" s="51" t="str">
        <f>IF($E535&gt;NORMA!$O$24,"NO CUMPLE","CUMPLE")</f>
        <v>CUMPLE</v>
      </c>
      <c r="AB535" s="51" t="str">
        <f>IF($F535&gt;NORMA!$O$25,"NO CUMPLE","CUMPLE")</f>
        <v>NO CUMPLE</v>
      </c>
      <c r="AC535" s="51" t="str">
        <f>IF($K535&gt;NORMA!$O$26,"NO CUMPLE","CUMPLE")</f>
        <v>NO CUMPLE</v>
      </c>
      <c r="AD535" s="51" t="str">
        <f>IF($J535&gt;NORMA!$O$27,"NO CUMPLE","CUMPLE")</f>
        <v>NO CUMPLE</v>
      </c>
      <c r="AE535" s="51" t="str">
        <f>IF($G535&gt;NORMA!$O$28,"NO CUMPLE","CUMPLE")</f>
        <v>NO CUMPLE</v>
      </c>
      <c r="AF535" s="51" t="str">
        <f>IF($H535&gt;NORMA!$O$29,"NO CUMPLE","CUMPLE")</f>
        <v>CUMPLE</v>
      </c>
      <c r="AG535" s="51" t="str">
        <f>IF($O535&gt;NORMA!$O$30,"NO CUMPLE","CUMPLE")</f>
        <v>NO CUMPLE</v>
      </c>
      <c r="AH535" s="51" t="str">
        <f>IF(AND($N535&gt;=NORMA!$R$18, $N535&lt;=NORMA!$S$18),"CUMPLE","NO CUMPLE")</f>
        <v>CUMPLE</v>
      </c>
      <c r="AI535" s="51" t="str">
        <f>IF($I535&gt;NORMA!$O$32,"NO CUMPLE","CUMPLE")</f>
        <v>NO CUMPLE</v>
      </c>
    </row>
    <row r="536" spans="1:35" ht="14.25" customHeight="1" x14ac:dyDescent="0.35">
      <c r="A536" s="213" t="s">
        <v>120</v>
      </c>
      <c r="B536" s="217" t="s">
        <v>119</v>
      </c>
      <c r="C536" s="240">
        <v>40416</v>
      </c>
      <c r="D536" s="241">
        <v>0.60416666666666696</v>
      </c>
      <c r="E536" s="216">
        <v>42</v>
      </c>
      <c r="F536" s="216">
        <v>172</v>
      </c>
      <c r="G536" s="216">
        <v>132</v>
      </c>
      <c r="H536" s="216">
        <v>14</v>
      </c>
      <c r="I536" s="218">
        <v>3.89</v>
      </c>
      <c r="J536" s="242">
        <v>2.02</v>
      </c>
      <c r="K536" s="218">
        <v>15.08</v>
      </c>
      <c r="L536" s="242">
        <v>2.0896394630800001</v>
      </c>
      <c r="M536" s="243">
        <v>0.63</v>
      </c>
      <c r="N536" s="243">
        <v>7.43</v>
      </c>
      <c r="O536" s="244">
        <v>300000000</v>
      </c>
      <c r="P536" s="51" t="str">
        <f>IF(M536&lt;NORMA!$O$7,"NO CUMPLE","CUMPLE")</f>
        <v>NO CUMPLE</v>
      </c>
      <c r="Q536" s="51" t="str">
        <f>IF(E536&gt;NORMA!$O$8,"NO CUMPLE","CUMPLE")</f>
        <v>CUMPLE</v>
      </c>
      <c r="R536" s="51" t="str">
        <f>IF(F536&gt;NORMA!$O$9,"NO CUMPLE","CUMPLE")</f>
        <v>CUMPLE</v>
      </c>
      <c r="S536" s="51" t="str">
        <f>IF(K536&gt;NORMA!$O$10,"NO CUMPLE","CUMPLE")</f>
        <v>CUMPLE</v>
      </c>
      <c r="T536" s="51" t="str">
        <f>IF(J536&gt;NORMA!$O$11,"NO CUMPLE","CUMPLE")</f>
        <v>CUMPLE</v>
      </c>
      <c r="U536" s="51" t="str">
        <f>IF(G536&gt;NORMA!$O$12,"NO CUMPLE","CUMPLE")</f>
        <v>CUMPLE</v>
      </c>
      <c r="V536" s="51" t="str">
        <f>IF(H536&gt;NORMA!$O$13,"NO CUMPLE","CUMPLE")</f>
        <v>CUMPLE</v>
      </c>
      <c r="W536" s="51" t="str">
        <f>IF(O536&gt;NORMA!$O$14,"NO CUMPLE","CUMPLE")</f>
        <v>NO CUMPLE</v>
      </c>
      <c r="X536" s="51" t="str">
        <f>IF(AND(N536&gt;=NORMA!$Q$4, N536&lt;=NORMA!$R$4),"CUMPLE","NO CUMPLE")</f>
        <v>CUMPLE</v>
      </c>
      <c r="Y536" s="51" t="str">
        <f>IF(I536&gt;NORMA!$O$16,"NO CUMPLE","CUMPLE")</f>
        <v>NO CUMPLE</v>
      </c>
      <c r="Z536" s="51" t="str">
        <f>IF($M536&lt;NORMA!$O$23,"NO CUMPLE","CUMPLE")</f>
        <v>NO CUMPLE</v>
      </c>
      <c r="AA536" s="51" t="str">
        <f>IF($E536&gt;NORMA!$O$24,"NO CUMPLE","CUMPLE")</f>
        <v>NO CUMPLE</v>
      </c>
      <c r="AB536" s="51" t="str">
        <f>IF($F536&gt;NORMA!$O$25,"NO CUMPLE","CUMPLE")</f>
        <v>NO CUMPLE</v>
      </c>
      <c r="AC536" s="51" t="str">
        <f>IF($K536&gt;NORMA!$O$26,"NO CUMPLE","CUMPLE")</f>
        <v>NO CUMPLE</v>
      </c>
      <c r="AD536" s="51" t="str">
        <f>IF($J536&gt;NORMA!$O$27,"NO CUMPLE","CUMPLE")</f>
        <v>CUMPLE</v>
      </c>
      <c r="AE536" s="51" t="str">
        <f>IF($G536&gt;NORMA!$O$28,"NO CUMPLE","CUMPLE")</f>
        <v>CUMPLE</v>
      </c>
      <c r="AF536" s="51" t="str">
        <f>IF($H536&gt;NORMA!$O$29,"NO CUMPLE","CUMPLE")</f>
        <v>NO CUMPLE</v>
      </c>
      <c r="AG536" s="51" t="str">
        <f>IF($O536&gt;NORMA!$O$30,"NO CUMPLE","CUMPLE")</f>
        <v>NO CUMPLE</v>
      </c>
      <c r="AH536" s="51" t="str">
        <f>IF(AND($N536&gt;=NORMA!$R$18, $N536&lt;=NORMA!$S$18),"CUMPLE","NO CUMPLE")</f>
        <v>CUMPLE</v>
      </c>
      <c r="AI536" s="51" t="str">
        <f>IF($I536&gt;NORMA!$O$32,"NO CUMPLE","CUMPLE")</f>
        <v>NO CUMPLE</v>
      </c>
    </row>
    <row r="537" spans="1:35" ht="14.25" customHeight="1" x14ac:dyDescent="0.35">
      <c r="A537" s="213" t="s">
        <v>118</v>
      </c>
      <c r="B537" s="217" t="s">
        <v>119</v>
      </c>
      <c r="C537" s="240">
        <v>40417</v>
      </c>
      <c r="D537" s="241">
        <v>0.35416666666666702</v>
      </c>
      <c r="E537" s="216">
        <v>3.1</v>
      </c>
      <c r="F537" s="216">
        <v>30.9</v>
      </c>
      <c r="G537" s="216">
        <v>31</v>
      </c>
      <c r="H537" s="245">
        <v>3.6</v>
      </c>
      <c r="I537" s="218">
        <v>0.75</v>
      </c>
      <c r="J537" s="242">
        <v>0.69</v>
      </c>
      <c r="K537" s="218">
        <v>4.71</v>
      </c>
      <c r="L537" s="242">
        <v>8.5528100043280002</v>
      </c>
      <c r="M537" s="243">
        <v>0.78</v>
      </c>
      <c r="N537" s="243">
        <v>6.64</v>
      </c>
      <c r="O537" s="244">
        <v>3900</v>
      </c>
      <c r="P537" s="51" t="str">
        <f>IF(M537&lt;NORMA!$O$7,"NO CUMPLE","CUMPLE")</f>
        <v>NO CUMPLE</v>
      </c>
      <c r="Q537" s="51" t="str">
        <f>IF(E537&gt;NORMA!$O$8,"NO CUMPLE","CUMPLE")</f>
        <v>CUMPLE</v>
      </c>
      <c r="R537" s="51" t="str">
        <f>IF(F537&gt;NORMA!$O$9,"NO CUMPLE","CUMPLE")</f>
        <v>CUMPLE</v>
      </c>
      <c r="S537" s="51" t="str">
        <f>IF(K537&gt;NORMA!$O$10,"NO CUMPLE","CUMPLE")</f>
        <v>CUMPLE</v>
      </c>
      <c r="T537" s="51" t="str">
        <f>IF(J537&gt;NORMA!$O$11,"NO CUMPLE","CUMPLE")</f>
        <v>CUMPLE</v>
      </c>
      <c r="U537" s="51" t="str">
        <f>IF(G537&gt;NORMA!$O$12,"NO CUMPLE","CUMPLE")</f>
        <v>CUMPLE</v>
      </c>
      <c r="V537" s="51" t="str">
        <f>IF(H537&gt;NORMA!$O$13,"NO CUMPLE","CUMPLE")</f>
        <v>CUMPLE</v>
      </c>
      <c r="W537" s="51" t="str">
        <f>IF(O537&gt;NORMA!$O$14,"NO CUMPLE","CUMPLE")</f>
        <v>CUMPLE</v>
      </c>
      <c r="X537" s="51" t="str">
        <f>IF(AND(N537&gt;=NORMA!$Q$4, N537&lt;=NORMA!$R$4),"CUMPLE","NO CUMPLE")</f>
        <v>CUMPLE</v>
      </c>
      <c r="Y537" s="51" t="str">
        <f>IF(I537&gt;NORMA!$O$16,"NO CUMPLE","CUMPLE")</f>
        <v>CUMPLE</v>
      </c>
      <c r="Z537" s="51" t="str">
        <f>IF($M537&lt;NORMA!$O$23,"NO CUMPLE","CUMPLE")</f>
        <v>NO CUMPLE</v>
      </c>
      <c r="AA537" s="51" t="str">
        <f>IF($E537&gt;NORMA!$O$24,"NO CUMPLE","CUMPLE")</f>
        <v>CUMPLE</v>
      </c>
      <c r="AB537" s="51" t="str">
        <f>IF($F537&gt;NORMA!$O$25,"NO CUMPLE","CUMPLE")</f>
        <v>CUMPLE</v>
      </c>
      <c r="AC537" s="51" t="str">
        <f>IF($K537&gt;NORMA!$O$26,"NO CUMPLE","CUMPLE")</f>
        <v>CUMPLE</v>
      </c>
      <c r="AD537" s="51" t="str">
        <f>IF($J537&gt;NORMA!$O$27,"NO CUMPLE","CUMPLE")</f>
        <v>CUMPLE</v>
      </c>
      <c r="AE537" s="51" t="str">
        <f>IF($G537&gt;NORMA!$O$28,"NO CUMPLE","CUMPLE")</f>
        <v>CUMPLE</v>
      </c>
      <c r="AF537" s="51" t="str">
        <f>IF($H537&gt;NORMA!$O$29,"NO CUMPLE","CUMPLE")</f>
        <v>CUMPLE</v>
      </c>
      <c r="AG537" s="51" t="str">
        <f>IF($O537&gt;NORMA!$O$30,"NO CUMPLE","CUMPLE")</f>
        <v>CUMPLE</v>
      </c>
      <c r="AH537" s="51" t="str">
        <f>IF(AND($N537&gt;=NORMA!$R$18, $N537&lt;=NORMA!$S$18),"CUMPLE","NO CUMPLE")</f>
        <v>CUMPLE</v>
      </c>
      <c r="AI537" s="51" t="str">
        <f>IF($I537&gt;NORMA!$O$32,"NO CUMPLE","CUMPLE")</f>
        <v>CUMPLE</v>
      </c>
    </row>
    <row r="538" spans="1:35" ht="14.25" customHeight="1" x14ac:dyDescent="0.35">
      <c r="A538" s="213" t="s">
        <v>121</v>
      </c>
      <c r="B538" s="214" t="s">
        <v>119</v>
      </c>
      <c r="C538" s="240">
        <v>40418</v>
      </c>
      <c r="D538" s="241">
        <v>0.35416666666666702</v>
      </c>
      <c r="E538" s="216">
        <v>20</v>
      </c>
      <c r="F538" s="216">
        <v>112</v>
      </c>
      <c r="G538" s="216">
        <v>122</v>
      </c>
      <c r="H538" s="216">
        <v>10</v>
      </c>
      <c r="I538" s="218">
        <v>3.24</v>
      </c>
      <c r="J538" s="242">
        <v>1.31</v>
      </c>
      <c r="K538" s="218">
        <v>9.9700000000000006</v>
      </c>
      <c r="L538" s="242">
        <v>3.9237226754751999</v>
      </c>
      <c r="M538" s="243">
        <v>1.07</v>
      </c>
      <c r="N538" s="243">
        <v>7.26</v>
      </c>
      <c r="O538" s="244">
        <v>300000</v>
      </c>
      <c r="P538" s="51" t="str">
        <f>IF(M538&lt;NORMA!$O$7,"NO CUMPLE","CUMPLE")</f>
        <v>CUMPLE</v>
      </c>
      <c r="Q538" s="51" t="str">
        <f>IF(E538&gt;NORMA!$O$8,"NO CUMPLE","CUMPLE")</f>
        <v>CUMPLE</v>
      </c>
      <c r="R538" s="51" t="str">
        <f>IF(F538&gt;NORMA!$O$9,"NO CUMPLE","CUMPLE")</f>
        <v>CUMPLE</v>
      </c>
      <c r="S538" s="51" t="str">
        <f>IF(K538&gt;NORMA!$O$10,"NO CUMPLE","CUMPLE")</f>
        <v>CUMPLE</v>
      </c>
      <c r="T538" s="51" t="str">
        <f>IF(J538&gt;NORMA!$O$11,"NO CUMPLE","CUMPLE")</f>
        <v>CUMPLE</v>
      </c>
      <c r="U538" s="51" t="str">
        <f>IF(G538&gt;NORMA!$O$12,"NO CUMPLE","CUMPLE")</f>
        <v>CUMPLE</v>
      </c>
      <c r="V538" s="51" t="str">
        <f>IF(H538&gt;NORMA!$O$13,"NO CUMPLE","CUMPLE")</f>
        <v>CUMPLE</v>
      </c>
      <c r="W538" s="51" t="str">
        <f>IF(O538&gt;NORMA!$O$14,"NO CUMPLE","CUMPLE")</f>
        <v>CUMPLE</v>
      </c>
      <c r="X538" s="51" t="str">
        <f>IF(AND(N538&gt;=NORMA!$Q$4, N538&lt;=NORMA!$R$4),"CUMPLE","NO CUMPLE")</f>
        <v>CUMPLE</v>
      </c>
      <c r="Y538" s="51" t="str">
        <f>IF(I538&gt;NORMA!$O$16,"NO CUMPLE","CUMPLE")</f>
        <v>NO CUMPLE</v>
      </c>
      <c r="Z538" s="51" t="str">
        <f>IF($M538&lt;NORMA!$O$23,"NO CUMPLE","CUMPLE")</f>
        <v>NO CUMPLE</v>
      </c>
      <c r="AA538" s="51" t="str">
        <f>IF($E538&gt;NORMA!$O$24,"NO CUMPLE","CUMPLE")</f>
        <v>CUMPLE</v>
      </c>
      <c r="AB538" s="51" t="str">
        <f>IF($F538&gt;NORMA!$O$25,"NO CUMPLE","CUMPLE")</f>
        <v>NO CUMPLE</v>
      </c>
      <c r="AC538" s="51" t="str">
        <f>IF($K538&gt;NORMA!$O$26,"NO CUMPLE","CUMPLE")</f>
        <v>CUMPLE</v>
      </c>
      <c r="AD538" s="51" t="str">
        <f>IF($J538&gt;NORMA!$O$27,"NO CUMPLE","CUMPLE")</f>
        <v>CUMPLE</v>
      </c>
      <c r="AE538" s="51" t="str">
        <f>IF($G538&gt;NORMA!$O$28,"NO CUMPLE","CUMPLE")</f>
        <v>CUMPLE</v>
      </c>
      <c r="AF538" s="51" t="str">
        <f>IF($H538&gt;NORMA!$O$29,"NO CUMPLE","CUMPLE")</f>
        <v>CUMPLE</v>
      </c>
      <c r="AG538" s="51" t="str">
        <f>IF($O538&gt;NORMA!$O$30,"NO CUMPLE","CUMPLE")</f>
        <v>NO CUMPLE</v>
      </c>
      <c r="AH538" s="51" t="str">
        <f>IF(AND($N538&gt;=NORMA!$R$18, $N538&lt;=NORMA!$S$18),"CUMPLE","NO CUMPLE")</f>
        <v>CUMPLE</v>
      </c>
      <c r="AI538" s="51" t="str">
        <f>IF($I538&gt;NORMA!$O$32,"NO CUMPLE","CUMPLE")</f>
        <v>NO CUMPLE</v>
      </c>
    </row>
    <row r="539" spans="1:35" ht="14.25" customHeight="1" x14ac:dyDescent="0.35">
      <c r="A539" s="213" t="s">
        <v>121</v>
      </c>
      <c r="B539" s="214" t="s">
        <v>119</v>
      </c>
      <c r="C539" s="240">
        <v>40431</v>
      </c>
      <c r="D539" s="241">
        <v>0.60416666666666696</v>
      </c>
      <c r="E539" s="216">
        <v>18</v>
      </c>
      <c r="F539" s="216">
        <v>71.5</v>
      </c>
      <c r="G539" s="216">
        <v>102</v>
      </c>
      <c r="H539" s="245">
        <v>3.6</v>
      </c>
      <c r="I539" s="218">
        <v>1.76</v>
      </c>
      <c r="J539" s="242">
        <v>1.01</v>
      </c>
      <c r="K539" s="218">
        <v>12.08</v>
      </c>
      <c r="L539" s="242">
        <v>5.334965583032</v>
      </c>
      <c r="M539" s="243">
        <v>0.17</v>
      </c>
      <c r="N539" s="243">
        <v>7.75</v>
      </c>
      <c r="O539" s="244">
        <v>21000</v>
      </c>
      <c r="P539" s="51" t="str">
        <f>IF(M539&lt;NORMA!$O$7,"NO CUMPLE","CUMPLE")</f>
        <v>NO CUMPLE</v>
      </c>
      <c r="Q539" s="51" t="str">
        <f>IF(E539&gt;NORMA!$O$8,"NO CUMPLE","CUMPLE")</f>
        <v>CUMPLE</v>
      </c>
      <c r="R539" s="51" t="str">
        <f>IF(F539&gt;NORMA!$O$9,"NO CUMPLE","CUMPLE")</f>
        <v>CUMPLE</v>
      </c>
      <c r="S539" s="51" t="str">
        <f>IF(K539&gt;NORMA!$O$10,"NO CUMPLE","CUMPLE")</f>
        <v>CUMPLE</v>
      </c>
      <c r="T539" s="51" t="str">
        <f>IF(J539&gt;NORMA!$O$11,"NO CUMPLE","CUMPLE")</f>
        <v>CUMPLE</v>
      </c>
      <c r="U539" s="51" t="str">
        <f>IF(G539&gt;NORMA!$O$12,"NO CUMPLE","CUMPLE")</f>
        <v>CUMPLE</v>
      </c>
      <c r="V539" s="51" t="str">
        <f>IF(H539&gt;NORMA!$O$13,"NO CUMPLE","CUMPLE")</f>
        <v>CUMPLE</v>
      </c>
      <c r="W539" s="51" t="str">
        <f>IF(O539&gt;NORMA!$O$14,"NO CUMPLE","CUMPLE")</f>
        <v>CUMPLE</v>
      </c>
      <c r="X539" s="51" t="str">
        <f>IF(AND(N539&gt;=NORMA!$Q$4, N539&lt;=NORMA!$R$4),"CUMPLE","NO CUMPLE")</f>
        <v>CUMPLE</v>
      </c>
      <c r="Y539" s="51" t="str">
        <f>IF(I539&gt;NORMA!$O$16,"NO CUMPLE","CUMPLE")</f>
        <v>CUMPLE</v>
      </c>
      <c r="Z539" s="51" t="str">
        <f>IF($M539&lt;NORMA!$O$23,"NO CUMPLE","CUMPLE")</f>
        <v>NO CUMPLE</v>
      </c>
      <c r="AA539" s="51" t="str">
        <f>IF($E539&gt;NORMA!$O$24,"NO CUMPLE","CUMPLE")</f>
        <v>CUMPLE</v>
      </c>
      <c r="AB539" s="51" t="str">
        <f>IF($F539&gt;NORMA!$O$25,"NO CUMPLE","CUMPLE")</f>
        <v>NO CUMPLE</v>
      </c>
      <c r="AC539" s="51" t="str">
        <f>IF($K539&gt;NORMA!$O$26,"NO CUMPLE","CUMPLE")</f>
        <v>NO CUMPLE</v>
      </c>
      <c r="AD539" s="51" t="str">
        <f>IF($J539&gt;NORMA!$O$27,"NO CUMPLE","CUMPLE")</f>
        <v>CUMPLE</v>
      </c>
      <c r="AE539" s="51" t="str">
        <f>IF($G539&gt;NORMA!$O$28,"NO CUMPLE","CUMPLE")</f>
        <v>CUMPLE</v>
      </c>
      <c r="AF539" s="51" t="str">
        <f>IF($H539&gt;NORMA!$O$29,"NO CUMPLE","CUMPLE")</f>
        <v>CUMPLE</v>
      </c>
      <c r="AG539" s="51" t="str">
        <f>IF($O539&gt;NORMA!$O$30,"NO CUMPLE","CUMPLE")</f>
        <v>CUMPLE</v>
      </c>
      <c r="AH539" s="51" t="str">
        <f>IF(AND($N539&gt;=NORMA!$R$18, $N539&lt;=NORMA!$S$18),"CUMPLE","NO CUMPLE")</f>
        <v>CUMPLE</v>
      </c>
      <c r="AI539" s="51" t="str">
        <f>IF($I539&gt;NORMA!$O$32,"NO CUMPLE","CUMPLE")</f>
        <v>NO CUMPLE</v>
      </c>
    </row>
    <row r="540" spans="1:35" ht="14.25" customHeight="1" x14ac:dyDescent="0.35">
      <c r="A540" s="213" t="s">
        <v>117</v>
      </c>
      <c r="B540" s="267" t="s">
        <v>119</v>
      </c>
      <c r="C540" s="240">
        <v>40432</v>
      </c>
      <c r="D540" s="241">
        <v>0.95833333333333304</v>
      </c>
      <c r="E540" s="216">
        <v>2.1</v>
      </c>
      <c r="F540" s="216">
        <v>24.2</v>
      </c>
      <c r="G540" s="216">
        <v>140</v>
      </c>
      <c r="H540" s="216">
        <v>7.7</v>
      </c>
      <c r="I540" s="218">
        <v>0.49</v>
      </c>
      <c r="J540" s="242">
        <v>0.6</v>
      </c>
      <c r="K540" s="218">
        <v>2.85</v>
      </c>
      <c r="L540" s="242">
        <v>4.378946957608</v>
      </c>
      <c r="M540" s="243">
        <v>6.07</v>
      </c>
      <c r="N540" s="243">
        <v>6.81</v>
      </c>
      <c r="O540" s="244">
        <v>23000</v>
      </c>
      <c r="P540" s="51" t="str">
        <f>IF(M540&lt;NORMA!$O$7,"NO CUMPLE","CUMPLE")</f>
        <v>CUMPLE</v>
      </c>
      <c r="Q540" s="51" t="str">
        <f>IF(E540&gt;NORMA!$O$8,"NO CUMPLE","CUMPLE")</f>
        <v>CUMPLE</v>
      </c>
      <c r="R540" s="51" t="str">
        <f>IF(F540&gt;NORMA!$O$9,"NO CUMPLE","CUMPLE")</f>
        <v>CUMPLE</v>
      </c>
      <c r="S540" s="51" t="str">
        <f>IF(K540&gt;NORMA!$O$10,"NO CUMPLE","CUMPLE")</f>
        <v>CUMPLE</v>
      </c>
      <c r="T540" s="51" t="str">
        <f>IF(J540&gt;NORMA!$O$11,"NO CUMPLE","CUMPLE")</f>
        <v>CUMPLE</v>
      </c>
      <c r="U540" s="51" t="str">
        <f>IF(G540&gt;NORMA!$O$12,"NO CUMPLE","CUMPLE")</f>
        <v>CUMPLE</v>
      </c>
      <c r="V540" s="51" t="str">
        <f>IF(H540&gt;NORMA!$O$13,"NO CUMPLE","CUMPLE")</f>
        <v>CUMPLE</v>
      </c>
      <c r="W540" s="51" t="str">
        <f>IF(O540&gt;NORMA!$O$14,"NO CUMPLE","CUMPLE")</f>
        <v>CUMPLE</v>
      </c>
      <c r="X540" s="51" t="str">
        <f>IF(AND(N540&gt;=NORMA!$Q$4, N540&lt;=NORMA!$R$4),"CUMPLE","NO CUMPLE")</f>
        <v>CUMPLE</v>
      </c>
      <c r="Y540" s="51" t="str">
        <f>IF(I540&gt;NORMA!$O$16,"NO CUMPLE","CUMPLE")</f>
        <v>CUMPLE</v>
      </c>
      <c r="Z540" s="51" t="str">
        <f>IF($M540&lt;NORMA!$O$23,"NO CUMPLE","CUMPLE")</f>
        <v>CUMPLE</v>
      </c>
      <c r="AA540" s="51" t="str">
        <f>IF($E540&gt;NORMA!$O$24,"NO CUMPLE","CUMPLE")</f>
        <v>CUMPLE</v>
      </c>
      <c r="AB540" s="51" t="str">
        <f>IF($F540&gt;NORMA!$O$25,"NO CUMPLE","CUMPLE")</f>
        <v>CUMPLE</v>
      </c>
      <c r="AC540" s="51" t="str">
        <f>IF($K540&gt;NORMA!$O$26,"NO CUMPLE","CUMPLE")</f>
        <v>CUMPLE</v>
      </c>
      <c r="AD540" s="51" t="str">
        <f>IF($J540&gt;NORMA!$O$27,"NO CUMPLE","CUMPLE")</f>
        <v>CUMPLE</v>
      </c>
      <c r="AE540" s="51" t="str">
        <f>IF($G540&gt;NORMA!$O$28,"NO CUMPLE","CUMPLE")</f>
        <v>CUMPLE</v>
      </c>
      <c r="AF540" s="51" t="str">
        <f>IF($H540&gt;NORMA!$O$29,"NO CUMPLE","CUMPLE")</f>
        <v>CUMPLE</v>
      </c>
      <c r="AG540" s="51" t="str">
        <f>IF($O540&gt;NORMA!$O$30,"NO CUMPLE","CUMPLE")</f>
        <v>CUMPLE</v>
      </c>
      <c r="AH540" s="51" t="str">
        <f>IF(AND($N540&gt;=NORMA!$R$18, $N540&lt;=NORMA!$S$18),"CUMPLE","NO CUMPLE")</f>
        <v>CUMPLE</v>
      </c>
      <c r="AI540" s="51" t="str">
        <f>IF($I540&gt;NORMA!$O$32,"NO CUMPLE","CUMPLE")</f>
        <v>CUMPLE</v>
      </c>
    </row>
    <row r="541" spans="1:35" ht="14.25" customHeight="1" x14ac:dyDescent="0.35">
      <c r="A541" s="213" t="s">
        <v>118</v>
      </c>
      <c r="B541" s="217" t="s">
        <v>119</v>
      </c>
      <c r="C541" s="240">
        <v>40435</v>
      </c>
      <c r="D541" s="241">
        <v>0.95833333333333304</v>
      </c>
      <c r="E541" s="216">
        <v>3.7</v>
      </c>
      <c r="F541" s="216">
        <v>36.9</v>
      </c>
      <c r="G541" s="216">
        <v>44</v>
      </c>
      <c r="H541" s="245">
        <v>3.6</v>
      </c>
      <c r="I541" s="218">
        <v>1</v>
      </c>
      <c r="J541" s="242">
        <v>0.48</v>
      </c>
      <c r="K541" s="218">
        <v>7.47</v>
      </c>
      <c r="L541" s="242">
        <v>4.0404678198864001</v>
      </c>
      <c r="M541" s="243">
        <v>1.27</v>
      </c>
      <c r="N541" s="243">
        <v>7.18</v>
      </c>
      <c r="O541" s="244">
        <v>30000</v>
      </c>
      <c r="P541" s="51" t="str">
        <f>IF(M541&lt;NORMA!$O$7,"NO CUMPLE","CUMPLE")</f>
        <v>CUMPLE</v>
      </c>
      <c r="Q541" s="51" t="str">
        <f>IF(E541&gt;NORMA!$O$8,"NO CUMPLE","CUMPLE")</f>
        <v>CUMPLE</v>
      </c>
      <c r="R541" s="51" t="str">
        <f>IF(F541&gt;NORMA!$O$9,"NO CUMPLE","CUMPLE")</f>
        <v>CUMPLE</v>
      </c>
      <c r="S541" s="51" t="str">
        <f>IF(K541&gt;NORMA!$O$10,"NO CUMPLE","CUMPLE")</f>
        <v>CUMPLE</v>
      </c>
      <c r="T541" s="51" t="str">
        <f>IF(J541&gt;NORMA!$O$11,"NO CUMPLE","CUMPLE")</f>
        <v>CUMPLE</v>
      </c>
      <c r="U541" s="51" t="str">
        <f>IF(G541&gt;NORMA!$O$12,"NO CUMPLE","CUMPLE")</f>
        <v>CUMPLE</v>
      </c>
      <c r="V541" s="51" t="str">
        <f>IF(H541&gt;NORMA!$O$13,"NO CUMPLE","CUMPLE")</f>
        <v>CUMPLE</v>
      </c>
      <c r="W541" s="51" t="str">
        <f>IF(O541&gt;NORMA!$O$14,"NO CUMPLE","CUMPLE")</f>
        <v>CUMPLE</v>
      </c>
      <c r="X541" s="51" t="str">
        <f>IF(AND(N541&gt;=NORMA!$Q$4, N541&lt;=NORMA!$R$4),"CUMPLE","NO CUMPLE")</f>
        <v>CUMPLE</v>
      </c>
      <c r="Y541" s="51" t="str">
        <f>IF(I541&gt;NORMA!$O$16,"NO CUMPLE","CUMPLE")</f>
        <v>CUMPLE</v>
      </c>
      <c r="Z541" s="51" t="str">
        <f>IF($M541&lt;NORMA!$O$23,"NO CUMPLE","CUMPLE")</f>
        <v>NO CUMPLE</v>
      </c>
      <c r="AA541" s="51" t="str">
        <f>IF($E541&gt;NORMA!$O$24,"NO CUMPLE","CUMPLE")</f>
        <v>CUMPLE</v>
      </c>
      <c r="AB541" s="51" t="str">
        <f>IF($F541&gt;NORMA!$O$25,"NO CUMPLE","CUMPLE")</f>
        <v>CUMPLE</v>
      </c>
      <c r="AC541" s="51" t="str">
        <f>IF($K541&gt;NORMA!$O$26,"NO CUMPLE","CUMPLE")</f>
        <v>CUMPLE</v>
      </c>
      <c r="AD541" s="51" t="str">
        <f>IF($J541&gt;NORMA!$O$27,"NO CUMPLE","CUMPLE")</f>
        <v>CUMPLE</v>
      </c>
      <c r="AE541" s="51" t="str">
        <f>IF($G541&gt;NORMA!$O$28,"NO CUMPLE","CUMPLE")</f>
        <v>CUMPLE</v>
      </c>
      <c r="AF541" s="51" t="str">
        <f>IF($H541&gt;NORMA!$O$29,"NO CUMPLE","CUMPLE")</f>
        <v>CUMPLE</v>
      </c>
      <c r="AG541" s="51" t="str">
        <f>IF($O541&gt;NORMA!$O$30,"NO CUMPLE","CUMPLE")</f>
        <v>CUMPLE</v>
      </c>
      <c r="AH541" s="51" t="str">
        <f>IF(AND($N541&gt;=NORMA!$R$18, $N541&lt;=NORMA!$S$18),"CUMPLE","NO CUMPLE")</f>
        <v>CUMPLE</v>
      </c>
      <c r="AI541" s="51" t="str">
        <f>IF($I541&gt;NORMA!$O$32,"NO CUMPLE","CUMPLE")</f>
        <v>CUMPLE</v>
      </c>
    </row>
    <row r="542" spans="1:35" ht="14.25" customHeight="1" x14ac:dyDescent="0.35">
      <c r="A542" s="213" t="s">
        <v>120</v>
      </c>
      <c r="B542" s="217" t="s">
        <v>119</v>
      </c>
      <c r="C542" s="240">
        <v>40435</v>
      </c>
      <c r="D542" s="241">
        <v>0.95833333333333304</v>
      </c>
      <c r="E542" s="216">
        <v>34</v>
      </c>
      <c r="F542" s="216">
        <v>86.8</v>
      </c>
      <c r="G542" s="216">
        <v>71</v>
      </c>
      <c r="H542" s="245">
        <v>3.6</v>
      </c>
      <c r="I542" s="218">
        <v>3.82</v>
      </c>
      <c r="J542" s="242">
        <v>1.36</v>
      </c>
      <c r="K542" s="218">
        <v>15.11</v>
      </c>
      <c r="L542" s="242">
        <v>3.4390579529599998</v>
      </c>
      <c r="M542" s="243">
        <v>0.31</v>
      </c>
      <c r="N542" s="243">
        <v>7</v>
      </c>
      <c r="O542" s="244">
        <v>430000</v>
      </c>
      <c r="P542" s="51" t="str">
        <f>IF(M542&lt;NORMA!$O$7,"NO CUMPLE","CUMPLE")</f>
        <v>NO CUMPLE</v>
      </c>
      <c r="Q542" s="51" t="str">
        <f>IF(E542&gt;NORMA!$O$8,"NO CUMPLE","CUMPLE")</f>
        <v>CUMPLE</v>
      </c>
      <c r="R542" s="51" t="str">
        <f>IF(F542&gt;NORMA!$O$9,"NO CUMPLE","CUMPLE")</f>
        <v>CUMPLE</v>
      </c>
      <c r="S542" s="51" t="str">
        <f>IF(K542&gt;NORMA!$O$10,"NO CUMPLE","CUMPLE")</f>
        <v>CUMPLE</v>
      </c>
      <c r="T542" s="51" t="str">
        <f>IF(J542&gt;NORMA!$O$11,"NO CUMPLE","CUMPLE")</f>
        <v>CUMPLE</v>
      </c>
      <c r="U542" s="51" t="str">
        <f>IF(G542&gt;NORMA!$O$12,"NO CUMPLE","CUMPLE")</f>
        <v>CUMPLE</v>
      </c>
      <c r="V542" s="51" t="str">
        <f>IF(H542&gt;NORMA!$O$13,"NO CUMPLE","CUMPLE")</f>
        <v>CUMPLE</v>
      </c>
      <c r="W542" s="51" t="str">
        <f>IF(O542&gt;NORMA!$O$14,"NO CUMPLE","CUMPLE")</f>
        <v>CUMPLE</v>
      </c>
      <c r="X542" s="51" t="str">
        <f>IF(AND(N542&gt;=NORMA!$Q$4, N542&lt;=NORMA!$R$4),"CUMPLE","NO CUMPLE")</f>
        <v>CUMPLE</v>
      </c>
      <c r="Y542" s="51" t="str">
        <f>IF(I542&gt;NORMA!$O$16,"NO CUMPLE","CUMPLE")</f>
        <v>NO CUMPLE</v>
      </c>
      <c r="Z542" s="51" t="str">
        <f>IF($M542&lt;NORMA!$O$23,"NO CUMPLE","CUMPLE")</f>
        <v>NO CUMPLE</v>
      </c>
      <c r="AA542" s="51" t="str">
        <f>IF($E542&gt;NORMA!$O$24,"NO CUMPLE","CUMPLE")</f>
        <v>NO CUMPLE</v>
      </c>
      <c r="AB542" s="51" t="str">
        <f>IF($F542&gt;NORMA!$O$25,"NO CUMPLE","CUMPLE")</f>
        <v>NO CUMPLE</v>
      </c>
      <c r="AC542" s="51" t="str">
        <f>IF($K542&gt;NORMA!$O$26,"NO CUMPLE","CUMPLE")</f>
        <v>NO CUMPLE</v>
      </c>
      <c r="AD542" s="51" t="str">
        <f>IF($J542&gt;NORMA!$O$27,"NO CUMPLE","CUMPLE")</f>
        <v>CUMPLE</v>
      </c>
      <c r="AE542" s="51" t="str">
        <f>IF($G542&gt;NORMA!$O$28,"NO CUMPLE","CUMPLE")</f>
        <v>CUMPLE</v>
      </c>
      <c r="AF542" s="51" t="str">
        <f>IF($H542&gt;NORMA!$O$29,"NO CUMPLE","CUMPLE")</f>
        <v>CUMPLE</v>
      </c>
      <c r="AG542" s="51" t="str">
        <f>IF($O542&gt;NORMA!$O$30,"NO CUMPLE","CUMPLE")</f>
        <v>NO CUMPLE</v>
      </c>
      <c r="AH542" s="51" t="str">
        <f>IF(AND($N542&gt;=NORMA!$R$18, $N542&lt;=NORMA!$S$18),"CUMPLE","NO CUMPLE")</f>
        <v>CUMPLE</v>
      </c>
      <c r="AI542" s="51" t="str">
        <f>IF($I542&gt;NORMA!$O$32,"NO CUMPLE","CUMPLE")</f>
        <v>NO CUMPLE</v>
      </c>
    </row>
    <row r="543" spans="1:35" ht="14.25" customHeight="1" x14ac:dyDescent="0.35">
      <c r="A543" s="213" t="s">
        <v>118</v>
      </c>
      <c r="B543" s="217" t="s">
        <v>119</v>
      </c>
      <c r="C543" s="240">
        <v>40446</v>
      </c>
      <c r="D543" s="241">
        <v>0.41666666666666702</v>
      </c>
      <c r="E543" s="216">
        <v>20</v>
      </c>
      <c r="F543" s="216">
        <v>65</v>
      </c>
      <c r="G543" s="216">
        <v>76</v>
      </c>
      <c r="H543" s="216">
        <v>8.4</v>
      </c>
      <c r="I543" s="218">
        <v>1.97</v>
      </c>
      <c r="J543" s="242">
        <v>1.1599999999999999</v>
      </c>
      <c r="K543" s="218">
        <v>11.48</v>
      </c>
      <c r="L543" s="242">
        <v>0.77595647744639995</v>
      </c>
      <c r="M543" s="243">
        <v>0.2</v>
      </c>
      <c r="N543" s="243">
        <v>7.3</v>
      </c>
      <c r="O543" s="244">
        <v>4000000</v>
      </c>
      <c r="P543" s="51" t="str">
        <f>IF(M543&lt;NORMA!$O$7,"NO CUMPLE","CUMPLE")</f>
        <v>NO CUMPLE</v>
      </c>
      <c r="Q543" s="51" t="str">
        <f>IF(E543&gt;NORMA!$O$8,"NO CUMPLE","CUMPLE")</f>
        <v>CUMPLE</v>
      </c>
      <c r="R543" s="51" t="str">
        <f>IF(F543&gt;NORMA!$O$9,"NO CUMPLE","CUMPLE")</f>
        <v>CUMPLE</v>
      </c>
      <c r="S543" s="51" t="str">
        <f>IF(K543&gt;NORMA!$O$10,"NO CUMPLE","CUMPLE")</f>
        <v>CUMPLE</v>
      </c>
      <c r="T543" s="51" t="str">
        <f>IF(J543&gt;NORMA!$O$11,"NO CUMPLE","CUMPLE")</f>
        <v>CUMPLE</v>
      </c>
      <c r="U543" s="51" t="str">
        <f>IF(G543&gt;NORMA!$O$12,"NO CUMPLE","CUMPLE")</f>
        <v>CUMPLE</v>
      </c>
      <c r="V543" s="51" t="str">
        <f>IF(H543&gt;NORMA!$O$13,"NO CUMPLE","CUMPLE")</f>
        <v>CUMPLE</v>
      </c>
      <c r="W543" s="51" t="str">
        <f>IF(O543&gt;NORMA!$O$14,"NO CUMPLE","CUMPLE")</f>
        <v>NO CUMPLE</v>
      </c>
      <c r="X543" s="51" t="str">
        <f>IF(AND(N543&gt;=NORMA!$Q$4, N543&lt;=NORMA!$R$4),"CUMPLE","NO CUMPLE")</f>
        <v>CUMPLE</v>
      </c>
      <c r="Y543" s="51" t="str">
        <f>IF(I543&gt;NORMA!$O$16,"NO CUMPLE","CUMPLE")</f>
        <v>CUMPLE</v>
      </c>
      <c r="Z543" s="51" t="str">
        <f>IF($M543&lt;NORMA!$O$23,"NO CUMPLE","CUMPLE")</f>
        <v>NO CUMPLE</v>
      </c>
      <c r="AA543" s="51" t="str">
        <f>IF($E543&gt;NORMA!$O$24,"NO CUMPLE","CUMPLE")</f>
        <v>CUMPLE</v>
      </c>
      <c r="AB543" s="51" t="str">
        <f>IF($F543&gt;NORMA!$O$25,"NO CUMPLE","CUMPLE")</f>
        <v>NO CUMPLE</v>
      </c>
      <c r="AC543" s="51" t="str">
        <f>IF($K543&gt;NORMA!$O$26,"NO CUMPLE","CUMPLE")</f>
        <v>NO CUMPLE</v>
      </c>
      <c r="AD543" s="51" t="str">
        <f>IF($J543&gt;NORMA!$O$27,"NO CUMPLE","CUMPLE")</f>
        <v>CUMPLE</v>
      </c>
      <c r="AE543" s="51" t="str">
        <f>IF($G543&gt;NORMA!$O$28,"NO CUMPLE","CUMPLE")</f>
        <v>CUMPLE</v>
      </c>
      <c r="AF543" s="51" t="str">
        <f>IF($H543&gt;NORMA!$O$29,"NO CUMPLE","CUMPLE")</f>
        <v>CUMPLE</v>
      </c>
      <c r="AG543" s="51" t="str">
        <f>IF($O543&gt;NORMA!$O$30,"NO CUMPLE","CUMPLE")</f>
        <v>NO CUMPLE</v>
      </c>
      <c r="AH543" s="51" t="str">
        <f>IF(AND($N543&gt;=NORMA!$R$18, $N543&lt;=NORMA!$S$18),"CUMPLE","NO CUMPLE")</f>
        <v>CUMPLE</v>
      </c>
      <c r="AI543" s="51" t="str">
        <f>IF($I543&gt;NORMA!$O$32,"NO CUMPLE","CUMPLE")</f>
        <v>NO CUMPLE</v>
      </c>
    </row>
    <row r="544" spans="1:35" ht="14.25" customHeight="1" x14ac:dyDescent="0.35">
      <c r="A544" s="213" t="s">
        <v>117</v>
      </c>
      <c r="B544" s="267" t="s">
        <v>119</v>
      </c>
      <c r="C544" s="240">
        <v>40449</v>
      </c>
      <c r="D544" s="251">
        <v>0.41666666666666702</v>
      </c>
      <c r="E544" s="216">
        <v>7.5</v>
      </c>
      <c r="F544" s="246">
        <v>57.7</v>
      </c>
      <c r="G544" s="246">
        <v>290</v>
      </c>
      <c r="H544" s="216">
        <v>9.8000000000000007</v>
      </c>
      <c r="I544" s="247">
        <v>0.21</v>
      </c>
      <c r="J544" s="248">
        <v>2.88</v>
      </c>
      <c r="K544" s="218">
        <v>6.16</v>
      </c>
      <c r="L544" s="248">
        <v>7.6962775980159996</v>
      </c>
      <c r="M544" s="249">
        <v>7.58</v>
      </c>
      <c r="N544" s="249">
        <v>8.49</v>
      </c>
      <c r="O544" s="250">
        <v>4300</v>
      </c>
      <c r="P544" s="51" t="str">
        <f>IF(M544&lt;NORMA!$O$7,"NO CUMPLE","CUMPLE")</f>
        <v>CUMPLE</v>
      </c>
      <c r="Q544" s="51" t="str">
        <f>IF(E544&gt;NORMA!$O$8,"NO CUMPLE","CUMPLE")</f>
        <v>CUMPLE</v>
      </c>
      <c r="R544" s="51" t="str">
        <f>IF(F544&gt;NORMA!$O$9,"NO CUMPLE","CUMPLE")</f>
        <v>CUMPLE</v>
      </c>
      <c r="S544" s="51" t="str">
        <f>IF(K544&gt;NORMA!$O$10,"NO CUMPLE","CUMPLE")</f>
        <v>CUMPLE</v>
      </c>
      <c r="T544" s="51" t="str">
        <f>IF(J544&gt;NORMA!$O$11,"NO CUMPLE","CUMPLE")</f>
        <v>CUMPLE</v>
      </c>
      <c r="U544" s="51" t="str">
        <f>IF(G544&gt;NORMA!$O$12,"NO CUMPLE","CUMPLE")</f>
        <v>NO CUMPLE</v>
      </c>
      <c r="V544" s="51" t="str">
        <f>IF(H544&gt;NORMA!$O$13,"NO CUMPLE","CUMPLE")</f>
        <v>CUMPLE</v>
      </c>
      <c r="W544" s="51" t="str">
        <f>IF(O544&gt;NORMA!$O$14,"NO CUMPLE","CUMPLE")</f>
        <v>CUMPLE</v>
      </c>
      <c r="X544" s="51" t="str">
        <f>IF(AND(N544&gt;=NORMA!$Q$4, N544&lt;=NORMA!$R$4),"CUMPLE","NO CUMPLE")</f>
        <v>CUMPLE</v>
      </c>
      <c r="Y544" s="51" t="str">
        <f>IF(I544&gt;NORMA!$O$16,"NO CUMPLE","CUMPLE")</f>
        <v>CUMPLE</v>
      </c>
      <c r="Z544" s="51" t="str">
        <f>IF($M544&lt;NORMA!$O$23,"NO CUMPLE","CUMPLE")</f>
        <v>CUMPLE</v>
      </c>
      <c r="AA544" s="51" t="str">
        <f>IF($E544&gt;NORMA!$O$24,"NO CUMPLE","CUMPLE")</f>
        <v>CUMPLE</v>
      </c>
      <c r="AB544" s="51" t="str">
        <f>IF($F544&gt;NORMA!$O$25,"NO CUMPLE","CUMPLE")</f>
        <v>NO CUMPLE</v>
      </c>
      <c r="AC544" s="51" t="str">
        <f>IF($K544&gt;NORMA!$O$26,"NO CUMPLE","CUMPLE")</f>
        <v>CUMPLE</v>
      </c>
      <c r="AD544" s="51" t="str">
        <f>IF($J544&gt;NORMA!$O$27,"NO CUMPLE","CUMPLE")</f>
        <v>CUMPLE</v>
      </c>
      <c r="AE544" s="51" t="str">
        <f>IF($G544&gt;NORMA!$O$28,"NO CUMPLE","CUMPLE")</f>
        <v>NO CUMPLE</v>
      </c>
      <c r="AF544" s="51" t="str">
        <f>IF($H544&gt;NORMA!$O$29,"NO CUMPLE","CUMPLE")</f>
        <v>CUMPLE</v>
      </c>
      <c r="AG544" s="51" t="str">
        <f>IF($O544&gt;NORMA!$O$30,"NO CUMPLE","CUMPLE")</f>
        <v>CUMPLE</v>
      </c>
      <c r="AH544" s="51" t="str">
        <f>IF(AND($N544&gt;=NORMA!$R$18, $N544&lt;=NORMA!$S$18),"CUMPLE","NO CUMPLE")</f>
        <v>CUMPLE</v>
      </c>
      <c r="AI544" s="51" t="str">
        <f>IF($I544&gt;NORMA!$O$32,"NO CUMPLE","CUMPLE")</f>
        <v>CUMPLE</v>
      </c>
    </row>
    <row r="545" spans="1:35" ht="14.25" customHeight="1" x14ac:dyDescent="0.35">
      <c r="A545" s="213" t="s">
        <v>120</v>
      </c>
      <c r="B545" s="217" t="s">
        <v>119</v>
      </c>
      <c r="C545" s="240">
        <v>40450</v>
      </c>
      <c r="D545" s="241">
        <v>0.41666666666666702</v>
      </c>
      <c r="E545" s="246">
        <v>17</v>
      </c>
      <c r="F545" s="246">
        <v>55.4</v>
      </c>
      <c r="G545" s="246">
        <v>55</v>
      </c>
      <c r="H545" s="216">
        <v>6.1</v>
      </c>
      <c r="I545" s="247">
        <v>1.27</v>
      </c>
      <c r="J545" s="248">
        <v>1.08</v>
      </c>
      <c r="K545" s="218">
        <v>12.09</v>
      </c>
      <c r="L545" s="248">
        <v>4.6836210950200003</v>
      </c>
      <c r="M545" s="249">
        <v>0.67</v>
      </c>
      <c r="N545" s="249">
        <v>7.63</v>
      </c>
      <c r="O545" s="250">
        <v>1400000</v>
      </c>
      <c r="P545" s="51" t="str">
        <f>IF(M545&lt;NORMA!$O$7,"NO CUMPLE","CUMPLE")</f>
        <v>NO CUMPLE</v>
      </c>
      <c r="Q545" s="51" t="str">
        <f>IF(E545&gt;NORMA!$O$8,"NO CUMPLE","CUMPLE")</f>
        <v>CUMPLE</v>
      </c>
      <c r="R545" s="51" t="str">
        <f>IF(F545&gt;NORMA!$O$9,"NO CUMPLE","CUMPLE")</f>
        <v>CUMPLE</v>
      </c>
      <c r="S545" s="51" t="str">
        <f>IF(K545&gt;NORMA!$O$10,"NO CUMPLE","CUMPLE")</f>
        <v>CUMPLE</v>
      </c>
      <c r="T545" s="51" t="str">
        <f>IF(J545&gt;NORMA!$O$11,"NO CUMPLE","CUMPLE")</f>
        <v>CUMPLE</v>
      </c>
      <c r="U545" s="51" t="str">
        <f>IF(G545&gt;NORMA!$O$12,"NO CUMPLE","CUMPLE")</f>
        <v>CUMPLE</v>
      </c>
      <c r="V545" s="51" t="str">
        <f>IF(H545&gt;NORMA!$O$13,"NO CUMPLE","CUMPLE")</f>
        <v>CUMPLE</v>
      </c>
      <c r="W545" s="51" t="str">
        <f>IF(O545&gt;NORMA!$O$14,"NO CUMPLE","CUMPLE")</f>
        <v>NO CUMPLE</v>
      </c>
      <c r="X545" s="51" t="str">
        <f>IF(AND(N545&gt;=NORMA!$Q$4, N545&lt;=NORMA!$R$4),"CUMPLE","NO CUMPLE")</f>
        <v>CUMPLE</v>
      </c>
      <c r="Y545" s="51" t="str">
        <f>IF(I545&gt;NORMA!$O$16,"NO CUMPLE","CUMPLE")</f>
        <v>CUMPLE</v>
      </c>
      <c r="Z545" s="51" t="str">
        <f>IF($M545&lt;NORMA!$O$23,"NO CUMPLE","CUMPLE")</f>
        <v>NO CUMPLE</v>
      </c>
      <c r="AA545" s="51" t="str">
        <f>IF($E545&gt;NORMA!$O$24,"NO CUMPLE","CUMPLE")</f>
        <v>CUMPLE</v>
      </c>
      <c r="AB545" s="51" t="str">
        <f>IF($F545&gt;NORMA!$O$25,"NO CUMPLE","CUMPLE")</f>
        <v>NO CUMPLE</v>
      </c>
      <c r="AC545" s="51" t="str">
        <f>IF($K545&gt;NORMA!$O$26,"NO CUMPLE","CUMPLE")</f>
        <v>NO CUMPLE</v>
      </c>
      <c r="AD545" s="51" t="str">
        <f>IF($J545&gt;NORMA!$O$27,"NO CUMPLE","CUMPLE")</f>
        <v>CUMPLE</v>
      </c>
      <c r="AE545" s="51" t="str">
        <f>IF($G545&gt;NORMA!$O$28,"NO CUMPLE","CUMPLE")</f>
        <v>CUMPLE</v>
      </c>
      <c r="AF545" s="51" t="str">
        <f>IF($H545&gt;NORMA!$O$29,"NO CUMPLE","CUMPLE")</f>
        <v>CUMPLE</v>
      </c>
      <c r="AG545" s="51" t="str">
        <f>IF($O545&gt;NORMA!$O$30,"NO CUMPLE","CUMPLE")</f>
        <v>NO CUMPLE</v>
      </c>
      <c r="AH545" s="51" t="str">
        <f>IF(AND($N545&gt;=NORMA!$R$18, $N545&lt;=NORMA!$S$18),"CUMPLE","NO CUMPLE")</f>
        <v>CUMPLE</v>
      </c>
      <c r="AI545" s="51" t="str">
        <f>IF($I545&gt;NORMA!$O$32,"NO CUMPLE","CUMPLE")</f>
        <v>NO CUMPLE</v>
      </c>
    </row>
    <row r="546" spans="1:35" ht="14.25" customHeight="1" x14ac:dyDescent="0.35">
      <c r="A546" s="213" t="s">
        <v>121</v>
      </c>
      <c r="B546" s="214" t="s">
        <v>119</v>
      </c>
      <c r="C546" s="240">
        <v>40455</v>
      </c>
      <c r="D546" s="251">
        <v>0.625</v>
      </c>
      <c r="E546" s="246">
        <v>58</v>
      </c>
      <c r="F546" s="246">
        <v>247</v>
      </c>
      <c r="G546" s="246">
        <v>117</v>
      </c>
      <c r="H546" s="245">
        <v>3.6</v>
      </c>
      <c r="I546" s="247">
        <v>5.86</v>
      </c>
      <c r="J546" s="248">
        <v>3.1</v>
      </c>
      <c r="K546" s="218">
        <v>28.15</v>
      </c>
      <c r="L546" s="248">
        <v>1.5763801698986699</v>
      </c>
      <c r="M546" s="249">
        <v>0.14000000000000001</v>
      </c>
      <c r="N546" s="249">
        <v>7.5</v>
      </c>
      <c r="O546" s="250">
        <v>2000000</v>
      </c>
      <c r="P546" s="51" t="str">
        <f>IF(M546&lt;NORMA!$O$7,"NO CUMPLE","CUMPLE")</f>
        <v>NO CUMPLE</v>
      </c>
      <c r="Q546" s="51" t="str">
        <f>IF(E546&gt;NORMA!$O$8,"NO CUMPLE","CUMPLE")</f>
        <v>CUMPLE</v>
      </c>
      <c r="R546" s="51" t="str">
        <f>IF(F546&gt;NORMA!$O$9,"NO CUMPLE","CUMPLE")</f>
        <v>NO CUMPLE</v>
      </c>
      <c r="S546" s="51" t="str">
        <f>IF(K546&gt;NORMA!$O$10,"NO CUMPLE","CUMPLE")</f>
        <v>NO CUMPLE</v>
      </c>
      <c r="T546" s="51" t="str">
        <f>IF(J546&gt;NORMA!$O$11,"NO CUMPLE","CUMPLE")</f>
        <v>CUMPLE</v>
      </c>
      <c r="U546" s="51" t="str">
        <f>IF(G546&gt;NORMA!$O$12,"NO CUMPLE","CUMPLE")</f>
        <v>CUMPLE</v>
      </c>
      <c r="V546" s="51" t="str">
        <f>IF(H546&gt;NORMA!$O$13,"NO CUMPLE","CUMPLE")</f>
        <v>CUMPLE</v>
      </c>
      <c r="W546" s="51" t="str">
        <f>IF(O546&gt;NORMA!$O$14,"NO CUMPLE","CUMPLE")</f>
        <v>NO CUMPLE</v>
      </c>
      <c r="X546" s="51" t="str">
        <f>IF(AND(N546&gt;=NORMA!$Q$4, N546&lt;=NORMA!$R$4),"CUMPLE","NO CUMPLE")</f>
        <v>CUMPLE</v>
      </c>
      <c r="Y546" s="51" t="str">
        <f>IF(I546&gt;NORMA!$O$16,"NO CUMPLE","CUMPLE")</f>
        <v>NO CUMPLE</v>
      </c>
      <c r="Z546" s="51" t="str">
        <f>IF($M546&lt;NORMA!$O$23,"NO CUMPLE","CUMPLE")</f>
        <v>NO CUMPLE</v>
      </c>
      <c r="AA546" s="51" t="str">
        <f>IF($E546&gt;NORMA!$O$24,"NO CUMPLE","CUMPLE")</f>
        <v>NO CUMPLE</v>
      </c>
      <c r="AB546" s="51" t="str">
        <f>IF($F546&gt;NORMA!$O$25,"NO CUMPLE","CUMPLE")</f>
        <v>NO CUMPLE</v>
      </c>
      <c r="AC546" s="51" t="str">
        <f>IF($K546&gt;NORMA!$O$26,"NO CUMPLE","CUMPLE")</f>
        <v>NO CUMPLE</v>
      </c>
      <c r="AD546" s="51" t="str">
        <f>IF($J546&gt;NORMA!$O$27,"NO CUMPLE","CUMPLE")</f>
        <v>NO CUMPLE</v>
      </c>
      <c r="AE546" s="51" t="str">
        <f>IF($G546&gt;NORMA!$O$28,"NO CUMPLE","CUMPLE")</f>
        <v>CUMPLE</v>
      </c>
      <c r="AF546" s="51" t="str">
        <f>IF($H546&gt;NORMA!$O$29,"NO CUMPLE","CUMPLE")</f>
        <v>CUMPLE</v>
      </c>
      <c r="AG546" s="51" t="str">
        <f>IF($O546&gt;NORMA!$O$30,"NO CUMPLE","CUMPLE")</f>
        <v>NO CUMPLE</v>
      </c>
      <c r="AH546" s="51" t="str">
        <f>IF(AND($N546&gt;=NORMA!$R$18, $N546&lt;=NORMA!$S$18),"CUMPLE","NO CUMPLE")</f>
        <v>CUMPLE</v>
      </c>
      <c r="AI546" s="51" t="str">
        <f>IF($I546&gt;NORMA!$O$32,"NO CUMPLE","CUMPLE")</f>
        <v>NO CUMPLE</v>
      </c>
    </row>
    <row r="547" spans="1:35" ht="14.25" customHeight="1" x14ac:dyDescent="0.35">
      <c r="A547" s="213" t="s">
        <v>117</v>
      </c>
      <c r="B547" s="267" t="s">
        <v>119</v>
      </c>
      <c r="C547" s="240">
        <v>40462</v>
      </c>
      <c r="D547" s="251">
        <v>0.625</v>
      </c>
      <c r="E547" s="246">
        <v>4.2</v>
      </c>
      <c r="F547" s="246">
        <v>25.2</v>
      </c>
      <c r="G547" s="246">
        <v>460</v>
      </c>
      <c r="H547" s="246">
        <v>94</v>
      </c>
      <c r="I547" s="247">
        <v>0.41</v>
      </c>
      <c r="J547" s="248">
        <v>3.24</v>
      </c>
      <c r="K547" s="218">
        <v>7.93</v>
      </c>
      <c r="L547" s="248">
        <v>7.7659779757600003</v>
      </c>
      <c r="M547" s="249">
        <v>7.36</v>
      </c>
      <c r="N547" s="249">
        <v>7.6</v>
      </c>
      <c r="O547" s="250">
        <v>11000</v>
      </c>
      <c r="P547" s="51" t="str">
        <f>IF(M547&lt;NORMA!$O$7,"NO CUMPLE","CUMPLE")</f>
        <v>CUMPLE</v>
      </c>
      <c r="Q547" s="51" t="str">
        <f>IF(E547&gt;NORMA!$O$8,"NO CUMPLE","CUMPLE")</f>
        <v>CUMPLE</v>
      </c>
      <c r="R547" s="51" t="str">
        <f>IF(F547&gt;NORMA!$O$9,"NO CUMPLE","CUMPLE")</f>
        <v>CUMPLE</v>
      </c>
      <c r="S547" s="51" t="str">
        <f>IF(K547&gt;NORMA!$O$10,"NO CUMPLE","CUMPLE")</f>
        <v>CUMPLE</v>
      </c>
      <c r="T547" s="51" t="str">
        <f>IF(J547&gt;NORMA!$O$11,"NO CUMPLE","CUMPLE")</f>
        <v>CUMPLE</v>
      </c>
      <c r="U547" s="51" t="str">
        <f>IF(G547&gt;NORMA!$O$12,"NO CUMPLE","CUMPLE")</f>
        <v>NO CUMPLE</v>
      </c>
      <c r="V547" s="51" t="str">
        <f>IF(H547&gt;NORMA!$O$13,"NO CUMPLE","CUMPLE")</f>
        <v>NO CUMPLE</v>
      </c>
      <c r="W547" s="51" t="str">
        <f>IF(O547&gt;NORMA!$O$14,"NO CUMPLE","CUMPLE")</f>
        <v>CUMPLE</v>
      </c>
      <c r="X547" s="51" t="str">
        <f>IF(AND(N547&gt;=NORMA!$Q$4, N547&lt;=NORMA!$R$4),"CUMPLE","NO CUMPLE")</f>
        <v>CUMPLE</v>
      </c>
      <c r="Y547" s="51" t="str">
        <f>IF(I547&gt;NORMA!$O$16,"NO CUMPLE","CUMPLE")</f>
        <v>CUMPLE</v>
      </c>
      <c r="Z547" s="51" t="str">
        <f>IF($M547&lt;NORMA!$O$23,"NO CUMPLE","CUMPLE")</f>
        <v>CUMPLE</v>
      </c>
      <c r="AA547" s="51" t="str">
        <f>IF($E547&gt;NORMA!$O$24,"NO CUMPLE","CUMPLE")</f>
        <v>CUMPLE</v>
      </c>
      <c r="AB547" s="51" t="str">
        <f>IF($F547&gt;NORMA!$O$25,"NO CUMPLE","CUMPLE")</f>
        <v>CUMPLE</v>
      </c>
      <c r="AC547" s="51" t="str">
        <f>IF($K547&gt;NORMA!$O$26,"NO CUMPLE","CUMPLE")</f>
        <v>CUMPLE</v>
      </c>
      <c r="AD547" s="51" t="str">
        <f>IF($J547&gt;NORMA!$O$27,"NO CUMPLE","CUMPLE")</f>
        <v>NO CUMPLE</v>
      </c>
      <c r="AE547" s="51" t="str">
        <f>IF($G547&gt;NORMA!$O$28,"NO CUMPLE","CUMPLE")</f>
        <v>NO CUMPLE</v>
      </c>
      <c r="AF547" s="51" t="str">
        <f>IF($H547&gt;NORMA!$O$29,"NO CUMPLE","CUMPLE")</f>
        <v>NO CUMPLE</v>
      </c>
      <c r="AG547" s="51" t="str">
        <f>IF($O547&gt;NORMA!$O$30,"NO CUMPLE","CUMPLE")</f>
        <v>CUMPLE</v>
      </c>
      <c r="AH547" s="51" t="str">
        <f>IF(AND($N547&gt;=NORMA!$R$18, $N547&lt;=NORMA!$S$18),"CUMPLE","NO CUMPLE")</f>
        <v>CUMPLE</v>
      </c>
      <c r="AI547" s="51" t="str">
        <f>IF($I547&gt;NORMA!$O$32,"NO CUMPLE","CUMPLE")</f>
        <v>CUMPLE</v>
      </c>
    </row>
    <row r="548" spans="1:35" ht="14.25" customHeight="1" x14ac:dyDescent="0.35">
      <c r="A548" s="213" t="s">
        <v>118</v>
      </c>
      <c r="B548" s="217" t="s">
        <v>119</v>
      </c>
      <c r="C548" s="252">
        <v>40464</v>
      </c>
      <c r="D548" s="251">
        <v>0.63541666666666696</v>
      </c>
      <c r="E548" s="216">
        <v>2.85</v>
      </c>
      <c r="F548" s="246">
        <v>39.299999999999997</v>
      </c>
      <c r="G548" s="246">
        <v>34</v>
      </c>
      <c r="H548" s="245">
        <v>3.6</v>
      </c>
      <c r="I548" s="247">
        <v>0.21</v>
      </c>
      <c r="J548" s="248">
        <v>0.64</v>
      </c>
      <c r="K548" s="218">
        <v>6.43</v>
      </c>
      <c r="L548" s="248">
        <v>10.18244483192</v>
      </c>
      <c r="M548" s="249">
        <v>0.51</v>
      </c>
      <c r="N548" s="249">
        <v>7.57</v>
      </c>
      <c r="O548" s="250">
        <v>30000</v>
      </c>
      <c r="P548" s="51" t="str">
        <f>IF(M548&lt;NORMA!$O$7,"NO CUMPLE","CUMPLE")</f>
        <v>NO CUMPLE</v>
      </c>
      <c r="Q548" s="51" t="str">
        <f>IF(E548&gt;NORMA!$O$8,"NO CUMPLE","CUMPLE")</f>
        <v>CUMPLE</v>
      </c>
      <c r="R548" s="51" t="str">
        <f>IF(F548&gt;NORMA!$O$9,"NO CUMPLE","CUMPLE")</f>
        <v>CUMPLE</v>
      </c>
      <c r="S548" s="51" t="str">
        <f>IF(K548&gt;NORMA!$O$10,"NO CUMPLE","CUMPLE")</f>
        <v>CUMPLE</v>
      </c>
      <c r="T548" s="51" t="str">
        <f>IF(J548&gt;NORMA!$O$11,"NO CUMPLE","CUMPLE")</f>
        <v>CUMPLE</v>
      </c>
      <c r="U548" s="51" t="str">
        <f>IF(G548&gt;NORMA!$O$12,"NO CUMPLE","CUMPLE")</f>
        <v>CUMPLE</v>
      </c>
      <c r="V548" s="51" t="str">
        <f>IF(H548&gt;NORMA!$O$13,"NO CUMPLE","CUMPLE")</f>
        <v>CUMPLE</v>
      </c>
      <c r="W548" s="51" t="str">
        <f>IF(O548&gt;NORMA!$O$14,"NO CUMPLE","CUMPLE")</f>
        <v>CUMPLE</v>
      </c>
      <c r="X548" s="51" t="str">
        <f>IF(AND(N548&gt;=NORMA!$Q$4, N548&lt;=NORMA!$R$4),"CUMPLE","NO CUMPLE")</f>
        <v>CUMPLE</v>
      </c>
      <c r="Y548" s="51" t="str">
        <f>IF(I548&gt;NORMA!$O$16,"NO CUMPLE","CUMPLE")</f>
        <v>CUMPLE</v>
      </c>
      <c r="Z548" s="51" t="str">
        <f>IF($M548&lt;NORMA!$O$23,"NO CUMPLE","CUMPLE")</f>
        <v>NO CUMPLE</v>
      </c>
      <c r="AA548" s="51" t="str">
        <f>IF($E548&gt;NORMA!$O$24,"NO CUMPLE","CUMPLE")</f>
        <v>CUMPLE</v>
      </c>
      <c r="AB548" s="51" t="str">
        <f>IF($F548&gt;NORMA!$O$25,"NO CUMPLE","CUMPLE")</f>
        <v>CUMPLE</v>
      </c>
      <c r="AC548" s="51" t="str">
        <f>IF($K548&gt;NORMA!$O$26,"NO CUMPLE","CUMPLE")</f>
        <v>CUMPLE</v>
      </c>
      <c r="AD548" s="51" t="str">
        <f>IF($J548&gt;NORMA!$O$27,"NO CUMPLE","CUMPLE")</f>
        <v>CUMPLE</v>
      </c>
      <c r="AE548" s="51" t="str">
        <f>IF($G548&gt;NORMA!$O$28,"NO CUMPLE","CUMPLE")</f>
        <v>CUMPLE</v>
      </c>
      <c r="AF548" s="51" t="str">
        <f>IF($H548&gt;NORMA!$O$29,"NO CUMPLE","CUMPLE")</f>
        <v>CUMPLE</v>
      </c>
      <c r="AG548" s="51" t="str">
        <f>IF($O548&gt;NORMA!$O$30,"NO CUMPLE","CUMPLE")</f>
        <v>CUMPLE</v>
      </c>
      <c r="AH548" s="51" t="str">
        <f>IF(AND($N548&gt;=NORMA!$R$18, $N548&lt;=NORMA!$S$18),"CUMPLE","NO CUMPLE")</f>
        <v>CUMPLE</v>
      </c>
      <c r="AI548" s="51" t="str">
        <f>IF($I548&gt;NORMA!$O$32,"NO CUMPLE","CUMPLE")</f>
        <v>CUMPLE</v>
      </c>
    </row>
    <row r="549" spans="1:35" ht="14.25" customHeight="1" x14ac:dyDescent="0.35">
      <c r="A549" s="213" t="s">
        <v>120</v>
      </c>
      <c r="B549" s="217" t="s">
        <v>119</v>
      </c>
      <c r="C549" s="252">
        <v>40472</v>
      </c>
      <c r="D549" s="251">
        <v>0.66666666666666696</v>
      </c>
      <c r="E549" s="246">
        <v>51</v>
      </c>
      <c r="F549" s="246">
        <v>193</v>
      </c>
      <c r="G549" s="246">
        <v>345</v>
      </c>
      <c r="H549" s="246">
        <v>27</v>
      </c>
      <c r="I549" s="247">
        <v>3.82</v>
      </c>
      <c r="J549" s="248">
        <v>2.0699999999999998</v>
      </c>
      <c r="K549" s="218">
        <v>17.96</v>
      </c>
      <c r="L549" s="248">
        <v>2.7818177028000002</v>
      </c>
      <c r="M549" s="249">
        <v>0.28000000000000003</v>
      </c>
      <c r="N549" s="249">
        <v>7.72</v>
      </c>
      <c r="O549" s="250">
        <v>3000000</v>
      </c>
      <c r="P549" s="51" t="str">
        <f>IF(M549&lt;NORMA!$O$7,"NO CUMPLE","CUMPLE")</f>
        <v>NO CUMPLE</v>
      </c>
      <c r="Q549" s="51" t="str">
        <f>IF(E549&gt;NORMA!$O$8,"NO CUMPLE","CUMPLE")</f>
        <v>CUMPLE</v>
      </c>
      <c r="R549" s="51" t="str">
        <f>IF(F549&gt;NORMA!$O$9,"NO CUMPLE","CUMPLE")</f>
        <v>CUMPLE</v>
      </c>
      <c r="S549" s="51" t="str">
        <f>IF(K549&gt;NORMA!$O$10,"NO CUMPLE","CUMPLE")</f>
        <v>CUMPLE</v>
      </c>
      <c r="T549" s="51" t="str">
        <f>IF(J549&gt;NORMA!$O$11,"NO CUMPLE","CUMPLE")</f>
        <v>CUMPLE</v>
      </c>
      <c r="U549" s="51" t="str">
        <f>IF(G549&gt;NORMA!$O$12,"NO CUMPLE","CUMPLE")</f>
        <v>NO CUMPLE</v>
      </c>
      <c r="V549" s="51" t="str">
        <f>IF(H549&gt;NORMA!$O$13,"NO CUMPLE","CUMPLE")</f>
        <v>NO CUMPLE</v>
      </c>
      <c r="W549" s="51" t="str">
        <f>IF(O549&gt;NORMA!$O$14,"NO CUMPLE","CUMPLE")</f>
        <v>NO CUMPLE</v>
      </c>
      <c r="X549" s="51" t="str">
        <f>IF(AND(N549&gt;=NORMA!$Q$4, N549&lt;=NORMA!$R$4),"CUMPLE","NO CUMPLE")</f>
        <v>CUMPLE</v>
      </c>
      <c r="Y549" s="51" t="str">
        <f>IF(I549&gt;NORMA!$O$16,"NO CUMPLE","CUMPLE")</f>
        <v>NO CUMPLE</v>
      </c>
      <c r="Z549" s="51" t="str">
        <f>IF($M549&lt;NORMA!$O$23,"NO CUMPLE","CUMPLE")</f>
        <v>NO CUMPLE</v>
      </c>
      <c r="AA549" s="51" t="str">
        <f>IF($E549&gt;NORMA!$O$24,"NO CUMPLE","CUMPLE")</f>
        <v>NO CUMPLE</v>
      </c>
      <c r="AB549" s="51" t="str">
        <f>IF($F549&gt;NORMA!$O$25,"NO CUMPLE","CUMPLE")</f>
        <v>NO CUMPLE</v>
      </c>
      <c r="AC549" s="51" t="str">
        <f>IF($K549&gt;NORMA!$O$26,"NO CUMPLE","CUMPLE")</f>
        <v>NO CUMPLE</v>
      </c>
      <c r="AD549" s="51" t="str">
        <f>IF($J549&gt;NORMA!$O$27,"NO CUMPLE","CUMPLE")</f>
        <v>CUMPLE</v>
      </c>
      <c r="AE549" s="51" t="str">
        <f>IF($G549&gt;NORMA!$O$28,"NO CUMPLE","CUMPLE")</f>
        <v>NO CUMPLE</v>
      </c>
      <c r="AF549" s="51" t="str">
        <f>IF($H549&gt;NORMA!$O$29,"NO CUMPLE","CUMPLE")</f>
        <v>NO CUMPLE</v>
      </c>
      <c r="AG549" s="51" t="str">
        <f>IF($O549&gt;NORMA!$O$30,"NO CUMPLE","CUMPLE")</f>
        <v>NO CUMPLE</v>
      </c>
      <c r="AH549" s="51" t="str">
        <f>IF(AND($N549&gt;=NORMA!$R$18, $N549&lt;=NORMA!$S$18),"CUMPLE","NO CUMPLE")</f>
        <v>CUMPLE</v>
      </c>
      <c r="AI549" s="51" t="str">
        <f>IF($I549&gt;NORMA!$O$32,"NO CUMPLE","CUMPLE")</f>
        <v>NO CUMPLE</v>
      </c>
    </row>
    <row r="550" spans="1:35" ht="14.25" customHeight="1" x14ac:dyDescent="0.35">
      <c r="A550" s="213" t="s">
        <v>121</v>
      </c>
      <c r="B550" s="214" t="s">
        <v>119</v>
      </c>
      <c r="C550" s="240">
        <v>40472</v>
      </c>
      <c r="D550" s="251">
        <v>0.41666666666666702</v>
      </c>
      <c r="E550" s="246">
        <v>32</v>
      </c>
      <c r="F550" s="246">
        <v>131</v>
      </c>
      <c r="G550" s="246">
        <v>40</v>
      </c>
      <c r="H550" s="216">
        <v>6.8</v>
      </c>
      <c r="I550" s="247">
        <v>4.18</v>
      </c>
      <c r="J550" s="248">
        <v>1.74</v>
      </c>
      <c r="K550" s="218">
        <v>19.079999999999998</v>
      </c>
      <c r="L550" s="248">
        <v>4.6982753024399999</v>
      </c>
      <c r="M550" s="249">
        <v>0.13</v>
      </c>
      <c r="N550" s="249">
        <v>7.63</v>
      </c>
      <c r="O550" s="250">
        <v>430000</v>
      </c>
      <c r="P550" s="51" t="str">
        <f>IF(M550&lt;NORMA!$O$7,"NO CUMPLE","CUMPLE")</f>
        <v>NO CUMPLE</v>
      </c>
      <c r="Q550" s="51" t="str">
        <f>IF(E550&gt;NORMA!$O$8,"NO CUMPLE","CUMPLE")</f>
        <v>CUMPLE</v>
      </c>
      <c r="R550" s="51" t="str">
        <f>IF(F550&gt;NORMA!$O$9,"NO CUMPLE","CUMPLE")</f>
        <v>CUMPLE</v>
      </c>
      <c r="S550" s="51" t="str">
        <f>IF(K550&gt;NORMA!$O$10,"NO CUMPLE","CUMPLE")</f>
        <v>CUMPLE</v>
      </c>
      <c r="T550" s="51" t="str">
        <f>IF(J550&gt;NORMA!$O$11,"NO CUMPLE","CUMPLE")</f>
        <v>CUMPLE</v>
      </c>
      <c r="U550" s="51" t="str">
        <f>IF(G550&gt;NORMA!$O$12,"NO CUMPLE","CUMPLE")</f>
        <v>CUMPLE</v>
      </c>
      <c r="V550" s="51" t="str">
        <f>IF(H550&gt;NORMA!$O$13,"NO CUMPLE","CUMPLE")</f>
        <v>CUMPLE</v>
      </c>
      <c r="W550" s="51" t="str">
        <f>IF(O550&gt;NORMA!$O$14,"NO CUMPLE","CUMPLE")</f>
        <v>CUMPLE</v>
      </c>
      <c r="X550" s="51" t="str">
        <f>IF(AND(N550&gt;=NORMA!$Q$4, N550&lt;=NORMA!$R$4),"CUMPLE","NO CUMPLE")</f>
        <v>CUMPLE</v>
      </c>
      <c r="Y550" s="51" t="str">
        <f>IF(I550&gt;NORMA!$O$16,"NO CUMPLE","CUMPLE")</f>
        <v>NO CUMPLE</v>
      </c>
      <c r="Z550" s="51" t="str">
        <f>IF($M550&lt;NORMA!$O$23,"NO CUMPLE","CUMPLE")</f>
        <v>NO CUMPLE</v>
      </c>
      <c r="AA550" s="51" t="str">
        <f>IF($E550&gt;NORMA!$O$24,"NO CUMPLE","CUMPLE")</f>
        <v>NO CUMPLE</v>
      </c>
      <c r="AB550" s="51" t="str">
        <f>IF($F550&gt;NORMA!$O$25,"NO CUMPLE","CUMPLE")</f>
        <v>NO CUMPLE</v>
      </c>
      <c r="AC550" s="51" t="str">
        <f>IF($K550&gt;NORMA!$O$26,"NO CUMPLE","CUMPLE")</f>
        <v>NO CUMPLE</v>
      </c>
      <c r="AD550" s="51" t="str">
        <f>IF($J550&gt;NORMA!$O$27,"NO CUMPLE","CUMPLE")</f>
        <v>CUMPLE</v>
      </c>
      <c r="AE550" s="51" t="str">
        <f>IF($G550&gt;NORMA!$O$28,"NO CUMPLE","CUMPLE")</f>
        <v>CUMPLE</v>
      </c>
      <c r="AF550" s="51" t="str">
        <f>IF($H550&gt;NORMA!$O$29,"NO CUMPLE","CUMPLE")</f>
        <v>CUMPLE</v>
      </c>
      <c r="AG550" s="51" t="str">
        <f>IF($O550&gt;NORMA!$O$30,"NO CUMPLE","CUMPLE")</f>
        <v>NO CUMPLE</v>
      </c>
      <c r="AH550" s="51" t="str">
        <f>IF(AND($N550&gt;=NORMA!$R$18, $N550&lt;=NORMA!$S$18),"CUMPLE","NO CUMPLE")</f>
        <v>CUMPLE</v>
      </c>
      <c r="AI550" s="51" t="str">
        <f>IF($I550&gt;NORMA!$O$32,"NO CUMPLE","CUMPLE")</f>
        <v>NO CUMPLE</v>
      </c>
    </row>
    <row r="551" spans="1:35" ht="14.25" customHeight="1" x14ac:dyDescent="0.35">
      <c r="A551" s="213" t="s">
        <v>117</v>
      </c>
      <c r="B551" s="267" t="s">
        <v>119</v>
      </c>
      <c r="C551" s="252">
        <v>40480</v>
      </c>
      <c r="D551" s="251">
        <v>0.16666666666666699</v>
      </c>
      <c r="E551" s="216">
        <v>7.8</v>
      </c>
      <c r="F551" s="246">
        <v>155</v>
      </c>
      <c r="G551" s="246">
        <v>990</v>
      </c>
      <c r="H551" s="245">
        <v>3.6</v>
      </c>
      <c r="I551" s="247">
        <v>0.23</v>
      </c>
      <c r="J551" s="248">
        <v>7.19</v>
      </c>
      <c r="K551" s="218">
        <v>6</v>
      </c>
      <c r="L551" s="248">
        <v>0.98764456064799999</v>
      </c>
      <c r="M551" s="249">
        <v>6.39</v>
      </c>
      <c r="N551" s="249">
        <v>7.9</v>
      </c>
      <c r="O551" s="250">
        <v>230000</v>
      </c>
      <c r="P551" s="51" t="str">
        <f>IF(M551&lt;NORMA!$O$7,"NO CUMPLE","CUMPLE")</f>
        <v>CUMPLE</v>
      </c>
      <c r="Q551" s="51" t="str">
        <f>IF(E551&gt;NORMA!$O$8,"NO CUMPLE","CUMPLE")</f>
        <v>CUMPLE</v>
      </c>
      <c r="R551" s="51" t="str">
        <f>IF(F551&gt;NORMA!$O$9,"NO CUMPLE","CUMPLE")</f>
        <v>CUMPLE</v>
      </c>
      <c r="S551" s="51" t="str">
        <f>IF(K551&gt;NORMA!$O$10,"NO CUMPLE","CUMPLE")</f>
        <v>CUMPLE</v>
      </c>
      <c r="T551" s="51" t="str">
        <f>IF(J551&gt;NORMA!$O$11,"NO CUMPLE","CUMPLE")</f>
        <v>NO CUMPLE</v>
      </c>
      <c r="U551" s="51" t="str">
        <f>IF(G551&gt;NORMA!$O$12,"NO CUMPLE","CUMPLE")</f>
        <v>NO CUMPLE</v>
      </c>
      <c r="V551" s="51" t="str">
        <f>IF(H551&gt;NORMA!$O$13,"NO CUMPLE","CUMPLE")</f>
        <v>CUMPLE</v>
      </c>
      <c r="W551" s="51" t="str">
        <f>IF(O551&gt;NORMA!$O$14,"NO CUMPLE","CUMPLE")</f>
        <v>CUMPLE</v>
      </c>
      <c r="X551" s="51" t="str">
        <f>IF(AND(N551&gt;=NORMA!$Q$4, N551&lt;=NORMA!$R$4),"CUMPLE","NO CUMPLE")</f>
        <v>CUMPLE</v>
      </c>
      <c r="Y551" s="51" t="str">
        <f>IF(I551&gt;NORMA!$O$16,"NO CUMPLE","CUMPLE")</f>
        <v>CUMPLE</v>
      </c>
      <c r="Z551" s="51" t="str">
        <f>IF($M551&lt;NORMA!$O$23,"NO CUMPLE","CUMPLE")</f>
        <v>CUMPLE</v>
      </c>
      <c r="AA551" s="51" t="str">
        <f>IF($E551&gt;NORMA!$O$24,"NO CUMPLE","CUMPLE")</f>
        <v>CUMPLE</v>
      </c>
      <c r="AB551" s="51" t="str">
        <f>IF($F551&gt;NORMA!$O$25,"NO CUMPLE","CUMPLE")</f>
        <v>NO CUMPLE</v>
      </c>
      <c r="AC551" s="51" t="str">
        <f>IF($K551&gt;NORMA!$O$26,"NO CUMPLE","CUMPLE")</f>
        <v>CUMPLE</v>
      </c>
      <c r="AD551" s="51" t="str">
        <f>IF($J551&gt;NORMA!$O$27,"NO CUMPLE","CUMPLE")</f>
        <v>NO CUMPLE</v>
      </c>
      <c r="AE551" s="51" t="str">
        <f>IF($G551&gt;NORMA!$O$28,"NO CUMPLE","CUMPLE")</f>
        <v>NO CUMPLE</v>
      </c>
      <c r="AF551" s="51" t="str">
        <f>IF($H551&gt;NORMA!$O$29,"NO CUMPLE","CUMPLE")</f>
        <v>CUMPLE</v>
      </c>
      <c r="AG551" s="51" t="str">
        <f>IF($O551&gt;NORMA!$O$30,"NO CUMPLE","CUMPLE")</f>
        <v>NO CUMPLE</v>
      </c>
      <c r="AH551" s="51" t="str">
        <f>IF(AND($N551&gt;=NORMA!$R$18, $N551&lt;=NORMA!$S$18),"CUMPLE","NO CUMPLE")</f>
        <v>CUMPLE</v>
      </c>
      <c r="AI551" s="51" t="str">
        <f>IF($I551&gt;NORMA!$O$32,"NO CUMPLE","CUMPLE")</f>
        <v>CUMPLE</v>
      </c>
    </row>
    <row r="552" spans="1:35" ht="14.25" customHeight="1" x14ac:dyDescent="0.35">
      <c r="A552" s="213" t="s">
        <v>118</v>
      </c>
      <c r="B552" s="217" t="s">
        <v>119</v>
      </c>
      <c r="C552" s="252">
        <v>40490</v>
      </c>
      <c r="D552" s="251">
        <v>4.1666666666666699E-2</v>
      </c>
      <c r="E552" s="216">
        <v>20</v>
      </c>
      <c r="F552" s="246">
        <v>142</v>
      </c>
      <c r="G552" s="246">
        <v>209</v>
      </c>
      <c r="H552" s="216">
        <v>9.6</v>
      </c>
      <c r="I552" s="247">
        <v>2.0699999999999998</v>
      </c>
      <c r="J552" s="248">
        <v>1.53</v>
      </c>
      <c r="K552" s="218">
        <v>9.86</v>
      </c>
      <c r="L552" s="248">
        <v>6.7372717306111998</v>
      </c>
      <c r="M552" s="249">
        <v>1.1599999999999999</v>
      </c>
      <c r="N552" s="249">
        <v>7.37</v>
      </c>
      <c r="O552" s="250">
        <v>930000</v>
      </c>
      <c r="P552" s="51" t="str">
        <f>IF(M552&lt;NORMA!$O$7,"NO CUMPLE","CUMPLE")</f>
        <v>CUMPLE</v>
      </c>
      <c r="Q552" s="51" t="str">
        <f>IF(E552&gt;NORMA!$O$8,"NO CUMPLE","CUMPLE")</f>
        <v>CUMPLE</v>
      </c>
      <c r="R552" s="51" t="str">
        <f>IF(F552&gt;NORMA!$O$9,"NO CUMPLE","CUMPLE")</f>
        <v>CUMPLE</v>
      </c>
      <c r="S552" s="51" t="str">
        <f>IF(K552&gt;NORMA!$O$10,"NO CUMPLE","CUMPLE")</f>
        <v>CUMPLE</v>
      </c>
      <c r="T552" s="51" t="str">
        <f>IF(J552&gt;NORMA!$O$11,"NO CUMPLE","CUMPLE")</f>
        <v>CUMPLE</v>
      </c>
      <c r="U552" s="51" t="str">
        <f>IF(G552&gt;NORMA!$O$12,"NO CUMPLE","CUMPLE")</f>
        <v>NO CUMPLE</v>
      </c>
      <c r="V552" s="51" t="str">
        <f>IF(H552&gt;NORMA!$O$13,"NO CUMPLE","CUMPLE")</f>
        <v>CUMPLE</v>
      </c>
      <c r="W552" s="51" t="str">
        <f>IF(O552&gt;NORMA!$O$14,"NO CUMPLE","CUMPLE")</f>
        <v>CUMPLE</v>
      </c>
      <c r="X552" s="51" t="str">
        <f>IF(AND(N552&gt;=NORMA!$Q$4, N552&lt;=NORMA!$R$4),"CUMPLE","NO CUMPLE")</f>
        <v>CUMPLE</v>
      </c>
      <c r="Y552" s="51" t="str">
        <f>IF(I552&gt;NORMA!$O$16,"NO CUMPLE","CUMPLE")</f>
        <v>CUMPLE</v>
      </c>
      <c r="Z552" s="51" t="str">
        <f>IF($M552&lt;NORMA!$O$23,"NO CUMPLE","CUMPLE")</f>
        <v>NO CUMPLE</v>
      </c>
      <c r="AA552" s="51" t="str">
        <f>IF($E552&gt;NORMA!$O$24,"NO CUMPLE","CUMPLE")</f>
        <v>CUMPLE</v>
      </c>
      <c r="AB552" s="51" t="str">
        <f>IF($F552&gt;NORMA!$O$25,"NO CUMPLE","CUMPLE")</f>
        <v>NO CUMPLE</v>
      </c>
      <c r="AC552" s="51" t="str">
        <f>IF($K552&gt;NORMA!$O$26,"NO CUMPLE","CUMPLE")</f>
        <v>CUMPLE</v>
      </c>
      <c r="AD552" s="51" t="str">
        <f>IF($J552&gt;NORMA!$O$27,"NO CUMPLE","CUMPLE")</f>
        <v>CUMPLE</v>
      </c>
      <c r="AE552" s="51" t="str">
        <f>IF($G552&gt;NORMA!$O$28,"NO CUMPLE","CUMPLE")</f>
        <v>NO CUMPLE</v>
      </c>
      <c r="AF552" s="51" t="str">
        <f>IF($H552&gt;NORMA!$O$29,"NO CUMPLE","CUMPLE")</f>
        <v>CUMPLE</v>
      </c>
      <c r="AG552" s="51" t="str">
        <f>IF($O552&gt;NORMA!$O$30,"NO CUMPLE","CUMPLE")</f>
        <v>NO CUMPLE</v>
      </c>
      <c r="AH552" s="51" t="str">
        <f>IF(AND($N552&gt;=NORMA!$R$18, $N552&lt;=NORMA!$S$18),"CUMPLE","NO CUMPLE")</f>
        <v>CUMPLE</v>
      </c>
      <c r="AI552" s="51" t="str">
        <f>IF($I552&gt;NORMA!$O$32,"NO CUMPLE","CUMPLE")</f>
        <v>NO CUMPLE</v>
      </c>
    </row>
    <row r="553" spans="1:35" ht="14.25" customHeight="1" x14ac:dyDescent="0.35">
      <c r="A553" s="213" t="s">
        <v>121</v>
      </c>
      <c r="B553" s="214" t="s">
        <v>119</v>
      </c>
      <c r="C553" s="240">
        <v>40492</v>
      </c>
      <c r="D553" s="251">
        <v>0.16666666666666699</v>
      </c>
      <c r="E553" s="246">
        <v>11</v>
      </c>
      <c r="F553" s="246">
        <v>143</v>
      </c>
      <c r="G553" s="246">
        <v>827</v>
      </c>
      <c r="H553" s="216">
        <v>9.6999999999999993</v>
      </c>
      <c r="I553" s="247">
        <v>0.13</v>
      </c>
      <c r="J553" s="248">
        <v>1.71</v>
      </c>
      <c r="K553" s="218">
        <v>6.74</v>
      </c>
      <c r="L553" s="248">
        <v>6.6914364276159999</v>
      </c>
      <c r="M553" s="249">
        <v>3.24</v>
      </c>
      <c r="N553" s="249">
        <v>7.94</v>
      </c>
      <c r="O553" s="250">
        <v>300000</v>
      </c>
      <c r="P553" s="51" t="str">
        <f>IF(M553&lt;NORMA!$O$7,"NO CUMPLE","CUMPLE")</f>
        <v>CUMPLE</v>
      </c>
      <c r="Q553" s="51" t="str">
        <f>IF(E553&gt;NORMA!$O$8,"NO CUMPLE","CUMPLE")</f>
        <v>CUMPLE</v>
      </c>
      <c r="R553" s="51" t="str">
        <f>IF(F553&gt;NORMA!$O$9,"NO CUMPLE","CUMPLE")</f>
        <v>CUMPLE</v>
      </c>
      <c r="S553" s="51" t="str">
        <f>IF(K553&gt;NORMA!$O$10,"NO CUMPLE","CUMPLE")</f>
        <v>CUMPLE</v>
      </c>
      <c r="T553" s="51" t="str">
        <f>IF(J553&gt;NORMA!$O$11,"NO CUMPLE","CUMPLE")</f>
        <v>CUMPLE</v>
      </c>
      <c r="U553" s="51" t="str">
        <f>IF(G553&gt;NORMA!$O$12,"NO CUMPLE","CUMPLE")</f>
        <v>NO CUMPLE</v>
      </c>
      <c r="V553" s="51" t="str">
        <f>IF(H553&gt;NORMA!$O$13,"NO CUMPLE","CUMPLE")</f>
        <v>CUMPLE</v>
      </c>
      <c r="W553" s="51" t="str">
        <f>IF(O553&gt;NORMA!$O$14,"NO CUMPLE","CUMPLE")</f>
        <v>CUMPLE</v>
      </c>
      <c r="X553" s="51" t="str">
        <f>IF(AND(N553&gt;=NORMA!$Q$4, N553&lt;=NORMA!$R$4),"CUMPLE","NO CUMPLE")</f>
        <v>CUMPLE</v>
      </c>
      <c r="Y553" s="51" t="str">
        <f>IF(I553&gt;NORMA!$O$16,"NO CUMPLE","CUMPLE")</f>
        <v>CUMPLE</v>
      </c>
      <c r="Z553" s="51" t="str">
        <f>IF($M553&lt;NORMA!$O$23,"NO CUMPLE","CUMPLE")</f>
        <v>CUMPLE</v>
      </c>
      <c r="AA553" s="51" t="str">
        <f>IF($E553&gt;NORMA!$O$24,"NO CUMPLE","CUMPLE")</f>
        <v>CUMPLE</v>
      </c>
      <c r="AB553" s="51" t="str">
        <f>IF($F553&gt;NORMA!$O$25,"NO CUMPLE","CUMPLE")</f>
        <v>NO CUMPLE</v>
      </c>
      <c r="AC553" s="51" t="str">
        <f>IF($K553&gt;NORMA!$O$26,"NO CUMPLE","CUMPLE")</f>
        <v>CUMPLE</v>
      </c>
      <c r="AD553" s="51" t="str">
        <f>IF($J553&gt;NORMA!$O$27,"NO CUMPLE","CUMPLE")</f>
        <v>CUMPLE</v>
      </c>
      <c r="AE553" s="51" t="str">
        <f>IF($G553&gt;NORMA!$O$28,"NO CUMPLE","CUMPLE")</f>
        <v>NO CUMPLE</v>
      </c>
      <c r="AF553" s="51" t="str">
        <f>IF($H553&gt;NORMA!$O$29,"NO CUMPLE","CUMPLE")</f>
        <v>CUMPLE</v>
      </c>
      <c r="AG553" s="51" t="str">
        <f>IF($O553&gt;NORMA!$O$30,"NO CUMPLE","CUMPLE")</f>
        <v>NO CUMPLE</v>
      </c>
      <c r="AH553" s="51" t="str">
        <f>IF(AND($N553&gt;=NORMA!$R$18, $N553&lt;=NORMA!$S$18),"CUMPLE","NO CUMPLE")</f>
        <v>CUMPLE</v>
      </c>
      <c r="AI553" s="51" t="str">
        <f>IF($I553&gt;NORMA!$O$32,"NO CUMPLE","CUMPLE")</f>
        <v>CUMPLE</v>
      </c>
    </row>
    <row r="554" spans="1:35" ht="14.25" customHeight="1" x14ac:dyDescent="0.35">
      <c r="A554" s="213" t="s">
        <v>117</v>
      </c>
      <c r="B554" s="267" t="s">
        <v>119</v>
      </c>
      <c r="C554" s="252">
        <v>40493</v>
      </c>
      <c r="D554" s="251">
        <v>0.54166666666666696</v>
      </c>
      <c r="E554" s="246">
        <v>13</v>
      </c>
      <c r="F554" s="246">
        <v>121</v>
      </c>
      <c r="G554" s="246">
        <v>663</v>
      </c>
      <c r="H554" s="246">
        <v>6</v>
      </c>
      <c r="I554" s="247">
        <v>0.13</v>
      </c>
      <c r="J554" s="248">
        <v>2.78</v>
      </c>
      <c r="K554" s="218">
        <v>4.24</v>
      </c>
      <c r="L554" s="248">
        <v>7.8831179891807999</v>
      </c>
      <c r="M554" s="249">
        <v>6.6</v>
      </c>
      <c r="N554" s="249">
        <v>7.35</v>
      </c>
      <c r="O554" s="250">
        <v>43000</v>
      </c>
      <c r="P554" s="51" t="str">
        <f>IF(M554&lt;NORMA!$O$7,"NO CUMPLE","CUMPLE")</f>
        <v>CUMPLE</v>
      </c>
      <c r="Q554" s="51" t="str">
        <f>IF(E554&gt;NORMA!$O$8,"NO CUMPLE","CUMPLE")</f>
        <v>CUMPLE</v>
      </c>
      <c r="R554" s="51" t="str">
        <f>IF(F554&gt;NORMA!$O$9,"NO CUMPLE","CUMPLE")</f>
        <v>CUMPLE</v>
      </c>
      <c r="S554" s="51" t="str">
        <f>IF(K554&gt;NORMA!$O$10,"NO CUMPLE","CUMPLE")</f>
        <v>CUMPLE</v>
      </c>
      <c r="T554" s="51" t="str">
        <f>IF(J554&gt;NORMA!$O$11,"NO CUMPLE","CUMPLE")</f>
        <v>CUMPLE</v>
      </c>
      <c r="U554" s="51" t="str">
        <f>IF(G554&gt;NORMA!$O$12,"NO CUMPLE","CUMPLE")</f>
        <v>NO CUMPLE</v>
      </c>
      <c r="V554" s="51" t="str">
        <f>IF(H554&gt;NORMA!$O$13,"NO CUMPLE","CUMPLE")</f>
        <v>CUMPLE</v>
      </c>
      <c r="W554" s="51" t="str">
        <f>IF(O554&gt;NORMA!$O$14,"NO CUMPLE","CUMPLE")</f>
        <v>CUMPLE</v>
      </c>
      <c r="X554" s="51" t="str">
        <f>IF(AND(N554&gt;=NORMA!$Q$4, N554&lt;=NORMA!$R$4),"CUMPLE","NO CUMPLE")</f>
        <v>CUMPLE</v>
      </c>
      <c r="Y554" s="51" t="str">
        <f>IF(I554&gt;NORMA!$O$16,"NO CUMPLE","CUMPLE")</f>
        <v>CUMPLE</v>
      </c>
      <c r="Z554" s="51" t="str">
        <f>IF($M554&lt;NORMA!$O$23,"NO CUMPLE","CUMPLE")</f>
        <v>CUMPLE</v>
      </c>
      <c r="AA554" s="51" t="str">
        <f>IF($E554&gt;NORMA!$O$24,"NO CUMPLE","CUMPLE")</f>
        <v>CUMPLE</v>
      </c>
      <c r="AB554" s="51" t="str">
        <f>IF($F554&gt;NORMA!$O$25,"NO CUMPLE","CUMPLE")</f>
        <v>NO CUMPLE</v>
      </c>
      <c r="AC554" s="51" t="str">
        <f>IF($K554&gt;NORMA!$O$26,"NO CUMPLE","CUMPLE")</f>
        <v>CUMPLE</v>
      </c>
      <c r="AD554" s="51" t="str">
        <f>IF($J554&gt;NORMA!$O$27,"NO CUMPLE","CUMPLE")</f>
        <v>CUMPLE</v>
      </c>
      <c r="AE554" s="51" t="str">
        <f>IF($G554&gt;NORMA!$O$28,"NO CUMPLE","CUMPLE")</f>
        <v>NO CUMPLE</v>
      </c>
      <c r="AF554" s="51" t="str">
        <f>IF($H554&gt;NORMA!$O$29,"NO CUMPLE","CUMPLE")</f>
        <v>CUMPLE</v>
      </c>
      <c r="AG554" s="51" t="str">
        <f>IF($O554&gt;NORMA!$O$30,"NO CUMPLE","CUMPLE")</f>
        <v>CUMPLE</v>
      </c>
      <c r="AH554" s="51" t="str">
        <f>IF(AND($N554&gt;=NORMA!$R$18, $N554&lt;=NORMA!$S$18),"CUMPLE","NO CUMPLE")</f>
        <v>CUMPLE</v>
      </c>
      <c r="AI554" s="51" t="str">
        <f>IF($I554&gt;NORMA!$O$32,"NO CUMPLE","CUMPLE")</f>
        <v>CUMPLE</v>
      </c>
    </row>
    <row r="555" spans="1:35" ht="14.25" customHeight="1" x14ac:dyDescent="0.35">
      <c r="A555" s="213" t="s">
        <v>120</v>
      </c>
      <c r="B555" s="217" t="s">
        <v>119</v>
      </c>
      <c r="C555" s="252">
        <v>40504</v>
      </c>
      <c r="D555" s="251">
        <v>0.27083333333333298</v>
      </c>
      <c r="E555" s="246">
        <v>4.8</v>
      </c>
      <c r="F555" s="246">
        <v>36.200000000000003</v>
      </c>
      <c r="G555" s="246">
        <v>148</v>
      </c>
      <c r="H555" s="216">
        <v>6.3</v>
      </c>
      <c r="I555" s="247">
        <v>0.48</v>
      </c>
      <c r="J555" s="248">
        <v>0.38</v>
      </c>
      <c r="K555" s="218">
        <v>4.88</v>
      </c>
      <c r="L555" s="248">
        <v>8.5865159841600001</v>
      </c>
      <c r="M555" s="249">
        <v>0.18</v>
      </c>
      <c r="N555" s="249">
        <v>7.27</v>
      </c>
      <c r="O555" s="250">
        <v>300000</v>
      </c>
      <c r="P555" s="51" t="str">
        <f>IF(M555&lt;NORMA!$O$7,"NO CUMPLE","CUMPLE")</f>
        <v>NO CUMPLE</v>
      </c>
      <c r="Q555" s="51" t="str">
        <f>IF(E555&gt;NORMA!$O$8,"NO CUMPLE","CUMPLE")</f>
        <v>CUMPLE</v>
      </c>
      <c r="R555" s="51" t="str">
        <f>IF(F555&gt;NORMA!$O$9,"NO CUMPLE","CUMPLE")</f>
        <v>CUMPLE</v>
      </c>
      <c r="S555" s="51" t="str">
        <f>IF(K555&gt;NORMA!$O$10,"NO CUMPLE","CUMPLE")</f>
        <v>CUMPLE</v>
      </c>
      <c r="T555" s="51" t="str">
        <f>IF(J555&gt;NORMA!$O$11,"NO CUMPLE","CUMPLE")</f>
        <v>CUMPLE</v>
      </c>
      <c r="U555" s="51" t="str">
        <f>IF(G555&gt;NORMA!$O$12,"NO CUMPLE","CUMPLE")</f>
        <v>CUMPLE</v>
      </c>
      <c r="V555" s="51" t="str">
        <f>IF(H555&gt;NORMA!$O$13,"NO CUMPLE","CUMPLE")</f>
        <v>CUMPLE</v>
      </c>
      <c r="W555" s="51" t="str">
        <f>IF(O555&gt;NORMA!$O$14,"NO CUMPLE","CUMPLE")</f>
        <v>CUMPLE</v>
      </c>
      <c r="X555" s="51" t="str">
        <f>IF(AND(N555&gt;=NORMA!$Q$4, N555&lt;=NORMA!$R$4),"CUMPLE","NO CUMPLE")</f>
        <v>CUMPLE</v>
      </c>
      <c r="Y555" s="51" t="str">
        <f>IF(I555&gt;NORMA!$O$16,"NO CUMPLE","CUMPLE")</f>
        <v>CUMPLE</v>
      </c>
      <c r="Z555" s="51" t="str">
        <f>IF($M555&lt;NORMA!$O$23,"NO CUMPLE","CUMPLE")</f>
        <v>NO CUMPLE</v>
      </c>
      <c r="AA555" s="51" t="str">
        <f>IF($E555&gt;NORMA!$O$24,"NO CUMPLE","CUMPLE")</f>
        <v>CUMPLE</v>
      </c>
      <c r="AB555" s="51" t="str">
        <f>IF($F555&gt;NORMA!$O$25,"NO CUMPLE","CUMPLE")</f>
        <v>CUMPLE</v>
      </c>
      <c r="AC555" s="51" t="str">
        <f>IF($K555&gt;NORMA!$O$26,"NO CUMPLE","CUMPLE")</f>
        <v>CUMPLE</v>
      </c>
      <c r="AD555" s="51" t="str">
        <f>IF($J555&gt;NORMA!$O$27,"NO CUMPLE","CUMPLE")</f>
        <v>CUMPLE</v>
      </c>
      <c r="AE555" s="51" t="str">
        <f>IF($G555&gt;NORMA!$O$28,"NO CUMPLE","CUMPLE")</f>
        <v>NO CUMPLE</v>
      </c>
      <c r="AF555" s="51" t="str">
        <f>IF($H555&gt;NORMA!$O$29,"NO CUMPLE","CUMPLE")</f>
        <v>CUMPLE</v>
      </c>
      <c r="AG555" s="51" t="str">
        <f>IF($O555&gt;NORMA!$O$30,"NO CUMPLE","CUMPLE")</f>
        <v>NO CUMPLE</v>
      </c>
      <c r="AH555" s="51" t="str">
        <f>IF(AND($N555&gt;=NORMA!$R$18, $N555&lt;=NORMA!$S$18),"CUMPLE","NO CUMPLE")</f>
        <v>CUMPLE</v>
      </c>
      <c r="AI555" s="51" t="str">
        <f>IF($I555&gt;NORMA!$O$32,"NO CUMPLE","CUMPLE")</f>
        <v>CUMPLE</v>
      </c>
    </row>
    <row r="556" spans="1:35" ht="14.25" customHeight="1" x14ac:dyDescent="0.35">
      <c r="A556" s="213" t="s">
        <v>118</v>
      </c>
      <c r="B556" s="217" t="s">
        <v>119</v>
      </c>
      <c r="C556" s="252">
        <v>40507</v>
      </c>
      <c r="D556" s="251">
        <v>0.54166666666666696</v>
      </c>
      <c r="E556" s="246">
        <v>100</v>
      </c>
      <c r="F556" s="246">
        <v>320</v>
      </c>
      <c r="G556" s="246">
        <v>2302</v>
      </c>
      <c r="H556" s="246">
        <v>30</v>
      </c>
      <c r="I556" s="247">
        <v>0.59</v>
      </c>
      <c r="J556" s="248">
        <v>3.89</v>
      </c>
      <c r="K556" s="218">
        <v>14.85</v>
      </c>
      <c r="L556" s="248">
        <v>7.1232708385199999</v>
      </c>
      <c r="M556" s="249">
        <v>4.03</v>
      </c>
      <c r="N556" s="249">
        <v>8.1999999999999993</v>
      </c>
      <c r="O556" s="250">
        <v>4600000</v>
      </c>
      <c r="P556" s="51" t="str">
        <f>IF(M556&lt;NORMA!$O$7,"NO CUMPLE","CUMPLE")</f>
        <v>CUMPLE</v>
      </c>
      <c r="Q556" s="51" t="str">
        <f>IF(E556&gt;NORMA!$O$8,"NO CUMPLE","CUMPLE")</f>
        <v>CUMPLE</v>
      </c>
      <c r="R556" s="51" t="str">
        <f>IF(F556&gt;NORMA!$O$9,"NO CUMPLE","CUMPLE")</f>
        <v>NO CUMPLE</v>
      </c>
      <c r="S556" s="51" t="str">
        <f>IF(K556&gt;NORMA!$O$10,"NO CUMPLE","CUMPLE")</f>
        <v>CUMPLE</v>
      </c>
      <c r="T556" s="51" t="str">
        <f>IF(J556&gt;NORMA!$O$11,"NO CUMPLE","CUMPLE")</f>
        <v>CUMPLE</v>
      </c>
      <c r="U556" s="51" t="str">
        <f>IF(G556&gt;NORMA!$O$12,"NO CUMPLE","CUMPLE")</f>
        <v>NO CUMPLE</v>
      </c>
      <c r="V556" s="51" t="str">
        <f>IF(H556&gt;NORMA!$O$13,"NO CUMPLE","CUMPLE")</f>
        <v>NO CUMPLE</v>
      </c>
      <c r="W556" s="51" t="str">
        <f>IF(O556&gt;NORMA!$O$14,"NO CUMPLE","CUMPLE")</f>
        <v>NO CUMPLE</v>
      </c>
      <c r="X556" s="51" t="str">
        <f>IF(AND(N556&gt;=NORMA!$Q$4, N556&lt;=NORMA!$R$4),"CUMPLE","NO CUMPLE")</f>
        <v>CUMPLE</v>
      </c>
      <c r="Y556" s="51" t="str">
        <f>IF(I556&gt;NORMA!$O$16,"NO CUMPLE","CUMPLE")</f>
        <v>CUMPLE</v>
      </c>
      <c r="Z556" s="51" t="str">
        <f>IF($M556&lt;NORMA!$O$23,"NO CUMPLE","CUMPLE")</f>
        <v>CUMPLE</v>
      </c>
      <c r="AA556" s="51" t="str">
        <f>IF($E556&gt;NORMA!$O$24,"NO CUMPLE","CUMPLE")</f>
        <v>NO CUMPLE</v>
      </c>
      <c r="AB556" s="51" t="str">
        <f>IF($F556&gt;NORMA!$O$25,"NO CUMPLE","CUMPLE")</f>
        <v>NO CUMPLE</v>
      </c>
      <c r="AC556" s="51" t="str">
        <f>IF($K556&gt;NORMA!$O$26,"NO CUMPLE","CUMPLE")</f>
        <v>NO CUMPLE</v>
      </c>
      <c r="AD556" s="51" t="str">
        <f>IF($J556&gt;NORMA!$O$27,"NO CUMPLE","CUMPLE")</f>
        <v>NO CUMPLE</v>
      </c>
      <c r="AE556" s="51" t="str">
        <f>IF($G556&gt;NORMA!$O$28,"NO CUMPLE","CUMPLE")</f>
        <v>NO CUMPLE</v>
      </c>
      <c r="AF556" s="51" t="str">
        <f>IF($H556&gt;NORMA!$O$29,"NO CUMPLE","CUMPLE")</f>
        <v>NO CUMPLE</v>
      </c>
      <c r="AG556" s="51" t="str">
        <f>IF($O556&gt;NORMA!$O$30,"NO CUMPLE","CUMPLE")</f>
        <v>NO CUMPLE</v>
      </c>
      <c r="AH556" s="51" t="str">
        <f>IF(AND($N556&gt;=NORMA!$R$18, $N556&lt;=NORMA!$S$18),"CUMPLE","NO CUMPLE")</f>
        <v>CUMPLE</v>
      </c>
      <c r="AI556" s="51" t="str">
        <f>IF($I556&gt;NORMA!$O$32,"NO CUMPLE","CUMPLE")</f>
        <v>CUMPLE</v>
      </c>
    </row>
    <row r="557" spans="1:35" ht="14.25" customHeight="1" x14ac:dyDescent="0.35">
      <c r="A557" s="213" t="s">
        <v>121</v>
      </c>
      <c r="B557" s="214" t="s">
        <v>119</v>
      </c>
      <c r="C557" s="252">
        <v>40508</v>
      </c>
      <c r="D557" s="251">
        <v>0.55208333333333304</v>
      </c>
      <c r="E557" s="246">
        <v>8.8000000000000007</v>
      </c>
      <c r="F557" s="246">
        <v>27.9</v>
      </c>
      <c r="G557" s="246">
        <v>171</v>
      </c>
      <c r="H557" s="216">
        <v>7.7</v>
      </c>
      <c r="I557" s="247">
        <v>2.5099999999999998</v>
      </c>
      <c r="J557" s="248">
        <v>0.74</v>
      </c>
      <c r="K557" s="218">
        <v>7.99</v>
      </c>
      <c r="L557" s="248">
        <v>11.569881279800001</v>
      </c>
      <c r="M557" s="249">
        <v>1.2</v>
      </c>
      <c r="N557" s="249">
        <v>7.95</v>
      </c>
      <c r="O557" s="250">
        <v>40000</v>
      </c>
      <c r="P557" s="51" t="str">
        <f>IF(M557&lt;NORMA!$O$7,"NO CUMPLE","CUMPLE")</f>
        <v>CUMPLE</v>
      </c>
      <c r="Q557" s="51" t="str">
        <f>IF(E557&gt;NORMA!$O$8,"NO CUMPLE","CUMPLE")</f>
        <v>CUMPLE</v>
      </c>
      <c r="R557" s="51" t="str">
        <f>IF(F557&gt;NORMA!$O$9,"NO CUMPLE","CUMPLE")</f>
        <v>CUMPLE</v>
      </c>
      <c r="S557" s="51" t="str">
        <f>IF(K557&gt;NORMA!$O$10,"NO CUMPLE","CUMPLE")</f>
        <v>CUMPLE</v>
      </c>
      <c r="T557" s="51" t="str">
        <f>IF(J557&gt;NORMA!$O$11,"NO CUMPLE","CUMPLE")</f>
        <v>CUMPLE</v>
      </c>
      <c r="U557" s="51" t="str">
        <f>IF(G557&gt;NORMA!$O$12,"NO CUMPLE","CUMPLE")</f>
        <v>NO CUMPLE</v>
      </c>
      <c r="V557" s="51" t="str">
        <f>IF(H557&gt;NORMA!$O$13,"NO CUMPLE","CUMPLE")</f>
        <v>CUMPLE</v>
      </c>
      <c r="W557" s="51" t="str">
        <f>IF(O557&gt;NORMA!$O$14,"NO CUMPLE","CUMPLE")</f>
        <v>CUMPLE</v>
      </c>
      <c r="X557" s="51" t="str">
        <f>IF(AND(N557&gt;=NORMA!$Q$4, N557&lt;=NORMA!$R$4),"CUMPLE","NO CUMPLE")</f>
        <v>CUMPLE</v>
      </c>
      <c r="Y557" s="51" t="str">
        <f>IF(I557&gt;NORMA!$O$16,"NO CUMPLE","CUMPLE")</f>
        <v>CUMPLE</v>
      </c>
      <c r="Z557" s="51" t="str">
        <f>IF($M557&lt;NORMA!$O$23,"NO CUMPLE","CUMPLE")</f>
        <v>NO CUMPLE</v>
      </c>
      <c r="AA557" s="51" t="str">
        <f>IF($E557&gt;NORMA!$O$24,"NO CUMPLE","CUMPLE")</f>
        <v>CUMPLE</v>
      </c>
      <c r="AB557" s="51" t="str">
        <f>IF($F557&gt;NORMA!$O$25,"NO CUMPLE","CUMPLE")</f>
        <v>CUMPLE</v>
      </c>
      <c r="AC557" s="51" t="str">
        <f>IF($K557&gt;NORMA!$O$26,"NO CUMPLE","CUMPLE")</f>
        <v>CUMPLE</v>
      </c>
      <c r="AD557" s="51" t="str">
        <f>IF($J557&gt;NORMA!$O$27,"NO CUMPLE","CUMPLE")</f>
        <v>CUMPLE</v>
      </c>
      <c r="AE557" s="51" t="str">
        <f>IF($G557&gt;NORMA!$O$28,"NO CUMPLE","CUMPLE")</f>
        <v>NO CUMPLE</v>
      </c>
      <c r="AF557" s="51" t="str">
        <f>IF($H557&gt;NORMA!$O$29,"NO CUMPLE","CUMPLE")</f>
        <v>CUMPLE</v>
      </c>
      <c r="AG557" s="51" t="str">
        <f>IF($O557&gt;NORMA!$O$30,"NO CUMPLE","CUMPLE")</f>
        <v>CUMPLE</v>
      </c>
      <c r="AH557" s="51" t="str">
        <f>IF(AND($N557&gt;=NORMA!$R$18, $N557&lt;=NORMA!$S$18),"CUMPLE","NO CUMPLE")</f>
        <v>CUMPLE</v>
      </c>
      <c r="AI557" s="51" t="str">
        <f>IF($I557&gt;NORMA!$O$32,"NO CUMPLE","CUMPLE")</f>
        <v>NO CUMPLE</v>
      </c>
    </row>
    <row r="558" spans="1:35" ht="14.25" customHeight="1" x14ac:dyDescent="0.35">
      <c r="A558" s="213" t="s">
        <v>117</v>
      </c>
      <c r="B558" s="267" t="s">
        <v>119</v>
      </c>
      <c r="C558" s="252">
        <v>40512</v>
      </c>
      <c r="D558" s="251">
        <v>8.3333333333333301E-2</v>
      </c>
      <c r="E558" s="246">
        <v>7.8</v>
      </c>
      <c r="F558" s="246">
        <v>147</v>
      </c>
      <c r="G558" s="246">
        <v>663</v>
      </c>
      <c r="H558" s="245">
        <v>3.6</v>
      </c>
      <c r="I558" s="247">
        <v>0.12</v>
      </c>
      <c r="J558" s="248">
        <v>3.4</v>
      </c>
      <c r="K558" s="218">
        <v>14.33</v>
      </c>
      <c r="L558" s="248">
        <v>1.42964693529867</v>
      </c>
      <c r="M558" s="249">
        <v>7.66</v>
      </c>
      <c r="N558" s="249">
        <v>7.48</v>
      </c>
      <c r="O558" s="250">
        <v>70000</v>
      </c>
      <c r="P558" s="51" t="str">
        <f>IF(M558&lt;NORMA!$O$7,"NO CUMPLE","CUMPLE")</f>
        <v>CUMPLE</v>
      </c>
      <c r="Q558" s="51" t="str">
        <f>IF(E558&gt;NORMA!$O$8,"NO CUMPLE","CUMPLE")</f>
        <v>CUMPLE</v>
      </c>
      <c r="R558" s="51" t="str">
        <f>IF(F558&gt;NORMA!$O$9,"NO CUMPLE","CUMPLE")</f>
        <v>CUMPLE</v>
      </c>
      <c r="S558" s="51" t="str">
        <f>IF(K558&gt;NORMA!$O$10,"NO CUMPLE","CUMPLE")</f>
        <v>CUMPLE</v>
      </c>
      <c r="T558" s="51" t="str">
        <f>IF(J558&gt;NORMA!$O$11,"NO CUMPLE","CUMPLE")</f>
        <v>CUMPLE</v>
      </c>
      <c r="U558" s="51" t="str">
        <f>IF(G558&gt;NORMA!$O$12,"NO CUMPLE","CUMPLE")</f>
        <v>NO CUMPLE</v>
      </c>
      <c r="V558" s="51" t="str">
        <f>IF(H558&gt;NORMA!$O$13,"NO CUMPLE","CUMPLE")</f>
        <v>CUMPLE</v>
      </c>
      <c r="W558" s="51" t="str">
        <f>IF(O558&gt;NORMA!$O$14,"NO CUMPLE","CUMPLE")</f>
        <v>CUMPLE</v>
      </c>
      <c r="X558" s="51" t="str">
        <f>IF(AND(N558&gt;=NORMA!$Q$4, N558&lt;=NORMA!$R$4),"CUMPLE","NO CUMPLE")</f>
        <v>CUMPLE</v>
      </c>
      <c r="Y558" s="51" t="str">
        <f>IF(I558&gt;NORMA!$O$16,"NO CUMPLE","CUMPLE")</f>
        <v>CUMPLE</v>
      </c>
      <c r="Z558" s="51" t="str">
        <f>IF($M558&lt;NORMA!$O$23,"NO CUMPLE","CUMPLE")</f>
        <v>CUMPLE</v>
      </c>
      <c r="AA558" s="51" t="str">
        <f>IF($E558&gt;NORMA!$O$24,"NO CUMPLE","CUMPLE")</f>
        <v>CUMPLE</v>
      </c>
      <c r="AB558" s="51" t="str">
        <f>IF($F558&gt;NORMA!$O$25,"NO CUMPLE","CUMPLE")</f>
        <v>NO CUMPLE</v>
      </c>
      <c r="AC558" s="51" t="str">
        <f>IF($K558&gt;NORMA!$O$26,"NO CUMPLE","CUMPLE")</f>
        <v>NO CUMPLE</v>
      </c>
      <c r="AD558" s="51" t="str">
        <f>IF($J558&gt;NORMA!$O$27,"NO CUMPLE","CUMPLE")</f>
        <v>NO CUMPLE</v>
      </c>
      <c r="AE558" s="51" t="str">
        <f>IF($G558&gt;NORMA!$O$28,"NO CUMPLE","CUMPLE")</f>
        <v>NO CUMPLE</v>
      </c>
      <c r="AF558" s="51" t="str">
        <f>IF($H558&gt;NORMA!$O$29,"NO CUMPLE","CUMPLE")</f>
        <v>CUMPLE</v>
      </c>
      <c r="AG558" s="51" t="str">
        <f>IF($O558&gt;NORMA!$O$30,"NO CUMPLE","CUMPLE")</f>
        <v>CUMPLE</v>
      </c>
      <c r="AH558" s="51" t="str">
        <f>IF(AND($N558&gt;=NORMA!$R$18, $N558&lt;=NORMA!$S$18),"CUMPLE","NO CUMPLE")</f>
        <v>CUMPLE</v>
      </c>
      <c r="AI558" s="51" t="str">
        <f>IF($I558&gt;NORMA!$O$32,"NO CUMPLE","CUMPLE")</f>
        <v>CUMPLE</v>
      </c>
    </row>
    <row r="559" spans="1:35" ht="14.25" customHeight="1" x14ac:dyDescent="0.35">
      <c r="A559" s="213" t="s">
        <v>120</v>
      </c>
      <c r="B559" s="217" t="s">
        <v>119</v>
      </c>
      <c r="C559" s="252">
        <v>40519</v>
      </c>
      <c r="D559" s="251">
        <v>0.52083333333333304</v>
      </c>
      <c r="E559" s="216">
        <v>14</v>
      </c>
      <c r="F559" s="246">
        <v>50.6</v>
      </c>
      <c r="G559" s="246">
        <v>218</v>
      </c>
      <c r="H559" s="245">
        <v>3.6</v>
      </c>
      <c r="I559" s="247">
        <v>1.07</v>
      </c>
      <c r="J559" s="248">
        <v>1.1599999999999999</v>
      </c>
      <c r="K559" s="218">
        <v>7.89</v>
      </c>
      <c r="L559" s="248">
        <v>10.001069578719999</v>
      </c>
      <c r="M559" s="249">
        <v>1.18</v>
      </c>
      <c r="N559" s="249">
        <v>7.03</v>
      </c>
      <c r="O559" s="250">
        <v>300000</v>
      </c>
      <c r="P559" s="51" t="str">
        <f>IF(M559&lt;NORMA!$O$7,"NO CUMPLE","CUMPLE")</f>
        <v>CUMPLE</v>
      </c>
      <c r="Q559" s="51" t="str">
        <f>IF(E559&gt;NORMA!$O$8,"NO CUMPLE","CUMPLE")</f>
        <v>CUMPLE</v>
      </c>
      <c r="R559" s="51" t="str">
        <f>IF(F559&gt;NORMA!$O$9,"NO CUMPLE","CUMPLE")</f>
        <v>CUMPLE</v>
      </c>
      <c r="S559" s="51" t="str">
        <f>IF(K559&gt;NORMA!$O$10,"NO CUMPLE","CUMPLE")</f>
        <v>CUMPLE</v>
      </c>
      <c r="T559" s="51" t="str">
        <f>IF(J559&gt;NORMA!$O$11,"NO CUMPLE","CUMPLE")</f>
        <v>CUMPLE</v>
      </c>
      <c r="U559" s="51" t="str">
        <f>IF(G559&gt;NORMA!$O$12,"NO CUMPLE","CUMPLE")</f>
        <v>NO CUMPLE</v>
      </c>
      <c r="V559" s="51" t="str">
        <f>IF(H559&gt;NORMA!$O$13,"NO CUMPLE","CUMPLE")</f>
        <v>CUMPLE</v>
      </c>
      <c r="W559" s="51" t="str">
        <f>IF(O559&gt;NORMA!$O$14,"NO CUMPLE","CUMPLE")</f>
        <v>CUMPLE</v>
      </c>
      <c r="X559" s="51" t="str">
        <f>IF(AND(N559&gt;=NORMA!$Q$4, N559&lt;=NORMA!$R$4),"CUMPLE","NO CUMPLE")</f>
        <v>CUMPLE</v>
      </c>
      <c r="Y559" s="51" t="str">
        <f>IF(I559&gt;NORMA!$O$16,"NO CUMPLE","CUMPLE")</f>
        <v>CUMPLE</v>
      </c>
      <c r="Z559" s="51" t="str">
        <f>IF($M559&lt;NORMA!$O$23,"NO CUMPLE","CUMPLE")</f>
        <v>NO CUMPLE</v>
      </c>
      <c r="AA559" s="51" t="str">
        <f>IF($E559&gt;NORMA!$O$24,"NO CUMPLE","CUMPLE")</f>
        <v>CUMPLE</v>
      </c>
      <c r="AB559" s="51" t="str">
        <f>IF($F559&gt;NORMA!$O$25,"NO CUMPLE","CUMPLE")</f>
        <v>NO CUMPLE</v>
      </c>
      <c r="AC559" s="51" t="str">
        <f>IF($K559&gt;NORMA!$O$26,"NO CUMPLE","CUMPLE")</f>
        <v>CUMPLE</v>
      </c>
      <c r="AD559" s="51" t="str">
        <f>IF($J559&gt;NORMA!$O$27,"NO CUMPLE","CUMPLE")</f>
        <v>CUMPLE</v>
      </c>
      <c r="AE559" s="51" t="str">
        <f>IF($G559&gt;NORMA!$O$28,"NO CUMPLE","CUMPLE")</f>
        <v>NO CUMPLE</v>
      </c>
      <c r="AF559" s="51" t="str">
        <f>IF($H559&gt;NORMA!$O$29,"NO CUMPLE","CUMPLE")</f>
        <v>CUMPLE</v>
      </c>
      <c r="AG559" s="51" t="str">
        <f>IF($O559&gt;NORMA!$O$30,"NO CUMPLE","CUMPLE")</f>
        <v>NO CUMPLE</v>
      </c>
      <c r="AH559" s="51" t="str">
        <f>IF(AND($N559&gt;=NORMA!$R$18, $N559&lt;=NORMA!$S$18),"CUMPLE","NO CUMPLE")</f>
        <v>CUMPLE</v>
      </c>
      <c r="AI559" s="51" t="str">
        <f>IF($I559&gt;NORMA!$O$32,"NO CUMPLE","CUMPLE")</f>
        <v>NO CUMPLE</v>
      </c>
    </row>
    <row r="560" spans="1:35" ht="14.25" customHeight="1" x14ac:dyDescent="0.35">
      <c r="A560" s="213" t="s">
        <v>121</v>
      </c>
      <c r="B560" s="214" t="s">
        <v>119</v>
      </c>
      <c r="C560" s="252">
        <v>40519</v>
      </c>
      <c r="D560" s="251">
        <v>0.104166666666667</v>
      </c>
      <c r="E560" s="246">
        <v>7.7</v>
      </c>
      <c r="F560" s="246">
        <v>34</v>
      </c>
      <c r="G560" s="246">
        <v>140</v>
      </c>
      <c r="H560" s="216">
        <v>4.5999999999999996</v>
      </c>
      <c r="I560" s="247">
        <v>0.16</v>
      </c>
      <c r="J560" s="248">
        <v>1.05</v>
      </c>
      <c r="K560" s="218">
        <v>6.85</v>
      </c>
      <c r="L560" s="248">
        <v>8.1420896695600007</v>
      </c>
      <c r="M560" s="249">
        <v>1.58</v>
      </c>
      <c r="N560" s="249">
        <v>7.01</v>
      </c>
      <c r="O560" s="250">
        <v>400000</v>
      </c>
      <c r="P560" s="51" t="str">
        <f>IF(M560&lt;NORMA!$O$7,"NO CUMPLE","CUMPLE")</f>
        <v>CUMPLE</v>
      </c>
      <c r="Q560" s="51" t="str">
        <f>IF(E560&gt;NORMA!$O$8,"NO CUMPLE","CUMPLE")</f>
        <v>CUMPLE</v>
      </c>
      <c r="R560" s="51" t="str">
        <f>IF(F560&gt;NORMA!$O$9,"NO CUMPLE","CUMPLE")</f>
        <v>CUMPLE</v>
      </c>
      <c r="S560" s="51" t="str">
        <f>IF(K560&gt;NORMA!$O$10,"NO CUMPLE","CUMPLE")</f>
        <v>CUMPLE</v>
      </c>
      <c r="T560" s="51" t="str">
        <f>IF(J560&gt;NORMA!$O$11,"NO CUMPLE","CUMPLE")</f>
        <v>CUMPLE</v>
      </c>
      <c r="U560" s="51" t="str">
        <f>IF(G560&gt;NORMA!$O$12,"NO CUMPLE","CUMPLE")</f>
        <v>CUMPLE</v>
      </c>
      <c r="V560" s="51" t="str">
        <f>IF(H560&gt;NORMA!$O$13,"NO CUMPLE","CUMPLE")</f>
        <v>CUMPLE</v>
      </c>
      <c r="W560" s="51" t="str">
        <f>IF(O560&gt;NORMA!$O$14,"NO CUMPLE","CUMPLE")</f>
        <v>CUMPLE</v>
      </c>
      <c r="X560" s="51" t="str">
        <f>IF(AND(N560&gt;=NORMA!$Q$4, N560&lt;=NORMA!$R$4),"CUMPLE","NO CUMPLE")</f>
        <v>CUMPLE</v>
      </c>
      <c r="Y560" s="51" t="str">
        <f>IF(I560&gt;NORMA!$O$16,"NO CUMPLE","CUMPLE")</f>
        <v>CUMPLE</v>
      </c>
      <c r="Z560" s="51" t="str">
        <f>IF($M560&lt;NORMA!$O$23,"NO CUMPLE","CUMPLE")</f>
        <v>NO CUMPLE</v>
      </c>
      <c r="AA560" s="51" t="str">
        <f>IF($E560&gt;NORMA!$O$24,"NO CUMPLE","CUMPLE")</f>
        <v>CUMPLE</v>
      </c>
      <c r="AB560" s="51" t="str">
        <f>IF($F560&gt;NORMA!$O$25,"NO CUMPLE","CUMPLE")</f>
        <v>CUMPLE</v>
      </c>
      <c r="AC560" s="51" t="str">
        <f>IF($K560&gt;NORMA!$O$26,"NO CUMPLE","CUMPLE")</f>
        <v>CUMPLE</v>
      </c>
      <c r="AD560" s="51" t="str">
        <f>IF($J560&gt;NORMA!$O$27,"NO CUMPLE","CUMPLE")</f>
        <v>CUMPLE</v>
      </c>
      <c r="AE560" s="51" t="str">
        <f>IF($G560&gt;NORMA!$O$28,"NO CUMPLE","CUMPLE")</f>
        <v>CUMPLE</v>
      </c>
      <c r="AF560" s="51" t="str">
        <f>IF($H560&gt;NORMA!$O$29,"NO CUMPLE","CUMPLE")</f>
        <v>CUMPLE</v>
      </c>
      <c r="AG560" s="51" t="str">
        <f>IF($O560&gt;NORMA!$O$30,"NO CUMPLE","CUMPLE")</f>
        <v>NO CUMPLE</v>
      </c>
      <c r="AH560" s="51" t="str">
        <f>IF(AND($N560&gt;=NORMA!$R$18, $N560&lt;=NORMA!$S$18),"CUMPLE","NO CUMPLE")</f>
        <v>CUMPLE</v>
      </c>
      <c r="AI560" s="51" t="str">
        <f>IF($I560&gt;NORMA!$O$32,"NO CUMPLE","CUMPLE")</f>
        <v>CUMPLE</v>
      </c>
    </row>
    <row r="561" spans="1:35" ht="14.25" customHeight="1" x14ac:dyDescent="0.35">
      <c r="A561" s="213" t="s">
        <v>118</v>
      </c>
      <c r="B561" s="217" t="s">
        <v>119</v>
      </c>
      <c r="C561" s="252">
        <v>40561</v>
      </c>
      <c r="D561" s="251">
        <v>8.3333333333333301E-2</v>
      </c>
      <c r="E561" s="246">
        <v>4.8</v>
      </c>
      <c r="F561" s="246">
        <v>72</v>
      </c>
      <c r="G561" s="246">
        <v>50</v>
      </c>
      <c r="H561" s="245">
        <v>3.6</v>
      </c>
      <c r="I561" s="247">
        <v>0.19</v>
      </c>
      <c r="J561" s="248">
        <v>0.93</v>
      </c>
      <c r="K561" s="218">
        <v>7.6210000000000004</v>
      </c>
      <c r="L561" s="248">
        <v>1.175156621488</v>
      </c>
      <c r="M561" s="249">
        <v>0.81</v>
      </c>
      <c r="N561" s="249">
        <v>6.89</v>
      </c>
      <c r="O561" s="250">
        <v>930000</v>
      </c>
      <c r="P561" s="51" t="str">
        <f>IF(M561&lt;NORMA!$O$7,"NO CUMPLE","CUMPLE")</f>
        <v>NO CUMPLE</v>
      </c>
      <c r="Q561" s="51" t="str">
        <f>IF(E561&gt;NORMA!$O$8,"NO CUMPLE","CUMPLE")</f>
        <v>CUMPLE</v>
      </c>
      <c r="R561" s="51" t="str">
        <f>IF(F561&gt;NORMA!$O$9,"NO CUMPLE","CUMPLE")</f>
        <v>CUMPLE</v>
      </c>
      <c r="S561" s="51" t="str">
        <f>IF(K561&gt;NORMA!$O$10,"NO CUMPLE","CUMPLE")</f>
        <v>CUMPLE</v>
      </c>
      <c r="T561" s="51" t="str">
        <f>IF(J561&gt;NORMA!$O$11,"NO CUMPLE","CUMPLE")</f>
        <v>CUMPLE</v>
      </c>
      <c r="U561" s="51" t="str">
        <f>IF(G561&gt;NORMA!$O$12,"NO CUMPLE","CUMPLE")</f>
        <v>CUMPLE</v>
      </c>
      <c r="V561" s="51" t="str">
        <f>IF(H561&gt;NORMA!$O$13,"NO CUMPLE","CUMPLE")</f>
        <v>CUMPLE</v>
      </c>
      <c r="W561" s="51" t="str">
        <f>IF(O561&gt;NORMA!$O$14,"NO CUMPLE","CUMPLE")</f>
        <v>CUMPLE</v>
      </c>
      <c r="X561" s="51" t="str">
        <f>IF(AND(N561&gt;=NORMA!$Q$4, N561&lt;=NORMA!$R$4),"CUMPLE","NO CUMPLE")</f>
        <v>CUMPLE</v>
      </c>
      <c r="Y561" s="51" t="str">
        <f>IF(I561&gt;NORMA!$O$16,"NO CUMPLE","CUMPLE")</f>
        <v>CUMPLE</v>
      </c>
      <c r="Z561" s="51" t="str">
        <f>IF($M561&lt;NORMA!$O$23,"NO CUMPLE","CUMPLE")</f>
        <v>NO CUMPLE</v>
      </c>
      <c r="AA561" s="51" t="str">
        <f>IF($E561&gt;NORMA!$O$24,"NO CUMPLE","CUMPLE")</f>
        <v>CUMPLE</v>
      </c>
      <c r="AB561" s="51" t="str">
        <f>IF($F561&gt;NORMA!$O$25,"NO CUMPLE","CUMPLE")</f>
        <v>NO CUMPLE</v>
      </c>
      <c r="AC561" s="51" t="str">
        <f>IF($K561&gt;NORMA!$O$26,"NO CUMPLE","CUMPLE")</f>
        <v>CUMPLE</v>
      </c>
      <c r="AD561" s="51" t="str">
        <f>IF($J561&gt;NORMA!$O$27,"NO CUMPLE","CUMPLE")</f>
        <v>CUMPLE</v>
      </c>
      <c r="AE561" s="51" t="str">
        <f>IF($G561&gt;NORMA!$O$28,"NO CUMPLE","CUMPLE")</f>
        <v>CUMPLE</v>
      </c>
      <c r="AF561" s="51" t="str">
        <f>IF($H561&gt;NORMA!$O$29,"NO CUMPLE","CUMPLE")</f>
        <v>CUMPLE</v>
      </c>
      <c r="AG561" s="51" t="str">
        <f>IF($O561&gt;NORMA!$O$30,"NO CUMPLE","CUMPLE")</f>
        <v>NO CUMPLE</v>
      </c>
      <c r="AH561" s="51" t="str">
        <f>IF(AND($N561&gt;=NORMA!$R$18, $N561&lt;=NORMA!$S$18),"CUMPLE","NO CUMPLE")</f>
        <v>CUMPLE</v>
      </c>
      <c r="AI561" s="51" t="str">
        <f>IF($I561&gt;NORMA!$O$32,"NO CUMPLE","CUMPLE")</f>
        <v>CUMPLE</v>
      </c>
    </row>
    <row r="562" spans="1:35" ht="14.25" customHeight="1" x14ac:dyDescent="0.35">
      <c r="A562" s="213" t="s">
        <v>120</v>
      </c>
      <c r="B562" s="217" t="s">
        <v>119</v>
      </c>
      <c r="C562" s="252">
        <v>40561</v>
      </c>
      <c r="D562" s="251">
        <v>0.16666666666666699</v>
      </c>
      <c r="E562" s="216">
        <v>20</v>
      </c>
      <c r="F562" s="246">
        <v>96.6</v>
      </c>
      <c r="G562" s="246">
        <v>51</v>
      </c>
      <c r="H562" s="245">
        <v>3.6</v>
      </c>
      <c r="I562" s="247">
        <v>2.4</v>
      </c>
      <c r="J562" s="248">
        <v>0.59</v>
      </c>
      <c r="K562" s="218">
        <v>16.013999999999999</v>
      </c>
      <c r="L562" s="248">
        <v>0.79582955895999996</v>
      </c>
      <c r="M562" s="249">
        <v>0.94</v>
      </c>
      <c r="N562" s="249">
        <v>7.38</v>
      </c>
      <c r="O562" s="250">
        <v>11000000</v>
      </c>
      <c r="P562" s="51" t="str">
        <f>IF(M562&lt;NORMA!$O$7,"NO CUMPLE","CUMPLE")</f>
        <v>NO CUMPLE</v>
      </c>
      <c r="Q562" s="51" t="str">
        <f>IF(E562&gt;NORMA!$O$8,"NO CUMPLE","CUMPLE")</f>
        <v>CUMPLE</v>
      </c>
      <c r="R562" s="51" t="str">
        <f>IF(F562&gt;NORMA!$O$9,"NO CUMPLE","CUMPLE")</f>
        <v>CUMPLE</v>
      </c>
      <c r="S562" s="51" t="str">
        <f>IF(K562&gt;NORMA!$O$10,"NO CUMPLE","CUMPLE")</f>
        <v>CUMPLE</v>
      </c>
      <c r="T562" s="51" t="str">
        <f>IF(J562&gt;NORMA!$O$11,"NO CUMPLE","CUMPLE")</f>
        <v>CUMPLE</v>
      </c>
      <c r="U562" s="51" t="str">
        <f>IF(G562&gt;NORMA!$O$12,"NO CUMPLE","CUMPLE")</f>
        <v>CUMPLE</v>
      </c>
      <c r="V562" s="51" t="str">
        <f>IF(H562&gt;NORMA!$O$13,"NO CUMPLE","CUMPLE")</f>
        <v>CUMPLE</v>
      </c>
      <c r="W562" s="51" t="str">
        <f>IF(O562&gt;NORMA!$O$14,"NO CUMPLE","CUMPLE")</f>
        <v>NO CUMPLE</v>
      </c>
      <c r="X562" s="51" t="str">
        <f>IF(AND(N562&gt;=NORMA!$Q$4, N562&lt;=NORMA!$R$4),"CUMPLE","NO CUMPLE")</f>
        <v>CUMPLE</v>
      </c>
      <c r="Y562" s="51" t="str">
        <f>IF(I562&gt;NORMA!$O$16,"NO CUMPLE","CUMPLE")</f>
        <v>CUMPLE</v>
      </c>
      <c r="Z562" s="51" t="str">
        <f>IF($M562&lt;NORMA!$O$23,"NO CUMPLE","CUMPLE")</f>
        <v>NO CUMPLE</v>
      </c>
      <c r="AA562" s="51" t="str">
        <f>IF($E562&gt;NORMA!$O$24,"NO CUMPLE","CUMPLE")</f>
        <v>CUMPLE</v>
      </c>
      <c r="AB562" s="51" t="str">
        <f>IF($F562&gt;NORMA!$O$25,"NO CUMPLE","CUMPLE")</f>
        <v>NO CUMPLE</v>
      </c>
      <c r="AC562" s="51" t="str">
        <f>IF($K562&gt;NORMA!$O$26,"NO CUMPLE","CUMPLE")</f>
        <v>NO CUMPLE</v>
      </c>
      <c r="AD562" s="51" t="str">
        <f>IF($J562&gt;NORMA!$O$27,"NO CUMPLE","CUMPLE")</f>
        <v>CUMPLE</v>
      </c>
      <c r="AE562" s="51" t="str">
        <f>IF($G562&gt;NORMA!$O$28,"NO CUMPLE","CUMPLE")</f>
        <v>CUMPLE</v>
      </c>
      <c r="AF562" s="51" t="str">
        <f>IF($H562&gt;NORMA!$O$29,"NO CUMPLE","CUMPLE")</f>
        <v>CUMPLE</v>
      </c>
      <c r="AG562" s="51" t="str">
        <f>IF($O562&gt;NORMA!$O$30,"NO CUMPLE","CUMPLE")</f>
        <v>NO CUMPLE</v>
      </c>
      <c r="AH562" s="51" t="str">
        <f>IF(AND($N562&gt;=NORMA!$R$18, $N562&lt;=NORMA!$S$18),"CUMPLE","NO CUMPLE")</f>
        <v>CUMPLE</v>
      </c>
      <c r="AI562" s="51" t="str">
        <f>IF($I562&gt;NORMA!$O$32,"NO CUMPLE","CUMPLE")</f>
        <v>NO CUMPLE</v>
      </c>
    </row>
    <row r="563" spans="1:35" ht="14.25" customHeight="1" x14ac:dyDescent="0.35">
      <c r="A563" s="213" t="s">
        <v>117</v>
      </c>
      <c r="B563" s="267" t="s">
        <v>119</v>
      </c>
      <c r="C563" s="252">
        <v>40572</v>
      </c>
      <c r="D563" s="251">
        <v>0.28125</v>
      </c>
      <c r="E563" s="246">
        <v>249</v>
      </c>
      <c r="F563" s="246">
        <v>731</v>
      </c>
      <c r="G563" s="246">
        <v>3845</v>
      </c>
      <c r="H563" s="246">
        <v>12</v>
      </c>
      <c r="I563" s="247">
        <v>3.04</v>
      </c>
      <c r="J563" s="248">
        <v>24.3</v>
      </c>
      <c r="K563" s="218">
        <v>81.756</v>
      </c>
      <c r="L563" s="248">
        <v>0.47268122278399999</v>
      </c>
      <c r="M563" s="249">
        <v>6.25</v>
      </c>
      <c r="N563" s="249">
        <v>9.35</v>
      </c>
      <c r="O563" s="250">
        <v>9</v>
      </c>
      <c r="P563" s="51" t="str">
        <f>IF(M563&lt;NORMA!$O$7,"NO CUMPLE","CUMPLE")</f>
        <v>CUMPLE</v>
      </c>
      <c r="Q563" s="51" t="str">
        <f>IF(E563&gt;NORMA!$O$8,"NO CUMPLE","CUMPLE")</f>
        <v>NO CUMPLE</v>
      </c>
      <c r="R563" s="51" t="str">
        <f>IF(F563&gt;NORMA!$O$9,"NO CUMPLE","CUMPLE")</f>
        <v>NO CUMPLE</v>
      </c>
      <c r="S563" s="51" t="str">
        <f>IF(K563&gt;NORMA!$O$10,"NO CUMPLE","CUMPLE")</f>
        <v>NO CUMPLE</v>
      </c>
      <c r="T563" s="51" t="str">
        <f>IF(J563&gt;NORMA!$O$11,"NO CUMPLE","CUMPLE")</f>
        <v>NO CUMPLE</v>
      </c>
      <c r="U563" s="51" t="str">
        <f>IF(G563&gt;NORMA!$O$12,"NO CUMPLE","CUMPLE")</f>
        <v>NO CUMPLE</v>
      </c>
      <c r="V563" s="51" t="str">
        <f>IF(H563&gt;NORMA!$O$13,"NO CUMPLE","CUMPLE")</f>
        <v>CUMPLE</v>
      </c>
      <c r="W563" s="51" t="str">
        <f>IF(O563&gt;NORMA!$O$14,"NO CUMPLE","CUMPLE")</f>
        <v>CUMPLE</v>
      </c>
      <c r="X563" s="51" t="str">
        <f>IF(AND(N563&gt;=NORMA!$Q$4, N563&lt;=NORMA!$R$4),"CUMPLE","NO CUMPLE")</f>
        <v>NO CUMPLE</v>
      </c>
      <c r="Y563" s="51" t="str">
        <f>IF(I563&gt;NORMA!$O$16,"NO CUMPLE","CUMPLE")</f>
        <v>NO CUMPLE</v>
      </c>
      <c r="Z563" s="51" t="str">
        <f>IF($M563&lt;NORMA!$O$23,"NO CUMPLE","CUMPLE")</f>
        <v>CUMPLE</v>
      </c>
      <c r="AA563" s="51" t="str">
        <f>IF($E563&gt;NORMA!$O$24,"NO CUMPLE","CUMPLE")</f>
        <v>NO CUMPLE</v>
      </c>
      <c r="AB563" s="51" t="str">
        <f>IF($F563&gt;NORMA!$O$25,"NO CUMPLE","CUMPLE")</f>
        <v>NO CUMPLE</v>
      </c>
      <c r="AC563" s="51" t="str">
        <f>IF($K563&gt;NORMA!$O$26,"NO CUMPLE","CUMPLE")</f>
        <v>NO CUMPLE</v>
      </c>
      <c r="AD563" s="51" t="str">
        <f>IF($J563&gt;NORMA!$O$27,"NO CUMPLE","CUMPLE")</f>
        <v>NO CUMPLE</v>
      </c>
      <c r="AE563" s="51" t="str">
        <f>IF($G563&gt;NORMA!$O$28,"NO CUMPLE","CUMPLE")</f>
        <v>NO CUMPLE</v>
      </c>
      <c r="AF563" s="51" t="str">
        <f>IF($H563&gt;NORMA!$O$29,"NO CUMPLE","CUMPLE")</f>
        <v>NO CUMPLE</v>
      </c>
      <c r="AG563" s="51" t="str">
        <f>IF($O563&gt;NORMA!$O$30,"NO CUMPLE","CUMPLE")</f>
        <v>CUMPLE</v>
      </c>
      <c r="AH563" s="51" t="str">
        <f>IF(AND($N563&gt;=NORMA!$R$18, $N563&lt;=NORMA!$S$18),"CUMPLE","NO CUMPLE")</f>
        <v>NO CUMPLE</v>
      </c>
      <c r="AI563" s="51" t="str">
        <f>IF($I563&gt;NORMA!$O$32,"NO CUMPLE","CUMPLE")</f>
        <v>NO CUMPLE</v>
      </c>
    </row>
    <row r="564" spans="1:35" ht="14.25" customHeight="1" x14ac:dyDescent="0.35">
      <c r="A564" s="213" t="s">
        <v>121</v>
      </c>
      <c r="B564" s="214" t="s">
        <v>119</v>
      </c>
      <c r="C564" s="252">
        <v>40574</v>
      </c>
      <c r="D564" s="251">
        <v>0.64583333333333304</v>
      </c>
      <c r="E564" s="246">
        <v>104</v>
      </c>
      <c r="F564" s="246">
        <v>339</v>
      </c>
      <c r="G564" s="246">
        <v>295</v>
      </c>
      <c r="H564" s="246">
        <v>26</v>
      </c>
      <c r="I564" s="247">
        <v>6.97</v>
      </c>
      <c r="J564" s="248">
        <v>4.04</v>
      </c>
      <c r="K564" s="218">
        <v>23.013000000000002</v>
      </c>
      <c r="L564" s="248">
        <v>1.5899816727946701</v>
      </c>
      <c r="M564" s="249">
        <v>0.23</v>
      </c>
      <c r="N564" s="249">
        <v>7.38</v>
      </c>
      <c r="O564" s="250">
        <v>2300000</v>
      </c>
      <c r="P564" s="51" t="str">
        <f>IF(M564&lt;NORMA!$O$7,"NO CUMPLE","CUMPLE")</f>
        <v>NO CUMPLE</v>
      </c>
      <c r="Q564" s="51" t="str">
        <f>IF(E564&gt;NORMA!$O$8,"NO CUMPLE","CUMPLE")</f>
        <v>NO CUMPLE</v>
      </c>
      <c r="R564" s="51" t="str">
        <f>IF(F564&gt;NORMA!$O$9,"NO CUMPLE","CUMPLE")</f>
        <v>NO CUMPLE</v>
      </c>
      <c r="S564" s="51" t="str">
        <f>IF(K564&gt;NORMA!$O$10,"NO CUMPLE","CUMPLE")</f>
        <v>NO CUMPLE</v>
      </c>
      <c r="T564" s="51" t="str">
        <f>IF(J564&gt;NORMA!$O$11,"NO CUMPLE","CUMPLE")</f>
        <v>CUMPLE</v>
      </c>
      <c r="U564" s="51" t="str">
        <f>IF(G564&gt;NORMA!$O$12,"NO CUMPLE","CUMPLE")</f>
        <v>NO CUMPLE</v>
      </c>
      <c r="V564" s="51" t="str">
        <f>IF(H564&gt;NORMA!$O$13,"NO CUMPLE","CUMPLE")</f>
        <v>NO CUMPLE</v>
      </c>
      <c r="W564" s="51" t="str">
        <f>IF(O564&gt;NORMA!$O$14,"NO CUMPLE","CUMPLE")</f>
        <v>NO CUMPLE</v>
      </c>
      <c r="X564" s="51" t="str">
        <f>IF(AND(N564&gt;=NORMA!$Q$4, N564&lt;=NORMA!$R$4),"CUMPLE","NO CUMPLE")</f>
        <v>CUMPLE</v>
      </c>
      <c r="Y564" s="51" t="str">
        <f>IF(I564&gt;NORMA!$O$16,"NO CUMPLE","CUMPLE")</f>
        <v>NO CUMPLE</v>
      </c>
      <c r="Z564" s="51" t="str">
        <f>IF($M564&lt;NORMA!$O$23,"NO CUMPLE","CUMPLE")</f>
        <v>NO CUMPLE</v>
      </c>
      <c r="AA564" s="51" t="str">
        <f>IF($E564&gt;NORMA!$O$24,"NO CUMPLE","CUMPLE")</f>
        <v>NO CUMPLE</v>
      </c>
      <c r="AB564" s="51" t="str">
        <f>IF($F564&gt;NORMA!$O$25,"NO CUMPLE","CUMPLE")</f>
        <v>NO CUMPLE</v>
      </c>
      <c r="AC564" s="51" t="str">
        <f>IF($K564&gt;NORMA!$O$26,"NO CUMPLE","CUMPLE")</f>
        <v>NO CUMPLE</v>
      </c>
      <c r="AD564" s="51" t="str">
        <f>IF($J564&gt;NORMA!$O$27,"NO CUMPLE","CUMPLE")</f>
        <v>NO CUMPLE</v>
      </c>
      <c r="AE564" s="51" t="str">
        <f>IF($G564&gt;NORMA!$O$28,"NO CUMPLE","CUMPLE")</f>
        <v>NO CUMPLE</v>
      </c>
      <c r="AF564" s="51" t="str">
        <f>IF($H564&gt;NORMA!$O$29,"NO CUMPLE","CUMPLE")</f>
        <v>NO CUMPLE</v>
      </c>
      <c r="AG564" s="51" t="str">
        <f>IF($O564&gt;NORMA!$O$30,"NO CUMPLE","CUMPLE")</f>
        <v>NO CUMPLE</v>
      </c>
      <c r="AH564" s="51" t="str">
        <f>IF(AND($N564&gt;=NORMA!$R$18, $N564&lt;=NORMA!$S$18),"CUMPLE","NO CUMPLE")</f>
        <v>CUMPLE</v>
      </c>
      <c r="AI564" s="51" t="str">
        <f>IF($I564&gt;NORMA!$O$32,"NO CUMPLE","CUMPLE")</f>
        <v>NO CUMPLE</v>
      </c>
    </row>
    <row r="565" spans="1:35" ht="14.25" customHeight="1" x14ac:dyDescent="0.35">
      <c r="A565" s="213" t="s">
        <v>118</v>
      </c>
      <c r="B565" s="217" t="s">
        <v>119</v>
      </c>
      <c r="C565" s="252">
        <v>40579</v>
      </c>
      <c r="D565" s="251">
        <v>0.27083333333333298</v>
      </c>
      <c r="E565" s="246">
        <v>35</v>
      </c>
      <c r="F565" s="246">
        <v>205</v>
      </c>
      <c r="G565" s="246">
        <v>235</v>
      </c>
      <c r="H565" s="245">
        <v>3.6</v>
      </c>
      <c r="I565" s="247">
        <v>1.29</v>
      </c>
      <c r="J565" s="248">
        <v>3.4</v>
      </c>
      <c r="K565" s="218">
        <v>12.411</v>
      </c>
      <c r="L565" s="248">
        <v>0.84149883414399995</v>
      </c>
      <c r="M565" s="249">
        <v>0.11</v>
      </c>
      <c r="N565" s="249">
        <v>6.98</v>
      </c>
      <c r="O565" s="250">
        <v>1100000</v>
      </c>
      <c r="P565" s="51" t="str">
        <f>IF(M565&lt;NORMA!$O$7,"NO CUMPLE","CUMPLE")</f>
        <v>NO CUMPLE</v>
      </c>
      <c r="Q565" s="51" t="str">
        <f>IF(E565&gt;NORMA!$O$8,"NO CUMPLE","CUMPLE")</f>
        <v>CUMPLE</v>
      </c>
      <c r="R565" s="51" t="str">
        <f>IF(F565&gt;NORMA!$O$9,"NO CUMPLE","CUMPLE")</f>
        <v>NO CUMPLE</v>
      </c>
      <c r="S565" s="51" t="str">
        <f>IF(K565&gt;NORMA!$O$10,"NO CUMPLE","CUMPLE")</f>
        <v>CUMPLE</v>
      </c>
      <c r="T565" s="51" t="str">
        <f>IF(J565&gt;NORMA!$O$11,"NO CUMPLE","CUMPLE")</f>
        <v>CUMPLE</v>
      </c>
      <c r="U565" s="51" t="str">
        <f>IF(G565&gt;NORMA!$O$12,"NO CUMPLE","CUMPLE")</f>
        <v>NO CUMPLE</v>
      </c>
      <c r="V565" s="51" t="str">
        <f>IF(H565&gt;NORMA!$O$13,"NO CUMPLE","CUMPLE")</f>
        <v>CUMPLE</v>
      </c>
      <c r="W565" s="51" t="str">
        <f>IF(O565&gt;NORMA!$O$14,"NO CUMPLE","CUMPLE")</f>
        <v>NO CUMPLE</v>
      </c>
      <c r="X565" s="51" t="str">
        <f>IF(AND(N565&gt;=NORMA!$Q$4, N565&lt;=NORMA!$R$4),"CUMPLE","NO CUMPLE")</f>
        <v>CUMPLE</v>
      </c>
      <c r="Y565" s="51" t="str">
        <f>IF(I565&gt;NORMA!$O$16,"NO CUMPLE","CUMPLE")</f>
        <v>CUMPLE</v>
      </c>
      <c r="Z565" s="51" t="str">
        <f>IF($M565&lt;NORMA!$O$23,"NO CUMPLE","CUMPLE")</f>
        <v>NO CUMPLE</v>
      </c>
      <c r="AA565" s="51" t="str">
        <f>IF($E565&gt;NORMA!$O$24,"NO CUMPLE","CUMPLE")</f>
        <v>NO CUMPLE</v>
      </c>
      <c r="AB565" s="51" t="str">
        <f>IF($F565&gt;NORMA!$O$25,"NO CUMPLE","CUMPLE")</f>
        <v>NO CUMPLE</v>
      </c>
      <c r="AC565" s="51" t="str">
        <f>IF($K565&gt;NORMA!$O$26,"NO CUMPLE","CUMPLE")</f>
        <v>NO CUMPLE</v>
      </c>
      <c r="AD565" s="51" t="str">
        <f>IF($J565&gt;NORMA!$O$27,"NO CUMPLE","CUMPLE")</f>
        <v>NO CUMPLE</v>
      </c>
      <c r="AE565" s="51" t="str">
        <f>IF($G565&gt;NORMA!$O$28,"NO CUMPLE","CUMPLE")</f>
        <v>NO CUMPLE</v>
      </c>
      <c r="AF565" s="51" t="str">
        <f>IF($H565&gt;NORMA!$O$29,"NO CUMPLE","CUMPLE")</f>
        <v>CUMPLE</v>
      </c>
      <c r="AG565" s="51" t="str">
        <f>IF($O565&gt;NORMA!$O$30,"NO CUMPLE","CUMPLE")</f>
        <v>NO CUMPLE</v>
      </c>
      <c r="AH565" s="51" t="str">
        <f>IF(AND($N565&gt;=NORMA!$R$18, $N565&lt;=NORMA!$S$18),"CUMPLE","NO CUMPLE")</f>
        <v>CUMPLE</v>
      </c>
      <c r="AI565" s="51" t="str">
        <f>IF($I565&gt;NORMA!$O$32,"NO CUMPLE","CUMPLE")</f>
        <v>NO CUMPLE</v>
      </c>
    </row>
    <row r="566" spans="1:35" ht="14.25" customHeight="1" x14ac:dyDescent="0.35">
      <c r="A566" s="213" t="s">
        <v>120</v>
      </c>
      <c r="B566" s="217" t="s">
        <v>119</v>
      </c>
      <c r="C566" s="252">
        <v>40579</v>
      </c>
      <c r="D566" s="251">
        <v>0.39583333333333298</v>
      </c>
      <c r="E566" s="216">
        <v>93</v>
      </c>
      <c r="F566" s="246">
        <v>319</v>
      </c>
      <c r="G566" s="246">
        <v>470</v>
      </c>
      <c r="H566" s="216">
        <v>9.6999999999999993</v>
      </c>
      <c r="I566" s="247">
        <v>4.96</v>
      </c>
      <c r="J566" s="248">
        <v>5.6</v>
      </c>
      <c r="K566" s="218">
        <v>12.856</v>
      </c>
      <c r="L566" s="248">
        <v>0.85406320220800003</v>
      </c>
      <c r="M566" s="249">
        <v>0.3</v>
      </c>
      <c r="N566" s="249">
        <v>9.19</v>
      </c>
      <c r="O566" s="250">
        <v>46000000</v>
      </c>
      <c r="P566" s="51" t="str">
        <f>IF(M566&lt;NORMA!$O$7,"NO CUMPLE","CUMPLE")</f>
        <v>NO CUMPLE</v>
      </c>
      <c r="Q566" s="51" t="str">
        <f>IF(E566&gt;NORMA!$O$8,"NO CUMPLE","CUMPLE")</f>
        <v>CUMPLE</v>
      </c>
      <c r="R566" s="51" t="str">
        <f>IF(F566&gt;NORMA!$O$9,"NO CUMPLE","CUMPLE")</f>
        <v>NO CUMPLE</v>
      </c>
      <c r="S566" s="51" t="str">
        <f>IF(K566&gt;NORMA!$O$10,"NO CUMPLE","CUMPLE")</f>
        <v>CUMPLE</v>
      </c>
      <c r="T566" s="51" t="str">
        <f>IF(J566&gt;NORMA!$O$11,"NO CUMPLE","CUMPLE")</f>
        <v>NO CUMPLE</v>
      </c>
      <c r="U566" s="51" t="str">
        <f>IF(G566&gt;NORMA!$O$12,"NO CUMPLE","CUMPLE")</f>
        <v>NO CUMPLE</v>
      </c>
      <c r="V566" s="51" t="str">
        <f>IF(H566&gt;NORMA!$O$13,"NO CUMPLE","CUMPLE")</f>
        <v>CUMPLE</v>
      </c>
      <c r="W566" s="51" t="str">
        <f>IF(O566&gt;NORMA!$O$14,"NO CUMPLE","CUMPLE")</f>
        <v>NO CUMPLE</v>
      </c>
      <c r="X566" s="51" t="str">
        <f>IF(AND(N566&gt;=NORMA!$Q$4, N566&lt;=NORMA!$R$4),"CUMPLE","NO CUMPLE")</f>
        <v>NO CUMPLE</v>
      </c>
      <c r="Y566" s="51" t="str">
        <f>IF(I566&gt;NORMA!$O$16,"NO CUMPLE","CUMPLE")</f>
        <v>NO CUMPLE</v>
      </c>
      <c r="Z566" s="51" t="str">
        <f>IF($M566&lt;NORMA!$O$23,"NO CUMPLE","CUMPLE")</f>
        <v>NO CUMPLE</v>
      </c>
      <c r="AA566" s="51" t="str">
        <f>IF($E566&gt;NORMA!$O$24,"NO CUMPLE","CUMPLE")</f>
        <v>NO CUMPLE</v>
      </c>
      <c r="AB566" s="51" t="str">
        <f>IF($F566&gt;NORMA!$O$25,"NO CUMPLE","CUMPLE")</f>
        <v>NO CUMPLE</v>
      </c>
      <c r="AC566" s="51" t="str">
        <f>IF($K566&gt;NORMA!$O$26,"NO CUMPLE","CUMPLE")</f>
        <v>NO CUMPLE</v>
      </c>
      <c r="AD566" s="51" t="str">
        <f>IF($J566&gt;NORMA!$O$27,"NO CUMPLE","CUMPLE")</f>
        <v>NO CUMPLE</v>
      </c>
      <c r="AE566" s="51" t="str">
        <f>IF($G566&gt;NORMA!$O$28,"NO CUMPLE","CUMPLE")</f>
        <v>NO CUMPLE</v>
      </c>
      <c r="AF566" s="51" t="str">
        <f>IF($H566&gt;NORMA!$O$29,"NO CUMPLE","CUMPLE")</f>
        <v>CUMPLE</v>
      </c>
      <c r="AG566" s="51" t="str">
        <f>IF($O566&gt;NORMA!$O$30,"NO CUMPLE","CUMPLE")</f>
        <v>NO CUMPLE</v>
      </c>
      <c r="AH566" s="51" t="str">
        <f>IF(AND($N566&gt;=NORMA!$R$18, $N566&lt;=NORMA!$S$18),"CUMPLE","NO CUMPLE")</f>
        <v>NO CUMPLE</v>
      </c>
      <c r="AI566" s="51" t="str">
        <f>IF($I566&gt;NORMA!$O$32,"NO CUMPLE","CUMPLE")</f>
        <v>NO CUMPLE</v>
      </c>
    </row>
    <row r="567" spans="1:35" ht="14.25" customHeight="1" x14ac:dyDescent="0.35">
      <c r="A567" s="213" t="s">
        <v>121</v>
      </c>
      <c r="B567" s="214" t="s">
        <v>119</v>
      </c>
      <c r="C567" s="252">
        <v>40589</v>
      </c>
      <c r="D567" s="251">
        <v>0.27083333333333298</v>
      </c>
      <c r="E567" s="246">
        <v>52.3</v>
      </c>
      <c r="F567" s="246">
        <v>297</v>
      </c>
      <c r="G567" s="246">
        <v>108</v>
      </c>
      <c r="H567" s="216">
        <v>9.6999999999999993</v>
      </c>
      <c r="I567" s="247">
        <v>5.14</v>
      </c>
      <c r="J567" s="248">
        <v>3.93</v>
      </c>
      <c r="K567" s="218">
        <v>21.672999999999998</v>
      </c>
      <c r="L567" s="248">
        <v>1.222265162272</v>
      </c>
      <c r="M567" s="249">
        <v>0.17</v>
      </c>
      <c r="N567" s="249">
        <v>7.61</v>
      </c>
      <c r="O567" s="250">
        <v>900000</v>
      </c>
      <c r="P567" s="51" t="str">
        <f>IF(M567&lt;NORMA!$O$7,"NO CUMPLE","CUMPLE")</f>
        <v>NO CUMPLE</v>
      </c>
      <c r="Q567" s="51" t="str">
        <f>IF(E567&gt;NORMA!$O$8,"NO CUMPLE","CUMPLE")</f>
        <v>CUMPLE</v>
      </c>
      <c r="R567" s="51" t="str">
        <f>IF(F567&gt;NORMA!$O$9,"NO CUMPLE","CUMPLE")</f>
        <v>NO CUMPLE</v>
      </c>
      <c r="S567" s="51" t="str">
        <f>IF(K567&gt;NORMA!$O$10,"NO CUMPLE","CUMPLE")</f>
        <v>NO CUMPLE</v>
      </c>
      <c r="T567" s="51" t="str">
        <f>IF(J567&gt;NORMA!$O$11,"NO CUMPLE","CUMPLE")</f>
        <v>CUMPLE</v>
      </c>
      <c r="U567" s="51" t="str">
        <f>IF(G567&gt;NORMA!$O$12,"NO CUMPLE","CUMPLE")</f>
        <v>CUMPLE</v>
      </c>
      <c r="V567" s="51" t="str">
        <f>IF(H567&gt;NORMA!$O$13,"NO CUMPLE","CUMPLE")</f>
        <v>CUMPLE</v>
      </c>
      <c r="W567" s="51" t="str">
        <f>IF(O567&gt;NORMA!$O$14,"NO CUMPLE","CUMPLE")</f>
        <v>CUMPLE</v>
      </c>
      <c r="X567" s="51" t="str">
        <f>IF(AND(N567&gt;=NORMA!$Q$4, N567&lt;=NORMA!$R$4),"CUMPLE","NO CUMPLE")</f>
        <v>CUMPLE</v>
      </c>
      <c r="Y567" s="51" t="str">
        <f>IF(I567&gt;NORMA!$O$16,"NO CUMPLE","CUMPLE")</f>
        <v>NO CUMPLE</v>
      </c>
      <c r="Z567" s="51" t="str">
        <f>IF($M567&lt;NORMA!$O$23,"NO CUMPLE","CUMPLE")</f>
        <v>NO CUMPLE</v>
      </c>
      <c r="AA567" s="51" t="str">
        <f>IF($E567&gt;NORMA!$O$24,"NO CUMPLE","CUMPLE")</f>
        <v>NO CUMPLE</v>
      </c>
      <c r="AB567" s="51" t="str">
        <f>IF($F567&gt;NORMA!$O$25,"NO CUMPLE","CUMPLE")</f>
        <v>NO CUMPLE</v>
      </c>
      <c r="AC567" s="51" t="str">
        <f>IF($K567&gt;NORMA!$O$26,"NO CUMPLE","CUMPLE")</f>
        <v>NO CUMPLE</v>
      </c>
      <c r="AD567" s="51" t="str">
        <f>IF($J567&gt;NORMA!$O$27,"NO CUMPLE","CUMPLE")</f>
        <v>NO CUMPLE</v>
      </c>
      <c r="AE567" s="51" t="str">
        <f>IF($G567&gt;NORMA!$O$28,"NO CUMPLE","CUMPLE")</f>
        <v>CUMPLE</v>
      </c>
      <c r="AF567" s="51" t="str">
        <f>IF($H567&gt;NORMA!$O$29,"NO CUMPLE","CUMPLE")</f>
        <v>CUMPLE</v>
      </c>
      <c r="AG567" s="51" t="str">
        <f>IF($O567&gt;NORMA!$O$30,"NO CUMPLE","CUMPLE")</f>
        <v>NO CUMPLE</v>
      </c>
      <c r="AH567" s="51" t="str">
        <f>IF(AND($N567&gt;=NORMA!$R$18, $N567&lt;=NORMA!$S$18),"CUMPLE","NO CUMPLE")</f>
        <v>CUMPLE</v>
      </c>
      <c r="AI567" s="51" t="str">
        <f>IF($I567&gt;NORMA!$O$32,"NO CUMPLE","CUMPLE")</f>
        <v>NO CUMPLE</v>
      </c>
    </row>
    <row r="568" spans="1:35" ht="14.25" customHeight="1" x14ac:dyDescent="0.35">
      <c r="A568" s="213" t="s">
        <v>117</v>
      </c>
      <c r="B568" s="267" t="s">
        <v>119</v>
      </c>
      <c r="C568" s="252">
        <v>40591</v>
      </c>
      <c r="D568" s="251">
        <v>0.39583333333333298</v>
      </c>
      <c r="E568" s="246">
        <v>143</v>
      </c>
      <c r="F568" s="246">
        <v>542</v>
      </c>
      <c r="G568" s="246">
        <v>3410</v>
      </c>
      <c r="H568" s="245">
        <v>3.6</v>
      </c>
      <c r="I568" s="247">
        <v>0.43</v>
      </c>
      <c r="J568" s="248">
        <v>0.8</v>
      </c>
      <c r="K568" s="218">
        <v>59.317999999999998</v>
      </c>
      <c r="L568" s="248">
        <v>0.63215462325066696</v>
      </c>
      <c r="M568" s="249">
        <v>5.94</v>
      </c>
      <c r="N568" s="249">
        <v>9.26</v>
      </c>
      <c r="O568" s="250">
        <v>40000</v>
      </c>
      <c r="P568" s="51" t="str">
        <f>IF(M568&lt;NORMA!$O$7,"NO CUMPLE","CUMPLE")</f>
        <v>CUMPLE</v>
      </c>
      <c r="Q568" s="51" t="str">
        <f>IF(E568&gt;NORMA!$O$8,"NO CUMPLE","CUMPLE")</f>
        <v>NO CUMPLE</v>
      </c>
      <c r="R568" s="51" t="str">
        <f>IF(F568&gt;NORMA!$O$9,"NO CUMPLE","CUMPLE")</f>
        <v>NO CUMPLE</v>
      </c>
      <c r="S568" s="51" t="str">
        <f>IF(K568&gt;NORMA!$O$10,"NO CUMPLE","CUMPLE")</f>
        <v>NO CUMPLE</v>
      </c>
      <c r="T568" s="51" t="str">
        <f>IF(J568&gt;NORMA!$O$11,"NO CUMPLE","CUMPLE")</f>
        <v>CUMPLE</v>
      </c>
      <c r="U568" s="51" t="str">
        <f>IF(G568&gt;NORMA!$O$12,"NO CUMPLE","CUMPLE")</f>
        <v>NO CUMPLE</v>
      </c>
      <c r="V568" s="51" t="str">
        <f>IF(H568&gt;NORMA!$O$13,"NO CUMPLE","CUMPLE")</f>
        <v>CUMPLE</v>
      </c>
      <c r="W568" s="51" t="str">
        <f>IF(O568&gt;NORMA!$O$14,"NO CUMPLE","CUMPLE")</f>
        <v>CUMPLE</v>
      </c>
      <c r="X568" s="51" t="str">
        <f>IF(AND(N568&gt;=NORMA!$Q$4, N568&lt;=NORMA!$R$4),"CUMPLE","NO CUMPLE")</f>
        <v>NO CUMPLE</v>
      </c>
      <c r="Y568" s="51" t="str">
        <f>IF(I568&gt;NORMA!$O$16,"NO CUMPLE","CUMPLE")</f>
        <v>CUMPLE</v>
      </c>
      <c r="Z568" s="51" t="str">
        <f>IF($M568&lt;NORMA!$O$23,"NO CUMPLE","CUMPLE")</f>
        <v>CUMPLE</v>
      </c>
      <c r="AA568" s="51" t="str">
        <f>IF($E568&gt;NORMA!$O$24,"NO CUMPLE","CUMPLE")</f>
        <v>NO CUMPLE</v>
      </c>
      <c r="AB568" s="51" t="str">
        <f>IF($F568&gt;NORMA!$O$25,"NO CUMPLE","CUMPLE")</f>
        <v>NO CUMPLE</v>
      </c>
      <c r="AC568" s="51" t="str">
        <f>IF($K568&gt;NORMA!$O$26,"NO CUMPLE","CUMPLE")</f>
        <v>NO CUMPLE</v>
      </c>
      <c r="AD568" s="51" t="str">
        <f>IF($J568&gt;NORMA!$O$27,"NO CUMPLE","CUMPLE")</f>
        <v>CUMPLE</v>
      </c>
      <c r="AE568" s="51" t="str">
        <f>IF($G568&gt;NORMA!$O$28,"NO CUMPLE","CUMPLE")</f>
        <v>NO CUMPLE</v>
      </c>
      <c r="AF568" s="51" t="str">
        <f>IF($H568&gt;NORMA!$O$29,"NO CUMPLE","CUMPLE")</f>
        <v>CUMPLE</v>
      </c>
      <c r="AG568" s="51" t="str">
        <f>IF($O568&gt;NORMA!$O$30,"NO CUMPLE","CUMPLE")</f>
        <v>CUMPLE</v>
      </c>
      <c r="AH568" s="51" t="str">
        <f>IF(AND($N568&gt;=NORMA!$R$18, $N568&lt;=NORMA!$S$18),"CUMPLE","NO CUMPLE")</f>
        <v>NO CUMPLE</v>
      </c>
      <c r="AI568" s="51" t="str">
        <f>IF($I568&gt;NORMA!$O$32,"NO CUMPLE","CUMPLE")</f>
        <v>CUMPLE</v>
      </c>
    </row>
    <row r="569" spans="1:35" ht="14.25" customHeight="1" x14ac:dyDescent="0.35">
      <c r="A569" s="213" t="s">
        <v>120</v>
      </c>
      <c r="B569" s="217" t="s">
        <v>119</v>
      </c>
      <c r="C569" s="252">
        <v>40593</v>
      </c>
      <c r="D569" s="251">
        <v>0.29166666666666702</v>
      </c>
      <c r="E569" s="216">
        <v>33</v>
      </c>
      <c r="F569" s="246">
        <v>140</v>
      </c>
      <c r="G569" s="246">
        <v>120</v>
      </c>
      <c r="H569" s="216">
        <v>4.5</v>
      </c>
      <c r="I569" s="247">
        <v>1.88</v>
      </c>
      <c r="J569" s="248">
        <v>2.2200000000000002</v>
      </c>
      <c r="K569" s="218">
        <v>19.163</v>
      </c>
      <c r="L569" s="248">
        <v>1.0015245399999999</v>
      </c>
      <c r="M569" s="249">
        <v>0.21</v>
      </c>
      <c r="N569" s="249">
        <v>7.74</v>
      </c>
      <c r="O569" s="250">
        <v>4600000</v>
      </c>
      <c r="P569" s="51" t="str">
        <f>IF(M569&lt;NORMA!$O$7,"NO CUMPLE","CUMPLE")</f>
        <v>NO CUMPLE</v>
      </c>
      <c r="Q569" s="51" t="str">
        <f>IF(E569&gt;NORMA!$O$8,"NO CUMPLE","CUMPLE")</f>
        <v>CUMPLE</v>
      </c>
      <c r="R569" s="51" t="str">
        <f>IF(F569&gt;NORMA!$O$9,"NO CUMPLE","CUMPLE")</f>
        <v>CUMPLE</v>
      </c>
      <c r="S569" s="51" t="str">
        <f>IF(K569&gt;NORMA!$O$10,"NO CUMPLE","CUMPLE")</f>
        <v>CUMPLE</v>
      </c>
      <c r="T569" s="51" t="str">
        <f>IF(J569&gt;NORMA!$O$11,"NO CUMPLE","CUMPLE")</f>
        <v>CUMPLE</v>
      </c>
      <c r="U569" s="51" t="str">
        <f>IF(G569&gt;NORMA!$O$12,"NO CUMPLE","CUMPLE")</f>
        <v>CUMPLE</v>
      </c>
      <c r="V569" s="51" t="str">
        <f>IF(H569&gt;NORMA!$O$13,"NO CUMPLE","CUMPLE")</f>
        <v>CUMPLE</v>
      </c>
      <c r="W569" s="51" t="str">
        <f>IF(O569&gt;NORMA!$O$14,"NO CUMPLE","CUMPLE")</f>
        <v>NO CUMPLE</v>
      </c>
      <c r="X569" s="51" t="str">
        <f>IF(AND(N569&gt;=NORMA!$Q$4, N569&lt;=NORMA!$R$4),"CUMPLE","NO CUMPLE")</f>
        <v>CUMPLE</v>
      </c>
      <c r="Y569" s="51" t="str">
        <f>IF(I569&gt;NORMA!$O$16,"NO CUMPLE","CUMPLE")</f>
        <v>CUMPLE</v>
      </c>
      <c r="Z569" s="51" t="str">
        <f>IF($M569&lt;NORMA!$O$23,"NO CUMPLE","CUMPLE")</f>
        <v>NO CUMPLE</v>
      </c>
      <c r="AA569" s="51" t="str">
        <f>IF($E569&gt;NORMA!$O$24,"NO CUMPLE","CUMPLE")</f>
        <v>NO CUMPLE</v>
      </c>
      <c r="AB569" s="51" t="str">
        <f>IF($F569&gt;NORMA!$O$25,"NO CUMPLE","CUMPLE")</f>
        <v>NO CUMPLE</v>
      </c>
      <c r="AC569" s="51" t="str">
        <f>IF($K569&gt;NORMA!$O$26,"NO CUMPLE","CUMPLE")</f>
        <v>NO CUMPLE</v>
      </c>
      <c r="AD569" s="51" t="str">
        <f>IF($J569&gt;NORMA!$O$27,"NO CUMPLE","CUMPLE")</f>
        <v>CUMPLE</v>
      </c>
      <c r="AE569" s="51" t="str">
        <f>IF($G569&gt;NORMA!$O$28,"NO CUMPLE","CUMPLE")</f>
        <v>CUMPLE</v>
      </c>
      <c r="AF569" s="51" t="str">
        <f>IF($H569&gt;NORMA!$O$29,"NO CUMPLE","CUMPLE")</f>
        <v>CUMPLE</v>
      </c>
      <c r="AG569" s="51" t="str">
        <f>IF($O569&gt;NORMA!$O$30,"NO CUMPLE","CUMPLE")</f>
        <v>NO CUMPLE</v>
      </c>
      <c r="AH569" s="51" t="str">
        <f>IF(AND($N569&gt;=NORMA!$R$18, $N569&lt;=NORMA!$S$18),"CUMPLE","NO CUMPLE")</f>
        <v>CUMPLE</v>
      </c>
      <c r="AI569" s="51" t="str">
        <f>IF($I569&gt;NORMA!$O$32,"NO CUMPLE","CUMPLE")</f>
        <v>NO CUMPLE</v>
      </c>
    </row>
    <row r="570" spans="1:35" ht="14.25" customHeight="1" x14ac:dyDescent="0.35">
      <c r="A570" s="213" t="s">
        <v>118</v>
      </c>
      <c r="B570" s="217" t="s">
        <v>119</v>
      </c>
      <c r="C570" s="252">
        <v>40597</v>
      </c>
      <c r="D570" s="251">
        <v>0.39583333333333298</v>
      </c>
      <c r="E570" s="246">
        <v>36.299999999999997</v>
      </c>
      <c r="F570" s="246">
        <v>184</v>
      </c>
      <c r="G570" s="246">
        <v>136</v>
      </c>
      <c r="H570" s="246">
        <v>48</v>
      </c>
      <c r="I570" s="247">
        <v>2.0699999999999998</v>
      </c>
      <c r="J570" s="248">
        <v>2.0299999999999998</v>
      </c>
      <c r="K570" s="218">
        <v>16.736000000000001</v>
      </c>
      <c r="L570" s="248">
        <v>0.98587852099999995</v>
      </c>
      <c r="M570" s="249">
        <v>0.06</v>
      </c>
      <c r="N570" s="249">
        <v>7.19</v>
      </c>
      <c r="O570" s="250">
        <v>300000</v>
      </c>
      <c r="P570" s="51" t="str">
        <f>IF(M570&lt;NORMA!$O$7,"NO CUMPLE","CUMPLE")</f>
        <v>NO CUMPLE</v>
      </c>
      <c r="Q570" s="51" t="str">
        <f>IF(E570&gt;NORMA!$O$8,"NO CUMPLE","CUMPLE")</f>
        <v>CUMPLE</v>
      </c>
      <c r="R570" s="51" t="str">
        <f>IF(F570&gt;NORMA!$O$9,"NO CUMPLE","CUMPLE")</f>
        <v>CUMPLE</v>
      </c>
      <c r="S570" s="51" t="str">
        <f>IF(K570&gt;NORMA!$O$10,"NO CUMPLE","CUMPLE")</f>
        <v>CUMPLE</v>
      </c>
      <c r="T570" s="51" t="str">
        <f>IF(J570&gt;NORMA!$O$11,"NO CUMPLE","CUMPLE")</f>
        <v>CUMPLE</v>
      </c>
      <c r="U570" s="51" t="str">
        <f>IF(G570&gt;NORMA!$O$12,"NO CUMPLE","CUMPLE")</f>
        <v>CUMPLE</v>
      </c>
      <c r="V570" s="51" t="str">
        <f>IF(H570&gt;NORMA!$O$13,"NO CUMPLE","CUMPLE")</f>
        <v>NO CUMPLE</v>
      </c>
      <c r="W570" s="51" t="str">
        <f>IF(O570&gt;NORMA!$O$14,"NO CUMPLE","CUMPLE")</f>
        <v>CUMPLE</v>
      </c>
      <c r="X570" s="51" t="str">
        <f>IF(AND(N570&gt;=NORMA!$Q$4, N570&lt;=NORMA!$R$4),"CUMPLE","NO CUMPLE")</f>
        <v>CUMPLE</v>
      </c>
      <c r="Y570" s="51" t="str">
        <f>IF(I570&gt;NORMA!$O$16,"NO CUMPLE","CUMPLE")</f>
        <v>CUMPLE</v>
      </c>
      <c r="Z570" s="51" t="str">
        <f>IF($M570&lt;NORMA!$O$23,"NO CUMPLE","CUMPLE")</f>
        <v>NO CUMPLE</v>
      </c>
      <c r="AA570" s="51" t="str">
        <f>IF($E570&gt;NORMA!$O$24,"NO CUMPLE","CUMPLE")</f>
        <v>NO CUMPLE</v>
      </c>
      <c r="AB570" s="51" t="str">
        <f>IF($F570&gt;NORMA!$O$25,"NO CUMPLE","CUMPLE")</f>
        <v>NO CUMPLE</v>
      </c>
      <c r="AC570" s="51" t="str">
        <f>IF($K570&gt;NORMA!$O$26,"NO CUMPLE","CUMPLE")</f>
        <v>NO CUMPLE</v>
      </c>
      <c r="AD570" s="51" t="str">
        <f>IF($J570&gt;NORMA!$O$27,"NO CUMPLE","CUMPLE")</f>
        <v>CUMPLE</v>
      </c>
      <c r="AE570" s="51" t="str">
        <f>IF($G570&gt;NORMA!$O$28,"NO CUMPLE","CUMPLE")</f>
        <v>CUMPLE</v>
      </c>
      <c r="AF570" s="51" t="str">
        <f>IF($H570&gt;NORMA!$O$29,"NO CUMPLE","CUMPLE")</f>
        <v>NO CUMPLE</v>
      </c>
      <c r="AG570" s="51" t="str">
        <f>IF($O570&gt;NORMA!$O$30,"NO CUMPLE","CUMPLE")</f>
        <v>NO CUMPLE</v>
      </c>
      <c r="AH570" s="51" t="str">
        <f>IF(AND($N570&gt;=NORMA!$R$18, $N570&lt;=NORMA!$S$18),"CUMPLE","NO CUMPLE")</f>
        <v>CUMPLE</v>
      </c>
      <c r="AI570" s="51" t="str">
        <f>IF($I570&gt;NORMA!$O$32,"NO CUMPLE","CUMPLE")</f>
        <v>NO CUMPLE</v>
      </c>
    </row>
    <row r="571" spans="1:35" ht="14.25" customHeight="1" x14ac:dyDescent="0.35">
      <c r="A571" s="217" t="s">
        <v>120</v>
      </c>
      <c r="B571" s="217" t="s">
        <v>119</v>
      </c>
      <c r="C571" s="240">
        <v>40599</v>
      </c>
      <c r="D571" s="241">
        <v>8.3333333333333301E-2</v>
      </c>
      <c r="E571" s="216">
        <v>35.4</v>
      </c>
      <c r="F571" s="216">
        <v>222</v>
      </c>
      <c r="G571" s="216">
        <v>317</v>
      </c>
      <c r="H571" s="216">
        <v>18</v>
      </c>
      <c r="I571" s="218">
        <v>2.21</v>
      </c>
      <c r="J571" s="242">
        <v>1.83</v>
      </c>
      <c r="K571" s="218">
        <v>14.27</v>
      </c>
      <c r="L571" s="248">
        <v>2.1308616785068799</v>
      </c>
      <c r="M571" s="243">
        <v>1.83</v>
      </c>
      <c r="N571" s="243">
        <v>7.32</v>
      </c>
      <c r="O571" s="244">
        <v>300000</v>
      </c>
      <c r="P571" s="51" t="str">
        <f>IF(M571&lt;NORMA!$O$7,"NO CUMPLE","CUMPLE")</f>
        <v>CUMPLE</v>
      </c>
      <c r="Q571" s="51" t="str">
        <f>IF(E571&gt;NORMA!$O$8,"NO CUMPLE","CUMPLE")</f>
        <v>CUMPLE</v>
      </c>
      <c r="R571" s="51" t="str">
        <f>IF(F571&gt;NORMA!$O$9,"NO CUMPLE","CUMPLE")</f>
        <v>NO CUMPLE</v>
      </c>
      <c r="S571" s="51" t="str">
        <f>IF(K571&gt;NORMA!$O$10,"NO CUMPLE","CUMPLE")</f>
        <v>CUMPLE</v>
      </c>
      <c r="T571" s="51" t="str">
        <f>IF(J571&gt;NORMA!$O$11,"NO CUMPLE","CUMPLE")</f>
        <v>CUMPLE</v>
      </c>
      <c r="U571" s="51" t="str">
        <f>IF(G571&gt;NORMA!$O$12,"NO CUMPLE","CUMPLE")</f>
        <v>NO CUMPLE</v>
      </c>
      <c r="V571" s="51" t="str">
        <f>IF(H571&gt;NORMA!$O$13,"NO CUMPLE","CUMPLE")</f>
        <v>CUMPLE</v>
      </c>
      <c r="W571" s="51" t="str">
        <f>IF(O571&gt;NORMA!$O$14,"NO CUMPLE","CUMPLE")</f>
        <v>CUMPLE</v>
      </c>
      <c r="X571" s="51" t="str">
        <f>IF(AND(N571&gt;=NORMA!$Q$4, N571&lt;=NORMA!$R$4),"CUMPLE","NO CUMPLE")</f>
        <v>CUMPLE</v>
      </c>
      <c r="Y571" s="51" t="str">
        <f>IF(I571&gt;NORMA!$O$16,"NO CUMPLE","CUMPLE")</f>
        <v>CUMPLE</v>
      </c>
      <c r="Z571" s="51" t="str">
        <f>IF($M571&lt;NORMA!$O$23,"NO CUMPLE","CUMPLE")</f>
        <v>NO CUMPLE</v>
      </c>
      <c r="AA571" s="51" t="str">
        <f>IF($E571&gt;NORMA!$O$24,"NO CUMPLE","CUMPLE")</f>
        <v>NO CUMPLE</v>
      </c>
      <c r="AB571" s="51" t="str">
        <f>IF($F571&gt;NORMA!$O$25,"NO CUMPLE","CUMPLE")</f>
        <v>NO CUMPLE</v>
      </c>
      <c r="AC571" s="51" t="str">
        <f>IF($K571&gt;NORMA!$O$26,"NO CUMPLE","CUMPLE")</f>
        <v>NO CUMPLE</v>
      </c>
      <c r="AD571" s="51" t="str">
        <f>IF($J571&gt;NORMA!$O$27,"NO CUMPLE","CUMPLE")</f>
        <v>CUMPLE</v>
      </c>
      <c r="AE571" s="51" t="str">
        <f>IF($G571&gt;NORMA!$O$28,"NO CUMPLE","CUMPLE")</f>
        <v>NO CUMPLE</v>
      </c>
      <c r="AF571" s="51" t="str">
        <f>IF($H571&gt;NORMA!$O$29,"NO CUMPLE","CUMPLE")</f>
        <v>NO CUMPLE</v>
      </c>
      <c r="AG571" s="51" t="str">
        <f>IF($O571&gt;NORMA!$O$30,"NO CUMPLE","CUMPLE")</f>
        <v>NO CUMPLE</v>
      </c>
      <c r="AH571" s="51" t="str">
        <f>IF(AND($N571&gt;=NORMA!$R$18, $N571&lt;=NORMA!$S$18),"CUMPLE","NO CUMPLE")</f>
        <v>CUMPLE</v>
      </c>
      <c r="AI571" s="51" t="str">
        <f>IF($I571&gt;NORMA!$O$32,"NO CUMPLE","CUMPLE")</f>
        <v>NO CUMPLE</v>
      </c>
    </row>
    <row r="572" spans="1:35" ht="14.25" customHeight="1" x14ac:dyDescent="0.35">
      <c r="A572" s="213" t="s">
        <v>121</v>
      </c>
      <c r="B572" s="214" t="s">
        <v>119</v>
      </c>
      <c r="C572" s="252">
        <v>40607</v>
      </c>
      <c r="D572" s="251">
        <v>0.5</v>
      </c>
      <c r="E572" s="246">
        <v>32.1</v>
      </c>
      <c r="F572" s="246">
        <v>226</v>
      </c>
      <c r="G572" s="246">
        <v>262</v>
      </c>
      <c r="H572" s="216">
        <v>10.199999999999999</v>
      </c>
      <c r="I572" s="247">
        <v>2.0299999999999998</v>
      </c>
      <c r="J572" s="248">
        <v>2.93</v>
      </c>
      <c r="K572" s="218">
        <v>18.146999999999998</v>
      </c>
      <c r="L572" s="248">
        <v>4.5400915717672001</v>
      </c>
      <c r="M572" s="249">
        <v>0.2</v>
      </c>
      <c r="N572" s="249">
        <v>7.94</v>
      </c>
      <c r="O572" s="250">
        <v>900000</v>
      </c>
      <c r="P572" s="51" t="str">
        <f>IF(M572&lt;NORMA!$O$7,"NO CUMPLE","CUMPLE")</f>
        <v>NO CUMPLE</v>
      </c>
      <c r="Q572" s="51" t="str">
        <f>IF(E572&gt;NORMA!$O$8,"NO CUMPLE","CUMPLE")</f>
        <v>CUMPLE</v>
      </c>
      <c r="R572" s="51" t="str">
        <f>IF(F572&gt;NORMA!$O$9,"NO CUMPLE","CUMPLE")</f>
        <v>NO CUMPLE</v>
      </c>
      <c r="S572" s="51" t="str">
        <f>IF(K572&gt;NORMA!$O$10,"NO CUMPLE","CUMPLE")</f>
        <v>CUMPLE</v>
      </c>
      <c r="T572" s="51" t="str">
        <f>IF(J572&gt;NORMA!$O$11,"NO CUMPLE","CUMPLE")</f>
        <v>CUMPLE</v>
      </c>
      <c r="U572" s="51" t="str">
        <f>IF(G572&gt;NORMA!$O$12,"NO CUMPLE","CUMPLE")</f>
        <v>NO CUMPLE</v>
      </c>
      <c r="V572" s="51" t="str">
        <f>IF(H572&gt;NORMA!$O$13,"NO CUMPLE","CUMPLE")</f>
        <v>CUMPLE</v>
      </c>
      <c r="W572" s="51" t="str">
        <f>IF(O572&gt;NORMA!$O$14,"NO CUMPLE","CUMPLE")</f>
        <v>CUMPLE</v>
      </c>
      <c r="X572" s="51" t="str">
        <f>IF(AND(N572&gt;=NORMA!$Q$4, N572&lt;=NORMA!$R$4),"CUMPLE","NO CUMPLE")</f>
        <v>CUMPLE</v>
      </c>
      <c r="Y572" s="51" t="str">
        <f>IF(I572&gt;NORMA!$O$16,"NO CUMPLE","CUMPLE")</f>
        <v>CUMPLE</v>
      </c>
      <c r="Z572" s="51" t="str">
        <f>IF($M572&lt;NORMA!$O$23,"NO CUMPLE","CUMPLE")</f>
        <v>NO CUMPLE</v>
      </c>
      <c r="AA572" s="51" t="str">
        <f>IF($E572&gt;NORMA!$O$24,"NO CUMPLE","CUMPLE")</f>
        <v>NO CUMPLE</v>
      </c>
      <c r="AB572" s="51" t="str">
        <f>IF($F572&gt;NORMA!$O$25,"NO CUMPLE","CUMPLE")</f>
        <v>NO CUMPLE</v>
      </c>
      <c r="AC572" s="51" t="str">
        <f>IF($K572&gt;NORMA!$O$26,"NO CUMPLE","CUMPLE")</f>
        <v>NO CUMPLE</v>
      </c>
      <c r="AD572" s="51" t="str">
        <f>IF($J572&gt;NORMA!$O$27,"NO CUMPLE","CUMPLE")</f>
        <v>CUMPLE</v>
      </c>
      <c r="AE572" s="51" t="str">
        <f>IF($G572&gt;NORMA!$O$28,"NO CUMPLE","CUMPLE")</f>
        <v>NO CUMPLE</v>
      </c>
      <c r="AF572" s="51" t="str">
        <f>IF($H572&gt;NORMA!$O$29,"NO CUMPLE","CUMPLE")</f>
        <v>NO CUMPLE</v>
      </c>
      <c r="AG572" s="51" t="str">
        <f>IF($O572&gt;NORMA!$O$30,"NO CUMPLE","CUMPLE")</f>
        <v>NO CUMPLE</v>
      </c>
      <c r="AH572" s="51" t="str">
        <f>IF(AND($N572&gt;=NORMA!$R$18, $N572&lt;=NORMA!$S$18),"CUMPLE","NO CUMPLE")</f>
        <v>CUMPLE</v>
      </c>
      <c r="AI572" s="51" t="str">
        <f>IF($I572&gt;NORMA!$O$32,"NO CUMPLE","CUMPLE")</f>
        <v>NO CUMPLE</v>
      </c>
    </row>
    <row r="573" spans="1:35" ht="14.25" customHeight="1" x14ac:dyDescent="0.35">
      <c r="A573" s="213" t="s">
        <v>117</v>
      </c>
      <c r="B573" s="267" t="s">
        <v>119</v>
      </c>
      <c r="C573" s="252">
        <v>40609</v>
      </c>
      <c r="D573" s="251">
        <v>0.29166666666666702</v>
      </c>
      <c r="E573" s="246">
        <v>6.7</v>
      </c>
      <c r="F573" s="246">
        <v>75</v>
      </c>
      <c r="G573" s="246">
        <v>216</v>
      </c>
      <c r="H573" s="246">
        <v>3.7</v>
      </c>
      <c r="I573" s="247">
        <v>0.19</v>
      </c>
      <c r="J573" s="248">
        <v>1.19</v>
      </c>
      <c r="K573" s="218">
        <v>5.3150000000000004</v>
      </c>
      <c r="L573" s="248">
        <v>6.4311600307200001</v>
      </c>
      <c r="M573" s="249">
        <v>7.53</v>
      </c>
      <c r="N573" s="249">
        <v>8.06</v>
      </c>
      <c r="O573" s="250">
        <v>1500000</v>
      </c>
      <c r="P573" s="51" t="str">
        <f>IF(M573&lt;NORMA!$O$7,"NO CUMPLE","CUMPLE")</f>
        <v>CUMPLE</v>
      </c>
      <c r="Q573" s="51" t="str">
        <f>IF(E573&gt;NORMA!$O$8,"NO CUMPLE","CUMPLE")</f>
        <v>CUMPLE</v>
      </c>
      <c r="R573" s="51" t="str">
        <f>IF(F573&gt;NORMA!$O$9,"NO CUMPLE","CUMPLE")</f>
        <v>CUMPLE</v>
      </c>
      <c r="S573" s="51" t="str">
        <f>IF(K573&gt;NORMA!$O$10,"NO CUMPLE","CUMPLE")</f>
        <v>CUMPLE</v>
      </c>
      <c r="T573" s="51" t="str">
        <f>IF(J573&gt;NORMA!$O$11,"NO CUMPLE","CUMPLE")</f>
        <v>CUMPLE</v>
      </c>
      <c r="U573" s="51" t="str">
        <f>IF(G573&gt;NORMA!$O$12,"NO CUMPLE","CUMPLE")</f>
        <v>NO CUMPLE</v>
      </c>
      <c r="V573" s="51" t="str">
        <f>IF(H573&gt;NORMA!$O$13,"NO CUMPLE","CUMPLE")</f>
        <v>CUMPLE</v>
      </c>
      <c r="W573" s="51" t="str">
        <f>IF(O573&gt;NORMA!$O$14,"NO CUMPLE","CUMPLE")</f>
        <v>NO CUMPLE</v>
      </c>
      <c r="X573" s="51" t="str">
        <f>IF(AND(N573&gt;=NORMA!$Q$4, N573&lt;=NORMA!$R$4),"CUMPLE","NO CUMPLE")</f>
        <v>CUMPLE</v>
      </c>
      <c r="Y573" s="51" t="str">
        <f>IF(I573&gt;NORMA!$O$16,"NO CUMPLE","CUMPLE")</f>
        <v>CUMPLE</v>
      </c>
      <c r="Z573" s="51" t="str">
        <f>IF($M573&lt;NORMA!$O$23,"NO CUMPLE","CUMPLE")</f>
        <v>CUMPLE</v>
      </c>
      <c r="AA573" s="51" t="str">
        <f>IF($E573&gt;NORMA!$O$24,"NO CUMPLE","CUMPLE")</f>
        <v>CUMPLE</v>
      </c>
      <c r="AB573" s="51" t="str">
        <f>IF($F573&gt;NORMA!$O$25,"NO CUMPLE","CUMPLE")</f>
        <v>NO CUMPLE</v>
      </c>
      <c r="AC573" s="51" t="str">
        <f>IF($K573&gt;NORMA!$O$26,"NO CUMPLE","CUMPLE")</f>
        <v>CUMPLE</v>
      </c>
      <c r="AD573" s="51" t="str">
        <f>IF($J573&gt;NORMA!$O$27,"NO CUMPLE","CUMPLE")</f>
        <v>CUMPLE</v>
      </c>
      <c r="AE573" s="51" t="str">
        <f>IF($G573&gt;NORMA!$O$28,"NO CUMPLE","CUMPLE")</f>
        <v>NO CUMPLE</v>
      </c>
      <c r="AF573" s="51" t="str">
        <f>IF($H573&gt;NORMA!$O$29,"NO CUMPLE","CUMPLE")</f>
        <v>CUMPLE</v>
      </c>
      <c r="AG573" s="51" t="str">
        <f>IF($O573&gt;NORMA!$O$30,"NO CUMPLE","CUMPLE")</f>
        <v>NO CUMPLE</v>
      </c>
      <c r="AH573" s="51" t="str">
        <f>IF(AND($N573&gt;=NORMA!$R$18, $N573&lt;=NORMA!$S$18),"CUMPLE","NO CUMPLE")</f>
        <v>CUMPLE</v>
      </c>
      <c r="AI573" s="51" t="str">
        <f>IF($I573&gt;NORMA!$O$32,"NO CUMPLE","CUMPLE")</f>
        <v>CUMPLE</v>
      </c>
    </row>
    <row r="574" spans="1:35" ht="14.25" customHeight="1" x14ac:dyDescent="0.35">
      <c r="A574" s="217" t="s">
        <v>120</v>
      </c>
      <c r="B574" s="217" t="s">
        <v>119</v>
      </c>
      <c r="C574" s="240">
        <v>40611</v>
      </c>
      <c r="D574" s="241">
        <v>0.64583333333333304</v>
      </c>
      <c r="E574" s="216">
        <v>10.8</v>
      </c>
      <c r="F574" s="216">
        <v>125</v>
      </c>
      <c r="G574" s="216">
        <v>158</v>
      </c>
      <c r="H574" s="216">
        <v>5.6</v>
      </c>
      <c r="I574" s="218">
        <v>1.8</v>
      </c>
      <c r="J574" s="242">
        <v>1.97</v>
      </c>
      <c r="K574" s="218">
        <v>9.5510000000000002</v>
      </c>
      <c r="L574" s="248">
        <v>5.9426350429459198</v>
      </c>
      <c r="M574" s="243">
        <v>0.32</v>
      </c>
      <c r="N574" s="243">
        <v>7.61</v>
      </c>
      <c r="O574" s="244">
        <v>300000</v>
      </c>
      <c r="P574" s="51" t="str">
        <f>IF(M574&lt;NORMA!$O$7,"NO CUMPLE","CUMPLE")</f>
        <v>NO CUMPLE</v>
      </c>
      <c r="Q574" s="51" t="str">
        <f>IF(E574&gt;NORMA!$O$8,"NO CUMPLE","CUMPLE")</f>
        <v>CUMPLE</v>
      </c>
      <c r="R574" s="51" t="str">
        <f>IF(F574&gt;NORMA!$O$9,"NO CUMPLE","CUMPLE")</f>
        <v>CUMPLE</v>
      </c>
      <c r="S574" s="51" t="str">
        <f>IF(K574&gt;NORMA!$O$10,"NO CUMPLE","CUMPLE")</f>
        <v>CUMPLE</v>
      </c>
      <c r="T574" s="51" t="str">
        <f>IF(J574&gt;NORMA!$O$11,"NO CUMPLE","CUMPLE")</f>
        <v>CUMPLE</v>
      </c>
      <c r="U574" s="51" t="str">
        <f>IF(G574&gt;NORMA!$O$12,"NO CUMPLE","CUMPLE")</f>
        <v>NO CUMPLE</v>
      </c>
      <c r="V574" s="51" t="str">
        <f>IF(H574&gt;NORMA!$O$13,"NO CUMPLE","CUMPLE")</f>
        <v>CUMPLE</v>
      </c>
      <c r="W574" s="51" t="str">
        <f>IF(O574&gt;NORMA!$O$14,"NO CUMPLE","CUMPLE")</f>
        <v>CUMPLE</v>
      </c>
      <c r="X574" s="51" t="str">
        <f>IF(AND(N574&gt;=NORMA!$Q$4, N574&lt;=NORMA!$R$4),"CUMPLE","NO CUMPLE")</f>
        <v>CUMPLE</v>
      </c>
      <c r="Y574" s="51" t="str">
        <f>IF(I574&gt;NORMA!$O$16,"NO CUMPLE","CUMPLE")</f>
        <v>CUMPLE</v>
      </c>
      <c r="Z574" s="51" t="str">
        <f>IF($M574&lt;NORMA!$O$23,"NO CUMPLE","CUMPLE")</f>
        <v>NO CUMPLE</v>
      </c>
      <c r="AA574" s="51" t="str">
        <f>IF($E574&gt;NORMA!$O$24,"NO CUMPLE","CUMPLE")</f>
        <v>CUMPLE</v>
      </c>
      <c r="AB574" s="51" t="str">
        <f>IF($F574&gt;NORMA!$O$25,"NO CUMPLE","CUMPLE")</f>
        <v>NO CUMPLE</v>
      </c>
      <c r="AC574" s="51" t="str">
        <f>IF($K574&gt;NORMA!$O$26,"NO CUMPLE","CUMPLE")</f>
        <v>CUMPLE</v>
      </c>
      <c r="AD574" s="51" t="str">
        <f>IF($J574&gt;NORMA!$O$27,"NO CUMPLE","CUMPLE")</f>
        <v>CUMPLE</v>
      </c>
      <c r="AE574" s="51" t="str">
        <f>IF($G574&gt;NORMA!$O$28,"NO CUMPLE","CUMPLE")</f>
        <v>NO CUMPLE</v>
      </c>
      <c r="AF574" s="51" t="str">
        <f>IF($H574&gt;NORMA!$O$29,"NO CUMPLE","CUMPLE")</f>
        <v>CUMPLE</v>
      </c>
      <c r="AG574" s="51" t="str">
        <f>IF($O574&gt;NORMA!$O$30,"NO CUMPLE","CUMPLE")</f>
        <v>NO CUMPLE</v>
      </c>
      <c r="AH574" s="51" t="str">
        <f>IF(AND($N574&gt;=NORMA!$R$18, $N574&lt;=NORMA!$S$18),"CUMPLE","NO CUMPLE")</f>
        <v>CUMPLE</v>
      </c>
      <c r="AI574" s="51" t="str">
        <f>IF($I574&gt;NORMA!$O$32,"NO CUMPLE","CUMPLE")</f>
        <v>NO CUMPLE</v>
      </c>
    </row>
    <row r="575" spans="1:35" ht="14.25" customHeight="1" x14ac:dyDescent="0.35">
      <c r="A575" s="213" t="s">
        <v>118</v>
      </c>
      <c r="B575" s="217" t="s">
        <v>119</v>
      </c>
      <c r="C575" s="252">
        <v>40613</v>
      </c>
      <c r="D575" s="251">
        <v>0.64583333333333304</v>
      </c>
      <c r="E575" s="246">
        <v>8.1</v>
      </c>
      <c r="F575" s="246">
        <v>99.9</v>
      </c>
      <c r="G575" s="246">
        <v>143</v>
      </c>
      <c r="H575" s="246">
        <v>4</v>
      </c>
      <c r="I575" s="247">
        <v>0.45</v>
      </c>
      <c r="J575" s="248">
        <v>1.83</v>
      </c>
      <c r="K575" s="218">
        <v>6.5190000000000001</v>
      </c>
      <c r="L575" s="248">
        <v>3.4164018479039999</v>
      </c>
      <c r="M575" s="249">
        <v>0.18</v>
      </c>
      <c r="N575" s="249">
        <v>7.04</v>
      </c>
      <c r="O575" s="250">
        <v>240000</v>
      </c>
      <c r="P575" s="51" t="str">
        <f>IF(M575&lt;NORMA!$O$7,"NO CUMPLE","CUMPLE")</f>
        <v>NO CUMPLE</v>
      </c>
      <c r="Q575" s="51" t="str">
        <f>IF(E575&gt;NORMA!$O$8,"NO CUMPLE","CUMPLE")</f>
        <v>CUMPLE</v>
      </c>
      <c r="R575" s="51" t="str">
        <f>IF(F575&gt;NORMA!$O$9,"NO CUMPLE","CUMPLE")</f>
        <v>CUMPLE</v>
      </c>
      <c r="S575" s="51" t="str">
        <f>IF(K575&gt;NORMA!$O$10,"NO CUMPLE","CUMPLE")</f>
        <v>CUMPLE</v>
      </c>
      <c r="T575" s="51" t="str">
        <f>IF(J575&gt;NORMA!$O$11,"NO CUMPLE","CUMPLE")</f>
        <v>CUMPLE</v>
      </c>
      <c r="U575" s="51" t="str">
        <f>IF(G575&gt;NORMA!$O$12,"NO CUMPLE","CUMPLE")</f>
        <v>CUMPLE</v>
      </c>
      <c r="V575" s="51" t="str">
        <f>IF(H575&gt;NORMA!$O$13,"NO CUMPLE","CUMPLE")</f>
        <v>CUMPLE</v>
      </c>
      <c r="W575" s="51" t="str">
        <f>IF(O575&gt;NORMA!$O$14,"NO CUMPLE","CUMPLE")</f>
        <v>CUMPLE</v>
      </c>
      <c r="X575" s="51" t="str">
        <f>IF(AND(N575&gt;=NORMA!$Q$4, N575&lt;=NORMA!$R$4),"CUMPLE","NO CUMPLE")</f>
        <v>CUMPLE</v>
      </c>
      <c r="Y575" s="51" t="str">
        <f>IF(I575&gt;NORMA!$O$16,"NO CUMPLE","CUMPLE")</f>
        <v>CUMPLE</v>
      </c>
      <c r="Z575" s="51" t="str">
        <f>IF($M575&lt;NORMA!$O$23,"NO CUMPLE","CUMPLE")</f>
        <v>NO CUMPLE</v>
      </c>
      <c r="AA575" s="51" t="str">
        <f>IF($E575&gt;NORMA!$O$24,"NO CUMPLE","CUMPLE")</f>
        <v>CUMPLE</v>
      </c>
      <c r="AB575" s="51" t="str">
        <f>IF($F575&gt;NORMA!$O$25,"NO CUMPLE","CUMPLE")</f>
        <v>NO CUMPLE</v>
      </c>
      <c r="AC575" s="51" t="str">
        <f>IF($K575&gt;NORMA!$O$26,"NO CUMPLE","CUMPLE")</f>
        <v>CUMPLE</v>
      </c>
      <c r="AD575" s="51" t="str">
        <f>IF($J575&gt;NORMA!$O$27,"NO CUMPLE","CUMPLE")</f>
        <v>CUMPLE</v>
      </c>
      <c r="AE575" s="51" t="str">
        <f>IF($G575&gt;NORMA!$O$28,"NO CUMPLE","CUMPLE")</f>
        <v>NO CUMPLE</v>
      </c>
      <c r="AF575" s="51" t="str">
        <f>IF($H575&gt;NORMA!$O$29,"NO CUMPLE","CUMPLE")</f>
        <v>CUMPLE</v>
      </c>
      <c r="AG575" s="51" t="str">
        <f>IF($O575&gt;NORMA!$O$30,"NO CUMPLE","CUMPLE")</f>
        <v>NO CUMPLE</v>
      </c>
      <c r="AH575" s="51" t="str">
        <f>IF(AND($N575&gt;=NORMA!$R$18, $N575&lt;=NORMA!$S$18),"CUMPLE","NO CUMPLE")</f>
        <v>CUMPLE</v>
      </c>
      <c r="AI575" s="51" t="str">
        <f>IF($I575&gt;NORMA!$O$32,"NO CUMPLE","CUMPLE")</f>
        <v>CUMPLE</v>
      </c>
    </row>
    <row r="576" spans="1:35" ht="14.25" customHeight="1" x14ac:dyDescent="0.35">
      <c r="A576" s="213" t="s">
        <v>117</v>
      </c>
      <c r="B576" s="267" t="s">
        <v>119</v>
      </c>
      <c r="C576" s="252">
        <v>40618</v>
      </c>
      <c r="D576" s="251">
        <v>0.64583333333333304</v>
      </c>
      <c r="E576" s="246">
        <v>4.8</v>
      </c>
      <c r="F576" s="246">
        <v>88</v>
      </c>
      <c r="G576" s="246">
        <v>406</v>
      </c>
      <c r="H576" s="245">
        <v>3.6</v>
      </c>
      <c r="I576" s="247">
        <v>0.35</v>
      </c>
      <c r="J576" s="248">
        <v>3.74</v>
      </c>
      <c r="K576" s="218">
        <v>5.1420000000000003</v>
      </c>
      <c r="L576" s="248">
        <v>5.1562656592031999</v>
      </c>
      <c r="M576" s="249">
        <v>7.18</v>
      </c>
      <c r="N576" s="249">
        <v>9.2899999999999991</v>
      </c>
      <c r="O576" s="250">
        <v>23000</v>
      </c>
      <c r="P576" s="51" t="str">
        <f>IF(M576&lt;NORMA!$O$7,"NO CUMPLE","CUMPLE")</f>
        <v>CUMPLE</v>
      </c>
      <c r="Q576" s="51" t="str">
        <f>IF(E576&gt;NORMA!$O$8,"NO CUMPLE","CUMPLE")</f>
        <v>CUMPLE</v>
      </c>
      <c r="R576" s="51" t="str">
        <f>IF(F576&gt;NORMA!$O$9,"NO CUMPLE","CUMPLE")</f>
        <v>CUMPLE</v>
      </c>
      <c r="S576" s="51" t="str">
        <f>IF(K576&gt;NORMA!$O$10,"NO CUMPLE","CUMPLE")</f>
        <v>CUMPLE</v>
      </c>
      <c r="T576" s="51" t="str">
        <f>IF(J576&gt;NORMA!$O$11,"NO CUMPLE","CUMPLE")</f>
        <v>CUMPLE</v>
      </c>
      <c r="U576" s="51" t="str">
        <f>IF(G576&gt;NORMA!$O$12,"NO CUMPLE","CUMPLE")</f>
        <v>NO CUMPLE</v>
      </c>
      <c r="V576" s="51" t="str">
        <f>IF(H576&gt;NORMA!$O$13,"NO CUMPLE","CUMPLE")</f>
        <v>CUMPLE</v>
      </c>
      <c r="W576" s="51" t="str">
        <f>IF(O576&gt;NORMA!$O$14,"NO CUMPLE","CUMPLE")</f>
        <v>CUMPLE</v>
      </c>
      <c r="X576" s="51" t="str">
        <f>IF(AND(N576&gt;=NORMA!$Q$4, N576&lt;=NORMA!$R$4),"CUMPLE","NO CUMPLE")</f>
        <v>NO CUMPLE</v>
      </c>
      <c r="Y576" s="51" t="str">
        <f>IF(I576&gt;NORMA!$O$16,"NO CUMPLE","CUMPLE")</f>
        <v>CUMPLE</v>
      </c>
      <c r="Z576" s="51" t="str">
        <f>IF($M576&lt;NORMA!$O$23,"NO CUMPLE","CUMPLE")</f>
        <v>CUMPLE</v>
      </c>
      <c r="AA576" s="51" t="str">
        <f>IF($E576&gt;NORMA!$O$24,"NO CUMPLE","CUMPLE")</f>
        <v>CUMPLE</v>
      </c>
      <c r="AB576" s="51" t="str">
        <f>IF($F576&gt;NORMA!$O$25,"NO CUMPLE","CUMPLE")</f>
        <v>NO CUMPLE</v>
      </c>
      <c r="AC576" s="51" t="str">
        <f>IF($K576&gt;NORMA!$O$26,"NO CUMPLE","CUMPLE")</f>
        <v>CUMPLE</v>
      </c>
      <c r="AD576" s="51" t="str">
        <f>IF($J576&gt;NORMA!$O$27,"NO CUMPLE","CUMPLE")</f>
        <v>NO CUMPLE</v>
      </c>
      <c r="AE576" s="51" t="str">
        <f>IF($G576&gt;NORMA!$O$28,"NO CUMPLE","CUMPLE")</f>
        <v>NO CUMPLE</v>
      </c>
      <c r="AF576" s="51" t="str">
        <f>IF($H576&gt;NORMA!$O$29,"NO CUMPLE","CUMPLE")</f>
        <v>CUMPLE</v>
      </c>
      <c r="AG576" s="51" t="str">
        <f>IF($O576&gt;NORMA!$O$30,"NO CUMPLE","CUMPLE")</f>
        <v>CUMPLE</v>
      </c>
      <c r="AH576" s="51" t="str">
        <f>IF(AND($N576&gt;=NORMA!$R$18, $N576&lt;=NORMA!$S$18),"CUMPLE","NO CUMPLE")</f>
        <v>NO CUMPLE</v>
      </c>
      <c r="AI576" s="51" t="str">
        <f>IF($I576&gt;NORMA!$O$32,"NO CUMPLE","CUMPLE")</f>
        <v>CUMPLE</v>
      </c>
    </row>
    <row r="577" spans="1:35" ht="14.25" customHeight="1" x14ac:dyDescent="0.35">
      <c r="A577" s="213" t="s">
        <v>118</v>
      </c>
      <c r="B577" s="217" t="s">
        <v>119</v>
      </c>
      <c r="C577" s="252">
        <v>40631</v>
      </c>
      <c r="D577" s="251">
        <v>0</v>
      </c>
      <c r="E577" s="246">
        <v>2.9</v>
      </c>
      <c r="F577" s="246">
        <v>84</v>
      </c>
      <c r="G577" s="246">
        <v>206</v>
      </c>
      <c r="H577" s="246">
        <v>6.2</v>
      </c>
      <c r="I577" s="247">
        <v>0.31</v>
      </c>
      <c r="J577" s="248">
        <v>1.94</v>
      </c>
      <c r="K577" s="218">
        <v>6.0019999999999998</v>
      </c>
      <c r="L577" s="248">
        <v>3.5752404053087998</v>
      </c>
      <c r="M577" s="249">
        <v>0.24</v>
      </c>
      <c r="N577" s="249">
        <v>6.61</v>
      </c>
      <c r="O577" s="250">
        <v>90000</v>
      </c>
      <c r="P577" s="51" t="str">
        <f>IF(M577&lt;NORMA!$O$7,"NO CUMPLE","CUMPLE")</f>
        <v>NO CUMPLE</v>
      </c>
      <c r="Q577" s="51" t="str">
        <f>IF(E577&gt;NORMA!$O$8,"NO CUMPLE","CUMPLE")</f>
        <v>CUMPLE</v>
      </c>
      <c r="R577" s="51" t="str">
        <f>IF(F577&gt;NORMA!$O$9,"NO CUMPLE","CUMPLE")</f>
        <v>CUMPLE</v>
      </c>
      <c r="S577" s="51" t="str">
        <f>IF(K577&gt;NORMA!$O$10,"NO CUMPLE","CUMPLE")</f>
        <v>CUMPLE</v>
      </c>
      <c r="T577" s="51" t="str">
        <f>IF(J577&gt;NORMA!$O$11,"NO CUMPLE","CUMPLE")</f>
        <v>CUMPLE</v>
      </c>
      <c r="U577" s="51" t="str">
        <f>IF(G577&gt;NORMA!$O$12,"NO CUMPLE","CUMPLE")</f>
        <v>NO CUMPLE</v>
      </c>
      <c r="V577" s="51" t="str">
        <f>IF(H577&gt;NORMA!$O$13,"NO CUMPLE","CUMPLE")</f>
        <v>CUMPLE</v>
      </c>
      <c r="W577" s="51" t="str">
        <f>IF(O577&gt;NORMA!$O$14,"NO CUMPLE","CUMPLE")</f>
        <v>CUMPLE</v>
      </c>
      <c r="X577" s="51" t="str">
        <f>IF(AND(N577&gt;=NORMA!$Q$4, N577&lt;=NORMA!$R$4),"CUMPLE","NO CUMPLE")</f>
        <v>CUMPLE</v>
      </c>
      <c r="Y577" s="51" t="str">
        <f>IF(I577&gt;NORMA!$O$16,"NO CUMPLE","CUMPLE")</f>
        <v>CUMPLE</v>
      </c>
      <c r="Z577" s="51" t="str">
        <f>IF($M577&lt;NORMA!$O$23,"NO CUMPLE","CUMPLE")</f>
        <v>NO CUMPLE</v>
      </c>
      <c r="AA577" s="51" t="str">
        <f>IF($E577&gt;NORMA!$O$24,"NO CUMPLE","CUMPLE")</f>
        <v>CUMPLE</v>
      </c>
      <c r="AB577" s="51" t="str">
        <f>IF($F577&gt;NORMA!$O$25,"NO CUMPLE","CUMPLE")</f>
        <v>NO CUMPLE</v>
      </c>
      <c r="AC577" s="51" t="str">
        <f>IF($K577&gt;NORMA!$O$26,"NO CUMPLE","CUMPLE")</f>
        <v>CUMPLE</v>
      </c>
      <c r="AD577" s="51" t="str">
        <f>IF($J577&gt;NORMA!$O$27,"NO CUMPLE","CUMPLE")</f>
        <v>CUMPLE</v>
      </c>
      <c r="AE577" s="51" t="str">
        <f>IF($G577&gt;NORMA!$O$28,"NO CUMPLE","CUMPLE")</f>
        <v>NO CUMPLE</v>
      </c>
      <c r="AF577" s="51" t="str">
        <f>IF($H577&gt;NORMA!$O$29,"NO CUMPLE","CUMPLE")</f>
        <v>CUMPLE</v>
      </c>
      <c r="AG577" s="51" t="str">
        <f>IF($O577&gt;NORMA!$O$30,"NO CUMPLE","CUMPLE")</f>
        <v>CUMPLE</v>
      </c>
      <c r="AH577" s="51" t="str">
        <f>IF(AND($N577&gt;=NORMA!$R$18, $N577&lt;=NORMA!$S$18),"CUMPLE","NO CUMPLE")</f>
        <v>CUMPLE</v>
      </c>
      <c r="AI577" s="51" t="str">
        <f>IF($I577&gt;NORMA!$O$32,"NO CUMPLE","CUMPLE")</f>
        <v>CUMPLE</v>
      </c>
    </row>
    <row r="578" spans="1:35" ht="14.25" customHeight="1" x14ac:dyDescent="0.35">
      <c r="A578" s="213" t="s">
        <v>121</v>
      </c>
      <c r="B578" s="214" t="s">
        <v>119</v>
      </c>
      <c r="C578" s="252">
        <v>40632</v>
      </c>
      <c r="D578" s="251">
        <v>0</v>
      </c>
      <c r="E578" s="246">
        <v>23.7</v>
      </c>
      <c r="F578" s="246">
        <v>137</v>
      </c>
      <c r="G578" s="246">
        <v>210</v>
      </c>
      <c r="H578" s="245">
        <v>3.6</v>
      </c>
      <c r="I578" s="247">
        <v>1.7</v>
      </c>
      <c r="J578" s="248">
        <v>1.82</v>
      </c>
      <c r="K578" s="218">
        <v>10.212999999999999</v>
      </c>
      <c r="L578" s="248">
        <v>3.9866079967960002</v>
      </c>
      <c r="M578" s="249">
        <v>0.15</v>
      </c>
      <c r="N578" s="249">
        <v>6.82</v>
      </c>
      <c r="O578" s="250">
        <v>700000</v>
      </c>
      <c r="P578" s="51" t="str">
        <f>IF(M578&lt;NORMA!$O$7,"NO CUMPLE","CUMPLE")</f>
        <v>NO CUMPLE</v>
      </c>
      <c r="Q578" s="51" t="str">
        <f>IF(E578&gt;NORMA!$O$8,"NO CUMPLE","CUMPLE")</f>
        <v>CUMPLE</v>
      </c>
      <c r="R578" s="51" t="str">
        <f>IF(F578&gt;NORMA!$O$9,"NO CUMPLE","CUMPLE")</f>
        <v>CUMPLE</v>
      </c>
      <c r="S578" s="51" t="str">
        <f>IF(K578&gt;NORMA!$O$10,"NO CUMPLE","CUMPLE")</f>
        <v>CUMPLE</v>
      </c>
      <c r="T578" s="51" t="str">
        <f>IF(J578&gt;NORMA!$O$11,"NO CUMPLE","CUMPLE")</f>
        <v>CUMPLE</v>
      </c>
      <c r="U578" s="51" t="str">
        <f>IF(G578&gt;NORMA!$O$12,"NO CUMPLE","CUMPLE")</f>
        <v>NO CUMPLE</v>
      </c>
      <c r="V578" s="51" t="str">
        <f>IF(H578&gt;NORMA!$O$13,"NO CUMPLE","CUMPLE")</f>
        <v>CUMPLE</v>
      </c>
      <c r="W578" s="51" t="str">
        <f>IF(O578&gt;NORMA!$O$14,"NO CUMPLE","CUMPLE")</f>
        <v>CUMPLE</v>
      </c>
      <c r="X578" s="51" t="str">
        <f>IF(AND(N578&gt;=NORMA!$Q$4, N578&lt;=NORMA!$R$4),"CUMPLE","NO CUMPLE")</f>
        <v>CUMPLE</v>
      </c>
      <c r="Y578" s="51" t="str">
        <f>IF(I578&gt;NORMA!$O$16,"NO CUMPLE","CUMPLE")</f>
        <v>CUMPLE</v>
      </c>
      <c r="Z578" s="51" t="str">
        <f>IF($M578&lt;NORMA!$O$23,"NO CUMPLE","CUMPLE")</f>
        <v>NO CUMPLE</v>
      </c>
      <c r="AA578" s="51" t="str">
        <f>IF($E578&gt;NORMA!$O$24,"NO CUMPLE","CUMPLE")</f>
        <v>CUMPLE</v>
      </c>
      <c r="AB578" s="51" t="str">
        <f>IF($F578&gt;NORMA!$O$25,"NO CUMPLE","CUMPLE")</f>
        <v>NO CUMPLE</v>
      </c>
      <c r="AC578" s="51" t="str">
        <f>IF($K578&gt;NORMA!$O$26,"NO CUMPLE","CUMPLE")</f>
        <v>NO CUMPLE</v>
      </c>
      <c r="AD578" s="51" t="str">
        <f>IF($J578&gt;NORMA!$O$27,"NO CUMPLE","CUMPLE")</f>
        <v>CUMPLE</v>
      </c>
      <c r="AE578" s="51" t="str">
        <f>IF($G578&gt;NORMA!$O$28,"NO CUMPLE","CUMPLE")</f>
        <v>NO CUMPLE</v>
      </c>
      <c r="AF578" s="51" t="str">
        <f>IF($H578&gt;NORMA!$O$29,"NO CUMPLE","CUMPLE")</f>
        <v>CUMPLE</v>
      </c>
      <c r="AG578" s="51" t="str">
        <f>IF($O578&gt;NORMA!$O$30,"NO CUMPLE","CUMPLE")</f>
        <v>NO CUMPLE</v>
      </c>
      <c r="AH578" s="51" t="str">
        <f>IF(AND($N578&gt;=NORMA!$R$18, $N578&lt;=NORMA!$S$18),"CUMPLE","NO CUMPLE")</f>
        <v>CUMPLE</v>
      </c>
      <c r="AI578" s="51" t="str">
        <f>IF($I578&gt;NORMA!$O$32,"NO CUMPLE","CUMPLE")</f>
        <v>NO CUMPLE</v>
      </c>
    </row>
    <row r="579" spans="1:35" ht="14.25" customHeight="1" x14ac:dyDescent="0.35">
      <c r="A579" s="213" t="s">
        <v>117</v>
      </c>
      <c r="B579" s="267" t="s">
        <v>119</v>
      </c>
      <c r="C579" s="252">
        <v>40633</v>
      </c>
      <c r="D579" s="251">
        <v>0</v>
      </c>
      <c r="E579" s="246">
        <v>8.3000000000000007</v>
      </c>
      <c r="F579" s="246">
        <v>111</v>
      </c>
      <c r="G579" s="246">
        <v>374</v>
      </c>
      <c r="H579" s="245">
        <v>3.6</v>
      </c>
      <c r="I579" s="247">
        <v>0.86</v>
      </c>
      <c r="J579" s="248">
        <v>0.43</v>
      </c>
      <c r="K579" s="218">
        <v>17.309999999999999</v>
      </c>
      <c r="L579" s="248">
        <v>1.063232282472</v>
      </c>
      <c r="M579" s="249">
        <v>6.48</v>
      </c>
      <c r="N579" s="249">
        <v>7.99</v>
      </c>
      <c r="O579" s="250">
        <v>1100000</v>
      </c>
      <c r="P579" s="51" t="str">
        <f>IF(M579&lt;NORMA!$O$7,"NO CUMPLE","CUMPLE")</f>
        <v>CUMPLE</v>
      </c>
      <c r="Q579" s="51" t="str">
        <f>IF(E579&gt;NORMA!$O$8,"NO CUMPLE","CUMPLE")</f>
        <v>CUMPLE</v>
      </c>
      <c r="R579" s="51" t="str">
        <f>IF(F579&gt;NORMA!$O$9,"NO CUMPLE","CUMPLE")</f>
        <v>CUMPLE</v>
      </c>
      <c r="S579" s="51" t="str">
        <f>IF(K579&gt;NORMA!$O$10,"NO CUMPLE","CUMPLE")</f>
        <v>CUMPLE</v>
      </c>
      <c r="T579" s="51" t="str">
        <f>IF(J579&gt;NORMA!$O$11,"NO CUMPLE","CUMPLE")</f>
        <v>CUMPLE</v>
      </c>
      <c r="U579" s="51" t="str">
        <f>IF(G579&gt;NORMA!$O$12,"NO CUMPLE","CUMPLE")</f>
        <v>NO CUMPLE</v>
      </c>
      <c r="V579" s="51" t="str">
        <f>IF(H579&gt;NORMA!$O$13,"NO CUMPLE","CUMPLE")</f>
        <v>CUMPLE</v>
      </c>
      <c r="W579" s="51" t="str">
        <f>IF(O579&gt;NORMA!$O$14,"NO CUMPLE","CUMPLE")</f>
        <v>NO CUMPLE</v>
      </c>
      <c r="X579" s="51" t="str">
        <f>IF(AND(N579&gt;=NORMA!$Q$4, N579&lt;=NORMA!$R$4),"CUMPLE","NO CUMPLE")</f>
        <v>CUMPLE</v>
      </c>
      <c r="Y579" s="51" t="str">
        <f>IF(I579&gt;NORMA!$O$16,"NO CUMPLE","CUMPLE")</f>
        <v>CUMPLE</v>
      </c>
      <c r="Z579" s="51" t="str">
        <f>IF($M579&lt;NORMA!$O$23,"NO CUMPLE","CUMPLE")</f>
        <v>CUMPLE</v>
      </c>
      <c r="AA579" s="51" t="str">
        <f>IF($E579&gt;NORMA!$O$24,"NO CUMPLE","CUMPLE")</f>
        <v>CUMPLE</v>
      </c>
      <c r="AB579" s="51" t="str">
        <f>IF($F579&gt;NORMA!$O$25,"NO CUMPLE","CUMPLE")</f>
        <v>NO CUMPLE</v>
      </c>
      <c r="AC579" s="51" t="str">
        <f>IF($K579&gt;NORMA!$O$26,"NO CUMPLE","CUMPLE")</f>
        <v>NO CUMPLE</v>
      </c>
      <c r="AD579" s="51" t="str">
        <f>IF($J579&gt;NORMA!$O$27,"NO CUMPLE","CUMPLE")</f>
        <v>CUMPLE</v>
      </c>
      <c r="AE579" s="51" t="str">
        <f>IF($G579&gt;NORMA!$O$28,"NO CUMPLE","CUMPLE")</f>
        <v>NO CUMPLE</v>
      </c>
      <c r="AF579" s="51" t="str">
        <f>IF($H579&gt;NORMA!$O$29,"NO CUMPLE","CUMPLE")</f>
        <v>CUMPLE</v>
      </c>
      <c r="AG579" s="51" t="str">
        <f>IF($O579&gt;NORMA!$O$30,"NO CUMPLE","CUMPLE")</f>
        <v>NO CUMPLE</v>
      </c>
      <c r="AH579" s="51" t="str">
        <f>IF(AND($N579&gt;=NORMA!$R$18, $N579&lt;=NORMA!$S$18),"CUMPLE","NO CUMPLE")</f>
        <v>CUMPLE</v>
      </c>
      <c r="AI579" s="51" t="str">
        <f>IF($I579&gt;NORMA!$O$32,"NO CUMPLE","CUMPLE")</f>
        <v>CUMPLE</v>
      </c>
    </row>
    <row r="580" spans="1:35" ht="14.25" customHeight="1" x14ac:dyDescent="0.35">
      <c r="A580" s="213" t="s">
        <v>118</v>
      </c>
      <c r="B580" s="217" t="s">
        <v>119</v>
      </c>
      <c r="C580" s="252">
        <v>40642</v>
      </c>
      <c r="D580" s="251">
        <v>0.29166666666666702</v>
      </c>
      <c r="E580" s="246">
        <v>3.6</v>
      </c>
      <c r="F580" s="246">
        <v>28.1</v>
      </c>
      <c r="G580" s="246">
        <v>184</v>
      </c>
      <c r="H580" s="245">
        <v>3.6</v>
      </c>
      <c r="I580" s="247">
        <v>0.98</v>
      </c>
      <c r="J580" s="248">
        <v>2.2000000000000002</v>
      </c>
      <c r="K580" s="218">
        <v>7.13</v>
      </c>
      <c r="L580" s="248">
        <v>0.89483936246399998</v>
      </c>
      <c r="M580" s="249">
        <v>1.1599999999999999</v>
      </c>
      <c r="N580" s="249">
        <v>7.06</v>
      </c>
      <c r="O580" s="250">
        <v>430000</v>
      </c>
      <c r="P580" s="51" t="str">
        <f>IF(M580&lt;NORMA!$O$7,"NO CUMPLE","CUMPLE")</f>
        <v>CUMPLE</v>
      </c>
      <c r="Q580" s="51" t="str">
        <f>IF(E580&gt;NORMA!$O$8,"NO CUMPLE","CUMPLE")</f>
        <v>CUMPLE</v>
      </c>
      <c r="R580" s="51" t="str">
        <f>IF(F580&gt;NORMA!$O$9,"NO CUMPLE","CUMPLE")</f>
        <v>CUMPLE</v>
      </c>
      <c r="S580" s="51" t="str">
        <f>IF(K580&gt;NORMA!$O$10,"NO CUMPLE","CUMPLE")</f>
        <v>CUMPLE</v>
      </c>
      <c r="T580" s="51" t="str">
        <f>IF(J580&gt;NORMA!$O$11,"NO CUMPLE","CUMPLE")</f>
        <v>CUMPLE</v>
      </c>
      <c r="U580" s="51" t="str">
        <f>IF(G580&gt;NORMA!$O$12,"NO CUMPLE","CUMPLE")</f>
        <v>NO CUMPLE</v>
      </c>
      <c r="V580" s="51" t="str">
        <f>IF(H580&gt;NORMA!$O$13,"NO CUMPLE","CUMPLE")</f>
        <v>CUMPLE</v>
      </c>
      <c r="W580" s="51" t="str">
        <f>IF(O580&gt;NORMA!$O$14,"NO CUMPLE","CUMPLE")</f>
        <v>CUMPLE</v>
      </c>
      <c r="X580" s="51" t="str">
        <f>IF(AND(N580&gt;=NORMA!$Q$4, N580&lt;=NORMA!$R$4),"CUMPLE","NO CUMPLE")</f>
        <v>CUMPLE</v>
      </c>
      <c r="Y580" s="51" t="str">
        <f>IF(I580&gt;NORMA!$O$16,"NO CUMPLE","CUMPLE")</f>
        <v>CUMPLE</v>
      </c>
      <c r="Z580" s="51" t="str">
        <f>IF($M580&lt;NORMA!$O$23,"NO CUMPLE","CUMPLE")</f>
        <v>NO CUMPLE</v>
      </c>
      <c r="AA580" s="51" t="str">
        <f>IF($E580&gt;NORMA!$O$24,"NO CUMPLE","CUMPLE")</f>
        <v>CUMPLE</v>
      </c>
      <c r="AB580" s="51" t="str">
        <f>IF($F580&gt;NORMA!$O$25,"NO CUMPLE","CUMPLE")</f>
        <v>CUMPLE</v>
      </c>
      <c r="AC580" s="51" t="str">
        <f>IF($K580&gt;NORMA!$O$26,"NO CUMPLE","CUMPLE")</f>
        <v>CUMPLE</v>
      </c>
      <c r="AD580" s="51" t="str">
        <f>IF($J580&gt;NORMA!$O$27,"NO CUMPLE","CUMPLE")</f>
        <v>CUMPLE</v>
      </c>
      <c r="AE580" s="51" t="str">
        <f>IF($G580&gt;NORMA!$O$28,"NO CUMPLE","CUMPLE")</f>
        <v>NO CUMPLE</v>
      </c>
      <c r="AF580" s="51" t="str">
        <f>IF($H580&gt;NORMA!$O$29,"NO CUMPLE","CUMPLE")</f>
        <v>CUMPLE</v>
      </c>
      <c r="AG580" s="51" t="str">
        <f>IF($O580&gt;NORMA!$O$30,"NO CUMPLE","CUMPLE")</f>
        <v>NO CUMPLE</v>
      </c>
      <c r="AH580" s="51" t="str">
        <f>IF(AND($N580&gt;=NORMA!$R$18, $N580&lt;=NORMA!$S$18),"CUMPLE","NO CUMPLE")</f>
        <v>CUMPLE</v>
      </c>
      <c r="AI580" s="51" t="str">
        <f>IF($I580&gt;NORMA!$O$32,"NO CUMPLE","CUMPLE")</f>
        <v>CUMPLE</v>
      </c>
    </row>
    <row r="581" spans="1:35" ht="14.25" customHeight="1" x14ac:dyDescent="0.35">
      <c r="A581" s="217" t="s">
        <v>120</v>
      </c>
      <c r="B581" s="217" t="s">
        <v>119</v>
      </c>
      <c r="C581" s="240">
        <v>40644</v>
      </c>
      <c r="D581" s="251">
        <v>0</v>
      </c>
      <c r="E581" s="246">
        <v>29.6</v>
      </c>
      <c r="F581" s="246">
        <v>119</v>
      </c>
      <c r="G581" s="246">
        <v>195</v>
      </c>
      <c r="H581" s="216">
        <v>4</v>
      </c>
      <c r="I581" s="247">
        <v>1.79</v>
      </c>
      <c r="J581" s="248">
        <v>2.95</v>
      </c>
      <c r="K581" s="218">
        <v>12.930999999999999</v>
      </c>
      <c r="L581" s="248">
        <v>1.8682402811904</v>
      </c>
      <c r="M581" s="249">
        <v>0.3</v>
      </c>
      <c r="N581" s="249">
        <v>7.06</v>
      </c>
      <c r="O581" s="250">
        <v>300000</v>
      </c>
      <c r="P581" s="51" t="str">
        <f>IF(M581&lt;NORMA!$O$7,"NO CUMPLE","CUMPLE")</f>
        <v>NO CUMPLE</v>
      </c>
      <c r="Q581" s="51" t="str">
        <f>IF(E581&gt;NORMA!$O$8,"NO CUMPLE","CUMPLE")</f>
        <v>CUMPLE</v>
      </c>
      <c r="R581" s="51" t="str">
        <f>IF(F581&gt;NORMA!$O$9,"NO CUMPLE","CUMPLE")</f>
        <v>CUMPLE</v>
      </c>
      <c r="S581" s="51" t="str">
        <f>IF(K581&gt;NORMA!$O$10,"NO CUMPLE","CUMPLE")</f>
        <v>CUMPLE</v>
      </c>
      <c r="T581" s="51" t="str">
        <f>IF(J581&gt;NORMA!$O$11,"NO CUMPLE","CUMPLE")</f>
        <v>CUMPLE</v>
      </c>
      <c r="U581" s="51" t="str">
        <f>IF(G581&gt;NORMA!$O$12,"NO CUMPLE","CUMPLE")</f>
        <v>NO CUMPLE</v>
      </c>
      <c r="V581" s="51" t="str">
        <f>IF(H581&gt;NORMA!$O$13,"NO CUMPLE","CUMPLE")</f>
        <v>CUMPLE</v>
      </c>
      <c r="W581" s="51" t="str">
        <f>IF(O581&gt;NORMA!$O$14,"NO CUMPLE","CUMPLE")</f>
        <v>CUMPLE</v>
      </c>
      <c r="X581" s="51" t="str">
        <f>IF(AND(N581&gt;=NORMA!$Q$4, N581&lt;=NORMA!$R$4),"CUMPLE","NO CUMPLE")</f>
        <v>CUMPLE</v>
      </c>
      <c r="Y581" s="51" t="str">
        <f>IF(I581&gt;NORMA!$O$16,"NO CUMPLE","CUMPLE")</f>
        <v>CUMPLE</v>
      </c>
      <c r="Z581" s="51" t="str">
        <f>IF($M581&lt;NORMA!$O$23,"NO CUMPLE","CUMPLE")</f>
        <v>NO CUMPLE</v>
      </c>
      <c r="AA581" s="51" t="str">
        <f>IF($E581&gt;NORMA!$O$24,"NO CUMPLE","CUMPLE")</f>
        <v>CUMPLE</v>
      </c>
      <c r="AB581" s="51" t="str">
        <f>IF($F581&gt;NORMA!$O$25,"NO CUMPLE","CUMPLE")</f>
        <v>NO CUMPLE</v>
      </c>
      <c r="AC581" s="51" t="str">
        <f>IF($K581&gt;NORMA!$O$26,"NO CUMPLE","CUMPLE")</f>
        <v>NO CUMPLE</v>
      </c>
      <c r="AD581" s="51" t="str">
        <f>IF($J581&gt;NORMA!$O$27,"NO CUMPLE","CUMPLE")</f>
        <v>CUMPLE</v>
      </c>
      <c r="AE581" s="51" t="str">
        <f>IF($G581&gt;NORMA!$O$28,"NO CUMPLE","CUMPLE")</f>
        <v>NO CUMPLE</v>
      </c>
      <c r="AF581" s="51" t="str">
        <f>IF($H581&gt;NORMA!$O$29,"NO CUMPLE","CUMPLE")</f>
        <v>CUMPLE</v>
      </c>
      <c r="AG581" s="51" t="str">
        <f>IF($O581&gt;NORMA!$O$30,"NO CUMPLE","CUMPLE")</f>
        <v>NO CUMPLE</v>
      </c>
      <c r="AH581" s="51" t="str">
        <f>IF(AND($N581&gt;=NORMA!$R$18, $N581&lt;=NORMA!$S$18),"CUMPLE","NO CUMPLE")</f>
        <v>CUMPLE</v>
      </c>
      <c r="AI581" s="51" t="str">
        <f>IF($I581&gt;NORMA!$O$32,"NO CUMPLE","CUMPLE")</f>
        <v>NO CUMPLE</v>
      </c>
    </row>
    <row r="582" spans="1:35" ht="14.25" customHeight="1" x14ac:dyDescent="0.35">
      <c r="A582" s="213" t="s">
        <v>121</v>
      </c>
      <c r="B582" s="214" t="s">
        <v>119</v>
      </c>
      <c r="C582" s="252">
        <v>40649</v>
      </c>
      <c r="D582" s="251">
        <v>0.39583333333333298</v>
      </c>
      <c r="E582" s="246">
        <v>16.100000000000001</v>
      </c>
      <c r="F582" s="246">
        <v>102</v>
      </c>
      <c r="G582" s="246">
        <v>307</v>
      </c>
      <c r="H582" s="245">
        <v>3.6</v>
      </c>
      <c r="I582" s="247">
        <v>0.44</v>
      </c>
      <c r="J582" s="248">
        <v>1.86</v>
      </c>
      <c r="K582" s="218">
        <v>7.7949999999999999</v>
      </c>
      <c r="L582" s="248">
        <v>8.2840115955200009</v>
      </c>
      <c r="M582" s="249">
        <v>1.45</v>
      </c>
      <c r="N582" s="249">
        <v>7.4</v>
      </c>
      <c r="O582" s="250">
        <v>150000</v>
      </c>
      <c r="P582" s="51" t="str">
        <f>IF(M582&lt;NORMA!$O$7,"NO CUMPLE","CUMPLE")</f>
        <v>CUMPLE</v>
      </c>
      <c r="Q582" s="51" t="str">
        <f>IF(E582&gt;NORMA!$O$8,"NO CUMPLE","CUMPLE")</f>
        <v>CUMPLE</v>
      </c>
      <c r="R582" s="51" t="str">
        <f>IF(F582&gt;NORMA!$O$9,"NO CUMPLE","CUMPLE")</f>
        <v>CUMPLE</v>
      </c>
      <c r="S582" s="51" t="str">
        <f>IF(K582&gt;NORMA!$O$10,"NO CUMPLE","CUMPLE")</f>
        <v>CUMPLE</v>
      </c>
      <c r="T582" s="51" t="str">
        <f>IF(J582&gt;NORMA!$O$11,"NO CUMPLE","CUMPLE")</f>
        <v>CUMPLE</v>
      </c>
      <c r="U582" s="51" t="str">
        <f>IF(G582&gt;NORMA!$O$12,"NO CUMPLE","CUMPLE")</f>
        <v>NO CUMPLE</v>
      </c>
      <c r="V582" s="51" t="str">
        <f>IF(H582&gt;NORMA!$O$13,"NO CUMPLE","CUMPLE")</f>
        <v>CUMPLE</v>
      </c>
      <c r="W582" s="51" t="str">
        <f>IF(O582&gt;NORMA!$O$14,"NO CUMPLE","CUMPLE")</f>
        <v>CUMPLE</v>
      </c>
      <c r="X582" s="51" t="str">
        <f>IF(AND(N582&gt;=NORMA!$Q$4, N582&lt;=NORMA!$R$4),"CUMPLE","NO CUMPLE")</f>
        <v>CUMPLE</v>
      </c>
      <c r="Y582" s="51" t="str">
        <f>IF(I582&gt;NORMA!$O$16,"NO CUMPLE","CUMPLE")</f>
        <v>CUMPLE</v>
      </c>
      <c r="Z582" s="51" t="str">
        <f>IF($M582&lt;NORMA!$O$23,"NO CUMPLE","CUMPLE")</f>
        <v>NO CUMPLE</v>
      </c>
      <c r="AA582" s="51" t="str">
        <f>IF($E582&gt;NORMA!$O$24,"NO CUMPLE","CUMPLE")</f>
        <v>CUMPLE</v>
      </c>
      <c r="AB582" s="51" t="str">
        <f>IF($F582&gt;NORMA!$O$25,"NO CUMPLE","CUMPLE")</f>
        <v>NO CUMPLE</v>
      </c>
      <c r="AC582" s="51" t="str">
        <f>IF($K582&gt;NORMA!$O$26,"NO CUMPLE","CUMPLE")</f>
        <v>CUMPLE</v>
      </c>
      <c r="AD582" s="51" t="str">
        <f>IF($J582&gt;NORMA!$O$27,"NO CUMPLE","CUMPLE")</f>
        <v>CUMPLE</v>
      </c>
      <c r="AE582" s="51" t="str">
        <f>IF($G582&gt;NORMA!$O$28,"NO CUMPLE","CUMPLE")</f>
        <v>NO CUMPLE</v>
      </c>
      <c r="AF582" s="51" t="str">
        <f>IF($H582&gt;NORMA!$O$29,"NO CUMPLE","CUMPLE")</f>
        <v>CUMPLE</v>
      </c>
      <c r="AG582" s="51" t="str">
        <f>IF($O582&gt;NORMA!$O$30,"NO CUMPLE","CUMPLE")</f>
        <v>NO CUMPLE</v>
      </c>
      <c r="AH582" s="51" t="str">
        <f>IF(AND($N582&gt;=NORMA!$R$18, $N582&lt;=NORMA!$S$18),"CUMPLE","NO CUMPLE")</f>
        <v>CUMPLE</v>
      </c>
      <c r="AI582" s="51" t="str">
        <f>IF($I582&gt;NORMA!$O$32,"NO CUMPLE","CUMPLE")</f>
        <v>CUMPLE</v>
      </c>
    </row>
    <row r="583" spans="1:35" ht="14.25" customHeight="1" x14ac:dyDescent="0.35">
      <c r="A583" s="213" t="s">
        <v>118</v>
      </c>
      <c r="B583" s="217" t="s">
        <v>119</v>
      </c>
      <c r="C583" s="252">
        <v>40651</v>
      </c>
      <c r="D583" s="251">
        <v>0.5</v>
      </c>
      <c r="E583" s="246">
        <v>2.7</v>
      </c>
      <c r="F583" s="246">
        <v>32.1</v>
      </c>
      <c r="G583" s="246">
        <v>180</v>
      </c>
      <c r="H583" s="245">
        <v>3.6</v>
      </c>
      <c r="I583" s="247">
        <v>0.35</v>
      </c>
      <c r="J583" s="248">
        <v>0.88</v>
      </c>
      <c r="K583" s="218">
        <v>5.4640000000000004</v>
      </c>
      <c r="L583" s="248">
        <v>8.3309901025280002</v>
      </c>
      <c r="M583" s="249">
        <v>1.84</v>
      </c>
      <c r="N583" s="249">
        <v>7.17</v>
      </c>
      <c r="O583" s="250">
        <v>4000</v>
      </c>
      <c r="P583" s="51" t="str">
        <f>IF(M583&lt;NORMA!$O$7,"NO CUMPLE","CUMPLE")</f>
        <v>CUMPLE</v>
      </c>
      <c r="Q583" s="51" t="str">
        <f>IF(E583&gt;NORMA!$O$8,"NO CUMPLE","CUMPLE")</f>
        <v>CUMPLE</v>
      </c>
      <c r="R583" s="51" t="str">
        <f>IF(F583&gt;NORMA!$O$9,"NO CUMPLE","CUMPLE")</f>
        <v>CUMPLE</v>
      </c>
      <c r="S583" s="51" t="str">
        <f>IF(K583&gt;NORMA!$O$10,"NO CUMPLE","CUMPLE")</f>
        <v>CUMPLE</v>
      </c>
      <c r="T583" s="51" t="str">
        <f>IF(J583&gt;NORMA!$O$11,"NO CUMPLE","CUMPLE")</f>
        <v>CUMPLE</v>
      </c>
      <c r="U583" s="51" t="str">
        <f>IF(G583&gt;NORMA!$O$12,"NO CUMPLE","CUMPLE")</f>
        <v>NO CUMPLE</v>
      </c>
      <c r="V583" s="51" t="str">
        <f>IF(H583&gt;NORMA!$O$13,"NO CUMPLE","CUMPLE")</f>
        <v>CUMPLE</v>
      </c>
      <c r="W583" s="51" t="str">
        <f>IF(O583&gt;NORMA!$O$14,"NO CUMPLE","CUMPLE")</f>
        <v>CUMPLE</v>
      </c>
      <c r="X583" s="51" t="str">
        <f>IF(AND(N583&gt;=NORMA!$Q$4, N583&lt;=NORMA!$R$4),"CUMPLE","NO CUMPLE")</f>
        <v>CUMPLE</v>
      </c>
      <c r="Y583" s="51" t="str">
        <f>IF(I583&gt;NORMA!$O$16,"NO CUMPLE","CUMPLE")</f>
        <v>CUMPLE</v>
      </c>
      <c r="Z583" s="51" t="str">
        <f>IF($M583&lt;NORMA!$O$23,"NO CUMPLE","CUMPLE")</f>
        <v>NO CUMPLE</v>
      </c>
      <c r="AA583" s="51" t="str">
        <f>IF($E583&gt;NORMA!$O$24,"NO CUMPLE","CUMPLE")</f>
        <v>CUMPLE</v>
      </c>
      <c r="AB583" s="51" t="str">
        <f>IF($F583&gt;NORMA!$O$25,"NO CUMPLE","CUMPLE")</f>
        <v>CUMPLE</v>
      </c>
      <c r="AC583" s="51" t="str">
        <f>IF($K583&gt;NORMA!$O$26,"NO CUMPLE","CUMPLE")</f>
        <v>CUMPLE</v>
      </c>
      <c r="AD583" s="51" t="str">
        <f>IF($J583&gt;NORMA!$O$27,"NO CUMPLE","CUMPLE")</f>
        <v>CUMPLE</v>
      </c>
      <c r="AE583" s="51" t="str">
        <f>IF($G583&gt;NORMA!$O$28,"NO CUMPLE","CUMPLE")</f>
        <v>NO CUMPLE</v>
      </c>
      <c r="AF583" s="51" t="str">
        <f>IF($H583&gt;NORMA!$O$29,"NO CUMPLE","CUMPLE")</f>
        <v>CUMPLE</v>
      </c>
      <c r="AG583" s="51" t="str">
        <f>IF($O583&gt;NORMA!$O$30,"NO CUMPLE","CUMPLE")</f>
        <v>CUMPLE</v>
      </c>
      <c r="AH583" s="51" t="str">
        <f>IF(AND($N583&gt;=NORMA!$R$18, $N583&lt;=NORMA!$S$18),"CUMPLE","NO CUMPLE")</f>
        <v>CUMPLE</v>
      </c>
      <c r="AI583" s="51" t="str">
        <f>IF($I583&gt;NORMA!$O$32,"NO CUMPLE","CUMPLE")</f>
        <v>CUMPLE</v>
      </c>
    </row>
    <row r="584" spans="1:35" ht="14.25" customHeight="1" x14ac:dyDescent="0.35">
      <c r="A584" s="213" t="s">
        <v>117</v>
      </c>
      <c r="B584" s="267" t="s">
        <v>119</v>
      </c>
      <c r="C584" s="252">
        <v>40661</v>
      </c>
      <c r="D584" s="251">
        <v>0.5</v>
      </c>
      <c r="E584" s="246">
        <v>55.7</v>
      </c>
      <c r="F584" s="246">
        <v>104</v>
      </c>
      <c r="G584" s="246">
        <v>284</v>
      </c>
      <c r="H584" s="245">
        <v>3.6</v>
      </c>
      <c r="I584" s="247">
        <v>2.44</v>
      </c>
      <c r="J584" s="248">
        <v>3.43</v>
      </c>
      <c r="K584" s="218">
        <v>6.64</v>
      </c>
      <c r="L584" s="248">
        <v>10.003839657</v>
      </c>
      <c r="M584" s="249">
        <v>4.3099999999999996</v>
      </c>
      <c r="N584" s="249">
        <v>9.1999999999999993</v>
      </c>
      <c r="O584" s="250">
        <v>46000</v>
      </c>
      <c r="P584" s="51" t="str">
        <f>IF(M584&lt;NORMA!$O$7,"NO CUMPLE","CUMPLE")</f>
        <v>CUMPLE</v>
      </c>
      <c r="Q584" s="51" t="str">
        <f>IF(E584&gt;NORMA!$O$8,"NO CUMPLE","CUMPLE")</f>
        <v>CUMPLE</v>
      </c>
      <c r="R584" s="51" t="str">
        <f>IF(F584&gt;NORMA!$O$9,"NO CUMPLE","CUMPLE")</f>
        <v>CUMPLE</v>
      </c>
      <c r="S584" s="51" t="str">
        <f>IF(K584&gt;NORMA!$O$10,"NO CUMPLE","CUMPLE")</f>
        <v>CUMPLE</v>
      </c>
      <c r="T584" s="51" t="str">
        <f>IF(J584&gt;NORMA!$O$11,"NO CUMPLE","CUMPLE")</f>
        <v>CUMPLE</v>
      </c>
      <c r="U584" s="51" t="str">
        <f>IF(G584&gt;NORMA!$O$12,"NO CUMPLE","CUMPLE")</f>
        <v>NO CUMPLE</v>
      </c>
      <c r="V584" s="51" t="str">
        <f>IF(H584&gt;NORMA!$O$13,"NO CUMPLE","CUMPLE")</f>
        <v>CUMPLE</v>
      </c>
      <c r="W584" s="51" t="str">
        <f>IF(O584&gt;NORMA!$O$14,"NO CUMPLE","CUMPLE")</f>
        <v>CUMPLE</v>
      </c>
      <c r="X584" s="51" t="str">
        <f>IF(AND(N584&gt;=NORMA!$Q$4, N584&lt;=NORMA!$R$4),"CUMPLE","NO CUMPLE")</f>
        <v>NO CUMPLE</v>
      </c>
      <c r="Y584" s="51" t="str">
        <f>IF(I584&gt;NORMA!$O$16,"NO CUMPLE","CUMPLE")</f>
        <v>CUMPLE</v>
      </c>
      <c r="Z584" s="51" t="str">
        <f>IF($M584&lt;NORMA!$O$23,"NO CUMPLE","CUMPLE")</f>
        <v>CUMPLE</v>
      </c>
      <c r="AA584" s="51" t="str">
        <f>IF($E584&gt;NORMA!$O$24,"NO CUMPLE","CUMPLE")</f>
        <v>NO CUMPLE</v>
      </c>
      <c r="AB584" s="51" t="str">
        <f>IF($F584&gt;NORMA!$O$25,"NO CUMPLE","CUMPLE")</f>
        <v>NO CUMPLE</v>
      </c>
      <c r="AC584" s="51" t="str">
        <f>IF($K584&gt;NORMA!$O$26,"NO CUMPLE","CUMPLE")</f>
        <v>CUMPLE</v>
      </c>
      <c r="AD584" s="51" t="str">
        <f>IF($J584&gt;NORMA!$O$27,"NO CUMPLE","CUMPLE")</f>
        <v>NO CUMPLE</v>
      </c>
      <c r="AE584" s="51" t="str">
        <f>IF($G584&gt;NORMA!$O$28,"NO CUMPLE","CUMPLE")</f>
        <v>NO CUMPLE</v>
      </c>
      <c r="AF584" s="51" t="str">
        <f>IF($H584&gt;NORMA!$O$29,"NO CUMPLE","CUMPLE")</f>
        <v>CUMPLE</v>
      </c>
      <c r="AG584" s="51" t="str">
        <f>IF($O584&gt;NORMA!$O$30,"NO CUMPLE","CUMPLE")</f>
        <v>CUMPLE</v>
      </c>
      <c r="AH584" s="51" t="str">
        <f>IF(AND($N584&gt;=NORMA!$R$18, $N584&lt;=NORMA!$S$18),"CUMPLE","NO CUMPLE")</f>
        <v>NO CUMPLE</v>
      </c>
      <c r="AI584" s="51" t="str">
        <f>IF($I584&gt;NORMA!$O$32,"NO CUMPLE","CUMPLE")</f>
        <v>NO CUMPLE</v>
      </c>
    </row>
    <row r="585" spans="1:35" ht="14.25" customHeight="1" x14ac:dyDescent="0.35">
      <c r="A585" s="217" t="s">
        <v>120</v>
      </c>
      <c r="B585" s="217" t="s">
        <v>119</v>
      </c>
      <c r="C585" s="240">
        <v>40662</v>
      </c>
      <c r="D585" s="251">
        <v>0.14583333333333301</v>
      </c>
      <c r="E585" s="246">
        <v>3.4</v>
      </c>
      <c r="F585" s="246">
        <v>24.6</v>
      </c>
      <c r="G585" s="246">
        <v>130</v>
      </c>
      <c r="H585" s="245">
        <v>3.6</v>
      </c>
      <c r="I585" s="247">
        <v>0.83</v>
      </c>
      <c r="J585" s="248">
        <v>0.89</v>
      </c>
      <c r="K585" s="218">
        <v>5.7039999999999997</v>
      </c>
      <c r="L585" s="248">
        <v>10.418556506</v>
      </c>
      <c r="M585" s="249">
        <v>0.68</v>
      </c>
      <c r="N585" s="249">
        <v>7.04</v>
      </c>
      <c r="O585" s="250">
        <v>400000</v>
      </c>
      <c r="P585" s="51" t="str">
        <f>IF(M585&lt;NORMA!$O$7,"NO CUMPLE","CUMPLE")</f>
        <v>NO CUMPLE</v>
      </c>
      <c r="Q585" s="51" t="str">
        <f>IF(E585&gt;NORMA!$O$8,"NO CUMPLE","CUMPLE")</f>
        <v>CUMPLE</v>
      </c>
      <c r="R585" s="51" t="str">
        <f>IF(F585&gt;NORMA!$O$9,"NO CUMPLE","CUMPLE")</f>
        <v>CUMPLE</v>
      </c>
      <c r="S585" s="51" t="str">
        <f>IF(K585&gt;NORMA!$O$10,"NO CUMPLE","CUMPLE")</f>
        <v>CUMPLE</v>
      </c>
      <c r="T585" s="51" t="str">
        <f>IF(J585&gt;NORMA!$O$11,"NO CUMPLE","CUMPLE")</f>
        <v>CUMPLE</v>
      </c>
      <c r="U585" s="51" t="str">
        <f>IF(G585&gt;NORMA!$O$12,"NO CUMPLE","CUMPLE")</f>
        <v>CUMPLE</v>
      </c>
      <c r="V585" s="51" t="str">
        <f>IF(H585&gt;NORMA!$O$13,"NO CUMPLE","CUMPLE")</f>
        <v>CUMPLE</v>
      </c>
      <c r="W585" s="51" t="str">
        <f>IF(O585&gt;NORMA!$O$14,"NO CUMPLE","CUMPLE")</f>
        <v>CUMPLE</v>
      </c>
      <c r="X585" s="51" t="str">
        <f>IF(AND(N585&gt;=NORMA!$Q$4, N585&lt;=NORMA!$R$4),"CUMPLE","NO CUMPLE")</f>
        <v>CUMPLE</v>
      </c>
      <c r="Y585" s="51" t="str">
        <f>IF(I585&gt;NORMA!$O$16,"NO CUMPLE","CUMPLE")</f>
        <v>CUMPLE</v>
      </c>
      <c r="Z585" s="51" t="str">
        <f>IF($M585&lt;NORMA!$O$23,"NO CUMPLE","CUMPLE")</f>
        <v>NO CUMPLE</v>
      </c>
      <c r="AA585" s="51" t="str">
        <f>IF($E585&gt;NORMA!$O$24,"NO CUMPLE","CUMPLE")</f>
        <v>CUMPLE</v>
      </c>
      <c r="AB585" s="51" t="str">
        <f>IF($F585&gt;NORMA!$O$25,"NO CUMPLE","CUMPLE")</f>
        <v>CUMPLE</v>
      </c>
      <c r="AC585" s="51" t="str">
        <f>IF($K585&gt;NORMA!$O$26,"NO CUMPLE","CUMPLE")</f>
        <v>CUMPLE</v>
      </c>
      <c r="AD585" s="51" t="str">
        <f>IF($J585&gt;NORMA!$O$27,"NO CUMPLE","CUMPLE")</f>
        <v>CUMPLE</v>
      </c>
      <c r="AE585" s="51" t="str">
        <f>IF($G585&gt;NORMA!$O$28,"NO CUMPLE","CUMPLE")</f>
        <v>CUMPLE</v>
      </c>
      <c r="AF585" s="51" t="str">
        <f>IF($H585&gt;NORMA!$O$29,"NO CUMPLE","CUMPLE")</f>
        <v>CUMPLE</v>
      </c>
      <c r="AG585" s="51" t="str">
        <f>IF($O585&gt;NORMA!$O$30,"NO CUMPLE","CUMPLE")</f>
        <v>NO CUMPLE</v>
      </c>
      <c r="AH585" s="51" t="str">
        <f>IF(AND($N585&gt;=NORMA!$R$18, $N585&lt;=NORMA!$S$18),"CUMPLE","NO CUMPLE")</f>
        <v>CUMPLE</v>
      </c>
      <c r="AI585" s="51" t="str">
        <f>IF($I585&gt;NORMA!$O$32,"NO CUMPLE","CUMPLE")</f>
        <v>CUMPLE</v>
      </c>
    </row>
    <row r="586" spans="1:35" ht="14.25" customHeight="1" x14ac:dyDescent="0.35">
      <c r="A586" s="213" t="s">
        <v>121</v>
      </c>
      <c r="B586" s="214" t="s">
        <v>119</v>
      </c>
      <c r="C586" s="252">
        <v>40665</v>
      </c>
      <c r="D586" s="251">
        <v>0.29166666666666702</v>
      </c>
      <c r="E586" s="246">
        <v>5.3</v>
      </c>
      <c r="F586" s="246">
        <v>38.4</v>
      </c>
      <c r="G586" s="246">
        <v>134</v>
      </c>
      <c r="H586" s="246">
        <v>41</v>
      </c>
      <c r="I586" s="247">
        <v>0.83</v>
      </c>
      <c r="J586" s="248">
        <v>1.2</v>
      </c>
      <c r="K586" s="218">
        <v>6.0510000000000002</v>
      </c>
      <c r="L586" s="248">
        <v>13.817141337976</v>
      </c>
      <c r="M586" s="249">
        <v>0.5</v>
      </c>
      <c r="N586" s="249">
        <v>7.13</v>
      </c>
      <c r="O586" s="250">
        <v>2400</v>
      </c>
      <c r="P586" s="51" t="str">
        <f>IF(M586&lt;NORMA!$O$7,"NO CUMPLE","CUMPLE")</f>
        <v>NO CUMPLE</v>
      </c>
      <c r="Q586" s="51" t="str">
        <f>IF(E586&gt;NORMA!$O$8,"NO CUMPLE","CUMPLE")</f>
        <v>CUMPLE</v>
      </c>
      <c r="R586" s="51" t="str">
        <f>IF(F586&gt;NORMA!$O$9,"NO CUMPLE","CUMPLE")</f>
        <v>CUMPLE</v>
      </c>
      <c r="S586" s="51" t="str">
        <f>IF(K586&gt;NORMA!$O$10,"NO CUMPLE","CUMPLE")</f>
        <v>CUMPLE</v>
      </c>
      <c r="T586" s="51" t="str">
        <f>IF(J586&gt;NORMA!$O$11,"NO CUMPLE","CUMPLE")</f>
        <v>CUMPLE</v>
      </c>
      <c r="U586" s="51" t="str">
        <f>IF(G586&gt;NORMA!$O$12,"NO CUMPLE","CUMPLE")</f>
        <v>CUMPLE</v>
      </c>
      <c r="V586" s="51" t="str">
        <f>IF(H586&gt;NORMA!$O$13,"NO CUMPLE","CUMPLE")</f>
        <v>NO CUMPLE</v>
      </c>
      <c r="W586" s="51" t="str">
        <f>IF(O586&gt;NORMA!$O$14,"NO CUMPLE","CUMPLE")</f>
        <v>CUMPLE</v>
      </c>
      <c r="X586" s="51" t="str">
        <f>IF(AND(N586&gt;=NORMA!$Q$4, N586&lt;=NORMA!$R$4),"CUMPLE","NO CUMPLE")</f>
        <v>CUMPLE</v>
      </c>
      <c r="Y586" s="51" t="str">
        <f>IF(I586&gt;NORMA!$O$16,"NO CUMPLE","CUMPLE")</f>
        <v>CUMPLE</v>
      </c>
      <c r="Z586" s="51" t="str">
        <f>IF($M586&lt;NORMA!$O$23,"NO CUMPLE","CUMPLE")</f>
        <v>NO CUMPLE</v>
      </c>
      <c r="AA586" s="51" t="str">
        <f>IF($E586&gt;NORMA!$O$24,"NO CUMPLE","CUMPLE")</f>
        <v>CUMPLE</v>
      </c>
      <c r="AB586" s="51" t="str">
        <f>IF($F586&gt;NORMA!$O$25,"NO CUMPLE","CUMPLE")</f>
        <v>CUMPLE</v>
      </c>
      <c r="AC586" s="51" t="str">
        <f>IF($K586&gt;NORMA!$O$26,"NO CUMPLE","CUMPLE")</f>
        <v>CUMPLE</v>
      </c>
      <c r="AD586" s="51" t="str">
        <f>IF($J586&gt;NORMA!$O$27,"NO CUMPLE","CUMPLE")</f>
        <v>CUMPLE</v>
      </c>
      <c r="AE586" s="51" t="str">
        <f>IF($G586&gt;NORMA!$O$28,"NO CUMPLE","CUMPLE")</f>
        <v>CUMPLE</v>
      </c>
      <c r="AF586" s="51" t="str">
        <f>IF($H586&gt;NORMA!$O$29,"NO CUMPLE","CUMPLE")</f>
        <v>NO CUMPLE</v>
      </c>
      <c r="AG586" s="51" t="str">
        <f>IF($O586&gt;NORMA!$O$30,"NO CUMPLE","CUMPLE")</f>
        <v>CUMPLE</v>
      </c>
      <c r="AH586" s="51" t="str">
        <f>IF(AND($N586&gt;=NORMA!$R$18, $N586&lt;=NORMA!$S$18),"CUMPLE","NO CUMPLE")</f>
        <v>CUMPLE</v>
      </c>
      <c r="AI586" s="51" t="str">
        <f>IF($I586&gt;NORMA!$O$32,"NO CUMPLE","CUMPLE")</f>
        <v>CUMPLE</v>
      </c>
    </row>
    <row r="587" spans="1:35" ht="14.25" customHeight="1" x14ac:dyDescent="0.35">
      <c r="A587" s="213" t="s">
        <v>118</v>
      </c>
      <c r="B587" s="217" t="s">
        <v>119</v>
      </c>
      <c r="C587" s="252">
        <v>40669</v>
      </c>
      <c r="D587" s="251">
        <v>4.1666666666666699E-2</v>
      </c>
      <c r="E587" s="246">
        <v>2</v>
      </c>
      <c r="F587" s="246">
        <v>34</v>
      </c>
      <c r="G587" s="246">
        <v>62</v>
      </c>
      <c r="H587" s="245">
        <v>3.6</v>
      </c>
      <c r="I587" s="247">
        <v>0.17</v>
      </c>
      <c r="J587" s="248">
        <v>0.35</v>
      </c>
      <c r="K587" s="218">
        <v>1.4450000000000001</v>
      </c>
      <c r="L587" s="248">
        <v>11.064328595199999</v>
      </c>
      <c r="M587" s="249">
        <v>0.97</v>
      </c>
      <c r="N587" s="249">
        <v>7.03</v>
      </c>
      <c r="O587" s="250">
        <v>29000</v>
      </c>
      <c r="P587" s="51" t="str">
        <f>IF(M587&lt;NORMA!$O$7,"NO CUMPLE","CUMPLE")</f>
        <v>NO CUMPLE</v>
      </c>
      <c r="Q587" s="51" t="str">
        <f>IF(E587&gt;NORMA!$O$8,"NO CUMPLE","CUMPLE")</f>
        <v>CUMPLE</v>
      </c>
      <c r="R587" s="51" t="str">
        <f>IF(F587&gt;NORMA!$O$9,"NO CUMPLE","CUMPLE")</f>
        <v>CUMPLE</v>
      </c>
      <c r="S587" s="51" t="str">
        <f>IF(K587&gt;NORMA!$O$10,"NO CUMPLE","CUMPLE")</f>
        <v>CUMPLE</v>
      </c>
      <c r="T587" s="51" t="str">
        <f>IF(J587&gt;NORMA!$O$11,"NO CUMPLE","CUMPLE")</f>
        <v>CUMPLE</v>
      </c>
      <c r="U587" s="51" t="str">
        <f>IF(G587&gt;NORMA!$O$12,"NO CUMPLE","CUMPLE")</f>
        <v>CUMPLE</v>
      </c>
      <c r="V587" s="51" t="str">
        <f>IF(H587&gt;NORMA!$O$13,"NO CUMPLE","CUMPLE")</f>
        <v>CUMPLE</v>
      </c>
      <c r="W587" s="51" t="str">
        <f>IF(O587&gt;NORMA!$O$14,"NO CUMPLE","CUMPLE")</f>
        <v>CUMPLE</v>
      </c>
      <c r="X587" s="51" t="str">
        <f>IF(AND(N587&gt;=NORMA!$Q$4, N587&lt;=NORMA!$R$4),"CUMPLE","NO CUMPLE")</f>
        <v>CUMPLE</v>
      </c>
      <c r="Y587" s="51" t="str">
        <f>IF(I587&gt;NORMA!$O$16,"NO CUMPLE","CUMPLE")</f>
        <v>CUMPLE</v>
      </c>
      <c r="Z587" s="51" t="str">
        <f>IF($M587&lt;NORMA!$O$23,"NO CUMPLE","CUMPLE")</f>
        <v>NO CUMPLE</v>
      </c>
      <c r="AA587" s="51" t="str">
        <f>IF($E587&gt;NORMA!$O$24,"NO CUMPLE","CUMPLE")</f>
        <v>CUMPLE</v>
      </c>
      <c r="AB587" s="51" t="str">
        <f>IF($F587&gt;NORMA!$O$25,"NO CUMPLE","CUMPLE")</f>
        <v>CUMPLE</v>
      </c>
      <c r="AC587" s="51" t="str">
        <f>IF($K587&gt;NORMA!$O$26,"NO CUMPLE","CUMPLE")</f>
        <v>CUMPLE</v>
      </c>
      <c r="AD587" s="51" t="str">
        <f>IF($J587&gt;NORMA!$O$27,"NO CUMPLE","CUMPLE")</f>
        <v>CUMPLE</v>
      </c>
      <c r="AE587" s="51" t="str">
        <f>IF($G587&gt;NORMA!$O$28,"NO CUMPLE","CUMPLE")</f>
        <v>CUMPLE</v>
      </c>
      <c r="AF587" s="51" t="str">
        <f>IF($H587&gt;NORMA!$O$29,"NO CUMPLE","CUMPLE")</f>
        <v>CUMPLE</v>
      </c>
      <c r="AG587" s="51" t="str">
        <f>IF($O587&gt;NORMA!$O$30,"NO CUMPLE","CUMPLE")</f>
        <v>CUMPLE</v>
      </c>
      <c r="AH587" s="51" t="str">
        <f>IF(AND($N587&gt;=NORMA!$R$18, $N587&lt;=NORMA!$S$18),"CUMPLE","NO CUMPLE")</f>
        <v>CUMPLE</v>
      </c>
      <c r="AI587" s="51" t="str">
        <f>IF($I587&gt;NORMA!$O$32,"NO CUMPLE","CUMPLE")</f>
        <v>CUMPLE</v>
      </c>
    </row>
    <row r="588" spans="1:35" ht="14.25" customHeight="1" x14ac:dyDescent="0.35">
      <c r="A588" s="213" t="s">
        <v>117</v>
      </c>
      <c r="B588" s="267" t="s">
        <v>119</v>
      </c>
      <c r="C588" s="252">
        <v>40669</v>
      </c>
      <c r="D588" s="251">
        <v>0.14583333333333301</v>
      </c>
      <c r="E588" s="246">
        <v>6.8</v>
      </c>
      <c r="F588" s="246">
        <v>14.5</v>
      </c>
      <c r="G588" s="246">
        <v>64</v>
      </c>
      <c r="H588" s="245">
        <v>3.6</v>
      </c>
      <c r="I588" s="247">
        <v>0.12</v>
      </c>
      <c r="J588" s="248">
        <v>0.54</v>
      </c>
      <c r="K588" s="218">
        <v>1.44</v>
      </c>
      <c r="L588" s="248">
        <v>10.909274417120001</v>
      </c>
      <c r="M588" s="249">
        <v>3.24</v>
      </c>
      <c r="N588" s="249">
        <v>7.61</v>
      </c>
      <c r="O588" s="250">
        <v>43000</v>
      </c>
      <c r="P588" s="51" t="str">
        <f>IF(M588&lt;NORMA!$O$7,"NO CUMPLE","CUMPLE")</f>
        <v>CUMPLE</v>
      </c>
      <c r="Q588" s="51" t="str">
        <f>IF(E588&gt;NORMA!$O$8,"NO CUMPLE","CUMPLE")</f>
        <v>CUMPLE</v>
      </c>
      <c r="R588" s="51" t="str">
        <f>IF(F588&gt;NORMA!$O$9,"NO CUMPLE","CUMPLE")</f>
        <v>CUMPLE</v>
      </c>
      <c r="S588" s="51" t="str">
        <f>IF(K588&gt;NORMA!$O$10,"NO CUMPLE","CUMPLE")</f>
        <v>CUMPLE</v>
      </c>
      <c r="T588" s="51" t="str">
        <f>IF(J588&gt;NORMA!$O$11,"NO CUMPLE","CUMPLE")</f>
        <v>CUMPLE</v>
      </c>
      <c r="U588" s="51" t="str">
        <f>IF(G588&gt;NORMA!$O$12,"NO CUMPLE","CUMPLE")</f>
        <v>CUMPLE</v>
      </c>
      <c r="V588" s="51" t="str">
        <f>IF(H588&gt;NORMA!$O$13,"NO CUMPLE","CUMPLE")</f>
        <v>CUMPLE</v>
      </c>
      <c r="W588" s="51" t="str">
        <f>IF(O588&gt;NORMA!$O$14,"NO CUMPLE","CUMPLE")</f>
        <v>CUMPLE</v>
      </c>
      <c r="X588" s="51" t="str">
        <f>IF(AND(N588&gt;=NORMA!$Q$4, N588&lt;=NORMA!$R$4),"CUMPLE","NO CUMPLE")</f>
        <v>CUMPLE</v>
      </c>
      <c r="Y588" s="51" t="str">
        <f>IF(I588&gt;NORMA!$O$16,"NO CUMPLE","CUMPLE")</f>
        <v>CUMPLE</v>
      </c>
      <c r="Z588" s="51" t="str">
        <f>IF($M588&lt;NORMA!$O$23,"NO CUMPLE","CUMPLE")</f>
        <v>CUMPLE</v>
      </c>
      <c r="AA588" s="51" t="str">
        <f>IF($E588&gt;NORMA!$O$24,"NO CUMPLE","CUMPLE")</f>
        <v>CUMPLE</v>
      </c>
      <c r="AB588" s="51" t="str">
        <f>IF($F588&gt;NORMA!$O$25,"NO CUMPLE","CUMPLE")</f>
        <v>CUMPLE</v>
      </c>
      <c r="AC588" s="51" t="str">
        <f>IF($K588&gt;NORMA!$O$26,"NO CUMPLE","CUMPLE")</f>
        <v>CUMPLE</v>
      </c>
      <c r="AD588" s="51" t="str">
        <f>IF($J588&gt;NORMA!$O$27,"NO CUMPLE","CUMPLE")</f>
        <v>CUMPLE</v>
      </c>
      <c r="AE588" s="51" t="str">
        <f>IF($G588&gt;NORMA!$O$28,"NO CUMPLE","CUMPLE")</f>
        <v>CUMPLE</v>
      </c>
      <c r="AF588" s="51" t="str">
        <f>IF($H588&gt;NORMA!$O$29,"NO CUMPLE","CUMPLE")</f>
        <v>CUMPLE</v>
      </c>
      <c r="AG588" s="51" t="str">
        <f>IF($O588&gt;NORMA!$O$30,"NO CUMPLE","CUMPLE")</f>
        <v>CUMPLE</v>
      </c>
      <c r="AH588" s="51" t="str">
        <f>IF(AND($N588&gt;=NORMA!$R$18, $N588&lt;=NORMA!$S$18),"CUMPLE","NO CUMPLE")</f>
        <v>CUMPLE</v>
      </c>
      <c r="AI588" s="51" t="str">
        <f>IF($I588&gt;NORMA!$O$32,"NO CUMPLE","CUMPLE")</f>
        <v>CUMPLE</v>
      </c>
    </row>
    <row r="589" spans="1:35" ht="14.25" customHeight="1" x14ac:dyDescent="0.35">
      <c r="A589" s="217" t="s">
        <v>120</v>
      </c>
      <c r="B589" s="217" t="s">
        <v>119</v>
      </c>
      <c r="C589" s="240">
        <v>40680</v>
      </c>
      <c r="D589" s="251">
        <v>0.5</v>
      </c>
      <c r="E589" s="246">
        <v>15.2</v>
      </c>
      <c r="F589" s="246">
        <v>47.1</v>
      </c>
      <c r="G589" s="246">
        <v>191</v>
      </c>
      <c r="H589" s="245">
        <v>3.6</v>
      </c>
      <c r="I589" s="247">
        <v>1.35</v>
      </c>
      <c r="J589" s="248">
        <v>0.96</v>
      </c>
      <c r="K589" s="218">
        <v>6.82</v>
      </c>
      <c r="L589" s="248">
        <v>5.5314223459893297</v>
      </c>
      <c r="M589" s="249">
        <v>0.86</v>
      </c>
      <c r="N589" s="249">
        <v>8.0500000000000007</v>
      </c>
      <c r="O589" s="250">
        <v>900000</v>
      </c>
      <c r="P589" s="51" t="str">
        <f>IF(M589&lt;NORMA!$O$7,"NO CUMPLE","CUMPLE")</f>
        <v>NO CUMPLE</v>
      </c>
      <c r="Q589" s="51" t="str">
        <f>IF(E589&gt;NORMA!$O$8,"NO CUMPLE","CUMPLE")</f>
        <v>CUMPLE</v>
      </c>
      <c r="R589" s="51" t="str">
        <f>IF(F589&gt;NORMA!$O$9,"NO CUMPLE","CUMPLE")</f>
        <v>CUMPLE</v>
      </c>
      <c r="S589" s="51" t="str">
        <f>IF(K589&gt;NORMA!$O$10,"NO CUMPLE","CUMPLE")</f>
        <v>CUMPLE</v>
      </c>
      <c r="T589" s="51" t="str">
        <f>IF(J589&gt;NORMA!$O$11,"NO CUMPLE","CUMPLE")</f>
        <v>CUMPLE</v>
      </c>
      <c r="U589" s="51" t="str">
        <f>IF(G589&gt;NORMA!$O$12,"NO CUMPLE","CUMPLE")</f>
        <v>NO CUMPLE</v>
      </c>
      <c r="V589" s="51" t="str">
        <f>IF(H589&gt;NORMA!$O$13,"NO CUMPLE","CUMPLE")</f>
        <v>CUMPLE</v>
      </c>
      <c r="W589" s="51" t="str">
        <f>IF(O589&gt;NORMA!$O$14,"NO CUMPLE","CUMPLE")</f>
        <v>CUMPLE</v>
      </c>
      <c r="X589" s="51" t="str">
        <f>IF(AND(N589&gt;=NORMA!$Q$4, N589&lt;=NORMA!$R$4),"CUMPLE","NO CUMPLE")</f>
        <v>CUMPLE</v>
      </c>
      <c r="Y589" s="51" t="str">
        <f>IF(I589&gt;NORMA!$O$16,"NO CUMPLE","CUMPLE")</f>
        <v>CUMPLE</v>
      </c>
      <c r="Z589" s="51" t="str">
        <f>IF($M589&lt;NORMA!$O$23,"NO CUMPLE","CUMPLE")</f>
        <v>NO CUMPLE</v>
      </c>
      <c r="AA589" s="51" t="str">
        <f>IF($E589&gt;NORMA!$O$24,"NO CUMPLE","CUMPLE")</f>
        <v>CUMPLE</v>
      </c>
      <c r="AB589" s="51" t="str">
        <f>IF($F589&gt;NORMA!$O$25,"NO CUMPLE","CUMPLE")</f>
        <v>CUMPLE</v>
      </c>
      <c r="AC589" s="51" t="str">
        <f>IF($K589&gt;NORMA!$O$26,"NO CUMPLE","CUMPLE")</f>
        <v>CUMPLE</v>
      </c>
      <c r="AD589" s="51" t="str">
        <f>IF($J589&gt;NORMA!$O$27,"NO CUMPLE","CUMPLE")</f>
        <v>CUMPLE</v>
      </c>
      <c r="AE589" s="51" t="str">
        <f>IF($G589&gt;NORMA!$O$28,"NO CUMPLE","CUMPLE")</f>
        <v>NO CUMPLE</v>
      </c>
      <c r="AF589" s="51" t="str">
        <f>IF($H589&gt;NORMA!$O$29,"NO CUMPLE","CUMPLE")</f>
        <v>CUMPLE</v>
      </c>
      <c r="AG589" s="51" t="str">
        <f>IF($O589&gt;NORMA!$O$30,"NO CUMPLE","CUMPLE")</f>
        <v>NO CUMPLE</v>
      </c>
      <c r="AH589" s="51" t="str">
        <f>IF(AND($N589&gt;=NORMA!$R$18, $N589&lt;=NORMA!$S$18),"CUMPLE","NO CUMPLE")</f>
        <v>CUMPLE</v>
      </c>
      <c r="AI589" s="51" t="str">
        <f>IF($I589&gt;NORMA!$O$32,"NO CUMPLE","CUMPLE")</f>
        <v>NO CUMPLE</v>
      </c>
    </row>
    <row r="590" spans="1:35" ht="14.25" customHeight="1" x14ac:dyDescent="0.35">
      <c r="A590" s="213" t="s">
        <v>121</v>
      </c>
      <c r="B590" s="214" t="s">
        <v>119</v>
      </c>
      <c r="C590" s="252">
        <v>40680</v>
      </c>
      <c r="D590" s="251">
        <v>0.14583333333333301</v>
      </c>
      <c r="E590" s="246">
        <v>7.1</v>
      </c>
      <c r="F590" s="246">
        <v>39.200000000000003</v>
      </c>
      <c r="G590" s="246">
        <v>173</v>
      </c>
      <c r="H590" s="246">
        <v>3.8</v>
      </c>
      <c r="I590" s="247">
        <v>1</v>
      </c>
      <c r="J590" s="248">
        <v>0.85</v>
      </c>
      <c r="K590" s="218">
        <v>5.9</v>
      </c>
      <c r="L590" s="248">
        <v>6.7019195603200004</v>
      </c>
      <c r="M590" s="249">
        <v>4.75</v>
      </c>
      <c r="N590" s="249">
        <v>7.19</v>
      </c>
      <c r="O590" s="250">
        <v>300000</v>
      </c>
      <c r="P590" s="51" t="str">
        <f>IF(M590&lt;NORMA!$O$7,"NO CUMPLE","CUMPLE")</f>
        <v>CUMPLE</v>
      </c>
      <c r="Q590" s="51" t="str">
        <f>IF(E590&gt;NORMA!$O$8,"NO CUMPLE","CUMPLE")</f>
        <v>CUMPLE</v>
      </c>
      <c r="R590" s="51" t="str">
        <f>IF(F590&gt;NORMA!$O$9,"NO CUMPLE","CUMPLE")</f>
        <v>CUMPLE</v>
      </c>
      <c r="S590" s="51" t="str">
        <f>IF(K590&gt;NORMA!$O$10,"NO CUMPLE","CUMPLE")</f>
        <v>CUMPLE</v>
      </c>
      <c r="T590" s="51" t="str">
        <f>IF(J590&gt;NORMA!$O$11,"NO CUMPLE","CUMPLE")</f>
        <v>CUMPLE</v>
      </c>
      <c r="U590" s="51" t="str">
        <f>IF(G590&gt;NORMA!$O$12,"NO CUMPLE","CUMPLE")</f>
        <v>NO CUMPLE</v>
      </c>
      <c r="V590" s="51" t="str">
        <f>IF(H590&gt;NORMA!$O$13,"NO CUMPLE","CUMPLE")</f>
        <v>CUMPLE</v>
      </c>
      <c r="W590" s="51" t="str">
        <f>IF(O590&gt;NORMA!$O$14,"NO CUMPLE","CUMPLE")</f>
        <v>CUMPLE</v>
      </c>
      <c r="X590" s="51" t="str">
        <f>IF(AND(N590&gt;=NORMA!$Q$4, N590&lt;=NORMA!$R$4),"CUMPLE","NO CUMPLE")</f>
        <v>CUMPLE</v>
      </c>
      <c r="Y590" s="51" t="str">
        <f>IF(I590&gt;NORMA!$O$16,"NO CUMPLE","CUMPLE")</f>
        <v>CUMPLE</v>
      </c>
      <c r="Z590" s="51" t="str">
        <f>IF($M590&lt;NORMA!$O$23,"NO CUMPLE","CUMPLE")</f>
        <v>CUMPLE</v>
      </c>
      <c r="AA590" s="51" t="str">
        <f>IF($E590&gt;NORMA!$O$24,"NO CUMPLE","CUMPLE")</f>
        <v>CUMPLE</v>
      </c>
      <c r="AB590" s="51" t="str">
        <f>IF($F590&gt;NORMA!$O$25,"NO CUMPLE","CUMPLE")</f>
        <v>CUMPLE</v>
      </c>
      <c r="AC590" s="51" t="str">
        <f>IF($K590&gt;NORMA!$O$26,"NO CUMPLE","CUMPLE")</f>
        <v>CUMPLE</v>
      </c>
      <c r="AD590" s="51" t="str">
        <f>IF($J590&gt;NORMA!$O$27,"NO CUMPLE","CUMPLE")</f>
        <v>CUMPLE</v>
      </c>
      <c r="AE590" s="51" t="str">
        <f>IF($G590&gt;NORMA!$O$28,"NO CUMPLE","CUMPLE")</f>
        <v>NO CUMPLE</v>
      </c>
      <c r="AF590" s="51" t="str">
        <f>IF($H590&gt;NORMA!$O$29,"NO CUMPLE","CUMPLE")</f>
        <v>CUMPLE</v>
      </c>
      <c r="AG590" s="51" t="str">
        <f>IF($O590&gt;NORMA!$O$30,"NO CUMPLE","CUMPLE")</f>
        <v>NO CUMPLE</v>
      </c>
      <c r="AH590" s="51" t="str">
        <f>IF(AND($N590&gt;=NORMA!$R$18, $N590&lt;=NORMA!$S$18),"CUMPLE","NO CUMPLE")</f>
        <v>CUMPLE</v>
      </c>
      <c r="AI590" s="51" t="str">
        <f>IF($I590&gt;NORMA!$O$32,"NO CUMPLE","CUMPLE")</f>
        <v>CUMPLE</v>
      </c>
    </row>
    <row r="591" spans="1:35" ht="14.25" customHeight="1" x14ac:dyDescent="0.35">
      <c r="A591" s="213" t="s">
        <v>118</v>
      </c>
      <c r="B591" s="217" t="s">
        <v>119</v>
      </c>
      <c r="C591" s="240">
        <v>40702</v>
      </c>
      <c r="D591" s="241">
        <v>0.25</v>
      </c>
      <c r="E591" s="216">
        <v>2.7</v>
      </c>
      <c r="F591" s="216">
        <v>23</v>
      </c>
      <c r="G591" s="216">
        <v>73</v>
      </c>
      <c r="H591" s="245">
        <v>3.6</v>
      </c>
      <c r="I591" s="218">
        <v>0.14000000000000001</v>
      </c>
      <c r="J591" s="242">
        <v>0.86</v>
      </c>
      <c r="K591" s="218">
        <v>4.17</v>
      </c>
      <c r="L591" s="242">
        <v>12.17327585152</v>
      </c>
      <c r="M591" s="243">
        <v>0.6</v>
      </c>
      <c r="N591" s="243">
        <v>7.06</v>
      </c>
      <c r="O591" s="244">
        <v>9300</v>
      </c>
      <c r="P591" s="51" t="str">
        <f>IF(M591&lt;NORMA!$O$7,"NO CUMPLE","CUMPLE")</f>
        <v>NO CUMPLE</v>
      </c>
      <c r="Q591" s="51" t="str">
        <f>IF(E591&gt;NORMA!$O$8,"NO CUMPLE","CUMPLE")</f>
        <v>CUMPLE</v>
      </c>
      <c r="R591" s="51" t="str">
        <f>IF(F591&gt;NORMA!$O$9,"NO CUMPLE","CUMPLE")</f>
        <v>CUMPLE</v>
      </c>
      <c r="S591" s="51" t="str">
        <f>IF(K591&gt;NORMA!$O$10,"NO CUMPLE","CUMPLE")</f>
        <v>CUMPLE</v>
      </c>
      <c r="T591" s="51" t="str">
        <f>IF(J591&gt;NORMA!$O$11,"NO CUMPLE","CUMPLE")</f>
        <v>CUMPLE</v>
      </c>
      <c r="U591" s="51" t="str">
        <f>IF(G591&gt;NORMA!$O$12,"NO CUMPLE","CUMPLE")</f>
        <v>CUMPLE</v>
      </c>
      <c r="V591" s="51" t="str">
        <f>IF(H591&gt;NORMA!$O$13,"NO CUMPLE","CUMPLE")</f>
        <v>CUMPLE</v>
      </c>
      <c r="W591" s="51" t="str">
        <f>IF(O591&gt;NORMA!$O$14,"NO CUMPLE","CUMPLE")</f>
        <v>CUMPLE</v>
      </c>
      <c r="X591" s="51" t="str">
        <f>IF(AND(N591&gt;=NORMA!$Q$4, N591&lt;=NORMA!$R$4),"CUMPLE","NO CUMPLE")</f>
        <v>CUMPLE</v>
      </c>
      <c r="Y591" s="51" t="str">
        <f>IF(I591&gt;NORMA!$O$16,"NO CUMPLE","CUMPLE")</f>
        <v>CUMPLE</v>
      </c>
      <c r="Z591" s="51" t="str">
        <f>IF($M591&lt;NORMA!$O$23,"NO CUMPLE","CUMPLE")</f>
        <v>NO CUMPLE</v>
      </c>
      <c r="AA591" s="51" t="str">
        <f>IF($E591&gt;NORMA!$O$24,"NO CUMPLE","CUMPLE")</f>
        <v>CUMPLE</v>
      </c>
      <c r="AB591" s="51" t="str">
        <f>IF($F591&gt;NORMA!$O$25,"NO CUMPLE","CUMPLE")</f>
        <v>CUMPLE</v>
      </c>
      <c r="AC591" s="51" t="str">
        <f>IF($K591&gt;NORMA!$O$26,"NO CUMPLE","CUMPLE")</f>
        <v>CUMPLE</v>
      </c>
      <c r="AD591" s="51" t="str">
        <f>IF($J591&gt;NORMA!$O$27,"NO CUMPLE","CUMPLE")</f>
        <v>CUMPLE</v>
      </c>
      <c r="AE591" s="51" t="str">
        <f>IF($G591&gt;NORMA!$O$28,"NO CUMPLE","CUMPLE")</f>
        <v>CUMPLE</v>
      </c>
      <c r="AF591" s="51" t="str">
        <f>IF($H591&gt;NORMA!$O$29,"NO CUMPLE","CUMPLE")</f>
        <v>CUMPLE</v>
      </c>
      <c r="AG591" s="51" t="str">
        <f>IF($O591&gt;NORMA!$O$30,"NO CUMPLE","CUMPLE")</f>
        <v>CUMPLE</v>
      </c>
      <c r="AH591" s="51" t="str">
        <f>IF(AND($N591&gt;=NORMA!$R$18, $N591&lt;=NORMA!$S$18),"CUMPLE","NO CUMPLE")</f>
        <v>CUMPLE</v>
      </c>
      <c r="AI591" s="51" t="str">
        <f>IF($I591&gt;NORMA!$O$32,"NO CUMPLE","CUMPLE")</f>
        <v>CUMPLE</v>
      </c>
    </row>
    <row r="592" spans="1:35" ht="14.25" customHeight="1" x14ac:dyDescent="0.35">
      <c r="A592" s="213" t="s">
        <v>121</v>
      </c>
      <c r="B592" s="214" t="s">
        <v>119</v>
      </c>
      <c r="C592" s="240">
        <v>40703</v>
      </c>
      <c r="D592" s="241">
        <v>0.375</v>
      </c>
      <c r="E592" s="216">
        <v>8.6999999999999993</v>
      </c>
      <c r="F592" s="216">
        <v>182</v>
      </c>
      <c r="G592" s="216">
        <v>78</v>
      </c>
      <c r="H592" s="245">
        <v>3.6</v>
      </c>
      <c r="I592" s="218">
        <v>0.49</v>
      </c>
      <c r="J592" s="242">
        <v>1.04</v>
      </c>
      <c r="K592" s="218">
        <v>5.92</v>
      </c>
      <c r="L592" s="242">
        <v>11.33994519408</v>
      </c>
      <c r="M592" s="243">
        <v>1.03</v>
      </c>
      <c r="N592" s="243">
        <v>7.15</v>
      </c>
      <c r="O592" s="244">
        <v>30000</v>
      </c>
      <c r="P592" s="51" t="str">
        <f>IF(M592&lt;NORMA!$O$7,"NO CUMPLE","CUMPLE")</f>
        <v>CUMPLE</v>
      </c>
      <c r="Q592" s="51" t="str">
        <f>IF(E592&gt;NORMA!$O$8,"NO CUMPLE","CUMPLE")</f>
        <v>CUMPLE</v>
      </c>
      <c r="R592" s="51" t="str">
        <f>IF(F592&gt;NORMA!$O$9,"NO CUMPLE","CUMPLE")</f>
        <v>CUMPLE</v>
      </c>
      <c r="S592" s="51" t="str">
        <f>IF(K592&gt;NORMA!$O$10,"NO CUMPLE","CUMPLE")</f>
        <v>CUMPLE</v>
      </c>
      <c r="T592" s="51" t="str">
        <f>IF(J592&gt;NORMA!$O$11,"NO CUMPLE","CUMPLE")</f>
        <v>CUMPLE</v>
      </c>
      <c r="U592" s="51" t="str">
        <f>IF(G592&gt;NORMA!$O$12,"NO CUMPLE","CUMPLE")</f>
        <v>CUMPLE</v>
      </c>
      <c r="V592" s="51" t="str">
        <f>IF(H592&gt;NORMA!$O$13,"NO CUMPLE","CUMPLE")</f>
        <v>CUMPLE</v>
      </c>
      <c r="W592" s="51" t="str">
        <f>IF(O592&gt;NORMA!$O$14,"NO CUMPLE","CUMPLE")</f>
        <v>CUMPLE</v>
      </c>
      <c r="X592" s="51" t="str">
        <f>IF(AND(N592&gt;=NORMA!$Q$4, N592&lt;=NORMA!$R$4),"CUMPLE","NO CUMPLE")</f>
        <v>CUMPLE</v>
      </c>
      <c r="Y592" s="51" t="str">
        <f>IF(I592&gt;NORMA!$O$16,"NO CUMPLE","CUMPLE")</f>
        <v>CUMPLE</v>
      </c>
      <c r="Z592" s="51" t="str">
        <f>IF($M592&lt;NORMA!$O$23,"NO CUMPLE","CUMPLE")</f>
        <v>NO CUMPLE</v>
      </c>
      <c r="AA592" s="51" t="str">
        <f>IF($E592&gt;NORMA!$O$24,"NO CUMPLE","CUMPLE")</f>
        <v>CUMPLE</v>
      </c>
      <c r="AB592" s="51" t="str">
        <f>IF($F592&gt;NORMA!$O$25,"NO CUMPLE","CUMPLE")</f>
        <v>NO CUMPLE</v>
      </c>
      <c r="AC592" s="51" t="str">
        <f>IF($K592&gt;NORMA!$O$26,"NO CUMPLE","CUMPLE")</f>
        <v>CUMPLE</v>
      </c>
      <c r="AD592" s="51" t="str">
        <f>IF($J592&gt;NORMA!$O$27,"NO CUMPLE","CUMPLE")</f>
        <v>CUMPLE</v>
      </c>
      <c r="AE592" s="51" t="str">
        <f>IF($G592&gt;NORMA!$O$28,"NO CUMPLE","CUMPLE")</f>
        <v>CUMPLE</v>
      </c>
      <c r="AF592" s="51" t="str">
        <f>IF($H592&gt;NORMA!$O$29,"NO CUMPLE","CUMPLE")</f>
        <v>CUMPLE</v>
      </c>
      <c r="AG592" s="51" t="str">
        <f>IF($O592&gt;NORMA!$O$30,"NO CUMPLE","CUMPLE")</f>
        <v>CUMPLE</v>
      </c>
      <c r="AH592" s="51" t="str">
        <f>IF(AND($N592&gt;=NORMA!$R$18, $N592&lt;=NORMA!$S$18),"CUMPLE","NO CUMPLE")</f>
        <v>CUMPLE</v>
      </c>
      <c r="AI592" s="51" t="str">
        <f>IF($I592&gt;NORMA!$O$32,"NO CUMPLE","CUMPLE")</f>
        <v>CUMPLE</v>
      </c>
    </row>
    <row r="593" spans="1:35" ht="14.25" customHeight="1" x14ac:dyDescent="0.35">
      <c r="A593" s="213" t="s">
        <v>120</v>
      </c>
      <c r="B593" s="217" t="s">
        <v>119</v>
      </c>
      <c r="C593" s="240">
        <v>40704</v>
      </c>
      <c r="D593" s="241">
        <v>0.4375</v>
      </c>
      <c r="E593" s="216">
        <v>15.7</v>
      </c>
      <c r="F593" s="216">
        <v>210</v>
      </c>
      <c r="G593" s="216">
        <v>94</v>
      </c>
      <c r="H593" s="216">
        <v>8.1</v>
      </c>
      <c r="I593" s="218">
        <v>0.78</v>
      </c>
      <c r="J593" s="242">
        <v>1.38</v>
      </c>
      <c r="K593" s="218">
        <v>6.42</v>
      </c>
      <c r="L593" s="242">
        <v>10.155369185792001</v>
      </c>
      <c r="M593" s="243">
        <v>0.6</v>
      </c>
      <c r="N593" s="243">
        <v>8.4600000000000009</v>
      </c>
      <c r="O593" s="244">
        <v>11000000</v>
      </c>
      <c r="P593" s="51" t="str">
        <f>IF(M593&lt;NORMA!$O$7,"NO CUMPLE","CUMPLE")</f>
        <v>NO CUMPLE</v>
      </c>
      <c r="Q593" s="51" t="str">
        <f>IF(E593&gt;NORMA!$O$8,"NO CUMPLE","CUMPLE")</f>
        <v>CUMPLE</v>
      </c>
      <c r="R593" s="51" t="str">
        <f>IF(F593&gt;NORMA!$O$9,"NO CUMPLE","CUMPLE")</f>
        <v>NO CUMPLE</v>
      </c>
      <c r="S593" s="51" t="str">
        <f>IF(K593&gt;NORMA!$O$10,"NO CUMPLE","CUMPLE")</f>
        <v>CUMPLE</v>
      </c>
      <c r="T593" s="51" t="str">
        <f>IF(J593&gt;NORMA!$O$11,"NO CUMPLE","CUMPLE")</f>
        <v>CUMPLE</v>
      </c>
      <c r="U593" s="51" t="str">
        <f>IF(G593&gt;NORMA!$O$12,"NO CUMPLE","CUMPLE")</f>
        <v>CUMPLE</v>
      </c>
      <c r="V593" s="51" t="str">
        <f>IF(H593&gt;NORMA!$O$13,"NO CUMPLE","CUMPLE")</f>
        <v>CUMPLE</v>
      </c>
      <c r="W593" s="51" t="str">
        <f>IF(O593&gt;NORMA!$O$14,"NO CUMPLE","CUMPLE")</f>
        <v>NO CUMPLE</v>
      </c>
      <c r="X593" s="51" t="str">
        <f>IF(AND(N593&gt;=NORMA!$Q$4, N593&lt;=NORMA!$R$4),"CUMPLE","NO CUMPLE")</f>
        <v>CUMPLE</v>
      </c>
      <c r="Y593" s="51" t="str">
        <f>IF(I593&gt;NORMA!$O$16,"NO CUMPLE","CUMPLE")</f>
        <v>CUMPLE</v>
      </c>
      <c r="Z593" s="51" t="str">
        <f>IF($M593&lt;NORMA!$O$23,"NO CUMPLE","CUMPLE")</f>
        <v>NO CUMPLE</v>
      </c>
      <c r="AA593" s="51" t="str">
        <f>IF($E593&gt;NORMA!$O$24,"NO CUMPLE","CUMPLE")</f>
        <v>CUMPLE</v>
      </c>
      <c r="AB593" s="51" t="str">
        <f>IF($F593&gt;NORMA!$O$25,"NO CUMPLE","CUMPLE")</f>
        <v>NO CUMPLE</v>
      </c>
      <c r="AC593" s="51" t="str">
        <f>IF($K593&gt;NORMA!$O$26,"NO CUMPLE","CUMPLE")</f>
        <v>CUMPLE</v>
      </c>
      <c r="AD593" s="51" t="str">
        <f>IF($J593&gt;NORMA!$O$27,"NO CUMPLE","CUMPLE")</f>
        <v>CUMPLE</v>
      </c>
      <c r="AE593" s="51" t="str">
        <f>IF($G593&gt;NORMA!$O$28,"NO CUMPLE","CUMPLE")</f>
        <v>CUMPLE</v>
      </c>
      <c r="AF593" s="51" t="str">
        <f>IF($H593&gt;NORMA!$O$29,"NO CUMPLE","CUMPLE")</f>
        <v>CUMPLE</v>
      </c>
      <c r="AG593" s="51" t="str">
        <f>IF($O593&gt;NORMA!$O$30,"NO CUMPLE","CUMPLE")</f>
        <v>NO CUMPLE</v>
      </c>
      <c r="AH593" s="51" t="str">
        <f>IF(AND($N593&gt;=NORMA!$R$18, $N593&lt;=NORMA!$S$18),"CUMPLE","NO CUMPLE")</f>
        <v>CUMPLE</v>
      </c>
      <c r="AI593" s="51" t="str">
        <f>IF($I593&gt;NORMA!$O$32,"NO CUMPLE","CUMPLE")</f>
        <v>CUMPLE</v>
      </c>
    </row>
    <row r="594" spans="1:35" ht="14.25" customHeight="1" x14ac:dyDescent="0.35">
      <c r="A594" s="213" t="s">
        <v>117</v>
      </c>
      <c r="B594" s="267" t="s">
        <v>119</v>
      </c>
      <c r="C594" s="240">
        <v>40711</v>
      </c>
      <c r="D594" s="241">
        <v>0.64583333333333304</v>
      </c>
      <c r="E594" s="216">
        <v>12.8</v>
      </c>
      <c r="F594" s="216">
        <v>53.4</v>
      </c>
      <c r="G594" s="216">
        <v>275</v>
      </c>
      <c r="H594" s="216">
        <v>9.4</v>
      </c>
      <c r="I594" s="218">
        <v>0.68</v>
      </c>
      <c r="J594" s="242">
        <v>1.9</v>
      </c>
      <c r="K594" s="218">
        <v>5.2789999999999999</v>
      </c>
      <c r="L594" s="242">
        <v>8.3778947585280008</v>
      </c>
      <c r="M594" s="243">
        <v>7.69</v>
      </c>
      <c r="N594" s="243">
        <v>8.92</v>
      </c>
      <c r="O594" s="244">
        <v>110000</v>
      </c>
      <c r="P594" s="51" t="str">
        <f>IF(M594&lt;NORMA!$O$7,"NO CUMPLE","CUMPLE")</f>
        <v>CUMPLE</v>
      </c>
      <c r="Q594" s="51" t="str">
        <f>IF(E594&gt;NORMA!$O$8,"NO CUMPLE","CUMPLE")</f>
        <v>CUMPLE</v>
      </c>
      <c r="R594" s="51" t="str">
        <f>IF(F594&gt;NORMA!$O$9,"NO CUMPLE","CUMPLE")</f>
        <v>CUMPLE</v>
      </c>
      <c r="S594" s="51" t="str">
        <f>IF(K594&gt;NORMA!$O$10,"NO CUMPLE","CUMPLE")</f>
        <v>CUMPLE</v>
      </c>
      <c r="T594" s="51" t="str">
        <f>IF(J594&gt;NORMA!$O$11,"NO CUMPLE","CUMPLE")</f>
        <v>CUMPLE</v>
      </c>
      <c r="U594" s="51" t="str">
        <f>IF(G594&gt;NORMA!$O$12,"NO CUMPLE","CUMPLE")</f>
        <v>NO CUMPLE</v>
      </c>
      <c r="V594" s="51" t="str">
        <f>IF(H594&gt;NORMA!$O$13,"NO CUMPLE","CUMPLE")</f>
        <v>CUMPLE</v>
      </c>
      <c r="W594" s="51" t="str">
        <f>IF(O594&gt;NORMA!$O$14,"NO CUMPLE","CUMPLE")</f>
        <v>CUMPLE</v>
      </c>
      <c r="X594" s="51" t="str">
        <f>IF(AND(N594&gt;=NORMA!$Q$4, N594&lt;=NORMA!$R$4),"CUMPLE","NO CUMPLE")</f>
        <v>CUMPLE</v>
      </c>
      <c r="Y594" s="51" t="str">
        <f>IF(I594&gt;NORMA!$O$16,"NO CUMPLE","CUMPLE")</f>
        <v>CUMPLE</v>
      </c>
      <c r="Z594" s="51" t="str">
        <f>IF($M594&lt;NORMA!$O$23,"NO CUMPLE","CUMPLE")</f>
        <v>CUMPLE</v>
      </c>
      <c r="AA594" s="51" t="str">
        <f>IF($E594&gt;NORMA!$O$24,"NO CUMPLE","CUMPLE")</f>
        <v>CUMPLE</v>
      </c>
      <c r="AB594" s="51" t="str">
        <f>IF($F594&gt;NORMA!$O$25,"NO CUMPLE","CUMPLE")</f>
        <v>NO CUMPLE</v>
      </c>
      <c r="AC594" s="51" t="str">
        <f>IF($K594&gt;NORMA!$O$26,"NO CUMPLE","CUMPLE")</f>
        <v>CUMPLE</v>
      </c>
      <c r="AD594" s="51" t="str">
        <f>IF($J594&gt;NORMA!$O$27,"NO CUMPLE","CUMPLE")</f>
        <v>CUMPLE</v>
      </c>
      <c r="AE594" s="51" t="str">
        <f>IF($G594&gt;NORMA!$O$28,"NO CUMPLE","CUMPLE")</f>
        <v>NO CUMPLE</v>
      </c>
      <c r="AF594" s="51" t="str">
        <f>IF($H594&gt;NORMA!$O$29,"NO CUMPLE","CUMPLE")</f>
        <v>CUMPLE</v>
      </c>
      <c r="AG594" s="51" t="str">
        <f>IF($O594&gt;NORMA!$O$30,"NO CUMPLE","CUMPLE")</f>
        <v>NO CUMPLE</v>
      </c>
      <c r="AH594" s="51" t="str">
        <f>IF(AND($N594&gt;=NORMA!$R$18, $N594&lt;=NORMA!$S$18),"CUMPLE","NO CUMPLE")</f>
        <v>NO CUMPLE</v>
      </c>
      <c r="AI594" s="51" t="str">
        <f>IF($I594&gt;NORMA!$O$32,"NO CUMPLE","CUMPLE")</f>
        <v>CUMPLE</v>
      </c>
    </row>
    <row r="595" spans="1:35" ht="14.25" customHeight="1" x14ac:dyDescent="0.35">
      <c r="A595" s="213" t="s">
        <v>118</v>
      </c>
      <c r="B595" s="217" t="s">
        <v>119</v>
      </c>
      <c r="C595" s="240">
        <v>40715</v>
      </c>
      <c r="D595" s="241">
        <v>0.5</v>
      </c>
      <c r="E595" s="216">
        <v>9.4</v>
      </c>
      <c r="F595" s="216">
        <v>55.5</v>
      </c>
      <c r="G595" s="216">
        <v>116</v>
      </c>
      <c r="H595" s="216">
        <v>7.2</v>
      </c>
      <c r="I595" s="218">
        <v>0.77</v>
      </c>
      <c r="J595" s="242">
        <v>1.05</v>
      </c>
      <c r="K595" s="218">
        <v>5.319</v>
      </c>
      <c r="L595" s="242">
        <v>1.4509702654400001</v>
      </c>
      <c r="M595" s="243">
        <v>0.53</v>
      </c>
      <c r="N595" s="243">
        <v>7.21</v>
      </c>
      <c r="O595" s="244">
        <v>70000</v>
      </c>
      <c r="P595" s="51" t="str">
        <f>IF(M595&lt;NORMA!$O$7,"NO CUMPLE","CUMPLE")</f>
        <v>NO CUMPLE</v>
      </c>
      <c r="Q595" s="51" t="str">
        <f>IF(E595&gt;NORMA!$O$8,"NO CUMPLE","CUMPLE")</f>
        <v>CUMPLE</v>
      </c>
      <c r="R595" s="51" t="str">
        <f>IF(F595&gt;NORMA!$O$9,"NO CUMPLE","CUMPLE")</f>
        <v>CUMPLE</v>
      </c>
      <c r="S595" s="51" t="str">
        <f>IF(K595&gt;NORMA!$O$10,"NO CUMPLE","CUMPLE")</f>
        <v>CUMPLE</v>
      </c>
      <c r="T595" s="51" t="str">
        <f>IF(J595&gt;NORMA!$O$11,"NO CUMPLE","CUMPLE")</f>
        <v>CUMPLE</v>
      </c>
      <c r="U595" s="51" t="str">
        <f>IF(G595&gt;NORMA!$O$12,"NO CUMPLE","CUMPLE")</f>
        <v>CUMPLE</v>
      </c>
      <c r="V595" s="51" t="str">
        <f>IF(H595&gt;NORMA!$O$13,"NO CUMPLE","CUMPLE")</f>
        <v>CUMPLE</v>
      </c>
      <c r="W595" s="51" t="str">
        <f>IF(O595&gt;NORMA!$O$14,"NO CUMPLE","CUMPLE")</f>
        <v>CUMPLE</v>
      </c>
      <c r="X595" s="51" t="str">
        <f>IF(AND(N595&gt;=NORMA!$Q$4, N595&lt;=NORMA!$R$4),"CUMPLE","NO CUMPLE")</f>
        <v>CUMPLE</v>
      </c>
      <c r="Y595" s="51" t="str">
        <f>IF(I595&gt;NORMA!$O$16,"NO CUMPLE","CUMPLE")</f>
        <v>CUMPLE</v>
      </c>
      <c r="Z595" s="51" t="str">
        <f>IF($M595&lt;NORMA!$O$23,"NO CUMPLE","CUMPLE")</f>
        <v>NO CUMPLE</v>
      </c>
      <c r="AA595" s="51" t="str">
        <f>IF($E595&gt;NORMA!$O$24,"NO CUMPLE","CUMPLE")</f>
        <v>CUMPLE</v>
      </c>
      <c r="AB595" s="51" t="str">
        <f>IF($F595&gt;NORMA!$O$25,"NO CUMPLE","CUMPLE")</f>
        <v>NO CUMPLE</v>
      </c>
      <c r="AC595" s="51" t="str">
        <f>IF($K595&gt;NORMA!$O$26,"NO CUMPLE","CUMPLE")</f>
        <v>CUMPLE</v>
      </c>
      <c r="AD595" s="51" t="str">
        <f>IF($J595&gt;NORMA!$O$27,"NO CUMPLE","CUMPLE")</f>
        <v>CUMPLE</v>
      </c>
      <c r="AE595" s="51" t="str">
        <f>IF($G595&gt;NORMA!$O$28,"NO CUMPLE","CUMPLE")</f>
        <v>CUMPLE</v>
      </c>
      <c r="AF595" s="51" t="str">
        <f>IF($H595&gt;NORMA!$O$29,"NO CUMPLE","CUMPLE")</f>
        <v>CUMPLE</v>
      </c>
      <c r="AG595" s="51" t="str">
        <f>IF($O595&gt;NORMA!$O$30,"NO CUMPLE","CUMPLE")</f>
        <v>CUMPLE</v>
      </c>
      <c r="AH595" s="51" t="str">
        <f>IF(AND($N595&gt;=NORMA!$R$18, $N595&lt;=NORMA!$S$18),"CUMPLE","NO CUMPLE")</f>
        <v>CUMPLE</v>
      </c>
      <c r="AI595" s="51" t="str">
        <f>IF($I595&gt;NORMA!$O$32,"NO CUMPLE","CUMPLE")</f>
        <v>CUMPLE</v>
      </c>
    </row>
    <row r="596" spans="1:35" ht="14.25" customHeight="1" x14ac:dyDescent="0.35">
      <c r="A596" s="213" t="s">
        <v>120</v>
      </c>
      <c r="B596" s="217" t="s">
        <v>119</v>
      </c>
      <c r="C596" s="240">
        <v>40715</v>
      </c>
      <c r="D596" s="241">
        <v>0.60416666666666696</v>
      </c>
      <c r="E596" s="216">
        <v>78</v>
      </c>
      <c r="F596" s="216">
        <v>234</v>
      </c>
      <c r="G596" s="216">
        <v>246</v>
      </c>
      <c r="H596" s="216">
        <v>26</v>
      </c>
      <c r="I596" s="218">
        <v>4.13</v>
      </c>
      <c r="J596" s="242">
        <v>2.91</v>
      </c>
      <c r="K596" s="218">
        <v>1.2070000000000001</v>
      </c>
      <c r="L596" s="242">
        <v>2.63002347248</v>
      </c>
      <c r="M596" s="243">
        <v>0.11</v>
      </c>
      <c r="N596" s="243">
        <v>9.41</v>
      </c>
      <c r="O596" s="244">
        <v>9300000</v>
      </c>
      <c r="P596" s="51" t="str">
        <f>IF(M596&lt;NORMA!$O$7,"NO CUMPLE","CUMPLE")</f>
        <v>NO CUMPLE</v>
      </c>
      <c r="Q596" s="51" t="str">
        <f>IF(E596&gt;NORMA!$O$8,"NO CUMPLE","CUMPLE")</f>
        <v>CUMPLE</v>
      </c>
      <c r="R596" s="51" t="str">
        <f>IF(F596&gt;NORMA!$O$9,"NO CUMPLE","CUMPLE")</f>
        <v>NO CUMPLE</v>
      </c>
      <c r="S596" s="51" t="str">
        <f>IF(K596&gt;NORMA!$O$10,"NO CUMPLE","CUMPLE")</f>
        <v>CUMPLE</v>
      </c>
      <c r="T596" s="51" t="str">
        <f>IF(J596&gt;NORMA!$O$11,"NO CUMPLE","CUMPLE")</f>
        <v>CUMPLE</v>
      </c>
      <c r="U596" s="51" t="str">
        <f>IF(G596&gt;NORMA!$O$12,"NO CUMPLE","CUMPLE")</f>
        <v>NO CUMPLE</v>
      </c>
      <c r="V596" s="51" t="str">
        <f>IF(H596&gt;NORMA!$O$13,"NO CUMPLE","CUMPLE")</f>
        <v>NO CUMPLE</v>
      </c>
      <c r="W596" s="51" t="str">
        <f>IF(O596&gt;NORMA!$O$14,"NO CUMPLE","CUMPLE")</f>
        <v>NO CUMPLE</v>
      </c>
      <c r="X596" s="51" t="str">
        <f>IF(AND(N596&gt;=NORMA!$Q$4, N596&lt;=NORMA!$R$4),"CUMPLE","NO CUMPLE")</f>
        <v>NO CUMPLE</v>
      </c>
      <c r="Y596" s="51" t="str">
        <f>IF(I596&gt;NORMA!$O$16,"NO CUMPLE","CUMPLE")</f>
        <v>NO CUMPLE</v>
      </c>
      <c r="Z596" s="51" t="str">
        <f>IF($M596&lt;NORMA!$O$23,"NO CUMPLE","CUMPLE")</f>
        <v>NO CUMPLE</v>
      </c>
      <c r="AA596" s="51" t="str">
        <f>IF($E596&gt;NORMA!$O$24,"NO CUMPLE","CUMPLE")</f>
        <v>NO CUMPLE</v>
      </c>
      <c r="AB596" s="51" t="str">
        <f>IF($F596&gt;NORMA!$O$25,"NO CUMPLE","CUMPLE")</f>
        <v>NO CUMPLE</v>
      </c>
      <c r="AC596" s="51" t="str">
        <f>IF($K596&gt;NORMA!$O$26,"NO CUMPLE","CUMPLE")</f>
        <v>CUMPLE</v>
      </c>
      <c r="AD596" s="51" t="str">
        <f>IF($J596&gt;NORMA!$O$27,"NO CUMPLE","CUMPLE")</f>
        <v>CUMPLE</v>
      </c>
      <c r="AE596" s="51" t="str">
        <f>IF($G596&gt;NORMA!$O$28,"NO CUMPLE","CUMPLE")</f>
        <v>NO CUMPLE</v>
      </c>
      <c r="AF596" s="51" t="str">
        <f>IF($H596&gt;NORMA!$O$29,"NO CUMPLE","CUMPLE")</f>
        <v>NO CUMPLE</v>
      </c>
      <c r="AG596" s="51" t="str">
        <f>IF($O596&gt;NORMA!$O$30,"NO CUMPLE","CUMPLE")</f>
        <v>NO CUMPLE</v>
      </c>
      <c r="AH596" s="51" t="str">
        <f>IF(AND($N596&gt;=NORMA!$R$18, $N596&lt;=NORMA!$S$18),"CUMPLE","NO CUMPLE")</f>
        <v>NO CUMPLE</v>
      </c>
      <c r="AI596" s="51" t="str">
        <f>IF($I596&gt;NORMA!$O$32,"NO CUMPLE","CUMPLE")</f>
        <v>NO CUMPLE</v>
      </c>
    </row>
    <row r="597" spans="1:35" ht="14.25" customHeight="1" x14ac:dyDescent="0.35">
      <c r="A597" s="213" t="s">
        <v>121</v>
      </c>
      <c r="B597" s="214" t="s">
        <v>119</v>
      </c>
      <c r="C597" s="240">
        <v>40716</v>
      </c>
      <c r="D597" s="241">
        <v>0.47916666666666702</v>
      </c>
      <c r="E597" s="216">
        <v>31.2</v>
      </c>
      <c r="F597" s="216">
        <v>122</v>
      </c>
      <c r="G597" s="216">
        <v>114</v>
      </c>
      <c r="H597" s="216">
        <v>10.1</v>
      </c>
      <c r="I597" s="218">
        <v>2.98</v>
      </c>
      <c r="J597" s="242">
        <v>1.93</v>
      </c>
      <c r="K597" s="218">
        <v>13.417</v>
      </c>
      <c r="L597" s="242">
        <v>2.1643694990400002</v>
      </c>
      <c r="M597" s="243">
        <v>0.11</v>
      </c>
      <c r="N597" s="243">
        <v>7.44</v>
      </c>
      <c r="O597" s="244">
        <v>2300000</v>
      </c>
      <c r="P597" s="51" t="str">
        <f>IF(M597&lt;NORMA!$O$7,"NO CUMPLE","CUMPLE")</f>
        <v>NO CUMPLE</v>
      </c>
      <c r="Q597" s="51" t="str">
        <f>IF(E597&gt;NORMA!$O$8,"NO CUMPLE","CUMPLE")</f>
        <v>CUMPLE</v>
      </c>
      <c r="R597" s="51" t="str">
        <f>IF(F597&gt;NORMA!$O$9,"NO CUMPLE","CUMPLE")</f>
        <v>CUMPLE</v>
      </c>
      <c r="S597" s="51" t="str">
        <f>IF(K597&gt;NORMA!$O$10,"NO CUMPLE","CUMPLE")</f>
        <v>CUMPLE</v>
      </c>
      <c r="T597" s="51" t="str">
        <f>IF(J597&gt;NORMA!$O$11,"NO CUMPLE","CUMPLE")</f>
        <v>CUMPLE</v>
      </c>
      <c r="U597" s="51" t="str">
        <f>IF(G597&gt;NORMA!$O$12,"NO CUMPLE","CUMPLE")</f>
        <v>CUMPLE</v>
      </c>
      <c r="V597" s="51" t="str">
        <f>IF(H597&gt;NORMA!$O$13,"NO CUMPLE","CUMPLE")</f>
        <v>CUMPLE</v>
      </c>
      <c r="W597" s="51" t="str">
        <f>IF(O597&gt;NORMA!$O$14,"NO CUMPLE","CUMPLE")</f>
        <v>NO CUMPLE</v>
      </c>
      <c r="X597" s="51" t="str">
        <f>IF(AND(N597&gt;=NORMA!$Q$4, N597&lt;=NORMA!$R$4),"CUMPLE","NO CUMPLE")</f>
        <v>CUMPLE</v>
      </c>
      <c r="Y597" s="51" t="str">
        <f>IF(I597&gt;NORMA!$O$16,"NO CUMPLE","CUMPLE")</f>
        <v>CUMPLE</v>
      </c>
      <c r="Z597" s="51" t="str">
        <f>IF($M597&lt;NORMA!$O$23,"NO CUMPLE","CUMPLE")</f>
        <v>NO CUMPLE</v>
      </c>
      <c r="AA597" s="51" t="str">
        <f>IF($E597&gt;NORMA!$O$24,"NO CUMPLE","CUMPLE")</f>
        <v>NO CUMPLE</v>
      </c>
      <c r="AB597" s="51" t="str">
        <f>IF($F597&gt;NORMA!$O$25,"NO CUMPLE","CUMPLE")</f>
        <v>NO CUMPLE</v>
      </c>
      <c r="AC597" s="51" t="str">
        <f>IF($K597&gt;NORMA!$O$26,"NO CUMPLE","CUMPLE")</f>
        <v>NO CUMPLE</v>
      </c>
      <c r="AD597" s="51" t="str">
        <f>IF($J597&gt;NORMA!$O$27,"NO CUMPLE","CUMPLE")</f>
        <v>CUMPLE</v>
      </c>
      <c r="AE597" s="51" t="str">
        <f>IF($G597&gt;NORMA!$O$28,"NO CUMPLE","CUMPLE")</f>
        <v>CUMPLE</v>
      </c>
      <c r="AF597" s="51" t="str">
        <f>IF($H597&gt;NORMA!$O$29,"NO CUMPLE","CUMPLE")</f>
        <v>NO CUMPLE</v>
      </c>
      <c r="AG597" s="51" t="str">
        <f>IF($O597&gt;NORMA!$O$30,"NO CUMPLE","CUMPLE")</f>
        <v>NO CUMPLE</v>
      </c>
      <c r="AH597" s="51" t="str">
        <f>IF(AND($N597&gt;=NORMA!$R$18, $N597&lt;=NORMA!$S$18),"CUMPLE","NO CUMPLE")</f>
        <v>CUMPLE</v>
      </c>
      <c r="AI597" s="51" t="str">
        <f>IF($I597&gt;NORMA!$O$32,"NO CUMPLE","CUMPLE")</f>
        <v>NO CUMPLE</v>
      </c>
    </row>
    <row r="598" spans="1:35" ht="14.25" customHeight="1" x14ac:dyDescent="0.35">
      <c r="A598" s="213" t="s">
        <v>117</v>
      </c>
      <c r="B598" s="267" t="s">
        <v>119</v>
      </c>
      <c r="C598" s="240">
        <v>40724</v>
      </c>
      <c r="D598" s="241">
        <v>0.16666666666666699</v>
      </c>
      <c r="E598" s="216">
        <v>56.7</v>
      </c>
      <c r="F598" s="216">
        <v>246</v>
      </c>
      <c r="G598" s="216">
        <v>296</v>
      </c>
      <c r="H598" s="245">
        <v>3.6</v>
      </c>
      <c r="I598" s="218">
        <v>0.93</v>
      </c>
      <c r="J598" s="242">
        <v>1.72</v>
      </c>
      <c r="K598" s="218">
        <v>25.36</v>
      </c>
      <c r="L598" s="242">
        <v>1.24317182912</v>
      </c>
      <c r="M598" s="243">
        <v>3.34</v>
      </c>
      <c r="N598" s="243">
        <v>8.33</v>
      </c>
      <c r="O598" s="244">
        <v>230000</v>
      </c>
      <c r="P598" s="51" t="str">
        <f>IF(M598&lt;NORMA!$O$7,"NO CUMPLE","CUMPLE")</f>
        <v>CUMPLE</v>
      </c>
      <c r="Q598" s="51" t="str">
        <f>IF(E598&gt;NORMA!$O$8,"NO CUMPLE","CUMPLE")</f>
        <v>CUMPLE</v>
      </c>
      <c r="R598" s="51" t="str">
        <f>IF(F598&gt;NORMA!$O$9,"NO CUMPLE","CUMPLE")</f>
        <v>NO CUMPLE</v>
      </c>
      <c r="S598" s="51" t="str">
        <f>IF(K598&gt;NORMA!$O$10,"NO CUMPLE","CUMPLE")</f>
        <v>NO CUMPLE</v>
      </c>
      <c r="T598" s="51" t="str">
        <f>IF(J598&gt;NORMA!$O$11,"NO CUMPLE","CUMPLE")</f>
        <v>CUMPLE</v>
      </c>
      <c r="U598" s="51" t="str">
        <f>IF(G598&gt;NORMA!$O$12,"NO CUMPLE","CUMPLE")</f>
        <v>NO CUMPLE</v>
      </c>
      <c r="V598" s="51" t="str">
        <f>IF(H598&gt;NORMA!$O$13,"NO CUMPLE","CUMPLE")</f>
        <v>CUMPLE</v>
      </c>
      <c r="W598" s="51" t="str">
        <f>IF(O598&gt;NORMA!$O$14,"NO CUMPLE","CUMPLE")</f>
        <v>CUMPLE</v>
      </c>
      <c r="X598" s="51" t="str">
        <f>IF(AND(N598&gt;=NORMA!$Q$4, N598&lt;=NORMA!$R$4),"CUMPLE","NO CUMPLE")</f>
        <v>CUMPLE</v>
      </c>
      <c r="Y598" s="51" t="str">
        <f>IF(I598&gt;NORMA!$O$16,"NO CUMPLE","CUMPLE")</f>
        <v>CUMPLE</v>
      </c>
      <c r="Z598" s="51" t="str">
        <f>IF($M598&lt;NORMA!$O$23,"NO CUMPLE","CUMPLE")</f>
        <v>CUMPLE</v>
      </c>
      <c r="AA598" s="51" t="str">
        <f>IF($E598&gt;NORMA!$O$24,"NO CUMPLE","CUMPLE")</f>
        <v>NO CUMPLE</v>
      </c>
      <c r="AB598" s="51" t="str">
        <f>IF($F598&gt;NORMA!$O$25,"NO CUMPLE","CUMPLE")</f>
        <v>NO CUMPLE</v>
      </c>
      <c r="AC598" s="51" t="str">
        <f>IF($K598&gt;NORMA!$O$26,"NO CUMPLE","CUMPLE")</f>
        <v>NO CUMPLE</v>
      </c>
      <c r="AD598" s="51" t="str">
        <f>IF($J598&gt;NORMA!$O$27,"NO CUMPLE","CUMPLE")</f>
        <v>CUMPLE</v>
      </c>
      <c r="AE598" s="51" t="str">
        <f>IF($G598&gt;NORMA!$O$28,"NO CUMPLE","CUMPLE")</f>
        <v>NO CUMPLE</v>
      </c>
      <c r="AF598" s="51" t="str">
        <f>IF($H598&gt;NORMA!$O$29,"NO CUMPLE","CUMPLE")</f>
        <v>CUMPLE</v>
      </c>
      <c r="AG598" s="51" t="str">
        <f>IF($O598&gt;NORMA!$O$30,"NO CUMPLE","CUMPLE")</f>
        <v>NO CUMPLE</v>
      </c>
      <c r="AH598" s="51" t="str">
        <f>IF(AND($N598&gt;=NORMA!$R$18, $N598&lt;=NORMA!$S$18),"CUMPLE","NO CUMPLE")</f>
        <v>CUMPLE</v>
      </c>
      <c r="AI598" s="51" t="str">
        <f>IF($I598&gt;NORMA!$O$32,"NO CUMPLE","CUMPLE")</f>
        <v>CUMPLE</v>
      </c>
    </row>
    <row r="599" spans="1:35" ht="14.25" customHeight="1" x14ac:dyDescent="0.35">
      <c r="A599" s="213" t="s">
        <v>118</v>
      </c>
      <c r="B599" s="217" t="s">
        <v>119</v>
      </c>
      <c r="C599" s="240">
        <v>40726</v>
      </c>
      <c r="D599" s="241">
        <v>0.41666666666666702</v>
      </c>
      <c r="E599" s="216">
        <v>66</v>
      </c>
      <c r="F599" s="216">
        <v>220</v>
      </c>
      <c r="G599" s="216">
        <v>212</v>
      </c>
      <c r="H599" s="216">
        <v>28</v>
      </c>
      <c r="I599" s="218">
        <v>3.65</v>
      </c>
      <c r="J599" s="242">
        <v>3.16</v>
      </c>
      <c r="K599" s="218">
        <v>25.85</v>
      </c>
      <c r="L599" s="242">
        <v>1.4195181160000001</v>
      </c>
      <c r="M599" s="243">
        <v>0.9</v>
      </c>
      <c r="N599" s="243">
        <v>7.01</v>
      </c>
      <c r="O599" s="244">
        <v>7500000</v>
      </c>
      <c r="P599" s="51" t="str">
        <f>IF(M599&lt;NORMA!$O$7,"NO CUMPLE","CUMPLE")</f>
        <v>NO CUMPLE</v>
      </c>
      <c r="Q599" s="51" t="str">
        <f>IF(E599&gt;NORMA!$O$8,"NO CUMPLE","CUMPLE")</f>
        <v>CUMPLE</v>
      </c>
      <c r="R599" s="51" t="str">
        <f>IF(F599&gt;NORMA!$O$9,"NO CUMPLE","CUMPLE")</f>
        <v>NO CUMPLE</v>
      </c>
      <c r="S599" s="51" t="str">
        <f>IF(K599&gt;NORMA!$O$10,"NO CUMPLE","CUMPLE")</f>
        <v>NO CUMPLE</v>
      </c>
      <c r="T599" s="51" t="str">
        <f>IF(J599&gt;NORMA!$O$11,"NO CUMPLE","CUMPLE")</f>
        <v>CUMPLE</v>
      </c>
      <c r="U599" s="51" t="str">
        <f>IF(G599&gt;NORMA!$O$12,"NO CUMPLE","CUMPLE")</f>
        <v>NO CUMPLE</v>
      </c>
      <c r="V599" s="51" t="str">
        <f>IF(H599&gt;NORMA!$O$13,"NO CUMPLE","CUMPLE")</f>
        <v>NO CUMPLE</v>
      </c>
      <c r="W599" s="51" t="str">
        <f>IF(O599&gt;NORMA!$O$14,"NO CUMPLE","CUMPLE")</f>
        <v>NO CUMPLE</v>
      </c>
      <c r="X599" s="51" t="str">
        <f>IF(AND(N599&gt;=NORMA!$Q$4, N599&lt;=NORMA!$R$4),"CUMPLE","NO CUMPLE")</f>
        <v>CUMPLE</v>
      </c>
      <c r="Y599" s="51" t="str">
        <f>IF(I599&gt;NORMA!$O$16,"NO CUMPLE","CUMPLE")</f>
        <v>NO CUMPLE</v>
      </c>
      <c r="Z599" s="51" t="str">
        <f>IF($M599&lt;NORMA!$O$23,"NO CUMPLE","CUMPLE")</f>
        <v>NO CUMPLE</v>
      </c>
      <c r="AA599" s="51" t="str">
        <f>IF($E599&gt;NORMA!$O$24,"NO CUMPLE","CUMPLE")</f>
        <v>NO CUMPLE</v>
      </c>
      <c r="AB599" s="51" t="str">
        <f>IF($F599&gt;NORMA!$O$25,"NO CUMPLE","CUMPLE")</f>
        <v>NO CUMPLE</v>
      </c>
      <c r="AC599" s="51" t="str">
        <f>IF($K599&gt;NORMA!$O$26,"NO CUMPLE","CUMPLE")</f>
        <v>NO CUMPLE</v>
      </c>
      <c r="AD599" s="51" t="str">
        <f>IF($J599&gt;NORMA!$O$27,"NO CUMPLE","CUMPLE")</f>
        <v>NO CUMPLE</v>
      </c>
      <c r="AE599" s="51" t="str">
        <f>IF($G599&gt;NORMA!$O$28,"NO CUMPLE","CUMPLE")</f>
        <v>NO CUMPLE</v>
      </c>
      <c r="AF599" s="51" t="str">
        <f>IF($H599&gt;NORMA!$O$29,"NO CUMPLE","CUMPLE")</f>
        <v>NO CUMPLE</v>
      </c>
      <c r="AG599" s="51" t="str">
        <f>IF($O599&gt;NORMA!$O$30,"NO CUMPLE","CUMPLE")</f>
        <v>NO CUMPLE</v>
      </c>
      <c r="AH599" s="51" t="str">
        <f>IF(AND($N599&gt;=NORMA!$R$18, $N599&lt;=NORMA!$S$18),"CUMPLE","NO CUMPLE")</f>
        <v>CUMPLE</v>
      </c>
      <c r="AI599" s="51" t="str">
        <f>IF($I599&gt;NORMA!$O$32,"NO CUMPLE","CUMPLE")</f>
        <v>NO CUMPLE</v>
      </c>
    </row>
    <row r="600" spans="1:35" ht="14.25" customHeight="1" x14ac:dyDescent="0.35">
      <c r="A600" s="213" t="s">
        <v>120</v>
      </c>
      <c r="B600" s="217" t="s">
        <v>119</v>
      </c>
      <c r="C600" s="240">
        <v>40726</v>
      </c>
      <c r="D600" s="241">
        <v>0.41666666666666702</v>
      </c>
      <c r="E600" s="216">
        <v>9.1999999999999993</v>
      </c>
      <c r="F600" s="216">
        <v>105</v>
      </c>
      <c r="G600" s="216">
        <v>100</v>
      </c>
      <c r="H600" s="216">
        <v>7.8</v>
      </c>
      <c r="I600" s="218">
        <v>0.78</v>
      </c>
      <c r="J600" s="242">
        <v>0.77</v>
      </c>
      <c r="K600" s="218">
        <v>5.72</v>
      </c>
      <c r="L600" s="242">
        <v>2.03202850218667</v>
      </c>
      <c r="M600" s="243">
        <v>0.83</v>
      </c>
      <c r="N600" s="243">
        <v>9.0500000000000007</v>
      </c>
      <c r="O600" s="244">
        <v>90000</v>
      </c>
      <c r="P600" s="51" t="str">
        <f>IF(M600&lt;NORMA!$O$7,"NO CUMPLE","CUMPLE")</f>
        <v>NO CUMPLE</v>
      </c>
      <c r="Q600" s="51" t="str">
        <f>IF(E600&gt;NORMA!$O$8,"NO CUMPLE","CUMPLE")</f>
        <v>CUMPLE</v>
      </c>
      <c r="R600" s="51" t="str">
        <f>IF(F600&gt;NORMA!$O$9,"NO CUMPLE","CUMPLE")</f>
        <v>CUMPLE</v>
      </c>
      <c r="S600" s="51" t="str">
        <f>IF(K600&gt;NORMA!$O$10,"NO CUMPLE","CUMPLE")</f>
        <v>CUMPLE</v>
      </c>
      <c r="T600" s="51" t="str">
        <f>IF(J600&gt;NORMA!$O$11,"NO CUMPLE","CUMPLE")</f>
        <v>CUMPLE</v>
      </c>
      <c r="U600" s="51" t="str">
        <f>IF(G600&gt;NORMA!$O$12,"NO CUMPLE","CUMPLE")</f>
        <v>CUMPLE</v>
      </c>
      <c r="V600" s="51" t="str">
        <f>IF(H600&gt;NORMA!$O$13,"NO CUMPLE","CUMPLE")</f>
        <v>CUMPLE</v>
      </c>
      <c r="W600" s="51" t="str">
        <f>IF(O600&gt;NORMA!$O$14,"NO CUMPLE","CUMPLE")</f>
        <v>CUMPLE</v>
      </c>
      <c r="X600" s="51" t="str">
        <f>IF(AND(N600&gt;=NORMA!$Q$4, N600&lt;=NORMA!$R$4),"CUMPLE","NO CUMPLE")</f>
        <v>NO CUMPLE</v>
      </c>
      <c r="Y600" s="51" t="str">
        <f>IF(I600&gt;NORMA!$O$16,"NO CUMPLE","CUMPLE")</f>
        <v>CUMPLE</v>
      </c>
      <c r="Z600" s="51" t="str">
        <f>IF($M600&lt;NORMA!$O$23,"NO CUMPLE","CUMPLE")</f>
        <v>NO CUMPLE</v>
      </c>
      <c r="AA600" s="51" t="str">
        <f>IF($E600&gt;NORMA!$O$24,"NO CUMPLE","CUMPLE")</f>
        <v>CUMPLE</v>
      </c>
      <c r="AB600" s="51" t="str">
        <f>IF($F600&gt;NORMA!$O$25,"NO CUMPLE","CUMPLE")</f>
        <v>NO CUMPLE</v>
      </c>
      <c r="AC600" s="51" t="str">
        <f>IF($K600&gt;NORMA!$O$26,"NO CUMPLE","CUMPLE")</f>
        <v>CUMPLE</v>
      </c>
      <c r="AD600" s="51" t="str">
        <f>IF($J600&gt;NORMA!$O$27,"NO CUMPLE","CUMPLE")</f>
        <v>CUMPLE</v>
      </c>
      <c r="AE600" s="51" t="str">
        <f>IF($G600&gt;NORMA!$O$28,"NO CUMPLE","CUMPLE")</f>
        <v>CUMPLE</v>
      </c>
      <c r="AF600" s="51" t="str">
        <f>IF($H600&gt;NORMA!$O$29,"NO CUMPLE","CUMPLE")</f>
        <v>CUMPLE</v>
      </c>
      <c r="AG600" s="51" t="str">
        <f>IF($O600&gt;NORMA!$O$30,"NO CUMPLE","CUMPLE")</f>
        <v>CUMPLE</v>
      </c>
      <c r="AH600" s="51" t="str">
        <f>IF(AND($N600&gt;=NORMA!$R$18, $N600&lt;=NORMA!$S$18),"CUMPLE","NO CUMPLE")</f>
        <v>NO CUMPLE</v>
      </c>
      <c r="AI600" s="51" t="str">
        <f>IF($I600&gt;NORMA!$O$32,"NO CUMPLE","CUMPLE")</f>
        <v>CUMPLE</v>
      </c>
    </row>
    <row r="601" spans="1:35" ht="14.25" customHeight="1" x14ac:dyDescent="0.35">
      <c r="A601" s="213" t="s">
        <v>121</v>
      </c>
      <c r="B601" s="214" t="s">
        <v>119</v>
      </c>
      <c r="C601" s="240">
        <v>40729</v>
      </c>
      <c r="D601" s="241">
        <v>0.41666666666666702</v>
      </c>
      <c r="E601" s="216">
        <v>48.8</v>
      </c>
      <c r="F601" s="216">
        <v>166</v>
      </c>
      <c r="G601" s="216">
        <v>128</v>
      </c>
      <c r="H601" s="216">
        <v>6.7</v>
      </c>
      <c r="I601" s="218">
        <v>3.67</v>
      </c>
      <c r="J601" s="242">
        <v>2.38</v>
      </c>
      <c r="K601" s="218">
        <v>20.59</v>
      </c>
      <c r="L601" s="242">
        <v>2.0595682800085302</v>
      </c>
      <c r="M601" s="243">
        <v>0.12</v>
      </c>
      <c r="N601" s="243">
        <v>7.34</v>
      </c>
      <c r="O601" s="244">
        <v>6400000</v>
      </c>
      <c r="P601" s="51" t="str">
        <f>IF(M601&lt;NORMA!$O$7,"NO CUMPLE","CUMPLE")</f>
        <v>NO CUMPLE</v>
      </c>
      <c r="Q601" s="51" t="str">
        <f>IF(E601&gt;NORMA!$O$8,"NO CUMPLE","CUMPLE")</f>
        <v>CUMPLE</v>
      </c>
      <c r="R601" s="51" t="str">
        <f>IF(F601&gt;NORMA!$O$9,"NO CUMPLE","CUMPLE")</f>
        <v>CUMPLE</v>
      </c>
      <c r="S601" s="51" t="str">
        <f>IF(K601&gt;NORMA!$O$10,"NO CUMPLE","CUMPLE")</f>
        <v>NO CUMPLE</v>
      </c>
      <c r="T601" s="51" t="str">
        <f>IF(J601&gt;NORMA!$O$11,"NO CUMPLE","CUMPLE")</f>
        <v>CUMPLE</v>
      </c>
      <c r="U601" s="51" t="str">
        <f>IF(G601&gt;NORMA!$O$12,"NO CUMPLE","CUMPLE")</f>
        <v>CUMPLE</v>
      </c>
      <c r="V601" s="51" t="str">
        <f>IF(H601&gt;NORMA!$O$13,"NO CUMPLE","CUMPLE")</f>
        <v>CUMPLE</v>
      </c>
      <c r="W601" s="51" t="str">
        <f>IF(O601&gt;NORMA!$O$14,"NO CUMPLE","CUMPLE")</f>
        <v>NO CUMPLE</v>
      </c>
      <c r="X601" s="51" t="str">
        <f>IF(AND(N601&gt;=NORMA!$Q$4, N601&lt;=NORMA!$R$4),"CUMPLE","NO CUMPLE")</f>
        <v>CUMPLE</v>
      </c>
      <c r="Y601" s="51" t="str">
        <f>IF(I601&gt;NORMA!$O$16,"NO CUMPLE","CUMPLE")</f>
        <v>NO CUMPLE</v>
      </c>
      <c r="Z601" s="51" t="str">
        <f>IF($M601&lt;NORMA!$O$23,"NO CUMPLE","CUMPLE")</f>
        <v>NO CUMPLE</v>
      </c>
      <c r="AA601" s="51" t="str">
        <f>IF($E601&gt;NORMA!$O$24,"NO CUMPLE","CUMPLE")</f>
        <v>NO CUMPLE</v>
      </c>
      <c r="AB601" s="51" t="str">
        <f>IF($F601&gt;NORMA!$O$25,"NO CUMPLE","CUMPLE")</f>
        <v>NO CUMPLE</v>
      </c>
      <c r="AC601" s="51" t="str">
        <f>IF($K601&gt;NORMA!$O$26,"NO CUMPLE","CUMPLE")</f>
        <v>NO CUMPLE</v>
      </c>
      <c r="AD601" s="51" t="str">
        <f>IF($J601&gt;NORMA!$O$27,"NO CUMPLE","CUMPLE")</f>
        <v>CUMPLE</v>
      </c>
      <c r="AE601" s="51" t="str">
        <f>IF($G601&gt;NORMA!$O$28,"NO CUMPLE","CUMPLE")</f>
        <v>CUMPLE</v>
      </c>
      <c r="AF601" s="51" t="str">
        <f>IF($H601&gt;NORMA!$O$29,"NO CUMPLE","CUMPLE")</f>
        <v>CUMPLE</v>
      </c>
      <c r="AG601" s="51" t="str">
        <f>IF($O601&gt;NORMA!$O$30,"NO CUMPLE","CUMPLE")</f>
        <v>NO CUMPLE</v>
      </c>
      <c r="AH601" s="51" t="str">
        <f>IF(AND($N601&gt;=NORMA!$R$18, $N601&lt;=NORMA!$S$18),"CUMPLE","NO CUMPLE")</f>
        <v>CUMPLE</v>
      </c>
      <c r="AI601" s="51" t="str">
        <f>IF($I601&gt;NORMA!$O$32,"NO CUMPLE","CUMPLE")</f>
        <v>NO CUMPLE</v>
      </c>
    </row>
    <row r="602" spans="1:35" ht="14.25" customHeight="1" x14ac:dyDescent="0.35">
      <c r="A602" s="213" t="s">
        <v>117</v>
      </c>
      <c r="B602" s="267" t="s">
        <v>119</v>
      </c>
      <c r="C602" s="240">
        <v>40735</v>
      </c>
      <c r="D602" s="251">
        <v>0.6875</v>
      </c>
      <c r="E602" s="246">
        <v>51.6</v>
      </c>
      <c r="F602" s="246">
        <v>378</v>
      </c>
      <c r="G602" s="246">
        <v>2120</v>
      </c>
      <c r="H602" s="216">
        <v>7.3</v>
      </c>
      <c r="I602" s="247">
        <v>1.1299999999999999</v>
      </c>
      <c r="J602" s="248">
        <v>8.01</v>
      </c>
      <c r="K602" s="218">
        <v>2.44</v>
      </c>
      <c r="L602" s="248">
        <v>1.1035194312600001</v>
      </c>
      <c r="M602" s="249">
        <v>5.64</v>
      </c>
      <c r="N602" s="249">
        <v>9.2200000000000006</v>
      </c>
      <c r="O602" s="250">
        <v>90000</v>
      </c>
      <c r="P602" s="51" t="str">
        <f>IF(M602&lt;NORMA!$O$7,"NO CUMPLE","CUMPLE")</f>
        <v>CUMPLE</v>
      </c>
      <c r="Q602" s="51" t="str">
        <f>IF(E602&gt;NORMA!$O$8,"NO CUMPLE","CUMPLE")</f>
        <v>CUMPLE</v>
      </c>
      <c r="R602" s="51" t="str">
        <f>IF(F602&gt;NORMA!$O$9,"NO CUMPLE","CUMPLE")</f>
        <v>NO CUMPLE</v>
      </c>
      <c r="S602" s="51" t="str">
        <f>IF(K602&gt;NORMA!$O$10,"NO CUMPLE","CUMPLE")</f>
        <v>CUMPLE</v>
      </c>
      <c r="T602" s="51" t="str">
        <f>IF(J602&gt;NORMA!$O$11,"NO CUMPLE","CUMPLE")</f>
        <v>NO CUMPLE</v>
      </c>
      <c r="U602" s="51" t="str">
        <f>IF(G602&gt;NORMA!$O$12,"NO CUMPLE","CUMPLE")</f>
        <v>NO CUMPLE</v>
      </c>
      <c r="V602" s="51" t="str">
        <f>IF(H602&gt;NORMA!$O$13,"NO CUMPLE","CUMPLE")</f>
        <v>CUMPLE</v>
      </c>
      <c r="W602" s="51" t="str">
        <f>IF(O602&gt;NORMA!$O$14,"NO CUMPLE","CUMPLE")</f>
        <v>CUMPLE</v>
      </c>
      <c r="X602" s="51" t="str">
        <f>IF(AND(N602&gt;=NORMA!$Q$4, N602&lt;=NORMA!$R$4),"CUMPLE","NO CUMPLE")</f>
        <v>NO CUMPLE</v>
      </c>
      <c r="Y602" s="51" t="str">
        <f>IF(I602&gt;NORMA!$O$16,"NO CUMPLE","CUMPLE")</f>
        <v>CUMPLE</v>
      </c>
      <c r="Z602" s="51" t="str">
        <f>IF($M602&lt;NORMA!$O$23,"NO CUMPLE","CUMPLE")</f>
        <v>CUMPLE</v>
      </c>
      <c r="AA602" s="51" t="str">
        <f>IF($E602&gt;NORMA!$O$24,"NO CUMPLE","CUMPLE")</f>
        <v>NO CUMPLE</v>
      </c>
      <c r="AB602" s="51" t="str">
        <f>IF($F602&gt;NORMA!$O$25,"NO CUMPLE","CUMPLE")</f>
        <v>NO CUMPLE</v>
      </c>
      <c r="AC602" s="51" t="str">
        <f>IF($K602&gt;NORMA!$O$26,"NO CUMPLE","CUMPLE")</f>
        <v>CUMPLE</v>
      </c>
      <c r="AD602" s="51" t="str">
        <f>IF($J602&gt;NORMA!$O$27,"NO CUMPLE","CUMPLE")</f>
        <v>NO CUMPLE</v>
      </c>
      <c r="AE602" s="51" t="str">
        <f>IF($G602&gt;NORMA!$O$28,"NO CUMPLE","CUMPLE")</f>
        <v>NO CUMPLE</v>
      </c>
      <c r="AF602" s="51" t="str">
        <f>IF($H602&gt;NORMA!$O$29,"NO CUMPLE","CUMPLE")</f>
        <v>CUMPLE</v>
      </c>
      <c r="AG602" s="51" t="str">
        <f>IF($O602&gt;NORMA!$O$30,"NO CUMPLE","CUMPLE")</f>
        <v>CUMPLE</v>
      </c>
      <c r="AH602" s="51" t="str">
        <f>IF(AND($N602&gt;=NORMA!$R$18, $N602&lt;=NORMA!$S$18),"CUMPLE","NO CUMPLE")</f>
        <v>NO CUMPLE</v>
      </c>
      <c r="AI602" s="51" t="str">
        <f>IF($I602&gt;NORMA!$O$32,"NO CUMPLE","CUMPLE")</f>
        <v>NO CUMPLE</v>
      </c>
    </row>
    <row r="603" spans="1:35" ht="14.25" customHeight="1" x14ac:dyDescent="0.35">
      <c r="A603" s="213" t="s">
        <v>118</v>
      </c>
      <c r="B603" s="217" t="s">
        <v>119</v>
      </c>
      <c r="C603" s="240">
        <v>40739</v>
      </c>
      <c r="D603" s="251">
        <v>0.52083333333333304</v>
      </c>
      <c r="E603" s="246">
        <v>40.799999999999997</v>
      </c>
      <c r="F603" s="246">
        <v>179</v>
      </c>
      <c r="G603" s="246">
        <v>320</v>
      </c>
      <c r="H603" s="216">
        <v>3.7</v>
      </c>
      <c r="I603" s="247">
        <v>1.1100000000000001</v>
      </c>
      <c r="J603" s="248">
        <v>1.88</v>
      </c>
      <c r="K603" s="218">
        <v>12.29</v>
      </c>
      <c r="L603" s="248">
        <v>2.14260228832</v>
      </c>
      <c r="M603" s="249">
        <v>0.11</v>
      </c>
      <c r="N603" s="249">
        <v>7.36</v>
      </c>
      <c r="O603" s="250">
        <v>400</v>
      </c>
      <c r="P603" s="51" t="str">
        <f>IF(M603&lt;NORMA!$O$7,"NO CUMPLE","CUMPLE")</f>
        <v>NO CUMPLE</v>
      </c>
      <c r="Q603" s="51" t="str">
        <f>IF(E603&gt;NORMA!$O$8,"NO CUMPLE","CUMPLE")</f>
        <v>CUMPLE</v>
      </c>
      <c r="R603" s="51" t="str">
        <f>IF(F603&gt;NORMA!$O$9,"NO CUMPLE","CUMPLE")</f>
        <v>CUMPLE</v>
      </c>
      <c r="S603" s="51" t="str">
        <f>IF(K603&gt;NORMA!$O$10,"NO CUMPLE","CUMPLE")</f>
        <v>CUMPLE</v>
      </c>
      <c r="T603" s="51" t="str">
        <f>IF(J603&gt;NORMA!$O$11,"NO CUMPLE","CUMPLE")</f>
        <v>CUMPLE</v>
      </c>
      <c r="U603" s="51" t="str">
        <f>IF(G603&gt;NORMA!$O$12,"NO CUMPLE","CUMPLE")</f>
        <v>NO CUMPLE</v>
      </c>
      <c r="V603" s="51" t="str">
        <f>IF(H603&gt;NORMA!$O$13,"NO CUMPLE","CUMPLE")</f>
        <v>CUMPLE</v>
      </c>
      <c r="W603" s="51" t="str">
        <f>IF(O603&gt;NORMA!$O$14,"NO CUMPLE","CUMPLE")</f>
        <v>CUMPLE</v>
      </c>
      <c r="X603" s="51" t="str">
        <f>IF(AND(N603&gt;=NORMA!$Q$4, N603&lt;=NORMA!$R$4),"CUMPLE","NO CUMPLE")</f>
        <v>CUMPLE</v>
      </c>
      <c r="Y603" s="51" t="str">
        <f>IF(I603&gt;NORMA!$O$16,"NO CUMPLE","CUMPLE")</f>
        <v>CUMPLE</v>
      </c>
      <c r="Z603" s="51" t="str">
        <f>IF($M603&lt;NORMA!$O$23,"NO CUMPLE","CUMPLE")</f>
        <v>NO CUMPLE</v>
      </c>
      <c r="AA603" s="51" t="str">
        <f>IF($E603&gt;NORMA!$O$24,"NO CUMPLE","CUMPLE")</f>
        <v>NO CUMPLE</v>
      </c>
      <c r="AB603" s="51" t="str">
        <f>IF($F603&gt;NORMA!$O$25,"NO CUMPLE","CUMPLE")</f>
        <v>NO CUMPLE</v>
      </c>
      <c r="AC603" s="51" t="str">
        <f>IF($K603&gt;NORMA!$O$26,"NO CUMPLE","CUMPLE")</f>
        <v>NO CUMPLE</v>
      </c>
      <c r="AD603" s="51" t="str">
        <f>IF($J603&gt;NORMA!$O$27,"NO CUMPLE","CUMPLE")</f>
        <v>CUMPLE</v>
      </c>
      <c r="AE603" s="51" t="str">
        <f>IF($G603&gt;NORMA!$O$28,"NO CUMPLE","CUMPLE")</f>
        <v>NO CUMPLE</v>
      </c>
      <c r="AF603" s="51" t="str">
        <f>IF($H603&gt;NORMA!$O$29,"NO CUMPLE","CUMPLE")</f>
        <v>CUMPLE</v>
      </c>
      <c r="AG603" s="51" t="str">
        <f>IF($O603&gt;NORMA!$O$30,"NO CUMPLE","CUMPLE")</f>
        <v>CUMPLE</v>
      </c>
      <c r="AH603" s="51" t="str">
        <f>IF(AND($N603&gt;=NORMA!$R$18, $N603&lt;=NORMA!$S$18),"CUMPLE","NO CUMPLE")</f>
        <v>CUMPLE</v>
      </c>
      <c r="AI603" s="51" t="str">
        <f>IF($I603&gt;NORMA!$O$32,"NO CUMPLE","CUMPLE")</f>
        <v>NO CUMPLE</v>
      </c>
    </row>
    <row r="604" spans="1:35" ht="14.25" customHeight="1" x14ac:dyDescent="0.35">
      <c r="A604" s="213" t="s">
        <v>120</v>
      </c>
      <c r="B604" s="217" t="s">
        <v>119</v>
      </c>
      <c r="C604" s="240">
        <v>40739</v>
      </c>
      <c r="D604" s="251">
        <v>0.52083333333333304</v>
      </c>
      <c r="E604" s="246">
        <v>152</v>
      </c>
      <c r="F604" s="246">
        <v>398</v>
      </c>
      <c r="G604" s="246">
        <v>490</v>
      </c>
      <c r="H604" s="246">
        <v>63</v>
      </c>
      <c r="I604" s="247">
        <v>4.7300000000000004</v>
      </c>
      <c r="J604" s="248">
        <v>4.12</v>
      </c>
      <c r="K604" s="218">
        <v>30.49</v>
      </c>
      <c r="L604" s="248">
        <v>2.3586994871466702</v>
      </c>
      <c r="M604" s="249">
        <v>0.13</v>
      </c>
      <c r="N604" s="249">
        <v>8.75</v>
      </c>
      <c r="O604" s="250">
        <v>4300000</v>
      </c>
      <c r="P604" s="51" t="str">
        <f>IF(M604&lt;NORMA!$O$7,"NO CUMPLE","CUMPLE")</f>
        <v>NO CUMPLE</v>
      </c>
      <c r="Q604" s="51" t="str">
        <f>IF(E604&gt;NORMA!$O$8,"NO CUMPLE","CUMPLE")</f>
        <v>NO CUMPLE</v>
      </c>
      <c r="R604" s="51" t="str">
        <f>IF(F604&gt;NORMA!$O$9,"NO CUMPLE","CUMPLE")</f>
        <v>NO CUMPLE</v>
      </c>
      <c r="S604" s="51" t="str">
        <f>IF(K604&gt;NORMA!$O$10,"NO CUMPLE","CUMPLE")</f>
        <v>NO CUMPLE</v>
      </c>
      <c r="T604" s="51" t="str">
        <f>IF(J604&gt;NORMA!$O$11,"NO CUMPLE","CUMPLE")</f>
        <v>CUMPLE</v>
      </c>
      <c r="U604" s="51" t="str">
        <f>IF(G604&gt;NORMA!$O$12,"NO CUMPLE","CUMPLE")</f>
        <v>NO CUMPLE</v>
      </c>
      <c r="V604" s="51" t="str">
        <f>IF(H604&gt;NORMA!$O$13,"NO CUMPLE","CUMPLE")</f>
        <v>NO CUMPLE</v>
      </c>
      <c r="W604" s="51" t="str">
        <f>IF(O604&gt;NORMA!$O$14,"NO CUMPLE","CUMPLE")</f>
        <v>NO CUMPLE</v>
      </c>
      <c r="X604" s="51" t="str">
        <f>IF(AND(N604&gt;=NORMA!$Q$4, N604&lt;=NORMA!$R$4),"CUMPLE","NO CUMPLE")</f>
        <v>CUMPLE</v>
      </c>
      <c r="Y604" s="51" t="str">
        <f>IF(I604&gt;NORMA!$O$16,"NO CUMPLE","CUMPLE")</f>
        <v>NO CUMPLE</v>
      </c>
      <c r="Z604" s="51" t="str">
        <f>IF($M604&lt;NORMA!$O$23,"NO CUMPLE","CUMPLE")</f>
        <v>NO CUMPLE</v>
      </c>
      <c r="AA604" s="51" t="str">
        <f>IF($E604&gt;NORMA!$O$24,"NO CUMPLE","CUMPLE")</f>
        <v>NO CUMPLE</v>
      </c>
      <c r="AB604" s="51" t="str">
        <f>IF($F604&gt;NORMA!$O$25,"NO CUMPLE","CUMPLE")</f>
        <v>NO CUMPLE</v>
      </c>
      <c r="AC604" s="51" t="str">
        <f>IF($K604&gt;NORMA!$O$26,"NO CUMPLE","CUMPLE")</f>
        <v>NO CUMPLE</v>
      </c>
      <c r="AD604" s="51" t="str">
        <f>IF($J604&gt;NORMA!$O$27,"NO CUMPLE","CUMPLE")</f>
        <v>NO CUMPLE</v>
      </c>
      <c r="AE604" s="51" t="str">
        <f>IF($G604&gt;NORMA!$O$28,"NO CUMPLE","CUMPLE")</f>
        <v>NO CUMPLE</v>
      </c>
      <c r="AF604" s="51" t="str">
        <f>IF($H604&gt;NORMA!$O$29,"NO CUMPLE","CUMPLE")</f>
        <v>NO CUMPLE</v>
      </c>
      <c r="AG604" s="51" t="str">
        <f>IF($O604&gt;NORMA!$O$30,"NO CUMPLE","CUMPLE")</f>
        <v>NO CUMPLE</v>
      </c>
      <c r="AH604" s="51" t="str">
        <f>IF(AND($N604&gt;=NORMA!$R$18, $N604&lt;=NORMA!$S$18),"CUMPLE","NO CUMPLE")</f>
        <v>NO CUMPLE</v>
      </c>
      <c r="AI604" s="51" t="str">
        <f>IF($I604&gt;NORMA!$O$32,"NO CUMPLE","CUMPLE")</f>
        <v>NO CUMPLE</v>
      </c>
    </row>
    <row r="605" spans="1:35" ht="14.25" customHeight="1" x14ac:dyDescent="0.35">
      <c r="A605" s="213" t="s">
        <v>121</v>
      </c>
      <c r="B605" s="214" t="s">
        <v>119</v>
      </c>
      <c r="C605" s="240">
        <v>40746</v>
      </c>
      <c r="D605" s="251">
        <v>0.52083333333333304</v>
      </c>
      <c r="E605" s="246">
        <v>69</v>
      </c>
      <c r="F605" s="246">
        <v>143</v>
      </c>
      <c r="G605" s="246">
        <v>246</v>
      </c>
      <c r="H605" s="216">
        <v>10.6</v>
      </c>
      <c r="I605" s="247">
        <v>1.42</v>
      </c>
      <c r="J605" s="248">
        <v>2.4700000000000002</v>
      </c>
      <c r="K605" s="218">
        <v>1.19</v>
      </c>
      <c r="L605" s="248">
        <v>10.2336491288</v>
      </c>
      <c r="M605" s="249">
        <v>0.83</v>
      </c>
      <c r="N605" s="249">
        <v>8.02</v>
      </c>
      <c r="O605" s="250">
        <v>21000000</v>
      </c>
      <c r="P605" s="51" t="str">
        <f>IF(M605&lt;NORMA!$O$7,"NO CUMPLE","CUMPLE")</f>
        <v>NO CUMPLE</v>
      </c>
      <c r="Q605" s="51" t="str">
        <f>IF(E605&gt;NORMA!$O$8,"NO CUMPLE","CUMPLE")</f>
        <v>CUMPLE</v>
      </c>
      <c r="R605" s="51" t="str">
        <f>IF(F605&gt;NORMA!$O$9,"NO CUMPLE","CUMPLE")</f>
        <v>CUMPLE</v>
      </c>
      <c r="S605" s="51" t="str">
        <f>IF(K605&gt;NORMA!$O$10,"NO CUMPLE","CUMPLE")</f>
        <v>CUMPLE</v>
      </c>
      <c r="T605" s="51" t="str">
        <f>IF(J605&gt;NORMA!$O$11,"NO CUMPLE","CUMPLE")</f>
        <v>CUMPLE</v>
      </c>
      <c r="U605" s="51" t="str">
        <f>IF(G605&gt;NORMA!$O$12,"NO CUMPLE","CUMPLE")</f>
        <v>NO CUMPLE</v>
      </c>
      <c r="V605" s="51" t="str">
        <f>IF(H605&gt;NORMA!$O$13,"NO CUMPLE","CUMPLE")</f>
        <v>CUMPLE</v>
      </c>
      <c r="W605" s="51" t="str">
        <f>IF(O605&gt;NORMA!$O$14,"NO CUMPLE","CUMPLE")</f>
        <v>NO CUMPLE</v>
      </c>
      <c r="X605" s="51" t="str">
        <f>IF(AND(N605&gt;=NORMA!$Q$4, N605&lt;=NORMA!$R$4),"CUMPLE","NO CUMPLE")</f>
        <v>CUMPLE</v>
      </c>
      <c r="Y605" s="51" t="str">
        <f>IF(I605&gt;NORMA!$O$16,"NO CUMPLE","CUMPLE")</f>
        <v>CUMPLE</v>
      </c>
      <c r="Z605" s="51" t="str">
        <f>IF($M605&lt;NORMA!$O$23,"NO CUMPLE","CUMPLE")</f>
        <v>NO CUMPLE</v>
      </c>
      <c r="AA605" s="51" t="str">
        <f>IF($E605&gt;NORMA!$O$24,"NO CUMPLE","CUMPLE")</f>
        <v>NO CUMPLE</v>
      </c>
      <c r="AB605" s="51" t="str">
        <f>IF($F605&gt;NORMA!$O$25,"NO CUMPLE","CUMPLE")</f>
        <v>NO CUMPLE</v>
      </c>
      <c r="AC605" s="51" t="str">
        <f>IF($K605&gt;NORMA!$O$26,"NO CUMPLE","CUMPLE")</f>
        <v>CUMPLE</v>
      </c>
      <c r="AD605" s="51" t="str">
        <f>IF($J605&gt;NORMA!$O$27,"NO CUMPLE","CUMPLE")</f>
        <v>CUMPLE</v>
      </c>
      <c r="AE605" s="51" t="str">
        <f>IF($G605&gt;NORMA!$O$28,"NO CUMPLE","CUMPLE")</f>
        <v>NO CUMPLE</v>
      </c>
      <c r="AF605" s="51" t="str">
        <f>IF($H605&gt;NORMA!$O$29,"NO CUMPLE","CUMPLE")</f>
        <v>NO CUMPLE</v>
      </c>
      <c r="AG605" s="51" t="str">
        <f>IF($O605&gt;NORMA!$O$30,"NO CUMPLE","CUMPLE")</f>
        <v>NO CUMPLE</v>
      </c>
      <c r="AH605" s="51" t="str">
        <f>IF(AND($N605&gt;=NORMA!$R$18, $N605&lt;=NORMA!$S$18),"CUMPLE","NO CUMPLE")</f>
        <v>CUMPLE</v>
      </c>
      <c r="AI605" s="51" t="str">
        <f>IF($I605&gt;NORMA!$O$32,"NO CUMPLE","CUMPLE")</f>
        <v>NO CUMPLE</v>
      </c>
    </row>
    <row r="606" spans="1:35" ht="14.25" customHeight="1" x14ac:dyDescent="0.35">
      <c r="A606" s="213" t="s">
        <v>117</v>
      </c>
      <c r="B606" s="267" t="s">
        <v>119</v>
      </c>
      <c r="C606" s="240">
        <v>40756</v>
      </c>
      <c r="D606" s="251">
        <v>0.25</v>
      </c>
      <c r="E606" s="245">
        <v>1</v>
      </c>
      <c r="F606" s="246">
        <v>31.6</v>
      </c>
      <c r="G606" s="246">
        <v>750</v>
      </c>
      <c r="H606" s="245">
        <v>3.6</v>
      </c>
      <c r="I606" s="247">
        <v>0.38</v>
      </c>
      <c r="J606" s="248">
        <v>4.6900000000000004</v>
      </c>
      <c r="K606" s="218">
        <v>2.5099999999999998</v>
      </c>
      <c r="L606" s="248">
        <v>12.287168142912</v>
      </c>
      <c r="M606" s="249">
        <v>7.44</v>
      </c>
      <c r="N606" s="249">
        <v>7.83</v>
      </c>
      <c r="O606" s="250">
        <v>93000</v>
      </c>
      <c r="P606" s="51" t="str">
        <f>IF(M606&lt;NORMA!$O$7,"NO CUMPLE","CUMPLE")</f>
        <v>CUMPLE</v>
      </c>
      <c r="Q606" s="51" t="str">
        <f>IF(E606&gt;NORMA!$O$8,"NO CUMPLE","CUMPLE")</f>
        <v>CUMPLE</v>
      </c>
      <c r="R606" s="51" t="str">
        <f>IF(F606&gt;NORMA!$O$9,"NO CUMPLE","CUMPLE")</f>
        <v>CUMPLE</v>
      </c>
      <c r="S606" s="51" t="str">
        <f>IF(K606&gt;NORMA!$O$10,"NO CUMPLE","CUMPLE")</f>
        <v>CUMPLE</v>
      </c>
      <c r="T606" s="51" t="str">
        <f>IF(J606&gt;NORMA!$O$11,"NO CUMPLE","CUMPLE")</f>
        <v>CUMPLE</v>
      </c>
      <c r="U606" s="51" t="str">
        <f>IF(G606&gt;NORMA!$O$12,"NO CUMPLE","CUMPLE")</f>
        <v>NO CUMPLE</v>
      </c>
      <c r="V606" s="51" t="str">
        <f>IF(H606&gt;NORMA!$O$13,"NO CUMPLE","CUMPLE")</f>
        <v>CUMPLE</v>
      </c>
      <c r="W606" s="51" t="str">
        <f>IF(O606&gt;NORMA!$O$14,"NO CUMPLE","CUMPLE")</f>
        <v>CUMPLE</v>
      </c>
      <c r="X606" s="51" t="str">
        <f>IF(AND(N606&gt;=NORMA!$Q$4, N606&lt;=NORMA!$R$4),"CUMPLE","NO CUMPLE")</f>
        <v>CUMPLE</v>
      </c>
      <c r="Y606" s="51" t="str">
        <f>IF(I606&gt;NORMA!$O$16,"NO CUMPLE","CUMPLE")</f>
        <v>CUMPLE</v>
      </c>
      <c r="Z606" s="51" t="str">
        <f>IF($M606&lt;NORMA!$O$23,"NO CUMPLE","CUMPLE")</f>
        <v>CUMPLE</v>
      </c>
      <c r="AA606" s="51" t="str">
        <f>IF($E606&gt;NORMA!$O$24,"NO CUMPLE","CUMPLE")</f>
        <v>CUMPLE</v>
      </c>
      <c r="AB606" s="51" t="str">
        <f>IF($F606&gt;NORMA!$O$25,"NO CUMPLE","CUMPLE")</f>
        <v>CUMPLE</v>
      </c>
      <c r="AC606" s="51" t="str">
        <f>IF($K606&gt;NORMA!$O$26,"NO CUMPLE","CUMPLE")</f>
        <v>CUMPLE</v>
      </c>
      <c r="AD606" s="51" t="str">
        <f>IF($J606&gt;NORMA!$O$27,"NO CUMPLE","CUMPLE")</f>
        <v>NO CUMPLE</v>
      </c>
      <c r="AE606" s="51" t="str">
        <f>IF($G606&gt;NORMA!$O$28,"NO CUMPLE","CUMPLE")</f>
        <v>NO CUMPLE</v>
      </c>
      <c r="AF606" s="51" t="str">
        <f>IF($H606&gt;NORMA!$O$29,"NO CUMPLE","CUMPLE")</f>
        <v>CUMPLE</v>
      </c>
      <c r="AG606" s="51" t="str">
        <f>IF($O606&gt;NORMA!$O$30,"NO CUMPLE","CUMPLE")</f>
        <v>CUMPLE</v>
      </c>
      <c r="AH606" s="51" t="str">
        <f>IF(AND($N606&gt;=NORMA!$R$18, $N606&lt;=NORMA!$S$18),"CUMPLE","NO CUMPLE")</f>
        <v>CUMPLE</v>
      </c>
      <c r="AI606" s="51" t="str">
        <f>IF($I606&gt;NORMA!$O$32,"NO CUMPLE","CUMPLE")</f>
        <v>CUMPLE</v>
      </c>
    </row>
    <row r="607" spans="1:35" ht="14.25" customHeight="1" x14ac:dyDescent="0.35">
      <c r="A607" s="213" t="s">
        <v>121</v>
      </c>
      <c r="B607" s="214" t="s">
        <v>119</v>
      </c>
      <c r="C607" s="240">
        <v>40760</v>
      </c>
      <c r="D607" s="251">
        <v>0.5625</v>
      </c>
      <c r="E607" s="246">
        <v>9.6</v>
      </c>
      <c r="F607" s="246">
        <v>69.7</v>
      </c>
      <c r="G607" s="246">
        <v>58</v>
      </c>
      <c r="H607" s="246">
        <v>8.9</v>
      </c>
      <c r="I607" s="247">
        <v>2.2400000000000002</v>
      </c>
      <c r="J607" s="248">
        <v>1.47</v>
      </c>
      <c r="K607" s="218">
        <v>11.79</v>
      </c>
      <c r="L607" s="248">
        <v>4.6911146543279996</v>
      </c>
      <c r="M607" s="249">
        <v>0.39</v>
      </c>
      <c r="N607" s="249">
        <v>7.73</v>
      </c>
      <c r="O607" s="250">
        <v>2900000</v>
      </c>
      <c r="P607" s="51" t="str">
        <f>IF(M607&lt;NORMA!$O$7,"NO CUMPLE","CUMPLE")</f>
        <v>NO CUMPLE</v>
      </c>
      <c r="Q607" s="51" t="str">
        <f>IF(E607&gt;NORMA!$O$8,"NO CUMPLE","CUMPLE")</f>
        <v>CUMPLE</v>
      </c>
      <c r="R607" s="51" t="str">
        <f>IF(F607&gt;NORMA!$O$9,"NO CUMPLE","CUMPLE")</f>
        <v>CUMPLE</v>
      </c>
      <c r="S607" s="51" t="str">
        <f>IF(K607&gt;NORMA!$O$10,"NO CUMPLE","CUMPLE")</f>
        <v>CUMPLE</v>
      </c>
      <c r="T607" s="51" t="str">
        <f>IF(J607&gt;NORMA!$O$11,"NO CUMPLE","CUMPLE")</f>
        <v>CUMPLE</v>
      </c>
      <c r="U607" s="51" t="str">
        <f>IF(G607&gt;NORMA!$O$12,"NO CUMPLE","CUMPLE")</f>
        <v>CUMPLE</v>
      </c>
      <c r="V607" s="51" t="str">
        <f>IF(H607&gt;NORMA!$O$13,"NO CUMPLE","CUMPLE")</f>
        <v>CUMPLE</v>
      </c>
      <c r="W607" s="51" t="str">
        <f>IF(O607&gt;NORMA!$O$14,"NO CUMPLE","CUMPLE")</f>
        <v>NO CUMPLE</v>
      </c>
      <c r="X607" s="51" t="str">
        <f>IF(AND(N607&gt;=NORMA!$Q$4, N607&lt;=NORMA!$R$4),"CUMPLE","NO CUMPLE")</f>
        <v>CUMPLE</v>
      </c>
      <c r="Y607" s="51" t="str">
        <f>IF(I607&gt;NORMA!$O$16,"NO CUMPLE","CUMPLE")</f>
        <v>CUMPLE</v>
      </c>
      <c r="Z607" s="51" t="str">
        <f>IF($M607&lt;NORMA!$O$23,"NO CUMPLE","CUMPLE")</f>
        <v>NO CUMPLE</v>
      </c>
      <c r="AA607" s="51" t="str">
        <f>IF($E607&gt;NORMA!$O$24,"NO CUMPLE","CUMPLE")</f>
        <v>CUMPLE</v>
      </c>
      <c r="AB607" s="51" t="str">
        <f>IF($F607&gt;NORMA!$O$25,"NO CUMPLE","CUMPLE")</f>
        <v>NO CUMPLE</v>
      </c>
      <c r="AC607" s="51" t="str">
        <f>IF($K607&gt;NORMA!$O$26,"NO CUMPLE","CUMPLE")</f>
        <v>NO CUMPLE</v>
      </c>
      <c r="AD607" s="51" t="str">
        <f>IF($J607&gt;NORMA!$O$27,"NO CUMPLE","CUMPLE")</f>
        <v>CUMPLE</v>
      </c>
      <c r="AE607" s="51" t="str">
        <f>IF($G607&gt;NORMA!$O$28,"NO CUMPLE","CUMPLE")</f>
        <v>CUMPLE</v>
      </c>
      <c r="AF607" s="51" t="str">
        <f>IF($H607&gt;NORMA!$O$29,"NO CUMPLE","CUMPLE")</f>
        <v>CUMPLE</v>
      </c>
      <c r="AG607" s="51" t="str">
        <f>IF($O607&gt;NORMA!$O$30,"NO CUMPLE","CUMPLE")</f>
        <v>NO CUMPLE</v>
      </c>
      <c r="AH607" s="51" t="str">
        <f>IF(AND($N607&gt;=NORMA!$R$18, $N607&lt;=NORMA!$S$18),"CUMPLE","NO CUMPLE")</f>
        <v>CUMPLE</v>
      </c>
      <c r="AI607" s="51" t="str">
        <f>IF($I607&gt;NORMA!$O$32,"NO CUMPLE","CUMPLE")</f>
        <v>NO CUMPLE</v>
      </c>
    </row>
    <row r="608" spans="1:35" ht="14.25" customHeight="1" x14ac:dyDescent="0.35">
      <c r="A608" s="213" t="s">
        <v>118</v>
      </c>
      <c r="B608" s="217" t="s">
        <v>119</v>
      </c>
      <c r="C608" s="240">
        <v>40763</v>
      </c>
      <c r="D608" s="251">
        <v>0.54166666666666696</v>
      </c>
      <c r="E608" s="246">
        <v>9.1</v>
      </c>
      <c r="F608" s="246">
        <v>32.799999999999997</v>
      </c>
      <c r="G608" s="246">
        <v>87</v>
      </c>
      <c r="H608" s="245">
        <v>3.6</v>
      </c>
      <c r="I608" s="247">
        <v>0.82</v>
      </c>
      <c r="J608" s="248">
        <v>0.91</v>
      </c>
      <c r="K608" s="218">
        <v>4.49</v>
      </c>
      <c r="L608" s="248">
        <v>1.6161497471199999</v>
      </c>
      <c r="M608" s="249">
        <v>0.72</v>
      </c>
      <c r="N608" s="249">
        <v>6.77</v>
      </c>
      <c r="O608" s="250">
        <v>900</v>
      </c>
      <c r="P608" s="51" t="str">
        <f>IF(M608&lt;NORMA!$O$7,"NO CUMPLE","CUMPLE")</f>
        <v>NO CUMPLE</v>
      </c>
      <c r="Q608" s="51" t="str">
        <f>IF(E608&gt;NORMA!$O$8,"NO CUMPLE","CUMPLE")</f>
        <v>CUMPLE</v>
      </c>
      <c r="R608" s="51" t="str">
        <f>IF(F608&gt;NORMA!$O$9,"NO CUMPLE","CUMPLE")</f>
        <v>CUMPLE</v>
      </c>
      <c r="S608" s="51" t="str">
        <f>IF(K608&gt;NORMA!$O$10,"NO CUMPLE","CUMPLE")</f>
        <v>CUMPLE</v>
      </c>
      <c r="T608" s="51" t="str">
        <f>IF(J608&gt;NORMA!$O$11,"NO CUMPLE","CUMPLE")</f>
        <v>CUMPLE</v>
      </c>
      <c r="U608" s="51" t="str">
        <f>IF(G608&gt;NORMA!$O$12,"NO CUMPLE","CUMPLE")</f>
        <v>CUMPLE</v>
      </c>
      <c r="V608" s="51" t="str">
        <f>IF(H608&gt;NORMA!$O$13,"NO CUMPLE","CUMPLE")</f>
        <v>CUMPLE</v>
      </c>
      <c r="W608" s="51" t="str">
        <f>IF(O608&gt;NORMA!$O$14,"NO CUMPLE","CUMPLE")</f>
        <v>CUMPLE</v>
      </c>
      <c r="X608" s="51" t="str">
        <f>IF(AND(N608&gt;=NORMA!$Q$4, N608&lt;=NORMA!$R$4),"CUMPLE","NO CUMPLE")</f>
        <v>CUMPLE</v>
      </c>
      <c r="Y608" s="51" t="str">
        <f>IF(I608&gt;NORMA!$O$16,"NO CUMPLE","CUMPLE")</f>
        <v>CUMPLE</v>
      </c>
      <c r="Z608" s="51" t="str">
        <f>IF($M608&lt;NORMA!$O$23,"NO CUMPLE","CUMPLE")</f>
        <v>NO CUMPLE</v>
      </c>
      <c r="AA608" s="51" t="str">
        <f>IF($E608&gt;NORMA!$O$24,"NO CUMPLE","CUMPLE")</f>
        <v>CUMPLE</v>
      </c>
      <c r="AB608" s="51" t="str">
        <f>IF($F608&gt;NORMA!$O$25,"NO CUMPLE","CUMPLE")</f>
        <v>CUMPLE</v>
      </c>
      <c r="AC608" s="51" t="str">
        <f>IF($K608&gt;NORMA!$O$26,"NO CUMPLE","CUMPLE")</f>
        <v>CUMPLE</v>
      </c>
      <c r="AD608" s="51" t="str">
        <f>IF($J608&gt;NORMA!$O$27,"NO CUMPLE","CUMPLE")</f>
        <v>CUMPLE</v>
      </c>
      <c r="AE608" s="51" t="str">
        <f>IF($G608&gt;NORMA!$O$28,"NO CUMPLE","CUMPLE")</f>
        <v>CUMPLE</v>
      </c>
      <c r="AF608" s="51" t="str">
        <f>IF($H608&gt;NORMA!$O$29,"NO CUMPLE","CUMPLE")</f>
        <v>CUMPLE</v>
      </c>
      <c r="AG608" s="51" t="str">
        <f>IF($O608&gt;NORMA!$O$30,"NO CUMPLE","CUMPLE")</f>
        <v>CUMPLE</v>
      </c>
      <c r="AH608" s="51" t="str">
        <f>IF(AND($N608&gt;=NORMA!$R$18, $N608&lt;=NORMA!$S$18),"CUMPLE","NO CUMPLE")</f>
        <v>CUMPLE</v>
      </c>
      <c r="AI608" s="51" t="str">
        <f>IF($I608&gt;NORMA!$O$32,"NO CUMPLE","CUMPLE")</f>
        <v>CUMPLE</v>
      </c>
    </row>
    <row r="609" spans="1:35" ht="14.25" customHeight="1" x14ac:dyDescent="0.35">
      <c r="A609" s="213" t="s">
        <v>120</v>
      </c>
      <c r="B609" s="217" t="s">
        <v>119</v>
      </c>
      <c r="C609" s="240">
        <v>40763</v>
      </c>
      <c r="D609" s="251">
        <v>0.4375</v>
      </c>
      <c r="E609" s="246">
        <v>43.6</v>
      </c>
      <c r="F609" s="246">
        <v>125</v>
      </c>
      <c r="G609" s="246">
        <v>208</v>
      </c>
      <c r="H609" s="246">
        <v>14</v>
      </c>
      <c r="I609" s="247">
        <v>1.65</v>
      </c>
      <c r="J609" s="248">
        <v>2</v>
      </c>
      <c r="K609" s="218">
        <v>16.02</v>
      </c>
      <c r="L609" s="248">
        <v>2.7690755286400002</v>
      </c>
      <c r="M609" s="249">
        <v>0.81</v>
      </c>
      <c r="N609" s="249">
        <v>9.7799999999999994</v>
      </c>
      <c r="O609" s="250">
        <v>24000000</v>
      </c>
      <c r="P609" s="51" t="str">
        <f>IF(M609&lt;NORMA!$O$7,"NO CUMPLE","CUMPLE")</f>
        <v>NO CUMPLE</v>
      </c>
      <c r="Q609" s="51" t="str">
        <f>IF(E609&gt;NORMA!$O$8,"NO CUMPLE","CUMPLE")</f>
        <v>CUMPLE</v>
      </c>
      <c r="R609" s="51" t="str">
        <f>IF(F609&gt;NORMA!$O$9,"NO CUMPLE","CUMPLE")</f>
        <v>CUMPLE</v>
      </c>
      <c r="S609" s="51" t="str">
        <f>IF(K609&gt;NORMA!$O$10,"NO CUMPLE","CUMPLE")</f>
        <v>CUMPLE</v>
      </c>
      <c r="T609" s="51" t="str">
        <f>IF(J609&gt;NORMA!$O$11,"NO CUMPLE","CUMPLE")</f>
        <v>CUMPLE</v>
      </c>
      <c r="U609" s="51" t="str">
        <f>IF(G609&gt;NORMA!$O$12,"NO CUMPLE","CUMPLE")</f>
        <v>NO CUMPLE</v>
      </c>
      <c r="V609" s="51" t="str">
        <f>IF(H609&gt;NORMA!$O$13,"NO CUMPLE","CUMPLE")</f>
        <v>CUMPLE</v>
      </c>
      <c r="W609" s="51" t="str">
        <f>IF(O609&gt;NORMA!$O$14,"NO CUMPLE","CUMPLE")</f>
        <v>NO CUMPLE</v>
      </c>
      <c r="X609" s="51" t="str">
        <f>IF(AND(N609&gt;=NORMA!$Q$4, N609&lt;=NORMA!$R$4),"CUMPLE","NO CUMPLE")</f>
        <v>NO CUMPLE</v>
      </c>
      <c r="Y609" s="51" t="str">
        <f>IF(I609&gt;NORMA!$O$16,"NO CUMPLE","CUMPLE")</f>
        <v>CUMPLE</v>
      </c>
      <c r="Z609" s="51" t="str">
        <f>IF($M609&lt;NORMA!$O$23,"NO CUMPLE","CUMPLE")</f>
        <v>NO CUMPLE</v>
      </c>
      <c r="AA609" s="51" t="str">
        <f>IF($E609&gt;NORMA!$O$24,"NO CUMPLE","CUMPLE")</f>
        <v>NO CUMPLE</v>
      </c>
      <c r="AB609" s="51" t="str">
        <f>IF($F609&gt;NORMA!$O$25,"NO CUMPLE","CUMPLE")</f>
        <v>NO CUMPLE</v>
      </c>
      <c r="AC609" s="51" t="str">
        <f>IF($K609&gt;NORMA!$O$26,"NO CUMPLE","CUMPLE")</f>
        <v>NO CUMPLE</v>
      </c>
      <c r="AD609" s="51" t="str">
        <f>IF($J609&gt;NORMA!$O$27,"NO CUMPLE","CUMPLE")</f>
        <v>CUMPLE</v>
      </c>
      <c r="AE609" s="51" t="str">
        <f>IF($G609&gt;NORMA!$O$28,"NO CUMPLE","CUMPLE")</f>
        <v>NO CUMPLE</v>
      </c>
      <c r="AF609" s="51" t="str">
        <f>IF($H609&gt;NORMA!$O$29,"NO CUMPLE","CUMPLE")</f>
        <v>NO CUMPLE</v>
      </c>
      <c r="AG609" s="51" t="str">
        <f>IF($O609&gt;NORMA!$O$30,"NO CUMPLE","CUMPLE")</f>
        <v>NO CUMPLE</v>
      </c>
      <c r="AH609" s="51" t="str">
        <f>IF(AND($N609&gt;=NORMA!$R$18, $N609&lt;=NORMA!$S$18),"CUMPLE","NO CUMPLE")</f>
        <v>NO CUMPLE</v>
      </c>
      <c r="AI609" s="51" t="str">
        <f>IF($I609&gt;NORMA!$O$32,"NO CUMPLE","CUMPLE")</f>
        <v>NO CUMPLE</v>
      </c>
    </row>
    <row r="610" spans="1:35" ht="14.25" customHeight="1" x14ac:dyDescent="0.35">
      <c r="A610" s="213" t="s">
        <v>117</v>
      </c>
      <c r="B610" s="267" t="s">
        <v>119</v>
      </c>
      <c r="C610" s="240">
        <v>40771</v>
      </c>
      <c r="D610" s="251">
        <v>0.125</v>
      </c>
      <c r="E610" s="246">
        <v>32.9</v>
      </c>
      <c r="F610" s="246">
        <v>105</v>
      </c>
      <c r="G610" s="246">
        <v>48</v>
      </c>
      <c r="H610" s="245">
        <v>3.6</v>
      </c>
      <c r="I610" s="247">
        <v>0.69</v>
      </c>
      <c r="J610" s="248">
        <v>0.55000000000000004</v>
      </c>
      <c r="K610" s="218">
        <v>7.09</v>
      </c>
      <c r="L610" s="248">
        <v>2.533833904128</v>
      </c>
      <c r="M610" s="249">
        <v>2.19</v>
      </c>
      <c r="N610" s="249">
        <v>8.75</v>
      </c>
      <c r="O610" s="250">
        <v>4000</v>
      </c>
      <c r="P610" s="51" t="str">
        <f>IF(M610&lt;NORMA!$O$7,"NO CUMPLE","CUMPLE")</f>
        <v>CUMPLE</v>
      </c>
      <c r="Q610" s="51" t="str">
        <f>IF(E610&gt;NORMA!$O$8,"NO CUMPLE","CUMPLE")</f>
        <v>CUMPLE</v>
      </c>
      <c r="R610" s="51" t="str">
        <f>IF(F610&gt;NORMA!$O$9,"NO CUMPLE","CUMPLE")</f>
        <v>CUMPLE</v>
      </c>
      <c r="S610" s="51" t="str">
        <f>IF(K610&gt;NORMA!$O$10,"NO CUMPLE","CUMPLE")</f>
        <v>CUMPLE</v>
      </c>
      <c r="T610" s="51" t="str">
        <f>IF(J610&gt;NORMA!$O$11,"NO CUMPLE","CUMPLE")</f>
        <v>CUMPLE</v>
      </c>
      <c r="U610" s="51" t="str">
        <f>IF(G610&gt;NORMA!$O$12,"NO CUMPLE","CUMPLE")</f>
        <v>CUMPLE</v>
      </c>
      <c r="V610" s="51" t="str">
        <f>IF(H610&gt;NORMA!$O$13,"NO CUMPLE","CUMPLE")</f>
        <v>CUMPLE</v>
      </c>
      <c r="W610" s="51" t="str">
        <f>IF(O610&gt;NORMA!$O$14,"NO CUMPLE","CUMPLE")</f>
        <v>CUMPLE</v>
      </c>
      <c r="X610" s="51" t="str">
        <f>IF(AND(N610&gt;=NORMA!$Q$4, N610&lt;=NORMA!$R$4),"CUMPLE","NO CUMPLE")</f>
        <v>CUMPLE</v>
      </c>
      <c r="Y610" s="51" t="str">
        <f>IF(I610&gt;NORMA!$O$16,"NO CUMPLE","CUMPLE")</f>
        <v>CUMPLE</v>
      </c>
      <c r="Z610" s="51" t="str">
        <f>IF($M610&lt;NORMA!$O$23,"NO CUMPLE","CUMPLE")</f>
        <v>CUMPLE</v>
      </c>
      <c r="AA610" s="51" t="str">
        <f>IF($E610&gt;NORMA!$O$24,"NO CUMPLE","CUMPLE")</f>
        <v>NO CUMPLE</v>
      </c>
      <c r="AB610" s="51" t="str">
        <f>IF($F610&gt;NORMA!$O$25,"NO CUMPLE","CUMPLE")</f>
        <v>NO CUMPLE</v>
      </c>
      <c r="AC610" s="51" t="str">
        <f>IF($K610&gt;NORMA!$O$26,"NO CUMPLE","CUMPLE")</f>
        <v>CUMPLE</v>
      </c>
      <c r="AD610" s="51" t="str">
        <f>IF($J610&gt;NORMA!$O$27,"NO CUMPLE","CUMPLE")</f>
        <v>CUMPLE</v>
      </c>
      <c r="AE610" s="51" t="str">
        <f>IF($G610&gt;NORMA!$O$28,"NO CUMPLE","CUMPLE")</f>
        <v>CUMPLE</v>
      </c>
      <c r="AF610" s="51" t="str">
        <f>IF($H610&gt;NORMA!$O$29,"NO CUMPLE","CUMPLE")</f>
        <v>CUMPLE</v>
      </c>
      <c r="AG610" s="51" t="str">
        <f>IF($O610&gt;NORMA!$O$30,"NO CUMPLE","CUMPLE")</f>
        <v>CUMPLE</v>
      </c>
      <c r="AH610" s="51" t="str">
        <f>IF(AND($N610&gt;=NORMA!$R$18, $N610&lt;=NORMA!$S$18),"CUMPLE","NO CUMPLE")</f>
        <v>NO CUMPLE</v>
      </c>
      <c r="AI610" s="51" t="str">
        <f>IF($I610&gt;NORMA!$O$32,"NO CUMPLE","CUMPLE")</f>
        <v>CUMPLE</v>
      </c>
    </row>
    <row r="611" spans="1:35" ht="14.25" customHeight="1" x14ac:dyDescent="0.35">
      <c r="A611" s="213" t="s">
        <v>121</v>
      </c>
      <c r="B611" s="214" t="s">
        <v>119</v>
      </c>
      <c r="C611" s="240">
        <v>40778</v>
      </c>
      <c r="D611" s="251">
        <v>0.54166666666666696</v>
      </c>
      <c r="E611" s="246">
        <v>30.9</v>
      </c>
      <c r="F611" s="246">
        <v>124</v>
      </c>
      <c r="G611" s="246">
        <v>244</v>
      </c>
      <c r="H611" s="216">
        <v>8.3000000000000007</v>
      </c>
      <c r="I611" s="247">
        <v>1.57</v>
      </c>
      <c r="J611" s="248">
        <v>1.69</v>
      </c>
      <c r="K611" s="218">
        <v>11.81</v>
      </c>
      <c r="L611" s="248">
        <v>7.877612851296</v>
      </c>
      <c r="M611" s="249">
        <v>0.42</v>
      </c>
      <c r="N611" s="249">
        <v>7.49</v>
      </c>
      <c r="O611" s="250">
        <v>300000</v>
      </c>
      <c r="P611" s="51" t="str">
        <f>IF(M611&lt;NORMA!$O$7,"NO CUMPLE","CUMPLE")</f>
        <v>NO CUMPLE</v>
      </c>
      <c r="Q611" s="51" t="str">
        <f>IF(E611&gt;NORMA!$O$8,"NO CUMPLE","CUMPLE")</f>
        <v>CUMPLE</v>
      </c>
      <c r="R611" s="51" t="str">
        <f>IF(F611&gt;NORMA!$O$9,"NO CUMPLE","CUMPLE")</f>
        <v>CUMPLE</v>
      </c>
      <c r="S611" s="51" t="str">
        <f>IF(K611&gt;NORMA!$O$10,"NO CUMPLE","CUMPLE")</f>
        <v>CUMPLE</v>
      </c>
      <c r="T611" s="51" t="str">
        <f>IF(J611&gt;NORMA!$O$11,"NO CUMPLE","CUMPLE")</f>
        <v>CUMPLE</v>
      </c>
      <c r="U611" s="51" t="str">
        <f>IF(G611&gt;NORMA!$O$12,"NO CUMPLE","CUMPLE")</f>
        <v>NO CUMPLE</v>
      </c>
      <c r="V611" s="51" t="str">
        <f>IF(H611&gt;NORMA!$O$13,"NO CUMPLE","CUMPLE")</f>
        <v>CUMPLE</v>
      </c>
      <c r="W611" s="51" t="str">
        <f>IF(O611&gt;NORMA!$O$14,"NO CUMPLE","CUMPLE")</f>
        <v>CUMPLE</v>
      </c>
      <c r="X611" s="51" t="str">
        <f>IF(AND(N611&gt;=NORMA!$Q$4, N611&lt;=NORMA!$R$4),"CUMPLE","NO CUMPLE")</f>
        <v>CUMPLE</v>
      </c>
      <c r="Y611" s="51" t="str">
        <f>IF(I611&gt;NORMA!$O$16,"NO CUMPLE","CUMPLE")</f>
        <v>CUMPLE</v>
      </c>
      <c r="Z611" s="51" t="str">
        <f>IF($M611&lt;NORMA!$O$23,"NO CUMPLE","CUMPLE")</f>
        <v>NO CUMPLE</v>
      </c>
      <c r="AA611" s="51" t="str">
        <f>IF($E611&gt;NORMA!$O$24,"NO CUMPLE","CUMPLE")</f>
        <v>NO CUMPLE</v>
      </c>
      <c r="AB611" s="51" t="str">
        <f>IF($F611&gt;NORMA!$O$25,"NO CUMPLE","CUMPLE")</f>
        <v>NO CUMPLE</v>
      </c>
      <c r="AC611" s="51" t="str">
        <f>IF($K611&gt;NORMA!$O$26,"NO CUMPLE","CUMPLE")</f>
        <v>NO CUMPLE</v>
      </c>
      <c r="AD611" s="51" t="str">
        <f>IF($J611&gt;NORMA!$O$27,"NO CUMPLE","CUMPLE")</f>
        <v>CUMPLE</v>
      </c>
      <c r="AE611" s="51" t="str">
        <f>IF($G611&gt;NORMA!$O$28,"NO CUMPLE","CUMPLE")</f>
        <v>NO CUMPLE</v>
      </c>
      <c r="AF611" s="51" t="str">
        <f>IF($H611&gt;NORMA!$O$29,"NO CUMPLE","CUMPLE")</f>
        <v>CUMPLE</v>
      </c>
      <c r="AG611" s="51" t="str">
        <f>IF($O611&gt;NORMA!$O$30,"NO CUMPLE","CUMPLE")</f>
        <v>NO CUMPLE</v>
      </c>
      <c r="AH611" s="51" t="str">
        <f>IF(AND($N611&gt;=NORMA!$R$18, $N611&lt;=NORMA!$S$18),"CUMPLE","NO CUMPLE")</f>
        <v>CUMPLE</v>
      </c>
      <c r="AI611" s="51" t="str">
        <f>IF($I611&gt;NORMA!$O$32,"NO CUMPLE","CUMPLE")</f>
        <v>NO CUMPLE</v>
      </c>
    </row>
    <row r="612" spans="1:35" ht="14.25" customHeight="1" x14ac:dyDescent="0.35">
      <c r="A612" s="213" t="s">
        <v>117</v>
      </c>
      <c r="B612" s="267" t="s">
        <v>119</v>
      </c>
      <c r="C612" s="240">
        <v>40784</v>
      </c>
      <c r="D612" s="251">
        <v>0.58333333333333304</v>
      </c>
      <c r="E612" s="246">
        <v>30.8</v>
      </c>
      <c r="F612" s="246">
        <v>114</v>
      </c>
      <c r="G612" s="246">
        <v>770</v>
      </c>
      <c r="H612" s="216">
        <v>10.5</v>
      </c>
      <c r="I612" s="247">
        <v>0.5</v>
      </c>
      <c r="J612" s="248">
        <v>5.27</v>
      </c>
      <c r="K612" s="218">
        <v>6.49</v>
      </c>
      <c r="L612" s="248">
        <v>1.769846002592</v>
      </c>
      <c r="M612" s="249">
        <v>5.45</v>
      </c>
      <c r="N612" s="249">
        <v>9.89</v>
      </c>
      <c r="O612" s="250">
        <v>4000</v>
      </c>
      <c r="P612" s="51" t="str">
        <f>IF(M612&lt;NORMA!$O$7,"NO CUMPLE","CUMPLE")</f>
        <v>CUMPLE</v>
      </c>
      <c r="Q612" s="51" t="str">
        <f>IF(E612&gt;NORMA!$O$8,"NO CUMPLE","CUMPLE")</f>
        <v>CUMPLE</v>
      </c>
      <c r="R612" s="51" t="str">
        <f>IF(F612&gt;NORMA!$O$9,"NO CUMPLE","CUMPLE")</f>
        <v>CUMPLE</v>
      </c>
      <c r="S612" s="51" t="str">
        <f>IF(K612&gt;NORMA!$O$10,"NO CUMPLE","CUMPLE")</f>
        <v>CUMPLE</v>
      </c>
      <c r="T612" s="51" t="str">
        <f>IF(J612&gt;NORMA!$O$11,"NO CUMPLE","CUMPLE")</f>
        <v>NO CUMPLE</v>
      </c>
      <c r="U612" s="51" t="str">
        <f>IF(G612&gt;NORMA!$O$12,"NO CUMPLE","CUMPLE")</f>
        <v>NO CUMPLE</v>
      </c>
      <c r="V612" s="51" t="str">
        <f>IF(H612&gt;NORMA!$O$13,"NO CUMPLE","CUMPLE")</f>
        <v>CUMPLE</v>
      </c>
      <c r="W612" s="51" t="str">
        <f>IF(O612&gt;NORMA!$O$14,"NO CUMPLE","CUMPLE")</f>
        <v>CUMPLE</v>
      </c>
      <c r="X612" s="51" t="str">
        <f>IF(AND(N612&gt;=NORMA!$Q$4, N612&lt;=NORMA!$R$4),"CUMPLE","NO CUMPLE")</f>
        <v>NO CUMPLE</v>
      </c>
      <c r="Y612" s="51" t="str">
        <f>IF(I612&gt;NORMA!$O$16,"NO CUMPLE","CUMPLE")</f>
        <v>CUMPLE</v>
      </c>
      <c r="Z612" s="51" t="str">
        <f>IF($M612&lt;NORMA!$O$23,"NO CUMPLE","CUMPLE")</f>
        <v>CUMPLE</v>
      </c>
      <c r="AA612" s="51" t="str">
        <f>IF($E612&gt;NORMA!$O$24,"NO CUMPLE","CUMPLE")</f>
        <v>NO CUMPLE</v>
      </c>
      <c r="AB612" s="51" t="str">
        <f>IF($F612&gt;NORMA!$O$25,"NO CUMPLE","CUMPLE")</f>
        <v>NO CUMPLE</v>
      </c>
      <c r="AC612" s="51" t="str">
        <f>IF($K612&gt;NORMA!$O$26,"NO CUMPLE","CUMPLE")</f>
        <v>CUMPLE</v>
      </c>
      <c r="AD612" s="51" t="str">
        <f>IF($J612&gt;NORMA!$O$27,"NO CUMPLE","CUMPLE")</f>
        <v>NO CUMPLE</v>
      </c>
      <c r="AE612" s="51" t="str">
        <f>IF($G612&gt;NORMA!$O$28,"NO CUMPLE","CUMPLE")</f>
        <v>NO CUMPLE</v>
      </c>
      <c r="AF612" s="51" t="str">
        <f>IF($H612&gt;NORMA!$O$29,"NO CUMPLE","CUMPLE")</f>
        <v>NO CUMPLE</v>
      </c>
      <c r="AG612" s="51" t="str">
        <f>IF($O612&gt;NORMA!$O$30,"NO CUMPLE","CUMPLE")</f>
        <v>CUMPLE</v>
      </c>
      <c r="AH612" s="51" t="str">
        <f>IF(AND($N612&gt;=NORMA!$R$18, $N612&lt;=NORMA!$S$18),"CUMPLE","NO CUMPLE")</f>
        <v>NO CUMPLE</v>
      </c>
      <c r="AI612" s="51" t="str">
        <f>IF($I612&gt;NORMA!$O$32,"NO CUMPLE","CUMPLE")</f>
        <v>CUMPLE</v>
      </c>
    </row>
    <row r="613" spans="1:35" ht="14.25" customHeight="1" x14ac:dyDescent="0.35">
      <c r="A613" s="213" t="s">
        <v>118</v>
      </c>
      <c r="B613" s="217" t="s">
        <v>119</v>
      </c>
      <c r="C613" s="240">
        <v>40788</v>
      </c>
      <c r="D613" s="251">
        <v>0.54166666666666696</v>
      </c>
      <c r="E613" s="246">
        <v>24.6</v>
      </c>
      <c r="F613" s="246">
        <v>52</v>
      </c>
      <c r="G613" s="246">
        <v>65</v>
      </c>
      <c r="H613" s="246">
        <v>15</v>
      </c>
      <c r="I613" s="247">
        <v>0.99</v>
      </c>
      <c r="J613" s="248">
        <v>1.5</v>
      </c>
      <c r="K613" s="218">
        <v>7.09</v>
      </c>
      <c r="L613" s="248">
        <v>1.3749795218159999</v>
      </c>
      <c r="M613" s="249">
        <v>0.63</v>
      </c>
      <c r="N613" s="249">
        <v>7.9</v>
      </c>
      <c r="O613" s="250">
        <v>230000</v>
      </c>
      <c r="P613" s="51" t="str">
        <f>IF(M613&lt;NORMA!$O$7,"NO CUMPLE","CUMPLE")</f>
        <v>NO CUMPLE</v>
      </c>
      <c r="Q613" s="51" t="str">
        <f>IF(E613&gt;NORMA!$O$8,"NO CUMPLE","CUMPLE")</f>
        <v>CUMPLE</v>
      </c>
      <c r="R613" s="51" t="str">
        <f>IF(F613&gt;NORMA!$O$9,"NO CUMPLE","CUMPLE")</f>
        <v>CUMPLE</v>
      </c>
      <c r="S613" s="51" t="str">
        <f>IF(K613&gt;NORMA!$O$10,"NO CUMPLE","CUMPLE")</f>
        <v>CUMPLE</v>
      </c>
      <c r="T613" s="51" t="str">
        <f>IF(J613&gt;NORMA!$O$11,"NO CUMPLE","CUMPLE")</f>
        <v>CUMPLE</v>
      </c>
      <c r="U613" s="51" t="str">
        <f>IF(G613&gt;NORMA!$O$12,"NO CUMPLE","CUMPLE")</f>
        <v>CUMPLE</v>
      </c>
      <c r="V613" s="51" t="str">
        <f>IF(H613&gt;NORMA!$O$13,"NO CUMPLE","CUMPLE")</f>
        <v>CUMPLE</v>
      </c>
      <c r="W613" s="51" t="str">
        <f>IF(O613&gt;NORMA!$O$14,"NO CUMPLE","CUMPLE")</f>
        <v>CUMPLE</v>
      </c>
      <c r="X613" s="51" t="str">
        <f>IF(AND(N613&gt;=NORMA!$Q$4, N613&lt;=NORMA!$R$4),"CUMPLE","NO CUMPLE")</f>
        <v>CUMPLE</v>
      </c>
      <c r="Y613" s="51" t="str">
        <f>IF(I613&gt;NORMA!$O$16,"NO CUMPLE","CUMPLE")</f>
        <v>CUMPLE</v>
      </c>
      <c r="Z613" s="51" t="str">
        <f>IF($M613&lt;NORMA!$O$23,"NO CUMPLE","CUMPLE")</f>
        <v>NO CUMPLE</v>
      </c>
      <c r="AA613" s="51" t="str">
        <f>IF($E613&gt;NORMA!$O$24,"NO CUMPLE","CUMPLE")</f>
        <v>CUMPLE</v>
      </c>
      <c r="AB613" s="51" t="str">
        <f>IF($F613&gt;NORMA!$O$25,"NO CUMPLE","CUMPLE")</f>
        <v>NO CUMPLE</v>
      </c>
      <c r="AC613" s="51" t="str">
        <f>IF($K613&gt;NORMA!$O$26,"NO CUMPLE","CUMPLE")</f>
        <v>CUMPLE</v>
      </c>
      <c r="AD613" s="51" t="str">
        <f>IF($J613&gt;NORMA!$O$27,"NO CUMPLE","CUMPLE")</f>
        <v>CUMPLE</v>
      </c>
      <c r="AE613" s="51" t="str">
        <f>IF($G613&gt;NORMA!$O$28,"NO CUMPLE","CUMPLE")</f>
        <v>CUMPLE</v>
      </c>
      <c r="AF613" s="51" t="str">
        <f>IF($H613&gt;NORMA!$O$29,"NO CUMPLE","CUMPLE")</f>
        <v>NO CUMPLE</v>
      </c>
      <c r="AG613" s="51" t="str">
        <f>IF($O613&gt;NORMA!$O$30,"NO CUMPLE","CUMPLE")</f>
        <v>NO CUMPLE</v>
      </c>
      <c r="AH613" s="51" t="str">
        <f>IF(AND($N613&gt;=NORMA!$R$18, $N613&lt;=NORMA!$S$18),"CUMPLE","NO CUMPLE")</f>
        <v>CUMPLE</v>
      </c>
      <c r="AI613" s="51" t="str">
        <f>IF($I613&gt;NORMA!$O$32,"NO CUMPLE","CUMPLE")</f>
        <v>CUMPLE</v>
      </c>
    </row>
    <row r="614" spans="1:35" ht="14.25" customHeight="1" x14ac:dyDescent="0.35">
      <c r="A614" s="213" t="s">
        <v>120</v>
      </c>
      <c r="B614" s="217" t="s">
        <v>119</v>
      </c>
      <c r="C614" s="240">
        <v>40788</v>
      </c>
      <c r="D614" s="251">
        <v>0.41666666666666702</v>
      </c>
      <c r="E614" s="246">
        <v>95.4</v>
      </c>
      <c r="F614" s="246">
        <v>233</v>
      </c>
      <c r="G614" s="246">
        <v>303</v>
      </c>
      <c r="H614" s="246">
        <v>39</v>
      </c>
      <c r="I614" s="247">
        <v>2.2799999999999998</v>
      </c>
      <c r="J614" s="248">
        <v>3.28</v>
      </c>
      <c r="K614" s="218">
        <v>23.89</v>
      </c>
      <c r="L614" s="248">
        <v>1.77267068714667</v>
      </c>
      <c r="M614" s="249">
        <v>0.33</v>
      </c>
      <c r="N614" s="249">
        <v>9.94</v>
      </c>
      <c r="O614" s="250">
        <v>400000</v>
      </c>
      <c r="P614" s="51" t="str">
        <f>IF(M614&lt;NORMA!$O$7,"NO CUMPLE","CUMPLE")</f>
        <v>NO CUMPLE</v>
      </c>
      <c r="Q614" s="51" t="str">
        <f>IF(E614&gt;NORMA!$O$8,"NO CUMPLE","CUMPLE")</f>
        <v>CUMPLE</v>
      </c>
      <c r="R614" s="51" t="str">
        <f>IF(F614&gt;NORMA!$O$9,"NO CUMPLE","CUMPLE")</f>
        <v>NO CUMPLE</v>
      </c>
      <c r="S614" s="51" t="str">
        <f>IF(K614&gt;NORMA!$O$10,"NO CUMPLE","CUMPLE")</f>
        <v>NO CUMPLE</v>
      </c>
      <c r="T614" s="51" t="str">
        <f>IF(J614&gt;NORMA!$O$11,"NO CUMPLE","CUMPLE")</f>
        <v>CUMPLE</v>
      </c>
      <c r="U614" s="51" t="str">
        <f>IF(G614&gt;NORMA!$O$12,"NO CUMPLE","CUMPLE")</f>
        <v>NO CUMPLE</v>
      </c>
      <c r="V614" s="51" t="str">
        <f>IF(H614&gt;NORMA!$O$13,"NO CUMPLE","CUMPLE")</f>
        <v>NO CUMPLE</v>
      </c>
      <c r="W614" s="51" t="str">
        <f>IF(O614&gt;NORMA!$O$14,"NO CUMPLE","CUMPLE")</f>
        <v>CUMPLE</v>
      </c>
      <c r="X614" s="51" t="str">
        <f>IF(AND(N614&gt;=NORMA!$Q$4, N614&lt;=NORMA!$R$4),"CUMPLE","NO CUMPLE")</f>
        <v>NO CUMPLE</v>
      </c>
      <c r="Y614" s="51" t="str">
        <f>IF(I614&gt;NORMA!$O$16,"NO CUMPLE","CUMPLE")</f>
        <v>CUMPLE</v>
      </c>
      <c r="Z614" s="51" t="str">
        <f>IF($M614&lt;NORMA!$O$23,"NO CUMPLE","CUMPLE")</f>
        <v>NO CUMPLE</v>
      </c>
      <c r="AA614" s="51" t="str">
        <f>IF($E614&gt;NORMA!$O$24,"NO CUMPLE","CUMPLE")</f>
        <v>NO CUMPLE</v>
      </c>
      <c r="AB614" s="51" t="str">
        <f>IF($F614&gt;NORMA!$O$25,"NO CUMPLE","CUMPLE")</f>
        <v>NO CUMPLE</v>
      </c>
      <c r="AC614" s="51" t="str">
        <f>IF($K614&gt;NORMA!$O$26,"NO CUMPLE","CUMPLE")</f>
        <v>NO CUMPLE</v>
      </c>
      <c r="AD614" s="51" t="str">
        <f>IF($J614&gt;NORMA!$O$27,"NO CUMPLE","CUMPLE")</f>
        <v>NO CUMPLE</v>
      </c>
      <c r="AE614" s="51" t="str">
        <f>IF($G614&gt;NORMA!$O$28,"NO CUMPLE","CUMPLE")</f>
        <v>NO CUMPLE</v>
      </c>
      <c r="AF614" s="51" t="str">
        <f>IF($H614&gt;NORMA!$O$29,"NO CUMPLE","CUMPLE")</f>
        <v>NO CUMPLE</v>
      </c>
      <c r="AG614" s="51" t="str">
        <f>IF($O614&gt;NORMA!$O$30,"NO CUMPLE","CUMPLE")</f>
        <v>NO CUMPLE</v>
      </c>
      <c r="AH614" s="51" t="str">
        <f>IF(AND($N614&gt;=NORMA!$R$18, $N614&lt;=NORMA!$S$18),"CUMPLE","NO CUMPLE")</f>
        <v>NO CUMPLE</v>
      </c>
      <c r="AI614" s="51" t="str">
        <f>IF($I614&gt;NORMA!$O$32,"NO CUMPLE","CUMPLE")</f>
        <v>NO CUMPLE</v>
      </c>
    </row>
    <row r="615" spans="1:35" ht="14.25" customHeight="1" x14ac:dyDescent="0.35">
      <c r="A615" s="256" t="s">
        <v>121</v>
      </c>
      <c r="B615" s="214" t="s">
        <v>119</v>
      </c>
      <c r="C615" s="252">
        <v>40796</v>
      </c>
      <c r="D615" s="251">
        <v>0.45833333333333298</v>
      </c>
      <c r="E615" s="246">
        <v>39.6</v>
      </c>
      <c r="F615" s="246">
        <v>183</v>
      </c>
      <c r="G615" s="246">
        <v>513</v>
      </c>
      <c r="H615" s="246">
        <v>125</v>
      </c>
      <c r="I615" s="247">
        <v>1.93</v>
      </c>
      <c r="J615" s="248">
        <v>2.2200000000000002</v>
      </c>
      <c r="K615" s="218">
        <v>12.09</v>
      </c>
      <c r="L615" s="248">
        <v>9.3260390230687999</v>
      </c>
      <c r="M615" s="249">
        <v>0.17</v>
      </c>
      <c r="N615" s="249">
        <v>7.44</v>
      </c>
      <c r="O615" s="250">
        <v>400000</v>
      </c>
      <c r="P615" s="51" t="str">
        <f>IF(M615&lt;NORMA!$O$7,"NO CUMPLE","CUMPLE")</f>
        <v>NO CUMPLE</v>
      </c>
      <c r="Q615" s="51" t="str">
        <f>IF(E615&gt;NORMA!$O$8,"NO CUMPLE","CUMPLE")</f>
        <v>CUMPLE</v>
      </c>
      <c r="R615" s="51" t="str">
        <f>IF(F615&gt;NORMA!$O$9,"NO CUMPLE","CUMPLE")</f>
        <v>CUMPLE</v>
      </c>
      <c r="S615" s="51" t="str">
        <f>IF(K615&gt;NORMA!$O$10,"NO CUMPLE","CUMPLE")</f>
        <v>CUMPLE</v>
      </c>
      <c r="T615" s="51" t="str">
        <f>IF(J615&gt;NORMA!$O$11,"NO CUMPLE","CUMPLE")</f>
        <v>CUMPLE</v>
      </c>
      <c r="U615" s="51" t="str">
        <f>IF(G615&gt;NORMA!$O$12,"NO CUMPLE","CUMPLE")</f>
        <v>NO CUMPLE</v>
      </c>
      <c r="V615" s="51" t="str">
        <f>IF(H615&gt;NORMA!$O$13,"NO CUMPLE","CUMPLE")</f>
        <v>NO CUMPLE</v>
      </c>
      <c r="W615" s="51" t="str">
        <f>IF(O615&gt;NORMA!$O$14,"NO CUMPLE","CUMPLE")</f>
        <v>CUMPLE</v>
      </c>
      <c r="X615" s="51" t="str">
        <f>IF(AND(N615&gt;=NORMA!$Q$4, N615&lt;=NORMA!$R$4),"CUMPLE","NO CUMPLE")</f>
        <v>CUMPLE</v>
      </c>
      <c r="Y615" s="51" t="str">
        <f>IF(I615&gt;NORMA!$O$16,"NO CUMPLE","CUMPLE")</f>
        <v>CUMPLE</v>
      </c>
      <c r="Z615" s="51" t="str">
        <f>IF($M615&lt;NORMA!$O$23,"NO CUMPLE","CUMPLE")</f>
        <v>NO CUMPLE</v>
      </c>
      <c r="AA615" s="51" t="str">
        <f>IF($E615&gt;NORMA!$O$24,"NO CUMPLE","CUMPLE")</f>
        <v>NO CUMPLE</v>
      </c>
      <c r="AB615" s="51" t="str">
        <f>IF($F615&gt;NORMA!$O$25,"NO CUMPLE","CUMPLE")</f>
        <v>NO CUMPLE</v>
      </c>
      <c r="AC615" s="51" t="str">
        <f>IF($K615&gt;NORMA!$O$26,"NO CUMPLE","CUMPLE")</f>
        <v>NO CUMPLE</v>
      </c>
      <c r="AD615" s="51" t="str">
        <f>IF($J615&gt;NORMA!$O$27,"NO CUMPLE","CUMPLE")</f>
        <v>CUMPLE</v>
      </c>
      <c r="AE615" s="51" t="str">
        <f>IF($G615&gt;NORMA!$O$28,"NO CUMPLE","CUMPLE")</f>
        <v>NO CUMPLE</v>
      </c>
      <c r="AF615" s="51" t="str">
        <f>IF($H615&gt;NORMA!$O$29,"NO CUMPLE","CUMPLE")</f>
        <v>NO CUMPLE</v>
      </c>
      <c r="AG615" s="51" t="str">
        <f>IF($O615&gt;NORMA!$O$30,"NO CUMPLE","CUMPLE")</f>
        <v>NO CUMPLE</v>
      </c>
      <c r="AH615" s="51" t="str">
        <f>IF(AND($N615&gt;=NORMA!$R$18, $N615&lt;=NORMA!$S$18),"CUMPLE","NO CUMPLE")</f>
        <v>CUMPLE</v>
      </c>
      <c r="AI615" s="51" t="str">
        <f>IF($I615&gt;NORMA!$O$32,"NO CUMPLE","CUMPLE")</f>
        <v>NO CUMPLE</v>
      </c>
    </row>
    <row r="616" spans="1:35" ht="14.25" customHeight="1" x14ac:dyDescent="0.35">
      <c r="A616" s="213" t="s">
        <v>118</v>
      </c>
      <c r="B616" s="217" t="s">
        <v>119</v>
      </c>
      <c r="C616" s="240">
        <v>40798</v>
      </c>
      <c r="D616" s="251">
        <v>0.45833333333333298</v>
      </c>
      <c r="E616" s="246">
        <v>9.9</v>
      </c>
      <c r="F616" s="246">
        <v>95.6</v>
      </c>
      <c r="G616" s="246">
        <v>153</v>
      </c>
      <c r="H616" s="216">
        <v>11.6</v>
      </c>
      <c r="I616" s="247">
        <v>1.02</v>
      </c>
      <c r="J616" s="248">
        <v>2.5299999999999998</v>
      </c>
      <c r="K616" s="218">
        <v>8.77</v>
      </c>
      <c r="L616" s="248">
        <v>10.602331469919999</v>
      </c>
      <c r="M616" s="249">
        <v>0.27</v>
      </c>
      <c r="N616" s="249">
        <v>7.17</v>
      </c>
      <c r="O616" s="250">
        <v>30000</v>
      </c>
      <c r="P616" s="51" t="str">
        <f>IF(M616&lt;NORMA!$O$7,"NO CUMPLE","CUMPLE")</f>
        <v>NO CUMPLE</v>
      </c>
      <c r="Q616" s="51" t="str">
        <f>IF(E616&gt;NORMA!$O$8,"NO CUMPLE","CUMPLE")</f>
        <v>CUMPLE</v>
      </c>
      <c r="R616" s="51" t="str">
        <f>IF(F616&gt;NORMA!$O$9,"NO CUMPLE","CUMPLE")</f>
        <v>CUMPLE</v>
      </c>
      <c r="S616" s="51" t="str">
        <f>IF(K616&gt;NORMA!$O$10,"NO CUMPLE","CUMPLE")</f>
        <v>CUMPLE</v>
      </c>
      <c r="T616" s="51" t="str">
        <f>IF(J616&gt;NORMA!$O$11,"NO CUMPLE","CUMPLE")</f>
        <v>CUMPLE</v>
      </c>
      <c r="U616" s="51" t="str">
        <f>IF(G616&gt;NORMA!$O$12,"NO CUMPLE","CUMPLE")</f>
        <v>NO CUMPLE</v>
      </c>
      <c r="V616" s="51" t="str">
        <f>IF(H616&gt;NORMA!$O$13,"NO CUMPLE","CUMPLE")</f>
        <v>CUMPLE</v>
      </c>
      <c r="W616" s="51" t="str">
        <f>IF(O616&gt;NORMA!$O$14,"NO CUMPLE","CUMPLE")</f>
        <v>CUMPLE</v>
      </c>
      <c r="X616" s="51" t="str">
        <f>IF(AND(N616&gt;=NORMA!$Q$4, N616&lt;=NORMA!$R$4),"CUMPLE","NO CUMPLE")</f>
        <v>CUMPLE</v>
      </c>
      <c r="Y616" s="51" t="str">
        <f>IF(I616&gt;NORMA!$O$16,"NO CUMPLE","CUMPLE")</f>
        <v>CUMPLE</v>
      </c>
      <c r="Z616" s="51" t="str">
        <f>IF($M616&lt;NORMA!$O$23,"NO CUMPLE","CUMPLE")</f>
        <v>NO CUMPLE</v>
      </c>
      <c r="AA616" s="51" t="str">
        <f>IF($E616&gt;NORMA!$O$24,"NO CUMPLE","CUMPLE")</f>
        <v>CUMPLE</v>
      </c>
      <c r="AB616" s="51" t="str">
        <f>IF($F616&gt;NORMA!$O$25,"NO CUMPLE","CUMPLE")</f>
        <v>NO CUMPLE</v>
      </c>
      <c r="AC616" s="51" t="str">
        <f>IF($K616&gt;NORMA!$O$26,"NO CUMPLE","CUMPLE")</f>
        <v>CUMPLE</v>
      </c>
      <c r="AD616" s="51" t="str">
        <f>IF($J616&gt;NORMA!$O$27,"NO CUMPLE","CUMPLE")</f>
        <v>CUMPLE</v>
      </c>
      <c r="AE616" s="51" t="str">
        <f>IF($G616&gt;NORMA!$O$28,"NO CUMPLE","CUMPLE")</f>
        <v>NO CUMPLE</v>
      </c>
      <c r="AF616" s="51" t="str">
        <f>IF($H616&gt;NORMA!$O$29,"NO CUMPLE","CUMPLE")</f>
        <v>NO CUMPLE</v>
      </c>
      <c r="AG616" s="51" t="str">
        <f>IF($O616&gt;NORMA!$O$30,"NO CUMPLE","CUMPLE")</f>
        <v>CUMPLE</v>
      </c>
      <c r="AH616" s="51" t="str">
        <f>IF(AND($N616&gt;=NORMA!$R$18, $N616&lt;=NORMA!$S$18),"CUMPLE","NO CUMPLE")</f>
        <v>CUMPLE</v>
      </c>
      <c r="AI616" s="51" t="str">
        <f>IF($I616&gt;NORMA!$O$32,"NO CUMPLE","CUMPLE")</f>
        <v>NO CUMPLE</v>
      </c>
    </row>
    <row r="617" spans="1:35" ht="14.25" customHeight="1" x14ac:dyDescent="0.35">
      <c r="A617" s="213" t="s">
        <v>120</v>
      </c>
      <c r="B617" s="217" t="s">
        <v>119</v>
      </c>
      <c r="C617" s="240">
        <v>40798</v>
      </c>
      <c r="D617" s="251">
        <v>0.45833333333333298</v>
      </c>
      <c r="E617" s="246">
        <v>20</v>
      </c>
      <c r="F617" s="246">
        <v>109</v>
      </c>
      <c r="G617" s="246">
        <v>174</v>
      </c>
      <c r="H617" s="216">
        <v>11.1</v>
      </c>
      <c r="I617" s="247">
        <v>1.43</v>
      </c>
      <c r="J617" s="248">
        <v>2.14</v>
      </c>
      <c r="K617" s="218">
        <v>11.41</v>
      </c>
      <c r="L617" s="248">
        <v>8.2416711569600007</v>
      </c>
      <c r="M617" s="249">
        <v>0.22</v>
      </c>
      <c r="N617" s="249">
        <v>8.68</v>
      </c>
      <c r="O617" s="250">
        <v>1500000</v>
      </c>
      <c r="P617" s="51" t="str">
        <f>IF(M617&lt;NORMA!$O$7,"NO CUMPLE","CUMPLE")</f>
        <v>NO CUMPLE</v>
      </c>
      <c r="Q617" s="51" t="str">
        <f>IF(E617&gt;NORMA!$O$8,"NO CUMPLE","CUMPLE")</f>
        <v>CUMPLE</v>
      </c>
      <c r="R617" s="51" t="str">
        <f>IF(F617&gt;NORMA!$O$9,"NO CUMPLE","CUMPLE")</f>
        <v>CUMPLE</v>
      </c>
      <c r="S617" s="51" t="str">
        <f>IF(K617&gt;NORMA!$O$10,"NO CUMPLE","CUMPLE")</f>
        <v>CUMPLE</v>
      </c>
      <c r="T617" s="51" t="str">
        <f>IF(J617&gt;NORMA!$O$11,"NO CUMPLE","CUMPLE")</f>
        <v>CUMPLE</v>
      </c>
      <c r="U617" s="51" t="str">
        <f>IF(G617&gt;NORMA!$O$12,"NO CUMPLE","CUMPLE")</f>
        <v>NO CUMPLE</v>
      </c>
      <c r="V617" s="51" t="str">
        <f>IF(H617&gt;NORMA!$O$13,"NO CUMPLE","CUMPLE")</f>
        <v>CUMPLE</v>
      </c>
      <c r="W617" s="51" t="str">
        <f>IF(O617&gt;NORMA!$O$14,"NO CUMPLE","CUMPLE")</f>
        <v>NO CUMPLE</v>
      </c>
      <c r="X617" s="51" t="str">
        <f>IF(AND(N617&gt;=NORMA!$Q$4, N617&lt;=NORMA!$R$4),"CUMPLE","NO CUMPLE")</f>
        <v>CUMPLE</v>
      </c>
      <c r="Y617" s="51" t="str">
        <f>IF(I617&gt;NORMA!$O$16,"NO CUMPLE","CUMPLE")</f>
        <v>CUMPLE</v>
      </c>
      <c r="Z617" s="51" t="str">
        <f>IF($M617&lt;NORMA!$O$23,"NO CUMPLE","CUMPLE")</f>
        <v>NO CUMPLE</v>
      </c>
      <c r="AA617" s="51" t="str">
        <f>IF($E617&gt;NORMA!$O$24,"NO CUMPLE","CUMPLE")</f>
        <v>CUMPLE</v>
      </c>
      <c r="AB617" s="51" t="str">
        <f>IF($F617&gt;NORMA!$O$25,"NO CUMPLE","CUMPLE")</f>
        <v>NO CUMPLE</v>
      </c>
      <c r="AC617" s="51" t="str">
        <f>IF($K617&gt;NORMA!$O$26,"NO CUMPLE","CUMPLE")</f>
        <v>NO CUMPLE</v>
      </c>
      <c r="AD617" s="51" t="str">
        <f>IF($J617&gt;NORMA!$O$27,"NO CUMPLE","CUMPLE")</f>
        <v>CUMPLE</v>
      </c>
      <c r="AE617" s="51" t="str">
        <f>IF($G617&gt;NORMA!$O$28,"NO CUMPLE","CUMPLE")</f>
        <v>NO CUMPLE</v>
      </c>
      <c r="AF617" s="51" t="str">
        <f>IF($H617&gt;NORMA!$O$29,"NO CUMPLE","CUMPLE")</f>
        <v>NO CUMPLE</v>
      </c>
      <c r="AG617" s="51" t="str">
        <f>IF($O617&gt;NORMA!$O$30,"NO CUMPLE","CUMPLE")</f>
        <v>NO CUMPLE</v>
      </c>
      <c r="AH617" s="51" t="str">
        <f>IF(AND($N617&gt;=NORMA!$R$18, $N617&lt;=NORMA!$S$18),"CUMPLE","NO CUMPLE")</f>
        <v>NO CUMPLE</v>
      </c>
      <c r="AI617" s="51" t="str">
        <f>IF($I617&gt;NORMA!$O$32,"NO CUMPLE","CUMPLE")</f>
        <v>NO CUMPLE</v>
      </c>
    </row>
    <row r="618" spans="1:35" ht="14.25" customHeight="1" x14ac:dyDescent="0.35">
      <c r="A618" s="213" t="s">
        <v>117</v>
      </c>
      <c r="B618" s="267" t="s">
        <v>119</v>
      </c>
      <c r="C618" s="240">
        <v>40802</v>
      </c>
      <c r="D618" s="251">
        <v>0.25</v>
      </c>
      <c r="E618" s="246">
        <v>11.9</v>
      </c>
      <c r="F618" s="246">
        <v>46.6</v>
      </c>
      <c r="G618" s="246">
        <v>50</v>
      </c>
      <c r="H618" s="216">
        <v>6.7</v>
      </c>
      <c r="I618" s="247">
        <v>0.24</v>
      </c>
      <c r="J618" s="248">
        <v>0.48</v>
      </c>
      <c r="K618" s="218">
        <v>4.28</v>
      </c>
      <c r="L618" s="248">
        <v>10.707653581856</v>
      </c>
      <c r="M618" s="249">
        <v>7.17</v>
      </c>
      <c r="N618" s="249">
        <v>7.31</v>
      </c>
      <c r="O618" s="250">
        <v>93000</v>
      </c>
      <c r="P618" s="51" t="str">
        <f>IF(M618&lt;NORMA!$O$7,"NO CUMPLE","CUMPLE")</f>
        <v>CUMPLE</v>
      </c>
      <c r="Q618" s="51" t="str">
        <f>IF(E618&gt;NORMA!$O$8,"NO CUMPLE","CUMPLE")</f>
        <v>CUMPLE</v>
      </c>
      <c r="R618" s="51" t="str">
        <f>IF(F618&gt;NORMA!$O$9,"NO CUMPLE","CUMPLE")</f>
        <v>CUMPLE</v>
      </c>
      <c r="S618" s="51" t="str">
        <f>IF(K618&gt;NORMA!$O$10,"NO CUMPLE","CUMPLE")</f>
        <v>CUMPLE</v>
      </c>
      <c r="T618" s="51" t="str">
        <f>IF(J618&gt;NORMA!$O$11,"NO CUMPLE","CUMPLE")</f>
        <v>CUMPLE</v>
      </c>
      <c r="U618" s="51" t="str">
        <f>IF(G618&gt;NORMA!$O$12,"NO CUMPLE","CUMPLE")</f>
        <v>CUMPLE</v>
      </c>
      <c r="V618" s="51" t="str">
        <f>IF(H618&gt;NORMA!$O$13,"NO CUMPLE","CUMPLE")</f>
        <v>CUMPLE</v>
      </c>
      <c r="W618" s="51" t="str">
        <f>IF(O618&gt;NORMA!$O$14,"NO CUMPLE","CUMPLE")</f>
        <v>CUMPLE</v>
      </c>
      <c r="X618" s="51" t="str">
        <f>IF(AND(N618&gt;=NORMA!$Q$4, N618&lt;=NORMA!$R$4),"CUMPLE","NO CUMPLE")</f>
        <v>CUMPLE</v>
      </c>
      <c r="Y618" s="51" t="str">
        <f>IF(I618&gt;NORMA!$O$16,"NO CUMPLE","CUMPLE")</f>
        <v>CUMPLE</v>
      </c>
      <c r="Z618" s="51" t="str">
        <f>IF($M618&lt;NORMA!$O$23,"NO CUMPLE","CUMPLE")</f>
        <v>CUMPLE</v>
      </c>
      <c r="AA618" s="51" t="str">
        <f>IF($E618&gt;NORMA!$O$24,"NO CUMPLE","CUMPLE")</f>
        <v>CUMPLE</v>
      </c>
      <c r="AB618" s="51" t="str">
        <f>IF($F618&gt;NORMA!$O$25,"NO CUMPLE","CUMPLE")</f>
        <v>CUMPLE</v>
      </c>
      <c r="AC618" s="51" t="str">
        <f>IF($K618&gt;NORMA!$O$26,"NO CUMPLE","CUMPLE")</f>
        <v>CUMPLE</v>
      </c>
      <c r="AD618" s="51" t="str">
        <f>IF($J618&gt;NORMA!$O$27,"NO CUMPLE","CUMPLE")</f>
        <v>CUMPLE</v>
      </c>
      <c r="AE618" s="51" t="str">
        <f>IF($G618&gt;NORMA!$O$28,"NO CUMPLE","CUMPLE")</f>
        <v>CUMPLE</v>
      </c>
      <c r="AF618" s="51" t="str">
        <f>IF($H618&gt;NORMA!$O$29,"NO CUMPLE","CUMPLE")</f>
        <v>CUMPLE</v>
      </c>
      <c r="AG618" s="51" t="str">
        <f>IF($O618&gt;NORMA!$O$30,"NO CUMPLE","CUMPLE")</f>
        <v>CUMPLE</v>
      </c>
      <c r="AH618" s="51" t="str">
        <f>IF(AND($N618&gt;=NORMA!$R$18, $N618&lt;=NORMA!$S$18),"CUMPLE","NO CUMPLE")</f>
        <v>CUMPLE</v>
      </c>
      <c r="AI618" s="51" t="str">
        <f>IF($I618&gt;NORMA!$O$32,"NO CUMPLE","CUMPLE")</f>
        <v>CUMPLE</v>
      </c>
    </row>
    <row r="619" spans="1:35" ht="14.25" customHeight="1" x14ac:dyDescent="0.35">
      <c r="A619" s="256" t="s">
        <v>121</v>
      </c>
      <c r="B619" s="214" t="s">
        <v>119</v>
      </c>
      <c r="C619" s="252">
        <v>40807</v>
      </c>
      <c r="D619" s="251">
        <v>0.4375</v>
      </c>
      <c r="E619" s="246">
        <v>58.7</v>
      </c>
      <c r="F619" s="246">
        <v>180</v>
      </c>
      <c r="G619" s="246">
        <v>132</v>
      </c>
      <c r="H619" s="246">
        <v>12</v>
      </c>
      <c r="I619" s="247">
        <v>3.57</v>
      </c>
      <c r="J619" s="248">
        <v>2.9</v>
      </c>
      <c r="K619" s="218">
        <v>20.253</v>
      </c>
      <c r="L619" s="248">
        <v>1.6172908770026699</v>
      </c>
      <c r="M619" s="249">
        <v>0.17</v>
      </c>
      <c r="N619" s="249">
        <v>7.37</v>
      </c>
      <c r="O619" s="250">
        <v>400000</v>
      </c>
      <c r="P619" s="51" t="str">
        <f>IF(M619&lt;NORMA!$O$7,"NO CUMPLE","CUMPLE")</f>
        <v>NO CUMPLE</v>
      </c>
      <c r="Q619" s="51" t="str">
        <f>IF(E619&gt;NORMA!$O$8,"NO CUMPLE","CUMPLE")</f>
        <v>CUMPLE</v>
      </c>
      <c r="R619" s="51" t="str">
        <f>IF(F619&gt;NORMA!$O$9,"NO CUMPLE","CUMPLE")</f>
        <v>CUMPLE</v>
      </c>
      <c r="S619" s="51" t="str">
        <f>IF(K619&gt;NORMA!$O$10,"NO CUMPLE","CUMPLE")</f>
        <v>NO CUMPLE</v>
      </c>
      <c r="T619" s="51" t="str">
        <f>IF(J619&gt;NORMA!$O$11,"NO CUMPLE","CUMPLE")</f>
        <v>CUMPLE</v>
      </c>
      <c r="U619" s="51" t="str">
        <f>IF(G619&gt;NORMA!$O$12,"NO CUMPLE","CUMPLE")</f>
        <v>CUMPLE</v>
      </c>
      <c r="V619" s="51" t="str">
        <f>IF(H619&gt;NORMA!$O$13,"NO CUMPLE","CUMPLE")</f>
        <v>CUMPLE</v>
      </c>
      <c r="W619" s="51" t="str">
        <f>IF(O619&gt;NORMA!$O$14,"NO CUMPLE","CUMPLE")</f>
        <v>CUMPLE</v>
      </c>
      <c r="X619" s="51" t="str">
        <f>IF(AND(N619&gt;=NORMA!$Q$4, N619&lt;=NORMA!$R$4),"CUMPLE","NO CUMPLE")</f>
        <v>CUMPLE</v>
      </c>
      <c r="Y619" s="51" t="str">
        <f>IF(I619&gt;NORMA!$O$16,"NO CUMPLE","CUMPLE")</f>
        <v>NO CUMPLE</v>
      </c>
      <c r="Z619" s="51" t="str">
        <f>IF($M619&lt;NORMA!$O$23,"NO CUMPLE","CUMPLE")</f>
        <v>NO CUMPLE</v>
      </c>
      <c r="AA619" s="51" t="str">
        <f>IF($E619&gt;NORMA!$O$24,"NO CUMPLE","CUMPLE")</f>
        <v>NO CUMPLE</v>
      </c>
      <c r="AB619" s="51" t="str">
        <f>IF($F619&gt;NORMA!$O$25,"NO CUMPLE","CUMPLE")</f>
        <v>NO CUMPLE</v>
      </c>
      <c r="AC619" s="51" t="str">
        <f>IF($K619&gt;NORMA!$O$26,"NO CUMPLE","CUMPLE")</f>
        <v>NO CUMPLE</v>
      </c>
      <c r="AD619" s="51" t="str">
        <f>IF($J619&gt;NORMA!$O$27,"NO CUMPLE","CUMPLE")</f>
        <v>CUMPLE</v>
      </c>
      <c r="AE619" s="51" t="str">
        <f>IF($G619&gt;NORMA!$O$28,"NO CUMPLE","CUMPLE")</f>
        <v>CUMPLE</v>
      </c>
      <c r="AF619" s="51" t="str">
        <f>IF($H619&gt;NORMA!$O$29,"NO CUMPLE","CUMPLE")</f>
        <v>NO CUMPLE</v>
      </c>
      <c r="AG619" s="51" t="str">
        <f>IF($O619&gt;NORMA!$O$30,"NO CUMPLE","CUMPLE")</f>
        <v>NO CUMPLE</v>
      </c>
      <c r="AH619" s="51" t="str">
        <f>IF(AND($N619&gt;=NORMA!$R$18, $N619&lt;=NORMA!$S$18),"CUMPLE","NO CUMPLE")</f>
        <v>CUMPLE</v>
      </c>
      <c r="AI619" s="51" t="str">
        <f>IF($I619&gt;NORMA!$O$32,"NO CUMPLE","CUMPLE")</f>
        <v>NO CUMPLE</v>
      </c>
    </row>
    <row r="620" spans="1:35" ht="14.25" customHeight="1" x14ac:dyDescent="0.35">
      <c r="A620" s="213" t="s">
        <v>118</v>
      </c>
      <c r="B620" s="217" t="s">
        <v>119</v>
      </c>
      <c r="C620" s="240">
        <v>40834</v>
      </c>
      <c r="D620" s="251">
        <v>0.35416666666666702</v>
      </c>
      <c r="E620" s="246">
        <v>11</v>
      </c>
      <c r="F620" s="246">
        <v>39.299999999999997</v>
      </c>
      <c r="G620" s="246">
        <v>183</v>
      </c>
      <c r="H620" s="245">
        <v>3.6</v>
      </c>
      <c r="I620" s="247">
        <v>0.64</v>
      </c>
      <c r="J620" s="248">
        <v>1.4</v>
      </c>
      <c r="K620" s="218">
        <v>6.64</v>
      </c>
      <c r="L620" s="248">
        <v>9.7578662246400008</v>
      </c>
      <c r="M620" s="249">
        <v>0.3</v>
      </c>
      <c r="N620" s="249">
        <v>7.19</v>
      </c>
      <c r="O620" s="250">
        <v>90000</v>
      </c>
      <c r="P620" s="51" t="str">
        <f>IF(M620&lt;NORMA!$O$7,"NO CUMPLE","CUMPLE")</f>
        <v>NO CUMPLE</v>
      </c>
      <c r="Q620" s="51" t="str">
        <f>IF(E620&gt;NORMA!$O$8,"NO CUMPLE","CUMPLE")</f>
        <v>CUMPLE</v>
      </c>
      <c r="R620" s="51" t="str">
        <f>IF(F620&gt;NORMA!$O$9,"NO CUMPLE","CUMPLE")</f>
        <v>CUMPLE</v>
      </c>
      <c r="S620" s="51" t="str">
        <f>IF(K620&gt;NORMA!$O$10,"NO CUMPLE","CUMPLE")</f>
        <v>CUMPLE</v>
      </c>
      <c r="T620" s="51" t="str">
        <f>IF(J620&gt;NORMA!$O$11,"NO CUMPLE","CUMPLE")</f>
        <v>CUMPLE</v>
      </c>
      <c r="U620" s="51" t="str">
        <f>IF(G620&gt;NORMA!$O$12,"NO CUMPLE","CUMPLE")</f>
        <v>NO CUMPLE</v>
      </c>
      <c r="V620" s="51" t="str">
        <f>IF(H620&gt;NORMA!$O$13,"NO CUMPLE","CUMPLE")</f>
        <v>CUMPLE</v>
      </c>
      <c r="W620" s="51" t="str">
        <f>IF(O620&gt;NORMA!$O$14,"NO CUMPLE","CUMPLE")</f>
        <v>CUMPLE</v>
      </c>
      <c r="X620" s="51" t="str">
        <f>IF(AND(N620&gt;=NORMA!$Q$4, N620&lt;=NORMA!$R$4),"CUMPLE","NO CUMPLE")</f>
        <v>CUMPLE</v>
      </c>
      <c r="Y620" s="51" t="str">
        <f>IF(I620&gt;NORMA!$O$16,"NO CUMPLE","CUMPLE")</f>
        <v>CUMPLE</v>
      </c>
      <c r="Z620" s="51" t="str">
        <f>IF($M620&lt;NORMA!$O$23,"NO CUMPLE","CUMPLE")</f>
        <v>NO CUMPLE</v>
      </c>
      <c r="AA620" s="51" t="str">
        <f>IF($E620&gt;NORMA!$O$24,"NO CUMPLE","CUMPLE")</f>
        <v>CUMPLE</v>
      </c>
      <c r="AB620" s="51" t="str">
        <f>IF($F620&gt;NORMA!$O$25,"NO CUMPLE","CUMPLE")</f>
        <v>CUMPLE</v>
      </c>
      <c r="AC620" s="51" t="str">
        <f>IF($K620&gt;NORMA!$O$26,"NO CUMPLE","CUMPLE")</f>
        <v>CUMPLE</v>
      </c>
      <c r="AD620" s="51" t="str">
        <f>IF($J620&gt;NORMA!$O$27,"NO CUMPLE","CUMPLE")</f>
        <v>CUMPLE</v>
      </c>
      <c r="AE620" s="51" t="str">
        <f>IF($G620&gt;NORMA!$O$28,"NO CUMPLE","CUMPLE")</f>
        <v>NO CUMPLE</v>
      </c>
      <c r="AF620" s="51" t="str">
        <f>IF($H620&gt;NORMA!$O$29,"NO CUMPLE","CUMPLE")</f>
        <v>CUMPLE</v>
      </c>
      <c r="AG620" s="51" t="str">
        <f>IF($O620&gt;NORMA!$O$30,"NO CUMPLE","CUMPLE")</f>
        <v>CUMPLE</v>
      </c>
      <c r="AH620" s="51" t="str">
        <f>IF(AND($N620&gt;=NORMA!$R$18, $N620&lt;=NORMA!$S$18),"CUMPLE","NO CUMPLE")</f>
        <v>CUMPLE</v>
      </c>
      <c r="AI620" s="51" t="str">
        <f>IF($I620&gt;NORMA!$O$32,"NO CUMPLE","CUMPLE")</f>
        <v>CUMPLE</v>
      </c>
    </row>
    <row r="621" spans="1:35" ht="14.25" customHeight="1" x14ac:dyDescent="0.35">
      <c r="A621" s="213" t="s">
        <v>120</v>
      </c>
      <c r="B621" s="217" t="s">
        <v>119</v>
      </c>
      <c r="C621" s="240">
        <v>40834</v>
      </c>
      <c r="D621" s="251">
        <v>0.45833333333333298</v>
      </c>
      <c r="E621" s="246">
        <v>18.600000000000001</v>
      </c>
      <c r="F621" s="246">
        <v>109</v>
      </c>
      <c r="G621" s="246">
        <v>181</v>
      </c>
      <c r="H621" s="245">
        <v>3.6</v>
      </c>
      <c r="I621" s="247">
        <v>1.21</v>
      </c>
      <c r="J621" s="248">
        <v>1.45</v>
      </c>
      <c r="K621" s="218">
        <v>7.78</v>
      </c>
      <c r="L621" s="248">
        <v>9.0206737442399998</v>
      </c>
      <c r="M621" s="249">
        <v>0.7</v>
      </c>
      <c r="N621" s="249">
        <v>7.64</v>
      </c>
      <c r="O621" s="250">
        <v>230000</v>
      </c>
      <c r="P621" s="51" t="str">
        <f>IF(M621&lt;NORMA!$O$7,"NO CUMPLE","CUMPLE")</f>
        <v>NO CUMPLE</v>
      </c>
      <c r="Q621" s="51" t="str">
        <f>IF(E621&gt;NORMA!$O$8,"NO CUMPLE","CUMPLE")</f>
        <v>CUMPLE</v>
      </c>
      <c r="R621" s="51" t="str">
        <f>IF(F621&gt;NORMA!$O$9,"NO CUMPLE","CUMPLE")</f>
        <v>CUMPLE</v>
      </c>
      <c r="S621" s="51" t="str">
        <f>IF(K621&gt;NORMA!$O$10,"NO CUMPLE","CUMPLE")</f>
        <v>CUMPLE</v>
      </c>
      <c r="T621" s="51" t="str">
        <f>IF(J621&gt;NORMA!$O$11,"NO CUMPLE","CUMPLE")</f>
        <v>CUMPLE</v>
      </c>
      <c r="U621" s="51" t="str">
        <f>IF(G621&gt;NORMA!$O$12,"NO CUMPLE","CUMPLE")</f>
        <v>NO CUMPLE</v>
      </c>
      <c r="V621" s="51" t="str">
        <f>IF(H621&gt;NORMA!$O$13,"NO CUMPLE","CUMPLE")</f>
        <v>CUMPLE</v>
      </c>
      <c r="W621" s="51" t="str">
        <f>IF(O621&gt;NORMA!$O$14,"NO CUMPLE","CUMPLE")</f>
        <v>CUMPLE</v>
      </c>
      <c r="X621" s="51" t="str">
        <f>IF(AND(N621&gt;=NORMA!$Q$4, N621&lt;=NORMA!$R$4),"CUMPLE","NO CUMPLE")</f>
        <v>CUMPLE</v>
      </c>
      <c r="Y621" s="51" t="str">
        <f>IF(I621&gt;NORMA!$O$16,"NO CUMPLE","CUMPLE")</f>
        <v>CUMPLE</v>
      </c>
      <c r="Z621" s="51" t="str">
        <f>IF($M621&lt;NORMA!$O$23,"NO CUMPLE","CUMPLE")</f>
        <v>NO CUMPLE</v>
      </c>
      <c r="AA621" s="51" t="str">
        <f>IF($E621&gt;NORMA!$O$24,"NO CUMPLE","CUMPLE")</f>
        <v>CUMPLE</v>
      </c>
      <c r="AB621" s="51" t="str">
        <f>IF($F621&gt;NORMA!$O$25,"NO CUMPLE","CUMPLE")</f>
        <v>NO CUMPLE</v>
      </c>
      <c r="AC621" s="51" t="str">
        <f>IF($K621&gt;NORMA!$O$26,"NO CUMPLE","CUMPLE")</f>
        <v>CUMPLE</v>
      </c>
      <c r="AD621" s="51" t="str">
        <f>IF($J621&gt;NORMA!$O$27,"NO CUMPLE","CUMPLE")</f>
        <v>CUMPLE</v>
      </c>
      <c r="AE621" s="51" t="str">
        <f>IF($G621&gt;NORMA!$O$28,"NO CUMPLE","CUMPLE")</f>
        <v>NO CUMPLE</v>
      </c>
      <c r="AF621" s="51" t="str">
        <f>IF($H621&gt;NORMA!$O$29,"NO CUMPLE","CUMPLE")</f>
        <v>CUMPLE</v>
      </c>
      <c r="AG621" s="51" t="str">
        <f>IF($O621&gt;NORMA!$O$30,"NO CUMPLE","CUMPLE")</f>
        <v>NO CUMPLE</v>
      </c>
      <c r="AH621" s="51" t="str">
        <f>IF(AND($N621&gt;=NORMA!$R$18, $N621&lt;=NORMA!$S$18),"CUMPLE","NO CUMPLE")</f>
        <v>CUMPLE</v>
      </c>
      <c r="AI621" s="51" t="str">
        <f>IF($I621&gt;NORMA!$O$32,"NO CUMPLE","CUMPLE")</f>
        <v>NO CUMPLE</v>
      </c>
    </row>
    <row r="622" spans="1:35" ht="14.25" customHeight="1" x14ac:dyDescent="0.35">
      <c r="A622" s="213" t="s">
        <v>117</v>
      </c>
      <c r="B622" s="267" t="s">
        <v>119</v>
      </c>
      <c r="C622" s="240">
        <v>40836</v>
      </c>
      <c r="D622" s="251">
        <v>0.45833333333333298</v>
      </c>
      <c r="E622" s="246">
        <v>19.2</v>
      </c>
      <c r="F622" s="246">
        <v>30.3</v>
      </c>
      <c r="G622" s="246">
        <v>387</v>
      </c>
      <c r="H622" s="245">
        <v>3.6</v>
      </c>
      <c r="I622" s="247">
        <v>0.26</v>
      </c>
      <c r="J622" s="248">
        <v>3.48</v>
      </c>
      <c r="K622" s="218">
        <v>3.11</v>
      </c>
      <c r="L622" s="248">
        <v>8.1331547674400007</v>
      </c>
      <c r="M622" s="249">
        <v>7.23</v>
      </c>
      <c r="N622" s="249">
        <v>8.41</v>
      </c>
      <c r="O622" s="250">
        <v>40000</v>
      </c>
      <c r="P622" s="51" t="str">
        <f>IF(M622&lt;NORMA!$O$7,"NO CUMPLE","CUMPLE")</f>
        <v>CUMPLE</v>
      </c>
      <c r="Q622" s="51" t="str">
        <f>IF(E622&gt;NORMA!$O$8,"NO CUMPLE","CUMPLE")</f>
        <v>CUMPLE</v>
      </c>
      <c r="R622" s="51" t="str">
        <f>IF(F622&gt;NORMA!$O$9,"NO CUMPLE","CUMPLE")</f>
        <v>CUMPLE</v>
      </c>
      <c r="S622" s="51" t="str">
        <f>IF(K622&gt;NORMA!$O$10,"NO CUMPLE","CUMPLE")</f>
        <v>CUMPLE</v>
      </c>
      <c r="T622" s="51" t="str">
        <f>IF(J622&gt;NORMA!$O$11,"NO CUMPLE","CUMPLE")</f>
        <v>CUMPLE</v>
      </c>
      <c r="U622" s="51" t="str">
        <f>IF(G622&gt;NORMA!$O$12,"NO CUMPLE","CUMPLE")</f>
        <v>NO CUMPLE</v>
      </c>
      <c r="V622" s="51" t="str">
        <f>IF(H622&gt;NORMA!$O$13,"NO CUMPLE","CUMPLE")</f>
        <v>CUMPLE</v>
      </c>
      <c r="W622" s="51" t="str">
        <f>IF(O622&gt;NORMA!$O$14,"NO CUMPLE","CUMPLE")</f>
        <v>CUMPLE</v>
      </c>
      <c r="X622" s="51" t="str">
        <f>IF(AND(N622&gt;=NORMA!$Q$4, N622&lt;=NORMA!$R$4),"CUMPLE","NO CUMPLE")</f>
        <v>CUMPLE</v>
      </c>
      <c r="Y622" s="51" t="str">
        <f>IF(I622&gt;NORMA!$O$16,"NO CUMPLE","CUMPLE")</f>
        <v>CUMPLE</v>
      </c>
      <c r="Z622" s="51" t="str">
        <f>IF($M622&lt;NORMA!$O$23,"NO CUMPLE","CUMPLE")</f>
        <v>CUMPLE</v>
      </c>
      <c r="AA622" s="51" t="str">
        <f>IF($E622&gt;NORMA!$O$24,"NO CUMPLE","CUMPLE")</f>
        <v>CUMPLE</v>
      </c>
      <c r="AB622" s="51" t="str">
        <f>IF($F622&gt;NORMA!$O$25,"NO CUMPLE","CUMPLE")</f>
        <v>CUMPLE</v>
      </c>
      <c r="AC622" s="51" t="str">
        <f>IF($K622&gt;NORMA!$O$26,"NO CUMPLE","CUMPLE")</f>
        <v>CUMPLE</v>
      </c>
      <c r="AD622" s="51" t="str">
        <f>IF($J622&gt;NORMA!$O$27,"NO CUMPLE","CUMPLE")</f>
        <v>NO CUMPLE</v>
      </c>
      <c r="AE622" s="51" t="str">
        <f>IF($G622&gt;NORMA!$O$28,"NO CUMPLE","CUMPLE")</f>
        <v>NO CUMPLE</v>
      </c>
      <c r="AF622" s="51" t="str">
        <f>IF($H622&gt;NORMA!$O$29,"NO CUMPLE","CUMPLE")</f>
        <v>CUMPLE</v>
      </c>
      <c r="AG622" s="51" t="str">
        <f>IF($O622&gt;NORMA!$O$30,"NO CUMPLE","CUMPLE")</f>
        <v>CUMPLE</v>
      </c>
      <c r="AH622" s="51" t="str">
        <f>IF(AND($N622&gt;=NORMA!$R$18, $N622&lt;=NORMA!$S$18),"CUMPLE","NO CUMPLE")</f>
        <v>CUMPLE</v>
      </c>
      <c r="AI622" s="51" t="str">
        <f>IF($I622&gt;NORMA!$O$32,"NO CUMPLE","CUMPLE")</f>
        <v>CUMPLE</v>
      </c>
    </row>
    <row r="623" spans="1:35" ht="14.25" customHeight="1" x14ac:dyDescent="0.35">
      <c r="A623" s="256" t="s">
        <v>121</v>
      </c>
      <c r="B623" s="214" t="s">
        <v>119</v>
      </c>
      <c r="C623" s="252">
        <v>40840</v>
      </c>
      <c r="D623" s="251">
        <v>0.5</v>
      </c>
      <c r="E623" s="246">
        <v>13.8</v>
      </c>
      <c r="F623" s="246">
        <v>44</v>
      </c>
      <c r="G623" s="246">
        <v>223</v>
      </c>
      <c r="H623" s="245">
        <v>3.6</v>
      </c>
      <c r="I623" s="247">
        <v>0.55000000000000004</v>
      </c>
      <c r="J623" s="248">
        <v>1.87</v>
      </c>
      <c r="K623" s="218">
        <v>6.12</v>
      </c>
      <c r="L623" s="248">
        <v>12.090965668160001</v>
      </c>
      <c r="M623" s="249">
        <v>0.81</v>
      </c>
      <c r="N623" s="249">
        <v>6.77</v>
      </c>
      <c r="O623" s="250">
        <v>300000</v>
      </c>
      <c r="P623" s="51" t="str">
        <f>IF(M623&lt;NORMA!$O$7,"NO CUMPLE","CUMPLE")</f>
        <v>NO CUMPLE</v>
      </c>
      <c r="Q623" s="51" t="str">
        <f>IF(E623&gt;NORMA!$O$8,"NO CUMPLE","CUMPLE")</f>
        <v>CUMPLE</v>
      </c>
      <c r="R623" s="51" t="str">
        <f>IF(F623&gt;NORMA!$O$9,"NO CUMPLE","CUMPLE")</f>
        <v>CUMPLE</v>
      </c>
      <c r="S623" s="51" t="str">
        <f>IF(K623&gt;NORMA!$O$10,"NO CUMPLE","CUMPLE")</f>
        <v>CUMPLE</v>
      </c>
      <c r="T623" s="51" t="str">
        <f>IF(J623&gt;NORMA!$O$11,"NO CUMPLE","CUMPLE")</f>
        <v>CUMPLE</v>
      </c>
      <c r="U623" s="51" t="str">
        <f>IF(G623&gt;NORMA!$O$12,"NO CUMPLE","CUMPLE")</f>
        <v>NO CUMPLE</v>
      </c>
      <c r="V623" s="51" t="str">
        <f>IF(H623&gt;NORMA!$O$13,"NO CUMPLE","CUMPLE")</f>
        <v>CUMPLE</v>
      </c>
      <c r="W623" s="51" t="str">
        <f>IF(O623&gt;NORMA!$O$14,"NO CUMPLE","CUMPLE")</f>
        <v>CUMPLE</v>
      </c>
      <c r="X623" s="51" t="str">
        <f>IF(AND(N623&gt;=NORMA!$Q$4, N623&lt;=NORMA!$R$4),"CUMPLE","NO CUMPLE")</f>
        <v>CUMPLE</v>
      </c>
      <c r="Y623" s="51" t="str">
        <f>IF(I623&gt;NORMA!$O$16,"NO CUMPLE","CUMPLE")</f>
        <v>CUMPLE</v>
      </c>
      <c r="Z623" s="51" t="str">
        <f>IF($M623&lt;NORMA!$O$23,"NO CUMPLE","CUMPLE")</f>
        <v>NO CUMPLE</v>
      </c>
      <c r="AA623" s="51" t="str">
        <f>IF($E623&gt;NORMA!$O$24,"NO CUMPLE","CUMPLE")</f>
        <v>CUMPLE</v>
      </c>
      <c r="AB623" s="51" t="str">
        <f>IF($F623&gt;NORMA!$O$25,"NO CUMPLE","CUMPLE")</f>
        <v>CUMPLE</v>
      </c>
      <c r="AC623" s="51" t="str">
        <f>IF($K623&gt;NORMA!$O$26,"NO CUMPLE","CUMPLE")</f>
        <v>CUMPLE</v>
      </c>
      <c r="AD623" s="51" t="str">
        <f>IF($J623&gt;NORMA!$O$27,"NO CUMPLE","CUMPLE")</f>
        <v>CUMPLE</v>
      </c>
      <c r="AE623" s="51" t="str">
        <f>IF($G623&gt;NORMA!$O$28,"NO CUMPLE","CUMPLE")</f>
        <v>NO CUMPLE</v>
      </c>
      <c r="AF623" s="51" t="str">
        <f>IF($H623&gt;NORMA!$O$29,"NO CUMPLE","CUMPLE")</f>
        <v>CUMPLE</v>
      </c>
      <c r="AG623" s="51" t="str">
        <f>IF($O623&gt;NORMA!$O$30,"NO CUMPLE","CUMPLE")</f>
        <v>NO CUMPLE</v>
      </c>
      <c r="AH623" s="51" t="str">
        <f>IF(AND($N623&gt;=NORMA!$R$18, $N623&lt;=NORMA!$S$18),"CUMPLE","NO CUMPLE")</f>
        <v>CUMPLE</v>
      </c>
      <c r="AI623" s="51" t="str">
        <f>IF($I623&gt;NORMA!$O$32,"NO CUMPLE","CUMPLE")</f>
        <v>CUMPLE</v>
      </c>
    </row>
    <row r="624" spans="1:35" ht="14.25" customHeight="1" x14ac:dyDescent="0.35">
      <c r="A624" s="256" t="s">
        <v>121</v>
      </c>
      <c r="B624" s="214" t="s">
        <v>119</v>
      </c>
      <c r="C624" s="252">
        <v>40847</v>
      </c>
      <c r="D624" s="251">
        <v>0.41666666666666702</v>
      </c>
      <c r="E624" s="246">
        <v>18.600000000000001</v>
      </c>
      <c r="F624" s="246">
        <v>53.1</v>
      </c>
      <c r="G624" s="246">
        <v>77</v>
      </c>
      <c r="H624" s="216">
        <v>5.8</v>
      </c>
      <c r="I624" s="247">
        <v>1.44</v>
      </c>
      <c r="J624" s="248">
        <v>1.1399999999999999</v>
      </c>
      <c r="K624" s="218">
        <v>10.029999999999999</v>
      </c>
      <c r="L624" s="248">
        <v>3.5251761998240001</v>
      </c>
      <c r="M624" s="249">
        <v>1.06</v>
      </c>
      <c r="N624" s="249">
        <v>7.42</v>
      </c>
      <c r="O624" s="250">
        <v>400000</v>
      </c>
      <c r="P624" s="51" t="str">
        <f>IF(M624&lt;NORMA!$O$7,"NO CUMPLE","CUMPLE")</f>
        <v>CUMPLE</v>
      </c>
      <c r="Q624" s="51" t="str">
        <f>IF(E624&gt;NORMA!$O$8,"NO CUMPLE","CUMPLE")</f>
        <v>CUMPLE</v>
      </c>
      <c r="R624" s="51" t="str">
        <f>IF(F624&gt;NORMA!$O$9,"NO CUMPLE","CUMPLE")</f>
        <v>CUMPLE</v>
      </c>
      <c r="S624" s="51" t="str">
        <f>IF(K624&gt;NORMA!$O$10,"NO CUMPLE","CUMPLE")</f>
        <v>CUMPLE</v>
      </c>
      <c r="T624" s="51" t="str">
        <f>IF(J624&gt;NORMA!$O$11,"NO CUMPLE","CUMPLE")</f>
        <v>CUMPLE</v>
      </c>
      <c r="U624" s="51" t="str">
        <f>IF(G624&gt;NORMA!$O$12,"NO CUMPLE","CUMPLE")</f>
        <v>CUMPLE</v>
      </c>
      <c r="V624" s="51" t="str">
        <f>IF(H624&gt;NORMA!$O$13,"NO CUMPLE","CUMPLE")</f>
        <v>CUMPLE</v>
      </c>
      <c r="W624" s="51" t="str">
        <f>IF(O624&gt;NORMA!$O$14,"NO CUMPLE","CUMPLE")</f>
        <v>CUMPLE</v>
      </c>
      <c r="X624" s="51" t="str">
        <f>IF(AND(N624&gt;=NORMA!$Q$4, N624&lt;=NORMA!$R$4),"CUMPLE","NO CUMPLE")</f>
        <v>CUMPLE</v>
      </c>
      <c r="Y624" s="51" t="str">
        <f>IF(I624&gt;NORMA!$O$16,"NO CUMPLE","CUMPLE")</f>
        <v>CUMPLE</v>
      </c>
      <c r="Z624" s="51" t="str">
        <f>IF($M624&lt;NORMA!$O$23,"NO CUMPLE","CUMPLE")</f>
        <v>NO CUMPLE</v>
      </c>
      <c r="AA624" s="51" t="str">
        <f>IF($E624&gt;NORMA!$O$24,"NO CUMPLE","CUMPLE")</f>
        <v>CUMPLE</v>
      </c>
      <c r="AB624" s="51" t="str">
        <f>IF($F624&gt;NORMA!$O$25,"NO CUMPLE","CUMPLE")</f>
        <v>NO CUMPLE</v>
      </c>
      <c r="AC624" s="51" t="str">
        <f>IF($K624&gt;NORMA!$O$26,"NO CUMPLE","CUMPLE")</f>
        <v>NO CUMPLE</v>
      </c>
      <c r="AD624" s="51" t="str">
        <f>IF($J624&gt;NORMA!$O$27,"NO CUMPLE","CUMPLE")</f>
        <v>CUMPLE</v>
      </c>
      <c r="AE624" s="51" t="str">
        <f>IF($G624&gt;NORMA!$O$28,"NO CUMPLE","CUMPLE")</f>
        <v>CUMPLE</v>
      </c>
      <c r="AF624" s="51" t="str">
        <f>IF($H624&gt;NORMA!$O$29,"NO CUMPLE","CUMPLE")</f>
        <v>CUMPLE</v>
      </c>
      <c r="AG624" s="51" t="str">
        <f>IF($O624&gt;NORMA!$O$30,"NO CUMPLE","CUMPLE")</f>
        <v>NO CUMPLE</v>
      </c>
      <c r="AH624" s="51" t="str">
        <f>IF(AND($N624&gt;=NORMA!$R$18, $N624&lt;=NORMA!$S$18),"CUMPLE","NO CUMPLE")</f>
        <v>CUMPLE</v>
      </c>
      <c r="AI624" s="51" t="str">
        <f>IF($I624&gt;NORMA!$O$32,"NO CUMPLE","CUMPLE")</f>
        <v>NO CUMPLE</v>
      </c>
    </row>
    <row r="625" spans="1:35" ht="14.25" customHeight="1" x14ac:dyDescent="0.35">
      <c r="A625" s="213" t="s">
        <v>118</v>
      </c>
      <c r="B625" s="217" t="s">
        <v>119</v>
      </c>
      <c r="C625" s="240">
        <v>40848</v>
      </c>
      <c r="D625" s="251">
        <v>0.45833333333333298</v>
      </c>
      <c r="E625" s="246">
        <v>1.7</v>
      </c>
      <c r="F625" s="246">
        <v>24.3</v>
      </c>
      <c r="G625" s="246">
        <v>81</v>
      </c>
      <c r="H625" s="245">
        <v>3.6</v>
      </c>
      <c r="I625" s="247">
        <v>0.27</v>
      </c>
      <c r="J625" s="248">
        <v>0.45</v>
      </c>
      <c r="K625" s="218">
        <v>3.38</v>
      </c>
      <c r="L625" s="248">
        <v>9.7544128609600005</v>
      </c>
      <c r="M625" s="249">
        <v>0.74</v>
      </c>
      <c r="N625" s="249">
        <v>7.52</v>
      </c>
      <c r="O625" s="250">
        <v>30000</v>
      </c>
      <c r="P625" s="51" t="str">
        <f>IF(M625&lt;NORMA!$O$7,"NO CUMPLE","CUMPLE")</f>
        <v>NO CUMPLE</v>
      </c>
      <c r="Q625" s="51" t="str">
        <f>IF(E625&gt;NORMA!$O$8,"NO CUMPLE","CUMPLE")</f>
        <v>CUMPLE</v>
      </c>
      <c r="R625" s="51" t="str">
        <f>IF(F625&gt;NORMA!$O$9,"NO CUMPLE","CUMPLE")</f>
        <v>CUMPLE</v>
      </c>
      <c r="S625" s="51" t="str">
        <f>IF(K625&gt;NORMA!$O$10,"NO CUMPLE","CUMPLE")</f>
        <v>CUMPLE</v>
      </c>
      <c r="T625" s="51" t="str">
        <f>IF(J625&gt;NORMA!$O$11,"NO CUMPLE","CUMPLE")</f>
        <v>CUMPLE</v>
      </c>
      <c r="U625" s="51" t="str">
        <f>IF(G625&gt;NORMA!$O$12,"NO CUMPLE","CUMPLE")</f>
        <v>CUMPLE</v>
      </c>
      <c r="V625" s="51" t="str">
        <f>IF(H625&gt;NORMA!$O$13,"NO CUMPLE","CUMPLE")</f>
        <v>CUMPLE</v>
      </c>
      <c r="W625" s="51" t="str">
        <f>IF(O625&gt;NORMA!$O$14,"NO CUMPLE","CUMPLE")</f>
        <v>CUMPLE</v>
      </c>
      <c r="X625" s="51" t="str">
        <f>IF(AND(N625&gt;=NORMA!$Q$4, N625&lt;=NORMA!$R$4),"CUMPLE","NO CUMPLE")</f>
        <v>CUMPLE</v>
      </c>
      <c r="Y625" s="51" t="str">
        <f>IF(I625&gt;NORMA!$O$16,"NO CUMPLE","CUMPLE")</f>
        <v>CUMPLE</v>
      </c>
      <c r="Z625" s="51" t="str">
        <f>IF($M625&lt;NORMA!$O$23,"NO CUMPLE","CUMPLE")</f>
        <v>NO CUMPLE</v>
      </c>
      <c r="AA625" s="51" t="str">
        <f>IF($E625&gt;NORMA!$O$24,"NO CUMPLE","CUMPLE")</f>
        <v>CUMPLE</v>
      </c>
      <c r="AB625" s="51" t="str">
        <f>IF($F625&gt;NORMA!$O$25,"NO CUMPLE","CUMPLE")</f>
        <v>CUMPLE</v>
      </c>
      <c r="AC625" s="51" t="str">
        <f>IF($K625&gt;NORMA!$O$26,"NO CUMPLE","CUMPLE")</f>
        <v>CUMPLE</v>
      </c>
      <c r="AD625" s="51" t="str">
        <f>IF($J625&gt;NORMA!$O$27,"NO CUMPLE","CUMPLE")</f>
        <v>CUMPLE</v>
      </c>
      <c r="AE625" s="51" t="str">
        <f>IF($G625&gt;NORMA!$O$28,"NO CUMPLE","CUMPLE")</f>
        <v>CUMPLE</v>
      </c>
      <c r="AF625" s="51" t="str">
        <f>IF($H625&gt;NORMA!$O$29,"NO CUMPLE","CUMPLE")</f>
        <v>CUMPLE</v>
      </c>
      <c r="AG625" s="51" t="str">
        <f>IF($O625&gt;NORMA!$O$30,"NO CUMPLE","CUMPLE")</f>
        <v>CUMPLE</v>
      </c>
      <c r="AH625" s="51" t="str">
        <f>IF(AND($N625&gt;=NORMA!$R$18, $N625&lt;=NORMA!$S$18),"CUMPLE","NO CUMPLE")</f>
        <v>CUMPLE</v>
      </c>
      <c r="AI625" s="51" t="str">
        <f>IF($I625&gt;NORMA!$O$32,"NO CUMPLE","CUMPLE")</f>
        <v>CUMPLE</v>
      </c>
    </row>
    <row r="626" spans="1:35" ht="14.25" customHeight="1" x14ac:dyDescent="0.35">
      <c r="A626" s="213" t="s">
        <v>120</v>
      </c>
      <c r="B626" s="217" t="s">
        <v>119</v>
      </c>
      <c r="C626" s="240">
        <v>40848</v>
      </c>
      <c r="D626" s="251">
        <v>0.33333333333333298</v>
      </c>
      <c r="E626" s="246">
        <v>5</v>
      </c>
      <c r="F626" s="246">
        <v>41.7</v>
      </c>
      <c r="G626" s="246">
        <v>91</v>
      </c>
      <c r="H626" s="245">
        <v>3.6</v>
      </c>
      <c r="I626" s="247">
        <v>0.51</v>
      </c>
      <c r="J626" s="248">
        <v>0.86</v>
      </c>
      <c r="K626" s="218">
        <v>6.08</v>
      </c>
      <c r="L626" s="248">
        <v>9.4072387318399997</v>
      </c>
      <c r="M626" s="249">
        <v>0.3</v>
      </c>
      <c r="N626" s="249">
        <v>9.2200000000000006</v>
      </c>
      <c r="O626" s="250">
        <v>90000</v>
      </c>
      <c r="P626" s="51" t="str">
        <f>IF(M626&lt;NORMA!$O$7,"NO CUMPLE","CUMPLE")</f>
        <v>NO CUMPLE</v>
      </c>
      <c r="Q626" s="51" t="str">
        <f>IF(E626&gt;NORMA!$O$8,"NO CUMPLE","CUMPLE")</f>
        <v>CUMPLE</v>
      </c>
      <c r="R626" s="51" t="str">
        <f>IF(F626&gt;NORMA!$O$9,"NO CUMPLE","CUMPLE")</f>
        <v>CUMPLE</v>
      </c>
      <c r="S626" s="51" t="str">
        <f>IF(K626&gt;NORMA!$O$10,"NO CUMPLE","CUMPLE")</f>
        <v>CUMPLE</v>
      </c>
      <c r="T626" s="51" t="str">
        <f>IF(J626&gt;NORMA!$O$11,"NO CUMPLE","CUMPLE")</f>
        <v>CUMPLE</v>
      </c>
      <c r="U626" s="51" t="str">
        <f>IF(G626&gt;NORMA!$O$12,"NO CUMPLE","CUMPLE")</f>
        <v>CUMPLE</v>
      </c>
      <c r="V626" s="51" t="str">
        <f>IF(H626&gt;NORMA!$O$13,"NO CUMPLE","CUMPLE")</f>
        <v>CUMPLE</v>
      </c>
      <c r="W626" s="51" t="str">
        <f>IF(O626&gt;NORMA!$O$14,"NO CUMPLE","CUMPLE")</f>
        <v>CUMPLE</v>
      </c>
      <c r="X626" s="51" t="str">
        <f>IF(AND(N626&gt;=NORMA!$Q$4, N626&lt;=NORMA!$R$4),"CUMPLE","NO CUMPLE")</f>
        <v>NO CUMPLE</v>
      </c>
      <c r="Y626" s="51" t="str">
        <f>IF(I626&gt;NORMA!$O$16,"NO CUMPLE","CUMPLE")</f>
        <v>CUMPLE</v>
      </c>
      <c r="Z626" s="51" t="str">
        <f>IF($M626&lt;NORMA!$O$23,"NO CUMPLE","CUMPLE")</f>
        <v>NO CUMPLE</v>
      </c>
      <c r="AA626" s="51" t="str">
        <f>IF($E626&gt;NORMA!$O$24,"NO CUMPLE","CUMPLE")</f>
        <v>CUMPLE</v>
      </c>
      <c r="AB626" s="51" t="str">
        <f>IF($F626&gt;NORMA!$O$25,"NO CUMPLE","CUMPLE")</f>
        <v>CUMPLE</v>
      </c>
      <c r="AC626" s="51" t="str">
        <f>IF($K626&gt;NORMA!$O$26,"NO CUMPLE","CUMPLE")</f>
        <v>CUMPLE</v>
      </c>
      <c r="AD626" s="51" t="str">
        <f>IF($J626&gt;NORMA!$O$27,"NO CUMPLE","CUMPLE")</f>
        <v>CUMPLE</v>
      </c>
      <c r="AE626" s="51" t="str">
        <f>IF($G626&gt;NORMA!$O$28,"NO CUMPLE","CUMPLE")</f>
        <v>CUMPLE</v>
      </c>
      <c r="AF626" s="51" t="str">
        <f>IF($H626&gt;NORMA!$O$29,"NO CUMPLE","CUMPLE")</f>
        <v>CUMPLE</v>
      </c>
      <c r="AG626" s="51" t="str">
        <f>IF($O626&gt;NORMA!$O$30,"NO CUMPLE","CUMPLE")</f>
        <v>CUMPLE</v>
      </c>
      <c r="AH626" s="51" t="str">
        <f>IF(AND($N626&gt;=NORMA!$R$18, $N626&lt;=NORMA!$S$18),"CUMPLE","NO CUMPLE")</f>
        <v>NO CUMPLE</v>
      </c>
      <c r="AI626" s="51" t="str">
        <f>IF($I626&gt;NORMA!$O$32,"NO CUMPLE","CUMPLE")</f>
        <v>CUMPLE</v>
      </c>
    </row>
    <row r="627" spans="1:35" ht="14.25" customHeight="1" x14ac:dyDescent="0.35">
      <c r="A627" s="213" t="s">
        <v>117</v>
      </c>
      <c r="B627" s="267" t="s">
        <v>119</v>
      </c>
      <c r="C627" s="240">
        <v>40851</v>
      </c>
      <c r="D627" s="251">
        <v>0.45833333333333298</v>
      </c>
      <c r="E627" s="246">
        <v>56.9</v>
      </c>
      <c r="F627" s="246">
        <v>219</v>
      </c>
      <c r="G627" s="246">
        <v>2620</v>
      </c>
      <c r="H627" s="216">
        <v>8.6999999999999993</v>
      </c>
      <c r="I627" s="247">
        <v>0.16</v>
      </c>
      <c r="J627" s="248">
        <v>23.6</v>
      </c>
      <c r="K627" s="218">
        <v>23.7</v>
      </c>
      <c r="L627" s="248">
        <v>1.7047192711066701</v>
      </c>
      <c r="M627" s="249">
        <v>5.62</v>
      </c>
      <c r="N627" s="249">
        <v>10.45</v>
      </c>
      <c r="O627" s="250">
        <v>150000</v>
      </c>
      <c r="P627" s="51" t="str">
        <f>IF(M627&lt;NORMA!$O$7,"NO CUMPLE","CUMPLE")</f>
        <v>CUMPLE</v>
      </c>
      <c r="Q627" s="51" t="str">
        <f>IF(E627&gt;NORMA!$O$8,"NO CUMPLE","CUMPLE")</f>
        <v>CUMPLE</v>
      </c>
      <c r="R627" s="51" t="str">
        <f>IF(F627&gt;NORMA!$O$9,"NO CUMPLE","CUMPLE")</f>
        <v>NO CUMPLE</v>
      </c>
      <c r="S627" s="51" t="str">
        <f>IF(K627&gt;NORMA!$O$10,"NO CUMPLE","CUMPLE")</f>
        <v>NO CUMPLE</v>
      </c>
      <c r="T627" s="51" t="str">
        <f>IF(J627&gt;NORMA!$O$11,"NO CUMPLE","CUMPLE")</f>
        <v>NO CUMPLE</v>
      </c>
      <c r="U627" s="51" t="str">
        <f>IF(G627&gt;NORMA!$O$12,"NO CUMPLE","CUMPLE")</f>
        <v>NO CUMPLE</v>
      </c>
      <c r="V627" s="51" t="str">
        <f>IF(H627&gt;NORMA!$O$13,"NO CUMPLE","CUMPLE")</f>
        <v>CUMPLE</v>
      </c>
      <c r="W627" s="51" t="str">
        <f>IF(O627&gt;NORMA!$O$14,"NO CUMPLE","CUMPLE")</f>
        <v>CUMPLE</v>
      </c>
      <c r="X627" s="51" t="str">
        <f>IF(AND(N627&gt;=NORMA!$Q$4, N627&lt;=NORMA!$R$4),"CUMPLE","NO CUMPLE")</f>
        <v>NO CUMPLE</v>
      </c>
      <c r="Y627" s="51" t="str">
        <f>IF(I627&gt;NORMA!$O$16,"NO CUMPLE","CUMPLE")</f>
        <v>CUMPLE</v>
      </c>
      <c r="Z627" s="51" t="str">
        <f>IF($M627&lt;NORMA!$O$23,"NO CUMPLE","CUMPLE")</f>
        <v>CUMPLE</v>
      </c>
      <c r="AA627" s="51" t="str">
        <f>IF($E627&gt;NORMA!$O$24,"NO CUMPLE","CUMPLE")</f>
        <v>NO CUMPLE</v>
      </c>
      <c r="AB627" s="51" t="str">
        <f>IF($F627&gt;NORMA!$O$25,"NO CUMPLE","CUMPLE")</f>
        <v>NO CUMPLE</v>
      </c>
      <c r="AC627" s="51" t="str">
        <f>IF($K627&gt;NORMA!$O$26,"NO CUMPLE","CUMPLE")</f>
        <v>NO CUMPLE</v>
      </c>
      <c r="AD627" s="51" t="str">
        <f>IF($J627&gt;NORMA!$O$27,"NO CUMPLE","CUMPLE")</f>
        <v>NO CUMPLE</v>
      </c>
      <c r="AE627" s="51" t="str">
        <f>IF($G627&gt;NORMA!$O$28,"NO CUMPLE","CUMPLE")</f>
        <v>NO CUMPLE</v>
      </c>
      <c r="AF627" s="51" t="str">
        <f>IF($H627&gt;NORMA!$O$29,"NO CUMPLE","CUMPLE")</f>
        <v>CUMPLE</v>
      </c>
      <c r="AG627" s="51" t="str">
        <f>IF($O627&gt;NORMA!$O$30,"NO CUMPLE","CUMPLE")</f>
        <v>NO CUMPLE</v>
      </c>
      <c r="AH627" s="51" t="str">
        <f>IF(AND($N627&gt;=NORMA!$R$18, $N627&lt;=NORMA!$S$18),"CUMPLE","NO CUMPLE")</f>
        <v>NO CUMPLE</v>
      </c>
      <c r="AI627" s="51" t="str">
        <f>IF($I627&gt;NORMA!$O$32,"NO CUMPLE","CUMPLE")</f>
        <v>CUMPLE</v>
      </c>
    </row>
    <row r="628" spans="1:35" ht="14.25" customHeight="1" x14ac:dyDescent="0.35">
      <c r="A628" s="213" t="s">
        <v>118</v>
      </c>
      <c r="B628" s="217" t="s">
        <v>119</v>
      </c>
      <c r="C628" s="240">
        <v>40857</v>
      </c>
      <c r="D628" s="251">
        <v>0.41666666666666702</v>
      </c>
      <c r="E628" s="246">
        <v>5</v>
      </c>
      <c r="F628" s="246">
        <v>50.2</v>
      </c>
      <c r="G628" s="246">
        <v>126</v>
      </c>
      <c r="H628" s="216">
        <v>3.7</v>
      </c>
      <c r="I628" s="247">
        <v>0.53</v>
      </c>
      <c r="J628" s="248">
        <v>1.0900000000000001</v>
      </c>
      <c r="K628" s="218">
        <v>5.86</v>
      </c>
      <c r="L628" s="248">
        <v>11.044119717152</v>
      </c>
      <c r="M628" s="249">
        <v>0.56999999999999995</v>
      </c>
      <c r="N628" s="249">
        <v>7.52</v>
      </c>
      <c r="O628" s="250">
        <v>46000</v>
      </c>
      <c r="P628" s="51" t="str">
        <f>IF(M628&lt;NORMA!$O$7,"NO CUMPLE","CUMPLE")</f>
        <v>NO CUMPLE</v>
      </c>
      <c r="Q628" s="51" t="str">
        <f>IF(E628&gt;NORMA!$O$8,"NO CUMPLE","CUMPLE")</f>
        <v>CUMPLE</v>
      </c>
      <c r="R628" s="51" t="str">
        <f>IF(F628&gt;NORMA!$O$9,"NO CUMPLE","CUMPLE")</f>
        <v>CUMPLE</v>
      </c>
      <c r="S628" s="51" t="str">
        <f>IF(K628&gt;NORMA!$O$10,"NO CUMPLE","CUMPLE")</f>
        <v>CUMPLE</v>
      </c>
      <c r="T628" s="51" t="str">
        <f>IF(J628&gt;NORMA!$O$11,"NO CUMPLE","CUMPLE")</f>
        <v>CUMPLE</v>
      </c>
      <c r="U628" s="51" t="str">
        <f>IF(G628&gt;NORMA!$O$12,"NO CUMPLE","CUMPLE")</f>
        <v>CUMPLE</v>
      </c>
      <c r="V628" s="51" t="str">
        <f>IF(H628&gt;NORMA!$O$13,"NO CUMPLE","CUMPLE")</f>
        <v>CUMPLE</v>
      </c>
      <c r="W628" s="51" t="str">
        <f>IF(O628&gt;NORMA!$O$14,"NO CUMPLE","CUMPLE")</f>
        <v>CUMPLE</v>
      </c>
      <c r="X628" s="51" t="str">
        <f>IF(AND(N628&gt;=NORMA!$Q$4, N628&lt;=NORMA!$R$4),"CUMPLE","NO CUMPLE")</f>
        <v>CUMPLE</v>
      </c>
      <c r="Y628" s="51" t="str">
        <f>IF(I628&gt;NORMA!$O$16,"NO CUMPLE","CUMPLE")</f>
        <v>CUMPLE</v>
      </c>
      <c r="Z628" s="51" t="str">
        <f>IF($M628&lt;NORMA!$O$23,"NO CUMPLE","CUMPLE")</f>
        <v>NO CUMPLE</v>
      </c>
      <c r="AA628" s="51" t="str">
        <f>IF($E628&gt;NORMA!$O$24,"NO CUMPLE","CUMPLE")</f>
        <v>CUMPLE</v>
      </c>
      <c r="AB628" s="51" t="str">
        <f>IF($F628&gt;NORMA!$O$25,"NO CUMPLE","CUMPLE")</f>
        <v>NO CUMPLE</v>
      </c>
      <c r="AC628" s="51" t="str">
        <f>IF($K628&gt;NORMA!$O$26,"NO CUMPLE","CUMPLE")</f>
        <v>CUMPLE</v>
      </c>
      <c r="AD628" s="51" t="str">
        <f>IF($J628&gt;NORMA!$O$27,"NO CUMPLE","CUMPLE")</f>
        <v>CUMPLE</v>
      </c>
      <c r="AE628" s="51" t="str">
        <f>IF($G628&gt;NORMA!$O$28,"NO CUMPLE","CUMPLE")</f>
        <v>CUMPLE</v>
      </c>
      <c r="AF628" s="51" t="str">
        <f>IF($H628&gt;NORMA!$O$29,"NO CUMPLE","CUMPLE")</f>
        <v>CUMPLE</v>
      </c>
      <c r="AG628" s="51" t="str">
        <f>IF($O628&gt;NORMA!$O$30,"NO CUMPLE","CUMPLE")</f>
        <v>CUMPLE</v>
      </c>
      <c r="AH628" s="51" t="str">
        <f>IF(AND($N628&gt;=NORMA!$R$18, $N628&lt;=NORMA!$S$18),"CUMPLE","NO CUMPLE")</f>
        <v>CUMPLE</v>
      </c>
      <c r="AI628" s="51" t="str">
        <f>IF($I628&gt;NORMA!$O$32,"NO CUMPLE","CUMPLE")</f>
        <v>CUMPLE</v>
      </c>
    </row>
    <row r="629" spans="1:35" ht="14.25" customHeight="1" x14ac:dyDescent="0.35">
      <c r="A629" s="213" t="s">
        <v>120</v>
      </c>
      <c r="B629" s="217" t="s">
        <v>119</v>
      </c>
      <c r="C629" s="240">
        <v>40857</v>
      </c>
      <c r="D629" s="251">
        <v>0.54166666666666696</v>
      </c>
      <c r="E629" s="246">
        <v>13.9</v>
      </c>
      <c r="F629" s="246">
        <v>29.3</v>
      </c>
      <c r="G629" s="246">
        <v>160</v>
      </c>
      <c r="H629" s="216">
        <v>4</v>
      </c>
      <c r="I629" s="247">
        <v>1.17</v>
      </c>
      <c r="J629" s="248">
        <v>2.09</v>
      </c>
      <c r="K629" s="218">
        <v>7.74</v>
      </c>
      <c r="L629" s="248">
        <v>12.690554167736</v>
      </c>
      <c r="M629" s="249">
        <v>0.41</v>
      </c>
      <c r="N629" s="249">
        <v>8.6</v>
      </c>
      <c r="O629" s="250">
        <v>400000</v>
      </c>
      <c r="P629" s="51" t="str">
        <f>IF(M629&lt;NORMA!$O$7,"NO CUMPLE","CUMPLE")</f>
        <v>NO CUMPLE</v>
      </c>
      <c r="Q629" s="51" t="str">
        <f>IF(E629&gt;NORMA!$O$8,"NO CUMPLE","CUMPLE")</f>
        <v>CUMPLE</v>
      </c>
      <c r="R629" s="51" t="str">
        <f>IF(F629&gt;NORMA!$O$9,"NO CUMPLE","CUMPLE")</f>
        <v>CUMPLE</v>
      </c>
      <c r="S629" s="51" t="str">
        <f>IF(K629&gt;NORMA!$O$10,"NO CUMPLE","CUMPLE")</f>
        <v>CUMPLE</v>
      </c>
      <c r="T629" s="51" t="str">
        <f>IF(J629&gt;NORMA!$O$11,"NO CUMPLE","CUMPLE")</f>
        <v>CUMPLE</v>
      </c>
      <c r="U629" s="51" t="str">
        <f>IF(G629&gt;NORMA!$O$12,"NO CUMPLE","CUMPLE")</f>
        <v>NO CUMPLE</v>
      </c>
      <c r="V629" s="51" t="str">
        <f>IF(H629&gt;NORMA!$O$13,"NO CUMPLE","CUMPLE")</f>
        <v>CUMPLE</v>
      </c>
      <c r="W629" s="51" t="str">
        <f>IF(O629&gt;NORMA!$O$14,"NO CUMPLE","CUMPLE")</f>
        <v>CUMPLE</v>
      </c>
      <c r="X629" s="51" t="str">
        <f>IF(AND(N629&gt;=NORMA!$Q$4, N629&lt;=NORMA!$R$4),"CUMPLE","NO CUMPLE")</f>
        <v>CUMPLE</v>
      </c>
      <c r="Y629" s="51" t="str">
        <f>IF(I629&gt;NORMA!$O$16,"NO CUMPLE","CUMPLE")</f>
        <v>CUMPLE</v>
      </c>
      <c r="Z629" s="51" t="str">
        <f>IF($M629&lt;NORMA!$O$23,"NO CUMPLE","CUMPLE")</f>
        <v>NO CUMPLE</v>
      </c>
      <c r="AA629" s="51" t="str">
        <f>IF($E629&gt;NORMA!$O$24,"NO CUMPLE","CUMPLE")</f>
        <v>CUMPLE</v>
      </c>
      <c r="AB629" s="51" t="str">
        <f>IF($F629&gt;NORMA!$O$25,"NO CUMPLE","CUMPLE")</f>
        <v>CUMPLE</v>
      </c>
      <c r="AC629" s="51" t="str">
        <f>IF($K629&gt;NORMA!$O$26,"NO CUMPLE","CUMPLE")</f>
        <v>CUMPLE</v>
      </c>
      <c r="AD629" s="51" t="str">
        <f>IF($J629&gt;NORMA!$O$27,"NO CUMPLE","CUMPLE")</f>
        <v>CUMPLE</v>
      </c>
      <c r="AE629" s="51" t="str">
        <f>IF($G629&gt;NORMA!$O$28,"NO CUMPLE","CUMPLE")</f>
        <v>NO CUMPLE</v>
      </c>
      <c r="AF629" s="51" t="str">
        <f>IF($H629&gt;NORMA!$O$29,"NO CUMPLE","CUMPLE")</f>
        <v>CUMPLE</v>
      </c>
      <c r="AG629" s="51" t="str">
        <f>IF($O629&gt;NORMA!$O$30,"NO CUMPLE","CUMPLE")</f>
        <v>NO CUMPLE</v>
      </c>
      <c r="AH629" s="51" t="str">
        <f>IF(AND($N629&gt;=NORMA!$R$18, $N629&lt;=NORMA!$S$18),"CUMPLE","NO CUMPLE")</f>
        <v>NO CUMPLE</v>
      </c>
      <c r="AI629" s="51" t="str">
        <f>IF($I629&gt;NORMA!$O$32,"NO CUMPLE","CUMPLE")</f>
        <v>NO CUMPLE</v>
      </c>
    </row>
    <row r="630" spans="1:35" ht="14.25" customHeight="1" x14ac:dyDescent="0.35">
      <c r="A630" s="256" t="s">
        <v>121</v>
      </c>
      <c r="B630" s="214" t="s">
        <v>119</v>
      </c>
      <c r="C630" s="252">
        <v>40868</v>
      </c>
      <c r="D630" s="251">
        <v>0.33333333333333298</v>
      </c>
      <c r="E630" s="246">
        <v>6.3</v>
      </c>
      <c r="F630" s="246">
        <v>35.9</v>
      </c>
      <c r="G630" s="246">
        <v>180</v>
      </c>
      <c r="H630" s="245">
        <v>3.6</v>
      </c>
      <c r="I630" s="247">
        <v>0.17</v>
      </c>
      <c r="J630" s="248">
        <v>0.97</v>
      </c>
      <c r="K630" s="218">
        <v>4.45</v>
      </c>
      <c r="L630" s="248">
        <v>10.832818982528</v>
      </c>
      <c r="M630" s="249">
        <v>1.36</v>
      </c>
      <c r="N630" s="249">
        <v>6.81</v>
      </c>
      <c r="O630" s="250">
        <v>300000</v>
      </c>
      <c r="P630" s="51" t="str">
        <f>IF(M630&lt;NORMA!$O$7,"NO CUMPLE","CUMPLE")</f>
        <v>CUMPLE</v>
      </c>
      <c r="Q630" s="51" t="str">
        <f>IF(E630&gt;NORMA!$O$8,"NO CUMPLE","CUMPLE")</f>
        <v>CUMPLE</v>
      </c>
      <c r="R630" s="51" t="str">
        <f>IF(F630&gt;NORMA!$O$9,"NO CUMPLE","CUMPLE")</f>
        <v>CUMPLE</v>
      </c>
      <c r="S630" s="51" t="str">
        <f>IF(K630&gt;NORMA!$O$10,"NO CUMPLE","CUMPLE")</f>
        <v>CUMPLE</v>
      </c>
      <c r="T630" s="51" t="str">
        <f>IF(J630&gt;NORMA!$O$11,"NO CUMPLE","CUMPLE")</f>
        <v>CUMPLE</v>
      </c>
      <c r="U630" s="51" t="str">
        <f>IF(G630&gt;NORMA!$O$12,"NO CUMPLE","CUMPLE")</f>
        <v>NO CUMPLE</v>
      </c>
      <c r="V630" s="51" t="str">
        <f>IF(H630&gt;NORMA!$O$13,"NO CUMPLE","CUMPLE")</f>
        <v>CUMPLE</v>
      </c>
      <c r="W630" s="51" t="str">
        <f>IF(O630&gt;NORMA!$O$14,"NO CUMPLE","CUMPLE")</f>
        <v>CUMPLE</v>
      </c>
      <c r="X630" s="51" t="str">
        <f>IF(AND(N630&gt;=NORMA!$Q$4, N630&lt;=NORMA!$R$4),"CUMPLE","NO CUMPLE")</f>
        <v>CUMPLE</v>
      </c>
      <c r="Y630" s="51" t="str">
        <f>IF(I630&gt;NORMA!$O$16,"NO CUMPLE","CUMPLE")</f>
        <v>CUMPLE</v>
      </c>
      <c r="Z630" s="51" t="str">
        <f>IF($M630&lt;NORMA!$O$23,"NO CUMPLE","CUMPLE")</f>
        <v>NO CUMPLE</v>
      </c>
      <c r="AA630" s="51" t="str">
        <f>IF($E630&gt;NORMA!$O$24,"NO CUMPLE","CUMPLE")</f>
        <v>CUMPLE</v>
      </c>
      <c r="AB630" s="51" t="str">
        <f>IF($F630&gt;NORMA!$O$25,"NO CUMPLE","CUMPLE")</f>
        <v>CUMPLE</v>
      </c>
      <c r="AC630" s="51" t="str">
        <f>IF($K630&gt;NORMA!$O$26,"NO CUMPLE","CUMPLE")</f>
        <v>CUMPLE</v>
      </c>
      <c r="AD630" s="51" t="str">
        <f>IF($J630&gt;NORMA!$O$27,"NO CUMPLE","CUMPLE")</f>
        <v>CUMPLE</v>
      </c>
      <c r="AE630" s="51" t="str">
        <f>IF($G630&gt;NORMA!$O$28,"NO CUMPLE","CUMPLE")</f>
        <v>NO CUMPLE</v>
      </c>
      <c r="AF630" s="51" t="str">
        <f>IF($H630&gt;NORMA!$O$29,"NO CUMPLE","CUMPLE")</f>
        <v>CUMPLE</v>
      </c>
      <c r="AG630" s="51" t="str">
        <f>IF($O630&gt;NORMA!$O$30,"NO CUMPLE","CUMPLE")</f>
        <v>NO CUMPLE</v>
      </c>
      <c r="AH630" s="51" t="str">
        <f>IF(AND($N630&gt;=NORMA!$R$18, $N630&lt;=NORMA!$S$18),"CUMPLE","NO CUMPLE")</f>
        <v>CUMPLE</v>
      </c>
      <c r="AI630" s="51" t="str">
        <f>IF($I630&gt;NORMA!$O$32,"NO CUMPLE","CUMPLE")</f>
        <v>CUMPLE</v>
      </c>
    </row>
    <row r="631" spans="1:35" ht="14.25" customHeight="1" x14ac:dyDescent="0.35">
      <c r="A631" s="213" t="s">
        <v>118</v>
      </c>
      <c r="B631" s="217" t="s">
        <v>119</v>
      </c>
      <c r="C631" s="240">
        <v>40873</v>
      </c>
      <c r="D631" s="251">
        <v>0.33333333333333298</v>
      </c>
      <c r="E631" s="246">
        <v>12.5</v>
      </c>
      <c r="F631" s="246">
        <v>25.7</v>
      </c>
      <c r="G631" s="246">
        <v>81</v>
      </c>
      <c r="H631" s="245">
        <v>3.6</v>
      </c>
      <c r="I631" s="247">
        <v>0.17</v>
      </c>
      <c r="J631" s="248">
        <v>1.43</v>
      </c>
      <c r="K631" s="218">
        <v>3.83</v>
      </c>
      <c r="L631" s="248">
        <v>10.01686118544</v>
      </c>
      <c r="M631" s="249">
        <v>0.66</v>
      </c>
      <c r="N631" s="249">
        <v>6.88</v>
      </c>
      <c r="O631" s="250">
        <v>30000</v>
      </c>
      <c r="P631" s="51" t="str">
        <f>IF(M631&lt;NORMA!$O$7,"NO CUMPLE","CUMPLE")</f>
        <v>NO CUMPLE</v>
      </c>
      <c r="Q631" s="51" t="str">
        <f>IF(E631&gt;NORMA!$O$8,"NO CUMPLE","CUMPLE")</f>
        <v>CUMPLE</v>
      </c>
      <c r="R631" s="51" t="str">
        <f>IF(F631&gt;NORMA!$O$9,"NO CUMPLE","CUMPLE")</f>
        <v>CUMPLE</v>
      </c>
      <c r="S631" s="51" t="str">
        <f>IF(K631&gt;NORMA!$O$10,"NO CUMPLE","CUMPLE")</f>
        <v>CUMPLE</v>
      </c>
      <c r="T631" s="51" t="str">
        <f>IF(J631&gt;NORMA!$O$11,"NO CUMPLE","CUMPLE")</f>
        <v>CUMPLE</v>
      </c>
      <c r="U631" s="51" t="str">
        <f>IF(G631&gt;NORMA!$O$12,"NO CUMPLE","CUMPLE")</f>
        <v>CUMPLE</v>
      </c>
      <c r="V631" s="51" t="str">
        <f>IF(H631&gt;NORMA!$O$13,"NO CUMPLE","CUMPLE")</f>
        <v>CUMPLE</v>
      </c>
      <c r="W631" s="51" t="str">
        <f>IF(O631&gt;NORMA!$O$14,"NO CUMPLE","CUMPLE")</f>
        <v>CUMPLE</v>
      </c>
      <c r="X631" s="51" t="str">
        <f>IF(AND(N631&gt;=NORMA!$Q$4, N631&lt;=NORMA!$R$4),"CUMPLE","NO CUMPLE")</f>
        <v>CUMPLE</v>
      </c>
      <c r="Y631" s="51" t="str">
        <f>IF(I631&gt;NORMA!$O$16,"NO CUMPLE","CUMPLE")</f>
        <v>CUMPLE</v>
      </c>
      <c r="Z631" s="51" t="str">
        <f>IF($M631&lt;NORMA!$O$23,"NO CUMPLE","CUMPLE")</f>
        <v>NO CUMPLE</v>
      </c>
      <c r="AA631" s="51" t="str">
        <f>IF($E631&gt;NORMA!$O$24,"NO CUMPLE","CUMPLE")</f>
        <v>CUMPLE</v>
      </c>
      <c r="AB631" s="51" t="str">
        <f>IF($F631&gt;NORMA!$O$25,"NO CUMPLE","CUMPLE")</f>
        <v>CUMPLE</v>
      </c>
      <c r="AC631" s="51" t="str">
        <f>IF($K631&gt;NORMA!$O$26,"NO CUMPLE","CUMPLE")</f>
        <v>CUMPLE</v>
      </c>
      <c r="AD631" s="51" t="str">
        <f>IF($J631&gt;NORMA!$O$27,"NO CUMPLE","CUMPLE")</f>
        <v>CUMPLE</v>
      </c>
      <c r="AE631" s="51" t="str">
        <f>IF($G631&gt;NORMA!$O$28,"NO CUMPLE","CUMPLE")</f>
        <v>CUMPLE</v>
      </c>
      <c r="AF631" s="51" t="str">
        <f>IF($H631&gt;NORMA!$O$29,"NO CUMPLE","CUMPLE")</f>
        <v>CUMPLE</v>
      </c>
      <c r="AG631" s="51" t="str">
        <f>IF($O631&gt;NORMA!$O$30,"NO CUMPLE","CUMPLE")</f>
        <v>CUMPLE</v>
      </c>
      <c r="AH631" s="51" t="str">
        <f>IF(AND($N631&gt;=NORMA!$R$18, $N631&lt;=NORMA!$S$18),"CUMPLE","NO CUMPLE")</f>
        <v>CUMPLE</v>
      </c>
      <c r="AI631" s="51" t="str">
        <f>IF($I631&gt;NORMA!$O$32,"NO CUMPLE","CUMPLE")</f>
        <v>CUMPLE</v>
      </c>
    </row>
    <row r="632" spans="1:35" ht="14.25" customHeight="1" x14ac:dyDescent="0.35">
      <c r="A632" s="213" t="s">
        <v>120</v>
      </c>
      <c r="B632" s="217" t="s">
        <v>119</v>
      </c>
      <c r="C632" s="240">
        <v>40873</v>
      </c>
      <c r="D632" s="251">
        <v>0.33333333333333298</v>
      </c>
      <c r="E632" s="246">
        <v>19.2</v>
      </c>
      <c r="F632" s="246">
        <v>38.4</v>
      </c>
      <c r="G632" s="246">
        <v>77</v>
      </c>
      <c r="H632" s="245">
        <v>3.6</v>
      </c>
      <c r="I632" s="247">
        <v>0.38</v>
      </c>
      <c r="J632" s="248">
        <v>0.78</v>
      </c>
      <c r="K632" s="218">
        <v>6.34</v>
      </c>
      <c r="L632" s="248">
        <v>8.0944825374999994</v>
      </c>
      <c r="M632" s="249">
        <v>0.39</v>
      </c>
      <c r="N632" s="249">
        <v>9.1300000000000008</v>
      </c>
      <c r="O632" s="250">
        <v>700000</v>
      </c>
      <c r="P632" s="51" t="str">
        <f>IF(M632&lt;NORMA!$O$7,"NO CUMPLE","CUMPLE")</f>
        <v>NO CUMPLE</v>
      </c>
      <c r="Q632" s="51" t="str">
        <f>IF(E632&gt;NORMA!$O$8,"NO CUMPLE","CUMPLE")</f>
        <v>CUMPLE</v>
      </c>
      <c r="R632" s="51" t="str">
        <f>IF(F632&gt;NORMA!$O$9,"NO CUMPLE","CUMPLE")</f>
        <v>CUMPLE</v>
      </c>
      <c r="S632" s="51" t="str">
        <f>IF(K632&gt;NORMA!$O$10,"NO CUMPLE","CUMPLE")</f>
        <v>CUMPLE</v>
      </c>
      <c r="T632" s="51" t="str">
        <f>IF(J632&gt;NORMA!$O$11,"NO CUMPLE","CUMPLE")</f>
        <v>CUMPLE</v>
      </c>
      <c r="U632" s="51" t="str">
        <f>IF(G632&gt;NORMA!$O$12,"NO CUMPLE","CUMPLE")</f>
        <v>CUMPLE</v>
      </c>
      <c r="V632" s="51" t="str">
        <f>IF(H632&gt;NORMA!$O$13,"NO CUMPLE","CUMPLE")</f>
        <v>CUMPLE</v>
      </c>
      <c r="W632" s="51" t="str">
        <f>IF(O632&gt;NORMA!$O$14,"NO CUMPLE","CUMPLE")</f>
        <v>CUMPLE</v>
      </c>
      <c r="X632" s="51" t="str">
        <f>IF(AND(N632&gt;=NORMA!$Q$4, N632&lt;=NORMA!$R$4),"CUMPLE","NO CUMPLE")</f>
        <v>NO CUMPLE</v>
      </c>
      <c r="Y632" s="51" t="str">
        <f>IF(I632&gt;NORMA!$O$16,"NO CUMPLE","CUMPLE")</f>
        <v>CUMPLE</v>
      </c>
      <c r="Z632" s="51" t="str">
        <f>IF($M632&lt;NORMA!$O$23,"NO CUMPLE","CUMPLE")</f>
        <v>NO CUMPLE</v>
      </c>
      <c r="AA632" s="51" t="str">
        <f>IF($E632&gt;NORMA!$O$24,"NO CUMPLE","CUMPLE")</f>
        <v>CUMPLE</v>
      </c>
      <c r="AB632" s="51" t="str">
        <f>IF($F632&gt;NORMA!$O$25,"NO CUMPLE","CUMPLE")</f>
        <v>CUMPLE</v>
      </c>
      <c r="AC632" s="51" t="str">
        <f>IF($K632&gt;NORMA!$O$26,"NO CUMPLE","CUMPLE")</f>
        <v>CUMPLE</v>
      </c>
      <c r="AD632" s="51" t="str">
        <f>IF($J632&gt;NORMA!$O$27,"NO CUMPLE","CUMPLE")</f>
        <v>CUMPLE</v>
      </c>
      <c r="AE632" s="51" t="str">
        <f>IF($G632&gt;NORMA!$O$28,"NO CUMPLE","CUMPLE")</f>
        <v>CUMPLE</v>
      </c>
      <c r="AF632" s="51" t="str">
        <f>IF($H632&gt;NORMA!$O$29,"NO CUMPLE","CUMPLE")</f>
        <v>CUMPLE</v>
      </c>
      <c r="AG632" s="51" t="str">
        <f>IF($O632&gt;NORMA!$O$30,"NO CUMPLE","CUMPLE")</f>
        <v>NO CUMPLE</v>
      </c>
      <c r="AH632" s="51" t="str">
        <f>IF(AND($N632&gt;=NORMA!$R$18, $N632&lt;=NORMA!$S$18),"CUMPLE","NO CUMPLE")</f>
        <v>NO CUMPLE</v>
      </c>
      <c r="AI632" s="51" t="str">
        <f>IF($I632&gt;NORMA!$O$32,"NO CUMPLE","CUMPLE")</f>
        <v>CUMPLE</v>
      </c>
    </row>
    <row r="633" spans="1:35" ht="14.25" customHeight="1" x14ac:dyDescent="0.35">
      <c r="A633" s="213" t="s">
        <v>117</v>
      </c>
      <c r="B633" s="267" t="s">
        <v>119</v>
      </c>
      <c r="C633" s="240">
        <v>40873</v>
      </c>
      <c r="D633" s="251">
        <v>0.4375</v>
      </c>
      <c r="E633" s="246">
        <v>29.6</v>
      </c>
      <c r="F633" s="246">
        <v>107</v>
      </c>
      <c r="G633" s="246">
        <v>335</v>
      </c>
      <c r="H633" s="245">
        <v>3.6</v>
      </c>
      <c r="I633" s="247">
        <v>0.23</v>
      </c>
      <c r="J633" s="248">
        <v>3.39</v>
      </c>
      <c r="K633" s="218">
        <v>5.22</v>
      </c>
      <c r="L633" s="248">
        <v>9.0123788541666698</v>
      </c>
      <c r="M633" s="249">
        <v>6.56</v>
      </c>
      <c r="N633" s="249">
        <v>9.42</v>
      </c>
      <c r="O633" s="250">
        <v>400000</v>
      </c>
      <c r="P633" s="51" t="str">
        <f>IF(M633&lt;NORMA!$O$7,"NO CUMPLE","CUMPLE")</f>
        <v>CUMPLE</v>
      </c>
      <c r="Q633" s="51" t="str">
        <f>IF(E633&gt;NORMA!$O$8,"NO CUMPLE","CUMPLE")</f>
        <v>CUMPLE</v>
      </c>
      <c r="R633" s="51" t="str">
        <f>IF(F633&gt;NORMA!$O$9,"NO CUMPLE","CUMPLE")</f>
        <v>CUMPLE</v>
      </c>
      <c r="S633" s="51" t="str">
        <f>IF(K633&gt;NORMA!$O$10,"NO CUMPLE","CUMPLE")</f>
        <v>CUMPLE</v>
      </c>
      <c r="T633" s="51" t="str">
        <f>IF(J633&gt;NORMA!$O$11,"NO CUMPLE","CUMPLE")</f>
        <v>CUMPLE</v>
      </c>
      <c r="U633" s="51" t="str">
        <f>IF(G633&gt;NORMA!$O$12,"NO CUMPLE","CUMPLE")</f>
        <v>NO CUMPLE</v>
      </c>
      <c r="V633" s="51" t="str">
        <f>IF(H633&gt;NORMA!$O$13,"NO CUMPLE","CUMPLE")</f>
        <v>CUMPLE</v>
      </c>
      <c r="W633" s="51" t="str">
        <f>IF(O633&gt;NORMA!$O$14,"NO CUMPLE","CUMPLE")</f>
        <v>CUMPLE</v>
      </c>
      <c r="X633" s="51" t="str">
        <f>IF(AND(N633&gt;=NORMA!$Q$4, N633&lt;=NORMA!$R$4),"CUMPLE","NO CUMPLE")</f>
        <v>NO CUMPLE</v>
      </c>
      <c r="Y633" s="51" t="str">
        <f>IF(I633&gt;NORMA!$O$16,"NO CUMPLE","CUMPLE")</f>
        <v>CUMPLE</v>
      </c>
      <c r="Z633" s="51" t="str">
        <f>IF($M633&lt;NORMA!$O$23,"NO CUMPLE","CUMPLE")</f>
        <v>CUMPLE</v>
      </c>
      <c r="AA633" s="51" t="str">
        <f>IF($E633&gt;NORMA!$O$24,"NO CUMPLE","CUMPLE")</f>
        <v>CUMPLE</v>
      </c>
      <c r="AB633" s="51" t="str">
        <f>IF($F633&gt;NORMA!$O$25,"NO CUMPLE","CUMPLE")</f>
        <v>NO CUMPLE</v>
      </c>
      <c r="AC633" s="51" t="str">
        <f>IF($K633&gt;NORMA!$O$26,"NO CUMPLE","CUMPLE")</f>
        <v>CUMPLE</v>
      </c>
      <c r="AD633" s="51" t="str">
        <f>IF($J633&gt;NORMA!$O$27,"NO CUMPLE","CUMPLE")</f>
        <v>NO CUMPLE</v>
      </c>
      <c r="AE633" s="51" t="str">
        <f>IF($G633&gt;NORMA!$O$28,"NO CUMPLE","CUMPLE")</f>
        <v>NO CUMPLE</v>
      </c>
      <c r="AF633" s="51" t="str">
        <f>IF($H633&gt;NORMA!$O$29,"NO CUMPLE","CUMPLE")</f>
        <v>CUMPLE</v>
      </c>
      <c r="AG633" s="51" t="str">
        <f>IF($O633&gt;NORMA!$O$30,"NO CUMPLE","CUMPLE")</f>
        <v>NO CUMPLE</v>
      </c>
      <c r="AH633" s="51" t="str">
        <f>IF(AND($N633&gt;=NORMA!$R$18, $N633&lt;=NORMA!$S$18),"CUMPLE","NO CUMPLE")</f>
        <v>NO CUMPLE</v>
      </c>
      <c r="AI633" s="51" t="str">
        <f>IF($I633&gt;NORMA!$O$32,"NO CUMPLE","CUMPLE")</f>
        <v>CUMPLE</v>
      </c>
    </row>
    <row r="634" spans="1:35" ht="14.25" customHeight="1" x14ac:dyDescent="0.35">
      <c r="A634" s="213" t="s">
        <v>117</v>
      </c>
      <c r="B634" s="267" t="s">
        <v>119</v>
      </c>
      <c r="C634" s="240">
        <v>40876</v>
      </c>
      <c r="D634" s="251">
        <v>4.1666666666666699E-2</v>
      </c>
      <c r="E634" s="246">
        <v>13.8</v>
      </c>
      <c r="F634" s="246">
        <v>131</v>
      </c>
      <c r="G634" s="246">
        <v>560</v>
      </c>
      <c r="H634" s="216">
        <v>4.7</v>
      </c>
      <c r="I634" s="247">
        <v>0.2</v>
      </c>
      <c r="J634" s="248">
        <v>2.1800000000000002</v>
      </c>
      <c r="K634" s="218">
        <v>5.52</v>
      </c>
      <c r="L634" s="248">
        <v>9.1157291666666698</v>
      </c>
      <c r="M634" s="249">
        <v>4.2699999999999996</v>
      </c>
      <c r="N634" s="249">
        <v>8.1</v>
      </c>
      <c r="O634" s="250">
        <v>400000</v>
      </c>
      <c r="P634" s="51" t="str">
        <f>IF(M634&lt;NORMA!$O$7,"NO CUMPLE","CUMPLE")</f>
        <v>CUMPLE</v>
      </c>
      <c r="Q634" s="51" t="str">
        <f>IF(E634&gt;NORMA!$O$8,"NO CUMPLE","CUMPLE")</f>
        <v>CUMPLE</v>
      </c>
      <c r="R634" s="51" t="str">
        <f>IF(F634&gt;NORMA!$O$9,"NO CUMPLE","CUMPLE")</f>
        <v>CUMPLE</v>
      </c>
      <c r="S634" s="51" t="str">
        <f>IF(K634&gt;NORMA!$O$10,"NO CUMPLE","CUMPLE")</f>
        <v>CUMPLE</v>
      </c>
      <c r="T634" s="51" t="str">
        <f>IF(J634&gt;NORMA!$O$11,"NO CUMPLE","CUMPLE")</f>
        <v>CUMPLE</v>
      </c>
      <c r="U634" s="51" t="str">
        <f>IF(G634&gt;NORMA!$O$12,"NO CUMPLE","CUMPLE")</f>
        <v>NO CUMPLE</v>
      </c>
      <c r="V634" s="51" t="str">
        <f>IF(H634&gt;NORMA!$O$13,"NO CUMPLE","CUMPLE")</f>
        <v>CUMPLE</v>
      </c>
      <c r="W634" s="51" t="str">
        <f>IF(O634&gt;NORMA!$O$14,"NO CUMPLE","CUMPLE")</f>
        <v>CUMPLE</v>
      </c>
      <c r="X634" s="51" t="str">
        <f>IF(AND(N634&gt;=NORMA!$Q$4, N634&lt;=NORMA!$R$4),"CUMPLE","NO CUMPLE")</f>
        <v>CUMPLE</v>
      </c>
      <c r="Y634" s="51" t="str">
        <f>IF(I634&gt;NORMA!$O$16,"NO CUMPLE","CUMPLE")</f>
        <v>CUMPLE</v>
      </c>
      <c r="Z634" s="51" t="str">
        <f>IF($M634&lt;NORMA!$O$23,"NO CUMPLE","CUMPLE")</f>
        <v>CUMPLE</v>
      </c>
      <c r="AA634" s="51" t="str">
        <f>IF($E634&gt;NORMA!$O$24,"NO CUMPLE","CUMPLE")</f>
        <v>CUMPLE</v>
      </c>
      <c r="AB634" s="51" t="str">
        <f>IF($F634&gt;NORMA!$O$25,"NO CUMPLE","CUMPLE")</f>
        <v>NO CUMPLE</v>
      </c>
      <c r="AC634" s="51" t="str">
        <f>IF($K634&gt;NORMA!$O$26,"NO CUMPLE","CUMPLE")</f>
        <v>CUMPLE</v>
      </c>
      <c r="AD634" s="51" t="str">
        <f>IF($J634&gt;NORMA!$O$27,"NO CUMPLE","CUMPLE")</f>
        <v>CUMPLE</v>
      </c>
      <c r="AE634" s="51" t="str">
        <f>IF($G634&gt;NORMA!$O$28,"NO CUMPLE","CUMPLE")</f>
        <v>NO CUMPLE</v>
      </c>
      <c r="AF634" s="51" t="str">
        <f>IF($H634&gt;NORMA!$O$29,"NO CUMPLE","CUMPLE")</f>
        <v>CUMPLE</v>
      </c>
      <c r="AG634" s="51" t="str">
        <f>IF($O634&gt;NORMA!$O$30,"NO CUMPLE","CUMPLE")</f>
        <v>NO CUMPLE</v>
      </c>
      <c r="AH634" s="51" t="str">
        <f>IF(AND($N634&gt;=NORMA!$R$18, $N634&lt;=NORMA!$S$18),"CUMPLE","NO CUMPLE")</f>
        <v>CUMPLE</v>
      </c>
      <c r="AI634" s="51" t="str">
        <f>IF($I634&gt;NORMA!$O$32,"NO CUMPLE","CUMPLE")</f>
        <v>CUMPLE</v>
      </c>
    </row>
    <row r="635" spans="1:35" ht="14.25" customHeight="1" x14ac:dyDescent="0.35">
      <c r="A635" s="213" t="s">
        <v>120</v>
      </c>
      <c r="B635" s="217" t="s">
        <v>119</v>
      </c>
      <c r="C635" s="240">
        <v>40886</v>
      </c>
      <c r="D635" s="251">
        <v>0.5625</v>
      </c>
      <c r="E635" s="246">
        <v>19.5</v>
      </c>
      <c r="F635" s="246">
        <v>114</v>
      </c>
      <c r="G635" s="246">
        <v>219</v>
      </c>
      <c r="H635" s="245">
        <v>3.6</v>
      </c>
      <c r="I635" s="247">
        <v>1.31</v>
      </c>
      <c r="J635" s="248">
        <v>1.68</v>
      </c>
      <c r="K635" s="218">
        <v>7.53</v>
      </c>
      <c r="L635" s="248">
        <v>7.4376279715519997</v>
      </c>
      <c r="M635" s="249">
        <v>0.46</v>
      </c>
      <c r="N635" s="249">
        <v>7.3</v>
      </c>
      <c r="O635" s="250">
        <v>400000</v>
      </c>
      <c r="P635" s="51" t="str">
        <f>IF(M635&lt;NORMA!$O$7,"NO CUMPLE","CUMPLE")</f>
        <v>NO CUMPLE</v>
      </c>
      <c r="Q635" s="51" t="str">
        <f>IF(E635&gt;NORMA!$O$8,"NO CUMPLE","CUMPLE")</f>
        <v>CUMPLE</v>
      </c>
      <c r="R635" s="51" t="str">
        <f>IF(F635&gt;NORMA!$O$9,"NO CUMPLE","CUMPLE")</f>
        <v>CUMPLE</v>
      </c>
      <c r="S635" s="51" t="str">
        <f>IF(K635&gt;NORMA!$O$10,"NO CUMPLE","CUMPLE")</f>
        <v>CUMPLE</v>
      </c>
      <c r="T635" s="51" t="str">
        <f>IF(J635&gt;NORMA!$O$11,"NO CUMPLE","CUMPLE")</f>
        <v>CUMPLE</v>
      </c>
      <c r="U635" s="51" t="str">
        <f>IF(G635&gt;NORMA!$O$12,"NO CUMPLE","CUMPLE")</f>
        <v>NO CUMPLE</v>
      </c>
      <c r="V635" s="51" t="str">
        <f>IF(H635&gt;NORMA!$O$13,"NO CUMPLE","CUMPLE")</f>
        <v>CUMPLE</v>
      </c>
      <c r="W635" s="51" t="str">
        <f>IF(O635&gt;NORMA!$O$14,"NO CUMPLE","CUMPLE")</f>
        <v>CUMPLE</v>
      </c>
      <c r="X635" s="51" t="str">
        <f>IF(AND(N635&gt;=NORMA!$Q$4, N635&lt;=NORMA!$R$4),"CUMPLE","NO CUMPLE")</f>
        <v>CUMPLE</v>
      </c>
      <c r="Y635" s="51" t="str">
        <f>IF(I635&gt;NORMA!$O$16,"NO CUMPLE","CUMPLE")</f>
        <v>CUMPLE</v>
      </c>
      <c r="Z635" s="51" t="str">
        <f>IF($M635&lt;NORMA!$O$23,"NO CUMPLE","CUMPLE")</f>
        <v>NO CUMPLE</v>
      </c>
      <c r="AA635" s="51" t="str">
        <f>IF($E635&gt;NORMA!$O$24,"NO CUMPLE","CUMPLE")</f>
        <v>CUMPLE</v>
      </c>
      <c r="AB635" s="51" t="str">
        <f>IF($F635&gt;NORMA!$O$25,"NO CUMPLE","CUMPLE")</f>
        <v>NO CUMPLE</v>
      </c>
      <c r="AC635" s="51" t="str">
        <f>IF($K635&gt;NORMA!$O$26,"NO CUMPLE","CUMPLE")</f>
        <v>CUMPLE</v>
      </c>
      <c r="AD635" s="51" t="str">
        <f>IF($J635&gt;NORMA!$O$27,"NO CUMPLE","CUMPLE")</f>
        <v>CUMPLE</v>
      </c>
      <c r="AE635" s="51" t="str">
        <f>IF($G635&gt;NORMA!$O$28,"NO CUMPLE","CUMPLE")</f>
        <v>NO CUMPLE</v>
      </c>
      <c r="AF635" s="51" t="str">
        <f>IF($H635&gt;NORMA!$O$29,"NO CUMPLE","CUMPLE")</f>
        <v>CUMPLE</v>
      </c>
      <c r="AG635" s="51" t="str">
        <f>IF($O635&gt;NORMA!$O$30,"NO CUMPLE","CUMPLE")</f>
        <v>NO CUMPLE</v>
      </c>
      <c r="AH635" s="51" t="str">
        <f>IF(AND($N635&gt;=NORMA!$R$18, $N635&lt;=NORMA!$S$18),"CUMPLE","NO CUMPLE")</f>
        <v>CUMPLE</v>
      </c>
      <c r="AI635" s="51" t="str">
        <f>IF($I635&gt;NORMA!$O$32,"NO CUMPLE","CUMPLE")</f>
        <v>NO CUMPLE</v>
      </c>
    </row>
    <row r="636" spans="1:35" ht="14.25" customHeight="1" x14ac:dyDescent="0.35">
      <c r="A636" s="213" t="s">
        <v>118</v>
      </c>
      <c r="B636" s="217" t="s">
        <v>119</v>
      </c>
      <c r="C636" s="240">
        <v>40925</v>
      </c>
      <c r="D636" s="251">
        <v>0.4375</v>
      </c>
      <c r="E636" s="246">
        <v>24.6</v>
      </c>
      <c r="F636" s="246">
        <v>126</v>
      </c>
      <c r="G636" s="246">
        <v>257</v>
      </c>
      <c r="H636" s="216">
        <v>6.2</v>
      </c>
      <c r="I636" s="247">
        <v>1.42</v>
      </c>
      <c r="J636" s="248">
        <v>1.68</v>
      </c>
      <c r="K636" s="218">
        <v>13.59</v>
      </c>
      <c r="L636" s="248">
        <v>1.1044204398719999</v>
      </c>
      <c r="M636" s="249">
        <v>0.32</v>
      </c>
      <c r="N636" s="249">
        <v>7.5</v>
      </c>
      <c r="O636" s="250">
        <v>4000000</v>
      </c>
      <c r="P636" s="51" t="str">
        <f>IF(M636&lt;NORMA!$O$7,"NO CUMPLE","CUMPLE")</f>
        <v>NO CUMPLE</v>
      </c>
      <c r="Q636" s="51" t="str">
        <f>IF(E636&gt;NORMA!$O$8,"NO CUMPLE","CUMPLE")</f>
        <v>CUMPLE</v>
      </c>
      <c r="R636" s="51" t="str">
        <f>IF(F636&gt;NORMA!$O$9,"NO CUMPLE","CUMPLE")</f>
        <v>CUMPLE</v>
      </c>
      <c r="S636" s="51" t="str">
        <f>IF(K636&gt;NORMA!$O$10,"NO CUMPLE","CUMPLE")</f>
        <v>CUMPLE</v>
      </c>
      <c r="T636" s="51" t="str">
        <f>IF(J636&gt;NORMA!$O$11,"NO CUMPLE","CUMPLE")</f>
        <v>CUMPLE</v>
      </c>
      <c r="U636" s="51" t="str">
        <f>IF(G636&gt;NORMA!$O$12,"NO CUMPLE","CUMPLE")</f>
        <v>NO CUMPLE</v>
      </c>
      <c r="V636" s="51" t="str">
        <f>IF(H636&gt;NORMA!$O$13,"NO CUMPLE","CUMPLE")</f>
        <v>CUMPLE</v>
      </c>
      <c r="W636" s="51" t="str">
        <f>IF(O636&gt;NORMA!$O$14,"NO CUMPLE","CUMPLE")</f>
        <v>NO CUMPLE</v>
      </c>
      <c r="X636" s="51" t="str">
        <f>IF(AND(N636&gt;=NORMA!$Q$4, N636&lt;=NORMA!$R$4),"CUMPLE","NO CUMPLE")</f>
        <v>CUMPLE</v>
      </c>
      <c r="Y636" s="51" t="str">
        <f>IF(I636&gt;NORMA!$O$16,"NO CUMPLE","CUMPLE")</f>
        <v>CUMPLE</v>
      </c>
      <c r="Z636" s="51" t="str">
        <f>IF($M636&lt;NORMA!$O$23,"NO CUMPLE","CUMPLE")</f>
        <v>NO CUMPLE</v>
      </c>
      <c r="AA636" s="51" t="str">
        <f>IF($E636&gt;NORMA!$O$24,"NO CUMPLE","CUMPLE")</f>
        <v>CUMPLE</v>
      </c>
      <c r="AB636" s="51" t="str">
        <f>IF($F636&gt;NORMA!$O$25,"NO CUMPLE","CUMPLE")</f>
        <v>NO CUMPLE</v>
      </c>
      <c r="AC636" s="51" t="str">
        <f>IF($K636&gt;NORMA!$O$26,"NO CUMPLE","CUMPLE")</f>
        <v>NO CUMPLE</v>
      </c>
      <c r="AD636" s="51" t="str">
        <f>IF($J636&gt;NORMA!$O$27,"NO CUMPLE","CUMPLE")</f>
        <v>CUMPLE</v>
      </c>
      <c r="AE636" s="51" t="str">
        <f>IF($G636&gt;NORMA!$O$28,"NO CUMPLE","CUMPLE")</f>
        <v>NO CUMPLE</v>
      </c>
      <c r="AF636" s="51" t="str">
        <f>IF($H636&gt;NORMA!$O$29,"NO CUMPLE","CUMPLE")</f>
        <v>CUMPLE</v>
      </c>
      <c r="AG636" s="51" t="str">
        <f>IF($O636&gt;NORMA!$O$30,"NO CUMPLE","CUMPLE")</f>
        <v>NO CUMPLE</v>
      </c>
      <c r="AH636" s="51" t="str">
        <f>IF(AND($N636&gt;=NORMA!$R$18, $N636&lt;=NORMA!$S$18),"CUMPLE","NO CUMPLE")</f>
        <v>CUMPLE</v>
      </c>
      <c r="AI636" s="51" t="str">
        <f>IF($I636&gt;NORMA!$O$32,"NO CUMPLE","CUMPLE")</f>
        <v>NO CUMPLE</v>
      </c>
    </row>
    <row r="637" spans="1:35" ht="14.25" customHeight="1" x14ac:dyDescent="0.35">
      <c r="A637" s="213" t="s">
        <v>120</v>
      </c>
      <c r="B637" s="217" t="s">
        <v>119</v>
      </c>
      <c r="C637" s="240">
        <v>40925</v>
      </c>
      <c r="D637" s="251">
        <v>0.5</v>
      </c>
      <c r="E637" s="246">
        <v>91.8</v>
      </c>
      <c r="F637" s="246">
        <v>362</v>
      </c>
      <c r="G637" s="246">
        <v>345</v>
      </c>
      <c r="H637" s="246">
        <v>39</v>
      </c>
      <c r="I637" s="247">
        <v>4.1399999999999997</v>
      </c>
      <c r="J637" s="248">
        <v>4.2300000000000004</v>
      </c>
      <c r="K637" s="218">
        <v>40.29</v>
      </c>
      <c r="L637" s="248">
        <v>0.92202388888888898</v>
      </c>
      <c r="M637" s="249">
        <v>0.09</v>
      </c>
      <c r="N637" s="249">
        <v>8.9700000000000006</v>
      </c>
      <c r="O637" s="250">
        <v>750000000</v>
      </c>
      <c r="P637" s="51" t="str">
        <f>IF(M637&lt;NORMA!$O$7,"NO CUMPLE","CUMPLE")</f>
        <v>NO CUMPLE</v>
      </c>
      <c r="Q637" s="51" t="str">
        <f>IF(E637&gt;NORMA!$O$8,"NO CUMPLE","CUMPLE")</f>
        <v>CUMPLE</v>
      </c>
      <c r="R637" s="51" t="str">
        <f>IF(F637&gt;NORMA!$O$9,"NO CUMPLE","CUMPLE")</f>
        <v>NO CUMPLE</v>
      </c>
      <c r="S637" s="51" t="str">
        <f>IF(K637&gt;NORMA!$O$10,"NO CUMPLE","CUMPLE")</f>
        <v>NO CUMPLE</v>
      </c>
      <c r="T637" s="51" t="str">
        <f>IF(J637&gt;NORMA!$O$11,"NO CUMPLE","CUMPLE")</f>
        <v>CUMPLE</v>
      </c>
      <c r="U637" s="51" t="str">
        <f>IF(G637&gt;NORMA!$O$12,"NO CUMPLE","CUMPLE")</f>
        <v>NO CUMPLE</v>
      </c>
      <c r="V637" s="51" t="str">
        <f>IF(H637&gt;NORMA!$O$13,"NO CUMPLE","CUMPLE")</f>
        <v>NO CUMPLE</v>
      </c>
      <c r="W637" s="51" t="str">
        <f>IF(O637&gt;NORMA!$O$14,"NO CUMPLE","CUMPLE")</f>
        <v>NO CUMPLE</v>
      </c>
      <c r="X637" s="51" t="str">
        <f>IF(AND(N637&gt;=NORMA!$Q$4, N637&lt;=NORMA!$R$4),"CUMPLE","NO CUMPLE")</f>
        <v>CUMPLE</v>
      </c>
      <c r="Y637" s="51" t="str">
        <f>IF(I637&gt;NORMA!$O$16,"NO CUMPLE","CUMPLE")</f>
        <v>NO CUMPLE</v>
      </c>
      <c r="Z637" s="51" t="str">
        <f>IF($M637&lt;NORMA!$O$23,"NO CUMPLE","CUMPLE")</f>
        <v>NO CUMPLE</v>
      </c>
      <c r="AA637" s="51" t="str">
        <f>IF($E637&gt;NORMA!$O$24,"NO CUMPLE","CUMPLE")</f>
        <v>NO CUMPLE</v>
      </c>
      <c r="AB637" s="51" t="str">
        <f>IF($F637&gt;NORMA!$O$25,"NO CUMPLE","CUMPLE")</f>
        <v>NO CUMPLE</v>
      </c>
      <c r="AC637" s="51" t="str">
        <f>IF($K637&gt;NORMA!$O$26,"NO CUMPLE","CUMPLE")</f>
        <v>NO CUMPLE</v>
      </c>
      <c r="AD637" s="51" t="str">
        <f>IF($J637&gt;NORMA!$O$27,"NO CUMPLE","CUMPLE")</f>
        <v>NO CUMPLE</v>
      </c>
      <c r="AE637" s="51" t="str">
        <f>IF($G637&gt;NORMA!$O$28,"NO CUMPLE","CUMPLE")</f>
        <v>NO CUMPLE</v>
      </c>
      <c r="AF637" s="51" t="str">
        <f>IF($H637&gt;NORMA!$O$29,"NO CUMPLE","CUMPLE")</f>
        <v>NO CUMPLE</v>
      </c>
      <c r="AG637" s="51" t="str">
        <f>IF($O637&gt;NORMA!$O$30,"NO CUMPLE","CUMPLE")</f>
        <v>NO CUMPLE</v>
      </c>
      <c r="AH637" s="51" t="str">
        <f>IF(AND($N637&gt;=NORMA!$R$18, $N637&lt;=NORMA!$S$18),"CUMPLE","NO CUMPLE")</f>
        <v>NO CUMPLE</v>
      </c>
      <c r="AI637" s="51" t="str">
        <f>IF($I637&gt;NORMA!$O$32,"NO CUMPLE","CUMPLE")</f>
        <v>NO CUMPLE</v>
      </c>
    </row>
    <row r="638" spans="1:35" ht="14.25" customHeight="1" x14ac:dyDescent="0.35">
      <c r="A638" s="256" t="s">
        <v>121</v>
      </c>
      <c r="B638" s="214" t="s">
        <v>119</v>
      </c>
      <c r="C638" s="252">
        <v>40927</v>
      </c>
      <c r="D638" s="251">
        <v>0.52083333333333304</v>
      </c>
      <c r="E638" s="246">
        <v>62.4</v>
      </c>
      <c r="F638" s="246">
        <v>179</v>
      </c>
      <c r="G638" s="246">
        <v>167</v>
      </c>
      <c r="H638" s="216">
        <v>6.9</v>
      </c>
      <c r="I638" s="247">
        <v>4.0999999999999996</v>
      </c>
      <c r="J638" s="248">
        <v>2.2200000000000002</v>
      </c>
      <c r="K638" s="218">
        <v>26.405000000000001</v>
      </c>
      <c r="L638" s="248">
        <v>1.56923327842667</v>
      </c>
      <c r="M638" s="249">
        <v>0.24</v>
      </c>
      <c r="N638" s="249">
        <v>7.45</v>
      </c>
      <c r="O638" s="250">
        <v>15000000</v>
      </c>
      <c r="P638" s="51" t="str">
        <f>IF(M638&lt;NORMA!$O$7,"NO CUMPLE","CUMPLE")</f>
        <v>NO CUMPLE</v>
      </c>
      <c r="Q638" s="51" t="str">
        <f>IF(E638&gt;NORMA!$O$8,"NO CUMPLE","CUMPLE")</f>
        <v>CUMPLE</v>
      </c>
      <c r="R638" s="51" t="str">
        <f>IF(F638&gt;NORMA!$O$9,"NO CUMPLE","CUMPLE")</f>
        <v>CUMPLE</v>
      </c>
      <c r="S638" s="51" t="str">
        <f>IF(K638&gt;NORMA!$O$10,"NO CUMPLE","CUMPLE")</f>
        <v>NO CUMPLE</v>
      </c>
      <c r="T638" s="51" t="str">
        <f>IF(J638&gt;NORMA!$O$11,"NO CUMPLE","CUMPLE")</f>
        <v>CUMPLE</v>
      </c>
      <c r="U638" s="51" t="str">
        <f>IF(G638&gt;NORMA!$O$12,"NO CUMPLE","CUMPLE")</f>
        <v>NO CUMPLE</v>
      </c>
      <c r="V638" s="51" t="str">
        <f>IF(H638&gt;NORMA!$O$13,"NO CUMPLE","CUMPLE")</f>
        <v>CUMPLE</v>
      </c>
      <c r="W638" s="51" t="str">
        <f>IF(O638&gt;NORMA!$O$14,"NO CUMPLE","CUMPLE")</f>
        <v>NO CUMPLE</v>
      </c>
      <c r="X638" s="51" t="str">
        <f>IF(AND(N638&gt;=NORMA!$Q$4, N638&lt;=NORMA!$R$4),"CUMPLE","NO CUMPLE")</f>
        <v>CUMPLE</v>
      </c>
      <c r="Y638" s="51" t="str">
        <f>IF(I638&gt;NORMA!$O$16,"NO CUMPLE","CUMPLE")</f>
        <v>NO CUMPLE</v>
      </c>
      <c r="Z638" s="51" t="str">
        <f>IF($M638&lt;NORMA!$O$23,"NO CUMPLE","CUMPLE")</f>
        <v>NO CUMPLE</v>
      </c>
      <c r="AA638" s="51" t="str">
        <f>IF($E638&gt;NORMA!$O$24,"NO CUMPLE","CUMPLE")</f>
        <v>NO CUMPLE</v>
      </c>
      <c r="AB638" s="51" t="str">
        <f>IF($F638&gt;NORMA!$O$25,"NO CUMPLE","CUMPLE")</f>
        <v>NO CUMPLE</v>
      </c>
      <c r="AC638" s="51" t="str">
        <f>IF($K638&gt;NORMA!$O$26,"NO CUMPLE","CUMPLE")</f>
        <v>NO CUMPLE</v>
      </c>
      <c r="AD638" s="51" t="str">
        <f>IF($J638&gt;NORMA!$O$27,"NO CUMPLE","CUMPLE")</f>
        <v>CUMPLE</v>
      </c>
      <c r="AE638" s="51" t="str">
        <f>IF($G638&gt;NORMA!$O$28,"NO CUMPLE","CUMPLE")</f>
        <v>NO CUMPLE</v>
      </c>
      <c r="AF638" s="51" t="str">
        <f>IF($H638&gt;NORMA!$O$29,"NO CUMPLE","CUMPLE")</f>
        <v>CUMPLE</v>
      </c>
      <c r="AG638" s="51" t="str">
        <f>IF($O638&gt;NORMA!$O$30,"NO CUMPLE","CUMPLE")</f>
        <v>NO CUMPLE</v>
      </c>
      <c r="AH638" s="51" t="str">
        <f>IF(AND($N638&gt;=NORMA!$R$18, $N638&lt;=NORMA!$S$18),"CUMPLE","NO CUMPLE")</f>
        <v>CUMPLE</v>
      </c>
      <c r="AI638" s="51" t="str">
        <f>IF($I638&gt;NORMA!$O$32,"NO CUMPLE","CUMPLE")</f>
        <v>NO CUMPLE</v>
      </c>
    </row>
    <row r="639" spans="1:35" ht="14.25" customHeight="1" x14ac:dyDescent="0.35">
      <c r="A639" s="213" t="s">
        <v>117</v>
      </c>
      <c r="B639" s="267" t="s">
        <v>119</v>
      </c>
      <c r="C639" s="240">
        <v>40938</v>
      </c>
      <c r="D639" s="251">
        <v>0.52083333333333304</v>
      </c>
      <c r="E639" s="246">
        <v>134</v>
      </c>
      <c r="F639" s="246">
        <v>328</v>
      </c>
      <c r="G639" s="246">
        <v>1095</v>
      </c>
      <c r="H639" s="216">
        <v>5.0999999999999996</v>
      </c>
      <c r="I639" s="247">
        <v>0.69</v>
      </c>
      <c r="J639" s="248">
        <v>24.5</v>
      </c>
      <c r="K639" s="218">
        <v>53.332000000000001</v>
      </c>
      <c r="L639" s="248">
        <v>0.67128119490000004</v>
      </c>
      <c r="M639" s="249">
        <v>4.49</v>
      </c>
      <c r="N639" s="249">
        <v>9.5399999999999991</v>
      </c>
      <c r="O639" s="250">
        <v>400000</v>
      </c>
      <c r="P639" s="51" t="str">
        <f>IF(M639&lt;NORMA!$O$7,"NO CUMPLE","CUMPLE")</f>
        <v>CUMPLE</v>
      </c>
      <c r="Q639" s="51" t="str">
        <f>IF(E639&gt;NORMA!$O$8,"NO CUMPLE","CUMPLE")</f>
        <v>NO CUMPLE</v>
      </c>
      <c r="R639" s="51" t="str">
        <f>IF(F639&gt;NORMA!$O$9,"NO CUMPLE","CUMPLE")</f>
        <v>NO CUMPLE</v>
      </c>
      <c r="S639" s="51" t="str">
        <f>IF(K639&gt;NORMA!$O$10,"NO CUMPLE","CUMPLE")</f>
        <v>NO CUMPLE</v>
      </c>
      <c r="T639" s="51" t="str">
        <f>IF(J639&gt;NORMA!$O$11,"NO CUMPLE","CUMPLE")</f>
        <v>NO CUMPLE</v>
      </c>
      <c r="U639" s="51" t="str">
        <f>IF(G639&gt;NORMA!$O$12,"NO CUMPLE","CUMPLE")</f>
        <v>NO CUMPLE</v>
      </c>
      <c r="V639" s="51" t="str">
        <f>IF(H639&gt;NORMA!$O$13,"NO CUMPLE","CUMPLE")</f>
        <v>CUMPLE</v>
      </c>
      <c r="W639" s="51" t="str">
        <f>IF(O639&gt;NORMA!$O$14,"NO CUMPLE","CUMPLE")</f>
        <v>CUMPLE</v>
      </c>
      <c r="X639" s="51" t="str">
        <f>IF(AND(N639&gt;=NORMA!$Q$4, N639&lt;=NORMA!$R$4),"CUMPLE","NO CUMPLE")</f>
        <v>NO CUMPLE</v>
      </c>
      <c r="Y639" s="51" t="str">
        <f>IF(I639&gt;NORMA!$O$16,"NO CUMPLE","CUMPLE")</f>
        <v>CUMPLE</v>
      </c>
      <c r="Z639" s="51" t="str">
        <f>IF($M639&lt;NORMA!$O$23,"NO CUMPLE","CUMPLE")</f>
        <v>CUMPLE</v>
      </c>
      <c r="AA639" s="51" t="str">
        <f>IF($E639&gt;NORMA!$O$24,"NO CUMPLE","CUMPLE")</f>
        <v>NO CUMPLE</v>
      </c>
      <c r="AB639" s="51" t="str">
        <f>IF($F639&gt;NORMA!$O$25,"NO CUMPLE","CUMPLE")</f>
        <v>NO CUMPLE</v>
      </c>
      <c r="AC639" s="51" t="str">
        <f>IF($K639&gt;NORMA!$O$26,"NO CUMPLE","CUMPLE")</f>
        <v>NO CUMPLE</v>
      </c>
      <c r="AD639" s="51" t="str">
        <f>IF($J639&gt;NORMA!$O$27,"NO CUMPLE","CUMPLE")</f>
        <v>NO CUMPLE</v>
      </c>
      <c r="AE639" s="51" t="str">
        <f>IF($G639&gt;NORMA!$O$28,"NO CUMPLE","CUMPLE")</f>
        <v>NO CUMPLE</v>
      </c>
      <c r="AF639" s="51" t="str">
        <f>IF($H639&gt;NORMA!$O$29,"NO CUMPLE","CUMPLE")</f>
        <v>CUMPLE</v>
      </c>
      <c r="AG639" s="51" t="str">
        <f>IF($O639&gt;NORMA!$O$30,"NO CUMPLE","CUMPLE")</f>
        <v>NO CUMPLE</v>
      </c>
      <c r="AH639" s="51" t="str">
        <f>IF(AND($N639&gt;=NORMA!$R$18, $N639&lt;=NORMA!$S$18),"CUMPLE","NO CUMPLE")</f>
        <v>NO CUMPLE</v>
      </c>
      <c r="AI639" s="51" t="str">
        <f>IF($I639&gt;NORMA!$O$32,"NO CUMPLE","CUMPLE")</f>
        <v>CUMPLE</v>
      </c>
    </row>
    <row r="640" spans="1:35" ht="14.25" customHeight="1" x14ac:dyDescent="0.35">
      <c r="A640" s="213" t="s">
        <v>118</v>
      </c>
      <c r="B640" s="217" t="s">
        <v>119</v>
      </c>
      <c r="C640" s="240">
        <v>40939</v>
      </c>
      <c r="D640" s="251">
        <v>0.5</v>
      </c>
      <c r="E640" s="246">
        <v>33</v>
      </c>
      <c r="F640" s="246">
        <v>71</v>
      </c>
      <c r="G640" s="246">
        <v>133</v>
      </c>
      <c r="H640" s="245">
        <v>3.6</v>
      </c>
      <c r="I640" s="247">
        <v>1.28</v>
      </c>
      <c r="J640" s="248">
        <v>1.24</v>
      </c>
      <c r="K640" s="218">
        <v>24.204999999999998</v>
      </c>
      <c r="L640" s="248">
        <v>0.86872126890400003</v>
      </c>
      <c r="M640" s="249">
        <v>0.17</v>
      </c>
      <c r="N640" s="249">
        <v>7.47</v>
      </c>
      <c r="O640" s="250">
        <v>2400000</v>
      </c>
      <c r="P640" s="51" t="str">
        <f>IF(M640&lt;NORMA!$O$7,"NO CUMPLE","CUMPLE")</f>
        <v>NO CUMPLE</v>
      </c>
      <c r="Q640" s="51" t="str">
        <f>IF(E640&gt;NORMA!$O$8,"NO CUMPLE","CUMPLE")</f>
        <v>CUMPLE</v>
      </c>
      <c r="R640" s="51" t="str">
        <f>IF(F640&gt;NORMA!$O$9,"NO CUMPLE","CUMPLE")</f>
        <v>CUMPLE</v>
      </c>
      <c r="S640" s="51" t="str">
        <f>IF(K640&gt;NORMA!$O$10,"NO CUMPLE","CUMPLE")</f>
        <v>NO CUMPLE</v>
      </c>
      <c r="T640" s="51" t="str">
        <f>IF(J640&gt;NORMA!$O$11,"NO CUMPLE","CUMPLE")</f>
        <v>CUMPLE</v>
      </c>
      <c r="U640" s="51" t="str">
        <f>IF(G640&gt;NORMA!$O$12,"NO CUMPLE","CUMPLE")</f>
        <v>CUMPLE</v>
      </c>
      <c r="V640" s="51" t="str">
        <f>IF(H640&gt;NORMA!$O$13,"NO CUMPLE","CUMPLE")</f>
        <v>CUMPLE</v>
      </c>
      <c r="W640" s="51" t="str">
        <f>IF(O640&gt;NORMA!$O$14,"NO CUMPLE","CUMPLE")</f>
        <v>NO CUMPLE</v>
      </c>
      <c r="X640" s="51" t="str">
        <f>IF(AND(N640&gt;=NORMA!$Q$4, N640&lt;=NORMA!$R$4),"CUMPLE","NO CUMPLE")</f>
        <v>CUMPLE</v>
      </c>
      <c r="Y640" s="51" t="str">
        <f>IF(I640&gt;NORMA!$O$16,"NO CUMPLE","CUMPLE")</f>
        <v>CUMPLE</v>
      </c>
      <c r="Z640" s="51" t="str">
        <f>IF($M640&lt;NORMA!$O$23,"NO CUMPLE","CUMPLE")</f>
        <v>NO CUMPLE</v>
      </c>
      <c r="AA640" s="51" t="str">
        <f>IF($E640&gt;NORMA!$O$24,"NO CUMPLE","CUMPLE")</f>
        <v>NO CUMPLE</v>
      </c>
      <c r="AB640" s="51" t="str">
        <f>IF($F640&gt;NORMA!$O$25,"NO CUMPLE","CUMPLE")</f>
        <v>NO CUMPLE</v>
      </c>
      <c r="AC640" s="51" t="str">
        <f>IF($K640&gt;NORMA!$O$26,"NO CUMPLE","CUMPLE")</f>
        <v>NO CUMPLE</v>
      </c>
      <c r="AD640" s="51" t="str">
        <f>IF($J640&gt;NORMA!$O$27,"NO CUMPLE","CUMPLE")</f>
        <v>CUMPLE</v>
      </c>
      <c r="AE640" s="51" t="str">
        <f>IF($G640&gt;NORMA!$O$28,"NO CUMPLE","CUMPLE")</f>
        <v>CUMPLE</v>
      </c>
      <c r="AF640" s="51" t="str">
        <f>IF($H640&gt;NORMA!$O$29,"NO CUMPLE","CUMPLE")</f>
        <v>CUMPLE</v>
      </c>
      <c r="AG640" s="51" t="str">
        <f>IF($O640&gt;NORMA!$O$30,"NO CUMPLE","CUMPLE")</f>
        <v>NO CUMPLE</v>
      </c>
      <c r="AH640" s="51" t="str">
        <f>IF(AND($N640&gt;=NORMA!$R$18, $N640&lt;=NORMA!$S$18),"CUMPLE","NO CUMPLE")</f>
        <v>CUMPLE</v>
      </c>
      <c r="AI640" s="51" t="str">
        <f>IF($I640&gt;NORMA!$O$32,"NO CUMPLE","CUMPLE")</f>
        <v>NO CUMPLE</v>
      </c>
    </row>
    <row r="641" spans="1:35" ht="14.25" customHeight="1" x14ac:dyDescent="0.35">
      <c r="A641" s="213" t="s">
        <v>120</v>
      </c>
      <c r="B641" s="217" t="s">
        <v>119</v>
      </c>
      <c r="C641" s="240">
        <v>40939</v>
      </c>
      <c r="D641" s="251">
        <v>0.60416666666666696</v>
      </c>
      <c r="E641" s="246">
        <v>87</v>
      </c>
      <c r="F641" s="246">
        <v>270</v>
      </c>
      <c r="G641" s="246">
        <v>279</v>
      </c>
      <c r="H641" s="246">
        <v>21</v>
      </c>
      <c r="I641" s="247">
        <v>5.72</v>
      </c>
      <c r="J641" s="248">
        <v>3.81</v>
      </c>
      <c r="K641" s="218">
        <v>31.609000000000002</v>
      </c>
      <c r="L641" s="248">
        <v>0.85406722222222198</v>
      </c>
      <c r="M641" s="249">
        <v>0.11</v>
      </c>
      <c r="N641" s="249">
        <v>8.69</v>
      </c>
      <c r="O641" s="250">
        <v>2400000</v>
      </c>
      <c r="P641" s="51" t="str">
        <f>IF(M641&lt;NORMA!$O$7,"NO CUMPLE","CUMPLE")</f>
        <v>NO CUMPLE</v>
      </c>
      <c r="Q641" s="51" t="str">
        <f>IF(E641&gt;NORMA!$O$8,"NO CUMPLE","CUMPLE")</f>
        <v>CUMPLE</v>
      </c>
      <c r="R641" s="51" t="str">
        <f>IF(F641&gt;NORMA!$O$9,"NO CUMPLE","CUMPLE")</f>
        <v>NO CUMPLE</v>
      </c>
      <c r="S641" s="51" t="str">
        <f>IF(K641&gt;NORMA!$O$10,"NO CUMPLE","CUMPLE")</f>
        <v>NO CUMPLE</v>
      </c>
      <c r="T641" s="51" t="str">
        <f>IF(J641&gt;NORMA!$O$11,"NO CUMPLE","CUMPLE")</f>
        <v>CUMPLE</v>
      </c>
      <c r="U641" s="51" t="str">
        <f>IF(G641&gt;NORMA!$O$12,"NO CUMPLE","CUMPLE")</f>
        <v>NO CUMPLE</v>
      </c>
      <c r="V641" s="51" t="str">
        <f>IF(H641&gt;NORMA!$O$13,"NO CUMPLE","CUMPLE")</f>
        <v>NO CUMPLE</v>
      </c>
      <c r="W641" s="51" t="str">
        <f>IF(O641&gt;NORMA!$O$14,"NO CUMPLE","CUMPLE")</f>
        <v>NO CUMPLE</v>
      </c>
      <c r="X641" s="51" t="str">
        <f>IF(AND(N641&gt;=NORMA!$Q$4, N641&lt;=NORMA!$R$4),"CUMPLE","NO CUMPLE")</f>
        <v>CUMPLE</v>
      </c>
      <c r="Y641" s="51" t="str">
        <f>IF(I641&gt;NORMA!$O$16,"NO CUMPLE","CUMPLE")</f>
        <v>NO CUMPLE</v>
      </c>
      <c r="Z641" s="51" t="str">
        <f>IF($M641&lt;NORMA!$O$23,"NO CUMPLE","CUMPLE")</f>
        <v>NO CUMPLE</v>
      </c>
      <c r="AA641" s="51" t="str">
        <f>IF($E641&gt;NORMA!$O$24,"NO CUMPLE","CUMPLE")</f>
        <v>NO CUMPLE</v>
      </c>
      <c r="AB641" s="51" t="str">
        <f>IF($F641&gt;NORMA!$O$25,"NO CUMPLE","CUMPLE")</f>
        <v>NO CUMPLE</v>
      </c>
      <c r="AC641" s="51" t="str">
        <f>IF($K641&gt;NORMA!$O$26,"NO CUMPLE","CUMPLE")</f>
        <v>NO CUMPLE</v>
      </c>
      <c r="AD641" s="51" t="str">
        <f>IF($J641&gt;NORMA!$O$27,"NO CUMPLE","CUMPLE")</f>
        <v>NO CUMPLE</v>
      </c>
      <c r="AE641" s="51" t="str">
        <f>IF($G641&gt;NORMA!$O$28,"NO CUMPLE","CUMPLE")</f>
        <v>NO CUMPLE</v>
      </c>
      <c r="AF641" s="51" t="str">
        <f>IF($H641&gt;NORMA!$O$29,"NO CUMPLE","CUMPLE")</f>
        <v>NO CUMPLE</v>
      </c>
      <c r="AG641" s="51" t="str">
        <f>IF($O641&gt;NORMA!$O$30,"NO CUMPLE","CUMPLE")</f>
        <v>NO CUMPLE</v>
      </c>
      <c r="AH641" s="51" t="str">
        <f>IF(AND($N641&gt;=NORMA!$R$18, $N641&lt;=NORMA!$S$18),"CUMPLE","NO CUMPLE")</f>
        <v>NO CUMPLE</v>
      </c>
      <c r="AI641" s="51" t="str">
        <f>IF($I641&gt;NORMA!$O$32,"NO CUMPLE","CUMPLE")</f>
        <v>NO CUMPLE</v>
      </c>
    </row>
    <row r="642" spans="1:35" ht="14.25" customHeight="1" x14ac:dyDescent="0.35">
      <c r="A642" s="256" t="s">
        <v>121</v>
      </c>
      <c r="B642" s="214" t="s">
        <v>119</v>
      </c>
      <c r="C642" s="252">
        <v>40946</v>
      </c>
      <c r="D642" s="251">
        <v>0.5</v>
      </c>
      <c r="E642" s="246">
        <v>31.5</v>
      </c>
      <c r="F642" s="246">
        <v>155</v>
      </c>
      <c r="G642" s="246">
        <v>180</v>
      </c>
      <c r="H642" s="216">
        <v>4.8</v>
      </c>
      <c r="I642" s="247">
        <v>2.34</v>
      </c>
      <c r="J642" s="248">
        <v>1.55</v>
      </c>
      <c r="K642" s="218">
        <v>18.003</v>
      </c>
      <c r="L642" s="248">
        <v>2.1283547944444399</v>
      </c>
      <c r="M642" s="249">
        <v>0.28000000000000003</v>
      </c>
      <c r="N642" s="249">
        <v>7.45</v>
      </c>
      <c r="O642" s="250">
        <v>4000000</v>
      </c>
      <c r="P642" s="51" t="str">
        <f>IF(M642&lt;NORMA!$O$7,"NO CUMPLE","CUMPLE")</f>
        <v>NO CUMPLE</v>
      </c>
      <c r="Q642" s="51" t="str">
        <f>IF(E642&gt;NORMA!$O$8,"NO CUMPLE","CUMPLE")</f>
        <v>CUMPLE</v>
      </c>
      <c r="R642" s="51" t="str">
        <f>IF(F642&gt;NORMA!$O$9,"NO CUMPLE","CUMPLE")</f>
        <v>CUMPLE</v>
      </c>
      <c r="S642" s="51" t="str">
        <f>IF(K642&gt;NORMA!$O$10,"NO CUMPLE","CUMPLE")</f>
        <v>CUMPLE</v>
      </c>
      <c r="T642" s="51" t="str">
        <f>IF(J642&gt;NORMA!$O$11,"NO CUMPLE","CUMPLE")</f>
        <v>CUMPLE</v>
      </c>
      <c r="U642" s="51" t="str">
        <f>IF(G642&gt;NORMA!$O$12,"NO CUMPLE","CUMPLE")</f>
        <v>NO CUMPLE</v>
      </c>
      <c r="V642" s="51" t="str">
        <f>IF(H642&gt;NORMA!$O$13,"NO CUMPLE","CUMPLE")</f>
        <v>CUMPLE</v>
      </c>
      <c r="W642" s="51" t="str">
        <f>IF(O642&gt;NORMA!$O$14,"NO CUMPLE","CUMPLE")</f>
        <v>NO CUMPLE</v>
      </c>
      <c r="X642" s="51" t="str">
        <f>IF(AND(N642&gt;=NORMA!$Q$4, N642&lt;=NORMA!$R$4),"CUMPLE","NO CUMPLE")</f>
        <v>CUMPLE</v>
      </c>
      <c r="Y642" s="51" t="str">
        <f>IF(I642&gt;NORMA!$O$16,"NO CUMPLE","CUMPLE")</f>
        <v>CUMPLE</v>
      </c>
      <c r="Z642" s="51" t="str">
        <f>IF($M642&lt;NORMA!$O$23,"NO CUMPLE","CUMPLE")</f>
        <v>NO CUMPLE</v>
      </c>
      <c r="AA642" s="51" t="str">
        <f>IF($E642&gt;NORMA!$O$24,"NO CUMPLE","CUMPLE")</f>
        <v>NO CUMPLE</v>
      </c>
      <c r="AB642" s="51" t="str">
        <f>IF($F642&gt;NORMA!$O$25,"NO CUMPLE","CUMPLE")</f>
        <v>NO CUMPLE</v>
      </c>
      <c r="AC642" s="51" t="str">
        <f>IF($K642&gt;NORMA!$O$26,"NO CUMPLE","CUMPLE")</f>
        <v>NO CUMPLE</v>
      </c>
      <c r="AD642" s="51" t="str">
        <f>IF($J642&gt;NORMA!$O$27,"NO CUMPLE","CUMPLE")</f>
        <v>CUMPLE</v>
      </c>
      <c r="AE642" s="51" t="str">
        <f>IF($G642&gt;NORMA!$O$28,"NO CUMPLE","CUMPLE")</f>
        <v>NO CUMPLE</v>
      </c>
      <c r="AF642" s="51" t="str">
        <f>IF($H642&gt;NORMA!$O$29,"NO CUMPLE","CUMPLE")</f>
        <v>CUMPLE</v>
      </c>
      <c r="AG642" s="51" t="str">
        <f>IF($O642&gt;NORMA!$O$30,"NO CUMPLE","CUMPLE")</f>
        <v>NO CUMPLE</v>
      </c>
      <c r="AH642" s="51" t="str">
        <f>IF(AND($N642&gt;=NORMA!$R$18, $N642&lt;=NORMA!$S$18),"CUMPLE","NO CUMPLE")</f>
        <v>CUMPLE</v>
      </c>
      <c r="AI642" s="51" t="str">
        <f>IF($I642&gt;NORMA!$O$32,"NO CUMPLE","CUMPLE")</f>
        <v>NO CUMPLE</v>
      </c>
    </row>
    <row r="643" spans="1:35" ht="14.25" customHeight="1" x14ac:dyDescent="0.35">
      <c r="A643" s="213" t="s">
        <v>117</v>
      </c>
      <c r="B643" s="267" t="s">
        <v>119</v>
      </c>
      <c r="C643" s="240">
        <v>40949</v>
      </c>
      <c r="D643" s="251">
        <v>0.125</v>
      </c>
      <c r="E643" s="246">
        <v>113</v>
      </c>
      <c r="F643" s="246">
        <v>279</v>
      </c>
      <c r="G643" s="246">
        <v>1126</v>
      </c>
      <c r="H643" s="216">
        <v>4.5999999999999996</v>
      </c>
      <c r="I643" s="247">
        <v>0.67</v>
      </c>
      <c r="J643" s="248">
        <v>9.64</v>
      </c>
      <c r="K643" s="218">
        <v>43.47</v>
      </c>
      <c r="L643" s="248">
        <v>0.59147191666666699</v>
      </c>
      <c r="M643" s="249">
        <v>5.77</v>
      </c>
      <c r="N643" s="249">
        <v>8.77</v>
      </c>
      <c r="O643" s="250">
        <v>430000</v>
      </c>
      <c r="P643" s="51" t="str">
        <f>IF(M643&lt;NORMA!$O$7,"NO CUMPLE","CUMPLE")</f>
        <v>CUMPLE</v>
      </c>
      <c r="Q643" s="51" t="str">
        <f>IF(E643&gt;NORMA!$O$8,"NO CUMPLE","CUMPLE")</f>
        <v>NO CUMPLE</v>
      </c>
      <c r="R643" s="51" t="str">
        <f>IF(F643&gt;NORMA!$O$9,"NO CUMPLE","CUMPLE")</f>
        <v>NO CUMPLE</v>
      </c>
      <c r="S643" s="51" t="str">
        <f>IF(K643&gt;NORMA!$O$10,"NO CUMPLE","CUMPLE")</f>
        <v>NO CUMPLE</v>
      </c>
      <c r="T643" s="51" t="str">
        <f>IF(J643&gt;NORMA!$O$11,"NO CUMPLE","CUMPLE")</f>
        <v>NO CUMPLE</v>
      </c>
      <c r="U643" s="51" t="str">
        <f>IF(G643&gt;NORMA!$O$12,"NO CUMPLE","CUMPLE")</f>
        <v>NO CUMPLE</v>
      </c>
      <c r="V643" s="51" t="str">
        <f>IF(H643&gt;NORMA!$O$13,"NO CUMPLE","CUMPLE")</f>
        <v>CUMPLE</v>
      </c>
      <c r="W643" s="51" t="str">
        <f>IF(O643&gt;NORMA!$O$14,"NO CUMPLE","CUMPLE")</f>
        <v>CUMPLE</v>
      </c>
      <c r="X643" s="51" t="str">
        <f>IF(AND(N643&gt;=NORMA!$Q$4, N643&lt;=NORMA!$R$4),"CUMPLE","NO CUMPLE")</f>
        <v>CUMPLE</v>
      </c>
      <c r="Y643" s="51" t="str">
        <f>IF(I643&gt;NORMA!$O$16,"NO CUMPLE","CUMPLE")</f>
        <v>CUMPLE</v>
      </c>
      <c r="Z643" s="51" t="str">
        <f>IF($M643&lt;NORMA!$O$23,"NO CUMPLE","CUMPLE")</f>
        <v>CUMPLE</v>
      </c>
      <c r="AA643" s="51" t="str">
        <f>IF($E643&gt;NORMA!$O$24,"NO CUMPLE","CUMPLE")</f>
        <v>NO CUMPLE</v>
      </c>
      <c r="AB643" s="51" t="str">
        <f>IF($F643&gt;NORMA!$O$25,"NO CUMPLE","CUMPLE")</f>
        <v>NO CUMPLE</v>
      </c>
      <c r="AC643" s="51" t="str">
        <f>IF($K643&gt;NORMA!$O$26,"NO CUMPLE","CUMPLE")</f>
        <v>NO CUMPLE</v>
      </c>
      <c r="AD643" s="51" t="str">
        <f>IF($J643&gt;NORMA!$O$27,"NO CUMPLE","CUMPLE")</f>
        <v>NO CUMPLE</v>
      </c>
      <c r="AE643" s="51" t="str">
        <f>IF($G643&gt;NORMA!$O$28,"NO CUMPLE","CUMPLE")</f>
        <v>NO CUMPLE</v>
      </c>
      <c r="AF643" s="51" t="str">
        <f>IF($H643&gt;NORMA!$O$29,"NO CUMPLE","CUMPLE")</f>
        <v>CUMPLE</v>
      </c>
      <c r="AG643" s="51" t="str">
        <f>IF($O643&gt;NORMA!$O$30,"NO CUMPLE","CUMPLE")</f>
        <v>NO CUMPLE</v>
      </c>
      <c r="AH643" s="51" t="str">
        <f>IF(AND($N643&gt;=NORMA!$R$18, $N643&lt;=NORMA!$S$18),"CUMPLE","NO CUMPLE")</f>
        <v>NO CUMPLE</v>
      </c>
      <c r="AI643" s="51" t="str">
        <f>IF($I643&gt;NORMA!$O$32,"NO CUMPLE","CUMPLE")</f>
        <v>CUMPLE</v>
      </c>
    </row>
    <row r="644" spans="1:35" ht="14.25" customHeight="1" x14ac:dyDescent="0.35">
      <c r="A644" s="213" t="s">
        <v>117</v>
      </c>
      <c r="B644" s="267" t="s">
        <v>119</v>
      </c>
      <c r="C644" s="240">
        <v>40960</v>
      </c>
      <c r="D644" s="251">
        <v>0.14583333333333301</v>
      </c>
      <c r="E644" s="246">
        <v>4.9800000000000004</v>
      </c>
      <c r="F644" s="246">
        <v>215</v>
      </c>
      <c r="G644" s="246">
        <v>2587</v>
      </c>
      <c r="H644" s="245">
        <v>3.6</v>
      </c>
      <c r="I644" s="247">
        <v>0.53</v>
      </c>
      <c r="J644" s="248">
        <v>15.68</v>
      </c>
      <c r="K644" s="218">
        <v>13.26</v>
      </c>
      <c r="L644" s="248">
        <v>0.46116165625</v>
      </c>
      <c r="M644" s="249">
        <v>6.56</v>
      </c>
      <c r="N644" s="249">
        <v>8.02</v>
      </c>
      <c r="O644" s="250">
        <v>430000</v>
      </c>
      <c r="P644" s="51" t="str">
        <f>IF(M644&lt;NORMA!$O$7,"NO CUMPLE","CUMPLE")</f>
        <v>CUMPLE</v>
      </c>
      <c r="Q644" s="51" t="str">
        <f>IF(E644&gt;NORMA!$O$8,"NO CUMPLE","CUMPLE")</f>
        <v>CUMPLE</v>
      </c>
      <c r="R644" s="51" t="str">
        <f>IF(F644&gt;NORMA!$O$9,"NO CUMPLE","CUMPLE")</f>
        <v>NO CUMPLE</v>
      </c>
      <c r="S644" s="51" t="str">
        <f>IF(K644&gt;NORMA!$O$10,"NO CUMPLE","CUMPLE")</f>
        <v>CUMPLE</v>
      </c>
      <c r="T644" s="51" t="str">
        <f>IF(J644&gt;NORMA!$O$11,"NO CUMPLE","CUMPLE")</f>
        <v>NO CUMPLE</v>
      </c>
      <c r="U644" s="51" t="str">
        <f>IF(G644&gt;NORMA!$O$12,"NO CUMPLE","CUMPLE")</f>
        <v>NO CUMPLE</v>
      </c>
      <c r="V644" s="51" t="str">
        <f>IF(H644&gt;NORMA!$O$13,"NO CUMPLE","CUMPLE")</f>
        <v>CUMPLE</v>
      </c>
      <c r="W644" s="51" t="str">
        <f>IF(O644&gt;NORMA!$O$14,"NO CUMPLE","CUMPLE")</f>
        <v>CUMPLE</v>
      </c>
      <c r="X644" s="51" t="str">
        <f>IF(AND(N644&gt;=NORMA!$Q$4, N644&lt;=NORMA!$R$4),"CUMPLE","NO CUMPLE")</f>
        <v>CUMPLE</v>
      </c>
      <c r="Y644" s="51" t="str">
        <f>IF(I644&gt;NORMA!$O$16,"NO CUMPLE","CUMPLE")</f>
        <v>CUMPLE</v>
      </c>
      <c r="Z644" s="51" t="str">
        <f>IF($M644&lt;NORMA!$O$23,"NO CUMPLE","CUMPLE")</f>
        <v>CUMPLE</v>
      </c>
      <c r="AA644" s="51" t="str">
        <f>IF($E644&gt;NORMA!$O$24,"NO CUMPLE","CUMPLE")</f>
        <v>CUMPLE</v>
      </c>
      <c r="AB644" s="51" t="str">
        <f>IF($F644&gt;NORMA!$O$25,"NO CUMPLE","CUMPLE")</f>
        <v>NO CUMPLE</v>
      </c>
      <c r="AC644" s="51" t="str">
        <f>IF($K644&gt;NORMA!$O$26,"NO CUMPLE","CUMPLE")</f>
        <v>NO CUMPLE</v>
      </c>
      <c r="AD644" s="51" t="str">
        <f>IF($J644&gt;NORMA!$O$27,"NO CUMPLE","CUMPLE")</f>
        <v>NO CUMPLE</v>
      </c>
      <c r="AE644" s="51" t="str">
        <f>IF($G644&gt;NORMA!$O$28,"NO CUMPLE","CUMPLE")</f>
        <v>NO CUMPLE</v>
      </c>
      <c r="AF644" s="51" t="str">
        <f>IF($H644&gt;NORMA!$O$29,"NO CUMPLE","CUMPLE")</f>
        <v>CUMPLE</v>
      </c>
      <c r="AG644" s="51" t="str">
        <f>IF($O644&gt;NORMA!$O$30,"NO CUMPLE","CUMPLE")</f>
        <v>NO CUMPLE</v>
      </c>
      <c r="AH644" s="51" t="str">
        <f>IF(AND($N644&gt;=NORMA!$R$18, $N644&lt;=NORMA!$S$18),"CUMPLE","NO CUMPLE")</f>
        <v>CUMPLE</v>
      </c>
      <c r="AI644" s="51" t="str">
        <f>IF($I644&gt;NORMA!$O$32,"NO CUMPLE","CUMPLE")</f>
        <v>CUMPLE</v>
      </c>
    </row>
    <row r="645" spans="1:35" ht="14.25" customHeight="1" x14ac:dyDescent="0.35">
      <c r="A645" s="213" t="s">
        <v>118</v>
      </c>
      <c r="B645" s="217" t="s">
        <v>119</v>
      </c>
      <c r="C645" s="240">
        <v>40962</v>
      </c>
      <c r="D645" s="251">
        <v>0.60416666666666696</v>
      </c>
      <c r="E645" s="246">
        <v>17.7</v>
      </c>
      <c r="F645" s="246">
        <v>89.7</v>
      </c>
      <c r="G645" s="246">
        <v>97</v>
      </c>
      <c r="H645" s="246">
        <v>13</v>
      </c>
      <c r="I645" s="247">
        <v>1.94</v>
      </c>
      <c r="J645" s="248">
        <v>1.22</v>
      </c>
      <c r="K645" s="218">
        <v>18.41</v>
      </c>
      <c r="L645" s="248">
        <v>0.89415816250000002</v>
      </c>
      <c r="M645" s="249">
        <v>0.24</v>
      </c>
      <c r="N645" s="249">
        <v>7.39</v>
      </c>
      <c r="O645" s="250">
        <v>900000</v>
      </c>
      <c r="P645" s="51" t="str">
        <f>IF(M645&lt;NORMA!$O$7,"NO CUMPLE","CUMPLE")</f>
        <v>NO CUMPLE</v>
      </c>
      <c r="Q645" s="51" t="str">
        <f>IF(E645&gt;NORMA!$O$8,"NO CUMPLE","CUMPLE")</f>
        <v>CUMPLE</v>
      </c>
      <c r="R645" s="51" t="str">
        <f>IF(F645&gt;NORMA!$O$9,"NO CUMPLE","CUMPLE")</f>
        <v>CUMPLE</v>
      </c>
      <c r="S645" s="51" t="str">
        <f>IF(K645&gt;NORMA!$O$10,"NO CUMPLE","CUMPLE")</f>
        <v>CUMPLE</v>
      </c>
      <c r="T645" s="51" t="str">
        <f>IF(J645&gt;NORMA!$O$11,"NO CUMPLE","CUMPLE")</f>
        <v>CUMPLE</v>
      </c>
      <c r="U645" s="51" t="str">
        <f>IF(G645&gt;NORMA!$O$12,"NO CUMPLE","CUMPLE")</f>
        <v>CUMPLE</v>
      </c>
      <c r="V645" s="51" t="str">
        <f>IF(H645&gt;NORMA!$O$13,"NO CUMPLE","CUMPLE")</f>
        <v>CUMPLE</v>
      </c>
      <c r="W645" s="51" t="str">
        <f>IF(O645&gt;NORMA!$O$14,"NO CUMPLE","CUMPLE")</f>
        <v>CUMPLE</v>
      </c>
      <c r="X645" s="51" t="str">
        <f>IF(AND(N645&gt;=NORMA!$Q$4, N645&lt;=NORMA!$R$4),"CUMPLE","NO CUMPLE")</f>
        <v>CUMPLE</v>
      </c>
      <c r="Y645" s="51" t="str">
        <f>IF(I645&gt;NORMA!$O$16,"NO CUMPLE","CUMPLE")</f>
        <v>CUMPLE</v>
      </c>
      <c r="Z645" s="51" t="str">
        <f>IF($M645&lt;NORMA!$O$23,"NO CUMPLE","CUMPLE")</f>
        <v>NO CUMPLE</v>
      </c>
      <c r="AA645" s="51" t="str">
        <f>IF($E645&gt;NORMA!$O$24,"NO CUMPLE","CUMPLE")</f>
        <v>CUMPLE</v>
      </c>
      <c r="AB645" s="51" t="str">
        <f>IF($F645&gt;NORMA!$O$25,"NO CUMPLE","CUMPLE")</f>
        <v>NO CUMPLE</v>
      </c>
      <c r="AC645" s="51" t="str">
        <f>IF($K645&gt;NORMA!$O$26,"NO CUMPLE","CUMPLE")</f>
        <v>NO CUMPLE</v>
      </c>
      <c r="AD645" s="51" t="str">
        <f>IF($J645&gt;NORMA!$O$27,"NO CUMPLE","CUMPLE")</f>
        <v>CUMPLE</v>
      </c>
      <c r="AE645" s="51" t="str">
        <f>IF($G645&gt;NORMA!$O$28,"NO CUMPLE","CUMPLE")</f>
        <v>CUMPLE</v>
      </c>
      <c r="AF645" s="51" t="str">
        <f>IF($H645&gt;NORMA!$O$29,"NO CUMPLE","CUMPLE")</f>
        <v>NO CUMPLE</v>
      </c>
      <c r="AG645" s="51" t="str">
        <f>IF($O645&gt;NORMA!$O$30,"NO CUMPLE","CUMPLE")</f>
        <v>NO CUMPLE</v>
      </c>
      <c r="AH645" s="51" t="str">
        <f>IF(AND($N645&gt;=NORMA!$R$18, $N645&lt;=NORMA!$S$18),"CUMPLE","NO CUMPLE")</f>
        <v>CUMPLE</v>
      </c>
      <c r="AI645" s="51" t="str">
        <f>IF($I645&gt;NORMA!$O$32,"NO CUMPLE","CUMPLE")</f>
        <v>NO CUMPLE</v>
      </c>
    </row>
    <row r="646" spans="1:35" ht="14.25" customHeight="1" x14ac:dyDescent="0.35">
      <c r="A646" s="213" t="s">
        <v>120</v>
      </c>
      <c r="B646" s="217" t="s">
        <v>119</v>
      </c>
      <c r="C646" s="240">
        <v>40962</v>
      </c>
      <c r="D646" s="251">
        <v>0.51041666666666696</v>
      </c>
      <c r="E646" s="246">
        <v>50.4</v>
      </c>
      <c r="F646" s="246">
        <v>418</v>
      </c>
      <c r="G646" s="246">
        <v>397</v>
      </c>
      <c r="H646" s="246">
        <v>39</v>
      </c>
      <c r="I646" s="247">
        <v>6.41</v>
      </c>
      <c r="J646" s="248">
        <v>4.93</v>
      </c>
      <c r="K646" s="218">
        <v>41.005000000000003</v>
      </c>
      <c r="L646" s="248">
        <v>0.85026493055555596</v>
      </c>
      <c r="M646" s="249">
        <v>0.21</v>
      </c>
      <c r="N646" s="249">
        <v>9.1199999999999992</v>
      </c>
      <c r="O646" s="250">
        <v>43000000</v>
      </c>
      <c r="P646" s="51" t="str">
        <f>IF(M646&lt;NORMA!$O$7,"NO CUMPLE","CUMPLE")</f>
        <v>NO CUMPLE</v>
      </c>
      <c r="Q646" s="51" t="str">
        <f>IF(E646&gt;NORMA!$O$8,"NO CUMPLE","CUMPLE")</f>
        <v>CUMPLE</v>
      </c>
      <c r="R646" s="51" t="str">
        <f>IF(F646&gt;NORMA!$O$9,"NO CUMPLE","CUMPLE")</f>
        <v>NO CUMPLE</v>
      </c>
      <c r="S646" s="51" t="str">
        <f>IF(K646&gt;NORMA!$O$10,"NO CUMPLE","CUMPLE")</f>
        <v>NO CUMPLE</v>
      </c>
      <c r="T646" s="51" t="str">
        <f>IF(J646&gt;NORMA!$O$11,"NO CUMPLE","CUMPLE")</f>
        <v>CUMPLE</v>
      </c>
      <c r="U646" s="51" t="str">
        <f>IF(G646&gt;NORMA!$O$12,"NO CUMPLE","CUMPLE")</f>
        <v>NO CUMPLE</v>
      </c>
      <c r="V646" s="51" t="str">
        <f>IF(H646&gt;NORMA!$O$13,"NO CUMPLE","CUMPLE")</f>
        <v>NO CUMPLE</v>
      </c>
      <c r="W646" s="51" t="str">
        <f>IF(O646&gt;NORMA!$O$14,"NO CUMPLE","CUMPLE")</f>
        <v>NO CUMPLE</v>
      </c>
      <c r="X646" s="51" t="str">
        <f>IF(AND(N646&gt;=NORMA!$Q$4, N646&lt;=NORMA!$R$4),"CUMPLE","NO CUMPLE")</f>
        <v>NO CUMPLE</v>
      </c>
      <c r="Y646" s="51" t="str">
        <f>IF(I646&gt;NORMA!$O$16,"NO CUMPLE","CUMPLE")</f>
        <v>NO CUMPLE</v>
      </c>
      <c r="Z646" s="51" t="str">
        <f>IF($M646&lt;NORMA!$O$23,"NO CUMPLE","CUMPLE")</f>
        <v>NO CUMPLE</v>
      </c>
      <c r="AA646" s="51" t="str">
        <f>IF($E646&gt;NORMA!$O$24,"NO CUMPLE","CUMPLE")</f>
        <v>NO CUMPLE</v>
      </c>
      <c r="AB646" s="51" t="str">
        <f>IF($F646&gt;NORMA!$O$25,"NO CUMPLE","CUMPLE")</f>
        <v>NO CUMPLE</v>
      </c>
      <c r="AC646" s="51" t="str">
        <f>IF($K646&gt;NORMA!$O$26,"NO CUMPLE","CUMPLE")</f>
        <v>NO CUMPLE</v>
      </c>
      <c r="AD646" s="51" t="str">
        <f>IF($J646&gt;NORMA!$O$27,"NO CUMPLE","CUMPLE")</f>
        <v>NO CUMPLE</v>
      </c>
      <c r="AE646" s="51" t="str">
        <f>IF($G646&gt;NORMA!$O$28,"NO CUMPLE","CUMPLE")</f>
        <v>NO CUMPLE</v>
      </c>
      <c r="AF646" s="51" t="str">
        <f>IF($H646&gt;NORMA!$O$29,"NO CUMPLE","CUMPLE")</f>
        <v>NO CUMPLE</v>
      </c>
      <c r="AG646" s="51" t="str">
        <f>IF($O646&gt;NORMA!$O$30,"NO CUMPLE","CUMPLE")</f>
        <v>NO CUMPLE</v>
      </c>
      <c r="AH646" s="51" t="str">
        <f>IF(AND($N646&gt;=NORMA!$R$18, $N646&lt;=NORMA!$S$18),"CUMPLE","NO CUMPLE")</f>
        <v>NO CUMPLE</v>
      </c>
      <c r="AI646" s="51" t="str">
        <f>IF($I646&gt;NORMA!$O$32,"NO CUMPLE","CUMPLE")</f>
        <v>NO CUMPLE</v>
      </c>
    </row>
    <row r="647" spans="1:35" ht="14.25" customHeight="1" x14ac:dyDescent="0.35">
      <c r="A647" s="256" t="s">
        <v>121</v>
      </c>
      <c r="B647" s="214" t="s">
        <v>119</v>
      </c>
      <c r="C647" s="252">
        <v>40973</v>
      </c>
      <c r="D647" s="251">
        <v>0.5</v>
      </c>
      <c r="E647" s="246">
        <v>71.3</v>
      </c>
      <c r="F647" s="246">
        <v>264</v>
      </c>
      <c r="G647" s="246">
        <v>104</v>
      </c>
      <c r="H647" s="246">
        <v>23</v>
      </c>
      <c r="I647" s="247">
        <v>7.69</v>
      </c>
      <c r="J647" s="248">
        <v>4.04</v>
      </c>
      <c r="K647" s="218">
        <v>36.826999999999998</v>
      </c>
      <c r="L647" s="248">
        <v>1.1385469833333299</v>
      </c>
      <c r="M647" s="249">
        <v>0.21</v>
      </c>
      <c r="N647" s="249">
        <v>7.5</v>
      </c>
      <c r="O647" s="250">
        <v>4300000</v>
      </c>
      <c r="P647" s="51" t="str">
        <f>IF(M647&lt;NORMA!$O$7,"NO CUMPLE","CUMPLE")</f>
        <v>NO CUMPLE</v>
      </c>
      <c r="Q647" s="51" t="str">
        <f>IF(E647&gt;NORMA!$O$8,"NO CUMPLE","CUMPLE")</f>
        <v>CUMPLE</v>
      </c>
      <c r="R647" s="51" t="str">
        <f>IF(F647&gt;NORMA!$O$9,"NO CUMPLE","CUMPLE")</f>
        <v>NO CUMPLE</v>
      </c>
      <c r="S647" s="51" t="str">
        <f>IF(K647&gt;NORMA!$O$10,"NO CUMPLE","CUMPLE")</f>
        <v>NO CUMPLE</v>
      </c>
      <c r="T647" s="51" t="str">
        <f>IF(J647&gt;NORMA!$O$11,"NO CUMPLE","CUMPLE")</f>
        <v>CUMPLE</v>
      </c>
      <c r="U647" s="51" t="str">
        <f>IF(G647&gt;NORMA!$O$12,"NO CUMPLE","CUMPLE")</f>
        <v>CUMPLE</v>
      </c>
      <c r="V647" s="51" t="str">
        <f>IF(H647&gt;NORMA!$O$13,"NO CUMPLE","CUMPLE")</f>
        <v>NO CUMPLE</v>
      </c>
      <c r="W647" s="51" t="str">
        <f>IF(O647&gt;NORMA!$O$14,"NO CUMPLE","CUMPLE")</f>
        <v>NO CUMPLE</v>
      </c>
      <c r="X647" s="51" t="str">
        <f>IF(AND(N647&gt;=NORMA!$Q$4, N647&lt;=NORMA!$R$4),"CUMPLE","NO CUMPLE")</f>
        <v>CUMPLE</v>
      </c>
      <c r="Y647" s="51" t="str">
        <f>IF(I647&gt;NORMA!$O$16,"NO CUMPLE","CUMPLE")</f>
        <v>NO CUMPLE</v>
      </c>
      <c r="Z647" s="51" t="str">
        <f>IF($M647&lt;NORMA!$O$23,"NO CUMPLE","CUMPLE")</f>
        <v>NO CUMPLE</v>
      </c>
      <c r="AA647" s="51" t="str">
        <f>IF($E647&gt;NORMA!$O$24,"NO CUMPLE","CUMPLE")</f>
        <v>NO CUMPLE</v>
      </c>
      <c r="AB647" s="51" t="str">
        <f>IF($F647&gt;NORMA!$O$25,"NO CUMPLE","CUMPLE")</f>
        <v>NO CUMPLE</v>
      </c>
      <c r="AC647" s="51" t="str">
        <f>IF($K647&gt;NORMA!$O$26,"NO CUMPLE","CUMPLE")</f>
        <v>NO CUMPLE</v>
      </c>
      <c r="AD647" s="51" t="str">
        <f>IF($J647&gt;NORMA!$O$27,"NO CUMPLE","CUMPLE")</f>
        <v>NO CUMPLE</v>
      </c>
      <c r="AE647" s="51" t="str">
        <f>IF($G647&gt;NORMA!$O$28,"NO CUMPLE","CUMPLE")</f>
        <v>CUMPLE</v>
      </c>
      <c r="AF647" s="51" t="str">
        <f>IF($H647&gt;NORMA!$O$29,"NO CUMPLE","CUMPLE")</f>
        <v>NO CUMPLE</v>
      </c>
      <c r="AG647" s="51" t="str">
        <f>IF($O647&gt;NORMA!$O$30,"NO CUMPLE","CUMPLE")</f>
        <v>NO CUMPLE</v>
      </c>
      <c r="AH647" s="51" t="str">
        <f>IF(AND($N647&gt;=NORMA!$R$18, $N647&lt;=NORMA!$S$18),"CUMPLE","NO CUMPLE")</f>
        <v>CUMPLE</v>
      </c>
      <c r="AI647" s="51" t="str">
        <f>IF($I647&gt;NORMA!$O$32,"NO CUMPLE","CUMPLE")</f>
        <v>NO CUMPLE</v>
      </c>
    </row>
    <row r="648" spans="1:35" ht="14.25" customHeight="1" x14ac:dyDescent="0.35">
      <c r="A648" s="213" t="s">
        <v>117</v>
      </c>
      <c r="B648" s="267" t="s">
        <v>119</v>
      </c>
      <c r="C648" s="240">
        <v>40974</v>
      </c>
      <c r="D648" s="251">
        <v>0.52083333333333304</v>
      </c>
      <c r="E648" s="246">
        <v>62.3</v>
      </c>
      <c r="F648" s="246">
        <v>282</v>
      </c>
      <c r="G648" s="246">
        <v>4810</v>
      </c>
      <c r="H648" s="246">
        <v>11</v>
      </c>
      <c r="I648" s="247">
        <v>1.03</v>
      </c>
      <c r="J648" s="248">
        <v>35.4</v>
      </c>
      <c r="K648" s="218">
        <v>31.805</v>
      </c>
      <c r="L648" s="248">
        <v>0.52040658333333401</v>
      </c>
      <c r="M648" s="249">
        <v>4.9000000000000004</v>
      </c>
      <c r="N648" s="249">
        <v>9.84</v>
      </c>
      <c r="O648" s="250">
        <v>430000</v>
      </c>
      <c r="P648" s="51" t="str">
        <f>IF(M648&lt;NORMA!$O$7,"NO CUMPLE","CUMPLE")</f>
        <v>CUMPLE</v>
      </c>
      <c r="Q648" s="51" t="str">
        <f>IF(E648&gt;NORMA!$O$8,"NO CUMPLE","CUMPLE")</f>
        <v>CUMPLE</v>
      </c>
      <c r="R648" s="51" t="str">
        <f>IF(F648&gt;NORMA!$O$9,"NO CUMPLE","CUMPLE")</f>
        <v>NO CUMPLE</v>
      </c>
      <c r="S648" s="51" t="str">
        <f>IF(K648&gt;NORMA!$O$10,"NO CUMPLE","CUMPLE")</f>
        <v>NO CUMPLE</v>
      </c>
      <c r="T648" s="51" t="str">
        <f>IF(J648&gt;NORMA!$O$11,"NO CUMPLE","CUMPLE")</f>
        <v>NO CUMPLE</v>
      </c>
      <c r="U648" s="51" t="str">
        <f>IF(G648&gt;NORMA!$O$12,"NO CUMPLE","CUMPLE")</f>
        <v>NO CUMPLE</v>
      </c>
      <c r="V648" s="51" t="str">
        <f>IF(H648&gt;NORMA!$O$13,"NO CUMPLE","CUMPLE")</f>
        <v>CUMPLE</v>
      </c>
      <c r="W648" s="51" t="str">
        <f>IF(O648&gt;NORMA!$O$14,"NO CUMPLE","CUMPLE")</f>
        <v>CUMPLE</v>
      </c>
      <c r="X648" s="51" t="str">
        <f>IF(AND(N648&gt;=NORMA!$Q$4, N648&lt;=NORMA!$R$4),"CUMPLE","NO CUMPLE")</f>
        <v>NO CUMPLE</v>
      </c>
      <c r="Y648" s="51" t="str">
        <f>IF(I648&gt;NORMA!$O$16,"NO CUMPLE","CUMPLE")</f>
        <v>CUMPLE</v>
      </c>
      <c r="Z648" s="51" t="str">
        <f>IF($M648&lt;NORMA!$O$23,"NO CUMPLE","CUMPLE")</f>
        <v>CUMPLE</v>
      </c>
      <c r="AA648" s="51" t="str">
        <f>IF($E648&gt;NORMA!$O$24,"NO CUMPLE","CUMPLE")</f>
        <v>NO CUMPLE</v>
      </c>
      <c r="AB648" s="51" t="str">
        <f>IF($F648&gt;NORMA!$O$25,"NO CUMPLE","CUMPLE")</f>
        <v>NO CUMPLE</v>
      </c>
      <c r="AC648" s="51" t="str">
        <f>IF($K648&gt;NORMA!$O$26,"NO CUMPLE","CUMPLE")</f>
        <v>NO CUMPLE</v>
      </c>
      <c r="AD648" s="51" t="str">
        <f>IF($J648&gt;NORMA!$O$27,"NO CUMPLE","CUMPLE")</f>
        <v>NO CUMPLE</v>
      </c>
      <c r="AE648" s="51" t="str">
        <f>IF($G648&gt;NORMA!$O$28,"NO CUMPLE","CUMPLE")</f>
        <v>NO CUMPLE</v>
      </c>
      <c r="AF648" s="51" t="str">
        <f>IF($H648&gt;NORMA!$O$29,"NO CUMPLE","CUMPLE")</f>
        <v>NO CUMPLE</v>
      </c>
      <c r="AG648" s="51" t="str">
        <f>IF($O648&gt;NORMA!$O$30,"NO CUMPLE","CUMPLE")</f>
        <v>NO CUMPLE</v>
      </c>
      <c r="AH648" s="51" t="str">
        <f>IF(AND($N648&gt;=NORMA!$R$18, $N648&lt;=NORMA!$S$18),"CUMPLE","NO CUMPLE")</f>
        <v>NO CUMPLE</v>
      </c>
      <c r="AI648" s="51" t="str">
        <f>IF($I648&gt;NORMA!$O$32,"NO CUMPLE","CUMPLE")</f>
        <v>NO CUMPLE</v>
      </c>
    </row>
    <row r="649" spans="1:35" ht="14.25" customHeight="1" x14ac:dyDescent="0.35">
      <c r="A649" s="256" t="s">
        <v>121</v>
      </c>
      <c r="B649" s="214" t="s">
        <v>119</v>
      </c>
      <c r="C649" s="252">
        <v>40975</v>
      </c>
      <c r="D649" s="251">
        <v>0.33333333333333298</v>
      </c>
      <c r="E649" s="246">
        <v>55.6</v>
      </c>
      <c r="F649" s="246">
        <v>197</v>
      </c>
      <c r="G649" s="246">
        <v>79</v>
      </c>
      <c r="H649" s="246">
        <v>26</v>
      </c>
      <c r="I649" s="247">
        <v>5.64</v>
      </c>
      <c r="J649" s="248">
        <v>2.92</v>
      </c>
      <c r="K649" s="218">
        <v>28.606000000000002</v>
      </c>
      <c r="L649" s="248">
        <v>1.0941510000000001</v>
      </c>
      <c r="M649" s="249">
        <v>0.27</v>
      </c>
      <c r="N649" s="249">
        <v>7.59</v>
      </c>
      <c r="O649" s="250">
        <v>9300000</v>
      </c>
      <c r="P649" s="51" t="str">
        <f>IF(M649&lt;NORMA!$O$7,"NO CUMPLE","CUMPLE")</f>
        <v>NO CUMPLE</v>
      </c>
      <c r="Q649" s="51" t="str">
        <f>IF(E649&gt;NORMA!$O$8,"NO CUMPLE","CUMPLE")</f>
        <v>CUMPLE</v>
      </c>
      <c r="R649" s="51" t="str">
        <f>IF(F649&gt;NORMA!$O$9,"NO CUMPLE","CUMPLE")</f>
        <v>CUMPLE</v>
      </c>
      <c r="S649" s="51" t="str">
        <f>IF(K649&gt;NORMA!$O$10,"NO CUMPLE","CUMPLE")</f>
        <v>NO CUMPLE</v>
      </c>
      <c r="T649" s="51" t="str">
        <f>IF(J649&gt;NORMA!$O$11,"NO CUMPLE","CUMPLE")</f>
        <v>CUMPLE</v>
      </c>
      <c r="U649" s="51" t="str">
        <f>IF(G649&gt;NORMA!$O$12,"NO CUMPLE","CUMPLE")</f>
        <v>CUMPLE</v>
      </c>
      <c r="V649" s="51" t="str">
        <f>IF(H649&gt;NORMA!$O$13,"NO CUMPLE","CUMPLE")</f>
        <v>NO CUMPLE</v>
      </c>
      <c r="W649" s="51" t="str">
        <f>IF(O649&gt;NORMA!$O$14,"NO CUMPLE","CUMPLE")</f>
        <v>NO CUMPLE</v>
      </c>
      <c r="X649" s="51" t="str">
        <f>IF(AND(N649&gt;=NORMA!$Q$4, N649&lt;=NORMA!$R$4),"CUMPLE","NO CUMPLE")</f>
        <v>CUMPLE</v>
      </c>
      <c r="Y649" s="51" t="str">
        <f>IF(I649&gt;NORMA!$O$16,"NO CUMPLE","CUMPLE")</f>
        <v>NO CUMPLE</v>
      </c>
      <c r="Z649" s="51" t="str">
        <f>IF($M649&lt;NORMA!$O$23,"NO CUMPLE","CUMPLE")</f>
        <v>NO CUMPLE</v>
      </c>
      <c r="AA649" s="51" t="str">
        <f>IF($E649&gt;NORMA!$O$24,"NO CUMPLE","CUMPLE")</f>
        <v>NO CUMPLE</v>
      </c>
      <c r="AB649" s="51" t="str">
        <f>IF($F649&gt;NORMA!$O$25,"NO CUMPLE","CUMPLE")</f>
        <v>NO CUMPLE</v>
      </c>
      <c r="AC649" s="51" t="str">
        <f>IF($K649&gt;NORMA!$O$26,"NO CUMPLE","CUMPLE")</f>
        <v>NO CUMPLE</v>
      </c>
      <c r="AD649" s="51" t="str">
        <f>IF($J649&gt;NORMA!$O$27,"NO CUMPLE","CUMPLE")</f>
        <v>CUMPLE</v>
      </c>
      <c r="AE649" s="51" t="str">
        <f>IF($G649&gt;NORMA!$O$28,"NO CUMPLE","CUMPLE")</f>
        <v>CUMPLE</v>
      </c>
      <c r="AF649" s="51" t="str">
        <f>IF($H649&gt;NORMA!$O$29,"NO CUMPLE","CUMPLE")</f>
        <v>NO CUMPLE</v>
      </c>
      <c r="AG649" s="51" t="str">
        <f>IF($O649&gt;NORMA!$O$30,"NO CUMPLE","CUMPLE")</f>
        <v>NO CUMPLE</v>
      </c>
      <c r="AH649" s="51" t="str">
        <f>IF(AND($N649&gt;=NORMA!$R$18, $N649&lt;=NORMA!$S$18),"CUMPLE","NO CUMPLE")</f>
        <v>CUMPLE</v>
      </c>
      <c r="AI649" s="51" t="str">
        <f>IF($I649&gt;NORMA!$O$32,"NO CUMPLE","CUMPLE")</f>
        <v>NO CUMPLE</v>
      </c>
    </row>
    <row r="650" spans="1:35" ht="14.25" customHeight="1" x14ac:dyDescent="0.35">
      <c r="A650" s="213" t="s">
        <v>118</v>
      </c>
      <c r="B650" s="217" t="s">
        <v>119</v>
      </c>
      <c r="C650" s="240">
        <v>40981</v>
      </c>
      <c r="D650" s="251">
        <v>0.54166666666666696</v>
      </c>
      <c r="E650" s="246">
        <v>44.9</v>
      </c>
      <c r="F650" s="246">
        <v>131</v>
      </c>
      <c r="G650" s="246">
        <v>57</v>
      </c>
      <c r="H650" s="245">
        <v>3.6</v>
      </c>
      <c r="I650" s="247">
        <v>1.77</v>
      </c>
      <c r="J650" s="248">
        <v>1.17</v>
      </c>
      <c r="K650" s="218">
        <v>20.202999999999999</v>
      </c>
      <c r="L650" s="248">
        <v>0.72538452916666696</v>
      </c>
      <c r="M650" s="249">
        <v>0.4</v>
      </c>
      <c r="N650" s="249">
        <v>7.39</v>
      </c>
      <c r="O650" s="250">
        <v>300000</v>
      </c>
      <c r="P650" s="51" t="str">
        <f>IF(M650&lt;NORMA!$O$7,"NO CUMPLE","CUMPLE")</f>
        <v>NO CUMPLE</v>
      </c>
      <c r="Q650" s="51" t="str">
        <f>IF(E650&gt;NORMA!$O$8,"NO CUMPLE","CUMPLE")</f>
        <v>CUMPLE</v>
      </c>
      <c r="R650" s="51" t="str">
        <f>IF(F650&gt;NORMA!$O$9,"NO CUMPLE","CUMPLE")</f>
        <v>CUMPLE</v>
      </c>
      <c r="S650" s="51" t="str">
        <f>IF(K650&gt;NORMA!$O$10,"NO CUMPLE","CUMPLE")</f>
        <v>NO CUMPLE</v>
      </c>
      <c r="T650" s="51" t="str">
        <f>IF(J650&gt;NORMA!$O$11,"NO CUMPLE","CUMPLE")</f>
        <v>CUMPLE</v>
      </c>
      <c r="U650" s="51" t="str">
        <f>IF(G650&gt;NORMA!$O$12,"NO CUMPLE","CUMPLE")</f>
        <v>CUMPLE</v>
      </c>
      <c r="V650" s="51" t="str">
        <f>IF(H650&gt;NORMA!$O$13,"NO CUMPLE","CUMPLE")</f>
        <v>CUMPLE</v>
      </c>
      <c r="W650" s="51" t="str">
        <f>IF(O650&gt;NORMA!$O$14,"NO CUMPLE","CUMPLE")</f>
        <v>CUMPLE</v>
      </c>
      <c r="X650" s="51" t="str">
        <f>IF(AND(N650&gt;=NORMA!$Q$4, N650&lt;=NORMA!$R$4),"CUMPLE","NO CUMPLE")</f>
        <v>CUMPLE</v>
      </c>
      <c r="Y650" s="51" t="str">
        <f>IF(I650&gt;NORMA!$O$16,"NO CUMPLE","CUMPLE")</f>
        <v>CUMPLE</v>
      </c>
      <c r="Z650" s="51" t="str">
        <f>IF($M650&lt;NORMA!$O$23,"NO CUMPLE","CUMPLE")</f>
        <v>NO CUMPLE</v>
      </c>
      <c r="AA650" s="51" t="str">
        <f>IF($E650&gt;NORMA!$O$24,"NO CUMPLE","CUMPLE")</f>
        <v>NO CUMPLE</v>
      </c>
      <c r="AB650" s="51" t="str">
        <f>IF($F650&gt;NORMA!$O$25,"NO CUMPLE","CUMPLE")</f>
        <v>NO CUMPLE</v>
      </c>
      <c r="AC650" s="51" t="str">
        <f>IF($K650&gt;NORMA!$O$26,"NO CUMPLE","CUMPLE")</f>
        <v>NO CUMPLE</v>
      </c>
      <c r="AD650" s="51" t="str">
        <f>IF($J650&gt;NORMA!$O$27,"NO CUMPLE","CUMPLE")</f>
        <v>CUMPLE</v>
      </c>
      <c r="AE650" s="51" t="str">
        <f>IF($G650&gt;NORMA!$O$28,"NO CUMPLE","CUMPLE")</f>
        <v>CUMPLE</v>
      </c>
      <c r="AF650" s="51" t="str">
        <f>IF($H650&gt;NORMA!$O$29,"NO CUMPLE","CUMPLE")</f>
        <v>CUMPLE</v>
      </c>
      <c r="AG650" s="51" t="str">
        <f>IF($O650&gt;NORMA!$O$30,"NO CUMPLE","CUMPLE")</f>
        <v>NO CUMPLE</v>
      </c>
      <c r="AH650" s="51" t="str">
        <f>IF(AND($N650&gt;=NORMA!$R$18, $N650&lt;=NORMA!$S$18),"CUMPLE","NO CUMPLE")</f>
        <v>CUMPLE</v>
      </c>
      <c r="AI650" s="51" t="str">
        <f>IF($I650&gt;NORMA!$O$32,"NO CUMPLE","CUMPLE")</f>
        <v>NO CUMPLE</v>
      </c>
    </row>
    <row r="651" spans="1:35" ht="14.25" customHeight="1" x14ac:dyDescent="0.35">
      <c r="A651" s="213" t="s">
        <v>117</v>
      </c>
      <c r="B651" s="267" t="s">
        <v>119</v>
      </c>
      <c r="C651" s="240">
        <v>41138</v>
      </c>
      <c r="D651" s="251">
        <v>0</v>
      </c>
      <c r="E651" s="246">
        <v>3.7</v>
      </c>
      <c r="F651" s="246">
        <v>25.8</v>
      </c>
      <c r="G651" s="246">
        <v>228</v>
      </c>
      <c r="H651" s="245">
        <v>3.6</v>
      </c>
      <c r="I651" s="247">
        <v>0.34</v>
      </c>
      <c r="J651" s="248">
        <v>1.83</v>
      </c>
      <c r="K651" s="218">
        <v>1.8320000000000001</v>
      </c>
      <c r="L651" s="248">
        <v>2.0665187500000002</v>
      </c>
      <c r="M651" s="249">
        <v>8.07</v>
      </c>
      <c r="N651" s="249">
        <v>7.39</v>
      </c>
      <c r="O651" s="250">
        <v>230000</v>
      </c>
      <c r="P651" s="51" t="str">
        <f>IF(M651&lt;NORMA!$O$7,"NO CUMPLE","CUMPLE")</f>
        <v>CUMPLE</v>
      </c>
      <c r="Q651" s="51" t="str">
        <f>IF(E651&gt;NORMA!$O$8,"NO CUMPLE","CUMPLE")</f>
        <v>CUMPLE</v>
      </c>
      <c r="R651" s="51" t="str">
        <f>IF(F651&gt;NORMA!$O$9,"NO CUMPLE","CUMPLE")</f>
        <v>CUMPLE</v>
      </c>
      <c r="S651" s="51" t="str">
        <f>IF(K651&gt;NORMA!$O$10,"NO CUMPLE","CUMPLE")</f>
        <v>CUMPLE</v>
      </c>
      <c r="T651" s="51" t="str">
        <f>IF(J651&gt;NORMA!$O$11,"NO CUMPLE","CUMPLE")</f>
        <v>CUMPLE</v>
      </c>
      <c r="U651" s="51" t="str">
        <f>IF(G651&gt;NORMA!$O$12,"NO CUMPLE","CUMPLE")</f>
        <v>NO CUMPLE</v>
      </c>
      <c r="V651" s="51" t="str">
        <f>IF(H651&gt;NORMA!$O$13,"NO CUMPLE","CUMPLE")</f>
        <v>CUMPLE</v>
      </c>
      <c r="W651" s="51" t="str">
        <f>IF(O651&gt;NORMA!$O$14,"NO CUMPLE","CUMPLE")</f>
        <v>CUMPLE</v>
      </c>
      <c r="X651" s="51" t="str">
        <f>IF(AND(N651&gt;=NORMA!$Q$4, N651&lt;=NORMA!$R$4),"CUMPLE","NO CUMPLE")</f>
        <v>CUMPLE</v>
      </c>
      <c r="Y651" s="51" t="str">
        <f>IF(I651&gt;NORMA!$O$16,"NO CUMPLE","CUMPLE")</f>
        <v>CUMPLE</v>
      </c>
      <c r="Z651" s="51" t="str">
        <f>IF($M651&lt;NORMA!$O$23,"NO CUMPLE","CUMPLE")</f>
        <v>CUMPLE</v>
      </c>
      <c r="AA651" s="51" t="str">
        <f>IF($E651&gt;NORMA!$O$24,"NO CUMPLE","CUMPLE")</f>
        <v>CUMPLE</v>
      </c>
      <c r="AB651" s="51" t="str">
        <f>IF($F651&gt;NORMA!$O$25,"NO CUMPLE","CUMPLE")</f>
        <v>CUMPLE</v>
      </c>
      <c r="AC651" s="51" t="str">
        <f>IF($K651&gt;NORMA!$O$26,"NO CUMPLE","CUMPLE")</f>
        <v>CUMPLE</v>
      </c>
      <c r="AD651" s="51" t="str">
        <f>IF($J651&gt;NORMA!$O$27,"NO CUMPLE","CUMPLE")</f>
        <v>CUMPLE</v>
      </c>
      <c r="AE651" s="51" t="str">
        <f>IF($G651&gt;NORMA!$O$28,"NO CUMPLE","CUMPLE")</f>
        <v>NO CUMPLE</v>
      </c>
      <c r="AF651" s="51" t="str">
        <f>IF($H651&gt;NORMA!$O$29,"NO CUMPLE","CUMPLE")</f>
        <v>CUMPLE</v>
      </c>
      <c r="AG651" s="51" t="str">
        <f>IF($O651&gt;NORMA!$O$30,"NO CUMPLE","CUMPLE")</f>
        <v>NO CUMPLE</v>
      </c>
      <c r="AH651" s="51" t="str">
        <f>IF(AND($N651&gt;=NORMA!$R$18, $N651&lt;=NORMA!$S$18),"CUMPLE","NO CUMPLE")</f>
        <v>CUMPLE</v>
      </c>
      <c r="AI651" s="51" t="str">
        <f>IF($I651&gt;NORMA!$O$32,"NO CUMPLE","CUMPLE")</f>
        <v>CUMPLE</v>
      </c>
    </row>
    <row r="652" spans="1:35" ht="14.25" customHeight="1" x14ac:dyDescent="0.35">
      <c r="A652" s="213" t="s">
        <v>118</v>
      </c>
      <c r="B652" s="217" t="s">
        <v>119</v>
      </c>
      <c r="C652" s="240">
        <v>41142</v>
      </c>
      <c r="D652" s="251">
        <v>0.3125</v>
      </c>
      <c r="E652" s="246">
        <v>3.1</v>
      </c>
      <c r="F652" s="246">
        <v>21.9</v>
      </c>
      <c r="G652" s="246">
        <v>18</v>
      </c>
      <c r="H652" s="245">
        <v>3.6</v>
      </c>
      <c r="I652" s="247">
        <v>0.11</v>
      </c>
      <c r="J652" s="248">
        <v>0.49</v>
      </c>
      <c r="K652" s="218">
        <v>3.4780000000000002</v>
      </c>
      <c r="L652" s="248">
        <v>3.2121318666666698</v>
      </c>
      <c r="M652" s="249">
        <v>1.1000000000000001</v>
      </c>
      <c r="N652" s="249">
        <v>6.73</v>
      </c>
      <c r="O652" s="250">
        <v>43000</v>
      </c>
      <c r="P652" s="51" t="str">
        <f>IF(M652&lt;NORMA!$O$7,"NO CUMPLE","CUMPLE")</f>
        <v>CUMPLE</v>
      </c>
      <c r="Q652" s="51" t="str">
        <f>IF(E652&gt;NORMA!$O$8,"NO CUMPLE","CUMPLE")</f>
        <v>CUMPLE</v>
      </c>
      <c r="R652" s="51" t="str">
        <f>IF(F652&gt;NORMA!$O$9,"NO CUMPLE","CUMPLE")</f>
        <v>CUMPLE</v>
      </c>
      <c r="S652" s="51" t="str">
        <f>IF(K652&gt;NORMA!$O$10,"NO CUMPLE","CUMPLE")</f>
        <v>CUMPLE</v>
      </c>
      <c r="T652" s="51" t="str">
        <f>IF(J652&gt;NORMA!$O$11,"NO CUMPLE","CUMPLE")</f>
        <v>CUMPLE</v>
      </c>
      <c r="U652" s="51" t="str">
        <f>IF(G652&gt;NORMA!$O$12,"NO CUMPLE","CUMPLE")</f>
        <v>CUMPLE</v>
      </c>
      <c r="V652" s="51" t="str">
        <f>IF(H652&gt;NORMA!$O$13,"NO CUMPLE","CUMPLE")</f>
        <v>CUMPLE</v>
      </c>
      <c r="W652" s="51" t="str">
        <f>IF(O652&gt;NORMA!$O$14,"NO CUMPLE","CUMPLE")</f>
        <v>CUMPLE</v>
      </c>
      <c r="X652" s="51" t="str">
        <f>IF(AND(N652&gt;=NORMA!$Q$4, N652&lt;=NORMA!$R$4),"CUMPLE","NO CUMPLE")</f>
        <v>CUMPLE</v>
      </c>
      <c r="Y652" s="51" t="str">
        <f>IF(I652&gt;NORMA!$O$16,"NO CUMPLE","CUMPLE")</f>
        <v>CUMPLE</v>
      </c>
      <c r="Z652" s="51" t="str">
        <f>IF($M652&lt;NORMA!$O$23,"NO CUMPLE","CUMPLE")</f>
        <v>NO CUMPLE</v>
      </c>
      <c r="AA652" s="51" t="str">
        <f>IF($E652&gt;NORMA!$O$24,"NO CUMPLE","CUMPLE")</f>
        <v>CUMPLE</v>
      </c>
      <c r="AB652" s="51" t="str">
        <f>IF($F652&gt;NORMA!$O$25,"NO CUMPLE","CUMPLE")</f>
        <v>CUMPLE</v>
      </c>
      <c r="AC652" s="51" t="str">
        <f>IF($K652&gt;NORMA!$O$26,"NO CUMPLE","CUMPLE")</f>
        <v>CUMPLE</v>
      </c>
      <c r="AD652" s="51" t="str">
        <f>IF($J652&gt;NORMA!$O$27,"NO CUMPLE","CUMPLE")</f>
        <v>CUMPLE</v>
      </c>
      <c r="AE652" s="51" t="str">
        <f>IF($G652&gt;NORMA!$O$28,"NO CUMPLE","CUMPLE")</f>
        <v>CUMPLE</v>
      </c>
      <c r="AF652" s="51" t="str">
        <f>IF($H652&gt;NORMA!$O$29,"NO CUMPLE","CUMPLE")</f>
        <v>CUMPLE</v>
      </c>
      <c r="AG652" s="51" t="str">
        <f>IF($O652&gt;NORMA!$O$30,"NO CUMPLE","CUMPLE")</f>
        <v>CUMPLE</v>
      </c>
      <c r="AH652" s="51" t="str">
        <f>IF(AND($N652&gt;=NORMA!$R$18, $N652&lt;=NORMA!$S$18),"CUMPLE","NO CUMPLE")</f>
        <v>CUMPLE</v>
      </c>
      <c r="AI652" s="51" t="str">
        <f>IF($I652&gt;NORMA!$O$32,"NO CUMPLE","CUMPLE")</f>
        <v>CUMPLE</v>
      </c>
    </row>
    <row r="653" spans="1:35" ht="14.25" customHeight="1" x14ac:dyDescent="0.35">
      <c r="A653" s="213" t="s">
        <v>120</v>
      </c>
      <c r="B653" s="217" t="s">
        <v>119</v>
      </c>
      <c r="C653" s="240">
        <v>41142</v>
      </c>
      <c r="D653" s="251">
        <v>0.40625</v>
      </c>
      <c r="E653" s="246">
        <v>18.100000000000001</v>
      </c>
      <c r="F653" s="246">
        <v>84.7</v>
      </c>
      <c r="G653" s="246">
        <v>63</v>
      </c>
      <c r="H653" s="245">
        <v>3.6</v>
      </c>
      <c r="I653" s="247">
        <v>0.86</v>
      </c>
      <c r="J653" s="248">
        <v>1.43</v>
      </c>
      <c r="K653" s="218">
        <v>13.342000000000001</v>
      </c>
      <c r="L653" s="248">
        <v>2.9400833333333298</v>
      </c>
      <c r="M653" s="249">
        <v>0.9</v>
      </c>
      <c r="N653" s="249">
        <v>8.7899999999999991</v>
      </c>
      <c r="O653" s="250">
        <v>9100000</v>
      </c>
      <c r="P653" s="51" t="str">
        <f>IF(M653&lt;NORMA!$O$7,"NO CUMPLE","CUMPLE")</f>
        <v>NO CUMPLE</v>
      </c>
      <c r="Q653" s="51" t="str">
        <f>IF(E653&gt;NORMA!$O$8,"NO CUMPLE","CUMPLE")</f>
        <v>CUMPLE</v>
      </c>
      <c r="R653" s="51" t="str">
        <f>IF(F653&gt;NORMA!$O$9,"NO CUMPLE","CUMPLE")</f>
        <v>CUMPLE</v>
      </c>
      <c r="S653" s="51" t="str">
        <f>IF(K653&gt;NORMA!$O$10,"NO CUMPLE","CUMPLE")</f>
        <v>CUMPLE</v>
      </c>
      <c r="T653" s="51" t="str">
        <f>IF(J653&gt;NORMA!$O$11,"NO CUMPLE","CUMPLE")</f>
        <v>CUMPLE</v>
      </c>
      <c r="U653" s="51" t="str">
        <f>IF(G653&gt;NORMA!$O$12,"NO CUMPLE","CUMPLE")</f>
        <v>CUMPLE</v>
      </c>
      <c r="V653" s="51" t="str">
        <f>IF(H653&gt;NORMA!$O$13,"NO CUMPLE","CUMPLE")</f>
        <v>CUMPLE</v>
      </c>
      <c r="W653" s="51" t="str">
        <f>IF(O653&gt;NORMA!$O$14,"NO CUMPLE","CUMPLE")</f>
        <v>NO CUMPLE</v>
      </c>
      <c r="X653" s="51" t="str">
        <f>IF(AND(N653&gt;=NORMA!$Q$4, N653&lt;=NORMA!$R$4),"CUMPLE","NO CUMPLE")</f>
        <v>CUMPLE</v>
      </c>
      <c r="Y653" s="51" t="str">
        <f>IF(I653&gt;NORMA!$O$16,"NO CUMPLE","CUMPLE")</f>
        <v>CUMPLE</v>
      </c>
      <c r="Z653" s="51" t="str">
        <f>IF($M653&lt;NORMA!$O$23,"NO CUMPLE","CUMPLE")</f>
        <v>NO CUMPLE</v>
      </c>
      <c r="AA653" s="51" t="str">
        <f>IF($E653&gt;NORMA!$O$24,"NO CUMPLE","CUMPLE")</f>
        <v>CUMPLE</v>
      </c>
      <c r="AB653" s="51" t="str">
        <f>IF($F653&gt;NORMA!$O$25,"NO CUMPLE","CUMPLE")</f>
        <v>NO CUMPLE</v>
      </c>
      <c r="AC653" s="51" t="str">
        <f>IF($K653&gt;NORMA!$O$26,"NO CUMPLE","CUMPLE")</f>
        <v>NO CUMPLE</v>
      </c>
      <c r="AD653" s="51" t="str">
        <f>IF($J653&gt;NORMA!$O$27,"NO CUMPLE","CUMPLE")</f>
        <v>CUMPLE</v>
      </c>
      <c r="AE653" s="51" t="str">
        <f>IF($G653&gt;NORMA!$O$28,"NO CUMPLE","CUMPLE")</f>
        <v>CUMPLE</v>
      </c>
      <c r="AF653" s="51" t="str">
        <f>IF($H653&gt;NORMA!$O$29,"NO CUMPLE","CUMPLE")</f>
        <v>CUMPLE</v>
      </c>
      <c r="AG653" s="51" t="str">
        <f>IF($O653&gt;NORMA!$O$30,"NO CUMPLE","CUMPLE")</f>
        <v>NO CUMPLE</v>
      </c>
      <c r="AH653" s="51" t="str">
        <f>IF(AND($N653&gt;=NORMA!$R$18, $N653&lt;=NORMA!$S$18),"CUMPLE","NO CUMPLE")</f>
        <v>NO CUMPLE</v>
      </c>
      <c r="AI653" s="51" t="str">
        <f>IF($I653&gt;NORMA!$O$32,"NO CUMPLE","CUMPLE")</f>
        <v>CUMPLE</v>
      </c>
    </row>
    <row r="654" spans="1:35" ht="14.25" customHeight="1" x14ac:dyDescent="0.35">
      <c r="A654" s="213" t="s">
        <v>121</v>
      </c>
      <c r="B654" s="214" t="s">
        <v>119</v>
      </c>
      <c r="C654" s="240">
        <v>41144</v>
      </c>
      <c r="D654" s="251">
        <v>0.27083333333333298</v>
      </c>
      <c r="E654" s="246">
        <v>26</v>
      </c>
      <c r="F654" s="246">
        <v>59.1</v>
      </c>
      <c r="G654" s="246">
        <v>26</v>
      </c>
      <c r="H654" s="245">
        <v>3.6</v>
      </c>
      <c r="I654" s="247">
        <v>0.98</v>
      </c>
      <c r="J654" s="248">
        <v>0.99</v>
      </c>
      <c r="K654" s="218">
        <v>8.7080000000000002</v>
      </c>
      <c r="L654" s="248">
        <v>2.7141588888888899</v>
      </c>
      <c r="M654" s="249">
        <v>0.7</v>
      </c>
      <c r="N654" s="249">
        <v>7.19</v>
      </c>
      <c r="O654" s="250">
        <v>6100000</v>
      </c>
      <c r="P654" s="51" t="str">
        <f>IF(M654&lt;NORMA!$O$7,"NO CUMPLE","CUMPLE")</f>
        <v>NO CUMPLE</v>
      </c>
      <c r="Q654" s="51" t="str">
        <f>IF(E654&gt;NORMA!$O$8,"NO CUMPLE","CUMPLE")</f>
        <v>CUMPLE</v>
      </c>
      <c r="R654" s="51" t="str">
        <f>IF(F654&gt;NORMA!$O$9,"NO CUMPLE","CUMPLE")</f>
        <v>CUMPLE</v>
      </c>
      <c r="S654" s="51" t="str">
        <f>IF(K654&gt;NORMA!$O$10,"NO CUMPLE","CUMPLE")</f>
        <v>CUMPLE</v>
      </c>
      <c r="T654" s="51" t="str">
        <f>IF(J654&gt;NORMA!$O$11,"NO CUMPLE","CUMPLE")</f>
        <v>CUMPLE</v>
      </c>
      <c r="U654" s="51" t="str">
        <f>IF(G654&gt;NORMA!$O$12,"NO CUMPLE","CUMPLE")</f>
        <v>CUMPLE</v>
      </c>
      <c r="V654" s="51" t="str">
        <f>IF(H654&gt;NORMA!$O$13,"NO CUMPLE","CUMPLE")</f>
        <v>CUMPLE</v>
      </c>
      <c r="W654" s="51" t="str">
        <f>IF(O654&gt;NORMA!$O$14,"NO CUMPLE","CUMPLE")</f>
        <v>NO CUMPLE</v>
      </c>
      <c r="X654" s="51" t="str">
        <f>IF(AND(N654&gt;=NORMA!$Q$4, N654&lt;=NORMA!$R$4),"CUMPLE","NO CUMPLE")</f>
        <v>CUMPLE</v>
      </c>
      <c r="Y654" s="51" t="str">
        <f>IF(I654&gt;NORMA!$O$16,"NO CUMPLE","CUMPLE")</f>
        <v>CUMPLE</v>
      </c>
      <c r="Z654" s="51" t="str">
        <f>IF($M654&lt;NORMA!$O$23,"NO CUMPLE","CUMPLE")</f>
        <v>NO CUMPLE</v>
      </c>
      <c r="AA654" s="51" t="str">
        <f>IF($E654&gt;NORMA!$O$24,"NO CUMPLE","CUMPLE")</f>
        <v>CUMPLE</v>
      </c>
      <c r="AB654" s="51" t="str">
        <f>IF($F654&gt;NORMA!$O$25,"NO CUMPLE","CUMPLE")</f>
        <v>NO CUMPLE</v>
      </c>
      <c r="AC654" s="51" t="str">
        <f>IF($K654&gt;NORMA!$O$26,"NO CUMPLE","CUMPLE")</f>
        <v>CUMPLE</v>
      </c>
      <c r="AD654" s="51" t="str">
        <f>IF($J654&gt;NORMA!$O$27,"NO CUMPLE","CUMPLE")</f>
        <v>CUMPLE</v>
      </c>
      <c r="AE654" s="51" t="str">
        <f>IF($G654&gt;NORMA!$O$28,"NO CUMPLE","CUMPLE")</f>
        <v>CUMPLE</v>
      </c>
      <c r="AF654" s="51" t="str">
        <f>IF($H654&gt;NORMA!$O$29,"NO CUMPLE","CUMPLE")</f>
        <v>CUMPLE</v>
      </c>
      <c r="AG654" s="51" t="str">
        <f>IF($O654&gt;NORMA!$O$30,"NO CUMPLE","CUMPLE")</f>
        <v>NO CUMPLE</v>
      </c>
      <c r="AH654" s="51" t="str">
        <f>IF(AND($N654&gt;=NORMA!$R$18, $N654&lt;=NORMA!$S$18),"CUMPLE","NO CUMPLE")</f>
        <v>CUMPLE</v>
      </c>
      <c r="AI654" s="51" t="str">
        <f>IF($I654&gt;NORMA!$O$32,"NO CUMPLE","CUMPLE")</f>
        <v>CUMPLE</v>
      </c>
    </row>
    <row r="655" spans="1:35" ht="14.25" customHeight="1" x14ac:dyDescent="0.35">
      <c r="A655" s="213" t="s">
        <v>117</v>
      </c>
      <c r="B655" s="267" t="s">
        <v>119</v>
      </c>
      <c r="C655" s="240">
        <v>41151</v>
      </c>
      <c r="D655" s="251">
        <v>0.4375</v>
      </c>
      <c r="E655" s="246">
        <v>2.4</v>
      </c>
      <c r="F655" s="246">
        <v>56.5</v>
      </c>
      <c r="G655" s="246">
        <v>310</v>
      </c>
      <c r="H655" s="246">
        <v>5.0999999999999996</v>
      </c>
      <c r="I655" s="247">
        <v>0.05</v>
      </c>
      <c r="J655" s="248">
        <v>2.3199999999999998</v>
      </c>
      <c r="K655" s="218">
        <v>2.1539999999999999</v>
      </c>
      <c r="L655" s="248">
        <v>10.857566875</v>
      </c>
      <c r="M655" s="249">
        <v>8.3000000000000007</v>
      </c>
      <c r="N655" s="249">
        <v>7.36</v>
      </c>
      <c r="O655" s="250">
        <v>91000</v>
      </c>
      <c r="P655" s="51" t="str">
        <f>IF(M655&lt;NORMA!$O$7,"NO CUMPLE","CUMPLE")</f>
        <v>CUMPLE</v>
      </c>
      <c r="Q655" s="51" t="str">
        <f>IF(E655&gt;NORMA!$O$8,"NO CUMPLE","CUMPLE")</f>
        <v>CUMPLE</v>
      </c>
      <c r="R655" s="51" t="str">
        <f>IF(F655&gt;NORMA!$O$9,"NO CUMPLE","CUMPLE")</f>
        <v>CUMPLE</v>
      </c>
      <c r="S655" s="51" t="str">
        <f>IF(K655&gt;NORMA!$O$10,"NO CUMPLE","CUMPLE")</f>
        <v>CUMPLE</v>
      </c>
      <c r="T655" s="51" t="str">
        <f>IF(J655&gt;NORMA!$O$11,"NO CUMPLE","CUMPLE")</f>
        <v>CUMPLE</v>
      </c>
      <c r="U655" s="51" t="str">
        <f>IF(G655&gt;NORMA!$O$12,"NO CUMPLE","CUMPLE")</f>
        <v>NO CUMPLE</v>
      </c>
      <c r="V655" s="51" t="str">
        <f>IF(H655&gt;NORMA!$O$13,"NO CUMPLE","CUMPLE")</f>
        <v>CUMPLE</v>
      </c>
      <c r="W655" s="51" t="str">
        <f>IF(O655&gt;NORMA!$O$14,"NO CUMPLE","CUMPLE")</f>
        <v>CUMPLE</v>
      </c>
      <c r="X655" s="51" t="str">
        <f>IF(AND(N655&gt;=NORMA!$Q$4, N655&lt;=NORMA!$R$4),"CUMPLE","NO CUMPLE")</f>
        <v>CUMPLE</v>
      </c>
      <c r="Y655" s="51" t="str">
        <f>IF(I655&gt;NORMA!$O$16,"NO CUMPLE","CUMPLE")</f>
        <v>CUMPLE</v>
      </c>
      <c r="Z655" s="51" t="str">
        <f>IF($M655&lt;NORMA!$O$23,"NO CUMPLE","CUMPLE")</f>
        <v>CUMPLE</v>
      </c>
      <c r="AA655" s="51" t="str">
        <f>IF($E655&gt;NORMA!$O$24,"NO CUMPLE","CUMPLE")</f>
        <v>CUMPLE</v>
      </c>
      <c r="AB655" s="51" t="str">
        <f>IF($F655&gt;NORMA!$O$25,"NO CUMPLE","CUMPLE")</f>
        <v>NO CUMPLE</v>
      </c>
      <c r="AC655" s="51" t="str">
        <f>IF($K655&gt;NORMA!$O$26,"NO CUMPLE","CUMPLE")</f>
        <v>CUMPLE</v>
      </c>
      <c r="AD655" s="51" t="str">
        <f>IF($J655&gt;NORMA!$O$27,"NO CUMPLE","CUMPLE")</f>
        <v>CUMPLE</v>
      </c>
      <c r="AE655" s="51" t="str">
        <f>IF($G655&gt;NORMA!$O$28,"NO CUMPLE","CUMPLE")</f>
        <v>NO CUMPLE</v>
      </c>
      <c r="AF655" s="51" t="str">
        <f>IF($H655&gt;NORMA!$O$29,"NO CUMPLE","CUMPLE")</f>
        <v>CUMPLE</v>
      </c>
      <c r="AG655" s="51" t="str">
        <f>IF($O655&gt;NORMA!$O$30,"NO CUMPLE","CUMPLE")</f>
        <v>CUMPLE</v>
      </c>
      <c r="AH655" s="51" t="str">
        <f>IF(AND($N655&gt;=NORMA!$R$18, $N655&lt;=NORMA!$S$18),"CUMPLE","NO CUMPLE")</f>
        <v>CUMPLE</v>
      </c>
      <c r="AI655" s="51" t="str">
        <f>IF($I655&gt;NORMA!$O$32,"NO CUMPLE","CUMPLE")</f>
        <v>CUMPLE</v>
      </c>
    </row>
    <row r="656" spans="1:35" ht="14.25" customHeight="1" x14ac:dyDescent="0.35">
      <c r="A656" s="213" t="s">
        <v>120</v>
      </c>
      <c r="B656" s="217" t="s">
        <v>119</v>
      </c>
      <c r="C656" s="240">
        <v>41153</v>
      </c>
      <c r="D656" s="251">
        <v>0.25</v>
      </c>
      <c r="E656" s="246">
        <v>4.3</v>
      </c>
      <c r="F656" s="246">
        <v>27.5</v>
      </c>
      <c r="G656" s="246">
        <v>23</v>
      </c>
      <c r="H656" s="246">
        <v>6.7</v>
      </c>
      <c r="I656" s="247">
        <v>0.09</v>
      </c>
      <c r="J656" s="248">
        <v>0.57999999999999996</v>
      </c>
      <c r="K656" s="218">
        <v>4.609</v>
      </c>
      <c r="L656" s="248">
        <v>10.0703743020833</v>
      </c>
      <c r="M656" s="249">
        <v>2.54</v>
      </c>
      <c r="N656" s="249">
        <v>6.78</v>
      </c>
      <c r="O656" s="250">
        <v>230000</v>
      </c>
      <c r="P656" s="51" t="str">
        <f>IF(M656&lt;NORMA!$O$7,"NO CUMPLE","CUMPLE")</f>
        <v>CUMPLE</v>
      </c>
      <c r="Q656" s="51" t="str">
        <f>IF(E656&gt;NORMA!$O$8,"NO CUMPLE","CUMPLE")</f>
        <v>CUMPLE</v>
      </c>
      <c r="R656" s="51" t="str">
        <f>IF(F656&gt;NORMA!$O$9,"NO CUMPLE","CUMPLE")</f>
        <v>CUMPLE</v>
      </c>
      <c r="S656" s="51" t="str">
        <f>IF(K656&gt;NORMA!$O$10,"NO CUMPLE","CUMPLE")</f>
        <v>CUMPLE</v>
      </c>
      <c r="T656" s="51" t="str">
        <f>IF(J656&gt;NORMA!$O$11,"NO CUMPLE","CUMPLE")</f>
        <v>CUMPLE</v>
      </c>
      <c r="U656" s="51" t="str">
        <f>IF(G656&gt;NORMA!$O$12,"NO CUMPLE","CUMPLE")</f>
        <v>CUMPLE</v>
      </c>
      <c r="V656" s="51" t="str">
        <f>IF(H656&gt;NORMA!$O$13,"NO CUMPLE","CUMPLE")</f>
        <v>CUMPLE</v>
      </c>
      <c r="W656" s="51" t="str">
        <f>IF(O656&gt;NORMA!$O$14,"NO CUMPLE","CUMPLE")</f>
        <v>CUMPLE</v>
      </c>
      <c r="X656" s="51" t="str">
        <f>IF(AND(N656&gt;=NORMA!$Q$4, N656&lt;=NORMA!$R$4),"CUMPLE","NO CUMPLE")</f>
        <v>CUMPLE</v>
      </c>
      <c r="Y656" s="51" t="str">
        <f>IF(I656&gt;NORMA!$O$16,"NO CUMPLE","CUMPLE")</f>
        <v>CUMPLE</v>
      </c>
      <c r="Z656" s="51" t="str">
        <f>IF($M656&lt;NORMA!$O$23,"NO CUMPLE","CUMPLE")</f>
        <v>CUMPLE</v>
      </c>
      <c r="AA656" s="51" t="str">
        <f>IF($E656&gt;NORMA!$O$24,"NO CUMPLE","CUMPLE")</f>
        <v>CUMPLE</v>
      </c>
      <c r="AB656" s="51" t="str">
        <f>IF($F656&gt;NORMA!$O$25,"NO CUMPLE","CUMPLE")</f>
        <v>CUMPLE</v>
      </c>
      <c r="AC656" s="51" t="str">
        <f>IF($K656&gt;NORMA!$O$26,"NO CUMPLE","CUMPLE")</f>
        <v>CUMPLE</v>
      </c>
      <c r="AD656" s="51" t="str">
        <f>IF($J656&gt;NORMA!$O$27,"NO CUMPLE","CUMPLE")</f>
        <v>CUMPLE</v>
      </c>
      <c r="AE656" s="51" t="str">
        <f>IF($G656&gt;NORMA!$O$28,"NO CUMPLE","CUMPLE")</f>
        <v>CUMPLE</v>
      </c>
      <c r="AF656" s="51" t="str">
        <f>IF($H656&gt;NORMA!$O$29,"NO CUMPLE","CUMPLE")</f>
        <v>CUMPLE</v>
      </c>
      <c r="AG656" s="51" t="str">
        <f>IF($O656&gt;NORMA!$O$30,"NO CUMPLE","CUMPLE")</f>
        <v>NO CUMPLE</v>
      </c>
      <c r="AH656" s="51" t="str">
        <f>IF(AND($N656&gt;=NORMA!$R$18, $N656&lt;=NORMA!$S$18),"CUMPLE","NO CUMPLE")</f>
        <v>CUMPLE</v>
      </c>
      <c r="AI656" s="51" t="str">
        <f>IF($I656&gt;NORMA!$O$32,"NO CUMPLE","CUMPLE")</f>
        <v>CUMPLE</v>
      </c>
    </row>
    <row r="657" spans="1:35" ht="14.25" customHeight="1" x14ac:dyDescent="0.35">
      <c r="A657" s="213" t="s">
        <v>118</v>
      </c>
      <c r="B657" s="217" t="s">
        <v>119</v>
      </c>
      <c r="C657" s="240">
        <v>41155</v>
      </c>
      <c r="D657" s="251">
        <v>0.27083333333333298</v>
      </c>
      <c r="E657" s="246">
        <v>5.6</v>
      </c>
      <c r="F657" s="246">
        <v>32.200000000000003</v>
      </c>
      <c r="G657" s="246">
        <v>33</v>
      </c>
      <c r="H657" s="246">
        <v>11.3</v>
      </c>
      <c r="I657" s="247">
        <v>7.0000000000000007E-2</v>
      </c>
      <c r="J657" s="248">
        <v>0.83</v>
      </c>
      <c r="K657" s="218">
        <v>3.121</v>
      </c>
      <c r="L657" s="248">
        <v>8.1731724666666707</v>
      </c>
      <c r="M657" s="249">
        <v>2.1</v>
      </c>
      <c r="N657" s="249">
        <v>6.8</v>
      </c>
      <c r="O657" s="250">
        <v>23000</v>
      </c>
      <c r="P657" s="51" t="str">
        <f>IF(M657&lt;NORMA!$O$7,"NO CUMPLE","CUMPLE")</f>
        <v>CUMPLE</v>
      </c>
      <c r="Q657" s="51" t="str">
        <f>IF(E657&gt;NORMA!$O$8,"NO CUMPLE","CUMPLE")</f>
        <v>CUMPLE</v>
      </c>
      <c r="R657" s="51" t="str">
        <f>IF(F657&gt;NORMA!$O$9,"NO CUMPLE","CUMPLE")</f>
        <v>CUMPLE</v>
      </c>
      <c r="S657" s="51" t="str">
        <f>IF(K657&gt;NORMA!$O$10,"NO CUMPLE","CUMPLE")</f>
        <v>CUMPLE</v>
      </c>
      <c r="T657" s="51" t="str">
        <f>IF(J657&gt;NORMA!$O$11,"NO CUMPLE","CUMPLE")</f>
        <v>CUMPLE</v>
      </c>
      <c r="U657" s="51" t="str">
        <f>IF(G657&gt;NORMA!$O$12,"NO CUMPLE","CUMPLE")</f>
        <v>CUMPLE</v>
      </c>
      <c r="V657" s="51" t="str">
        <f>IF(H657&gt;NORMA!$O$13,"NO CUMPLE","CUMPLE")</f>
        <v>CUMPLE</v>
      </c>
      <c r="W657" s="51" t="str">
        <f>IF(O657&gt;NORMA!$O$14,"NO CUMPLE","CUMPLE")</f>
        <v>CUMPLE</v>
      </c>
      <c r="X657" s="51" t="str">
        <f>IF(AND(N657&gt;=NORMA!$Q$4, N657&lt;=NORMA!$R$4),"CUMPLE","NO CUMPLE")</f>
        <v>CUMPLE</v>
      </c>
      <c r="Y657" s="51" t="str">
        <f>IF(I657&gt;NORMA!$O$16,"NO CUMPLE","CUMPLE")</f>
        <v>CUMPLE</v>
      </c>
      <c r="Z657" s="51" t="str">
        <f>IF($M657&lt;NORMA!$O$23,"NO CUMPLE","CUMPLE")</f>
        <v>CUMPLE</v>
      </c>
      <c r="AA657" s="51" t="str">
        <f>IF($E657&gt;NORMA!$O$24,"NO CUMPLE","CUMPLE")</f>
        <v>CUMPLE</v>
      </c>
      <c r="AB657" s="51" t="str">
        <f>IF($F657&gt;NORMA!$O$25,"NO CUMPLE","CUMPLE")</f>
        <v>CUMPLE</v>
      </c>
      <c r="AC657" s="51" t="str">
        <f>IF($K657&gt;NORMA!$O$26,"NO CUMPLE","CUMPLE")</f>
        <v>CUMPLE</v>
      </c>
      <c r="AD657" s="51" t="str">
        <f>IF($J657&gt;NORMA!$O$27,"NO CUMPLE","CUMPLE")</f>
        <v>CUMPLE</v>
      </c>
      <c r="AE657" s="51" t="str">
        <f>IF($G657&gt;NORMA!$O$28,"NO CUMPLE","CUMPLE")</f>
        <v>CUMPLE</v>
      </c>
      <c r="AF657" s="51" t="str">
        <f>IF($H657&gt;NORMA!$O$29,"NO CUMPLE","CUMPLE")</f>
        <v>NO CUMPLE</v>
      </c>
      <c r="AG657" s="51" t="str">
        <f>IF($O657&gt;NORMA!$O$30,"NO CUMPLE","CUMPLE")</f>
        <v>CUMPLE</v>
      </c>
      <c r="AH657" s="51" t="str">
        <f>IF(AND($N657&gt;=NORMA!$R$18, $N657&lt;=NORMA!$S$18),"CUMPLE","NO CUMPLE")</f>
        <v>CUMPLE</v>
      </c>
      <c r="AI657" s="51" t="str">
        <f>IF($I657&gt;NORMA!$O$32,"NO CUMPLE","CUMPLE")</f>
        <v>CUMPLE</v>
      </c>
    </row>
    <row r="658" spans="1:35" ht="14.25" customHeight="1" x14ac:dyDescent="0.35">
      <c r="A658" s="213" t="s">
        <v>121</v>
      </c>
      <c r="B658" s="214" t="s">
        <v>119</v>
      </c>
      <c r="C658" s="240">
        <v>41155</v>
      </c>
      <c r="D658" s="251">
        <v>0.375</v>
      </c>
      <c r="E658" s="246">
        <v>23.8</v>
      </c>
      <c r="F658" s="246">
        <v>31.7</v>
      </c>
      <c r="G658" s="246">
        <v>71</v>
      </c>
      <c r="H658" s="246">
        <v>8.4</v>
      </c>
      <c r="I658" s="247">
        <v>0.31</v>
      </c>
      <c r="J658" s="248">
        <v>0.95</v>
      </c>
      <c r="K658" s="218">
        <v>5.36</v>
      </c>
      <c r="L658" s="248">
        <v>7.4905460833333297</v>
      </c>
      <c r="M658" s="249">
        <v>2.2999999999999998</v>
      </c>
      <c r="N658" s="249">
        <v>7.08</v>
      </c>
      <c r="O658" s="250">
        <v>300000</v>
      </c>
      <c r="P658" s="51" t="str">
        <f>IF(M658&lt;NORMA!$O$7,"NO CUMPLE","CUMPLE")</f>
        <v>CUMPLE</v>
      </c>
      <c r="Q658" s="51" t="str">
        <f>IF(E658&gt;NORMA!$O$8,"NO CUMPLE","CUMPLE")</f>
        <v>CUMPLE</v>
      </c>
      <c r="R658" s="51" t="str">
        <f>IF(F658&gt;NORMA!$O$9,"NO CUMPLE","CUMPLE")</f>
        <v>CUMPLE</v>
      </c>
      <c r="S658" s="51" t="str">
        <f>IF(K658&gt;NORMA!$O$10,"NO CUMPLE","CUMPLE")</f>
        <v>CUMPLE</v>
      </c>
      <c r="T658" s="51" t="str">
        <f>IF(J658&gt;NORMA!$O$11,"NO CUMPLE","CUMPLE")</f>
        <v>CUMPLE</v>
      </c>
      <c r="U658" s="51" t="str">
        <f>IF(G658&gt;NORMA!$O$12,"NO CUMPLE","CUMPLE")</f>
        <v>CUMPLE</v>
      </c>
      <c r="V658" s="51" t="str">
        <f>IF(H658&gt;NORMA!$O$13,"NO CUMPLE","CUMPLE")</f>
        <v>CUMPLE</v>
      </c>
      <c r="W658" s="51" t="str">
        <f>IF(O658&gt;NORMA!$O$14,"NO CUMPLE","CUMPLE")</f>
        <v>CUMPLE</v>
      </c>
      <c r="X658" s="51" t="str">
        <f>IF(AND(N658&gt;=NORMA!$Q$4, N658&lt;=NORMA!$R$4),"CUMPLE","NO CUMPLE")</f>
        <v>CUMPLE</v>
      </c>
      <c r="Y658" s="51" t="str">
        <f>IF(I658&gt;NORMA!$O$16,"NO CUMPLE","CUMPLE")</f>
        <v>CUMPLE</v>
      </c>
      <c r="Z658" s="51" t="str">
        <f>IF($M658&lt;NORMA!$O$23,"NO CUMPLE","CUMPLE")</f>
        <v>CUMPLE</v>
      </c>
      <c r="AA658" s="51" t="str">
        <f>IF($E658&gt;NORMA!$O$24,"NO CUMPLE","CUMPLE")</f>
        <v>CUMPLE</v>
      </c>
      <c r="AB658" s="51" t="str">
        <f>IF($F658&gt;NORMA!$O$25,"NO CUMPLE","CUMPLE")</f>
        <v>CUMPLE</v>
      </c>
      <c r="AC658" s="51" t="str">
        <f>IF($K658&gt;NORMA!$O$26,"NO CUMPLE","CUMPLE")</f>
        <v>CUMPLE</v>
      </c>
      <c r="AD658" s="51" t="str">
        <f>IF($J658&gt;NORMA!$O$27,"NO CUMPLE","CUMPLE")</f>
        <v>CUMPLE</v>
      </c>
      <c r="AE658" s="51" t="str">
        <f>IF($G658&gt;NORMA!$O$28,"NO CUMPLE","CUMPLE")</f>
        <v>CUMPLE</v>
      </c>
      <c r="AF658" s="51" t="str">
        <f>IF($H658&gt;NORMA!$O$29,"NO CUMPLE","CUMPLE")</f>
        <v>CUMPLE</v>
      </c>
      <c r="AG658" s="51" t="str">
        <f>IF($O658&gt;NORMA!$O$30,"NO CUMPLE","CUMPLE")</f>
        <v>NO CUMPLE</v>
      </c>
      <c r="AH658" s="51" t="str">
        <f>IF(AND($N658&gt;=NORMA!$R$18, $N658&lt;=NORMA!$S$18),"CUMPLE","NO CUMPLE")</f>
        <v>CUMPLE</v>
      </c>
      <c r="AI658" s="51" t="str">
        <f>IF($I658&gt;NORMA!$O$32,"NO CUMPLE","CUMPLE")</f>
        <v>CUMPLE</v>
      </c>
    </row>
    <row r="659" spans="1:35" ht="14.25" customHeight="1" x14ac:dyDescent="0.35">
      <c r="A659" s="213" t="s">
        <v>121</v>
      </c>
      <c r="B659" s="214" t="s">
        <v>119</v>
      </c>
      <c r="C659" s="240">
        <v>41164</v>
      </c>
      <c r="D659" s="251">
        <v>0.29166666666666702</v>
      </c>
      <c r="E659" s="246">
        <v>7.1</v>
      </c>
      <c r="F659" s="246">
        <v>32.4</v>
      </c>
      <c r="G659" s="246">
        <v>30</v>
      </c>
      <c r="H659" s="245">
        <v>3.6</v>
      </c>
      <c r="I659" s="247">
        <v>0.3</v>
      </c>
      <c r="J659" s="248">
        <v>0.81</v>
      </c>
      <c r="K659" s="218">
        <v>5.3789999999999996</v>
      </c>
      <c r="L659" s="248">
        <v>6.2616269999999998</v>
      </c>
      <c r="M659" s="249">
        <v>2.15</v>
      </c>
      <c r="N659" s="249">
        <v>7.08</v>
      </c>
      <c r="O659" s="250">
        <v>300000</v>
      </c>
      <c r="P659" s="51" t="str">
        <f>IF(M659&lt;NORMA!$O$7,"NO CUMPLE","CUMPLE")</f>
        <v>CUMPLE</v>
      </c>
      <c r="Q659" s="51" t="str">
        <f>IF(E659&gt;NORMA!$O$8,"NO CUMPLE","CUMPLE")</f>
        <v>CUMPLE</v>
      </c>
      <c r="R659" s="51" t="str">
        <f>IF(F659&gt;NORMA!$O$9,"NO CUMPLE","CUMPLE")</f>
        <v>CUMPLE</v>
      </c>
      <c r="S659" s="51" t="str">
        <f>IF(K659&gt;NORMA!$O$10,"NO CUMPLE","CUMPLE")</f>
        <v>CUMPLE</v>
      </c>
      <c r="T659" s="51" t="str">
        <f>IF(J659&gt;NORMA!$O$11,"NO CUMPLE","CUMPLE")</f>
        <v>CUMPLE</v>
      </c>
      <c r="U659" s="51" t="str">
        <f>IF(G659&gt;NORMA!$O$12,"NO CUMPLE","CUMPLE")</f>
        <v>CUMPLE</v>
      </c>
      <c r="V659" s="51" t="str">
        <f>IF(H659&gt;NORMA!$O$13,"NO CUMPLE","CUMPLE")</f>
        <v>CUMPLE</v>
      </c>
      <c r="W659" s="51" t="str">
        <f>IF(O659&gt;NORMA!$O$14,"NO CUMPLE","CUMPLE")</f>
        <v>CUMPLE</v>
      </c>
      <c r="X659" s="51" t="str">
        <f>IF(AND(N659&gt;=NORMA!$Q$4, N659&lt;=NORMA!$R$4),"CUMPLE","NO CUMPLE")</f>
        <v>CUMPLE</v>
      </c>
      <c r="Y659" s="51" t="str">
        <f>IF(I659&gt;NORMA!$O$16,"NO CUMPLE","CUMPLE")</f>
        <v>CUMPLE</v>
      </c>
      <c r="Z659" s="51" t="str">
        <f>IF($M659&lt;NORMA!$O$23,"NO CUMPLE","CUMPLE")</f>
        <v>CUMPLE</v>
      </c>
      <c r="AA659" s="51" t="str">
        <f>IF($E659&gt;NORMA!$O$24,"NO CUMPLE","CUMPLE")</f>
        <v>CUMPLE</v>
      </c>
      <c r="AB659" s="51" t="str">
        <f>IF($F659&gt;NORMA!$O$25,"NO CUMPLE","CUMPLE")</f>
        <v>CUMPLE</v>
      </c>
      <c r="AC659" s="51" t="str">
        <f>IF($K659&gt;NORMA!$O$26,"NO CUMPLE","CUMPLE")</f>
        <v>CUMPLE</v>
      </c>
      <c r="AD659" s="51" t="str">
        <f>IF($J659&gt;NORMA!$O$27,"NO CUMPLE","CUMPLE")</f>
        <v>CUMPLE</v>
      </c>
      <c r="AE659" s="51" t="str">
        <f>IF($G659&gt;NORMA!$O$28,"NO CUMPLE","CUMPLE")</f>
        <v>CUMPLE</v>
      </c>
      <c r="AF659" s="51" t="str">
        <f>IF($H659&gt;NORMA!$O$29,"NO CUMPLE","CUMPLE")</f>
        <v>CUMPLE</v>
      </c>
      <c r="AG659" s="51" t="str">
        <f>IF($O659&gt;NORMA!$O$30,"NO CUMPLE","CUMPLE")</f>
        <v>NO CUMPLE</v>
      </c>
      <c r="AH659" s="51" t="str">
        <f>IF(AND($N659&gt;=NORMA!$R$18, $N659&lt;=NORMA!$S$18),"CUMPLE","NO CUMPLE")</f>
        <v>CUMPLE</v>
      </c>
      <c r="AI659" s="51" t="str">
        <f>IF($I659&gt;NORMA!$O$32,"NO CUMPLE","CUMPLE")</f>
        <v>CUMPLE</v>
      </c>
    </row>
    <row r="660" spans="1:35" ht="14.25" customHeight="1" x14ac:dyDescent="0.35">
      <c r="A660" s="213" t="s">
        <v>117</v>
      </c>
      <c r="B660" s="267" t="s">
        <v>119</v>
      </c>
      <c r="C660" s="240">
        <v>41165</v>
      </c>
      <c r="D660" s="251">
        <v>0.16666666666666699</v>
      </c>
      <c r="E660" s="246">
        <v>6.1</v>
      </c>
      <c r="F660" s="246">
        <v>84.3</v>
      </c>
      <c r="G660" s="246">
        <v>257</v>
      </c>
      <c r="H660" s="246">
        <v>4.3</v>
      </c>
      <c r="I660" s="247">
        <v>0.04</v>
      </c>
      <c r="J660" s="248">
        <v>2.0299999999999998</v>
      </c>
      <c r="K660" s="218">
        <v>3.2210000000000001</v>
      </c>
      <c r="L660" s="248">
        <v>24.060872341666698</v>
      </c>
      <c r="M660" s="249">
        <v>5.14</v>
      </c>
      <c r="N660" s="249">
        <v>7.53</v>
      </c>
      <c r="O660" s="250">
        <v>91000</v>
      </c>
      <c r="P660" s="51" t="str">
        <f>IF(M660&lt;NORMA!$O$7,"NO CUMPLE","CUMPLE")</f>
        <v>CUMPLE</v>
      </c>
      <c r="Q660" s="51" t="str">
        <f>IF(E660&gt;NORMA!$O$8,"NO CUMPLE","CUMPLE")</f>
        <v>CUMPLE</v>
      </c>
      <c r="R660" s="51" t="str">
        <f>IF(F660&gt;NORMA!$O$9,"NO CUMPLE","CUMPLE")</f>
        <v>CUMPLE</v>
      </c>
      <c r="S660" s="51" t="str">
        <f>IF(K660&gt;NORMA!$O$10,"NO CUMPLE","CUMPLE")</f>
        <v>CUMPLE</v>
      </c>
      <c r="T660" s="51" t="str">
        <f>IF(J660&gt;NORMA!$O$11,"NO CUMPLE","CUMPLE")</f>
        <v>CUMPLE</v>
      </c>
      <c r="U660" s="51" t="str">
        <f>IF(G660&gt;NORMA!$O$12,"NO CUMPLE","CUMPLE")</f>
        <v>NO CUMPLE</v>
      </c>
      <c r="V660" s="51" t="str">
        <f>IF(H660&gt;NORMA!$O$13,"NO CUMPLE","CUMPLE")</f>
        <v>CUMPLE</v>
      </c>
      <c r="W660" s="51" t="str">
        <f>IF(O660&gt;NORMA!$O$14,"NO CUMPLE","CUMPLE")</f>
        <v>CUMPLE</v>
      </c>
      <c r="X660" s="51" t="str">
        <f>IF(AND(N660&gt;=NORMA!$Q$4, N660&lt;=NORMA!$R$4),"CUMPLE","NO CUMPLE")</f>
        <v>CUMPLE</v>
      </c>
      <c r="Y660" s="51" t="str">
        <f>IF(I660&gt;NORMA!$O$16,"NO CUMPLE","CUMPLE")</f>
        <v>CUMPLE</v>
      </c>
      <c r="Z660" s="51" t="str">
        <f>IF($M660&lt;NORMA!$O$23,"NO CUMPLE","CUMPLE")</f>
        <v>CUMPLE</v>
      </c>
      <c r="AA660" s="51" t="str">
        <f>IF($E660&gt;NORMA!$O$24,"NO CUMPLE","CUMPLE")</f>
        <v>CUMPLE</v>
      </c>
      <c r="AB660" s="51" t="str">
        <f>IF($F660&gt;NORMA!$O$25,"NO CUMPLE","CUMPLE")</f>
        <v>NO CUMPLE</v>
      </c>
      <c r="AC660" s="51" t="str">
        <f>IF($K660&gt;NORMA!$O$26,"NO CUMPLE","CUMPLE")</f>
        <v>CUMPLE</v>
      </c>
      <c r="AD660" s="51" t="str">
        <f>IF($J660&gt;NORMA!$O$27,"NO CUMPLE","CUMPLE")</f>
        <v>CUMPLE</v>
      </c>
      <c r="AE660" s="51" t="str">
        <f>IF($G660&gt;NORMA!$O$28,"NO CUMPLE","CUMPLE")</f>
        <v>NO CUMPLE</v>
      </c>
      <c r="AF660" s="51" t="str">
        <f>IF($H660&gt;NORMA!$O$29,"NO CUMPLE","CUMPLE")</f>
        <v>CUMPLE</v>
      </c>
      <c r="AG660" s="51" t="str">
        <f>IF($O660&gt;NORMA!$O$30,"NO CUMPLE","CUMPLE")</f>
        <v>CUMPLE</v>
      </c>
      <c r="AH660" s="51" t="str">
        <f>IF(AND($N660&gt;=NORMA!$R$18, $N660&lt;=NORMA!$S$18),"CUMPLE","NO CUMPLE")</f>
        <v>CUMPLE</v>
      </c>
      <c r="AI660" s="51" t="str">
        <f>IF($I660&gt;NORMA!$O$32,"NO CUMPLE","CUMPLE")</f>
        <v>CUMPLE</v>
      </c>
    </row>
    <row r="661" spans="1:35" ht="14.25" customHeight="1" x14ac:dyDescent="0.35">
      <c r="A661" s="213" t="s">
        <v>118</v>
      </c>
      <c r="B661" s="217" t="s">
        <v>119</v>
      </c>
      <c r="C661" s="240">
        <v>41166</v>
      </c>
      <c r="D661" s="251">
        <v>0.33333333333333298</v>
      </c>
      <c r="E661" s="246">
        <v>3.2</v>
      </c>
      <c r="F661" s="246">
        <v>17.899999999999999</v>
      </c>
      <c r="G661" s="246">
        <v>35</v>
      </c>
      <c r="H661" s="245">
        <v>3.6</v>
      </c>
      <c r="I661" s="247">
        <v>0.11</v>
      </c>
      <c r="J661" s="248">
        <v>0.71</v>
      </c>
      <c r="K661" s="218">
        <v>2.9340000000000002</v>
      </c>
      <c r="L661" s="248">
        <v>7.0167940416666701</v>
      </c>
      <c r="M661" s="249">
        <v>2.33</v>
      </c>
      <c r="N661" s="249">
        <v>6.84</v>
      </c>
      <c r="O661" s="250">
        <v>15000</v>
      </c>
      <c r="P661" s="51" t="str">
        <f>IF(M661&lt;NORMA!$O$7,"NO CUMPLE","CUMPLE")</f>
        <v>CUMPLE</v>
      </c>
      <c r="Q661" s="51" t="str">
        <f>IF(E661&gt;NORMA!$O$8,"NO CUMPLE","CUMPLE")</f>
        <v>CUMPLE</v>
      </c>
      <c r="R661" s="51" t="str">
        <f>IF(F661&gt;NORMA!$O$9,"NO CUMPLE","CUMPLE")</f>
        <v>CUMPLE</v>
      </c>
      <c r="S661" s="51" t="str">
        <f>IF(K661&gt;NORMA!$O$10,"NO CUMPLE","CUMPLE")</f>
        <v>CUMPLE</v>
      </c>
      <c r="T661" s="51" t="str">
        <f>IF(J661&gt;NORMA!$O$11,"NO CUMPLE","CUMPLE")</f>
        <v>CUMPLE</v>
      </c>
      <c r="U661" s="51" t="str">
        <f>IF(G661&gt;NORMA!$O$12,"NO CUMPLE","CUMPLE")</f>
        <v>CUMPLE</v>
      </c>
      <c r="V661" s="51" t="str">
        <f>IF(H661&gt;NORMA!$O$13,"NO CUMPLE","CUMPLE")</f>
        <v>CUMPLE</v>
      </c>
      <c r="W661" s="51" t="str">
        <f>IF(O661&gt;NORMA!$O$14,"NO CUMPLE","CUMPLE")</f>
        <v>CUMPLE</v>
      </c>
      <c r="X661" s="51" t="str">
        <f>IF(AND(N661&gt;=NORMA!$Q$4, N661&lt;=NORMA!$R$4),"CUMPLE","NO CUMPLE")</f>
        <v>CUMPLE</v>
      </c>
      <c r="Y661" s="51" t="str">
        <f>IF(I661&gt;NORMA!$O$16,"NO CUMPLE","CUMPLE")</f>
        <v>CUMPLE</v>
      </c>
      <c r="Z661" s="51" t="str">
        <f>IF($M661&lt;NORMA!$O$23,"NO CUMPLE","CUMPLE")</f>
        <v>CUMPLE</v>
      </c>
      <c r="AA661" s="51" t="str">
        <f>IF($E661&gt;NORMA!$O$24,"NO CUMPLE","CUMPLE")</f>
        <v>CUMPLE</v>
      </c>
      <c r="AB661" s="51" t="str">
        <f>IF($F661&gt;NORMA!$O$25,"NO CUMPLE","CUMPLE")</f>
        <v>CUMPLE</v>
      </c>
      <c r="AC661" s="51" t="str">
        <f>IF($K661&gt;NORMA!$O$26,"NO CUMPLE","CUMPLE")</f>
        <v>CUMPLE</v>
      </c>
      <c r="AD661" s="51" t="str">
        <f>IF($J661&gt;NORMA!$O$27,"NO CUMPLE","CUMPLE")</f>
        <v>CUMPLE</v>
      </c>
      <c r="AE661" s="51" t="str">
        <f>IF($G661&gt;NORMA!$O$28,"NO CUMPLE","CUMPLE")</f>
        <v>CUMPLE</v>
      </c>
      <c r="AF661" s="51" t="str">
        <f>IF($H661&gt;NORMA!$O$29,"NO CUMPLE","CUMPLE")</f>
        <v>CUMPLE</v>
      </c>
      <c r="AG661" s="51" t="str">
        <f>IF($O661&gt;NORMA!$O$30,"NO CUMPLE","CUMPLE")</f>
        <v>CUMPLE</v>
      </c>
      <c r="AH661" s="51" t="str">
        <f>IF(AND($N661&gt;=NORMA!$R$18, $N661&lt;=NORMA!$S$18),"CUMPLE","NO CUMPLE")</f>
        <v>CUMPLE</v>
      </c>
      <c r="AI661" s="51" t="str">
        <f>IF($I661&gt;NORMA!$O$32,"NO CUMPLE","CUMPLE")</f>
        <v>CUMPLE</v>
      </c>
    </row>
    <row r="662" spans="1:35" ht="14.25" customHeight="1" x14ac:dyDescent="0.35">
      <c r="A662" s="213" t="s">
        <v>120</v>
      </c>
      <c r="B662" s="217" t="s">
        <v>119</v>
      </c>
      <c r="C662" s="240">
        <v>41167</v>
      </c>
      <c r="D662" s="251">
        <v>0.60416666666666696</v>
      </c>
      <c r="E662" s="246">
        <v>14.5</v>
      </c>
      <c r="F662" s="246">
        <v>64.8</v>
      </c>
      <c r="G662" s="246">
        <v>20</v>
      </c>
      <c r="H662" s="245">
        <v>3.6</v>
      </c>
      <c r="I662" s="247">
        <v>0.78</v>
      </c>
      <c r="J662" s="248">
        <v>0.92</v>
      </c>
      <c r="K662" s="218">
        <v>6.5330000000000004</v>
      </c>
      <c r="L662" s="248">
        <v>5.3222489166666698</v>
      </c>
      <c r="M662" s="249">
        <v>2.19</v>
      </c>
      <c r="N662" s="249">
        <v>7.05</v>
      </c>
      <c r="O662" s="250">
        <v>230000</v>
      </c>
      <c r="P662" s="51" t="str">
        <f>IF(M662&lt;NORMA!$O$7,"NO CUMPLE","CUMPLE")</f>
        <v>CUMPLE</v>
      </c>
      <c r="Q662" s="51" t="str">
        <f>IF(E662&gt;NORMA!$O$8,"NO CUMPLE","CUMPLE")</f>
        <v>CUMPLE</v>
      </c>
      <c r="R662" s="51" t="str">
        <f>IF(F662&gt;NORMA!$O$9,"NO CUMPLE","CUMPLE")</f>
        <v>CUMPLE</v>
      </c>
      <c r="S662" s="51" t="str">
        <f>IF(K662&gt;NORMA!$O$10,"NO CUMPLE","CUMPLE")</f>
        <v>CUMPLE</v>
      </c>
      <c r="T662" s="51" t="str">
        <f>IF(J662&gt;NORMA!$O$11,"NO CUMPLE","CUMPLE")</f>
        <v>CUMPLE</v>
      </c>
      <c r="U662" s="51" t="str">
        <f>IF(G662&gt;NORMA!$O$12,"NO CUMPLE","CUMPLE")</f>
        <v>CUMPLE</v>
      </c>
      <c r="V662" s="51" t="str">
        <f>IF(H662&gt;NORMA!$O$13,"NO CUMPLE","CUMPLE")</f>
        <v>CUMPLE</v>
      </c>
      <c r="W662" s="51" t="str">
        <f>IF(O662&gt;NORMA!$O$14,"NO CUMPLE","CUMPLE")</f>
        <v>CUMPLE</v>
      </c>
      <c r="X662" s="51" t="str">
        <f>IF(AND(N662&gt;=NORMA!$Q$4, N662&lt;=NORMA!$R$4),"CUMPLE","NO CUMPLE")</f>
        <v>CUMPLE</v>
      </c>
      <c r="Y662" s="51" t="str">
        <f>IF(I662&gt;NORMA!$O$16,"NO CUMPLE","CUMPLE")</f>
        <v>CUMPLE</v>
      </c>
      <c r="Z662" s="51" t="str">
        <f>IF($M662&lt;NORMA!$O$23,"NO CUMPLE","CUMPLE")</f>
        <v>CUMPLE</v>
      </c>
      <c r="AA662" s="51" t="str">
        <f>IF($E662&gt;NORMA!$O$24,"NO CUMPLE","CUMPLE")</f>
        <v>CUMPLE</v>
      </c>
      <c r="AB662" s="51" t="str">
        <f>IF($F662&gt;NORMA!$O$25,"NO CUMPLE","CUMPLE")</f>
        <v>NO CUMPLE</v>
      </c>
      <c r="AC662" s="51" t="str">
        <f>IF($K662&gt;NORMA!$O$26,"NO CUMPLE","CUMPLE")</f>
        <v>CUMPLE</v>
      </c>
      <c r="AD662" s="51" t="str">
        <f>IF($J662&gt;NORMA!$O$27,"NO CUMPLE","CUMPLE")</f>
        <v>CUMPLE</v>
      </c>
      <c r="AE662" s="51" t="str">
        <f>IF($G662&gt;NORMA!$O$28,"NO CUMPLE","CUMPLE")</f>
        <v>CUMPLE</v>
      </c>
      <c r="AF662" s="51" t="str">
        <f>IF($H662&gt;NORMA!$O$29,"NO CUMPLE","CUMPLE")</f>
        <v>CUMPLE</v>
      </c>
      <c r="AG662" s="51" t="str">
        <f>IF($O662&gt;NORMA!$O$30,"NO CUMPLE","CUMPLE")</f>
        <v>NO CUMPLE</v>
      </c>
      <c r="AH662" s="51" t="str">
        <f>IF(AND($N662&gt;=NORMA!$R$18, $N662&lt;=NORMA!$S$18),"CUMPLE","NO CUMPLE")</f>
        <v>CUMPLE</v>
      </c>
      <c r="AI662" s="51" t="str">
        <f>IF($I662&gt;NORMA!$O$32,"NO CUMPLE","CUMPLE")</f>
        <v>CUMPLE</v>
      </c>
    </row>
    <row r="663" spans="1:35" ht="14.25" customHeight="1" x14ac:dyDescent="0.35">
      <c r="A663" s="213" t="s">
        <v>117</v>
      </c>
      <c r="B663" s="267" t="s">
        <v>119</v>
      </c>
      <c r="C663" s="240">
        <v>41176</v>
      </c>
      <c r="D663" s="251">
        <v>0.65277777777777801</v>
      </c>
      <c r="E663" s="246">
        <v>5</v>
      </c>
      <c r="F663" s="246">
        <v>92.8</v>
      </c>
      <c r="G663" s="246">
        <v>1575</v>
      </c>
      <c r="H663" s="246">
        <v>5.3</v>
      </c>
      <c r="I663" s="247">
        <v>0.43</v>
      </c>
      <c r="J663" s="248">
        <v>8.68</v>
      </c>
      <c r="K663" s="218">
        <v>7.5369999999999999</v>
      </c>
      <c r="L663" s="248">
        <v>2.5604221333333301</v>
      </c>
      <c r="M663" s="249">
        <v>6.58</v>
      </c>
      <c r="N663" s="249">
        <v>8.98</v>
      </c>
      <c r="O663" s="250">
        <v>90000</v>
      </c>
      <c r="P663" s="51" t="str">
        <f>IF(M663&lt;NORMA!$O$7,"NO CUMPLE","CUMPLE")</f>
        <v>CUMPLE</v>
      </c>
      <c r="Q663" s="51" t="str">
        <f>IF(E663&gt;NORMA!$O$8,"NO CUMPLE","CUMPLE")</f>
        <v>CUMPLE</v>
      </c>
      <c r="R663" s="51" t="str">
        <f>IF(F663&gt;NORMA!$O$9,"NO CUMPLE","CUMPLE")</f>
        <v>CUMPLE</v>
      </c>
      <c r="S663" s="51" t="str">
        <f>IF(K663&gt;NORMA!$O$10,"NO CUMPLE","CUMPLE")</f>
        <v>CUMPLE</v>
      </c>
      <c r="T663" s="51" t="str">
        <f>IF(J663&gt;NORMA!$O$11,"NO CUMPLE","CUMPLE")</f>
        <v>NO CUMPLE</v>
      </c>
      <c r="U663" s="51" t="str">
        <f>IF(G663&gt;NORMA!$O$12,"NO CUMPLE","CUMPLE")</f>
        <v>NO CUMPLE</v>
      </c>
      <c r="V663" s="51" t="str">
        <f>IF(H663&gt;NORMA!$O$13,"NO CUMPLE","CUMPLE")</f>
        <v>CUMPLE</v>
      </c>
      <c r="W663" s="51" t="str">
        <f>IF(O663&gt;NORMA!$O$14,"NO CUMPLE","CUMPLE")</f>
        <v>CUMPLE</v>
      </c>
      <c r="X663" s="51" t="str">
        <f>IF(AND(N663&gt;=NORMA!$Q$4, N663&lt;=NORMA!$R$4),"CUMPLE","NO CUMPLE")</f>
        <v>CUMPLE</v>
      </c>
      <c r="Y663" s="51" t="str">
        <f>IF(I663&gt;NORMA!$O$16,"NO CUMPLE","CUMPLE")</f>
        <v>CUMPLE</v>
      </c>
      <c r="Z663" s="51" t="str">
        <f>IF($M663&lt;NORMA!$O$23,"NO CUMPLE","CUMPLE")</f>
        <v>CUMPLE</v>
      </c>
      <c r="AA663" s="51" t="str">
        <f>IF($E663&gt;NORMA!$O$24,"NO CUMPLE","CUMPLE")</f>
        <v>CUMPLE</v>
      </c>
      <c r="AB663" s="51" t="str">
        <f>IF($F663&gt;NORMA!$O$25,"NO CUMPLE","CUMPLE")</f>
        <v>NO CUMPLE</v>
      </c>
      <c r="AC663" s="51" t="str">
        <f>IF($K663&gt;NORMA!$O$26,"NO CUMPLE","CUMPLE")</f>
        <v>CUMPLE</v>
      </c>
      <c r="AD663" s="51" t="str">
        <f>IF($J663&gt;NORMA!$O$27,"NO CUMPLE","CUMPLE")</f>
        <v>NO CUMPLE</v>
      </c>
      <c r="AE663" s="51" t="str">
        <f>IF($G663&gt;NORMA!$O$28,"NO CUMPLE","CUMPLE")</f>
        <v>NO CUMPLE</v>
      </c>
      <c r="AF663" s="51" t="str">
        <f>IF($H663&gt;NORMA!$O$29,"NO CUMPLE","CUMPLE")</f>
        <v>CUMPLE</v>
      </c>
      <c r="AG663" s="51" t="str">
        <f>IF($O663&gt;NORMA!$O$30,"NO CUMPLE","CUMPLE")</f>
        <v>CUMPLE</v>
      </c>
      <c r="AH663" s="51" t="str">
        <f>IF(AND($N663&gt;=NORMA!$R$18, $N663&lt;=NORMA!$S$18),"CUMPLE","NO CUMPLE")</f>
        <v>NO CUMPLE</v>
      </c>
      <c r="AI663" s="51" t="str">
        <f>IF($I663&gt;NORMA!$O$32,"NO CUMPLE","CUMPLE")</f>
        <v>CUMPLE</v>
      </c>
    </row>
    <row r="664" spans="1:35" ht="14.25" customHeight="1" x14ac:dyDescent="0.35">
      <c r="A664" s="213" t="s">
        <v>118</v>
      </c>
      <c r="B664" s="217" t="s">
        <v>119</v>
      </c>
      <c r="C664" s="240">
        <v>41177</v>
      </c>
      <c r="D664" s="251">
        <v>0.41666666666666702</v>
      </c>
      <c r="E664" s="246">
        <v>3.1</v>
      </c>
      <c r="F664" s="246">
        <v>34.1</v>
      </c>
      <c r="G664" s="246">
        <v>20</v>
      </c>
      <c r="H664" s="246">
        <v>6.3</v>
      </c>
      <c r="I664" s="247">
        <v>0.37</v>
      </c>
      <c r="J664" s="248">
        <v>0.78</v>
      </c>
      <c r="K664" s="218">
        <v>5.1719999999999997</v>
      </c>
      <c r="L664" s="248">
        <v>2.69637935</v>
      </c>
      <c r="M664" s="249">
        <v>2.2200000000000002</v>
      </c>
      <c r="N664" s="249">
        <v>7.11</v>
      </c>
      <c r="O664" s="250">
        <v>430000</v>
      </c>
      <c r="P664" s="51" t="str">
        <f>IF(M664&lt;NORMA!$O$7,"NO CUMPLE","CUMPLE")</f>
        <v>CUMPLE</v>
      </c>
      <c r="Q664" s="51" t="str">
        <f>IF(E664&gt;NORMA!$O$8,"NO CUMPLE","CUMPLE")</f>
        <v>CUMPLE</v>
      </c>
      <c r="R664" s="51" t="str">
        <f>IF(F664&gt;NORMA!$O$9,"NO CUMPLE","CUMPLE")</f>
        <v>CUMPLE</v>
      </c>
      <c r="S664" s="51" t="str">
        <f>IF(K664&gt;NORMA!$O$10,"NO CUMPLE","CUMPLE")</f>
        <v>CUMPLE</v>
      </c>
      <c r="T664" s="51" t="str">
        <f>IF(J664&gt;NORMA!$O$11,"NO CUMPLE","CUMPLE")</f>
        <v>CUMPLE</v>
      </c>
      <c r="U664" s="51" t="str">
        <f>IF(G664&gt;NORMA!$O$12,"NO CUMPLE","CUMPLE")</f>
        <v>CUMPLE</v>
      </c>
      <c r="V664" s="51" t="str">
        <f>IF(H664&gt;NORMA!$O$13,"NO CUMPLE","CUMPLE")</f>
        <v>CUMPLE</v>
      </c>
      <c r="W664" s="51" t="str">
        <f>IF(O664&gt;NORMA!$O$14,"NO CUMPLE","CUMPLE")</f>
        <v>CUMPLE</v>
      </c>
      <c r="X664" s="51" t="str">
        <f>IF(AND(N664&gt;=NORMA!$Q$4, N664&lt;=NORMA!$R$4),"CUMPLE","NO CUMPLE")</f>
        <v>CUMPLE</v>
      </c>
      <c r="Y664" s="51" t="str">
        <f>IF(I664&gt;NORMA!$O$16,"NO CUMPLE","CUMPLE")</f>
        <v>CUMPLE</v>
      </c>
      <c r="Z664" s="51" t="str">
        <f>IF($M664&lt;NORMA!$O$23,"NO CUMPLE","CUMPLE")</f>
        <v>CUMPLE</v>
      </c>
      <c r="AA664" s="51" t="str">
        <f>IF($E664&gt;NORMA!$O$24,"NO CUMPLE","CUMPLE")</f>
        <v>CUMPLE</v>
      </c>
      <c r="AB664" s="51" t="str">
        <f>IF($F664&gt;NORMA!$O$25,"NO CUMPLE","CUMPLE")</f>
        <v>CUMPLE</v>
      </c>
      <c r="AC664" s="51" t="str">
        <f>IF($K664&gt;NORMA!$O$26,"NO CUMPLE","CUMPLE")</f>
        <v>CUMPLE</v>
      </c>
      <c r="AD664" s="51" t="str">
        <f>IF($J664&gt;NORMA!$O$27,"NO CUMPLE","CUMPLE")</f>
        <v>CUMPLE</v>
      </c>
      <c r="AE664" s="51" t="str">
        <f>IF($G664&gt;NORMA!$O$28,"NO CUMPLE","CUMPLE")</f>
        <v>CUMPLE</v>
      </c>
      <c r="AF664" s="51" t="str">
        <f>IF($H664&gt;NORMA!$O$29,"NO CUMPLE","CUMPLE")</f>
        <v>CUMPLE</v>
      </c>
      <c r="AG664" s="51" t="str">
        <f>IF($O664&gt;NORMA!$O$30,"NO CUMPLE","CUMPLE")</f>
        <v>NO CUMPLE</v>
      </c>
      <c r="AH664" s="51" t="str">
        <f>IF(AND($N664&gt;=NORMA!$R$18, $N664&lt;=NORMA!$S$18),"CUMPLE","NO CUMPLE")</f>
        <v>CUMPLE</v>
      </c>
      <c r="AI664" s="51" t="str">
        <f>IF($I664&gt;NORMA!$O$32,"NO CUMPLE","CUMPLE")</f>
        <v>CUMPLE</v>
      </c>
    </row>
    <row r="665" spans="1:35" ht="14.25" customHeight="1" x14ac:dyDescent="0.35">
      <c r="A665" s="213" t="s">
        <v>120</v>
      </c>
      <c r="B665" s="217" t="s">
        <v>119</v>
      </c>
      <c r="C665" s="240">
        <v>41178</v>
      </c>
      <c r="D665" s="251">
        <v>0.33333333333333298</v>
      </c>
      <c r="E665" s="246">
        <v>32.799999999999997</v>
      </c>
      <c r="F665" s="246">
        <v>144</v>
      </c>
      <c r="G665" s="246">
        <v>147</v>
      </c>
      <c r="H665" s="246">
        <v>25</v>
      </c>
      <c r="I665" s="247">
        <v>2.23</v>
      </c>
      <c r="J665" s="248">
        <v>2.08</v>
      </c>
      <c r="K665" s="218">
        <v>16.635999999999999</v>
      </c>
      <c r="L665" s="248">
        <v>2.43282612666667</v>
      </c>
      <c r="M665" s="249">
        <v>0.95</v>
      </c>
      <c r="N665" s="249">
        <v>9.06</v>
      </c>
      <c r="O665" s="250">
        <v>9000000</v>
      </c>
      <c r="P665" s="51" t="str">
        <f>IF(M665&lt;NORMA!$O$7,"NO CUMPLE","CUMPLE")</f>
        <v>NO CUMPLE</v>
      </c>
      <c r="Q665" s="51" t="str">
        <f>IF(E665&gt;NORMA!$O$8,"NO CUMPLE","CUMPLE")</f>
        <v>CUMPLE</v>
      </c>
      <c r="R665" s="51" t="str">
        <f>IF(F665&gt;NORMA!$O$9,"NO CUMPLE","CUMPLE")</f>
        <v>CUMPLE</v>
      </c>
      <c r="S665" s="51" t="str">
        <f>IF(K665&gt;NORMA!$O$10,"NO CUMPLE","CUMPLE")</f>
        <v>CUMPLE</v>
      </c>
      <c r="T665" s="51" t="str">
        <f>IF(J665&gt;NORMA!$O$11,"NO CUMPLE","CUMPLE")</f>
        <v>CUMPLE</v>
      </c>
      <c r="U665" s="51" t="str">
        <f>IF(G665&gt;NORMA!$O$12,"NO CUMPLE","CUMPLE")</f>
        <v>CUMPLE</v>
      </c>
      <c r="V665" s="51" t="str">
        <f>IF(H665&gt;NORMA!$O$13,"NO CUMPLE","CUMPLE")</f>
        <v>NO CUMPLE</v>
      </c>
      <c r="W665" s="51" t="str">
        <f>IF(O665&gt;NORMA!$O$14,"NO CUMPLE","CUMPLE")</f>
        <v>NO CUMPLE</v>
      </c>
      <c r="X665" s="51" t="str">
        <f>IF(AND(N665&gt;=NORMA!$Q$4, N665&lt;=NORMA!$R$4),"CUMPLE","NO CUMPLE")</f>
        <v>NO CUMPLE</v>
      </c>
      <c r="Y665" s="51" t="str">
        <f>IF(I665&gt;NORMA!$O$16,"NO CUMPLE","CUMPLE")</f>
        <v>CUMPLE</v>
      </c>
      <c r="Z665" s="51" t="str">
        <f>IF($M665&lt;NORMA!$O$23,"NO CUMPLE","CUMPLE")</f>
        <v>NO CUMPLE</v>
      </c>
      <c r="AA665" s="51" t="str">
        <f>IF($E665&gt;NORMA!$O$24,"NO CUMPLE","CUMPLE")</f>
        <v>NO CUMPLE</v>
      </c>
      <c r="AB665" s="51" t="str">
        <f>IF($F665&gt;NORMA!$O$25,"NO CUMPLE","CUMPLE")</f>
        <v>NO CUMPLE</v>
      </c>
      <c r="AC665" s="51" t="str">
        <f>IF($K665&gt;NORMA!$O$26,"NO CUMPLE","CUMPLE")</f>
        <v>NO CUMPLE</v>
      </c>
      <c r="AD665" s="51" t="str">
        <f>IF($J665&gt;NORMA!$O$27,"NO CUMPLE","CUMPLE")</f>
        <v>CUMPLE</v>
      </c>
      <c r="AE665" s="51" t="str">
        <f>IF($G665&gt;NORMA!$O$28,"NO CUMPLE","CUMPLE")</f>
        <v>NO CUMPLE</v>
      </c>
      <c r="AF665" s="51" t="str">
        <f>IF($H665&gt;NORMA!$O$29,"NO CUMPLE","CUMPLE")</f>
        <v>NO CUMPLE</v>
      </c>
      <c r="AG665" s="51" t="str">
        <f>IF($O665&gt;NORMA!$O$30,"NO CUMPLE","CUMPLE")</f>
        <v>NO CUMPLE</v>
      </c>
      <c r="AH665" s="51" t="str">
        <f>IF(AND($N665&gt;=NORMA!$R$18, $N665&lt;=NORMA!$S$18),"CUMPLE","NO CUMPLE")</f>
        <v>NO CUMPLE</v>
      </c>
      <c r="AI665" s="51" t="str">
        <f>IF($I665&gt;NORMA!$O$32,"NO CUMPLE","CUMPLE")</f>
        <v>NO CUMPLE</v>
      </c>
    </row>
    <row r="666" spans="1:35" ht="14.25" customHeight="1" x14ac:dyDescent="0.35">
      <c r="A666" s="213" t="s">
        <v>121</v>
      </c>
      <c r="B666" s="214" t="s">
        <v>119</v>
      </c>
      <c r="C666" s="240">
        <v>41179</v>
      </c>
      <c r="D666" s="251">
        <v>0.33333333333333298</v>
      </c>
      <c r="E666" s="246">
        <v>44.9</v>
      </c>
      <c r="F666" s="246">
        <v>80.400000000000006</v>
      </c>
      <c r="G666" s="246">
        <v>63</v>
      </c>
      <c r="H666" s="246">
        <v>10.4</v>
      </c>
      <c r="I666" s="247">
        <v>3.85</v>
      </c>
      <c r="J666" s="248">
        <v>1.76</v>
      </c>
      <c r="K666" s="218">
        <v>14.962999999999999</v>
      </c>
      <c r="L666" s="248">
        <v>2.7435939708333299</v>
      </c>
      <c r="M666" s="249">
        <v>0.2</v>
      </c>
      <c r="N666" s="249">
        <v>7.25</v>
      </c>
      <c r="O666" s="250">
        <v>4300000</v>
      </c>
      <c r="P666" s="51" t="str">
        <f>IF(M666&lt;NORMA!$O$7,"NO CUMPLE","CUMPLE")</f>
        <v>NO CUMPLE</v>
      </c>
      <c r="Q666" s="51" t="str">
        <f>IF(E666&gt;NORMA!$O$8,"NO CUMPLE","CUMPLE")</f>
        <v>CUMPLE</v>
      </c>
      <c r="R666" s="51" t="str">
        <f>IF(F666&gt;NORMA!$O$9,"NO CUMPLE","CUMPLE")</f>
        <v>CUMPLE</v>
      </c>
      <c r="S666" s="51" t="str">
        <f>IF(K666&gt;NORMA!$O$10,"NO CUMPLE","CUMPLE")</f>
        <v>CUMPLE</v>
      </c>
      <c r="T666" s="51" t="str">
        <f>IF(J666&gt;NORMA!$O$11,"NO CUMPLE","CUMPLE")</f>
        <v>CUMPLE</v>
      </c>
      <c r="U666" s="51" t="str">
        <f>IF(G666&gt;NORMA!$O$12,"NO CUMPLE","CUMPLE")</f>
        <v>CUMPLE</v>
      </c>
      <c r="V666" s="51" t="str">
        <f>IF(H666&gt;NORMA!$O$13,"NO CUMPLE","CUMPLE")</f>
        <v>CUMPLE</v>
      </c>
      <c r="W666" s="51" t="str">
        <f>IF(O666&gt;NORMA!$O$14,"NO CUMPLE","CUMPLE")</f>
        <v>NO CUMPLE</v>
      </c>
      <c r="X666" s="51" t="str">
        <f>IF(AND(N666&gt;=NORMA!$Q$4, N666&lt;=NORMA!$R$4),"CUMPLE","NO CUMPLE")</f>
        <v>CUMPLE</v>
      </c>
      <c r="Y666" s="51" t="str">
        <f>IF(I666&gt;NORMA!$O$16,"NO CUMPLE","CUMPLE")</f>
        <v>NO CUMPLE</v>
      </c>
      <c r="Z666" s="51" t="str">
        <f>IF($M666&lt;NORMA!$O$23,"NO CUMPLE","CUMPLE")</f>
        <v>NO CUMPLE</v>
      </c>
      <c r="AA666" s="51" t="str">
        <f>IF($E666&gt;NORMA!$O$24,"NO CUMPLE","CUMPLE")</f>
        <v>NO CUMPLE</v>
      </c>
      <c r="AB666" s="51" t="str">
        <f>IF($F666&gt;NORMA!$O$25,"NO CUMPLE","CUMPLE")</f>
        <v>NO CUMPLE</v>
      </c>
      <c r="AC666" s="51" t="str">
        <f>IF($K666&gt;NORMA!$O$26,"NO CUMPLE","CUMPLE")</f>
        <v>NO CUMPLE</v>
      </c>
      <c r="AD666" s="51" t="str">
        <f>IF($J666&gt;NORMA!$O$27,"NO CUMPLE","CUMPLE")</f>
        <v>CUMPLE</v>
      </c>
      <c r="AE666" s="51" t="str">
        <f>IF($G666&gt;NORMA!$O$28,"NO CUMPLE","CUMPLE")</f>
        <v>CUMPLE</v>
      </c>
      <c r="AF666" s="51" t="str">
        <f>IF($H666&gt;NORMA!$O$29,"NO CUMPLE","CUMPLE")</f>
        <v>NO CUMPLE</v>
      </c>
      <c r="AG666" s="51" t="str">
        <f>IF($O666&gt;NORMA!$O$30,"NO CUMPLE","CUMPLE")</f>
        <v>NO CUMPLE</v>
      </c>
      <c r="AH666" s="51" t="str">
        <f>IF(AND($N666&gt;=NORMA!$R$18, $N666&lt;=NORMA!$S$18),"CUMPLE","NO CUMPLE")</f>
        <v>CUMPLE</v>
      </c>
      <c r="AI666" s="51" t="str">
        <f>IF($I666&gt;NORMA!$O$32,"NO CUMPLE","CUMPLE")</f>
        <v>NO CUMPLE</v>
      </c>
    </row>
    <row r="667" spans="1:35" ht="14.25" customHeight="1" x14ac:dyDescent="0.35">
      <c r="A667" s="213" t="s">
        <v>117</v>
      </c>
      <c r="B667" s="267" t="s">
        <v>119</v>
      </c>
      <c r="C667" s="240">
        <v>41191</v>
      </c>
      <c r="D667" s="251">
        <v>0.25</v>
      </c>
      <c r="E667" s="246">
        <v>7</v>
      </c>
      <c r="F667" s="246">
        <v>95.8</v>
      </c>
      <c r="G667" s="246">
        <v>498</v>
      </c>
      <c r="H667" s="245">
        <v>3.6</v>
      </c>
      <c r="I667" s="247">
        <v>0.49</v>
      </c>
      <c r="J667" s="248">
        <v>3.78</v>
      </c>
      <c r="K667" s="218">
        <v>6.27</v>
      </c>
      <c r="L667" s="248">
        <v>1.8320395</v>
      </c>
      <c r="M667" s="249">
        <v>8.36</v>
      </c>
      <c r="N667" s="249">
        <v>7.75</v>
      </c>
      <c r="O667" s="250">
        <v>36000</v>
      </c>
      <c r="P667" s="51" t="str">
        <f>IF(M667&lt;NORMA!$O$7,"NO CUMPLE","CUMPLE")</f>
        <v>CUMPLE</v>
      </c>
      <c r="Q667" s="51" t="str">
        <f>IF(E667&gt;NORMA!$O$8,"NO CUMPLE","CUMPLE")</f>
        <v>CUMPLE</v>
      </c>
      <c r="R667" s="51" t="str">
        <f>IF(F667&gt;NORMA!$O$9,"NO CUMPLE","CUMPLE")</f>
        <v>CUMPLE</v>
      </c>
      <c r="S667" s="51" t="str">
        <f>IF(K667&gt;NORMA!$O$10,"NO CUMPLE","CUMPLE")</f>
        <v>CUMPLE</v>
      </c>
      <c r="T667" s="51" t="str">
        <f>IF(J667&gt;NORMA!$O$11,"NO CUMPLE","CUMPLE")</f>
        <v>CUMPLE</v>
      </c>
      <c r="U667" s="51" t="str">
        <f>IF(G667&gt;NORMA!$O$12,"NO CUMPLE","CUMPLE")</f>
        <v>NO CUMPLE</v>
      </c>
      <c r="V667" s="51" t="str">
        <f>IF(H667&gt;NORMA!$O$13,"NO CUMPLE","CUMPLE")</f>
        <v>CUMPLE</v>
      </c>
      <c r="W667" s="51" t="str">
        <f>IF(O667&gt;NORMA!$O$14,"NO CUMPLE","CUMPLE")</f>
        <v>CUMPLE</v>
      </c>
      <c r="X667" s="51" t="str">
        <f>IF(AND(N667&gt;=NORMA!$Q$4, N667&lt;=NORMA!$R$4),"CUMPLE","NO CUMPLE")</f>
        <v>CUMPLE</v>
      </c>
      <c r="Y667" s="51" t="str">
        <f>IF(I667&gt;NORMA!$O$16,"NO CUMPLE","CUMPLE")</f>
        <v>CUMPLE</v>
      </c>
      <c r="Z667" s="51" t="str">
        <f>IF($M667&lt;NORMA!$O$23,"NO CUMPLE","CUMPLE")</f>
        <v>CUMPLE</v>
      </c>
      <c r="AA667" s="51" t="str">
        <f>IF($E667&gt;NORMA!$O$24,"NO CUMPLE","CUMPLE")</f>
        <v>CUMPLE</v>
      </c>
      <c r="AB667" s="51" t="str">
        <f>IF($F667&gt;NORMA!$O$25,"NO CUMPLE","CUMPLE")</f>
        <v>NO CUMPLE</v>
      </c>
      <c r="AC667" s="51" t="str">
        <f>IF($K667&gt;NORMA!$O$26,"NO CUMPLE","CUMPLE")</f>
        <v>CUMPLE</v>
      </c>
      <c r="AD667" s="51" t="str">
        <f>IF($J667&gt;NORMA!$O$27,"NO CUMPLE","CUMPLE")</f>
        <v>NO CUMPLE</v>
      </c>
      <c r="AE667" s="51" t="str">
        <f>IF($G667&gt;NORMA!$O$28,"NO CUMPLE","CUMPLE")</f>
        <v>NO CUMPLE</v>
      </c>
      <c r="AF667" s="51" t="str">
        <f>IF($H667&gt;NORMA!$O$29,"NO CUMPLE","CUMPLE")</f>
        <v>CUMPLE</v>
      </c>
      <c r="AG667" s="51" t="str">
        <f>IF($O667&gt;NORMA!$O$30,"NO CUMPLE","CUMPLE")</f>
        <v>CUMPLE</v>
      </c>
      <c r="AH667" s="51" t="str">
        <f>IF(AND($N667&gt;=NORMA!$R$18, $N667&lt;=NORMA!$S$18),"CUMPLE","NO CUMPLE")</f>
        <v>CUMPLE</v>
      </c>
      <c r="AI667" s="51" t="str">
        <f>IF($I667&gt;NORMA!$O$32,"NO CUMPLE","CUMPLE")</f>
        <v>CUMPLE</v>
      </c>
    </row>
    <row r="668" spans="1:35" ht="14.25" customHeight="1" x14ac:dyDescent="0.35">
      <c r="A668" s="213" t="s">
        <v>118</v>
      </c>
      <c r="B668" s="217" t="s">
        <v>119</v>
      </c>
      <c r="C668" s="240">
        <v>41193</v>
      </c>
      <c r="D668" s="251">
        <v>0.5</v>
      </c>
      <c r="E668" s="246">
        <v>6.1</v>
      </c>
      <c r="F668" s="246">
        <v>33.700000000000003</v>
      </c>
      <c r="G668" s="246">
        <v>25</v>
      </c>
      <c r="H668" s="246">
        <v>9.6</v>
      </c>
      <c r="I668" s="247">
        <v>0.53</v>
      </c>
      <c r="J668" s="248">
        <v>0.56999999999999995</v>
      </c>
      <c r="K668" s="218">
        <v>10.909000000000001</v>
      </c>
      <c r="L668" s="248">
        <v>1.94021196666667</v>
      </c>
      <c r="M668" s="249">
        <v>0.89</v>
      </c>
      <c r="N668" s="249">
        <v>7.29</v>
      </c>
      <c r="O668" s="250">
        <v>230000</v>
      </c>
      <c r="P668" s="51" t="str">
        <f>IF(M668&lt;NORMA!$O$7,"NO CUMPLE","CUMPLE")</f>
        <v>NO CUMPLE</v>
      </c>
      <c r="Q668" s="51" t="str">
        <f>IF(E668&gt;NORMA!$O$8,"NO CUMPLE","CUMPLE")</f>
        <v>CUMPLE</v>
      </c>
      <c r="R668" s="51" t="str">
        <f>IF(F668&gt;NORMA!$O$9,"NO CUMPLE","CUMPLE")</f>
        <v>CUMPLE</v>
      </c>
      <c r="S668" s="51" t="str">
        <f>IF(K668&gt;NORMA!$O$10,"NO CUMPLE","CUMPLE")</f>
        <v>CUMPLE</v>
      </c>
      <c r="T668" s="51" t="str">
        <f>IF(J668&gt;NORMA!$O$11,"NO CUMPLE","CUMPLE")</f>
        <v>CUMPLE</v>
      </c>
      <c r="U668" s="51" t="str">
        <f>IF(G668&gt;NORMA!$O$12,"NO CUMPLE","CUMPLE")</f>
        <v>CUMPLE</v>
      </c>
      <c r="V668" s="51" t="str">
        <f>IF(H668&gt;NORMA!$O$13,"NO CUMPLE","CUMPLE")</f>
        <v>CUMPLE</v>
      </c>
      <c r="W668" s="51" t="str">
        <f>IF(O668&gt;NORMA!$O$14,"NO CUMPLE","CUMPLE")</f>
        <v>CUMPLE</v>
      </c>
      <c r="X668" s="51" t="str">
        <f>IF(AND(N668&gt;=NORMA!$Q$4, N668&lt;=NORMA!$R$4),"CUMPLE","NO CUMPLE")</f>
        <v>CUMPLE</v>
      </c>
      <c r="Y668" s="51" t="str">
        <f>IF(I668&gt;NORMA!$O$16,"NO CUMPLE","CUMPLE")</f>
        <v>CUMPLE</v>
      </c>
      <c r="Z668" s="51" t="str">
        <f>IF($M668&lt;NORMA!$O$23,"NO CUMPLE","CUMPLE")</f>
        <v>NO CUMPLE</v>
      </c>
      <c r="AA668" s="51" t="str">
        <f>IF($E668&gt;NORMA!$O$24,"NO CUMPLE","CUMPLE")</f>
        <v>CUMPLE</v>
      </c>
      <c r="AB668" s="51" t="str">
        <f>IF($F668&gt;NORMA!$O$25,"NO CUMPLE","CUMPLE")</f>
        <v>CUMPLE</v>
      </c>
      <c r="AC668" s="51" t="str">
        <f>IF($K668&gt;NORMA!$O$26,"NO CUMPLE","CUMPLE")</f>
        <v>NO CUMPLE</v>
      </c>
      <c r="AD668" s="51" t="str">
        <f>IF($J668&gt;NORMA!$O$27,"NO CUMPLE","CUMPLE")</f>
        <v>CUMPLE</v>
      </c>
      <c r="AE668" s="51" t="str">
        <f>IF($G668&gt;NORMA!$O$28,"NO CUMPLE","CUMPLE")</f>
        <v>CUMPLE</v>
      </c>
      <c r="AF668" s="51" t="str">
        <f>IF($H668&gt;NORMA!$O$29,"NO CUMPLE","CUMPLE")</f>
        <v>CUMPLE</v>
      </c>
      <c r="AG668" s="51" t="str">
        <f>IF($O668&gt;NORMA!$O$30,"NO CUMPLE","CUMPLE")</f>
        <v>NO CUMPLE</v>
      </c>
      <c r="AH668" s="51" t="str">
        <f>IF(AND($N668&gt;=NORMA!$R$18, $N668&lt;=NORMA!$S$18),"CUMPLE","NO CUMPLE")</f>
        <v>CUMPLE</v>
      </c>
      <c r="AI668" s="51" t="str">
        <f>IF($I668&gt;NORMA!$O$32,"NO CUMPLE","CUMPLE")</f>
        <v>CUMPLE</v>
      </c>
    </row>
    <row r="669" spans="1:35" ht="14.25" customHeight="1" x14ac:dyDescent="0.35">
      <c r="A669" s="213" t="s">
        <v>120</v>
      </c>
      <c r="B669" s="217" t="s">
        <v>119</v>
      </c>
      <c r="C669" s="240">
        <v>41193</v>
      </c>
      <c r="D669" s="251">
        <v>0.375</v>
      </c>
      <c r="E669" s="246">
        <v>32.6</v>
      </c>
      <c r="F669" s="246">
        <v>100</v>
      </c>
      <c r="G669" s="246">
        <v>113</v>
      </c>
      <c r="H669" s="245">
        <v>3.6</v>
      </c>
      <c r="I669" s="247">
        <v>0.47</v>
      </c>
      <c r="J669" s="248">
        <v>1.71</v>
      </c>
      <c r="K669" s="218">
        <v>17.184000000000001</v>
      </c>
      <c r="L669" s="248">
        <v>2.10626732666667</v>
      </c>
      <c r="M669" s="249">
        <v>0.81</v>
      </c>
      <c r="N669" s="249">
        <v>8.66</v>
      </c>
      <c r="O669" s="250">
        <v>7300000</v>
      </c>
      <c r="P669" s="51" t="str">
        <f>IF(M669&lt;NORMA!$O$7,"NO CUMPLE","CUMPLE")</f>
        <v>NO CUMPLE</v>
      </c>
      <c r="Q669" s="51" t="str">
        <f>IF(E669&gt;NORMA!$O$8,"NO CUMPLE","CUMPLE")</f>
        <v>CUMPLE</v>
      </c>
      <c r="R669" s="51" t="str">
        <f>IF(F669&gt;NORMA!$O$9,"NO CUMPLE","CUMPLE")</f>
        <v>CUMPLE</v>
      </c>
      <c r="S669" s="51" t="str">
        <f>IF(K669&gt;NORMA!$O$10,"NO CUMPLE","CUMPLE")</f>
        <v>CUMPLE</v>
      </c>
      <c r="T669" s="51" t="str">
        <f>IF(J669&gt;NORMA!$O$11,"NO CUMPLE","CUMPLE")</f>
        <v>CUMPLE</v>
      </c>
      <c r="U669" s="51" t="str">
        <f>IF(G669&gt;NORMA!$O$12,"NO CUMPLE","CUMPLE")</f>
        <v>CUMPLE</v>
      </c>
      <c r="V669" s="51" t="str">
        <f>IF(H669&gt;NORMA!$O$13,"NO CUMPLE","CUMPLE")</f>
        <v>CUMPLE</v>
      </c>
      <c r="W669" s="51" t="str">
        <f>IF(O669&gt;NORMA!$O$14,"NO CUMPLE","CUMPLE")</f>
        <v>NO CUMPLE</v>
      </c>
      <c r="X669" s="51" t="str">
        <f>IF(AND(N669&gt;=NORMA!$Q$4, N669&lt;=NORMA!$R$4),"CUMPLE","NO CUMPLE")</f>
        <v>CUMPLE</v>
      </c>
      <c r="Y669" s="51" t="str">
        <f>IF(I669&gt;NORMA!$O$16,"NO CUMPLE","CUMPLE")</f>
        <v>CUMPLE</v>
      </c>
      <c r="Z669" s="51" t="str">
        <f>IF($M669&lt;NORMA!$O$23,"NO CUMPLE","CUMPLE")</f>
        <v>NO CUMPLE</v>
      </c>
      <c r="AA669" s="51" t="str">
        <f>IF($E669&gt;NORMA!$O$24,"NO CUMPLE","CUMPLE")</f>
        <v>NO CUMPLE</v>
      </c>
      <c r="AB669" s="51" t="str">
        <f>IF($F669&gt;NORMA!$O$25,"NO CUMPLE","CUMPLE")</f>
        <v>NO CUMPLE</v>
      </c>
      <c r="AC669" s="51" t="str">
        <f>IF($K669&gt;NORMA!$O$26,"NO CUMPLE","CUMPLE")</f>
        <v>NO CUMPLE</v>
      </c>
      <c r="AD669" s="51" t="str">
        <f>IF($J669&gt;NORMA!$O$27,"NO CUMPLE","CUMPLE")</f>
        <v>CUMPLE</v>
      </c>
      <c r="AE669" s="51" t="str">
        <f>IF($G669&gt;NORMA!$O$28,"NO CUMPLE","CUMPLE")</f>
        <v>CUMPLE</v>
      </c>
      <c r="AF669" s="51" t="str">
        <f>IF($H669&gt;NORMA!$O$29,"NO CUMPLE","CUMPLE")</f>
        <v>CUMPLE</v>
      </c>
      <c r="AG669" s="51" t="str">
        <f>IF($O669&gt;NORMA!$O$30,"NO CUMPLE","CUMPLE")</f>
        <v>NO CUMPLE</v>
      </c>
      <c r="AH669" s="51" t="str">
        <f>IF(AND($N669&gt;=NORMA!$R$18, $N669&lt;=NORMA!$S$18),"CUMPLE","NO CUMPLE")</f>
        <v>NO CUMPLE</v>
      </c>
      <c r="AI669" s="51" t="str">
        <f>IF($I669&gt;NORMA!$O$32,"NO CUMPLE","CUMPLE")</f>
        <v>CUMPLE</v>
      </c>
    </row>
    <row r="670" spans="1:35" ht="14.25" customHeight="1" x14ac:dyDescent="0.35">
      <c r="A670" s="213" t="s">
        <v>121</v>
      </c>
      <c r="B670" s="214" t="s">
        <v>119</v>
      </c>
      <c r="C670" s="240">
        <v>41200</v>
      </c>
      <c r="D670" s="251">
        <v>0.52083333333333304</v>
      </c>
      <c r="E670" s="246">
        <v>30.6</v>
      </c>
      <c r="F670" s="246">
        <v>102</v>
      </c>
      <c r="G670" s="246">
        <v>530</v>
      </c>
      <c r="H670" s="246">
        <v>18</v>
      </c>
      <c r="I670" s="247">
        <v>0.59</v>
      </c>
      <c r="J670" s="248">
        <v>1.83</v>
      </c>
      <c r="K670" s="218">
        <v>9.4640000000000004</v>
      </c>
      <c r="L670" s="248">
        <v>10.5958790416667</v>
      </c>
      <c r="M670" s="249">
        <v>1.29</v>
      </c>
      <c r="N670" s="249">
        <v>8.0500000000000007</v>
      </c>
      <c r="O670" s="250">
        <v>7200000</v>
      </c>
      <c r="P670" s="51" t="str">
        <f>IF(M670&lt;NORMA!$O$7,"NO CUMPLE","CUMPLE")</f>
        <v>CUMPLE</v>
      </c>
      <c r="Q670" s="51" t="str">
        <f>IF(E670&gt;NORMA!$O$8,"NO CUMPLE","CUMPLE")</f>
        <v>CUMPLE</v>
      </c>
      <c r="R670" s="51" t="str">
        <f>IF(F670&gt;NORMA!$O$9,"NO CUMPLE","CUMPLE")</f>
        <v>CUMPLE</v>
      </c>
      <c r="S670" s="51" t="str">
        <f>IF(K670&gt;NORMA!$O$10,"NO CUMPLE","CUMPLE")</f>
        <v>CUMPLE</v>
      </c>
      <c r="T670" s="51" t="str">
        <f>IF(J670&gt;NORMA!$O$11,"NO CUMPLE","CUMPLE")</f>
        <v>CUMPLE</v>
      </c>
      <c r="U670" s="51" t="str">
        <f>IF(G670&gt;NORMA!$O$12,"NO CUMPLE","CUMPLE")</f>
        <v>NO CUMPLE</v>
      </c>
      <c r="V670" s="51" t="str">
        <f>IF(H670&gt;NORMA!$O$13,"NO CUMPLE","CUMPLE")</f>
        <v>CUMPLE</v>
      </c>
      <c r="W670" s="51" t="str">
        <f>IF(O670&gt;NORMA!$O$14,"NO CUMPLE","CUMPLE")</f>
        <v>NO CUMPLE</v>
      </c>
      <c r="X670" s="51" t="str">
        <f>IF(AND(N670&gt;=NORMA!$Q$4, N670&lt;=NORMA!$R$4),"CUMPLE","NO CUMPLE")</f>
        <v>CUMPLE</v>
      </c>
      <c r="Y670" s="51" t="str">
        <f>IF(I670&gt;NORMA!$O$16,"NO CUMPLE","CUMPLE")</f>
        <v>CUMPLE</v>
      </c>
      <c r="Z670" s="51" t="str">
        <f>IF($M670&lt;NORMA!$O$23,"NO CUMPLE","CUMPLE")</f>
        <v>NO CUMPLE</v>
      </c>
      <c r="AA670" s="51" t="str">
        <f>IF($E670&gt;NORMA!$O$24,"NO CUMPLE","CUMPLE")</f>
        <v>NO CUMPLE</v>
      </c>
      <c r="AB670" s="51" t="str">
        <f>IF($F670&gt;NORMA!$O$25,"NO CUMPLE","CUMPLE")</f>
        <v>NO CUMPLE</v>
      </c>
      <c r="AC670" s="51" t="str">
        <f>IF($K670&gt;NORMA!$O$26,"NO CUMPLE","CUMPLE")</f>
        <v>CUMPLE</v>
      </c>
      <c r="AD670" s="51" t="str">
        <f>IF($J670&gt;NORMA!$O$27,"NO CUMPLE","CUMPLE")</f>
        <v>CUMPLE</v>
      </c>
      <c r="AE670" s="51" t="str">
        <f>IF($G670&gt;NORMA!$O$28,"NO CUMPLE","CUMPLE")</f>
        <v>NO CUMPLE</v>
      </c>
      <c r="AF670" s="51" t="str">
        <f>IF($H670&gt;NORMA!$O$29,"NO CUMPLE","CUMPLE")</f>
        <v>NO CUMPLE</v>
      </c>
      <c r="AG670" s="51" t="str">
        <f>IF($O670&gt;NORMA!$O$30,"NO CUMPLE","CUMPLE")</f>
        <v>NO CUMPLE</v>
      </c>
      <c r="AH670" s="51" t="str">
        <f>IF(AND($N670&gt;=NORMA!$R$18, $N670&lt;=NORMA!$S$18),"CUMPLE","NO CUMPLE")</f>
        <v>CUMPLE</v>
      </c>
      <c r="AI670" s="51" t="str">
        <f>IF($I670&gt;NORMA!$O$32,"NO CUMPLE","CUMPLE")</f>
        <v>CUMPLE</v>
      </c>
    </row>
    <row r="671" spans="1:35" ht="14.25" customHeight="1" x14ac:dyDescent="0.35">
      <c r="A671" s="213" t="s">
        <v>117</v>
      </c>
      <c r="B671" s="267" t="s">
        <v>119</v>
      </c>
      <c r="C671" s="240">
        <v>41209</v>
      </c>
      <c r="D671" s="251">
        <v>0.33333333333333298</v>
      </c>
      <c r="E671" s="246">
        <v>3.1</v>
      </c>
      <c r="F671" s="246">
        <v>22.4</v>
      </c>
      <c r="G671" s="246">
        <v>368</v>
      </c>
      <c r="H671" s="246">
        <v>4.3</v>
      </c>
      <c r="I671" s="247">
        <v>0.03</v>
      </c>
      <c r="J671" s="248">
        <v>3.6</v>
      </c>
      <c r="K671" s="218">
        <v>2.9529999999999998</v>
      </c>
      <c r="L671" s="248">
        <v>5.6120401416666699</v>
      </c>
      <c r="M671" s="249">
        <v>7.93</v>
      </c>
      <c r="N671" s="249">
        <v>7.84</v>
      </c>
      <c r="O671" s="250">
        <v>23000</v>
      </c>
      <c r="P671" s="51" t="str">
        <f>IF(M671&lt;NORMA!$O$7,"NO CUMPLE","CUMPLE")</f>
        <v>CUMPLE</v>
      </c>
      <c r="Q671" s="51" t="str">
        <f>IF(E671&gt;NORMA!$O$8,"NO CUMPLE","CUMPLE")</f>
        <v>CUMPLE</v>
      </c>
      <c r="R671" s="51" t="str">
        <f>IF(F671&gt;NORMA!$O$9,"NO CUMPLE","CUMPLE")</f>
        <v>CUMPLE</v>
      </c>
      <c r="S671" s="51" t="str">
        <f>IF(K671&gt;NORMA!$O$10,"NO CUMPLE","CUMPLE")</f>
        <v>CUMPLE</v>
      </c>
      <c r="T671" s="51" t="str">
        <f>IF(J671&gt;NORMA!$O$11,"NO CUMPLE","CUMPLE")</f>
        <v>CUMPLE</v>
      </c>
      <c r="U671" s="51" t="str">
        <f>IF(G671&gt;NORMA!$O$12,"NO CUMPLE","CUMPLE")</f>
        <v>NO CUMPLE</v>
      </c>
      <c r="V671" s="51" t="str">
        <f>IF(H671&gt;NORMA!$O$13,"NO CUMPLE","CUMPLE")</f>
        <v>CUMPLE</v>
      </c>
      <c r="W671" s="51" t="str">
        <f>IF(O671&gt;NORMA!$O$14,"NO CUMPLE","CUMPLE")</f>
        <v>CUMPLE</v>
      </c>
      <c r="X671" s="51" t="str">
        <f>IF(AND(N671&gt;=NORMA!$Q$4, N671&lt;=NORMA!$R$4),"CUMPLE","NO CUMPLE")</f>
        <v>CUMPLE</v>
      </c>
      <c r="Y671" s="51" t="str">
        <f>IF(I671&gt;NORMA!$O$16,"NO CUMPLE","CUMPLE")</f>
        <v>CUMPLE</v>
      </c>
      <c r="Z671" s="51" t="str">
        <f>IF($M671&lt;NORMA!$O$23,"NO CUMPLE","CUMPLE")</f>
        <v>CUMPLE</v>
      </c>
      <c r="AA671" s="51" t="str">
        <f>IF($E671&gt;NORMA!$O$24,"NO CUMPLE","CUMPLE")</f>
        <v>CUMPLE</v>
      </c>
      <c r="AB671" s="51" t="str">
        <f>IF($F671&gt;NORMA!$O$25,"NO CUMPLE","CUMPLE")</f>
        <v>CUMPLE</v>
      </c>
      <c r="AC671" s="51" t="str">
        <f>IF($K671&gt;NORMA!$O$26,"NO CUMPLE","CUMPLE")</f>
        <v>CUMPLE</v>
      </c>
      <c r="AD671" s="51" t="str">
        <f>IF($J671&gt;NORMA!$O$27,"NO CUMPLE","CUMPLE")</f>
        <v>NO CUMPLE</v>
      </c>
      <c r="AE671" s="51" t="str">
        <f>IF($G671&gt;NORMA!$O$28,"NO CUMPLE","CUMPLE")</f>
        <v>NO CUMPLE</v>
      </c>
      <c r="AF671" s="51" t="str">
        <f>IF($H671&gt;NORMA!$O$29,"NO CUMPLE","CUMPLE")</f>
        <v>CUMPLE</v>
      </c>
      <c r="AG671" s="51" t="str">
        <f>IF($O671&gt;NORMA!$O$30,"NO CUMPLE","CUMPLE")</f>
        <v>CUMPLE</v>
      </c>
      <c r="AH671" s="51" t="str">
        <f>IF(AND($N671&gt;=NORMA!$R$18, $N671&lt;=NORMA!$S$18),"CUMPLE","NO CUMPLE")</f>
        <v>CUMPLE</v>
      </c>
      <c r="AI671" s="51" t="str">
        <f>IF($I671&gt;NORMA!$O$32,"NO CUMPLE","CUMPLE")</f>
        <v>CUMPLE</v>
      </c>
    </row>
    <row r="672" spans="1:35" ht="14.25" customHeight="1" x14ac:dyDescent="0.35">
      <c r="A672" s="213" t="s">
        <v>118</v>
      </c>
      <c r="B672" s="217" t="s">
        <v>119</v>
      </c>
      <c r="C672" s="240">
        <v>41214</v>
      </c>
      <c r="D672" s="251">
        <v>0.58333333333333304</v>
      </c>
      <c r="E672" s="246">
        <v>4.2</v>
      </c>
      <c r="F672" s="246">
        <v>31</v>
      </c>
      <c r="G672" s="246">
        <v>43</v>
      </c>
      <c r="H672" s="246">
        <v>6.9</v>
      </c>
      <c r="I672" s="247">
        <v>0.34</v>
      </c>
      <c r="J672" s="248">
        <v>0.79</v>
      </c>
      <c r="K672" s="218">
        <v>3.738</v>
      </c>
      <c r="L672" s="248">
        <v>1.9419382916666701</v>
      </c>
      <c r="M672" s="249">
        <v>1.1299999999999999</v>
      </c>
      <c r="N672" s="249">
        <v>7.01</v>
      </c>
      <c r="O672" s="250">
        <v>91000</v>
      </c>
      <c r="P672" s="51" t="str">
        <f>IF(M672&lt;NORMA!$O$7,"NO CUMPLE","CUMPLE")</f>
        <v>CUMPLE</v>
      </c>
      <c r="Q672" s="51" t="str">
        <f>IF(E672&gt;NORMA!$O$8,"NO CUMPLE","CUMPLE")</f>
        <v>CUMPLE</v>
      </c>
      <c r="R672" s="51" t="str">
        <f>IF(F672&gt;NORMA!$O$9,"NO CUMPLE","CUMPLE")</f>
        <v>CUMPLE</v>
      </c>
      <c r="S672" s="51" t="str">
        <f>IF(K672&gt;NORMA!$O$10,"NO CUMPLE","CUMPLE")</f>
        <v>CUMPLE</v>
      </c>
      <c r="T672" s="51" t="str">
        <f>IF(J672&gt;NORMA!$O$11,"NO CUMPLE","CUMPLE")</f>
        <v>CUMPLE</v>
      </c>
      <c r="U672" s="51" t="str">
        <f>IF(G672&gt;NORMA!$O$12,"NO CUMPLE","CUMPLE")</f>
        <v>CUMPLE</v>
      </c>
      <c r="V672" s="51" t="str">
        <f>IF(H672&gt;NORMA!$O$13,"NO CUMPLE","CUMPLE")</f>
        <v>CUMPLE</v>
      </c>
      <c r="W672" s="51" t="str">
        <f>IF(O672&gt;NORMA!$O$14,"NO CUMPLE","CUMPLE")</f>
        <v>CUMPLE</v>
      </c>
      <c r="X672" s="51" t="str">
        <f>IF(AND(N672&gt;=NORMA!$Q$4, N672&lt;=NORMA!$R$4),"CUMPLE","NO CUMPLE")</f>
        <v>CUMPLE</v>
      </c>
      <c r="Y672" s="51" t="str">
        <f>IF(I672&gt;NORMA!$O$16,"NO CUMPLE","CUMPLE")</f>
        <v>CUMPLE</v>
      </c>
      <c r="Z672" s="51" t="str">
        <f>IF($M672&lt;NORMA!$O$23,"NO CUMPLE","CUMPLE")</f>
        <v>NO CUMPLE</v>
      </c>
      <c r="AA672" s="51" t="str">
        <f>IF($E672&gt;NORMA!$O$24,"NO CUMPLE","CUMPLE")</f>
        <v>CUMPLE</v>
      </c>
      <c r="AB672" s="51" t="str">
        <f>IF($F672&gt;NORMA!$O$25,"NO CUMPLE","CUMPLE")</f>
        <v>CUMPLE</v>
      </c>
      <c r="AC672" s="51" t="str">
        <f>IF($K672&gt;NORMA!$O$26,"NO CUMPLE","CUMPLE")</f>
        <v>CUMPLE</v>
      </c>
      <c r="AD672" s="51" t="str">
        <f>IF($J672&gt;NORMA!$O$27,"NO CUMPLE","CUMPLE")</f>
        <v>CUMPLE</v>
      </c>
      <c r="AE672" s="51" t="str">
        <f>IF($G672&gt;NORMA!$O$28,"NO CUMPLE","CUMPLE")</f>
        <v>CUMPLE</v>
      </c>
      <c r="AF672" s="51" t="str">
        <f>IF($H672&gt;NORMA!$O$29,"NO CUMPLE","CUMPLE")</f>
        <v>CUMPLE</v>
      </c>
      <c r="AG672" s="51" t="str">
        <f>IF($O672&gt;NORMA!$O$30,"NO CUMPLE","CUMPLE")</f>
        <v>CUMPLE</v>
      </c>
      <c r="AH672" s="51" t="str">
        <f>IF(AND($N672&gt;=NORMA!$R$18, $N672&lt;=NORMA!$S$18),"CUMPLE","NO CUMPLE")</f>
        <v>CUMPLE</v>
      </c>
      <c r="AI672" s="51" t="str">
        <f>IF($I672&gt;NORMA!$O$32,"NO CUMPLE","CUMPLE")</f>
        <v>CUMPLE</v>
      </c>
    </row>
    <row r="673" spans="1:35" ht="14.25" customHeight="1" x14ac:dyDescent="0.35">
      <c r="A673" s="213" t="s">
        <v>120</v>
      </c>
      <c r="B673" s="217" t="s">
        <v>119</v>
      </c>
      <c r="C673" s="240">
        <v>41214</v>
      </c>
      <c r="D673" s="251">
        <v>0.45833333333333298</v>
      </c>
      <c r="E673" s="246">
        <v>50.8</v>
      </c>
      <c r="F673" s="246">
        <v>195</v>
      </c>
      <c r="G673" s="246">
        <v>204</v>
      </c>
      <c r="H673" s="246">
        <v>16</v>
      </c>
      <c r="I673" s="247">
        <v>1.69</v>
      </c>
      <c r="J673" s="248">
        <v>2.6</v>
      </c>
      <c r="K673" s="218">
        <v>16.756</v>
      </c>
      <c r="L673" s="248">
        <v>2.2132880555555601</v>
      </c>
      <c r="M673" s="249">
        <v>0.44</v>
      </c>
      <c r="N673" s="249">
        <v>8</v>
      </c>
      <c r="O673" s="250">
        <v>430000</v>
      </c>
      <c r="P673" s="51" t="str">
        <f>IF(M673&lt;NORMA!$O$7,"NO CUMPLE","CUMPLE")</f>
        <v>NO CUMPLE</v>
      </c>
      <c r="Q673" s="51" t="str">
        <f>IF(E673&gt;NORMA!$O$8,"NO CUMPLE","CUMPLE")</f>
        <v>CUMPLE</v>
      </c>
      <c r="R673" s="51" t="str">
        <f>IF(F673&gt;NORMA!$O$9,"NO CUMPLE","CUMPLE")</f>
        <v>CUMPLE</v>
      </c>
      <c r="S673" s="51" t="str">
        <f>IF(K673&gt;NORMA!$O$10,"NO CUMPLE","CUMPLE")</f>
        <v>CUMPLE</v>
      </c>
      <c r="T673" s="51" t="str">
        <f>IF(J673&gt;NORMA!$O$11,"NO CUMPLE","CUMPLE")</f>
        <v>CUMPLE</v>
      </c>
      <c r="U673" s="51" t="str">
        <f>IF(G673&gt;NORMA!$O$12,"NO CUMPLE","CUMPLE")</f>
        <v>NO CUMPLE</v>
      </c>
      <c r="V673" s="51" t="str">
        <f>IF(H673&gt;NORMA!$O$13,"NO CUMPLE","CUMPLE")</f>
        <v>CUMPLE</v>
      </c>
      <c r="W673" s="51" t="str">
        <f>IF(O673&gt;NORMA!$O$14,"NO CUMPLE","CUMPLE")</f>
        <v>CUMPLE</v>
      </c>
      <c r="X673" s="51" t="str">
        <f>IF(AND(N673&gt;=NORMA!$Q$4, N673&lt;=NORMA!$R$4),"CUMPLE","NO CUMPLE")</f>
        <v>CUMPLE</v>
      </c>
      <c r="Y673" s="51" t="str">
        <f>IF(I673&gt;NORMA!$O$16,"NO CUMPLE","CUMPLE")</f>
        <v>CUMPLE</v>
      </c>
      <c r="Z673" s="51" t="str">
        <f>IF($M673&lt;NORMA!$O$23,"NO CUMPLE","CUMPLE")</f>
        <v>NO CUMPLE</v>
      </c>
      <c r="AA673" s="51" t="str">
        <f>IF($E673&gt;NORMA!$O$24,"NO CUMPLE","CUMPLE")</f>
        <v>NO CUMPLE</v>
      </c>
      <c r="AB673" s="51" t="str">
        <f>IF($F673&gt;NORMA!$O$25,"NO CUMPLE","CUMPLE")</f>
        <v>NO CUMPLE</v>
      </c>
      <c r="AC673" s="51" t="str">
        <f>IF($K673&gt;NORMA!$O$26,"NO CUMPLE","CUMPLE")</f>
        <v>NO CUMPLE</v>
      </c>
      <c r="AD673" s="51" t="str">
        <f>IF($J673&gt;NORMA!$O$27,"NO CUMPLE","CUMPLE")</f>
        <v>CUMPLE</v>
      </c>
      <c r="AE673" s="51" t="str">
        <f>IF($G673&gt;NORMA!$O$28,"NO CUMPLE","CUMPLE")</f>
        <v>NO CUMPLE</v>
      </c>
      <c r="AF673" s="51" t="str">
        <f>IF($H673&gt;NORMA!$O$29,"NO CUMPLE","CUMPLE")</f>
        <v>NO CUMPLE</v>
      </c>
      <c r="AG673" s="51" t="str">
        <f>IF($O673&gt;NORMA!$O$30,"NO CUMPLE","CUMPLE")</f>
        <v>NO CUMPLE</v>
      </c>
      <c r="AH673" s="51" t="str">
        <f>IF(AND($N673&gt;=NORMA!$R$18, $N673&lt;=NORMA!$S$18),"CUMPLE","NO CUMPLE")</f>
        <v>CUMPLE</v>
      </c>
      <c r="AI673" s="51" t="str">
        <f>IF($I673&gt;NORMA!$O$32,"NO CUMPLE","CUMPLE")</f>
        <v>NO CUMPLE</v>
      </c>
    </row>
    <row r="674" spans="1:35" ht="14.25" customHeight="1" x14ac:dyDescent="0.35">
      <c r="A674" s="213" t="s">
        <v>121</v>
      </c>
      <c r="B674" s="214" t="s">
        <v>119</v>
      </c>
      <c r="C674" s="240">
        <v>41220</v>
      </c>
      <c r="D674" s="251">
        <v>0.58333333333333304</v>
      </c>
      <c r="E674" s="246">
        <v>35.6</v>
      </c>
      <c r="F674" s="246">
        <v>100</v>
      </c>
      <c r="G674" s="246">
        <v>43</v>
      </c>
      <c r="H674" s="246">
        <v>9.9</v>
      </c>
      <c r="I674" s="247">
        <v>1.44</v>
      </c>
      <c r="J674" s="248">
        <v>1.52</v>
      </c>
      <c r="K674" s="218">
        <v>13.202999999999999</v>
      </c>
      <c r="L674" s="248">
        <v>1.8760208194444401</v>
      </c>
      <c r="M674" s="249">
        <v>0.23</v>
      </c>
      <c r="N674" s="249">
        <v>7.32</v>
      </c>
      <c r="O674" s="250">
        <v>9100</v>
      </c>
      <c r="P674" s="51" t="str">
        <f>IF(M674&lt;NORMA!$O$7,"NO CUMPLE","CUMPLE")</f>
        <v>NO CUMPLE</v>
      </c>
      <c r="Q674" s="51" t="str">
        <f>IF(E674&gt;NORMA!$O$8,"NO CUMPLE","CUMPLE")</f>
        <v>CUMPLE</v>
      </c>
      <c r="R674" s="51" t="str">
        <f>IF(F674&gt;NORMA!$O$9,"NO CUMPLE","CUMPLE")</f>
        <v>CUMPLE</v>
      </c>
      <c r="S674" s="51" t="str">
        <f>IF(K674&gt;NORMA!$O$10,"NO CUMPLE","CUMPLE")</f>
        <v>CUMPLE</v>
      </c>
      <c r="T674" s="51" t="str">
        <f>IF(J674&gt;NORMA!$O$11,"NO CUMPLE","CUMPLE")</f>
        <v>CUMPLE</v>
      </c>
      <c r="U674" s="51" t="str">
        <f>IF(G674&gt;NORMA!$O$12,"NO CUMPLE","CUMPLE")</f>
        <v>CUMPLE</v>
      </c>
      <c r="V674" s="51" t="str">
        <f>IF(H674&gt;NORMA!$O$13,"NO CUMPLE","CUMPLE")</f>
        <v>CUMPLE</v>
      </c>
      <c r="W674" s="51" t="str">
        <f>IF(O674&gt;NORMA!$O$14,"NO CUMPLE","CUMPLE")</f>
        <v>CUMPLE</v>
      </c>
      <c r="X674" s="51" t="str">
        <f>IF(AND(N674&gt;=NORMA!$Q$4, N674&lt;=NORMA!$R$4),"CUMPLE","NO CUMPLE")</f>
        <v>CUMPLE</v>
      </c>
      <c r="Y674" s="51" t="str">
        <f>IF(I674&gt;NORMA!$O$16,"NO CUMPLE","CUMPLE")</f>
        <v>CUMPLE</v>
      </c>
      <c r="Z674" s="51" t="str">
        <f>IF($M674&lt;NORMA!$O$23,"NO CUMPLE","CUMPLE")</f>
        <v>NO CUMPLE</v>
      </c>
      <c r="AA674" s="51" t="str">
        <f>IF($E674&gt;NORMA!$O$24,"NO CUMPLE","CUMPLE")</f>
        <v>NO CUMPLE</v>
      </c>
      <c r="AB674" s="51" t="str">
        <f>IF($F674&gt;NORMA!$O$25,"NO CUMPLE","CUMPLE")</f>
        <v>NO CUMPLE</v>
      </c>
      <c r="AC674" s="51" t="str">
        <f>IF($K674&gt;NORMA!$O$26,"NO CUMPLE","CUMPLE")</f>
        <v>NO CUMPLE</v>
      </c>
      <c r="AD674" s="51" t="str">
        <f>IF($J674&gt;NORMA!$O$27,"NO CUMPLE","CUMPLE")</f>
        <v>CUMPLE</v>
      </c>
      <c r="AE674" s="51" t="str">
        <f>IF($G674&gt;NORMA!$O$28,"NO CUMPLE","CUMPLE")</f>
        <v>CUMPLE</v>
      </c>
      <c r="AF674" s="51" t="str">
        <f>IF($H674&gt;NORMA!$O$29,"NO CUMPLE","CUMPLE")</f>
        <v>CUMPLE</v>
      </c>
      <c r="AG674" s="51" t="str">
        <f>IF($O674&gt;NORMA!$O$30,"NO CUMPLE","CUMPLE")</f>
        <v>CUMPLE</v>
      </c>
      <c r="AH674" s="51" t="str">
        <f>IF(AND($N674&gt;=NORMA!$R$18, $N674&lt;=NORMA!$S$18),"CUMPLE","NO CUMPLE")</f>
        <v>CUMPLE</v>
      </c>
      <c r="AI674" s="51" t="str">
        <f>IF($I674&gt;NORMA!$O$32,"NO CUMPLE","CUMPLE")</f>
        <v>NO CUMPLE</v>
      </c>
    </row>
    <row r="675" spans="1:35" ht="14.25" customHeight="1" x14ac:dyDescent="0.35">
      <c r="A675" s="256" t="s">
        <v>118</v>
      </c>
      <c r="B675" s="214" t="s">
        <v>119</v>
      </c>
      <c r="C675" s="252">
        <v>41317</v>
      </c>
      <c r="D675" s="251">
        <v>0.54166666666666696</v>
      </c>
      <c r="E675" s="246">
        <v>8.9</v>
      </c>
      <c r="F675" s="246">
        <v>103</v>
      </c>
      <c r="G675" s="246">
        <v>55</v>
      </c>
      <c r="H675" s="245">
        <v>3.6</v>
      </c>
      <c r="I675" s="247">
        <v>0.61</v>
      </c>
      <c r="J675" s="248">
        <v>1.08</v>
      </c>
      <c r="K675" s="218">
        <v>8.41</v>
      </c>
      <c r="L675" s="248">
        <v>2.2828940605468699</v>
      </c>
      <c r="M675" s="249">
        <v>0.56999999999999995</v>
      </c>
      <c r="N675" s="249">
        <v>7.13</v>
      </c>
      <c r="O675" s="250">
        <v>91000</v>
      </c>
      <c r="P675" s="51" t="str">
        <f>IF(M675&lt;NORMA!$O$7,"NO CUMPLE","CUMPLE")</f>
        <v>NO CUMPLE</v>
      </c>
      <c r="Q675" s="51" t="str">
        <f>IF(E675&gt;NORMA!$O$8,"NO CUMPLE","CUMPLE")</f>
        <v>CUMPLE</v>
      </c>
      <c r="R675" s="51" t="str">
        <f>IF(F675&gt;NORMA!$O$9,"NO CUMPLE","CUMPLE")</f>
        <v>CUMPLE</v>
      </c>
      <c r="S675" s="51" t="str">
        <f>IF(K675&gt;NORMA!$O$10,"NO CUMPLE","CUMPLE")</f>
        <v>CUMPLE</v>
      </c>
      <c r="T675" s="51" t="str">
        <f>IF(J675&gt;NORMA!$O$11,"NO CUMPLE","CUMPLE")</f>
        <v>CUMPLE</v>
      </c>
      <c r="U675" s="51" t="str">
        <f>IF(G675&gt;NORMA!$O$12,"NO CUMPLE","CUMPLE")</f>
        <v>CUMPLE</v>
      </c>
      <c r="V675" s="51" t="str">
        <f>IF(H675&gt;NORMA!$O$13,"NO CUMPLE","CUMPLE")</f>
        <v>CUMPLE</v>
      </c>
      <c r="W675" s="51" t="str">
        <f>IF(O675&gt;NORMA!$O$14,"NO CUMPLE","CUMPLE")</f>
        <v>CUMPLE</v>
      </c>
      <c r="X675" s="51" t="str">
        <f>IF(AND(N675&gt;=NORMA!$Q$4, N675&lt;=NORMA!$R$4),"CUMPLE","NO CUMPLE")</f>
        <v>CUMPLE</v>
      </c>
      <c r="Y675" s="51" t="str">
        <f>IF(I675&gt;NORMA!$O$16,"NO CUMPLE","CUMPLE")</f>
        <v>CUMPLE</v>
      </c>
      <c r="Z675" s="51" t="str">
        <f>IF($M675&lt;NORMA!$O$23,"NO CUMPLE","CUMPLE")</f>
        <v>NO CUMPLE</v>
      </c>
      <c r="AA675" s="51" t="str">
        <f>IF($E675&gt;NORMA!$O$24,"NO CUMPLE","CUMPLE")</f>
        <v>CUMPLE</v>
      </c>
      <c r="AB675" s="51" t="str">
        <f>IF($F675&gt;NORMA!$O$25,"NO CUMPLE","CUMPLE")</f>
        <v>NO CUMPLE</v>
      </c>
      <c r="AC675" s="51" t="str">
        <f>IF($K675&gt;NORMA!$O$26,"NO CUMPLE","CUMPLE")</f>
        <v>CUMPLE</v>
      </c>
      <c r="AD675" s="51" t="str">
        <f>IF($J675&gt;NORMA!$O$27,"NO CUMPLE","CUMPLE")</f>
        <v>CUMPLE</v>
      </c>
      <c r="AE675" s="51" t="str">
        <f>IF($G675&gt;NORMA!$O$28,"NO CUMPLE","CUMPLE")</f>
        <v>CUMPLE</v>
      </c>
      <c r="AF675" s="51" t="str">
        <f>IF($H675&gt;NORMA!$O$29,"NO CUMPLE","CUMPLE")</f>
        <v>CUMPLE</v>
      </c>
      <c r="AG675" s="51" t="str">
        <f>IF($O675&gt;NORMA!$O$30,"NO CUMPLE","CUMPLE")</f>
        <v>CUMPLE</v>
      </c>
      <c r="AH675" s="51" t="str">
        <f>IF(AND($N675&gt;=NORMA!$R$18, $N675&lt;=NORMA!$S$18),"CUMPLE","NO CUMPLE")</f>
        <v>CUMPLE</v>
      </c>
      <c r="AI675" s="51" t="str">
        <f>IF($I675&gt;NORMA!$O$32,"NO CUMPLE","CUMPLE")</f>
        <v>CUMPLE</v>
      </c>
    </row>
    <row r="676" spans="1:35" ht="14.25" customHeight="1" x14ac:dyDescent="0.35">
      <c r="A676" s="256" t="s">
        <v>117</v>
      </c>
      <c r="B676" s="267" t="s">
        <v>119</v>
      </c>
      <c r="C676" s="252">
        <v>41317</v>
      </c>
      <c r="D676" s="251">
        <v>0.25</v>
      </c>
      <c r="E676" s="246">
        <v>4.9000000000000004</v>
      </c>
      <c r="F676" s="246">
        <v>139</v>
      </c>
      <c r="G676" s="246">
        <v>757</v>
      </c>
      <c r="H676" s="245">
        <v>3.6</v>
      </c>
      <c r="I676" s="247">
        <v>0.17</v>
      </c>
      <c r="J676" s="248">
        <v>8.99</v>
      </c>
      <c r="K676" s="218">
        <v>8.5500000000000007</v>
      </c>
      <c r="L676" s="248">
        <v>1.7870438333333301</v>
      </c>
      <c r="M676" s="249">
        <v>7.65</v>
      </c>
      <c r="N676" s="249">
        <v>8.14</v>
      </c>
      <c r="O676" s="250">
        <v>73000</v>
      </c>
      <c r="P676" s="51" t="str">
        <f>IF(M676&lt;NORMA!$O$7,"NO CUMPLE","CUMPLE")</f>
        <v>CUMPLE</v>
      </c>
      <c r="Q676" s="51" t="str">
        <f>IF(E676&gt;NORMA!$O$8,"NO CUMPLE","CUMPLE")</f>
        <v>CUMPLE</v>
      </c>
      <c r="R676" s="51" t="str">
        <f>IF(F676&gt;NORMA!$O$9,"NO CUMPLE","CUMPLE")</f>
        <v>CUMPLE</v>
      </c>
      <c r="S676" s="51" t="str">
        <f>IF(K676&gt;NORMA!$O$10,"NO CUMPLE","CUMPLE")</f>
        <v>CUMPLE</v>
      </c>
      <c r="T676" s="51" t="str">
        <f>IF(J676&gt;NORMA!$O$11,"NO CUMPLE","CUMPLE")</f>
        <v>NO CUMPLE</v>
      </c>
      <c r="U676" s="51" t="str">
        <f>IF(G676&gt;NORMA!$O$12,"NO CUMPLE","CUMPLE")</f>
        <v>NO CUMPLE</v>
      </c>
      <c r="V676" s="51" t="str">
        <f>IF(H676&gt;NORMA!$O$13,"NO CUMPLE","CUMPLE")</f>
        <v>CUMPLE</v>
      </c>
      <c r="W676" s="51" t="str">
        <f>IF(O676&gt;NORMA!$O$14,"NO CUMPLE","CUMPLE")</f>
        <v>CUMPLE</v>
      </c>
      <c r="X676" s="51" t="str">
        <f>IF(AND(N676&gt;=NORMA!$Q$4, N676&lt;=NORMA!$R$4),"CUMPLE","NO CUMPLE")</f>
        <v>CUMPLE</v>
      </c>
      <c r="Y676" s="51" t="str">
        <f>IF(I676&gt;NORMA!$O$16,"NO CUMPLE","CUMPLE")</f>
        <v>CUMPLE</v>
      </c>
      <c r="Z676" s="51" t="str">
        <f>IF($M676&lt;NORMA!$O$23,"NO CUMPLE","CUMPLE")</f>
        <v>CUMPLE</v>
      </c>
      <c r="AA676" s="51" t="str">
        <f>IF($E676&gt;NORMA!$O$24,"NO CUMPLE","CUMPLE")</f>
        <v>CUMPLE</v>
      </c>
      <c r="AB676" s="51" t="str">
        <f>IF($F676&gt;NORMA!$O$25,"NO CUMPLE","CUMPLE")</f>
        <v>NO CUMPLE</v>
      </c>
      <c r="AC676" s="51" t="str">
        <f>IF($K676&gt;NORMA!$O$26,"NO CUMPLE","CUMPLE")</f>
        <v>CUMPLE</v>
      </c>
      <c r="AD676" s="51" t="str">
        <f>IF($J676&gt;NORMA!$O$27,"NO CUMPLE","CUMPLE")</f>
        <v>NO CUMPLE</v>
      </c>
      <c r="AE676" s="51" t="str">
        <f>IF($G676&gt;NORMA!$O$28,"NO CUMPLE","CUMPLE")</f>
        <v>NO CUMPLE</v>
      </c>
      <c r="AF676" s="51" t="str">
        <f>IF($H676&gt;NORMA!$O$29,"NO CUMPLE","CUMPLE")</f>
        <v>CUMPLE</v>
      </c>
      <c r="AG676" s="51" t="str">
        <f>IF($O676&gt;NORMA!$O$30,"NO CUMPLE","CUMPLE")</f>
        <v>CUMPLE</v>
      </c>
      <c r="AH676" s="51" t="str">
        <f>IF(AND($N676&gt;=NORMA!$R$18, $N676&lt;=NORMA!$S$18),"CUMPLE","NO CUMPLE")</f>
        <v>CUMPLE</v>
      </c>
      <c r="AI676" s="51" t="str">
        <f>IF($I676&gt;NORMA!$O$32,"NO CUMPLE","CUMPLE")</f>
        <v>CUMPLE</v>
      </c>
    </row>
    <row r="677" spans="1:35" ht="14.25" customHeight="1" x14ac:dyDescent="0.35">
      <c r="A677" s="256" t="s">
        <v>120</v>
      </c>
      <c r="B677" s="214" t="s">
        <v>119</v>
      </c>
      <c r="C677" s="252">
        <v>41319</v>
      </c>
      <c r="D677" s="251">
        <v>0.58333333333333304</v>
      </c>
      <c r="E677" s="246">
        <v>64.7</v>
      </c>
      <c r="F677" s="246">
        <v>179</v>
      </c>
      <c r="G677" s="246">
        <v>108</v>
      </c>
      <c r="H677" s="246">
        <v>18</v>
      </c>
      <c r="I677" s="247">
        <v>1.74</v>
      </c>
      <c r="J677" s="248">
        <v>3.11</v>
      </c>
      <c r="K677" s="218">
        <v>22.306000000000001</v>
      </c>
      <c r="L677" s="248">
        <v>1.12866681666667</v>
      </c>
      <c r="M677" s="249">
        <v>0.1</v>
      </c>
      <c r="N677" s="249">
        <v>7.4</v>
      </c>
      <c r="O677" s="250">
        <v>360000</v>
      </c>
      <c r="P677" s="51" t="str">
        <f>IF(M677&lt;NORMA!$O$7,"NO CUMPLE","CUMPLE")</f>
        <v>NO CUMPLE</v>
      </c>
      <c r="Q677" s="51" t="str">
        <f>IF(E677&gt;NORMA!$O$8,"NO CUMPLE","CUMPLE")</f>
        <v>CUMPLE</v>
      </c>
      <c r="R677" s="51" t="str">
        <f>IF(F677&gt;NORMA!$O$9,"NO CUMPLE","CUMPLE")</f>
        <v>CUMPLE</v>
      </c>
      <c r="S677" s="51" t="str">
        <f>IF(K677&gt;NORMA!$O$10,"NO CUMPLE","CUMPLE")</f>
        <v>NO CUMPLE</v>
      </c>
      <c r="T677" s="51" t="str">
        <f>IF(J677&gt;NORMA!$O$11,"NO CUMPLE","CUMPLE")</f>
        <v>CUMPLE</v>
      </c>
      <c r="U677" s="51" t="str">
        <f>IF(G677&gt;NORMA!$O$12,"NO CUMPLE","CUMPLE")</f>
        <v>CUMPLE</v>
      </c>
      <c r="V677" s="51" t="str">
        <f>IF(H677&gt;NORMA!$O$13,"NO CUMPLE","CUMPLE")</f>
        <v>CUMPLE</v>
      </c>
      <c r="W677" s="51" t="str">
        <f>IF(O677&gt;NORMA!$O$14,"NO CUMPLE","CUMPLE")</f>
        <v>CUMPLE</v>
      </c>
      <c r="X677" s="51" t="str">
        <f>IF(AND(N677&gt;=NORMA!$Q$4, N677&lt;=NORMA!$R$4),"CUMPLE","NO CUMPLE")</f>
        <v>CUMPLE</v>
      </c>
      <c r="Y677" s="51" t="str">
        <f>IF(I677&gt;NORMA!$O$16,"NO CUMPLE","CUMPLE")</f>
        <v>CUMPLE</v>
      </c>
      <c r="Z677" s="51" t="str">
        <f>IF($M677&lt;NORMA!$O$23,"NO CUMPLE","CUMPLE")</f>
        <v>NO CUMPLE</v>
      </c>
      <c r="AA677" s="51" t="str">
        <f>IF($E677&gt;NORMA!$O$24,"NO CUMPLE","CUMPLE")</f>
        <v>NO CUMPLE</v>
      </c>
      <c r="AB677" s="51" t="str">
        <f>IF($F677&gt;NORMA!$O$25,"NO CUMPLE","CUMPLE")</f>
        <v>NO CUMPLE</v>
      </c>
      <c r="AC677" s="51" t="str">
        <f>IF($K677&gt;NORMA!$O$26,"NO CUMPLE","CUMPLE")</f>
        <v>NO CUMPLE</v>
      </c>
      <c r="AD677" s="51" t="str">
        <f>IF($J677&gt;NORMA!$O$27,"NO CUMPLE","CUMPLE")</f>
        <v>NO CUMPLE</v>
      </c>
      <c r="AE677" s="51" t="str">
        <f>IF($G677&gt;NORMA!$O$28,"NO CUMPLE","CUMPLE")</f>
        <v>CUMPLE</v>
      </c>
      <c r="AF677" s="51" t="str">
        <f>IF($H677&gt;NORMA!$O$29,"NO CUMPLE","CUMPLE")</f>
        <v>NO CUMPLE</v>
      </c>
      <c r="AG677" s="51" t="str">
        <f>IF($O677&gt;NORMA!$O$30,"NO CUMPLE","CUMPLE")</f>
        <v>NO CUMPLE</v>
      </c>
      <c r="AH677" s="51" t="str">
        <f>IF(AND($N677&gt;=NORMA!$R$18, $N677&lt;=NORMA!$S$18),"CUMPLE","NO CUMPLE")</f>
        <v>CUMPLE</v>
      </c>
      <c r="AI677" s="51" t="str">
        <f>IF($I677&gt;NORMA!$O$32,"NO CUMPLE","CUMPLE")</f>
        <v>NO CUMPLE</v>
      </c>
    </row>
    <row r="678" spans="1:35" ht="14.25" customHeight="1" x14ac:dyDescent="0.35">
      <c r="A678" s="256" t="s">
        <v>121</v>
      </c>
      <c r="B678" s="214" t="s">
        <v>119</v>
      </c>
      <c r="C678" s="252">
        <v>41321</v>
      </c>
      <c r="D678" s="251">
        <v>0.5</v>
      </c>
      <c r="E678" s="246">
        <v>61</v>
      </c>
      <c r="F678" s="246">
        <v>119</v>
      </c>
      <c r="G678" s="246">
        <v>58</v>
      </c>
      <c r="H678" s="245">
        <v>3.6</v>
      </c>
      <c r="I678" s="247">
        <v>3.28</v>
      </c>
      <c r="J678" s="248">
        <v>2.66</v>
      </c>
      <c r="K678" s="218">
        <v>14.51</v>
      </c>
      <c r="L678" s="248">
        <v>1.6268511291666701</v>
      </c>
      <c r="M678" s="249">
        <v>0.21</v>
      </c>
      <c r="N678" s="249">
        <v>7.38</v>
      </c>
      <c r="O678" s="250">
        <v>1500000</v>
      </c>
      <c r="P678" s="51" t="str">
        <f>IF(M678&lt;NORMA!$O$7,"NO CUMPLE","CUMPLE")</f>
        <v>NO CUMPLE</v>
      </c>
      <c r="Q678" s="51" t="str">
        <f>IF(E678&gt;NORMA!$O$8,"NO CUMPLE","CUMPLE")</f>
        <v>CUMPLE</v>
      </c>
      <c r="R678" s="51" t="str">
        <f>IF(F678&gt;NORMA!$O$9,"NO CUMPLE","CUMPLE")</f>
        <v>CUMPLE</v>
      </c>
      <c r="S678" s="51" t="str">
        <f>IF(K678&gt;NORMA!$O$10,"NO CUMPLE","CUMPLE")</f>
        <v>CUMPLE</v>
      </c>
      <c r="T678" s="51" t="str">
        <f>IF(J678&gt;NORMA!$O$11,"NO CUMPLE","CUMPLE")</f>
        <v>CUMPLE</v>
      </c>
      <c r="U678" s="51" t="str">
        <f>IF(G678&gt;NORMA!$O$12,"NO CUMPLE","CUMPLE")</f>
        <v>CUMPLE</v>
      </c>
      <c r="V678" s="51" t="str">
        <f>IF(H678&gt;NORMA!$O$13,"NO CUMPLE","CUMPLE")</f>
        <v>CUMPLE</v>
      </c>
      <c r="W678" s="51" t="str">
        <f>IF(O678&gt;NORMA!$O$14,"NO CUMPLE","CUMPLE")</f>
        <v>NO CUMPLE</v>
      </c>
      <c r="X678" s="51" t="str">
        <f>IF(AND(N678&gt;=NORMA!$Q$4, N678&lt;=NORMA!$R$4),"CUMPLE","NO CUMPLE")</f>
        <v>CUMPLE</v>
      </c>
      <c r="Y678" s="51" t="str">
        <f>IF(I678&gt;NORMA!$O$16,"NO CUMPLE","CUMPLE")</f>
        <v>NO CUMPLE</v>
      </c>
      <c r="Z678" s="51" t="str">
        <f>IF($M678&lt;NORMA!$O$23,"NO CUMPLE","CUMPLE")</f>
        <v>NO CUMPLE</v>
      </c>
      <c r="AA678" s="51" t="str">
        <f>IF($E678&gt;NORMA!$O$24,"NO CUMPLE","CUMPLE")</f>
        <v>NO CUMPLE</v>
      </c>
      <c r="AB678" s="51" t="str">
        <f>IF($F678&gt;NORMA!$O$25,"NO CUMPLE","CUMPLE")</f>
        <v>NO CUMPLE</v>
      </c>
      <c r="AC678" s="51" t="str">
        <f>IF($K678&gt;NORMA!$O$26,"NO CUMPLE","CUMPLE")</f>
        <v>NO CUMPLE</v>
      </c>
      <c r="AD678" s="51" t="str">
        <f>IF($J678&gt;NORMA!$O$27,"NO CUMPLE","CUMPLE")</f>
        <v>CUMPLE</v>
      </c>
      <c r="AE678" s="51" t="str">
        <f>IF($G678&gt;NORMA!$O$28,"NO CUMPLE","CUMPLE")</f>
        <v>CUMPLE</v>
      </c>
      <c r="AF678" s="51" t="str">
        <f>IF($H678&gt;NORMA!$O$29,"NO CUMPLE","CUMPLE")</f>
        <v>CUMPLE</v>
      </c>
      <c r="AG678" s="51" t="str">
        <f>IF($O678&gt;NORMA!$O$30,"NO CUMPLE","CUMPLE")</f>
        <v>NO CUMPLE</v>
      </c>
      <c r="AH678" s="51" t="str">
        <f>IF(AND($N678&gt;=NORMA!$R$18, $N678&lt;=NORMA!$S$18),"CUMPLE","NO CUMPLE")</f>
        <v>CUMPLE</v>
      </c>
      <c r="AI678" s="51" t="str">
        <f>IF($I678&gt;NORMA!$O$32,"NO CUMPLE","CUMPLE")</f>
        <v>NO CUMPLE</v>
      </c>
    </row>
    <row r="679" spans="1:35" ht="14.25" customHeight="1" x14ac:dyDescent="0.35">
      <c r="A679" s="256" t="s">
        <v>117</v>
      </c>
      <c r="B679" s="267" t="s">
        <v>119</v>
      </c>
      <c r="C679" s="252">
        <v>41335</v>
      </c>
      <c r="D679" s="251">
        <v>0.5</v>
      </c>
      <c r="E679" s="246">
        <v>1.5</v>
      </c>
      <c r="F679" s="246">
        <v>173</v>
      </c>
      <c r="G679" s="246">
        <v>2850</v>
      </c>
      <c r="H679" s="246">
        <v>8.4</v>
      </c>
      <c r="I679" s="247">
        <v>0.1</v>
      </c>
      <c r="J679" s="248">
        <v>37.200000000000003</v>
      </c>
      <c r="K679" s="218">
        <v>15.68</v>
      </c>
      <c r="L679" s="248">
        <v>0.59466724999999998</v>
      </c>
      <c r="M679" s="249">
        <v>6.66</v>
      </c>
      <c r="N679" s="249">
        <v>8.9600000000000009</v>
      </c>
      <c r="O679" s="250">
        <v>300000</v>
      </c>
      <c r="P679" s="51" t="str">
        <f>IF(M679&lt;NORMA!$O$7,"NO CUMPLE","CUMPLE")</f>
        <v>CUMPLE</v>
      </c>
      <c r="Q679" s="51" t="str">
        <f>IF(E679&gt;NORMA!$O$8,"NO CUMPLE","CUMPLE")</f>
        <v>CUMPLE</v>
      </c>
      <c r="R679" s="51" t="str">
        <f>IF(F679&gt;NORMA!$O$9,"NO CUMPLE","CUMPLE")</f>
        <v>CUMPLE</v>
      </c>
      <c r="S679" s="51" t="str">
        <f>IF(K679&gt;NORMA!$O$10,"NO CUMPLE","CUMPLE")</f>
        <v>CUMPLE</v>
      </c>
      <c r="T679" s="51" t="str">
        <f>IF(J679&gt;NORMA!$O$11,"NO CUMPLE","CUMPLE")</f>
        <v>NO CUMPLE</v>
      </c>
      <c r="U679" s="51" t="str">
        <f>IF(G679&gt;NORMA!$O$12,"NO CUMPLE","CUMPLE")</f>
        <v>NO CUMPLE</v>
      </c>
      <c r="V679" s="51" t="str">
        <f>IF(H679&gt;NORMA!$O$13,"NO CUMPLE","CUMPLE")</f>
        <v>CUMPLE</v>
      </c>
      <c r="W679" s="51" t="str">
        <f>IF(O679&gt;NORMA!$O$14,"NO CUMPLE","CUMPLE")</f>
        <v>CUMPLE</v>
      </c>
      <c r="X679" s="51" t="str">
        <f>IF(AND(N679&gt;=NORMA!$Q$4, N679&lt;=NORMA!$R$4),"CUMPLE","NO CUMPLE")</f>
        <v>CUMPLE</v>
      </c>
      <c r="Y679" s="51" t="str">
        <f>IF(I679&gt;NORMA!$O$16,"NO CUMPLE","CUMPLE")</f>
        <v>CUMPLE</v>
      </c>
      <c r="Z679" s="51" t="str">
        <f>IF($M679&lt;NORMA!$O$23,"NO CUMPLE","CUMPLE")</f>
        <v>CUMPLE</v>
      </c>
      <c r="AA679" s="51" t="str">
        <f>IF($E679&gt;NORMA!$O$24,"NO CUMPLE","CUMPLE")</f>
        <v>CUMPLE</v>
      </c>
      <c r="AB679" s="51" t="str">
        <f>IF($F679&gt;NORMA!$O$25,"NO CUMPLE","CUMPLE")</f>
        <v>NO CUMPLE</v>
      </c>
      <c r="AC679" s="51" t="str">
        <f>IF($K679&gt;NORMA!$O$26,"NO CUMPLE","CUMPLE")</f>
        <v>NO CUMPLE</v>
      </c>
      <c r="AD679" s="51" t="str">
        <f>IF($J679&gt;NORMA!$O$27,"NO CUMPLE","CUMPLE")</f>
        <v>NO CUMPLE</v>
      </c>
      <c r="AE679" s="51" t="str">
        <f>IF($G679&gt;NORMA!$O$28,"NO CUMPLE","CUMPLE")</f>
        <v>NO CUMPLE</v>
      </c>
      <c r="AF679" s="51" t="str">
        <f>IF($H679&gt;NORMA!$O$29,"NO CUMPLE","CUMPLE")</f>
        <v>CUMPLE</v>
      </c>
      <c r="AG679" s="51" t="str">
        <f>IF($O679&gt;NORMA!$O$30,"NO CUMPLE","CUMPLE")</f>
        <v>NO CUMPLE</v>
      </c>
      <c r="AH679" s="51" t="str">
        <f>IF(AND($N679&gt;=NORMA!$R$18, $N679&lt;=NORMA!$S$18),"CUMPLE","NO CUMPLE")</f>
        <v>NO CUMPLE</v>
      </c>
      <c r="AI679" s="51" t="str">
        <f>IF($I679&gt;NORMA!$O$32,"NO CUMPLE","CUMPLE")</f>
        <v>CUMPLE</v>
      </c>
    </row>
    <row r="680" spans="1:35" ht="14.25" customHeight="1" x14ac:dyDescent="0.35">
      <c r="A680" s="256" t="s">
        <v>118</v>
      </c>
      <c r="B680" s="214" t="s">
        <v>119</v>
      </c>
      <c r="C680" s="252">
        <v>41338</v>
      </c>
      <c r="D680" s="251">
        <v>0.75</v>
      </c>
      <c r="E680" s="246">
        <v>11.6</v>
      </c>
      <c r="F680" s="246">
        <v>118</v>
      </c>
      <c r="G680" s="246">
        <v>59</v>
      </c>
      <c r="H680" s="246">
        <v>7.2</v>
      </c>
      <c r="I680" s="247">
        <v>1.35</v>
      </c>
      <c r="J680" s="248">
        <v>1.29</v>
      </c>
      <c r="K680" s="218">
        <v>9.91</v>
      </c>
      <c r="L680" s="248">
        <v>0.75540149999999995</v>
      </c>
      <c r="M680" s="249">
        <v>2.16</v>
      </c>
      <c r="N680" s="249">
        <v>7.16</v>
      </c>
      <c r="O680" s="250">
        <v>360000</v>
      </c>
      <c r="P680" s="51" t="str">
        <f>IF(M680&lt;NORMA!$O$7,"NO CUMPLE","CUMPLE")</f>
        <v>CUMPLE</v>
      </c>
      <c r="Q680" s="51" t="str">
        <f>IF(E680&gt;NORMA!$O$8,"NO CUMPLE","CUMPLE")</f>
        <v>CUMPLE</v>
      </c>
      <c r="R680" s="51" t="str">
        <f>IF(F680&gt;NORMA!$O$9,"NO CUMPLE","CUMPLE")</f>
        <v>CUMPLE</v>
      </c>
      <c r="S680" s="51" t="str">
        <f>IF(K680&gt;NORMA!$O$10,"NO CUMPLE","CUMPLE")</f>
        <v>CUMPLE</v>
      </c>
      <c r="T680" s="51" t="str">
        <f>IF(J680&gt;NORMA!$O$11,"NO CUMPLE","CUMPLE")</f>
        <v>CUMPLE</v>
      </c>
      <c r="U680" s="51" t="str">
        <f>IF(G680&gt;NORMA!$O$12,"NO CUMPLE","CUMPLE")</f>
        <v>CUMPLE</v>
      </c>
      <c r="V680" s="51" t="str">
        <f>IF(H680&gt;NORMA!$O$13,"NO CUMPLE","CUMPLE")</f>
        <v>CUMPLE</v>
      </c>
      <c r="W680" s="51" t="str">
        <f>IF(O680&gt;NORMA!$O$14,"NO CUMPLE","CUMPLE")</f>
        <v>CUMPLE</v>
      </c>
      <c r="X680" s="51" t="str">
        <f>IF(AND(N680&gt;=NORMA!$Q$4, N680&lt;=NORMA!$R$4),"CUMPLE","NO CUMPLE")</f>
        <v>CUMPLE</v>
      </c>
      <c r="Y680" s="51" t="str">
        <f>IF(I680&gt;NORMA!$O$16,"NO CUMPLE","CUMPLE")</f>
        <v>CUMPLE</v>
      </c>
      <c r="Z680" s="51" t="str">
        <f>IF($M680&lt;NORMA!$O$23,"NO CUMPLE","CUMPLE")</f>
        <v>CUMPLE</v>
      </c>
      <c r="AA680" s="51" t="str">
        <f>IF($E680&gt;NORMA!$O$24,"NO CUMPLE","CUMPLE")</f>
        <v>CUMPLE</v>
      </c>
      <c r="AB680" s="51" t="str">
        <f>IF($F680&gt;NORMA!$O$25,"NO CUMPLE","CUMPLE")</f>
        <v>NO CUMPLE</v>
      </c>
      <c r="AC680" s="51" t="str">
        <f>IF($K680&gt;NORMA!$O$26,"NO CUMPLE","CUMPLE")</f>
        <v>CUMPLE</v>
      </c>
      <c r="AD680" s="51" t="str">
        <f>IF($J680&gt;NORMA!$O$27,"NO CUMPLE","CUMPLE")</f>
        <v>CUMPLE</v>
      </c>
      <c r="AE680" s="51" t="str">
        <f>IF($G680&gt;NORMA!$O$28,"NO CUMPLE","CUMPLE")</f>
        <v>CUMPLE</v>
      </c>
      <c r="AF680" s="51" t="str">
        <f>IF($H680&gt;NORMA!$O$29,"NO CUMPLE","CUMPLE")</f>
        <v>CUMPLE</v>
      </c>
      <c r="AG680" s="51" t="str">
        <f>IF($O680&gt;NORMA!$O$30,"NO CUMPLE","CUMPLE")</f>
        <v>NO CUMPLE</v>
      </c>
      <c r="AH680" s="51" t="str">
        <f>IF(AND($N680&gt;=NORMA!$R$18, $N680&lt;=NORMA!$S$18),"CUMPLE","NO CUMPLE")</f>
        <v>CUMPLE</v>
      </c>
      <c r="AI680" s="51" t="str">
        <f>IF($I680&gt;NORMA!$O$32,"NO CUMPLE","CUMPLE")</f>
        <v>NO CUMPLE</v>
      </c>
    </row>
    <row r="681" spans="1:35" ht="14.25" customHeight="1" x14ac:dyDescent="0.35">
      <c r="A681" s="256" t="s">
        <v>120</v>
      </c>
      <c r="B681" s="214" t="s">
        <v>119</v>
      </c>
      <c r="C681" s="252">
        <v>41341</v>
      </c>
      <c r="D681" s="251">
        <v>0.33333333333333298</v>
      </c>
      <c r="E681" s="246">
        <v>87</v>
      </c>
      <c r="F681" s="246">
        <v>255</v>
      </c>
      <c r="G681" s="246">
        <v>194</v>
      </c>
      <c r="H681" s="246">
        <v>54</v>
      </c>
      <c r="I681" s="247">
        <v>2.35</v>
      </c>
      <c r="J681" s="248">
        <v>4.72</v>
      </c>
      <c r="K681" s="218">
        <v>38.402999999999999</v>
      </c>
      <c r="L681" s="248">
        <v>0.88856845833333298</v>
      </c>
      <c r="M681" s="249">
        <v>0.17</v>
      </c>
      <c r="N681" s="249">
        <v>8.5</v>
      </c>
      <c r="O681" s="250">
        <v>15000000</v>
      </c>
      <c r="P681" s="51" t="str">
        <f>IF(M681&lt;NORMA!$O$7,"NO CUMPLE","CUMPLE")</f>
        <v>NO CUMPLE</v>
      </c>
      <c r="Q681" s="51" t="str">
        <f>IF(E681&gt;NORMA!$O$8,"NO CUMPLE","CUMPLE")</f>
        <v>CUMPLE</v>
      </c>
      <c r="R681" s="51" t="str">
        <f>IF(F681&gt;NORMA!$O$9,"NO CUMPLE","CUMPLE")</f>
        <v>NO CUMPLE</v>
      </c>
      <c r="S681" s="51" t="str">
        <f>IF(K681&gt;NORMA!$O$10,"NO CUMPLE","CUMPLE")</f>
        <v>NO CUMPLE</v>
      </c>
      <c r="T681" s="51" t="str">
        <f>IF(J681&gt;NORMA!$O$11,"NO CUMPLE","CUMPLE")</f>
        <v>CUMPLE</v>
      </c>
      <c r="U681" s="51" t="str">
        <f>IF(G681&gt;NORMA!$O$12,"NO CUMPLE","CUMPLE")</f>
        <v>NO CUMPLE</v>
      </c>
      <c r="V681" s="51" t="str">
        <f>IF(H681&gt;NORMA!$O$13,"NO CUMPLE","CUMPLE")</f>
        <v>NO CUMPLE</v>
      </c>
      <c r="W681" s="51" t="str">
        <f>IF(O681&gt;NORMA!$O$14,"NO CUMPLE","CUMPLE")</f>
        <v>NO CUMPLE</v>
      </c>
      <c r="X681" s="51" t="str">
        <f>IF(AND(N681&gt;=NORMA!$Q$4, N681&lt;=NORMA!$R$4),"CUMPLE","NO CUMPLE")</f>
        <v>CUMPLE</v>
      </c>
      <c r="Y681" s="51" t="str">
        <f>IF(I681&gt;NORMA!$O$16,"NO CUMPLE","CUMPLE")</f>
        <v>CUMPLE</v>
      </c>
      <c r="Z681" s="51" t="str">
        <f>IF($M681&lt;NORMA!$O$23,"NO CUMPLE","CUMPLE")</f>
        <v>NO CUMPLE</v>
      </c>
      <c r="AA681" s="51" t="str">
        <f>IF($E681&gt;NORMA!$O$24,"NO CUMPLE","CUMPLE")</f>
        <v>NO CUMPLE</v>
      </c>
      <c r="AB681" s="51" t="str">
        <f>IF($F681&gt;NORMA!$O$25,"NO CUMPLE","CUMPLE")</f>
        <v>NO CUMPLE</v>
      </c>
      <c r="AC681" s="51" t="str">
        <f>IF($K681&gt;NORMA!$O$26,"NO CUMPLE","CUMPLE")</f>
        <v>NO CUMPLE</v>
      </c>
      <c r="AD681" s="51" t="str">
        <f>IF($J681&gt;NORMA!$O$27,"NO CUMPLE","CUMPLE")</f>
        <v>NO CUMPLE</v>
      </c>
      <c r="AE681" s="51" t="str">
        <f>IF($G681&gt;NORMA!$O$28,"NO CUMPLE","CUMPLE")</f>
        <v>NO CUMPLE</v>
      </c>
      <c r="AF681" s="51" t="str">
        <f>IF($H681&gt;NORMA!$O$29,"NO CUMPLE","CUMPLE")</f>
        <v>NO CUMPLE</v>
      </c>
      <c r="AG681" s="51" t="str">
        <f>IF($O681&gt;NORMA!$O$30,"NO CUMPLE","CUMPLE")</f>
        <v>NO CUMPLE</v>
      </c>
      <c r="AH681" s="51" t="str">
        <f>IF(AND($N681&gt;=NORMA!$R$18, $N681&lt;=NORMA!$S$18),"CUMPLE","NO CUMPLE")</f>
        <v>CUMPLE</v>
      </c>
      <c r="AI681" s="51" t="str">
        <f>IF($I681&gt;NORMA!$O$32,"NO CUMPLE","CUMPLE")</f>
        <v>NO CUMPLE</v>
      </c>
    </row>
    <row r="682" spans="1:35" ht="14.25" customHeight="1" x14ac:dyDescent="0.35">
      <c r="A682" s="256" t="s">
        <v>121</v>
      </c>
      <c r="B682" s="214" t="s">
        <v>119</v>
      </c>
      <c r="C682" s="252">
        <v>41341</v>
      </c>
      <c r="D682" s="251">
        <v>0.58333333333333304</v>
      </c>
      <c r="E682" s="246">
        <v>80.3</v>
      </c>
      <c r="F682" s="246">
        <v>221</v>
      </c>
      <c r="G682" s="246">
        <v>72</v>
      </c>
      <c r="H682" s="245">
        <v>3.6</v>
      </c>
      <c r="I682" s="247">
        <v>5.22</v>
      </c>
      <c r="J682" s="248">
        <v>3.8</v>
      </c>
      <c r="K682" s="218">
        <v>28.46</v>
      </c>
      <c r="L682" s="248">
        <v>0.96135879166666705</v>
      </c>
      <c r="M682" s="249">
        <v>0.24</v>
      </c>
      <c r="N682" s="249">
        <v>7.45</v>
      </c>
      <c r="O682" s="250">
        <v>3000000</v>
      </c>
      <c r="P682" s="51" t="str">
        <f>IF(M682&lt;NORMA!$O$7,"NO CUMPLE","CUMPLE")</f>
        <v>NO CUMPLE</v>
      </c>
      <c r="Q682" s="51" t="str">
        <f>IF(E682&gt;NORMA!$O$8,"NO CUMPLE","CUMPLE")</f>
        <v>CUMPLE</v>
      </c>
      <c r="R682" s="51" t="str">
        <f>IF(F682&gt;NORMA!$O$9,"NO CUMPLE","CUMPLE")</f>
        <v>NO CUMPLE</v>
      </c>
      <c r="S682" s="51" t="str">
        <f>IF(K682&gt;NORMA!$O$10,"NO CUMPLE","CUMPLE")</f>
        <v>NO CUMPLE</v>
      </c>
      <c r="T682" s="51" t="str">
        <f>IF(J682&gt;NORMA!$O$11,"NO CUMPLE","CUMPLE")</f>
        <v>CUMPLE</v>
      </c>
      <c r="U682" s="51" t="str">
        <f>IF(G682&gt;NORMA!$O$12,"NO CUMPLE","CUMPLE")</f>
        <v>CUMPLE</v>
      </c>
      <c r="V682" s="51" t="str">
        <f>IF(H682&gt;NORMA!$O$13,"NO CUMPLE","CUMPLE")</f>
        <v>CUMPLE</v>
      </c>
      <c r="W682" s="51" t="str">
        <f>IF(O682&gt;NORMA!$O$14,"NO CUMPLE","CUMPLE")</f>
        <v>NO CUMPLE</v>
      </c>
      <c r="X682" s="51" t="str">
        <f>IF(AND(N682&gt;=NORMA!$Q$4, N682&lt;=NORMA!$R$4),"CUMPLE","NO CUMPLE")</f>
        <v>CUMPLE</v>
      </c>
      <c r="Y682" s="51" t="str">
        <f>IF(I682&gt;NORMA!$O$16,"NO CUMPLE","CUMPLE")</f>
        <v>NO CUMPLE</v>
      </c>
      <c r="Z682" s="51" t="str">
        <f>IF($M682&lt;NORMA!$O$23,"NO CUMPLE","CUMPLE")</f>
        <v>NO CUMPLE</v>
      </c>
      <c r="AA682" s="51" t="str">
        <f>IF($E682&gt;NORMA!$O$24,"NO CUMPLE","CUMPLE")</f>
        <v>NO CUMPLE</v>
      </c>
      <c r="AB682" s="51" t="str">
        <f>IF($F682&gt;NORMA!$O$25,"NO CUMPLE","CUMPLE")</f>
        <v>NO CUMPLE</v>
      </c>
      <c r="AC682" s="51" t="str">
        <f>IF($K682&gt;NORMA!$O$26,"NO CUMPLE","CUMPLE")</f>
        <v>NO CUMPLE</v>
      </c>
      <c r="AD682" s="51" t="str">
        <f>IF($J682&gt;NORMA!$O$27,"NO CUMPLE","CUMPLE")</f>
        <v>NO CUMPLE</v>
      </c>
      <c r="AE682" s="51" t="str">
        <f>IF($G682&gt;NORMA!$O$28,"NO CUMPLE","CUMPLE")</f>
        <v>CUMPLE</v>
      </c>
      <c r="AF682" s="51" t="str">
        <f>IF($H682&gt;NORMA!$O$29,"NO CUMPLE","CUMPLE")</f>
        <v>CUMPLE</v>
      </c>
      <c r="AG682" s="51" t="str">
        <f>IF($O682&gt;NORMA!$O$30,"NO CUMPLE","CUMPLE")</f>
        <v>NO CUMPLE</v>
      </c>
      <c r="AH682" s="51" t="str">
        <f>IF(AND($N682&gt;=NORMA!$R$18, $N682&lt;=NORMA!$S$18),"CUMPLE","NO CUMPLE")</f>
        <v>CUMPLE</v>
      </c>
      <c r="AI682" s="51" t="str">
        <f>IF($I682&gt;NORMA!$O$32,"NO CUMPLE","CUMPLE")</f>
        <v>NO CUMPLE</v>
      </c>
    </row>
    <row r="683" spans="1:35" ht="14.25" customHeight="1" x14ac:dyDescent="0.35">
      <c r="A683" s="256" t="s">
        <v>118</v>
      </c>
      <c r="B683" s="214" t="s">
        <v>119</v>
      </c>
      <c r="C683" s="252">
        <v>41366</v>
      </c>
      <c r="D683" s="251">
        <v>0.66666666666666696</v>
      </c>
      <c r="E683" s="246">
        <v>6.05</v>
      </c>
      <c r="F683" s="246">
        <v>52.4</v>
      </c>
      <c r="G683" s="246">
        <v>48</v>
      </c>
      <c r="H683" s="245">
        <v>3.6</v>
      </c>
      <c r="I683" s="247">
        <v>0.63</v>
      </c>
      <c r="J683" s="248">
        <v>0.99</v>
      </c>
      <c r="K683" s="218">
        <v>7.6189999999999998</v>
      </c>
      <c r="L683" s="248">
        <v>1.21896308424842</v>
      </c>
      <c r="M683" s="249">
        <v>0.36</v>
      </c>
      <c r="N683" s="249">
        <v>7.19</v>
      </c>
      <c r="O683" s="250">
        <v>36000</v>
      </c>
      <c r="P683" s="51" t="str">
        <f>IF(M683&lt;NORMA!$O$7,"NO CUMPLE","CUMPLE")</f>
        <v>NO CUMPLE</v>
      </c>
      <c r="Q683" s="51" t="str">
        <f>IF(E683&gt;NORMA!$O$8,"NO CUMPLE","CUMPLE")</f>
        <v>CUMPLE</v>
      </c>
      <c r="R683" s="51" t="str">
        <f>IF(F683&gt;NORMA!$O$9,"NO CUMPLE","CUMPLE")</f>
        <v>CUMPLE</v>
      </c>
      <c r="S683" s="51" t="str">
        <f>IF(K683&gt;NORMA!$O$10,"NO CUMPLE","CUMPLE")</f>
        <v>CUMPLE</v>
      </c>
      <c r="T683" s="51" t="str">
        <f>IF(J683&gt;NORMA!$O$11,"NO CUMPLE","CUMPLE")</f>
        <v>CUMPLE</v>
      </c>
      <c r="U683" s="51" t="str">
        <f>IF(G683&gt;NORMA!$O$12,"NO CUMPLE","CUMPLE")</f>
        <v>CUMPLE</v>
      </c>
      <c r="V683" s="51" t="str">
        <f>IF(H683&gt;NORMA!$O$13,"NO CUMPLE","CUMPLE")</f>
        <v>CUMPLE</v>
      </c>
      <c r="W683" s="51" t="str">
        <f>IF(O683&gt;NORMA!$O$14,"NO CUMPLE","CUMPLE")</f>
        <v>CUMPLE</v>
      </c>
      <c r="X683" s="51" t="str">
        <f>IF(AND(N683&gt;=NORMA!$Q$4, N683&lt;=NORMA!$R$4),"CUMPLE","NO CUMPLE")</f>
        <v>CUMPLE</v>
      </c>
      <c r="Y683" s="51" t="str">
        <f>IF(I683&gt;NORMA!$O$16,"NO CUMPLE","CUMPLE")</f>
        <v>CUMPLE</v>
      </c>
      <c r="Z683" s="51" t="str">
        <f>IF($M683&lt;NORMA!$O$23,"NO CUMPLE","CUMPLE")</f>
        <v>NO CUMPLE</v>
      </c>
      <c r="AA683" s="51" t="str">
        <f>IF($E683&gt;NORMA!$O$24,"NO CUMPLE","CUMPLE")</f>
        <v>CUMPLE</v>
      </c>
      <c r="AB683" s="51" t="str">
        <f>IF($F683&gt;NORMA!$O$25,"NO CUMPLE","CUMPLE")</f>
        <v>NO CUMPLE</v>
      </c>
      <c r="AC683" s="51" t="str">
        <f>IF($K683&gt;NORMA!$O$26,"NO CUMPLE","CUMPLE")</f>
        <v>CUMPLE</v>
      </c>
      <c r="AD683" s="51" t="str">
        <f>IF($J683&gt;NORMA!$O$27,"NO CUMPLE","CUMPLE")</f>
        <v>CUMPLE</v>
      </c>
      <c r="AE683" s="51" t="str">
        <f>IF($G683&gt;NORMA!$O$28,"NO CUMPLE","CUMPLE")</f>
        <v>CUMPLE</v>
      </c>
      <c r="AF683" s="51" t="str">
        <f>IF($H683&gt;NORMA!$O$29,"NO CUMPLE","CUMPLE")</f>
        <v>CUMPLE</v>
      </c>
      <c r="AG683" s="51" t="str">
        <f>IF($O683&gt;NORMA!$O$30,"NO CUMPLE","CUMPLE")</f>
        <v>CUMPLE</v>
      </c>
      <c r="AH683" s="51" t="str">
        <f>IF(AND($N683&gt;=NORMA!$R$18, $N683&lt;=NORMA!$S$18),"CUMPLE","NO CUMPLE")</f>
        <v>CUMPLE</v>
      </c>
      <c r="AI683" s="51" t="str">
        <f>IF($I683&gt;NORMA!$O$32,"NO CUMPLE","CUMPLE")</f>
        <v>CUMPLE</v>
      </c>
    </row>
    <row r="684" spans="1:35" ht="14.25" customHeight="1" x14ac:dyDescent="0.35">
      <c r="A684" s="256" t="s">
        <v>117</v>
      </c>
      <c r="B684" s="267" t="s">
        <v>119</v>
      </c>
      <c r="C684" s="252">
        <v>41368</v>
      </c>
      <c r="D684" s="251">
        <v>0.58333333333333304</v>
      </c>
      <c r="E684" s="246">
        <v>6.21</v>
      </c>
      <c r="F684" s="246">
        <v>342</v>
      </c>
      <c r="G684" s="246">
        <v>5081</v>
      </c>
      <c r="H684" s="246">
        <v>4.0999999999999996</v>
      </c>
      <c r="I684" s="247">
        <v>0.41</v>
      </c>
      <c r="J684" s="248">
        <v>37.700000000000003</v>
      </c>
      <c r="K684" s="218">
        <v>28.4</v>
      </c>
      <c r="L684" s="248">
        <v>0.55015195833333297</v>
      </c>
      <c r="M684" s="249">
        <v>6.47</v>
      </c>
      <c r="N684" s="249">
        <v>8.6999999999999993</v>
      </c>
      <c r="O684" s="250">
        <v>150000</v>
      </c>
      <c r="P684" s="51" t="str">
        <f>IF(M684&lt;NORMA!$O$7,"NO CUMPLE","CUMPLE")</f>
        <v>CUMPLE</v>
      </c>
      <c r="Q684" s="51" t="str">
        <f>IF(E684&gt;NORMA!$O$8,"NO CUMPLE","CUMPLE")</f>
        <v>CUMPLE</v>
      </c>
      <c r="R684" s="51" t="str">
        <f>IF(F684&gt;NORMA!$O$9,"NO CUMPLE","CUMPLE")</f>
        <v>NO CUMPLE</v>
      </c>
      <c r="S684" s="51" t="str">
        <f>IF(K684&gt;NORMA!$O$10,"NO CUMPLE","CUMPLE")</f>
        <v>NO CUMPLE</v>
      </c>
      <c r="T684" s="51" t="str">
        <f>IF(J684&gt;NORMA!$O$11,"NO CUMPLE","CUMPLE")</f>
        <v>NO CUMPLE</v>
      </c>
      <c r="U684" s="51" t="str">
        <f>IF(G684&gt;NORMA!$O$12,"NO CUMPLE","CUMPLE")</f>
        <v>NO CUMPLE</v>
      </c>
      <c r="V684" s="51" t="str">
        <f>IF(H684&gt;NORMA!$O$13,"NO CUMPLE","CUMPLE")</f>
        <v>CUMPLE</v>
      </c>
      <c r="W684" s="51" t="str">
        <f>IF(O684&gt;NORMA!$O$14,"NO CUMPLE","CUMPLE")</f>
        <v>CUMPLE</v>
      </c>
      <c r="X684" s="51" t="str">
        <f>IF(AND(N684&gt;=NORMA!$Q$4, N684&lt;=NORMA!$R$4),"CUMPLE","NO CUMPLE")</f>
        <v>CUMPLE</v>
      </c>
      <c r="Y684" s="51" t="str">
        <f>IF(I684&gt;NORMA!$O$16,"NO CUMPLE","CUMPLE")</f>
        <v>CUMPLE</v>
      </c>
      <c r="Z684" s="51" t="str">
        <f>IF($M684&lt;NORMA!$O$23,"NO CUMPLE","CUMPLE")</f>
        <v>CUMPLE</v>
      </c>
      <c r="AA684" s="51" t="str">
        <f>IF($E684&gt;NORMA!$O$24,"NO CUMPLE","CUMPLE")</f>
        <v>CUMPLE</v>
      </c>
      <c r="AB684" s="51" t="str">
        <f>IF($F684&gt;NORMA!$O$25,"NO CUMPLE","CUMPLE")</f>
        <v>NO CUMPLE</v>
      </c>
      <c r="AC684" s="51" t="str">
        <f>IF($K684&gt;NORMA!$O$26,"NO CUMPLE","CUMPLE")</f>
        <v>NO CUMPLE</v>
      </c>
      <c r="AD684" s="51" t="str">
        <f>IF($J684&gt;NORMA!$O$27,"NO CUMPLE","CUMPLE")</f>
        <v>NO CUMPLE</v>
      </c>
      <c r="AE684" s="51" t="str">
        <f>IF($G684&gt;NORMA!$O$28,"NO CUMPLE","CUMPLE")</f>
        <v>NO CUMPLE</v>
      </c>
      <c r="AF684" s="51" t="str">
        <f>IF($H684&gt;NORMA!$O$29,"NO CUMPLE","CUMPLE")</f>
        <v>CUMPLE</v>
      </c>
      <c r="AG684" s="51" t="str">
        <f>IF($O684&gt;NORMA!$O$30,"NO CUMPLE","CUMPLE")</f>
        <v>NO CUMPLE</v>
      </c>
      <c r="AH684" s="51" t="str">
        <f>IF(AND($N684&gt;=NORMA!$R$18, $N684&lt;=NORMA!$S$18),"CUMPLE","NO CUMPLE")</f>
        <v>NO CUMPLE</v>
      </c>
      <c r="AI684" s="51" t="str">
        <f>IF($I684&gt;NORMA!$O$32,"NO CUMPLE","CUMPLE")</f>
        <v>CUMPLE</v>
      </c>
    </row>
    <row r="685" spans="1:35" ht="14.25" customHeight="1" x14ac:dyDescent="0.35">
      <c r="A685" s="256" t="s">
        <v>120</v>
      </c>
      <c r="B685" s="214" t="s">
        <v>119</v>
      </c>
      <c r="C685" s="252">
        <v>41370</v>
      </c>
      <c r="D685" s="251">
        <v>0.5</v>
      </c>
      <c r="E685" s="246">
        <v>112</v>
      </c>
      <c r="F685" s="246">
        <v>346</v>
      </c>
      <c r="G685" s="246">
        <v>279</v>
      </c>
      <c r="H685" s="246">
        <v>45</v>
      </c>
      <c r="I685" s="247">
        <v>5.39</v>
      </c>
      <c r="J685" s="248">
        <v>5.04</v>
      </c>
      <c r="K685" s="218">
        <v>39.21</v>
      </c>
      <c r="L685" s="248">
        <v>1.3511398999999999</v>
      </c>
      <c r="M685" s="249">
        <v>0.23</v>
      </c>
      <c r="N685" s="249">
        <v>8.76</v>
      </c>
      <c r="O685" s="250">
        <v>14000000</v>
      </c>
      <c r="P685" s="51" t="str">
        <f>IF(M685&lt;NORMA!$O$7,"NO CUMPLE","CUMPLE")</f>
        <v>NO CUMPLE</v>
      </c>
      <c r="Q685" s="51" t="str">
        <f>IF(E685&gt;NORMA!$O$8,"NO CUMPLE","CUMPLE")</f>
        <v>NO CUMPLE</v>
      </c>
      <c r="R685" s="51" t="str">
        <f>IF(F685&gt;NORMA!$O$9,"NO CUMPLE","CUMPLE")</f>
        <v>NO CUMPLE</v>
      </c>
      <c r="S685" s="51" t="str">
        <f>IF(K685&gt;NORMA!$O$10,"NO CUMPLE","CUMPLE")</f>
        <v>NO CUMPLE</v>
      </c>
      <c r="T685" s="51" t="str">
        <f>IF(J685&gt;NORMA!$O$11,"NO CUMPLE","CUMPLE")</f>
        <v>NO CUMPLE</v>
      </c>
      <c r="U685" s="51" t="str">
        <f>IF(G685&gt;NORMA!$O$12,"NO CUMPLE","CUMPLE")</f>
        <v>NO CUMPLE</v>
      </c>
      <c r="V685" s="51" t="str">
        <f>IF(H685&gt;NORMA!$O$13,"NO CUMPLE","CUMPLE")</f>
        <v>NO CUMPLE</v>
      </c>
      <c r="W685" s="51" t="str">
        <f>IF(O685&gt;NORMA!$O$14,"NO CUMPLE","CUMPLE")</f>
        <v>NO CUMPLE</v>
      </c>
      <c r="X685" s="51" t="str">
        <f>IF(AND(N685&gt;=NORMA!$Q$4, N685&lt;=NORMA!$R$4),"CUMPLE","NO CUMPLE")</f>
        <v>CUMPLE</v>
      </c>
      <c r="Y685" s="51" t="str">
        <f>IF(I685&gt;NORMA!$O$16,"NO CUMPLE","CUMPLE")</f>
        <v>NO CUMPLE</v>
      </c>
      <c r="Z685" s="51" t="str">
        <f>IF($M685&lt;NORMA!$O$23,"NO CUMPLE","CUMPLE")</f>
        <v>NO CUMPLE</v>
      </c>
      <c r="AA685" s="51" t="str">
        <f>IF($E685&gt;NORMA!$O$24,"NO CUMPLE","CUMPLE")</f>
        <v>NO CUMPLE</v>
      </c>
      <c r="AB685" s="51" t="str">
        <f>IF($F685&gt;NORMA!$O$25,"NO CUMPLE","CUMPLE")</f>
        <v>NO CUMPLE</v>
      </c>
      <c r="AC685" s="51" t="str">
        <f>IF($K685&gt;NORMA!$O$26,"NO CUMPLE","CUMPLE")</f>
        <v>NO CUMPLE</v>
      </c>
      <c r="AD685" s="51" t="str">
        <f>IF($J685&gt;NORMA!$O$27,"NO CUMPLE","CUMPLE")</f>
        <v>NO CUMPLE</v>
      </c>
      <c r="AE685" s="51" t="str">
        <f>IF($G685&gt;NORMA!$O$28,"NO CUMPLE","CUMPLE")</f>
        <v>NO CUMPLE</v>
      </c>
      <c r="AF685" s="51" t="str">
        <f>IF($H685&gt;NORMA!$O$29,"NO CUMPLE","CUMPLE")</f>
        <v>NO CUMPLE</v>
      </c>
      <c r="AG685" s="51" t="str">
        <f>IF($O685&gt;NORMA!$O$30,"NO CUMPLE","CUMPLE")</f>
        <v>NO CUMPLE</v>
      </c>
      <c r="AH685" s="51" t="str">
        <f>IF(AND($N685&gt;=NORMA!$R$18, $N685&lt;=NORMA!$S$18),"CUMPLE","NO CUMPLE")</f>
        <v>NO CUMPLE</v>
      </c>
      <c r="AI685" s="51" t="str">
        <f>IF($I685&gt;NORMA!$O$32,"NO CUMPLE","CUMPLE")</f>
        <v>NO CUMPLE</v>
      </c>
    </row>
    <row r="686" spans="1:35" ht="14.25" customHeight="1" x14ac:dyDescent="0.35">
      <c r="A686" s="256" t="s">
        <v>121</v>
      </c>
      <c r="B686" s="214" t="s">
        <v>119</v>
      </c>
      <c r="C686" s="252">
        <v>41379</v>
      </c>
      <c r="D686" s="251">
        <v>0.66666666666666696</v>
      </c>
      <c r="E686" s="246">
        <v>94.2</v>
      </c>
      <c r="F686" s="246">
        <v>249</v>
      </c>
      <c r="G686" s="246">
        <v>107</v>
      </c>
      <c r="H686" s="246">
        <v>17</v>
      </c>
      <c r="I686" s="247">
        <v>6.69</v>
      </c>
      <c r="J686" s="248">
        <v>4.1500000000000004</v>
      </c>
      <c r="K686" s="218">
        <v>34.11</v>
      </c>
      <c r="L686" s="248">
        <v>0.89442097916666696</v>
      </c>
      <c r="M686" s="249">
        <v>0.26</v>
      </c>
      <c r="N686" s="249">
        <v>7.54</v>
      </c>
      <c r="O686" s="250">
        <v>3600000</v>
      </c>
      <c r="P686" s="51" t="str">
        <f>IF(M686&lt;NORMA!$O$7,"NO CUMPLE","CUMPLE")</f>
        <v>NO CUMPLE</v>
      </c>
      <c r="Q686" s="51" t="str">
        <f>IF(E686&gt;NORMA!$O$8,"NO CUMPLE","CUMPLE")</f>
        <v>CUMPLE</v>
      </c>
      <c r="R686" s="51" t="str">
        <f>IF(F686&gt;NORMA!$O$9,"NO CUMPLE","CUMPLE")</f>
        <v>NO CUMPLE</v>
      </c>
      <c r="S686" s="51" t="str">
        <f>IF(K686&gt;NORMA!$O$10,"NO CUMPLE","CUMPLE")</f>
        <v>NO CUMPLE</v>
      </c>
      <c r="T686" s="51" t="str">
        <f>IF(J686&gt;NORMA!$O$11,"NO CUMPLE","CUMPLE")</f>
        <v>CUMPLE</v>
      </c>
      <c r="U686" s="51" t="str">
        <f>IF(G686&gt;NORMA!$O$12,"NO CUMPLE","CUMPLE")</f>
        <v>CUMPLE</v>
      </c>
      <c r="V686" s="51" t="str">
        <f>IF(H686&gt;NORMA!$O$13,"NO CUMPLE","CUMPLE")</f>
        <v>CUMPLE</v>
      </c>
      <c r="W686" s="51" t="str">
        <f>IF(O686&gt;NORMA!$O$14,"NO CUMPLE","CUMPLE")</f>
        <v>NO CUMPLE</v>
      </c>
      <c r="X686" s="51" t="str">
        <f>IF(AND(N686&gt;=NORMA!$Q$4, N686&lt;=NORMA!$R$4),"CUMPLE","NO CUMPLE")</f>
        <v>CUMPLE</v>
      </c>
      <c r="Y686" s="51" t="str">
        <f>IF(I686&gt;NORMA!$O$16,"NO CUMPLE","CUMPLE")</f>
        <v>NO CUMPLE</v>
      </c>
      <c r="Z686" s="51" t="str">
        <f>IF($M686&lt;NORMA!$O$23,"NO CUMPLE","CUMPLE")</f>
        <v>NO CUMPLE</v>
      </c>
      <c r="AA686" s="51" t="str">
        <f>IF($E686&gt;NORMA!$O$24,"NO CUMPLE","CUMPLE")</f>
        <v>NO CUMPLE</v>
      </c>
      <c r="AB686" s="51" t="str">
        <f>IF($F686&gt;NORMA!$O$25,"NO CUMPLE","CUMPLE")</f>
        <v>NO CUMPLE</v>
      </c>
      <c r="AC686" s="51" t="str">
        <f>IF($K686&gt;NORMA!$O$26,"NO CUMPLE","CUMPLE")</f>
        <v>NO CUMPLE</v>
      </c>
      <c r="AD686" s="51" t="str">
        <f>IF($J686&gt;NORMA!$O$27,"NO CUMPLE","CUMPLE")</f>
        <v>NO CUMPLE</v>
      </c>
      <c r="AE686" s="51" t="str">
        <f>IF($G686&gt;NORMA!$O$28,"NO CUMPLE","CUMPLE")</f>
        <v>CUMPLE</v>
      </c>
      <c r="AF686" s="51" t="str">
        <f>IF($H686&gt;NORMA!$O$29,"NO CUMPLE","CUMPLE")</f>
        <v>NO CUMPLE</v>
      </c>
      <c r="AG686" s="51" t="str">
        <f>IF($O686&gt;NORMA!$O$30,"NO CUMPLE","CUMPLE")</f>
        <v>NO CUMPLE</v>
      </c>
      <c r="AH686" s="51" t="str">
        <f>IF(AND($N686&gt;=NORMA!$R$18, $N686&lt;=NORMA!$S$18),"CUMPLE","NO CUMPLE")</f>
        <v>CUMPLE</v>
      </c>
      <c r="AI686" s="51" t="str">
        <f>IF($I686&gt;NORMA!$O$32,"NO CUMPLE","CUMPLE")</f>
        <v>NO CUMPLE</v>
      </c>
    </row>
    <row r="687" spans="1:35" ht="14.25" customHeight="1" x14ac:dyDescent="0.35">
      <c r="A687" s="256" t="s">
        <v>117</v>
      </c>
      <c r="B687" s="267" t="s">
        <v>119</v>
      </c>
      <c r="C687" s="252">
        <v>41386</v>
      </c>
      <c r="D687" s="251">
        <v>0.66666666666666696</v>
      </c>
      <c r="E687" s="246">
        <v>6.1</v>
      </c>
      <c r="F687" s="246">
        <v>40.1</v>
      </c>
      <c r="G687" s="246">
        <v>581</v>
      </c>
      <c r="H687" s="245">
        <v>3.6</v>
      </c>
      <c r="I687" s="247">
        <v>0.05</v>
      </c>
      <c r="J687" s="248">
        <v>5.04</v>
      </c>
      <c r="K687" s="218">
        <v>5.2</v>
      </c>
      <c r="L687" s="248">
        <v>7.3256226050000004</v>
      </c>
      <c r="M687" s="249">
        <v>7.01</v>
      </c>
      <c r="N687" s="249">
        <v>7.56</v>
      </c>
      <c r="O687" s="250">
        <v>230000</v>
      </c>
      <c r="P687" s="51" t="str">
        <f>IF(M687&lt;NORMA!$O$7,"NO CUMPLE","CUMPLE")</f>
        <v>CUMPLE</v>
      </c>
      <c r="Q687" s="51" t="str">
        <f>IF(E687&gt;NORMA!$O$8,"NO CUMPLE","CUMPLE")</f>
        <v>CUMPLE</v>
      </c>
      <c r="R687" s="51" t="str">
        <f>IF(F687&gt;NORMA!$O$9,"NO CUMPLE","CUMPLE")</f>
        <v>CUMPLE</v>
      </c>
      <c r="S687" s="51" t="str">
        <f>IF(K687&gt;NORMA!$O$10,"NO CUMPLE","CUMPLE")</f>
        <v>CUMPLE</v>
      </c>
      <c r="T687" s="51" t="str">
        <f>IF(J687&gt;NORMA!$O$11,"NO CUMPLE","CUMPLE")</f>
        <v>NO CUMPLE</v>
      </c>
      <c r="U687" s="51" t="str">
        <f>IF(G687&gt;NORMA!$O$12,"NO CUMPLE","CUMPLE")</f>
        <v>NO CUMPLE</v>
      </c>
      <c r="V687" s="51" t="str">
        <f>IF(H687&gt;NORMA!$O$13,"NO CUMPLE","CUMPLE")</f>
        <v>CUMPLE</v>
      </c>
      <c r="W687" s="51" t="str">
        <f>IF(O687&gt;NORMA!$O$14,"NO CUMPLE","CUMPLE")</f>
        <v>CUMPLE</v>
      </c>
      <c r="X687" s="51" t="str">
        <f>IF(AND(N687&gt;=NORMA!$Q$4, N687&lt;=NORMA!$R$4),"CUMPLE","NO CUMPLE")</f>
        <v>CUMPLE</v>
      </c>
      <c r="Y687" s="51" t="str">
        <f>IF(I687&gt;NORMA!$O$16,"NO CUMPLE","CUMPLE")</f>
        <v>CUMPLE</v>
      </c>
      <c r="Z687" s="51" t="str">
        <f>IF($M687&lt;NORMA!$O$23,"NO CUMPLE","CUMPLE")</f>
        <v>CUMPLE</v>
      </c>
      <c r="AA687" s="51" t="str">
        <f>IF($E687&gt;NORMA!$O$24,"NO CUMPLE","CUMPLE")</f>
        <v>CUMPLE</v>
      </c>
      <c r="AB687" s="51" t="str">
        <f>IF($F687&gt;NORMA!$O$25,"NO CUMPLE","CUMPLE")</f>
        <v>CUMPLE</v>
      </c>
      <c r="AC687" s="51" t="str">
        <f>IF($K687&gt;NORMA!$O$26,"NO CUMPLE","CUMPLE")</f>
        <v>CUMPLE</v>
      </c>
      <c r="AD687" s="51" t="str">
        <f>IF($J687&gt;NORMA!$O$27,"NO CUMPLE","CUMPLE")</f>
        <v>NO CUMPLE</v>
      </c>
      <c r="AE687" s="51" t="str">
        <f>IF($G687&gt;NORMA!$O$28,"NO CUMPLE","CUMPLE")</f>
        <v>NO CUMPLE</v>
      </c>
      <c r="AF687" s="51" t="str">
        <f>IF($H687&gt;NORMA!$O$29,"NO CUMPLE","CUMPLE")</f>
        <v>CUMPLE</v>
      </c>
      <c r="AG687" s="51" t="str">
        <f>IF($O687&gt;NORMA!$O$30,"NO CUMPLE","CUMPLE")</f>
        <v>NO CUMPLE</v>
      </c>
      <c r="AH687" s="51" t="str">
        <f>IF(AND($N687&gt;=NORMA!$R$18, $N687&lt;=NORMA!$S$18),"CUMPLE","NO CUMPLE")</f>
        <v>CUMPLE</v>
      </c>
      <c r="AI687" s="51" t="str">
        <f>IF($I687&gt;NORMA!$O$32,"NO CUMPLE","CUMPLE")</f>
        <v>CUMPLE</v>
      </c>
    </row>
    <row r="688" spans="1:35" ht="14.25" customHeight="1" x14ac:dyDescent="0.35">
      <c r="A688" s="256" t="s">
        <v>118</v>
      </c>
      <c r="B688" s="214" t="s">
        <v>119</v>
      </c>
      <c r="C688" s="252">
        <v>41388</v>
      </c>
      <c r="D688" s="251">
        <v>0.33333333333333298</v>
      </c>
      <c r="E688" s="246">
        <v>9</v>
      </c>
      <c r="F688" s="246">
        <v>41.3</v>
      </c>
      <c r="G688" s="246">
        <v>123</v>
      </c>
      <c r="H688" s="246">
        <v>7.9</v>
      </c>
      <c r="I688" s="247">
        <v>0.56999999999999995</v>
      </c>
      <c r="J688" s="248">
        <v>1.76</v>
      </c>
      <c r="K688" s="218">
        <v>11.12</v>
      </c>
      <c r="L688" s="248">
        <v>6.2112610833333397</v>
      </c>
      <c r="M688" s="249">
        <v>1.99</v>
      </c>
      <c r="N688" s="249">
        <v>7.51</v>
      </c>
      <c r="O688" s="250">
        <v>36000</v>
      </c>
      <c r="P688" s="51" t="str">
        <f>IF(M688&lt;NORMA!$O$7,"NO CUMPLE","CUMPLE")</f>
        <v>CUMPLE</v>
      </c>
      <c r="Q688" s="51" t="str">
        <f>IF(E688&gt;NORMA!$O$8,"NO CUMPLE","CUMPLE")</f>
        <v>CUMPLE</v>
      </c>
      <c r="R688" s="51" t="str">
        <f>IF(F688&gt;NORMA!$O$9,"NO CUMPLE","CUMPLE")</f>
        <v>CUMPLE</v>
      </c>
      <c r="S688" s="51" t="str">
        <f>IF(K688&gt;NORMA!$O$10,"NO CUMPLE","CUMPLE")</f>
        <v>CUMPLE</v>
      </c>
      <c r="T688" s="51" t="str">
        <f>IF(J688&gt;NORMA!$O$11,"NO CUMPLE","CUMPLE")</f>
        <v>CUMPLE</v>
      </c>
      <c r="U688" s="51" t="str">
        <f>IF(G688&gt;NORMA!$O$12,"NO CUMPLE","CUMPLE")</f>
        <v>CUMPLE</v>
      </c>
      <c r="V688" s="51" t="str">
        <f>IF(H688&gt;NORMA!$O$13,"NO CUMPLE","CUMPLE")</f>
        <v>CUMPLE</v>
      </c>
      <c r="W688" s="51" t="str">
        <f>IF(O688&gt;NORMA!$O$14,"NO CUMPLE","CUMPLE")</f>
        <v>CUMPLE</v>
      </c>
      <c r="X688" s="51" t="str">
        <f>IF(AND(N688&gt;=NORMA!$Q$4, N688&lt;=NORMA!$R$4),"CUMPLE","NO CUMPLE")</f>
        <v>CUMPLE</v>
      </c>
      <c r="Y688" s="51" t="str">
        <f>IF(I688&gt;NORMA!$O$16,"NO CUMPLE","CUMPLE")</f>
        <v>CUMPLE</v>
      </c>
      <c r="Z688" s="51" t="str">
        <f>IF($M688&lt;NORMA!$O$23,"NO CUMPLE","CUMPLE")</f>
        <v>NO CUMPLE</v>
      </c>
      <c r="AA688" s="51" t="str">
        <f>IF($E688&gt;NORMA!$O$24,"NO CUMPLE","CUMPLE")</f>
        <v>CUMPLE</v>
      </c>
      <c r="AB688" s="51" t="str">
        <f>IF($F688&gt;NORMA!$O$25,"NO CUMPLE","CUMPLE")</f>
        <v>CUMPLE</v>
      </c>
      <c r="AC688" s="51" t="str">
        <f>IF($K688&gt;NORMA!$O$26,"NO CUMPLE","CUMPLE")</f>
        <v>NO CUMPLE</v>
      </c>
      <c r="AD688" s="51" t="str">
        <f>IF($J688&gt;NORMA!$O$27,"NO CUMPLE","CUMPLE")</f>
        <v>CUMPLE</v>
      </c>
      <c r="AE688" s="51" t="str">
        <f>IF($G688&gt;NORMA!$O$28,"NO CUMPLE","CUMPLE")</f>
        <v>CUMPLE</v>
      </c>
      <c r="AF688" s="51" t="str">
        <f>IF($H688&gt;NORMA!$O$29,"NO CUMPLE","CUMPLE")</f>
        <v>CUMPLE</v>
      </c>
      <c r="AG688" s="51" t="str">
        <f>IF($O688&gt;NORMA!$O$30,"NO CUMPLE","CUMPLE")</f>
        <v>CUMPLE</v>
      </c>
      <c r="AH688" s="51" t="str">
        <f>IF(AND($N688&gt;=NORMA!$R$18, $N688&lt;=NORMA!$S$18),"CUMPLE","NO CUMPLE")</f>
        <v>CUMPLE</v>
      </c>
      <c r="AI688" s="51" t="str">
        <f>IF($I688&gt;NORMA!$O$32,"NO CUMPLE","CUMPLE")</f>
        <v>CUMPLE</v>
      </c>
    </row>
    <row r="689" spans="1:35" ht="14.25" customHeight="1" x14ac:dyDescent="0.35">
      <c r="A689" s="256" t="s">
        <v>121</v>
      </c>
      <c r="B689" s="214" t="s">
        <v>119</v>
      </c>
      <c r="C689" s="252">
        <v>41394</v>
      </c>
      <c r="D689" s="251">
        <v>0.33333333333333298</v>
      </c>
      <c r="E689" s="246">
        <v>17</v>
      </c>
      <c r="F689" s="246">
        <v>61.4</v>
      </c>
      <c r="G689" s="246">
        <v>116</v>
      </c>
      <c r="H689" s="246">
        <v>7.9</v>
      </c>
      <c r="I689" s="247">
        <v>0.67</v>
      </c>
      <c r="J689" s="248">
        <v>1.55</v>
      </c>
      <c r="K689" s="218">
        <v>7.92</v>
      </c>
      <c r="L689" s="248">
        <v>5.7417754833333303</v>
      </c>
      <c r="M689" s="249">
        <v>2.04</v>
      </c>
      <c r="N689" s="249">
        <v>7.32</v>
      </c>
      <c r="O689" s="250">
        <v>360000</v>
      </c>
      <c r="P689" s="51" t="str">
        <f>IF(M689&lt;NORMA!$O$7,"NO CUMPLE","CUMPLE")</f>
        <v>CUMPLE</v>
      </c>
      <c r="Q689" s="51" t="str">
        <f>IF(E689&gt;NORMA!$O$8,"NO CUMPLE","CUMPLE")</f>
        <v>CUMPLE</v>
      </c>
      <c r="R689" s="51" t="str">
        <f>IF(F689&gt;NORMA!$O$9,"NO CUMPLE","CUMPLE")</f>
        <v>CUMPLE</v>
      </c>
      <c r="S689" s="51" t="str">
        <f>IF(K689&gt;NORMA!$O$10,"NO CUMPLE","CUMPLE")</f>
        <v>CUMPLE</v>
      </c>
      <c r="T689" s="51" t="str">
        <f>IF(J689&gt;NORMA!$O$11,"NO CUMPLE","CUMPLE")</f>
        <v>CUMPLE</v>
      </c>
      <c r="U689" s="51" t="str">
        <f>IF(G689&gt;NORMA!$O$12,"NO CUMPLE","CUMPLE")</f>
        <v>CUMPLE</v>
      </c>
      <c r="V689" s="51" t="str">
        <f>IF(H689&gt;NORMA!$O$13,"NO CUMPLE","CUMPLE")</f>
        <v>CUMPLE</v>
      </c>
      <c r="W689" s="51" t="str">
        <f>IF(O689&gt;NORMA!$O$14,"NO CUMPLE","CUMPLE")</f>
        <v>CUMPLE</v>
      </c>
      <c r="X689" s="51" t="str">
        <f>IF(AND(N689&gt;=NORMA!$Q$4, N689&lt;=NORMA!$R$4),"CUMPLE","NO CUMPLE")</f>
        <v>CUMPLE</v>
      </c>
      <c r="Y689" s="51" t="str">
        <f>IF(I689&gt;NORMA!$O$16,"NO CUMPLE","CUMPLE")</f>
        <v>CUMPLE</v>
      </c>
      <c r="Z689" s="51" t="str">
        <f>IF($M689&lt;NORMA!$O$23,"NO CUMPLE","CUMPLE")</f>
        <v>CUMPLE</v>
      </c>
      <c r="AA689" s="51" t="str">
        <f>IF($E689&gt;NORMA!$O$24,"NO CUMPLE","CUMPLE")</f>
        <v>CUMPLE</v>
      </c>
      <c r="AB689" s="51" t="str">
        <f>IF($F689&gt;NORMA!$O$25,"NO CUMPLE","CUMPLE")</f>
        <v>NO CUMPLE</v>
      </c>
      <c r="AC689" s="51" t="str">
        <f>IF($K689&gt;NORMA!$O$26,"NO CUMPLE","CUMPLE")</f>
        <v>CUMPLE</v>
      </c>
      <c r="AD689" s="51" t="str">
        <f>IF($J689&gt;NORMA!$O$27,"NO CUMPLE","CUMPLE")</f>
        <v>CUMPLE</v>
      </c>
      <c r="AE689" s="51" t="str">
        <f>IF($G689&gt;NORMA!$O$28,"NO CUMPLE","CUMPLE")</f>
        <v>CUMPLE</v>
      </c>
      <c r="AF689" s="51" t="str">
        <f>IF($H689&gt;NORMA!$O$29,"NO CUMPLE","CUMPLE")</f>
        <v>CUMPLE</v>
      </c>
      <c r="AG689" s="51" t="str">
        <f>IF($O689&gt;NORMA!$O$30,"NO CUMPLE","CUMPLE")</f>
        <v>NO CUMPLE</v>
      </c>
      <c r="AH689" s="51" t="str">
        <f>IF(AND($N689&gt;=NORMA!$R$18, $N689&lt;=NORMA!$S$18),"CUMPLE","NO CUMPLE")</f>
        <v>CUMPLE</v>
      </c>
      <c r="AI689" s="51" t="str">
        <f>IF($I689&gt;NORMA!$O$32,"NO CUMPLE","CUMPLE")</f>
        <v>CUMPLE</v>
      </c>
    </row>
    <row r="690" spans="1:35" ht="14.25" customHeight="1" x14ac:dyDescent="0.35">
      <c r="A690" s="256" t="s">
        <v>120</v>
      </c>
      <c r="B690" s="214" t="s">
        <v>119</v>
      </c>
      <c r="C690" s="252">
        <v>41397</v>
      </c>
      <c r="D690" s="251">
        <v>0.33333333333333298</v>
      </c>
      <c r="E690" s="246">
        <v>45.3</v>
      </c>
      <c r="F690" s="246">
        <v>138</v>
      </c>
      <c r="G690" s="246">
        <v>73</v>
      </c>
      <c r="H690" s="246">
        <v>26</v>
      </c>
      <c r="I690" s="247">
        <v>1.28</v>
      </c>
      <c r="J690" s="248">
        <v>0.32</v>
      </c>
      <c r="K690" s="218">
        <v>19.71</v>
      </c>
      <c r="L690" s="248">
        <v>1.9271833888888901</v>
      </c>
      <c r="M690" s="249">
        <v>1.21</v>
      </c>
      <c r="N690" s="249">
        <v>9.0399999999999991</v>
      </c>
      <c r="O690" s="250">
        <v>9300000</v>
      </c>
      <c r="P690" s="51" t="str">
        <f>IF(M690&lt;NORMA!$O$7,"NO CUMPLE","CUMPLE")</f>
        <v>CUMPLE</v>
      </c>
      <c r="Q690" s="51" t="str">
        <f>IF(E690&gt;NORMA!$O$8,"NO CUMPLE","CUMPLE")</f>
        <v>CUMPLE</v>
      </c>
      <c r="R690" s="51" t="str">
        <f>IF(F690&gt;NORMA!$O$9,"NO CUMPLE","CUMPLE")</f>
        <v>CUMPLE</v>
      </c>
      <c r="S690" s="51" t="str">
        <f>IF(K690&gt;NORMA!$O$10,"NO CUMPLE","CUMPLE")</f>
        <v>CUMPLE</v>
      </c>
      <c r="T690" s="51" t="str">
        <f>IF(J690&gt;NORMA!$O$11,"NO CUMPLE","CUMPLE")</f>
        <v>CUMPLE</v>
      </c>
      <c r="U690" s="51" t="str">
        <f>IF(G690&gt;NORMA!$O$12,"NO CUMPLE","CUMPLE")</f>
        <v>CUMPLE</v>
      </c>
      <c r="V690" s="51" t="str">
        <f>IF(H690&gt;NORMA!$O$13,"NO CUMPLE","CUMPLE")</f>
        <v>NO CUMPLE</v>
      </c>
      <c r="W690" s="51" t="str">
        <f>IF(O690&gt;NORMA!$O$14,"NO CUMPLE","CUMPLE")</f>
        <v>NO CUMPLE</v>
      </c>
      <c r="X690" s="51" t="str">
        <f>IF(AND(N690&gt;=NORMA!$Q$4, N690&lt;=NORMA!$R$4),"CUMPLE","NO CUMPLE")</f>
        <v>NO CUMPLE</v>
      </c>
      <c r="Y690" s="51" t="str">
        <f>IF(I690&gt;NORMA!$O$16,"NO CUMPLE","CUMPLE")</f>
        <v>CUMPLE</v>
      </c>
      <c r="Z690" s="51" t="str">
        <f>IF($M690&lt;NORMA!$O$23,"NO CUMPLE","CUMPLE")</f>
        <v>NO CUMPLE</v>
      </c>
      <c r="AA690" s="51" t="str">
        <f>IF($E690&gt;NORMA!$O$24,"NO CUMPLE","CUMPLE")</f>
        <v>NO CUMPLE</v>
      </c>
      <c r="AB690" s="51" t="str">
        <f>IF($F690&gt;NORMA!$O$25,"NO CUMPLE","CUMPLE")</f>
        <v>NO CUMPLE</v>
      </c>
      <c r="AC690" s="51" t="str">
        <f>IF($K690&gt;NORMA!$O$26,"NO CUMPLE","CUMPLE")</f>
        <v>NO CUMPLE</v>
      </c>
      <c r="AD690" s="51" t="str">
        <f>IF($J690&gt;NORMA!$O$27,"NO CUMPLE","CUMPLE")</f>
        <v>CUMPLE</v>
      </c>
      <c r="AE690" s="51" t="str">
        <f>IF($G690&gt;NORMA!$O$28,"NO CUMPLE","CUMPLE")</f>
        <v>CUMPLE</v>
      </c>
      <c r="AF690" s="51" t="str">
        <f>IF($H690&gt;NORMA!$O$29,"NO CUMPLE","CUMPLE")</f>
        <v>NO CUMPLE</v>
      </c>
      <c r="AG690" s="51" t="str">
        <f>IF($O690&gt;NORMA!$O$30,"NO CUMPLE","CUMPLE")</f>
        <v>NO CUMPLE</v>
      </c>
      <c r="AH690" s="51" t="str">
        <f>IF(AND($N690&gt;=NORMA!$R$18, $N690&lt;=NORMA!$S$18),"CUMPLE","NO CUMPLE")</f>
        <v>NO CUMPLE</v>
      </c>
      <c r="AI690" s="51" t="str">
        <f>IF($I690&gt;NORMA!$O$32,"NO CUMPLE","CUMPLE")</f>
        <v>NO CUMPLE</v>
      </c>
    </row>
    <row r="691" spans="1:35" ht="14.25" customHeight="1" x14ac:dyDescent="0.35">
      <c r="A691" s="256" t="s">
        <v>117</v>
      </c>
      <c r="B691" s="267" t="s">
        <v>119</v>
      </c>
      <c r="C691" s="252">
        <v>41410</v>
      </c>
      <c r="D691" s="251">
        <v>0.33333333333333298</v>
      </c>
      <c r="E691" s="246">
        <v>5.9</v>
      </c>
      <c r="F691" s="246">
        <v>131</v>
      </c>
      <c r="G691" s="246">
        <v>586</v>
      </c>
      <c r="H691" s="246">
        <v>29</v>
      </c>
      <c r="I691" s="247">
        <v>0.2</v>
      </c>
      <c r="J691" s="248">
        <v>9.24</v>
      </c>
      <c r="K691" s="218">
        <v>7.8959999999999999</v>
      </c>
      <c r="L691" s="248">
        <v>1.0307570500000001</v>
      </c>
      <c r="M691" s="249">
        <v>7.07</v>
      </c>
      <c r="N691" s="249">
        <v>8.16</v>
      </c>
      <c r="O691" s="250">
        <v>230000</v>
      </c>
      <c r="P691" s="51" t="str">
        <f>IF(M691&lt;NORMA!$O$7,"NO CUMPLE","CUMPLE")</f>
        <v>CUMPLE</v>
      </c>
      <c r="Q691" s="51" t="str">
        <f>IF(E691&gt;NORMA!$O$8,"NO CUMPLE","CUMPLE")</f>
        <v>CUMPLE</v>
      </c>
      <c r="R691" s="51" t="str">
        <f>IF(F691&gt;NORMA!$O$9,"NO CUMPLE","CUMPLE")</f>
        <v>CUMPLE</v>
      </c>
      <c r="S691" s="51" t="str">
        <f>IF(K691&gt;NORMA!$O$10,"NO CUMPLE","CUMPLE")</f>
        <v>CUMPLE</v>
      </c>
      <c r="T691" s="51" t="str">
        <f>IF(J691&gt;NORMA!$O$11,"NO CUMPLE","CUMPLE")</f>
        <v>NO CUMPLE</v>
      </c>
      <c r="U691" s="51" t="str">
        <f>IF(G691&gt;NORMA!$O$12,"NO CUMPLE","CUMPLE")</f>
        <v>NO CUMPLE</v>
      </c>
      <c r="V691" s="51" t="str">
        <f>IF(H691&gt;NORMA!$O$13,"NO CUMPLE","CUMPLE")</f>
        <v>NO CUMPLE</v>
      </c>
      <c r="W691" s="51" t="str">
        <f>IF(O691&gt;NORMA!$O$14,"NO CUMPLE","CUMPLE")</f>
        <v>CUMPLE</v>
      </c>
      <c r="X691" s="51" t="str">
        <f>IF(AND(N691&gt;=NORMA!$Q$4, N691&lt;=NORMA!$R$4),"CUMPLE","NO CUMPLE")</f>
        <v>CUMPLE</v>
      </c>
      <c r="Y691" s="51" t="str">
        <f>IF(I691&gt;NORMA!$O$16,"NO CUMPLE","CUMPLE")</f>
        <v>CUMPLE</v>
      </c>
      <c r="Z691" s="51" t="str">
        <f>IF($M691&lt;NORMA!$O$23,"NO CUMPLE","CUMPLE")</f>
        <v>CUMPLE</v>
      </c>
      <c r="AA691" s="51" t="str">
        <f>IF($E691&gt;NORMA!$O$24,"NO CUMPLE","CUMPLE")</f>
        <v>CUMPLE</v>
      </c>
      <c r="AB691" s="51" t="str">
        <f>IF($F691&gt;NORMA!$O$25,"NO CUMPLE","CUMPLE")</f>
        <v>NO CUMPLE</v>
      </c>
      <c r="AC691" s="51" t="str">
        <f>IF($K691&gt;NORMA!$O$26,"NO CUMPLE","CUMPLE")</f>
        <v>CUMPLE</v>
      </c>
      <c r="AD691" s="51" t="str">
        <f>IF($J691&gt;NORMA!$O$27,"NO CUMPLE","CUMPLE")</f>
        <v>NO CUMPLE</v>
      </c>
      <c r="AE691" s="51" t="str">
        <f>IF($G691&gt;NORMA!$O$28,"NO CUMPLE","CUMPLE")</f>
        <v>NO CUMPLE</v>
      </c>
      <c r="AF691" s="51" t="str">
        <f>IF($H691&gt;NORMA!$O$29,"NO CUMPLE","CUMPLE")</f>
        <v>NO CUMPLE</v>
      </c>
      <c r="AG691" s="51" t="str">
        <f>IF($O691&gt;NORMA!$O$30,"NO CUMPLE","CUMPLE")</f>
        <v>NO CUMPLE</v>
      </c>
      <c r="AH691" s="51" t="str">
        <f>IF(AND($N691&gt;=NORMA!$R$18, $N691&lt;=NORMA!$S$18),"CUMPLE","NO CUMPLE")</f>
        <v>CUMPLE</v>
      </c>
      <c r="AI691" s="51" t="str">
        <f>IF($I691&gt;NORMA!$O$32,"NO CUMPLE","CUMPLE")</f>
        <v>CUMPLE</v>
      </c>
    </row>
    <row r="692" spans="1:35" ht="14.25" customHeight="1" x14ac:dyDescent="0.35">
      <c r="A692" s="256" t="s">
        <v>118</v>
      </c>
      <c r="B692" s="214" t="s">
        <v>119</v>
      </c>
      <c r="C692" s="252">
        <v>41414</v>
      </c>
      <c r="D692" s="251">
        <v>0.33333333333333298</v>
      </c>
      <c r="E692" s="246">
        <v>4</v>
      </c>
      <c r="F692" s="246">
        <v>29.7</v>
      </c>
      <c r="G692" s="246">
        <v>83</v>
      </c>
      <c r="H692" s="246">
        <v>41</v>
      </c>
      <c r="I692" s="247">
        <v>0.27</v>
      </c>
      <c r="J692" s="248">
        <v>1.1599999999999999</v>
      </c>
      <c r="K692" s="218">
        <v>4.7530000000000001</v>
      </c>
      <c r="L692" s="248">
        <v>7.5374808</v>
      </c>
      <c r="M692" s="249">
        <v>2.84</v>
      </c>
      <c r="N692" s="249">
        <v>7.38</v>
      </c>
      <c r="O692" s="250">
        <v>36000</v>
      </c>
      <c r="P692" s="51" t="str">
        <f>IF(M692&lt;NORMA!$O$7,"NO CUMPLE","CUMPLE")</f>
        <v>CUMPLE</v>
      </c>
      <c r="Q692" s="51" t="str">
        <f>IF(E692&gt;NORMA!$O$8,"NO CUMPLE","CUMPLE")</f>
        <v>CUMPLE</v>
      </c>
      <c r="R692" s="51" t="str">
        <f>IF(F692&gt;NORMA!$O$9,"NO CUMPLE","CUMPLE")</f>
        <v>CUMPLE</v>
      </c>
      <c r="S692" s="51" t="str">
        <f>IF(K692&gt;NORMA!$O$10,"NO CUMPLE","CUMPLE")</f>
        <v>CUMPLE</v>
      </c>
      <c r="T692" s="51" t="str">
        <f>IF(J692&gt;NORMA!$O$11,"NO CUMPLE","CUMPLE")</f>
        <v>CUMPLE</v>
      </c>
      <c r="U692" s="51" t="str">
        <f>IF(G692&gt;NORMA!$O$12,"NO CUMPLE","CUMPLE")</f>
        <v>CUMPLE</v>
      </c>
      <c r="V692" s="51" t="str">
        <f>IF(H692&gt;NORMA!$O$13,"NO CUMPLE","CUMPLE")</f>
        <v>NO CUMPLE</v>
      </c>
      <c r="W692" s="51" t="str">
        <f>IF(O692&gt;NORMA!$O$14,"NO CUMPLE","CUMPLE")</f>
        <v>CUMPLE</v>
      </c>
      <c r="X692" s="51" t="str">
        <f>IF(AND(N692&gt;=NORMA!$Q$4, N692&lt;=NORMA!$R$4),"CUMPLE","NO CUMPLE")</f>
        <v>CUMPLE</v>
      </c>
      <c r="Y692" s="51" t="str">
        <f>IF(I692&gt;NORMA!$O$16,"NO CUMPLE","CUMPLE")</f>
        <v>CUMPLE</v>
      </c>
      <c r="Z692" s="51" t="str">
        <f>IF($M692&lt;NORMA!$O$23,"NO CUMPLE","CUMPLE")</f>
        <v>CUMPLE</v>
      </c>
      <c r="AA692" s="51" t="str">
        <f>IF($E692&gt;NORMA!$O$24,"NO CUMPLE","CUMPLE")</f>
        <v>CUMPLE</v>
      </c>
      <c r="AB692" s="51" t="str">
        <f>IF($F692&gt;NORMA!$O$25,"NO CUMPLE","CUMPLE")</f>
        <v>CUMPLE</v>
      </c>
      <c r="AC692" s="51" t="str">
        <f>IF($K692&gt;NORMA!$O$26,"NO CUMPLE","CUMPLE")</f>
        <v>CUMPLE</v>
      </c>
      <c r="AD692" s="51" t="str">
        <f>IF($J692&gt;NORMA!$O$27,"NO CUMPLE","CUMPLE")</f>
        <v>CUMPLE</v>
      </c>
      <c r="AE692" s="51" t="str">
        <f>IF($G692&gt;NORMA!$O$28,"NO CUMPLE","CUMPLE")</f>
        <v>CUMPLE</v>
      </c>
      <c r="AF692" s="51" t="str">
        <f>IF($H692&gt;NORMA!$O$29,"NO CUMPLE","CUMPLE")</f>
        <v>NO CUMPLE</v>
      </c>
      <c r="AG692" s="51" t="str">
        <f>IF($O692&gt;NORMA!$O$30,"NO CUMPLE","CUMPLE")</f>
        <v>CUMPLE</v>
      </c>
      <c r="AH692" s="51" t="str">
        <f>IF(AND($N692&gt;=NORMA!$R$18, $N692&lt;=NORMA!$S$18),"CUMPLE","NO CUMPLE")</f>
        <v>CUMPLE</v>
      </c>
      <c r="AI692" s="51" t="str">
        <f>IF($I692&gt;NORMA!$O$32,"NO CUMPLE","CUMPLE")</f>
        <v>CUMPLE</v>
      </c>
    </row>
    <row r="693" spans="1:35" ht="14.25" customHeight="1" x14ac:dyDescent="0.35">
      <c r="A693" s="256" t="s">
        <v>120</v>
      </c>
      <c r="B693" s="214" t="s">
        <v>119</v>
      </c>
      <c r="C693" s="252">
        <v>41414</v>
      </c>
      <c r="D693" s="251">
        <v>0.45833333333333298</v>
      </c>
      <c r="E693" s="246">
        <v>11.9</v>
      </c>
      <c r="F693" s="246">
        <v>65.599999999999994</v>
      </c>
      <c r="G693" s="246">
        <v>163</v>
      </c>
      <c r="H693" s="246">
        <v>28</v>
      </c>
      <c r="I693" s="247">
        <v>0.32</v>
      </c>
      <c r="J693" s="248">
        <v>1.47</v>
      </c>
      <c r="K693" s="218">
        <v>8.2560000000000002</v>
      </c>
      <c r="L693" s="248">
        <v>7.81674845833333</v>
      </c>
      <c r="M693" s="249">
        <v>2.74</v>
      </c>
      <c r="N693" s="249">
        <v>7.73</v>
      </c>
      <c r="O693" s="250">
        <v>930000</v>
      </c>
      <c r="P693" s="51" t="str">
        <f>IF(M693&lt;NORMA!$O$7,"NO CUMPLE","CUMPLE")</f>
        <v>CUMPLE</v>
      </c>
      <c r="Q693" s="51" t="str">
        <f>IF(E693&gt;NORMA!$O$8,"NO CUMPLE","CUMPLE")</f>
        <v>CUMPLE</v>
      </c>
      <c r="R693" s="51" t="str">
        <f>IF(F693&gt;NORMA!$O$9,"NO CUMPLE","CUMPLE")</f>
        <v>CUMPLE</v>
      </c>
      <c r="S693" s="51" t="str">
        <f>IF(K693&gt;NORMA!$O$10,"NO CUMPLE","CUMPLE")</f>
        <v>CUMPLE</v>
      </c>
      <c r="T693" s="51" t="str">
        <f>IF(J693&gt;NORMA!$O$11,"NO CUMPLE","CUMPLE")</f>
        <v>CUMPLE</v>
      </c>
      <c r="U693" s="51" t="str">
        <f>IF(G693&gt;NORMA!$O$12,"NO CUMPLE","CUMPLE")</f>
        <v>NO CUMPLE</v>
      </c>
      <c r="V693" s="51" t="str">
        <f>IF(H693&gt;NORMA!$O$13,"NO CUMPLE","CUMPLE")</f>
        <v>NO CUMPLE</v>
      </c>
      <c r="W693" s="51" t="str">
        <f>IF(O693&gt;NORMA!$O$14,"NO CUMPLE","CUMPLE")</f>
        <v>CUMPLE</v>
      </c>
      <c r="X693" s="51" t="str">
        <f>IF(AND(N693&gt;=NORMA!$Q$4, N693&lt;=NORMA!$R$4),"CUMPLE","NO CUMPLE")</f>
        <v>CUMPLE</v>
      </c>
      <c r="Y693" s="51" t="str">
        <f>IF(I693&gt;NORMA!$O$16,"NO CUMPLE","CUMPLE")</f>
        <v>CUMPLE</v>
      </c>
      <c r="Z693" s="51" t="str">
        <f>IF($M693&lt;NORMA!$O$23,"NO CUMPLE","CUMPLE")</f>
        <v>CUMPLE</v>
      </c>
      <c r="AA693" s="51" t="str">
        <f>IF($E693&gt;NORMA!$O$24,"NO CUMPLE","CUMPLE")</f>
        <v>CUMPLE</v>
      </c>
      <c r="AB693" s="51" t="str">
        <f>IF($F693&gt;NORMA!$O$25,"NO CUMPLE","CUMPLE")</f>
        <v>NO CUMPLE</v>
      </c>
      <c r="AC693" s="51" t="str">
        <f>IF($K693&gt;NORMA!$O$26,"NO CUMPLE","CUMPLE")</f>
        <v>CUMPLE</v>
      </c>
      <c r="AD693" s="51" t="str">
        <f>IF($J693&gt;NORMA!$O$27,"NO CUMPLE","CUMPLE")</f>
        <v>CUMPLE</v>
      </c>
      <c r="AE693" s="51" t="str">
        <f>IF($G693&gt;NORMA!$O$28,"NO CUMPLE","CUMPLE")</f>
        <v>NO CUMPLE</v>
      </c>
      <c r="AF693" s="51" t="str">
        <f>IF($H693&gt;NORMA!$O$29,"NO CUMPLE","CUMPLE")</f>
        <v>NO CUMPLE</v>
      </c>
      <c r="AG693" s="51" t="str">
        <f>IF($O693&gt;NORMA!$O$30,"NO CUMPLE","CUMPLE")</f>
        <v>NO CUMPLE</v>
      </c>
      <c r="AH693" s="51" t="str">
        <f>IF(AND($N693&gt;=NORMA!$R$18, $N693&lt;=NORMA!$S$18),"CUMPLE","NO CUMPLE")</f>
        <v>CUMPLE</v>
      </c>
      <c r="AI693" s="51" t="str">
        <f>IF($I693&gt;NORMA!$O$32,"NO CUMPLE","CUMPLE")</f>
        <v>CUMPLE</v>
      </c>
    </row>
    <row r="694" spans="1:35" ht="14.25" customHeight="1" x14ac:dyDescent="0.35">
      <c r="A694" s="256" t="s">
        <v>121</v>
      </c>
      <c r="B694" s="214" t="s">
        <v>119</v>
      </c>
      <c r="C694" s="252">
        <v>41416</v>
      </c>
      <c r="D694" s="251">
        <v>0.25</v>
      </c>
      <c r="E694" s="246">
        <v>5.2</v>
      </c>
      <c r="F694" s="246">
        <v>57.2</v>
      </c>
      <c r="G694" s="246">
        <v>131</v>
      </c>
      <c r="H694" s="246">
        <v>39</v>
      </c>
      <c r="I694" s="247">
        <v>0.04</v>
      </c>
      <c r="J694" s="248">
        <v>0.82</v>
      </c>
      <c r="K694" s="218">
        <v>5.0030000000000001</v>
      </c>
      <c r="L694" s="248">
        <v>10.2953998233333</v>
      </c>
      <c r="M694" s="249">
        <v>4.79</v>
      </c>
      <c r="N694" s="249">
        <v>7.53</v>
      </c>
      <c r="O694" s="250">
        <v>230000</v>
      </c>
      <c r="P694" s="51" t="str">
        <f>IF(M694&lt;NORMA!$O$7,"NO CUMPLE","CUMPLE")</f>
        <v>CUMPLE</v>
      </c>
      <c r="Q694" s="51" t="str">
        <f>IF(E694&gt;NORMA!$O$8,"NO CUMPLE","CUMPLE")</f>
        <v>CUMPLE</v>
      </c>
      <c r="R694" s="51" t="str">
        <f>IF(F694&gt;NORMA!$O$9,"NO CUMPLE","CUMPLE")</f>
        <v>CUMPLE</v>
      </c>
      <c r="S694" s="51" t="str">
        <f>IF(K694&gt;NORMA!$O$10,"NO CUMPLE","CUMPLE")</f>
        <v>CUMPLE</v>
      </c>
      <c r="T694" s="51" t="str">
        <f>IF(J694&gt;NORMA!$O$11,"NO CUMPLE","CUMPLE")</f>
        <v>CUMPLE</v>
      </c>
      <c r="U694" s="51" t="str">
        <f>IF(G694&gt;NORMA!$O$12,"NO CUMPLE","CUMPLE")</f>
        <v>CUMPLE</v>
      </c>
      <c r="V694" s="51" t="str">
        <f>IF(H694&gt;NORMA!$O$13,"NO CUMPLE","CUMPLE")</f>
        <v>NO CUMPLE</v>
      </c>
      <c r="W694" s="51" t="str">
        <f>IF(O694&gt;NORMA!$O$14,"NO CUMPLE","CUMPLE")</f>
        <v>CUMPLE</v>
      </c>
      <c r="X694" s="51" t="str">
        <f>IF(AND(N694&gt;=NORMA!$Q$4, N694&lt;=NORMA!$R$4),"CUMPLE","NO CUMPLE")</f>
        <v>CUMPLE</v>
      </c>
      <c r="Y694" s="51" t="str">
        <f>IF(I694&gt;NORMA!$O$16,"NO CUMPLE","CUMPLE")</f>
        <v>CUMPLE</v>
      </c>
      <c r="Z694" s="51" t="str">
        <f>IF($M694&lt;NORMA!$O$23,"NO CUMPLE","CUMPLE")</f>
        <v>CUMPLE</v>
      </c>
      <c r="AA694" s="51" t="str">
        <f>IF($E694&gt;NORMA!$O$24,"NO CUMPLE","CUMPLE")</f>
        <v>CUMPLE</v>
      </c>
      <c r="AB694" s="51" t="str">
        <f>IF($F694&gt;NORMA!$O$25,"NO CUMPLE","CUMPLE")</f>
        <v>NO CUMPLE</v>
      </c>
      <c r="AC694" s="51" t="str">
        <f>IF($K694&gt;NORMA!$O$26,"NO CUMPLE","CUMPLE")</f>
        <v>CUMPLE</v>
      </c>
      <c r="AD694" s="51" t="str">
        <f>IF($J694&gt;NORMA!$O$27,"NO CUMPLE","CUMPLE")</f>
        <v>CUMPLE</v>
      </c>
      <c r="AE694" s="51" t="str">
        <f>IF($G694&gt;NORMA!$O$28,"NO CUMPLE","CUMPLE")</f>
        <v>CUMPLE</v>
      </c>
      <c r="AF694" s="51" t="str">
        <f>IF($H694&gt;NORMA!$O$29,"NO CUMPLE","CUMPLE")</f>
        <v>NO CUMPLE</v>
      </c>
      <c r="AG694" s="51" t="str">
        <f>IF($O694&gt;NORMA!$O$30,"NO CUMPLE","CUMPLE")</f>
        <v>NO CUMPLE</v>
      </c>
      <c r="AH694" s="51" t="str">
        <f>IF(AND($N694&gt;=NORMA!$R$18, $N694&lt;=NORMA!$S$18),"CUMPLE","NO CUMPLE")</f>
        <v>CUMPLE</v>
      </c>
      <c r="AI694" s="51" t="str">
        <f>IF($I694&gt;NORMA!$O$32,"NO CUMPLE","CUMPLE")</f>
        <v>CUMPLE</v>
      </c>
    </row>
    <row r="695" spans="1:35" ht="14.25" customHeight="1" x14ac:dyDescent="0.35">
      <c r="A695" s="256" t="s">
        <v>118</v>
      </c>
      <c r="B695" s="214" t="s">
        <v>119</v>
      </c>
      <c r="C695" s="252">
        <v>41433</v>
      </c>
      <c r="D695" s="251">
        <v>0.3125</v>
      </c>
      <c r="E695" s="246">
        <v>4.8</v>
      </c>
      <c r="F695" s="246">
        <v>29.9</v>
      </c>
      <c r="G695" s="246">
        <v>28</v>
      </c>
      <c r="H695" s="246">
        <v>6.5</v>
      </c>
      <c r="I695" s="247">
        <v>0.12</v>
      </c>
      <c r="J695" s="248">
        <v>0.65</v>
      </c>
      <c r="K695" s="247">
        <v>3.161</v>
      </c>
      <c r="L695" s="248">
        <v>7.4907298249999998</v>
      </c>
      <c r="M695" s="249">
        <v>2.95</v>
      </c>
      <c r="N695" s="249">
        <v>7.33</v>
      </c>
      <c r="O695" s="250">
        <v>230000</v>
      </c>
      <c r="P695" s="51" t="str">
        <f>IF(M695&lt;NORMA!$O$7,"NO CUMPLE","CUMPLE")</f>
        <v>CUMPLE</v>
      </c>
      <c r="Q695" s="51" t="str">
        <f>IF(E695&gt;NORMA!$O$8,"NO CUMPLE","CUMPLE")</f>
        <v>CUMPLE</v>
      </c>
      <c r="R695" s="51" t="str">
        <f>IF(F695&gt;NORMA!$O$9,"NO CUMPLE","CUMPLE")</f>
        <v>CUMPLE</v>
      </c>
      <c r="S695" s="51" t="str">
        <f>IF(K695&gt;NORMA!$O$10,"NO CUMPLE","CUMPLE")</f>
        <v>CUMPLE</v>
      </c>
      <c r="T695" s="51" t="str">
        <f>IF(J695&gt;NORMA!$O$11,"NO CUMPLE","CUMPLE")</f>
        <v>CUMPLE</v>
      </c>
      <c r="U695" s="51" t="str">
        <f>IF(G695&gt;NORMA!$O$12,"NO CUMPLE","CUMPLE")</f>
        <v>CUMPLE</v>
      </c>
      <c r="V695" s="51" t="str">
        <f>IF(H695&gt;NORMA!$O$13,"NO CUMPLE","CUMPLE")</f>
        <v>CUMPLE</v>
      </c>
      <c r="W695" s="51" t="str">
        <f>IF(O695&gt;NORMA!$O$14,"NO CUMPLE","CUMPLE")</f>
        <v>CUMPLE</v>
      </c>
      <c r="X695" s="51" t="str">
        <f>IF(AND(N695&gt;=NORMA!$Q$4, N695&lt;=NORMA!$R$4),"CUMPLE","NO CUMPLE")</f>
        <v>CUMPLE</v>
      </c>
      <c r="Y695" s="51" t="str">
        <f>IF(I695&gt;NORMA!$O$16,"NO CUMPLE","CUMPLE")</f>
        <v>CUMPLE</v>
      </c>
      <c r="Z695" s="51" t="str">
        <f>IF($M695&lt;NORMA!$O$23,"NO CUMPLE","CUMPLE")</f>
        <v>CUMPLE</v>
      </c>
      <c r="AA695" s="51" t="str">
        <f>IF($E695&gt;NORMA!$O$24,"NO CUMPLE","CUMPLE")</f>
        <v>CUMPLE</v>
      </c>
      <c r="AB695" s="51" t="str">
        <f>IF($F695&gt;NORMA!$O$25,"NO CUMPLE","CUMPLE")</f>
        <v>CUMPLE</v>
      </c>
      <c r="AC695" s="51" t="str">
        <f>IF($K695&gt;NORMA!$O$26,"NO CUMPLE","CUMPLE")</f>
        <v>CUMPLE</v>
      </c>
      <c r="AD695" s="51" t="str">
        <f>IF($J695&gt;NORMA!$O$27,"NO CUMPLE","CUMPLE")</f>
        <v>CUMPLE</v>
      </c>
      <c r="AE695" s="51" t="str">
        <f>IF($G695&gt;NORMA!$O$28,"NO CUMPLE","CUMPLE")</f>
        <v>CUMPLE</v>
      </c>
      <c r="AF695" s="51" t="str">
        <f>IF($H695&gt;NORMA!$O$29,"NO CUMPLE","CUMPLE")</f>
        <v>CUMPLE</v>
      </c>
      <c r="AG695" s="51" t="str">
        <f>IF($O695&gt;NORMA!$O$30,"NO CUMPLE","CUMPLE")</f>
        <v>NO CUMPLE</v>
      </c>
      <c r="AH695" s="51" t="str">
        <f>IF(AND($N695&gt;=NORMA!$R$18, $N695&lt;=NORMA!$S$18),"CUMPLE","NO CUMPLE")</f>
        <v>CUMPLE</v>
      </c>
      <c r="AI695" s="51" t="str">
        <f>IF($I695&gt;NORMA!$O$32,"NO CUMPLE","CUMPLE")</f>
        <v>CUMPLE</v>
      </c>
    </row>
    <row r="696" spans="1:35" ht="14.25" customHeight="1" x14ac:dyDescent="0.35">
      <c r="A696" s="256" t="s">
        <v>120</v>
      </c>
      <c r="B696" s="214" t="s">
        <v>119</v>
      </c>
      <c r="C696" s="252">
        <v>41433</v>
      </c>
      <c r="D696" s="251">
        <v>0.41666666666666702</v>
      </c>
      <c r="E696" s="246">
        <v>15.5</v>
      </c>
      <c r="F696" s="246">
        <v>21.4</v>
      </c>
      <c r="G696" s="246">
        <v>74</v>
      </c>
      <c r="H696" s="246">
        <v>3.8</v>
      </c>
      <c r="I696" s="247">
        <v>0.44</v>
      </c>
      <c r="J696" s="248">
        <v>1.05</v>
      </c>
      <c r="K696" s="247">
        <v>6.6369999999999996</v>
      </c>
      <c r="L696" s="248">
        <v>7.004677525</v>
      </c>
      <c r="M696" s="249">
        <v>2.37</v>
      </c>
      <c r="N696" s="249">
        <v>7.63</v>
      </c>
      <c r="O696" s="250">
        <v>930000</v>
      </c>
      <c r="P696" s="51" t="str">
        <f>IF(M696&lt;NORMA!$O$7,"NO CUMPLE","CUMPLE")</f>
        <v>CUMPLE</v>
      </c>
      <c r="Q696" s="51" t="str">
        <f>IF(E696&gt;NORMA!$O$8,"NO CUMPLE","CUMPLE")</f>
        <v>CUMPLE</v>
      </c>
      <c r="R696" s="51" t="str">
        <f>IF(F696&gt;NORMA!$O$9,"NO CUMPLE","CUMPLE")</f>
        <v>CUMPLE</v>
      </c>
      <c r="S696" s="51" t="str">
        <f>IF(K696&gt;NORMA!$O$10,"NO CUMPLE","CUMPLE")</f>
        <v>CUMPLE</v>
      </c>
      <c r="T696" s="51" t="str">
        <f>IF(J696&gt;NORMA!$O$11,"NO CUMPLE","CUMPLE")</f>
        <v>CUMPLE</v>
      </c>
      <c r="U696" s="51" t="str">
        <f>IF(G696&gt;NORMA!$O$12,"NO CUMPLE","CUMPLE")</f>
        <v>CUMPLE</v>
      </c>
      <c r="V696" s="51" t="str">
        <f>IF(H696&gt;NORMA!$O$13,"NO CUMPLE","CUMPLE")</f>
        <v>CUMPLE</v>
      </c>
      <c r="W696" s="51" t="str">
        <f>IF(O696&gt;NORMA!$O$14,"NO CUMPLE","CUMPLE")</f>
        <v>CUMPLE</v>
      </c>
      <c r="X696" s="51" t="str">
        <f>IF(AND(N696&gt;=NORMA!$Q$4, N696&lt;=NORMA!$R$4),"CUMPLE","NO CUMPLE")</f>
        <v>CUMPLE</v>
      </c>
      <c r="Y696" s="51" t="str">
        <f>IF(I696&gt;NORMA!$O$16,"NO CUMPLE","CUMPLE")</f>
        <v>CUMPLE</v>
      </c>
      <c r="Z696" s="51" t="str">
        <f>IF($M696&lt;NORMA!$O$23,"NO CUMPLE","CUMPLE")</f>
        <v>CUMPLE</v>
      </c>
      <c r="AA696" s="51" t="str">
        <f>IF($E696&gt;NORMA!$O$24,"NO CUMPLE","CUMPLE")</f>
        <v>CUMPLE</v>
      </c>
      <c r="AB696" s="51" t="str">
        <f>IF($F696&gt;NORMA!$O$25,"NO CUMPLE","CUMPLE")</f>
        <v>CUMPLE</v>
      </c>
      <c r="AC696" s="51" t="str">
        <f>IF($K696&gt;NORMA!$O$26,"NO CUMPLE","CUMPLE")</f>
        <v>CUMPLE</v>
      </c>
      <c r="AD696" s="51" t="str">
        <f>IF($J696&gt;NORMA!$O$27,"NO CUMPLE","CUMPLE")</f>
        <v>CUMPLE</v>
      </c>
      <c r="AE696" s="51" t="str">
        <f>IF($G696&gt;NORMA!$O$28,"NO CUMPLE","CUMPLE")</f>
        <v>CUMPLE</v>
      </c>
      <c r="AF696" s="51" t="str">
        <f>IF($H696&gt;NORMA!$O$29,"NO CUMPLE","CUMPLE")</f>
        <v>CUMPLE</v>
      </c>
      <c r="AG696" s="51" t="str">
        <f>IF($O696&gt;NORMA!$O$30,"NO CUMPLE","CUMPLE")</f>
        <v>NO CUMPLE</v>
      </c>
      <c r="AH696" s="51" t="str">
        <f>IF(AND($N696&gt;=NORMA!$R$18, $N696&lt;=NORMA!$S$18),"CUMPLE","NO CUMPLE")</f>
        <v>CUMPLE</v>
      </c>
      <c r="AI696" s="51" t="str">
        <f>IF($I696&gt;NORMA!$O$32,"NO CUMPLE","CUMPLE")</f>
        <v>CUMPLE</v>
      </c>
    </row>
    <row r="697" spans="1:35" ht="14.25" customHeight="1" x14ac:dyDescent="0.35">
      <c r="A697" s="256" t="s">
        <v>117</v>
      </c>
      <c r="B697" s="267" t="s">
        <v>119</v>
      </c>
      <c r="C697" s="252">
        <v>41437</v>
      </c>
      <c r="D697" s="251">
        <v>0.41666666666666702</v>
      </c>
      <c r="E697" s="246">
        <v>6.8</v>
      </c>
      <c r="F697" s="246">
        <v>130</v>
      </c>
      <c r="G697" s="246">
        <v>736</v>
      </c>
      <c r="H697" s="246">
        <v>176</v>
      </c>
      <c r="I697" s="257">
        <v>0.02</v>
      </c>
      <c r="J697" s="248">
        <v>8.4</v>
      </c>
      <c r="K697" s="247">
        <v>4.2130000000000001</v>
      </c>
      <c r="L697" s="248">
        <v>12.3968444541667</v>
      </c>
      <c r="M697" s="249">
        <v>7.47</v>
      </c>
      <c r="N697" s="249">
        <v>7.62</v>
      </c>
      <c r="O697" s="250">
        <v>36000</v>
      </c>
      <c r="P697" s="51" t="str">
        <f>IF(M697&lt;NORMA!$O$7,"NO CUMPLE","CUMPLE")</f>
        <v>CUMPLE</v>
      </c>
      <c r="Q697" s="51" t="str">
        <f>IF(E697&gt;NORMA!$O$8,"NO CUMPLE","CUMPLE")</f>
        <v>CUMPLE</v>
      </c>
      <c r="R697" s="51" t="str">
        <f>IF(F697&gt;NORMA!$O$9,"NO CUMPLE","CUMPLE")</f>
        <v>CUMPLE</v>
      </c>
      <c r="S697" s="51" t="str">
        <f>IF(K697&gt;NORMA!$O$10,"NO CUMPLE","CUMPLE")</f>
        <v>CUMPLE</v>
      </c>
      <c r="T697" s="51" t="str">
        <f>IF(J697&gt;NORMA!$O$11,"NO CUMPLE","CUMPLE")</f>
        <v>NO CUMPLE</v>
      </c>
      <c r="U697" s="51" t="str">
        <f>IF(G697&gt;NORMA!$O$12,"NO CUMPLE","CUMPLE")</f>
        <v>NO CUMPLE</v>
      </c>
      <c r="V697" s="51" t="str">
        <f>IF(H697&gt;NORMA!$O$13,"NO CUMPLE","CUMPLE")</f>
        <v>NO CUMPLE</v>
      </c>
      <c r="W697" s="51" t="str">
        <f>IF(O697&gt;NORMA!$O$14,"NO CUMPLE","CUMPLE")</f>
        <v>CUMPLE</v>
      </c>
      <c r="X697" s="51" t="str">
        <f>IF(AND(N697&gt;=NORMA!$Q$4, N697&lt;=NORMA!$R$4),"CUMPLE","NO CUMPLE")</f>
        <v>CUMPLE</v>
      </c>
      <c r="Y697" s="51" t="str">
        <f>IF(I697&gt;NORMA!$O$16,"NO CUMPLE","CUMPLE")</f>
        <v>CUMPLE</v>
      </c>
      <c r="Z697" s="51" t="str">
        <f>IF($M697&lt;NORMA!$O$23,"NO CUMPLE","CUMPLE")</f>
        <v>CUMPLE</v>
      </c>
      <c r="AA697" s="51" t="str">
        <f>IF($E697&gt;NORMA!$O$24,"NO CUMPLE","CUMPLE")</f>
        <v>CUMPLE</v>
      </c>
      <c r="AB697" s="51" t="str">
        <f>IF($F697&gt;NORMA!$O$25,"NO CUMPLE","CUMPLE")</f>
        <v>NO CUMPLE</v>
      </c>
      <c r="AC697" s="51" t="str">
        <f>IF($K697&gt;NORMA!$O$26,"NO CUMPLE","CUMPLE")</f>
        <v>CUMPLE</v>
      </c>
      <c r="AD697" s="51" t="str">
        <f>IF($J697&gt;NORMA!$O$27,"NO CUMPLE","CUMPLE")</f>
        <v>NO CUMPLE</v>
      </c>
      <c r="AE697" s="51" t="str">
        <f>IF($G697&gt;NORMA!$O$28,"NO CUMPLE","CUMPLE")</f>
        <v>NO CUMPLE</v>
      </c>
      <c r="AF697" s="51" t="str">
        <f>IF($H697&gt;NORMA!$O$29,"NO CUMPLE","CUMPLE")</f>
        <v>NO CUMPLE</v>
      </c>
      <c r="AG697" s="51" t="str">
        <f>IF($O697&gt;NORMA!$O$30,"NO CUMPLE","CUMPLE")</f>
        <v>CUMPLE</v>
      </c>
      <c r="AH697" s="51" t="str">
        <f>IF(AND($N697&gt;=NORMA!$R$18, $N697&lt;=NORMA!$S$18),"CUMPLE","NO CUMPLE")</f>
        <v>CUMPLE</v>
      </c>
      <c r="AI697" s="51" t="str">
        <f>IF($I697&gt;NORMA!$O$32,"NO CUMPLE","CUMPLE")</f>
        <v>CUMPLE</v>
      </c>
    </row>
    <row r="698" spans="1:35" ht="14.25" customHeight="1" x14ac:dyDescent="0.35">
      <c r="A698" s="256" t="s">
        <v>121</v>
      </c>
      <c r="B698" s="214" t="s">
        <v>119</v>
      </c>
      <c r="C698" s="252">
        <v>41442</v>
      </c>
      <c r="D698" s="251">
        <v>0.41666666666666702</v>
      </c>
      <c r="E698" s="246">
        <v>10.6</v>
      </c>
      <c r="F698" s="246">
        <v>23.3</v>
      </c>
      <c r="G698" s="246">
        <v>33</v>
      </c>
      <c r="H698" s="246">
        <v>28</v>
      </c>
      <c r="I698" s="247">
        <v>0.28999999999999998</v>
      </c>
      <c r="J698" s="248">
        <v>0.5</v>
      </c>
      <c r="K698" s="218">
        <v>7.032</v>
      </c>
      <c r="L698" s="248">
        <v>5.8835659124999999</v>
      </c>
      <c r="M698" s="249">
        <v>2.94</v>
      </c>
      <c r="N698" s="249">
        <v>7.48</v>
      </c>
      <c r="O698" s="250">
        <v>750000</v>
      </c>
      <c r="P698" s="51" t="str">
        <f>IF(M698&lt;NORMA!$O$7,"NO CUMPLE","CUMPLE")</f>
        <v>CUMPLE</v>
      </c>
      <c r="Q698" s="51" t="str">
        <f>IF(E698&gt;NORMA!$O$8,"NO CUMPLE","CUMPLE")</f>
        <v>CUMPLE</v>
      </c>
      <c r="R698" s="51" t="str">
        <f>IF(F698&gt;NORMA!$O$9,"NO CUMPLE","CUMPLE")</f>
        <v>CUMPLE</v>
      </c>
      <c r="S698" s="51" t="str">
        <f>IF(K698&gt;NORMA!$O$10,"NO CUMPLE","CUMPLE")</f>
        <v>CUMPLE</v>
      </c>
      <c r="T698" s="51" t="str">
        <f>IF(J698&gt;NORMA!$O$11,"NO CUMPLE","CUMPLE")</f>
        <v>CUMPLE</v>
      </c>
      <c r="U698" s="51" t="str">
        <f>IF(G698&gt;NORMA!$O$12,"NO CUMPLE","CUMPLE")</f>
        <v>CUMPLE</v>
      </c>
      <c r="V698" s="51" t="str">
        <f>IF(H698&gt;NORMA!$O$13,"NO CUMPLE","CUMPLE")</f>
        <v>NO CUMPLE</v>
      </c>
      <c r="W698" s="51" t="str">
        <f>IF(O698&gt;NORMA!$O$14,"NO CUMPLE","CUMPLE")</f>
        <v>CUMPLE</v>
      </c>
      <c r="X698" s="51" t="str">
        <f>IF(AND(N698&gt;=NORMA!$Q$4, N698&lt;=NORMA!$R$4),"CUMPLE","NO CUMPLE")</f>
        <v>CUMPLE</v>
      </c>
      <c r="Y698" s="51" t="str">
        <f>IF(I698&gt;NORMA!$O$16,"NO CUMPLE","CUMPLE")</f>
        <v>CUMPLE</v>
      </c>
      <c r="Z698" s="51" t="str">
        <f>IF($M698&lt;NORMA!$O$23,"NO CUMPLE","CUMPLE")</f>
        <v>CUMPLE</v>
      </c>
      <c r="AA698" s="51" t="str">
        <f>IF($E698&gt;NORMA!$O$24,"NO CUMPLE","CUMPLE")</f>
        <v>CUMPLE</v>
      </c>
      <c r="AB698" s="51" t="str">
        <f>IF($F698&gt;NORMA!$O$25,"NO CUMPLE","CUMPLE")</f>
        <v>CUMPLE</v>
      </c>
      <c r="AC698" s="51" t="str">
        <f>IF($K698&gt;NORMA!$O$26,"NO CUMPLE","CUMPLE")</f>
        <v>CUMPLE</v>
      </c>
      <c r="AD698" s="51" t="str">
        <f>IF($J698&gt;NORMA!$O$27,"NO CUMPLE","CUMPLE")</f>
        <v>CUMPLE</v>
      </c>
      <c r="AE698" s="51" t="str">
        <f>IF($G698&gt;NORMA!$O$28,"NO CUMPLE","CUMPLE")</f>
        <v>CUMPLE</v>
      </c>
      <c r="AF698" s="51" t="str">
        <f>IF($H698&gt;NORMA!$O$29,"NO CUMPLE","CUMPLE")</f>
        <v>NO CUMPLE</v>
      </c>
      <c r="AG698" s="51" t="str">
        <f>IF($O698&gt;NORMA!$O$30,"NO CUMPLE","CUMPLE")</f>
        <v>NO CUMPLE</v>
      </c>
      <c r="AH698" s="51" t="str">
        <f>IF(AND($N698&gt;=NORMA!$R$18, $N698&lt;=NORMA!$S$18),"CUMPLE","NO CUMPLE")</f>
        <v>CUMPLE</v>
      </c>
      <c r="AI698" s="51" t="str">
        <f>IF($I698&gt;NORMA!$O$32,"NO CUMPLE","CUMPLE")</f>
        <v>CUMPLE</v>
      </c>
    </row>
    <row r="699" spans="1:35" ht="14.25" customHeight="1" x14ac:dyDescent="0.35">
      <c r="A699" s="213" t="s">
        <v>117</v>
      </c>
      <c r="B699" s="267" t="s">
        <v>119</v>
      </c>
      <c r="C699" s="240">
        <v>41468</v>
      </c>
      <c r="D699" s="241">
        <v>0.25</v>
      </c>
      <c r="E699" s="246">
        <v>3</v>
      </c>
      <c r="F699" s="246">
        <v>709</v>
      </c>
      <c r="G699" s="246">
        <v>235</v>
      </c>
      <c r="H699" s="216">
        <v>3.6</v>
      </c>
      <c r="I699" s="257">
        <v>0.02</v>
      </c>
      <c r="J699" s="242">
        <v>2.46</v>
      </c>
      <c r="K699" s="218">
        <v>5.42</v>
      </c>
      <c r="L699" s="242">
        <v>7.99</v>
      </c>
      <c r="M699" s="243">
        <v>8.01</v>
      </c>
      <c r="N699" s="243">
        <v>7.56</v>
      </c>
      <c r="O699" s="244">
        <v>9100</v>
      </c>
      <c r="P699" s="51" t="str">
        <f>IF(M699&lt;NORMA!$O$7,"NO CUMPLE","CUMPLE")</f>
        <v>CUMPLE</v>
      </c>
      <c r="Q699" s="51" t="str">
        <f>IF(E699&gt;NORMA!$O$8,"NO CUMPLE","CUMPLE")</f>
        <v>CUMPLE</v>
      </c>
      <c r="R699" s="51" t="str">
        <f>IF(F699&gt;NORMA!$O$9,"NO CUMPLE","CUMPLE")</f>
        <v>NO CUMPLE</v>
      </c>
      <c r="S699" s="51" t="str">
        <f>IF(K699&gt;NORMA!$O$10,"NO CUMPLE","CUMPLE")</f>
        <v>CUMPLE</v>
      </c>
      <c r="T699" s="51" t="str">
        <f>IF(J699&gt;NORMA!$O$11,"NO CUMPLE","CUMPLE")</f>
        <v>CUMPLE</v>
      </c>
      <c r="U699" s="51" t="str">
        <f>IF(G699&gt;NORMA!$O$12,"NO CUMPLE","CUMPLE")</f>
        <v>NO CUMPLE</v>
      </c>
      <c r="V699" s="51" t="str">
        <f>IF(H699&gt;NORMA!$O$13,"NO CUMPLE","CUMPLE")</f>
        <v>CUMPLE</v>
      </c>
      <c r="W699" s="51" t="str">
        <f>IF(O699&gt;NORMA!$O$14,"NO CUMPLE","CUMPLE")</f>
        <v>CUMPLE</v>
      </c>
      <c r="X699" s="51" t="str">
        <f>IF(AND(N699&gt;=NORMA!$Q$4, N699&lt;=NORMA!$R$4),"CUMPLE","NO CUMPLE")</f>
        <v>CUMPLE</v>
      </c>
      <c r="Y699" s="51" t="str">
        <f>IF(I699&gt;NORMA!$O$16,"NO CUMPLE","CUMPLE")</f>
        <v>CUMPLE</v>
      </c>
      <c r="Z699" s="51" t="str">
        <f>IF($M699&lt;NORMA!$O$23,"NO CUMPLE","CUMPLE")</f>
        <v>CUMPLE</v>
      </c>
      <c r="AA699" s="51" t="str">
        <f>IF($E699&gt;NORMA!$O$24,"NO CUMPLE","CUMPLE")</f>
        <v>CUMPLE</v>
      </c>
      <c r="AB699" s="51" t="str">
        <f>IF($F699&gt;NORMA!$O$25,"NO CUMPLE","CUMPLE")</f>
        <v>NO CUMPLE</v>
      </c>
      <c r="AC699" s="51" t="str">
        <f>IF($K699&gt;NORMA!$O$26,"NO CUMPLE","CUMPLE")</f>
        <v>CUMPLE</v>
      </c>
      <c r="AD699" s="51" t="str">
        <f>IF($J699&gt;NORMA!$O$27,"NO CUMPLE","CUMPLE")</f>
        <v>CUMPLE</v>
      </c>
      <c r="AE699" s="51" t="str">
        <f>IF($G699&gt;NORMA!$O$28,"NO CUMPLE","CUMPLE")</f>
        <v>NO CUMPLE</v>
      </c>
      <c r="AF699" s="51" t="str">
        <f>IF($H699&gt;NORMA!$O$29,"NO CUMPLE","CUMPLE")</f>
        <v>CUMPLE</v>
      </c>
      <c r="AG699" s="51" t="str">
        <f>IF($O699&gt;NORMA!$O$30,"NO CUMPLE","CUMPLE")</f>
        <v>CUMPLE</v>
      </c>
      <c r="AH699" s="51" t="str">
        <f>IF(AND($N699&gt;=NORMA!$R$18, $N699&lt;=NORMA!$S$18),"CUMPLE","NO CUMPLE")</f>
        <v>CUMPLE</v>
      </c>
      <c r="AI699" s="51" t="str">
        <f>IF($I699&gt;NORMA!$O$32,"NO CUMPLE","CUMPLE")</f>
        <v>CUMPLE</v>
      </c>
    </row>
    <row r="700" spans="1:35" ht="14.25" customHeight="1" x14ac:dyDescent="0.35">
      <c r="A700" s="250" t="s">
        <v>120</v>
      </c>
      <c r="B700" s="269" t="s">
        <v>119</v>
      </c>
      <c r="C700" s="270">
        <v>41471</v>
      </c>
      <c r="D700" s="251">
        <v>0.45833333333333331</v>
      </c>
      <c r="E700" s="262">
        <v>9.9</v>
      </c>
      <c r="F700" s="262">
        <v>42.8</v>
      </c>
      <c r="G700" s="262">
        <v>75</v>
      </c>
      <c r="H700" s="263">
        <v>3.6</v>
      </c>
      <c r="I700" s="249">
        <v>0.09</v>
      </c>
      <c r="J700" s="271">
        <v>0.85</v>
      </c>
      <c r="K700" s="243">
        <v>7.02</v>
      </c>
      <c r="L700" s="271">
        <v>10.766</v>
      </c>
      <c r="M700" s="249">
        <v>2.86</v>
      </c>
      <c r="N700" s="249">
        <v>7.54</v>
      </c>
      <c r="O700" s="250">
        <v>360000</v>
      </c>
      <c r="P700" s="51" t="str">
        <f>IF(M700&lt;NORMA!$O$7,"NO CUMPLE","CUMPLE")</f>
        <v>CUMPLE</v>
      </c>
      <c r="Q700" s="51" t="str">
        <f>IF(E700&gt;NORMA!$O$8,"NO CUMPLE","CUMPLE")</f>
        <v>CUMPLE</v>
      </c>
      <c r="R700" s="51" t="str">
        <f>IF(F700&gt;NORMA!$O$9,"NO CUMPLE","CUMPLE")</f>
        <v>CUMPLE</v>
      </c>
      <c r="S700" s="51" t="str">
        <f>IF(K700&gt;NORMA!$O$10,"NO CUMPLE","CUMPLE")</f>
        <v>CUMPLE</v>
      </c>
      <c r="T700" s="51" t="str">
        <f>IF(J700&gt;NORMA!$O$11,"NO CUMPLE","CUMPLE")</f>
        <v>CUMPLE</v>
      </c>
      <c r="U700" s="51" t="str">
        <f>IF(G700&gt;NORMA!$O$12,"NO CUMPLE","CUMPLE")</f>
        <v>CUMPLE</v>
      </c>
      <c r="V700" s="51" t="str">
        <f>IF(H700&gt;NORMA!$O$13,"NO CUMPLE","CUMPLE")</f>
        <v>CUMPLE</v>
      </c>
      <c r="W700" s="51" t="str">
        <f>IF(O700&gt;NORMA!$O$14,"NO CUMPLE","CUMPLE")</f>
        <v>CUMPLE</v>
      </c>
      <c r="X700" s="51" t="str">
        <f>IF(AND(N700&gt;=NORMA!$Q$4, N700&lt;=NORMA!$R$4),"CUMPLE","NO CUMPLE")</f>
        <v>CUMPLE</v>
      </c>
      <c r="Y700" s="51" t="str">
        <f>IF(I700&gt;NORMA!$O$16,"NO CUMPLE","CUMPLE")</f>
        <v>CUMPLE</v>
      </c>
      <c r="Z700" s="51" t="str">
        <f>IF($M700&lt;NORMA!$O$23,"NO CUMPLE","CUMPLE")</f>
        <v>CUMPLE</v>
      </c>
      <c r="AA700" s="51" t="str">
        <f>IF($E700&gt;NORMA!$O$24,"NO CUMPLE","CUMPLE")</f>
        <v>CUMPLE</v>
      </c>
      <c r="AB700" s="51" t="str">
        <f>IF($F700&gt;NORMA!$O$25,"NO CUMPLE","CUMPLE")</f>
        <v>CUMPLE</v>
      </c>
      <c r="AC700" s="51" t="str">
        <f>IF($K700&gt;NORMA!$O$26,"NO CUMPLE","CUMPLE")</f>
        <v>CUMPLE</v>
      </c>
      <c r="AD700" s="51" t="str">
        <f>IF($J700&gt;NORMA!$O$27,"NO CUMPLE","CUMPLE")</f>
        <v>CUMPLE</v>
      </c>
      <c r="AE700" s="51" t="str">
        <f>IF($G700&gt;NORMA!$O$28,"NO CUMPLE","CUMPLE")</f>
        <v>CUMPLE</v>
      </c>
      <c r="AF700" s="51" t="str">
        <f>IF($H700&gt;NORMA!$O$29,"NO CUMPLE","CUMPLE")</f>
        <v>CUMPLE</v>
      </c>
      <c r="AG700" s="51" t="str">
        <f>IF($O700&gt;NORMA!$O$30,"NO CUMPLE","CUMPLE")</f>
        <v>NO CUMPLE</v>
      </c>
      <c r="AH700" s="51" t="str">
        <f>IF(AND($N700&gt;=NORMA!$R$18, $N700&lt;=NORMA!$S$18),"CUMPLE","NO CUMPLE")</f>
        <v>CUMPLE</v>
      </c>
      <c r="AI700" s="51" t="str">
        <f>IF($I700&gt;NORMA!$O$32,"NO CUMPLE","CUMPLE")</f>
        <v>CUMPLE</v>
      </c>
    </row>
    <row r="701" spans="1:35" ht="14.25" customHeight="1" x14ac:dyDescent="0.35">
      <c r="A701" s="213" t="s">
        <v>118</v>
      </c>
      <c r="B701" s="217" t="s">
        <v>119</v>
      </c>
      <c r="C701" s="240">
        <v>41471</v>
      </c>
      <c r="D701" s="251">
        <v>0.33333333333333298</v>
      </c>
      <c r="E701" s="246">
        <v>2.6</v>
      </c>
      <c r="F701" s="246">
        <v>25.5</v>
      </c>
      <c r="G701" s="246">
        <v>20</v>
      </c>
      <c r="H701" s="216">
        <v>3.6</v>
      </c>
      <c r="I701" s="247">
        <v>0.04</v>
      </c>
      <c r="J701" s="242">
        <v>0.6</v>
      </c>
      <c r="K701" s="218">
        <v>3.01</v>
      </c>
      <c r="L701" s="242">
        <v>13.47</v>
      </c>
      <c r="M701" s="243">
        <v>2.86</v>
      </c>
      <c r="N701" s="243">
        <v>7.28</v>
      </c>
      <c r="O701" s="244">
        <v>36000</v>
      </c>
      <c r="P701" s="51" t="str">
        <f>IF(M701&lt;NORMA!$O$7,"NO CUMPLE","CUMPLE")</f>
        <v>CUMPLE</v>
      </c>
      <c r="Q701" s="51" t="str">
        <f>IF(E701&gt;NORMA!$O$8,"NO CUMPLE","CUMPLE")</f>
        <v>CUMPLE</v>
      </c>
      <c r="R701" s="51" t="str">
        <f>IF(F701&gt;NORMA!$O$9,"NO CUMPLE","CUMPLE")</f>
        <v>CUMPLE</v>
      </c>
      <c r="S701" s="51" t="str">
        <f>IF(K701&gt;NORMA!$O$10,"NO CUMPLE","CUMPLE")</f>
        <v>CUMPLE</v>
      </c>
      <c r="T701" s="51" t="str">
        <f>IF(J701&gt;NORMA!$O$11,"NO CUMPLE","CUMPLE")</f>
        <v>CUMPLE</v>
      </c>
      <c r="U701" s="51" t="str">
        <f>IF(G701&gt;NORMA!$O$12,"NO CUMPLE","CUMPLE")</f>
        <v>CUMPLE</v>
      </c>
      <c r="V701" s="51" t="str">
        <f>IF(H701&gt;NORMA!$O$13,"NO CUMPLE","CUMPLE")</f>
        <v>CUMPLE</v>
      </c>
      <c r="W701" s="51" t="str">
        <f>IF(O701&gt;NORMA!$O$14,"NO CUMPLE","CUMPLE")</f>
        <v>CUMPLE</v>
      </c>
      <c r="X701" s="51" t="str">
        <f>IF(AND(N701&gt;=NORMA!$Q$4, N701&lt;=NORMA!$R$4),"CUMPLE","NO CUMPLE")</f>
        <v>CUMPLE</v>
      </c>
      <c r="Y701" s="51" t="str">
        <f>IF(I701&gt;NORMA!$O$16,"NO CUMPLE","CUMPLE")</f>
        <v>CUMPLE</v>
      </c>
      <c r="Z701" s="51" t="str">
        <f>IF($M701&lt;NORMA!$O$23,"NO CUMPLE","CUMPLE")</f>
        <v>CUMPLE</v>
      </c>
      <c r="AA701" s="51" t="str">
        <f>IF($E701&gt;NORMA!$O$24,"NO CUMPLE","CUMPLE")</f>
        <v>CUMPLE</v>
      </c>
      <c r="AB701" s="51" t="str">
        <f>IF($F701&gt;NORMA!$O$25,"NO CUMPLE","CUMPLE")</f>
        <v>CUMPLE</v>
      </c>
      <c r="AC701" s="51" t="str">
        <f>IF($K701&gt;NORMA!$O$26,"NO CUMPLE","CUMPLE")</f>
        <v>CUMPLE</v>
      </c>
      <c r="AD701" s="51" t="str">
        <f>IF($J701&gt;NORMA!$O$27,"NO CUMPLE","CUMPLE")</f>
        <v>CUMPLE</v>
      </c>
      <c r="AE701" s="51" t="str">
        <f>IF($G701&gt;NORMA!$O$28,"NO CUMPLE","CUMPLE")</f>
        <v>CUMPLE</v>
      </c>
      <c r="AF701" s="51" t="str">
        <f>IF($H701&gt;NORMA!$O$29,"NO CUMPLE","CUMPLE")</f>
        <v>CUMPLE</v>
      </c>
      <c r="AG701" s="51" t="str">
        <f>IF($O701&gt;NORMA!$O$30,"NO CUMPLE","CUMPLE")</f>
        <v>CUMPLE</v>
      </c>
      <c r="AH701" s="51" t="str">
        <f>IF(AND($N701&gt;=NORMA!$R$18, $N701&lt;=NORMA!$S$18),"CUMPLE","NO CUMPLE")</f>
        <v>CUMPLE</v>
      </c>
      <c r="AI701" s="51" t="str">
        <f>IF($I701&gt;NORMA!$O$32,"NO CUMPLE","CUMPLE")</f>
        <v>CUMPLE</v>
      </c>
    </row>
    <row r="702" spans="1:35" ht="14.25" customHeight="1" x14ac:dyDescent="0.35">
      <c r="A702" s="244" t="s">
        <v>121</v>
      </c>
      <c r="B702" s="260" t="s">
        <v>119</v>
      </c>
      <c r="C702" s="261">
        <v>41474</v>
      </c>
      <c r="D702" s="251">
        <v>0.54166666666666663</v>
      </c>
      <c r="E702" s="262">
        <v>17.100000000000001</v>
      </c>
      <c r="F702" s="262">
        <v>26.2</v>
      </c>
      <c r="G702" s="262">
        <v>58</v>
      </c>
      <c r="H702" s="262">
        <v>4</v>
      </c>
      <c r="I702" s="249">
        <v>0.1</v>
      </c>
      <c r="J702" s="271">
        <v>1.01</v>
      </c>
      <c r="K702" s="243">
        <v>8.5630000000000006</v>
      </c>
      <c r="L702" s="271">
        <v>9.1050000000000004</v>
      </c>
      <c r="M702" s="249">
        <v>3.41</v>
      </c>
      <c r="N702" s="249">
        <v>7.44</v>
      </c>
      <c r="O702" s="250">
        <v>430000</v>
      </c>
      <c r="P702" s="51" t="str">
        <f>IF(M702&lt;NORMA!$O$7,"NO CUMPLE","CUMPLE")</f>
        <v>CUMPLE</v>
      </c>
      <c r="Q702" s="51" t="str">
        <f>IF(E702&gt;NORMA!$O$8,"NO CUMPLE","CUMPLE")</f>
        <v>CUMPLE</v>
      </c>
      <c r="R702" s="51" t="str">
        <f>IF(F702&gt;NORMA!$O$9,"NO CUMPLE","CUMPLE")</f>
        <v>CUMPLE</v>
      </c>
      <c r="S702" s="51" t="str">
        <f>IF(K702&gt;NORMA!$O$10,"NO CUMPLE","CUMPLE")</f>
        <v>CUMPLE</v>
      </c>
      <c r="T702" s="51" t="str">
        <f>IF(J702&gt;NORMA!$O$11,"NO CUMPLE","CUMPLE")</f>
        <v>CUMPLE</v>
      </c>
      <c r="U702" s="51" t="str">
        <f>IF(G702&gt;NORMA!$O$12,"NO CUMPLE","CUMPLE")</f>
        <v>CUMPLE</v>
      </c>
      <c r="V702" s="51" t="str">
        <f>IF(H702&gt;NORMA!$O$13,"NO CUMPLE","CUMPLE")</f>
        <v>CUMPLE</v>
      </c>
      <c r="W702" s="51" t="str">
        <f>IF(O702&gt;NORMA!$O$14,"NO CUMPLE","CUMPLE")</f>
        <v>CUMPLE</v>
      </c>
      <c r="X702" s="51" t="str">
        <f>IF(AND(N702&gt;=NORMA!$Q$4, N702&lt;=NORMA!$R$4),"CUMPLE","NO CUMPLE")</f>
        <v>CUMPLE</v>
      </c>
      <c r="Y702" s="51" t="str">
        <f>IF(I702&gt;NORMA!$O$16,"NO CUMPLE","CUMPLE")</f>
        <v>CUMPLE</v>
      </c>
      <c r="Z702" s="51" t="str">
        <f>IF($M702&lt;NORMA!$O$23,"NO CUMPLE","CUMPLE")</f>
        <v>CUMPLE</v>
      </c>
      <c r="AA702" s="51" t="str">
        <f>IF($E702&gt;NORMA!$O$24,"NO CUMPLE","CUMPLE")</f>
        <v>CUMPLE</v>
      </c>
      <c r="AB702" s="51" t="str">
        <f>IF($F702&gt;NORMA!$O$25,"NO CUMPLE","CUMPLE")</f>
        <v>CUMPLE</v>
      </c>
      <c r="AC702" s="51" t="str">
        <f>IF($K702&gt;NORMA!$O$26,"NO CUMPLE","CUMPLE")</f>
        <v>CUMPLE</v>
      </c>
      <c r="AD702" s="51" t="str">
        <f>IF($J702&gt;NORMA!$O$27,"NO CUMPLE","CUMPLE")</f>
        <v>CUMPLE</v>
      </c>
      <c r="AE702" s="51" t="str">
        <f>IF($G702&gt;NORMA!$O$28,"NO CUMPLE","CUMPLE")</f>
        <v>CUMPLE</v>
      </c>
      <c r="AF702" s="51" t="str">
        <f>IF($H702&gt;NORMA!$O$29,"NO CUMPLE","CUMPLE")</f>
        <v>CUMPLE</v>
      </c>
      <c r="AG702" s="51" t="str">
        <f>IF($O702&gt;NORMA!$O$30,"NO CUMPLE","CUMPLE")</f>
        <v>NO CUMPLE</v>
      </c>
      <c r="AH702" s="51" t="str">
        <f>IF(AND($N702&gt;=NORMA!$R$18, $N702&lt;=NORMA!$S$18),"CUMPLE","NO CUMPLE")</f>
        <v>CUMPLE</v>
      </c>
      <c r="AI702" s="51" t="str">
        <f>IF($I702&gt;NORMA!$O$32,"NO CUMPLE","CUMPLE")</f>
        <v>CUMPLE</v>
      </c>
    </row>
    <row r="703" spans="1:35" ht="14.25" customHeight="1" x14ac:dyDescent="0.35">
      <c r="A703" s="213" t="s">
        <v>117</v>
      </c>
      <c r="B703" s="267" t="s">
        <v>119</v>
      </c>
      <c r="C703" s="240">
        <v>41487</v>
      </c>
      <c r="D703" s="251">
        <v>0.33333333333333298</v>
      </c>
      <c r="E703" s="246">
        <v>3</v>
      </c>
      <c r="F703" s="246">
        <v>71.5</v>
      </c>
      <c r="G703" s="246">
        <v>335</v>
      </c>
      <c r="H703" s="216">
        <v>3.6</v>
      </c>
      <c r="I703" s="247">
        <v>0.04</v>
      </c>
      <c r="J703" s="242">
        <v>5.5</v>
      </c>
      <c r="K703" s="218">
        <v>2.37</v>
      </c>
      <c r="L703" s="242">
        <v>10.77</v>
      </c>
      <c r="M703" s="243">
        <v>7.88</v>
      </c>
      <c r="N703" s="243">
        <v>7.64</v>
      </c>
      <c r="O703" s="244">
        <v>30000</v>
      </c>
      <c r="P703" s="51" t="str">
        <f>IF(M703&lt;NORMA!$O$7,"NO CUMPLE","CUMPLE")</f>
        <v>CUMPLE</v>
      </c>
      <c r="Q703" s="51" t="str">
        <f>IF(E703&gt;NORMA!$O$8,"NO CUMPLE","CUMPLE")</f>
        <v>CUMPLE</v>
      </c>
      <c r="R703" s="51" t="str">
        <f>IF(F703&gt;NORMA!$O$9,"NO CUMPLE","CUMPLE")</f>
        <v>CUMPLE</v>
      </c>
      <c r="S703" s="51" t="str">
        <f>IF(K703&gt;NORMA!$O$10,"NO CUMPLE","CUMPLE")</f>
        <v>CUMPLE</v>
      </c>
      <c r="T703" s="51" t="str">
        <f>IF(J703&gt;NORMA!$O$11,"NO CUMPLE","CUMPLE")</f>
        <v>NO CUMPLE</v>
      </c>
      <c r="U703" s="51" t="str">
        <f>IF(G703&gt;NORMA!$O$12,"NO CUMPLE","CUMPLE")</f>
        <v>NO CUMPLE</v>
      </c>
      <c r="V703" s="51" t="str">
        <f>IF(H703&gt;NORMA!$O$13,"NO CUMPLE","CUMPLE")</f>
        <v>CUMPLE</v>
      </c>
      <c r="W703" s="51" t="str">
        <f>IF(O703&gt;NORMA!$O$14,"NO CUMPLE","CUMPLE")</f>
        <v>CUMPLE</v>
      </c>
      <c r="X703" s="51" t="str">
        <f>IF(AND(N703&gt;=NORMA!$Q$4, N703&lt;=NORMA!$R$4),"CUMPLE","NO CUMPLE")</f>
        <v>CUMPLE</v>
      </c>
      <c r="Y703" s="51" t="str">
        <f>IF(I703&gt;NORMA!$O$16,"NO CUMPLE","CUMPLE")</f>
        <v>CUMPLE</v>
      </c>
      <c r="Z703" s="51" t="str">
        <f>IF($M703&lt;NORMA!$O$23,"NO CUMPLE","CUMPLE")</f>
        <v>CUMPLE</v>
      </c>
      <c r="AA703" s="51" t="str">
        <f>IF($E703&gt;NORMA!$O$24,"NO CUMPLE","CUMPLE")</f>
        <v>CUMPLE</v>
      </c>
      <c r="AB703" s="51" t="str">
        <f>IF($F703&gt;NORMA!$O$25,"NO CUMPLE","CUMPLE")</f>
        <v>NO CUMPLE</v>
      </c>
      <c r="AC703" s="51" t="str">
        <f>IF($K703&gt;NORMA!$O$26,"NO CUMPLE","CUMPLE")</f>
        <v>CUMPLE</v>
      </c>
      <c r="AD703" s="51" t="str">
        <f>IF($J703&gt;NORMA!$O$27,"NO CUMPLE","CUMPLE")</f>
        <v>NO CUMPLE</v>
      </c>
      <c r="AE703" s="51" t="str">
        <f>IF($G703&gt;NORMA!$O$28,"NO CUMPLE","CUMPLE")</f>
        <v>NO CUMPLE</v>
      </c>
      <c r="AF703" s="51" t="str">
        <f>IF($H703&gt;NORMA!$O$29,"NO CUMPLE","CUMPLE")</f>
        <v>CUMPLE</v>
      </c>
      <c r="AG703" s="51" t="str">
        <f>IF($O703&gt;NORMA!$O$30,"NO CUMPLE","CUMPLE")</f>
        <v>CUMPLE</v>
      </c>
      <c r="AH703" s="51" t="str">
        <f>IF(AND($N703&gt;=NORMA!$R$18, $N703&lt;=NORMA!$S$18),"CUMPLE","NO CUMPLE")</f>
        <v>CUMPLE</v>
      </c>
      <c r="AI703" s="51" t="str">
        <f>IF($I703&gt;NORMA!$O$32,"NO CUMPLE","CUMPLE")</f>
        <v>CUMPLE</v>
      </c>
    </row>
    <row r="704" spans="1:35" ht="14.25" customHeight="1" x14ac:dyDescent="0.35">
      <c r="A704" s="213" t="s">
        <v>118</v>
      </c>
      <c r="B704" s="217" t="s">
        <v>119</v>
      </c>
      <c r="C704" s="240">
        <v>41491</v>
      </c>
      <c r="D704" s="251">
        <v>0.45833333333333298</v>
      </c>
      <c r="E704" s="246">
        <v>4.9000000000000004</v>
      </c>
      <c r="F704" s="246">
        <v>14.2</v>
      </c>
      <c r="G704" s="246">
        <v>20</v>
      </c>
      <c r="H704" s="216">
        <v>3.6</v>
      </c>
      <c r="I704" s="247">
        <v>0.03</v>
      </c>
      <c r="J704" s="242">
        <v>0.65</v>
      </c>
      <c r="K704" s="218">
        <v>3.55</v>
      </c>
      <c r="L704" s="242">
        <v>3.46</v>
      </c>
      <c r="M704" s="243">
        <v>4.05</v>
      </c>
      <c r="N704" s="243">
        <v>7.64</v>
      </c>
      <c r="O704" s="244">
        <v>91000</v>
      </c>
      <c r="P704" s="51" t="str">
        <f>IF(M704&lt;NORMA!$O$7,"NO CUMPLE","CUMPLE")</f>
        <v>CUMPLE</v>
      </c>
      <c r="Q704" s="51" t="str">
        <f>IF(E704&gt;NORMA!$O$8,"NO CUMPLE","CUMPLE")</f>
        <v>CUMPLE</v>
      </c>
      <c r="R704" s="51" t="str">
        <f>IF(F704&gt;NORMA!$O$9,"NO CUMPLE","CUMPLE")</f>
        <v>CUMPLE</v>
      </c>
      <c r="S704" s="51" t="str">
        <f>IF(K704&gt;NORMA!$O$10,"NO CUMPLE","CUMPLE")</f>
        <v>CUMPLE</v>
      </c>
      <c r="T704" s="51" t="str">
        <f>IF(J704&gt;NORMA!$O$11,"NO CUMPLE","CUMPLE")</f>
        <v>CUMPLE</v>
      </c>
      <c r="U704" s="51" t="str">
        <f>IF(G704&gt;NORMA!$O$12,"NO CUMPLE","CUMPLE")</f>
        <v>CUMPLE</v>
      </c>
      <c r="V704" s="51" t="str">
        <f>IF(H704&gt;NORMA!$O$13,"NO CUMPLE","CUMPLE")</f>
        <v>CUMPLE</v>
      </c>
      <c r="W704" s="51" t="str">
        <f>IF(O704&gt;NORMA!$O$14,"NO CUMPLE","CUMPLE")</f>
        <v>CUMPLE</v>
      </c>
      <c r="X704" s="51" t="str">
        <f>IF(AND(N704&gt;=NORMA!$Q$4, N704&lt;=NORMA!$R$4),"CUMPLE","NO CUMPLE")</f>
        <v>CUMPLE</v>
      </c>
      <c r="Y704" s="51" t="str">
        <f>IF(I704&gt;NORMA!$O$16,"NO CUMPLE","CUMPLE")</f>
        <v>CUMPLE</v>
      </c>
      <c r="Z704" s="51" t="str">
        <f>IF($M704&lt;NORMA!$O$23,"NO CUMPLE","CUMPLE")</f>
        <v>CUMPLE</v>
      </c>
      <c r="AA704" s="51" t="str">
        <f>IF($E704&gt;NORMA!$O$24,"NO CUMPLE","CUMPLE")</f>
        <v>CUMPLE</v>
      </c>
      <c r="AB704" s="51" t="str">
        <f>IF($F704&gt;NORMA!$O$25,"NO CUMPLE","CUMPLE")</f>
        <v>CUMPLE</v>
      </c>
      <c r="AC704" s="51" t="str">
        <f>IF($K704&gt;NORMA!$O$26,"NO CUMPLE","CUMPLE")</f>
        <v>CUMPLE</v>
      </c>
      <c r="AD704" s="51" t="str">
        <f>IF($J704&gt;NORMA!$O$27,"NO CUMPLE","CUMPLE")</f>
        <v>CUMPLE</v>
      </c>
      <c r="AE704" s="51" t="str">
        <f>IF($G704&gt;NORMA!$O$28,"NO CUMPLE","CUMPLE")</f>
        <v>CUMPLE</v>
      </c>
      <c r="AF704" s="51" t="str">
        <f>IF($H704&gt;NORMA!$O$29,"NO CUMPLE","CUMPLE")</f>
        <v>CUMPLE</v>
      </c>
      <c r="AG704" s="51" t="str">
        <f>IF($O704&gt;NORMA!$O$30,"NO CUMPLE","CUMPLE")</f>
        <v>CUMPLE</v>
      </c>
      <c r="AH704" s="51" t="str">
        <f>IF(AND($N704&gt;=NORMA!$R$18, $N704&lt;=NORMA!$S$18),"CUMPLE","NO CUMPLE")</f>
        <v>CUMPLE</v>
      </c>
      <c r="AI704" s="51" t="str">
        <f>IF($I704&gt;NORMA!$O$32,"NO CUMPLE","CUMPLE")</f>
        <v>CUMPLE</v>
      </c>
    </row>
    <row r="705" spans="1:35" ht="14.25" customHeight="1" x14ac:dyDescent="0.35">
      <c r="A705" s="250" t="s">
        <v>120</v>
      </c>
      <c r="B705" s="269" t="s">
        <v>119</v>
      </c>
      <c r="C705" s="270">
        <v>41495</v>
      </c>
      <c r="D705" s="251">
        <v>0.27083333333333331</v>
      </c>
      <c r="E705" s="262">
        <v>9.1</v>
      </c>
      <c r="F705" s="262">
        <v>32.9</v>
      </c>
      <c r="G705" s="262">
        <v>38</v>
      </c>
      <c r="H705" s="263">
        <v>3.6</v>
      </c>
      <c r="I705" s="249">
        <v>0.04</v>
      </c>
      <c r="J705" s="271">
        <v>1.03</v>
      </c>
      <c r="K705" s="243">
        <v>6.89</v>
      </c>
      <c r="L705" s="271">
        <v>7.8550000000000004</v>
      </c>
      <c r="M705" s="249">
        <v>3.28</v>
      </c>
      <c r="N705" s="249">
        <v>7.58</v>
      </c>
      <c r="O705" s="250">
        <v>230000</v>
      </c>
      <c r="P705" s="51" t="str">
        <f>IF(M705&lt;NORMA!$O$7,"NO CUMPLE","CUMPLE")</f>
        <v>CUMPLE</v>
      </c>
      <c r="Q705" s="51" t="str">
        <f>IF(E705&gt;NORMA!$O$8,"NO CUMPLE","CUMPLE")</f>
        <v>CUMPLE</v>
      </c>
      <c r="R705" s="51" t="str">
        <f>IF(F705&gt;NORMA!$O$9,"NO CUMPLE","CUMPLE")</f>
        <v>CUMPLE</v>
      </c>
      <c r="S705" s="51" t="str">
        <f>IF(K705&gt;NORMA!$O$10,"NO CUMPLE","CUMPLE")</f>
        <v>CUMPLE</v>
      </c>
      <c r="T705" s="51" t="str">
        <f>IF(J705&gt;NORMA!$O$11,"NO CUMPLE","CUMPLE")</f>
        <v>CUMPLE</v>
      </c>
      <c r="U705" s="51" t="str">
        <f>IF(G705&gt;NORMA!$O$12,"NO CUMPLE","CUMPLE")</f>
        <v>CUMPLE</v>
      </c>
      <c r="V705" s="51" t="str">
        <f>IF(H705&gt;NORMA!$O$13,"NO CUMPLE","CUMPLE")</f>
        <v>CUMPLE</v>
      </c>
      <c r="W705" s="51" t="str">
        <f>IF(O705&gt;NORMA!$O$14,"NO CUMPLE","CUMPLE")</f>
        <v>CUMPLE</v>
      </c>
      <c r="X705" s="51" t="str">
        <f>IF(AND(N705&gt;=NORMA!$Q$4, N705&lt;=NORMA!$R$4),"CUMPLE","NO CUMPLE")</f>
        <v>CUMPLE</v>
      </c>
      <c r="Y705" s="51" t="str">
        <f>IF(I705&gt;NORMA!$O$16,"NO CUMPLE","CUMPLE")</f>
        <v>CUMPLE</v>
      </c>
      <c r="Z705" s="51" t="str">
        <f>IF($M705&lt;NORMA!$O$23,"NO CUMPLE","CUMPLE")</f>
        <v>CUMPLE</v>
      </c>
      <c r="AA705" s="51" t="str">
        <f>IF($E705&gt;NORMA!$O$24,"NO CUMPLE","CUMPLE")</f>
        <v>CUMPLE</v>
      </c>
      <c r="AB705" s="51" t="str">
        <f>IF($F705&gt;NORMA!$O$25,"NO CUMPLE","CUMPLE")</f>
        <v>CUMPLE</v>
      </c>
      <c r="AC705" s="51" t="str">
        <f>IF($K705&gt;NORMA!$O$26,"NO CUMPLE","CUMPLE")</f>
        <v>CUMPLE</v>
      </c>
      <c r="AD705" s="51" t="str">
        <f>IF($J705&gt;NORMA!$O$27,"NO CUMPLE","CUMPLE")</f>
        <v>CUMPLE</v>
      </c>
      <c r="AE705" s="51" t="str">
        <f>IF($G705&gt;NORMA!$O$28,"NO CUMPLE","CUMPLE")</f>
        <v>CUMPLE</v>
      </c>
      <c r="AF705" s="51" t="str">
        <f>IF($H705&gt;NORMA!$O$29,"NO CUMPLE","CUMPLE")</f>
        <v>CUMPLE</v>
      </c>
      <c r="AG705" s="51" t="str">
        <f>IF($O705&gt;NORMA!$O$30,"NO CUMPLE","CUMPLE")</f>
        <v>NO CUMPLE</v>
      </c>
      <c r="AH705" s="51" t="str">
        <f>IF(AND($N705&gt;=NORMA!$R$18, $N705&lt;=NORMA!$S$18),"CUMPLE","NO CUMPLE")</f>
        <v>CUMPLE</v>
      </c>
      <c r="AI705" s="51" t="str">
        <f>IF($I705&gt;NORMA!$O$32,"NO CUMPLE","CUMPLE")</f>
        <v>CUMPLE</v>
      </c>
    </row>
    <row r="706" spans="1:35" ht="14.25" customHeight="1" x14ac:dyDescent="0.35">
      <c r="A706" s="244" t="s">
        <v>121</v>
      </c>
      <c r="B706" s="260" t="s">
        <v>119</v>
      </c>
      <c r="C706" s="261">
        <v>41495</v>
      </c>
      <c r="D706" s="251">
        <v>0.39583333333333331</v>
      </c>
      <c r="E706" s="262">
        <v>7.3</v>
      </c>
      <c r="F706" s="262">
        <v>29.2</v>
      </c>
      <c r="G706" s="262">
        <v>38</v>
      </c>
      <c r="H706" s="245">
        <v>3.6</v>
      </c>
      <c r="I706" s="249">
        <v>0.09</v>
      </c>
      <c r="J706" s="271">
        <v>0.96</v>
      </c>
      <c r="K706" s="243">
        <v>5.63</v>
      </c>
      <c r="L706" s="271">
        <v>7.7320000000000002</v>
      </c>
      <c r="M706" s="249">
        <v>3.13</v>
      </c>
      <c r="N706" s="249">
        <v>7.36</v>
      </c>
      <c r="O706" s="250">
        <v>150000</v>
      </c>
      <c r="P706" s="51" t="str">
        <f>IF(M706&lt;NORMA!$O$7,"NO CUMPLE","CUMPLE")</f>
        <v>CUMPLE</v>
      </c>
      <c r="Q706" s="51" t="str">
        <f>IF(E706&gt;NORMA!$O$8,"NO CUMPLE","CUMPLE")</f>
        <v>CUMPLE</v>
      </c>
      <c r="R706" s="51" t="str">
        <f>IF(F706&gt;NORMA!$O$9,"NO CUMPLE","CUMPLE")</f>
        <v>CUMPLE</v>
      </c>
      <c r="S706" s="51" t="str">
        <f>IF(K706&gt;NORMA!$O$10,"NO CUMPLE","CUMPLE")</f>
        <v>CUMPLE</v>
      </c>
      <c r="T706" s="51" t="str">
        <f>IF(J706&gt;NORMA!$O$11,"NO CUMPLE","CUMPLE")</f>
        <v>CUMPLE</v>
      </c>
      <c r="U706" s="51" t="str">
        <f>IF(G706&gt;NORMA!$O$12,"NO CUMPLE","CUMPLE")</f>
        <v>CUMPLE</v>
      </c>
      <c r="V706" s="51" t="str">
        <f>IF(H706&gt;NORMA!$O$13,"NO CUMPLE","CUMPLE")</f>
        <v>CUMPLE</v>
      </c>
      <c r="W706" s="51" t="str">
        <f>IF(O706&gt;NORMA!$O$14,"NO CUMPLE","CUMPLE")</f>
        <v>CUMPLE</v>
      </c>
      <c r="X706" s="51" t="str">
        <f>IF(AND(N706&gt;=NORMA!$Q$4, N706&lt;=NORMA!$R$4),"CUMPLE","NO CUMPLE")</f>
        <v>CUMPLE</v>
      </c>
      <c r="Y706" s="51" t="str">
        <f>IF(I706&gt;NORMA!$O$16,"NO CUMPLE","CUMPLE")</f>
        <v>CUMPLE</v>
      </c>
      <c r="Z706" s="51" t="str">
        <f>IF($M706&lt;NORMA!$O$23,"NO CUMPLE","CUMPLE")</f>
        <v>CUMPLE</v>
      </c>
      <c r="AA706" s="51" t="str">
        <f>IF($E706&gt;NORMA!$O$24,"NO CUMPLE","CUMPLE")</f>
        <v>CUMPLE</v>
      </c>
      <c r="AB706" s="51" t="str">
        <f>IF($F706&gt;NORMA!$O$25,"NO CUMPLE","CUMPLE")</f>
        <v>CUMPLE</v>
      </c>
      <c r="AC706" s="51" t="str">
        <f>IF($K706&gt;NORMA!$O$26,"NO CUMPLE","CUMPLE")</f>
        <v>CUMPLE</v>
      </c>
      <c r="AD706" s="51" t="str">
        <f>IF($J706&gt;NORMA!$O$27,"NO CUMPLE","CUMPLE")</f>
        <v>CUMPLE</v>
      </c>
      <c r="AE706" s="51" t="str">
        <f>IF($G706&gt;NORMA!$O$28,"NO CUMPLE","CUMPLE")</f>
        <v>CUMPLE</v>
      </c>
      <c r="AF706" s="51" t="str">
        <f>IF($H706&gt;NORMA!$O$29,"NO CUMPLE","CUMPLE")</f>
        <v>CUMPLE</v>
      </c>
      <c r="AG706" s="51" t="str">
        <f>IF($O706&gt;NORMA!$O$30,"NO CUMPLE","CUMPLE")</f>
        <v>NO CUMPLE</v>
      </c>
      <c r="AH706" s="51" t="str">
        <f>IF(AND($N706&gt;=NORMA!$R$18, $N706&lt;=NORMA!$S$18),"CUMPLE","NO CUMPLE")</f>
        <v>CUMPLE</v>
      </c>
      <c r="AI706" s="51" t="str">
        <f>IF($I706&gt;NORMA!$O$32,"NO CUMPLE","CUMPLE")</f>
        <v>CUMPLE</v>
      </c>
    </row>
    <row r="707" spans="1:35" ht="14.25" customHeight="1" x14ac:dyDescent="0.35">
      <c r="A707" s="213" t="s">
        <v>117</v>
      </c>
      <c r="B707" s="267" t="s">
        <v>119</v>
      </c>
      <c r="C707" s="240">
        <v>41512</v>
      </c>
      <c r="D707" s="251">
        <v>0.45833333333333298</v>
      </c>
      <c r="E707" s="246">
        <v>6</v>
      </c>
      <c r="F707" s="246">
        <v>15.4</v>
      </c>
      <c r="G707" s="246">
        <v>125</v>
      </c>
      <c r="H707" s="216">
        <v>3.6</v>
      </c>
      <c r="I707" s="247">
        <v>0.08</v>
      </c>
      <c r="J707" s="242">
        <v>1.26</v>
      </c>
      <c r="K707" s="218">
        <v>9.35</v>
      </c>
      <c r="L707" s="242">
        <v>1.65</v>
      </c>
      <c r="M707" s="243">
        <v>7.38</v>
      </c>
      <c r="N707" s="243">
        <v>7.09</v>
      </c>
      <c r="O707" s="244">
        <v>430000</v>
      </c>
      <c r="P707" s="51" t="str">
        <f>IF(M707&lt;NORMA!$O$7,"NO CUMPLE","CUMPLE")</f>
        <v>CUMPLE</v>
      </c>
      <c r="Q707" s="51" t="str">
        <f>IF(E707&gt;NORMA!$O$8,"NO CUMPLE","CUMPLE")</f>
        <v>CUMPLE</v>
      </c>
      <c r="R707" s="51" t="str">
        <f>IF(F707&gt;NORMA!$O$9,"NO CUMPLE","CUMPLE")</f>
        <v>CUMPLE</v>
      </c>
      <c r="S707" s="51" t="str">
        <f>IF(K707&gt;NORMA!$O$10,"NO CUMPLE","CUMPLE")</f>
        <v>CUMPLE</v>
      </c>
      <c r="T707" s="51" t="str">
        <f>IF(J707&gt;NORMA!$O$11,"NO CUMPLE","CUMPLE")</f>
        <v>CUMPLE</v>
      </c>
      <c r="U707" s="51" t="str">
        <f>IF(G707&gt;NORMA!$O$12,"NO CUMPLE","CUMPLE")</f>
        <v>CUMPLE</v>
      </c>
      <c r="V707" s="51" t="str">
        <f>IF(H707&gt;NORMA!$O$13,"NO CUMPLE","CUMPLE")</f>
        <v>CUMPLE</v>
      </c>
      <c r="W707" s="51" t="str">
        <f>IF(O707&gt;NORMA!$O$14,"NO CUMPLE","CUMPLE")</f>
        <v>CUMPLE</v>
      </c>
      <c r="X707" s="51" t="str">
        <f>IF(AND(N707&gt;=NORMA!$Q$4, N707&lt;=NORMA!$R$4),"CUMPLE","NO CUMPLE")</f>
        <v>CUMPLE</v>
      </c>
      <c r="Y707" s="51" t="str">
        <f>IF(I707&gt;NORMA!$O$16,"NO CUMPLE","CUMPLE")</f>
        <v>CUMPLE</v>
      </c>
      <c r="Z707" s="51" t="str">
        <f>IF($M707&lt;NORMA!$O$23,"NO CUMPLE","CUMPLE")</f>
        <v>CUMPLE</v>
      </c>
      <c r="AA707" s="51" t="str">
        <f>IF($E707&gt;NORMA!$O$24,"NO CUMPLE","CUMPLE")</f>
        <v>CUMPLE</v>
      </c>
      <c r="AB707" s="51" t="str">
        <f>IF($F707&gt;NORMA!$O$25,"NO CUMPLE","CUMPLE")</f>
        <v>CUMPLE</v>
      </c>
      <c r="AC707" s="51" t="str">
        <f>IF($K707&gt;NORMA!$O$26,"NO CUMPLE","CUMPLE")</f>
        <v>CUMPLE</v>
      </c>
      <c r="AD707" s="51" t="str">
        <f>IF($J707&gt;NORMA!$O$27,"NO CUMPLE","CUMPLE")</f>
        <v>CUMPLE</v>
      </c>
      <c r="AE707" s="51" t="str">
        <f>IF($G707&gt;NORMA!$O$28,"NO CUMPLE","CUMPLE")</f>
        <v>CUMPLE</v>
      </c>
      <c r="AF707" s="51" t="str">
        <f>IF($H707&gt;NORMA!$O$29,"NO CUMPLE","CUMPLE")</f>
        <v>CUMPLE</v>
      </c>
      <c r="AG707" s="51" t="str">
        <f>IF($O707&gt;NORMA!$O$30,"NO CUMPLE","CUMPLE")</f>
        <v>NO CUMPLE</v>
      </c>
      <c r="AH707" s="51" t="str">
        <f>IF(AND($N707&gt;=NORMA!$R$18, $N707&lt;=NORMA!$S$18),"CUMPLE","NO CUMPLE")</f>
        <v>CUMPLE</v>
      </c>
      <c r="AI707" s="51" t="str">
        <f>IF($I707&gt;NORMA!$O$32,"NO CUMPLE","CUMPLE")</f>
        <v>CUMPLE</v>
      </c>
    </row>
    <row r="708" spans="1:35" ht="14.25" customHeight="1" x14ac:dyDescent="0.35">
      <c r="A708" s="250" t="s">
        <v>120</v>
      </c>
      <c r="B708" s="269" t="s">
        <v>119</v>
      </c>
      <c r="C708" s="270">
        <v>41515</v>
      </c>
      <c r="D708" s="251">
        <v>0.66666666666666663</v>
      </c>
      <c r="E708" s="262">
        <v>15</v>
      </c>
      <c r="F708" s="262">
        <v>62.7</v>
      </c>
      <c r="G708" s="262">
        <v>67</v>
      </c>
      <c r="H708" s="262">
        <v>6.1</v>
      </c>
      <c r="I708" s="249">
        <v>0.26</v>
      </c>
      <c r="J708" s="271">
        <v>1.34</v>
      </c>
      <c r="K708" s="243">
        <v>6.96</v>
      </c>
      <c r="L708" s="271">
        <v>9.31</v>
      </c>
      <c r="M708" s="249">
        <v>2.77</v>
      </c>
      <c r="N708" s="249">
        <v>7.47</v>
      </c>
      <c r="O708" s="250">
        <v>1500000</v>
      </c>
      <c r="P708" s="51" t="str">
        <f>IF(M708&lt;NORMA!$O$7,"NO CUMPLE","CUMPLE")</f>
        <v>CUMPLE</v>
      </c>
      <c r="Q708" s="51" t="str">
        <f>IF(E708&gt;NORMA!$O$8,"NO CUMPLE","CUMPLE")</f>
        <v>CUMPLE</v>
      </c>
      <c r="R708" s="51" t="str">
        <f>IF(F708&gt;NORMA!$O$9,"NO CUMPLE","CUMPLE")</f>
        <v>CUMPLE</v>
      </c>
      <c r="S708" s="51" t="str">
        <f>IF(K708&gt;NORMA!$O$10,"NO CUMPLE","CUMPLE")</f>
        <v>CUMPLE</v>
      </c>
      <c r="T708" s="51" t="str">
        <f>IF(J708&gt;NORMA!$O$11,"NO CUMPLE","CUMPLE")</f>
        <v>CUMPLE</v>
      </c>
      <c r="U708" s="51" t="str">
        <f>IF(G708&gt;NORMA!$O$12,"NO CUMPLE","CUMPLE")</f>
        <v>CUMPLE</v>
      </c>
      <c r="V708" s="51" t="str">
        <f>IF(H708&gt;NORMA!$O$13,"NO CUMPLE","CUMPLE")</f>
        <v>CUMPLE</v>
      </c>
      <c r="W708" s="51" t="str">
        <f>IF(O708&gt;NORMA!$O$14,"NO CUMPLE","CUMPLE")</f>
        <v>NO CUMPLE</v>
      </c>
      <c r="X708" s="51" t="str">
        <f>IF(AND(N708&gt;=NORMA!$Q$4, N708&lt;=NORMA!$R$4),"CUMPLE","NO CUMPLE")</f>
        <v>CUMPLE</v>
      </c>
      <c r="Y708" s="51" t="str">
        <f>IF(I708&gt;NORMA!$O$16,"NO CUMPLE","CUMPLE")</f>
        <v>CUMPLE</v>
      </c>
      <c r="Z708" s="51" t="str">
        <f>IF($M708&lt;NORMA!$O$23,"NO CUMPLE","CUMPLE")</f>
        <v>CUMPLE</v>
      </c>
      <c r="AA708" s="51" t="str">
        <f>IF($E708&gt;NORMA!$O$24,"NO CUMPLE","CUMPLE")</f>
        <v>CUMPLE</v>
      </c>
      <c r="AB708" s="51" t="str">
        <f>IF($F708&gt;NORMA!$O$25,"NO CUMPLE","CUMPLE")</f>
        <v>NO CUMPLE</v>
      </c>
      <c r="AC708" s="51" t="str">
        <f>IF($K708&gt;NORMA!$O$26,"NO CUMPLE","CUMPLE")</f>
        <v>CUMPLE</v>
      </c>
      <c r="AD708" s="51" t="str">
        <f>IF($J708&gt;NORMA!$O$27,"NO CUMPLE","CUMPLE")</f>
        <v>CUMPLE</v>
      </c>
      <c r="AE708" s="51" t="str">
        <f>IF($G708&gt;NORMA!$O$28,"NO CUMPLE","CUMPLE")</f>
        <v>CUMPLE</v>
      </c>
      <c r="AF708" s="51" t="str">
        <f>IF($H708&gt;NORMA!$O$29,"NO CUMPLE","CUMPLE")</f>
        <v>CUMPLE</v>
      </c>
      <c r="AG708" s="51" t="str">
        <f>IF($O708&gt;NORMA!$O$30,"NO CUMPLE","CUMPLE")</f>
        <v>NO CUMPLE</v>
      </c>
      <c r="AH708" s="51" t="str">
        <f>IF(AND($N708&gt;=NORMA!$R$18, $N708&lt;=NORMA!$S$18),"CUMPLE","NO CUMPLE")</f>
        <v>CUMPLE</v>
      </c>
      <c r="AI708" s="51" t="str">
        <f>IF($I708&gt;NORMA!$O$32,"NO CUMPLE","CUMPLE")</f>
        <v>CUMPLE</v>
      </c>
    </row>
    <row r="709" spans="1:35" ht="14.25" customHeight="1" x14ac:dyDescent="0.35">
      <c r="A709" s="213" t="s">
        <v>118</v>
      </c>
      <c r="B709" s="217" t="s">
        <v>119</v>
      </c>
      <c r="C709" s="240">
        <v>41515</v>
      </c>
      <c r="D709" s="251">
        <v>0.54166666666666696</v>
      </c>
      <c r="E709" s="246">
        <v>3.7</v>
      </c>
      <c r="F709" s="246">
        <v>15.1</v>
      </c>
      <c r="G709" s="246">
        <v>24</v>
      </c>
      <c r="H709" s="216">
        <v>3.6</v>
      </c>
      <c r="I709" s="247">
        <v>0.09</v>
      </c>
      <c r="J709" s="242">
        <v>0.81</v>
      </c>
      <c r="K709" s="218">
        <v>4.1900000000000004</v>
      </c>
      <c r="L709" s="242">
        <v>7.63</v>
      </c>
      <c r="M709" s="243">
        <v>3.72</v>
      </c>
      <c r="N709" s="243">
        <v>7.46</v>
      </c>
      <c r="O709" s="244">
        <v>36000</v>
      </c>
      <c r="P709" s="51" t="str">
        <f>IF(M709&lt;NORMA!$O$7,"NO CUMPLE","CUMPLE")</f>
        <v>CUMPLE</v>
      </c>
      <c r="Q709" s="51" t="str">
        <f>IF(E709&gt;NORMA!$O$8,"NO CUMPLE","CUMPLE")</f>
        <v>CUMPLE</v>
      </c>
      <c r="R709" s="51" t="str">
        <f>IF(F709&gt;NORMA!$O$9,"NO CUMPLE","CUMPLE")</f>
        <v>CUMPLE</v>
      </c>
      <c r="S709" s="51" t="str">
        <f>IF(K709&gt;NORMA!$O$10,"NO CUMPLE","CUMPLE")</f>
        <v>CUMPLE</v>
      </c>
      <c r="T709" s="51" t="str">
        <f>IF(J709&gt;NORMA!$O$11,"NO CUMPLE","CUMPLE")</f>
        <v>CUMPLE</v>
      </c>
      <c r="U709" s="51" t="str">
        <f>IF(G709&gt;NORMA!$O$12,"NO CUMPLE","CUMPLE")</f>
        <v>CUMPLE</v>
      </c>
      <c r="V709" s="51" t="str">
        <f>IF(H709&gt;NORMA!$O$13,"NO CUMPLE","CUMPLE")</f>
        <v>CUMPLE</v>
      </c>
      <c r="W709" s="51" t="str">
        <f>IF(O709&gt;NORMA!$O$14,"NO CUMPLE","CUMPLE")</f>
        <v>CUMPLE</v>
      </c>
      <c r="X709" s="51" t="str">
        <f>IF(AND(N709&gt;=NORMA!$Q$4, N709&lt;=NORMA!$R$4),"CUMPLE","NO CUMPLE")</f>
        <v>CUMPLE</v>
      </c>
      <c r="Y709" s="51" t="str">
        <f>IF(I709&gt;NORMA!$O$16,"NO CUMPLE","CUMPLE")</f>
        <v>CUMPLE</v>
      </c>
      <c r="Z709" s="51" t="str">
        <f>IF($M709&lt;NORMA!$O$23,"NO CUMPLE","CUMPLE")</f>
        <v>CUMPLE</v>
      </c>
      <c r="AA709" s="51" t="str">
        <f>IF($E709&gt;NORMA!$O$24,"NO CUMPLE","CUMPLE")</f>
        <v>CUMPLE</v>
      </c>
      <c r="AB709" s="51" t="str">
        <f>IF($F709&gt;NORMA!$O$25,"NO CUMPLE","CUMPLE")</f>
        <v>CUMPLE</v>
      </c>
      <c r="AC709" s="51" t="str">
        <f>IF($K709&gt;NORMA!$O$26,"NO CUMPLE","CUMPLE")</f>
        <v>CUMPLE</v>
      </c>
      <c r="AD709" s="51" t="str">
        <f>IF($J709&gt;NORMA!$O$27,"NO CUMPLE","CUMPLE")</f>
        <v>CUMPLE</v>
      </c>
      <c r="AE709" s="51" t="str">
        <f>IF($G709&gt;NORMA!$O$28,"NO CUMPLE","CUMPLE")</f>
        <v>CUMPLE</v>
      </c>
      <c r="AF709" s="51" t="str">
        <f>IF($H709&gt;NORMA!$O$29,"NO CUMPLE","CUMPLE")</f>
        <v>CUMPLE</v>
      </c>
      <c r="AG709" s="51" t="str">
        <f>IF($O709&gt;NORMA!$O$30,"NO CUMPLE","CUMPLE")</f>
        <v>CUMPLE</v>
      </c>
      <c r="AH709" s="51" t="str">
        <f>IF(AND($N709&gt;=NORMA!$R$18, $N709&lt;=NORMA!$S$18),"CUMPLE","NO CUMPLE")</f>
        <v>CUMPLE</v>
      </c>
      <c r="AI709" s="51" t="str">
        <f>IF($I709&gt;NORMA!$O$32,"NO CUMPLE","CUMPLE")</f>
        <v>CUMPLE</v>
      </c>
    </row>
    <row r="710" spans="1:35" ht="14.25" customHeight="1" x14ac:dyDescent="0.35">
      <c r="A710" s="244" t="s">
        <v>121</v>
      </c>
      <c r="B710" s="260" t="s">
        <v>119</v>
      </c>
      <c r="C710" s="261">
        <v>41517</v>
      </c>
      <c r="D710" s="251">
        <v>0.25</v>
      </c>
      <c r="E710" s="262">
        <v>24.2</v>
      </c>
      <c r="F710" s="262">
        <v>62.1</v>
      </c>
      <c r="G710" s="262">
        <v>45</v>
      </c>
      <c r="H710" s="245">
        <v>3.6</v>
      </c>
      <c r="I710" s="249">
        <v>1.39</v>
      </c>
      <c r="J710" s="271">
        <v>1.19</v>
      </c>
      <c r="K710" s="243">
        <v>10.72</v>
      </c>
      <c r="L710" s="271">
        <v>3.931</v>
      </c>
      <c r="M710" s="249">
        <v>1.95</v>
      </c>
      <c r="N710" s="249">
        <v>7.56</v>
      </c>
      <c r="O710" s="250">
        <v>430000</v>
      </c>
      <c r="P710" s="51" t="str">
        <f>IF(M710&lt;NORMA!$O$7,"NO CUMPLE","CUMPLE")</f>
        <v>CUMPLE</v>
      </c>
      <c r="Q710" s="51" t="str">
        <f>IF(E710&gt;NORMA!$O$8,"NO CUMPLE","CUMPLE")</f>
        <v>CUMPLE</v>
      </c>
      <c r="R710" s="51" t="str">
        <f>IF(F710&gt;NORMA!$O$9,"NO CUMPLE","CUMPLE")</f>
        <v>CUMPLE</v>
      </c>
      <c r="S710" s="51" t="str">
        <f>IF(K710&gt;NORMA!$O$10,"NO CUMPLE","CUMPLE")</f>
        <v>CUMPLE</v>
      </c>
      <c r="T710" s="51" t="str">
        <f>IF(J710&gt;NORMA!$O$11,"NO CUMPLE","CUMPLE")</f>
        <v>CUMPLE</v>
      </c>
      <c r="U710" s="51" t="str">
        <f>IF(G710&gt;NORMA!$O$12,"NO CUMPLE","CUMPLE")</f>
        <v>CUMPLE</v>
      </c>
      <c r="V710" s="51" t="str">
        <f>IF(H710&gt;NORMA!$O$13,"NO CUMPLE","CUMPLE")</f>
        <v>CUMPLE</v>
      </c>
      <c r="W710" s="51" t="str">
        <f>IF(O710&gt;NORMA!$O$14,"NO CUMPLE","CUMPLE")</f>
        <v>CUMPLE</v>
      </c>
      <c r="X710" s="51" t="str">
        <f>IF(AND(N710&gt;=NORMA!$Q$4, N710&lt;=NORMA!$R$4),"CUMPLE","NO CUMPLE")</f>
        <v>CUMPLE</v>
      </c>
      <c r="Y710" s="51" t="str">
        <f>IF(I710&gt;NORMA!$O$16,"NO CUMPLE","CUMPLE")</f>
        <v>CUMPLE</v>
      </c>
      <c r="Z710" s="51" t="str">
        <f>IF($M710&lt;NORMA!$O$23,"NO CUMPLE","CUMPLE")</f>
        <v>NO CUMPLE</v>
      </c>
      <c r="AA710" s="51" t="str">
        <f>IF($E710&gt;NORMA!$O$24,"NO CUMPLE","CUMPLE")</f>
        <v>CUMPLE</v>
      </c>
      <c r="AB710" s="51" t="str">
        <f>IF($F710&gt;NORMA!$O$25,"NO CUMPLE","CUMPLE")</f>
        <v>NO CUMPLE</v>
      </c>
      <c r="AC710" s="51" t="str">
        <f>IF($K710&gt;NORMA!$O$26,"NO CUMPLE","CUMPLE")</f>
        <v>NO CUMPLE</v>
      </c>
      <c r="AD710" s="51" t="str">
        <f>IF($J710&gt;NORMA!$O$27,"NO CUMPLE","CUMPLE")</f>
        <v>CUMPLE</v>
      </c>
      <c r="AE710" s="51" t="str">
        <f>IF($G710&gt;NORMA!$O$28,"NO CUMPLE","CUMPLE")</f>
        <v>CUMPLE</v>
      </c>
      <c r="AF710" s="51" t="str">
        <f>IF($H710&gt;NORMA!$O$29,"NO CUMPLE","CUMPLE")</f>
        <v>CUMPLE</v>
      </c>
      <c r="AG710" s="51" t="str">
        <f>IF($O710&gt;NORMA!$O$30,"NO CUMPLE","CUMPLE")</f>
        <v>NO CUMPLE</v>
      </c>
      <c r="AH710" s="51" t="str">
        <f>IF(AND($N710&gt;=NORMA!$R$18, $N710&lt;=NORMA!$S$18),"CUMPLE","NO CUMPLE")</f>
        <v>CUMPLE</v>
      </c>
      <c r="AI710" s="51" t="str">
        <f>IF($I710&gt;NORMA!$O$32,"NO CUMPLE","CUMPLE")</f>
        <v>NO CUMPLE</v>
      </c>
    </row>
    <row r="711" spans="1:35" ht="14.25" customHeight="1" x14ac:dyDescent="0.35">
      <c r="A711" s="213" t="s">
        <v>117</v>
      </c>
      <c r="B711" s="267" t="s">
        <v>119</v>
      </c>
      <c r="C711" s="240">
        <v>41530</v>
      </c>
      <c r="D711" s="251">
        <v>0.5</v>
      </c>
      <c r="E711" s="246">
        <v>5.5</v>
      </c>
      <c r="F711" s="246">
        <v>186</v>
      </c>
      <c r="G711" s="246">
        <v>1835</v>
      </c>
      <c r="H711" s="216">
        <v>3.6</v>
      </c>
      <c r="I711" s="247">
        <v>0.39</v>
      </c>
      <c r="J711" s="242">
        <v>33.4</v>
      </c>
      <c r="K711" s="218">
        <v>15.37</v>
      </c>
      <c r="L711" s="242">
        <v>1.1299999999999999</v>
      </c>
      <c r="M711" s="243">
        <v>6.17</v>
      </c>
      <c r="N711" s="243">
        <v>6.83</v>
      </c>
      <c r="O711" s="244">
        <v>430000</v>
      </c>
      <c r="P711" s="51" t="str">
        <f>IF(M711&lt;NORMA!$O$7,"NO CUMPLE","CUMPLE")</f>
        <v>CUMPLE</v>
      </c>
      <c r="Q711" s="51" t="str">
        <f>IF(E711&gt;NORMA!$O$8,"NO CUMPLE","CUMPLE")</f>
        <v>CUMPLE</v>
      </c>
      <c r="R711" s="51" t="str">
        <f>IF(F711&gt;NORMA!$O$9,"NO CUMPLE","CUMPLE")</f>
        <v>CUMPLE</v>
      </c>
      <c r="S711" s="51" t="str">
        <f>IF(K711&gt;NORMA!$O$10,"NO CUMPLE","CUMPLE")</f>
        <v>CUMPLE</v>
      </c>
      <c r="T711" s="51" t="str">
        <f>IF(J711&gt;NORMA!$O$11,"NO CUMPLE","CUMPLE")</f>
        <v>NO CUMPLE</v>
      </c>
      <c r="U711" s="51" t="str">
        <f>IF(G711&gt;NORMA!$O$12,"NO CUMPLE","CUMPLE")</f>
        <v>NO CUMPLE</v>
      </c>
      <c r="V711" s="51" t="str">
        <f>IF(H711&gt;NORMA!$O$13,"NO CUMPLE","CUMPLE")</f>
        <v>CUMPLE</v>
      </c>
      <c r="W711" s="51" t="str">
        <f>IF(O711&gt;NORMA!$O$14,"NO CUMPLE","CUMPLE")</f>
        <v>CUMPLE</v>
      </c>
      <c r="X711" s="51" t="str">
        <f>IF(AND(N711&gt;=NORMA!$Q$4, N711&lt;=NORMA!$R$4),"CUMPLE","NO CUMPLE")</f>
        <v>CUMPLE</v>
      </c>
      <c r="Y711" s="51" t="str">
        <f>IF(I711&gt;NORMA!$O$16,"NO CUMPLE","CUMPLE")</f>
        <v>CUMPLE</v>
      </c>
      <c r="Z711" s="51" t="str">
        <f>IF($M711&lt;NORMA!$O$23,"NO CUMPLE","CUMPLE")</f>
        <v>CUMPLE</v>
      </c>
      <c r="AA711" s="51" t="str">
        <f>IF($E711&gt;NORMA!$O$24,"NO CUMPLE","CUMPLE")</f>
        <v>CUMPLE</v>
      </c>
      <c r="AB711" s="51" t="str">
        <f>IF($F711&gt;NORMA!$O$25,"NO CUMPLE","CUMPLE")</f>
        <v>NO CUMPLE</v>
      </c>
      <c r="AC711" s="51" t="str">
        <f>IF($K711&gt;NORMA!$O$26,"NO CUMPLE","CUMPLE")</f>
        <v>NO CUMPLE</v>
      </c>
      <c r="AD711" s="51" t="str">
        <f>IF($J711&gt;NORMA!$O$27,"NO CUMPLE","CUMPLE")</f>
        <v>NO CUMPLE</v>
      </c>
      <c r="AE711" s="51" t="str">
        <f>IF($G711&gt;NORMA!$O$28,"NO CUMPLE","CUMPLE")</f>
        <v>NO CUMPLE</v>
      </c>
      <c r="AF711" s="51" t="str">
        <f>IF($H711&gt;NORMA!$O$29,"NO CUMPLE","CUMPLE")</f>
        <v>CUMPLE</v>
      </c>
      <c r="AG711" s="51" t="str">
        <f>IF($O711&gt;NORMA!$O$30,"NO CUMPLE","CUMPLE")</f>
        <v>NO CUMPLE</v>
      </c>
      <c r="AH711" s="51" t="str">
        <f>IF(AND($N711&gt;=NORMA!$R$18, $N711&lt;=NORMA!$S$18),"CUMPLE","NO CUMPLE")</f>
        <v>CUMPLE</v>
      </c>
      <c r="AI711" s="51" t="str">
        <f>IF($I711&gt;NORMA!$O$32,"NO CUMPLE","CUMPLE")</f>
        <v>CUMPLE</v>
      </c>
    </row>
    <row r="712" spans="1:35" ht="14.25" customHeight="1" x14ac:dyDescent="0.35">
      <c r="A712" s="244" t="s">
        <v>121</v>
      </c>
      <c r="B712" s="260" t="s">
        <v>119</v>
      </c>
      <c r="C712" s="261">
        <v>41533</v>
      </c>
      <c r="D712" s="251">
        <v>0.45833333333333331</v>
      </c>
      <c r="E712" s="262">
        <v>64.8</v>
      </c>
      <c r="F712" s="262">
        <v>170</v>
      </c>
      <c r="G712" s="262">
        <v>74</v>
      </c>
      <c r="H712" s="262">
        <v>11</v>
      </c>
      <c r="I712" s="249">
        <v>4.5</v>
      </c>
      <c r="J712" s="271">
        <v>2.92</v>
      </c>
      <c r="K712" s="243">
        <v>25.81</v>
      </c>
      <c r="L712" s="271">
        <v>1.2969999999999999</v>
      </c>
      <c r="M712" s="249">
        <v>1.1399999999999999</v>
      </c>
      <c r="N712" s="249">
        <v>6.86</v>
      </c>
      <c r="O712" s="250">
        <v>2300000</v>
      </c>
      <c r="P712" s="51" t="str">
        <f>IF(M712&lt;NORMA!$O$7,"NO CUMPLE","CUMPLE")</f>
        <v>CUMPLE</v>
      </c>
      <c r="Q712" s="51" t="str">
        <f>IF(E712&gt;NORMA!$O$8,"NO CUMPLE","CUMPLE")</f>
        <v>CUMPLE</v>
      </c>
      <c r="R712" s="51" t="str">
        <f>IF(F712&gt;NORMA!$O$9,"NO CUMPLE","CUMPLE")</f>
        <v>CUMPLE</v>
      </c>
      <c r="S712" s="51" t="str">
        <f>IF(K712&gt;NORMA!$O$10,"NO CUMPLE","CUMPLE")</f>
        <v>NO CUMPLE</v>
      </c>
      <c r="T712" s="51" t="str">
        <f>IF(J712&gt;NORMA!$O$11,"NO CUMPLE","CUMPLE")</f>
        <v>CUMPLE</v>
      </c>
      <c r="U712" s="51" t="str">
        <f>IF(G712&gt;NORMA!$O$12,"NO CUMPLE","CUMPLE")</f>
        <v>CUMPLE</v>
      </c>
      <c r="V712" s="51" t="str">
        <f>IF(H712&gt;NORMA!$O$13,"NO CUMPLE","CUMPLE")</f>
        <v>CUMPLE</v>
      </c>
      <c r="W712" s="51" t="str">
        <f>IF(O712&gt;NORMA!$O$14,"NO CUMPLE","CUMPLE")</f>
        <v>NO CUMPLE</v>
      </c>
      <c r="X712" s="51" t="str">
        <f>IF(AND(N712&gt;=NORMA!$Q$4, N712&lt;=NORMA!$R$4),"CUMPLE","NO CUMPLE")</f>
        <v>CUMPLE</v>
      </c>
      <c r="Y712" s="51" t="str">
        <f>IF(I712&gt;NORMA!$O$16,"NO CUMPLE","CUMPLE")</f>
        <v>NO CUMPLE</v>
      </c>
      <c r="Z712" s="51" t="str">
        <f>IF($M712&lt;NORMA!$O$23,"NO CUMPLE","CUMPLE")</f>
        <v>NO CUMPLE</v>
      </c>
      <c r="AA712" s="51" t="str">
        <f>IF($E712&gt;NORMA!$O$24,"NO CUMPLE","CUMPLE")</f>
        <v>NO CUMPLE</v>
      </c>
      <c r="AB712" s="51" t="str">
        <f>IF($F712&gt;NORMA!$O$25,"NO CUMPLE","CUMPLE")</f>
        <v>NO CUMPLE</v>
      </c>
      <c r="AC712" s="51" t="str">
        <f>IF($K712&gt;NORMA!$O$26,"NO CUMPLE","CUMPLE")</f>
        <v>NO CUMPLE</v>
      </c>
      <c r="AD712" s="51" t="str">
        <f>IF($J712&gt;NORMA!$O$27,"NO CUMPLE","CUMPLE")</f>
        <v>CUMPLE</v>
      </c>
      <c r="AE712" s="51" t="str">
        <f>IF($G712&gt;NORMA!$O$28,"NO CUMPLE","CUMPLE")</f>
        <v>CUMPLE</v>
      </c>
      <c r="AF712" s="51" t="str">
        <f>IF($H712&gt;NORMA!$O$29,"NO CUMPLE","CUMPLE")</f>
        <v>NO CUMPLE</v>
      </c>
      <c r="AG712" s="51" t="str">
        <f>IF($O712&gt;NORMA!$O$30,"NO CUMPLE","CUMPLE")</f>
        <v>NO CUMPLE</v>
      </c>
      <c r="AH712" s="51" t="str">
        <f>IF(AND($N712&gt;=NORMA!$R$18, $N712&lt;=NORMA!$S$18),"CUMPLE","NO CUMPLE")</f>
        <v>CUMPLE</v>
      </c>
      <c r="AI712" s="51" t="str">
        <f>IF($I712&gt;NORMA!$O$32,"NO CUMPLE","CUMPLE")</f>
        <v>NO CUMPLE</v>
      </c>
    </row>
    <row r="713" spans="1:35" ht="14.25" customHeight="1" x14ac:dyDescent="0.35">
      <c r="A713" s="250" t="s">
        <v>120</v>
      </c>
      <c r="B713" s="269" t="s">
        <v>119</v>
      </c>
      <c r="C713" s="270">
        <v>41535</v>
      </c>
      <c r="D713" s="251">
        <v>0.58333333333333337</v>
      </c>
      <c r="E713" s="262">
        <v>39.9</v>
      </c>
      <c r="F713" s="262">
        <v>107</v>
      </c>
      <c r="G713" s="262">
        <v>47</v>
      </c>
      <c r="H713" s="262">
        <v>8.4</v>
      </c>
      <c r="I713" s="249">
        <v>2.67</v>
      </c>
      <c r="J713" s="271">
        <v>1.47</v>
      </c>
      <c r="K713" s="243">
        <v>13.27</v>
      </c>
      <c r="L713" s="271">
        <v>2.3559999999999999</v>
      </c>
      <c r="M713" s="249">
        <v>2.14</v>
      </c>
      <c r="N713" s="249">
        <v>6.78</v>
      </c>
      <c r="O713" s="250">
        <v>2300000</v>
      </c>
      <c r="P713" s="51" t="str">
        <f>IF(M713&lt;NORMA!$O$7,"NO CUMPLE","CUMPLE")</f>
        <v>CUMPLE</v>
      </c>
      <c r="Q713" s="51" t="str">
        <f>IF(E713&gt;NORMA!$O$8,"NO CUMPLE","CUMPLE")</f>
        <v>CUMPLE</v>
      </c>
      <c r="R713" s="51" t="str">
        <f>IF(F713&gt;NORMA!$O$9,"NO CUMPLE","CUMPLE")</f>
        <v>CUMPLE</v>
      </c>
      <c r="S713" s="51" t="str">
        <f>IF(K713&gt;NORMA!$O$10,"NO CUMPLE","CUMPLE")</f>
        <v>CUMPLE</v>
      </c>
      <c r="T713" s="51" t="str">
        <f>IF(J713&gt;NORMA!$O$11,"NO CUMPLE","CUMPLE")</f>
        <v>CUMPLE</v>
      </c>
      <c r="U713" s="51" t="str">
        <f>IF(G713&gt;NORMA!$O$12,"NO CUMPLE","CUMPLE")</f>
        <v>CUMPLE</v>
      </c>
      <c r="V713" s="51" t="str">
        <f>IF(H713&gt;NORMA!$O$13,"NO CUMPLE","CUMPLE")</f>
        <v>CUMPLE</v>
      </c>
      <c r="W713" s="51" t="str">
        <f>IF(O713&gt;NORMA!$O$14,"NO CUMPLE","CUMPLE")</f>
        <v>NO CUMPLE</v>
      </c>
      <c r="X713" s="51" t="str">
        <f>IF(AND(N713&gt;=NORMA!$Q$4, N713&lt;=NORMA!$R$4),"CUMPLE","NO CUMPLE")</f>
        <v>CUMPLE</v>
      </c>
      <c r="Y713" s="51" t="str">
        <f>IF(I713&gt;NORMA!$O$16,"NO CUMPLE","CUMPLE")</f>
        <v>CUMPLE</v>
      </c>
      <c r="Z713" s="51" t="str">
        <f>IF($M713&lt;NORMA!$O$23,"NO CUMPLE","CUMPLE")</f>
        <v>CUMPLE</v>
      </c>
      <c r="AA713" s="51" t="str">
        <f>IF($E713&gt;NORMA!$O$24,"NO CUMPLE","CUMPLE")</f>
        <v>NO CUMPLE</v>
      </c>
      <c r="AB713" s="51" t="str">
        <f>IF($F713&gt;NORMA!$O$25,"NO CUMPLE","CUMPLE")</f>
        <v>NO CUMPLE</v>
      </c>
      <c r="AC713" s="51" t="str">
        <f>IF($K713&gt;NORMA!$O$26,"NO CUMPLE","CUMPLE")</f>
        <v>NO CUMPLE</v>
      </c>
      <c r="AD713" s="51" t="str">
        <f>IF($J713&gt;NORMA!$O$27,"NO CUMPLE","CUMPLE")</f>
        <v>CUMPLE</v>
      </c>
      <c r="AE713" s="51" t="str">
        <f>IF($G713&gt;NORMA!$O$28,"NO CUMPLE","CUMPLE")</f>
        <v>CUMPLE</v>
      </c>
      <c r="AF713" s="51" t="str">
        <f>IF($H713&gt;NORMA!$O$29,"NO CUMPLE","CUMPLE")</f>
        <v>CUMPLE</v>
      </c>
      <c r="AG713" s="51" t="str">
        <f>IF($O713&gt;NORMA!$O$30,"NO CUMPLE","CUMPLE")</f>
        <v>NO CUMPLE</v>
      </c>
      <c r="AH713" s="51" t="str">
        <f>IF(AND($N713&gt;=NORMA!$R$18, $N713&lt;=NORMA!$S$18),"CUMPLE","NO CUMPLE")</f>
        <v>CUMPLE</v>
      </c>
      <c r="AI713" s="51" t="str">
        <f>IF($I713&gt;NORMA!$O$32,"NO CUMPLE","CUMPLE")</f>
        <v>NO CUMPLE</v>
      </c>
    </row>
    <row r="714" spans="1:35" ht="14.25" customHeight="1" x14ac:dyDescent="0.35">
      <c r="A714" s="213" t="s">
        <v>118</v>
      </c>
      <c r="B714" s="217" t="s">
        <v>119</v>
      </c>
      <c r="C714" s="240">
        <v>41537</v>
      </c>
      <c r="D714" s="251">
        <v>0.375</v>
      </c>
      <c r="E714" s="246">
        <v>4.4000000000000004</v>
      </c>
      <c r="F714" s="246">
        <v>24.7</v>
      </c>
      <c r="G714" s="246">
        <v>19</v>
      </c>
      <c r="H714" s="216">
        <v>3.6</v>
      </c>
      <c r="I714" s="247">
        <v>0.22</v>
      </c>
      <c r="J714" s="242">
        <v>0.6</v>
      </c>
      <c r="K714" s="218">
        <v>5.22</v>
      </c>
      <c r="L714" s="242">
        <v>6.82</v>
      </c>
      <c r="M714" s="243">
        <v>2.92</v>
      </c>
      <c r="N714" s="243">
        <v>6.96</v>
      </c>
      <c r="O714" s="244">
        <v>91000</v>
      </c>
      <c r="P714" s="51" t="str">
        <f>IF(M714&lt;NORMA!$O$7,"NO CUMPLE","CUMPLE")</f>
        <v>CUMPLE</v>
      </c>
      <c r="Q714" s="51" t="str">
        <f>IF(E714&gt;NORMA!$O$8,"NO CUMPLE","CUMPLE")</f>
        <v>CUMPLE</v>
      </c>
      <c r="R714" s="51" t="str">
        <f>IF(F714&gt;NORMA!$O$9,"NO CUMPLE","CUMPLE")</f>
        <v>CUMPLE</v>
      </c>
      <c r="S714" s="51" t="str">
        <f>IF(K714&gt;NORMA!$O$10,"NO CUMPLE","CUMPLE")</f>
        <v>CUMPLE</v>
      </c>
      <c r="T714" s="51" t="str">
        <f>IF(J714&gt;NORMA!$O$11,"NO CUMPLE","CUMPLE")</f>
        <v>CUMPLE</v>
      </c>
      <c r="U714" s="51" t="str">
        <f>IF(G714&gt;NORMA!$O$12,"NO CUMPLE","CUMPLE")</f>
        <v>CUMPLE</v>
      </c>
      <c r="V714" s="51" t="str">
        <f>IF(H714&gt;NORMA!$O$13,"NO CUMPLE","CUMPLE")</f>
        <v>CUMPLE</v>
      </c>
      <c r="W714" s="51" t="str">
        <f>IF(O714&gt;NORMA!$O$14,"NO CUMPLE","CUMPLE")</f>
        <v>CUMPLE</v>
      </c>
      <c r="X714" s="51" t="str">
        <f>IF(AND(N714&gt;=NORMA!$Q$4, N714&lt;=NORMA!$R$4),"CUMPLE","NO CUMPLE")</f>
        <v>CUMPLE</v>
      </c>
      <c r="Y714" s="51" t="str">
        <f>IF(I714&gt;NORMA!$O$16,"NO CUMPLE","CUMPLE")</f>
        <v>CUMPLE</v>
      </c>
      <c r="Z714" s="51" t="str">
        <f>IF($M714&lt;NORMA!$O$23,"NO CUMPLE","CUMPLE")</f>
        <v>CUMPLE</v>
      </c>
      <c r="AA714" s="51" t="str">
        <f>IF($E714&gt;NORMA!$O$24,"NO CUMPLE","CUMPLE")</f>
        <v>CUMPLE</v>
      </c>
      <c r="AB714" s="51" t="str">
        <f>IF($F714&gt;NORMA!$O$25,"NO CUMPLE","CUMPLE")</f>
        <v>CUMPLE</v>
      </c>
      <c r="AC714" s="51" t="str">
        <f>IF($K714&gt;NORMA!$O$26,"NO CUMPLE","CUMPLE")</f>
        <v>CUMPLE</v>
      </c>
      <c r="AD714" s="51" t="str">
        <f>IF($J714&gt;NORMA!$O$27,"NO CUMPLE","CUMPLE")</f>
        <v>CUMPLE</v>
      </c>
      <c r="AE714" s="51" t="str">
        <f>IF($G714&gt;NORMA!$O$28,"NO CUMPLE","CUMPLE")</f>
        <v>CUMPLE</v>
      </c>
      <c r="AF714" s="51" t="str">
        <f>IF($H714&gt;NORMA!$O$29,"NO CUMPLE","CUMPLE")</f>
        <v>CUMPLE</v>
      </c>
      <c r="AG714" s="51" t="str">
        <f>IF($O714&gt;NORMA!$O$30,"NO CUMPLE","CUMPLE")</f>
        <v>CUMPLE</v>
      </c>
      <c r="AH714" s="51" t="str">
        <f>IF(AND($N714&gt;=NORMA!$R$18, $N714&lt;=NORMA!$S$18),"CUMPLE","NO CUMPLE")</f>
        <v>CUMPLE</v>
      </c>
      <c r="AI714" s="51" t="str">
        <f>IF($I714&gt;NORMA!$O$32,"NO CUMPLE","CUMPLE")</f>
        <v>CUMPLE</v>
      </c>
    </row>
    <row r="715" spans="1:35" ht="14.25" customHeight="1" x14ac:dyDescent="0.35">
      <c r="A715" s="213" t="s">
        <v>117</v>
      </c>
      <c r="B715" s="267" t="s">
        <v>119</v>
      </c>
      <c r="C715" s="240">
        <v>41549</v>
      </c>
      <c r="D715" s="251">
        <v>0.54166666666666696</v>
      </c>
      <c r="E715" s="246">
        <v>3.1</v>
      </c>
      <c r="F715" s="246">
        <v>35.799999999999997</v>
      </c>
      <c r="G715" s="246">
        <v>290</v>
      </c>
      <c r="H715" s="216">
        <v>3.6</v>
      </c>
      <c r="I715" s="257">
        <v>0.02</v>
      </c>
      <c r="J715" s="242">
        <v>5.35</v>
      </c>
      <c r="K715" s="218">
        <v>3.34</v>
      </c>
      <c r="L715" s="242">
        <v>7.89</v>
      </c>
      <c r="M715" s="243">
        <v>7.41</v>
      </c>
      <c r="N715" s="243">
        <v>7.65</v>
      </c>
      <c r="O715" s="244">
        <v>150000</v>
      </c>
      <c r="P715" s="51" t="str">
        <f>IF(M715&lt;NORMA!$O$7,"NO CUMPLE","CUMPLE")</f>
        <v>CUMPLE</v>
      </c>
      <c r="Q715" s="51" t="str">
        <f>IF(E715&gt;NORMA!$O$8,"NO CUMPLE","CUMPLE")</f>
        <v>CUMPLE</v>
      </c>
      <c r="R715" s="51" t="str">
        <f>IF(F715&gt;NORMA!$O$9,"NO CUMPLE","CUMPLE")</f>
        <v>CUMPLE</v>
      </c>
      <c r="S715" s="51" t="str">
        <f>IF(K715&gt;NORMA!$O$10,"NO CUMPLE","CUMPLE")</f>
        <v>CUMPLE</v>
      </c>
      <c r="T715" s="51" t="str">
        <f>IF(J715&gt;NORMA!$O$11,"NO CUMPLE","CUMPLE")</f>
        <v>NO CUMPLE</v>
      </c>
      <c r="U715" s="51" t="str">
        <f>IF(G715&gt;NORMA!$O$12,"NO CUMPLE","CUMPLE")</f>
        <v>NO CUMPLE</v>
      </c>
      <c r="V715" s="51" t="str">
        <f>IF(H715&gt;NORMA!$O$13,"NO CUMPLE","CUMPLE")</f>
        <v>CUMPLE</v>
      </c>
      <c r="W715" s="51" t="str">
        <f>IF(O715&gt;NORMA!$O$14,"NO CUMPLE","CUMPLE")</f>
        <v>CUMPLE</v>
      </c>
      <c r="X715" s="51" t="str">
        <f>IF(AND(N715&gt;=NORMA!$Q$4, N715&lt;=NORMA!$R$4),"CUMPLE","NO CUMPLE")</f>
        <v>CUMPLE</v>
      </c>
      <c r="Y715" s="51" t="str">
        <f>IF(I715&gt;NORMA!$O$16,"NO CUMPLE","CUMPLE")</f>
        <v>CUMPLE</v>
      </c>
      <c r="Z715" s="51" t="str">
        <f>IF($M715&lt;NORMA!$O$23,"NO CUMPLE","CUMPLE")</f>
        <v>CUMPLE</v>
      </c>
      <c r="AA715" s="51" t="str">
        <f>IF($E715&gt;NORMA!$O$24,"NO CUMPLE","CUMPLE")</f>
        <v>CUMPLE</v>
      </c>
      <c r="AB715" s="51" t="str">
        <f>IF($F715&gt;NORMA!$O$25,"NO CUMPLE","CUMPLE")</f>
        <v>CUMPLE</v>
      </c>
      <c r="AC715" s="51" t="str">
        <f>IF($K715&gt;NORMA!$O$26,"NO CUMPLE","CUMPLE")</f>
        <v>CUMPLE</v>
      </c>
      <c r="AD715" s="51" t="str">
        <f>IF($J715&gt;NORMA!$O$27,"NO CUMPLE","CUMPLE")</f>
        <v>NO CUMPLE</v>
      </c>
      <c r="AE715" s="51" t="str">
        <f>IF($G715&gt;NORMA!$O$28,"NO CUMPLE","CUMPLE")</f>
        <v>NO CUMPLE</v>
      </c>
      <c r="AF715" s="51" t="str">
        <f>IF($H715&gt;NORMA!$O$29,"NO CUMPLE","CUMPLE")</f>
        <v>CUMPLE</v>
      </c>
      <c r="AG715" s="51" t="str">
        <f>IF($O715&gt;NORMA!$O$30,"NO CUMPLE","CUMPLE")</f>
        <v>NO CUMPLE</v>
      </c>
      <c r="AH715" s="51" t="str">
        <f>IF(AND($N715&gt;=NORMA!$R$18, $N715&lt;=NORMA!$S$18),"CUMPLE","NO CUMPLE")</f>
        <v>CUMPLE</v>
      </c>
      <c r="AI715" s="51" t="str">
        <f>IF($I715&gt;NORMA!$O$32,"NO CUMPLE","CUMPLE")</f>
        <v>CUMPLE</v>
      </c>
    </row>
    <row r="716" spans="1:35" ht="14.25" customHeight="1" x14ac:dyDescent="0.35">
      <c r="A716" s="250" t="s">
        <v>120</v>
      </c>
      <c r="B716" s="269" t="s">
        <v>119</v>
      </c>
      <c r="C716" s="270">
        <v>41556</v>
      </c>
      <c r="D716" s="251">
        <v>0.52083333333333337</v>
      </c>
      <c r="E716" s="262">
        <v>89</v>
      </c>
      <c r="F716" s="262">
        <v>228</v>
      </c>
      <c r="G716" s="262">
        <v>102</v>
      </c>
      <c r="H716" s="262">
        <v>30</v>
      </c>
      <c r="I716" s="249">
        <v>3.47</v>
      </c>
      <c r="J716" s="271">
        <v>3.43</v>
      </c>
      <c r="K716" s="243">
        <v>27.41</v>
      </c>
      <c r="L716" s="271">
        <v>1.274</v>
      </c>
      <c r="M716" s="249">
        <v>1.37</v>
      </c>
      <c r="N716" s="249">
        <v>7.64</v>
      </c>
      <c r="O716" s="250">
        <v>4300000</v>
      </c>
      <c r="P716" s="51" t="str">
        <f>IF(M716&lt;NORMA!$O$7,"NO CUMPLE","CUMPLE")</f>
        <v>CUMPLE</v>
      </c>
      <c r="Q716" s="51" t="str">
        <f>IF(E716&gt;NORMA!$O$8,"NO CUMPLE","CUMPLE")</f>
        <v>CUMPLE</v>
      </c>
      <c r="R716" s="51" t="str">
        <f>IF(F716&gt;NORMA!$O$9,"NO CUMPLE","CUMPLE")</f>
        <v>NO CUMPLE</v>
      </c>
      <c r="S716" s="51" t="str">
        <f>IF(K716&gt;NORMA!$O$10,"NO CUMPLE","CUMPLE")</f>
        <v>NO CUMPLE</v>
      </c>
      <c r="T716" s="51" t="str">
        <f>IF(J716&gt;NORMA!$O$11,"NO CUMPLE","CUMPLE")</f>
        <v>CUMPLE</v>
      </c>
      <c r="U716" s="51" t="str">
        <f>IF(G716&gt;NORMA!$O$12,"NO CUMPLE","CUMPLE")</f>
        <v>CUMPLE</v>
      </c>
      <c r="V716" s="51" t="str">
        <f>IF(H716&gt;NORMA!$O$13,"NO CUMPLE","CUMPLE")</f>
        <v>NO CUMPLE</v>
      </c>
      <c r="W716" s="51" t="str">
        <f>IF(O716&gt;NORMA!$O$14,"NO CUMPLE","CUMPLE")</f>
        <v>NO CUMPLE</v>
      </c>
      <c r="X716" s="51" t="str">
        <f>IF(AND(N716&gt;=NORMA!$Q$4, N716&lt;=NORMA!$R$4),"CUMPLE","NO CUMPLE")</f>
        <v>CUMPLE</v>
      </c>
      <c r="Y716" s="51" t="str">
        <f>IF(I716&gt;NORMA!$O$16,"NO CUMPLE","CUMPLE")</f>
        <v>NO CUMPLE</v>
      </c>
      <c r="Z716" s="51" t="str">
        <f>IF($M716&lt;NORMA!$O$23,"NO CUMPLE","CUMPLE")</f>
        <v>NO CUMPLE</v>
      </c>
      <c r="AA716" s="51" t="str">
        <f>IF($E716&gt;NORMA!$O$24,"NO CUMPLE","CUMPLE")</f>
        <v>NO CUMPLE</v>
      </c>
      <c r="AB716" s="51" t="str">
        <f>IF($F716&gt;NORMA!$O$25,"NO CUMPLE","CUMPLE")</f>
        <v>NO CUMPLE</v>
      </c>
      <c r="AC716" s="51" t="str">
        <f>IF($K716&gt;NORMA!$O$26,"NO CUMPLE","CUMPLE")</f>
        <v>NO CUMPLE</v>
      </c>
      <c r="AD716" s="51" t="str">
        <f>IF($J716&gt;NORMA!$O$27,"NO CUMPLE","CUMPLE")</f>
        <v>NO CUMPLE</v>
      </c>
      <c r="AE716" s="51" t="str">
        <f>IF($G716&gt;NORMA!$O$28,"NO CUMPLE","CUMPLE")</f>
        <v>CUMPLE</v>
      </c>
      <c r="AF716" s="51" t="str">
        <f>IF($H716&gt;NORMA!$O$29,"NO CUMPLE","CUMPLE")</f>
        <v>NO CUMPLE</v>
      </c>
      <c r="AG716" s="51" t="str">
        <f>IF($O716&gt;NORMA!$O$30,"NO CUMPLE","CUMPLE")</f>
        <v>NO CUMPLE</v>
      </c>
      <c r="AH716" s="51" t="str">
        <f>IF(AND($N716&gt;=NORMA!$R$18, $N716&lt;=NORMA!$S$18),"CUMPLE","NO CUMPLE")</f>
        <v>CUMPLE</v>
      </c>
      <c r="AI716" s="51" t="str">
        <f>IF($I716&gt;NORMA!$O$32,"NO CUMPLE","CUMPLE")</f>
        <v>NO CUMPLE</v>
      </c>
    </row>
    <row r="717" spans="1:35" ht="14.25" customHeight="1" x14ac:dyDescent="0.35">
      <c r="A717" s="213" t="s">
        <v>118</v>
      </c>
      <c r="B717" s="217" t="s">
        <v>119</v>
      </c>
      <c r="C717" s="240">
        <v>41556</v>
      </c>
      <c r="D717" s="251">
        <v>0.625</v>
      </c>
      <c r="E717" s="246">
        <v>9</v>
      </c>
      <c r="F717" s="246">
        <v>32.5</v>
      </c>
      <c r="G717" s="246">
        <v>17</v>
      </c>
      <c r="H717" s="216">
        <v>5.5</v>
      </c>
      <c r="I717" s="247">
        <v>0.39</v>
      </c>
      <c r="J717" s="242">
        <v>0.53</v>
      </c>
      <c r="K717" s="218">
        <v>9.98</v>
      </c>
      <c r="L717" s="242">
        <v>1.41</v>
      </c>
      <c r="M717" s="243">
        <v>3.39</v>
      </c>
      <c r="N717" s="243">
        <v>7.18</v>
      </c>
      <c r="O717" s="244">
        <v>150000</v>
      </c>
      <c r="P717" s="51" t="str">
        <f>IF(M717&lt;NORMA!$O$7,"NO CUMPLE","CUMPLE")</f>
        <v>CUMPLE</v>
      </c>
      <c r="Q717" s="51" t="str">
        <f>IF(E717&gt;NORMA!$O$8,"NO CUMPLE","CUMPLE")</f>
        <v>CUMPLE</v>
      </c>
      <c r="R717" s="51" t="str">
        <f>IF(F717&gt;NORMA!$O$9,"NO CUMPLE","CUMPLE")</f>
        <v>CUMPLE</v>
      </c>
      <c r="S717" s="51" t="str">
        <f>IF(K717&gt;NORMA!$O$10,"NO CUMPLE","CUMPLE")</f>
        <v>CUMPLE</v>
      </c>
      <c r="T717" s="51" t="str">
        <f>IF(J717&gt;NORMA!$O$11,"NO CUMPLE","CUMPLE")</f>
        <v>CUMPLE</v>
      </c>
      <c r="U717" s="51" t="str">
        <f>IF(G717&gt;NORMA!$O$12,"NO CUMPLE","CUMPLE")</f>
        <v>CUMPLE</v>
      </c>
      <c r="V717" s="51" t="str">
        <f>IF(H717&gt;NORMA!$O$13,"NO CUMPLE","CUMPLE")</f>
        <v>CUMPLE</v>
      </c>
      <c r="W717" s="51" t="str">
        <f>IF(O717&gt;NORMA!$O$14,"NO CUMPLE","CUMPLE")</f>
        <v>CUMPLE</v>
      </c>
      <c r="X717" s="51" t="str">
        <f>IF(AND(N717&gt;=NORMA!$Q$4, N717&lt;=NORMA!$R$4),"CUMPLE","NO CUMPLE")</f>
        <v>CUMPLE</v>
      </c>
      <c r="Y717" s="51" t="str">
        <f>IF(I717&gt;NORMA!$O$16,"NO CUMPLE","CUMPLE")</f>
        <v>CUMPLE</v>
      </c>
      <c r="Z717" s="51" t="str">
        <f>IF($M717&lt;NORMA!$O$23,"NO CUMPLE","CUMPLE")</f>
        <v>CUMPLE</v>
      </c>
      <c r="AA717" s="51" t="str">
        <f>IF($E717&gt;NORMA!$O$24,"NO CUMPLE","CUMPLE")</f>
        <v>CUMPLE</v>
      </c>
      <c r="AB717" s="51" t="str">
        <f>IF($F717&gt;NORMA!$O$25,"NO CUMPLE","CUMPLE")</f>
        <v>CUMPLE</v>
      </c>
      <c r="AC717" s="51" t="str">
        <f>IF($K717&gt;NORMA!$O$26,"NO CUMPLE","CUMPLE")</f>
        <v>CUMPLE</v>
      </c>
      <c r="AD717" s="51" t="str">
        <f>IF($J717&gt;NORMA!$O$27,"NO CUMPLE","CUMPLE")</f>
        <v>CUMPLE</v>
      </c>
      <c r="AE717" s="51" t="str">
        <f>IF($G717&gt;NORMA!$O$28,"NO CUMPLE","CUMPLE")</f>
        <v>CUMPLE</v>
      </c>
      <c r="AF717" s="51" t="str">
        <f>IF($H717&gt;NORMA!$O$29,"NO CUMPLE","CUMPLE")</f>
        <v>CUMPLE</v>
      </c>
      <c r="AG717" s="51" t="str">
        <f>IF($O717&gt;NORMA!$O$30,"NO CUMPLE","CUMPLE")</f>
        <v>NO CUMPLE</v>
      </c>
      <c r="AH717" s="51" t="str">
        <f>IF(AND($N717&gt;=NORMA!$R$18, $N717&lt;=NORMA!$S$18),"CUMPLE","NO CUMPLE")</f>
        <v>CUMPLE</v>
      </c>
      <c r="AI717" s="51" t="str">
        <f>IF($I717&gt;NORMA!$O$32,"NO CUMPLE","CUMPLE")</f>
        <v>CUMPLE</v>
      </c>
    </row>
    <row r="718" spans="1:35" ht="14.25" customHeight="1" x14ac:dyDescent="0.35">
      <c r="A718" s="244" t="s">
        <v>121</v>
      </c>
      <c r="B718" s="260" t="s">
        <v>119</v>
      </c>
      <c r="C718" s="261">
        <v>41558</v>
      </c>
      <c r="D718" s="251">
        <v>0.5</v>
      </c>
      <c r="E718" s="262">
        <v>105</v>
      </c>
      <c r="F718" s="262">
        <v>187</v>
      </c>
      <c r="G718" s="262">
        <v>79</v>
      </c>
      <c r="H718" s="262">
        <v>23</v>
      </c>
      <c r="I718" s="249">
        <v>3.9</v>
      </c>
      <c r="J718" s="271">
        <v>2.83</v>
      </c>
      <c r="K718" s="243">
        <v>24.63</v>
      </c>
      <c r="L718" s="271">
        <v>1.55</v>
      </c>
      <c r="M718" s="249">
        <v>2</v>
      </c>
      <c r="N718" s="249">
        <v>7.66</v>
      </c>
      <c r="O718" s="250">
        <v>4300000</v>
      </c>
      <c r="P718" s="51" t="str">
        <f>IF(M718&lt;NORMA!$O$7,"NO CUMPLE","CUMPLE")</f>
        <v>CUMPLE</v>
      </c>
      <c r="Q718" s="51" t="str">
        <f>IF(E718&gt;NORMA!$O$8,"NO CUMPLE","CUMPLE")</f>
        <v>NO CUMPLE</v>
      </c>
      <c r="R718" s="51" t="str">
        <f>IF(F718&gt;NORMA!$O$9,"NO CUMPLE","CUMPLE")</f>
        <v>CUMPLE</v>
      </c>
      <c r="S718" s="51" t="str">
        <f>IF(K718&gt;NORMA!$O$10,"NO CUMPLE","CUMPLE")</f>
        <v>NO CUMPLE</v>
      </c>
      <c r="T718" s="51" t="str">
        <f>IF(J718&gt;NORMA!$O$11,"NO CUMPLE","CUMPLE")</f>
        <v>CUMPLE</v>
      </c>
      <c r="U718" s="51" t="str">
        <f>IF(G718&gt;NORMA!$O$12,"NO CUMPLE","CUMPLE")</f>
        <v>CUMPLE</v>
      </c>
      <c r="V718" s="51" t="str">
        <f>IF(H718&gt;NORMA!$O$13,"NO CUMPLE","CUMPLE")</f>
        <v>NO CUMPLE</v>
      </c>
      <c r="W718" s="51" t="str">
        <f>IF(O718&gt;NORMA!$O$14,"NO CUMPLE","CUMPLE")</f>
        <v>NO CUMPLE</v>
      </c>
      <c r="X718" s="51" t="str">
        <f>IF(AND(N718&gt;=NORMA!$Q$4, N718&lt;=NORMA!$R$4),"CUMPLE","NO CUMPLE")</f>
        <v>CUMPLE</v>
      </c>
      <c r="Y718" s="51" t="str">
        <f>IF(I718&gt;NORMA!$O$16,"NO CUMPLE","CUMPLE")</f>
        <v>NO CUMPLE</v>
      </c>
      <c r="Z718" s="51" t="str">
        <f>IF($M718&lt;NORMA!$O$23,"NO CUMPLE","CUMPLE")</f>
        <v>CUMPLE</v>
      </c>
      <c r="AA718" s="51" t="str">
        <f>IF($E718&gt;NORMA!$O$24,"NO CUMPLE","CUMPLE")</f>
        <v>NO CUMPLE</v>
      </c>
      <c r="AB718" s="51" t="str">
        <f>IF($F718&gt;NORMA!$O$25,"NO CUMPLE","CUMPLE")</f>
        <v>NO CUMPLE</v>
      </c>
      <c r="AC718" s="51" t="str">
        <f>IF($K718&gt;NORMA!$O$26,"NO CUMPLE","CUMPLE")</f>
        <v>NO CUMPLE</v>
      </c>
      <c r="AD718" s="51" t="str">
        <f>IF($J718&gt;NORMA!$O$27,"NO CUMPLE","CUMPLE")</f>
        <v>CUMPLE</v>
      </c>
      <c r="AE718" s="51" t="str">
        <f>IF($G718&gt;NORMA!$O$28,"NO CUMPLE","CUMPLE")</f>
        <v>CUMPLE</v>
      </c>
      <c r="AF718" s="51" t="str">
        <f>IF($H718&gt;NORMA!$O$29,"NO CUMPLE","CUMPLE")</f>
        <v>NO CUMPLE</v>
      </c>
      <c r="AG718" s="51" t="str">
        <f>IF($O718&gt;NORMA!$O$30,"NO CUMPLE","CUMPLE")</f>
        <v>NO CUMPLE</v>
      </c>
      <c r="AH718" s="51" t="str">
        <f>IF(AND($N718&gt;=NORMA!$R$18, $N718&lt;=NORMA!$S$18),"CUMPLE","NO CUMPLE")</f>
        <v>CUMPLE</v>
      </c>
      <c r="AI718" s="51" t="str">
        <f>IF($I718&gt;NORMA!$O$32,"NO CUMPLE","CUMPLE")</f>
        <v>NO CUMPLE</v>
      </c>
    </row>
    <row r="719" spans="1:35" ht="14.25" customHeight="1" x14ac:dyDescent="0.35">
      <c r="A719" s="213" t="s">
        <v>117</v>
      </c>
      <c r="B719" s="267" t="s">
        <v>119</v>
      </c>
      <c r="C719" s="240">
        <v>41569</v>
      </c>
      <c r="D719" s="251">
        <v>0.625</v>
      </c>
      <c r="E719" s="246">
        <v>7</v>
      </c>
      <c r="F719" s="246">
        <v>220</v>
      </c>
      <c r="G719" s="246">
        <v>2733</v>
      </c>
      <c r="H719" s="216">
        <v>9.3000000000000007</v>
      </c>
      <c r="I719" s="247">
        <v>0.28999999999999998</v>
      </c>
      <c r="J719" s="242">
        <v>39.9</v>
      </c>
      <c r="K719" s="218">
        <v>28.38</v>
      </c>
      <c r="L719" s="242">
        <v>0.78</v>
      </c>
      <c r="M719" s="243">
        <v>6.56</v>
      </c>
      <c r="N719" s="243">
        <v>7.47</v>
      </c>
      <c r="O719" s="244">
        <v>210000</v>
      </c>
      <c r="P719" s="51" t="str">
        <f>IF(M719&lt;NORMA!$O$7,"NO CUMPLE","CUMPLE")</f>
        <v>CUMPLE</v>
      </c>
      <c r="Q719" s="51" t="str">
        <f>IF(E719&gt;NORMA!$O$8,"NO CUMPLE","CUMPLE")</f>
        <v>CUMPLE</v>
      </c>
      <c r="R719" s="51" t="str">
        <f>IF(F719&gt;NORMA!$O$9,"NO CUMPLE","CUMPLE")</f>
        <v>NO CUMPLE</v>
      </c>
      <c r="S719" s="51" t="str">
        <f>IF(K719&gt;NORMA!$O$10,"NO CUMPLE","CUMPLE")</f>
        <v>NO CUMPLE</v>
      </c>
      <c r="T719" s="51" t="str">
        <f>IF(J719&gt;NORMA!$O$11,"NO CUMPLE","CUMPLE")</f>
        <v>NO CUMPLE</v>
      </c>
      <c r="U719" s="51" t="str">
        <f>IF(G719&gt;NORMA!$O$12,"NO CUMPLE","CUMPLE")</f>
        <v>NO CUMPLE</v>
      </c>
      <c r="V719" s="51" t="str">
        <f>IF(H719&gt;NORMA!$O$13,"NO CUMPLE","CUMPLE")</f>
        <v>CUMPLE</v>
      </c>
      <c r="W719" s="51" t="str">
        <f>IF(O719&gt;NORMA!$O$14,"NO CUMPLE","CUMPLE")</f>
        <v>CUMPLE</v>
      </c>
      <c r="X719" s="51" t="str">
        <f>IF(AND(N719&gt;=NORMA!$Q$4, N719&lt;=NORMA!$R$4),"CUMPLE","NO CUMPLE")</f>
        <v>CUMPLE</v>
      </c>
      <c r="Y719" s="51" t="str">
        <f>IF(I719&gt;NORMA!$O$16,"NO CUMPLE","CUMPLE")</f>
        <v>CUMPLE</v>
      </c>
      <c r="Z719" s="51" t="str">
        <f>IF($M719&lt;NORMA!$O$23,"NO CUMPLE","CUMPLE")</f>
        <v>CUMPLE</v>
      </c>
      <c r="AA719" s="51" t="str">
        <f>IF($E719&gt;NORMA!$O$24,"NO CUMPLE","CUMPLE")</f>
        <v>CUMPLE</v>
      </c>
      <c r="AB719" s="51" t="str">
        <f>IF($F719&gt;NORMA!$O$25,"NO CUMPLE","CUMPLE")</f>
        <v>NO CUMPLE</v>
      </c>
      <c r="AC719" s="51" t="str">
        <f>IF($K719&gt;NORMA!$O$26,"NO CUMPLE","CUMPLE")</f>
        <v>NO CUMPLE</v>
      </c>
      <c r="AD719" s="51" t="str">
        <f>IF($J719&gt;NORMA!$O$27,"NO CUMPLE","CUMPLE")</f>
        <v>NO CUMPLE</v>
      </c>
      <c r="AE719" s="51" t="str">
        <f>IF($G719&gt;NORMA!$O$28,"NO CUMPLE","CUMPLE")</f>
        <v>NO CUMPLE</v>
      </c>
      <c r="AF719" s="51" t="str">
        <f>IF($H719&gt;NORMA!$O$29,"NO CUMPLE","CUMPLE")</f>
        <v>CUMPLE</v>
      </c>
      <c r="AG719" s="51" t="str">
        <f>IF($O719&gt;NORMA!$O$30,"NO CUMPLE","CUMPLE")</f>
        <v>NO CUMPLE</v>
      </c>
      <c r="AH719" s="51" t="str">
        <f>IF(AND($N719&gt;=NORMA!$R$18, $N719&lt;=NORMA!$S$18),"CUMPLE","NO CUMPLE")</f>
        <v>CUMPLE</v>
      </c>
      <c r="AI719" s="51" t="str">
        <f>IF($I719&gt;NORMA!$O$32,"NO CUMPLE","CUMPLE")</f>
        <v>CUMPLE</v>
      </c>
    </row>
    <row r="720" spans="1:35" ht="14.25" customHeight="1" x14ac:dyDescent="0.35">
      <c r="A720" s="250" t="s">
        <v>120</v>
      </c>
      <c r="B720" s="269" t="s">
        <v>119</v>
      </c>
      <c r="C720" s="270">
        <v>41575</v>
      </c>
      <c r="D720" s="251">
        <v>0.375</v>
      </c>
      <c r="E720" s="262">
        <v>78</v>
      </c>
      <c r="F720" s="262">
        <v>220</v>
      </c>
      <c r="G720" s="262">
        <v>92</v>
      </c>
      <c r="H720" s="262">
        <v>29</v>
      </c>
      <c r="I720" s="249">
        <v>3.76</v>
      </c>
      <c r="J720" s="271">
        <v>4.01</v>
      </c>
      <c r="K720" s="243">
        <v>37.69</v>
      </c>
      <c r="L720" s="271">
        <v>1.1259999999999999</v>
      </c>
      <c r="M720" s="249">
        <v>1.78</v>
      </c>
      <c r="N720" s="249">
        <v>7.88</v>
      </c>
      <c r="O720" s="250">
        <v>9300000</v>
      </c>
      <c r="P720" s="51" t="str">
        <f>IF(M720&lt;NORMA!$O$7,"NO CUMPLE","CUMPLE")</f>
        <v>CUMPLE</v>
      </c>
      <c r="Q720" s="51" t="str">
        <f>IF(E720&gt;NORMA!$O$8,"NO CUMPLE","CUMPLE")</f>
        <v>CUMPLE</v>
      </c>
      <c r="R720" s="51" t="str">
        <f>IF(F720&gt;NORMA!$O$9,"NO CUMPLE","CUMPLE")</f>
        <v>NO CUMPLE</v>
      </c>
      <c r="S720" s="51" t="str">
        <f>IF(K720&gt;NORMA!$O$10,"NO CUMPLE","CUMPLE")</f>
        <v>NO CUMPLE</v>
      </c>
      <c r="T720" s="51" t="str">
        <f>IF(J720&gt;NORMA!$O$11,"NO CUMPLE","CUMPLE")</f>
        <v>CUMPLE</v>
      </c>
      <c r="U720" s="51" t="str">
        <f>IF(G720&gt;NORMA!$O$12,"NO CUMPLE","CUMPLE")</f>
        <v>CUMPLE</v>
      </c>
      <c r="V720" s="51" t="str">
        <f>IF(H720&gt;NORMA!$O$13,"NO CUMPLE","CUMPLE")</f>
        <v>NO CUMPLE</v>
      </c>
      <c r="W720" s="51" t="str">
        <f>IF(O720&gt;NORMA!$O$14,"NO CUMPLE","CUMPLE")</f>
        <v>NO CUMPLE</v>
      </c>
      <c r="X720" s="51" t="str">
        <f>IF(AND(N720&gt;=NORMA!$Q$4, N720&lt;=NORMA!$R$4),"CUMPLE","NO CUMPLE")</f>
        <v>CUMPLE</v>
      </c>
      <c r="Y720" s="51" t="str">
        <f>IF(I720&gt;NORMA!$O$16,"NO CUMPLE","CUMPLE")</f>
        <v>NO CUMPLE</v>
      </c>
      <c r="Z720" s="51" t="str">
        <f>IF($M720&lt;NORMA!$O$23,"NO CUMPLE","CUMPLE")</f>
        <v>NO CUMPLE</v>
      </c>
      <c r="AA720" s="51" t="str">
        <f>IF($E720&gt;NORMA!$O$24,"NO CUMPLE","CUMPLE")</f>
        <v>NO CUMPLE</v>
      </c>
      <c r="AB720" s="51" t="str">
        <f>IF($F720&gt;NORMA!$O$25,"NO CUMPLE","CUMPLE")</f>
        <v>NO CUMPLE</v>
      </c>
      <c r="AC720" s="51" t="str">
        <f>IF($K720&gt;NORMA!$O$26,"NO CUMPLE","CUMPLE")</f>
        <v>NO CUMPLE</v>
      </c>
      <c r="AD720" s="51" t="str">
        <f>IF($J720&gt;NORMA!$O$27,"NO CUMPLE","CUMPLE")</f>
        <v>NO CUMPLE</v>
      </c>
      <c r="AE720" s="51" t="str">
        <f>IF($G720&gt;NORMA!$O$28,"NO CUMPLE","CUMPLE")</f>
        <v>CUMPLE</v>
      </c>
      <c r="AF720" s="51" t="str">
        <f>IF($H720&gt;NORMA!$O$29,"NO CUMPLE","CUMPLE")</f>
        <v>NO CUMPLE</v>
      </c>
      <c r="AG720" s="51" t="str">
        <f>IF($O720&gt;NORMA!$O$30,"NO CUMPLE","CUMPLE")</f>
        <v>NO CUMPLE</v>
      </c>
      <c r="AH720" s="51" t="str">
        <f>IF(AND($N720&gt;=NORMA!$R$18, $N720&lt;=NORMA!$S$18),"CUMPLE","NO CUMPLE")</f>
        <v>CUMPLE</v>
      </c>
      <c r="AI720" s="51" t="str">
        <f>IF($I720&gt;NORMA!$O$32,"NO CUMPLE","CUMPLE")</f>
        <v>NO CUMPLE</v>
      </c>
    </row>
    <row r="721" spans="1:35" ht="14.25" customHeight="1" x14ac:dyDescent="0.35">
      <c r="A721" s="213" t="s">
        <v>118</v>
      </c>
      <c r="B721" s="217" t="s">
        <v>119</v>
      </c>
      <c r="C721" s="240">
        <v>41575</v>
      </c>
      <c r="D721" s="251">
        <v>0.25</v>
      </c>
      <c r="E721" s="246">
        <v>7.4</v>
      </c>
      <c r="F721" s="246">
        <v>32.5</v>
      </c>
      <c r="G721" s="246">
        <v>18</v>
      </c>
      <c r="H721" s="216">
        <v>5.6</v>
      </c>
      <c r="I721" s="247">
        <v>0.66</v>
      </c>
      <c r="J721" s="242">
        <v>0.78</v>
      </c>
      <c r="K721" s="218">
        <v>10</v>
      </c>
      <c r="L721" s="242">
        <v>0.76</v>
      </c>
      <c r="M721" s="243">
        <v>3.4</v>
      </c>
      <c r="N721" s="243">
        <v>7.77</v>
      </c>
      <c r="O721" s="244">
        <v>930000</v>
      </c>
      <c r="P721" s="51" t="str">
        <f>IF(M721&lt;NORMA!$O$7,"NO CUMPLE","CUMPLE")</f>
        <v>CUMPLE</v>
      </c>
      <c r="Q721" s="51" t="str">
        <f>IF(E721&gt;NORMA!$O$8,"NO CUMPLE","CUMPLE")</f>
        <v>CUMPLE</v>
      </c>
      <c r="R721" s="51" t="str">
        <f>IF(F721&gt;NORMA!$O$9,"NO CUMPLE","CUMPLE")</f>
        <v>CUMPLE</v>
      </c>
      <c r="S721" s="51" t="str">
        <f>IF(K721&gt;NORMA!$O$10,"NO CUMPLE","CUMPLE")</f>
        <v>CUMPLE</v>
      </c>
      <c r="T721" s="51" t="str">
        <f>IF(J721&gt;NORMA!$O$11,"NO CUMPLE","CUMPLE")</f>
        <v>CUMPLE</v>
      </c>
      <c r="U721" s="51" t="str">
        <f>IF(G721&gt;NORMA!$O$12,"NO CUMPLE","CUMPLE")</f>
        <v>CUMPLE</v>
      </c>
      <c r="V721" s="51" t="str">
        <f>IF(H721&gt;NORMA!$O$13,"NO CUMPLE","CUMPLE")</f>
        <v>CUMPLE</v>
      </c>
      <c r="W721" s="51" t="str">
        <f>IF(O721&gt;NORMA!$O$14,"NO CUMPLE","CUMPLE")</f>
        <v>CUMPLE</v>
      </c>
      <c r="X721" s="51" t="str">
        <f>IF(AND(N721&gt;=NORMA!$Q$4, N721&lt;=NORMA!$R$4),"CUMPLE","NO CUMPLE")</f>
        <v>CUMPLE</v>
      </c>
      <c r="Y721" s="51" t="str">
        <f>IF(I721&gt;NORMA!$O$16,"NO CUMPLE","CUMPLE")</f>
        <v>CUMPLE</v>
      </c>
      <c r="Z721" s="51" t="str">
        <f>IF($M721&lt;NORMA!$O$23,"NO CUMPLE","CUMPLE")</f>
        <v>CUMPLE</v>
      </c>
      <c r="AA721" s="51" t="str">
        <f>IF($E721&gt;NORMA!$O$24,"NO CUMPLE","CUMPLE")</f>
        <v>CUMPLE</v>
      </c>
      <c r="AB721" s="51" t="str">
        <f>IF($F721&gt;NORMA!$O$25,"NO CUMPLE","CUMPLE")</f>
        <v>CUMPLE</v>
      </c>
      <c r="AC721" s="51" t="str">
        <f>IF($K721&gt;NORMA!$O$26,"NO CUMPLE","CUMPLE")</f>
        <v>CUMPLE</v>
      </c>
      <c r="AD721" s="51" t="str">
        <f>IF($J721&gt;NORMA!$O$27,"NO CUMPLE","CUMPLE")</f>
        <v>CUMPLE</v>
      </c>
      <c r="AE721" s="51" t="str">
        <f>IF($G721&gt;NORMA!$O$28,"NO CUMPLE","CUMPLE")</f>
        <v>CUMPLE</v>
      </c>
      <c r="AF721" s="51" t="str">
        <f>IF($H721&gt;NORMA!$O$29,"NO CUMPLE","CUMPLE")</f>
        <v>CUMPLE</v>
      </c>
      <c r="AG721" s="51" t="str">
        <f>IF($O721&gt;NORMA!$O$30,"NO CUMPLE","CUMPLE")</f>
        <v>NO CUMPLE</v>
      </c>
      <c r="AH721" s="51" t="str">
        <f>IF(AND($N721&gt;=NORMA!$R$18, $N721&lt;=NORMA!$S$18),"CUMPLE","NO CUMPLE")</f>
        <v>CUMPLE</v>
      </c>
      <c r="AI721" s="51" t="str">
        <f>IF($I721&gt;NORMA!$O$32,"NO CUMPLE","CUMPLE")</f>
        <v>CUMPLE</v>
      </c>
    </row>
    <row r="722" spans="1:35" ht="14.25" customHeight="1" x14ac:dyDescent="0.35">
      <c r="A722" s="244" t="s">
        <v>121</v>
      </c>
      <c r="B722" s="260" t="s">
        <v>119</v>
      </c>
      <c r="C722" s="261">
        <v>41590</v>
      </c>
      <c r="D722" s="251">
        <v>0.58333333333333337</v>
      </c>
      <c r="E722" s="262">
        <v>15.3</v>
      </c>
      <c r="F722" s="262">
        <v>77.8</v>
      </c>
      <c r="G722" s="262">
        <v>68</v>
      </c>
      <c r="H722" s="262">
        <v>22</v>
      </c>
      <c r="I722" s="249">
        <v>1.05</v>
      </c>
      <c r="J722" s="271">
        <v>1.21</v>
      </c>
      <c r="K722" s="243">
        <v>14.29</v>
      </c>
      <c r="L722" s="271">
        <v>7.5039999999999996</v>
      </c>
      <c r="M722" s="259" t="s">
        <v>61</v>
      </c>
      <c r="N722" s="249">
        <v>7.61</v>
      </c>
      <c r="O722" s="250">
        <v>430000</v>
      </c>
      <c r="P722" s="51" t="str">
        <f>IF(M722&lt;NORMA!$O$7,"NO CUMPLE","CUMPLE")</f>
        <v>CUMPLE</v>
      </c>
      <c r="Q722" s="51" t="str">
        <f>IF(E722&gt;NORMA!$O$8,"NO CUMPLE","CUMPLE")</f>
        <v>CUMPLE</v>
      </c>
      <c r="R722" s="51" t="str">
        <f>IF(F722&gt;NORMA!$O$9,"NO CUMPLE","CUMPLE")</f>
        <v>CUMPLE</v>
      </c>
      <c r="S722" s="51" t="str">
        <f>IF(K722&gt;NORMA!$O$10,"NO CUMPLE","CUMPLE")</f>
        <v>CUMPLE</v>
      </c>
      <c r="T722" s="51" t="str">
        <f>IF(J722&gt;NORMA!$O$11,"NO CUMPLE","CUMPLE")</f>
        <v>CUMPLE</v>
      </c>
      <c r="U722" s="51" t="str">
        <f>IF(G722&gt;NORMA!$O$12,"NO CUMPLE","CUMPLE")</f>
        <v>CUMPLE</v>
      </c>
      <c r="V722" s="51" t="str">
        <f>IF(H722&gt;NORMA!$O$13,"NO CUMPLE","CUMPLE")</f>
        <v>NO CUMPLE</v>
      </c>
      <c r="W722" s="51" t="str">
        <f>IF(O722&gt;NORMA!$O$14,"NO CUMPLE","CUMPLE")</f>
        <v>CUMPLE</v>
      </c>
      <c r="X722" s="51" t="str">
        <f>IF(AND(N722&gt;=NORMA!$Q$4, N722&lt;=NORMA!$R$4),"CUMPLE","NO CUMPLE")</f>
        <v>CUMPLE</v>
      </c>
      <c r="Y722" s="51" t="str">
        <f>IF(I722&gt;NORMA!$O$16,"NO CUMPLE","CUMPLE")</f>
        <v>CUMPLE</v>
      </c>
      <c r="Z722" s="51" t="str">
        <f>IF($M722&lt;NORMA!$O$23,"NO CUMPLE","CUMPLE")</f>
        <v>CUMPLE</v>
      </c>
      <c r="AA722" s="51" t="str">
        <f>IF($E722&gt;NORMA!$O$24,"NO CUMPLE","CUMPLE")</f>
        <v>CUMPLE</v>
      </c>
      <c r="AB722" s="51" t="str">
        <f>IF($F722&gt;NORMA!$O$25,"NO CUMPLE","CUMPLE")</f>
        <v>NO CUMPLE</v>
      </c>
      <c r="AC722" s="51" t="str">
        <f>IF($K722&gt;NORMA!$O$26,"NO CUMPLE","CUMPLE")</f>
        <v>NO CUMPLE</v>
      </c>
      <c r="AD722" s="51" t="str">
        <f>IF($J722&gt;NORMA!$O$27,"NO CUMPLE","CUMPLE")</f>
        <v>CUMPLE</v>
      </c>
      <c r="AE722" s="51" t="str">
        <f>IF($G722&gt;NORMA!$O$28,"NO CUMPLE","CUMPLE")</f>
        <v>CUMPLE</v>
      </c>
      <c r="AF722" s="51" t="str">
        <f>IF($H722&gt;NORMA!$O$29,"NO CUMPLE","CUMPLE")</f>
        <v>NO CUMPLE</v>
      </c>
      <c r="AG722" s="51" t="str">
        <f>IF($O722&gt;NORMA!$O$30,"NO CUMPLE","CUMPLE")</f>
        <v>NO CUMPLE</v>
      </c>
      <c r="AH722" s="51" t="str">
        <f>IF(AND($N722&gt;=NORMA!$R$18, $N722&lt;=NORMA!$S$18),"CUMPLE","NO CUMPLE")</f>
        <v>CUMPLE</v>
      </c>
      <c r="AI722" s="51" t="str">
        <f>IF($I722&gt;NORMA!$O$32,"NO CUMPLE","CUMPLE")</f>
        <v>NO CUMPLE</v>
      </c>
    </row>
    <row r="723" spans="1:35" ht="14.25" customHeight="1" x14ac:dyDescent="0.35">
      <c r="A723" s="213" t="s">
        <v>120</v>
      </c>
      <c r="B723" s="217" t="s">
        <v>119</v>
      </c>
      <c r="C723" s="240">
        <v>41914</v>
      </c>
      <c r="D723" s="251">
        <v>0.34375</v>
      </c>
      <c r="E723" s="246">
        <v>3</v>
      </c>
      <c r="F723" s="246">
        <v>56</v>
      </c>
      <c r="G723" s="246">
        <v>104</v>
      </c>
      <c r="H723" s="216">
        <v>1.22</v>
      </c>
      <c r="I723" s="247">
        <v>0.36</v>
      </c>
      <c r="J723" s="242">
        <v>0.87</v>
      </c>
      <c r="K723" s="218">
        <v>20.937000000000001</v>
      </c>
      <c r="L723" s="242">
        <v>0.62705060000000001</v>
      </c>
      <c r="M723" s="243">
        <v>1.1100000000000001</v>
      </c>
      <c r="N723" s="243">
        <v>7.6</v>
      </c>
      <c r="O723" s="244">
        <v>13000000</v>
      </c>
      <c r="P723" s="51" t="str">
        <f>IF(M723&lt;NORMA!$O$7,"NO CUMPLE","CUMPLE")</f>
        <v>CUMPLE</v>
      </c>
      <c r="Q723" s="51" t="str">
        <f>IF(E723&gt;NORMA!$O$8,"NO CUMPLE","CUMPLE")</f>
        <v>CUMPLE</v>
      </c>
      <c r="R723" s="51" t="str">
        <f>IF(F723&gt;NORMA!$O$9,"NO CUMPLE","CUMPLE")</f>
        <v>CUMPLE</v>
      </c>
      <c r="S723" s="51" t="str">
        <f>IF(K723&gt;NORMA!$O$10,"NO CUMPLE","CUMPLE")</f>
        <v>NO CUMPLE</v>
      </c>
      <c r="T723" s="51" t="str">
        <f>IF(J723&gt;NORMA!$O$11,"NO CUMPLE","CUMPLE")</f>
        <v>CUMPLE</v>
      </c>
      <c r="U723" s="51" t="str">
        <f>IF(G723&gt;NORMA!$O$12,"NO CUMPLE","CUMPLE")</f>
        <v>CUMPLE</v>
      </c>
      <c r="V723" s="51" t="str">
        <f>IF(H723&gt;NORMA!$O$13,"NO CUMPLE","CUMPLE")</f>
        <v>CUMPLE</v>
      </c>
      <c r="W723" s="51" t="str">
        <f>IF(O723&gt;NORMA!$O$14,"NO CUMPLE","CUMPLE")</f>
        <v>NO CUMPLE</v>
      </c>
      <c r="X723" s="51" t="str">
        <f>IF(AND(N723&gt;=NORMA!$Q$4, N723&lt;=NORMA!$R$4),"CUMPLE","NO CUMPLE")</f>
        <v>CUMPLE</v>
      </c>
      <c r="Y723" s="51" t="str">
        <f>IF(I723&gt;NORMA!$O$16,"NO CUMPLE","CUMPLE")</f>
        <v>CUMPLE</v>
      </c>
      <c r="Z723" s="51" t="str">
        <f>IF($M723&lt;NORMA!$O$23,"NO CUMPLE","CUMPLE")</f>
        <v>NO CUMPLE</v>
      </c>
      <c r="AA723" s="51" t="str">
        <f>IF($E723&gt;NORMA!$O$24,"NO CUMPLE","CUMPLE")</f>
        <v>CUMPLE</v>
      </c>
      <c r="AB723" s="51" t="str">
        <f>IF($F723&gt;NORMA!$O$25,"NO CUMPLE","CUMPLE")</f>
        <v>NO CUMPLE</v>
      </c>
      <c r="AC723" s="51" t="str">
        <f>IF($K723&gt;NORMA!$O$26,"NO CUMPLE","CUMPLE")</f>
        <v>NO CUMPLE</v>
      </c>
      <c r="AD723" s="51" t="str">
        <f>IF($J723&gt;NORMA!$O$27,"NO CUMPLE","CUMPLE")</f>
        <v>CUMPLE</v>
      </c>
      <c r="AE723" s="51" t="str">
        <f>IF($G723&gt;NORMA!$O$28,"NO CUMPLE","CUMPLE")</f>
        <v>CUMPLE</v>
      </c>
      <c r="AF723" s="51" t="str">
        <f>IF($H723&gt;NORMA!$O$29,"NO CUMPLE","CUMPLE")</f>
        <v>CUMPLE</v>
      </c>
      <c r="AG723" s="51" t="str">
        <f>IF($O723&gt;NORMA!$O$30,"NO CUMPLE","CUMPLE")</f>
        <v>NO CUMPLE</v>
      </c>
      <c r="AH723" s="51" t="str">
        <f>IF(AND($N723&gt;=NORMA!$R$18, $N723&lt;=NORMA!$S$18),"CUMPLE","NO CUMPLE")</f>
        <v>CUMPLE</v>
      </c>
      <c r="AI723" s="51" t="str">
        <f>IF($I723&gt;NORMA!$O$32,"NO CUMPLE","CUMPLE")</f>
        <v>CUMPLE</v>
      </c>
    </row>
    <row r="724" spans="1:35" ht="14.25" customHeight="1" x14ac:dyDescent="0.35">
      <c r="A724" s="213" t="s">
        <v>118</v>
      </c>
      <c r="B724" s="217" t="s">
        <v>119</v>
      </c>
      <c r="C724" s="240">
        <v>41914</v>
      </c>
      <c r="D724" s="251">
        <v>0.5</v>
      </c>
      <c r="E724" s="246">
        <v>10</v>
      </c>
      <c r="F724" s="246">
        <v>34</v>
      </c>
      <c r="G724" s="246">
        <v>53</v>
      </c>
      <c r="H724" s="216">
        <v>1.6</v>
      </c>
      <c r="I724" s="247">
        <v>0.45</v>
      </c>
      <c r="J724" s="242">
        <v>0.78</v>
      </c>
      <c r="K724" s="218">
        <v>11.667</v>
      </c>
      <c r="L724" s="242">
        <v>0.49227160000000003</v>
      </c>
      <c r="M724" s="243">
        <v>0.85</v>
      </c>
      <c r="N724" s="243">
        <v>7.23</v>
      </c>
      <c r="O724" s="244">
        <v>2500000</v>
      </c>
      <c r="P724" s="51" t="str">
        <f>IF(M724&lt;NORMA!$O$7,"NO CUMPLE","CUMPLE")</f>
        <v>NO CUMPLE</v>
      </c>
      <c r="Q724" s="51" t="str">
        <f>IF(E724&gt;NORMA!$O$8,"NO CUMPLE","CUMPLE")</f>
        <v>CUMPLE</v>
      </c>
      <c r="R724" s="51" t="str">
        <f>IF(F724&gt;NORMA!$O$9,"NO CUMPLE","CUMPLE")</f>
        <v>CUMPLE</v>
      </c>
      <c r="S724" s="51" t="str">
        <f>IF(K724&gt;NORMA!$O$10,"NO CUMPLE","CUMPLE")</f>
        <v>CUMPLE</v>
      </c>
      <c r="T724" s="51" t="str">
        <f>IF(J724&gt;NORMA!$O$11,"NO CUMPLE","CUMPLE")</f>
        <v>CUMPLE</v>
      </c>
      <c r="U724" s="51" t="str">
        <f>IF(G724&gt;NORMA!$O$12,"NO CUMPLE","CUMPLE")</f>
        <v>CUMPLE</v>
      </c>
      <c r="V724" s="51" t="str">
        <f>IF(H724&gt;NORMA!$O$13,"NO CUMPLE","CUMPLE")</f>
        <v>CUMPLE</v>
      </c>
      <c r="W724" s="51" t="str">
        <f>IF(O724&gt;NORMA!$O$14,"NO CUMPLE","CUMPLE")</f>
        <v>NO CUMPLE</v>
      </c>
      <c r="X724" s="51" t="str">
        <f>IF(AND(N724&gt;=NORMA!$Q$4, N724&lt;=NORMA!$R$4),"CUMPLE","NO CUMPLE")</f>
        <v>CUMPLE</v>
      </c>
      <c r="Y724" s="51" t="str">
        <f>IF(I724&gt;NORMA!$O$16,"NO CUMPLE","CUMPLE")</f>
        <v>CUMPLE</v>
      </c>
      <c r="Z724" s="51" t="str">
        <f>IF($M724&lt;NORMA!$O$23,"NO CUMPLE","CUMPLE")</f>
        <v>NO CUMPLE</v>
      </c>
      <c r="AA724" s="51" t="str">
        <f>IF($E724&gt;NORMA!$O$24,"NO CUMPLE","CUMPLE")</f>
        <v>CUMPLE</v>
      </c>
      <c r="AB724" s="51" t="str">
        <f>IF($F724&gt;NORMA!$O$25,"NO CUMPLE","CUMPLE")</f>
        <v>CUMPLE</v>
      </c>
      <c r="AC724" s="51" t="str">
        <f>IF($K724&gt;NORMA!$O$26,"NO CUMPLE","CUMPLE")</f>
        <v>NO CUMPLE</v>
      </c>
      <c r="AD724" s="51" t="str">
        <f>IF($J724&gt;NORMA!$O$27,"NO CUMPLE","CUMPLE")</f>
        <v>CUMPLE</v>
      </c>
      <c r="AE724" s="51" t="str">
        <f>IF($G724&gt;NORMA!$O$28,"NO CUMPLE","CUMPLE")</f>
        <v>CUMPLE</v>
      </c>
      <c r="AF724" s="51" t="str">
        <f>IF($H724&gt;NORMA!$O$29,"NO CUMPLE","CUMPLE")</f>
        <v>CUMPLE</v>
      </c>
      <c r="AG724" s="51" t="str">
        <f>IF($O724&gt;NORMA!$O$30,"NO CUMPLE","CUMPLE")</f>
        <v>NO CUMPLE</v>
      </c>
      <c r="AH724" s="51" t="str">
        <f>IF(AND($N724&gt;=NORMA!$R$18, $N724&lt;=NORMA!$S$18),"CUMPLE","NO CUMPLE")</f>
        <v>CUMPLE</v>
      </c>
      <c r="AI724" s="51" t="str">
        <f>IF($I724&gt;NORMA!$O$32,"NO CUMPLE","CUMPLE")</f>
        <v>CUMPLE</v>
      </c>
    </row>
    <row r="725" spans="1:35" ht="14.25" customHeight="1" x14ac:dyDescent="0.35">
      <c r="A725" s="213" t="s">
        <v>117</v>
      </c>
      <c r="B725" s="267" t="s">
        <v>119</v>
      </c>
      <c r="C725" s="240">
        <v>41918</v>
      </c>
      <c r="D725" s="251">
        <v>0.33333333333333331</v>
      </c>
      <c r="E725" s="246">
        <v>16</v>
      </c>
      <c r="F725" s="246">
        <v>32</v>
      </c>
      <c r="G725" s="246">
        <v>59</v>
      </c>
      <c r="H725" s="216">
        <v>1.22</v>
      </c>
      <c r="I725" s="247">
        <v>0.48</v>
      </c>
      <c r="J725" s="242">
        <v>0.64</v>
      </c>
      <c r="K725" s="218">
        <v>23.637</v>
      </c>
      <c r="L725" s="242">
        <v>1.0031028</v>
      </c>
      <c r="M725" s="243">
        <v>4.16</v>
      </c>
      <c r="N725" s="243">
        <v>7.45</v>
      </c>
      <c r="O725" s="244">
        <v>270000</v>
      </c>
      <c r="P725" s="51" t="str">
        <f>IF(M725&lt;NORMA!$O$7,"NO CUMPLE","CUMPLE")</f>
        <v>CUMPLE</v>
      </c>
      <c r="Q725" s="51" t="str">
        <f>IF(E725&gt;NORMA!$O$8,"NO CUMPLE","CUMPLE")</f>
        <v>CUMPLE</v>
      </c>
      <c r="R725" s="51" t="str">
        <f>IF(F725&gt;NORMA!$O$9,"NO CUMPLE","CUMPLE")</f>
        <v>CUMPLE</v>
      </c>
      <c r="S725" s="51" t="str">
        <f>IF(K725&gt;NORMA!$O$10,"NO CUMPLE","CUMPLE")</f>
        <v>NO CUMPLE</v>
      </c>
      <c r="T725" s="51" t="str">
        <f>IF(J725&gt;NORMA!$O$11,"NO CUMPLE","CUMPLE")</f>
        <v>CUMPLE</v>
      </c>
      <c r="U725" s="51" t="str">
        <f>IF(G725&gt;NORMA!$O$12,"NO CUMPLE","CUMPLE")</f>
        <v>CUMPLE</v>
      </c>
      <c r="V725" s="51" t="str">
        <f>IF(H725&gt;NORMA!$O$13,"NO CUMPLE","CUMPLE")</f>
        <v>CUMPLE</v>
      </c>
      <c r="W725" s="51" t="str">
        <f>IF(O725&gt;NORMA!$O$14,"NO CUMPLE","CUMPLE")</f>
        <v>CUMPLE</v>
      </c>
      <c r="X725" s="51" t="str">
        <f>IF(AND(N725&gt;=NORMA!$Q$4, N725&lt;=NORMA!$R$4),"CUMPLE","NO CUMPLE")</f>
        <v>CUMPLE</v>
      </c>
      <c r="Y725" s="51" t="str">
        <f>IF(I725&gt;NORMA!$O$16,"NO CUMPLE","CUMPLE")</f>
        <v>CUMPLE</v>
      </c>
      <c r="Z725" s="51" t="str">
        <f>IF($M725&lt;NORMA!$O$23,"NO CUMPLE","CUMPLE")</f>
        <v>CUMPLE</v>
      </c>
      <c r="AA725" s="51" t="str">
        <f>IF($E725&gt;NORMA!$O$24,"NO CUMPLE","CUMPLE")</f>
        <v>CUMPLE</v>
      </c>
      <c r="AB725" s="51" t="str">
        <f>IF($F725&gt;NORMA!$O$25,"NO CUMPLE","CUMPLE")</f>
        <v>CUMPLE</v>
      </c>
      <c r="AC725" s="51" t="str">
        <f>IF($K725&gt;NORMA!$O$26,"NO CUMPLE","CUMPLE")</f>
        <v>NO CUMPLE</v>
      </c>
      <c r="AD725" s="51" t="str">
        <f>IF($J725&gt;NORMA!$O$27,"NO CUMPLE","CUMPLE")</f>
        <v>CUMPLE</v>
      </c>
      <c r="AE725" s="51" t="str">
        <f>IF($G725&gt;NORMA!$O$28,"NO CUMPLE","CUMPLE")</f>
        <v>CUMPLE</v>
      </c>
      <c r="AF725" s="51" t="str">
        <f>IF($H725&gt;NORMA!$O$29,"NO CUMPLE","CUMPLE")</f>
        <v>CUMPLE</v>
      </c>
      <c r="AG725" s="51" t="str">
        <f>IF($O725&gt;NORMA!$O$30,"NO CUMPLE","CUMPLE")</f>
        <v>NO CUMPLE</v>
      </c>
      <c r="AH725" s="51" t="str">
        <f>IF(AND($N725&gt;=NORMA!$R$18, $N725&lt;=NORMA!$S$18),"CUMPLE","NO CUMPLE")</f>
        <v>CUMPLE</v>
      </c>
      <c r="AI725" s="51" t="str">
        <f>IF($I725&gt;NORMA!$O$32,"NO CUMPLE","CUMPLE")</f>
        <v>CUMPLE</v>
      </c>
    </row>
    <row r="726" spans="1:35" ht="14.25" customHeight="1" x14ac:dyDescent="0.35">
      <c r="A726" s="213" t="s">
        <v>121</v>
      </c>
      <c r="B726" s="217" t="s">
        <v>119</v>
      </c>
      <c r="C726" s="240">
        <v>41921</v>
      </c>
      <c r="D726" s="251">
        <v>0.41666666666666669</v>
      </c>
      <c r="E726" s="246">
        <v>12</v>
      </c>
      <c r="F726" s="246">
        <v>59</v>
      </c>
      <c r="G726" s="246">
        <v>150</v>
      </c>
      <c r="H726" s="216">
        <v>12</v>
      </c>
      <c r="I726" s="247">
        <v>0.14000000000000001</v>
      </c>
      <c r="J726" s="242">
        <v>0.25</v>
      </c>
      <c r="K726" s="218">
        <v>4.9470000000000001</v>
      </c>
      <c r="L726" s="242">
        <v>4.5837599999999998</v>
      </c>
      <c r="M726" s="243">
        <v>0.86</v>
      </c>
      <c r="N726" s="243">
        <v>7.02</v>
      </c>
      <c r="O726" s="244">
        <v>3800000</v>
      </c>
      <c r="P726" s="51" t="str">
        <f>IF(M726&lt;NORMA!$O$7,"NO CUMPLE","CUMPLE")</f>
        <v>NO CUMPLE</v>
      </c>
      <c r="Q726" s="51" t="str">
        <f>IF(E726&gt;NORMA!$O$8,"NO CUMPLE","CUMPLE")</f>
        <v>CUMPLE</v>
      </c>
      <c r="R726" s="51" t="str">
        <f>IF(F726&gt;NORMA!$O$9,"NO CUMPLE","CUMPLE")</f>
        <v>CUMPLE</v>
      </c>
      <c r="S726" s="51" t="str">
        <f>IF(K726&gt;NORMA!$O$10,"NO CUMPLE","CUMPLE")</f>
        <v>CUMPLE</v>
      </c>
      <c r="T726" s="51" t="str">
        <f>IF(J726&gt;NORMA!$O$11,"NO CUMPLE","CUMPLE")</f>
        <v>CUMPLE</v>
      </c>
      <c r="U726" s="51" t="str">
        <f>IF(G726&gt;NORMA!$O$12,"NO CUMPLE","CUMPLE")</f>
        <v>CUMPLE</v>
      </c>
      <c r="V726" s="51" t="str">
        <f>IF(H726&gt;NORMA!$O$13,"NO CUMPLE","CUMPLE")</f>
        <v>CUMPLE</v>
      </c>
      <c r="W726" s="51" t="str">
        <f>IF(O726&gt;NORMA!$O$14,"NO CUMPLE","CUMPLE")</f>
        <v>NO CUMPLE</v>
      </c>
      <c r="X726" s="51" t="str">
        <f>IF(AND(N726&gt;=NORMA!$Q$4, N726&lt;=NORMA!$R$4),"CUMPLE","NO CUMPLE")</f>
        <v>CUMPLE</v>
      </c>
      <c r="Y726" s="51" t="str">
        <f>IF(I726&gt;NORMA!$O$16,"NO CUMPLE","CUMPLE")</f>
        <v>CUMPLE</v>
      </c>
      <c r="Z726" s="51" t="str">
        <f>IF($M726&lt;NORMA!$O$23,"NO CUMPLE","CUMPLE")</f>
        <v>NO CUMPLE</v>
      </c>
      <c r="AA726" s="51" t="str">
        <f>IF($E726&gt;NORMA!$O$24,"NO CUMPLE","CUMPLE")</f>
        <v>CUMPLE</v>
      </c>
      <c r="AB726" s="51" t="str">
        <f>IF($F726&gt;NORMA!$O$25,"NO CUMPLE","CUMPLE")</f>
        <v>NO CUMPLE</v>
      </c>
      <c r="AC726" s="51" t="str">
        <f>IF($K726&gt;NORMA!$O$26,"NO CUMPLE","CUMPLE")</f>
        <v>CUMPLE</v>
      </c>
      <c r="AD726" s="51" t="str">
        <f>IF($J726&gt;NORMA!$O$27,"NO CUMPLE","CUMPLE")</f>
        <v>CUMPLE</v>
      </c>
      <c r="AE726" s="51" t="str">
        <f>IF($G726&gt;NORMA!$O$28,"NO CUMPLE","CUMPLE")</f>
        <v>NO CUMPLE</v>
      </c>
      <c r="AF726" s="51" t="str">
        <f>IF($H726&gt;NORMA!$O$29,"NO CUMPLE","CUMPLE")</f>
        <v>NO CUMPLE</v>
      </c>
      <c r="AG726" s="51" t="str">
        <f>IF($O726&gt;NORMA!$O$30,"NO CUMPLE","CUMPLE")</f>
        <v>NO CUMPLE</v>
      </c>
      <c r="AH726" s="51" t="str">
        <f>IF(AND($N726&gt;=NORMA!$R$18, $N726&lt;=NORMA!$S$18),"CUMPLE","NO CUMPLE")</f>
        <v>CUMPLE</v>
      </c>
      <c r="AI726" s="51" t="str">
        <f>IF($I726&gt;NORMA!$O$32,"NO CUMPLE","CUMPLE")</f>
        <v>CUMPLE</v>
      </c>
    </row>
    <row r="727" spans="1:35" ht="14.25" customHeight="1" x14ac:dyDescent="0.35">
      <c r="A727" s="213" t="s">
        <v>118</v>
      </c>
      <c r="B727" s="217" t="s">
        <v>119</v>
      </c>
      <c r="C727" s="240">
        <v>41949</v>
      </c>
      <c r="D727" s="251">
        <v>0.58333333333333337</v>
      </c>
      <c r="E727" s="246">
        <v>8</v>
      </c>
      <c r="F727" s="246">
        <v>106</v>
      </c>
      <c r="G727" s="246">
        <v>71</v>
      </c>
      <c r="H727" s="216">
        <v>10</v>
      </c>
      <c r="I727" s="247">
        <v>0.97</v>
      </c>
      <c r="J727" s="242">
        <v>0.32</v>
      </c>
      <c r="K727" s="218">
        <v>10.696999999999999</v>
      </c>
      <c r="L727" s="242">
        <v>0.95990166399999999</v>
      </c>
      <c r="M727" s="243">
        <v>0.84</v>
      </c>
      <c r="N727" s="243">
        <v>7.74</v>
      </c>
      <c r="O727" s="244">
        <v>3100000</v>
      </c>
      <c r="P727" s="51" t="str">
        <f>IF(M727&lt;NORMA!$O$7,"NO CUMPLE","CUMPLE")</f>
        <v>NO CUMPLE</v>
      </c>
      <c r="Q727" s="51" t="str">
        <f>IF(E727&gt;NORMA!$O$8,"NO CUMPLE","CUMPLE")</f>
        <v>CUMPLE</v>
      </c>
      <c r="R727" s="51" t="str">
        <f>IF(F727&gt;NORMA!$O$9,"NO CUMPLE","CUMPLE")</f>
        <v>CUMPLE</v>
      </c>
      <c r="S727" s="51" t="str">
        <f>IF(K727&gt;NORMA!$O$10,"NO CUMPLE","CUMPLE")</f>
        <v>CUMPLE</v>
      </c>
      <c r="T727" s="51" t="str">
        <f>IF(J727&gt;NORMA!$O$11,"NO CUMPLE","CUMPLE")</f>
        <v>CUMPLE</v>
      </c>
      <c r="U727" s="51" t="str">
        <f>IF(G727&gt;NORMA!$O$12,"NO CUMPLE","CUMPLE")</f>
        <v>CUMPLE</v>
      </c>
      <c r="V727" s="51" t="str">
        <f>IF(H727&gt;NORMA!$O$13,"NO CUMPLE","CUMPLE")</f>
        <v>CUMPLE</v>
      </c>
      <c r="W727" s="51" t="str">
        <f>IF(O727&gt;NORMA!$O$14,"NO CUMPLE","CUMPLE")</f>
        <v>NO CUMPLE</v>
      </c>
      <c r="X727" s="51" t="str">
        <f>IF(AND(N727&gt;=NORMA!$Q$4, N727&lt;=NORMA!$R$4),"CUMPLE","NO CUMPLE")</f>
        <v>CUMPLE</v>
      </c>
      <c r="Y727" s="51" t="str">
        <f>IF(I727&gt;NORMA!$O$16,"NO CUMPLE","CUMPLE")</f>
        <v>CUMPLE</v>
      </c>
      <c r="Z727" s="51" t="str">
        <f>IF($M727&lt;NORMA!$O$23,"NO CUMPLE","CUMPLE")</f>
        <v>NO CUMPLE</v>
      </c>
      <c r="AA727" s="51" t="str">
        <f>IF($E727&gt;NORMA!$O$24,"NO CUMPLE","CUMPLE")</f>
        <v>CUMPLE</v>
      </c>
      <c r="AB727" s="51" t="str">
        <f>IF($F727&gt;NORMA!$O$25,"NO CUMPLE","CUMPLE")</f>
        <v>NO CUMPLE</v>
      </c>
      <c r="AC727" s="51" t="str">
        <f>IF($K727&gt;NORMA!$O$26,"NO CUMPLE","CUMPLE")</f>
        <v>NO CUMPLE</v>
      </c>
      <c r="AD727" s="51" t="str">
        <f>IF($J727&gt;NORMA!$O$27,"NO CUMPLE","CUMPLE")</f>
        <v>CUMPLE</v>
      </c>
      <c r="AE727" s="51" t="str">
        <f>IF($G727&gt;NORMA!$O$28,"NO CUMPLE","CUMPLE")</f>
        <v>CUMPLE</v>
      </c>
      <c r="AF727" s="51" t="str">
        <f>IF($H727&gt;NORMA!$O$29,"NO CUMPLE","CUMPLE")</f>
        <v>CUMPLE</v>
      </c>
      <c r="AG727" s="51" t="str">
        <f>IF($O727&gt;NORMA!$O$30,"NO CUMPLE","CUMPLE")</f>
        <v>NO CUMPLE</v>
      </c>
      <c r="AH727" s="51" t="str">
        <f>IF(AND($N727&gt;=NORMA!$R$18, $N727&lt;=NORMA!$S$18),"CUMPLE","NO CUMPLE")</f>
        <v>CUMPLE</v>
      </c>
      <c r="AI727" s="51" t="str">
        <f>IF($I727&gt;NORMA!$O$32,"NO CUMPLE","CUMPLE")</f>
        <v>CUMPLE</v>
      </c>
    </row>
    <row r="728" spans="1:35" ht="14.25" customHeight="1" x14ac:dyDescent="0.35">
      <c r="A728" s="213" t="s">
        <v>120</v>
      </c>
      <c r="B728" s="217" t="s">
        <v>119</v>
      </c>
      <c r="C728" s="240">
        <v>41949</v>
      </c>
      <c r="D728" s="251">
        <v>0.41666666666666669</v>
      </c>
      <c r="E728" s="246">
        <v>133</v>
      </c>
      <c r="F728" s="246">
        <v>209</v>
      </c>
      <c r="G728" s="246">
        <v>131</v>
      </c>
      <c r="H728" s="216">
        <v>77</v>
      </c>
      <c r="I728" s="247">
        <v>3.46</v>
      </c>
      <c r="J728" s="242">
        <v>3.23</v>
      </c>
      <c r="K728" s="218">
        <v>1.7070000000000001</v>
      </c>
      <c r="L728" s="242">
        <v>0.58350763666666683</v>
      </c>
      <c r="M728" s="243">
        <v>0.23</v>
      </c>
      <c r="N728" s="243">
        <v>8.09</v>
      </c>
      <c r="O728" s="244">
        <v>20000000</v>
      </c>
      <c r="P728" s="51" t="str">
        <f>IF(M728&lt;NORMA!$O$7,"NO CUMPLE","CUMPLE")</f>
        <v>NO CUMPLE</v>
      </c>
      <c r="Q728" s="51" t="str">
        <f>IF(E728&gt;NORMA!$O$8,"NO CUMPLE","CUMPLE")</f>
        <v>NO CUMPLE</v>
      </c>
      <c r="R728" s="51" t="str">
        <f>IF(F728&gt;NORMA!$O$9,"NO CUMPLE","CUMPLE")</f>
        <v>NO CUMPLE</v>
      </c>
      <c r="S728" s="51" t="str">
        <f>IF(K728&gt;NORMA!$O$10,"NO CUMPLE","CUMPLE")</f>
        <v>CUMPLE</v>
      </c>
      <c r="T728" s="51" t="str">
        <f>IF(J728&gt;NORMA!$O$11,"NO CUMPLE","CUMPLE")</f>
        <v>CUMPLE</v>
      </c>
      <c r="U728" s="51" t="str">
        <f>IF(G728&gt;NORMA!$O$12,"NO CUMPLE","CUMPLE")</f>
        <v>CUMPLE</v>
      </c>
      <c r="V728" s="51" t="str">
        <f>IF(H728&gt;NORMA!$O$13,"NO CUMPLE","CUMPLE")</f>
        <v>NO CUMPLE</v>
      </c>
      <c r="W728" s="51" t="str">
        <f>IF(O728&gt;NORMA!$O$14,"NO CUMPLE","CUMPLE")</f>
        <v>NO CUMPLE</v>
      </c>
      <c r="X728" s="51" t="str">
        <f>IF(AND(N728&gt;=NORMA!$Q$4, N728&lt;=NORMA!$R$4),"CUMPLE","NO CUMPLE")</f>
        <v>CUMPLE</v>
      </c>
      <c r="Y728" s="51" t="str">
        <f>IF(I728&gt;NORMA!$O$16,"NO CUMPLE","CUMPLE")</f>
        <v>NO CUMPLE</v>
      </c>
      <c r="Z728" s="51" t="str">
        <f>IF($M728&lt;NORMA!$O$23,"NO CUMPLE","CUMPLE")</f>
        <v>NO CUMPLE</v>
      </c>
      <c r="AA728" s="51" t="str">
        <f>IF($E728&gt;NORMA!$O$24,"NO CUMPLE","CUMPLE")</f>
        <v>NO CUMPLE</v>
      </c>
      <c r="AB728" s="51" t="str">
        <f>IF($F728&gt;NORMA!$O$25,"NO CUMPLE","CUMPLE")</f>
        <v>NO CUMPLE</v>
      </c>
      <c r="AC728" s="51" t="str">
        <f>IF($K728&gt;NORMA!$O$26,"NO CUMPLE","CUMPLE")</f>
        <v>CUMPLE</v>
      </c>
      <c r="AD728" s="51" t="str">
        <f>IF($J728&gt;NORMA!$O$27,"NO CUMPLE","CUMPLE")</f>
        <v>NO CUMPLE</v>
      </c>
      <c r="AE728" s="51" t="str">
        <f>IF($G728&gt;NORMA!$O$28,"NO CUMPLE","CUMPLE")</f>
        <v>CUMPLE</v>
      </c>
      <c r="AF728" s="51" t="str">
        <f>IF($H728&gt;NORMA!$O$29,"NO CUMPLE","CUMPLE")</f>
        <v>NO CUMPLE</v>
      </c>
      <c r="AG728" s="51" t="str">
        <f>IF($O728&gt;NORMA!$O$30,"NO CUMPLE","CUMPLE")</f>
        <v>NO CUMPLE</v>
      </c>
      <c r="AH728" s="51" t="str">
        <f>IF(AND($N728&gt;=NORMA!$R$18, $N728&lt;=NORMA!$S$18),"CUMPLE","NO CUMPLE")</f>
        <v>CUMPLE</v>
      </c>
      <c r="AI728" s="51" t="str">
        <f>IF($I728&gt;NORMA!$O$32,"NO CUMPLE","CUMPLE")</f>
        <v>NO CUMPLE</v>
      </c>
    </row>
    <row r="729" spans="1:35" ht="14.25" customHeight="1" x14ac:dyDescent="0.35">
      <c r="A729" s="213" t="s">
        <v>121</v>
      </c>
      <c r="B729" s="217" t="s">
        <v>119</v>
      </c>
      <c r="C729" s="240">
        <v>41950</v>
      </c>
      <c r="D729" s="251">
        <v>0.66666666666666663</v>
      </c>
      <c r="E729" s="246">
        <v>6</v>
      </c>
      <c r="F729" s="246">
        <v>77</v>
      </c>
      <c r="G729" s="246">
        <v>58</v>
      </c>
      <c r="H729" s="216">
        <v>12</v>
      </c>
      <c r="I729" s="247">
        <v>2.75</v>
      </c>
      <c r="J729" s="242">
        <v>1.88</v>
      </c>
      <c r="K729" s="218">
        <v>19.407000000000004</v>
      </c>
      <c r="L729" s="242">
        <v>1.0963728749999999</v>
      </c>
      <c r="M729" s="259" t="s">
        <v>61</v>
      </c>
      <c r="N729" s="243">
        <v>7.31</v>
      </c>
      <c r="O729" s="244">
        <v>11000000</v>
      </c>
      <c r="P729" s="51" t="str">
        <f>IF(M729&lt;NORMA!$O$7,"NO CUMPLE","CUMPLE")</f>
        <v>CUMPLE</v>
      </c>
      <c r="Q729" s="51" t="str">
        <f>IF(E729&gt;NORMA!$O$8,"NO CUMPLE","CUMPLE")</f>
        <v>CUMPLE</v>
      </c>
      <c r="R729" s="51" t="str">
        <f>IF(F729&gt;NORMA!$O$9,"NO CUMPLE","CUMPLE")</f>
        <v>CUMPLE</v>
      </c>
      <c r="S729" s="51" t="str">
        <f>IF(K729&gt;NORMA!$O$10,"NO CUMPLE","CUMPLE")</f>
        <v>CUMPLE</v>
      </c>
      <c r="T729" s="51" t="str">
        <f>IF(J729&gt;NORMA!$O$11,"NO CUMPLE","CUMPLE")</f>
        <v>CUMPLE</v>
      </c>
      <c r="U729" s="51" t="str">
        <f>IF(G729&gt;NORMA!$O$12,"NO CUMPLE","CUMPLE")</f>
        <v>CUMPLE</v>
      </c>
      <c r="V729" s="51" t="str">
        <f>IF(H729&gt;NORMA!$O$13,"NO CUMPLE","CUMPLE")</f>
        <v>CUMPLE</v>
      </c>
      <c r="W729" s="51" t="str">
        <f>IF(O729&gt;NORMA!$O$14,"NO CUMPLE","CUMPLE")</f>
        <v>NO CUMPLE</v>
      </c>
      <c r="X729" s="51" t="str">
        <f>IF(AND(N729&gt;=NORMA!$Q$4, N729&lt;=NORMA!$R$4),"CUMPLE","NO CUMPLE")</f>
        <v>CUMPLE</v>
      </c>
      <c r="Y729" s="51" t="str">
        <f>IF(I729&gt;NORMA!$O$16,"NO CUMPLE","CUMPLE")</f>
        <v>CUMPLE</v>
      </c>
      <c r="Z729" s="51" t="str">
        <f>IF($M729&lt;NORMA!$O$23,"NO CUMPLE","CUMPLE")</f>
        <v>CUMPLE</v>
      </c>
      <c r="AA729" s="51" t="str">
        <f>IF($E729&gt;NORMA!$O$24,"NO CUMPLE","CUMPLE")</f>
        <v>CUMPLE</v>
      </c>
      <c r="AB729" s="51" t="str">
        <f>IF($F729&gt;NORMA!$O$25,"NO CUMPLE","CUMPLE")</f>
        <v>NO CUMPLE</v>
      </c>
      <c r="AC729" s="51" t="str">
        <f>IF($K729&gt;NORMA!$O$26,"NO CUMPLE","CUMPLE")</f>
        <v>NO CUMPLE</v>
      </c>
      <c r="AD729" s="51" t="str">
        <f>IF($J729&gt;NORMA!$O$27,"NO CUMPLE","CUMPLE")</f>
        <v>CUMPLE</v>
      </c>
      <c r="AE729" s="51" t="str">
        <f>IF($G729&gt;NORMA!$O$28,"NO CUMPLE","CUMPLE")</f>
        <v>CUMPLE</v>
      </c>
      <c r="AF729" s="51" t="str">
        <f>IF($H729&gt;NORMA!$O$29,"NO CUMPLE","CUMPLE")</f>
        <v>NO CUMPLE</v>
      </c>
      <c r="AG729" s="51" t="str">
        <f>IF($O729&gt;NORMA!$O$30,"NO CUMPLE","CUMPLE")</f>
        <v>NO CUMPLE</v>
      </c>
      <c r="AH729" s="51" t="str">
        <f>IF(AND($N729&gt;=NORMA!$R$18, $N729&lt;=NORMA!$S$18),"CUMPLE","NO CUMPLE")</f>
        <v>CUMPLE</v>
      </c>
      <c r="AI729" s="51" t="str">
        <f>IF($I729&gt;NORMA!$O$32,"NO CUMPLE","CUMPLE")</f>
        <v>NO CUMPLE</v>
      </c>
    </row>
    <row r="730" spans="1:35" ht="14.25" customHeight="1" x14ac:dyDescent="0.35">
      <c r="A730" s="213" t="s">
        <v>118</v>
      </c>
      <c r="B730" s="217" t="s">
        <v>119</v>
      </c>
      <c r="C730" s="240">
        <v>41956</v>
      </c>
      <c r="D730" s="251">
        <v>0.41666666666666669</v>
      </c>
      <c r="E730" s="246">
        <v>6</v>
      </c>
      <c r="F730" s="246">
        <v>19</v>
      </c>
      <c r="G730" s="246">
        <v>45</v>
      </c>
      <c r="H730" s="216">
        <v>8</v>
      </c>
      <c r="I730" s="247">
        <v>0.22</v>
      </c>
      <c r="J730" s="242">
        <v>0.62</v>
      </c>
      <c r="K730" s="218">
        <v>11.4</v>
      </c>
      <c r="L730" s="242">
        <v>5.19217103125</v>
      </c>
      <c r="M730" s="259" t="s">
        <v>61</v>
      </c>
      <c r="N730" s="243">
        <v>6.71</v>
      </c>
      <c r="O730" s="244">
        <v>20000</v>
      </c>
      <c r="P730" s="51" t="str">
        <f>IF(M730&lt;NORMA!$O$7,"NO CUMPLE","CUMPLE")</f>
        <v>CUMPLE</v>
      </c>
      <c r="Q730" s="51" t="str">
        <f>IF(E730&gt;NORMA!$O$8,"NO CUMPLE","CUMPLE")</f>
        <v>CUMPLE</v>
      </c>
      <c r="R730" s="51" t="str">
        <f>IF(F730&gt;NORMA!$O$9,"NO CUMPLE","CUMPLE")</f>
        <v>CUMPLE</v>
      </c>
      <c r="S730" s="51" t="str">
        <f>IF(K730&gt;NORMA!$O$10,"NO CUMPLE","CUMPLE")</f>
        <v>CUMPLE</v>
      </c>
      <c r="T730" s="51" t="str">
        <f>IF(J730&gt;NORMA!$O$11,"NO CUMPLE","CUMPLE")</f>
        <v>CUMPLE</v>
      </c>
      <c r="U730" s="51" t="str">
        <f>IF(G730&gt;NORMA!$O$12,"NO CUMPLE","CUMPLE")</f>
        <v>CUMPLE</v>
      </c>
      <c r="V730" s="51" t="str">
        <f>IF(H730&gt;NORMA!$O$13,"NO CUMPLE","CUMPLE")</f>
        <v>CUMPLE</v>
      </c>
      <c r="W730" s="51" t="str">
        <f>IF(O730&gt;NORMA!$O$14,"NO CUMPLE","CUMPLE")</f>
        <v>CUMPLE</v>
      </c>
      <c r="X730" s="51" t="str">
        <f>IF(AND(N730&gt;=NORMA!$Q$4, N730&lt;=NORMA!$R$4),"CUMPLE","NO CUMPLE")</f>
        <v>CUMPLE</v>
      </c>
      <c r="Y730" s="51" t="str">
        <f>IF(I730&gt;NORMA!$O$16,"NO CUMPLE","CUMPLE")</f>
        <v>CUMPLE</v>
      </c>
      <c r="Z730" s="51" t="str">
        <f>IF($M730&lt;NORMA!$O$23,"NO CUMPLE","CUMPLE")</f>
        <v>CUMPLE</v>
      </c>
      <c r="AA730" s="51" t="str">
        <f>IF($E730&gt;NORMA!$O$24,"NO CUMPLE","CUMPLE")</f>
        <v>CUMPLE</v>
      </c>
      <c r="AB730" s="51" t="str">
        <f>IF($F730&gt;NORMA!$O$25,"NO CUMPLE","CUMPLE")</f>
        <v>CUMPLE</v>
      </c>
      <c r="AC730" s="51" t="str">
        <f>IF($K730&gt;NORMA!$O$26,"NO CUMPLE","CUMPLE")</f>
        <v>NO CUMPLE</v>
      </c>
      <c r="AD730" s="51" t="str">
        <f>IF($J730&gt;NORMA!$O$27,"NO CUMPLE","CUMPLE")</f>
        <v>CUMPLE</v>
      </c>
      <c r="AE730" s="51" t="str">
        <f>IF($G730&gt;NORMA!$O$28,"NO CUMPLE","CUMPLE")</f>
        <v>CUMPLE</v>
      </c>
      <c r="AF730" s="51" t="str">
        <f>IF($H730&gt;NORMA!$O$29,"NO CUMPLE","CUMPLE")</f>
        <v>CUMPLE</v>
      </c>
      <c r="AG730" s="51" t="str">
        <f>IF($O730&gt;NORMA!$O$30,"NO CUMPLE","CUMPLE")</f>
        <v>CUMPLE</v>
      </c>
      <c r="AH730" s="51" t="str">
        <f>IF(AND($N730&gt;=NORMA!$R$18, $N730&lt;=NORMA!$S$18),"CUMPLE","NO CUMPLE")</f>
        <v>CUMPLE</v>
      </c>
      <c r="AI730" s="51" t="str">
        <f>IF($I730&gt;NORMA!$O$32,"NO CUMPLE","CUMPLE")</f>
        <v>CUMPLE</v>
      </c>
    </row>
    <row r="731" spans="1:35" ht="14.25" customHeight="1" x14ac:dyDescent="0.35">
      <c r="A731" s="213" t="s">
        <v>121</v>
      </c>
      <c r="B731" s="217" t="s">
        <v>119</v>
      </c>
      <c r="C731" s="240">
        <v>41961</v>
      </c>
      <c r="D731" s="251">
        <v>0.58333333333333337</v>
      </c>
      <c r="E731" s="246">
        <v>23</v>
      </c>
      <c r="F731" s="246">
        <v>29</v>
      </c>
      <c r="G731" s="246">
        <v>76</v>
      </c>
      <c r="H731" s="216">
        <v>82</v>
      </c>
      <c r="I731" s="247">
        <v>0.9</v>
      </c>
      <c r="J731" s="242">
        <v>1.4</v>
      </c>
      <c r="K731" s="218">
        <v>14.882</v>
      </c>
      <c r="L731" s="242">
        <v>3.8141370000000001</v>
      </c>
      <c r="M731" s="243">
        <v>0.55000000000000004</v>
      </c>
      <c r="N731" s="243">
        <v>7.45</v>
      </c>
      <c r="O731" s="244">
        <v>840000</v>
      </c>
      <c r="P731" s="51" t="str">
        <f>IF(M731&lt;NORMA!$O$7,"NO CUMPLE","CUMPLE")</f>
        <v>NO CUMPLE</v>
      </c>
      <c r="Q731" s="51" t="str">
        <f>IF(E731&gt;NORMA!$O$8,"NO CUMPLE","CUMPLE")</f>
        <v>CUMPLE</v>
      </c>
      <c r="R731" s="51" t="str">
        <f>IF(F731&gt;NORMA!$O$9,"NO CUMPLE","CUMPLE")</f>
        <v>CUMPLE</v>
      </c>
      <c r="S731" s="51" t="str">
        <f>IF(K731&gt;NORMA!$O$10,"NO CUMPLE","CUMPLE")</f>
        <v>CUMPLE</v>
      </c>
      <c r="T731" s="51" t="str">
        <f>IF(J731&gt;NORMA!$O$11,"NO CUMPLE","CUMPLE")</f>
        <v>CUMPLE</v>
      </c>
      <c r="U731" s="51" t="str">
        <f>IF(G731&gt;NORMA!$O$12,"NO CUMPLE","CUMPLE")</f>
        <v>CUMPLE</v>
      </c>
      <c r="V731" s="51" t="str">
        <f>IF(H731&gt;NORMA!$O$13,"NO CUMPLE","CUMPLE")</f>
        <v>NO CUMPLE</v>
      </c>
      <c r="W731" s="51" t="str">
        <f>IF(O731&gt;NORMA!$O$14,"NO CUMPLE","CUMPLE")</f>
        <v>CUMPLE</v>
      </c>
      <c r="X731" s="51" t="str">
        <f>IF(AND(N731&gt;=NORMA!$Q$4, N731&lt;=NORMA!$R$4),"CUMPLE","NO CUMPLE")</f>
        <v>CUMPLE</v>
      </c>
      <c r="Y731" s="51" t="str">
        <f>IF(I731&gt;NORMA!$O$16,"NO CUMPLE","CUMPLE")</f>
        <v>CUMPLE</v>
      </c>
      <c r="Z731" s="51" t="str">
        <f>IF($M731&lt;NORMA!$O$23,"NO CUMPLE","CUMPLE")</f>
        <v>NO CUMPLE</v>
      </c>
      <c r="AA731" s="51" t="str">
        <f>IF($E731&gt;NORMA!$O$24,"NO CUMPLE","CUMPLE")</f>
        <v>CUMPLE</v>
      </c>
      <c r="AB731" s="51" t="str">
        <f>IF($F731&gt;NORMA!$O$25,"NO CUMPLE","CUMPLE")</f>
        <v>CUMPLE</v>
      </c>
      <c r="AC731" s="51" t="str">
        <f>IF($K731&gt;NORMA!$O$26,"NO CUMPLE","CUMPLE")</f>
        <v>NO CUMPLE</v>
      </c>
      <c r="AD731" s="51" t="str">
        <f>IF($J731&gt;NORMA!$O$27,"NO CUMPLE","CUMPLE")</f>
        <v>CUMPLE</v>
      </c>
      <c r="AE731" s="51" t="str">
        <f>IF($G731&gt;NORMA!$O$28,"NO CUMPLE","CUMPLE")</f>
        <v>CUMPLE</v>
      </c>
      <c r="AF731" s="51" t="str">
        <f>IF($H731&gt;NORMA!$O$29,"NO CUMPLE","CUMPLE")</f>
        <v>NO CUMPLE</v>
      </c>
      <c r="AG731" s="51" t="str">
        <f>IF($O731&gt;NORMA!$O$30,"NO CUMPLE","CUMPLE")</f>
        <v>NO CUMPLE</v>
      </c>
      <c r="AH731" s="51" t="str">
        <f>IF(AND($N731&gt;=NORMA!$R$18, $N731&lt;=NORMA!$S$18),"CUMPLE","NO CUMPLE")</f>
        <v>CUMPLE</v>
      </c>
      <c r="AI731" s="51" t="str">
        <f>IF($I731&gt;NORMA!$O$32,"NO CUMPLE","CUMPLE")</f>
        <v>CUMPLE</v>
      </c>
    </row>
    <row r="732" spans="1:35" ht="14.25" customHeight="1" x14ac:dyDescent="0.35">
      <c r="A732" s="213" t="s">
        <v>120</v>
      </c>
      <c r="B732" s="217" t="s">
        <v>119</v>
      </c>
      <c r="C732" s="240">
        <v>41963</v>
      </c>
      <c r="D732" s="251">
        <v>0.25</v>
      </c>
      <c r="E732" s="246">
        <v>9</v>
      </c>
      <c r="F732" s="246">
        <v>23</v>
      </c>
      <c r="G732" s="246">
        <v>54</v>
      </c>
      <c r="H732" s="216">
        <v>12</v>
      </c>
      <c r="I732" s="247">
        <v>0.27</v>
      </c>
      <c r="J732" s="242">
        <v>0.08</v>
      </c>
      <c r="K732" s="218">
        <v>14.138999999999999</v>
      </c>
      <c r="L732" s="242">
        <v>11.275352999999999</v>
      </c>
      <c r="M732" s="243">
        <v>0.11</v>
      </c>
      <c r="N732" s="243">
        <v>6.3</v>
      </c>
      <c r="O732" s="244">
        <v>4700</v>
      </c>
      <c r="P732" s="51" t="str">
        <f>IF(M732&lt;NORMA!$O$7,"NO CUMPLE","CUMPLE")</f>
        <v>NO CUMPLE</v>
      </c>
      <c r="Q732" s="51" t="str">
        <f>IF(E732&gt;NORMA!$O$8,"NO CUMPLE","CUMPLE")</f>
        <v>CUMPLE</v>
      </c>
      <c r="R732" s="51" t="str">
        <f>IF(F732&gt;NORMA!$O$9,"NO CUMPLE","CUMPLE")</f>
        <v>CUMPLE</v>
      </c>
      <c r="S732" s="51" t="str">
        <f>IF(K732&gt;NORMA!$O$10,"NO CUMPLE","CUMPLE")</f>
        <v>CUMPLE</v>
      </c>
      <c r="T732" s="51" t="str">
        <f>IF(J732&gt;NORMA!$O$11,"NO CUMPLE","CUMPLE")</f>
        <v>CUMPLE</v>
      </c>
      <c r="U732" s="51" t="str">
        <f>IF(G732&gt;NORMA!$O$12,"NO CUMPLE","CUMPLE")</f>
        <v>CUMPLE</v>
      </c>
      <c r="V732" s="51" t="str">
        <f>IF(H732&gt;NORMA!$O$13,"NO CUMPLE","CUMPLE")</f>
        <v>CUMPLE</v>
      </c>
      <c r="W732" s="51" t="str">
        <f>IF(O732&gt;NORMA!$O$14,"NO CUMPLE","CUMPLE")</f>
        <v>CUMPLE</v>
      </c>
      <c r="X732" s="51" t="str">
        <f>IF(AND(N732&gt;=NORMA!$Q$4, N732&lt;=NORMA!$R$4),"CUMPLE","NO CUMPLE")</f>
        <v>CUMPLE</v>
      </c>
      <c r="Y732" s="51" t="str">
        <f>IF(I732&gt;NORMA!$O$16,"NO CUMPLE","CUMPLE")</f>
        <v>CUMPLE</v>
      </c>
      <c r="Z732" s="51" t="str">
        <f>IF($M732&lt;NORMA!$O$23,"NO CUMPLE","CUMPLE")</f>
        <v>NO CUMPLE</v>
      </c>
      <c r="AA732" s="51" t="str">
        <f>IF($E732&gt;NORMA!$O$24,"NO CUMPLE","CUMPLE")</f>
        <v>CUMPLE</v>
      </c>
      <c r="AB732" s="51" t="str">
        <f>IF($F732&gt;NORMA!$O$25,"NO CUMPLE","CUMPLE")</f>
        <v>CUMPLE</v>
      </c>
      <c r="AC732" s="51" t="str">
        <f>IF($K732&gt;NORMA!$O$26,"NO CUMPLE","CUMPLE")</f>
        <v>NO CUMPLE</v>
      </c>
      <c r="AD732" s="51" t="str">
        <f>IF($J732&gt;NORMA!$O$27,"NO CUMPLE","CUMPLE")</f>
        <v>CUMPLE</v>
      </c>
      <c r="AE732" s="51" t="str">
        <f>IF($G732&gt;NORMA!$O$28,"NO CUMPLE","CUMPLE")</f>
        <v>CUMPLE</v>
      </c>
      <c r="AF732" s="51" t="str">
        <f>IF($H732&gt;NORMA!$O$29,"NO CUMPLE","CUMPLE")</f>
        <v>NO CUMPLE</v>
      </c>
      <c r="AG732" s="51" t="str">
        <f>IF($O732&gt;NORMA!$O$30,"NO CUMPLE","CUMPLE")</f>
        <v>CUMPLE</v>
      </c>
      <c r="AH732" s="51" t="str">
        <f>IF(AND($N732&gt;=NORMA!$R$18, $N732&lt;=NORMA!$S$18),"CUMPLE","NO CUMPLE")</f>
        <v>NO CUMPLE</v>
      </c>
      <c r="AI732" s="51" t="str">
        <f>IF($I732&gt;NORMA!$O$32,"NO CUMPLE","CUMPLE")</f>
        <v>CUMPLE</v>
      </c>
    </row>
    <row r="733" spans="1:35" ht="14.25" customHeight="1" x14ac:dyDescent="0.35">
      <c r="A733" s="213" t="s">
        <v>118</v>
      </c>
      <c r="B733" s="217" t="s">
        <v>119</v>
      </c>
      <c r="C733" s="240">
        <v>41963</v>
      </c>
      <c r="D733" s="251">
        <v>0.33333333333333331</v>
      </c>
      <c r="E733" s="246">
        <v>8</v>
      </c>
      <c r="F733" s="246">
        <v>24</v>
      </c>
      <c r="G733" s="246">
        <v>25</v>
      </c>
      <c r="H733" s="216">
        <v>8</v>
      </c>
      <c r="I733" s="247">
        <v>0.24</v>
      </c>
      <c r="J733" s="242">
        <v>0.13</v>
      </c>
      <c r="K733" s="218">
        <v>8.1430000000000007</v>
      </c>
      <c r="L733" s="242">
        <v>2.8785086666666668</v>
      </c>
      <c r="M733" s="243">
        <v>0.72</v>
      </c>
      <c r="N733" s="243">
        <v>6.64</v>
      </c>
      <c r="O733" s="244">
        <v>310000</v>
      </c>
      <c r="P733" s="51" t="str">
        <f>IF(M733&lt;NORMA!$O$7,"NO CUMPLE","CUMPLE")</f>
        <v>NO CUMPLE</v>
      </c>
      <c r="Q733" s="51" t="str">
        <f>IF(E733&gt;NORMA!$O$8,"NO CUMPLE","CUMPLE")</f>
        <v>CUMPLE</v>
      </c>
      <c r="R733" s="51" t="str">
        <f>IF(F733&gt;NORMA!$O$9,"NO CUMPLE","CUMPLE")</f>
        <v>CUMPLE</v>
      </c>
      <c r="S733" s="51" t="str">
        <f>IF(K733&gt;NORMA!$O$10,"NO CUMPLE","CUMPLE")</f>
        <v>CUMPLE</v>
      </c>
      <c r="T733" s="51" t="str">
        <f>IF(J733&gt;NORMA!$O$11,"NO CUMPLE","CUMPLE")</f>
        <v>CUMPLE</v>
      </c>
      <c r="U733" s="51" t="str">
        <f>IF(G733&gt;NORMA!$O$12,"NO CUMPLE","CUMPLE")</f>
        <v>CUMPLE</v>
      </c>
      <c r="V733" s="51" t="str">
        <f>IF(H733&gt;NORMA!$O$13,"NO CUMPLE","CUMPLE")</f>
        <v>CUMPLE</v>
      </c>
      <c r="W733" s="51" t="str">
        <f>IF(O733&gt;NORMA!$O$14,"NO CUMPLE","CUMPLE")</f>
        <v>CUMPLE</v>
      </c>
      <c r="X733" s="51" t="str">
        <f>IF(AND(N733&gt;=NORMA!$Q$4, N733&lt;=NORMA!$R$4),"CUMPLE","NO CUMPLE")</f>
        <v>CUMPLE</v>
      </c>
      <c r="Y733" s="51" t="str">
        <f>IF(I733&gt;NORMA!$O$16,"NO CUMPLE","CUMPLE")</f>
        <v>CUMPLE</v>
      </c>
      <c r="Z733" s="51" t="str">
        <f>IF($M733&lt;NORMA!$O$23,"NO CUMPLE","CUMPLE")</f>
        <v>NO CUMPLE</v>
      </c>
      <c r="AA733" s="51" t="str">
        <f>IF($E733&gt;NORMA!$O$24,"NO CUMPLE","CUMPLE")</f>
        <v>CUMPLE</v>
      </c>
      <c r="AB733" s="51" t="str">
        <f>IF($F733&gt;NORMA!$O$25,"NO CUMPLE","CUMPLE")</f>
        <v>CUMPLE</v>
      </c>
      <c r="AC733" s="51" t="str">
        <f>IF($K733&gt;NORMA!$O$26,"NO CUMPLE","CUMPLE")</f>
        <v>CUMPLE</v>
      </c>
      <c r="AD733" s="51" t="str">
        <f>IF($J733&gt;NORMA!$O$27,"NO CUMPLE","CUMPLE")</f>
        <v>CUMPLE</v>
      </c>
      <c r="AE733" s="51" t="str">
        <f>IF($G733&gt;NORMA!$O$28,"NO CUMPLE","CUMPLE")</f>
        <v>CUMPLE</v>
      </c>
      <c r="AF733" s="51" t="str">
        <f>IF($H733&gt;NORMA!$O$29,"NO CUMPLE","CUMPLE")</f>
        <v>CUMPLE</v>
      </c>
      <c r="AG733" s="51" t="str">
        <f>IF($O733&gt;NORMA!$O$30,"NO CUMPLE","CUMPLE")</f>
        <v>NO CUMPLE</v>
      </c>
      <c r="AH733" s="51" t="str">
        <f>IF(AND($N733&gt;=NORMA!$R$18, $N733&lt;=NORMA!$S$18),"CUMPLE","NO CUMPLE")</f>
        <v>CUMPLE</v>
      </c>
      <c r="AI733" s="51" t="str">
        <f>IF($I733&gt;NORMA!$O$32,"NO CUMPLE","CUMPLE")</f>
        <v>CUMPLE</v>
      </c>
    </row>
    <row r="734" spans="1:35" ht="14.25" customHeight="1" x14ac:dyDescent="0.35">
      <c r="A734" s="213" t="s">
        <v>121</v>
      </c>
      <c r="B734" s="217" t="s">
        <v>119</v>
      </c>
      <c r="C734" s="240">
        <v>41963</v>
      </c>
      <c r="D734" s="251">
        <v>0.5</v>
      </c>
      <c r="E734" s="246">
        <v>12</v>
      </c>
      <c r="F734" s="246">
        <v>49</v>
      </c>
      <c r="G734" s="246">
        <v>63</v>
      </c>
      <c r="H734" s="216">
        <v>12</v>
      </c>
      <c r="I734" s="247">
        <v>0.1</v>
      </c>
      <c r="J734" s="242">
        <v>0.37</v>
      </c>
      <c r="K734" s="218">
        <v>11.815999999999999</v>
      </c>
      <c r="L734" s="242">
        <v>4.2856575000000001</v>
      </c>
      <c r="M734" s="243">
        <v>0.86</v>
      </c>
      <c r="N734" s="243">
        <v>7.15</v>
      </c>
      <c r="O734" s="244">
        <v>1700000</v>
      </c>
      <c r="P734" s="51" t="str">
        <f>IF(M734&lt;NORMA!$O$7,"NO CUMPLE","CUMPLE")</f>
        <v>NO CUMPLE</v>
      </c>
      <c r="Q734" s="51" t="str">
        <f>IF(E734&gt;NORMA!$O$8,"NO CUMPLE","CUMPLE")</f>
        <v>CUMPLE</v>
      </c>
      <c r="R734" s="51" t="str">
        <f>IF(F734&gt;NORMA!$O$9,"NO CUMPLE","CUMPLE")</f>
        <v>CUMPLE</v>
      </c>
      <c r="S734" s="51" t="str">
        <f>IF(K734&gt;NORMA!$O$10,"NO CUMPLE","CUMPLE")</f>
        <v>CUMPLE</v>
      </c>
      <c r="T734" s="51" t="str">
        <f>IF(J734&gt;NORMA!$O$11,"NO CUMPLE","CUMPLE")</f>
        <v>CUMPLE</v>
      </c>
      <c r="U734" s="51" t="str">
        <f>IF(G734&gt;NORMA!$O$12,"NO CUMPLE","CUMPLE")</f>
        <v>CUMPLE</v>
      </c>
      <c r="V734" s="51" t="str">
        <f>IF(H734&gt;NORMA!$O$13,"NO CUMPLE","CUMPLE")</f>
        <v>CUMPLE</v>
      </c>
      <c r="W734" s="51" t="str">
        <f>IF(O734&gt;NORMA!$O$14,"NO CUMPLE","CUMPLE")</f>
        <v>NO CUMPLE</v>
      </c>
      <c r="X734" s="51" t="str">
        <f>IF(AND(N734&gt;=NORMA!$Q$4, N734&lt;=NORMA!$R$4),"CUMPLE","NO CUMPLE")</f>
        <v>CUMPLE</v>
      </c>
      <c r="Y734" s="51" t="str">
        <f>IF(I734&gt;NORMA!$O$16,"NO CUMPLE","CUMPLE")</f>
        <v>CUMPLE</v>
      </c>
      <c r="Z734" s="51" t="str">
        <f>IF($M734&lt;NORMA!$O$23,"NO CUMPLE","CUMPLE")</f>
        <v>NO CUMPLE</v>
      </c>
      <c r="AA734" s="51" t="str">
        <f>IF($E734&gt;NORMA!$O$24,"NO CUMPLE","CUMPLE")</f>
        <v>CUMPLE</v>
      </c>
      <c r="AB734" s="51" t="str">
        <f>IF($F734&gt;NORMA!$O$25,"NO CUMPLE","CUMPLE")</f>
        <v>CUMPLE</v>
      </c>
      <c r="AC734" s="51" t="str">
        <f>IF($K734&gt;NORMA!$O$26,"NO CUMPLE","CUMPLE")</f>
        <v>NO CUMPLE</v>
      </c>
      <c r="AD734" s="51" t="str">
        <f>IF($J734&gt;NORMA!$O$27,"NO CUMPLE","CUMPLE")</f>
        <v>CUMPLE</v>
      </c>
      <c r="AE734" s="51" t="str">
        <f>IF($G734&gt;NORMA!$O$28,"NO CUMPLE","CUMPLE")</f>
        <v>CUMPLE</v>
      </c>
      <c r="AF734" s="51" t="str">
        <f>IF($H734&gt;NORMA!$O$29,"NO CUMPLE","CUMPLE")</f>
        <v>NO CUMPLE</v>
      </c>
      <c r="AG734" s="51" t="str">
        <f>IF($O734&gt;NORMA!$O$30,"NO CUMPLE","CUMPLE")</f>
        <v>NO CUMPLE</v>
      </c>
      <c r="AH734" s="51" t="str">
        <f>IF(AND($N734&gt;=NORMA!$R$18, $N734&lt;=NORMA!$S$18),"CUMPLE","NO CUMPLE")</f>
        <v>CUMPLE</v>
      </c>
      <c r="AI734" s="51" t="str">
        <f>IF($I734&gt;NORMA!$O$32,"NO CUMPLE","CUMPLE")</f>
        <v>CUMPLE</v>
      </c>
    </row>
    <row r="735" spans="1:35" ht="14.25" customHeight="1" x14ac:dyDescent="0.35">
      <c r="A735" s="213" t="s">
        <v>117</v>
      </c>
      <c r="B735" s="267" t="s">
        <v>119</v>
      </c>
      <c r="C735" s="240">
        <v>41963</v>
      </c>
      <c r="D735" s="251">
        <v>0.41666666666666669</v>
      </c>
      <c r="E735" s="246">
        <v>14</v>
      </c>
      <c r="F735" s="246">
        <v>34</v>
      </c>
      <c r="G735" s="246">
        <v>464</v>
      </c>
      <c r="H735" s="216">
        <v>6</v>
      </c>
      <c r="I735" s="247">
        <v>0.18</v>
      </c>
      <c r="J735" s="242">
        <v>0.44</v>
      </c>
      <c r="K735" s="218">
        <v>11.035</v>
      </c>
      <c r="L735" s="242">
        <v>1.198153</v>
      </c>
      <c r="M735" s="243">
        <v>1.1299999999999999</v>
      </c>
      <c r="N735" s="243">
        <v>8.65</v>
      </c>
      <c r="O735" s="244">
        <v>4000000</v>
      </c>
      <c r="P735" s="51" t="str">
        <f>IF(M735&lt;NORMA!$O$7,"NO CUMPLE","CUMPLE")</f>
        <v>CUMPLE</v>
      </c>
      <c r="Q735" s="51" t="str">
        <f>IF(E735&gt;NORMA!$O$8,"NO CUMPLE","CUMPLE")</f>
        <v>CUMPLE</v>
      </c>
      <c r="R735" s="51" t="str">
        <f>IF(F735&gt;NORMA!$O$9,"NO CUMPLE","CUMPLE")</f>
        <v>CUMPLE</v>
      </c>
      <c r="S735" s="51" t="str">
        <f>IF(K735&gt;NORMA!$O$10,"NO CUMPLE","CUMPLE")</f>
        <v>CUMPLE</v>
      </c>
      <c r="T735" s="51" t="str">
        <f>IF(J735&gt;NORMA!$O$11,"NO CUMPLE","CUMPLE")</f>
        <v>CUMPLE</v>
      </c>
      <c r="U735" s="51" t="str">
        <f>IF(G735&gt;NORMA!$O$12,"NO CUMPLE","CUMPLE")</f>
        <v>NO CUMPLE</v>
      </c>
      <c r="V735" s="51" t="str">
        <f>IF(H735&gt;NORMA!$O$13,"NO CUMPLE","CUMPLE")</f>
        <v>CUMPLE</v>
      </c>
      <c r="W735" s="51" t="str">
        <f>IF(O735&gt;NORMA!$O$14,"NO CUMPLE","CUMPLE")</f>
        <v>NO CUMPLE</v>
      </c>
      <c r="X735" s="51" t="str">
        <f>IF(AND(N735&gt;=NORMA!$Q$4, N735&lt;=NORMA!$R$4),"CUMPLE","NO CUMPLE")</f>
        <v>CUMPLE</v>
      </c>
      <c r="Y735" s="51" t="str">
        <f>IF(I735&gt;NORMA!$O$16,"NO CUMPLE","CUMPLE")</f>
        <v>CUMPLE</v>
      </c>
      <c r="Z735" s="51" t="str">
        <f>IF($M735&lt;NORMA!$O$23,"NO CUMPLE","CUMPLE")</f>
        <v>NO CUMPLE</v>
      </c>
      <c r="AA735" s="51" t="str">
        <f>IF($E735&gt;NORMA!$O$24,"NO CUMPLE","CUMPLE")</f>
        <v>CUMPLE</v>
      </c>
      <c r="AB735" s="51" t="str">
        <f>IF($F735&gt;NORMA!$O$25,"NO CUMPLE","CUMPLE")</f>
        <v>CUMPLE</v>
      </c>
      <c r="AC735" s="51" t="str">
        <f>IF($K735&gt;NORMA!$O$26,"NO CUMPLE","CUMPLE")</f>
        <v>NO CUMPLE</v>
      </c>
      <c r="AD735" s="51" t="str">
        <f>IF($J735&gt;NORMA!$O$27,"NO CUMPLE","CUMPLE")</f>
        <v>CUMPLE</v>
      </c>
      <c r="AE735" s="51" t="str">
        <f>IF($G735&gt;NORMA!$O$28,"NO CUMPLE","CUMPLE")</f>
        <v>NO CUMPLE</v>
      </c>
      <c r="AF735" s="51" t="str">
        <f>IF($H735&gt;NORMA!$O$29,"NO CUMPLE","CUMPLE")</f>
        <v>CUMPLE</v>
      </c>
      <c r="AG735" s="51" t="str">
        <f>IF($O735&gt;NORMA!$O$30,"NO CUMPLE","CUMPLE")</f>
        <v>NO CUMPLE</v>
      </c>
      <c r="AH735" s="51" t="str">
        <f>IF(AND($N735&gt;=NORMA!$R$18, $N735&lt;=NORMA!$S$18),"CUMPLE","NO CUMPLE")</f>
        <v>NO CUMPLE</v>
      </c>
      <c r="AI735" s="51" t="str">
        <f>IF($I735&gt;NORMA!$O$32,"NO CUMPLE","CUMPLE")</f>
        <v>CUMPLE</v>
      </c>
    </row>
    <row r="736" spans="1:35" ht="14.25" customHeight="1" x14ac:dyDescent="0.35">
      <c r="A736" s="213" t="s">
        <v>120</v>
      </c>
      <c r="B736" s="217" t="s">
        <v>119</v>
      </c>
      <c r="C736" s="240">
        <v>41968</v>
      </c>
      <c r="D736" s="251">
        <v>0.66666666666666663</v>
      </c>
      <c r="E736" s="246">
        <v>24</v>
      </c>
      <c r="F736" s="246">
        <v>61</v>
      </c>
      <c r="G736" s="246">
        <v>184</v>
      </c>
      <c r="H736" s="216">
        <v>14</v>
      </c>
      <c r="I736" s="247">
        <v>0.28999999999999998</v>
      </c>
      <c r="J736" s="242">
        <v>0.24</v>
      </c>
      <c r="K736" s="218">
        <v>10.811</v>
      </c>
      <c r="L736" s="242">
        <v>9.9546166524999986</v>
      </c>
      <c r="M736" s="243">
        <v>1</v>
      </c>
      <c r="N736" s="243">
        <v>7.78</v>
      </c>
      <c r="O736" s="244">
        <v>2000000</v>
      </c>
      <c r="P736" s="51" t="str">
        <f>IF(M736&lt;NORMA!$O$7,"NO CUMPLE","CUMPLE")</f>
        <v>CUMPLE</v>
      </c>
      <c r="Q736" s="51" t="str">
        <f>IF(E736&gt;NORMA!$O$8,"NO CUMPLE","CUMPLE")</f>
        <v>CUMPLE</v>
      </c>
      <c r="R736" s="51" t="str">
        <f>IF(F736&gt;NORMA!$O$9,"NO CUMPLE","CUMPLE")</f>
        <v>CUMPLE</v>
      </c>
      <c r="S736" s="51" t="str">
        <f>IF(K736&gt;NORMA!$O$10,"NO CUMPLE","CUMPLE")</f>
        <v>CUMPLE</v>
      </c>
      <c r="T736" s="51" t="str">
        <f>IF(J736&gt;NORMA!$O$11,"NO CUMPLE","CUMPLE")</f>
        <v>CUMPLE</v>
      </c>
      <c r="U736" s="51" t="str">
        <f>IF(G736&gt;NORMA!$O$12,"NO CUMPLE","CUMPLE")</f>
        <v>NO CUMPLE</v>
      </c>
      <c r="V736" s="51" t="str">
        <f>IF(H736&gt;NORMA!$O$13,"NO CUMPLE","CUMPLE")</f>
        <v>CUMPLE</v>
      </c>
      <c r="W736" s="51" t="str">
        <f>IF(O736&gt;NORMA!$O$14,"NO CUMPLE","CUMPLE")</f>
        <v>NO CUMPLE</v>
      </c>
      <c r="X736" s="51" t="str">
        <f>IF(AND(N736&gt;=NORMA!$Q$4, N736&lt;=NORMA!$R$4),"CUMPLE","NO CUMPLE")</f>
        <v>CUMPLE</v>
      </c>
      <c r="Y736" s="51" t="str">
        <f>IF(I736&gt;NORMA!$O$16,"NO CUMPLE","CUMPLE")</f>
        <v>CUMPLE</v>
      </c>
      <c r="Z736" s="51" t="str">
        <f>IF($M736&lt;NORMA!$O$23,"NO CUMPLE","CUMPLE")</f>
        <v>NO CUMPLE</v>
      </c>
      <c r="AA736" s="51" t="str">
        <f>IF($E736&gt;NORMA!$O$24,"NO CUMPLE","CUMPLE")</f>
        <v>CUMPLE</v>
      </c>
      <c r="AB736" s="51" t="str">
        <f>IF($F736&gt;NORMA!$O$25,"NO CUMPLE","CUMPLE")</f>
        <v>NO CUMPLE</v>
      </c>
      <c r="AC736" s="51" t="str">
        <f>IF($K736&gt;NORMA!$O$26,"NO CUMPLE","CUMPLE")</f>
        <v>NO CUMPLE</v>
      </c>
      <c r="AD736" s="51" t="str">
        <f>IF($J736&gt;NORMA!$O$27,"NO CUMPLE","CUMPLE")</f>
        <v>CUMPLE</v>
      </c>
      <c r="AE736" s="51" t="str">
        <f>IF($G736&gt;NORMA!$O$28,"NO CUMPLE","CUMPLE")</f>
        <v>NO CUMPLE</v>
      </c>
      <c r="AF736" s="51" t="str">
        <f>IF($H736&gt;NORMA!$O$29,"NO CUMPLE","CUMPLE")</f>
        <v>NO CUMPLE</v>
      </c>
      <c r="AG736" s="51" t="str">
        <f>IF($O736&gt;NORMA!$O$30,"NO CUMPLE","CUMPLE")</f>
        <v>NO CUMPLE</v>
      </c>
      <c r="AH736" s="51" t="str">
        <f>IF(AND($N736&gt;=NORMA!$R$18, $N736&lt;=NORMA!$S$18),"CUMPLE","NO CUMPLE")</f>
        <v>CUMPLE</v>
      </c>
      <c r="AI736" s="51" t="str">
        <f>IF($I736&gt;NORMA!$O$32,"NO CUMPLE","CUMPLE")</f>
        <v>CUMPLE</v>
      </c>
    </row>
    <row r="737" spans="1:35" ht="14.25" customHeight="1" x14ac:dyDescent="0.35">
      <c r="A737" s="213" t="s">
        <v>118</v>
      </c>
      <c r="B737" s="217" t="s">
        <v>119</v>
      </c>
      <c r="C737" s="240">
        <v>41968</v>
      </c>
      <c r="D737" s="251">
        <v>0.6875</v>
      </c>
      <c r="E737" s="246">
        <v>2</v>
      </c>
      <c r="F737" s="246">
        <v>16</v>
      </c>
      <c r="G737" s="246">
        <v>53</v>
      </c>
      <c r="H737" s="216">
        <v>10</v>
      </c>
      <c r="I737" s="247">
        <v>0.22</v>
      </c>
      <c r="J737" s="242">
        <v>0.24</v>
      </c>
      <c r="K737" s="218">
        <v>7.4550000000000001</v>
      </c>
      <c r="L737" s="242">
        <v>4.1713483250000003</v>
      </c>
      <c r="M737" s="243">
        <v>0.71</v>
      </c>
      <c r="N737" s="243">
        <v>6.93</v>
      </c>
      <c r="O737" s="244">
        <v>40000</v>
      </c>
      <c r="P737" s="51" t="str">
        <f>IF(M737&lt;NORMA!$O$7,"NO CUMPLE","CUMPLE")</f>
        <v>NO CUMPLE</v>
      </c>
      <c r="Q737" s="51" t="str">
        <f>IF(E737&gt;NORMA!$O$8,"NO CUMPLE","CUMPLE")</f>
        <v>CUMPLE</v>
      </c>
      <c r="R737" s="51" t="str">
        <f>IF(F737&gt;NORMA!$O$9,"NO CUMPLE","CUMPLE")</f>
        <v>CUMPLE</v>
      </c>
      <c r="S737" s="51" t="str">
        <f>IF(K737&gt;NORMA!$O$10,"NO CUMPLE","CUMPLE")</f>
        <v>CUMPLE</v>
      </c>
      <c r="T737" s="51" t="str">
        <f>IF(J737&gt;NORMA!$O$11,"NO CUMPLE","CUMPLE")</f>
        <v>CUMPLE</v>
      </c>
      <c r="U737" s="51" t="str">
        <f>IF(G737&gt;NORMA!$O$12,"NO CUMPLE","CUMPLE")</f>
        <v>CUMPLE</v>
      </c>
      <c r="V737" s="51" t="str">
        <f>IF(H737&gt;NORMA!$O$13,"NO CUMPLE","CUMPLE")</f>
        <v>CUMPLE</v>
      </c>
      <c r="W737" s="51" t="str">
        <f>IF(O737&gt;NORMA!$O$14,"NO CUMPLE","CUMPLE")</f>
        <v>CUMPLE</v>
      </c>
      <c r="X737" s="51" t="str">
        <f>IF(AND(N737&gt;=NORMA!$Q$4, N737&lt;=NORMA!$R$4),"CUMPLE","NO CUMPLE")</f>
        <v>CUMPLE</v>
      </c>
      <c r="Y737" s="51" t="str">
        <f>IF(I737&gt;NORMA!$O$16,"NO CUMPLE","CUMPLE")</f>
        <v>CUMPLE</v>
      </c>
      <c r="Z737" s="51" t="str">
        <f>IF($M737&lt;NORMA!$O$23,"NO CUMPLE","CUMPLE")</f>
        <v>NO CUMPLE</v>
      </c>
      <c r="AA737" s="51" t="str">
        <f>IF($E737&gt;NORMA!$O$24,"NO CUMPLE","CUMPLE")</f>
        <v>CUMPLE</v>
      </c>
      <c r="AB737" s="51" t="str">
        <f>IF($F737&gt;NORMA!$O$25,"NO CUMPLE","CUMPLE")</f>
        <v>CUMPLE</v>
      </c>
      <c r="AC737" s="51" t="str">
        <f>IF($K737&gt;NORMA!$O$26,"NO CUMPLE","CUMPLE")</f>
        <v>CUMPLE</v>
      </c>
      <c r="AD737" s="51" t="str">
        <f>IF($J737&gt;NORMA!$O$27,"NO CUMPLE","CUMPLE")</f>
        <v>CUMPLE</v>
      </c>
      <c r="AE737" s="51" t="str">
        <f>IF($G737&gt;NORMA!$O$28,"NO CUMPLE","CUMPLE")</f>
        <v>CUMPLE</v>
      </c>
      <c r="AF737" s="51" t="str">
        <f>IF($H737&gt;NORMA!$O$29,"NO CUMPLE","CUMPLE")</f>
        <v>CUMPLE</v>
      </c>
      <c r="AG737" s="51" t="str">
        <f>IF($O737&gt;NORMA!$O$30,"NO CUMPLE","CUMPLE")</f>
        <v>CUMPLE</v>
      </c>
      <c r="AH737" s="51" t="str">
        <f>IF(AND($N737&gt;=NORMA!$R$18, $N737&lt;=NORMA!$S$18),"CUMPLE","NO CUMPLE")</f>
        <v>CUMPLE</v>
      </c>
      <c r="AI737" s="51" t="str">
        <f>IF($I737&gt;NORMA!$O$32,"NO CUMPLE","CUMPLE")</f>
        <v>CUMPLE</v>
      </c>
    </row>
    <row r="738" spans="1:35" ht="14.25" customHeight="1" x14ac:dyDescent="0.35">
      <c r="A738" s="213" t="s">
        <v>121</v>
      </c>
      <c r="B738" s="217" t="s">
        <v>119</v>
      </c>
      <c r="C738" s="240">
        <v>41974</v>
      </c>
      <c r="D738" s="251">
        <v>0.3263888888888889</v>
      </c>
      <c r="E738" s="246">
        <v>48</v>
      </c>
      <c r="F738" s="246">
        <v>70</v>
      </c>
      <c r="G738" s="246">
        <v>45</v>
      </c>
      <c r="H738" s="216">
        <v>20</v>
      </c>
      <c r="I738" s="247">
        <v>0.57999999999999996</v>
      </c>
      <c r="J738" s="242">
        <v>1.62</v>
      </c>
      <c r="K738" s="218">
        <v>18.013000000000002</v>
      </c>
      <c r="L738" s="242">
        <v>1.7574749999999999</v>
      </c>
      <c r="M738" s="259" t="s">
        <v>61</v>
      </c>
      <c r="N738" s="243">
        <v>6.9</v>
      </c>
      <c r="O738" s="244">
        <v>24000000</v>
      </c>
      <c r="P738" s="51" t="str">
        <f>IF(M738&lt;NORMA!$O$7,"NO CUMPLE","CUMPLE")</f>
        <v>CUMPLE</v>
      </c>
      <c r="Q738" s="51" t="str">
        <f>IF(E738&gt;NORMA!$O$8,"NO CUMPLE","CUMPLE")</f>
        <v>CUMPLE</v>
      </c>
      <c r="R738" s="51" t="str">
        <f>IF(F738&gt;NORMA!$O$9,"NO CUMPLE","CUMPLE")</f>
        <v>CUMPLE</v>
      </c>
      <c r="S738" s="51" t="str">
        <f>IF(K738&gt;NORMA!$O$10,"NO CUMPLE","CUMPLE")</f>
        <v>CUMPLE</v>
      </c>
      <c r="T738" s="51" t="str">
        <f>IF(J738&gt;NORMA!$O$11,"NO CUMPLE","CUMPLE")</f>
        <v>CUMPLE</v>
      </c>
      <c r="U738" s="51" t="str">
        <f>IF(G738&gt;NORMA!$O$12,"NO CUMPLE","CUMPLE")</f>
        <v>CUMPLE</v>
      </c>
      <c r="V738" s="51" t="str">
        <f>IF(H738&gt;NORMA!$O$13,"NO CUMPLE","CUMPLE")</f>
        <v>CUMPLE</v>
      </c>
      <c r="W738" s="51" t="str">
        <f>IF(O738&gt;NORMA!$O$14,"NO CUMPLE","CUMPLE")</f>
        <v>NO CUMPLE</v>
      </c>
      <c r="X738" s="51" t="str">
        <f>IF(AND(N738&gt;=NORMA!$Q$4, N738&lt;=NORMA!$R$4),"CUMPLE","NO CUMPLE")</f>
        <v>CUMPLE</v>
      </c>
      <c r="Y738" s="51" t="str">
        <f>IF(I738&gt;NORMA!$O$16,"NO CUMPLE","CUMPLE")</f>
        <v>CUMPLE</v>
      </c>
      <c r="Z738" s="51" t="str">
        <f>IF($M738&lt;NORMA!$O$23,"NO CUMPLE","CUMPLE")</f>
        <v>CUMPLE</v>
      </c>
      <c r="AA738" s="51" t="str">
        <f>IF($E738&gt;NORMA!$O$24,"NO CUMPLE","CUMPLE")</f>
        <v>NO CUMPLE</v>
      </c>
      <c r="AB738" s="51" t="str">
        <f>IF($F738&gt;NORMA!$O$25,"NO CUMPLE","CUMPLE")</f>
        <v>NO CUMPLE</v>
      </c>
      <c r="AC738" s="51" t="str">
        <f>IF($K738&gt;NORMA!$O$26,"NO CUMPLE","CUMPLE")</f>
        <v>NO CUMPLE</v>
      </c>
      <c r="AD738" s="51" t="str">
        <f>IF($J738&gt;NORMA!$O$27,"NO CUMPLE","CUMPLE")</f>
        <v>CUMPLE</v>
      </c>
      <c r="AE738" s="51" t="str">
        <f>IF($G738&gt;NORMA!$O$28,"NO CUMPLE","CUMPLE")</f>
        <v>CUMPLE</v>
      </c>
      <c r="AF738" s="51" t="str">
        <f>IF($H738&gt;NORMA!$O$29,"NO CUMPLE","CUMPLE")</f>
        <v>NO CUMPLE</v>
      </c>
      <c r="AG738" s="51" t="str">
        <f>IF($O738&gt;NORMA!$O$30,"NO CUMPLE","CUMPLE")</f>
        <v>NO CUMPLE</v>
      </c>
      <c r="AH738" s="51" t="str">
        <f>IF(AND($N738&gt;=NORMA!$R$18, $N738&lt;=NORMA!$S$18),"CUMPLE","NO CUMPLE")</f>
        <v>CUMPLE</v>
      </c>
      <c r="AI738" s="51" t="str">
        <f>IF($I738&gt;NORMA!$O$32,"NO CUMPLE","CUMPLE")</f>
        <v>CUMPLE</v>
      </c>
    </row>
    <row r="739" spans="1:35" ht="14.25" customHeight="1" x14ac:dyDescent="0.35">
      <c r="A739" s="213" t="s">
        <v>121</v>
      </c>
      <c r="B739" s="217" t="s">
        <v>119</v>
      </c>
      <c r="C739" s="240">
        <v>41975</v>
      </c>
      <c r="D739" s="251">
        <v>0.24305555555555555</v>
      </c>
      <c r="E739" s="246">
        <v>68</v>
      </c>
      <c r="F739" s="246">
        <v>87</v>
      </c>
      <c r="G739" s="246">
        <v>45</v>
      </c>
      <c r="H739" s="216">
        <v>22</v>
      </c>
      <c r="I739" s="247">
        <v>1.61</v>
      </c>
      <c r="J739" s="242">
        <v>0.54</v>
      </c>
      <c r="K739" s="218">
        <v>16.907000000000004</v>
      </c>
      <c r="L739" s="242">
        <v>1.3983568750000002</v>
      </c>
      <c r="M739" s="259" t="s">
        <v>61</v>
      </c>
      <c r="N739" s="243">
        <v>6.88</v>
      </c>
      <c r="O739" s="244">
        <v>12000000</v>
      </c>
      <c r="P739" s="51" t="str">
        <f>IF(M739&lt;NORMA!$O$7,"NO CUMPLE","CUMPLE")</f>
        <v>CUMPLE</v>
      </c>
      <c r="Q739" s="51" t="str">
        <f>IF(E739&gt;NORMA!$O$8,"NO CUMPLE","CUMPLE")</f>
        <v>CUMPLE</v>
      </c>
      <c r="R739" s="51" t="str">
        <f>IF(F739&gt;NORMA!$O$9,"NO CUMPLE","CUMPLE")</f>
        <v>CUMPLE</v>
      </c>
      <c r="S739" s="51" t="str">
        <f>IF(K739&gt;NORMA!$O$10,"NO CUMPLE","CUMPLE")</f>
        <v>CUMPLE</v>
      </c>
      <c r="T739" s="51" t="str">
        <f>IF(J739&gt;NORMA!$O$11,"NO CUMPLE","CUMPLE")</f>
        <v>CUMPLE</v>
      </c>
      <c r="U739" s="51" t="str">
        <f>IF(G739&gt;NORMA!$O$12,"NO CUMPLE","CUMPLE")</f>
        <v>CUMPLE</v>
      </c>
      <c r="V739" s="51" t="str">
        <f>IF(H739&gt;NORMA!$O$13,"NO CUMPLE","CUMPLE")</f>
        <v>NO CUMPLE</v>
      </c>
      <c r="W739" s="51" t="str">
        <f>IF(O739&gt;NORMA!$O$14,"NO CUMPLE","CUMPLE")</f>
        <v>NO CUMPLE</v>
      </c>
      <c r="X739" s="51" t="str">
        <f>IF(AND(N739&gt;=NORMA!$Q$4, N739&lt;=NORMA!$R$4),"CUMPLE","NO CUMPLE")</f>
        <v>CUMPLE</v>
      </c>
      <c r="Y739" s="51" t="str">
        <f>IF(I739&gt;NORMA!$O$16,"NO CUMPLE","CUMPLE")</f>
        <v>CUMPLE</v>
      </c>
      <c r="Z739" s="51" t="str">
        <f>IF($M739&lt;NORMA!$O$23,"NO CUMPLE","CUMPLE")</f>
        <v>CUMPLE</v>
      </c>
      <c r="AA739" s="51" t="str">
        <f>IF($E739&gt;NORMA!$O$24,"NO CUMPLE","CUMPLE")</f>
        <v>NO CUMPLE</v>
      </c>
      <c r="AB739" s="51" t="str">
        <f>IF($F739&gt;NORMA!$O$25,"NO CUMPLE","CUMPLE")</f>
        <v>NO CUMPLE</v>
      </c>
      <c r="AC739" s="51" t="str">
        <f>IF($K739&gt;NORMA!$O$26,"NO CUMPLE","CUMPLE")</f>
        <v>NO CUMPLE</v>
      </c>
      <c r="AD739" s="51" t="str">
        <f>IF($J739&gt;NORMA!$O$27,"NO CUMPLE","CUMPLE")</f>
        <v>CUMPLE</v>
      </c>
      <c r="AE739" s="51" t="str">
        <f>IF($G739&gt;NORMA!$O$28,"NO CUMPLE","CUMPLE")</f>
        <v>CUMPLE</v>
      </c>
      <c r="AF739" s="51" t="str">
        <f>IF($H739&gt;NORMA!$O$29,"NO CUMPLE","CUMPLE")</f>
        <v>NO CUMPLE</v>
      </c>
      <c r="AG739" s="51" t="str">
        <f>IF($O739&gt;NORMA!$O$30,"NO CUMPLE","CUMPLE")</f>
        <v>NO CUMPLE</v>
      </c>
      <c r="AH739" s="51" t="str">
        <f>IF(AND($N739&gt;=NORMA!$R$18, $N739&lt;=NORMA!$S$18),"CUMPLE","NO CUMPLE")</f>
        <v>CUMPLE</v>
      </c>
      <c r="AI739" s="51" t="str">
        <f>IF($I739&gt;NORMA!$O$32,"NO CUMPLE","CUMPLE")</f>
        <v>NO CUMPLE</v>
      </c>
    </row>
    <row r="740" spans="1:35" ht="14.25" customHeight="1" x14ac:dyDescent="0.35">
      <c r="A740" s="213" t="s">
        <v>118</v>
      </c>
      <c r="B740" s="217" t="s">
        <v>119</v>
      </c>
      <c r="C740" s="240">
        <v>41975</v>
      </c>
      <c r="D740" s="251">
        <v>0.25</v>
      </c>
      <c r="E740" s="246">
        <v>6</v>
      </c>
      <c r="F740" s="246">
        <v>21</v>
      </c>
      <c r="G740" s="246">
        <v>16</v>
      </c>
      <c r="H740" s="216">
        <v>8</v>
      </c>
      <c r="I740" s="247">
        <v>0.2</v>
      </c>
      <c r="J740" s="242">
        <v>0.49</v>
      </c>
      <c r="K740" s="218">
        <v>5.3619999999999992</v>
      </c>
      <c r="L740" s="242">
        <v>0.63034292000000003</v>
      </c>
      <c r="M740" s="243">
        <v>1.24</v>
      </c>
      <c r="N740" s="243">
        <v>6.55</v>
      </c>
      <c r="O740" s="244">
        <v>480000</v>
      </c>
      <c r="P740" s="51" t="str">
        <f>IF(M740&lt;NORMA!$O$7,"NO CUMPLE","CUMPLE")</f>
        <v>CUMPLE</v>
      </c>
      <c r="Q740" s="51" t="str">
        <f>IF(E740&gt;NORMA!$O$8,"NO CUMPLE","CUMPLE")</f>
        <v>CUMPLE</v>
      </c>
      <c r="R740" s="51" t="str">
        <f>IF(F740&gt;NORMA!$O$9,"NO CUMPLE","CUMPLE")</f>
        <v>CUMPLE</v>
      </c>
      <c r="S740" s="51" t="str">
        <f>IF(K740&gt;NORMA!$O$10,"NO CUMPLE","CUMPLE")</f>
        <v>CUMPLE</v>
      </c>
      <c r="T740" s="51" t="str">
        <f>IF(J740&gt;NORMA!$O$11,"NO CUMPLE","CUMPLE")</f>
        <v>CUMPLE</v>
      </c>
      <c r="U740" s="51" t="str">
        <f>IF(G740&gt;NORMA!$O$12,"NO CUMPLE","CUMPLE")</f>
        <v>CUMPLE</v>
      </c>
      <c r="V740" s="51" t="str">
        <f>IF(H740&gt;NORMA!$O$13,"NO CUMPLE","CUMPLE")</f>
        <v>CUMPLE</v>
      </c>
      <c r="W740" s="51" t="str">
        <f>IF(O740&gt;NORMA!$O$14,"NO CUMPLE","CUMPLE")</f>
        <v>CUMPLE</v>
      </c>
      <c r="X740" s="51" t="str">
        <f>IF(AND(N740&gt;=NORMA!$Q$4, N740&lt;=NORMA!$R$4),"CUMPLE","NO CUMPLE")</f>
        <v>CUMPLE</v>
      </c>
      <c r="Y740" s="51" t="str">
        <f>IF(I740&gt;NORMA!$O$16,"NO CUMPLE","CUMPLE")</f>
        <v>CUMPLE</v>
      </c>
      <c r="Z740" s="51" t="str">
        <f>IF($M740&lt;NORMA!$O$23,"NO CUMPLE","CUMPLE")</f>
        <v>NO CUMPLE</v>
      </c>
      <c r="AA740" s="51" t="str">
        <f>IF($E740&gt;NORMA!$O$24,"NO CUMPLE","CUMPLE")</f>
        <v>CUMPLE</v>
      </c>
      <c r="AB740" s="51" t="str">
        <f>IF($F740&gt;NORMA!$O$25,"NO CUMPLE","CUMPLE")</f>
        <v>CUMPLE</v>
      </c>
      <c r="AC740" s="51" t="str">
        <f>IF($K740&gt;NORMA!$O$26,"NO CUMPLE","CUMPLE")</f>
        <v>CUMPLE</v>
      </c>
      <c r="AD740" s="51" t="str">
        <f>IF($J740&gt;NORMA!$O$27,"NO CUMPLE","CUMPLE")</f>
        <v>CUMPLE</v>
      </c>
      <c r="AE740" s="51" t="str">
        <f>IF($G740&gt;NORMA!$O$28,"NO CUMPLE","CUMPLE")</f>
        <v>CUMPLE</v>
      </c>
      <c r="AF740" s="51" t="str">
        <f>IF($H740&gt;NORMA!$O$29,"NO CUMPLE","CUMPLE")</f>
        <v>CUMPLE</v>
      </c>
      <c r="AG740" s="51" t="str">
        <f>IF($O740&gt;NORMA!$O$30,"NO CUMPLE","CUMPLE")</f>
        <v>NO CUMPLE</v>
      </c>
      <c r="AH740" s="51" t="str">
        <f>IF(AND($N740&gt;=NORMA!$R$18, $N740&lt;=NORMA!$S$18),"CUMPLE","NO CUMPLE")</f>
        <v>CUMPLE</v>
      </c>
      <c r="AI740" s="51" t="str">
        <f>IF($I740&gt;NORMA!$O$32,"NO CUMPLE","CUMPLE")</f>
        <v>CUMPLE</v>
      </c>
    </row>
    <row r="741" spans="1:35" ht="14.25" customHeight="1" x14ac:dyDescent="0.35">
      <c r="A741" s="213" t="s">
        <v>120</v>
      </c>
      <c r="B741" s="217" t="s">
        <v>119</v>
      </c>
      <c r="C741" s="240">
        <v>41976</v>
      </c>
      <c r="D741" s="251">
        <v>0.5</v>
      </c>
      <c r="E741" s="246">
        <v>76</v>
      </c>
      <c r="F741" s="246">
        <v>195</v>
      </c>
      <c r="G741" s="246">
        <v>162</v>
      </c>
      <c r="H741" s="216">
        <v>20</v>
      </c>
      <c r="I741" s="247">
        <v>2.4900000000000002</v>
      </c>
      <c r="J741" s="242">
        <v>1.3</v>
      </c>
      <c r="K741" s="218">
        <v>19.421000000000003</v>
      </c>
      <c r="L741" s="242">
        <v>0.89456036999999988</v>
      </c>
      <c r="M741" s="259" t="s">
        <v>61</v>
      </c>
      <c r="N741" s="243">
        <v>7.53</v>
      </c>
      <c r="O741" s="244">
        <v>11000000</v>
      </c>
      <c r="P741" s="51" t="str">
        <f>IF(M741&lt;NORMA!$O$7,"NO CUMPLE","CUMPLE")</f>
        <v>CUMPLE</v>
      </c>
      <c r="Q741" s="51" t="str">
        <f>IF(E741&gt;NORMA!$O$8,"NO CUMPLE","CUMPLE")</f>
        <v>CUMPLE</v>
      </c>
      <c r="R741" s="51" t="str">
        <f>IF(F741&gt;NORMA!$O$9,"NO CUMPLE","CUMPLE")</f>
        <v>CUMPLE</v>
      </c>
      <c r="S741" s="51" t="str">
        <f>IF(K741&gt;NORMA!$O$10,"NO CUMPLE","CUMPLE")</f>
        <v>CUMPLE</v>
      </c>
      <c r="T741" s="51" t="str">
        <f>IF(J741&gt;NORMA!$O$11,"NO CUMPLE","CUMPLE")</f>
        <v>CUMPLE</v>
      </c>
      <c r="U741" s="51" t="str">
        <f>IF(G741&gt;NORMA!$O$12,"NO CUMPLE","CUMPLE")</f>
        <v>NO CUMPLE</v>
      </c>
      <c r="V741" s="51" t="str">
        <f>IF(H741&gt;NORMA!$O$13,"NO CUMPLE","CUMPLE")</f>
        <v>CUMPLE</v>
      </c>
      <c r="W741" s="51" t="str">
        <f>IF(O741&gt;NORMA!$O$14,"NO CUMPLE","CUMPLE")</f>
        <v>NO CUMPLE</v>
      </c>
      <c r="X741" s="51" t="str">
        <f>IF(AND(N741&gt;=NORMA!$Q$4, N741&lt;=NORMA!$R$4),"CUMPLE","NO CUMPLE")</f>
        <v>CUMPLE</v>
      </c>
      <c r="Y741" s="51" t="str">
        <f>IF(I741&gt;NORMA!$O$16,"NO CUMPLE","CUMPLE")</f>
        <v>CUMPLE</v>
      </c>
      <c r="Z741" s="51" t="str">
        <f>IF($M741&lt;NORMA!$O$23,"NO CUMPLE","CUMPLE")</f>
        <v>CUMPLE</v>
      </c>
      <c r="AA741" s="51" t="str">
        <f>IF($E741&gt;NORMA!$O$24,"NO CUMPLE","CUMPLE")</f>
        <v>NO CUMPLE</v>
      </c>
      <c r="AB741" s="51" t="str">
        <f>IF($F741&gt;NORMA!$O$25,"NO CUMPLE","CUMPLE")</f>
        <v>NO CUMPLE</v>
      </c>
      <c r="AC741" s="51" t="str">
        <f>IF($K741&gt;NORMA!$O$26,"NO CUMPLE","CUMPLE")</f>
        <v>NO CUMPLE</v>
      </c>
      <c r="AD741" s="51" t="str">
        <f>IF($J741&gt;NORMA!$O$27,"NO CUMPLE","CUMPLE")</f>
        <v>CUMPLE</v>
      </c>
      <c r="AE741" s="51" t="str">
        <f>IF($G741&gt;NORMA!$O$28,"NO CUMPLE","CUMPLE")</f>
        <v>NO CUMPLE</v>
      </c>
      <c r="AF741" s="51" t="str">
        <f>IF($H741&gt;NORMA!$O$29,"NO CUMPLE","CUMPLE")</f>
        <v>NO CUMPLE</v>
      </c>
      <c r="AG741" s="51" t="str">
        <f>IF($O741&gt;NORMA!$O$30,"NO CUMPLE","CUMPLE")</f>
        <v>NO CUMPLE</v>
      </c>
      <c r="AH741" s="51" t="str">
        <f>IF(AND($N741&gt;=NORMA!$R$18, $N741&lt;=NORMA!$S$18),"CUMPLE","NO CUMPLE")</f>
        <v>CUMPLE</v>
      </c>
      <c r="AI741" s="51" t="str">
        <f>IF($I741&gt;NORMA!$O$32,"NO CUMPLE","CUMPLE")</f>
        <v>NO CUMPLE</v>
      </c>
    </row>
    <row r="742" spans="1:35" ht="14.25" customHeight="1" x14ac:dyDescent="0.35">
      <c r="A742" s="213" t="s">
        <v>117</v>
      </c>
      <c r="B742" s="267" t="s">
        <v>119</v>
      </c>
      <c r="C742" s="240">
        <v>41976</v>
      </c>
      <c r="D742" s="251">
        <v>0.25</v>
      </c>
      <c r="E742" s="246">
        <v>32</v>
      </c>
      <c r="F742" s="246">
        <v>159</v>
      </c>
      <c r="G742" s="246">
        <v>714</v>
      </c>
      <c r="H742" s="216">
        <v>6</v>
      </c>
      <c r="I742" s="247">
        <v>0.16</v>
      </c>
      <c r="J742" s="242">
        <v>3.53</v>
      </c>
      <c r="K742" s="218">
        <v>18.737999999999996</v>
      </c>
      <c r="L742" s="242">
        <v>0.72774704000000001</v>
      </c>
      <c r="M742" s="243">
        <v>8.11</v>
      </c>
      <c r="N742" s="243">
        <v>7.88</v>
      </c>
      <c r="O742" s="244">
        <v>790000</v>
      </c>
      <c r="P742" s="51" t="str">
        <f>IF(M742&lt;NORMA!$O$7,"NO CUMPLE","CUMPLE")</f>
        <v>CUMPLE</v>
      </c>
      <c r="Q742" s="51" t="str">
        <f>IF(E742&gt;NORMA!$O$8,"NO CUMPLE","CUMPLE")</f>
        <v>CUMPLE</v>
      </c>
      <c r="R742" s="51" t="str">
        <f>IF(F742&gt;NORMA!$O$9,"NO CUMPLE","CUMPLE")</f>
        <v>CUMPLE</v>
      </c>
      <c r="S742" s="51" t="str">
        <f>IF(K742&gt;NORMA!$O$10,"NO CUMPLE","CUMPLE")</f>
        <v>CUMPLE</v>
      </c>
      <c r="T742" s="51" t="str">
        <f>IF(J742&gt;NORMA!$O$11,"NO CUMPLE","CUMPLE")</f>
        <v>CUMPLE</v>
      </c>
      <c r="U742" s="51" t="str">
        <f>IF(G742&gt;NORMA!$O$12,"NO CUMPLE","CUMPLE")</f>
        <v>NO CUMPLE</v>
      </c>
      <c r="V742" s="51" t="str">
        <f>IF(H742&gt;NORMA!$O$13,"NO CUMPLE","CUMPLE")</f>
        <v>CUMPLE</v>
      </c>
      <c r="W742" s="51" t="str">
        <f>IF(O742&gt;NORMA!$O$14,"NO CUMPLE","CUMPLE")</f>
        <v>CUMPLE</v>
      </c>
      <c r="X742" s="51" t="str">
        <f>IF(AND(N742&gt;=NORMA!$Q$4, N742&lt;=NORMA!$R$4),"CUMPLE","NO CUMPLE")</f>
        <v>CUMPLE</v>
      </c>
      <c r="Y742" s="51" t="str">
        <f>IF(I742&gt;NORMA!$O$16,"NO CUMPLE","CUMPLE")</f>
        <v>CUMPLE</v>
      </c>
      <c r="Z742" s="51" t="str">
        <f>IF($M742&lt;NORMA!$O$23,"NO CUMPLE","CUMPLE")</f>
        <v>CUMPLE</v>
      </c>
      <c r="AA742" s="51" t="str">
        <f>IF($E742&gt;NORMA!$O$24,"NO CUMPLE","CUMPLE")</f>
        <v>NO CUMPLE</v>
      </c>
      <c r="AB742" s="51" t="str">
        <f>IF($F742&gt;NORMA!$O$25,"NO CUMPLE","CUMPLE")</f>
        <v>NO CUMPLE</v>
      </c>
      <c r="AC742" s="51" t="str">
        <f>IF($K742&gt;NORMA!$O$26,"NO CUMPLE","CUMPLE")</f>
        <v>NO CUMPLE</v>
      </c>
      <c r="AD742" s="51" t="str">
        <f>IF($J742&gt;NORMA!$O$27,"NO CUMPLE","CUMPLE")</f>
        <v>NO CUMPLE</v>
      </c>
      <c r="AE742" s="51" t="str">
        <f>IF($G742&gt;NORMA!$O$28,"NO CUMPLE","CUMPLE")</f>
        <v>NO CUMPLE</v>
      </c>
      <c r="AF742" s="51" t="str">
        <f>IF($H742&gt;NORMA!$O$29,"NO CUMPLE","CUMPLE")</f>
        <v>CUMPLE</v>
      </c>
      <c r="AG742" s="51" t="str">
        <f>IF($O742&gt;NORMA!$O$30,"NO CUMPLE","CUMPLE")</f>
        <v>NO CUMPLE</v>
      </c>
      <c r="AH742" s="51" t="str">
        <f>IF(AND($N742&gt;=NORMA!$R$18, $N742&lt;=NORMA!$S$18),"CUMPLE","NO CUMPLE")</f>
        <v>CUMPLE</v>
      </c>
      <c r="AI742" s="51" t="str">
        <f>IF($I742&gt;NORMA!$O$32,"NO CUMPLE","CUMPLE")</f>
        <v>CUMPLE</v>
      </c>
    </row>
    <row r="743" spans="1:35" ht="14.25" customHeight="1" x14ac:dyDescent="0.35">
      <c r="A743" s="213" t="s">
        <v>117</v>
      </c>
      <c r="B743" s="267" t="s">
        <v>119</v>
      </c>
      <c r="C743" s="240">
        <v>41983</v>
      </c>
      <c r="D743" s="251">
        <v>0.58333333333333337</v>
      </c>
      <c r="E743" s="246">
        <v>18</v>
      </c>
      <c r="F743" s="246">
        <v>98</v>
      </c>
      <c r="G743" s="246">
        <v>2755</v>
      </c>
      <c r="H743" s="216">
        <v>12</v>
      </c>
      <c r="I743" s="247">
        <v>0.55000000000000004</v>
      </c>
      <c r="J743" s="242">
        <v>20.75</v>
      </c>
      <c r="K743" s="218">
        <v>29.290000000000003</v>
      </c>
      <c r="L743" s="242">
        <v>0.93131132000000005</v>
      </c>
      <c r="M743" s="243">
        <v>7.41</v>
      </c>
      <c r="N743" s="243">
        <v>8.58</v>
      </c>
      <c r="O743" s="244">
        <v>170000</v>
      </c>
      <c r="P743" s="51" t="str">
        <f>IF(M743&lt;NORMA!$O$7,"NO CUMPLE","CUMPLE")</f>
        <v>CUMPLE</v>
      </c>
      <c r="Q743" s="51" t="str">
        <f>IF(E743&gt;NORMA!$O$8,"NO CUMPLE","CUMPLE")</f>
        <v>CUMPLE</v>
      </c>
      <c r="R743" s="51" t="str">
        <f>IF(F743&gt;NORMA!$O$9,"NO CUMPLE","CUMPLE")</f>
        <v>CUMPLE</v>
      </c>
      <c r="S743" s="51" t="str">
        <f>IF(K743&gt;NORMA!$O$10,"NO CUMPLE","CUMPLE")</f>
        <v>NO CUMPLE</v>
      </c>
      <c r="T743" s="51" t="str">
        <f>IF(J743&gt;NORMA!$O$11,"NO CUMPLE","CUMPLE")</f>
        <v>NO CUMPLE</v>
      </c>
      <c r="U743" s="51" t="str">
        <f>IF(G743&gt;NORMA!$O$12,"NO CUMPLE","CUMPLE")</f>
        <v>NO CUMPLE</v>
      </c>
      <c r="V743" s="51" t="str">
        <f>IF(H743&gt;NORMA!$O$13,"NO CUMPLE","CUMPLE")</f>
        <v>CUMPLE</v>
      </c>
      <c r="W743" s="51" t="str">
        <f>IF(O743&gt;NORMA!$O$14,"NO CUMPLE","CUMPLE")</f>
        <v>CUMPLE</v>
      </c>
      <c r="X743" s="51" t="str">
        <f>IF(AND(N743&gt;=NORMA!$Q$4, N743&lt;=NORMA!$R$4),"CUMPLE","NO CUMPLE")</f>
        <v>CUMPLE</v>
      </c>
      <c r="Y743" s="51" t="str">
        <f>IF(I743&gt;NORMA!$O$16,"NO CUMPLE","CUMPLE")</f>
        <v>CUMPLE</v>
      </c>
      <c r="Z743" s="51" t="str">
        <f>IF($M743&lt;NORMA!$O$23,"NO CUMPLE","CUMPLE")</f>
        <v>CUMPLE</v>
      </c>
      <c r="AA743" s="51" t="str">
        <f>IF($E743&gt;NORMA!$O$24,"NO CUMPLE","CUMPLE")</f>
        <v>CUMPLE</v>
      </c>
      <c r="AB743" s="51" t="str">
        <f>IF($F743&gt;NORMA!$O$25,"NO CUMPLE","CUMPLE")</f>
        <v>NO CUMPLE</v>
      </c>
      <c r="AC743" s="51" t="str">
        <f>IF($K743&gt;NORMA!$O$26,"NO CUMPLE","CUMPLE")</f>
        <v>NO CUMPLE</v>
      </c>
      <c r="AD743" s="51" t="str">
        <f>IF($J743&gt;NORMA!$O$27,"NO CUMPLE","CUMPLE")</f>
        <v>NO CUMPLE</v>
      </c>
      <c r="AE743" s="51" t="str">
        <f>IF($G743&gt;NORMA!$O$28,"NO CUMPLE","CUMPLE")</f>
        <v>NO CUMPLE</v>
      </c>
      <c r="AF743" s="51" t="str">
        <f>IF($H743&gt;NORMA!$O$29,"NO CUMPLE","CUMPLE")</f>
        <v>NO CUMPLE</v>
      </c>
      <c r="AG743" s="51" t="str">
        <f>IF($O743&gt;NORMA!$O$30,"NO CUMPLE","CUMPLE")</f>
        <v>NO CUMPLE</v>
      </c>
      <c r="AH743" s="51" t="str">
        <f>IF(AND($N743&gt;=NORMA!$R$18, $N743&lt;=NORMA!$S$18),"CUMPLE","NO CUMPLE")</f>
        <v>NO CUMPLE</v>
      </c>
      <c r="AI743" s="51" t="str">
        <f>IF($I743&gt;NORMA!$O$32,"NO CUMPLE","CUMPLE")</f>
        <v>CUMPLE</v>
      </c>
    </row>
    <row r="744" spans="1:35" ht="14.25" customHeight="1" x14ac:dyDescent="0.35">
      <c r="A744" s="213" t="s">
        <v>117</v>
      </c>
      <c r="B744" s="267" t="s">
        <v>119</v>
      </c>
      <c r="C744" s="240">
        <v>41985</v>
      </c>
      <c r="D744" s="251">
        <v>0.66666666666666663</v>
      </c>
      <c r="E744" s="246">
        <v>37</v>
      </c>
      <c r="F744" s="246">
        <v>69</v>
      </c>
      <c r="G744" s="246">
        <v>534</v>
      </c>
      <c r="H744" s="216">
        <v>10</v>
      </c>
      <c r="I744" s="247">
        <v>7.0000000000000007E-2</v>
      </c>
      <c r="J744" s="242">
        <v>6.01</v>
      </c>
      <c r="K744" s="218">
        <v>3.8720000000000003</v>
      </c>
      <c r="L744" s="242">
        <v>3.9075316</v>
      </c>
      <c r="M744" s="243">
        <v>4.0199999999999996</v>
      </c>
      <c r="N744" s="243">
        <v>8.48</v>
      </c>
      <c r="O744" s="244">
        <v>79000</v>
      </c>
      <c r="P744" s="51" t="str">
        <f>IF(M744&lt;NORMA!$O$7,"NO CUMPLE","CUMPLE")</f>
        <v>CUMPLE</v>
      </c>
      <c r="Q744" s="51" t="str">
        <f>IF(E744&gt;NORMA!$O$8,"NO CUMPLE","CUMPLE")</f>
        <v>CUMPLE</v>
      </c>
      <c r="R744" s="51" t="str">
        <f>IF(F744&gt;NORMA!$O$9,"NO CUMPLE","CUMPLE")</f>
        <v>CUMPLE</v>
      </c>
      <c r="S744" s="51" t="str">
        <f>IF(K744&gt;NORMA!$O$10,"NO CUMPLE","CUMPLE")</f>
        <v>CUMPLE</v>
      </c>
      <c r="T744" s="51" t="str">
        <f>IF(J744&gt;NORMA!$O$11,"NO CUMPLE","CUMPLE")</f>
        <v>NO CUMPLE</v>
      </c>
      <c r="U744" s="51" t="str">
        <f>IF(G744&gt;NORMA!$O$12,"NO CUMPLE","CUMPLE")</f>
        <v>NO CUMPLE</v>
      </c>
      <c r="V744" s="51" t="str">
        <f>IF(H744&gt;NORMA!$O$13,"NO CUMPLE","CUMPLE")</f>
        <v>CUMPLE</v>
      </c>
      <c r="W744" s="51" t="str">
        <f>IF(O744&gt;NORMA!$O$14,"NO CUMPLE","CUMPLE")</f>
        <v>CUMPLE</v>
      </c>
      <c r="X744" s="51" t="str">
        <f>IF(AND(N744&gt;=NORMA!$Q$4, N744&lt;=NORMA!$R$4),"CUMPLE","NO CUMPLE")</f>
        <v>CUMPLE</v>
      </c>
      <c r="Y744" s="51" t="str">
        <f>IF(I744&gt;NORMA!$O$16,"NO CUMPLE","CUMPLE")</f>
        <v>CUMPLE</v>
      </c>
      <c r="Z744" s="51" t="str">
        <f>IF($M744&lt;NORMA!$O$23,"NO CUMPLE","CUMPLE")</f>
        <v>CUMPLE</v>
      </c>
      <c r="AA744" s="51" t="str">
        <f>IF($E744&gt;NORMA!$O$24,"NO CUMPLE","CUMPLE")</f>
        <v>NO CUMPLE</v>
      </c>
      <c r="AB744" s="51" t="str">
        <f>IF($F744&gt;NORMA!$O$25,"NO CUMPLE","CUMPLE")</f>
        <v>NO CUMPLE</v>
      </c>
      <c r="AC744" s="51" t="str">
        <f>IF($K744&gt;NORMA!$O$26,"NO CUMPLE","CUMPLE")</f>
        <v>CUMPLE</v>
      </c>
      <c r="AD744" s="51" t="str">
        <f>IF($J744&gt;NORMA!$O$27,"NO CUMPLE","CUMPLE")</f>
        <v>NO CUMPLE</v>
      </c>
      <c r="AE744" s="51" t="str">
        <f>IF($G744&gt;NORMA!$O$28,"NO CUMPLE","CUMPLE")</f>
        <v>NO CUMPLE</v>
      </c>
      <c r="AF744" s="51" t="str">
        <f>IF($H744&gt;NORMA!$O$29,"NO CUMPLE","CUMPLE")</f>
        <v>CUMPLE</v>
      </c>
      <c r="AG744" s="51" t="str">
        <f>IF($O744&gt;NORMA!$O$30,"NO CUMPLE","CUMPLE")</f>
        <v>CUMPLE</v>
      </c>
      <c r="AH744" s="51" t="str">
        <f>IF(AND($N744&gt;=NORMA!$R$18, $N744&lt;=NORMA!$S$18),"CUMPLE","NO CUMPLE")</f>
        <v>CUMPLE</v>
      </c>
      <c r="AI744" s="51" t="str">
        <f>IF($I744&gt;NORMA!$O$32,"NO CUMPLE","CUMPLE")</f>
        <v>CUMPLE</v>
      </c>
    </row>
    <row r="745" spans="1:35" ht="14.25" customHeight="1" x14ac:dyDescent="0.35">
      <c r="A745" s="213" t="s">
        <v>117</v>
      </c>
      <c r="B745" s="267" t="s">
        <v>119</v>
      </c>
      <c r="C745" s="240">
        <v>42002</v>
      </c>
      <c r="D745" s="251">
        <v>0.5</v>
      </c>
      <c r="E745" s="246">
        <v>31</v>
      </c>
      <c r="F745" s="246">
        <v>396</v>
      </c>
      <c r="G745" s="246">
        <v>10380</v>
      </c>
      <c r="H745" s="216">
        <v>26</v>
      </c>
      <c r="I745" s="247">
        <v>0.24</v>
      </c>
      <c r="J745" s="242">
        <v>7.51</v>
      </c>
      <c r="K745" s="218">
        <v>13.516999999999999</v>
      </c>
      <c r="L745" s="242">
        <v>0.48272088000000002</v>
      </c>
      <c r="M745" s="243">
        <v>5.0199999999999996</v>
      </c>
      <c r="N745" s="243">
        <v>8.93</v>
      </c>
      <c r="O745" s="244">
        <v>470000</v>
      </c>
      <c r="P745" s="51" t="str">
        <f>IF(M745&lt;NORMA!$O$7,"NO CUMPLE","CUMPLE")</f>
        <v>CUMPLE</v>
      </c>
      <c r="Q745" s="51" t="str">
        <f>IF(E745&gt;NORMA!$O$8,"NO CUMPLE","CUMPLE")</f>
        <v>CUMPLE</v>
      </c>
      <c r="R745" s="51" t="str">
        <f>IF(F745&gt;NORMA!$O$9,"NO CUMPLE","CUMPLE")</f>
        <v>NO CUMPLE</v>
      </c>
      <c r="S745" s="51" t="str">
        <f>IF(K745&gt;NORMA!$O$10,"NO CUMPLE","CUMPLE")</f>
        <v>CUMPLE</v>
      </c>
      <c r="T745" s="51" t="str">
        <f>IF(J745&gt;NORMA!$O$11,"NO CUMPLE","CUMPLE")</f>
        <v>NO CUMPLE</v>
      </c>
      <c r="U745" s="51" t="str">
        <f>IF(G745&gt;NORMA!$O$12,"NO CUMPLE","CUMPLE")</f>
        <v>NO CUMPLE</v>
      </c>
      <c r="V745" s="51" t="str">
        <f>IF(H745&gt;NORMA!$O$13,"NO CUMPLE","CUMPLE")</f>
        <v>NO CUMPLE</v>
      </c>
      <c r="W745" s="51" t="str">
        <f>IF(O745&gt;NORMA!$O$14,"NO CUMPLE","CUMPLE")</f>
        <v>CUMPLE</v>
      </c>
      <c r="X745" s="51" t="str">
        <f>IF(AND(N745&gt;=NORMA!$Q$4, N745&lt;=NORMA!$R$4),"CUMPLE","NO CUMPLE")</f>
        <v>CUMPLE</v>
      </c>
      <c r="Y745" s="51" t="str">
        <f>IF(I745&gt;NORMA!$O$16,"NO CUMPLE","CUMPLE")</f>
        <v>CUMPLE</v>
      </c>
      <c r="Z745" s="51" t="str">
        <f>IF($M745&lt;NORMA!$O$23,"NO CUMPLE","CUMPLE")</f>
        <v>CUMPLE</v>
      </c>
      <c r="AA745" s="51" t="str">
        <f>IF($E745&gt;NORMA!$O$24,"NO CUMPLE","CUMPLE")</f>
        <v>NO CUMPLE</v>
      </c>
      <c r="AB745" s="51" t="str">
        <f>IF($F745&gt;NORMA!$O$25,"NO CUMPLE","CUMPLE")</f>
        <v>NO CUMPLE</v>
      </c>
      <c r="AC745" s="51" t="str">
        <f>IF($K745&gt;NORMA!$O$26,"NO CUMPLE","CUMPLE")</f>
        <v>NO CUMPLE</v>
      </c>
      <c r="AD745" s="51" t="str">
        <f>IF($J745&gt;NORMA!$O$27,"NO CUMPLE","CUMPLE")</f>
        <v>NO CUMPLE</v>
      </c>
      <c r="AE745" s="51" t="str">
        <f>IF($G745&gt;NORMA!$O$28,"NO CUMPLE","CUMPLE")</f>
        <v>NO CUMPLE</v>
      </c>
      <c r="AF745" s="51" t="str">
        <f>IF($H745&gt;NORMA!$O$29,"NO CUMPLE","CUMPLE")</f>
        <v>NO CUMPLE</v>
      </c>
      <c r="AG745" s="51" t="str">
        <f>IF($O745&gt;NORMA!$O$30,"NO CUMPLE","CUMPLE")</f>
        <v>NO CUMPLE</v>
      </c>
      <c r="AH745" s="51" t="str">
        <f>IF(AND($N745&gt;=NORMA!$R$18, $N745&lt;=NORMA!$S$18),"CUMPLE","NO CUMPLE")</f>
        <v>NO CUMPLE</v>
      </c>
      <c r="AI745" s="51" t="str">
        <f>IF($I745&gt;NORMA!$O$32,"NO CUMPLE","CUMPLE")</f>
        <v>CUMPLE</v>
      </c>
    </row>
    <row r="746" spans="1:35" ht="14.25" customHeight="1" x14ac:dyDescent="0.35">
      <c r="A746" s="213" t="s">
        <v>121</v>
      </c>
      <c r="B746" s="217" t="s">
        <v>119</v>
      </c>
      <c r="C746" s="240">
        <v>42009</v>
      </c>
      <c r="D746" s="251">
        <v>0.5</v>
      </c>
      <c r="E746" s="262">
        <v>93</v>
      </c>
      <c r="F746" s="262">
        <v>184</v>
      </c>
      <c r="G746" s="262">
        <v>48</v>
      </c>
      <c r="H746" s="264">
        <v>39</v>
      </c>
      <c r="I746" s="249">
        <v>2.91</v>
      </c>
      <c r="J746" s="258">
        <v>3.91</v>
      </c>
      <c r="K746" s="243">
        <v>37.906999999999996</v>
      </c>
      <c r="L746" s="258">
        <v>0.38956991299999999</v>
      </c>
      <c r="M746" s="243">
        <v>1.91</v>
      </c>
      <c r="N746" s="243">
        <v>7.27</v>
      </c>
      <c r="O746" s="244">
        <v>49000000</v>
      </c>
      <c r="P746" s="51" t="str">
        <f>IF(M746&lt;NORMA!$O$7,"NO CUMPLE","CUMPLE")</f>
        <v>CUMPLE</v>
      </c>
      <c r="Q746" s="51" t="str">
        <f>IF(E746&gt;NORMA!$O$8,"NO CUMPLE","CUMPLE")</f>
        <v>CUMPLE</v>
      </c>
      <c r="R746" s="51" t="str">
        <f>IF(F746&gt;NORMA!$O$9,"NO CUMPLE","CUMPLE")</f>
        <v>CUMPLE</v>
      </c>
      <c r="S746" s="51" t="str">
        <f>IF(K746&gt;NORMA!$O$10,"NO CUMPLE","CUMPLE")</f>
        <v>NO CUMPLE</v>
      </c>
      <c r="T746" s="51" t="str">
        <f>IF(J746&gt;NORMA!$O$11,"NO CUMPLE","CUMPLE")</f>
        <v>CUMPLE</v>
      </c>
      <c r="U746" s="51" t="str">
        <f>IF(G746&gt;NORMA!$O$12,"NO CUMPLE","CUMPLE")</f>
        <v>CUMPLE</v>
      </c>
      <c r="V746" s="51" t="str">
        <f>IF(H746&gt;NORMA!$O$13,"NO CUMPLE","CUMPLE")</f>
        <v>NO CUMPLE</v>
      </c>
      <c r="W746" s="51" t="str">
        <f>IF(O746&gt;NORMA!$O$14,"NO CUMPLE","CUMPLE")</f>
        <v>NO CUMPLE</v>
      </c>
      <c r="X746" s="51" t="str">
        <f>IF(AND(N746&gt;=NORMA!$Q$4, N746&lt;=NORMA!$R$4),"CUMPLE","NO CUMPLE")</f>
        <v>CUMPLE</v>
      </c>
      <c r="Y746" s="51" t="str">
        <f>IF(I746&gt;NORMA!$O$16,"NO CUMPLE","CUMPLE")</f>
        <v>CUMPLE</v>
      </c>
      <c r="Z746" s="51" t="str">
        <f>IF($M746&lt;NORMA!$O$23,"NO CUMPLE","CUMPLE")</f>
        <v>NO CUMPLE</v>
      </c>
      <c r="AA746" s="51" t="str">
        <f>IF($E746&gt;NORMA!$O$24,"NO CUMPLE","CUMPLE")</f>
        <v>NO CUMPLE</v>
      </c>
      <c r="AB746" s="51" t="str">
        <f>IF($F746&gt;NORMA!$O$25,"NO CUMPLE","CUMPLE")</f>
        <v>NO CUMPLE</v>
      </c>
      <c r="AC746" s="51" t="str">
        <f>IF($K746&gt;NORMA!$O$26,"NO CUMPLE","CUMPLE")</f>
        <v>NO CUMPLE</v>
      </c>
      <c r="AD746" s="51" t="str">
        <f>IF($J746&gt;NORMA!$O$27,"NO CUMPLE","CUMPLE")</f>
        <v>NO CUMPLE</v>
      </c>
      <c r="AE746" s="51" t="str">
        <f>IF($G746&gt;NORMA!$O$28,"NO CUMPLE","CUMPLE")</f>
        <v>CUMPLE</v>
      </c>
      <c r="AF746" s="51" t="str">
        <f>IF($H746&gt;NORMA!$O$29,"NO CUMPLE","CUMPLE")</f>
        <v>NO CUMPLE</v>
      </c>
      <c r="AG746" s="51" t="str">
        <f>IF($O746&gt;NORMA!$O$30,"NO CUMPLE","CUMPLE")</f>
        <v>NO CUMPLE</v>
      </c>
      <c r="AH746" s="51" t="str">
        <f>IF(AND($N746&gt;=NORMA!$R$18, $N746&lt;=NORMA!$S$18),"CUMPLE","NO CUMPLE")</f>
        <v>CUMPLE</v>
      </c>
      <c r="AI746" s="51" t="str">
        <f>IF($I746&gt;NORMA!$O$32,"NO CUMPLE","CUMPLE")</f>
        <v>NO CUMPLE</v>
      </c>
    </row>
    <row r="747" spans="1:35" ht="14.25" customHeight="1" x14ac:dyDescent="0.35">
      <c r="A747" s="244" t="s">
        <v>117</v>
      </c>
      <c r="B747" s="267" t="s">
        <v>119</v>
      </c>
      <c r="C747" s="261">
        <v>42011</v>
      </c>
      <c r="D747" s="251">
        <v>0.48958333333333331</v>
      </c>
      <c r="E747" s="262">
        <v>52</v>
      </c>
      <c r="F747" s="262">
        <v>223</v>
      </c>
      <c r="G747" s="262">
        <v>3035</v>
      </c>
      <c r="H747" s="264">
        <v>8</v>
      </c>
      <c r="I747" s="249">
        <v>0.14000000000000001</v>
      </c>
      <c r="J747" s="258">
        <v>1.07</v>
      </c>
      <c r="K747" s="243">
        <v>31.952999999999999</v>
      </c>
      <c r="L747" s="258">
        <v>1.0296775499999999</v>
      </c>
      <c r="M747" s="243">
        <v>3.03</v>
      </c>
      <c r="N747" s="243">
        <v>8.84</v>
      </c>
      <c r="O747" s="244">
        <v>310000</v>
      </c>
      <c r="P747" s="51" t="str">
        <f>IF(M747&lt;NORMA!$O$7,"NO CUMPLE","CUMPLE")</f>
        <v>CUMPLE</v>
      </c>
      <c r="Q747" s="51" t="str">
        <f>IF(E747&gt;NORMA!$O$8,"NO CUMPLE","CUMPLE")</f>
        <v>CUMPLE</v>
      </c>
      <c r="R747" s="51" t="str">
        <f>IF(F747&gt;NORMA!$O$9,"NO CUMPLE","CUMPLE")</f>
        <v>NO CUMPLE</v>
      </c>
      <c r="S747" s="51" t="str">
        <f>IF(K747&gt;NORMA!$O$10,"NO CUMPLE","CUMPLE")</f>
        <v>NO CUMPLE</v>
      </c>
      <c r="T747" s="51" t="str">
        <f>IF(J747&gt;NORMA!$O$11,"NO CUMPLE","CUMPLE")</f>
        <v>CUMPLE</v>
      </c>
      <c r="U747" s="51" t="str">
        <f>IF(G747&gt;NORMA!$O$12,"NO CUMPLE","CUMPLE")</f>
        <v>NO CUMPLE</v>
      </c>
      <c r="V747" s="51" t="str">
        <f>IF(H747&gt;NORMA!$O$13,"NO CUMPLE","CUMPLE")</f>
        <v>CUMPLE</v>
      </c>
      <c r="W747" s="51" t="str">
        <f>IF(O747&gt;NORMA!$O$14,"NO CUMPLE","CUMPLE")</f>
        <v>CUMPLE</v>
      </c>
      <c r="X747" s="51" t="str">
        <f>IF(AND(N747&gt;=NORMA!$Q$4, N747&lt;=NORMA!$R$4),"CUMPLE","NO CUMPLE")</f>
        <v>CUMPLE</v>
      </c>
      <c r="Y747" s="51" t="str">
        <f>IF(I747&gt;NORMA!$O$16,"NO CUMPLE","CUMPLE")</f>
        <v>CUMPLE</v>
      </c>
      <c r="Z747" s="51" t="str">
        <f>IF($M747&lt;NORMA!$O$23,"NO CUMPLE","CUMPLE")</f>
        <v>CUMPLE</v>
      </c>
      <c r="AA747" s="51" t="str">
        <f>IF($E747&gt;NORMA!$O$24,"NO CUMPLE","CUMPLE")</f>
        <v>NO CUMPLE</v>
      </c>
      <c r="AB747" s="51" t="str">
        <f>IF($F747&gt;NORMA!$O$25,"NO CUMPLE","CUMPLE")</f>
        <v>NO CUMPLE</v>
      </c>
      <c r="AC747" s="51" t="str">
        <f>IF($K747&gt;NORMA!$O$26,"NO CUMPLE","CUMPLE")</f>
        <v>NO CUMPLE</v>
      </c>
      <c r="AD747" s="51" t="str">
        <f>IF($J747&gt;NORMA!$O$27,"NO CUMPLE","CUMPLE")</f>
        <v>CUMPLE</v>
      </c>
      <c r="AE747" s="51" t="str">
        <f>IF($G747&gt;NORMA!$O$28,"NO CUMPLE","CUMPLE")</f>
        <v>NO CUMPLE</v>
      </c>
      <c r="AF747" s="51" t="str">
        <f>IF($H747&gt;NORMA!$O$29,"NO CUMPLE","CUMPLE")</f>
        <v>CUMPLE</v>
      </c>
      <c r="AG747" s="51" t="str">
        <f>IF($O747&gt;NORMA!$O$30,"NO CUMPLE","CUMPLE")</f>
        <v>NO CUMPLE</v>
      </c>
      <c r="AH747" s="51" t="str">
        <f>IF(AND($N747&gt;=NORMA!$R$18, $N747&lt;=NORMA!$S$18),"CUMPLE","NO CUMPLE")</f>
        <v>NO CUMPLE</v>
      </c>
      <c r="AI747" s="51" t="str">
        <f>IF($I747&gt;NORMA!$O$32,"NO CUMPLE","CUMPLE")</f>
        <v>CUMPLE</v>
      </c>
    </row>
    <row r="748" spans="1:35" ht="14.25" customHeight="1" x14ac:dyDescent="0.35">
      <c r="A748" s="213" t="s">
        <v>120</v>
      </c>
      <c r="B748" s="217" t="s">
        <v>119</v>
      </c>
      <c r="C748" s="240">
        <v>42012</v>
      </c>
      <c r="D748" s="251">
        <v>0.40625</v>
      </c>
      <c r="E748" s="262">
        <v>175</v>
      </c>
      <c r="F748" s="262">
        <v>291</v>
      </c>
      <c r="G748" s="262">
        <v>222</v>
      </c>
      <c r="H748" s="264">
        <v>24</v>
      </c>
      <c r="I748" s="249">
        <v>5.63</v>
      </c>
      <c r="J748" s="258">
        <v>3.94</v>
      </c>
      <c r="K748" s="243">
        <v>35.326999999999998</v>
      </c>
      <c r="L748" s="258">
        <v>0.65878974999999995</v>
      </c>
      <c r="M748" s="243">
        <v>0.08</v>
      </c>
      <c r="N748" s="243">
        <v>8.2799999999999994</v>
      </c>
      <c r="O748" s="244">
        <v>58000000</v>
      </c>
      <c r="P748" s="51" t="str">
        <f>IF(M748&lt;NORMA!$O$7,"NO CUMPLE","CUMPLE")</f>
        <v>NO CUMPLE</v>
      </c>
      <c r="Q748" s="51" t="str">
        <f>IF(E748&gt;NORMA!$O$8,"NO CUMPLE","CUMPLE")</f>
        <v>NO CUMPLE</v>
      </c>
      <c r="R748" s="51" t="str">
        <f>IF(F748&gt;NORMA!$O$9,"NO CUMPLE","CUMPLE")</f>
        <v>NO CUMPLE</v>
      </c>
      <c r="S748" s="51" t="str">
        <f>IF(K748&gt;NORMA!$O$10,"NO CUMPLE","CUMPLE")</f>
        <v>NO CUMPLE</v>
      </c>
      <c r="T748" s="51" t="str">
        <f>IF(J748&gt;NORMA!$O$11,"NO CUMPLE","CUMPLE")</f>
        <v>CUMPLE</v>
      </c>
      <c r="U748" s="51" t="str">
        <f>IF(G748&gt;NORMA!$O$12,"NO CUMPLE","CUMPLE")</f>
        <v>NO CUMPLE</v>
      </c>
      <c r="V748" s="51" t="str">
        <f>IF(H748&gt;NORMA!$O$13,"NO CUMPLE","CUMPLE")</f>
        <v>NO CUMPLE</v>
      </c>
      <c r="W748" s="51" t="str">
        <f>IF(O748&gt;NORMA!$O$14,"NO CUMPLE","CUMPLE")</f>
        <v>NO CUMPLE</v>
      </c>
      <c r="X748" s="51" t="str">
        <f>IF(AND(N748&gt;=NORMA!$Q$4, N748&lt;=NORMA!$R$4),"CUMPLE","NO CUMPLE")</f>
        <v>CUMPLE</v>
      </c>
      <c r="Y748" s="51" t="str">
        <f>IF(I748&gt;NORMA!$O$16,"NO CUMPLE","CUMPLE")</f>
        <v>NO CUMPLE</v>
      </c>
      <c r="Z748" s="51" t="str">
        <f>IF($M748&lt;NORMA!$O$23,"NO CUMPLE","CUMPLE")</f>
        <v>NO CUMPLE</v>
      </c>
      <c r="AA748" s="51" t="str">
        <f>IF($E748&gt;NORMA!$O$24,"NO CUMPLE","CUMPLE")</f>
        <v>NO CUMPLE</v>
      </c>
      <c r="AB748" s="51" t="str">
        <f>IF($F748&gt;NORMA!$O$25,"NO CUMPLE","CUMPLE")</f>
        <v>NO CUMPLE</v>
      </c>
      <c r="AC748" s="51" t="str">
        <f>IF($K748&gt;NORMA!$O$26,"NO CUMPLE","CUMPLE")</f>
        <v>NO CUMPLE</v>
      </c>
      <c r="AD748" s="51" t="str">
        <f>IF($J748&gt;NORMA!$O$27,"NO CUMPLE","CUMPLE")</f>
        <v>NO CUMPLE</v>
      </c>
      <c r="AE748" s="51" t="str">
        <f>IF($G748&gt;NORMA!$O$28,"NO CUMPLE","CUMPLE")</f>
        <v>NO CUMPLE</v>
      </c>
      <c r="AF748" s="51" t="str">
        <f>IF($H748&gt;NORMA!$O$29,"NO CUMPLE","CUMPLE")</f>
        <v>NO CUMPLE</v>
      </c>
      <c r="AG748" s="51" t="str">
        <f>IF($O748&gt;NORMA!$O$30,"NO CUMPLE","CUMPLE")</f>
        <v>NO CUMPLE</v>
      </c>
      <c r="AH748" s="51" t="str">
        <f>IF(AND($N748&gt;=NORMA!$R$18, $N748&lt;=NORMA!$S$18),"CUMPLE","NO CUMPLE")</f>
        <v>CUMPLE</v>
      </c>
      <c r="AI748" s="51" t="str">
        <f>IF($I748&gt;NORMA!$O$32,"NO CUMPLE","CUMPLE")</f>
        <v>NO CUMPLE</v>
      </c>
    </row>
    <row r="749" spans="1:35" ht="14.25" customHeight="1" x14ac:dyDescent="0.35">
      <c r="A749" s="244" t="s">
        <v>118</v>
      </c>
      <c r="B749" s="260" t="s">
        <v>119</v>
      </c>
      <c r="C749" s="261">
        <v>42012</v>
      </c>
      <c r="D749" s="251">
        <v>0.57638888888888884</v>
      </c>
      <c r="E749" s="262">
        <v>3</v>
      </c>
      <c r="F749" s="262">
        <v>13</v>
      </c>
      <c r="G749" s="262">
        <v>36</v>
      </c>
      <c r="H749" s="264">
        <v>10</v>
      </c>
      <c r="I749" s="249">
        <v>0.34</v>
      </c>
      <c r="J749" s="258">
        <v>0.32</v>
      </c>
      <c r="K749" s="243">
        <v>10.776999999999999</v>
      </c>
      <c r="L749" s="258">
        <v>0.59697100000000003</v>
      </c>
      <c r="M749" s="243">
        <v>0.59</v>
      </c>
      <c r="N749" s="243">
        <v>7.11</v>
      </c>
      <c r="O749" s="244">
        <v>7000000</v>
      </c>
      <c r="P749" s="51" t="str">
        <f>IF(M749&lt;NORMA!$O$7,"NO CUMPLE","CUMPLE")</f>
        <v>NO CUMPLE</v>
      </c>
      <c r="Q749" s="51" t="str">
        <f>IF(E749&gt;NORMA!$O$8,"NO CUMPLE","CUMPLE")</f>
        <v>CUMPLE</v>
      </c>
      <c r="R749" s="51" t="str">
        <f>IF(F749&gt;NORMA!$O$9,"NO CUMPLE","CUMPLE")</f>
        <v>CUMPLE</v>
      </c>
      <c r="S749" s="51" t="str">
        <f>IF(K749&gt;NORMA!$O$10,"NO CUMPLE","CUMPLE")</f>
        <v>CUMPLE</v>
      </c>
      <c r="T749" s="51" t="str">
        <f>IF(J749&gt;NORMA!$O$11,"NO CUMPLE","CUMPLE")</f>
        <v>CUMPLE</v>
      </c>
      <c r="U749" s="51" t="str">
        <f>IF(G749&gt;NORMA!$O$12,"NO CUMPLE","CUMPLE")</f>
        <v>CUMPLE</v>
      </c>
      <c r="V749" s="51" t="str">
        <f>IF(H749&gt;NORMA!$O$13,"NO CUMPLE","CUMPLE")</f>
        <v>CUMPLE</v>
      </c>
      <c r="W749" s="51" t="str">
        <f>IF(O749&gt;NORMA!$O$14,"NO CUMPLE","CUMPLE")</f>
        <v>NO CUMPLE</v>
      </c>
      <c r="X749" s="51" t="str">
        <f>IF(AND(N749&gt;=NORMA!$Q$4, N749&lt;=NORMA!$R$4),"CUMPLE","NO CUMPLE")</f>
        <v>CUMPLE</v>
      </c>
      <c r="Y749" s="51" t="str">
        <f>IF(I749&gt;NORMA!$O$16,"NO CUMPLE","CUMPLE")</f>
        <v>CUMPLE</v>
      </c>
      <c r="Z749" s="51" t="str">
        <f>IF($M749&lt;NORMA!$O$23,"NO CUMPLE","CUMPLE")</f>
        <v>NO CUMPLE</v>
      </c>
      <c r="AA749" s="51" t="str">
        <f>IF($E749&gt;NORMA!$O$24,"NO CUMPLE","CUMPLE")</f>
        <v>CUMPLE</v>
      </c>
      <c r="AB749" s="51" t="str">
        <f>IF($F749&gt;NORMA!$O$25,"NO CUMPLE","CUMPLE")</f>
        <v>CUMPLE</v>
      </c>
      <c r="AC749" s="51" t="str">
        <f>IF($K749&gt;NORMA!$O$26,"NO CUMPLE","CUMPLE")</f>
        <v>NO CUMPLE</v>
      </c>
      <c r="AD749" s="51" t="str">
        <f>IF($J749&gt;NORMA!$O$27,"NO CUMPLE","CUMPLE")</f>
        <v>CUMPLE</v>
      </c>
      <c r="AE749" s="51" t="str">
        <f>IF($G749&gt;NORMA!$O$28,"NO CUMPLE","CUMPLE")</f>
        <v>CUMPLE</v>
      </c>
      <c r="AF749" s="51" t="str">
        <f>IF($H749&gt;NORMA!$O$29,"NO CUMPLE","CUMPLE")</f>
        <v>CUMPLE</v>
      </c>
      <c r="AG749" s="51" t="str">
        <f>IF($O749&gt;NORMA!$O$30,"NO CUMPLE","CUMPLE")</f>
        <v>NO CUMPLE</v>
      </c>
      <c r="AH749" s="51" t="str">
        <f>IF(AND($N749&gt;=NORMA!$R$18, $N749&lt;=NORMA!$S$18),"CUMPLE","NO CUMPLE")</f>
        <v>CUMPLE</v>
      </c>
      <c r="AI749" s="51" t="str">
        <f>IF($I749&gt;NORMA!$O$32,"NO CUMPLE","CUMPLE")</f>
        <v>CUMPLE</v>
      </c>
    </row>
    <row r="750" spans="1:35" ht="14.25" customHeight="1" x14ac:dyDescent="0.35">
      <c r="A750" s="244" t="s">
        <v>118</v>
      </c>
      <c r="B750" s="260" t="s">
        <v>119</v>
      </c>
      <c r="C750" s="261">
        <v>42023</v>
      </c>
      <c r="D750" s="251">
        <v>0.41666666666666669</v>
      </c>
      <c r="E750" s="262">
        <v>3</v>
      </c>
      <c r="F750" s="262">
        <v>28</v>
      </c>
      <c r="G750" s="262">
        <v>58</v>
      </c>
      <c r="H750" s="264">
        <v>10</v>
      </c>
      <c r="I750" s="249">
        <v>0.34</v>
      </c>
      <c r="J750" s="258">
        <v>0.72</v>
      </c>
      <c r="K750" s="243">
        <v>8.1590000000000007</v>
      </c>
      <c r="L750" s="258">
        <v>1.8251326999999999</v>
      </c>
      <c r="M750" s="243">
        <v>0.22</v>
      </c>
      <c r="N750" s="243">
        <v>7.44</v>
      </c>
      <c r="O750" s="244">
        <v>1700000</v>
      </c>
      <c r="P750" s="51" t="str">
        <f>IF(M750&lt;NORMA!$O$7,"NO CUMPLE","CUMPLE")</f>
        <v>NO CUMPLE</v>
      </c>
      <c r="Q750" s="51" t="str">
        <f>IF(E750&gt;NORMA!$O$8,"NO CUMPLE","CUMPLE")</f>
        <v>CUMPLE</v>
      </c>
      <c r="R750" s="51" t="str">
        <f>IF(F750&gt;NORMA!$O$9,"NO CUMPLE","CUMPLE")</f>
        <v>CUMPLE</v>
      </c>
      <c r="S750" s="51" t="str">
        <f>IF(K750&gt;NORMA!$O$10,"NO CUMPLE","CUMPLE")</f>
        <v>CUMPLE</v>
      </c>
      <c r="T750" s="51" t="str">
        <f>IF(J750&gt;NORMA!$O$11,"NO CUMPLE","CUMPLE")</f>
        <v>CUMPLE</v>
      </c>
      <c r="U750" s="51" t="str">
        <f>IF(G750&gt;NORMA!$O$12,"NO CUMPLE","CUMPLE")</f>
        <v>CUMPLE</v>
      </c>
      <c r="V750" s="51" t="str">
        <f>IF(H750&gt;NORMA!$O$13,"NO CUMPLE","CUMPLE")</f>
        <v>CUMPLE</v>
      </c>
      <c r="W750" s="51" t="str">
        <f>IF(O750&gt;NORMA!$O$14,"NO CUMPLE","CUMPLE")</f>
        <v>NO CUMPLE</v>
      </c>
      <c r="X750" s="51" t="str">
        <f>IF(AND(N750&gt;=NORMA!$Q$4, N750&lt;=NORMA!$R$4),"CUMPLE","NO CUMPLE")</f>
        <v>CUMPLE</v>
      </c>
      <c r="Y750" s="51" t="str">
        <f>IF(I750&gt;NORMA!$O$16,"NO CUMPLE","CUMPLE")</f>
        <v>CUMPLE</v>
      </c>
      <c r="Z750" s="51" t="str">
        <f>IF($M750&lt;NORMA!$O$23,"NO CUMPLE","CUMPLE")</f>
        <v>NO CUMPLE</v>
      </c>
      <c r="AA750" s="51" t="str">
        <f>IF($E750&gt;NORMA!$O$24,"NO CUMPLE","CUMPLE")</f>
        <v>CUMPLE</v>
      </c>
      <c r="AB750" s="51" t="str">
        <f>IF($F750&gt;NORMA!$O$25,"NO CUMPLE","CUMPLE")</f>
        <v>CUMPLE</v>
      </c>
      <c r="AC750" s="51" t="str">
        <f>IF($K750&gt;NORMA!$O$26,"NO CUMPLE","CUMPLE")</f>
        <v>CUMPLE</v>
      </c>
      <c r="AD750" s="51" t="str">
        <f>IF($J750&gt;NORMA!$O$27,"NO CUMPLE","CUMPLE")</f>
        <v>CUMPLE</v>
      </c>
      <c r="AE750" s="51" t="str">
        <f>IF($G750&gt;NORMA!$O$28,"NO CUMPLE","CUMPLE")</f>
        <v>CUMPLE</v>
      </c>
      <c r="AF750" s="51" t="str">
        <f>IF($H750&gt;NORMA!$O$29,"NO CUMPLE","CUMPLE")</f>
        <v>CUMPLE</v>
      </c>
      <c r="AG750" s="51" t="str">
        <f>IF($O750&gt;NORMA!$O$30,"NO CUMPLE","CUMPLE")</f>
        <v>NO CUMPLE</v>
      </c>
      <c r="AH750" s="51" t="str">
        <f>IF(AND($N750&gt;=NORMA!$R$18, $N750&lt;=NORMA!$S$18),"CUMPLE","NO CUMPLE")</f>
        <v>CUMPLE</v>
      </c>
      <c r="AI750" s="51" t="str">
        <f>IF($I750&gt;NORMA!$O$32,"NO CUMPLE","CUMPLE")</f>
        <v>CUMPLE</v>
      </c>
    </row>
    <row r="751" spans="1:35" ht="14.25" customHeight="1" x14ac:dyDescent="0.35">
      <c r="A751" s="244" t="s">
        <v>117</v>
      </c>
      <c r="B751" s="267" t="s">
        <v>119</v>
      </c>
      <c r="C751" s="261">
        <v>42023</v>
      </c>
      <c r="D751" s="251">
        <v>0.25</v>
      </c>
      <c r="E751" s="262">
        <v>89</v>
      </c>
      <c r="F751" s="262">
        <v>154</v>
      </c>
      <c r="G751" s="262">
        <v>710</v>
      </c>
      <c r="H751" s="264">
        <v>12</v>
      </c>
      <c r="I751" s="249">
        <v>2.0299999999999998</v>
      </c>
      <c r="J751" s="258">
        <v>3.15</v>
      </c>
      <c r="K751" s="243">
        <v>18.969000000000001</v>
      </c>
      <c r="L751" s="258">
        <v>1.2334751500000001</v>
      </c>
      <c r="M751" s="259" t="s">
        <v>61</v>
      </c>
      <c r="N751" s="243">
        <v>8.8800000000000008</v>
      </c>
      <c r="O751" s="244">
        <v>410000</v>
      </c>
      <c r="P751" s="51" t="str">
        <f>IF(M751&lt;NORMA!$O$7,"NO CUMPLE","CUMPLE")</f>
        <v>CUMPLE</v>
      </c>
      <c r="Q751" s="51" t="str">
        <f>IF(E751&gt;NORMA!$O$8,"NO CUMPLE","CUMPLE")</f>
        <v>CUMPLE</v>
      </c>
      <c r="R751" s="51" t="str">
        <f>IF(F751&gt;NORMA!$O$9,"NO CUMPLE","CUMPLE")</f>
        <v>CUMPLE</v>
      </c>
      <c r="S751" s="51" t="str">
        <f>IF(K751&gt;NORMA!$O$10,"NO CUMPLE","CUMPLE")</f>
        <v>CUMPLE</v>
      </c>
      <c r="T751" s="51" t="str">
        <f>IF(J751&gt;NORMA!$O$11,"NO CUMPLE","CUMPLE")</f>
        <v>CUMPLE</v>
      </c>
      <c r="U751" s="51" t="str">
        <f>IF(G751&gt;NORMA!$O$12,"NO CUMPLE","CUMPLE")</f>
        <v>NO CUMPLE</v>
      </c>
      <c r="V751" s="51" t="str">
        <f>IF(H751&gt;NORMA!$O$13,"NO CUMPLE","CUMPLE")</f>
        <v>CUMPLE</v>
      </c>
      <c r="W751" s="51" t="str">
        <f>IF(O751&gt;NORMA!$O$14,"NO CUMPLE","CUMPLE")</f>
        <v>CUMPLE</v>
      </c>
      <c r="X751" s="51" t="str">
        <f>IF(AND(N751&gt;=NORMA!$Q$4, N751&lt;=NORMA!$R$4),"CUMPLE","NO CUMPLE")</f>
        <v>CUMPLE</v>
      </c>
      <c r="Y751" s="51" t="str">
        <f>IF(I751&gt;NORMA!$O$16,"NO CUMPLE","CUMPLE")</f>
        <v>CUMPLE</v>
      </c>
      <c r="Z751" s="51" t="str">
        <f>IF($M751&lt;NORMA!$O$23,"NO CUMPLE","CUMPLE")</f>
        <v>CUMPLE</v>
      </c>
      <c r="AA751" s="51" t="str">
        <f>IF($E751&gt;NORMA!$O$24,"NO CUMPLE","CUMPLE")</f>
        <v>NO CUMPLE</v>
      </c>
      <c r="AB751" s="51" t="str">
        <f>IF($F751&gt;NORMA!$O$25,"NO CUMPLE","CUMPLE")</f>
        <v>NO CUMPLE</v>
      </c>
      <c r="AC751" s="51" t="str">
        <f>IF($K751&gt;NORMA!$O$26,"NO CUMPLE","CUMPLE")</f>
        <v>NO CUMPLE</v>
      </c>
      <c r="AD751" s="51" t="str">
        <f>IF($J751&gt;NORMA!$O$27,"NO CUMPLE","CUMPLE")</f>
        <v>NO CUMPLE</v>
      </c>
      <c r="AE751" s="51" t="str">
        <f>IF($G751&gt;NORMA!$O$28,"NO CUMPLE","CUMPLE")</f>
        <v>NO CUMPLE</v>
      </c>
      <c r="AF751" s="51" t="str">
        <f>IF($H751&gt;NORMA!$O$29,"NO CUMPLE","CUMPLE")</f>
        <v>NO CUMPLE</v>
      </c>
      <c r="AG751" s="51" t="str">
        <f>IF($O751&gt;NORMA!$O$30,"NO CUMPLE","CUMPLE")</f>
        <v>NO CUMPLE</v>
      </c>
      <c r="AH751" s="51" t="str">
        <f>IF(AND($N751&gt;=NORMA!$R$18, $N751&lt;=NORMA!$S$18),"CUMPLE","NO CUMPLE")</f>
        <v>NO CUMPLE</v>
      </c>
      <c r="AI751" s="51" t="str">
        <f>IF($I751&gt;NORMA!$O$32,"NO CUMPLE","CUMPLE")</f>
        <v>NO CUMPLE</v>
      </c>
    </row>
    <row r="752" spans="1:35" ht="14.25" customHeight="1" x14ac:dyDescent="0.35">
      <c r="A752" s="213" t="s">
        <v>121</v>
      </c>
      <c r="B752" s="217" t="s">
        <v>119</v>
      </c>
      <c r="C752" s="240">
        <v>42027</v>
      </c>
      <c r="D752" s="251">
        <v>0.41666666666666669</v>
      </c>
      <c r="E752" s="262">
        <v>153</v>
      </c>
      <c r="F752" s="262">
        <v>194</v>
      </c>
      <c r="G752" s="262">
        <v>54</v>
      </c>
      <c r="H752" s="264">
        <v>34</v>
      </c>
      <c r="I752" s="249">
        <v>6.74</v>
      </c>
      <c r="J752" s="258">
        <v>3.5</v>
      </c>
      <c r="K752" s="243">
        <v>22.779</v>
      </c>
      <c r="L752" s="258">
        <v>0.21936752000000001</v>
      </c>
      <c r="M752" s="243">
        <v>0.19</v>
      </c>
      <c r="N752" s="243">
        <v>7.11</v>
      </c>
      <c r="O752" s="244">
        <v>20000000</v>
      </c>
      <c r="P752" s="51" t="str">
        <f>IF(M752&lt;NORMA!$O$7,"NO CUMPLE","CUMPLE")</f>
        <v>NO CUMPLE</v>
      </c>
      <c r="Q752" s="51" t="str">
        <f>IF(E752&gt;NORMA!$O$8,"NO CUMPLE","CUMPLE")</f>
        <v>NO CUMPLE</v>
      </c>
      <c r="R752" s="51" t="str">
        <f>IF(F752&gt;NORMA!$O$9,"NO CUMPLE","CUMPLE")</f>
        <v>CUMPLE</v>
      </c>
      <c r="S752" s="51" t="str">
        <f>IF(K752&gt;NORMA!$O$10,"NO CUMPLE","CUMPLE")</f>
        <v>NO CUMPLE</v>
      </c>
      <c r="T752" s="51" t="str">
        <f>IF(J752&gt;NORMA!$O$11,"NO CUMPLE","CUMPLE")</f>
        <v>CUMPLE</v>
      </c>
      <c r="U752" s="51" t="str">
        <f>IF(G752&gt;NORMA!$O$12,"NO CUMPLE","CUMPLE")</f>
        <v>CUMPLE</v>
      </c>
      <c r="V752" s="51" t="str">
        <f>IF(H752&gt;NORMA!$O$13,"NO CUMPLE","CUMPLE")</f>
        <v>NO CUMPLE</v>
      </c>
      <c r="W752" s="51" t="str">
        <f>IF(O752&gt;NORMA!$O$14,"NO CUMPLE","CUMPLE")</f>
        <v>NO CUMPLE</v>
      </c>
      <c r="X752" s="51" t="str">
        <f>IF(AND(N752&gt;=NORMA!$Q$4, N752&lt;=NORMA!$R$4),"CUMPLE","NO CUMPLE")</f>
        <v>CUMPLE</v>
      </c>
      <c r="Y752" s="51" t="str">
        <f>IF(I752&gt;NORMA!$O$16,"NO CUMPLE","CUMPLE")</f>
        <v>NO CUMPLE</v>
      </c>
      <c r="Z752" s="51" t="str">
        <f>IF($M752&lt;NORMA!$O$23,"NO CUMPLE","CUMPLE")</f>
        <v>NO CUMPLE</v>
      </c>
      <c r="AA752" s="51" t="str">
        <f>IF($E752&gt;NORMA!$O$24,"NO CUMPLE","CUMPLE")</f>
        <v>NO CUMPLE</v>
      </c>
      <c r="AB752" s="51" t="str">
        <f>IF($F752&gt;NORMA!$O$25,"NO CUMPLE","CUMPLE")</f>
        <v>NO CUMPLE</v>
      </c>
      <c r="AC752" s="51" t="str">
        <f>IF($K752&gt;NORMA!$O$26,"NO CUMPLE","CUMPLE")</f>
        <v>NO CUMPLE</v>
      </c>
      <c r="AD752" s="51" t="str">
        <f>IF($J752&gt;NORMA!$O$27,"NO CUMPLE","CUMPLE")</f>
        <v>NO CUMPLE</v>
      </c>
      <c r="AE752" s="51" t="str">
        <f>IF($G752&gt;NORMA!$O$28,"NO CUMPLE","CUMPLE")</f>
        <v>CUMPLE</v>
      </c>
      <c r="AF752" s="51" t="str">
        <f>IF($H752&gt;NORMA!$O$29,"NO CUMPLE","CUMPLE")</f>
        <v>NO CUMPLE</v>
      </c>
      <c r="AG752" s="51" t="str">
        <f>IF($O752&gt;NORMA!$O$30,"NO CUMPLE","CUMPLE")</f>
        <v>NO CUMPLE</v>
      </c>
      <c r="AH752" s="51" t="str">
        <f>IF(AND($N752&gt;=NORMA!$R$18, $N752&lt;=NORMA!$S$18),"CUMPLE","NO CUMPLE")</f>
        <v>CUMPLE</v>
      </c>
      <c r="AI752" s="51" t="str">
        <f>IF($I752&gt;NORMA!$O$32,"NO CUMPLE","CUMPLE")</f>
        <v>NO CUMPLE</v>
      </c>
    </row>
    <row r="753" spans="1:35" ht="14.25" customHeight="1" x14ac:dyDescent="0.35">
      <c r="A753" s="213" t="s">
        <v>120</v>
      </c>
      <c r="B753" s="217" t="s">
        <v>119</v>
      </c>
      <c r="C753" s="240">
        <v>42027</v>
      </c>
      <c r="D753" s="251">
        <v>0.58333333333333337</v>
      </c>
      <c r="E753" s="262">
        <v>194</v>
      </c>
      <c r="F753" s="262">
        <v>277</v>
      </c>
      <c r="G753" s="262">
        <v>78</v>
      </c>
      <c r="H753" s="264">
        <v>46</v>
      </c>
      <c r="I753" s="249">
        <v>7.33</v>
      </c>
      <c r="J753" s="258">
        <v>0.3</v>
      </c>
      <c r="K753" s="243">
        <v>22.591999999999999</v>
      </c>
      <c r="L753" s="258">
        <v>0.37801384399999999</v>
      </c>
      <c r="M753" s="243">
        <v>0.05</v>
      </c>
      <c r="N753" s="243">
        <v>7.42</v>
      </c>
      <c r="O753" s="244">
        <v>27000000</v>
      </c>
      <c r="P753" s="51" t="str">
        <f>IF(M753&lt;NORMA!$O$7,"NO CUMPLE","CUMPLE")</f>
        <v>NO CUMPLE</v>
      </c>
      <c r="Q753" s="51" t="str">
        <f>IF(E753&gt;NORMA!$O$8,"NO CUMPLE","CUMPLE")</f>
        <v>NO CUMPLE</v>
      </c>
      <c r="R753" s="51" t="str">
        <f>IF(F753&gt;NORMA!$O$9,"NO CUMPLE","CUMPLE")</f>
        <v>NO CUMPLE</v>
      </c>
      <c r="S753" s="51" t="str">
        <f>IF(K753&gt;NORMA!$O$10,"NO CUMPLE","CUMPLE")</f>
        <v>NO CUMPLE</v>
      </c>
      <c r="T753" s="51" t="str">
        <f>IF(J753&gt;NORMA!$O$11,"NO CUMPLE","CUMPLE")</f>
        <v>CUMPLE</v>
      </c>
      <c r="U753" s="51" t="str">
        <f>IF(G753&gt;NORMA!$O$12,"NO CUMPLE","CUMPLE")</f>
        <v>CUMPLE</v>
      </c>
      <c r="V753" s="51" t="str">
        <f>IF(H753&gt;NORMA!$O$13,"NO CUMPLE","CUMPLE")</f>
        <v>NO CUMPLE</v>
      </c>
      <c r="W753" s="51" t="str">
        <f>IF(O753&gt;NORMA!$O$14,"NO CUMPLE","CUMPLE")</f>
        <v>NO CUMPLE</v>
      </c>
      <c r="X753" s="51" t="str">
        <f>IF(AND(N753&gt;=NORMA!$Q$4, N753&lt;=NORMA!$R$4),"CUMPLE","NO CUMPLE")</f>
        <v>CUMPLE</v>
      </c>
      <c r="Y753" s="51" t="str">
        <f>IF(I753&gt;NORMA!$O$16,"NO CUMPLE","CUMPLE")</f>
        <v>NO CUMPLE</v>
      </c>
      <c r="Z753" s="51" t="str">
        <f>IF($M753&lt;NORMA!$O$23,"NO CUMPLE","CUMPLE")</f>
        <v>NO CUMPLE</v>
      </c>
      <c r="AA753" s="51" t="str">
        <f>IF($E753&gt;NORMA!$O$24,"NO CUMPLE","CUMPLE")</f>
        <v>NO CUMPLE</v>
      </c>
      <c r="AB753" s="51" t="str">
        <f>IF($F753&gt;NORMA!$O$25,"NO CUMPLE","CUMPLE")</f>
        <v>NO CUMPLE</v>
      </c>
      <c r="AC753" s="51" t="str">
        <f>IF($K753&gt;NORMA!$O$26,"NO CUMPLE","CUMPLE")</f>
        <v>NO CUMPLE</v>
      </c>
      <c r="AD753" s="51" t="str">
        <f>IF($J753&gt;NORMA!$O$27,"NO CUMPLE","CUMPLE")</f>
        <v>CUMPLE</v>
      </c>
      <c r="AE753" s="51" t="str">
        <f>IF($G753&gt;NORMA!$O$28,"NO CUMPLE","CUMPLE")</f>
        <v>CUMPLE</v>
      </c>
      <c r="AF753" s="51" t="str">
        <f>IF($H753&gt;NORMA!$O$29,"NO CUMPLE","CUMPLE")</f>
        <v>NO CUMPLE</v>
      </c>
      <c r="AG753" s="51" t="str">
        <f>IF($O753&gt;NORMA!$O$30,"NO CUMPLE","CUMPLE")</f>
        <v>NO CUMPLE</v>
      </c>
      <c r="AH753" s="51" t="str">
        <f>IF(AND($N753&gt;=NORMA!$R$18, $N753&lt;=NORMA!$S$18),"CUMPLE","NO CUMPLE")</f>
        <v>CUMPLE</v>
      </c>
      <c r="AI753" s="51" t="str">
        <f>IF($I753&gt;NORMA!$O$32,"NO CUMPLE","CUMPLE")</f>
        <v>NO CUMPLE</v>
      </c>
    </row>
    <row r="754" spans="1:35" ht="14.25" customHeight="1" x14ac:dyDescent="0.35">
      <c r="A754" s="213" t="s">
        <v>120</v>
      </c>
      <c r="B754" s="217" t="s">
        <v>119</v>
      </c>
      <c r="C754" s="240">
        <v>42030</v>
      </c>
      <c r="D754" s="251">
        <v>0.5</v>
      </c>
      <c r="E754" s="262">
        <v>104</v>
      </c>
      <c r="F754" s="262">
        <v>239</v>
      </c>
      <c r="G754" s="262">
        <v>139</v>
      </c>
      <c r="H754" s="264">
        <v>38</v>
      </c>
      <c r="I754" s="249">
        <v>5.23</v>
      </c>
      <c r="J754" s="258">
        <v>3.3</v>
      </c>
      <c r="K754" s="243">
        <v>32.606999999999999</v>
      </c>
      <c r="L754" s="258">
        <v>0.17288339999999999</v>
      </c>
      <c r="M754" s="243">
        <v>0.04</v>
      </c>
      <c r="N754" s="243">
        <v>8.16</v>
      </c>
      <c r="O754" s="244">
        <v>41000000</v>
      </c>
      <c r="P754" s="51" t="str">
        <f>IF(M754&lt;NORMA!$O$7,"NO CUMPLE","CUMPLE")</f>
        <v>NO CUMPLE</v>
      </c>
      <c r="Q754" s="51" t="str">
        <f>IF(E754&gt;NORMA!$O$8,"NO CUMPLE","CUMPLE")</f>
        <v>NO CUMPLE</v>
      </c>
      <c r="R754" s="51" t="str">
        <f>IF(F754&gt;NORMA!$O$9,"NO CUMPLE","CUMPLE")</f>
        <v>NO CUMPLE</v>
      </c>
      <c r="S754" s="51" t="str">
        <f>IF(K754&gt;NORMA!$O$10,"NO CUMPLE","CUMPLE")</f>
        <v>NO CUMPLE</v>
      </c>
      <c r="T754" s="51" t="str">
        <f>IF(J754&gt;NORMA!$O$11,"NO CUMPLE","CUMPLE")</f>
        <v>CUMPLE</v>
      </c>
      <c r="U754" s="51" t="str">
        <f>IF(G754&gt;NORMA!$O$12,"NO CUMPLE","CUMPLE")</f>
        <v>CUMPLE</v>
      </c>
      <c r="V754" s="51" t="str">
        <f>IF(H754&gt;NORMA!$O$13,"NO CUMPLE","CUMPLE")</f>
        <v>NO CUMPLE</v>
      </c>
      <c r="W754" s="51" t="str">
        <f>IF(O754&gt;NORMA!$O$14,"NO CUMPLE","CUMPLE")</f>
        <v>NO CUMPLE</v>
      </c>
      <c r="X754" s="51" t="str">
        <f>IF(AND(N754&gt;=NORMA!$Q$4, N754&lt;=NORMA!$R$4),"CUMPLE","NO CUMPLE")</f>
        <v>CUMPLE</v>
      </c>
      <c r="Y754" s="51" t="str">
        <f>IF(I754&gt;NORMA!$O$16,"NO CUMPLE","CUMPLE")</f>
        <v>NO CUMPLE</v>
      </c>
      <c r="Z754" s="51" t="str">
        <f>IF($M754&lt;NORMA!$O$23,"NO CUMPLE","CUMPLE")</f>
        <v>NO CUMPLE</v>
      </c>
      <c r="AA754" s="51" t="str">
        <f>IF($E754&gt;NORMA!$O$24,"NO CUMPLE","CUMPLE")</f>
        <v>NO CUMPLE</v>
      </c>
      <c r="AB754" s="51" t="str">
        <f>IF($F754&gt;NORMA!$O$25,"NO CUMPLE","CUMPLE")</f>
        <v>NO CUMPLE</v>
      </c>
      <c r="AC754" s="51" t="str">
        <f>IF($K754&gt;NORMA!$O$26,"NO CUMPLE","CUMPLE")</f>
        <v>NO CUMPLE</v>
      </c>
      <c r="AD754" s="51" t="str">
        <f>IF($J754&gt;NORMA!$O$27,"NO CUMPLE","CUMPLE")</f>
        <v>NO CUMPLE</v>
      </c>
      <c r="AE754" s="51" t="str">
        <f>IF($G754&gt;NORMA!$O$28,"NO CUMPLE","CUMPLE")</f>
        <v>CUMPLE</v>
      </c>
      <c r="AF754" s="51" t="str">
        <f>IF($H754&gt;NORMA!$O$29,"NO CUMPLE","CUMPLE")</f>
        <v>NO CUMPLE</v>
      </c>
      <c r="AG754" s="51" t="str">
        <f>IF($O754&gt;NORMA!$O$30,"NO CUMPLE","CUMPLE")</f>
        <v>NO CUMPLE</v>
      </c>
      <c r="AH754" s="51" t="str">
        <f>IF(AND($N754&gt;=NORMA!$R$18, $N754&lt;=NORMA!$S$18),"CUMPLE","NO CUMPLE")</f>
        <v>CUMPLE</v>
      </c>
      <c r="AI754" s="51" t="str">
        <f>IF($I754&gt;NORMA!$O$32,"NO CUMPLE","CUMPLE")</f>
        <v>NO CUMPLE</v>
      </c>
    </row>
    <row r="755" spans="1:35" ht="14.25" customHeight="1" x14ac:dyDescent="0.35">
      <c r="A755" s="244" t="s">
        <v>117</v>
      </c>
      <c r="B755" s="267" t="s">
        <v>119</v>
      </c>
      <c r="C755" s="261">
        <v>42030</v>
      </c>
      <c r="D755" s="251">
        <v>0.33333333333333331</v>
      </c>
      <c r="E755" s="262">
        <v>21</v>
      </c>
      <c r="F755" s="262">
        <v>255</v>
      </c>
      <c r="G755" s="262">
        <v>2356</v>
      </c>
      <c r="H755" s="264">
        <v>7</v>
      </c>
      <c r="I755" s="249">
        <v>1.1399999999999999</v>
      </c>
      <c r="J755" s="258">
        <v>22.5</v>
      </c>
      <c r="K755" s="243">
        <v>87.078000000000003</v>
      </c>
      <c r="L755" s="258">
        <v>0.21178994000000001</v>
      </c>
      <c r="M755" s="243">
        <v>4.29</v>
      </c>
      <c r="N755" s="243">
        <v>8.8800000000000008</v>
      </c>
      <c r="O755" s="244">
        <v>700000</v>
      </c>
      <c r="P755" s="51" t="str">
        <f>IF(M755&lt;NORMA!$O$7,"NO CUMPLE","CUMPLE")</f>
        <v>CUMPLE</v>
      </c>
      <c r="Q755" s="51" t="str">
        <f>IF(E755&gt;NORMA!$O$8,"NO CUMPLE","CUMPLE")</f>
        <v>CUMPLE</v>
      </c>
      <c r="R755" s="51" t="str">
        <f>IF(F755&gt;NORMA!$O$9,"NO CUMPLE","CUMPLE")</f>
        <v>NO CUMPLE</v>
      </c>
      <c r="S755" s="51" t="str">
        <f>IF(K755&gt;NORMA!$O$10,"NO CUMPLE","CUMPLE")</f>
        <v>NO CUMPLE</v>
      </c>
      <c r="T755" s="51" t="str">
        <f>IF(J755&gt;NORMA!$O$11,"NO CUMPLE","CUMPLE")</f>
        <v>NO CUMPLE</v>
      </c>
      <c r="U755" s="51" t="str">
        <f>IF(G755&gt;NORMA!$O$12,"NO CUMPLE","CUMPLE")</f>
        <v>NO CUMPLE</v>
      </c>
      <c r="V755" s="51" t="str">
        <f>IF(H755&gt;NORMA!$O$13,"NO CUMPLE","CUMPLE")</f>
        <v>CUMPLE</v>
      </c>
      <c r="W755" s="51" t="str">
        <f>IF(O755&gt;NORMA!$O$14,"NO CUMPLE","CUMPLE")</f>
        <v>CUMPLE</v>
      </c>
      <c r="X755" s="51" t="str">
        <f>IF(AND(N755&gt;=NORMA!$Q$4, N755&lt;=NORMA!$R$4),"CUMPLE","NO CUMPLE")</f>
        <v>CUMPLE</v>
      </c>
      <c r="Y755" s="51" t="str">
        <f>IF(I755&gt;NORMA!$O$16,"NO CUMPLE","CUMPLE")</f>
        <v>CUMPLE</v>
      </c>
      <c r="Z755" s="51" t="str">
        <f>IF($M755&lt;NORMA!$O$23,"NO CUMPLE","CUMPLE")</f>
        <v>CUMPLE</v>
      </c>
      <c r="AA755" s="51" t="str">
        <f>IF($E755&gt;NORMA!$O$24,"NO CUMPLE","CUMPLE")</f>
        <v>CUMPLE</v>
      </c>
      <c r="AB755" s="51" t="str">
        <f>IF($F755&gt;NORMA!$O$25,"NO CUMPLE","CUMPLE")</f>
        <v>NO CUMPLE</v>
      </c>
      <c r="AC755" s="51" t="str">
        <f>IF($K755&gt;NORMA!$O$26,"NO CUMPLE","CUMPLE")</f>
        <v>NO CUMPLE</v>
      </c>
      <c r="AD755" s="51" t="str">
        <f>IF($J755&gt;NORMA!$O$27,"NO CUMPLE","CUMPLE")</f>
        <v>NO CUMPLE</v>
      </c>
      <c r="AE755" s="51" t="str">
        <f>IF($G755&gt;NORMA!$O$28,"NO CUMPLE","CUMPLE")</f>
        <v>NO CUMPLE</v>
      </c>
      <c r="AF755" s="51" t="str">
        <f>IF($H755&gt;NORMA!$O$29,"NO CUMPLE","CUMPLE")</f>
        <v>CUMPLE</v>
      </c>
      <c r="AG755" s="51" t="str">
        <f>IF($O755&gt;NORMA!$O$30,"NO CUMPLE","CUMPLE")</f>
        <v>NO CUMPLE</v>
      </c>
      <c r="AH755" s="51" t="str">
        <f>IF(AND($N755&gt;=NORMA!$R$18, $N755&lt;=NORMA!$S$18),"CUMPLE","NO CUMPLE")</f>
        <v>NO CUMPLE</v>
      </c>
      <c r="AI755" s="51" t="str">
        <f>IF($I755&gt;NORMA!$O$32,"NO CUMPLE","CUMPLE")</f>
        <v>NO CUMPLE</v>
      </c>
    </row>
    <row r="756" spans="1:35" ht="14.25" customHeight="1" x14ac:dyDescent="0.35">
      <c r="A756" s="213" t="s">
        <v>121</v>
      </c>
      <c r="B756" s="217" t="s">
        <v>119</v>
      </c>
      <c r="C756" s="240">
        <v>42035</v>
      </c>
      <c r="D756" s="251">
        <v>0.33333333333333331</v>
      </c>
      <c r="E756" s="262">
        <v>82</v>
      </c>
      <c r="F756" s="262">
        <v>142</v>
      </c>
      <c r="G756" s="262">
        <v>56</v>
      </c>
      <c r="H756" s="264">
        <v>26</v>
      </c>
      <c r="I756" s="249">
        <v>6.16</v>
      </c>
      <c r="J756" s="258">
        <v>4.78</v>
      </c>
      <c r="K756" s="243">
        <v>43.506999999999998</v>
      </c>
      <c r="L756" s="258">
        <v>0.67810945</v>
      </c>
      <c r="M756" s="243">
        <v>0.2</v>
      </c>
      <c r="N756" s="243">
        <v>7.51</v>
      </c>
      <c r="O756" s="244">
        <v>34000000</v>
      </c>
      <c r="P756" s="51" t="str">
        <f>IF(M756&lt;NORMA!$O$7,"NO CUMPLE","CUMPLE")</f>
        <v>NO CUMPLE</v>
      </c>
      <c r="Q756" s="51" t="str">
        <f>IF(E756&gt;NORMA!$O$8,"NO CUMPLE","CUMPLE")</f>
        <v>CUMPLE</v>
      </c>
      <c r="R756" s="51" t="str">
        <f>IF(F756&gt;NORMA!$O$9,"NO CUMPLE","CUMPLE")</f>
        <v>CUMPLE</v>
      </c>
      <c r="S756" s="51" t="str">
        <f>IF(K756&gt;NORMA!$O$10,"NO CUMPLE","CUMPLE")</f>
        <v>NO CUMPLE</v>
      </c>
      <c r="T756" s="51" t="str">
        <f>IF(J756&gt;NORMA!$O$11,"NO CUMPLE","CUMPLE")</f>
        <v>CUMPLE</v>
      </c>
      <c r="U756" s="51" t="str">
        <f>IF(G756&gt;NORMA!$O$12,"NO CUMPLE","CUMPLE")</f>
        <v>CUMPLE</v>
      </c>
      <c r="V756" s="51" t="str">
        <f>IF(H756&gt;NORMA!$O$13,"NO CUMPLE","CUMPLE")</f>
        <v>NO CUMPLE</v>
      </c>
      <c r="W756" s="51" t="str">
        <f>IF(O756&gt;NORMA!$O$14,"NO CUMPLE","CUMPLE")</f>
        <v>NO CUMPLE</v>
      </c>
      <c r="X756" s="51" t="str">
        <f>IF(AND(N756&gt;=NORMA!$Q$4, N756&lt;=NORMA!$R$4),"CUMPLE","NO CUMPLE")</f>
        <v>CUMPLE</v>
      </c>
      <c r="Y756" s="51" t="str">
        <f>IF(I756&gt;NORMA!$O$16,"NO CUMPLE","CUMPLE")</f>
        <v>NO CUMPLE</v>
      </c>
      <c r="Z756" s="51" t="str">
        <f>IF($M756&lt;NORMA!$O$23,"NO CUMPLE","CUMPLE")</f>
        <v>NO CUMPLE</v>
      </c>
      <c r="AA756" s="51" t="str">
        <f>IF($E756&gt;NORMA!$O$24,"NO CUMPLE","CUMPLE")</f>
        <v>NO CUMPLE</v>
      </c>
      <c r="AB756" s="51" t="str">
        <f>IF($F756&gt;NORMA!$O$25,"NO CUMPLE","CUMPLE")</f>
        <v>NO CUMPLE</v>
      </c>
      <c r="AC756" s="51" t="str">
        <f>IF($K756&gt;NORMA!$O$26,"NO CUMPLE","CUMPLE")</f>
        <v>NO CUMPLE</v>
      </c>
      <c r="AD756" s="51" t="str">
        <f>IF($J756&gt;NORMA!$O$27,"NO CUMPLE","CUMPLE")</f>
        <v>NO CUMPLE</v>
      </c>
      <c r="AE756" s="51" t="str">
        <f>IF($G756&gt;NORMA!$O$28,"NO CUMPLE","CUMPLE")</f>
        <v>CUMPLE</v>
      </c>
      <c r="AF756" s="51" t="str">
        <f>IF($H756&gt;NORMA!$O$29,"NO CUMPLE","CUMPLE")</f>
        <v>NO CUMPLE</v>
      </c>
      <c r="AG756" s="51" t="str">
        <f>IF($O756&gt;NORMA!$O$30,"NO CUMPLE","CUMPLE")</f>
        <v>NO CUMPLE</v>
      </c>
      <c r="AH756" s="51" t="str">
        <f>IF(AND($N756&gt;=NORMA!$R$18, $N756&lt;=NORMA!$S$18),"CUMPLE","NO CUMPLE")</f>
        <v>CUMPLE</v>
      </c>
      <c r="AI756" s="51" t="str">
        <f>IF($I756&gt;NORMA!$O$32,"NO CUMPLE","CUMPLE")</f>
        <v>NO CUMPLE</v>
      </c>
    </row>
    <row r="757" spans="1:35" ht="14.25" customHeight="1" x14ac:dyDescent="0.35">
      <c r="A757" s="213" t="s">
        <v>121</v>
      </c>
      <c r="B757" s="217" t="s">
        <v>119</v>
      </c>
      <c r="C757" s="240">
        <v>42038</v>
      </c>
      <c r="D757" s="251">
        <v>0.58333333333333337</v>
      </c>
      <c r="E757" s="262">
        <v>39</v>
      </c>
      <c r="F757" s="262">
        <v>62</v>
      </c>
      <c r="G757" s="262">
        <v>85</v>
      </c>
      <c r="H757" s="264">
        <v>26</v>
      </c>
      <c r="I757" s="249">
        <v>7.33</v>
      </c>
      <c r="J757" s="258">
        <v>3.99</v>
      </c>
      <c r="K757" s="243">
        <v>11.307</v>
      </c>
      <c r="L757" s="258">
        <v>0.69734211499999998</v>
      </c>
      <c r="M757" s="243">
        <v>0.32</v>
      </c>
      <c r="N757" s="243">
        <v>7.27</v>
      </c>
      <c r="O757" s="244">
        <v>63000000</v>
      </c>
      <c r="P757" s="51" t="str">
        <f>IF(M757&lt;NORMA!$O$7,"NO CUMPLE","CUMPLE")</f>
        <v>NO CUMPLE</v>
      </c>
      <c r="Q757" s="51" t="str">
        <f>IF(E757&gt;NORMA!$O$8,"NO CUMPLE","CUMPLE")</f>
        <v>CUMPLE</v>
      </c>
      <c r="R757" s="51" t="str">
        <f>IF(F757&gt;NORMA!$O$9,"NO CUMPLE","CUMPLE")</f>
        <v>CUMPLE</v>
      </c>
      <c r="S757" s="51" t="str">
        <f>IF(K757&gt;NORMA!$O$10,"NO CUMPLE","CUMPLE")</f>
        <v>CUMPLE</v>
      </c>
      <c r="T757" s="51" t="str">
        <f>IF(J757&gt;NORMA!$O$11,"NO CUMPLE","CUMPLE")</f>
        <v>CUMPLE</v>
      </c>
      <c r="U757" s="51" t="str">
        <f>IF(G757&gt;NORMA!$O$12,"NO CUMPLE","CUMPLE")</f>
        <v>CUMPLE</v>
      </c>
      <c r="V757" s="51" t="str">
        <f>IF(H757&gt;NORMA!$O$13,"NO CUMPLE","CUMPLE")</f>
        <v>NO CUMPLE</v>
      </c>
      <c r="W757" s="51" t="str">
        <f>IF(O757&gt;NORMA!$O$14,"NO CUMPLE","CUMPLE")</f>
        <v>NO CUMPLE</v>
      </c>
      <c r="X757" s="51" t="str">
        <f>IF(AND(N757&gt;=NORMA!$Q$4, N757&lt;=NORMA!$R$4),"CUMPLE","NO CUMPLE")</f>
        <v>CUMPLE</v>
      </c>
      <c r="Y757" s="51" t="str">
        <f>IF(I757&gt;NORMA!$O$16,"NO CUMPLE","CUMPLE")</f>
        <v>NO CUMPLE</v>
      </c>
      <c r="Z757" s="51" t="str">
        <f>IF($M757&lt;NORMA!$O$23,"NO CUMPLE","CUMPLE")</f>
        <v>NO CUMPLE</v>
      </c>
      <c r="AA757" s="51" t="str">
        <f>IF($E757&gt;NORMA!$O$24,"NO CUMPLE","CUMPLE")</f>
        <v>NO CUMPLE</v>
      </c>
      <c r="AB757" s="51" t="str">
        <f>IF($F757&gt;NORMA!$O$25,"NO CUMPLE","CUMPLE")</f>
        <v>NO CUMPLE</v>
      </c>
      <c r="AC757" s="51" t="str">
        <f>IF($K757&gt;NORMA!$O$26,"NO CUMPLE","CUMPLE")</f>
        <v>NO CUMPLE</v>
      </c>
      <c r="AD757" s="51" t="str">
        <f>IF($J757&gt;NORMA!$O$27,"NO CUMPLE","CUMPLE")</f>
        <v>NO CUMPLE</v>
      </c>
      <c r="AE757" s="51" t="str">
        <f>IF($G757&gt;NORMA!$O$28,"NO CUMPLE","CUMPLE")</f>
        <v>CUMPLE</v>
      </c>
      <c r="AF757" s="51" t="str">
        <f>IF($H757&gt;NORMA!$O$29,"NO CUMPLE","CUMPLE")</f>
        <v>NO CUMPLE</v>
      </c>
      <c r="AG757" s="51" t="str">
        <f>IF($O757&gt;NORMA!$O$30,"NO CUMPLE","CUMPLE")</f>
        <v>NO CUMPLE</v>
      </c>
      <c r="AH757" s="51" t="str">
        <f>IF(AND($N757&gt;=NORMA!$R$18, $N757&lt;=NORMA!$S$18),"CUMPLE","NO CUMPLE")</f>
        <v>CUMPLE</v>
      </c>
      <c r="AI757" s="51" t="str">
        <f>IF($I757&gt;NORMA!$O$32,"NO CUMPLE","CUMPLE")</f>
        <v>NO CUMPLE</v>
      </c>
    </row>
    <row r="758" spans="1:35" ht="14.25" customHeight="1" x14ac:dyDescent="0.35">
      <c r="A758" s="244" t="s">
        <v>118</v>
      </c>
      <c r="B758" s="260" t="s">
        <v>119</v>
      </c>
      <c r="C758" s="261">
        <v>42038</v>
      </c>
      <c r="D758" s="251">
        <v>0.33333333333333331</v>
      </c>
      <c r="E758" s="262">
        <v>37</v>
      </c>
      <c r="F758" s="262">
        <v>60</v>
      </c>
      <c r="G758" s="262">
        <v>143</v>
      </c>
      <c r="H758" s="264">
        <v>16</v>
      </c>
      <c r="I758" s="249">
        <v>0.77</v>
      </c>
      <c r="J758" s="258">
        <v>0.98</v>
      </c>
      <c r="K758" s="243">
        <v>6.9690000000000003</v>
      </c>
      <c r="L758" s="258">
        <v>0.72098273599999996</v>
      </c>
      <c r="M758" s="243">
        <v>0.37</v>
      </c>
      <c r="N758" s="243">
        <v>6.76</v>
      </c>
      <c r="O758" s="244">
        <v>1500000</v>
      </c>
      <c r="P758" s="51" t="str">
        <f>IF(M758&lt;NORMA!$O$7,"NO CUMPLE","CUMPLE")</f>
        <v>NO CUMPLE</v>
      </c>
      <c r="Q758" s="51" t="str">
        <f>IF(E758&gt;NORMA!$O$8,"NO CUMPLE","CUMPLE")</f>
        <v>CUMPLE</v>
      </c>
      <c r="R758" s="51" t="str">
        <f>IF(F758&gt;NORMA!$O$9,"NO CUMPLE","CUMPLE")</f>
        <v>CUMPLE</v>
      </c>
      <c r="S758" s="51" t="str">
        <f>IF(K758&gt;NORMA!$O$10,"NO CUMPLE","CUMPLE")</f>
        <v>CUMPLE</v>
      </c>
      <c r="T758" s="51" t="str">
        <f>IF(J758&gt;NORMA!$O$11,"NO CUMPLE","CUMPLE")</f>
        <v>CUMPLE</v>
      </c>
      <c r="U758" s="51" t="str">
        <f>IF(G758&gt;NORMA!$O$12,"NO CUMPLE","CUMPLE")</f>
        <v>CUMPLE</v>
      </c>
      <c r="V758" s="51" t="str">
        <f>IF(H758&gt;NORMA!$O$13,"NO CUMPLE","CUMPLE")</f>
        <v>CUMPLE</v>
      </c>
      <c r="W758" s="51" t="str">
        <f>IF(O758&gt;NORMA!$O$14,"NO CUMPLE","CUMPLE")</f>
        <v>NO CUMPLE</v>
      </c>
      <c r="X758" s="51" t="str">
        <f>IF(AND(N758&gt;=NORMA!$Q$4, N758&lt;=NORMA!$R$4),"CUMPLE","NO CUMPLE")</f>
        <v>CUMPLE</v>
      </c>
      <c r="Y758" s="51" t="str">
        <f>IF(I758&gt;NORMA!$O$16,"NO CUMPLE","CUMPLE")</f>
        <v>CUMPLE</v>
      </c>
      <c r="Z758" s="51" t="str">
        <f>IF($M758&lt;NORMA!$O$23,"NO CUMPLE","CUMPLE")</f>
        <v>NO CUMPLE</v>
      </c>
      <c r="AA758" s="51" t="str">
        <f>IF($E758&gt;NORMA!$O$24,"NO CUMPLE","CUMPLE")</f>
        <v>NO CUMPLE</v>
      </c>
      <c r="AB758" s="51" t="str">
        <f>IF($F758&gt;NORMA!$O$25,"NO CUMPLE","CUMPLE")</f>
        <v>NO CUMPLE</v>
      </c>
      <c r="AC758" s="51" t="str">
        <f>IF($K758&gt;NORMA!$O$26,"NO CUMPLE","CUMPLE")</f>
        <v>CUMPLE</v>
      </c>
      <c r="AD758" s="51" t="str">
        <f>IF($J758&gt;NORMA!$O$27,"NO CUMPLE","CUMPLE")</f>
        <v>CUMPLE</v>
      </c>
      <c r="AE758" s="51" t="str">
        <f>IF($G758&gt;NORMA!$O$28,"NO CUMPLE","CUMPLE")</f>
        <v>NO CUMPLE</v>
      </c>
      <c r="AF758" s="51" t="str">
        <f>IF($H758&gt;NORMA!$O$29,"NO CUMPLE","CUMPLE")</f>
        <v>NO CUMPLE</v>
      </c>
      <c r="AG758" s="51" t="str">
        <f>IF($O758&gt;NORMA!$O$30,"NO CUMPLE","CUMPLE")</f>
        <v>NO CUMPLE</v>
      </c>
      <c r="AH758" s="51" t="str">
        <f>IF(AND($N758&gt;=NORMA!$R$18, $N758&lt;=NORMA!$S$18),"CUMPLE","NO CUMPLE")</f>
        <v>CUMPLE</v>
      </c>
      <c r="AI758" s="51" t="str">
        <f>IF($I758&gt;NORMA!$O$32,"NO CUMPLE","CUMPLE")</f>
        <v>CUMPLE</v>
      </c>
    </row>
    <row r="759" spans="1:35" ht="14.25" customHeight="1" x14ac:dyDescent="0.35">
      <c r="A759" s="213" t="s">
        <v>120</v>
      </c>
      <c r="B759" s="217" t="s">
        <v>119</v>
      </c>
      <c r="C759" s="240">
        <v>42039</v>
      </c>
      <c r="D759" s="251">
        <v>0.66666666666666663</v>
      </c>
      <c r="E759" s="262">
        <v>175</v>
      </c>
      <c r="F759" s="262">
        <v>291</v>
      </c>
      <c r="G759" s="262">
        <v>282</v>
      </c>
      <c r="H759" s="264">
        <v>26</v>
      </c>
      <c r="I759" s="249">
        <v>6.53</v>
      </c>
      <c r="J759" s="258">
        <v>2.09</v>
      </c>
      <c r="K759" s="243">
        <v>24.207000000000001</v>
      </c>
      <c r="L759" s="258">
        <v>0.55851028000000003</v>
      </c>
      <c r="M759" s="243">
        <v>7.0000000000000007E-2</v>
      </c>
      <c r="N759" s="243">
        <v>8.6</v>
      </c>
      <c r="O759" s="244">
        <v>25000000</v>
      </c>
      <c r="P759" s="51" t="str">
        <f>IF(M759&lt;NORMA!$O$7,"NO CUMPLE","CUMPLE")</f>
        <v>NO CUMPLE</v>
      </c>
      <c r="Q759" s="51" t="str">
        <f>IF(E759&gt;NORMA!$O$8,"NO CUMPLE","CUMPLE")</f>
        <v>NO CUMPLE</v>
      </c>
      <c r="R759" s="51" t="str">
        <f>IF(F759&gt;NORMA!$O$9,"NO CUMPLE","CUMPLE")</f>
        <v>NO CUMPLE</v>
      </c>
      <c r="S759" s="51" t="str">
        <f>IF(K759&gt;NORMA!$O$10,"NO CUMPLE","CUMPLE")</f>
        <v>NO CUMPLE</v>
      </c>
      <c r="T759" s="51" t="str">
        <f>IF(J759&gt;NORMA!$O$11,"NO CUMPLE","CUMPLE")</f>
        <v>CUMPLE</v>
      </c>
      <c r="U759" s="51" t="str">
        <f>IF(G759&gt;NORMA!$O$12,"NO CUMPLE","CUMPLE")</f>
        <v>NO CUMPLE</v>
      </c>
      <c r="V759" s="51" t="str">
        <f>IF(H759&gt;NORMA!$O$13,"NO CUMPLE","CUMPLE")</f>
        <v>NO CUMPLE</v>
      </c>
      <c r="W759" s="51" t="str">
        <f>IF(O759&gt;NORMA!$O$14,"NO CUMPLE","CUMPLE")</f>
        <v>NO CUMPLE</v>
      </c>
      <c r="X759" s="51" t="str">
        <f>IF(AND(N759&gt;=NORMA!$Q$4, N759&lt;=NORMA!$R$4),"CUMPLE","NO CUMPLE")</f>
        <v>CUMPLE</v>
      </c>
      <c r="Y759" s="51" t="str">
        <f>IF(I759&gt;NORMA!$O$16,"NO CUMPLE","CUMPLE")</f>
        <v>NO CUMPLE</v>
      </c>
      <c r="Z759" s="51" t="str">
        <f>IF($M759&lt;NORMA!$O$23,"NO CUMPLE","CUMPLE")</f>
        <v>NO CUMPLE</v>
      </c>
      <c r="AA759" s="51" t="str">
        <f>IF($E759&gt;NORMA!$O$24,"NO CUMPLE","CUMPLE")</f>
        <v>NO CUMPLE</v>
      </c>
      <c r="AB759" s="51" t="str">
        <f>IF($F759&gt;NORMA!$O$25,"NO CUMPLE","CUMPLE")</f>
        <v>NO CUMPLE</v>
      </c>
      <c r="AC759" s="51" t="str">
        <f>IF($K759&gt;NORMA!$O$26,"NO CUMPLE","CUMPLE")</f>
        <v>NO CUMPLE</v>
      </c>
      <c r="AD759" s="51" t="str">
        <f>IF($J759&gt;NORMA!$O$27,"NO CUMPLE","CUMPLE")</f>
        <v>CUMPLE</v>
      </c>
      <c r="AE759" s="51" t="str">
        <f>IF($G759&gt;NORMA!$O$28,"NO CUMPLE","CUMPLE")</f>
        <v>NO CUMPLE</v>
      </c>
      <c r="AF759" s="51" t="str">
        <f>IF($H759&gt;NORMA!$O$29,"NO CUMPLE","CUMPLE")</f>
        <v>NO CUMPLE</v>
      </c>
      <c r="AG759" s="51" t="str">
        <f>IF($O759&gt;NORMA!$O$30,"NO CUMPLE","CUMPLE")</f>
        <v>NO CUMPLE</v>
      </c>
      <c r="AH759" s="51" t="str">
        <f>IF(AND($N759&gt;=NORMA!$R$18, $N759&lt;=NORMA!$S$18),"CUMPLE","NO CUMPLE")</f>
        <v>NO CUMPLE</v>
      </c>
      <c r="AI759" s="51" t="str">
        <f>IF($I759&gt;NORMA!$O$32,"NO CUMPLE","CUMPLE")</f>
        <v>NO CUMPLE</v>
      </c>
    </row>
    <row r="760" spans="1:35" ht="14.25" customHeight="1" x14ac:dyDescent="0.35">
      <c r="A760" s="244" t="s">
        <v>118</v>
      </c>
      <c r="B760" s="260" t="s">
        <v>119</v>
      </c>
      <c r="C760" s="261">
        <v>42040</v>
      </c>
      <c r="D760" s="251">
        <v>0.25</v>
      </c>
      <c r="E760" s="262">
        <v>4</v>
      </c>
      <c r="F760" s="262">
        <v>10</v>
      </c>
      <c r="G760" s="262">
        <v>40</v>
      </c>
      <c r="H760" s="264">
        <v>8</v>
      </c>
      <c r="I760" s="249">
        <v>0.22</v>
      </c>
      <c r="J760" s="258">
        <v>0.3</v>
      </c>
      <c r="K760" s="243">
        <v>6.5069999999999997</v>
      </c>
      <c r="L760" s="258">
        <v>0.89397855000000004</v>
      </c>
      <c r="M760" s="243">
        <v>0.84</v>
      </c>
      <c r="N760" s="243">
        <v>6.31</v>
      </c>
      <c r="O760" s="244">
        <v>270000</v>
      </c>
      <c r="P760" s="51" t="str">
        <f>IF(M760&lt;NORMA!$O$7,"NO CUMPLE","CUMPLE")</f>
        <v>NO CUMPLE</v>
      </c>
      <c r="Q760" s="51" t="str">
        <f>IF(E760&gt;NORMA!$O$8,"NO CUMPLE","CUMPLE")</f>
        <v>CUMPLE</v>
      </c>
      <c r="R760" s="51" t="str">
        <f>IF(F760&gt;NORMA!$O$9,"NO CUMPLE","CUMPLE")</f>
        <v>CUMPLE</v>
      </c>
      <c r="S760" s="51" t="str">
        <f>IF(K760&gt;NORMA!$O$10,"NO CUMPLE","CUMPLE")</f>
        <v>CUMPLE</v>
      </c>
      <c r="T760" s="51" t="str">
        <f>IF(J760&gt;NORMA!$O$11,"NO CUMPLE","CUMPLE")</f>
        <v>CUMPLE</v>
      </c>
      <c r="U760" s="51" t="str">
        <f>IF(G760&gt;NORMA!$O$12,"NO CUMPLE","CUMPLE")</f>
        <v>CUMPLE</v>
      </c>
      <c r="V760" s="51" t="str">
        <f>IF(H760&gt;NORMA!$O$13,"NO CUMPLE","CUMPLE")</f>
        <v>CUMPLE</v>
      </c>
      <c r="W760" s="51" t="str">
        <f>IF(O760&gt;NORMA!$O$14,"NO CUMPLE","CUMPLE")</f>
        <v>CUMPLE</v>
      </c>
      <c r="X760" s="51" t="str">
        <f>IF(AND(N760&gt;=NORMA!$Q$4, N760&lt;=NORMA!$R$4),"CUMPLE","NO CUMPLE")</f>
        <v>CUMPLE</v>
      </c>
      <c r="Y760" s="51" t="str">
        <f>IF(I760&gt;NORMA!$O$16,"NO CUMPLE","CUMPLE")</f>
        <v>CUMPLE</v>
      </c>
      <c r="Z760" s="51" t="str">
        <f>IF($M760&lt;NORMA!$O$23,"NO CUMPLE","CUMPLE")</f>
        <v>NO CUMPLE</v>
      </c>
      <c r="AA760" s="51" t="str">
        <f>IF($E760&gt;NORMA!$O$24,"NO CUMPLE","CUMPLE")</f>
        <v>CUMPLE</v>
      </c>
      <c r="AB760" s="51" t="str">
        <f>IF($F760&gt;NORMA!$O$25,"NO CUMPLE","CUMPLE")</f>
        <v>CUMPLE</v>
      </c>
      <c r="AC760" s="51" t="str">
        <f>IF($K760&gt;NORMA!$O$26,"NO CUMPLE","CUMPLE")</f>
        <v>CUMPLE</v>
      </c>
      <c r="AD760" s="51" t="str">
        <f>IF($J760&gt;NORMA!$O$27,"NO CUMPLE","CUMPLE")</f>
        <v>CUMPLE</v>
      </c>
      <c r="AE760" s="51" t="str">
        <f>IF($G760&gt;NORMA!$O$28,"NO CUMPLE","CUMPLE")</f>
        <v>CUMPLE</v>
      </c>
      <c r="AF760" s="51" t="str">
        <f>IF($H760&gt;NORMA!$O$29,"NO CUMPLE","CUMPLE")</f>
        <v>CUMPLE</v>
      </c>
      <c r="AG760" s="51" t="str">
        <f>IF($O760&gt;NORMA!$O$30,"NO CUMPLE","CUMPLE")</f>
        <v>NO CUMPLE</v>
      </c>
      <c r="AH760" s="51" t="str">
        <f>IF(AND($N760&gt;=NORMA!$R$18, $N760&lt;=NORMA!$S$18),"CUMPLE","NO CUMPLE")</f>
        <v>NO CUMPLE</v>
      </c>
      <c r="AI760" s="51" t="str">
        <f>IF($I760&gt;NORMA!$O$32,"NO CUMPLE","CUMPLE")</f>
        <v>CUMPLE</v>
      </c>
    </row>
    <row r="761" spans="1:35" ht="14.25" customHeight="1" x14ac:dyDescent="0.35">
      <c r="A761" s="244" t="s">
        <v>117</v>
      </c>
      <c r="B761" s="267" t="s">
        <v>119</v>
      </c>
      <c r="C761" s="261">
        <v>42040</v>
      </c>
      <c r="D761" s="251">
        <v>0.41666666666666669</v>
      </c>
      <c r="E761" s="262">
        <v>92</v>
      </c>
      <c r="F761" s="262">
        <v>429</v>
      </c>
      <c r="G761" s="262">
        <v>7020</v>
      </c>
      <c r="H761" s="264">
        <v>8</v>
      </c>
      <c r="I761" s="249">
        <v>1.1599999999999999</v>
      </c>
      <c r="J761" s="258">
        <v>5.34</v>
      </c>
      <c r="K761" s="243">
        <v>79.465999999999994</v>
      </c>
      <c r="L761" s="258">
        <v>1.6679460500000001</v>
      </c>
      <c r="M761" s="243">
        <v>3.7</v>
      </c>
      <c r="N761" s="243">
        <v>9.06</v>
      </c>
      <c r="O761" s="244">
        <v>47000000</v>
      </c>
      <c r="P761" s="51" t="str">
        <f>IF(M761&lt;NORMA!$O$7,"NO CUMPLE","CUMPLE")</f>
        <v>CUMPLE</v>
      </c>
      <c r="Q761" s="51" t="str">
        <f>IF(E761&gt;NORMA!$O$8,"NO CUMPLE","CUMPLE")</f>
        <v>CUMPLE</v>
      </c>
      <c r="R761" s="51" t="str">
        <f>IF(F761&gt;NORMA!$O$9,"NO CUMPLE","CUMPLE")</f>
        <v>NO CUMPLE</v>
      </c>
      <c r="S761" s="51" t="str">
        <f>IF(K761&gt;NORMA!$O$10,"NO CUMPLE","CUMPLE")</f>
        <v>NO CUMPLE</v>
      </c>
      <c r="T761" s="51" t="str">
        <f>IF(J761&gt;NORMA!$O$11,"NO CUMPLE","CUMPLE")</f>
        <v>NO CUMPLE</v>
      </c>
      <c r="U761" s="51" t="str">
        <f>IF(G761&gt;NORMA!$O$12,"NO CUMPLE","CUMPLE")</f>
        <v>NO CUMPLE</v>
      </c>
      <c r="V761" s="51" t="str">
        <f>IF(H761&gt;NORMA!$O$13,"NO CUMPLE","CUMPLE")</f>
        <v>CUMPLE</v>
      </c>
      <c r="W761" s="51" t="str">
        <f>IF(O761&gt;NORMA!$O$14,"NO CUMPLE","CUMPLE")</f>
        <v>NO CUMPLE</v>
      </c>
      <c r="X761" s="51" t="str">
        <f>IF(AND(N761&gt;=NORMA!$Q$4, N761&lt;=NORMA!$R$4),"CUMPLE","NO CUMPLE")</f>
        <v>NO CUMPLE</v>
      </c>
      <c r="Y761" s="51" t="str">
        <f>IF(I761&gt;NORMA!$O$16,"NO CUMPLE","CUMPLE")</f>
        <v>CUMPLE</v>
      </c>
      <c r="Z761" s="51" t="str">
        <f>IF($M761&lt;NORMA!$O$23,"NO CUMPLE","CUMPLE")</f>
        <v>CUMPLE</v>
      </c>
      <c r="AA761" s="51" t="str">
        <f>IF($E761&gt;NORMA!$O$24,"NO CUMPLE","CUMPLE")</f>
        <v>NO CUMPLE</v>
      </c>
      <c r="AB761" s="51" t="str">
        <f>IF($F761&gt;NORMA!$O$25,"NO CUMPLE","CUMPLE")</f>
        <v>NO CUMPLE</v>
      </c>
      <c r="AC761" s="51" t="str">
        <f>IF($K761&gt;NORMA!$O$26,"NO CUMPLE","CUMPLE")</f>
        <v>NO CUMPLE</v>
      </c>
      <c r="AD761" s="51" t="str">
        <f>IF($J761&gt;NORMA!$O$27,"NO CUMPLE","CUMPLE")</f>
        <v>NO CUMPLE</v>
      </c>
      <c r="AE761" s="51" t="str">
        <f>IF($G761&gt;NORMA!$O$28,"NO CUMPLE","CUMPLE")</f>
        <v>NO CUMPLE</v>
      </c>
      <c r="AF761" s="51" t="str">
        <f>IF($H761&gt;NORMA!$O$29,"NO CUMPLE","CUMPLE")</f>
        <v>CUMPLE</v>
      </c>
      <c r="AG761" s="51" t="str">
        <f>IF($O761&gt;NORMA!$O$30,"NO CUMPLE","CUMPLE")</f>
        <v>NO CUMPLE</v>
      </c>
      <c r="AH761" s="51" t="str">
        <f>IF(AND($N761&gt;=NORMA!$R$18, $N761&lt;=NORMA!$S$18),"CUMPLE","NO CUMPLE")</f>
        <v>NO CUMPLE</v>
      </c>
      <c r="AI761" s="51" t="str">
        <f>IF($I761&gt;NORMA!$O$32,"NO CUMPLE","CUMPLE")</f>
        <v>NO CUMPLE</v>
      </c>
    </row>
    <row r="762" spans="1:35" ht="14.25" customHeight="1" x14ac:dyDescent="0.35">
      <c r="A762" s="244" t="s">
        <v>118</v>
      </c>
      <c r="B762" s="260" t="s">
        <v>119</v>
      </c>
      <c r="C762" s="261">
        <v>42044</v>
      </c>
      <c r="D762" s="251">
        <v>0.5</v>
      </c>
      <c r="E762" s="262">
        <v>24</v>
      </c>
      <c r="F762" s="262">
        <v>49</v>
      </c>
      <c r="G762" s="262">
        <v>23</v>
      </c>
      <c r="H762" s="264">
        <v>8</v>
      </c>
      <c r="I762" s="249">
        <v>0.61</v>
      </c>
      <c r="J762" s="258">
        <v>0.52</v>
      </c>
      <c r="K762" s="243">
        <v>89.272000000000006</v>
      </c>
      <c r="L762" s="258">
        <v>0.717068335</v>
      </c>
      <c r="M762" s="243">
        <v>0.69</v>
      </c>
      <c r="N762" s="243">
        <v>7.09</v>
      </c>
      <c r="O762" s="244">
        <v>2400000</v>
      </c>
      <c r="P762" s="51" t="str">
        <f>IF(M762&lt;NORMA!$O$7,"NO CUMPLE","CUMPLE")</f>
        <v>NO CUMPLE</v>
      </c>
      <c r="Q762" s="51" t="str">
        <f>IF(E762&gt;NORMA!$O$8,"NO CUMPLE","CUMPLE")</f>
        <v>CUMPLE</v>
      </c>
      <c r="R762" s="51" t="str">
        <f>IF(F762&gt;NORMA!$O$9,"NO CUMPLE","CUMPLE")</f>
        <v>CUMPLE</v>
      </c>
      <c r="S762" s="51" t="str">
        <f>IF(K762&gt;NORMA!$O$10,"NO CUMPLE","CUMPLE")</f>
        <v>NO CUMPLE</v>
      </c>
      <c r="T762" s="51" t="str">
        <f>IF(J762&gt;NORMA!$O$11,"NO CUMPLE","CUMPLE")</f>
        <v>CUMPLE</v>
      </c>
      <c r="U762" s="51" t="str">
        <f>IF(G762&gt;NORMA!$O$12,"NO CUMPLE","CUMPLE")</f>
        <v>CUMPLE</v>
      </c>
      <c r="V762" s="51" t="str">
        <f>IF(H762&gt;NORMA!$O$13,"NO CUMPLE","CUMPLE")</f>
        <v>CUMPLE</v>
      </c>
      <c r="W762" s="51" t="str">
        <f>IF(O762&gt;NORMA!$O$14,"NO CUMPLE","CUMPLE")</f>
        <v>NO CUMPLE</v>
      </c>
      <c r="X762" s="51" t="str">
        <f>IF(AND(N762&gt;=NORMA!$Q$4, N762&lt;=NORMA!$R$4),"CUMPLE","NO CUMPLE")</f>
        <v>CUMPLE</v>
      </c>
      <c r="Y762" s="51" t="str">
        <f>IF(I762&gt;NORMA!$O$16,"NO CUMPLE","CUMPLE")</f>
        <v>CUMPLE</v>
      </c>
      <c r="Z762" s="51" t="str">
        <f>IF($M762&lt;NORMA!$O$23,"NO CUMPLE","CUMPLE")</f>
        <v>NO CUMPLE</v>
      </c>
      <c r="AA762" s="51" t="str">
        <f>IF($E762&gt;NORMA!$O$24,"NO CUMPLE","CUMPLE")</f>
        <v>CUMPLE</v>
      </c>
      <c r="AB762" s="51" t="str">
        <f>IF($F762&gt;NORMA!$O$25,"NO CUMPLE","CUMPLE")</f>
        <v>CUMPLE</v>
      </c>
      <c r="AC762" s="51" t="str">
        <f>IF($K762&gt;NORMA!$O$26,"NO CUMPLE","CUMPLE")</f>
        <v>NO CUMPLE</v>
      </c>
      <c r="AD762" s="51" t="str">
        <f>IF($J762&gt;NORMA!$O$27,"NO CUMPLE","CUMPLE")</f>
        <v>CUMPLE</v>
      </c>
      <c r="AE762" s="51" t="str">
        <f>IF($G762&gt;NORMA!$O$28,"NO CUMPLE","CUMPLE")</f>
        <v>CUMPLE</v>
      </c>
      <c r="AF762" s="51" t="str">
        <f>IF($H762&gt;NORMA!$O$29,"NO CUMPLE","CUMPLE")</f>
        <v>CUMPLE</v>
      </c>
      <c r="AG762" s="51" t="str">
        <f>IF($O762&gt;NORMA!$O$30,"NO CUMPLE","CUMPLE")</f>
        <v>NO CUMPLE</v>
      </c>
      <c r="AH762" s="51" t="str">
        <f>IF(AND($N762&gt;=NORMA!$R$18, $N762&lt;=NORMA!$S$18),"CUMPLE","NO CUMPLE")</f>
        <v>CUMPLE</v>
      </c>
      <c r="AI762" s="51" t="str">
        <f>IF($I762&gt;NORMA!$O$32,"NO CUMPLE","CUMPLE")</f>
        <v>CUMPLE</v>
      </c>
    </row>
    <row r="763" spans="1:35" ht="14.25" customHeight="1" x14ac:dyDescent="0.35">
      <c r="A763" s="213" t="s">
        <v>121</v>
      </c>
      <c r="B763" s="217" t="s">
        <v>119</v>
      </c>
      <c r="C763" s="240">
        <v>42049</v>
      </c>
      <c r="D763" s="251">
        <v>0.25</v>
      </c>
      <c r="E763" s="262">
        <v>31</v>
      </c>
      <c r="F763" s="262">
        <v>40</v>
      </c>
      <c r="G763" s="262">
        <v>71</v>
      </c>
      <c r="H763" s="264">
        <v>34</v>
      </c>
      <c r="I763" s="249">
        <v>7.33</v>
      </c>
      <c r="J763" s="258">
        <v>4.67</v>
      </c>
      <c r="K763" s="243">
        <v>55.587000000000003</v>
      </c>
      <c r="L763" s="258">
        <v>0.54979222500000002</v>
      </c>
      <c r="M763" s="243">
        <v>0.16</v>
      </c>
      <c r="N763" s="243">
        <v>7.57</v>
      </c>
      <c r="O763" s="244">
        <v>4800000</v>
      </c>
      <c r="P763" s="51" t="str">
        <f>IF(M763&lt;NORMA!$O$7,"NO CUMPLE","CUMPLE")</f>
        <v>NO CUMPLE</v>
      </c>
      <c r="Q763" s="51" t="str">
        <f>IF(E763&gt;NORMA!$O$8,"NO CUMPLE","CUMPLE")</f>
        <v>CUMPLE</v>
      </c>
      <c r="R763" s="51" t="str">
        <f>IF(F763&gt;NORMA!$O$9,"NO CUMPLE","CUMPLE")</f>
        <v>CUMPLE</v>
      </c>
      <c r="S763" s="51" t="str">
        <f>IF(K763&gt;NORMA!$O$10,"NO CUMPLE","CUMPLE")</f>
        <v>NO CUMPLE</v>
      </c>
      <c r="T763" s="51" t="str">
        <f>IF(J763&gt;NORMA!$O$11,"NO CUMPLE","CUMPLE")</f>
        <v>CUMPLE</v>
      </c>
      <c r="U763" s="51" t="str">
        <f>IF(G763&gt;NORMA!$O$12,"NO CUMPLE","CUMPLE")</f>
        <v>CUMPLE</v>
      </c>
      <c r="V763" s="51" t="str">
        <f>IF(H763&gt;NORMA!$O$13,"NO CUMPLE","CUMPLE")</f>
        <v>NO CUMPLE</v>
      </c>
      <c r="W763" s="51" t="str">
        <f>IF(O763&gt;NORMA!$O$14,"NO CUMPLE","CUMPLE")</f>
        <v>NO CUMPLE</v>
      </c>
      <c r="X763" s="51" t="str">
        <f>IF(AND(N763&gt;=NORMA!$Q$4, N763&lt;=NORMA!$R$4),"CUMPLE","NO CUMPLE")</f>
        <v>CUMPLE</v>
      </c>
      <c r="Y763" s="51" t="str">
        <f>IF(I763&gt;NORMA!$O$16,"NO CUMPLE","CUMPLE")</f>
        <v>NO CUMPLE</v>
      </c>
      <c r="Z763" s="51" t="str">
        <f>IF($M763&lt;NORMA!$O$23,"NO CUMPLE","CUMPLE")</f>
        <v>NO CUMPLE</v>
      </c>
      <c r="AA763" s="51" t="str">
        <f>IF($E763&gt;NORMA!$O$24,"NO CUMPLE","CUMPLE")</f>
        <v>NO CUMPLE</v>
      </c>
      <c r="AB763" s="51" t="str">
        <f>IF($F763&gt;NORMA!$O$25,"NO CUMPLE","CUMPLE")</f>
        <v>CUMPLE</v>
      </c>
      <c r="AC763" s="51" t="str">
        <f>IF($K763&gt;NORMA!$O$26,"NO CUMPLE","CUMPLE")</f>
        <v>NO CUMPLE</v>
      </c>
      <c r="AD763" s="51" t="str">
        <f>IF($J763&gt;NORMA!$O$27,"NO CUMPLE","CUMPLE")</f>
        <v>NO CUMPLE</v>
      </c>
      <c r="AE763" s="51" t="str">
        <f>IF($G763&gt;NORMA!$O$28,"NO CUMPLE","CUMPLE")</f>
        <v>CUMPLE</v>
      </c>
      <c r="AF763" s="51" t="str">
        <f>IF($H763&gt;NORMA!$O$29,"NO CUMPLE","CUMPLE")</f>
        <v>NO CUMPLE</v>
      </c>
      <c r="AG763" s="51" t="str">
        <f>IF($O763&gt;NORMA!$O$30,"NO CUMPLE","CUMPLE")</f>
        <v>NO CUMPLE</v>
      </c>
      <c r="AH763" s="51" t="str">
        <f>IF(AND($N763&gt;=NORMA!$R$18, $N763&lt;=NORMA!$S$18),"CUMPLE","NO CUMPLE")</f>
        <v>CUMPLE</v>
      </c>
      <c r="AI763" s="51" t="str">
        <f>IF($I763&gt;NORMA!$O$32,"NO CUMPLE","CUMPLE")</f>
        <v>NO CUMPLE</v>
      </c>
    </row>
    <row r="764" spans="1:35" ht="14.25" customHeight="1" x14ac:dyDescent="0.35">
      <c r="A764" s="244" t="s">
        <v>117</v>
      </c>
      <c r="B764" s="267" t="s">
        <v>119</v>
      </c>
      <c r="C764" s="261">
        <v>42058</v>
      </c>
      <c r="D764" s="251">
        <v>0.41666666666666669</v>
      </c>
      <c r="E764" s="262">
        <v>36</v>
      </c>
      <c r="F764" s="262">
        <v>304</v>
      </c>
      <c r="G764" s="262">
        <v>5830</v>
      </c>
      <c r="H764" s="264">
        <v>6</v>
      </c>
      <c r="I764" s="249">
        <v>0.2</v>
      </c>
      <c r="J764" s="258">
        <v>17.84</v>
      </c>
      <c r="K764" s="243">
        <v>138.197</v>
      </c>
      <c r="L764" s="258">
        <v>0.89553645000000004</v>
      </c>
      <c r="M764" s="243">
        <v>0.97</v>
      </c>
      <c r="N764" s="243">
        <v>7.45</v>
      </c>
      <c r="O764" s="244">
        <v>490000</v>
      </c>
      <c r="P764" s="51" t="str">
        <f>IF(M764&lt;NORMA!$O$7,"NO CUMPLE","CUMPLE")</f>
        <v>NO CUMPLE</v>
      </c>
      <c r="Q764" s="51" t="str">
        <f>IF(E764&gt;NORMA!$O$8,"NO CUMPLE","CUMPLE")</f>
        <v>CUMPLE</v>
      </c>
      <c r="R764" s="51" t="str">
        <f>IF(F764&gt;NORMA!$O$9,"NO CUMPLE","CUMPLE")</f>
        <v>NO CUMPLE</v>
      </c>
      <c r="S764" s="51" t="str">
        <f>IF(K764&gt;NORMA!$O$10,"NO CUMPLE","CUMPLE")</f>
        <v>NO CUMPLE</v>
      </c>
      <c r="T764" s="51" t="str">
        <f>IF(J764&gt;NORMA!$O$11,"NO CUMPLE","CUMPLE")</f>
        <v>NO CUMPLE</v>
      </c>
      <c r="U764" s="51" t="str">
        <f>IF(G764&gt;NORMA!$O$12,"NO CUMPLE","CUMPLE")</f>
        <v>NO CUMPLE</v>
      </c>
      <c r="V764" s="51" t="str">
        <f>IF(H764&gt;NORMA!$O$13,"NO CUMPLE","CUMPLE")</f>
        <v>CUMPLE</v>
      </c>
      <c r="W764" s="51" t="str">
        <f>IF(O764&gt;NORMA!$O$14,"NO CUMPLE","CUMPLE")</f>
        <v>CUMPLE</v>
      </c>
      <c r="X764" s="51" t="str">
        <f>IF(AND(N764&gt;=NORMA!$Q$4, N764&lt;=NORMA!$R$4),"CUMPLE","NO CUMPLE")</f>
        <v>CUMPLE</v>
      </c>
      <c r="Y764" s="51" t="str">
        <f>IF(I764&gt;NORMA!$O$16,"NO CUMPLE","CUMPLE")</f>
        <v>CUMPLE</v>
      </c>
      <c r="Z764" s="51" t="str">
        <f>IF($M764&lt;NORMA!$O$23,"NO CUMPLE","CUMPLE")</f>
        <v>NO CUMPLE</v>
      </c>
      <c r="AA764" s="51" t="str">
        <f>IF($E764&gt;NORMA!$O$24,"NO CUMPLE","CUMPLE")</f>
        <v>NO CUMPLE</v>
      </c>
      <c r="AB764" s="51" t="str">
        <f>IF($F764&gt;NORMA!$O$25,"NO CUMPLE","CUMPLE")</f>
        <v>NO CUMPLE</v>
      </c>
      <c r="AC764" s="51" t="str">
        <f>IF($K764&gt;NORMA!$O$26,"NO CUMPLE","CUMPLE")</f>
        <v>NO CUMPLE</v>
      </c>
      <c r="AD764" s="51" t="str">
        <f>IF($J764&gt;NORMA!$O$27,"NO CUMPLE","CUMPLE")</f>
        <v>NO CUMPLE</v>
      </c>
      <c r="AE764" s="51" t="str">
        <f>IF($G764&gt;NORMA!$O$28,"NO CUMPLE","CUMPLE")</f>
        <v>NO CUMPLE</v>
      </c>
      <c r="AF764" s="51" t="str">
        <f>IF($H764&gt;NORMA!$O$29,"NO CUMPLE","CUMPLE")</f>
        <v>CUMPLE</v>
      </c>
      <c r="AG764" s="51" t="str">
        <f>IF($O764&gt;NORMA!$O$30,"NO CUMPLE","CUMPLE")</f>
        <v>NO CUMPLE</v>
      </c>
      <c r="AH764" s="51" t="str">
        <f>IF(AND($N764&gt;=NORMA!$R$18, $N764&lt;=NORMA!$S$18),"CUMPLE","NO CUMPLE")</f>
        <v>CUMPLE</v>
      </c>
      <c r="AI764" s="51" t="str">
        <f>IF($I764&gt;NORMA!$O$32,"NO CUMPLE","CUMPLE")</f>
        <v>CUMPLE</v>
      </c>
    </row>
    <row r="765" spans="1:35" ht="14.25" customHeight="1" x14ac:dyDescent="0.35">
      <c r="A765" s="213" t="s">
        <v>120</v>
      </c>
      <c r="B765" s="217" t="s">
        <v>119</v>
      </c>
      <c r="C765" s="240">
        <v>42061</v>
      </c>
      <c r="D765" s="251">
        <v>0.66666666666666663</v>
      </c>
      <c r="E765" s="262">
        <v>167</v>
      </c>
      <c r="F765" s="262">
        <v>196</v>
      </c>
      <c r="G765" s="262">
        <v>214</v>
      </c>
      <c r="H765" s="264">
        <v>30</v>
      </c>
      <c r="I765" s="249">
        <v>7.75</v>
      </c>
      <c r="J765" s="258">
        <v>4.3899999999999997</v>
      </c>
      <c r="K765" s="243">
        <v>42.906999999999996</v>
      </c>
      <c r="L765" s="258">
        <v>0.80645500000000003</v>
      </c>
      <c r="M765" s="243">
        <v>0.18</v>
      </c>
      <c r="N765" s="243">
        <v>7.51</v>
      </c>
      <c r="O765" s="244">
        <v>4900000</v>
      </c>
      <c r="P765" s="51" t="str">
        <f>IF(M765&lt;NORMA!$O$7,"NO CUMPLE","CUMPLE")</f>
        <v>NO CUMPLE</v>
      </c>
      <c r="Q765" s="51" t="str">
        <f>IF(E765&gt;NORMA!$O$8,"NO CUMPLE","CUMPLE")</f>
        <v>NO CUMPLE</v>
      </c>
      <c r="R765" s="51" t="str">
        <f>IF(F765&gt;NORMA!$O$9,"NO CUMPLE","CUMPLE")</f>
        <v>CUMPLE</v>
      </c>
      <c r="S765" s="51" t="str">
        <f>IF(K765&gt;NORMA!$O$10,"NO CUMPLE","CUMPLE")</f>
        <v>NO CUMPLE</v>
      </c>
      <c r="T765" s="51" t="str">
        <f>IF(J765&gt;NORMA!$O$11,"NO CUMPLE","CUMPLE")</f>
        <v>CUMPLE</v>
      </c>
      <c r="U765" s="51" t="str">
        <f>IF(G765&gt;NORMA!$O$12,"NO CUMPLE","CUMPLE")</f>
        <v>NO CUMPLE</v>
      </c>
      <c r="V765" s="51" t="str">
        <f>IF(H765&gt;NORMA!$O$13,"NO CUMPLE","CUMPLE")</f>
        <v>NO CUMPLE</v>
      </c>
      <c r="W765" s="51" t="str">
        <f>IF(O765&gt;NORMA!$O$14,"NO CUMPLE","CUMPLE")</f>
        <v>NO CUMPLE</v>
      </c>
      <c r="X765" s="51" t="str">
        <f>IF(AND(N765&gt;=NORMA!$Q$4, N765&lt;=NORMA!$R$4),"CUMPLE","NO CUMPLE")</f>
        <v>CUMPLE</v>
      </c>
      <c r="Y765" s="51" t="str">
        <f>IF(I765&gt;NORMA!$O$16,"NO CUMPLE","CUMPLE")</f>
        <v>NO CUMPLE</v>
      </c>
      <c r="Z765" s="51" t="str">
        <f>IF($M765&lt;NORMA!$O$23,"NO CUMPLE","CUMPLE")</f>
        <v>NO CUMPLE</v>
      </c>
      <c r="AA765" s="51" t="str">
        <f>IF($E765&gt;NORMA!$O$24,"NO CUMPLE","CUMPLE")</f>
        <v>NO CUMPLE</v>
      </c>
      <c r="AB765" s="51" t="str">
        <f>IF($F765&gt;NORMA!$O$25,"NO CUMPLE","CUMPLE")</f>
        <v>NO CUMPLE</v>
      </c>
      <c r="AC765" s="51" t="str">
        <f>IF($K765&gt;NORMA!$O$26,"NO CUMPLE","CUMPLE")</f>
        <v>NO CUMPLE</v>
      </c>
      <c r="AD765" s="51" t="str">
        <f>IF($J765&gt;NORMA!$O$27,"NO CUMPLE","CUMPLE")</f>
        <v>NO CUMPLE</v>
      </c>
      <c r="AE765" s="51" t="str">
        <f>IF($G765&gt;NORMA!$O$28,"NO CUMPLE","CUMPLE")</f>
        <v>NO CUMPLE</v>
      </c>
      <c r="AF765" s="51" t="str">
        <f>IF($H765&gt;NORMA!$O$29,"NO CUMPLE","CUMPLE")</f>
        <v>NO CUMPLE</v>
      </c>
      <c r="AG765" s="51" t="str">
        <f>IF($O765&gt;NORMA!$O$30,"NO CUMPLE","CUMPLE")</f>
        <v>NO CUMPLE</v>
      </c>
      <c r="AH765" s="51" t="str">
        <f>IF(AND($N765&gt;=NORMA!$R$18, $N765&lt;=NORMA!$S$18),"CUMPLE","NO CUMPLE")</f>
        <v>CUMPLE</v>
      </c>
      <c r="AI765" s="51" t="str">
        <f>IF($I765&gt;NORMA!$O$32,"NO CUMPLE","CUMPLE")</f>
        <v>NO CUMPLE</v>
      </c>
    </row>
    <row r="766" spans="1:35" ht="14.25" customHeight="1" x14ac:dyDescent="0.35">
      <c r="A766" s="244" t="s">
        <v>117</v>
      </c>
      <c r="B766" s="267" t="s">
        <v>119</v>
      </c>
      <c r="C766" s="261">
        <v>42069</v>
      </c>
      <c r="D766" s="251">
        <v>0.58333333333333337</v>
      </c>
      <c r="E766" s="262">
        <v>20</v>
      </c>
      <c r="F766" s="262">
        <v>78</v>
      </c>
      <c r="G766" s="262">
        <v>1130</v>
      </c>
      <c r="H766" s="264">
        <v>15</v>
      </c>
      <c r="I766" s="249">
        <v>0.34</v>
      </c>
      <c r="J766" s="258">
        <v>6.03</v>
      </c>
      <c r="K766" s="243">
        <v>14.488</v>
      </c>
      <c r="L766" s="258">
        <v>1.0896063</v>
      </c>
      <c r="M766" s="243">
        <v>6.78</v>
      </c>
      <c r="N766" s="243">
        <v>9.61</v>
      </c>
      <c r="O766" s="244">
        <v>180</v>
      </c>
      <c r="P766" s="51" t="str">
        <f>IF(M766&lt;NORMA!$O$7,"NO CUMPLE","CUMPLE")</f>
        <v>CUMPLE</v>
      </c>
      <c r="Q766" s="51" t="str">
        <f>IF(E766&gt;NORMA!$O$8,"NO CUMPLE","CUMPLE")</f>
        <v>CUMPLE</v>
      </c>
      <c r="R766" s="51" t="str">
        <f>IF(F766&gt;NORMA!$O$9,"NO CUMPLE","CUMPLE")</f>
        <v>CUMPLE</v>
      </c>
      <c r="S766" s="51" t="str">
        <f>IF(K766&gt;NORMA!$O$10,"NO CUMPLE","CUMPLE")</f>
        <v>CUMPLE</v>
      </c>
      <c r="T766" s="51" t="str">
        <f>IF(J766&gt;NORMA!$O$11,"NO CUMPLE","CUMPLE")</f>
        <v>NO CUMPLE</v>
      </c>
      <c r="U766" s="51" t="str">
        <f>IF(G766&gt;NORMA!$O$12,"NO CUMPLE","CUMPLE")</f>
        <v>NO CUMPLE</v>
      </c>
      <c r="V766" s="51" t="str">
        <f>IF(H766&gt;NORMA!$O$13,"NO CUMPLE","CUMPLE")</f>
        <v>CUMPLE</v>
      </c>
      <c r="W766" s="51" t="str">
        <f>IF(O766&gt;NORMA!$O$14,"NO CUMPLE","CUMPLE")</f>
        <v>CUMPLE</v>
      </c>
      <c r="X766" s="51" t="str">
        <f>IF(AND(N766&gt;=NORMA!$Q$4, N766&lt;=NORMA!$R$4),"CUMPLE","NO CUMPLE")</f>
        <v>NO CUMPLE</v>
      </c>
      <c r="Y766" s="51" t="str">
        <f>IF(I766&gt;NORMA!$O$16,"NO CUMPLE","CUMPLE")</f>
        <v>CUMPLE</v>
      </c>
      <c r="Z766" s="51" t="str">
        <f>IF($M766&lt;NORMA!$O$23,"NO CUMPLE","CUMPLE")</f>
        <v>CUMPLE</v>
      </c>
      <c r="AA766" s="51" t="str">
        <f>IF($E766&gt;NORMA!$O$24,"NO CUMPLE","CUMPLE")</f>
        <v>CUMPLE</v>
      </c>
      <c r="AB766" s="51" t="str">
        <f>IF($F766&gt;NORMA!$O$25,"NO CUMPLE","CUMPLE")</f>
        <v>NO CUMPLE</v>
      </c>
      <c r="AC766" s="51" t="str">
        <f>IF($K766&gt;NORMA!$O$26,"NO CUMPLE","CUMPLE")</f>
        <v>NO CUMPLE</v>
      </c>
      <c r="AD766" s="51" t="str">
        <f>IF($J766&gt;NORMA!$O$27,"NO CUMPLE","CUMPLE")</f>
        <v>NO CUMPLE</v>
      </c>
      <c r="AE766" s="51" t="str">
        <f>IF($G766&gt;NORMA!$O$28,"NO CUMPLE","CUMPLE")</f>
        <v>NO CUMPLE</v>
      </c>
      <c r="AF766" s="51" t="str">
        <f>IF($H766&gt;NORMA!$O$29,"NO CUMPLE","CUMPLE")</f>
        <v>NO CUMPLE</v>
      </c>
      <c r="AG766" s="51" t="str">
        <f>IF($O766&gt;NORMA!$O$30,"NO CUMPLE","CUMPLE")</f>
        <v>CUMPLE</v>
      </c>
      <c r="AH766" s="51" t="str">
        <f>IF(AND($N766&gt;=NORMA!$R$18, $N766&lt;=NORMA!$S$18),"CUMPLE","NO CUMPLE")</f>
        <v>NO CUMPLE</v>
      </c>
      <c r="AI766" s="51" t="str">
        <f>IF($I766&gt;NORMA!$O$32,"NO CUMPLE","CUMPLE")</f>
        <v>CUMPLE</v>
      </c>
    </row>
    <row r="767" spans="1:35" ht="14.25" customHeight="1" x14ac:dyDescent="0.35">
      <c r="A767" s="213" t="s">
        <v>121</v>
      </c>
      <c r="B767" s="217" t="s">
        <v>119</v>
      </c>
      <c r="C767" s="240">
        <v>42074</v>
      </c>
      <c r="D767" s="251">
        <v>0.66666666666666663</v>
      </c>
      <c r="E767" s="262">
        <v>244</v>
      </c>
      <c r="F767" s="262">
        <v>268</v>
      </c>
      <c r="G767" s="262">
        <v>87</v>
      </c>
      <c r="H767" s="264">
        <v>38</v>
      </c>
      <c r="I767" s="249">
        <v>7.13</v>
      </c>
      <c r="J767" s="258">
        <v>4.4000000000000004</v>
      </c>
      <c r="K767" s="243">
        <v>38.396999999999998</v>
      </c>
      <c r="L767" s="258">
        <v>0.20688580000000001</v>
      </c>
      <c r="M767" s="243">
        <v>0.33</v>
      </c>
      <c r="N767" s="243">
        <v>7.14</v>
      </c>
      <c r="O767" s="244">
        <v>48000000</v>
      </c>
      <c r="P767" s="51" t="str">
        <f>IF(M767&lt;NORMA!$O$7,"NO CUMPLE","CUMPLE")</f>
        <v>NO CUMPLE</v>
      </c>
      <c r="Q767" s="51" t="str">
        <f>IF(E767&gt;NORMA!$O$8,"NO CUMPLE","CUMPLE")</f>
        <v>NO CUMPLE</v>
      </c>
      <c r="R767" s="51" t="str">
        <f>IF(F767&gt;NORMA!$O$9,"NO CUMPLE","CUMPLE")</f>
        <v>NO CUMPLE</v>
      </c>
      <c r="S767" s="51" t="str">
        <f>IF(K767&gt;NORMA!$O$10,"NO CUMPLE","CUMPLE")</f>
        <v>NO CUMPLE</v>
      </c>
      <c r="T767" s="51" t="str">
        <f>IF(J767&gt;NORMA!$O$11,"NO CUMPLE","CUMPLE")</f>
        <v>CUMPLE</v>
      </c>
      <c r="U767" s="51" t="str">
        <f>IF(G767&gt;NORMA!$O$12,"NO CUMPLE","CUMPLE")</f>
        <v>CUMPLE</v>
      </c>
      <c r="V767" s="51" t="str">
        <f>IF(H767&gt;NORMA!$O$13,"NO CUMPLE","CUMPLE")</f>
        <v>NO CUMPLE</v>
      </c>
      <c r="W767" s="51" t="str">
        <f>IF(O767&gt;NORMA!$O$14,"NO CUMPLE","CUMPLE")</f>
        <v>NO CUMPLE</v>
      </c>
      <c r="X767" s="51" t="str">
        <f>IF(AND(N767&gt;=NORMA!$Q$4, N767&lt;=NORMA!$R$4),"CUMPLE","NO CUMPLE")</f>
        <v>CUMPLE</v>
      </c>
      <c r="Y767" s="51" t="str">
        <f>IF(I767&gt;NORMA!$O$16,"NO CUMPLE","CUMPLE")</f>
        <v>NO CUMPLE</v>
      </c>
      <c r="Z767" s="51" t="str">
        <f>IF($M767&lt;NORMA!$O$23,"NO CUMPLE","CUMPLE")</f>
        <v>NO CUMPLE</v>
      </c>
      <c r="AA767" s="51" t="str">
        <f>IF($E767&gt;NORMA!$O$24,"NO CUMPLE","CUMPLE")</f>
        <v>NO CUMPLE</v>
      </c>
      <c r="AB767" s="51" t="str">
        <f>IF($F767&gt;NORMA!$O$25,"NO CUMPLE","CUMPLE")</f>
        <v>NO CUMPLE</v>
      </c>
      <c r="AC767" s="51" t="str">
        <f>IF($K767&gt;NORMA!$O$26,"NO CUMPLE","CUMPLE")</f>
        <v>NO CUMPLE</v>
      </c>
      <c r="AD767" s="51" t="str">
        <f>IF($J767&gt;NORMA!$O$27,"NO CUMPLE","CUMPLE")</f>
        <v>NO CUMPLE</v>
      </c>
      <c r="AE767" s="51" t="str">
        <f>IF($G767&gt;NORMA!$O$28,"NO CUMPLE","CUMPLE")</f>
        <v>CUMPLE</v>
      </c>
      <c r="AF767" s="51" t="str">
        <f>IF($H767&gt;NORMA!$O$29,"NO CUMPLE","CUMPLE")</f>
        <v>NO CUMPLE</v>
      </c>
      <c r="AG767" s="51" t="str">
        <f>IF($O767&gt;NORMA!$O$30,"NO CUMPLE","CUMPLE")</f>
        <v>NO CUMPLE</v>
      </c>
      <c r="AH767" s="51" t="str">
        <f>IF(AND($N767&gt;=NORMA!$R$18, $N767&lt;=NORMA!$S$18),"CUMPLE","NO CUMPLE")</f>
        <v>CUMPLE</v>
      </c>
      <c r="AI767" s="51" t="str">
        <f>IF($I767&gt;NORMA!$O$32,"NO CUMPLE","CUMPLE")</f>
        <v>NO CUMPLE</v>
      </c>
    </row>
    <row r="768" spans="1:35" ht="14.25" customHeight="1" x14ac:dyDescent="0.35">
      <c r="A768" s="213" t="s">
        <v>120</v>
      </c>
      <c r="B768" s="217" t="s">
        <v>119</v>
      </c>
      <c r="C768" s="240">
        <v>42076</v>
      </c>
      <c r="D768" s="251">
        <v>0.25</v>
      </c>
      <c r="E768" s="262">
        <v>106</v>
      </c>
      <c r="F768" s="262">
        <v>136</v>
      </c>
      <c r="G768" s="262">
        <v>35</v>
      </c>
      <c r="H768" s="264">
        <v>12</v>
      </c>
      <c r="I768" s="249">
        <v>3.83</v>
      </c>
      <c r="J768" s="258">
        <v>2.4900000000000002</v>
      </c>
      <c r="K768" s="243">
        <v>28.715</v>
      </c>
      <c r="L768" s="258">
        <v>0.35039940000000003</v>
      </c>
      <c r="M768" s="243">
        <v>0.82</v>
      </c>
      <c r="N768" s="243">
        <v>6.83</v>
      </c>
      <c r="O768" s="244">
        <v>17000000</v>
      </c>
      <c r="P768" s="51" t="str">
        <f>IF(M768&lt;NORMA!$O$7,"NO CUMPLE","CUMPLE")</f>
        <v>NO CUMPLE</v>
      </c>
      <c r="Q768" s="51" t="str">
        <f>IF(E768&gt;NORMA!$O$8,"NO CUMPLE","CUMPLE")</f>
        <v>NO CUMPLE</v>
      </c>
      <c r="R768" s="51" t="str">
        <f>IF(F768&gt;NORMA!$O$9,"NO CUMPLE","CUMPLE")</f>
        <v>CUMPLE</v>
      </c>
      <c r="S768" s="51" t="str">
        <f>IF(K768&gt;NORMA!$O$10,"NO CUMPLE","CUMPLE")</f>
        <v>NO CUMPLE</v>
      </c>
      <c r="T768" s="51" t="str">
        <f>IF(J768&gt;NORMA!$O$11,"NO CUMPLE","CUMPLE")</f>
        <v>CUMPLE</v>
      </c>
      <c r="U768" s="51" t="str">
        <f>IF(G768&gt;NORMA!$O$12,"NO CUMPLE","CUMPLE")</f>
        <v>CUMPLE</v>
      </c>
      <c r="V768" s="51" t="str">
        <f>IF(H768&gt;NORMA!$O$13,"NO CUMPLE","CUMPLE")</f>
        <v>CUMPLE</v>
      </c>
      <c r="W768" s="51" t="str">
        <f>IF(O768&gt;NORMA!$O$14,"NO CUMPLE","CUMPLE")</f>
        <v>NO CUMPLE</v>
      </c>
      <c r="X768" s="51" t="str">
        <f>IF(AND(N768&gt;=NORMA!$Q$4, N768&lt;=NORMA!$R$4),"CUMPLE","NO CUMPLE")</f>
        <v>CUMPLE</v>
      </c>
      <c r="Y768" s="51" t="str">
        <f>IF(I768&gt;NORMA!$O$16,"NO CUMPLE","CUMPLE")</f>
        <v>NO CUMPLE</v>
      </c>
      <c r="Z768" s="51" t="str">
        <f>IF($M768&lt;NORMA!$O$23,"NO CUMPLE","CUMPLE")</f>
        <v>NO CUMPLE</v>
      </c>
      <c r="AA768" s="51" t="str">
        <f>IF($E768&gt;NORMA!$O$24,"NO CUMPLE","CUMPLE")</f>
        <v>NO CUMPLE</v>
      </c>
      <c r="AB768" s="51" t="str">
        <f>IF($F768&gt;NORMA!$O$25,"NO CUMPLE","CUMPLE")</f>
        <v>NO CUMPLE</v>
      </c>
      <c r="AC768" s="51" t="str">
        <f>IF($K768&gt;NORMA!$O$26,"NO CUMPLE","CUMPLE")</f>
        <v>NO CUMPLE</v>
      </c>
      <c r="AD768" s="51" t="str">
        <f>IF($J768&gt;NORMA!$O$27,"NO CUMPLE","CUMPLE")</f>
        <v>CUMPLE</v>
      </c>
      <c r="AE768" s="51" t="str">
        <f>IF($G768&gt;NORMA!$O$28,"NO CUMPLE","CUMPLE")</f>
        <v>CUMPLE</v>
      </c>
      <c r="AF768" s="51" t="str">
        <f>IF($H768&gt;NORMA!$O$29,"NO CUMPLE","CUMPLE")</f>
        <v>NO CUMPLE</v>
      </c>
      <c r="AG768" s="51" t="str">
        <f>IF($O768&gt;NORMA!$O$30,"NO CUMPLE","CUMPLE")</f>
        <v>NO CUMPLE</v>
      </c>
      <c r="AH768" s="51" t="str">
        <f>IF(AND($N768&gt;=NORMA!$R$18, $N768&lt;=NORMA!$S$18),"CUMPLE","NO CUMPLE")</f>
        <v>CUMPLE</v>
      </c>
      <c r="AI768" s="51" t="str">
        <f>IF($I768&gt;NORMA!$O$32,"NO CUMPLE","CUMPLE")</f>
        <v>NO CUMPLE</v>
      </c>
    </row>
    <row r="769" spans="1:35" ht="14.25" customHeight="1" x14ac:dyDescent="0.35">
      <c r="A769" s="244" t="s">
        <v>118</v>
      </c>
      <c r="B769" s="260" t="s">
        <v>119</v>
      </c>
      <c r="C769" s="261">
        <v>42089</v>
      </c>
      <c r="D769" s="251">
        <v>0.66666666666666663</v>
      </c>
      <c r="E769" s="262">
        <v>17</v>
      </c>
      <c r="F769" s="262">
        <v>59</v>
      </c>
      <c r="G769" s="262">
        <v>19</v>
      </c>
      <c r="H769" s="264">
        <v>18</v>
      </c>
      <c r="I769" s="249">
        <v>0.24</v>
      </c>
      <c r="J769" s="258">
        <v>1.1100000000000001</v>
      </c>
      <c r="K769" s="243">
        <v>13.069000000000001</v>
      </c>
      <c r="L769" s="258">
        <v>0.68267774999999997</v>
      </c>
      <c r="M769" s="243">
        <v>0.83</v>
      </c>
      <c r="N769" s="243">
        <v>7.43</v>
      </c>
      <c r="O769" s="244">
        <v>3900000</v>
      </c>
      <c r="P769" s="51" t="str">
        <f>IF(M769&lt;NORMA!$O$7,"NO CUMPLE","CUMPLE")</f>
        <v>NO CUMPLE</v>
      </c>
      <c r="Q769" s="51" t="str">
        <f>IF(E769&gt;NORMA!$O$8,"NO CUMPLE","CUMPLE")</f>
        <v>CUMPLE</v>
      </c>
      <c r="R769" s="51" t="str">
        <f>IF(F769&gt;NORMA!$O$9,"NO CUMPLE","CUMPLE")</f>
        <v>CUMPLE</v>
      </c>
      <c r="S769" s="51" t="str">
        <f>IF(K769&gt;NORMA!$O$10,"NO CUMPLE","CUMPLE")</f>
        <v>CUMPLE</v>
      </c>
      <c r="T769" s="51" t="str">
        <f>IF(J769&gt;NORMA!$O$11,"NO CUMPLE","CUMPLE")</f>
        <v>CUMPLE</v>
      </c>
      <c r="U769" s="51" t="str">
        <f>IF(G769&gt;NORMA!$O$12,"NO CUMPLE","CUMPLE")</f>
        <v>CUMPLE</v>
      </c>
      <c r="V769" s="51" t="str">
        <f>IF(H769&gt;NORMA!$O$13,"NO CUMPLE","CUMPLE")</f>
        <v>CUMPLE</v>
      </c>
      <c r="W769" s="51" t="str">
        <f>IF(O769&gt;NORMA!$O$14,"NO CUMPLE","CUMPLE")</f>
        <v>NO CUMPLE</v>
      </c>
      <c r="X769" s="51" t="str">
        <f>IF(AND(N769&gt;=NORMA!$Q$4, N769&lt;=NORMA!$R$4),"CUMPLE","NO CUMPLE")</f>
        <v>CUMPLE</v>
      </c>
      <c r="Y769" s="51" t="str">
        <f>IF(I769&gt;NORMA!$O$16,"NO CUMPLE","CUMPLE")</f>
        <v>CUMPLE</v>
      </c>
      <c r="Z769" s="51" t="str">
        <f>IF($M769&lt;NORMA!$O$23,"NO CUMPLE","CUMPLE")</f>
        <v>NO CUMPLE</v>
      </c>
      <c r="AA769" s="51" t="str">
        <f>IF($E769&gt;NORMA!$O$24,"NO CUMPLE","CUMPLE")</f>
        <v>CUMPLE</v>
      </c>
      <c r="AB769" s="51" t="str">
        <f>IF($F769&gt;NORMA!$O$25,"NO CUMPLE","CUMPLE")</f>
        <v>NO CUMPLE</v>
      </c>
      <c r="AC769" s="51" t="str">
        <f>IF($K769&gt;NORMA!$O$26,"NO CUMPLE","CUMPLE")</f>
        <v>NO CUMPLE</v>
      </c>
      <c r="AD769" s="51" t="str">
        <f>IF($J769&gt;NORMA!$O$27,"NO CUMPLE","CUMPLE")</f>
        <v>CUMPLE</v>
      </c>
      <c r="AE769" s="51" t="str">
        <f>IF($G769&gt;NORMA!$O$28,"NO CUMPLE","CUMPLE")</f>
        <v>CUMPLE</v>
      </c>
      <c r="AF769" s="51" t="str">
        <f>IF($H769&gt;NORMA!$O$29,"NO CUMPLE","CUMPLE")</f>
        <v>NO CUMPLE</v>
      </c>
      <c r="AG769" s="51" t="str">
        <f>IF($O769&gt;NORMA!$O$30,"NO CUMPLE","CUMPLE")</f>
        <v>NO CUMPLE</v>
      </c>
      <c r="AH769" s="51" t="str">
        <f>IF(AND($N769&gt;=NORMA!$R$18, $N769&lt;=NORMA!$S$18),"CUMPLE","NO CUMPLE")</f>
        <v>CUMPLE</v>
      </c>
      <c r="AI769" s="51" t="str">
        <f>IF($I769&gt;NORMA!$O$32,"NO CUMPLE","CUMPLE")</f>
        <v>CUMPLE</v>
      </c>
    </row>
    <row r="770" spans="1:35" ht="14.25" customHeight="1" x14ac:dyDescent="0.35">
      <c r="A770" s="213" t="s">
        <v>120</v>
      </c>
      <c r="B770" s="217" t="s">
        <v>119</v>
      </c>
      <c r="C770" s="240">
        <v>42095</v>
      </c>
      <c r="D770" s="251">
        <v>0.33333333333333331</v>
      </c>
      <c r="E770" s="262">
        <v>36</v>
      </c>
      <c r="F770" s="262">
        <v>60</v>
      </c>
      <c r="G770" s="262">
        <v>48</v>
      </c>
      <c r="H770" s="264">
        <v>20</v>
      </c>
      <c r="I770" s="249">
        <v>2.38</v>
      </c>
      <c r="J770" s="258">
        <v>0.05</v>
      </c>
      <c r="K770" s="243">
        <v>34.75</v>
      </c>
      <c r="L770" s="258">
        <v>1.1303524</v>
      </c>
      <c r="M770" s="243">
        <v>1.63</v>
      </c>
      <c r="N770" s="243">
        <v>7.36</v>
      </c>
      <c r="O770" s="244">
        <v>15000000</v>
      </c>
      <c r="P770" s="51" t="str">
        <f>IF(M770&lt;NORMA!$O$7,"NO CUMPLE","CUMPLE")</f>
        <v>CUMPLE</v>
      </c>
      <c r="Q770" s="51" t="str">
        <f>IF(E770&gt;NORMA!$O$8,"NO CUMPLE","CUMPLE")</f>
        <v>CUMPLE</v>
      </c>
      <c r="R770" s="51" t="str">
        <f>IF(F770&gt;NORMA!$O$9,"NO CUMPLE","CUMPLE")</f>
        <v>CUMPLE</v>
      </c>
      <c r="S770" s="51" t="str">
        <f>IF(K770&gt;NORMA!$O$10,"NO CUMPLE","CUMPLE")</f>
        <v>NO CUMPLE</v>
      </c>
      <c r="T770" s="51" t="str">
        <f>IF(J770&gt;NORMA!$O$11,"NO CUMPLE","CUMPLE")</f>
        <v>CUMPLE</v>
      </c>
      <c r="U770" s="51" t="str">
        <f>IF(G770&gt;NORMA!$O$12,"NO CUMPLE","CUMPLE")</f>
        <v>CUMPLE</v>
      </c>
      <c r="V770" s="51" t="str">
        <f>IF(H770&gt;NORMA!$O$13,"NO CUMPLE","CUMPLE")</f>
        <v>CUMPLE</v>
      </c>
      <c r="W770" s="51" t="str">
        <f>IF(O770&gt;NORMA!$O$14,"NO CUMPLE","CUMPLE")</f>
        <v>NO CUMPLE</v>
      </c>
      <c r="X770" s="51" t="str">
        <f>IF(AND(N770&gt;=NORMA!$Q$4, N770&lt;=NORMA!$R$4),"CUMPLE","NO CUMPLE")</f>
        <v>CUMPLE</v>
      </c>
      <c r="Y770" s="51" t="str">
        <f>IF(I770&gt;NORMA!$O$16,"NO CUMPLE","CUMPLE")</f>
        <v>CUMPLE</v>
      </c>
      <c r="Z770" s="51" t="str">
        <f>IF($M770&lt;NORMA!$O$23,"NO CUMPLE","CUMPLE")</f>
        <v>NO CUMPLE</v>
      </c>
      <c r="AA770" s="51" t="str">
        <f>IF($E770&gt;NORMA!$O$24,"NO CUMPLE","CUMPLE")</f>
        <v>NO CUMPLE</v>
      </c>
      <c r="AB770" s="51" t="str">
        <f>IF($F770&gt;NORMA!$O$25,"NO CUMPLE","CUMPLE")</f>
        <v>NO CUMPLE</v>
      </c>
      <c r="AC770" s="51" t="str">
        <f>IF($K770&gt;NORMA!$O$26,"NO CUMPLE","CUMPLE")</f>
        <v>NO CUMPLE</v>
      </c>
      <c r="AD770" s="51" t="str">
        <f>IF($J770&gt;NORMA!$O$27,"NO CUMPLE","CUMPLE")</f>
        <v>CUMPLE</v>
      </c>
      <c r="AE770" s="51" t="str">
        <f>IF($G770&gt;NORMA!$O$28,"NO CUMPLE","CUMPLE")</f>
        <v>CUMPLE</v>
      </c>
      <c r="AF770" s="51" t="str">
        <f>IF($H770&gt;NORMA!$O$29,"NO CUMPLE","CUMPLE")</f>
        <v>NO CUMPLE</v>
      </c>
      <c r="AG770" s="51" t="str">
        <f>IF($O770&gt;NORMA!$O$30,"NO CUMPLE","CUMPLE")</f>
        <v>NO CUMPLE</v>
      </c>
      <c r="AH770" s="51" t="str">
        <f>IF(AND($N770&gt;=NORMA!$R$18, $N770&lt;=NORMA!$S$18),"CUMPLE","NO CUMPLE")</f>
        <v>CUMPLE</v>
      </c>
      <c r="AI770" s="51" t="str">
        <f>IF($I770&gt;NORMA!$O$32,"NO CUMPLE","CUMPLE")</f>
        <v>NO CUMPLE</v>
      </c>
    </row>
    <row r="771" spans="1:35" ht="14.25" customHeight="1" x14ac:dyDescent="0.35">
      <c r="A771" s="244" t="s">
        <v>117</v>
      </c>
      <c r="B771" s="267" t="s">
        <v>119</v>
      </c>
      <c r="C771" s="261">
        <v>42100</v>
      </c>
      <c r="D771" s="251">
        <v>0.66666666666666663</v>
      </c>
      <c r="E771" s="262">
        <v>156</v>
      </c>
      <c r="F771" s="262">
        <v>206</v>
      </c>
      <c r="G771" s="262">
        <v>3815</v>
      </c>
      <c r="H771" s="264">
        <v>10</v>
      </c>
      <c r="I771" s="249">
        <v>1.27</v>
      </c>
      <c r="J771" s="258">
        <v>8.07</v>
      </c>
      <c r="K771" s="243">
        <v>73.674999999999997</v>
      </c>
      <c r="L771" s="258">
        <v>0.48038259999999999</v>
      </c>
      <c r="M771" s="243">
        <v>6.25</v>
      </c>
      <c r="N771" s="243">
        <v>9.65</v>
      </c>
      <c r="O771" s="244">
        <v>200000</v>
      </c>
      <c r="P771" s="51" t="str">
        <f>IF(M771&lt;NORMA!$O$7,"NO CUMPLE","CUMPLE")</f>
        <v>CUMPLE</v>
      </c>
      <c r="Q771" s="51" t="str">
        <f>IF(E771&gt;NORMA!$O$8,"NO CUMPLE","CUMPLE")</f>
        <v>NO CUMPLE</v>
      </c>
      <c r="R771" s="51" t="str">
        <f>IF(F771&gt;NORMA!$O$9,"NO CUMPLE","CUMPLE")</f>
        <v>NO CUMPLE</v>
      </c>
      <c r="S771" s="51" t="str">
        <f>IF(K771&gt;NORMA!$O$10,"NO CUMPLE","CUMPLE")</f>
        <v>NO CUMPLE</v>
      </c>
      <c r="T771" s="51" t="str">
        <f>IF(J771&gt;NORMA!$O$11,"NO CUMPLE","CUMPLE")</f>
        <v>NO CUMPLE</v>
      </c>
      <c r="U771" s="51" t="str">
        <f>IF(G771&gt;NORMA!$O$12,"NO CUMPLE","CUMPLE")</f>
        <v>NO CUMPLE</v>
      </c>
      <c r="V771" s="51" t="str">
        <f>IF(H771&gt;NORMA!$O$13,"NO CUMPLE","CUMPLE")</f>
        <v>CUMPLE</v>
      </c>
      <c r="W771" s="51" t="str">
        <f>IF(O771&gt;NORMA!$O$14,"NO CUMPLE","CUMPLE")</f>
        <v>CUMPLE</v>
      </c>
      <c r="X771" s="51" t="str">
        <f>IF(AND(N771&gt;=NORMA!$Q$4, N771&lt;=NORMA!$R$4),"CUMPLE","NO CUMPLE")</f>
        <v>NO CUMPLE</v>
      </c>
      <c r="Y771" s="51" t="str">
        <f>IF(I771&gt;NORMA!$O$16,"NO CUMPLE","CUMPLE")</f>
        <v>CUMPLE</v>
      </c>
      <c r="Z771" s="51" t="str">
        <f>IF($M771&lt;NORMA!$O$23,"NO CUMPLE","CUMPLE")</f>
        <v>CUMPLE</v>
      </c>
      <c r="AA771" s="51" t="str">
        <f>IF($E771&gt;NORMA!$O$24,"NO CUMPLE","CUMPLE")</f>
        <v>NO CUMPLE</v>
      </c>
      <c r="AB771" s="51" t="str">
        <f>IF($F771&gt;NORMA!$O$25,"NO CUMPLE","CUMPLE")</f>
        <v>NO CUMPLE</v>
      </c>
      <c r="AC771" s="51" t="str">
        <f>IF($K771&gt;NORMA!$O$26,"NO CUMPLE","CUMPLE")</f>
        <v>NO CUMPLE</v>
      </c>
      <c r="AD771" s="51" t="str">
        <f>IF($J771&gt;NORMA!$O$27,"NO CUMPLE","CUMPLE")</f>
        <v>NO CUMPLE</v>
      </c>
      <c r="AE771" s="51" t="str">
        <f>IF($G771&gt;NORMA!$O$28,"NO CUMPLE","CUMPLE")</f>
        <v>NO CUMPLE</v>
      </c>
      <c r="AF771" s="51" t="str">
        <f>IF($H771&gt;NORMA!$O$29,"NO CUMPLE","CUMPLE")</f>
        <v>CUMPLE</v>
      </c>
      <c r="AG771" s="51" t="str">
        <f>IF($O771&gt;NORMA!$O$30,"NO CUMPLE","CUMPLE")</f>
        <v>NO CUMPLE</v>
      </c>
      <c r="AH771" s="51" t="str">
        <f>IF(AND($N771&gt;=NORMA!$R$18, $N771&lt;=NORMA!$S$18),"CUMPLE","NO CUMPLE")</f>
        <v>NO CUMPLE</v>
      </c>
      <c r="AI771" s="51" t="str">
        <f>IF($I771&gt;NORMA!$O$32,"NO CUMPLE","CUMPLE")</f>
        <v>NO CUMPLE</v>
      </c>
    </row>
    <row r="772" spans="1:35" ht="14.25" customHeight="1" x14ac:dyDescent="0.35">
      <c r="A772" s="213" t="s">
        <v>121</v>
      </c>
      <c r="B772" s="217" t="s">
        <v>119</v>
      </c>
      <c r="C772" s="240">
        <v>42241</v>
      </c>
      <c r="D772" s="251">
        <v>0.41666666666666669</v>
      </c>
      <c r="E772" s="246">
        <v>18</v>
      </c>
      <c r="F772" s="246">
        <v>27</v>
      </c>
      <c r="G772" s="246">
        <v>18</v>
      </c>
      <c r="H772" s="216">
        <v>4.13</v>
      </c>
      <c r="I772" s="247">
        <v>0.05</v>
      </c>
      <c r="J772" s="242">
        <v>2.95</v>
      </c>
      <c r="K772" s="218">
        <v>6.59</v>
      </c>
      <c r="L772" s="242">
        <v>3.3701999999999996</v>
      </c>
      <c r="M772" s="243">
        <v>1.89</v>
      </c>
      <c r="N772" s="243">
        <v>7.48</v>
      </c>
      <c r="O772" s="244">
        <v>220000</v>
      </c>
      <c r="P772" s="51" t="str">
        <f>IF(M772&lt;NORMA!$O$7,"NO CUMPLE","CUMPLE")</f>
        <v>CUMPLE</v>
      </c>
      <c r="Q772" s="51" t="str">
        <f>IF(E772&gt;NORMA!$O$8,"NO CUMPLE","CUMPLE")</f>
        <v>CUMPLE</v>
      </c>
      <c r="R772" s="51" t="str">
        <f>IF(F772&gt;NORMA!$O$9,"NO CUMPLE","CUMPLE")</f>
        <v>CUMPLE</v>
      </c>
      <c r="S772" s="51" t="str">
        <f>IF(K772&gt;NORMA!$O$10,"NO CUMPLE","CUMPLE")</f>
        <v>CUMPLE</v>
      </c>
      <c r="T772" s="51" t="str">
        <f>IF(J772&gt;NORMA!$O$11,"NO CUMPLE","CUMPLE")</f>
        <v>CUMPLE</v>
      </c>
      <c r="U772" s="51" t="str">
        <f>IF(G772&gt;NORMA!$O$12,"NO CUMPLE","CUMPLE")</f>
        <v>CUMPLE</v>
      </c>
      <c r="V772" s="51" t="str">
        <f>IF(H772&gt;NORMA!$O$13,"NO CUMPLE","CUMPLE")</f>
        <v>CUMPLE</v>
      </c>
      <c r="W772" s="51" t="str">
        <f>IF(O772&gt;NORMA!$O$14,"NO CUMPLE","CUMPLE")</f>
        <v>CUMPLE</v>
      </c>
      <c r="X772" s="51" t="str">
        <f>IF(AND(N772&gt;=NORMA!$Q$4, N772&lt;=NORMA!$R$4),"CUMPLE","NO CUMPLE")</f>
        <v>CUMPLE</v>
      </c>
      <c r="Y772" s="51" t="str">
        <f>IF(I772&gt;NORMA!$O$16,"NO CUMPLE","CUMPLE")</f>
        <v>CUMPLE</v>
      </c>
      <c r="Z772" s="51" t="str">
        <f>IF($M772&lt;NORMA!$O$23,"NO CUMPLE","CUMPLE")</f>
        <v>NO CUMPLE</v>
      </c>
      <c r="AA772" s="51" t="str">
        <f>IF($E772&gt;NORMA!$O$24,"NO CUMPLE","CUMPLE")</f>
        <v>CUMPLE</v>
      </c>
      <c r="AB772" s="51" t="str">
        <f>IF($F772&gt;NORMA!$O$25,"NO CUMPLE","CUMPLE")</f>
        <v>CUMPLE</v>
      </c>
      <c r="AC772" s="51" t="str">
        <f>IF($K772&gt;NORMA!$O$26,"NO CUMPLE","CUMPLE")</f>
        <v>CUMPLE</v>
      </c>
      <c r="AD772" s="51" t="str">
        <f>IF($J772&gt;NORMA!$O$27,"NO CUMPLE","CUMPLE")</f>
        <v>CUMPLE</v>
      </c>
      <c r="AE772" s="51" t="str">
        <f>IF($G772&gt;NORMA!$O$28,"NO CUMPLE","CUMPLE")</f>
        <v>CUMPLE</v>
      </c>
      <c r="AF772" s="51" t="str">
        <f>IF($H772&gt;NORMA!$O$29,"NO CUMPLE","CUMPLE")</f>
        <v>CUMPLE</v>
      </c>
      <c r="AG772" s="51" t="str">
        <f>IF($O772&gt;NORMA!$O$30,"NO CUMPLE","CUMPLE")</f>
        <v>NO CUMPLE</v>
      </c>
      <c r="AH772" s="51" t="str">
        <f>IF(AND($N772&gt;=NORMA!$R$18, $N772&lt;=NORMA!$S$18),"CUMPLE","NO CUMPLE")</f>
        <v>CUMPLE</v>
      </c>
      <c r="AI772" s="51" t="str">
        <f>IF($I772&gt;NORMA!$O$32,"NO CUMPLE","CUMPLE")</f>
        <v>CUMPLE</v>
      </c>
    </row>
    <row r="773" spans="1:35" ht="14.25" customHeight="1" x14ac:dyDescent="0.35">
      <c r="A773" s="213" t="s">
        <v>117</v>
      </c>
      <c r="B773" s="267" t="s">
        <v>119</v>
      </c>
      <c r="C773" s="240">
        <v>42241</v>
      </c>
      <c r="D773" s="251">
        <v>0.41666666666666669</v>
      </c>
      <c r="E773" s="246">
        <v>23</v>
      </c>
      <c r="F773" s="246">
        <v>38</v>
      </c>
      <c r="G773" s="246">
        <v>35</v>
      </c>
      <c r="H773" s="216">
        <v>1.74</v>
      </c>
      <c r="I773" s="247">
        <v>0.05</v>
      </c>
      <c r="J773" s="242">
        <v>0.52200000000000002</v>
      </c>
      <c r="K773" s="218">
        <v>5.2870000000000008</v>
      </c>
      <c r="L773" s="242">
        <v>1.8575999999999999</v>
      </c>
      <c r="M773" s="243">
        <v>6.99</v>
      </c>
      <c r="N773" s="243">
        <v>8.4499999999999993</v>
      </c>
      <c r="O773" s="244">
        <v>350000</v>
      </c>
      <c r="P773" s="51" t="str">
        <f>IF(M773&lt;NORMA!$O$7,"NO CUMPLE","CUMPLE")</f>
        <v>CUMPLE</v>
      </c>
      <c r="Q773" s="51" t="str">
        <f>IF(E773&gt;NORMA!$O$8,"NO CUMPLE","CUMPLE")</f>
        <v>CUMPLE</v>
      </c>
      <c r="R773" s="51" t="str">
        <f>IF(F773&gt;NORMA!$O$9,"NO CUMPLE","CUMPLE")</f>
        <v>CUMPLE</v>
      </c>
      <c r="S773" s="51" t="str">
        <f>IF(K773&gt;NORMA!$O$10,"NO CUMPLE","CUMPLE")</f>
        <v>CUMPLE</v>
      </c>
      <c r="T773" s="51" t="str">
        <f>IF(J773&gt;NORMA!$O$11,"NO CUMPLE","CUMPLE")</f>
        <v>CUMPLE</v>
      </c>
      <c r="U773" s="51" t="str">
        <f>IF(G773&gt;NORMA!$O$12,"NO CUMPLE","CUMPLE")</f>
        <v>CUMPLE</v>
      </c>
      <c r="V773" s="51" t="str">
        <f>IF(H773&gt;NORMA!$O$13,"NO CUMPLE","CUMPLE")</f>
        <v>CUMPLE</v>
      </c>
      <c r="W773" s="51" t="str">
        <f>IF(O773&gt;NORMA!$O$14,"NO CUMPLE","CUMPLE")</f>
        <v>CUMPLE</v>
      </c>
      <c r="X773" s="51" t="str">
        <f>IF(AND(N773&gt;=NORMA!$Q$4, N773&lt;=NORMA!$R$4),"CUMPLE","NO CUMPLE")</f>
        <v>CUMPLE</v>
      </c>
      <c r="Y773" s="51" t="str">
        <f>IF(I773&gt;NORMA!$O$16,"NO CUMPLE","CUMPLE")</f>
        <v>CUMPLE</v>
      </c>
      <c r="Z773" s="51" t="str">
        <f>IF($M773&lt;NORMA!$O$23,"NO CUMPLE","CUMPLE")</f>
        <v>CUMPLE</v>
      </c>
      <c r="AA773" s="51" t="str">
        <f>IF($E773&gt;NORMA!$O$24,"NO CUMPLE","CUMPLE")</f>
        <v>CUMPLE</v>
      </c>
      <c r="AB773" s="51" t="str">
        <f>IF($F773&gt;NORMA!$O$25,"NO CUMPLE","CUMPLE")</f>
        <v>CUMPLE</v>
      </c>
      <c r="AC773" s="51" t="str">
        <f>IF($K773&gt;NORMA!$O$26,"NO CUMPLE","CUMPLE")</f>
        <v>CUMPLE</v>
      </c>
      <c r="AD773" s="51" t="str">
        <f>IF($J773&gt;NORMA!$O$27,"NO CUMPLE","CUMPLE")</f>
        <v>CUMPLE</v>
      </c>
      <c r="AE773" s="51" t="str">
        <f>IF($G773&gt;NORMA!$O$28,"NO CUMPLE","CUMPLE")</f>
        <v>CUMPLE</v>
      </c>
      <c r="AF773" s="51" t="str">
        <f>IF($H773&gt;NORMA!$O$29,"NO CUMPLE","CUMPLE")</f>
        <v>CUMPLE</v>
      </c>
      <c r="AG773" s="51" t="str">
        <f>IF($O773&gt;NORMA!$O$30,"NO CUMPLE","CUMPLE")</f>
        <v>NO CUMPLE</v>
      </c>
      <c r="AH773" s="51" t="str">
        <f>IF(AND($N773&gt;=NORMA!$R$18, $N773&lt;=NORMA!$S$18),"CUMPLE","NO CUMPLE")</f>
        <v>CUMPLE</v>
      </c>
      <c r="AI773" s="51" t="str">
        <f>IF($I773&gt;NORMA!$O$32,"NO CUMPLE","CUMPLE")</f>
        <v>CUMPLE</v>
      </c>
    </row>
    <row r="774" spans="1:35" ht="14.25" customHeight="1" x14ac:dyDescent="0.35">
      <c r="A774" s="213" t="s">
        <v>120</v>
      </c>
      <c r="B774" s="217" t="s">
        <v>119</v>
      </c>
      <c r="C774" s="240">
        <v>42242</v>
      </c>
      <c r="D774" s="251">
        <v>0.33333333333333331</v>
      </c>
      <c r="E774" s="246">
        <v>23</v>
      </c>
      <c r="F774" s="246">
        <v>39</v>
      </c>
      <c r="G774" s="246">
        <v>78</v>
      </c>
      <c r="H774" s="216">
        <v>1.93</v>
      </c>
      <c r="I774" s="247">
        <v>0.05</v>
      </c>
      <c r="J774" s="242">
        <v>4.3499999999999996</v>
      </c>
      <c r="K774" s="218">
        <v>9.2120000000000015</v>
      </c>
      <c r="L774" s="242">
        <v>2.28118</v>
      </c>
      <c r="M774" s="243">
        <v>2.52</v>
      </c>
      <c r="N774" s="243">
        <v>8.4600000000000009</v>
      </c>
      <c r="O774" s="244">
        <v>540000</v>
      </c>
      <c r="P774" s="51" t="str">
        <f>IF(M774&lt;NORMA!$O$7,"NO CUMPLE","CUMPLE")</f>
        <v>CUMPLE</v>
      </c>
      <c r="Q774" s="51" t="str">
        <f>IF(E774&gt;NORMA!$O$8,"NO CUMPLE","CUMPLE")</f>
        <v>CUMPLE</v>
      </c>
      <c r="R774" s="51" t="str">
        <f>IF(F774&gt;NORMA!$O$9,"NO CUMPLE","CUMPLE")</f>
        <v>CUMPLE</v>
      </c>
      <c r="S774" s="51" t="str">
        <f>IF(K774&gt;NORMA!$O$10,"NO CUMPLE","CUMPLE")</f>
        <v>CUMPLE</v>
      </c>
      <c r="T774" s="51" t="str">
        <f>IF(J774&gt;NORMA!$O$11,"NO CUMPLE","CUMPLE")</f>
        <v>CUMPLE</v>
      </c>
      <c r="U774" s="51" t="str">
        <f>IF(G774&gt;NORMA!$O$12,"NO CUMPLE","CUMPLE")</f>
        <v>CUMPLE</v>
      </c>
      <c r="V774" s="51" t="str">
        <f>IF(H774&gt;NORMA!$O$13,"NO CUMPLE","CUMPLE")</f>
        <v>CUMPLE</v>
      </c>
      <c r="W774" s="51" t="str">
        <f>IF(O774&gt;NORMA!$O$14,"NO CUMPLE","CUMPLE")</f>
        <v>CUMPLE</v>
      </c>
      <c r="X774" s="51" t="str">
        <f>IF(AND(N774&gt;=NORMA!$Q$4, N774&lt;=NORMA!$R$4),"CUMPLE","NO CUMPLE")</f>
        <v>CUMPLE</v>
      </c>
      <c r="Y774" s="51" t="str">
        <f>IF(I774&gt;NORMA!$O$16,"NO CUMPLE","CUMPLE")</f>
        <v>CUMPLE</v>
      </c>
      <c r="Z774" s="51" t="str">
        <f>IF($M774&lt;NORMA!$O$23,"NO CUMPLE","CUMPLE")</f>
        <v>CUMPLE</v>
      </c>
      <c r="AA774" s="51" t="str">
        <f>IF($E774&gt;NORMA!$O$24,"NO CUMPLE","CUMPLE")</f>
        <v>CUMPLE</v>
      </c>
      <c r="AB774" s="51" t="str">
        <f>IF($F774&gt;NORMA!$O$25,"NO CUMPLE","CUMPLE")</f>
        <v>CUMPLE</v>
      </c>
      <c r="AC774" s="51" t="str">
        <f>IF($K774&gt;NORMA!$O$26,"NO CUMPLE","CUMPLE")</f>
        <v>CUMPLE</v>
      </c>
      <c r="AD774" s="51" t="str">
        <f>IF($J774&gt;NORMA!$O$27,"NO CUMPLE","CUMPLE")</f>
        <v>NO CUMPLE</v>
      </c>
      <c r="AE774" s="51" t="str">
        <f>IF($G774&gt;NORMA!$O$28,"NO CUMPLE","CUMPLE")</f>
        <v>CUMPLE</v>
      </c>
      <c r="AF774" s="51" t="str">
        <f>IF($H774&gt;NORMA!$O$29,"NO CUMPLE","CUMPLE")</f>
        <v>CUMPLE</v>
      </c>
      <c r="AG774" s="51" t="str">
        <f>IF($O774&gt;NORMA!$O$30,"NO CUMPLE","CUMPLE")</f>
        <v>NO CUMPLE</v>
      </c>
      <c r="AH774" s="51" t="str">
        <f>IF(AND($N774&gt;=NORMA!$R$18, $N774&lt;=NORMA!$S$18),"CUMPLE","NO CUMPLE")</f>
        <v>CUMPLE</v>
      </c>
      <c r="AI774" s="51" t="str">
        <f>IF($I774&gt;NORMA!$O$32,"NO CUMPLE","CUMPLE")</f>
        <v>CUMPLE</v>
      </c>
    </row>
    <row r="775" spans="1:35" ht="14.25" customHeight="1" x14ac:dyDescent="0.35">
      <c r="A775" s="213" t="s">
        <v>118</v>
      </c>
      <c r="B775" s="217" t="s">
        <v>119</v>
      </c>
      <c r="C775" s="240">
        <v>42242</v>
      </c>
      <c r="D775" s="251">
        <v>0.5</v>
      </c>
      <c r="E775" s="246">
        <v>23</v>
      </c>
      <c r="F775" s="246">
        <v>39</v>
      </c>
      <c r="G775" s="246">
        <v>68</v>
      </c>
      <c r="H775" s="216">
        <v>0.67</v>
      </c>
      <c r="I775" s="247">
        <v>0.05</v>
      </c>
      <c r="J775" s="242">
        <v>0.52900000000000003</v>
      </c>
      <c r="K775" s="218">
        <v>3.2560000000000002</v>
      </c>
      <c r="L775" s="242">
        <v>1.9061974999999998</v>
      </c>
      <c r="M775" s="243">
        <v>2.89</v>
      </c>
      <c r="N775" s="243">
        <v>8.01</v>
      </c>
      <c r="O775" s="244">
        <v>430000</v>
      </c>
      <c r="P775" s="51" t="str">
        <f>IF(M775&lt;NORMA!$O$7,"NO CUMPLE","CUMPLE")</f>
        <v>CUMPLE</v>
      </c>
      <c r="Q775" s="51" t="str">
        <f>IF(E775&gt;NORMA!$O$8,"NO CUMPLE","CUMPLE")</f>
        <v>CUMPLE</v>
      </c>
      <c r="R775" s="51" t="str">
        <f>IF(F775&gt;NORMA!$O$9,"NO CUMPLE","CUMPLE")</f>
        <v>CUMPLE</v>
      </c>
      <c r="S775" s="51" t="str">
        <f>IF(K775&gt;NORMA!$O$10,"NO CUMPLE","CUMPLE")</f>
        <v>CUMPLE</v>
      </c>
      <c r="T775" s="51" t="str">
        <f>IF(J775&gt;NORMA!$O$11,"NO CUMPLE","CUMPLE")</f>
        <v>CUMPLE</v>
      </c>
      <c r="U775" s="51" t="str">
        <f>IF(G775&gt;NORMA!$O$12,"NO CUMPLE","CUMPLE")</f>
        <v>CUMPLE</v>
      </c>
      <c r="V775" s="51" t="str">
        <f>IF(H775&gt;NORMA!$O$13,"NO CUMPLE","CUMPLE")</f>
        <v>CUMPLE</v>
      </c>
      <c r="W775" s="51" t="str">
        <f>IF(O775&gt;NORMA!$O$14,"NO CUMPLE","CUMPLE")</f>
        <v>CUMPLE</v>
      </c>
      <c r="X775" s="51" t="str">
        <f>IF(AND(N775&gt;=NORMA!$Q$4, N775&lt;=NORMA!$R$4),"CUMPLE","NO CUMPLE")</f>
        <v>CUMPLE</v>
      </c>
      <c r="Y775" s="51" t="str">
        <f>IF(I775&gt;NORMA!$O$16,"NO CUMPLE","CUMPLE")</f>
        <v>CUMPLE</v>
      </c>
      <c r="Z775" s="51" t="str">
        <f>IF($M775&lt;NORMA!$O$23,"NO CUMPLE","CUMPLE")</f>
        <v>CUMPLE</v>
      </c>
      <c r="AA775" s="51" t="str">
        <f>IF($E775&gt;NORMA!$O$24,"NO CUMPLE","CUMPLE")</f>
        <v>CUMPLE</v>
      </c>
      <c r="AB775" s="51" t="str">
        <f>IF($F775&gt;NORMA!$O$25,"NO CUMPLE","CUMPLE")</f>
        <v>CUMPLE</v>
      </c>
      <c r="AC775" s="51" t="str">
        <f>IF($K775&gt;NORMA!$O$26,"NO CUMPLE","CUMPLE")</f>
        <v>CUMPLE</v>
      </c>
      <c r="AD775" s="51" t="str">
        <f>IF($J775&gt;NORMA!$O$27,"NO CUMPLE","CUMPLE")</f>
        <v>CUMPLE</v>
      </c>
      <c r="AE775" s="51" t="str">
        <f>IF($G775&gt;NORMA!$O$28,"NO CUMPLE","CUMPLE")</f>
        <v>CUMPLE</v>
      </c>
      <c r="AF775" s="51" t="str">
        <f>IF($H775&gt;NORMA!$O$29,"NO CUMPLE","CUMPLE")</f>
        <v>CUMPLE</v>
      </c>
      <c r="AG775" s="51" t="str">
        <f>IF($O775&gt;NORMA!$O$30,"NO CUMPLE","CUMPLE")</f>
        <v>NO CUMPLE</v>
      </c>
      <c r="AH775" s="51" t="str">
        <f>IF(AND($N775&gt;=NORMA!$R$18, $N775&lt;=NORMA!$S$18),"CUMPLE","NO CUMPLE")</f>
        <v>CUMPLE</v>
      </c>
      <c r="AI775" s="51" t="str">
        <f>IF($I775&gt;NORMA!$O$32,"NO CUMPLE","CUMPLE")</f>
        <v>CUMPLE</v>
      </c>
    </row>
    <row r="776" spans="1:35" ht="14.25" customHeight="1" x14ac:dyDescent="0.35">
      <c r="A776" s="213" t="s">
        <v>120</v>
      </c>
      <c r="B776" s="217" t="s">
        <v>119</v>
      </c>
      <c r="C776" s="240">
        <v>42251</v>
      </c>
      <c r="D776" s="251">
        <v>0.41666666666666669</v>
      </c>
      <c r="E776" s="246">
        <v>31</v>
      </c>
      <c r="F776" s="246">
        <v>50</v>
      </c>
      <c r="G776" s="246">
        <v>75</v>
      </c>
      <c r="H776" s="216">
        <v>5.28</v>
      </c>
      <c r="I776" s="247">
        <v>1.06</v>
      </c>
      <c r="J776" s="242">
        <v>1.74</v>
      </c>
      <c r="K776" s="218">
        <v>15.321999999999999</v>
      </c>
      <c r="L776" s="242">
        <v>1.6240920000000001</v>
      </c>
      <c r="M776" s="243">
        <v>1.05</v>
      </c>
      <c r="N776" s="243">
        <v>8.64</v>
      </c>
      <c r="O776" s="244">
        <v>1400000</v>
      </c>
      <c r="P776" s="51" t="str">
        <f>IF(M776&lt;NORMA!$O$7,"NO CUMPLE","CUMPLE")</f>
        <v>CUMPLE</v>
      </c>
      <c r="Q776" s="51" t="str">
        <f>IF(E776&gt;NORMA!$O$8,"NO CUMPLE","CUMPLE")</f>
        <v>CUMPLE</v>
      </c>
      <c r="R776" s="51" t="str">
        <f>IF(F776&gt;NORMA!$O$9,"NO CUMPLE","CUMPLE")</f>
        <v>CUMPLE</v>
      </c>
      <c r="S776" s="51" t="str">
        <f>IF(K776&gt;NORMA!$O$10,"NO CUMPLE","CUMPLE")</f>
        <v>CUMPLE</v>
      </c>
      <c r="T776" s="51" t="str">
        <f>IF(J776&gt;NORMA!$O$11,"NO CUMPLE","CUMPLE")</f>
        <v>CUMPLE</v>
      </c>
      <c r="U776" s="51" t="str">
        <f>IF(G776&gt;NORMA!$O$12,"NO CUMPLE","CUMPLE")</f>
        <v>CUMPLE</v>
      </c>
      <c r="V776" s="51" t="str">
        <f>IF(H776&gt;NORMA!$O$13,"NO CUMPLE","CUMPLE")</f>
        <v>CUMPLE</v>
      </c>
      <c r="W776" s="51" t="str">
        <f>IF(O776&gt;NORMA!$O$14,"NO CUMPLE","CUMPLE")</f>
        <v>NO CUMPLE</v>
      </c>
      <c r="X776" s="51" t="str">
        <f>IF(AND(N776&gt;=NORMA!$Q$4, N776&lt;=NORMA!$R$4),"CUMPLE","NO CUMPLE")</f>
        <v>CUMPLE</v>
      </c>
      <c r="Y776" s="51" t="str">
        <f>IF(I776&gt;NORMA!$O$16,"NO CUMPLE","CUMPLE")</f>
        <v>CUMPLE</v>
      </c>
      <c r="Z776" s="51" t="str">
        <f>IF($M776&lt;NORMA!$O$23,"NO CUMPLE","CUMPLE")</f>
        <v>NO CUMPLE</v>
      </c>
      <c r="AA776" s="51" t="str">
        <f>IF($E776&gt;NORMA!$O$24,"NO CUMPLE","CUMPLE")</f>
        <v>NO CUMPLE</v>
      </c>
      <c r="AB776" s="51" t="str">
        <f>IF($F776&gt;NORMA!$O$25,"NO CUMPLE","CUMPLE")</f>
        <v>CUMPLE</v>
      </c>
      <c r="AC776" s="51" t="str">
        <f>IF($K776&gt;NORMA!$O$26,"NO CUMPLE","CUMPLE")</f>
        <v>NO CUMPLE</v>
      </c>
      <c r="AD776" s="51" t="str">
        <f>IF($J776&gt;NORMA!$O$27,"NO CUMPLE","CUMPLE")</f>
        <v>CUMPLE</v>
      </c>
      <c r="AE776" s="51" t="str">
        <f>IF($G776&gt;NORMA!$O$28,"NO CUMPLE","CUMPLE")</f>
        <v>CUMPLE</v>
      </c>
      <c r="AF776" s="51" t="str">
        <f>IF($H776&gt;NORMA!$O$29,"NO CUMPLE","CUMPLE")</f>
        <v>CUMPLE</v>
      </c>
      <c r="AG776" s="51" t="str">
        <f>IF($O776&gt;NORMA!$O$30,"NO CUMPLE","CUMPLE")</f>
        <v>NO CUMPLE</v>
      </c>
      <c r="AH776" s="51" t="str">
        <f>IF(AND($N776&gt;=NORMA!$R$18, $N776&lt;=NORMA!$S$18),"CUMPLE","NO CUMPLE")</f>
        <v>NO CUMPLE</v>
      </c>
      <c r="AI776" s="51" t="str">
        <f>IF($I776&gt;NORMA!$O$32,"NO CUMPLE","CUMPLE")</f>
        <v>NO CUMPLE</v>
      </c>
    </row>
    <row r="777" spans="1:35" ht="14.25" customHeight="1" x14ac:dyDescent="0.35">
      <c r="A777" s="213" t="s">
        <v>118</v>
      </c>
      <c r="B777" s="217" t="s">
        <v>119</v>
      </c>
      <c r="C777" s="240">
        <v>42251</v>
      </c>
      <c r="D777" s="251">
        <v>0.58333333333333337</v>
      </c>
      <c r="E777" s="246">
        <v>9</v>
      </c>
      <c r="F777" s="246">
        <v>7</v>
      </c>
      <c r="G777" s="246">
        <v>40</v>
      </c>
      <c r="H777" s="216">
        <v>4.4800000000000004</v>
      </c>
      <c r="I777" s="247">
        <v>0.05</v>
      </c>
      <c r="J777" s="242">
        <v>0.495</v>
      </c>
      <c r="K777" s="218">
        <v>5.6949999999999994</v>
      </c>
      <c r="L777" s="242">
        <v>1.1993139999999998</v>
      </c>
      <c r="M777" s="243">
        <v>2.1</v>
      </c>
      <c r="N777" s="243">
        <v>8</v>
      </c>
      <c r="O777" s="244">
        <v>170000</v>
      </c>
      <c r="P777" s="51" t="str">
        <f>IF(M777&lt;NORMA!$O$7,"NO CUMPLE","CUMPLE")</f>
        <v>CUMPLE</v>
      </c>
      <c r="Q777" s="51" t="str">
        <f>IF(E777&gt;NORMA!$O$8,"NO CUMPLE","CUMPLE")</f>
        <v>CUMPLE</v>
      </c>
      <c r="R777" s="51" t="str">
        <f>IF(F777&gt;NORMA!$O$9,"NO CUMPLE","CUMPLE")</f>
        <v>CUMPLE</v>
      </c>
      <c r="S777" s="51" t="str">
        <f>IF(K777&gt;NORMA!$O$10,"NO CUMPLE","CUMPLE")</f>
        <v>CUMPLE</v>
      </c>
      <c r="T777" s="51" t="str">
        <f>IF(J777&gt;NORMA!$O$11,"NO CUMPLE","CUMPLE")</f>
        <v>CUMPLE</v>
      </c>
      <c r="U777" s="51" t="str">
        <f>IF(G777&gt;NORMA!$O$12,"NO CUMPLE","CUMPLE")</f>
        <v>CUMPLE</v>
      </c>
      <c r="V777" s="51" t="str">
        <f>IF(H777&gt;NORMA!$O$13,"NO CUMPLE","CUMPLE")</f>
        <v>CUMPLE</v>
      </c>
      <c r="W777" s="51" t="str">
        <f>IF(O777&gt;NORMA!$O$14,"NO CUMPLE","CUMPLE")</f>
        <v>CUMPLE</v>
      </c>
      <c r="X777" s="51" t="str">
        <f>IF(AND(N777&gt;=NORMA!$Q$4, N777&lt;=NORMA!$R$4),"CUMPLE","NO CUMPLE")</f>
        <v>CUMPLE</v>
      </c>
      <c r="Y777" s="51" t="str">
        <f>IF(I777&gt;NORMA!$O$16,"NO CUMPLE","CUMPLE")</f>
        <v>CUMPLE</v>
      </c>
      <c r="Z777" s="51" t="str">
        <f>IF($M777&lt;NORMA!$O$23,"NO CUMPLE","CUMPLE")</f>
        <v>CUMPLE</v>
      </c>
      <c r="AA777" s="51" t="str">
        <f>IF($E777&gt;NORMA!$O$24,"NO CUMPLE","CUMPLE")</f>
        <v>CUMPLE</v>
      </c>
      <c r="AB777" s="51" t="str">
        <f>IF($F777&gt;NORMA!$O$25,"NO CUMPLE","CUMPLE")</f>
        <v>CUMPLE</v>
      </c>
      <c r="AC777" s="51" t="str">
        <f>IF($K777&gt;NORMA!$O$26,"NO CUMPLE","CUMPLE")</f>
        <v>CUMPLE</v>
      </c>
      <c r="AD777" s="51" t="str">
        <f>IF($J777&gt;NORMA!$O$27,"NO CUMPLE","CUMPLE")</f>
        <v>CUMPLE</v>
      </c>
      <c r="AE777" s="51" t="str">
        <f>IF($G777&gt;NORMA!$O$28,"NO CUMPLE","CUMPLE")</f>
        <v>CUMPLE</v>
      </c>
      <c r="AF777" s="51" t="str">
        <f>IF($H777&gt;NORMA!$O$29,"NO CUMPLE","CUMPLE")</f>
        <v>CUMPLE</v>
      </c>
      <c r="AG777" s="51" t="str">
        <f>IF($O777&gt;NORMA!$O$30,"NO CUMPLE","CUMPLE")</f>
        <v>NO CUMPLE</v>
      </c>
      <c r="AH777" s="51" t="str">
        <f>IF(AND($N777&gt;=NORMA!$R$18, $N777&lt;=NORMA!$S$18),"CUMPLE","NO CUMPLE")</f>
        <v>CUMPLE</v>
      </c>
      <c r="AI777" s="51" t="str">
        <f>IF($I777&gt;NORMA!$O$32,"NO CUMPLE","CUMPLE")</f>
        <v>CUMPLE</v>
      </c>
    </row>
    <row r="778" spans="1:35" ht="14.25" customHeight="1" x14ac:dyDescent="0.35">
      <c r="A778" s="213" t="s">
        <v>118</v>
      </c>
      <c r="B778" s="217" t="s">
        <v>119</v>
      </c>
      <c r="C778" s="240">
        <v>42255</v>
      </c>
      <c r="D778" s="251">
        <v>0.66666666666666663</v>
      </c>
      <c r="E778" s="246">
        <v>2</v>
      </c>
      <c r="F778" s="246">
        <v>7</v>
      </c>
      <c r="G778" s="246">
        <v>46</v>
      </c>
      <c r="H778" s="216">
        <v>0.67</v>
      </c>
      <c r="I778" s="247">
        <v>0.05</v>
      </c>
      <c r="J778" s="242">
        <v>3.37</v>
      </c>
      <c r="K778" s="218">
        <v>6.8569999999999993</v>
      </c>
      <c r="L778" s="242">
        <v>10.240744999999999</v>
      </c>
      <c r="M778" s="243">
        <v>2.12</v>
      </c>
      <c r="N778" s="243">
        <v>7.95</v>
      </c>
      <c r="O778" s="244">
        <v>54000</v>
      </c>
      <c r="P778" s="51" t="str">
        <f>IF(M778&lt;NORMA!$O$7,"NO CUMPLE","CUMPLE")</f>
        <v>CUMPLE</v>
      </c>
      <c r="Q778" s="51" t="str">
        <f>IF(E778&gt;NORMA!$O$8,"NO CUMPLE","CUMPLE")</f>
        <v>CUMPLE</v>
      </c>
      <c r="R778" s="51" t="str">
        <f>IF(F778&gt;NORMA!$O$9,"NO CUMPLE","CUMPLE")</f>
        <v>CUMPLE</v>
      </c>
      <c r="S778" s="51" t="str">
        <f>IF(K778&gt;NORMA!$O$10,"NO CUMPLE","CUMPLE")</f>
        <v>CUMPLE</v>
      </c>
      <c r="T778" s="51" t="str">
        <f>IF(J778&gt;NORMA!$O$11,"NO CUMPLE","CUMPLE")</f>
        <v>CUMPLE</v>
      </c>
      <c r="U778" s="51" t="str">
        <f>IF(G778&gt;NORMA!$O$12,"NO CUMPLE","CUMPLE")</f>
        <v>CUMPLE</v>
      </c>
      <c r="V778" s="51" t="str">
        <f>IF(H778&gt;NORMA!$O$13,"NO CUMPLE","CUMPLE")</f>
        <v>CUMPLE</v>
      </c>
      <c r="W778" s="51" t="str">
        <f>IF(O778&gt;NORMA!$O$14,"NO CUMPLE","CUMPLE")</f>
        <v>CUMPLE</v>
      </c>
      <c r="X778" s="51" t="str">
        <f>IF(AND(N778&gt;=NORMA!$Q$4, N778&lt;=NORMA!$R$4),"CUMPLE","NO CUMPLE")</f>
        <v>CUMPLE</v>
      </c>
      <c r="Y778" s="51" t="str">
        <f>IF(I778&gt;NORMA!$O$16,"NO CUMPLE","CUMPLE")</f>
        <v>CUMPLE</v>
      </c>
      <c r="Z778" s="51" t="str">
        <f>IF($M778&lt;NORMA!$O$23,"NO CUMPLE","CUMPLE")</f>
        <v>CUMPLE</v>
      </c>
      <c r="AA778" s="51" t="str">
        <f>IF($E778&gt;NORMA!$O$24,"NO CUMPLE","CUMPLE")</f>
        <v>CUMPLE</v>
      </c>
      <c r="AB778" s="51" t="str">
        <f>IF($F778&gt;NORMA!$O$25,"NO CUMPLE","CUMPLE")</f>
        <v>CUMPLE</v>
      </c>
      <c r="AC778" s="51" t="str">
        <f>IF($K778&gt;NORMA!$O$26,"NO CUMPLE","CUMPLE")</f>
        <v>CUMPLE</v>
      </c>
      <c r="AD778" s="51" t="str">
        <f>IF($J778&gt;NORMA!$O$27,"NO CUMPLE","CUMPLE")</f>
        <v>NO CUMPLE</v>
      </c>
      <c r="AE778" s="51" t="str">
        <f>IF($G778&gt;NORMA!$O$28,"NO CUMPLE","CUMPLE")</f>
        <v>CUMPLE</v>
      </c>
      <c r="AF778" s="51" t="str">
        <f>IF($H778&gt;NORMA!$O$29,"NO CUMPLE","CUMPLE")</f>
        <v>CUMPLE</v>
      </c>
      <c r="AG778" s="51" t="str">
        <f>IF($O778&gt;NORMA!$O$30,"NO CUMPLE","CUMPLE")</f>
        <v>CUMPLE</v>
      </c>
      <c r="AH778" s="51" t="str">
        <f>IF(AND($N778&gt;=NORMA!$R$18, $N778&lt;=NORMA!$S$18),"CUMPLE","NO CUMPLE")</f>
        <v>CUMPLE</v>
      </c>
      <c r="AI778" s="51" t="str">
        <f>IF($I778&gt;NORMA!$O$32,"NO CUMPLE","CUMPLE")</f>
        <v>CUMPLE</v>
      </c>
    </row>
    <row r="779" spans="1:35" ht="14.25" customHeight="1" x14ac:dyDescent="0.35">
      <c r="A779" s="213" t="s">
        <v>120</v>
      </c>
      <c r="B779" s="217" t="s">
        <v>119</v>
      </c>
      <c r="C779" s="240">
        <v>42255</v>
      </c>
      <c r="D779" s="251">
        <v>0.50347222222222221</v>
      </c>
      <c r="E779" s="246">
        <v>135</v>
      </c>
      <c r="F779" s="246">
        <v>216</v>
      </c>
      <c r="G779" s="246">
        <v>53</v>
      </c>
      <c r="H779" s="216">
        <v>40.700000000000003</v>
      </c>
      <c r="I779" s="247">
        <v>5.41</v>
      </c>
      <c r="J779" s="242">
        <v>15.4</v>
      </c>
      <c r="K779" s="218">
        <v>52.099000000000004</v>
      </c>
      <c r="L779" s="242">
        <v>1.6286666666666667</v>
      </c>
      <c r="M779" s="243">
        <v>0.75</v>
      </c>
      <c r="N779" s="243">
        <v>7.41</v>
      </c>
      <c r="O779" s="244">
        <v>35000000</v>
      </c>
      <c r="P779" s="51" t="str">
        <f>IF(M779&lt;NORMA!$O$7,"NO CUMPLE","CUMPLE")</f>
        <v>NO CUMPLE</v>
      </c>
      <c r="Q779" s="51" t="str">
        <f>IF(E779&gt;NORMA!$O$8,"NO CUMPLE","CUMPLE")</f>
        <v>NO CUMPLE</v>
      </c>
      <c r="R779" s="51" t="str">
        <f>IF(F779&gt;NORMA!$O$9,"NO CUMPLE","CUMPLE")</f>
        <v>NO CUMPLE</v>
      </c>
      <c r="S779" s="51" t="str">
        <f>IF(K779&gt;NORMA!$O$10,"NO CUMPLE","CUMPLE")</f>
        <v>NO CUMPLE</v>
      </c>
      <c r="T779" s="51" t="str">
        <f>IF(J779&gt;NORMA!$O$11,"NO CUMPLE","CUMPLE")</f>
        <v>NO CUMPLE</v>
      </c>
      <c r="U779" s="51" t="str">
        <f>IF(G779&gt;NORMA!$O$12,"NO CUMPLE","CUMPLE")</f>
        <v>CUMPLE</v>
      </c>
      <c r="V779" s="51" t="str">
        <f>IF(H779&gt;NORMA!$O$13,"NO CUMPLE","CUMPLE")</f>
        <v>NO CUMPLE</v>
      </c>
      <c r="W779" s="51" t="str">
        <f>IF(O779&gt;NORMA!$O$14,"NO CUMPLE","CUMPLE")</f>
        <v>NO CUMPLE</v>
      </c>
      <c r="X779" s="51" t="str">
        <f>IF(AND(N779&gt;=NORMA!$Q$4, N779&lt;=NORMA!$R$4),"CUMPLE","NO CUMPLE")</f>
        <v>CUMPLE</v>
      </c>
      <c r="Y779" s="51" t="str">
        <f>IF(I779&gt;NORMA!$O$16,"NO CUMPLE","CUMPLE")</f>
        <v>NO CUMPLE</v>
      </c>
      <c r="Z779" s="51" t="str">
        <f>IF($M779&lt;NORMA!$O$23,"NO CUMPLE","CUMPLE")</f>
        <v>NO CUMPLE</v>
      </c>
      <c r="AA779" s="51" t="str">
        <f>IF($E779&gt;NORMA!$O$24,"NO CUMPLE","CUMPLE")</f>
        <v>NO CUMPLE</v>
      </c>
      <c r="AB779" s="51" t="str">
        <f>IF($F779&gt;NORMA!$O$25,"NO CUMPLE","CUMPLE")</f>
        <v>NO CUMPLE</v>
      </c>
      <c r="AC779" s="51" t="str">
        <f>IF($K779&gt;NORMA!$O$26,"NO CUMPLE","CUMPLE")</f>
        <v>NO CUMPLE</v>
      </c>
      <c r="AD779" s="51" t="str">
        <f>IF($J779&gt;NORMA!$O$27,"NO CUMPLE","CUMPLE")</f>
        <v>NO CUMPLE</v>
      </c>
      <c r="AE779" s="51" t="str">
        <f>IF($G779&gt;NORMA!$O$28,"NO CUMPLE","CUMPLE")</f>
        <v>CUMPLE</v>
      </c>
      <c r="AF779" s="51" t="str">
        <f>IF($H779&gt;NORMA!$O$29,"NO CUMPLE","CUMPLE")</f>
        <v>NO CUMPLE</v>
      </c>
      <c r="AG779" s="51" t="str">
        <f>IF($O779&gt;NORMA!$O$30,"NO CUMPLE","CUMPLE")</f>
        <v>NO CUMPLE</v>
      </c>
      <c r="AH779" s="51" t="str">
        <f>IF(AND($N779&gt;=NORMA!$R$18, $N779&lt;=NORMA!$S$18),"CUMPLE","NO CUMPLE")</f>
        <v>CUMPLE</v>
      </c>
      <c r="AI779" s="51" t="str">
        <f>IF($I779&gt;NORMA!$O$32,"NO CUMPLE","CUMPLE")</f>
        <v>NO CUMPLE</v>
      </c>
    </row>
    <row r="780" spans="1:35" ht="14.25" customHeight="1" x14ac:dyDescent="0.35">
      <c r="A780" s="213" t="s">
        <v>117</v>
      </c>
      <c r="B780" s="267" t="s">
        <v>119</v>
      </c>
      <c r="C780" s="240">
        <v>42263</v>
      </c>
      <c r="D780" s="251">
        <v>0.33333333333333331</v>
      </c>
      <c r="E780" s="246">
        <v>61</v>
      </c>
      <c r="F780" s="246">
        <v>85</v>
      </c>
      <c r="G780" s="246">
        <v>484</v>
      </c>
      <c r="H780" s="216">
        <v>0.79200000000000004</v>
      </c>
      <c r="I780" s="247">
        <v>0.05</v>
      </c>
      <c r="J780" s="242">
        <v>3.52</v>
      </c>
      <c r="K780" s="218">
        <v>37.654000000000003</v>
      </c>
      <c r="L780" s="242">
        <v>1.1755660000000001</v>
      </c>
      <c r="M780" s="243">
        <v>7.26</v>
      </c>
      <c r="N780" s="243">
        <v>8.94</v>
      </c>
      <c r="O780" s="244">
        <v>140000</v>
      </c>
      <c r="P780" s="51" t="str">
        <f>IF(M780&lt;NORMA!$O$7,"NO CUMPLE","CUMPLE")</f>
        <v>CUMPLE</v>
      </c>
      <c r="Q780" s="51" t="str">
        <f>IF(E780&gt;NORMA!$O$8,"NO CUMPLE","CUMPLE")</f>
        <v>CUMPLE</v>
      </c>
      <c r="R780" s="51" t="str">
        <f>IF(F780&gt;NORMA!$O$9,"NO CUMPLE","CUMPLE")</f>
        <v>CUMPLE</v>
      </c>
      <c r="S780" s="51" t="str">
        <f>IF(K780&gt;NORMA!$O$10,"NO CUMPLE","CUMPLE")</f>
        <v>NO CUMPLE</v>
      </c>
      <c r="T780" s="51" t="str">
        <f>IF(J780&gt;NORMA!$O$11,"NO CUMPLE","CUMPLE")</f>
        <v>CUMPLE</v>
      </c>
      <c r="U780" s="51" t="str">
        <f>IF(G780&gt;NORMA!$O$12,"NO CUMPLE","CUMPLE")</f>
        <v>NO CUMPLE</v>
      </c>
      <c r="V780" s="51" t="str">
        <f>IF(H780&gt;NORMA!$O$13,"NO CUMPLE","CUMPLE")</f>
        <v>CUMPLE</v>
      </c>
      <c r="W780" s="51" t="str">
        <f>IF(O780&gt;NORMA!$O$14,"NO CUMPLE","CUMPLE")</f>
        <v>CUMPLE</v>
      </c>
      <c r="X780" s="51" t="str">
        <f>IF(AND(N780&gt;=NORMA!$Q$4, N780&lt;=NORMA!$R$4),"CUMPLE","NO CUMPLE")</f>
        <v>CUMPLE</v>
      </c>
      <c r="Y780" s="51" t="str">
        <f>IF(I780&gt;NORMA!$O$16,"NO CUMPLE","CUMPLE")</f>
        <v>CUMPLE</v>
      </c>
      <c r="Z780" s="51" t="str">
        <f>IF($M780&lt;NORMA!$O$23,"NO CUMPLE","CUMPLE")</f>
        <v>CUMPLE</v>
      </c>
      <c r="AA780" s="51" t="str">
        <f>IF($E780&gt;NORMA!$O$24,"NO CUMPLE","CUMPLE")</f>
        <v>NO CUMPLE</v>
      </c>
      <c r="AB780" s="51" t="str">
        <f>IF($F780&gt;NORMA!$O$25,"NO CUMPLE","CUMPLE")</f>
        <v>NO CUMPLE</v>
      </c>
      <c r="AC780" s="51" t="str">
        <f>IF($K780&gt;NORMA!$O$26,"NO CUMPLE","CUMPLE")</f>
        <v>NO CUMPLE</v>
      </c>
      <c r="AD780" s="51" t="str">
        <f>IF($J780&gt;NORMA!$O$27,"NO CUMPLE","CUMPLE")</f>
        <v>NO CUMPLE</v>
      </c>
      <c r="AE780" s="51" t="str">
        <f>IF($G780&gt;NORMA!$O$28,"NO CUMPLE","CUMPLE")</f>
        <v>NO CUMPLE</v>
      </c>
      <c r="AF780" s="51" t="str">
        <f>IF($H780&gt;NORMA!$O$29,"NO CUMPLE","CUMPLE")</f>
        <v>CUMPLE</v>
      </c>
      <c r="AG780" s="51" t="str">
        <f>IF($O780&gt;NORMA!$O$30,"NO CUMPLE","CUMPLE")</f>
        <v>NO CUMPLE</v>
      </c>
      <c r="AH780" s="51" t="str">
        <f>IF(AND($N780&gt;=NORMA!$R$18, $N780&lt;=NORMA!$S$18),"CUMPLE","NO CUMPLE")</f>
        <v>NO CUMPLE</v>
      </c>
      <c r="AI780" s="51" t="str">
        <f>IF($I780&gt;NORMA!$O$32,"NO CUMPLE","CUMPLE")</f>
        <v>CUMPLE</v>
      </c>
    </row>
    <row r="781" spans="1:35" ht="14.25" customHeight="1" x14ac:dyDescent="0.35">
      <c r="A781" s="213" t="s">
        <v>117</v>
      </c>
      <c r="B781" s="267" t="s">
        <v>119</v>
      </c>
      <c r="C781" s="240">
        <v>42264</v>
      </c>
      <c r="D781" s="251">
        <v>0.66666666666666663</v>
      </c>
      <c r="E781" s="246">
        <v>90</v>
      </c>
      <c r="F781" s="246">
        <v>144</v>
      </c>
      <c r="G781" s="246">
        <v>477</v>
      </c>
      <c r="H781" s="216">
        <v>6.02</v>
      </c>
      <c r="I781" s="247">
        <v>0.05</v>
      </c>
      <c r="J781" s="242">
        <v>1.49</v>
      </c>
      <c r="K781" s="218">
        <v>28.853999999999999</v>
      </c>
      <c r="L781" s="242">
        <v>1.54775</v>
      </c>
      <c r="M781" s="243">
        <v>6.42</v>
      </c>
      <c r="N781" s="243">
        <v>8.84</v>
      </c>
      <c r="O781" s="244">
        <v>540000</v>
      </c>
      <c r="P781" s="51" t="str">
        <f>IF(M781&lt;NORMA!$O$7,"NO CUMPLE","CUMPLE")</f>
        <v>CUMPLE</v>
      </c>
      <c r="Q781" s="51" t="str">
        <f>IF(E781&gt;NORMA!$O$8,"NO CUMPLE","CUMPLE")</f>
        <v>CUMPLE</v>
      </c>
      <c r="R781" s="51" t="str">
        <f>IF(F781&gt;NORMA!$O$9,"NO CUMPLE","CUMPLE")</f>
        <v>CUMPLE</v>
      </c>
      <c r="S781" s="51" t="str">
        <f>IF(K781&gt;NORMA!$O$10,"NO CUMPLE","CUMPLE")</f>
        <v>NO CUMPLE</v>
      </c>
      <c r="T781" s="51" t="str">
        <f>IF(J781&gt;NORMA!$O$11,"NO CUMPLE","CUMPLE")</f>
        <v>CUMPLE</v>
      </c>
      <c r="U781" s="51" t="str">
        <f>IF(G781&gt;NORMA!$O$12,"NO CUMPLE","CUMPLE")</f>
        <v>NO CUMPLE</v>
      </c>
      <c r="V781" s="51" t="str">
        <f>IF(H781&gt;NORMA!$O$13,"NO CUMPLE","CUMPLE")</f>
        <v>CUMPLE</v>
      </c>
      <c r="W781" s="51" t="str">
        <f>IF(O781&gt;NORMA!$O$14,"NO CUMPLE","CUMPLE")</f>
        <v>CUMPLE</v>
      </c>
      <c r="X781" s="51" t="str">
        <f>IF(AND(N781&gt;=NORMA!$Q$4, N781&lt;=NORMA!$R$4),"CUMPLE","NO CUMPLE")</f>
        <v>CUMPLE</v>
      </c>
      <c r="Y781" s="51" t="str">
        <f>IF(I781&gt;NORMA!$O$16,"NO CUMPLE","CUMPLE")</f>
        <v>CUMPLE</v>
      </c>
      <c r="Z781" s="51" t="str">
        <f>IF($M781&lt;NORMA!$O$23,"NO CUMPLE","CUMPLE")</f>
        <v>CUMPLE</v>
      </c>
      <c r="AA781" s="51" t="str">
        <f>IF($E781&gt;NORMA!$O$24,"NO CUMPLE","CUMPLE")</f>
        <v>NO CUMPLE</v>
      </c>
      <c r="AB781" s="51" t="str">
        <f>IF($F781&gt;NORMA!$O$25,"NO CUMPLE","CUMPLE")</f>
        <v>NO CUMPLE</v>
      </c>
      <c r="AC781" s="51" t="str">
        <f>IF($K781&gt;NORMA!$O$26,"NO CUMPLE","CUMPLE")</f>
        <v>NO CUMPLE</v>
      </c>
      <c r="AD781" s="51" t="str">
        <f>IF($J781&gt;NORMA!$O$27,"NO CUMPLE","CUMPLE")</f>
        <v>CUMPLE</v>
      </c>
      <c r="AE781" s="51" t="str">
        <f>IF($G781&gt;NORMA!$O$28,"NO CUMPLE","CUMPLE")</f>
        <v>NO CUMPLE</v>
      </c>
      <c r="AF781" s="51" t="str">
        <f>IF($H781&gt;NORMA!$O$29,"NO CUMPLE","CUMPLE")</f>
        <v>CUMPLE</v>
      </c>
      <c r="AG781" s="51" t="str">
        <f>IF($O781&gt;NORMA!$O$30,"NO CUMPLE","CUMPLE")</f>
        <v>NO CUMPLE</v>
      </c>
      <c r="AH781" s="51" t="str">
        <f>IF(AND($N781&gt;=NORMA!$R$18, $N781&lt;=NORMA!$S$18),"CUMPLE","NO CUMPLE")</f>
        <v>NO CUMPLE</v>
      </c>
      <c r="AI781" s="51" t="str">
        <f>IF($I781&gt;NORMA!$O$32,"NO CUMPLE","CUMPLE")</f>
        <v>CUMPLE</v>
      </c>
    </row>
    <row r="782" spans="1:35" ht="14.25" customHeight="1" x14ac:dyDescent="0.35">
      <c r="A782" s="213" t="s">
        <v>117</v>
      </c>
      <c r="B782" s="267" t="s">
        <v>119</v>
      </c>
      <c r="C782" s="240">
        <v>42264</v>
      </c>
      <c r="D782" s="251">
        <v>0.41666666666666669</v>
      </c>
      <c r="E782" s="246">
        <v>45</v>
      </c>
      <c r="F782" s="246">
        <v>62</v>
      </c>
      <c r="G782" s="246">
        <v>11</v>
      </c>
      <c r="H782" s="216">
        <v>1.1399999999999999</v>
      </c>
      <c r="I782" s="247">
        <v>0.05</v>
      </c>
      <c r="J782" s="242">
        <v>0.53100000000000003</v>
      </c>
      <c r="K782" s="218">
        <v>25.366</v>
      </c>
      <c r="L782" s="242">
        <v>1.4077980000000001</v>
      </c>
      <c r="M782" s="243">
        <v>6.71</v>
      </c>
      <c r="N782" s="243">
        <v>8.7100000000000009</v>
      </c>
      <c r="O782" s="244">
        <v>150000</v>
      </c>
      <c r="P782" s="51" t="str">
        <f>IF(M782&lt;NORMA!$O$7,"NO CUMPLE","CUMPLE")</f>
        <v>CUMPLE</v>
      </c>
      <c r="Q782" s="51" t="str">
        <f>IF(E782&gt;NORMA!$O$8,"NO CUMPLE","CUMPLE")</f>
        <v>CUMPLE</v>
      </c>
      <c r="R782" s="51" t="str">
        <f>IF(F782&gt;NORMA!$O$9,"NO CUMPLE","CUMPLE")</f>
        <v>CUMPLE</v>
      </c>
      <c r="S782" s="51" t="str">
        <f>IF(K782&gt;NORMA!$O$10,"NO CUMPLE","CUMPLE")</f>
        <v>NO CUMPLE</v>
      </c>
      <c r="T782" s="51" t="str">
        <f>IF(J782&gt;NORMA!$O$11,"NO CUMPLE","CUMPLE")</f>
        <v>CUMPLE</v>
      </c>
      <c r="U782" s="51" t="str">
        <f>IF(G782&gt;NORMA!$O$12,"NO CUMPLE","CUMPLE")</f>
        <v>CUMPLE</v>
      </c>
      <c r="V782" s="51" t="str">
        <f>IF(H782&gt;NORMA!$O$13,"NO CUMPLE","CUMPLE")</f>
        <v>CUMPLE</v>
      </c>
      <c r="W782" s="51" t="str">
        <f>IF(O782&gt;NORMA!$O$14,"NO CUMPLE","CUMPLE")</f>
        <v>CUMPLE</v>
      </c>
      <c r="X782" s="51" t="str">
        <f>IF(AND(N782&gt;=NORMA!$Q$4, N782&lt;=NORMA!$R$4),"CUMPLE","NO CUMPLE")</f>
        <v>CUMPLE</v>
      </c>
      <c r="Y782" s="51" t="str">
        <f>IF(I782&gt;NORMA!$O$16,"NO CUMPLE","CUMPLE")</f>
        <v>CUMPLE</v>
      </c>
      <c r="Z782" s="51" t="str">
        <f>IF($M782&lt;NORMA!$O$23,"NO CUMPLE","CUMPLE")</f>
        <v>CUMPLE</v>
      </c>
      <c r="AA782" s="51" t="str">
        <f>IF($E782&gt;NORMA!$O$24,"NO CUMPLE","CUMPLE")</f>
        <v>NO CUMPLE</v>
      </c>
      <c r="AB782" s="51" t="str">
        <f>IF($F782&gt;NORMA!$O$25,"NO CUMPLE","CUMPLE")</f>
        <v>NO CUMPLE</v>
      </c>
      <c r="AC782" s="51" t="str">
        <f>IF($K782&gt;NORMA!$O$26,"NO CUMPLE","CUMPLE")</f>
        <v>NO CUMPLE</v>
      </c>
      <c r="AD782" s="51" t="str">
        <f>IF($J782&gt;NORMA!$O$27,"NO CUMPLE","CUMPLE")</f>
        <v>CUMPLE</v>
      </c>
      <c r="AE782" s="51" t="str">
        <f>IF($G782&gt;NORMA!$O$28,"NO CUMPLE","CUMPLE")</f>
        <v>CUMPLE</v>
      </c>
      <c r="AF782" s="51" t="str">
        <f>IF($H782&gt;NORMA!$O$29,"NO CUMPLE","CUMPLE")</f>
        <v>CUMPLE</v>
      </c>
      <c r="AG782" s="51" t="str">
        <f>IF($O782&gt;NORMA!$O$30,"NO CUMPLE","CUMPLE")</f>
        <v>NO CUMPLE</v>
      </c>
      <c r="AH782" s="51" t="str">
        <f>IF(AND($N782&gt;=NORMA!$R$18, $N782&lt;=NORMA!$S$18),"CUMPLE","NO CUMPLE")</f>
        <v>NO CUMPLE</v>
      </c>
      <c r="AI782" s="51" t="str">
        <f>IF($I782&gt;NORMA!$O$32,"NO CUMPLE","CUMPLE")</f>
        <v>CUMPLE</v>
      </c>
    </row>
    <row r="783" spans="1:35" ht="14.25" customHeight="1" x14ac:dyDescent="0.35">
      <c r="A783" s="213" t="s">
        <v>117</v>
      </c>
      <c r="B783" s="267" t="s">
        <v>119</v>
      </c>
      <c r="C783" s="240">
        <v>42264</v>
      </c>
      <c r="D783" s="251">
        <v>0.5</v>
      </c>
      <c r="E783" s="246">
        <v>39</v>
      </c>
      <c r="F783" s="246">
        <v>55</v>
      </c>
      <c r="G783" s="246">
        <v>17</v>
      </c>
      <c r="H783" s="216">
        <v>1.65</v>
      </c>
      <c r="I783" s="247">
        <v>0.05</v>
      </c>
      <c r="J783" s="242">
        <v>0.63900000000000001</v>
      </c>
      <c r="K783" s="218">
        <v>52.552999999999997</v>
      </c>
      <c r="L783" s="242">
        <v>1.201036</v>
      </c>
      <c r="M783" s="243">
        <v>6.58</v>
      </c>
      <c r="N783" s="243">
        <v>8.5500000000000007</v>
      </c>
      <c r="O783" s="244">
        <v>320000</v>
      </c>
      <c r="P783" s="51" t="str">
        <f>IF(M783&lt;NORMA!$O$7,"NO CUMPLE","CUMPLE")</f>
        <v>CUMPLE</v>
      </c>
      <c r="Q783" s="51" t="str">
        <f>IF(E783&gt;NORMA!$O$8,"NO CUMPLE","CUMPLE")</f>
        <v>CUMPLE</v>
      </c>
      <c r="R783" s="51" t="str">
        <f>IF(F783&gt;NORMA!$O$9,"NO CUMPLE","CUMPLE")</f>
        <v>CUMPLE</v>
      </c>
      <c r="S783" s="51" t="str">
        <f>IF(K783&gt;NORMA!$O$10,"NO CUMPLE","CUMPLE")</f>
        <v>NO CUMPLE</v>
      </c>
      <c r="T783" s="51" t="str">
        <f>IF(J783&gt;NORMA!$O$11,"NO CUMPLE","CUMPLE")</f>
        <v>CUMPLE</v>
      </c>
      <c r="U783" s="51" t="str">
        <f>IF(G783&gt;NORMA!$O$12,"NO CUMPLE","CUMPLE")</f>
        <v>CUMPLE</v>
      </c>
      <c r="V783" s="51" t="str">
        <f>IF(H783&gt;NORMA!$O$13,"NO CUMPLE","CUMPLE")</f>
        <v>CUMPLE</v>
      </c>
      <c r="W783" s="51" t="str">
        <f>IF(O783&gt;NORMA!$O$14,"NO CUMPLE","CUMPLE")</f>
        <v>CUMPLE</v>
      </c>
      <c r="X783" s="51" t="str">
        <f>IF(AND(N783&gt;=NORMA!$Q$4, N783&lt;=NORMA!$R$4),"CUMPLE","NO CUMPLE")</f>
        <v>CUMPLE</v>
      </c>
      <c r="Y783" s="51" t="str">
        <f>IF(I783&gt;NORMA!$O$16,"NO CUMPLE","CUMPLE")</f>
        <v>CUMPLE</v>
      </c>
      <c r="Z783" s="51" t="str">
        <f>IF($M783&lt;NORMA!$O$23,"NO CUMPLE","CUMPLE")</f>
        <v>CUMPLE</v>
      </c>
      <c r="AA783" s="51" t="str">
        <f>IF($E783&gt;NORMA!$O$24,"NO CUMPLE","CUMPLE")</f>
        <v>NO CUMPLE</v>
      </c>
      <c r="AB783" s="51" t="str">
        <f>IF($F783&gt;NORMA!$O$25,"NO CUMPLE","CUMPLE")</f>
        <v>NO CUMPLE</v>
      </c>
      <c r="AC783" s="51" t="str">
        <f>IF($K783&gt;NORMA!$O$26,"NO CUMPLE","CUMPLE")</f>
        <v>NO CUMPLE</v>
      </c>
      <c r="AD783" s="51" t="str">
        <f>IF($J783&gt;NORMA!$O$27,"NO CUMPLE","CUMPLE")</f>
        <v>CUMPLE</v>
      </c>
      <c r="AE783" s="51" t="str">
        <f>IF($G783&gt;NORMA!$O$28,"NO CUMPLE","CUMPLE")</f>
        <v>CUMPLE</v>
      </c>
      <c r="AF783" s="51" t="str">
        <f>IF($H783&gt;NORMA!$O$29,"NO CUMPLE","CUMPLE")</f>
        <v>CUMPLE</v>
      </c>
      <c r="AG783" s="51" t="str">
        <f>IF($O783&gt;NORMA!$O$30,"NO CUMPLE","CUMPLE")</f>
        <v>NO CUMPLE</v>
      </c>
      <c r="AH783" s="51" t="str">
        <f>IF(AND($N783&gt;=NORMA!$R$18, $N783&lt;=NORMA!$S$18),"CUMPLE","NO CUMPLE")</f>
        <v>NO CUMPLE</v>
      </c>
      <c r="AI783" s="51" t="str">
        <f>IF($I783&gt;NORMA!$O$32,"NO CUMPLE","CUMPLE")</f>
        <v>CUMPLE</v>
      </c>
    </row>
    <row r="784" spans="1:35" ht="14.25" customHeight="1" x14ac:dyDescent="0.35">
      <c r="A784" s="213" t="s">
        <v>117</v>
      </c>
      <c r="B784" s="267" t="s">
        <v>119</v>
      </c>
      <c r="C784" s="240">
        <v>42264</v>
      </c>
      <c r="D784" s="251">
        <v>0.75</v>
      </c>
      <c r="E784" s="246">
        <v>100</v>
      </c>
      <c r="F784" s="246">
        <v>197</v>
      </c>
      <c r="G784" s="246">
        <v>303</v>
      </c>
      <c r="H784" s="216">
        <v>5.83</v>
      </c>
      <c r="I784" s="247">
        <v>0.05</v>
      </c>
      <c r="J784" s="242">
        <v>1.06</v>
      </c>
      <c r="K784" s="218">
        <v>39.828999999999994</v>
      </c>
      <c r="L784" s="242">
        <v>1.0173239999999999</v>
      </c>
      <c r="M784" s="243">
        <v>5.69</v>
      </c>
      <c r="N784" s="243">
        <v>8.83</v>
      </c>
      <c r="O784" s="244">
        <v>340000</v>
      </c>
      <c r="P784" s="51" t="str">
        <f>IF(M784&lt;NORMA!$O$7,"NO CUMPLE","CUMPLE")</f>
        <v>CUMPLE</v>
      </c>
      <c r="Q784" s="51" t="str">
        <f>IF(E784&gt;NORMA!$O$8,"NO CUMPLE","CUMPLE")</f>
        <v>CUMPLE</v>
      </c>
      <c r="R784" s="51" t="str">
        <f>IF(F784&gt;NORMA!$O$9,"NO CUMPLE","CUMPLE")</f>
        <v>CUMPLE</v>
      </c>
      <c r="S784" s="51" t="str">
        <f>IF(K784&gt;NORMA!$O$10,"NO CUMPLE","CUMPLE")</f>
        <v>NO CUMPLE</v>
      </c>
      <c r="T784" s="51" t="str">
        <f>IF(J784&gt;NORMA!$O$11,"NO CUMPLE","CUMPLE")</f>
        <v>CUMPLE</v>
      </c>
      <c r="U784" s="51" t="str">
        <f>IF(G784&gt;NORMA!$O$12,"NO CUMPLE","CUMPLE")</f>
        <v>NO CUMPLE</v>
      </c>
      <c r="V784" s="51" t="str">
        <f>IF(H784&gt;NORMA!$O$13,"NO CUMPLE","CUMPLE")</f>
        <v>CUMPLE</v>
      </c>
      <c r="W784" s="51" t="str">
        <f>IF(O784&gt;NORMA!$O$14,"NO CUMPLE","CUMPLE")</f>
        <v>CUMPLE</v>
      </c>
      <c r="X784" s="51" t="str">
        <f>IF(AND(N784&gt;=NORMA!$Q$4, N784&lt;=NORMA!$R$4),"CUMPLE","NO CUMPLE")</f>
        <v>CUMPLE</v>
      </c>
      <c r="Y784" s="51" t="str">
        <f>IF(I784&gt;NORMA!$O$16,"NO CUMPLE","CUMPLE")</f>
        <v>CUMPLE</v>
      </c>
      <c r="Z784" s="51" t="str">
        <f>IF($M784&lt;NORMA!$O$23,"NO CUMPLE","CUMPLE")</f>
        <v>CUMPLE</v>
      </c>
      <c r="AA784" s="51" t="str">
        <f>IF($E784&gt;NORMA!$O$24,"NO CUMPLE","CUMPLE")</f>
        <v>NO CUMPLE</v>
      </c>
      <c r="AB784" s="51" t="str">
        <f>IF($F784&gt;NORMA!$O$25,"NO CUMPLE","CUMPLE")</f>
        <v>NO CUMPLE</v>
      </c>
      <c r="AC784" s="51" t="str">
        <f>IF($K784&gt;NORMA!$O$26,"NO CUMPLE","CUMPLE")</f>
        <v>NO CUMPLE</v>
      </c>
      <c r="AD784" s="51" t="str">
        <f>IF($J784&gt;NORMA!$O$27,"NO CUMPLE","CUMPLE")</f>
        <v>CUMPLE</v>
      </c>
      <c r="AE784" s="51" t="str">
        <f>IF($G784&gt;NORMA!$O$28,"NO CUMPLE","CUMPLE")</f>
        <v>NO CUMPLE</v>
      </c>
      <c r="AF784" s="51" t="str">
        <f>IF($H784&gt;NORMA!$O$29,"NO CUMPLE","CUMPLE")</f>
        <v>CUMPLE</v>
      </c>
      <c r="AG784" s="51" t="str">
        <f>IF($O784&gt;NORMA!$O$30,"NO CUMPLE","CUMPLE")</f>
        <v>NO CUMPLE</v>
      </c>
      <c r="AH784" s="51" t="str">
        <f>IF(AND($N784&gt;=NORMA!$R$18, $N784&lt;=NORMA!$S$18),"CUMPLE","NO CUMPLE")</f>
        <v>NO CUMPLE</v>
      </c>
      <c r="AI784" s="51" t="str">
        <f>IF($I784&gt;NORMA!$O$32,"NO CUMPLE","CUMPLE")</f>
        <v>CUMPLE</v>
      </c>
    </row>
    <row r="785" spans="1:35" ht="14.25" customHeight="1" x14ac:dyDescent="0.35">
      <c r="A785" s="213" t="s">
        <v>117</v>
      </c>
      <c r="B785" s="267" t="s">
        <v>119</v>
      </c>
      <c r="C785" s="240">
        <v>42264</v>
      </c>
      <c r="D785" s="251">
        <v>0.58333333333333337</v>
      </c>
      <c r="E785" s="246">
        <v>62</v>
      </c>
      <c r="F785" s="246">
        <v>88</v>
      </c>
      <c r="G785" s="246">
        <v>16</v>
      </c>
      <c r="H785" s="216">
        <v>0.76100000000000001</v>
      </c>
      <c r="I785" s="247">
        <v>0.05</v>
      </c>
      <c r="J785" s="242">
        <v>0.41299999999999998</v>
      </c>
      <c r="K785" s="218">
        <v>45.179000000000002</v>
      </c>
      <c r="L785" s="242">
        <v>1.0978200000000002</v>
      </c>
      <c r="M785" s="243">
        <v>6.4</v>
      </c>
      <c r="N785" s="243">
        <v>8.84</v>
      </c>
      <c r="O785" s="244">
        <v>330000</v>
      </c>
      <c r="P785" s="51" t="str">
        <f>IF(M785&lt;NORMA!$O$7,"NO CUMPLE","CUMPLE")</f>
        <v>CUMPLE</v>
      </c>
      <c r="Q785" s="51" t="str">
        <f>IF(E785&gt;NORMA!$O$8,"NO CUMPLE","CUMPLE")</f>
        <v>CUMPLE</v>
      </c>
      <c r="R785" s="51" t="str">
        <f>IF(F785&gt;NORMA!$O$9,"NO CUMPLE","CUMPLE")</f>
        <v>CUMPLE</v>
      </c>
      <c r="S785" s="51" t="str">
        <f>IF(K785&gt;NORMA!$O$10,"NO CUMPLE","CUMPLE")</f>
        <v>NO CUMPLE</v>
      </c>
      <c r="T785" s="51" t="str">
        <f>IF(J785&gt;NORMA!$O$11,"NO CUMPLE","CUMPLE")</f>
        <v>CUMPLE</v>
      </c>
      <c r="U785" s="51" t="str">
        <f>IF(G785&gt;NORMA!$O$12,"NO CUMPLE","CUMPLE")</f>
        <v>CUMPLE</v>
      </c>
      <c r="V785" s="51" t="str">
        <f>IF(H785&gt;NORMA!$O$13,"NO CUMPLE","CUMPLE")</f>
        <v>CUMPLE</v>
      </c>
      <c r="W785" s="51" t="str">
        <f>IF(O785&gt;NORMA!$O$14,"NO CUMPLE","CUMPLE")</f>
        <v>CUMPLE</v>
      </c>
      <c r="X785" s="51" t="str">
        <f>IF(AND(N785&gt;=NORMA!$Q$4, N785&lt;=NORMA!$R$4),"CUMPLE","NO CUMPLE")</f>
        <v>CUMPLE</v>
      </c>
      <c r="Y785" s="51" t="str">
        <f>IF(I785&gt;NORMA!$O$16,"NO CUMPLE","CUMPLE")</f>
        <v>CUMPLE</v>
      </c>
      <c r="Z785" s="51" t="str">
        <f>IF($M785&lt;NORMA!$O$23,"NO CUMPLE","CUMPLE")</f>
        <v>CUMPLE</v>
      </c>
      <c r="AA785" s="51" t="str">
        <f>IF($E785&gt;NORMA!$O$24,"NO CUMPLE","CUMPLE")</f>
        <v>NO CUMPLE</v>
      </c>
      <c r="AB785" s="51" t="str">
        <f>IF($F785&gt;NORMA!$O$25,"NO CUMPLE","CUMPLE")</f>
        <v>NO CUMPLE</v>
      </c>
      <c r="AC785" s="51" t="str">
        <f>IF($K785&gt;NORMA!$O$26,"NO CUMPLE","CUMPLE")</f>
        <v>NO CUMPLE</v>
      </c>
      <c r="AD785" s="51" t="str">
        <f>IF($J785&gt;NORMA!$O$27,"NO CUMPLE","CUMPLE")</f>
        <v>CUMPLE</v>
      </c>
      <c r="AE785" s="51" t="str">
        <f>IF($G785&gt;NORMA!$O$28,"NO CUMPLE","CUMPLE")</f>
        <v>CUMPLE</v>
      </c>
      <c r="AF785" s="51" t="str">
        <f>IF($H785&gt;NORMA!$O$29,"NO CUMPLE","CUMPLE")</f>
        <v>CUMPLE</v>
      </c>
      <c r="AG785" s="51" t="str">
        <f>IF($O785&gt;NORMA!$O$30,"NO CUMPLE","CUMPLE")</f>
        <v>NO CUMPLE</v>
      </c>
      <c r="AH785" s="51" t="str">
        <f>IF(AND($N785&gt;=NORMA!$R$18, $N785&lt;=NORMA!$S$18),"CUMPLE","NO CUMPLE")</f>
        <v>NO CUMPLE</v>
      </c>
      <c r="AI785" s="51" t="str">
        <f>IF($I785&gt;NORMA!$O$32,"NO CUMPLE","CUMPLE")</f>
        <v>CUMPLE</v>
      </c>
    </row>
    <row r="786" spans="1:35" ht="14.25" customHeight="1" x14ac:dyDescent="0.35">
      <c r="A786" s="213" t="s">
        <v>117</v>
      </c>
      <c r="B786" s="267" t="s">
        <v>119</v>
      </c>
      <c r="C786" s="240">
        <v>42264</v>
      </c>
      <c r="D786" s="251">
        <v>0.34027777777777773</v>
      </c>
      <c r="E786" s="246">
        <v>49</v>
      </c>
      <c r="F786" s="246">
        <v>68</v>
      </c>
      <c r="G786" s="246">
        <v>14</v>
      </c>
      <c r="H786" s="216">
        <v>1.18</v>
      </c>
      <c r="I786" s="247">
        <v>0.05</v>
      </c>
      <c r="J786" s="242">
        <v>0.41299999999999998</v>
      </c>
      <c r="K786" s="218">
        <v>30.647999999999996</v>
      </c>
      <c r="L786" s="242">
        <v>1.1058220000000001</v>
      </c>
      <c r="M786" s="243">
        <v>6.83</v>
      </c>
      <c r="N786" s="243">
        <v>8.94</v>
      </c>
      <c r="O786" s="244">
        <v>81500</v>
      </c>
      <c r="P786" s="51" t="str">
        <f>IF(M786&lt;NORMA!$O$7,"NO CUMPLE","CUMPLE")</f>
        <v>CUMPLE</v>
      </c>
      <c r="Q786" s="51" t="str">
        <f>IF(E786&gt;NORMA!$O$8,"NO CUMPLE","CUMPLE")</f>
        <v>CUMPLE</v>
      </c>
      <c r="R786" s="51" t="str">
        <f>IF(F786&gt;NORMA!$O$9,"NO CUMPLE","CUMPLE")</f>
        <v>CUMPLE</v>
      </c>
      <c r="S786" s="51" t="str">
        <f>IF(K786&gt;NORMA!$O$10,"NO CUMPLE","CUMPLE")</f>
        <v>NO CUMPLE</v>
      </c>
      <c r="T786" s="51" t="str">
        <f>IF(J786&gt;NORMA!$O$11,"NO CUMPLE","CUMPLE")</f>
        <v>CUMPLE</v>
      </c>
      <c r="U786" s="51" t="str">
        <f>IF(G786&gt;NORMA!$O$12,"NO CUMPLE","CUMPLE")</f>
        <v>CUMPLE</v>
      </c>
      <c r="V786" s="51" t="str">
        <f>IF(H786&gt;NORMA!$O$13,"NO CUMPLE","CUMPLE")</f>
        <v>CUMPLE</v>
      </c>
      <c r="W786" s="51" t="str">
        <f>IF(O786&gt;NORMA!$O$14,"NO CUMPLE","CUMPLE")</f>
        <v>CUMPLE</v>
      </c>
      <c r="X786" s="51" t="str">
        <f>IF(AND(N786&gt;=NORMA!$Q$4, N786&lt;=NORMA!$R$4),"CUMPLE","NO CUMPLE")</f>
        <v>CUMPLE</v>
      </c>
      <c r="Y786" s="51" t="str">
        <f>IF(I786&gt;NORMA!$O$16,"NO CUMPLE","CUMPLE")</f>
        <v>CUMPLE</v>
      </c>
      <c r="Z786" s="51" t="str">
        <f>IF($M786&lt;NORMA!$O$23,"NO CUMPLE","CUMPLE")</f>
        <v>CUMPLE</v>
      </c>
      <c r="AA786" s="51" t="str">
        <f>IF($E786&gt;NORMA!$O$24,"NO CUMPLE","CUMPLE")</f>
        <v>NO CUMPLE</v>
      </c>
      <c r="AB786" s="51" t="str">
        <f>IF($F786&gt;NORMA!$O$25,"NO CUMPLE","CUMPLE")</f>
        <v>NO CUMPLE</v>
      </c>
      <c r="AC786" s="51" t="str">
        <f>IF($K786&gt;NORMA!$O$26,"NO CUMPLE","CUMPLE")</f>
        <v>NO CUMPLE</v>
      </c>
      <c r="AD786" s="51" t="str">
        <f>IF($J786&gt;NORMA!$O$27,"NO CUMPLE","CUMPLE")</f>
        <v>CUMPLE</v>
      </c>
      <c r="AE786" s="51" t="str">
        <f>IF($G786&gt;NORMA!$O$28,"NO CUMPLE","CUMPLE")</f>
        <v>CUMPLE</v>
      </c>
      <c r="AF786" s="51" t="str">
        <f>IF($H786&gt;NORMA!$O$29,"NO CUMPLE","CUMPLE")</f>
        <v>CUMPLE</v>
      </c>
      <c r="AG786" s="51" t="str">
        <f>IF($O786&gt;NORMA!$O$30,"NO CUMPLE","CUMPLE")</f>
        <v>CUMPLE</v>
      </c>
      <c r="AH786" s="51" t="str">
        <f>IF(AND($N786&gt;=NORMA!$R$18, $N786&lt;=NORMA!$S$18),"CUMPLE","NO CUMPLE")</f>
        <v>NO CUMPLE</v>
      </c>
      <c r="AI786" s="51" t="str">
        <f>IF($I786&gt;NORMA!$O$32,"NO CUMPLE","CUMPLE")</f>
        <v>CUMPLE</v>
      </c>
    </row>
    <row r="787" spans="1:35" ht="14.25" customHeight="1" x14ac:dyDescent="0.35">
      <c r="A787" s="213" t="s">
        <v>117</v>
      </c>
      <c r="B787" s="267" t="s">
        <v>119</v>
      </c>
      <c r="C787" s="240">
        <v>42264</v>
      </c>
      <c r="D787" s="251">
        <v>0.91666666666666663</v>
      </c>
      <c r="E787" s="246">
        <v>70</v>
      </c>
      <c r="F787" s="246">
        <v>122</v>
      </c>
      <c r="G787" s="246">
        <v>643</v>
      </c>
      <c r="H787" s="216">
        <v>1.1299999999999999</v>
      </c>
      <c r="I787" s="247">
        <v>0.05</v>
      </c>
      <c r="J787" s="242">
        <v>1.02</v>
      </c>
      <c r="K787" s="218">
        <v>29.161999999999999</v>
      </c>
      <c r="L787" s="242">
        <v>1.0304540000000002</v>
      </c>
      <c r="M787" s="243">
        <v>6.89</v>
      </c>
      <c r="N787" s="243">
        <v>9.98</v>
      </c>
      <c r="O787" s="244">
        <v>280000</v>
      </c>
      <c r="P787" s="51" t="str">
        <f>IF(M787&lt;NORMA!$O$7,"NO CUMPLE","CUMPLE")</f>
        <v>CUMPLE</v>
      </c>
      <c r="Q787" s="51" t="str">
        <f>IF(E787&gt;NORMA!$O$8,"NO CUMPLE","CUMPLE")</f>
        <v>CUMPLE</v>
      </c>
      <c r="R787" s="51" t="str">
        <f>IF(F787&gt;NORMA!$O$9,"NO CUMPLE","CUMPLE")</f>
        <v>CUMPLE</v>
      </c>
      <c r="S787" s="51" t="str">
        <f>IF(K787&gt;NORMA!$O$10,"NO CUMPLE","CUMPLE")</f>
        <v>NO CUMPLE</v>
      </c>
      <c r="T787" s="51" t="str">
        <f>IF(J787&gt;NORMA!$O$11,"NO CUMPLE","CUMPLE")</f>
        <v>CUMPLE</v>
      </c>
      <c r="U787" s="51" t="str">
        <f>IF(G787&gt;NORMA!$O$12,"NO CUMPLE","CUMPLE")</f>
        <v>NO CUMPLE</v>
      </c>
      <c r="V787" s="51" t="str">
        <f>IF(H787&gt;NORMA!$O$13,"NO CUMPLE","CUMPLE")</f>
        <v>CUMPLE</v>
      </c>
      <c r="W787" s="51" t="str">
        <f>IF(O787&gt;NORMA!$O$14,"NO CUMPLE","CUMPLE")</f>
        <v>CUMPLE</v>
      </c>
      <c r="X787" s="51" t="str">
        <f>IF(AND(N787&gt;=NORMA!$Q$4, N787&lt;=NORMA!$R$4),"CUMPLE","NO CUMPLE")</f>
        <v>NO CUMPLE</v>
      </c>
      <c r="Y787" s="51" t="str">
        <f>IF(I787&gt;NORMA!$O$16,"NO CUMPLE","CUMPLE")</f>
        <v>CUMPLE</v>
      </c>
      <c r="Z787" s="51" t="str">
        <f>IF($M787&lt;NORMA!$O$23,"NO CUMPLE","CUMPLE")</f>
        <v>CUMPLE</v>
      </c>
      <c r="AA787" s="51" t="str">
        <f>IF($E787&gt;NORMA!$O$24,"NO CUMPLE","CUMPLE")</f>
        <v>NO CUMPLE</v>
      </c>
      <c r="AB787" s="51" t="str">
        <f>IF($F787&gt;NORMA!$O$25,"NO CUMPLE","CUMPLE")</f>
        <v>NO CUMPLE</v>
      </c>
      <c r="AC787" s="51" t="str">
        <f>IF($K787&gt;NORMA!$O$26,"NO CUMPLE","CUMPLE")</f>
        <v>NO CUMPLE</v>
      </c>
      <c r="AD787" s="51" t="str">
        <f>IF($J787&gt;NORMA!$O$27,"NO CUMPLE","CUMPLE")</f>
        <v>CUMPLE</v>
      </c>
      <c r="AE787" s="51" t="str">
        <f>IF($G787&gt;NORMA!$O$28,"NO CUMPLE","CUMPLE")</f>
        <v>NO CUMPLE</v>
      </c>
      <c r="AF787" s="51" t="str">
        <f>IF($H787&gt;NORMA!$O$29,"NO CUMPLE","CUMPLE")</f>
        <v>CUMPLE</v>
      </c>
      <c r="AG787" s="51" t="str">
        <f>IF($O787&gt;NORMA!$O$30,"NO CUMPLE","CUMPLE")</f>
        <v>NO CUMPLE</v>
      </c>
      <c r="AH787" s="51" t="str">
        <f>IF(AND($N787&gt;=NORMA!$R$18, $N787&lt;=NORMA!$S$18),"CUMPLE","NO CUMPLE")</f>
        <v>NO CUMPLE</v>
      </c>
      <c r="AI787" s="51" t="str">
        <f>IF($I787&gt;NORMA!$O$32,"NO CUMPLE","CUMPLE")</f>
        <v>CUMPLE</v>
      </c>
    </row>
    <row r="788" spans="1:35" ht="14.25" customHeight="1" x14ac:dyDescent="0.35">
      <c r="A788" s="213" t="s">
        <v>117</v>
      </c>
      <c r="B788" s="267" t="s">
        <v>119</v>
      </c>
      <c r="C788" s="240">
        <v>42264</v>
      </c>
      <c r="D788" s="251">
        <v>0.83333333333333337</v>
      </c>
      <c r="E788" s="246">
        <v>71</v>
      </c>
      <c r="F788" s="246">
        <v>145</v>
      </c>
      <c r="G788" s="246">
        <v>684</v>
      </c>
      <c r="H788" s="216">
        <v>4.63</v>
      </c>
      <c r="I788" s="247">
        <v>0.05</v>
      </c>
      <c r="J788" s="242">
        <v>1.0900000000000001</v>
      </c>
      <c r="K788" s="218">
        <v>18.500999999999998</v>
      </c>
      <c r="L788" s="242">
        <v>1.0763020000000001</v>
      </c>
      <c r="M788" s="243">
        <v>6.63</v>
      </c>
      <c r="N788" s="243">
        <v>9.94</v>
      </c>
      <c r="O788" s="244">
        <v>350000</v>
      </c>
      <c r="P788" s="51" t="str">
        <f>IF(M788&lt;NORMA!$O$7,"NO CUMPLE","CUMPLE")</f>
        <v>CUMPLE</v>
      </c>
      <c r="Q788" s="51" t="str">
        <f>IF(E788&gt;NORMA!$O$8,"NO CUMPLE","CUMPLE")</f>
        <v>CUMPLE</v>
      </c>
      <c r="R788" s="51" t="str">
        <f>IF(F788&gt;NORMA!$O$9,"NO CUMPLE","CUMPLE")</f>
        <v>CUMPLE</v>
      </c>
      <c r="S788" s="51" t="str">
        <f>IF(K788&gt;NORMA!$O$10,"NO CUMPLE","CUMPLE")</f>
        <v>CUMPLE</v>
      </c>
      <c r="T788" s="51" t="str">
        <f>IF(J788&gt;NORMA!$O$11,"NO CUMPLE","CUMPLE")</f>
        <v>CUMPLE</v>
      </c>
      <c r="U788" s="51" t="str">
        <f>IF(G788&gt;NORMA!$O$12,"NO CUMPLE","CUMPLE")</f>
        <v>NO CUMPLE</v>
      </c>
      <c r="V788" s="51" t="str">
        <f>IF(H788&gt;NORMA!$O$13,"NO CUMPLE","CUMPLE")</f>
        <v>CUMPLE</v>
      </c>
      <c r="W788" s="51" t="str">
        <f>IF(O788&gt;NORMA!$O$14,"NO CUMPLE","CUMPLE")</f>
        <v>CUMPLE</v>
      </c>
      <c r="X788" s="51" t="str">
        <f>IF(AND(N788&gt;=NORMA!$Q$4, N788&lt;=NORMA!$R$4),"CUMPLE","NO CUMPLE")</f>
        <v>NO CUMPLE</v>
      </c>
      <c r="Y788" s="51" t="str">
        <f>IF(I788&gt;NORMA!$O$16,"NO CUMPLE","CUMPLE")</f>
        <v>CUMPLE</v>
      </c>
      <c r="Z788" s="51" t="str">
        <f>IF($M788&lt;NORMA!$O$23,"NO CUMPLE","CUMPLE")</f>
        <v>CUMPLE</v>
      </c>
      <c r="AA788" s="51" t="str">
        <f>IF($E788&gt;NORMA!$O$24,"NO CUMPLE","CUMPLE")</f>
        <v>NO CUMPLE</v>
      </c>
      <c r="AB788" s="51" t="str">
        <f>IF($F788&gt;NORMA!$O$25,"NO CUMPLE","CUMPLE")</f>
        <v>NO CUMPLE</v>
      </c>
      <c r="AC788" s="51" t="str">
        <f>IF($K788&gt;NORMA!$O$26,"NO CUMPLE","CUMPLE")</f>
        <v>NO CUMPLE</v>
      </c>
      <c r="AD788" s="51" t="str">
        <f>IF($J788&gt;NORMA!$O$27,"NO CUMPLE","CUMPLE")</f>
        <v>CUMPLE</v>
      </c>
      <c r="AE788" s="51" t="str">
        <f>IF($G788&gt;NORMA!$O$28,"NO CUMPLE","CUMPLE")</f>
        <v>NO CUMPLE</v>
      </c>
      <c r="AF788" s="51" t="str">
        <f>IF($H788&gt;NORMA!$O$29,"NO CUMPLE","CUMPLE")</f>
        <v>CUMPLE</v>
      </c>
      <c r="AG788" s="51" t="str">
        <f>IF($O788&gt;NORMA!$O$30,"NO CUMPLE","CUMPLE")</f>
        <v>NO CUMPLE</v>
      </c>
      <c r="AH788" s="51" t="str">
        <f>IF(AND($N788&gt;=NORMA!$R$18, $N788&lt;=NORMA!$S$18),"CUMPLE","NO CUMPLE")</f>
        <v>NO CUMPLE</v>
      </c>
      <c r="AI788" s="51" t="str">
        <f>IF($I788&gt;NORMA!$O$32,"NO CUMPLE","CUMPLE")</f>
        <v>CUMPLE</v>
      </c>
    </row>
    <row r="789" spans="1:35" ht="14.25" customHeight="1" x14ac:dyDescent="0.35">
      <c r="A789" s="213" t="s">
        <v>117</v>
      </c>
      <c r="B789" s="267" t="s">
        <v>119</v>
      </c>
      <c r="C789" s="240">
        <v>42265</v>
      </c>
      <c r="D789" s="251">
        <v>0.25</v>
      </c>
      <c r="E789" s="246">
        <v>63</v>
      </c>
      <c r="F789" s="246">
        <v>86</v>
      </c>
      <c r="G789" s="246">
        <v>24</v>
      </c>
      <c r="H789" s="216">
        <v>0.73599999999999999</v>
      </c>
      <c r="I789" s="247">
        <v>0.05</v>
      </c>
      <c r="J789" s="242">
        <v>0.88</v>
      </c>
      <c r="K789" s="218">
        <v>43.286000000000001</v>
      </c>
      <c r="L789" s="242">
        <v>1.178882</v>
      </c>
      <c r="M789" s="243">
        <v>7.36</v>
      </c>
      <c r="N789" s="243">
        <v>9.15</v>
      </c>
      <c r="O789" s="244">
        <v>41000</v>
      </c>
      <c r="P789" s="51" t="str">
        <f>IF(M789&lt;NORMA!$O$7,"NO CUMPLE","CUMPLE")</f>
        <v>CUMPLE</v>
      </c>
      <c r="Q789" s="51" t="str">
        <f>IF(E789&gt;NORMA!$O$8,"NO CUMPLE","CUMPLE")</f>
        <v>CUMPLE</v>
      </c>
      <c r="R789" s="51" t="str">
        <f>IF(F789&gt;NORMA!$O$9,"NO CUMPLE","CUMPLE")</f>
        <v>CUMPLE</v>
      </c>
      <c r="S789" s="51" t="str">
        <f>IF(K789&gt;NORMA!$O$10,"NO CUMPLE","CUMPLE")</f>
        <v>NO CUMPLE</v>
      </c>
      <c r="T789" s="51" t="str">
        <f>IF(J789&gt;NORMA!$O$11,"NO CUMPLE","CUMPLE")</f>
        <v>CUMPLE</v>
      </c>
      <c r="U789" s="51" t="str">
        <f>IF(G789&gt;NORMA!$O$12,"NO CUMPLE","CUMPLE")</f>
        <v>CUMPLE</v>
      </c>
      <c r="V789" s="51" t="str">
        <f>IF(H789&gt;NORMA!$O$13,"NO CUMPLE","CUMPLE")</f>
        <v>CUMPLE</v>
      </c>
      <c r="W789" s="51" t="str">
        <f>IF(O789&gt;NORMA!$O$14,"NO CUMPLE","CUMPLE")</f>
        <v>CUMPLE</v>
      </c>
      <c r="X789" s="51" t="str">
        <f>IF(AND(N789&gt;=NORMA!$Q$4, N789&lt;=NORMA!$R$4),"CUMPLE","NO CUMPLE")</f>
        <v>NO CUMPLE</v>
      </c>
      <c r="Y789" s="51" t="str">
        <f>IF(I789&gt;NORMA!$O$16,"NO CUMPLE","CUMPLE")</f>
        <v>CUMPLE</v>
      </c>
      <c r="Z789" s="51" t="str">
        <f>IF($M789&lt;NORMA!$O$23,"NO CUMPLE","CUMPLE")</f>
        <v>CUMPLE</v>
      </c>
      <c r="AA789" s="51" t="str">
        <f>IF($E789&gt;NORMA!$O$24,"NO CUMPLE","CUMPLE")</f>
        <v>NO CUMPLE</v>
      </c>
      <c r="AB789" s="51" t="str">
        <f>IF($F789&gt;NORMA!$O$25,"NO CUMPLE","CUMPLE")</f>
        <v>NO CUMPLE</v>
      </c>
      <c r="AC789" s="51" t="str">
        <f>IF($K789&gt;NORMA!$O$26,"NO CUMPLE","CUMPLE")</f>
        <v>NO CUMPLE</v>
      </c>
      <c r="AD789" s="51" t="str">
        <f>IF($J789&gt;NORMA!$O$27,"NO CUMPLE","CUMPLE")</f>
        <v>CUMPLE</v>
      </c>
      <c r="AE789" s="51" t="str">
        <f>IF($G789&gt;NORMA!$O$28,"NO CUMPLE","CUMPLE")</f>
        <v>CUMPLE</v>
      </c>
      <c r="AF789" s="51" t="str">
        <f>IF($H789&gt;NORMA!$O$29,"NO CUMPLE","CUMPLE")</f>
        <v>CUMPLE</v>
      </c>
      <c r="AG789" s="51" t="str">
        <f>IF($O789&gt;NORMA!$O$30,"NO CUMPLE","CUMPLE")</f>
        <v>CUMPLE</v>
      </c>
      <c r="AH789" s="51" t="str">
        <f>IF(AND($N789&gt;=NORMA!$R$18, $N789&lt;=NORMA!$S$18),"CUMPLE","NO CUMPLE")</f>
        <v>NO CUMPLE</v>
      </c>
      <c r="AI789" s="51" t="str">
        <f>IF($I789&gt;NORMA!$O$32,"NO CUMPLE","CUMPLE")</f>
        <v>CUMPLE</v>
      </c>
    </row>
    <row r="790" spans="1:35" ht="14.25" customHeight="1" x14ac:dyDescent="0.35">
      <c r="A790" s="213" t="s">
        <v>117</v>
      </c>
      <c r="B790" s="267" t="s">
        <v>119</v>
      </c>
      <c r="C790" s="240">
        <v>42265</v>
      </c>
      <c r="D790" s="251">
        <v>0.16666666666666666</v>
      </c>
      <c r="E790" s="246">
        <v>61</v>
      </c>
      <c r="F790" s="246">
        <v>105</v>
      </c>
      <c r="G790" s="246">
        <v>164</v>
      </c>
      <c r="H790" s="216">
        <v>0.95</v>
      </c>
      <c r="I790" s="247">
        <v>0.05</v>
      </c>
      <c r="J790" s="242">
        <v>0.626</v>
      </c>
      <c r="K790" s="218">
        <v>46.429000000000002</v>
      </c>
      <c r="L790" s="242">
        <v>1.0921959999999999</v>
      </c>
      <c r="M790" s="243">
        <v>7.38</v>
      </c>
      <c r="N790" s="243">
        <v>9.5</v>
      </c>
      <c r="O790" s="244">
        <v>43000</v>
      </c>
      <c r="P790" s="51" t="str">
        <f>IF(M790&lt;NORMA!$O$7,"NO CUMPLE","CUMPLE")</f>
        <v>CUMPLE</v>
      </c>
      <c r="Q790" s="51" t="str">
        <f>IF(E790&gt;NORMA!$O$8,"NO CUMPLE","CUMPLE")</f>
        <v>CUMPLE</v>
      </c>
      <c r="R790" s="51" t="str">
        <f>IF(F790&gt;NORMA!$O$9,"NO CUMPLE","CUMPLE")</f>
        <v>CUMPLE</v>
      </c>
      <c r="S790" s="51" t="str">
        <f>IF(K790&gt;NORMA!$O$10,"NO CUMPLE","CUMPLE")</f>
        <v>NO CUMPLE</v>
      </c>
      <c r="T790" s="51" t="str">
        <f>IF(J790&gt;NORMA!$O$11,"NO CUMPLE","CUMPLE")</f>
        <v>CUMPLE</v>
      </c>
      <c r="U790" s="51" t="str">
        <f>IF(G790&gt;NORMA!$O$12,"NO CUMPLE","CUMPLE")</f>
        <v>NO CUMPLE</v>
      </c>
      <c r="V790" s="51" t="str">
        <f>IF(H790&gt;NORMA!$O$13,"NO CUMPLE","CUMPLE")</f>
        <v>CUMPLE</v>
      </c>
      <c r="W790" s="51" t="str">
        <f>IF(O790&gt;NORMA!$O$14,"NO CUMPLE","CUMPLE")</f>
        <v>CUMPLE</v>
      </c>
      <c r="X790" s="51" t="str">
        <f>IF(AND(N790&gt;=NORMA!$Q$4, N790&lt;=NORMA!$R$4),"CUMPLE","NO CUMPLE")</f>
        <v>NO CUMPLE</v>
      </c>
      <c r="Y790" s="51" t="str">
        <f>IF(I790&gt;NORMA!$O$16,"NO CUMPLE","CUMPLE")</f>
        <v>CUMPLE</v>
      </c>
      <c r="Z790" s="51" t="str">
        <f>IF($M790&lt;NORMA!$O$23,"NO CUMPLE","CUMPLE")</f>
        <v>CUMPLE</v>
      </c>
      <c r="AA790" s="51" t="str">
        <f>IF($E790&gt;NORMA!$O$24,"NO CUMPLE","CUMPLE")</f>
        <v>NO CUMPLE</v>
      </c>
      <c r="AB790" s="51" t="str">
        <f>IF($F790&gt;NORMA!$O$25,"NO CUMPLE","CUMPLE")</f>
        <v>NO CUMPLE</v>
      </c>
      <c r="AC790" s="51" t="str">
        <f>IF($K790&gt;NORMA!$O$26,"NO CUMPLE","CUMPLE")</f>
        <v>NO CUMPLE</v>
      </c>
      <c r="AD790" s="51" t="str">
        <f>IF($J790&gt;NORMA!$O$27,"NO CUMPLE","CUMPLE")</f>
        <v>CUMPLE</v>
      </c>
      <c r="AE790" s="51" t="str">
        <f>IF($G790&gt;NORMA!$O$28,"NO CUMPLE","CUMPLE")</f>
        <v>NO CUMPLE</v>
      </c>
      <c r="AF790" s="51" t="str">
        <f>IF($H790&gt;NORMA!$O$29,"NO CUMPLE","CUMPLE")</f>
        <v>CUMPLE</v>
      </c>
      <c r="AG790" s="51" t="str">
        <f>IF($O790&gt;NORMA!$O$30,"NO CUMPLE","CUMPLE")</f>
        <v>CUMPLE</v>
      </c>
      <c r="AH790" s="51" t="str">
        <f>IF(AND($N790&gt;=NORMA!$R$18, $N790&lt;=NORMA!$S$18),"CUMPLE","NO CUMPLE")</f>
        <v>NO CUMPLE</v>
      </c>
      <c r="AI790" s="51" t="str">
        <f>IF($I790&gt;NORMA!$O$32,"NO CUMPLE","CUMPLE")</f>
        <v>CUMPLE</v>
      </c>
    </row>
    <row r="791" spans="1:35" ht="14.25" customHeight="1" x14ac:dyDescent="0.35">
      <c r="A791" s="213" t="s">
        <v>117</v>
      </c>
      <c r="B791" s="267" t="s">
        <v>119</v>
      </c>
      <c r="C791" s="240">
        <v>42265</v>
      </c>
      <c r="D791" s="251">
        <v>8.3333333333333329E-2</v>
      </c>
      <c r="E791" s="246">
        <v>56</v>
      </c>
      <c r="F791" s="246">
        <v>80</v>
      </c>
      <c r="G791" s="246">
        <v>410</v>
      </c>
      <c r="H791" s="216">
        <v>0.745</v>
      </c>
      <c r="I791" s="247">
        <v>0.05</v>
      </c>
      <c r="J791" s="242">
        <v>1.1200000000000001</v>
      </c>
      <c r="K791" s="218">
        <v>41.046000000000006</v>
      </c>
      <c r="L791" s="242">
        <v>1.1201459999999999</v>
      </c>
      <c r="M791" s="243">
        <v>7.26</v>
      </c>
      <c r="N791" s="243">
        <v>9.8800000000000008</v>
      </c>
      <c r="O791" s="244">
        <v>170000</v>
      </c>
      <c r="P791" s="51" t="str">
        <f>IF(M791&lt;NORMA!$O$7,"NO CUMPLE","CUMPLE")</f>
        <v>CUMPLE</v>
      </c>
      <c r="Q791" s="51" t="str">
        <f>IF(E791&gt;NORMA!$O$8,"NO CUMPLE","CUMPLE")</f>
        <v>CUMPLE</v>
      </c>
      <c r="R791" s="51" t="str">
        <f>IF(F791&gt;NORMA!$O$9,"NO CUMPLE","CUMPLE")</f>
        <v>CUMPLE</v>
      </c>
      <c r="S791" s="51" t="str">
        <f>IF(K791&gt;NORMA!$O$10,"NO CUMPLE","CUMPLE")</f>
        <v>NO CUMPLE</v>
      </c>
      <c r="T791" s="51" t="str">
        <f>IF(J791&gt;NORMA!$O$11,"NO CUMPLE","CUMPLE")</f>
        <v>CUMPLE</v>
      </c>
      <c r="U791" s="51" t="str">
        <f>IF(G791&gt;NORMA!$O$12,"NO CUMPLE","CUMPLE")</f>
        <v>NO CUMPLE</v>
      </c>
      <c r="V791" s="51" t="str">
        <f>IF(H791&gt;NORMA!$O$13,"NO CUMPLE","CUMPLE")</f>
        <v>CUMPLE</v>
      </c>
      <c r="W791" s="51" t="str">
        <f>IF(O791&gt;NORMA!$O$14,"NO CUMPLE","CUMPLE")</f>
        <v>CUMPLE</v>
      </c>
      <c r="X791" s="51" t="str">
        <f>IF(AND(N791&gt;=NORMA!$Q$4, N791&lt;=NORMA!$R$4),"CUMPLE","NO CUMPLE")</f>
        <v>NO CUMPLE</v>
      </c>
      <c r="Y791" s="51" t="str">
        <f>IF(I791&gt;NORMA!$O$16,"NO CUMPLE","CUMPLE")</f>
        <v>CUMPLE</v>
      </c>
      <c r="Z791" s="51" t="str">
        <f>IF($M791&lt;NORMA!$O$23,"NO CUMPLE","CUMPLE")</f>
        <v>CUMPLE</v>
      </c>
      <c r="AA791" s="51" t="str">
        <f>IF($E791&gt;NORMA!$O$24,"NO CUMPLE","CUMPLE")</f>
        <v>NO CUMPLE</v>
      </c>
      <c r="AB791" s="51" t="str">
        <f>IF($F791&gt;NORMA!$O$25,"NO CUMPLE","CUMPLE")</f>
        <v>NO CUMPLE</v>
      </c>
      <c r="AC791" s="51" t="str">
        <f>IF($K791&gt;NORMA!$O$26,"NO CUMPLE","CUMPLE")</f>
        <v>NO CUMPLE</v>
      </c>
      <c r="AD791" s="51" t="str">
        <f>IF($J791&gt;NORMA!$O$27,"NO CUMPLE","CUMPLE")</f>
        <v>CUMPLE</v>
      </c>
      <c r="AE791" s="51" t="str">
        <f>IF($G791&gt;NORMA!$O$28,"NO CUMPLE","CUMPLE")</f>
        <v>NO CUMPLE</v>
      </c>
      <c r="AF791" s="51" t="str">
        <f>IF($H791&gt;NORMA!$O$29,"NO CUMPLE","CUMPLE")</f>
        <v>CUMPLE</v>
      </c>
      <c r="AG791" s="51" t="str">
        <f>IF($O791&gt;NORMA!$O$30,"NO CUMPLE","CUMPLE")</f>
        <v>NO CUMPLE</v>
      </c>
      <c r="AH791" s="51" t="str">
        <f>IF(AND($N791&gt;=NORMA!$R$18, $N791&lt;=NORMA!$S$18),"CUMPLE","NO CUMPLE")</f>
        <v>NO CUMPLE</v>
      </c>
      <c r="AI791" s="51" t="str">
        <f>IF($I791&gt;NORMA!$O$32,"NO CUMPLE","CUMPLE")</f>
        <v>CUMPLE</v>
      </c>
    </row>
    <row r="792" spans="1:35" ht="14.25" customHeight="1" x14ac:dyDescent="0.35">
      <c r="A792" s="213" t="s">
        <v>117</v>
      </c>
      <c r="B792" s="267" t="s">
        <v>119</v>
      </c>
      <c r="C792" s="240">
        <v>42265</v>
      </c>
      <c r="D792" s="251">
        <v>0</v>
      </c>
      <c r="E792" s="246">
        <v>51</v>
      </c>
      <c r="F792" s="246">
        <v>77</v>
      </c>
      <c r="G792" s="246">
        <v>587</v>
      </c>
      <c r="H792" s="216">
        <v>1.19</v>
      </c>
      <c r="I792" s="247">
        <v>0.05</v>
      </c>
      <c r="J792" s="242">
        <v>1.08</v>
      </c>
      <c r="K792" s="218">
        <v>35.956999999999994</v>
      </c>
      <c r="L792" s="242">
        <v>1.205276</v>
      </c>
      <c r="M792" s="243">
        <v>6.99</v>
      </c>
      <c r="N792" s="243">
        <v>10</v>
      </c>
      <c r="O792" s="244">
        <v>54000</v>
      </c>
      <c r="P792" s="51" t="str">
        <f>IF(M792&lt;NORMA!$O$7,"NO CUMPLE","CUMPLE")</f>
        <v>CUMPLE</v>
      </c>
      <c r="Q792" s="51" t="str">
        <f>IF(E792&gt;NORMA!$O$8,"NO CUMPLE","CUMPLE")</f>
        <v>CUMPLE</v>
      </c>
      <c r="R792" s="51" t="str">
        <f>IF(F792&gt;NORMA!$O$9,"NO CUMPLE","CUMPLE")</f>
        <v>CUMPLE</v>
      </c>
      <c r="S792" s="51" t="str">
        <f>IF(K792&gt;NORMA!$O$10,"NO CUMPLE","CUMPLE")</f>
        <v>NO CUMPLE</v>
      </c>
      <c r="T792" s="51" t="str">
        <f>IF(J792&gt;NORMA!$O$11,"NO CUMPLE","CUMPLE")</f>
        <v>CUMPLE</v>
      </c>
      <c r="U792" s="51" t="str">
        <f>IF(G792&gt;NORMA!$O$12,"NO CUMPLE","CUMPLE")</f>
        <v>NO CUMPLE</v>
      </c>
      <c r="V792" s="51" t="str">
        <f>IF(H792&gt;NORMA!$O$13,"NO CUMPLE","CUMPLE")</f>
        <v>CUMPLE</v>
      </c>
      <c r="W792" s="51" t="str">
        <f>IF(O792&gt;NORMA!$O$14,"NO CUMPLE","CUMPLE")</f>
        <v>CUMPLE</v>
      </c>
      <c r="X792" s="51" t="str">
        <f>IF(AND(N792&gt;=NORMA!$Q$4, N792&lt;=NORMA!$R$4),"CUMPLE","NO CUMPLE")</f>
        <v>NO CUMPLE</v>
      </c>
      <c r="Y792" s="51" t="str">
        <f>IF(I792&gt;NORMA!$O$16,"NO CUMPLE","CUMPLE")</f>
        <v>CUMPLE</v>
      </c>
      <c r="Z792" s="51" t="str">
        <f>IF($M792&lt;NORMA!$O$23,"NO CUMPLE","CUMPLE")</f>
        <v>CUMPLE</v>
      </c>
      <c r="AA792" s="51" t="str">
        <f>IF($E792&gt;NORMA!$O$24,"NO CUMPLE","CUMPLE")</f>
        <v>NO CUMPLE</v>
      </c>
      <c r="AB792" s="51" t="str">
        <f>IF($F792&gt;NORMA!$O$25,"NO CUMPLE","CUMPLE")</f>
        <v>NO CUMPLE</v>
      </c>
      <c r="AC792" s="51" t="str">
        <f>IF($K792&gt;NORMA!$O$26,"NO CUMPLE","CUMPLE")</f>
        <v>NO CUMPLE</v>
      </c>
      <c r="AD792" s="51" t="str">
        <f>IF($J792&gt;NORMA!$O$27,"NO CUMPLE","CUMPLE")</f>
        <v>CUMPLE</v>
      </c>
      <c r="AE792" s="51" t="str">
        <f>IF($G792&gt;NORMA!$O$28,"NO CUMPLE","CUMPLE")</f>
        <v>NO CUMPLE</v>
      </c>
      <c r="AF792" s="51" t="str">
        <f>IF($H792&gt;NORMA!$O$29,"NO CUMPLE","CUMPLE")</f>
        <v>CUMPLE</v>
      </c>
      <c r="AG792" s="51" t="str">
        <f>IF($O792&gt;NORMA!$O$30,"NO CUMPLE","CUMPLE")</f>
        <v>CUMPLE</v>
      </c>
      <c r="AH792" s="51" t="str">
        <f>IF(AND($N792&gt;=NORMA!$R$18, $N792&lt;=NORMA!$S$18),"CUMPLE","NO CUMPLE")</f>
        <v>NO CUMPLE</v>
      </c>
      <c r="AI792" s="51" t="str">
        <f>IF($I792&gt;NORMA!$O$32,"NO CUMPLE","CUMPLE")</f>
        <v>CUMPLE</v>
      </c>
    </row>
    <row r="793" spans="1:35" ht="14.25" customHeight="1" x14ac:dyDescent="0.35">
      <c r="A793" s="213" t="s">
        <v>117</v>
      </c>
      <c r="B793" s="267" t="s">
        <v>119</v>
      </c>
      <c r="C793" s="240">
        <v>42270</v>
      </c>
      <c r="D793" s="251">
        <v>0.25</v>
      </c>
      <c r="E793" s="246">
        <v>54</v>
      </c>
      <c r="F793" s="246">
        <v>87</v>
      </c>
      <c r="G793" s="246">
        <v>324</v>
      </c>
      <c r="H793" s="216">
        <v>0.67</v>
      </c>
      <c r="I793" s="247">
        <v>0.19</v>
      </c>
      <c r="J793" s="242">
        <v>1.1399999999999999</v>
      </c>
      <c r="K793" s="218">
        <v>38.970000000000006</v>
      </c>
      <c r="L793" s="242">
        <v>0.85099999999999998</v>
      </c>
      <c r="M793" s="243">
        <v>7.31</v>
      </c>
      <c r="N793" s="243">
        <v>9.14</v>
      </c>
      <c r="O793" s="244">
        <v>28000</v>
      </c>
      <c r="P793" s="51" t="str">
        <f>IF(M793&lt;NORMA!$O$7,"NO CUMPLE","CUMPLE")</f>
        <v>CUMPLE</v>
      </c>
      <c r="Q793" s="51" t="str">
        <f>IF(E793&gt;NORMA!$O$8,"NO CUMPLE","CUMPLE")</f>
        <v>CUMPLE</v>
      </c>
      <c r="R793" s="51" t="str">
        <f>IF(F793&gt;NORMA!$O$9,"NO CUMPLE","CUMPLE")</f>
        <v>CUMPLE</v>
      </c>
      <c r="S793" s="51" t="str">
        <f>IF(K793&gt;NORMA!$O$10,"NO CUMPLE","CUMPLE")</f>
        <v>NO CUMPLE</v>
      </c>
      <c r="T793" s="51" t="str">
        <f>IF(J793&gt;NORMA!$O$11,"NO CUMPLE","CUMPLE")</f>
        <v>CUMPLE</v>
      </c>
      <c r="U793" s="51" t="str">
        <f>IF(G793&gt;NORMA!$O$12,"NO CUMPLE","CUMPLE")</f>
        <v>NO CUMPLE</v>
      </c>
      <c r="V793" s="51" t="str">
        <f>IF(H793&gt;NORMA!$O$13,"NO CUMPLE","CUMPLE")</f>
        <v>CUMPLE</v>
      </c>
      <c r="W793" s="51" t="str">
        <f>IF(O793&gt;NORMA!$O$14,"NO CUMPLE","CUMPLE")</f>
        <v>CUMPLE</v>
      </c>
      <c r="X793" s="51" t="str">
        <f>IF(AND(N793&gt;=NORMA!$Q$4, N793&lt;=NORMA!$R$4),"CUMPLE","NO CUMPLE")</f>
        <v>NO CUMPLE</v>
      </c>
      <c r="Y793" s="51" t="str">
        <f>IF(I793&gt;NORMA!$O$16,"NO CUMPLE","CUMPLE")</f>
        <v>CUMPLE</v>
      </c>
      <c r="Z793" s="51" t="str">
        <f>IF($M793&lt;NORMA!$O$23,"NO CUMPLE","CUMPLE")</f>
        <v>CUMPLE</v>
      </c>
      <c r="AA793" s="51" t="str">
        <f>IF($E793&gt;NORMA!$O$24,"NO CUMPLE","CUMPLE")</f>
        <v>NO CUMPLE</v>
      </c>
      <c r="AB793" s="51" t="str">
        <f>IF($F793&gt;NORMA!$O$25,"NO CUMPLE","CUMPLE")</f>
        <v>NO CUMPLE</v>
      </c>
      <c r="AC793" s="51" t="str">
        <f>IF($K793&gt;NORMA!$O$26,"NO CUMPLE","CUMPLE")</f>
        <v>NO CUMPLE</v>
      </c>
      <c r="AD793" s="51" t="str">
        <f>IF($J793&gt;NORMA!$O$27,"NO CUMPLE","CUMPLE")</f>
        <v>CUMPLE</v>
      </c>
      <c r="AE793" s="51" t="str">
        <f>IF($G793&gt;NORMA!$O$28,"NO CUMPLE","CUMPLE")</f>
        <v>NO CUMPLE</v>
      </c>
      <c r="AF793" s="51" t="str">
        <f>IF($H793&gt;NORMA!$O$29,"NO CUMPLE","CUMPLE")</f>
        <v>CUMPLE</v>
      </c>
      <c r="AG793" s="51" t="str">
        <f>IF($O793&gt;NORMA!$O$30,"NO CUMPLE","CUMPLE")</f>
        <v>CUMPLE</v>
      </c>
      <c r="AH793" s="51" t="str">
        <f>IF(AND($N793&gt;=NORMA!$R$18, $N793&lt;=NORMA!$S$18),"CUMPLE","NO CUMPLE")</f>
        <v>NO CUMPLE</v>
      </c>
      <c r="AI793" s="51" t="str">
        <f>IF($I793&gt;NORMA!$O$32,"NO CUMPLE","CUMPLE")</f>
        <v>CUMPLE</v>
      </c>
    </row>
    <row r="794" spans="1:35" ht="14.25" customHeight="1" x14ac:dyDescent="0.35">
      <c r="A794" s="213" t="s">
        <v>118</v>
      </c>
      <c r="B794" s="217" t="s">
        <v>119</v>
      </c>
      <c r="C794" s="240">
        <v>42278</v>
      </c>
      <c r="D794" s="251">
        <v>0.25</v>
      </c>
      <c r="E794" s="246">
        <v>12</v>
      </c>
      <c r="F794" s="246">
        <v>26</v>
      </c>
      <c r="G794" s="246">
        <v>31</v>
      </c>
      <c r="H794" s="216">
        <v>0.82899999999999996</v>
      </c>
      <c r="I794" s="247">
        <v>0.05</v>
      </c>
      <c r="J794" s="242">
        <v>0.77100000000000002</v>
      </c>
      <c r="K794" s="218">
        <v>11.215999999999999</v>
      </c>
      <c r="L794" s="242">
        <v>1.6883160000000001</v>
      </c>
      <c r="M794" s="243">
        <v>2.97</v>
      </c>
      <c r="N794" s="243">
        <v>7.81</v>
      </c>
      <c r="O794" s="244">
        <v>120</v>
      </c>
      <c r="P794" s="51" t="str">
        <f>IF(M794&lt;NORMA!$O$7,"NO CUMPLE","CUMPLE")</f>
        <v>CUMPLE</v>
      </c>
      <c r="Q794" s="51" t="str">
        <f>IF(E794&gt;NORMA!$O$8,"NO CUMPLE","CUMPLE")</f>
        <v>CUMPLE</v>
      </c>
      <c r="R794" s="51" t="str">
        <f>IF(F794&gt;NORMA!$O$9,"NO CUMPLE","CUMPLE")</f>
        <v>CUMPLE</v>
      </c>
      <c r="S794" s="51" t="str">
        <f>IF(K794&gt;NORMA!$O$10,"NO CUMPLE","CUMPLE")</f>
        <v>CUMPLE</v>
      </c>
      <c r="T794" s="51" t="str">
        <f>IF(J794&gt;NORMA!$O$11,"NO CUMPLE","CUMPLE")</f>
        <v>CUMPLE</v>
      </c>
      <c r="U794" s="51" t="str">
        <f>IF(G794&gt;NORMA!$O$12,"NO CUMPLE","CUMPLE")</f>
        <v>CUMPLE</v>
      </c>
      <c r="V794" s="51" t="str">
        <f>IF(H794&gt;NORMA!$O$13,"NO CUMPLE","CUMPLE")</f>
        <v>CUMPLE</v>
      </c>
      <c r="W794" s="51" t="str">
        <f>IF(O794&gt;NORMA!$O$14,"NO CUMPLE","CUMPLE")</f>
        <v>CUMPLE</v>
      </c>
      <c r="X794" s="51" t="str">
        <f>IF(AND(N794&gt;=NORMA!$Q$4, N794&lt;=NORMA!$R$4),"CUMPLE","NO CUMPLE")</f>
        <v>CUMPLE</v>
      </c>
      <c r="Y794" s="51" t="str">
        <f>IF(I794&gt;NORMA!$O$16,"NO CUMPLE","CUMPLE")</f>
        <v>CUMPLE</v>
      </c>
      <c r="Z794" s="51" t="str">
        <f>IF($M794&lt;NORMA!$O$23,"NO CUMPLE","CUMPLE")</f>
        <v>CUMPLE</v>
      </c>
      <c r="AA794" s="51" t="str">
        <f>IF($E794&gt;NORMA!$O$24,"NO CUMPLE","CUMPLE")</f>
        <v>CUMPLE</v>
      </c>
      <c r="AB794" s="51" t="str">
        <f>IF($F794&gt;NORMA!$O$25,"NO CUMPLE","CUMPLE")</f>
        <v>CUMPLE</v>
      </c>
      <c r="AC794" s="51" t="str">
        <f>IF($K794&gt;NORMA!$O$26,"NO CUMPLE","CUMPLE")</f>
        <v>NO CUMPLE</v>
      </c>
      <c r="AD794" s="51" t="str">
        <f>IF($J794&gt;NORMA!$O$27,"NO CUMPLE","CUMPLE")</f>
        <v>CUMPLE</v>
      </c>
      <c r="AE794" s="51" t="str">
        <f>IF($G794&gt;NORMA!$O$28,"NO CUMPLE","CUMPLE")</f>
        <v>CUMPLE</v>
      </c>
      <c r="AF794" s="51" t="str">
        <f>IF($H794&gt;NORMA!$O$29,"NO CUMPLE","CUMPLE")</f>
        <v>CUMPLE</v>
      </c>
      <c r="AG794" s="51" t="str">
        <f>IF($O794&gt;NORMA!$O$30,"NO CUMPLE","CUMPLE")</f>
        <v>CUMPLE</v>
      </c>
      <c r="AH794" s="51" t="str">
        <f>IF(AND($N794&gt;=NORMA!$R$18, $N794&lt;=NORMA!$S$18),"CUMPLE","NO CUMPLE")</f>
        <v>CUMPLE</v>
      </c>
      <c r="AI794" s="51" t="str">
        <f>IF($I794&gt;NORMA!$O$32,"NO CUMPLE","CUMPLE")</f>
        <v>CUMPLE</v>
      </c>
    </row>
    <row r="795" spans="1:35" ht="14.25" customHeight="1" x14ac:dyDescent="0.35">
      <c r="A795" s="213" t="s">
        <v>118</v>
      </c>
      <c r="B795" s="217" t="s">
        <v>119</v>
      </c>
      <c r="C795" s="240">
        <v>42278</v>
      </c>
      <c r="D795" s="251">
        <v>0.33333333333333331</v>
      </c>
      <c r="E795" s="246">
        <v>20</v>
      </c>
      <c r="F795" s="246">
        <v>32</v>
      </c>
      <c r="G795" s="246">
        <v>65</v>
      </c>
      <c r="H795" s="216">
        <v>3.06</v>
      </c>
      <c r="I795" s="247">
        <v>0.05</v>
      </c>
      <c r="J795" s="242">
        <v>0.76300000000000001</v>
      </c>
      <c r="K795" s="218">
        <v>9.5589999999999993</v>
      </c>
      <c r="L795" s="242">
        <v>1.6133833333333332</v>
      </c>
      <c r="M795" s="243">
        <v>2.12</v>
      </c>
      <c r="N795" s="243">
        <v>8.26</v>
      </c>
      <c r="O795" s="244">
        <v>7000</v>
      </c>
      <c r="P795" s="51" t="str">
        <f>IF(M795&lt;NORMA!$O$7,"NO CUMPLE","CUMPLE")</f>
        <v>CUMPLE</v>
      </c>
      <c r="Q795" s="51" t="str">
        <f>IF(E795&gt;NORMA!$O$8,"NO CUMPLE","CUMPLE")</f>
        <v>CUMPLE</v>
      </c>
      <c r="R795" s="51" t="str">
        <f>IF(F795&gt;NORMA!$O$9,"NO CUMPLE","CUMPLE")</f>
        <v>CUMPLE</v>
      </c>
      <c r="S795" s="51" t="str">
        <f>IF(K795&gt;NORMA!$O$10,"NO CUMPLE","CUMPLE")</f>
        <v>CUMPLE</v>
      </c>
      <c r="T795" s="51" t="str">
        <f>IF(J795&gt;NORMA!$O$11,"NO CUMPLE","CUMPLE")</f>
        <v>CUMPLE</v>
      </c>
      <c r="U795" s="51" t="str">
        <f>IF(G795&gt;NORMA!$O$12,"NO CUMPLE","CUMPLE")</f>
        <v>CUMPLE</v>
      </c>
      <c r="V795" s="51" t="str">
        <f>IF(H795&gt;NORMA!$O$13,"NO CUMPLE","CUMPLE")</f>
        <v>CUMPLE</v>
      </c>
      <c r="W795" s="51" t="str">
        <f>IF(O795&gt;NORMA!$O$14,"NO CUMPLE","CUMPLE")</f>
        <v>CUMPLE</v>
      </c>
      <c r="X795" s="51" t="str">
        <f>IF(AND(N795&gt;=NORMA!$Q$4, N795&lt;=NORMA!$R$4),"CUMPLE","NO CUMPLE")</f>
        <v>CUMPLE</v>
      </c>
      <c r="Y795" s="51" t="str">
        <f>IF(I795&gt;NORMA!$O$16,"NO CUMPLE","CUMPLE")</f>
        <v>CUMPLE</v>
      </c>
      <c r="Z795" s="51" t="str">
        <f>IF($M795&lt;NORMA!$O$23,"NO CUMPLE","CUMPLE")</f>
        <v>CUMPLE</v>
      </c>
      <c r="AA795" s="51" t="str">
        <f>IF($E795&gt;NORMA!$O$24,"NO CUMPLE","CUMPLE")</f>
        <v>CUMPLE</v>
      </c>
      <c r="AB795" s="51" t="str">
        <f>IF($F795&gt;NORMA!$O$25,"NO CUMPLE","CUMPLE")</f>
        <v>CUMPLE</v>
      </c>
      <c r="AC795" s="51" t="str">
        <f>IF($K795&gt;NORMA!$O$26,"NO CUMPLE","CUMPLE")</f>
        <v>CUMPLE</v>
      </c>
      <c r="AD795" s="51" t="str">
        <f>IF($J795&gt;NORMA!$O$27,"NO CUMPLE","CUMPLE")</f>
        <v>CUMPLE</v>
      </c>
      <c r="AE795" s="51" t="str">
        <f>IF($G795&gt;NORMA!$O$28,"NO CUMPLE","CUMPLE")</f>
        <v>CUMPLE</v>
      </c>
      <c r="AF795" s="51" t="str">
        <f>IF($H795&gt;NORMA!$O$29,"NO CUMPLE","CUMPLE")</f>
        <v>CUMPLE</v>
      </c>
      <c r="AG795" s="51" t="str">
        <f>IF($O795&gt;NORMA!$O$30,"NO CUMPLE","CUMPLE")</f>
        <v>CUMPLE</v>
      </c>
      <c r="AH795" s="51" t="str">
        <f>IF(AND($N795&gt;=NORMA!$R$18, $N795&lt;=NORMA!$S$18),"CUMPLE","NO CUMPLE")</f>
        <v>CUMPLE</v>
      </c>
      <c r="AI795" s="51" t="str">
        <f>IF($I795&gt;NORMA!$O$32,"NO CUMPLE","CUMPLE")</f>
        <v>CUMPLE</v>
      </c>
    </row>
    <row r="796" spans="1:35" ht="14.25" customHeight="1" x14ac:dyDescent="0.35">
      <c r="A796" s="213" t="s">
        <v>118</v>
      </c>
      <c r="B796" s="217" t="s">
        <v>119</v>
      </c>
      <c r="C796" s="240">
        <v>42278</v>
      </c>
      <c r="D796" s="251">
        <v>0.41666666666666669</v>
      </c>
      <c r="E796" s="246">
        <v>68</v>
      </c>
      <c r="F796" s="246">
        <v>111</v>
      </c>
      <c r="G796" s="246">
        <v>133</v>
      </c>
      <c r="H796" s="216">
        <v>6.94</v>
      </c>
      <c r="I796" s="247">
        <v>0.221</v>
      </c>
      <c r="J796" s="242">
        <v>1.18</v>
      </c>
      <c r="K796" s="218">
        <v>13.815</v>
      </c>
      <c r="L796" s="242">
        <v>1.6175566666666665</v>
      </c>
      <c r="M796" s="243">
        <v>1.77</v>
      </c>
      <c r="N796" s="243">
        <v>8.7799999999999994</v>
      </c>
      <c r="O796" s="244">
        <v>1100000</v>
      </c>
      <c r="P796" s="51" t="str">
        <f>IF(M796&lt;NORMA!$O$7,"NO CUMPLE","CUMPLE")</f>
        <v>CUMPLE</v>
      </c>
      <c r="Q796" s="51" t="str">
        <f>IF(E796&gt;NORMA!$O$8,"NO CUMPLE","CUMPLE")</f>
        <v>CUMPLE</v>
      </c>
      <c r="R796" s="51" t="str">
        <f>IF(F796&gt;NORMA!$O$9,"NO CUMPLE","CUMPLE")</f>
        <v>CUMPLE</v>
      </c>
      <c r="S796" s="51" t="str">
        <f>IF(K796&gt;NORMA!$O$10,"NO CUMPLE","CUMPLE")</f>
        <v>CUMPLE</v>
      </c>
      <c r="T796" s="51" t="str">
        <f>IF(J796&gt;NORMA!$O$11,"NO CUMPLE","CUMPLE")</f>
        <v>CUMPLE</v>
      </c>
      <c r="U796" s="51" t="str">
        <f>IF(G796&gt;NORMA!$O$12,"NO CUMPLE","CUMPLE")</f>
        <v>CUMPLE</v>
      </c>
      <c r="V796" s="51" t="str">
        <f>IF(H796&gt;NORMA!$O$13,"NO CUMPLE","CUMPLE")</f>
        <v>CUMPLE</v>
      </c>
      <c r="W796" s="51" t="str">
        <f>IF(O796&gt;NORMA!$O$14,"NO CUMPLE","CUMPLE")</f>
        <v>NO CUMPLE</v>
      </c>
      <c r="X796" s="51" t="str">
        <f>IF(AND(N796&gt;=NORMA!$Q$4, N796&lt;=NORMA!$R$4),"CUMPLE","NO CUMPLE")</f>
        <v>CUMPLE</v>
      </c>
      <c r="Y796" s="51" t="str">
        <f>IF(I796&gt;NORMA!$O$16,"NO CUMPLE","CUMPLE")</f>
        <v>CUMPLE</v>
      </c>
      <c r="Z796" s="51" t="str">
        <f>IF($M796&lt;NORMA!$O$23,"NO CUMPLE","CUMPLE")</f>
        <v>NO CUMPLE</v>
      </c>
      <c r="AA796" s="51" t="str">
        <f>IF($E796&gt;NORMA!$O$24,"NO CUMPLE","CUMPLE")</f>
        <v>NO CUMPLE</v>
      </c>
      <c r="AB796" s="51" t="str">
        <f>IF($F796&gt;NORMA!$O$25,"NO CUMPLE","CUMPLE")</f>
        <v>NO CUMPLE</v>
      </c>
      <c r="AC796" s="51" t="str">
        <f>IF($K796&gt;NORMA!$O$26,"NO CUMPLE","CUMPLE")</f>
        <v>NO CUMPLE</v>
      </c>
      <c r="AD796" s="51" t="str">
        <f>IF($J796&gt;NORMA!$O$27,"NO CUMPLE","CUMPLE")</f>
        <v>CUMPLE</v>
      </c>
      <c r="AE796" s="51" t="str">
        <f>IF($G796&gt;NORMA!$O$28,"NO CUMPLE","CUMPLE")</f>
        <v>CUMPLE</v>
      </c>
      <c r="AF796" s="51" t="str">
        <f>IF($H796&gt;NORMA!$O$29,"NO CUMPLE","CUMPLE")</f>
        <v>CUMPLE</v>
      </c>
      <c r="AG796" s="51" t="str">
        <f>IF($O796&gt;NORMA!$O$30,"NO CUMPLE","CUMPLE")</f>
        <v>NO CUMPLE</v>
      </c>
      <c r="AH796" s="51" t="str">
        <f>IF(AND($N796&gt;=NORMA!$R$18, $N796&lt;=NORMA!$S$18),"CUMPLE","NO CUMPLE")</f>
        <v>NO CUMPLE</v>
      </c>
      <c r="AI796" s="51" t="str">
        <f>IF($I796&gt;NORMA!$O$32,"NO CUMPLE","CUMPLE")</f>
        <v>CUMPLE</v>
      </c>
    </row>
    <row r="797" spans="1:35" ht="14.25" customHeight="1" x14ac:dyDescent="0.35">
      <c r="A797" s="213" t="s">
        <v>118</v>
      </c>
      <c r="B797" s="217" t="s">
        <v>119</v>
      </c>
      <c r="C797" s="240">
        <v>42278</v>
      </c>
      <c r="D797" s="251">
        <v>0.5</v>
      </c>
      <c r="E797" s="246">
        <v>20</v>
      </c>
      <c r="F797" s="246">
        <v>28</v>
      </c>
      <c r="G797" s="246">
        <v>134</v>
      </c>
      <c r="H797" s="216">
        <v>3.36</v>
      </c>
      <c r="I797" s="247">
        <v>0.05</v>
      </c>
      <c r="J797" s="242">
        <v>0.71699999999999997</v>
      </c>
      <c r="K797" s="218">
        <v>7.9169999999999998</v>
      </c>
      <c r="L797" s="242">
        <v>1.833504</v>
      </c>
      <c r="M797" s="243">
        <v>1.99</v>
      </c>
      <c r="N797" s="243">
        <v>8.4499999999999993</v>
      </c>
      <c r="O797" s="244">
        <v>940000</v>
      </c>
      <c r="P797" s="51" t="str">
        <f>IF(M797&lt;NORMA!$O$7,"NO CUMPLE","CUMPLE")</f>
        <v>CUMPLE</v>
      </c>
      <c r="Q797" s="51" t="str">
        <f>IF(E797&gt;NORMA!$O$8,"NO CUMPLE","CUMPLE")</f>
        <v>CUMPLE</v>
      </c>
      <c r="R797" s="51" t="str">
        <f>IF(F797&gt;NORMA!$O$9,"NO CUMPLE","CUMPLE")</f>
        <v>CUMPLE</v>
      </c>
      <c r="S797" s="51" t="str">
        <f>IF(K797&gt;NORMA!$O$10,"NO CUMPLE","CUMPLE")</f>
        <v>CUMPLE</v>
      </c>
      <c r="T797" s="51" t="str">
        <f>IF(J797&gt;NORMA!$O$11,"NO CUMPLE","CUMPLE")</f>
        <v>CUMPLE</v>
      </c>
      <c r="U797" s="51" t="str">
        <f>IF(G797&gt;NORMA!$O$12,"NO CUMPLE","CUMPLE")</f>
        <v>CUMPLE</v>
      </c>
      <c r="V797" s="51" t="str">
        <f>IF(H797&gt;NORMA!$O$13,"NO CUMPLE","CUMPLE")</f>
        <v>CUMPLE</v>
      </c>
      <c r="W797" s="51" t="str">
        <f>IF(O797&gt;NORMA!$O$14,"NO CUMPLE","CUMPLE")</f>
        <v>CUMPLE</v>
      </c>
      <c r="X797" s="51" t="str">
        <f>IF(AND(N797&gt;=NORMA!$Q$4, N797&lt;=NORMA!$R$4),"CUMPLE","NO CUMPLE")</f>
        <v>CUMPLE</v>
      </c>
      <c r="Y797" s="51" t="str">
        <f>IF(I797&gt;NORMA!$O$16,"NO CUMPLE","CUMPLE")</f>
        <v>CUMPLE</v>
      </c>
      <c r="Z797" s="51" t="str">
        <f>IF($M797&lt;NORMA!$O$23,"NO CUMPLE","CUMPLE")</f>
        <v>NO CUMPLE</v>
      </c>
      <c r="AA797" s="51" t="str">
        <f>IF($E797&gt;NORMA!$O$24,"NO CUMPLE","CUMPLE")</f>
        <v>CUMPLE</v>
      </c>
      <c r="AB797" s="51" t="str">
        <f>IF($F797&gt;NORMA!$O$25,"NO CUMPLE","CUMPLE")</f>
        <v>CUMPLE</v>
      </c>
      <c r="AC797" s="51" t="str">
        <f>IF($K797&gt;NORMA!$O$26,"NO CUMPLE","CUMPLE")</f>
        <v>CUMPLE</v>
      </c>
      <c r="AD797" s="51" t="str">
        <f>IF($J797&gt;NORMA!$O$27,"NO CUMPLE","CUMPLE")</f>
        <v>CUMPLE</v>
      </c>
      <c r="AE797" s="51" t="str">
        <f>IF($G797&gt;NORMA!$O$28,"NO CUMPLE","CUMPLE")</f>
        <v>CUMPLE</v>
      </c>
      <c r="AF797" s="51" t="str">
        <f>IF($H797&gt;NORMA!$O$29,"NO CUMPLE","CUMPLE")</f>
        <v>CUMPLE</v>
      </c>
      <c r="AG797" s="51" t="str">
        <f>IF($O797&gt;NORMA!$O$30,"NO CUMPLE","CUMPLE")</f>
        <v>NO CUMPLE</v>
      </c>
      <c r="AH797" s="51" t="str">
        <f>IF(AND($N797&gt;=NORMA!$R$18, $N797&lt;=NORMA!$S$18),"CUMPLE","NO CUMPLE")</f>
        <v>CUMPLE</v>
      </c>
      <c r="AI797" s="51" t="str">
        <f>IF($I797&gt;NORMA!$O$32,"NO CUMPLE","CUMPLE")</f>
        <v>CUMPLE</v>
      </c>
    </row>
    <row r="798" spans="1:35" ht="14.25" customHeight="1" x14ac:dyDescent="0.35">
      <c r="A798" s="213" t="s">
        <v>118</v>
      </c>
      <c r="B798" s="217" t="s">
        <v>119</v>
      </c>
      <c r="C798" s="240">
        <v>42278</v>
      </c>
      <c r="D798" s="251">
        <v>0.58333333333333337</v>
      </c>
      <c r="E798" s="246">
        <v>20</v>
      </c>
      <c r="F798" s="246">
        <v>30</v>
      </c>
      <c r="G798" s="246">
        <v>55</v>
      </c>
      <c r="H798" s="216">
        <v>1.41</v>
      </c>
      <c r="I798" s="247">
        <v>0.05</v>
      </c>
      <c r="J798" s="242">
        <v>0.57699999999999996</v>
      </c>
      <c r="K798" s="218">
        <v>7.4560000000000004</v>
      </c>
      <c r="L798" s="242">
        <v>1.610676</v>
      </c>
      <c r="M798" s="243">
        <v>1.67</v>
      </c>
      <c r="N798" s="243">
        <v>8.36</v>
      </c>
      <c r="O798" s="244">
        <v>1500000</v>
      </c>
      <c r="P798" s="51" t="str">
        <f>IF(M798&lt;NORMA!$O$7,"NO CUMPLE","CUMPLE")</f>
        <v>CUMPLE</v>
      </c>
      <c r="Q798" s="51" t="str">
        <f>IF(E798&gt;NORMA!$O$8,"NO CUMPLE","CUMPLE")</f>
        <v>CUMPLE</v>
      </c>
      <c r="R798" s="51" t="str">
        <f>IF(F798&gt;NORMA!$O$9,"NO CUMPLE","CUMPLE")</f>
        <v>CUMPLE</v>
      </c>
      <c r="S798" s="51" t="str">
        <f>IF(K798&gt;NORMA!$O$10,"NO CUMPLE","CUMPLE")</f>
        <v>CUMPLE</v>
      </c>
      <c r="T798" s="51" t="str">
        <f>IF(J798&gt;NORMA!$O$11,"NO CUMPLE","CUMPLE")</f>
        <v>CUMPLE</v>
      </c>
      <c r="U798" s="51" t="str">
        <f>IF(G798&gt;NORMA!$O$12,"NO CUMPLE","CUMPLE")</f>
        <v>CUMPLE</v>
      </c>
      <c r="V798" s="51" t="str">
        <f>IF(H798&gt;NORMA!$O$13,"NO CUMPLE","CUMPLE")</f>
        <v>CUMPLE</v>
      </c>
      <c r="W798" s="51" t="str">
        <f>IF(O798&gt;NORMA!$O$14,"NO CUMPLE","CUMPLE")</f>
        <v>NO CUMPLE</v>
      </c>
      <c r="X798" s="51" t="str">
        <f>IF(AND(N798&gt;=NORMA!$Q$4, N798&lt;=NORMA!$R$4),"CUMPLE","NO CUMPLE")</f>
        <v>CUMPLE</v>
      </c>
      <c r="Y798" s="51" t="str">
        <f>IF(I798&gt;NORMA!$O$16,"NO CUMPLE","CUMPLE")</f>
        <v>CUMPLE</v>
      </c>
      <c r="Z798" s="51" t="str">
        <f>IF($M798&lt;NORMA!$O$23,"NO CUMPLE","CUMPLE")</f>
        <v>NO CUMPLE</v>
      </c>
      <c r="AA798" s="51" t="str">
        <f>IF($E798&gt;NORMA!$O$24,"NO CUMPLE","CUMPLE")</f>
        <v>CUMPLE</v>
      </c>
      <c r="AB798" s="51" t="str">
        <f>IF($F798&gt;NORMA!$O$25,"NO CUMPLE","CUMPLE")</f>
        <v>CUMPLE</v>
      </c>
      <c r="AC798" s="51" t="str">
        <f>IF($K798&gt;NORMA!$O$26,"NO CUMPLE","CUMPLE")</f>
        <v>CUMPLE</v>
      </c>
      <c r="AD798" s="51" t="str">
        <f>IF($J798&gt;NORMA!$O$27,"NO CUMPLE","CUMPLE")</f>
        <v>CUMPLE</v>
      </c>
      <c r="AE798" s="51" t="str">
        <f>IF($G798&gt;NORMA!$O$28,"NO CUMPLE","CUMPLE")</f>
        <v>CUMPLE</v>
      </c>
      <c r="AF798" s="51" t="str">
        <f>IF($H798&gt;NORMA!$O$29,"NO CUMPLE","CUMPLE")</f>
        <v>CUMPLE</v>
      </c>
      <c r="AG798" s="51" t="str">
        <f>IF($O798&gt;NORMA!$O$30,"NO CUMPLE","CUMPLE")</f>
        <v>NO CUMPLE</v>
      </c>
      <c r="AH798" s="51" t="str">
        <f>IF(AND($N798&gt;=NORMA!$R$18, $N798&lt;=NORMA!$S$18),"CUMPLE","NO CUMPLE")</f>
        <v>CUMPLE</v>
      </c>
      <c r="AI798" s="51" t="str">
        <f>IF($I798&gt;NORMA!$O$32,"NO CUMPLE","CUMPLE")</f>
        <v>CUMPLE</v>
      </c>
    </row>
    <row r="799" spans="1:35" ht="14.25" customHeight="1" x14ac:dyDescent="0.35">
      <c r="A799" s="213" t="s">
        <v>118</v>
      </c>
      <c r="B799" s="217" t="s">
        <v>119</v>
      </c>
      <c r="C799" s="240">
        <v>42278</v>
      </c>
      <c r="D799" s="251">
        <v>0.66666666666666663</v>
      </c>
      <c r="E799" s="246">
        <v>8</v>
      </c>
      <c r="F799" s="246">
        <v>7</v>
      </c>
      <c r="G799" s="246">
        <v>29</v>
      </c>
      <c r="H799" s="216">
        <v>2.41</v>
      </c>
      <c r="I799" s="247">
        <v>0.05</v>
      </c>
      <c r="J799" s="242">
        <v>0.56899999999999995</v>
      </c>
      <c r="K799" s="218">
        <v>8.947000000000001</v>
      </c>
      <c r="L799" s="242">
        <v>1.4586020000000002</v>
      </c>
      <c r="M799" s="243">
        <v>1.64</v>
      </c>
      <c r="N799" s="243">
        <v>7.87</v>
      </c>
      <c r="O799" s="244">
        <v>630000</v>
      </c>
      <c r="P799" s="51" t="str">
        <f>IF(M799&lt;NORMA!$O$7,"NO CUMPLE","CUMPLE")</f>
        <v>CUMPLE</v>
      </c>
      <c r="Q799" s="51" t="str">
        <f>IF(E799&gt;NORMA!$O$8,"NO CUMPLE","CUMPLE")</f>
        <v>CUMPLE</v>
      </c>
      <c r="R799" s="51" t="str">
        <f>IF(F799&gt;NORMA!$O$9,"NO CUMPLE","CUMPLE")</f>
        <v>CUMPLE</v>
      </c>
      <c r="S799" s="51" t="str">
        <f>IF(K799&gt;NORMA!$O$10,"NO CUMPLE","CUMPLE")</f>
        <v>CUMPLE</v>
      </c>
      <c r="T799" s="51" t="str">
        <f>IF(J799&gt;NORMA!$O$11,"NO CUMPLE","CUMPLE")</f>
        <v>CUMPLE</v>
      </c>
      <c r="U799" s="51" t="str">
        <f>IF(G799&gt;NORMA!$O$12,"NO CUMPLE","CUMPLE")</f>
        <v>CUMPLE</v>
      </c>
      <c r="V799" s="51" t="str">
        <f>IF(H799&gt;NORMA!$O$13,"NO CUMPLE","CUMPLE")</f>
        <v>CUMPLE</v>
      </c>
      <c r="W799" s="51" t="str">
        <f>IF(O799&gt;NORMA!$O$14,"NO CUMPLE","CUMPLE")</f>
        <v>CUMPLE</v>
      </c>
      <c r="X799" s="51" t="str">
        <f>IF(AND(N799&gt;=NORMA!$Q$4, N799&lt;=NORMA!$R$4),"CUMPLE","NO CUMPLE")</f>
        <v>CUMPLE</v>
      </c>
      <c r="Y799" s="51" t="str">
        <f>IF(I799&gt;NORMA!$O$16,"NO CUMPLE","CUMPLE")</f>
        <v>CUMPLE</v>
      </c>
      <c r="Z799" s="51" t="str">
        <f>IF($M799&lt;NORMA!$O$23,"NO CUMPLE","CUMPLE")</f>
        <v>NO CUMPLE</v>
      </c>
      <c r="AA799" s="51" t="str">
        <f>IF($E799&gt;NORMA!$O$24,"NO CUMPLE","CUMPLE")</f>
        <v>CUMPLE</v>
      </c>
      <c r="AB799" s="51" t="str">
        <f>IF($F799&gt;NORMA!$O$25,"NO CUMPLE","CUMPLE")</f>
        <v>CUMPLE</v>
      </c>
      <c r="AC799" s="51" t="str">
        <f>IF($K799&gt;NORMA!$O$26,"NO CUMPLE","CUMPLE")</f>
        <v>CUMPLE</v>
      </c>
      <c r="AD799" s="51" t="str">
        <f>IF($J799&gt;NORMA!$O$27,"NO CUMPLE","CUMPLE")</f>
        <v>CUMPLE</v>
      </c>
      <c r="AE799" s="51" t="str">
        <f>IF($G799&gt;NORMA!$O$28,"NO CUMPLE","CUMPLE")</f>
        <v>CUMPLE</v>
      </c>
      <c r="AF799" s="51" t="str">
        <f>IF($H799&gt;NORMA!$O$29,"NO CUMPLE","CUMPLE")</f>
        <v>CUMPLE</v>
      </c>
      <c r="AG799" s="51" t="str">
        <f>IF($O799&gt;NORMA!$O$30,"NO CUMPLE","CUMPLE")</f>
        <v>NO CUMPLE</v>
      </c>
      <c r="AH799" s="51" t="str">
        <f>IF(AND($N799&gt;=NORMA!$R$18, $N799&lt;=NORMA!$S$18),"CUMPLE","NO CUMPLE")</f>
        <v>CUMPLE</v>
      </c>
      <c r="AI799" s="51" t="str">
        <f>IF($I799&gt;NORMA!$O$32,"NO CUMPLE","CUMPLE")</f>
        <v>CUMPLE</v>
      </c>
    </row>
    <row r="800" spans="1:35" ht="14.25" customHeight="1" x14ac:dyDescent="0.35">
      <c r="A800" s="213" t="s">
        <v>118</v>
      </c>
      <c r="B800" s="217" t="s">
        <v>119</v>
      </c>
      <c r="C800" s="240">
        <v>42278</v>
      </c>
      <c r="D800" s="251">
        <v>0.75</v>
      </c>
      <c r="E800" s="246">
        <v>8</v>
      </c>
      <c r="F800" s="246">
        <v>7</v>
      </c>
      <c r="G800" s="246">
        <v>20</v>
      </c>
      <c r="H800" s="216">
        <v>2.4700000000000002</v>
      </c>
      <c r="I800" s="247">
        <v>0.05</v>
      </c>
      <c r="J800" s="242">
        <v>0.53100000000000003</v>
      </c>
      <c r="K800" s="218">
        <v>7.7290000000000001</v>
      </c>
      <c r="L800" s="242">
        <v>1.4693359999999998</v>
      </c>
      <c r="M800" s="243">
        <v>1.49</v>
      </c>
      <c r="N800" s="243">
        <v>7.75</v>
      </c>
      <c r="O800" s="244">
        <v>840000</v>
      </c>
      <c r="P800" s="51" t="str">
        <f>IF(M800&lt;NORMA!$O$7,"NO CUMPLE","CUMPLE")</f>
        <v>CUMPLE</v>
      </c>
      <c r="Q800" s="51" t="str">
        <f>IF(E800&gt;NORMA!$O$8,"NO CUMPLE","CUMPLE")</f>
        <v>CUMPLE</v>
      </c>
      <c r="R800" s="51" t="str">
        <f>IF(F800&gt;NORMA!$O$9,"NO CUMPLE","CUMPLE")</f>
        <v>CUMPLE</v>
      </c>
      <c r="S800" s="51" t="str">
        <f>IF(K800&gt;NORMA!$O$10,"NO CUMPLE","CUMPLE")</f>
        <v>CUMPLE</v>
      </c>
      <c r="T800" s="51" t="str">
        <f>IF(J800&gt;NORMA!$O$11,"NO CUMPLE","CUMPLE")</f>
        <v>CUMPLE</v>
      </c>
      <c r="U800" s="51" t="str">
        <f>IF(G800&gt;NORMA!$O$12,"NO CUMPLE","CUMPLE")</f>
        <v>CUMPLE</v>
      </c>
      <c r="V800" s="51" t="str">
        <f>IF(H800&gt;NORMA!$O$13,"NO CUMPLE","CUMPLE")</f>
        <v>CUMPLE</v>
      </c>
      <c r="W800" s="51" t="str">
        <f>IF(O800&gt;NORMA!$O$14,"NO CUMPLE","CUMPLE")</f>
        <v>CUMPLE</v>
      </c>
      <c r="X800" s="51" t="str">
        <f>IF(AND(N800&gt;=NORMA!$Q$4, N800&lt;=NORMA!$R$4),"CUMPLE","NO CUMPLE")</f>
        <v>CUMPLE</v>
      </c>
      <c r="Y800" s="51" t="str">
        <f>IF(I800&gt;NORMA!$O$16,"NO CUMPLE","CUMPLE")</f>
        <v>CUMPLE</v>
      </c>
      <c r="Z800" s="51" t="str">
        <f>IF($M800&lt;NORMA!$O$23,"NO CUMPLE","CUMPLE")</f>
        <v>NO CUMPLE</v>
      </c>
      <c r="AA800" s="51" t="str">
        <f>IF($E800&gt;NORMA!$O$24,"NO CUMPLE","CUMPLE")</f>
        <v>CUMPLE</v>
      </c>
      <c r="AB800" s="51" t="str">
        <f>IF($F800&gt;NORMA!$O$25,"NO CUMPLE","CUMPLE")</f>
        <v>CUMPLE</v>
      </c>
      <c r="AC800" s="51" t="str">
        <f>IF($K800&gt;NORMA!$O$26,"NO CUMPLE","CUMPLE")</f>
        <v>CUMPLE</v>
      </c>
      <c r="AD800" s="51" t="str">
        <f>IF($J800&gt;NORMA!$O$27,"NO CUMPLE","CUMPLE")</f>
        <v>CUMPLE</v>
      </c>
      <c r="AE800" s="51" t="str">
        <f>IF($G800&gt;NORMA!$O$28,"NO CUMPLE","CUMPLE")</f>
        <v>CUMPLE</v>
      </c>
      <c r="AF800" s="51" t="str">
        <f>IF($H800&gt;NORMA!$O$29,"NO CUMPLE","CUMPLE")</f>
        <v>CUMPLE</v>
      </c>
      <c r="AG800" s="51" t="str">
        <f>IF($O800&gt;NORMA!$O$30,"NO CUMPLE","CUMPLE")</f>
        <v>NO CUMPLE</v>
      </c>
      <c r="AH800" s="51" t="str">
        <f>IF(AND($N800&gt;=NORMA!$R$18, $N800&lt;=NORMA!$S$18),"CUMPLE","NO CUMPLE")</f>
        <v>CUMPLE</v>
      </c>
      <c r="AI800" s="51" t="str">
        <f>IF($I800&gt;NORMA!$O$32,"NO CUMPLE","CUMPLE")</f>
        <v>CUMPLE</v>
      </c>
    </row>
    <row r="801" spans="1:35" ht="14.25" customHeight="1" x14ac:dyDescent="0.35">
      <c r="A801" s="213" t="s">
        <v>118</v>
      </c>
      <c r="B801" s="217" t="s">
        <v>119</v>
      </c>
      <c r="C801" s="240">
        <v>42278</v>
      </c>
      <c r="D801" s="251">
        <v>0.83333333333333337</v>
      </c>
      <c r="E801" s="246">
        <v>8</v>
      </c>
      <c r="F801" s="246">
        <v>7</v>
      </c>
      <c r="G801" s="246">
        <v>16</v>
      </c>
      <c r="H801" s="216">
        <v>1.63</v>
      </c>
      <c r="I801" s="247">
        <v>0.05</v>
      </c>
      <c r="J801" s="242">
        <v>0.53700000000000003</v>
      </c>
      <c r="K801" s="218">
        <v>7.7460000000000004</v>
      </c>
      <c r="L801" s="242">
        <v>1.5743240000000001</v>
      </c>
      <c r="M801" s="243">
        <v>1.52</v>
      </c>
      <c r="N801" s="243">
        <v>7.69</v>
      </c>
      <c r="O801" s="244">
        <v>540000</v>
      </c>
      <c r="P801" s="51" t="str">
        <f>IF(M801&lt;NORMA!$O$7,"NO CUMPLE","CUMPLE")</f>
        <v>CUMPLE</v>
      </c>
      <c r="Q801" s="51" t="str">
        <f>IF(E801&gt;NORMA!$O$8,"NO CUMPLE","CUMPLE")</f>
        <v>CUMPLE</v>
      </c>
      <c r="R801" s="51" t="str">
        <f>IF(F801&gt;NORMA!$O$9,"NO CUMPLE","CUMPLE")</f>
        <v>CUMPLE</v>
      </c>
      <c r="S801" s="51" t="str">
        <f>IF(K801&gt;NORMA!$O$10,"NO CUMPLE","CUMPLE")</f>
        <v>CUMPLE</v>
      </c>
      <c r="T801" s="51" t="str">
        <f>IF(J801&gt;NORMA!$O$11,"NO CUMPLE","CUMPLE")</f>
        <v>CUMPLE</v>
      </c>
      <c r="U801" s="51" t="str">
        <f>IF(G801&gt;NORMA!$O$12,"NO CUMPLE","CUMPLE")</f>
        <v>CUMPLE</v>
      </c>
      <c r="V801" s="51" t="str">
        <f>IF(H801&gt;NORMA!$O$13,"NO CUMPLE","CUMPLE")</f>
        <v>CUMPLE</v>
      </c>
      <c r="W801" s="51" t="str">
        <f>IF(O801&gt;NORMA!$O$14,"NO CUMPLE","CUMPLE")</f>
        <v>CUMPLE</v>
      </c>
      <c r="X801" s="51" t="str">
        <f>IF(AND(N801&gt;=NORMA!$Q$4, N801&lt;=NORMA!$R$4),"CUMPLE","NO CUMPLE")</f>
        <v>CUMPLE</v>
      </c>
      <c r="Y801" s="51" t="str">
        <f>IF(I801&gt;NORMA!$O$16,"NO CUMPLE","CUMPLE")</f>
        <v>CUMPLE</v>
      </c>
      <c r="Z801" s="51" t="str">
        <f>IF($M801&lt;NORMA!$O$23,"NO CUMPLE","CUMPLE")</f>
        <v>NO CUMPLE</v>
      </c>
      <c r="AA801" s="51" t="str">
        <f>IF($E801&gt;NORMA!$O$24,"NO CUMPLE","CUMPLE")</f>
        <v>CUMPLE</v>
      </c>
      <c r="AB801" s="51" t="str">
        <f>IF($F801&gt;NORMA!$O$25,"NO CUMPLE","CUMPLE")</f>
        <v>CUMPLE</v>
      </c>
      <c r="AC801" s="51" t="str">
        <f>IF($K801&gt;NORMA!$O$26,"NO CUMPLE","CUMPLE")</f>
        <v>CUMPLE</v>
      </c>
      <c r="AD801" s="51" t="str">
        <f>IF($J801&gt;NORMA!$O$27,"NO CUMPLE","CUMPLE")</f>
        <v>CUMPLE</v>
      </c>
      <c r="AE801" s="51" t="str">
        <f>IF($G801&gt;NORMA!$O$28,"NO CUMPLE","CUMPLE")</f>
        <v>CUMPLE</v>
      </c>
      <c r="AF801" s="51" t="str">
        <f>IF($H801&gt;NORMA!$O$29,"NO CUMPLE","CUMPLE")</f>
        <v>CUMPLE</v>
      </c>
      <c r="AG801" s="51" t="str">
        <f>IF($O801&gt;NORMA!$O$30,"NO CUMPLE","CUMPLE")</f>
        <v>NO CUMPLE</v>
      </c>
      <c r="AH801" s="51" t="str">
        <f>IF(AND($N801&gt;=NORMA!$R$18, $N801&lt;=NORMA!$S$18),"CUMPLE","NO CUMPLE")</f>
        <v>CUMPLE</v>
      </c>
      <c r="AI801" s="51" t="str">
        <f>IF($I801&gt;NORMA!$O$32,"NO CUMPLE","CUMPLE")</f>
        <v>CUMPLE</v>
      </c>
    </row>
    <row r="802" spans="1:35" ht="14.25" customHeight="1" x14ac:dyDescent="0.35">
      <c r="A802" s="213" t="s">
        <v>118</v>
      </c>
      <c r="B802" s="217" t="s">
        <v>119</v>
      </c>
      <c r="C802" s="240">
        <v>42279</v>
      </c>
      <c r="D802" s="251">
        <v>0</v>
      </c>
      <c r="E802" s="246">
        <v>6</v>
      </c>
      <c r="F802" s="246">
        <v>7</v>
      </c>
      <c r="G802" s="246">
        <v>13</v>
      </c>
      <c r="H802" s="216">
        <v>1.34</v>
      </c>
      <c r="I802" s="247">
        <v>0.05</v>
      </c>
      <c r="J802" s="242">
        <v>0.63100000000000001</v>
      </c>
      <c r="K802" s="218">
        <v>8.4499999999999993</v>
      </c>
      <c r="L802" s="242">
        <v>1.6285560000000001</v>
      </c>
      <c r="M802" s="243">
        <v>1.94</v>
      </c>
      <c r="N802" s="243">
        <v>7.67</v>
      </c>
      <c r="O802" s="244">
        <v>220000</v>
      </c>
      <c r="P802" s="51" t="str">
        <f>IF(M802&lt;NORMA!$O$7,"NO CUMPLE","CUMPLE")</f>
        <v>CUMPLE</v>
      </c>
      <c r="Q802" s="51" t="str">
        <f>IF(E802&gt;NORMA!$O$8,"NO CUMPLE","CUMPLE")</f>
        <v>CUMPLE</v>
      </c>
      <c r="R802" s="51" t="str">
        <f>IF(F802&gt;NORMA!$O$9,"NO CUMPLE","CUMPLE")</f>
        <v>CUMPLE</v>
      </c>
      <c r="S802" s="51" t="str">
        <f>IF(K802&gt;NORMA!$O$10,"NO CUMPLE","CUMPLE")</f>
        <v>CUMPLE</v>
      </c>
      <c r="T802" s="51" t="str">
        <f>IF(J802&gt;NORMA!$O$11,"NO CUMPLE","CUMPLE")</f>
        <v>CUMPLE</v>
      </c>
      <c r="U802" s="51" t="str">
        <f>IF(G802&gt;NORMA!$O$12,"NO CUMPLE","CUMPLE")</f>
        <v>CUMPLE</v>
      </c>
      <c r="V802" s="51" t="str">
        <f>IF(H802&gt;NORMA!$O$13,"NO CUMPLE","CUMPLE")</f>
        <v>CUMPLE</v>
      </c>
      <c r="W802" s="51" t="str">
        <f>IF(O802&gt;NORMA!$O$14,"NO CUMPLE","CUMPLE")</f>
        <v>CUMPLE</v>
      </c>
      <c r="X802" s="51" t="str">
        <f>IF(AND(N802&gt;=NORMA!$Q$4, N802&lt;=NORMA!$R$4),"CUMPLE","NO CUMPLE")</f>
        <v>CUMPLE</v>
      </c>
      <c r="Y802" s="51" t="str">
        <f>IF(I802&gt;NORMA!$O$16,"NO CUMPLE","CUMPLE")</f>
        <v>CUMPLE</v>
      </c>
      <c r="Z802" s="51" t="str">
        <f>IF($M802&lt;NORMA!$O$23,"NO CUMPLE","CUMPLE")</f>
        <v>NO CUMPLE</v>
      </c>
      <c r="AA802" s="51" t="str">
        <f>IF($E802&gt;NORMA!$O$24,"NO CUMPLE","CUMPLE")</f>
        <v>CUMPLE</v>
      </c>
      <c r="AB802" s="51" t="str">
        <f>IF($F802&gt;NORMA!$O$25,"NO CUMPLE","CUMPLE")</f>
        <v>CUMPLE</v>
      </c>
      <c r="AC802" s="51" t="str">
        <f>IF($K802&gt;NORMA!$O$26,"NO CUMPLE","CUMPLE")</f>
        <v>CUMPLE</v>
      </c>
      <c r="AD802" s="51" t="str">
        <f>IF($J802&gt;NORMA!$O$27,"NO CUMPLE","CUMPLE")</f>
        <v>CUMPLE</v>
      </c>
      <c r="AE802" s="51" t="str">
        <f>IF($G802&gt;NORMA!$O$28,"NO CUMPLE","CUMPLE")</f>
        <v>CUMPLE</v>
      </c>
      <c r="AF802" s="51" t="str">
        <f>IF($H802&gt;NORMA!$O$29,"NO CUMPLE","CUMPLE")</f>
        <v>CUMPLE</v>
      </c>
      <c r="AG802" s="51" t="str">
        <f>IF($O802&gt;NORMA!$O$30,"NO CUMPLE","CUMPLE")</f>
        <v>NO CUMPLE</v>
      </c>
      <c r="AH802" s="51" t="str">
        <f>IF(AND($N802&gt;=NORMA!$R$18, $N802&lt;=NORMA!$S$18),"CUMPLE","NO CUMPLE")</f>
        <v>CUMPLE</v>
      </c>
      <c r="AI802" s="51" t="str">
        <f>IF($I802&gt;NORMA!$O$32,"NO CUMPLE","CUMPLE")</f>
        <v>CUMPLE</v>
      </c>
    </row>
    <row r="803" spans="1:35" ht="14.25" customHeight="1" x14ac:dyDescent="0.35">
      <c r="A803" s="213" t="s">
        <v>118</v>
      </c>
      <c r="B803" s="217" t="s">
        <v>119</v>
      </c>
      <c r="C803" s="240">
        <v>42279</v>
      </c>
      <c r="D803" s="251">
        <v>8.3333333333333329E-2</v>
      </c>
      <c r="E803" s="246">
        <v>56</v>
      </c>
      <c r="F803" s="246">
        <v>85</v>
      </c>
      <c r="G803" s="246">
        <v>13</v>
      </c>
      <c r="H803" s="216">
        <v>1</v>
      </c>
      <c r="I803" s="247">
        <v>0.05</v>
      </c>
      <c r="J803" s="242">
        <v>0.375</v>
      </c>
      <c r="K803" s="218">
        <v>8.9149999999999991</v>
      </c>
      <c r="L803" s="242">
        <v>1.7234939999999999</v>
      </c>
      <c r="M803" s="243">
        <v>2.23</v>
      </c>
      <c r="N803" s="243">
        <v>7.64</v>
      </c>
      <c r="O803" s="244">
        <v>54000</v>
      </c>
      <c r="P803" s="51" t="str">
        <f>IF(M803&lt;NORMA!$O$7,"NO CUMPLE","CUMPLE")</f>
        <v>CUMPLE</v>
      </c>
      <c r="Q803" s="51" t="str">
        <f>IF(E803&gt;NORMA!$O$8,"NO CUMPLE","CUMPLE")</f>
        <v>CUMPLE</v>
      </c>
      <c r="R803" s="51" t="str">
        <f>IF(F803&gt;NORMA!$O$9,"NO CUMPLE","CUMPLE")</f>
        <v>CUMPLE</v>
      </c>
      <c r="S803" s="51" t="str">
        <f>IF(K803&gt;NORMA!$O$10,"NO CUMPLE","CUMPLE")</f>
        <v>CUMPLE</v>
      </c>
      <c r="T803" s="51" t="str">
        <f>IF(J803&gt;NORMA!$O$11,"NO CUMPLE","CUMPLE")</f>
        <v>CUMPLE</v>
      </c>
      <c r="U803" s="51" t="str">
        <f>IF(G803&gt;NORMA!$O$12,"NO CUMPLE","CUMPLE")</f>
        <v>CUMPLE</v>
      </c>
      <c r="V803" s="51" t="str">
        <f>IF(H803&gt;NORMA!$O$13,"NO CUMPLE","CUMPLE")</f>
        <v>CUMPLE</v>
      </c>
      <c r="W803" s="51" t="str">
        <f>IF(O803&gt;NORMA!$O$14,"NO CUMPLE","CUMPLE")</f>
        <v>CUMPLE</v>
      </c>
      <c r="X803" s="51" t="str">
        <f>IF(AND(N803&gt;=NORMA!$Q$4, N803&lt;=NORMA!$R$4),"CUMPLE","NO CUMPLE")</f>
        <v>CUMPLE</v>
      </c>
      <c r="Y803" s="51" t="str">
        <f>IF(I803&gt;NORMA!$O$16,"NO CUMPLE","CUMPLE")</f>
        <v>CUMPLE</v>
      </c>
      <c r="Z803" s="51" t="str">
        <f>IF($M803&lt;NORMA!$O$23,"NO CUMPLE","CUMPLE")</f>
        <v>CUMPLE</v>
      </c>
      <c r="AA803" s="51" t="str">
        <f>IF($E803&gt;NORMA!$O$24,"NO CUMPLE","CUMPLE")</f>
        <v>NO CUMPLE</v>
      </c>
      <c r="AB803" s="51" t="str">
        <f>IF($F803&gt;NORMA!$O$25,"NO CUMPLE","CUMPLE")</f>
        <v>NO CUMPLE</v>
      </c>
      <c r="AC803" s="51" t="str">
        <f>IF($K803&gt;NORMA!$O$26,"NO CUMPLE","CUMPLE")</f>
        <v>CUMPLE</v>
      </c>
      <c r="AD803" s="51" t="str">
        <f>IF($J803&gt;NORMA!$O$27,"NO CUMPLE","CUMPLE")</f>
        <v>CUMPLE</v>
      </c>
      <c r="AE803" s="51" t="str">
        <f>IF($G803&gt;NORMA!$O$28,"NO CUMPLE","CUMPLE")</f>
        <v>CUMPLE</v>
      </c>
      <c r="AF803" s="51" t="str">
        <f>IF($H803&gt;NORMA!$O$29,"NO CUMPLE","CUMPLE")</f>
        <v>CUMPLE</v>
      </c>
      <c r="AG803" s="51" t="str">
        <f>IF($O803&gt;NORMA!$O$30,"NO CUMPLE","CUMPLE")</f>
        <v>CUMPLE</v>
      </c>
      <c r="AH803" s="51" t="str">
        <f>IF(AND($N803&gt;=NORMA!$R$18, $N803&lt;=NORMA!$S$18),"CUMPLE","NO CUMPLE")</f>
        <v>CUMPLE</v>
      </c>
      <c r="AI803" s="51" t="str">
        <f>IF($I803&gt;NORMA!$O$32,"NO CUMPLE","CUMPLE")</f>
        <v>CUMPLE</v>
      </c>
    </row>
    <row r="804" spans="1:35" ht="14.25" customHeight="1" x14ac:dyDescent="0.35">
      <c r="A804" s="213" t="s">
        <v>118</v>
      </c>
      <c r="B804" s="217" t="s">
        <v>119</v>
      </c>
      <c r="C804" s="240">
        <v>42279</v>
      </c>
      <c r="D804" s="251">
        <v>0.16666666666666666</v>
      </c>
      <c r="E804" s="246">
        <v>6</v>
      </c>
      <c r="F804" s="246">
        <v>7</v>
      </c>
      <c r="G804" s="246">
        <v>12</v>
      </c>
      <c r="H804" s="216">
        <v>0.67</v>
      </c>
      <c r="I804" s="247">
        <v>0.05</v>
      </c>
      <c r="J804" s="242">
        <v>0.34699999999999998</v>
      </c>
      <c r="K804" s="218">
        <v>6.7700000000000005</v>
      </c>
      <c r="L804" s="242">
        <v>1.7215819999999999</v>
      </c>
      <c r="M804" s="243">
        <v>2.2400000000000002</v>
      </c>
      <c r="N804" s="243">
        <v>7.69</v>
      </c>
      <c r="O804" s="244">
        <v>35000</v>
      </c>
      <c r="P804" s="51" t="str">
        <f>IF(M804&lt;NORMA!$O$7,"NO CUMPLE","CUMPLE")</f>
        <v>CUMPLE</v>
      </c>
      <c r="Q804" s="51" t="str">
        <f>IF(E804&gt;NORMA!$O$8,"NO CUMPLE","CUMPLE")</f>
        <v>CUMPLE</v>
      </c>
      <c r="R804" s="51" t="str">
        <f>IF(F804&gt;NORMA!$O$9,"NO CUMPLE","CUMPLE")</f>
        <v>CUMPLE</v>
      </c>
      <c r="S804" s="51" t="str">
        <f>IF(K804&gt;NORMA!$O$10,"NO CUMPLE","CUMPLE")</f>
        <v>CUMPLE</v>
      </c>
      <c r="T804" s="51" t="str">
        <f>IF(J804&gt;NORMA!$O$11,"NO CUMPLE","CUMPLE")</f>
        <v>CUMPLE</v>
      </c>
      <c r="U804" s="51" t="str">
        <f>IF(G804&gt;NORMA!$O$12,"NO CUMPLE","CUMPLE")</f>
        <v>CUMPLE</v>
      </c>
      <c r="V804" s="51" t="str">
        <f>IF(H804&gt;NORMA!$O$13,"NO CUMPLE","CUMPLE")</f>
        <v>CUMPLE</v>
      </c>
      <c r="W804" s="51" t="str">
        <f>IF(O804&gt;NORMA!$O$14,"NO CUMPLE","CUMPLE")</f>
        <v>CUMPLE</v>
      </c>
      <c r="X804" s="51" t="str">
        <f>IF(AND(N804&gt;=NORMA!$Q$4, N804&lt;=NORMA!$R$4),"CUMPLE","NO CUMPLE")</f>
        <v>CUMPLE</v>
      </c>
      <c r="Y804" s="51" t="str">
        <f>IF(I804&gt;NORMA!$O$16,"NO CUMPLE","CUMPLE")</f>
        <v>CUMPLE</v>
      </c>
      <c r="Z804" s="51" t="str">
        <f>IF($M804&lt;NORMA!$O$23,"NO CUMPLE","CUMPLE")</f>
        <v>CUMPLE</v>
      </c>
      <c r="AA804" s="51" t="str">
        <f>IF($E804&gt;NORMA!$O$24,"NO CUMPLE","CUMPLE")</f>
        <v>CUMPLE</v>
      </c>
      <c r="AB804" s="51" t="str">
        <f>IF($F804&gt;NORMA!$O$25,"NO CUMPLE","CUMPLE")</f>
        <v>CUMPLE</v>
      </c>
      <c r="AC804" s="51" t="str">
        <f>IF($K804&gt;NORMA!$O$26,"NO CUMPLE","CUMPLE")</f>
        <v>CUMPLE</v>
      </c>
      <c r="AD804" s="51" t="str">
        <f>IF($J804&gt;NORMA!$O$27,"NO CUMPLE","CUMPLE")</f>
        <v>CUMPLE</v>
      </c>
      <c r="AE804" s="51" t="str">
        <f>IF($G804&gt;NORMA!$O$28,"NO CUMPLE","CUMPLE")</f>
        <v>CUMPLE</v>
      </c>
      <c r="AF804" s="51" t="str">
        <f>IF($H804&gt;NORMA!$O$29,"NO CUMPLE","CUMPLE")</f>
        <v>CUMPLE</v>
      </c>
      <c r="AG804" s="51" t="str">
        <f>IF($O804&gt;NORMA!$O$30,"NO CUMPLE","CUMPLE")</f>
        <v>CUMPLE</v>
      </c>
      <c r="AH804" s="51" t="str">
        <f>IF(AND($N804&gt;=NORMA!$R$18, $N804&lt;=NORMA!$S$18),"CUMPLE","NO CUMPLE")</f>
        <v>CUMPLE</v>
      </c>
      <c r="AI804" s="51" t="str">
        <f>IF($I804&gt;NORMA!$O$32,"NO CUMPLE","CUMPLE")</f>
        <v>CUMPLE</v>
      </c>
    </row>
    <row r="805" spans="1:35" ht="14.25" customHeight="1" x14ac:dyDescent="0.35">
      <c r="A805" s="213" t="s">
        <v>118</v>
      </c>
      <c r="B805" s="217" t="s">
        <v>119</v>
      </c>
      <c r="C805" s="240">
        <v>42279</v>
      </c>
      <c r="D805" s="251">
        <v>0.91666666666666663</v>
      </c>
      <c r="E805" s="246">
        <v>13</v>
      </c>
      <c r="F805" s="246">
        <v>7</v>
      </c>
      <c r="G805" s="246">
        <v>18</v>
      </c>
      <c r="H805" s="216">
        <v>2.13</v>
      </c>
      <c r="I805" s="247">
        <v>0.05</v>
      </c>
      <c r="J805" s="242">
        <v>0.76600000000000001</v>
      </c>
      <c r="K805" s="218">
        <v>9.2959999999999994</v>
      </c>
      <c r="L805" s="242">
        <v>1.6592660000000001</v>
      </c>
      <c r="M805" s="243">
        <v>1.67</v>
      </c>
      <c r="N805" s="243">
        <v>7.72</v>
      </c>
      <c r="O805" s="244">
        <v>1200000</v>
      </c>
      <c r="P805" s="51" t="str">
        <f>IF(M805&lt;NORMA!$O$7,"NO CUMPLE","CUMPLE")</f>
        <v>CUMPLE</v>
      </c>
      <c r="Q805" s="51" t="str">
        <f>IF(E805&gt;NORMA!$O$8,"NO CUMPLE","CUMPLE")</f>
        <v>CUMPLE</v>
      </c>
      <c r="R805" s="51" t="str">
        <f>IF(F805&gt;NORMA!$O$9,"NO CUMPLE","CUMPLE")</f>
        <v>CUMPLE</v>
      </c>
      <c r="S805" s="51" t="str">
        <f>IF(K805&gt;NORMA!$O$10,"NO CUMPLE","CUMPLE")</f>
        <v>CUMPLE</v>
      </c>
      <c r="T805" s="51" t="str">
        <f>IF(J805&gt;NORMA!$O$11,"NO CUMPLE","CUMPLE")</f>
        <v>CUMPLE</v>
      </c>
      <c r="U805" s="51" t="str">
        <f>IF(G805&gt;NORMA!$O$12,"NO CUMPLE","CUMPLE")</f>
        <v>CUMPLE</v>
      </c>
      <c r="V805" s="51" t="str">
        <f>IF(H805&gt;NORMA!$O$13,"NO CUMPLE","CUMPLE")</f>
        <v>CUMPLE</v>
      </c>
      <c r="W805" s="51" t="str">
        <f>IF(O805&gt;NORMA!$O$14,"NO CUMPLE","CUMPLE")</f>
        <v>NO CUMPLE</v>
      </c>
      <c r="X805" s="51" t="str">
        <f>IF(AND(N805&gt;=NORMA!$Q$4, N805&lt;=NORMA!$R$4),"CUMPLE","NO CUMPLE")</f>
        <v>CUMPLE</v>
      </c>
      <c r="Y805" s="51" t="str">
        <f>IF(I805&gt;NORMA!$O$16,"NO CUMPLE","CUMPLE")</f>
        <v>CUMPLE</v>
      </c>
      <c r="Z805" s="51" t="str">
        <f>IF($M805&lt;NORMA!$O$23,"NO CUMPLE","CUMPLE")</f>
        <v>NO CUMPLE</v>
      </c>
      <c r="AA805" s="51" t="str">
        <f>IF($E805&gt;NORMA!$O$24,"NO CUMPLE","CUMPLE")</f>
        <v>CUMPLE</v>
      </c>
      <c r="AB805" s="51" t="str">
        <f>IF($F805&gt;NORMA!$O$25,"NO CUMPLE","CUMPLE")</f>
        <v>CUMPLE</v>
      </c>
      <c r="AC805" s="51" t="str">
        <f>IF($K805&gt;NORMA!$O$26,"NO CUMPLE","CUMPLE")</f>
        <v>CUMPLE</v>
      </c>
      <c r="AD805" s="51" t="str">
        <f>IF($J805&gt;NORMA!$O$27,"NO CUMPLE","CUMPLE")</f>
        <v>CUMPLE</v>
      </c>
      <c r="AE805" s="51" t="str">
        <f>IF($G805&gt;NORMA!$O$28,"NO CUMPLE","CUMPLE")</f>
        <v>CUMPLE</v>
      </c>
      <c r="AF805" s="51" t="str">
        <f>IF($H805&gt;NORMA!$O$29,"NO CUMPLE","CUMPLE")</f>
        <v>CUMPLE</v>
      </c>
      <c r="AG805" s="51" t="str">
        <f>IF($O805&gt;NORMA!$O$30,"NO CUMPLE","CUMPLE")</f>
        <v>NO CUMPLE</v>
      </c>
      <c r="AH805" s="51" t="str">
        <f>IF(AND($N805&gt;=NORMA!$R$18, $N805&lt;=NORMA!$S$18),"CUMPLE","NO CUMPLE")</f>
        <v>CUMPLE</v>
      </c>
      <c r="AI805" s="51" t="str">
        <f>IF($I805&gt;NORMA!$O$32,"NO CUMPLE","CUMPLE")</f>
        <v>CUMPLE</v>
      </c>
    </row>
    <row r="806" spans="1:35" ht="14.25" customHeight="1" x14ac:dyDescent="0.35">
      <c r="A806" s="213" t="s">
        <v>121</v>
      </c>
      <c r="B806" s="217" t="s">
        <v>119</v>
      </c>
      <c r="C806" s="240">
        <v>42280</v>
      </c>
      <c r="D806" s="251">
        <v>0.25</v>
      </c>
      <c r="E806" s="246">
        <v>78</v>
      </c>
      <c r="F806" s="246">
        <v>116</v>
      </c>
      <c r="G806" s="246">
        <v>31</v>
      </c>
      <c r="H806" s="216">
        <v>3.95</v>
      </c>
      <c r="I806" s="247">
        <v>1.27</v>
      </c>
      <c r="J806" s="242">
        <v>5.83</v>
      </c>
      <c r="K806" s="218">
        <v>24.369999999999997</v>
      </c>
      <c r="L806" s="242">
        <v>1.3274600000000003</v>
      </c>
      <c r="M806" s="243">
        <v>1.27</v>
      </c>
      <c r="N806" s="243">
        <v>8</v>
      </c>
      <c r="O806" s="244">
        <v>2100000</v>
      </c>
      <c r="P806" s="51" t="str">
        <f>IF(M806&lt;NORMA!$O$7,"NO CUMPLE","CUMPLE")</f>
        <v>CUMPLE</v>
      </c>
      <c r="Q806" s="51" t="str">
        <f>IF(E806&gt;NORMA!$O$8,"NO CUMPLE","CUMPLE")</f>
        <v>CUMPLE</v>
      </c>
      <c r="R806" s="51" t="str">
        <f>IF(F806&gt;NORMA!$O$9,"NO CUMPLE","CUMPLE")</f>
        <v>CUMPLE</v>
      </c>
      <c r="S806" s="51" t="str">
        <f>IF(K806&gt;NORMA!$O$10,"NO CUMPLE","CUMPLE")</f>
        <v>NO CUMPLE</v>
      </c>
      <c r="T806" s="51" t="str">
        <f>IF(J806&gt;NORMA!$O$11,"NO CUMPLE","CUMPLE")</f>
        <v>NO CUMPLE</v>
      </c>
      <c r="U806" s="51" t="str">
        <f>IF(G806&gt;NORMA!$O$12,"NO CUMPLE","CUMPLE")</f>
        <v>CUMPLE</v>
      </c>
      <c r="V806" s="51" t="str">
        <f>IF(H806&gt;NORMA!$O$13,"NO CUMPLE","CUMPLE")</f>
        <v>CUMPLE</v>
      </c>
      <c r="W806" s="51" t="str">
        <f>IF(O806&gt;NORMA!$O$14,"NO CUMPLE","CUMPLE")</f>
        <v>NO CUMPLE</v>
      </c>
      <c r="X806" s="51" t="str">
        <f>IF(AND(N806&gt;=NORMA!$Q$4, N806&lt;=NORMA!$R$4),"CUMPLE","NO CUMPLE")</f>
        <v>CUMPLE</v>
      </c>
      <c r="Y806" s="51" t="str">
        <f>IF(I806&gt;NORMA!$O$16,"NO CUMPLE","CUMPLE")</f>
        <v>CUMPLE</v>
      </c>
      <c r="Z806" s="51" t="str">
        <f>IF($M806&lt;NORMA!$O$23,"NO CUMPLE","CUMPLE")</f>
        <v>NO CUMPLE</v>
      </c>
      <c r="AA806" s="51" t="str">
        <f>IF($E806&gt;NORMA!$O$24,"NO CUMPLE","CUMPLE")</f>
        <v>NO CUMPLE</v>
      </c>
      <c r="AB806" s="51" t="str">
        <f>IF($F806&gt;NORMA!$O$25,"NO CUMPLE","CUMPLE")</f>
        <v>NO CUMPLE</v>
      </c>
      <c r="AC806" s="51" t="str">
        <f>IF($K806&gt;NORMA!$O$26,"NO CUMPLE","CUMPLE")</f>
        <v>NO CUMPLE</v>
      </c>
      <c r="AD806" s="51" t="str">
        <f>IF($J806&gt;NORMA!$O$27,"NO CUMPLE","CUMPLE")</f>
        <v>NO CUMPLE</v>
      </c>
      <c r="AE806" s="51" t="str">
        <f>IF($G806&gt;NORMA!$O$28,"NO CUMPLE","CUMPLE")</f>
        <v>CUMPLE</v>
      </c>
      <c r="AF806" s="51" t="str">
        <f>IF($H806&gt;NORMA!$O$29,"NO CUMPLE","CUMPLE")</f>
        <v>CUMPLE</v>
      </c>
      <c r="AG806" s="51" t="str">
        <f>IF($O806&gt;NORMA!$O$30,"NO CUMPLE","CUMPLE")</f>
        <v>NO CUMPLE</v>
      </c>
      <c r="AH806" s="51" t="str">
        <f>IF(AND($N806&gt;=NORMA!$R$18, $N806&lt;=NORMA!$S$18),"CUMPLE","NO CUMPLE")</f>
        <v>CUMPLE</v>
      </c>
      <c r="AI806" s="51" t="str">
        <f>IF($I806&gt;NORMA!$O$32,"NO CUMPLE","CUMPLE")</f>
        <v>NO CUMPLE</v>
      </c>
    </row>
    <row r="807" spans="1:35" ht="14.25" customHeight="1" x14ac:dyDescent="0.35">
      <c r="A807" s="213" t="s">
        <v>117</v>
      </c>
      <c r="B807" s="267" t="s">
        <v>119</v>
      </c>
      <c r="C807" s="240">
        <v>42283</v>
      </c>
      <c r="D807" s="251">
        <v>0.5</v>
      </c>
      <c r="E807" s="246">
        <v>79</v>
      </c>
      <c r="F807" s="246">
        <v>131</v>
      </c>
      <c r="G807" s="246">
        <v>543</v>
      </c>
      <c r="H807" s="216">
        <v>0.67</v>
      </c>
      <c r="I807" s="247">
        <v>0.05</v>
      </c>
      <c r="J807" s="242">
        <v>2.46</v>
      </c>
      <c r="K807" s="218">
        <v>53.344000000000001</v>
      </c>
      <c r="L807" s="242">
        <v>0.69899999999999995</v>
      </c>
      <c r="M807" s="243">
        <v>5.94</v>
      </c>
      <c r="N807" s="243">
        <v>9</v>
      </c>
      <c r="O807" s="244">
        <v>11000</v>
      </c>
      <c r="P807" s="51" t="str">
        <f>IF(M807&lt;NORMA!$O$7,"NO CUMPLE","CUMPLE")</f>
        <v>CUMPLE</v>
      </c>
      <c r="Q807" s="51" t="str">
        <f>IF(E807&gt;NORMA!$O$8,"NO CUMPLE","CUMPLE")</f>
        <v>CUMPLE</v>
      </c>
      <c r="R807" s="51" t="str">
        <f>IF(F807&gt;NORMA!$O$9,"NO CUMPLE","CUMPLE")</f>
        <v>CUMPLE</v>
      </c>
      <c r="S807" s="51" t="str">
        <f>IF(K807&gt;NORMA!$O$10,"NO CUMPLE","CUMPLE")</f>
        <v>NO CUMPLE</v>
      </c>
      <c r="T807" s="51" t="str">
        <f>IF(J807&gt;NORMA!$O$11,"NO CUMPLE","CUMPLE")</f>
        <v>CUMPLE</v>
      </c>
      <c r="U807" s="51" t="str">
        <f>IF(G807&gt;NORMA!$O$12,"NO CUMPLE","CUMPLE")</f>
        <v>NO CUMPLE</v>
      </c>
      <c r="V807" s="51" t="str">
        <f>IF(H807&gt;NORMA!$O$13,"NO CUMPLE","CUMPLE")</f>
        <v>CUMPLE</v>
      </c>
      <c r="W807" s="51" t="str">
        <f>IF(O807&gt;NORMA!$O$14,"NO CUMPLE","CUMPLE")</f>
        <v>CUMPLE</v>
      </c>
      <c r="X807" s="51" t="str">
        <f>IF(AND(N807&gt;=NORMA!$Q$4, N807&lt;=NORMA!$R$4),"CUMPLE","NO CUMPLE")</f>
        <v>CUMPLE</v>
      </c>
      <c r="Y807" s="51" t="str">
        <f>IF(I807&gt;NORMA!$O$16,"NO CUMPLE","CUMPLE")</f>
        <v>CUMPLE</v>
      </c>
      <c r="Z807" s="51" t="str">
        <f>IF($M807&lt;NORMA!$O$23,"NO CUMPLE","CUMPLE")</f>
        <v>CUMPLE</v>
      </c>
      <c r="AA807" s="51" t="str">
        <f>IF($E807&gt;NORMA!$O$24,"NO CUMPLE","CUMPLE")</f>
        <v>NO CUMPLE</v>
      </c>
      <c r="AB807" s="51" t="str">
        <f>IF($F807&gt;NORMA!$O$25,"NO CUMPLE","CUMPLE")</f>
        <v>NO CUMPLE</v>
      </c>
      <c r="AC807" s="51" t="str">
        <f>IF($K807&gt;NORMA!$O$26,"NO CUMPLE","CUMPLE")</f>
        <v>NO CUMPLE</v>
      </c>
      <c r="AD807" s="51" t="str">
        <f>IF($J807&gt;NORMA!$O$27,"NO CUMPLE","CUMPLE")</f>
        <v>CUMPLE</v>
      </c>
      <c r="AE807" s="51" t="str">
        <f>IF($G807&gt;NORMA!$O$28,"NO CUMPLE","CUMPLE")</f>
        <v>NO CUMPLE</v>
      </c>
      <c r="AF807" s="51" t="str">
        <f>IF($H807&gt;NORMA!$O$29,"NO CUMPLE","CUMPLE")</f>
        <v>CUMPLE</v>
      </c>
      <c r="AG807" s="51" t="str">
        <f>IF($O807&gt;NORMA!$O$30,"NO CUMPLE","CUMPLE")</f>
        <v>CUMPLE</v>
      </c>
      <c r="AH807" s="51" t="str">
        <f>IF(AND($N807&gt;=NORMA!$R$18, $N807&lt;=NORMA!$S$18),"CUMPLE","NO CUMPLE")</f>
        <v>NO CUMPLE</v>
      </c>
      <c r="AI807" s="51" t="str">
        <f>IF($I807&gt;NORMA!$O$32,"NO CUMPLE","CUMPLE")</f>
        <v>CUMPLE</v>
      </c>
    </row>
    <row r="808" spans="1:35" ht="14.25" customHeight="1" x14ac:dyDescent="0.35">
      <c r="A808" s="213" t="s">
        <v>121</v>
      </c>
      <c r="B808" s="217" t="s">
        <v>119</v>
      </c>
      <c r="C808" s="240">
        <v>42284</v>
      </c>
      <c r="D808" s="251">
        <v>0.5</v>
      </c>
      <c r="E808" s="246">
        <v>96</v>
      </c>
      <c r="F808" s="246">
        <v>155</v>
      </c>
      <c r="G808" s="246">
        <v>70</v>
      </c>
      <c r="H808" s="216">
        <v>12.1</v>
      </c>
      <c r="I808" s="247">
        <v>3.74</v>
      </c>
      <c r="J808" s="242">
        <v>5.96</v>
      </c>
      <c r="K808" s="218">
        <v>33.572999999999993</v>
      </c>
      <c r="L808" s="242">
        <v>1.1148</v>
      </c>
      <c r="M808" s="243">
        <v>0.76</v>
      </c>
      <c r="N808" s="243">
        <v>7.7</v>
      </c>
      <c r="O808" s="244">
        <v>280000</v>
      </c>
      <c r="P808" s="51" t="str">
        <f>IF(M808&lt;NORMA!$O$7,"NO CUMPLE","CUMPLE")</f>
        <v>NO CUMPLE</v>
      </c>
      <c r="Q808" s="51" t="str">
        <f>IF(E808&gt;NORMA!$O$8,"NO CUMPLE","CUMPLE")</f>
        <v>CUMPLE</v>
      </c>
      <c r="R808" s="51" t="str">
        <f>IF(F808&gt;NORMA!$O$9,"NO CUMPLE","CUMPLE")</f>
        <v>CUMPLE</v>
      </c>
      <c r="S808" s="51" t="str">
        <f>IF(K808&gt;NORMA!$O$10,"NO CUMPLE","CUMPLE")</f>
        <v>NO CUMPLE</v>
      </c>
      <c r="T808" s="51" t="str">
        <f>IF(J808&gt;NORMA!$O$11,"NO CUMPLE","CUMPLE")</f>
        <v>NO CUMPLE</v>
      </c>
      <c r="U808" s="51" t="str">
        <f>IF(G808&gt;NORMA!$O$12,"NO CUMPLE","CUMPLE")</f>
        <v>CUMPLE</v>
      </c>
      <c r="V808" s="51" t="str">
        <f>IF(H808&gt;NORMA!$O$13,"NO CUMPLE","CUMPLE")</f>
        <v>CUMPLE</v>
      </c>
      <c r="W808" s="51" t="str">
        <f>IF(O808&gt;NORMA!$O$14,"NO CUMPLE","CUMPLE")</f>
        <v>CUMPLE</v>
      </c>
      <c r="X808" s="51" t="str">
        <f>IF(AND(N808&gt;=NORMA!$Q$4, N808&lt;=NORMA!$R$4),"CUMPLE","NO CUMPLE")</f>
        <v>CUMPLE</v>
      </c>
      <c r="Y808" s="51" t="str">
        <f>IF(I808&gt;NORMA!$O$16,"NO CUMPLE","CUMPLE")</f>
        <v>NO CUMPLE</v>
      </c>
      <c r="Z808" s="51" t="str">
        <f>IF($M808&lt;NORMA!$O$23,"NO CUMPLE","CUMPLE")</f>
        <v>NO CUMPLE</v>
      </c>
      <c r="AA808" s="51" t="str">
        <f>IF($E808&gt;NORMA!$O$24,"NO CUMPLE","CUMPLE")</f>
        <v>NO CUMPLE</v>
      </c>
      <c r="AB808" s="51" t="str">
        <f>IF($F808&gt;NORMA!$O$25,"NO CUMPLE","CUMPLE")</f>
        <v>NO CUMPLE</v>
      </c>
      <c r="AC808" s="51" t="str">
        <f>IF($K808&gt;NORMA!$O$26,"NO CUMPLE","CUMPLE")</f>
        <v>NO CUMPLE</v>
      </c>
      <c r="AD808" s="51" t="str">
        <f>IF($J808&gt;NORMA!$O$27,"NO CUMPLE","CUMPLE")</f>
        <v>NO CUMPLE</v>
      </c>
      <c r="AE808" s="51" t="str">
        <f>IF($G808&gt;NORMA!$O$28,"NO CUMPLE","CUMPLE")</f>
        <v>CUMPLE</v>
      </c>
      <c r="AF808" s="51" t="str">
        <f>IF($H808&gt;NORMA!$O$29,"NO CUMPLE","CUMPLE")</f>
        <v>NO CUMPLE</v>
      </c>
      <c r="AG808" s="51" t="str">
        <f>IF($O808&gt;NORMA!$O$30,"NO CUMPLE","CUMPLE")</f>
        <v>NO CUMPLE</v>
      </c>
      <c r="AH808" s="51" t="str">
        <f>IF(AND($N808&gt;=NORMA!$R$18, $N808&lt;=NORMA!$S$18),"CUMPLE","NO CUMPLE")</f>
        <v>CUMPLE</v>
      </c>
      <c r="AI808" s="51" t="str">
        <f>IF($I808&gt;NORMA!$O$32,"NO CUMPLE","CUMPLE")</f>
        <v>NO CUMPLE</v>
      </c>
    </row>
    <row r="809" spans="1:35" ht="14.25" customHeight="1" x14ac:dyDescent="0.35">
      <c r="A809" s="213" t="s">
        <v>120</v>
      </c>
      <c r="B809" s="217" t="s">
        <v>119</v>
      </c>
      <c r="C809" s="240">
        <v>42285</v>
      </c>
      <c r="D809" s="251">
        <v>0.25</v>
      </c>
      <c r="E809" s="246">
        <v>48</v>
      </c>
      <c r="F809" s="246">
        <v>81</v>
      </c>
      <c r="G809" s="246">
        <v>35</v>
      </c>
      <c r="H809" s="216">
        <v>2.54</v>
      </c>
      <c r="I809" s="247">
        <v>0.245</v>
      </c>
      <c r="J809" s="242">
        <v>1.08</v>
      </c>
      <c r="K809" s="218">
        <v>18.484999999999999</v>
      </c>
      <c r="L809" s="242">
        <v>1.0199399999999998</v>
      </c>
      <c r="M809" s="243">
        <v>1.52</v>
      </c>
      <c r="N809" s="243">
        <v>7.82</v>
      </c>
      <c r="O809" s="244">
        <v>63000</v>
      </c>
      <c r="P809" s="51" t="str">
        <f>IF(M809&lt;NORMA!$O$7,"NO CUMPLE","CUMPLE")</f>
        <v>CUMPLE</v>
      </c>
      <c r="Q809" s="51" t="str">
        <f>IF(E809&gt;NORMA!$O$8,"NO CUMPLE","CUMPLE")</f>
        <v>CUMPLE</v>
      </c>
      <c r="R809" s="51" t="str">
        <f>IF(F809&gt;NORMA!$O$9,"NO CUMPLE","CUMPLE")</f>
        <v>CUMPLE</v>
      </c>
      <c r="S809" s="51" t="str">
        <f>IF(K809&gt;NORMA!$O$10,"NO CUMPLE","CUMPLE")</f>
        <v>CUMPLE</v>
      </c>
      <c r="T809" s="51" t="str">
        <f>IF(J809&gt;NORMA!$O$11,"NO CUMPLE","CUMPLE")</f>
        <v>CUMPLE</v>
      </c>
      <c r="U809" s="51" t="str">
        <f>IF(G809&gt;NORMA!$O$12,"NO CUMPLE","CUMPLE")</f>
        <v>CUMPLE</v>
      </c>
      <c r="V809" s="51" t="str">
        <f>IF(H809&gt;NORMA!$O$13,"NO CUMPLE","CUMPLE")</f>
        <v>CUMPLE</v>
      </c>
      <c r="W809" s="51" t="str">
        <f>IF(O809&gt;NORMA!$O$14,"NO CUMPLE","CUMPLE")</f>
        <v>CUMPLE</v>
      </c>
      <c r="X809" s="51" t="str">
        <f>IF(AND(N809&gt;=NORMA!$Q$4, N809&lt;=NORMA!$R$4),"CUMPLE","NO CUMPLE")</f>
        <v>CUMPLE</v>
      </c>
      <c r="Y809" s="51" t="str">
        <f>IF(I809&gt;NORMA!$O$16,"NO CUMPLE","CUMPLE")</f>
        <v>CUMPLE</v>
      </c>
      <c r="Z809" s="51" t="str">
        <f>IF($M809&lt;NORMA!$O$23,"NO CUMPLE","CUMPLE")</f>
        <v>NO CUMPLE</v>
      </c>
      <c r="AA809" s="51" t="str">
        <f>IF($E809&gt;NORMA!$O$24,"NO CUMPLE","CUMPLE")</f>
        <v>NO CUMPLE</v>
      </c>
      <c r="AB809" s="51" t="str">
        <f>IF($F809&gt;NORMA!$O$25,"NO CUMPLE","CUMPLE")</f>
        <v>NO CUMPLE</v>
      </c>
      <c r="AC809" s="51" t="str">
        <f>IF($K809&gt;NORMA!$O$26,"NO CUMPLE","CUMPLE")</f>
        <v>NO CUMPLE</v>
      </c>
      <c r="AD809" s="51" t="str">
        <f>IF($J809&gt;NORMA!$O$27,"NO CUMPLE","CUMPLE")</f>
        <v>CUMPLE</v>
      </c>
      <c r="AE809" s="51" t="str">
        <f>IF($G809&gt;NORMA!$O$28,"NO CUMPLE","CUMPLE")</f>
        <v>CUMPLE</v>
      </c>
      <c r="AF809" s="51" t="str">
        <f>IF($H809&gt;NORMA!$O$29,"NO CUMPLE","CUMPLE")</f>
        <v>CUMPLE</v>
      </c>
      <c r="AG809" s="51" t="str">
        <f>IF($O809&gt;NORMA!$O$30,"NO CUMPLE","CUMPLE")</f>
        <v>CUMPLE</v>
      </c>
      <c r="AH809" s="51" t="str">
        <f>IF(AND($N809&gt;=NORMA!$R$18, $N809&lt;=NORMA!$S$18),"CUMPLE","NO CUMPLE")</f>
        <v>CUMPLE</v>
      </c>
      <c r="AI809" s="51" t="str">
        <f>IF($I809&gt;NORMA!$O$32,"NO CUMPLE","CUMPLE")</f>
        <v>CUMPLE</v>
      </c>
    </row>
    <row r="810" spans="1:35" ht="14.25" customHeight="1" x14ac:dyDescent="0.35">
      <c r="A810" s="213" t="s">
        <v>118</v>
      </c>
      <c r="B810" s="217" t="s">
        <v>119</v>
      </c>
      <c r="C810" s="240">
        <v>42285</v>
      </c>
      <c r="D810" s="251">
        <v>0.41666666666666669</v>
      </c>
      <c r="E810" s="246">
        <v>76</v>
      </c>
      <c r="F810" s="246">
        <v>126</v>
      </c>
      <c r="G810" s="246">
        <v>160</v>
      </c>
      <c r="H810" s="216">
        <v>4.43</v>
      </c>
      <c r="I810" s="247">
        <v>0.05</v>
      </c>
      <c r="J810" s="242">
        <v>1.04</v>
      </c>
      <c r="K810" s="218">
        <v>14.27</v>
      </c>
      <c r="L810" s="242">
        <v>0.76024000000000003</v>
      </c>
      <c r="M810" s="243">
        <v>1.31</v>
      </c>
      <c r="N810" s="243">
        <v>8.36</v>
      </c>
      <c r="O810" s="244">
        <v>120000</v>
      </c>
      <c r="P810" s="51" t="str">
        <f>IF(M810&lt;NORMA!$O$7,"NO CUMPLE","CUMPLE")</f>
        <v>CUMPLE</v>
      </c>
      <c r="Q810" s="51" t="str">
        <f>IF(E810&gt;NORMA!$O$8,"NO CUMPLE","CUMPLE")</f>
        <v>CUMPLE</v>
      </c>
      <c r="R810" s="51" t="str">
        <f>IF(F810&gt;NORMA!$O$9,"NO CUMPLE","CUMPLE")</f>
        <v>CUMPLE</v>
      </c>
      <c r="S810" s="51" t="str">
        <f>IF(K810&gt;NORMA!$O$10,"NO CUMPLE","CUMPLE")</f>
        <v>CUMPLE</v>
      </c>
      <c r="T810" s="51" t="str">
        <f>IF(J810&gt;NORMA!$O$11,"NO CUMPLE","CUMPLE")</f>
        <v>CUMPLE</v>
      </c>
      <c r="U810" s="51" t="str">
        <f>IF(G810&gt;NORMA!$O$12,"NO CUMPLE","CUMPLE")</f>
        <v>NO CUMPLE</v>
      </c>
      <c r="V810" s="51" t="str">
        <f>IF(H810&gt;NORMA!$O$13,"NO CUMPLE","CUMPLE")</f>
        <v>CUMPLE</v>
      </c>
      <c r="W810" s="51" t="str">
        <f>IF(O810&gt;NORMA!$O$14,"NO CUMPLE","CUMPLE")</f>
        <v>CUMPLE</v>
      </c>
      <c r="X810" s="51" t="str">
        <f>IF(AND(N810&gt;=NORMA!$Q$4, N810&lt;=NORMA!$R$4),"CUMPLE","NO CUMPLE")</f>
        <v>CUMPLE</v>
      </c>
      <c r="Y810" s="51" t="str">
        <f>IF(I810&gt;NORMA!$O$16,"NO CUMPLE","CUMPLE")</f>
        <v>CUMPLE</v>
      </c>
      <c r="Z810" s="51" t="str">
        <f>IF($M810&lt;NORMA!$O$23,"NO CUMPLE","CUMPLE")</f>
        <v>NO CUMPLE</v>
      </c>
      <c r="AA810" s="51" t="str">
        <f>IF($E810&gt;NORMA!$O$24,"NO CUMPLE","CUMPLE")</f>
        <v>NO CUMPLE</v>
      </c>
      <c r="AB810" s="51" t="str">
        <f>IF($F810&gt;NORMA!$O$25,"NO CUMPLE","CUMPLE")</f>
        <v>NO CUMPLE</v>
      </c>
      <c r="AC810" s="51" t="str">
        <f>IF($K810&gt;NORMA!$O$26,"NO CUMPLE","CUMPLE")</f>
        <v>NO CUMPLE</v>
      </c>
      <c r="AD810" s="51" t="str">
        <f>IF($J810&gt;NORMA!$O$27,"NO CUMPLE","CUMPLE")</f>
        <v>CUMPLE</v>
      </c>
      <c r="AE810" s="51" t="str">
        <f>IF($G810&gt;NORMA!$O$28,"NO CUMPLE","CUMPLE")</f>
        <v>NO CUMPLE</v>
      </c>
      <c r="AF810" s="51" t="str">
        <f>IF($H810&gt;NORMA!$O$29,"NO CUMPLE","CUMPLE")</f>
        <v>CUMPLE</v>
      </c>
      <c r="AG810" s="51" t="str">
        <f>IF($O810&gt;NORMA!$O$30,"NO CUMPLE","CUMPLE")</f>
        <v>NO CUMPLE</v>
      </c>
      <c r="AH810" s="51" t="str">
        <f>IF(AND($N810&gt;=NORMA!$R$18, $N810&lt;=NORMA!$S$18),"CUMPLE","NO CUMPLE")</f>
        <v>CUMPLE</v>
      </c>
      <c r="AI810" s="51" t="str">
        <f>IF($I810&gt;NORMA!$O$32,"NO CUMPLE","CUMPLE")</f>
        <v>CUMPLE</v>
      </c>
    </row>
    <row r="811" spans="1:35" ht="14.25" customHeight="1" x14ac:dyDescent="0.35">
      <c r="A811" s="213" t="s">
        <v>118</v>
      </c>
      <c r="B811" s="217" t="s">
        <v>119</v>
      </c>
      <c r="C811" s="240">
        <v>42290</v>
      </c>
      <c r="D811" s="251">
        <v>0.34583333333333338</v>
      </c>
      <c r="E811" s="246">
        <v>81</v>
      </c>
      <c r="F811" s="246">
        <v>116</v>
      </c>
      <c r="G811" s="246">
        <v>51</v>
      </c>
      <c r="H811" s="216">
        <v>0.79200000000000004</v>
      </c>
      <c r="I811" s="247">
        <v>0.05</v>
      </c>
      <c r="J811" s="242">
        <v>0.92600000000000005</v>
      </c>
      <c r="K811" s="218">
        <v>14.934999999999999</v>
      </c>
      <c r="L811" s="242">
        <v>0.61954000000000009</v>
      </c>
      <c r="M811" s="243">
        <v>1.48</v>
      </c>
      <c r="N811" s="243">
        <v>8.26</v>
      </c>
      <c r="O811" s="244">
        <v>1100000</v>
      </c>
      <c r="P811" s="51" t="str">
        <f>IF(M811&lt;NORMA!$O$7,"NO CUMPLE","CUMPLE")</f>
        <v>CUMPLE</v>
      </c>
      <c r="Q811" s="51" t="str">
        <f>IF(E811&gt;NORMA!$O$8,"NO CUMPLE","CUMPLE")</f>
        <v>CUMPLE</v>
      </c>
      <c r="R811" s="51" t="str">
        <f>IF(F811&gt;NORMA!$O$9,"NO CUMPLE","CUMPLE")</f>
        <v>CUMPLE</v>
      </c>
      <c r="S811" s="51" t="str">
        <f>IF(K811&gt;NORMA!$O$10,"NO CUMPLE","CUMPLE")</f>
        <v>CUMPLE</v>
      </c>
      <c r="T811" s="51" t="str">
        <f>IF(J811&gt;NORMA!$O$11,"NO CUMPLE","CUMPLE")</f>
        <v>CUMPLE</v>
      </c>
      <c r="U811" s="51" t="str">
        <f>IF(G811&gt;NORMA!$O$12,"NO CUMPLE","CUMPLE")</f>
        <v>CUMPLE</v>
      </c>
      <c r="V811" s="51" t="str">
        <f>IF(H811&gt;NORMA!$O$13,"NO CUMPLE","CUMPLE")</f>
        <v>CUMPLE</v>
      </c>
      <c r="W811" s="51" t="str">
        <f>IF(O811&gt;NORMA!$O$14,"NO CUMPLE","CUMPLE")</f>
        <v>NO CUMPLE</v>
      </c>
      <c r="X811" s="51" t="str">
        <f>IF(AND(N811&gt;=NORMA!$Q$4, N811&lt;=NORMA!$R$4),"CUMPLE","NO CUMPLE")</f>
        <v>CUMPLE</v>
      </c>
      <c r="Y811" s="51" t="str">
        <f>IF(I811&gt;NORMA!$O$16,"NO CUMPLE","CUMPLE")</f>
        <v>CUMPLE</v>
      </c>
      <c r="Z811" s="51" t="str">
        <f>IF($M811&lt;NORMA!$O$23,"NO CUMPLE","CUMPLE")</f>
        <v>NO CUMPLE</v>
      </c>
      <c r="AA811" s="51" t="str">
        <f>IF($E811&gt;NORMA!$O$24,"NO CUMPLE","CUMPLE")</f>
        <v>NO CUMPLE</v>
      </c>
      <c r="AB811" s="51" t="str">
        <f>IF($F811&gt;NORMA!$O$25,"NO CUMPLE","CUMPLE")</f>
        <v>NO CUMPLE</v>
      </c>
      <c r="AC811" s="51" t="str">
        <f>IF($K811&gt;NORMA!$O$26,"NO CUMPLE","CUMPLE")</f>
        <v>NO CUMPLE</v>
      </c>
      <c r="AD811" s="51" t="str">
        <f>IF($J811&gt;NORMA!$O$27,"NO CUMPLE","CUMPLE")</f>
        <v>CUMPLE</v>
      </c>
      <c r="AE811" s="51" t="str">
        <f>IF($G811&gt;NORMA!$O$28,"NO CUMPLE","CUMPLE")</f>
        <v>CUMPLE</v>
      </c>
      <c r="AF811" s="51" t="str">
        <f>IF($H811&gt;NORMA!$O$29,"NO CUMPLE","CUMPLE")</f>
        <v>CUMPLE</v>
      </c>
      <c r="AG811" s="51" t="str">
        <f>IF($O811&gt;NORMA!$O$30,"NO CUMPLE","CUMPLE")</f>
        <v>NO CUMPLE</v>
      </c>
      <c r="AH811" s="51" t="str">
        <f>IF(AND($N811&gt;=NORMA!$R$18, $N811&lt;=NORMA!$S$18),"CUMPLE","NO CUMPLE")</f>
        <v>CUMPLE</v>
      </c>
      <c r="AI811" s="51" t="str">
        <f>IF($I811&gt;NORMA!$O$32,"NO CUMPLE","CUMPLE")</f>
        <v>CUMPLE</v>
      </c>
    </row>
    <row r="812" spans="1:35" ht="14.25" customHeight="1" x14ac:dyDescent="0.35">
      <c r="A812" s="213" t="s">
        <v>117</v>
      </c>
      <c r="B812" s="267" t="s">
        <v>119</v>
      </c>
      <c r="C812" s="240">
        <v>42290</v>
      </c>
      <c r="D812" s="251">
        <v>0.59027777777777779</v>
      </c>
      <c r="E812" s="246">
        <v>126</v>
      </c>
      <c r="F812" s="246">
        <v>194</v>
      </c>
      <c r="G812" s="246">
        <v>1290</v>
      </c>
      <c r="H812" s="216">
        <v>0.67</v>
      </c>
      <c r="I812" s="247">
        <v>0.34100000000000003</v>
      </c>
      <c r="J812" s="242">
        <v>3.81</v>
      </c>
      <c r="K812" s="218">
        <v>40.954999999999991</v>
      </c>
      <c r="L812" s="242">
        <v>0.63275999999999999</v>
      </c>
      <c r="M812" s="243">
        <v>5.96</v>
      </c>
      <c r="N812" s="243">
        <v>10.26</v>
      </c>
      <c r="O812" s="244">
        <v>540</v>
      </c>
      <c r="P812" s="51" t="str">
        <f>IF(M812&lt;NORMA!$O$7,"NO CUMPLE","CUMPLE")</f>
        <v>CUMPLE</v>
      </c>
      <c r="Q812" s="51" t="str">
        <f>IF(E812&gt;NORMA!$O$8,"NO CUMPLE","CUMPLE")</f>
        <v>NO CUMPLE</v>
      </c>
      <c r="R812" s="51" t="str">
        <f>IF(F812&gt;NORMA!$O$9,"NO CUMPLE","CUMPLE")</f>
        <v>CUMPLE</v>
      </c>
      <c r="S812" s="51" t="str">
        <f>IF(K812&gt;NORMA!$O$10,"NO CUMPLE","CUMPLE")</f>
        <v>NO CUMPLE</v>
      </c>
      <c r="T812" s="51" t="str">
        <f>IF(J812&gt;NORMA!$O$11,"NO CUMPLE","CUMPLE")</f>
        <v>CUMPLE</v>
      </c>
      <c r="U812" s="51" t="str">
        <f>IF(G812&gt;NORMA!$O$12,"NO CUMPLE","CUMPLE")</f>
        <v>NO CUMPLE</v>
      </c>
      <c r="V812" s="51" t="str">
        <f>IF(H812&gt;NORMA!$O$13,"NO CUMPLE","CUMPLE")</f>
        <v>CUMPLE</v>
      </c>
      <c r="W812" s="51" t="str">
        <f>IF(O812&gt;NORMA!$O$14,"NO CUMPLE","CUMPLE")</f>
        <v>CUMPLE</v>
      </c>
      <c r="X812" s="51" t="str">
        <f>IF(AND(N812&gt;=NORMA!$Q$4, N812&lt;=NORMA!$R$4),"CUMPLE","NO CUMPLE")</f>
        <v>NO CUMPLE</v>
      </c>
      <c r="Y812" s="51" t="str">
        <f>IF(I812&gt;NORMA!$O$16,"NO CUMPLE","CUMPLE")</f>
        <v>CUMPLE</v>
      </c>
      <c r="Z812" s="51" t="str">
        <f>IF($M812&lt;NORMA!$O$23,"NO CUMPLE","CUMPLE")</f>
        <v>CUMPLE</v>
      </c>
      <c r="AA812" s="51" t="str">
        <f>IF($E812&gt;NORMA!$O$24,"NO CUMPLE","CUMPLE")</f>
        <v>NO CUMPLE</v>
      </c>
      <c r="AB812" s="51" t="str">
        <f>IF($F812&gt;NORMA!$O$25,"NO CUMPLE","CUMPLE")</f>
        <v>NO CUMPLE</v>
      </c>
      <c r="AC812" s="51" t="str">
        <f>IF($K812&gt;NORMA!$O$26,"NO CUMPLE","CUMPLE")</f>
        <v>NO CUMPLE</v>
      </c>
      <c r="AD812" s="51" t="str">
        <f>IF($J812&gt;NORMA!$O$27,"NO CUMPLE","CUMPLE")</f>
        <v>NO CUMPLE</v>
      </c>
      <c r="AE812" s="51" t="str">
        <f>IF($G812&gt;NORMA!$O$28,"NO CUMPLE","CUMPLE")</f>
        <v>NO CUMPLE</v>
      </c>
      <c r="AF812" s="51" t="str">
        <f>IF($H812&gt;NORMA!$O$29,"NO CUMPLE","CUMPLE")</f>
        <v>CUMPLE</v>
      </c>
      <c r="AG812" s="51" t="str">
        <f>IF($O812&gt;NORMA!$O$30,"NO CUMPLE","CUMPLE")</f>
        <v>CUMPLE</v>
      </c>
      <c r="AH812" s="51" t="str">
        <f>IF(AND($N812&gt;=NORMA!$R$18, $N812&lt;=NORMA!$S$18),"CUMPLE","NO CUMPLE")</f>
        <v>NO CUMPLE</v>
      </c>
      <c r="AI812" s="51" t="str">
        <f>IF($I812&gt;NORMA!$O$32,"NO CUMPLE","CUMPLE")</f>
        <v>CUMPLE</v>
      </c>
    </row>
    <row r="813" spans="1:35" ht="14.25" customHeight="1" x14ac:dyDescent="0.35">
      <c r="A813" s="213" t="s">
        <v>120</v>
      </c>
      <c r="B813" s="217" t="s">
        <v>119</v>
      </c>
      <c r="C813" s="240">
        <v>42291</v>
      </c>
      <c r="D813" s="251">
        <v>0.58333333333333337</v>
      </c>
      <c r="E813" s="246">
        <v>90</v>
      </c>
      <c r="F813" s="246">
        <v>129</v>
      </c>
      <c r="G813" s="246">
        <v>147</v>
      </c>
      <c r="H813" s="216">
        <v>5.99</v>
      </c>
      <c r="I813" s="247">
        <v>2.2000000000000002</v>
      </c>
      <c r="J813" s="242">
        <v>2.65</v>
      </c>
      <c r="K813" s="218">
        <v>33.271999999999998</v>
      </c>
      <c r="L813" s="242">
        <v>1.06</v>
      </c>
      <c r="M813" s="243">
        <v>0.83</v>
      </c>
      <c r="N813" s="243">
        <v>8.84</v>
      </c>
      <c r="O813" s="244">
        <v>540000</v>
      </c>
      <c r="P813" s="51" t="str">
        <f>IF(M813&lt;NORMA!$O$7,"NO CUMPLE","CUMPLE")</f>
        <v>NO CUMPLE</v>
      </c>
      <c r="Q813" s="51" t="str">
        <f>IF(E813&gt;NORMA!$O$8,"NO CUMPLE","CUMPLE")</f>
        <v>CUMPLE</v>
      </c>
      <c r="R813" s="51" t="str">
        <f>IF(F813&gt;NORMA!$O$9,"NO CUMPLE","CUMPLE")</f>
        <v>CUMPLE</v>
      </c>
      <c r="S813" s="51" t="str">
        <f>IF(K813&gt;NORMA!$O$10,"NO CUMPLE","CUMPLE")</f>
        <v>NO CUMPLE</v>
      </c>
      <c r="T813" s="51" t="str">
        <f>IF(J813&gt;NORMA!$O$11,"NO CUMPLE","CUMPLE")</f>
        <v>CUMPLE</v>
      </c>
      <c r="U813" s="51" t="str">
        <f>IF(G813&gt;NORMA!$O$12,"NO CUMPLE","CUMPLE")</f>
        <v>CUMPLE</v>
      </c>
      <c r="V813" s="51" t="str">
        <f>IF(H813&gt;NORMA!$O$13,"NO CUMPLE","CUMPLE")</f>
        <v>CUMPLE</v>
      </c>
      <c r="W813" s="51" t="str">
        <f>IF(O813&gt;NORMA!$O$14,"NO CUMPLE","CUMPLE")</f>
        <v>CUMPLE</v>
      </c>
      <c r="X813" s="51" t="str">
        <f>IF(AND(N813&gt;=NORMA!$Q$4, N813&lt;=NORMA!$R$4),"CUMPLE","NO CUMPLE")</f>
        <v>CUMPLE</v>
      </c>
      <c r="Y813" s="51" t="str">
        <f>IF(I813&gt;NORMA!$O$16,"NO CUMPLE","CUMPLE")</f>
        <v>CUMPLE</v>
      </c>
      <c r="Z813" s="51" t="str">
        <f>IF($M813&lt;NORMA!$O$23,"NO CUMPLE","CUMPLE")</f>
        <v>NO CUMPLE</v>
      </c>
      <c r="AA813" s="51" t="str">
        <f>IF($E813&gt;NORMA!$O$24,"NO CUMPLE","CUMPLE")</f>
        <v>NO CUMPLE</v>
      </c>
      <c r="AB813" s="51" t="str">
        <f>IF($F813&gt;NORMA!$O$25,"NO CUMPLE","CUMPLE")</f>
        <v>NO CUMPLE</v>
      </c>
      <c r="AC813" s="51" t="str">
        <f>IF($K813&gt;NORMA!$O$26,"NO CUMPLE","CUMPLE")</f>
        <v>NO CUMPLE</v>
      </c>
      <c r="AD813" s="51" t="str">
        <f>IF($J813&gt;NORMA!$O$27,"NO CUMPLE","CUMPLE")</f>
        <v>CUMPLE</v>
      </c>
      <c r="AE813" s="51" t="str">
        <f>IF($G813&gt;NORMA!$O$28,"NO CUMPLE","CUMPLE")</f>
        <v>NO CUMPLE</v>
      </c>
      <c r="AF813" s="51" t="str">
        <f>IF($H813&gt;NORMA!$O$29,"NO CUMPLE","CUMPLE")</f>
        <v>CUMPLE</v>
      </c>
      <c r="AG813" s="51" t="str">
        <f>IF($O813&gt;NORMA!$O$30,"NO CUMPLE","CUMPLE")</f>
        <v>NO CUMPLE</v>
      </c>
      <c r="AH813" s="51" t="str">
        <f>IF(AND($N813&gt;=NORMA!$R$18, $N813&lt;=NORMA!$S$18),"CUMPLE","NO CUMPLE")</f>
        <v>NO CUMPLE</v>
      </c>
      <c r="AI813" s="51" t="str">
        <f>IF($I813&gt;NORMA!$O$32,"NO CUMPLE","CUMPLE")</f>
        <v>NO CUMPLE</v>
      </c>
    </row>
    <row r="814" spans="1:35" ht="14.25" customHeight="1" x14ac:dyDescent="0.35">
      <c r="A814" s="213" t="s">
        <v>121</v>
      </c>
      <c r="B814" s="217" t="s">
        <v>119</v>
      </c>
      <c r="C814" s="240">
        <v>42291</v>
      </c>
      <c r="D814" s="251">
        <v>0.33333333333333331</v>
      </c>
      <c r="E814" s="246">
        <v>110</v>
      </c>
      <c r="F814" s="246">
        <v>179</v>
      </c>
      <c r="G814" s="246">
        <v>173</v>
      </c>
      <c r="H814" s="216">
        <v>3.79</v>
      </c>
      <c r="I814" s="247">
        <v>0.84799999999999998</v>
      </c>
      <c r="J814" s="242">
        <v>4.4800000000000004</v>
      </c>
      <c r="K814" s="218">
        <v>27.788</v>
      </c>
      <c r="L814" s="242">
        <v>1.1224000000000001</v>
      </c>
      <c r="M814" s="243">
        <v>0.81</v>
      </c>
      <c r="N814" s="243">
        <v>8.2799999999999994</v>
      </c>
      <c r="O814" s="244">
        <v>2100000</v>
      </c>
      <c r="P814" s="51" t="str">
        <f>IF(M814&lt;NORMA!$O$7,"NO CUMPLE","CUMPLE")</f>
        <v>NO CUMPLE</v>
      </c>
      <c r="Q814" s="51" t="str">
        <f>IF(E814&gt;NORMA!$O$8,"NO CUMPLE","CUMPLE")</f>
        <v>NO CUMPLE</v>
      </c>
      <c r="R814" s="51" t="str">
        <f>IF(F814&gt;NORMA!$O$9,"NO CUMPLE","CUMPLE")</f>
        <v>CUMPLE</v>
      </c>
      <c r="S814" s="51" t="str">
        <f>IF(K814&gt;NORMA!$O$10,"NO CUMPLE","CUMPLE")</f>
        <v>NO CUMPLE</v>
      </c>
      <c r="T814" s="51" t="str">
        <f>IF(J814&gt;NORMA!$O$11,"NO CUMPLE","CUMPLE")</f>
        <v>CUMPLE</v>
      </c>
      <c r="U814" s="51" t="str">
        <f>IF(G814&gt;NORMA!$O$12,"NO CUMPLE","CUMPLE")</f>
        <v>NO CUMPLE</v>
      </c>
      <c r="V814" s="51" t="str">
        <f>IF(H814&gt;NORMA!$O$13,"NO CUMPLE","CUMPLE")</f>
        <v>CUMPLE</v>
      </c>
      <c r="W814" s="51" t="str">
        <f>IF(O814&gt;NORMA!$O$14,"NO CUMPLE","CUMPLE")</f>
        <v>NO CUMPLE</v>
      </c>
      <c r="X814" s="51" t="str">
        <f>IF(AND(N814&gt;=NORMA!$Q$4, N814&lt;=NORMA!$R$4),"CUMPLE","NO CUMPLE")</f>
        <v>CUMPLE</v>
      </c>
      <c r="Y814" s="51" t="str">
        <f>IF(I814&gt;NORMA!$O$16,"NO CUMPLE","CUMPLE")</f>
        <v>CUMPLE</v>
      </c>
      <c r="Z814" s="51" t="str">
        <f>IF($M814&lt;NORMA!$O$23,"NO CUMPLE","CUMPLE")</f>
        <v>NO CUMPLE</v>
      </c>
      <c r="AA814" s="51" t="str">
        <f>IF($E814&gt;NORMA!$O$24,"NO CUMPLE","CUMPLE")</f>
        <v>NO CUMPLE</v>
      </c>
      <c r="AB814" s="51" t="str">
        <f>IF($F814&gt;NORMA!$O$25,"NO CUMPLE","CUMPLE")</f>
        <v>NO CUMPLE</v>
      </c>
      <c r="AC814" s="51" t="str">
        <f>IF($K814&gt;NORMA!$O$26,"NO CUMPLE","CUMPLE")</f>
        <v>NO CUMPLE</v>
      </c>
      <c r="AD814" s="51" t="str">
        <f>IF($J814&gt;NORMA!$O$27,"NO CUMPLE","CUMPLE")</f>
        <v>NO CUMPLE</v>
      </c>
      <c r="AE814" s="51" t="str">
        <f>IF($G814&gt;NORMA!$O$28,"NO CUMPLE","CUMPLE")</f>
        <v>NO CUMPLE</v>
      </c>
      <c r="AF814" s="51" t="str">
        <f>IF($H814&gt;NORMA!$O$29,"NO CUMPLE","CUMPLE")</f>
        <v>CUMPLE</v>
      </c>
      <c r="AG814" s="51" t="str">
        <f>IF($O814&gt;NORMA!$O$30,"NO CUMPLE","CUMPLE")</f>
        <v>NO CUMPLE</v>
      </c>
      <c r="AH814" s="51" t="str">
        <f>IF(AND($N814&gt;=NORMA!$R$18, $N814&lt;=NORMA!$S$18),"CUMPLE","NO CUMPLE")</f>
        <v>CUMPLE</v>
      </c>
      <c r="AI814" s="51" t="str">
        <f>IF($I814&gt;NORMA!$O$32,"NO CUMPLE","CUMPLE")</f>
        <v>CUMPLE</v>
      </c>
    </row>
    <row r="815" spans="1:35" ht="14.25" customHeight="1" x14ac:dyDescent="0.35">
      <c r="A815" s="213" t="s">
        <v>118</v>
      </c>
      <c r="B815" s="217" t="s">
        <v>119</v>
      </c>
      <c r="C815" s="240">
        <v>42294</v>
      </c>
      <c r="D815" s="251">
        <v>0.25</v>
      </c>
      <c r="E815" s="246">
        <v>34</v>
      </c>
      <c r="F815" s="246">
        <v>55</v>
      </c>
      <c r="G815" s="246">
        <v>17</v>
      </c>
      <c r="H815" s="216">
        <v>0.67</v>
      </c>
      <c r="I815" s="247">
        <v>0.05</v>
      </c>
      <c r="J815" s="242">
        <v>0.53400000000000003</v>
      </c>
      <c r="K815" s="218">
        <v>10.888999999999999</v>
      </c>
      <c r="L815" s="242">
        <v>0.70062000000000013</v>
      </c>
      <c r="M815" s="243">
        <v>2.5099999999999998</v>
      </c>
      <c r="N815" s="243">
        <v>8.01</v>
      </c>
      <c r="O815" s="244">
        <v>630</v>
      </c>
      <c r="P815" s="51" t="str">
        <f>IF(M815&lt;NORMA!$O$7,"NO CUMPLE","CUMPLE")</f>
        <v>CUMPLE</v>
      </c>
      <c r="Q815" s="51" t="str">
        <f>IF(E815&gt;NORMA!$O$8,"NO CUMPLE","CUMPLE")</f>
        <v>CUMPLE</v>
      </c>
      <c r="R815" s="51" t="str">
        <f>IF(F815&gt;NORMA!$O$9,"NO CUMPLE","CUMPLE")</f>
        <v>CUMPLE</v>
      </c>
      <c r="S815" s="51" t="str">
        <f>IF(K815&gt;NORMA!$O$10,"NO CUMPLE","CUMPLE")</f>
        <v>CUMPLE</v>
      </c>
      <c r="T815" s="51" t="str">
        <f>IF(J815&gt;NORMA!$O$11,"NO CUMPLE","CUMPLE")</f>
        <v>CUMPLE</v>
      </c>
      <c r="U815" s="51" t="str">
        <f>IF(G815&gt;NORMA!$O$12,"NO CUMPLE","CUMPLE")</f>
        <v>CUMPLE</v>
      </c>
      <c r="V815" s="51" t="str">
        <f>IF(H815&gt;NORMA!$O$13,"NO CUMPLE","CUMPLE")</f>
        <v>CUMPLE</v>
      </c>
      <c r="W815" s="51" t="str">
        <f>IF(O815&gt;NORMA!$O$14,"NO CUMPLE","CUMPLE")</f>
        <v>CUMPLE</v>
      </c>
      <c r="X815" s="51" t="str">
        <f>IF(AND(N815&gt;=NORMA!$Q$4, N815&lt;=NORMA!$R$4),"CUMPLE","NO CUMPLE")</f>
        <v>CUMPLE</v>
      </c>
      <c r="Y815" s="51" t="str">
        <f>IF(I815&gt;NORMA!$O$16,"NO CUMPLE","CUMPLE")</f>
        <v>CUMPLE</v>
      </c>
      <c r="Z815" s="51" t="str">
        <f>IF($M815&lt;NORMA!$O$23,"NO CUMPLE","CUMPLE")</f>
        <v>CUMPLE</v>
      </c>
      <c r="AA815" s="51" t="str">
        <f>IF($E815&gt;NORMA!$O$24,"NO CUMPLE","CUMPLE")</f>
        <v>NO CUMPLE</v>
      </c>
      <c r="AB815" s="51" t="str">
        <f>IF($F815&gt;NORMA!$O$25,"NO CUMPLE","CUMPLE")</f>
        <v>NO CUMPLE</v>
      </c>
      <c r="AC815" s="51" t="str">
        <f>IF($K815&gt;NORMA!$O$26,"NO CUMPLE","CUMPLE")</f>
        <v>NO CUMPLE</v>
      </c>
      <c r="AD815" s="51" t="str">
        <f>IF($J815&gt;NORMA!$O$27,"NO CUMPLE","CUMPLE")</f>
        <v>CUMPLE</v>
      </c>
      <c r="AE815" s="51" t="str">
        <f>IF($G815&gt;NORMA!$O$28,"NO CUMPLE","CUMPLE")</f>
        <v>CUMPLE</v>
      </c>
      <c r="AF815" s="51" t="str">
        <f>IF($H815&gt;NORMA!$O$29,"NO CUMPLE","CUMPLE")</f>
        <v>CUMPLE</v>
      </c>
      <c r="AG815" s="51" t="str">
        <f>IF($O815&gt;NORMA!$O$30,"NO CUMPLE","CUMPLE")</f>
        <v>CUMPLE</v>
      </c>
      <c r="AH815" s="51" t="str">
        <f>IF(AND($N815&gt;=NORMA!$R$18, $N815&lt;=NORMA!$S$18),"CUMPLE","NO CUMPLE")</f>
        <v>CUMPLE</v>
      </c>
      <c r="AI815" s="51" t="str">
        <f>IF($I815&gt;NORMA!$O$32,"NO CUMPLE","CUMPLE")</f>
        <v>CUMPLE</v>
      </c>
    </row>
    <row r="816" spans="1:35" ht="14.25" customHeight="1" x14ac:dyDescent="0.35">
      <c r="A816" s="213" t="s">
        <v>121</v>
      </c>
      <c r="B816" s="217" t="s">
        <v>119</v>
      </c>
      <c r="C816" s="240">
        <v>42296</v>
      </c>
      <c r="D816" s="251">
        <v>0.58333333333333337</v>
      </c>
      <c r="E816" s="246">
        <v>118</v>
      </c>
      <c r="F816" s="246">
        <v>181</v>
      </c>
      <c r="G816" s="246">
        <v>50</v>
      </c>
      <c r="H816" s="216">
        <v>5.18</v>
      </c>
      <c r="I816" s="247">
        <v>3.57</v>
      </c>
      <c r="J816" s="242">
        <v>4.8499999999999996</v>
      </c>
      <c r="K816" s="218">
        <v>32.566000000000003</v>
      </c>
      <c r="L816" s="242">
        <v>1.3457999999999999</v>
      </c>
      <c r="M816" s="243">
        <v>0.76</v>
      </c>
      <c r="N816" s="243">
        <v>7.67</v>
      </c>
      <c r="O816" s="244">
        <v>430000</v>
      </c>
      <c r="P816" s="51" t="str">
        <f>IF(M816&lt;NORMA!$O$7,"NO CUMPLE","CUMPLE")</f>
        <v>NO CUMPLE</v>
      </c>
      <c r="Q816" s="51" t="str">
        <f>IF(E816&gt;NORMA!$O$8,"NO CUMPLE","CUMPLE")</f>
        <v>NO CUMPLE</v>
      </c>
      <c r="R816" s="51" t="str">
        <f>IF(F816&gt;NORMA!$O$9,"NO CUMPLE","CUMPLE")</f>
        <v>CUMPLE</v>
      </c>
      <c r="S816" s="51" t="str">
        <f>IF(K816&gt;NORMA!$O$10,"NO CUMPLE","CUMPLE")</f>
        <v>NO CUMPLE</v>
      </c>
      <c r="T816" s="51" t="str">
        <f>IF(J816&gt;NORMA!$O$11,"NO CUMPLE","CUMPLE")</f>
        <v>CUMPLE</v>
      </c>
      <c r="U816" s="51" t="str">
        <f>IF(G816&gt;NORMA!$O$12,"NO CUMPLE","CUMPLE")</f>
        <v>CUMPLE</v>
      </c>
      <c r="V816" s="51" t="str">
        <f>IF(H816&gt;NORMA!$O$13,"NO CUMPLE","CUMPLE")</f>
        <v>CUMPLE</v>
      </c>
      <c r="W816" s="51" t="str">
        <f>IF(O816&gt;NORMA!$O$14,"NO CUMPLE","CUMPLE")</f>
        <v>CUMPLE</v>
      </c>
      <c r="X816" s="51" t="str">
        <f>IF(AND(N816&gt;=NORMA!$Q$4, N816&lt;=NORMA!$R$4),"CUMPLE","NO CUMPLE")</f>
        <v>CUMPLE</v>
      </c>
      <c r="Y816" s="51" t="str">
        <f>IF(I816&gt;NORMA!$O$16,"NO CUMPLE","CUMPLE")</f>
        <v>NO CUMPLE</v>
      </c>
      <c r="Z816" s="51" t="str">
        <f>IF($M816&lt;NORMA!$O$23,"NO CUMPLE","CUMPLE")</f>
        <v>NO CUMPLE</v>
      </c>
      <c r="AA816" s="51" t="str">
        <f>IF($E816&gt;NORMA!$O$24,"NO CUMPLE","CUMPLE")</f>
        <v>NO CUMPLE</v>
      </c>
      <c r="AB816" s="51" t="str">
        <f>IF($F816&gt;NORMA!$O$25,"NO CUMPLE","CUMPLE")</f>
        <v>NO CUMPLE</v>
      </c>
      <c r="AC816" s="51" t="str">
        <f>IF($K816&gt;NORMA!$O$26,"NO CUMPLE","CUMPLE")</f>
        <v>NO CUMPLE</v>
      </c>
      <c r="AD816" s="51" t="str">
        <f>IF($J816&gt;NORMA!$O$27,"NO CUMPLE","CUMPLE")</f>
        <v>NO CUMPLE</v>
      </c>
      <c r="AE816" s="51" t="str">
        <f>IF($G816&gt;NORMA!$O$28,"NO CUMPLE","CUMPLE")</f>
        <v>CUMPLE</v>
      </c>
      <c r="AF816" s="51" t="str">
        <f>IF($H816&gt;NORMA!$O$29,"NO CUMPLE","CUMPLE")</f>
        <v>CUMPLE</v>
      </c>
      <c r="AG816" s="51" t="str">
        <f>IF($O816&gt;NORMA!$O$30,"NO CUMPLE","CUMPLE")</f>
        <v>NO CUMPLE</v>
      </c>
      <c r="AH816" s="51" t="str">
        <f>IF(AND($N816&gt;=NORMA!$R$18, $N816&lt;=NORMA!$S$18),"CUMPLE","NO CUMPLE")</f>
        <v>CUMPLE</v>
      </c>
      <c r="AI816" s="51" t="str">
        <f>IF($I816&gt;NORMA!$O$32,"NO CUMPLE","CUMPLE")</f>
        <v>NO CUMPLE</v>
      </c>
    </row>
    <row r="817" spans="1:35" ht="14.25" customHeight="1" x14ac:dyDescent="0.35">
      <c r="A817" s="213" t="s">
        <v>117</v>
      </c>
      <c r="B817" s="267" t="s">
        <v>119</v>
      </c>
      <c r="C817" s="240">
        <v>42296</v>
      </c>
      <c r="D817" s="251">
        <v>0.66666666666666663</v>
      </c>
      <c r="E817" s="246">
        <v>167</v>
      </c>
      <c r="F817" s="246">
        <v>270</v>
      </c>
      <c r="G817" s="246">
        <v>1950</v>
      </c>
      <c r="H817" s="216">
        <v>0.67</v>
      </c>
      <c r="I817" s="247">
        <v>0.19600000000000001</v>
      </c>
      <c r="J817" s="242">
        <v>5.77</v>
      </c>
      <c r="K817" s="218">
        <v>72.414999999999992</v>
      </c>
      <c r="L817" s="242">
        <v>0.63175999999999999</v>
      </c>
      <c r="M817" s="243">
        <v>6.86</v>
      </c>
      <c r="N817" s="243">
        <v>9.6199999999999992</v>
      </c>
      <c r="O817" s="244">
        <v>54000</v>
      </c>
      <c r="P817" s="51" t="str">
        <f>IF(M817&lt;NORMA!$O$7,"NO CUMPLE","CUMPLE")</f>
        <v>CUMPLE</v>
      </c>
      <c r="Q817" s="51" t="str">
        <f>IF(E817&gt;NORMA!$O$8,"NO CUMPLE","CUMPLE")</f>
        <v>NO CUMPLE</v>
      </c>
      <c r="R817" s="51" t="str">
        <f>IF(F817&gt;NORMA!$O$9,"NO CUMPLE","CUMPLE")</f>
        <v>NO CUMPLE</v>
      </c>
      <c r="S817" s="51" t="str">
        <f>IF(K817&gt;NORMA!$O$10,"NO CUMPLE","CUMPLE")</f>
        <v>NO CUMPLE</v>
      </c>
      <c r="T817" s="51" t="str">
        <f>IF(J817&gt;NORMA!$O$11,"NO CUMPLE","CUMPLE")</f>
        <v>NO CUMPLE</v>
      </c>
      <c r="U817" s="51" t="str">
        <f>IF(G817&gt;NORMA!$O$12,"NO CUMPLE","CUMPLE")</f>
        <v>NO CUMPLE</v>
      </c>
      <c r="V817" s="51" t="str">
        <f>IF(H817&gt;NORMA!$O$13,"NO CUMPLE","CUMPLE")</f>
        <v>CUMPLE</v>
      </c>
      <c r="W817" s="51" t="str">
        <f>IF(O817&gt;NORMA!$O$14,"NO CUMPLE","CUMPLE")</f>
        <v>CUMPLE</v>
      </c>
      <c r="X817" s="51" t="str">
        <f>IF(AND(N817&gt;=NORMA!$Q$4, N817&lt;=NORMA!$R$4),"CUMPLE","NO CUMPLE")</f>
        <v>NO CUMPLE</v>
      </c>
      <c r="Y817" s="51" t="str">
        <f>IF(I817&gt;NORMA!$O$16,"NO CUMPLE","CUMPLE")</f>
        <v>CUMPLE</v>
      </c>
      <c r="Z817" s="51" t="str">
        <f>IF($M817&lt;NORMA!$O$23,"NO CUMPLE","CUMPLE")</f>
        <v>CUMPLE</v>
      </c>
      <c r="AA817" s="51" t="str">
        <f>IF($E817&gt;NORMA!$O$24,"NO CUMPLE","CUMPLE")</f>
        <v>NO CUMPLE</v>
      </c>
      <c r="AB817" s="51" t="str">
        <f>IF($F817&gt;NORMA!$O$25,"NO CUMPLE","CUMPLE")</f>
        <v>NO CUMPLE</v>
      </c>
      <c r="AC817" s="51" t="str">
        <f>IF($K817&gt;NORMA!$O$26,"NO CUMPLE","CUMPLE")</f>
        <v>NO CUMPLE</v>
      </c>
      <c r="AD817" s="51" t="str">
        <f>IF($J817&gt;NORMA!$O$27,"NO CUMPLE","CUMPLE")</f>
        <v>NO CUMPLE</v>
      </c>
      <c r="AE817" s="51" t="str">
        <f>IF($G817&gt;NORMA!$O$28,"NO CUMPLE","CUMPLE")</f>
        <v>NO CUMPLE</v>
      </c>
      <c r="AF817" s="51" t="str">
        <f>IF($H817&gt;NORMA!$O$29,"NO CUMPLE","CUMPLE")</f>
        <v>CUMPLE</v>
      </c>
      <c r="AG817" s="51" t="str">
        <f>IF($O817&gt;NORMA!$O$30,"NO CUMPLE","CUMPLE")</f>
        <v>CUMPLE</v>
      </c>
      <c r="AH817" s="51" t="str">
        <f>IF(AND($N817&gt;=NORMA!$R$18, $N817&lt;=NORMA!$S$18),"CUMPLE","NO CUMPLE")</f>
        <v>NO CUMPLE</v>
      </c>
      <c r="AI817" s="51" t="str">
        <f>IF($I817&gt;NORMA!$O$32,"NO CUMPLE","CUMPLE")</f>
        <v>CUMPLE</v>
      </c>
    </row>
    <row r="818" spans="1:35" ht="14.25" customHeight="1" x14ac:dyDescent="0.35">
      <c r="A818" s="213" t="s">
        <v>120</v>
      </c>
      <c r="B818" s="217" t="s">
        <v>119</v>
      </c>
      <c r="C818" s="240">
        <v>42297</v>
      </c>
      <c r="D818" s="251">
        <v>0.66666666666666663</v>
      </c>
      <c r="E818" s="246">
        <v>160</v>
      </c>
      <c r="F818" s="246">
        <v>215</v>
      </c>
      <c r="G818" s="246">
        <v>138</v>
      </c>
      <c r="H818" s="216">
        <v>1.47</v>
      </c>
      <c r="I818" s="247">
        <v>2.4300000000000002</v>
      </c>
      <c r="J818" s="242">
        <v>3.15</v>
      </c>
      <c r="K818" s="218">
        <v>30.837000000000003</v>
      </c>
      <c r="L818" s="242">
        <v>1.1382000000000001</v>
      </c>
      <c r="M818" s="243">
        <v>0.83</v>
      </c>
      <c r="N818" s="243">
        <v>8.73</v>
      </c>
      <c r="O818" s="244">
        <v>2200000</v>
      </c>
      <c r="P818" s="51" t="str">
        <f>IF(M818&lt;NORMA!$O$7,"NO CUMPLE","CUMPLE")</f>
        <v>NO CUMPLE</v>
      </c>
      <c r="Q818" s="51" t="str">
        <f>IF(E818&gt;NORMA!$O$8,"NO CUMPLE","CUMPLE")</f>
        <v>NO CUMPLE</v>
      </c>
      <c r="R818" s="51" t="str">
        <f>IF(F818&gt;NORMA!$O$9,"NO CUMPLE","CUMPLE")</f>
        <v>NO CUMPLE</v>
      </c>
      <c r="S818" s="51" t="str">
        <f>IF(K818&gt;NORMA!$O$10,"NO CUMPLE","CUMPLE")</f>
        <v>NO CUMPLE</v>
      </c>
      <c r="T818" s="51" t="str">
        <f>IF(J818&gt;NORMA!$O$11,"NO CUMPLE","CUMPLE")</f>
        <v>CUMPLE</v>
      </c>
      <c r="U818" s="51" t="str">
        <f>IF(G818&gt;NORMA!$O$12,"NO CUMPLE","CUMPLE")</f>
        <v>CUMPLE</v>
      </c>
      <c r="V818" s="51" t="str">
        <f>IF(H818&gt;NORMA!$O$13,"NO CUMPLE","CUMPLE")</f>
        <v>CUMPLE</v>
      </c>
      <c r="W818" s="51" t="str">
        <f>IF(O818&gt;NORMA!$O$14,"NO CUMPLE","CUMPLE")</f>
        <v>NO CUMPLE</v>
      </c>
      <c r="X818" s="51" t="str">
        <f>IF(AND(N818&gt;=NORMA!$Q$4, N818&lt;=NORMA!$R$4),"CUMPLE","NO CUMPLE")</f>
        <v>CUMPLE</v>
      </c>
      <c r="Y818" s="51" t="str">
        <f>IF(I818&gt;NORMA!$O$16,"NO CUMPLE","CUMPLE")</f>
        <v>CUMPLE</v>
      </c>
      <c r="Z818" s="51" t="str">
        <f>IF($M818&lt;NORMA!$O$23,"NO CUMPLE","CUMPLE")</f>
        <v>NO CUMPLE</v>
      </c>
      <c r="AA818" s="51" t="str">
        <f>IF($E818&gt;NORMA!$O$24,"NO CUMPLE","CUMPLE")</f>
        <v>NO CUMPLE</v>
      </c>
      <c r="AB818" s="51" t="str">
        <f>IF($F818&gt;NORMA!$O$25,"NO CUMPLE","CUMPLE")</f>
        <v>NO CUMPLE</v>
      </c>
      <c r="AC818" s="51" t="str">
        <f>IF($K818&gt;NORMA!$O$26,"NO CUMPLE","CUMPLE")</f>
        <v>NO CUMPLE</v>
      </c>
      <c r="AD818" s="51" t="str">
        <f>IF($J818&gt;NORMA!$O$27,"NO CUMPLE","CUMPLE")</f>
        <v>NO CUMPLE</v>
      </c>
      <c r="AE818" s="51" t="str">
        <f>IF($G818&gt;NORMA!$O$28,"NO CUMPLE","CUMPLE")</f>
        <v>CUMPLE</v>
      </c>
      <c r="AF818" s="51" t="str">
        <f>IF($H818&gt;NORMA!$O$29,"NO CUMPLE","CUMPLE")</f>
        <v>CUMPLE</v>
      </c>
      <c r="AG818" s="51" t="str">
        <f>IF($O818&gt;NORMA!$O$30,"NO CUMPLE","CUMPLE")</f>
        <v>NO CUMPLE</v>
      </c>
      <c r="AH818" s="51" t="str">
        <f>IF(AND($N818&gt;=NORMA!$R$18, $N818&lt;=NORMA!$S$18),"CUMPLE","NO CUMPLE")</f>
        <v>NO CUMPLE</v>
      </c>
      <c r="AI818" s="51" t="str">
        <f>IF($I818&gt;NORMA!$O$32,"NO CUMPLE","CUMPLE")</f>
        <v>NO CUMPLE</v>
      </c>
    </row>
    <row r="819" spans="1:35" ht="14.25" customHeight="1" x14ac:dyDescent="0.35">
      <c r="A819" s="213" t="s">
        <v>121</v>
      </c>
      <c r="B819" s="217" t="s">
        <v>119</v>
      </c>
      <c r="C819" s="240">
        <v>42303</v>
      </c>
      <c r="D819" s="251">
        <v>0.66666666666666663</v>
      </c>
      <c r="E819" s="246">
        <v>118</v>
      </c>
      <c r="F819" s="246">
        <v>196</v>
      </c>
      <c r="G819" s="246">
        <v>82</v>
      </c>
      <c r="H819" s="216">
        <v>25.8</v>
      </c>
      <c r="I819" s="247">
        <v>1.91</v>
      </c>
      <c r="J819" s="242">
        <v>7.45</v>
      </c>
      <c r="K819" s="218">
        <v>37.223000000000006</v>
      </c>
      <c r="L819" s="242">
        <v>1.1536</v>
      </c>
      <c r="M819" s="243">
        <v>0.82</v>
      </c>
      <c r="N819" s="243">
        <v>7.66</v>
      </c>
      <c r="O819" s="244">
        <v>15000000</v>
      </c>
      <c r="P819" s="51" t="str">
        <f>IF(M819&lt;NORMA!$O$7,"NO CUMPLE","CUMPLE")</f>
        <v>NO CUMPLE</v>
      </c>
      <c r="Q819" s="51" t="str">
        <f>IF(E819&gt;NORMA!$O$8,"NO CUMPLE","CUMPLE")</f>
        <v>NO CUMPLE</v>
      </c>
      <c r="R819" s="51" t="str">
        <f>IF(F819&gt;NORMA!$O$9,"NO CUMPLE","CUMPLE")</f>
        <v>CUMPLE</v>
      </c>
      <c r="S819" s="51" t="str">
        <f>IF(K819&gt;NORMA!$O$10,"NO CUMPLE","CUMPLE")</f>
        <v>NO CUMPLE</v>
      </c>
      <c r="T819" s="51" t="str">
        <f>IF(J819&gt;NORMA!$O$11,"NO CUMPLE","CUMPLE")</f>
        <v>NO CUMPLE</v>
      </c>
      <c r="U819" s="51" t="str">
        <f>IF(G819&gt;NORMA!$O$12,"NO CUMPLE","CUMPLE")</f>
        <v>CUMPLE</v>
      </c>
      <c r="V819" s="51" t="str">
        <f>IF(H819&gt;NORMA!$O$13,"NO CUMPLE","CUMPLE")</f>
        <v>NO CUMPLE</v>
      </c>
      <c r="W819" s="51" t="str">
        <f>IF(O819&gt;NORMA!$O$14,"NO CUMPLE","CUMPLE")</f>
        <v>NO CUMPLE</v>
      </c>
      <c r="X819" s="51" t="str">
        <f>IF(AND(N819&gt;=NORMA!$Q$4, N819&lt;=NORMA!$R$4),"CUMPLE","NO CUMPLE")</f>
        <v>CUMPLE</v>
      </c>
      <c r="Y819" s="51" t="str">
        <f>IF(I819&gt;NORMA!$O$16,"NO CUMPLE","CUMPLE")</f>
        <v>CUMPLE</v>
      </c>
      <c r="Z819" s="51" t="str">
        <f>IF($M819&lt;NORMA!$O$23,"NO CUMPLE","CUMPLE")</f>
        <v>NO CUMPLE</v>
      </c>
      <c r="AA819" s="51" t="str">
        <f>IF($E819&gt;NORMA!$O$24,"NO CUMPLE","CUMPLE")</f>
        <v>NO CUMPLE</v>
      </c>
      <c r="AB819" s="51" t="str">
        <f>IF($F819&gt;NORMA!$O$25,"NO CUMPLE","CUMPLE")</f>
        <v>NO CUMPLE</v>
      </c>
      <c r="AC819" s="51" t="str">
        <f>IF($K819&gt;NORMA!$O$26,"NO CUMPLE","CUMPLE")</f>
        <v>NO CUMPLE</v>
      </c>
      <c r="AD819" s="51" t="str">
        <f>IF($J819&gt;NORMA!$O$27,"NO CUMPLE","CUMPLE")</f>
        <v>NO CUMPLE</v>
      </c>
      <c r="AE819" s="51" t="str">
        <f>IF($G819&gt;NORMA!$O$28,"NO CUMPLE","CUMPLE")</f>
        <v>CUMPLE</v>
      </c>
      <c r="AF819" s="51" t="str">
        <f>IF($H819&gt;NORMA!$O$29,"NO CUMPLE","CUMPLE")</f>
        <v>NO CUMPLE</v>
      </c>
      <c r="AG819" s="51" t="str">
        <f>IF($O819&gt;NORMA!$O$30,"NO CUMPLE","CUMPLE")</f>
        <v>NO CUMPLE</v>
      </c>
      <c r="AH819" s="51" t="str">
        <f>IF(AND($N819&gt;=NORMA!$R$18, $N819&lt;=NORMA!$S$18),"CUMPLE","NO CUMPLE")</f>
        <v>CUMPLE</v>
      </c>
      <c r="AI819" s="51" t="str">
        <f>IF($I819&gt;NORMA!$O$32,"NO CUMPLE","CUMPLE")</f>
        <v>NO CUMPLE</v>
      </c>
    </row>
    <row r="820" spans="1:35" ht="14.25" customHeight="1" x14ac:dyDescent="0.35">
      <c r="A820" s="256" t="s">
        <v>121</v>
      </c>
      <c r="B820" s="217" t="s">
        <v>119</v>
      </c>
      <c r="C820" s="215">
        <v>42830</v>
      </c>
      <c r="D820" s="251">
        <v>0.5</v>
      </c>
      <c r="E820" s="246">
        <v>34.299999999999997</v>
      </c>
      <c r="F820" s="246">
        <v>949</v>
      </c>
      <c r="G820" s="246">
        <v>35</v>
      </c>
      <c r="H820" s="246">
        <v>14</v>
      </c>
      <c r="I820" s="247">
        <v>0.78</v>
      </c>
      <c r="J820" s="248">
        <v>1.218</v>
      </c>
      <c r="K820" s="247">
        <v>14.010999999999999</v>
      </c>
      <c r="L820" s="242">
        <v>2.2444000000000002</v>
      </c>
      <c r="M820" s="249">
        <v>0.74</v>
      </c>
      <c r="N820" s="249">
        <v>7.34</v>
      </c>
      <c r="O820" s="250">
        <v>2400000</v>
      </c>
      <c r="P820" s="51" t="str">
        <f>IF(M820&lt;NORMA!$O$7,"NO CUMPLE","CUMPLE")</f>
        <v>NO CUMPLE</v>
      </c>
      <c r="Q820" s="51" t="str">
        <f>IF(E820&gt;NORMA!$O$8,"NO CUMPLE","CUMPLE")</f>
        <v>CUMPLE</v>
      </c>
      <c r="R820" s="51" t="str">
        <f>IF(F820&gt;NORMA!$O$9,"NO CUMPLE","CUMPLE")</f>
        <v>NO CUMPLE</v>
      </c>
      <c r="S820" s="51" t="str">
        <f>IF(K820&gt;NORMA!$O$10,"NO CUMPLE","CUMPLE")</f>
        <v>CUMPLE</v>
      </c>
      <c r="T820" s="51" t="str">
        <f>IF(J820&gt;NORMA!$O$11,"NO CUMPLE","CUMPLE")</f>
        <v>CUMPLE</v>
      </c>
      <c r="U820" s="51" t="str">
        <f>IF(G820&gt;NORMA!$O$12,"NO CUMPLE","CUMPLE")</f>
        <v>CUMPLE</v>
      </c>
      <c r="V820" s="51" t="str">
        <f>IF(H820&gt;NORMA!$O$13,"NO CUMPLE","CUMPLE")</f>
        <v>CUMPLE</v>
      </c>
      <c r="W820" s="51" t="str">
        <f>IF(O820&gt;NORMA!$O$14,"NO CUMPLE","CUMPLE")</f>
        <v>NO CUMPLE</v>
      </c>
      <c r="X820" s="51" t="str">
        <f>IF(AND(N820&gt;=NORMA!$Q$4, N820&lt;=NORMA!$R$4),"CUMPLE","NO CUMPLE")</f>
        <v>CUMPLE</v>
      </c>
      <c r="Y820" s="51" t="str">
        <f>IF(I820&gt;NORMA!$O$16,"NO CUMPLE","CUMPLE")</f>
        <v>CUMPLE</v>
      </c>
      <c r="Z820" s="51" t="str">
        <f>IF($M820&lt;NORMA!$O$23,"NO CUMPLE","CUMPLE")</f>
        <v>NO CUMPLE</v>
      </c>
      <c r="AA820" s="51" t="str">
        <f>IF($E820&gt;NORMA!$O$24,"NO CUMPLE","CUMPLE")</f>
        <v>NO CUMPLE</v>
      </c>
      <c r="AB820" s="51" t="str">
        <f>IF($F820&gt;NORMA!$O$25,"NO CUMPLE","CUMPLE")</f>
        <v>NO CUMPLE</v>
      </c>
      <c r="AC820" s="51" t="str">
        <f>IF($K820&gt;NORMA!$O$26,"NO CUMPLE","CUMPLE")</f>
        <v>NO CUMPLE</v>
      </c>
      <c r="AD820" s="51" t="str">
        <f>IF($J820&gt;NORMA!$O$27,"NO CUMPLE","CUMPLE")</f>
        <v>CUMPLE</v>
      </c>
      <c r="AE820" s="51" t="str">
        <f>IF($G820&gt;NORMA!$O$28,"NO CUMPLE","CUMPLE")</f>
        <v>CUMPLE</v>
      </c>
      <c r="AF820" s="51" t="str">
        <f>IF($H820&gt;NORMA!$O$29,"NO CUMPLE","CUMPLE")</f>
        <v>NO CUMPLE</v>
      </c>
      <c r="AG820" s="51" t="str">
        <f>IF($O820&gt;NORMA!$O$30,"NO CUMPLE","CUMPLE")</f>
        <v>NO CUMPLE</v>
      </c>
      <c r="AH820" s="51" t="str">
        <f>IF(AND($N820&gt;=NORMA!$R$18, $N820&lt;=NORMA!$S$18),"CUMPLE","NO CUMPLE")</f>
        <v>CUMPLE</v>
      </c>
      <c r="AI820" s="51" t="str">
        <f>IF($I820&gt;NORMA!$O$32,"NO CUMPLE","CUMPLE")</f>
        <v>CUMPLE</v>
      </c>
    </row>
    <row r="821" spans="1:35" ht="14.25" customHeight="1" x14ac:dyDescent="0.35">
      <c r="A821" s="256" t="s">
        <v>117</v>
      </c>
      <c r="B821" s="267" t="s">
        <v>119</v>
      </c>
      <c r="C821" s="215">
        <v>42831</v>
      </c>
      <c r="D821" s="251">
        <v>0.5</v>
      </c>
      <c r="E821" s="246">
        <v>53.6</v>
      </c>
      <c r="F821" s="246">
        <v>195</v>
      </c>
      <c r="G821" s="246">
        <v>595</v>
      </c>
      <c r="H821" s="246">
        <v>24</v>
      </c>
      <c r="I821" s="257">
        <v>0.4</v>
      </c>
      <c r="J821" s="248">
        <v>0.81599999999999995</v>
      </c>
      <c r="K821" s="247">
        <v>28.681000000000001</v>
      </c>
      <c r="L821" s="242">
        <v>1.0326600000000001</v>
      </c>
      <c r="M821" s="249">
        <v>5.32</v>
      </c>
      <c r="N821" s="249">
        <v>9.32</v>
      </c>
      <c r="O821" s="250">
        <v>78000</v>
      </c>
      <c r="P821" s="51" t="str">
        <f>IF(M821&lt;NORMA!$O$7,"NO CUMPLE","CUMPLE")</f>
        <v>CUMPLE</v>
      </c>
      <c r="Q821" s="51" t="str">
        <f>IF(E821&gt;NORMA!$O$8,"NO CUMPLE","CUMPLE")</f>
        <v>CUMPLE</v>
      </c>
      <c r="R821" s="51" t="str">
        <f>IF(F821&gt;NORMA!$O$9,"NO CUMPLE","CUMPLE")</f>
        <v>CUMPLE</v>
      </c>
      <c r="S821" s="51" t="str">
        <f>IF(K821&gt;NORMA!$O$10,"NO CUMPLE","CUMPLE")</f>
        <v>NO CUMPLE</v>
      </c>
      <c r="T821" s="51" t="str">
        <f>IF(J821&gt;NORMA!$O$11,"NO CUMPLE","CUMPLE")</f>
        <v>CUMPLE</v>
      </c>
      <c r="U821" s="51" t="str">
        <f>IF(G821&gt;NORMA!$O$12,"NO CUMPLE","CUMPLE")</f>
        <v>NO CUMPLE</v>
      </c>
      <c r="V821" s="51" t="str">
        <f>IF(H821&gt;NORMA!$O$13,"NO CUMPLE","CUMPLE")</f>
        <v>NO CUMPLE</v>
      </c>
      <c r="W821" s="51" t="str">
        <f>IF(O821&gt;NORMA!$O$14,"NO CUMPLE","CUMPLE")</f>
        <v>CUMPLE</v>
      </c>
      <c r="X821" s="51" t="str">
        <f>IF(AND(N821&gt;=NORMA!$Q$4, N821&lt;=NORMA!$R$4),"CUMPLE","NO CUMPLE")</f>
        <v>NO CUMPLE</v>
      </c>
      <c r="Y821" s="51" t="str">
        <f>IF(I821&gt;NORMA!$O$16,"NO CUMPLE","CUMPLE")</f>
        <v>CUMPLE</v>
      </c>
      <c r="Z821" s="51" t="str">
        <f>IF($M821&lt;NORMA!$O$23,"NO CUMPLE","CUMPLE")</f>
        <v>CUMPLE</v>
      </c>
      <c r="AA821" s="51" t="str">
        <f>IF($E821&gt;NORMA!$O$24,"NO CUMPLE","CUMPLE")</f>
        <v>NO CUMPLE</v>
      </c>
      <c r="AB821" s="51" t="str">
        <f>IF($F821&gt;NORMA!$O$25,"NO CUMPLE","CUMPLE")</f>
        <v>NO CUMPLE</v>
      </c>
      <c r="AC821" s="51" t="str">
        <f>IF($K821&gt;NORMA!$O$26,"NO CUMPLE","CUMPLE")</f>
        <v>NO CUMPLE</v>
      </c>
      <c r="AD821" s="51" t="str">
        <f>IF($J821&gt;NORMA!$O$27,"NO CUMPLE","CUMPLE")</f>
        <v>CUMPLE</v>
      </c>
      <c r="AE821" s="51" t="str">
        <f>IF($G821&gt;NORMA!$O$28,"NO CUMPLE","CUMPLE")</f>
        <v>NO CUMPLE</v>
      </c>
      <c r="AF821" s="51" t="str">
        <f>IF($H821&gt;NORMA!$O$29,"NO CUMPLE","CUMPLE")</f>
        <v>NO CUMPLE</v>
      </c>
      <c r="AG821" s="51" t="str">
        <f>IF($O821&gt;NORMA!$O$30,"NO CUMPLE","CUMPLE")</f>
        <v>CUMPLE</v>
      </c>
      <c r="AH821" s="51" t="str">
        <f>IF(AND($N821&gt;=NORMA!$R$18, $N821&lt;=NORMA!$S$18),"CUMPLE","NO CUMPLE")</f>
        <v>NO CUMPLE</v>
      </c>
      <c r="AI821" s="51" t="str">
        <f>IF($I821&gt;NORMA!$O$32,"NO CUMPLE","CUMPLE")</f>
        <v>CUMPLE</v>
      </c>
    </row>
    <row r="822" spans="1:35" ht="14.25" customHeight="1" x14ac:dyDescent="0.35">
      <c r="A822" s="256" t="s">
        <v>121</v>
      </c>
      <c r="B822" s="217" t="s">
        <v>119</v>
      </c>
      <c r="C822" s="215">
        <v>42850</v>
      </c>
      <c r="D822" s="251">
        <v>0.33333333333333331</v>
      </c>
      <c r="E822" s="246">
        <v>39.799999999999997</v>
      </c>
      <c r="F822" s="246">
        <v>150</v>
      </c>
      <c r="G822" s="246">
        <v>28</v>
      </c>
      <c r="H822" s="246">
        <v>10</v>
      </c>
      <c r="I822" s="247">
        <v>2.4</v>
      </c>
      <c r="J822" s="248">
        <v>1.911</v>
      </c>
      <c r="K822" s="247">
        <v>26.509</v>
      </c>
      <c r="L822" s="242">
        <v>1.1157999999999999</v>
      </c>
      <c r="M822" s="249">
        <v>0.35</v>
      </c>
      <c r="N822" s="249">
        <v>7.51</v>
      </c>
      <c r="O822" s="250">
        <v>1100000</v>
      </c>
      <c r="P822" s="51" t="str">
        <f>IF(M822&lt;NORMA!$O$7,"NO CUMPLE","CUMPLE")</f>
        <v>NO CUMPLE</v>
      </c>
      <c r="Q822" s="51" t="str">
        <f>IF(E822&gt;NORMA!$O$8,"NO CUMPLE","CUMPLE")</f>
        <v>CUMPLE</v>
      </c>
      <c r="R822" s="51" t="str">
        <f>IF(F822&gt;NORMA!$O$9,"NO CUMPLE","CUMPLE")</f>
        <v>CUMPLE</v>
      </c>
      <c r="S822" s="51" t="str">
        <f>IF(K822&gt;NORMA!$O$10,"NO CUMPLE","CUMPLE")</f>
        <v>NO CUMPLE</v>
      </c>
      <c r="T822" s="51" t="str">
        <f>IF(J822&gt;NORMA!$O$11,"NO CUMPLE","CUMPLE")</f>
        <v>CUMPLE</v>
      </c>
      <c r="U822" s="51" t="str">
        <f>IF(G822&gt;NORMA!$O$12,"NO CUMPLE","CUMPLE")</f>
        <v>CUMPLE</v>
      </c>
      <c r="V822" s="51" t="str">
        <f>IF(H822&gt;NORMA!$O$13,"NO CUMPLE","CUMPLE")</f>
        <v>CUMPLE</v>
      </c>
      <c r="W822" s="51" t="str">
        <f>IF(O822&gt;NORMA!$O$14,"NO CUMPLE","CUMPLE")</f>
        <v>NO CUMPLE</v>
      </c>
      <c r="X822" s="51" t="str">
        <f>IF(AND(N822&gt;=NORMA!$Q$4, N822&lt;=NORMA!$R$4),"CUMPLE","NO CUMPLE")</f>
        <v>CUMPLE</v>
      </c>
      <c r="Y822" s="51" t="str">
        <f>IF(I822&gt;NORMA!$O$16,"NO CUMPLE","CUMPLE")</f>
        <v>CUMPLE</v>
      </c>
      <c r="Z822" s="51" t="str">
        <f>IF($M822&lt;NORMA!$O$23,"NO CUMPLE","CUMPLE")</f>
        <v>NO CUMPLE</v>
      </c>
      <c r="AA822" s="51" t="str">
        <f>IF($E822&gt;NORMA!$O$24,"NO CUMPLE","CUMPLE")</f>
        <v>NO CUMPLE</v>
      </c>
      <c r="AB822" s="51" t="str">
        <f>IF($F822&gt;NORMA!$O$25,"NO CUMPLE","CUMPLE")</f>
        <v>NO CUMPLE</v>
      </c>
      <c r="AC822" s="51" t="str">
        <f>IF($K822&gt;NORMA!$O$26,"NO CUMPLE","CUMPLE")</f>
        <v>NO CUMPLE</v>
      </c>
      <c r="AD822" s="51" t="str">
        <f>IF($J822&gt;NORMA!$O$27,"NO CUMPLE","CUMPLE")</f>
        <v>CUMPLE</v>
      </c>
      <c r="AE822" s="51" t="str">
        <f>IF($G822&gt;NORMA!$O$28,"NO CUMPLE","CUMPLE")</f>
        <v>CUMPLE</v>
      </c>
      <c r="AF822" s="51" t="str">
        <f>IF($H822&gt;NORMA!$O$29,"NO CUMPLE","CUMPLE")</f>
        <v>CUMPLE</v>
      </c>
      <c r="AG822" s="51" t="str">
        <f>IF($O822&gt;NORMA!$O$30,"NO CUMPLE","CUMPLE")</f>
        <v>NO CUMPLE</v>
      </c>
      <c r="AH822" s="51" t="str">
        <f>IF(AND($N822&gt;=NORMA!$R$18, $N822&lt;=NORMA!$S$18),"CUMPLE","NO CUMPLE")</f>
        <v>CUMPLE</v>
      </c>
      <c r="AI822" s="51" t="str">
        <f>IF($I822&gt;NORMA!$O$32,"NO CUMPLE","CUMPLE")</f>
        <v>NO CUMPLE</v>
      </c>
    </row>
    <row r="823" spans="1:35" ht="14.25" customHeight="1" x14ac:dyDescent="0.35">
      <c r="A823" s="256" t="s">
        <v>117</v>
      </c>
      <c r="B823" s="267" t="s">
        <v>119</v>
      </c>
      <c r="C823" s="215">
        <v>42851</v>
      </c>
      <c r="D823" s="251">
        <v>0.41666666666666669</v>
      </c>
      <c r="E823" s="246">
        <v>71.400000000000006</v>
      </c>
      <c r="F823" s="246">
        <v>252</v>
      </c>
      <c r="G823" s="246">
        <v>212</v>
      </c>
      <c r="H823" s="246">
        <v>10</v>
      </c>
      <c r="I823" s="257">
        <v>0.14000000000000001</v>
      </c>
      <c r="J823" s="248">
        <v>2.02</v>
      </c>
      <c r="K823" s="247">
        <v>35.786000000000001</v>
      </c>
      <c r="L823" s="242">
        <v>1.1850799999999999</v>
      </c>
      <c r="M823" s="249">
        <v>4.71</v>
      </c>
      <c r="N823" s="249">
        <v>8.7899999999999991</v>
      </c>
      <c r="O823" s="250">
        <v>130000</v>
      </c>
      <c r="P823" s="51" t="str">
        <f>IF(M823&lt;NORMA!$O$7,"NO CUMPLE","CUMPLE")</f>
        <v>CUMPLE</v>
      </c>
      <c r="Q823" s="51" t="str">
        <f>IF(E823&gt;NORMA!$O$8,"NO CUMPLE","CUMPLE")</f>
        <v>CUMPLE</v>
      </c>
      <c r="R823" s="51" t="str">
        <f>IF(F823&gt;NORMA!$O$9,"NO CUMPLE","CUMPLE")</f>
        <v>NO CUMPLE</v>
      </c>
      <c r="S823" s="51" t="str">
        <f>IF(K823&gt;NORMA!$O$10,"NO CUMPLE","CUMPLE")</f>
        <v>NO CUMPLE</v>
      </c>
      <c r="T823" s="51" t="str">
        <f>IF(J823&gt;NORMA!$O$11,"NO CUMPLE","CUMPLE")</f>
        <v>CUMPLE</v>
      </c>
      <c r="U823" s="51" t="str">
        <f>IF(G823&gt;NORMA!$O$12,"NO CUMPLE","CUMPLE")</f>
        <v>NO CUMPLE</v>
      </c>
      <c r="V823" s="51" t="str">
        <f>IF(H823&gt;NORMA!$O$13,"NO CUMPLE","CUMPLE")</f>
        <v>CUMPLE</v>
      </c>
      <c r="W823" s="51" t="str">
        <f>IF(O823&gt;NORMA!$O$14,"NO CUMPLE","CUMPLE")</f>
        <v>CUMPLE</v>
      </c>
      <c r="X823" s="51" t="str">
        <f>IF(AND(N823&gt;=NORMA!$Q$4, N823&lt;=NORMA!$R$4),"CUMPLE","NO CUMPLE")</f>
        <v>CUMPLE</v>
      </c>
      <c r="Y823" s="51" t="str">
        <f>IF(I823&gt;NORMA!$O$16,"NO CUMPLE","CUMPLE")</f>
        <v>CUMPLE</v>
      </c>
      <c r="Z823" s="51" t="str">
        <f>IF($M823&lt;NORMA!$O$23,"NO CUMPLE","CUMPLE")</f>
        <v>CUMPLE</v>
      </c>
      <c r="AA823" s="51" t="str">
        <f>IF($E823&gt;NORMA!$O$24,"NO CUMPLE","CUMPLE")</f>
        <v>NO CUMPLE</v>
      </c>
      <c r="AB823" s="51" t="str">
        <f>IF($F823&gt;NORMA!$O$25,"NO CUMPLE","CUMPLE")</f>
        <v>NO CUMPLE</v>
      </c>
      <c r="AC823" s="51" t="str">
        <f>IF($K823&gt;NORMA!$O$26,"NO CUMPLE","CUMPLE")</f>
        <v>NO CUMPLE</v>
      </c>
      <c r="AD823" s="51" t="str">
        <f>IF($J823&gt;NORMA!$O$27,"NO CUMPLE","CUMPLE")</f>
        <v>CUMPLE</v>
      </c>
      <c r="AE823" s="51" t="str">
        <f>IF($G823&gt;NORMA!$O$28,"NO CUMPLE","CUMPLE")</f>
        <v>NO CUMPLE</v>
      </c>
      <c r="AF823" s="51" t="str">
        <f>IF($H823&gt;NORMA!$O$29,"NO CUMPLE","CUMPLE")</f>
        <v>CUMPLE</v>
      </c>
      <c r="AG823" s="51" t="str">
        <f>IF($O823&gt;NORMA!$O$30,"NO CUMPLE","CUMPLE")</f>
        <v>NO CUMPLE</v>
      </c>
      <c r="AH823" s="51" t="str">
        <f>IF(AND($N823&gt;=NORMA!$R$18, $N823&lt;=NORMA!$S$18),"CUMPLE","NO CUMPLE")</f>
        <v>NO CUMPLE</v>
      </c>
      <c r="AI823" s="51" t="str">
        <f>IF($I823&gt;NORMA!$O$32,"NO CUMPLE","CUMPLE")</f>
        <v>CUMPLE</v>
      </c>
    </row>
    <row r="824" spans="1:35" ht="14.25" customHeight="1" x14ac:dyDescent="0.35">
      <c r="A824" s="214" t="s">
        <v>118</v>
      </c>
      <c r="B824" s="217" t="s">
        <v>119</v>
      </c>
      <c r="C824" s="215">
        <v>42852</v>
      </c>
      <c r="D824" s="251">
        <v>0.58333333333333337</v>
      </c>
      <c r="E824" s="246">
        <v>15</v>
      </c>
      <c r="F824" s="246">
        <v>49.6</v>
      </c>
      <c r="G824" s="246">
        <v>20</v>
      </c>
      <c r="H824" s="246">
        <v>15</v>
      </c>
      <c r="I824" s="247">
        <v>0.71</v>
      </c>
      <c r="J824" s="248">
        <v>0.71</v>
      </c>
      <c r="K824" s="247">
        <v>16.013000000000002</v>
      </c>
      <c r="L824" s="242">
        <v>1.1392</v>
      </c>
      <c r="M824" s="249">
        <v>0.73</v>
      </c>
      <c r="N824" s="249">
        <v>7.52</v>
      </c>
      <c r="O824" s="250">
        <v>400000</v>
      </c>
      <c r="P824" s="51" t="str">
        <f>IF(M824&lt;NORMA!$O$7,"NO CUMPLE","CUMPLE")</f>
        <v>NO CUMPLE</v>
      </c>
      <c r="Q824" s="51" t="str">
        <f>IF(E824&gt;NORMA!$O$8,"NO CUMPLE","CUMPLE")</f>
        <v>CUMPLE</v>
      </c>
      <c r="R824" s="51" t="str">
        <f>IF(F824&gt;NORMA!$O$9,"NO CUMPLE","CUMPLE")</f>
        <v>CUMPLE</v>
      </c>
      <c r="S824" s="51" t="str">
        <f>IF(K824&gt;NORMA!$O$10,"NO CUMPLE","CUMPLE")</f>
        <v>CUMPLE</v>
      </c>
      <c r="T824" s="51" t="str">
        <f>IF(J824&gt;NORMA!$O$11,"NO CUMPLE","CUMPLE")</f>
        <v>CUMPLE</v>
      </c>
      <c r="U824" s="51" t="str">
        <f>IF(G824&gt;NORMA!$O$12,"NO CUMPLE","CUMPLE")</f>
        <v>CUMPLE</v>
      </c>
      <c r="V824" s="51" t="str">
        <f>IF(H824&gt;NORMA!$O$13,"NO CUMPLE","CUMPLE")</f>
        <v>CUMPLE</v>
      </c>
      <c r="W824" s="51" t="str">
        <f>IF(O824&gt;NORMA!$O$14,"NO CUMPLE","CUMPLE")</f>
        <v>CUMPLE</v>
      </c>
      <c r="X824" s="51" t="str">
        <f>IF(AND(N824&gt;=NORMA!$Q$4, N824&lt;=NORMA!$R$4),"CUMPLE","NO CUMPLE")</f>
        <v>CUMPLE</v>
      </c>
      <c r="Y824" s="51" t="str">
        <f>IF(I824&gt;NORMA!$O$16,"NO CUMPLE","CUMPLE")</f>
        <v>CUMPLE</v>
      </c>
      <c r="Z824" s="51" t="str">
        <f>IF($M824&lt;NORMA!$O$23,"NO CUMPLE","CUMPLE")</f>
        <v>NO CUMPLE</v>
      </c>
      <c r="AA824" s="51" t="str">
        <f>IF($E824&gt;NORMA!$O$24,"NO CUMPLE","CUMPLE")</f>
        <v>CUMPLE</v>
      </c>
      <c r="AB824" s="51" t="str">
        <f>IF($F824&gt;NORMA!$O$25,"NO CUMPLE","CUMPLE")</f>
        <v>CUMPLE</v>
      </c>
      <c r="AC824" s="51" t="str">
        <f>IF($K824&gt;NORMA!$O$26,"NO CUMPLE","CUMPLE")</f>
        <v>NO CUMPLE</v>
      </c>
      <c r="AD824" s="51" t="str">
        <f>IF($J824&gt;NORMA!$O$27,"NO CUMPLE","CUMPLE")</f>
        <v>CUMPLE</v>
      </c>
      <c r="AE824" s="51" t="str">
        <f>IF($G824&gt;NORMA!$O$28,"NO CUMPLE","CUMPLE")</f>
        <v>CUMPLE</v>
      </c>
      <c r="AF824" s="51" t="str">
        <f>IF($H824&gt;NORMA!$O$29,"NO CUMPLE","CUMPLE")</f>
        <v>NO CUMPLE</v>
      </c>
      <c r="AG824" s="51" t="str">
        <f>IF($O824&gt;NORMA!$O$30,"NO CUMPLE","CUMPLE")</f>
        <v>NO CUMPLE</v>
      </c>
      <c r="AH824" s="51" t="str">
        <f>IF(AND($N824&gt;=NORMA!$R$18, $N824&lt;=NORMA!$S$18),"CUMPLE","NO CUMPLE")</f>
        <v>CUMPLE</v>
      </c>
      <c r="AI824" s="51" t="str">
        <f>IF($I824&gt;NORMA!$O$32,"NO CUMPLE","CUMPLE")</f>
        <v>CUMPLE</v>
      </c>
    </row>
    <row r="825" spans="1:35" ht="14.25" customHeight="1" x14ac:dyDescent="0.35">
      <c r="A825" s="256" t="s">
        <v>120</v>
      </c>
      <c r="B825" s="217" t="s">
        <v>119</v>
      </c>
      <c r="C825" s="215">
        <v>42852</v>
      </c>
      <c r="D825" s="251">
        <v>0.66666666666666663</v>
      </c>
      <c r="E825" s="246">
        <v>41.4</v>
      </c>
      <c r="F825" s="246">
        <v>151</v>
      </c>
      <c r="G825" s="246">
        <v>6.9</v>
      </c>
      <c r="H825" s="246">
        <v>24</v>
      </c>
      <c r="I825" s="247">
        <v>2.04</v>
      </c>
      <c r="J825" s="248">
        <v>1.7310000000000001</v>
      </c>
      <c r="K825" s="247">
        <v>18.510000000000002</v>
      </c>
      <c r="L825" s="242">
        <v>1.5962000000000001</v>
      </c>
      <c r="M825" s="249">
        <v>0.84</v>
      </c>
      <c r="N825" s="249">
        <v>8.1</v>
      </c>
      <c r="O825" s="250">
        <v>450000</v>
      </c>
      <c r="P825" s="51" t="str">
        <f>IF(M825&lt;NORMA!$O$7,"NO CUMPLE","CUMPLE")</f>
        <v>NO CUMPLE</v>
      </c>
      <c r="Q825" s="51" t="str">
        <f>IF(E825&gt;NORMA!$O$8,"NO CUMPLE","CUMPLE")</f>
        <v>CUMPLE</v>
      </c>
      <c r="R825" s="51" t="str">
        <f>IF(F825&gt;NORMA!$O$9,"NO CUMPLE","CUMPLE")</f>
        <v>CUMPLE</v>
      </c>
      <c r="S825" s="51" t="str">
        <f>IF(K825&gt;NORMA!$O$10,"NO CUMPLE","CUMPLE")</f>
        <v>CUMPLE</v>
      </c>
      <c r="T825" s="51" t="str">
        <f>IF(J825&gt;NORMA!$O$11,"NO CUMPLE","CUMPLE")</f>
        <v>CUMPLE</v>
      </c>
      <c r="U825" s="51" t="str">
        <f>IF(G825&gt;NORMA!$O$12,"NO CUMPLE","CUMPLE")</f>
        <v>CUMPLE</v>
      </c>
      <c r="V825" s="51" t="str">
        <f>IF(H825&gt;NORMA!$O$13,"NO CUMPLE","CUMPLE")</f>
        <v>NO CUMPLE</v>
      </c>
      <c r="W825" s="51" t="str">
        <f>IF(O825&gt;NORMA!$O$14,"NO CUMPLE","CUMPLE")</f>
        <v>CUMPLE</v>
      </c>
      <c r="X825" s="51" t="str">
        <f>IF(AND(N825&gt;=NORMA!$Q$4, N825&lt;=NORMA!$R$4),"CUMPLE","NO CUMPLE")</f>
        <v>CUMPLE</v>
      </c>
      <c r="Y825" s="51" t="str">
        <f>IF(I825&gt;NORMA!$O$16,"NO CUMPLE","CUMPLE")</f>
        <v>CUMPLE</v>
      </c>
      <c r="Z825" s="51" t="str">
        <f>IF($M825&lt;NORMA!$O$23,"NO CUMPLE","CUMPLE")</f>
        <v>NO CUMPLE</v>
      </c>
      <c r="AA825" s="51" t="str">
        <f>IF($E825&gt;NORMA!$O$24,"NO CUMPLE","CUMPLE")</f>
        <v>NO CUMPLE</v>
      </c>
      <c r="AB825" s="51" t="str">
        <f>IF($F825&gt;NORMA!$O$25,"NO CUMPLE","CUMPLE")</f>
        <v>NO CUMPLE</v>
      </c>
      <c r="AC825" s="51" t="str">
        <f>IF($K825&gt;NORMA!$O$26,"NO CUMPLE","CUMPLE")</f>
        <v>NO CUMPLE</v>
      </c>
      <c r="AD825" s="51" t="str">
        <f>IF($J825&gt;NORMA!$O$27,"NO CUMPLE","CUMPLE")</f>
        <v>CUMPLE</v>
      </c>
      <c r="AE825" s="51" t="str">
        <f>IF($G825&gt;NORMA!$O$28,"NO CUMPLE","CUMPLE")</f>
        <v>CUMPLE</v>
      </c>
      <c r="AF825" s="51" t="str">
        <f>IF($H825&gt;NORMA!$O$29,"NO CUMPLE","CUMPLE")</f>
        <v>NO CUMPLE</v>
      </c>
      <c r="AG825" s="51" t="str">
        <f>IF($O825&gt;NORMA!$O$30,"NO CUMPLE","CUMPLE")</f>
        <v>NO CUMPLE</v>
      </c>
      <c r="AH825" s="51" t="str">
        <f>IF(AND($N825&gt;=NORMA!$R$18, $N825&lt;=NORMA!$S$18),"CUMPLE","NO CUMPLE")</f>
        <v>CUMPLE</v>
      </c>
      <c r="AI825" s="51" t="str">
        <f>IF($I825&gt;NORMA!$O$32,"NO CUMPLE","CUMPLE")</f>
        <v>NO CUMPLE</v>
      </c>
    </row>
    <row r="826" spans="1:35" ht="14.25" customHeight="1" x14ac:dyDescent="0.35">
      <c r="A826" s="214" t="s">
        <v>118</v>
      </c>
      <c r="B826" s="217" t="s">
        <v>119</v>
      </c>
      <c r="C826" s="215">
        <v>42858</v>
      </c>
      <c r="D826" s="251">
        <v>0.33333333333333331</v>
      </c>
      <c r="E826" s="246">
        <v>10.8</v>
      </c>
      <c r="F826" s="246">
        <v>195</v>
      </c>
      <c r="G826" s="246">
        <v>56.3</v>
      </c>
      <c r="H826" s="246">
        <v>9</v>
      </c>
      <c r="I826" s="247">
        <v>0.49</v>
      </c>
      <c r="J826" s="248">
        <v>0.97</v>
      </c>
      <c r="K826" s="247">
        <v>11.017999999999999</v>
      </c>
      <c r="L826" s="242">
        <v>1.2482</v>
      </c>
      <c r="M826" s="249">
        <v>0.73</v>
      </c>
      <c r="N826" s="249">
        <v>7.75</v>
      </c>
      <c r="O826" s="250">
        <v>45000</v>
      </c>
      <c r="P826" s="51" t="str">
        <f>IF(M826&lt;NORMA!$O$7,"NO CUMPLE","CUMPLE")</f>
        <v>NO CUMPLE</v>
      </c>
      <c r="Q826" s="51" t="str">
        <f>IF(E826&gt;NORMA!$O$8,"NO CUMPLE","CUMPLE")</f>
        <v>CUMPLE</v>
      </c>
      <c r="R826" s="51" t="str">
        <f>IF(F826&gt;NORMA!$O$9,"NO CUMPLE","CUMPLE")</f>
        <v>CUMPLE</v>
      </c>
      <c r="S826" s="51" t="str">
        <f>IF(K826&gt;NORMA!$O$10,"NO CUMPLE","CUMPLE")</f>
        <v>CUMPLE</v>
      </c>
      <c r="T826" s="51" t="str">
        <f>IF(J826&gt;NORMA!$O$11,"NO CUMPLE","CUMPLE")</f>
        <v>CUMPLE</v>
      </c>
      <c r="U826" s="51" t="str">
        <f>IF(G826&gt;NORMA!$O$12,"NO CUMPLE","CUMPLE")</f>
        <v>CUMPLE</v>
      </c>
      <c r="V826" s="51" t="str">
        <f>IF(H826&gt;NORMA!$O$13,"NO CUMPLE","CUMPLE")</f>
        <v>CUMPLE</v>
      </c>
      <c r="W826" s="51" t="str">
        <f>IF(O826&gt;NORMA!$O$14,"NO CUMPLE","CUMPLE")</f>
        <v>CUMPLE</v>
      </c>
      <c r="X826" s="51" t="str">
        <f>IF(AND(N826&gt;=NORMA!$Q$4, N826&lt;=NORMA!$R$4),"CUMPLE","NO CUMPLE")</f>
        <v>CUMPLE</v>
      </c>
      <c r="Y826" s="51" t="str">
        <f>IF(I826&gt;NORMA!$O$16,"NO CUMPLE","CUMPLE")</f>
        <v>CUMPLE</v>
      </c>
      <c r="Z826" s="51" t="str">
        <f>IF($M826&lt;NORMA!$O$23,"NO CUMPLE","CUMPLE")</f>
        <v>NO CUMPLE</v>
      </c>
      <c r="AA826" s="51" t="str">
        <f>IF($E826&gt;NORMA!$O$24,"NO CUMPLE","CUMPLE")</f>
        <v>CUMPLE</v>
      </c>
      <c r="AB826" s="51" t="str">
        <f>IF($F826&gt;NORMA!$O$25,"NO CUMPLE","CUMPLE")</f>
        <v>NO CUMPLE</v>
      </c>
      <c r="AC826" s="51" t="str">
        <f>IF($K826&gt;NORMA!$O$26,"NO CUMPLE","CUMPLE")</f>
        <v>NO CUMPLE</v>
      </c>
      <c r="AD826" s="51" t="str">
        <f>IF($J826&gt;NORMA!$O$27,"NO CUMPLE","CUMPLE")</f>
        <v>CUMPLE</v>
      </c>
      <c r="AE826" s="51" t="str">
        <f>IF($G826&gt;NORMA!$O$28,"NO CUMPLE","CUMPLE")</f>
        <v>CUMPLE</v>
      </c>
      <c r="AF826" s="51" t="str">
        <f>IF($H826&gt;NORMA!$O$29,"NO CUMPLE","CUMPLE")</f>
        <v>CUMPLE</v>
      </c>
      <c r="AG826" s="51" t="str">
        <f>IF($O826&gt;NORMA!$O$30,"NO CUMPLE","CUMPLE")</f>
        <v>CUMPLE</v>
      </c>
      <c r="AH826" s="51" t="str">
        <f>IF(AND($N826&gt;=NORMA!$R$18, $N826&lt;=NORMA!$S$18),"CUMPLE","NO CUMPLE")</f>
        <v>CUMPLE</v>
      </c>
      <c r="AI826" s="51" t="str">
        <f>IF($I826&gt;NORMA!$O$32,"NO CUMPLE","CUMPLE")</f>
        <v>CUMPLE</v>
      </c>
    </row>
    <row r="827" spans="1:35" ht="14.25" customHeight="1" x14ac:dyDescent="0.35">
      <c r="A827" s="256" t="s">
        <v>120</v>
      </c>
      <c r="B827" s="217" t="s">
        <v>119</v>
      </c>
      <c r="C827" s="215">
        <v>42858</v>
      </c>
      <c r="D827" s="251">
        <v>0.5</v>
      </c>
      <c r="E827" s="246">
        <v>36</v>
      </c>
      <c r="F827" s="246">
        <v>150</v>
      </c>
      <c r="G827" s="246">
        <v>48.6</v>
      </c>
      <c r="H827" s="246">
        <v>21</v>
      </c>
      <c r="I827" s="247">
        <v>1.52</v>
      </c>
      <c r="J827" s="248">
        <v>2.6779999999999999</v>
      </c>
      <c r="K827" s="247">
        <v>30.683999999999997</v>
      </c>
      <c r="L827" s="242">
        <v>1.5156666666666667</v>
      </c>
      <c r="M827" s="249">
        <v>0.62</v>
      </c>
      <c r="N827" s="249">
        <v>7.87</v>
      </c>
      <c r="O827" s="250">
        <v>79000</v>
      </c>
      <c r="P827" s="51" t="str">
        <f>IF(M827&lt;NORMA!$O$7,"NO CUMPLE","CUMPLE")</f>
        <v>NO CUMPLE</v>
      </c>
      <c r="Q827" s="51" t="str">
        <f>IF(E827&gt;NORMA!$O$8,"NO CUMPLE","CUMPLE")</f>
        <v>CUMPLE</v>
      </c>
      <c r="R827" s="51" t="str">
        <f>IF(F827&gt;NORMA!$O$9,"NO CUMPLE","CUMPLE")</f>
        <v>CUMPLE</v>
      </c>
      <c r="S827" s="51" t="str">
        <f>IF(K827&gt;NORMA!$O$10,"NO CUMPLE","CUMPLE")</f>
        <v>NO CUMPLE</v>
      </c>
      <c r="T827" s="51" t="str">
        <f>IF(J827&gt;NORMA!$O$11,"NO CUMPLE","CUMPLE")</f>
        <v>CUMPLE</v>
      </c>
      <c r="U827" s="51" t="str">
        <f>IF(G827&gt;NORMA!$O$12,"NO CUMPLE","CUMPLE")</f>
        <v>CUMPLE</v>
      </c>
      <c r="V827" s="51" t="str">
        <f>IF(H827&gt;NORMA!$O$13,"NO CUMPLE","CUMPLE")</f>
        <v>NO CUMPLE</v>
      </c>
      <c r="W827" s="51" t="str">
        <f>IF(O827&gt;NORMA!$O$14,"NO CUMPLE","CUMPLE")</f>
        <v>CUMPLE</v>
      </c>
      <c r="X827" s="51" t="str">
        <f>IF(AND(N827&gt;=NORMA!$Q$4, N827&lt;=NORMA!$R$4),"CUMPLE","NO CUMPLE")</f>
        <v>CUMPLE</v>
      </c>
      <c r="Y827" s="51" t="str">
        <f>IF(I827&gt;NORMA!$O$16,"NO CUMPLE","CUMPLE")</f>
        <v>CUMPLE</v>
      </c>
      <c r="Z827" s="51" t="str">
        <f>IF($M827&lt;NORMA!$O$23,"NO CUMPLE","CUMPLE")</f>
        <v>NO CUMPLE</v>
      </c>
      <c r="AA827" s="51" t="str">
        <f>IF($E827&gt;NORMA!$O$24,"NO CUMPLE","CUMPLE")</f>
        <v>NO CUMPLE</v>
      </c>
      <c r="AB827" s="51" t="str">
        <f>IF($F827&gt;NORMA!$O$25,"NO CUMPLE","CUMPLE")</f>
        <v>NO CUMPLE</v>
      </c>
      <c r="AC827" s="51" t="str">
        <f>IF($K827&gt;NORMA!$O$26,"NO CUMPLE","CUMPLE")</f>
        <v>NO CUMPLE</v>
      </c>
      <c r="AD827" s="51" t="str">
        <f>IF($J827&gt;NORMA!$O$27,"NO CUMPLE","CUMPLE")</f>
        <v>CUMPLE</v>
      </c>
      <c r="AE827" s="51" t="str">
        <f>IF($G827&gt;NORMA!$O$28,"NO CUMPLE","CUMPLE")</f>
        <v>CUMPLE</v>
      </c>
      <c r="AF827" s="51" t="str">
        <f>IF($H827&gt;NORMA!$O$29,"NO CUMPLE","CUMPLE")</f>
        <v>NO CUMPLE</v>
      </c>
      <c r="AG827" s="51" t="str">
        <f>IF($O827&gt;NORMA!$O$30,"NO CUMPLE","CUMPLE")</f>
        <v>CUMPLE</v>
      </c>
      <c r="AH827" s="51" t="str">
        <f>IF(AND($N827&gt;=NORMA!$R$18, $N827&lt;=NORMA!$S$18),"CUMPLE","NO CUMPLE")</f>
        <v>CUMPLE</v>
      </c>
      <c r="AI827" s="51" t="str">
        <f>IF($I827&gt;NORMA!$O$32,"NO CUMPLE","CUMPLE")</f>
        <v>NO CUMPLE</v>
      </c>
    </row>
    <row r="828" spans="1:35" ht="14.25" customHeight="1" x14ac:dyDescent="0.35">
      <c r="A828" s="256" t="s">
        <v>120</v>
      </c>
      <c r="B828" s="217" t="s">
        <v>119</v>
      </c>
      <c r="C828" s="215">
        <v>42871</v>
      </c>
      <c r="D828" s="251">
        <v>0.33333333333333331</v>
      </c>
      <c r="E828" s="246">
        <v>3.9</v>
      </c>
      <c r="F828" s="246">
        <v>26.1</v>
      </c>
      <c r="G828" s="246">
        <v>121.7</v>
      </c>
      <c r="H828" s="246">
        <v>25</v>
      </c>
      <c r="I828" s="257">
        <v>0.1</v>
      </c>
      <c r="J828" s="248">
        <v>0.34300000000000003</v>
      </c>
      <c r="K828" s="247">
        <v>5.2960000000000003</v>
      </c>
      <c r="L828" s="242">
        <v>34.121400000000001</v>
      </c>
      <c r="M828" s="249">
        <v>3.81</v>
      </c>
      <c r="N828" s="249">
        <v>7.24</v>
      </c>
      <c r="O828" s="250">
        <v>2000</v>
      </c>
      <c r="P828" s="51" t="str">
        <f>IF(M828&lt;NORMA!$O$7,"NO CUMPLE","CUMPLE")</f>
        <v>CUMPLE</v>
      </c>
      <c r="Q828" s="51" t="str">
        <f>IF(E828&gt;NORMA!$O$8,"NO CUMPLE","CUMPLE")</f>
        <v>CUMPLE</v>
      </c>
      <c r="R828" s="51" t="str">
        <f>IF(F828&gt;NORMA!$O$9,"NO CUMPLE","CUMPLE")</f>
        <v>CUMPLE</v>
      </c>
      <c r="S828" s="51" t="str">
        <f>IF(K828&gt;NORMA!$O$10,"NO CUMPLE","CUMPLE")</f>
        <v>CUMPLE</v>
      </c>
      <c r="T828" s="51" t="str">
        <f>IF(J828&gt;NORMA!$O$11,"NO CUMPLE","CUMPLE")</f>
        <v>CUMPLE</v>
      </c>
      <c r="U828" s="51" t="str">
        <f>IF(G828&gt;NORMA!$O$12,"NO CUMPLE","CUMPLE")</f>
        <v>CUMPLE</v>
      </c>
      <c r="V828" s="51" t="str">
        <f>IF(H828&gt;NORMA!$O$13,"NO CUMPLE","CUMPLE")</f>
        <v>NO CUMPLE</v>
      </c>
      <c r="W828" s="51" t="str">
        <f>IF(O828&gt;NORMA!$O$14,"NO CUMPLE","CUMPLE")</f>
        <v>CUMPLE</v>
      </c>
      <c r="X828" s="51" t="str">
        <f>IF(AND(N828&gt;=NORMA!$Q$4, N828&lt;=NORMA!$R$4),"CUMPLE","NO CUMPLE")</f>
        <v>CUMPLE</v>
      </c>
      <c r="Y828" s="51" t="str">
        <f>IF(I828&gt;NORMA!$O$16,"NO CUMPLE","CUMPLE")</f>
        <v>CUMPLE</v>
      </c>
      <c r="Z828" s="51" t="str">
        <f>IF($M828&lt;NORMA!$O$23,"NO CUMPLE","CUMPLE")</f>
        <v>CUMPLE</v>
      </c>
      <c r="AA828" s="51" t="str">
        <f>IF($E828&gt;NORMA!$O$24,"NO CUMPLE","CUMPLE")</f>
        <v>CUMPLE</v>
      </c>
      <c r="AB828" s="51" t="str">
        <f>IF($F828&gt;NORMA!$O$25,"NO CUMPLE","CUMPLE")</f>
        <v>CUMPLE</v>
      </c>
      <c r="AC828" s="51" t="str">
        <f>IF($K828&gt;NORMA!$O$26,"NO CUMPLE","CUMPLE")</f>
        <v>CUMPLE</v>
      </c>
      <c r="AD828" s="51" t="str">
        <f>IF($J828&gt;NORMA!$O$27,"NO CUMPLE","CUMPLE")</f>
        <v>CUMPLE</v>
      </c>
      <c r="AE828" s="51" t="str">
        <f>IF($G828&gt;NORMA!$O$28,"NO CUMPLE","CUMPLE")</f>
        <v>CUMPLE</v>
      </c>
      <c r="AF828" s="51" t="str">
        <f>IF($H828&gt;NORMA!$O$29,"NO CUMPLE","CUMPLE")</f>
        <v>NO CUMPLE</v>
      </c>
      <c r="AG828" s="51" t="str">
        <f>IF($O828&gt;NORMA!$O$30,"NO CUMPLE","CUMPLE")</f>
        <v>CUMPLE</v>
      </c>
      <c r="AH828" s="51" t="str">
        <f>IF(AND($N828&gt;=NORMA!$R$18, $N828&lt;=NORMA!$S$18),"CUMPLE","NO CUMPLE")</f>
        <v>CUMPLE</v>
      </c>
      <c r="AI828" s="51" t="str">
        <f>IF($I828&gt;NORMA!$O$32,"NO CUMPLE","CUMPLE")</f>
        <v>CUMPLE</v>
      </c>
    </row>
    <row r="829" spans="1:35" ht="14.25" customHeight="1" x14ac:dyDescent="0.35">
      <c r="A829" s="214" t="s">
        <v>118</v>
      </c>
      <c r="B829" s="217" t="s">
        <v>119</v>
      </c>
      <c r="C829" s="215">
        <v>42871</v>
      </c>
      <c r="D829" s="251">
        <v>0.5</v>
      </c>
      <c r="E829" s="246">
        <v>3.3</v>
      </c>
      <c r="F829" s="246">
        <v>44.2</v>
      </c>
      <c r="G829" s="246">
        <v>98.2</v>
      </c>
      <c r="H829" s="245">
        <v>6</v>
      </c>
      <c r="I829" s="257">
        <v>0.1</v>
      </c>
      <c r="J829" s="248">
        <v>0.35699999999999998</v>
      </c>
      <c r="K829" s="247">
        <v>4.0639999999999992</v>
      </c>
      <c r="L829" s="242">
        <v>28.875464000000001</v>
      </c>
      <c r="M829" s="249">
        <v>3.05</v>
      </c>
      <c r="N829" s="249">
        <v>7.16</v>
      </c>
      <c r="O829" s="250">
        <v>2000</v>
      </c>
      <c r="P829" s="51" t="str">
        <f>IF(M829&lt;NORMA!$O$7,"NO CUMPLE","CUMPLE")</f>
        <v>CUMPLE</v>
      </c>
      <c r="Q829" s="51" t="str">
        <f>IF(E829&gt;NORMA!$O$8,"NO CUMPLE","CUMPLE")</f>
        <v>CUMPLE</v>
      </c>
      <c r="R829" s="51" t="str">
        <f>IF(F829&gt;NORMA!$O$9,"NO CUMPLE","CUMPLE")</f>
        <v>CUMPLE</v>
      </c>
      <c r="S829" s="51" t="str">
        <f>IF(K829&gt;NORMA!$O$10,"NO CUMPLE","CUMPLE")</f>
        <v>CUMPLE</v>
      </c>
      <c r="T829" s="51" t="str">
        <f>IF(J829&gt;NORMA!$O$11,"NO CUMPLE","CUMPLE")</f>
        <v>CUMPLE</v>
      </c>
      <c r="U829" s="51" t="str">
        <f>IF(G829&gt;NORMA!$O$12,"NO CUMPLE","CUMPLE")</f>
        <v>CUMPLE</v>
      </c>
      <c r="V829" s="51" t="str">
        <f>IF(H829&gt;NORMA!$O$13,"NO CUMPLE","CUMPLE")</f>
        <v>CUMPLE</v>
      </c>
      <c r="W829" s="51" t="str">
        <f>IF(O829&gt;NORMA!$O$14,"NO CUMPLE","CUMPLE")</f>
        <v>CUMPLE</v>
      </c>
      <c r="X829" s="51" t="str">
        <f>IF(AND(N829&gt;=NORMA!$Q$4, N829&lt;=NORMA!$R$4),"CUMPLE","NO CUMPLE")</f>
        <v>CUMPLE</v>
      </c>
      <c r="Y829" s="51" t="str">
        <f>IF(I829&gt;NORMA!$O$16,"NO CUMPLE","CUMPLE")</f>
        <v>CUMPLE</v>
      </c>
      <c r="Z829" s="51" t="str">
        <f>IF($M829&lt;NORMA!$O$23,"NO CUMPLE","CUMPLE")</f>
        <v>CUMPLE</v>
      </c>
      <c r="AA829" s="51" t="str">
        <f>IF($E829&gt;NORMA!$O$24,"NO CUMPLE","CUMPLE")</f>
        <v>CUMPLE</v>
      </c>
      <c r="AB829" s="51" t="str">
        <f>IF($F829&gt;NORMA!$O$25,"NO CUMPLE","CUMPLE")</f>
        <v>CUMPLE</v>
      </c>
      <c r="AC829" s="51" t="str">
        <f>IF($K829&gt;NORMA!$O$26,"NO CUMPLE","CUMPLE")</f>
        <v>CUMPLE</v>
      </c>
      <c r="AD829" s="51" t="str">
        <f>IF($J829&gt;NORMA!$O$27,"NO CUMPLE","CUMPLE")</f>
        <v>CUMPLE</v>
      </c>
      <c r="AE829" s="51" t="str">
        <f>IF($G829&gt;NORMA!$O$28,"NO CUMPLE","CUMPLE")</f>
        <v>CUMPLE</v>
      </c>
      <c r="AF829" s="51" t="str">
        <f>IF($H829&gt;NORMA!$O$29,"NO CUMPLE","CUMPLE")</f>
        <v>CUMPLE</v>
      </c>
      <c r="AG829" s="51" t="str">
        <f>IF($O829&gt;NORMA!$O$30,"NO CUMPLE","CUMPLE")</f>
        <v>CUMPLE</v>
      </c>
      <c r="AH829" s="51" t="str">
        <f>IF(AND($N829&gt;=NORMA!$R$18, $N829&lt;=NORMA!$S$18),"CUMPLE","NO CUMPLE")</f>
        <v>CUMPLE</v>
      </c>
      <c r="AI829" s="51" t="str">
        <f>IF($I829&gt;NORMA!$O$32,"NO CUMPLE","CUMPLE")</f>
        <v>CUMPLE</v>
      </c>
    </row>
    <row r="830" spans="1:35" ht="14.25" customHeight="1" x14ac:dyDescent="0.35">
      <c r="A830" s="256" t="s">
        <v>120</v>
      </c>
      <c r="B830" s="217" t="s">
        <v>119</v>
      </c>
      <c r="C830" s="215">
        <v>42874</v>
      </c>
      <c r="D830" s="251">
        <v>0.25</v>
      </c>
      <c r="E830" s="246">
        <v>4.0999999999999996</v>
      </c>
      <c r="F830" s="246">
        <v>20.9</v>
      </c>
      <c r="G830" s="246">
        <v>19</v>
      </c>
      <c r="H830" s="246">
        <v>16</v>
      </c>
      <c r="I830" s="257">
        <v>0.14000000000000001</v>
      </c>
      <c r="J830" s="248">
        <v>0.33500000000000002</v>
      </c>
      <c r="K830" s="247">
        <v>4.1720000000000006</v>
      </c>
      <c r="L830" s="242">
        <v>10.8796</v>
      </c>
      <c r="M830" s="249">
        <v>4.3499999999999996</v>
      </c>
      <c r="N830" s="249">
        <v>7.03</v>
      </c>
      <c r="O830" s="250">
        <v>2000</v>
      </c>
      <c r="P830" s="51" t="str">
        <f>IF(M830&lt;NORMA!$O$7,"NO CUMPLE","CUMPLE")</f>
        <v>CUMPLE</v>
      </c>
      <c r="Q830" s="51" t="str">
        <f>IF(E830&gt;NORMA!$O$8,"NO CUMPLE","CUMPLE")</f>
        <v>CUMPLE</v>
      </c>
      <c r="R830" s="51" t="str">
        <f>IF(F830&gt;NORMA!$O$9,"NO CUMPLE","CUMPLE")</f>
        <v>CUMPLE</v>
      </c>
      <c r="S830" s="51" t="str">
        <f>IF(K830&gt;NORMA!$O$10,"NO CUMPLE","CUMPLE")</f>
        <v>CUMPLE</v>
      </c>
      <c r="T830" s="51" t="str">
        <f>IF(J830&gt;NORMA!$O$11,"NO CUMPLE","CUMPLE")</f>
        <v>CUMPLE</v>
      </c>
      <c r="U830" s="51" t="str">
        <f>IF(G830&gt;NORMA!$O$12,"NO CUMPLE","CUMPLE")</f>
        <v>CUMPLE</v>
      </c>
      <c r="V830" s="51" t="str">
        <f>IF(H830&gt;NORMA!$O$13,"NO CUMPLE","CUMPLE")</f>
        <v>CUMPLE</v>
      </c>
      <c r="W830" s="51" t="str">
        <f>IF(O830&gt;NORMA!$O$14,"NO CUMPLE","CUMPLE")</f>
        <v>CUMPLE</v>
      </c>
      <c r="X830" s="51" t="str">
        <f>IF(AND(N830&gt;=NORMA!$Q$4, N830&lt;=NORMA!$R$4),"CUMPLE","NO CUMPLE")</f>
        <v>CUMPLE</v>
      </c>
      <c r="Y830" s="51" t="str">
        <f>IF(I830&gt;NORMA!$O$16,"NO CUMPLE","CUMPLE")</f>
        <v>CUMPLE</v>
      </c>
      <c r="Z830" s="51" t="str">
        <f>IF($M830&lt;NORMA!$O$23,"NO CUMPLE","CUMPLE")</f>
        <v>CUMPLE</v>
      </c>
      <c r="AA830" s="51" t="str">
        <f>IF($E830&gt;NORMA!$O$24,"NO CUMPLE","CUMPLE")</f>
        <v>CUMPLE</v>
      </c>
      <c r="AB830" s="51" t="str">
        <f>IF($F830&gt;NORMA!$O$25,"NO CUMPLE","CUMPLE")</f>
        <v>CUMPLE</v>
      </c>
      <c r="AC830" s="51" t="str">
        <f>IF($K830&gt;NORMA!$O$26,"NO CUMPLE","CUMPLE")</f>
        <v>CUMPLE</v>
      </c>
      <c r="AD830" s="51" t="str">
        <f>IF($J830&gt;NORMA!$O$27,"NO CUMPLE","CUMPLE")</f>
        <v>CUMPLE</v>
      </c>
      <c r="AE830" s="51" t="str">
        <f>IF($G830&gt;NORMA!$O$28,"NO CUMPLE","CUMPLE")</f>
        <v>CUMPLE</v>
      </c>
      <c r="AF830" s="51" t="str">
        <f>IF($H830&gt;NORMA!$O$29,"NO CUMPLE","CUMPLE")</f>
        <v>NO CUMPLE</v>
      </c>
      <c r="AG830" s="51" t="str">
        <f>IF($O830&gt;NORMA!$O$30,"NO CUMPLE","CUMPLE")</f>
        <v>CUMPLE</v>
      </c>
      <c r="AH830" s="51" t="str">
        <f>IF(AND($N830&gt;=NORMA!$R$18, $N830&lt;=NORMA!$S$18),"CUMPLE","NO CUMPLE")</f>
        <v>CUMPLE</v>
      </c>
      <c r="AI830" s="51" t="str">
        <f>IF($I830&gt;NORMA!$O$32,"NO CUMPLE","CUMPLE")</f>
        <v>CUMPLE</v>
      </c>
    </row>
    <row r="831" spans="1:35" ht="14.25" customHeight="1" x14ac:dyDescent="0.35">
      <c r="A831" s="214" t="s">
        <v>118</v>
      </c>
      <c r="B831" s="217" t="s">
        <v>119</v>
      </c>
      <c r="C831" s="215">
        <v>42874</v>
      </c>
      <c r="D831" s="251">
        <v>0.41666666666666669</v>
      </c>
      <c r="E831" s="245">
        <v>2</v>
      </c>
      <c r="F831" s="246">
        <v>18.7</v>
      </c>
      <c r="G831" s="246">
        <v>51</v>
      </c>
      <c r="H831" s="246">
        <v>7</v>
      </c>
      <c r="I831" s="257">
        <v>0.1</v>
      </c>
      <c r="J831" s="248">
        <v>0.29299999999999998</v>
      </c>
      <c r="K831" s="247">
        <v>3.6229999999999998</v>
      </c>
      <c r="L831" s="242">
        <v>10.8636</v>
      </c>
      <c r="M831" s="249">
        <v>3.57</v>
      </c>
      <c r="N831" s="249">
        <v>7.01</v>
      </c>
      <c r="O831" s="250">
        <v>78</v>
      </c>
      <c r="P831" s="51" t="str">
        <f>IF(M831&lt;NORMA!$O$7,"NO CUMPLE","CUMPLE")</f>
        <v>CUMPLE</v>
      </c>
      <c r="Q831" s="51" t="str">
        <f>IF(E831&gt;NORMA!$O$8,"NO CUMPLE","CUMPLE")</f>
        <v>CUMPLE</v>
      </c>
      <c r="R831" s="51" t="str">
        <f>IF(F831&gt;NORMA!$O$9,"NO CUMPLE","CUMPLE")</f>
        <v>CUMPLE</v>
      </c>
      <c r="S831" s="51" t="str">
        <f>IF(K831&gt;NORMA!$O$10,"NO CUMPLE","CUMPLE")</f>
        <v>CUMPLE</v>
      </c>
      <c r="T831" s="51" t="str">
        <f>IF(J831&gt;NORMA!$O$11,"NO CUMPLE","CUMPLE")</f>
        <v>CUMPLE</v>
      </c>
      <c r="U831" s="51" t="str">
        <f>IF(G831&gt;NORMA!$O$12,"NO CUMPLE","CUMPLE")</f>
        <v>CUMPLE</v>
      </c>
      <c r="V831" s="51" t="str">
        <f>IF(H831&gt;NORMA!$O$13,"NO CUMPLE","CUMPLE")</f>
        <v>CUMPLE</v>
      </c>
      <c r="W831" s="51" t="str">
        <f>IF(O831&gt;NORMA!$O$14,"NO CUMPLE","CUMPLE")</f>
        <v>CUMPLE</v>
      </c>
      <c r="X831" s="51" t="str">
        <f>IF(AND(N831&gt;=NORMA!$Q$4, N831&lt;=NORMA!$R$4),"CUMPLE","NO CUMPLE")</f>
        <v>CUMPLE</v>
      </c>
      <c r="Y831" s="51" t="str">
        <f>IF(I831&gt;NORMA!$O$16,"NO CUMPLE","CUMPLE")</f>
        <v>CUMPLE</v>
      </c>
      <c r="Z831" s="51" t="str">
        <f>IF($M831&lt;NORMA!$O$23,"NO CUMPLE","CUMPLE")</f>
        <v>CUMPLE</v>
      </c>
      <c r="AA831" s="51" t="str">
        <f>IF($E831&gt;NORMA!$O$24,"NO CUMPLE","CUMPLE")</f>
        <v>CUMPLE</v>
      </c>
      <c r="AB831" s="51" t="str">
        <f>IF($F831&gt;NORMA!$O$25,"NO CUMPLE","CUMPLE")</f>
        <v>CUMPLE</v>
      </c>
      <c r="AC831" s="51" t="str">
        <f>IF($K831&gt;NORMA!$O$26,"NO CUMPLE","CUMPLE")</f>
        <v>CUMPLE</v>
      </c>
      <c r="AD831" s="51" t="str">
        <f>IF($J831&gt;NORMA!$O$27,"NO CUMPLE","CUMPLE")</f>
        <v>CUMPLE</v>
      </c>
      <c r="AE831" s="51" t="str">
        <f>IF($G831&gt;NORMA!$O$28,"NO CUMPLE","CUMPLE")</f>
        <v>CUMPLE</v>
      </c>
      <c r="AF831" s="51" t="str">
        <f>IF($H831&gt;NORMA!$O$29,"NO CUMPLE","CUMPLE")</f>
        <v>CUMPLE</v>
      </c>
      <c r="AG831" s="51" t="str">
        <f>IF($O831&gt;NORMA!$O$30,"NO CUMPLE","CUMPLE")</f>
        <v>CUMPLE</v>
      </c>
      <c r="AH831" s="51" t="str">
        <f>IF(AND($N831&gt;=NORMA!$R$18, $N831&lt;=NORMA!$S$18),"CUMPLE","NO CUMPLE")</f>
        <v>CUMPLE</v>
      </c>
      <c r="AI831" s="51" t="str">
        <f>IF($I831&gt;NORMA!$O$32,"NO CUMPLE","CUMPLE")</f>
        <v>CUMPLE</v>
      </c>
    </row>
    <row r="832" spans="1:35" ht="14.25" customHeight="1" x14ac:dyDescent="0.35">
      <c r="A832" s="256" t="s">
        <v>120</v>
      </c>
      <c r="B832" s="217" t="s">
        <v>119</v>
      </c>
      <c r="C832" s="215">
        <v>42877</v>
      </c>
      <c r="D832" s="251">
        <v>0.41666666666666669</v>
      </c>
      <c r="E832" s="246">
        <v>5</v>
      </c>
      <c r="F832" s="246">
        <v>19.600000000000001</v>
      </c>
      <c r="G832" s="246">
        <v>60</v>
      </c>
      <c r="H832" s="246">
        <v>8</v>
      </c>
      <c r="I832" s="257">
        <v>0.18</v>
      </c>
      <c r="J832" s="248">
        <v>0.312</v>
      </c>
      <c r="K832" s="247">
        <v>4.782</v>
      </c>
      <c r="L832" s="242">
        <v>12.8376</v>
      </c>
      <c r="M832" s="249">
        <v>2.58</v>
      </c>
      <c r="N832" s="249">
        <v>7.11</v>
      </c>
      <c r="O832" s="250">
        <v>2000</v>
      </c>
      <c r="P832" s="51" t="str">
        <f>IF(M832&lt;NORMA!$O$7,"NO CUMPLE","CUMPLE")</f>
        <v>CUMPLE</v>
      </c>
      <c r="Q832" s="51" t="str">
        <f>IF(E832&gt;NORMA!$O$8,"NO CUMPLE","CUMPLE")</f>
        <v>CUMPLE</v>
      </c>
      <c r="R832" s="51" t="str">
        <f>IF(F832&gt;NORMA!$O$9,"NO CUMPLE","CUMPLE")</f>
        <v>CUMPLE</v>
      </c>
      <c r="S832" s="51" t="str">
        <f>IF(K832&gt;NORMA!$O$10,"NO CUMPLE","CUMPLE")</f>
        <v>CUMPLE</v>
      </c>
      <c r="T832" s="51" t="str">
        <f>IF(J832&gt;NORMA!$O$11,"NO CUMPLE","CUMPLE")</f>
        <v>CUMPLE</v>
      </c>
      <c r="U832" s="51" t="str">
        <f>IF(G832&gt;NORMA!$O$12,"NO CUMPLE","CUMPLE")</f>
        <v>CUMPLE</v>
      </c>
      <c r="V832" s="51" t="str">
        <f>IF(H832&gt;NORMA!$O$13,"NO CUMPLE","CUMPLE")</f>
        <v>CUMPLE</v>
      </c>
      <c r="W832" s="51" t="str">
        <f>IF(O832&gt;NORMA!$O$14,"NO CUMPLE","CUMPLE")</f>
        <v>CUMPLE</v>
      </c>
      <c r="X832" s="51" t="str">
        <f>IF(AND(N832&gt;=NORMA!$Q$4, N832&lt;=NORMA!$R$4),"CUMPLE","NO CUMPLE")</f>
        <v>CUMPLE</v>
      </c>
      <c r="Y832" s="51" t="str">
        <f>IF(I832&gt;NORMA!$O$16,"NO CUMPLE","CUMPLE")</f>
        <v>CUMPLE</v>
      </c>
      <c r="Z832" s="51" t="str">
        <f>IF($M832&lt;NORMA!$O$23,"NO CUMPLE","CUMPLE")</f>
        <v>CUMPLE</v>
      </c>
      <c r="AA832" s="51" t="str">
        <f>IF($E832&gt;NORMA!$O$24,"NO CUMPLE","CUMPLE")</f>
        <v>CUMPLE</v>
      </c>
      <c r="AB832" s="51" t="str">
        <f>IF($F832&gt;NORMA!$O$25,"NO CUMPLE","CUMPLE")</f>
        <v>CUMPLE</v>
      </c>
      <c r="AC832" s="51" t="str">
        <f>IF($K832&gt;NORMA!$O$26,"NO CUMPLE","CUMPLE")</f>
        <v>CUMPLE</v>
      </c>
      <c r="AD832" s="51" t="str">
        <f>IF($J832&gt;NORMA!$O$27,"NO CUMPLE","CUMPLE")</f>
        <v>CUMPLE</v>
      </c>
      <c r="AE832" s="51" t="str">
        <f>IF($G832&gt;NORMA!$O$28,"NO CUMPLE","CUMPLE")</f>
        <v>CUMPLE</v>
      </c>
      <c r="AF832" s="51" t="str">
        <f>IF($H832&gt;NORMA!$O$29,"NO CUMPLE","CUMPLE")</f>
        <v>CUMPLE</v>
      </c>
      <c r="AG832" s="51" t="str">
        <f>IF($O832&gt;NORMA!$O$30,"NO CUMPLE","CUMPLE")</f>
        <v>CUMPLE</v>
      </c>
      <c r="AH832" s="51" t="str">
        <f>IF(AND($N832&gt;=NORMA!$R$18, $N832&lt;=NORMA!$S$18),"CUMPLE","NO CUMPLE")</f>
        <v>CUMPLE</v>
      </c>
      <c r="AI832" s="51" t="str">
        <f>IF($I832&gt;NORMA!$O$32,"NO CUMPLE","CUMPLE")</f>
        <v>CUMPLE</v>
      </c>
    </row>
    <row r="833" spans="1:35" ht="14.25" customHeight="1" x14ac:dyDescent="0.35">
      <c r="A833" s="256" t="s">
        <v>117</v>
      </c>
      <c r="B833" s="267" t="s">
        <v>119</v>
      </c>
      <c r="C833" s="215">
        <v>42877</v>
      </c>
      <c r="D833" s="251">
        <v>0.58333333333333337</v>
      </c>
      <c r="E833" s="246">
        <v>7.3</v>
      </c>
      <c r="F833" s="246">
        <v>84.528999999999996</v>
      </c>
      <c r="G833" s="246">
        <v>233.3</v>
      </c>
      <c r="H833" s="246">
        <v>7</v>
      </c>
      <c r="I833" s="257">
        <v>0.1</v>
      </c>
      <c r="J833" s="248">
        <v>1.5580000000000001</v>
      </c>
      <c r="K833" s="247">
        <v>3.4379999999999997</v>
      </c>
      <c r="L833" s="242">
        <v>13.257200000000001</v>
      </c>
      <c r="M833" s="249">
        <v>6.84</v>
      </c>
      <c r="N833" s="249">
        <v>8.25</v>
      </c>
      <c r="O833" s="250">
        <v>20000</v>
      </c>
      <c r="P833" s="51" t="str">
        <f>IF(M833&lt;NORMA!$O$7,"NO CUMPLE","CUMPLE")</f>
        <v>CUMPLE</v>
      </c>
      <c r="Q833" s="51" t="str">
        <f>IF(E833&gt;NORMA!$O$8,"NO CUMPLE","CUMPLE")</f>
        <v>CUMPLE</v>
      </c>
      <c r="R833" s="51" t="str">
        <f>IF(F833&gt;NORMA!$O$9,"NO CUMPLE","CUMPLE")</f>
        <v>CUMPLE</v>
      </c>
      <c r="S833" s="51" t="str">
        <f>IF(K833&gt;NORMA!$O$10,"NO CUMPLE","CUMPLE")</f>
        <v>CUMPLE</v>
      </c>
      <c r="T833" s="51" t="str">
        <f>IF(J833&gt;NORMA!$O$11,"NO CUMPLE","CUMPLE")</f>
        <v>CUMPLE</v>
      </c>
      <c r="U833" s="51" t="str">
        <f>IF(G833&gt;NORMA!$O$12,"NO CUMPLE","CUMPLE")</f>
        <v>NO CUMPLE</v>
      </c>
      <c r="V833" s="51" t="str">
        <f>IF(H833&gt;NORMA!$O$13,"NO CUMPLE","CUMPLE")</f>
        <v>CUMPLE</v>
      </c>
      <c r="W833" s="51" t="str">
        <f>IF(O833&gt;NORMA!$O$14,"NO CUMPLE","CUMPLE")</f>
        <v>CUMPLE</v>
      </c>
      <c r="X833" s="51" t="str">
        <f>IF(AND(N833&gt;=NORMA!$Q$4, N833&lt;=NORMA!$R$4),"CUMPLE","NO CUMPLE")</f>
        <v>CUMPLE</v>
      </c>
      <c r="Y833" s="51" t="str">
        <f>IF(I833&gt;NORMA!$O$16,"NO CUMPLE","CUMPLE")</f>
        <v>CUMPLE</v>
      </c>
      <c r="Z833" s="51" t="str">
        <f>IF($M833&lt;NORMA!$O$23,"NO CUMPLE","CUMPLE")</f>
        <v>CUMPLE</v>
      </c>
      <c r="AA833" s="51" t="str">
        <f>IF($E833&gt;NORMA!$O$24,"NO CUMPLE","CUMPLE")</f>
        <v>CUMPLE</v>
      </c>
      <c r="AB833" s="51" t="str">
        <f>IF($F833&gt;NORMA!$O$25,"NO CUMPLE","CUMPLE")</f>
        <v>NO CUMPLE</v>
      </c>
      <c r="AC833" s="51" t="str">
        <f>IF($K833&gt;NORMA!$O$26,"NO CUMPLE","CUMPLE")</f>
        <v>CUMPLE</v>
      </c>
      <c r="AD833" s="51" t="str">
        <f>IF($J833&gt;NORMA!$O$27,"NO CUMPLE","CUMPLE")</f>
        <v>CUMPLE</v>
      </c>
      <c r="AE833" s="51" t="str">
        <f>IF($G833&gt;NORMA!$O$28,"NO CUMPLE","CUMPLE")</f>
        <v>NO CUMPLE</v>
      </c>
      <c r="AF833" s="51" t="str">
        <f>IF($H833&gt;NORMA!$O$29,"NO CUMPLE","CUMPLE")</f>
        <v>CUMPLE</v>
      </c>
      <c r="AG833" s="51" t="str">
        <f>IF($O833&gt;NORMA!$O$30,"NO CUMPLE","CUMPLE")</f>
        <v>CUMPLE</v>
      </c>
      <c r="AH833" s="51" t="str">
        <f>IF(AND($N833&gt;=NORMA!$R$18, $N833&lt;=NORMA!$S$18),"CUMPLE","NO CUMPLE")</f>
        <v>CUMPLE</v>
      </c>
      <c r="AI833" s="51" t="str">
        <f>IF($I833&gt;NORMA!$O$32,"NO CUMPLE","CUMPLE")</f>
        <v>CUMPLE</v>
      </c>
    </row>
    <row r="834" spans="1:35" ht="14.25" customHeight="1" x14ac:dyDescent="0.35">
      <c r="A834" s="256" t="s">
        <v>121</v>
      </c>
      <c r="B834" s="217" t="s">
        <v>119</v>
      </c>
      <c r="C834" s="215">
        <v>42880</v>
      </c>
      <c r="D834" s="251">
        <v>0.25</v>
      </c>
      <c r="E834" s="246">
        <v>3.8</v>
      </c>
      <c r="F834" s="246">
        <v>30.6</v>
      </c>
      <c r="G834" s="246">
        <v>37</v>
      </c>
      <c r="H834" s="246">
        <v>12</v>
      </c>
      <c r="I834" s="257">
        <v>0.37</v>
      </c>
      <c r="J834" s="248">
        <v>0.38</v>
      </c>
      <c r="K834" s="247">
        <v>5.3549999999999995</v>
      </c>
      <c r="L834" s="242">
        <v>11.124799999999999</v>
      </c>
      <c r="M834" s="249">
        <v>1.91</v>
      </c>
      <c r="N834" s="249">
        <v>6.87</v>
      </c>
      <c r="O834" s="250">
        <v>200</v>
      </c>
      <c r="P834" s="51" t="str">
        <f>IF(M834&lt;NORMA!$O$7,"NO CUMPLE","CUMPLE")</f>
        <v>CUMPLE</v>
      </c>
      <c r="Q834" s="51" t="str">
        <f>IF(E834&gt;NORMA!$O$8,"NO CUMPLE","CUMPLE")</f>
        <v>CUMPLE</v>
      </c>
      <c r="R834" s="51" t="str">
        <f>IF(F834&gt;NORMA!$O$9,"NO CUMPLE","CUMPLE")</f>
        <v>CUMPLE</v>
      </c>
      <c r="S834" s="51" t="str">
        <f>IF(K834&gt;NORMA!$O$10,"NO CUMPLE","CUMPLE")</f>
        <v>CUMPLE</v>
      </c>
      <c r="T834" s="51" t="str">
        <f>IF(J834&gt;NORMA!$O$11,"NO CUMPLE","CUMPLE")</f>
        <v>CUMPLE</v>
      </c>
      <c r="U834" s="51" t="str">
        <f>IF(G834&gt;NORMA!$O$12,"NO CUMPLE","CUMPLE")</f>
        <v>CUMPLE</v>
      </c>
      <c r="V834" s="51" t="str">
        <f>IF(H834&gt;NORMA!$O$13,"NO CUMPLE","CUMPLE")</f>
        <v>CUMPLE</v>
      </c>
      <c r="W834" s="51" t="str">
        <f>IF(O834&gt;NORMA!$O$14,"NO CUMPLE","CUMPLE")</f>
        <v>CUMPLE</v>
      </c>
      <c r="X834" s="51" t="str">
        <f>IF(AND(N834&gt;=NORMA!$Q$4, N834&lt;=NORMA!$R$4),"CUMPLE","NO CUMPLE")</f>
        <v>CUMPLE</v>
      </c>
      <c r="Y834" s="51" t="str">
        <f>IF(I834&gt;NORMA!$O$16,"NO CUMPLE","CUMPLE")</f>
        <v>CUMPLE</v>
      </c>
      <c r="Z834" s="51" t="str">
        <f>IF($M834&lt;NORMA!$O$23,"NO CUMPLE","CUMPLE")</f>
        <v>NO CUMPLE</v>
      </c>
      <c r="AA834" s="51" t="str">
        <f>IF($E834&gt;NORMA!$O$24,"NO CUMPLE","CUMPLE")</f>
        <v>CUMPLE</v>
      </c>
      <c r="AB834" s="51" t="str">
        <f>IF($F834&gt;NORMA!$O$25,"NO CUMPLE","CUMPLE")</f>
        <v>CUMPLE</v>
      </c>
      <c r="AC834" s="51" t="str">
        <f>IF($K834&gt;NORMA!$O$26,"NO CUMPLE","CUMPLE")</f>
        <v>CUMPLE</v>
      </c>
      <c r="AD834" s="51" t="str">
        <f>IF($J834&gt;NORMA!$O$27,"NO CUMPLE","CUMPLE")</f>
        <v>CUMPLE</v>
      </c>
      <c r="AE834" s="51" t="str">
        <f>IF($G834&gt;NORMA!$O$28,"NO CUMPLE","CUMPLE")</f>
        <v>CUMPLE</v>
      </c>
      <c r="AF834" s="51" t="str">
        <f>IF($H834&gt;NORMA!$O$29,"NO CUMPLE","CUMPLE")</f>
        <v>NO CUMPLE</v>
      </c>
      <c r="AG834" s="51" t="str">
        <f>IF($O834&gt;NORMA!$O$30,"NO CUMPLE","CUMPLE")</f>
        <v>CUMPLE</v>
      </c>
      <c r="AH834" s="51" t="str">
        <f>IF(AND($N834&gt;=NORMA!$R$18, $N834&lt;=NORMA!$S$18),"CUMPLE","NO CUMPLE")</f>
        <v>CUMPLE</v>
      </c>
      <c r="AI834" s="51" t="str">
        <f>IF($I834&gt;NORMA!$O$32,"NO CUMPLE","CUMPLE")</f>
        <v>CUMPLE</v>
      </c>
    </row>
    <row r="835" spans="1:35" ht="14.25" customHeight="1" x14ac:dyDescent="0.35">
      <c r="A835" s="214" t="s">
        <v>118</v>
      </c>
      <c r="B835" s="217" t="s">
        <v>119</v>
      </c>
      <c r="C835" s="215">
        <v>42881</v>
      </c>
      <c r="D835" s="251">
        <v>0.25</v>
      </c>
      <c r="E835" s="245">
        <v>2</v>
      </c>
      <c r="F835" s="246">
        <v>21.1</v>
      </c>
      <c r="G835" s="246">
        <v>26.2</v>
      </c>
      <c r="H835" s="246">
        <v>45</v>
      </c>
      <c r="I835" s="257">
        <v>0.1</v>
      </c>
      <c r="J835" s="248">
        <v>0.32600000000000001</v>
      </c>
      <c r="K835" s="247">
        <v>3.7650000000000001</v>
      </c>
      <c r="L835" s="242">
        <v>9.5767999999999986</v>
      </c>
      <c r="M835" s="249">
        <v>1.82</v>
      </c>
      <c r="N835" s="249">
        <v>7.14</v>
      </c>
      <c r="O835" s="250">
        <v>330</v>
      </c>
      <c r="P835" s="51" t="str">
        <f>IF(M835&lt;NORMA!$O$7,"NO CUMPLE","CUMPLE")</f>
        <v>CUMPLE</v>
      </c>
      <c r="Q835" s="51" t="str">
        <f>IF(E835&gt;NORMA!$O$8,"NO CUMPLE","CUMPLE")</f>
        <v>CUMPLE</v>
      </c>
      <c r="R835" s="51" t="str">
        <f>IF(F835&gt;NORMA!$O$9,"NO CUMPLE","CUMPLE")</f>
        <v>CUMPLE</v>
      </c>
      <c r="S835" s="51" t="str">
        <f>IF(K835&gt;NORMA!$O$10,"NO CUMPLE","CUMPLE")</f>
        <v>CUMPLE</v>
      </c>
      <c r="T835" s="51" t="str">
        <f>IF(J835&gt;NORMA!$O$11,"NO CUMPLE","CUMPLE")</f>
        <v>CUMPLE</v>
      </c>
      <c r="U835" s="51" t="str">
        <f>IF(G835&gt;NORMA!$O$12,"NO CUMPLE","CUMPLE")</f>
        <v>CUMPLE</v>
      </c>
      <c r="V835" s="51" t="str">
        <f>IF(H835&gt;NORMA!$O$13,"NO CUMPLE","CUMPLE")</f>
        <v>NO CUMPLE</v>
      </c>
      <c r="W835" s="51" t="str">
        <f>IF(O835&gt;NORMA!$O$14,"NO CUMPLE","CUMPLE")</f>
        <v>CUMPLE</v>
      </c>
      <c r="X835" s="51" t="str">
        <f>IF(AND(N835&gt;=NORMA!$Q$4, N835&lt;=NORMA!$R$4),"CUMPLE","NO CUMPLE")</f>
        <v>CUMPLE</v>
      </c>
      <c r="Y835" s="51" t="str">
        <f>IF(I835&gt;NORMA!$O$16,"NO CUMPLE","CUMPLE")</f>
        <v>CUMPLE</v>
      </c>
      <c r="Z835" s="51" t="str">
        <f>IF($M835&lt;NORMA!$O$23,"NO CUMPLE","CUMPLE")</f>
        <v>NO CUMPLE</v>
      </c>
      <c r="AA835" s="51" t="str">
        <f>IF($E835&gt;NORMA!$O$24,"NO CUMPLE","CUMPLE")</f>
        <v>CUMPLE</v>
      </c>
      <c r="AB835" s="51" t="str">
        <f>IF($F835&gt;NORMA!$O$25,"NO CUMPLE","CUMPLE")</f>
        <v>CUMPLE</v>
      </c>
      <c r="AC835" s="51" t="str">
        <f>IF($K835&gt;NORMA!$O$26,"NO CUMPLE","CUMPLE")</f>
        <v>CUMPLE</v>
      </c>
      <c r="AD835" s="51" t="str">
        <f>IF($J835&gt;NORMA!$O$27,"NO CUMPLE","CUMPLE")</f>
        <v>CUMPLE</v>
      </c>
      <c r="AE835" s="51" t="str">
        <f>IF($G835&gt;NORMA!$O$28,"NO CUMPLE","CUMPLE")</f>
        <v>CUMPLE</v>
      </c>
      <c r="AF835" s="51" t="str">
        <f>IF($H835&gt;NORMA!$O$29,"NO CUMPLE","CUMPLE")</f>
        <v>NO CUMPLE</v>
      </c>
      <c r="AG835" s="51" t="str">
        <f>IF($O835&gt;NORMA!$O$30,"NO CUMPLE","CUMPLE")</f>
        <v>CUMPLE</v>
      </c>
      <c r="AH835" s="51" t="str">
        <f>IF(AND($N835&gt;=NORMA!$R$18, $N835&lt;=NORMA!$S$18),"CUMPLE","NO CUMPLE")</f>
        <v>CUMPLE</v>
      </c>
      <c r="AI835" s="51" t="str">
        <f>IF($I835&gt;NORMA!$O$32,"NO CUMPLE","CUMPLE")</f>
        <v>CUMPLE</v>
      </c>
    </row>
    <row r="836" spans="1:35" ht="14.25" customHeight="1" x14ac:dyDescent="0.35">
      <c r="A836" s="256" t="s">
        <v>121</v>
      </c>
      <c r="B836" s="217" t="s">
        <v>119</v>
      </c>
      <c r="C836" s="215">
        <v>42887</v>
      </c>
      <c r="D836" s="251">
        <v>0.41666666666666669</v>
      </c>
      <c r="E836" s="246">
        <v>28</v>
      </c>
      <c r="F836" s="246">
        <v>174</v>
      </c>
      <c r="G836" s="246">
        <v>29</v>
      </c>
      <c r="H836" s="246">
        <v>15</v>
      </c>
      <c r="I836" s="247">
        <v>1.46</v>
      </c>
      <c r="J836" s="248">
        <v>1.71</v>
      </c>
      <c r="K836" s="247">
        <v>14.328999999999999</v>
      </c>
      <c r="L836" s="242">
        <v>1.8458019999999997</v>
      </c>
      <c r="M836" s="249">
        <v>0.96</v>
      </c>
      <c r="N836" s="249">
        <v>7.59</v>
      </c>
      <c r="O836" s="250">
        <v>920000</v>
      </c>
      <c r="P836" s="51" t="str">
        <f>IF(M836&lt;NORMA!$O$7,"NO CUMPLE","CUMPLE")</f>
        <v>NO CUMPLE</v>
      </c>
      <c r="Q836" s="51" t="str">
        <f>IF(E836&gt;NORMA!$O$8,"NO CUMPLE","CUMPLE")</f>
        <v>CUMPLE</v>
      </c>
      <c r="R836" s="51" t="str">
        <f>IF(F836&gt;NORMA!$O$9,"NO CUMPLE","CUMPLE")</f>
        <v>CUMPLE</v>
      </c>
      <c r="S836" s="51" t="str">
        <f>IF(K836&gt;NORMA!$O$10,"NO CUMPLE","CUMPLE")</f>
        <v>CUMPLE</v>
      </c>
      <c r="T836" s="51" t="str">
        <f>IF(J836&gt;NORMA!$O$11,"NO CUMPLE","CUMPLE")</f>
        <v>CUMPLE</v>
      </c>
      <c r="U836" s="51" t="str">
        <f>IF(G836&gt;NORMA!$O$12,"NO CUMPLE","CUMPLE")</f>
        <v>CUMPLE</v>
      </c>
      <c r="V836" s="51" t="str">
        <f>IF(H836&gt;NORMA!$O$13,"NO CUMPLE","CUMPLE")</f>
        <v>CUMPLE</v>
      </c>
      <c r="W836" s="51" t="str">
        <f>IF(O836&gt;NORMA!$O$14,"NO CUMPLE","CUMPLE")</f>
        <v>CUMPLE</v>
      </c>
      <c r="X836" s="51" t="str">
        <f>IF(AND(N836&gt;=NORMA!$Q$4, N836&lt;=NORMA!$R$4),"CUMPLE","NO CUMPLE")</f>
        <v>CUMPLE</v>
      </c>
      <c r="Y836" s="51" t="str">
        <f>IF(I836&gt;NORMA!$O$16,"NO CUMPLE","CUMPLE")</f>
        <v>CUMPLE</v>
      </c>
      <c r="Z836" s="51" t="str">
        <f>IF($M836&lt;NORMA!$O$23,"NO CUMPLE","CUMPLE")</f>
        <v>NO CUMPLE</v>
      </c>
      <c r="AA836" s="51" t="str">
        <f>IF($E836&gt;NORMA!$O$24,"NO CUMPLE","CUMPLE")</f>
        <v>CUMPLE</v>
      </c>
      <c r="AB836" s="51" t="str">
        <f>IF($F836&gt;NORMA!$O$25,"NO CUMPLE","CUMPLE")</f>
        <v>NO CUMPLE</v>
      </c>
      <c r="AC836" s="51" t="str">
        <f>IF($K836&gt;NORMA!$O$26,"NO CUMPLE","CUMPLE")</f>
        <v>NO CUMPLE</v>
      </c>
      <c r="AD836" s="51" t="str">
        <f>IF($J836&gt;NORMA!$O$27,"NO CUMPLE","CUMPLE")</f>
        <v>CUMPLE</v>
      </c>
      <c r="AE836" s="51" t="str">
        <f>IF($G836&gt;NORMA!$O$28,"NO CUMPLE","CUMPLE")</f>
        <v>CUMPLE</v>
      </c>
      <c r="AF836" s="51" t="str">
        <f>IF($H836&gt;NORMA!$O$29,"NO CUMPLE","CUMPLE")</f>
        <v>NO CUMPLE</v>
      </c>
      <c r="AG836" s="51" t="str">
        <f>IF($O836&gt;NORMA!$O$30,"NO CUMPLE","CUMPLE")</f>
        <v>NO CUMPLE</v>
      </c>
      <c r="AH836" s="51" t="str">
        <f>IF(AND($N836&gt;=NORMA!$R$18, $N836&lt;=NORMA!$S$18),"CUMPLE","NO CUMPLE")</f>
        <v>CUMPLE</v>
      </c>
      <c r="AI836" s="51" t="str">
        <f>IF($I836&gt;NORMA!$O$32,"NO CUMPLE","CUMPLE")</f>
        <v>NO CUMPLE</v>
      </c>
    </row>
    <row r="837" spans="1:35" ht="14.25" customHeight="1" x14ac:dyDescent="0.35">
      <c r="A837" s="256" t="s">
        <v>120</v>
      </c>
      <c r="B837" s="217" t="s">
        <v>119</v>
      </c>
      <c r="C837" s="215">
        <v>42887</v>
      </c>
      <c r="D837" s="251">
        <v>0.58333333333333337</v>
      </c>
      <c r="E837" s="246">
        <v>42</v>
      </c>
      <c r="F837" s="246">
        <v>71.400000000000006</v>
      </c>
      <c r="G837" s="246">
        <v>80</v>
      </c>
      <c r="H837" s="246">
        <v>18</v>
      </c>
      <c r="I837" s="247">
        <v>1.77</v>
      </c>
      <c r="J837" s="248">
        <v>1.93</v>
      </c>
      <c r="K837" s="247">
        <v>12.56</v>
      </c>
      <c r="L837" s="242">
        <v>2.0806</v>
      </c>
      <c r="M837" s="249">
        <v>0.99</v>
      </c>
      <c r="N837" s="249">
        <v>7.36</v>
      </c>
      <c r="O837" s="250">
        <v>31000</v>
      </c>
      <c r="P837" s="51" t="str">
        <f>IF(M837&lt;NORMA!$O$7,"NO CUMPLE","CUMPLE")</f>
        <v>NO CUMPLE</v>
      </c>
      <c r="Q837" s="51" t="str">
        <f>IF(E837&gt;NORMA!$O$8,"NO CUMPLE","CUMPLE")</f>
        <v>CUMPLE</v>
      </c>
      <c r="R837" s="51" t="str">
        <f>IF(F837&gt;NORMA!$O$9,"NO CUMPLE","CUMPLE")</f>
        <v>CUMPLE</v>
      </c>
      <c r="S837" s="51" t="str">
        <f>IF(K837&gt;NORMA!$O$10,"NO CUMPLE","CUMPLE")</f>
        <v>CUMPLE</v>
      </c>
      <c r="T837" s="51" t="str">
        <f>IF(J837&gt;NORMA!$O$11,"NO CUMPLE","CUMPLE")</f>
        <v>CUMPLE</v>
      </c>
      <c r="U837" s="51" t="str">
        <f>IF(G837&gt;NORMA!$O$12,"NO CUMPLE","CUMPLE")</f>
        <v>CUMPLE</v>
      </c>
      <c r="V837" s="51" t="str">
        <f>IF(H837&gt;NORMA!$O$13,"NO CUMPLE","CUMPLE")</f>
        <v>CUMPLE</v>
      </c>
      <c r="W837" s="51" t="str">
        <f>IF(O837&gt;NORMA!$O$14,"NO CUMPLE","CUMPLE")</f>
        <v>CUMPLE</v>
      </c>
      <c r="X837" s="51" t="str">
        <f>IF(AND(N837&gt;=NORMA!$Q$4, N837&lt;=NORMA!$R$4),"CUMPLE","NO CUMPLE")</f>
        <v>CUMPLE</v>
      </c>
      <c r="Y837" s="51" t="str">
        <f>IF(I837&gt;NORMA!$O$16,"NO CUMPLE","CUMPLE")</f>
        <v>CUMPLE</v>
      </c>
      <c r="Z837" s="51" t="str">
        <f>IF($M837&lt;NORMA!$O$23,"NO CUMPLE","CUMPLE")</f>
        <v>NO CUMPLE</v>
      </c>
      <c r="AA837" s="51" t="str">
        <f>IF($E837&gt;NORMA!$O$24,"NO CUMPLE","CUMPLE")</f>
        <v>NO CUMPLE</v>
      </c>
      <c r="AB837" s="51" t="str">
        <f>IF($F837&gt;NORMA!$O$25,"NO CUMPLE","CUMPLE")</f>
        <v>NO CUMPLE</v>
      </c>
      <c r="AC837" s="51" t="str">
        <f>IF($K837&gt;NORMA!$O$26,"NO CUMPLE","CUMPLE")</f>
        <v>NO CUMPLE</v>
      </c>
      <c r="AD837" s="51" t="str">
        <f>IF($J837&gt;NORMA!$O$27,"NO CUMPLE","CUMPLE")</f>
        <v>CUMPLE</v>
      </c>
      <c r="AE837" s="51" t="str">
        <f>IF($G837&gt;NORMA!$O$28,"NO CUMPLE","CUMPLE")</f>
        <v>CUMPLE</v>
      </c>
      <c r="AF837" s="51" t="str">
        <f>IF($H837&gt;NORMA!$O$29,"NO CUMPLE","CUMPLE")</f>
        <v>NO CUMPLE</v>
      </c>
      <c r="AG837" s="51" t="str">
        <f>IF($O837&gt;NORMA!$O$30,"NO CUMPLE","CUMPLE")</f>
        <v>CUMPLE</v>
      </c>
      <c r="AH837" s="51" t="str">
        <f>IF(AND($N837&gt;=NORMA!$R$18, $N837&lt;=NORMA!$S$18),"CUMPLE","NO CUMPLE")</f>
        <v>CUMPLE</v>
      </c>
      <c r="AI837" s="51" t="str">
        <f>IF($I837&gt;NORMA!$O$32,"NO CUMPLE","CUMPLE")</f>
        <v>NO CUMPLE</v>
      </c>
    </row>
    <row r="838" spans="1:35" ht="14.25" customHeight="1" x14ac:dyDescent="0.35">
      <c r="A838" s="256" t="s">
        <v>117</v>
      </c>
      <c r="B838" s="267" t="s">
        <v>119</v>
      </c>
      <c r="C838" s="215">
        <v>42888</v>
      </c>
      <c r="D838" s="251">
        <v>0.25</v>
      </c>
      <c r="E838" s="246">
        <v>23.5</v>
      </c>
      <c r="F838" s="246">
        <v>110</v>
      </c>
      <c r="G838" s="246">
        <v>91</v>
      </c>
      <c r="H838" s="246">
        <v>9</v>
      </c>
      <c r="I838" s="257">
        <v>0.18</v>
      </c>
      <c r="J838" s="248">
        <v>0.51300000000000001</v>
      </c>
      <c r="K838" s="247">
        <v>23.329000000000001</v>
      </c>
      <c r="L838" s="242">
        <v>1.2927999999999999</v>
      </c>
      <c r="M838" s="249">
        <v>6.18</v>
      </c>
      <c r="N838" s="249">
        <v>8.69</v>
      </c>
      <c r="O838" s="250">
        <v>35000</v>
      </c>
      <c r="P838" s="51" t="str">
        <f>IF(M838&lt;NORMA!$O$7,"NO CUMPLE","CUMPLE")</f>
        <v>CUMPLE</v>
      </c>
      <c r="Q838" s="51" t="str">
        <f>IF(E838&gt;NORMA!$O$8,"NO CUMPLE","CUMPLE")</f>
        <v>CUMPLE</v>
      </c>
      <c r="R838" s="51" t="str">
        <f>IF(F838&gt;NORMA!$O$9,"NO CUMPLE","CUMPLE")</f>
        <v>CUMPLE</v>
      </c>
      <c r="S838" s="51" t="str">
        <f>IF(K838&gt;NORMA!$O$10,"NO CUMPLE","CUMPLE")</f>
        <v>NO CUMPLE</v>
      </c>
      <c r="T838" s="51" t="str">
        <f>IF(J838&gt;NORMA!$O$11,"NO CUMPLE","CUMPLE")</f>
        <v>CUMPLE</v>
      </c>
      <c r="U838" s="51" t="str">
        <f>IF(G838&gt;NORMA!$O$12,"NO CUMPLE","CUMPLE")</f>
        <v>CUMPLE</v>
      </c>
      <c r="V838" s="51" t="str">
        <f>IF(H838&gt;NORMA!$O$13,"NO CUMPLE","CUMPLE")</f>
        <v>CUMPLE</v>
      </c>
      <c r="W838" s="51" t="str">
        <f>IF(O838&gt;NORMA!$O$14,"NO CUMPLE","CUMPLE")</f>
        <v>CUMPLE</v>
      </c>
      <c r="X838" s="51" t="str">
        <f>IF(AND(N838&gt;=NORMA!$Q$4, N838&lt;=NORMA!$R$4),"CUMPLE","NO CUMPLE")</f>
        <v>CUMPLE</v>
      </c>
      <c r="Y838" s="51" t="str">
        <f>IF(I838&gt;NORMA!$O$16,"NO CUMPLE","CUMPLE")</f>
        <v>CUMPLE</v>
      </c>
      <c r="Z838" s="51" t="str">
        <f>IF($M838&lt;NORMA!$O$23,"NO CUMPLE","CUMPLE")</f>
        <v>CUMPLE</v>
      </c>
      <c r="AA838" s="51" t="str">
        <f>IF($E838&gt;NORMA!$O$24,"NO CUMPLE","CUMPLE")</f>
        <v>CUMPLE</v>
      </c>
      <c r="AB838" s="51" t="str">
        <f>IF($F838&gt;NORMA!$O$25,"NO CUMPLE","CUMPLE")</f>
        <v>NO CUMPLE</v>
      </c>
      <c r="AC838" s="51" t="str">
        <f>IF($K838&gt;NORMA!$O$26,"NO CUMPLE","CUMPLE")</f>
        <v>NO CUMPLE</v>
      </c>
      <c r="AD838" s="51" t="str">
        <f>IF($J838&gt;NORMA!$O$27,"NO CUMPLE","CUMPLE")</f>
        <v>CUMPLE</v>
      </c>
      <c r="AE838" s="51" t="str">
        <f>IF($G838&gt;NORMA!$O$28,"NO CUMPLE","CUMPLE")</f>
        <v>CUMPLE</v>
      </c>
      <c r="AF838" s="51" t="str">
        <f>IF($H838&gt;NORMA!$O$29,"NO CUMPLE","CUMPLE")</f>
        <v>CUMPLE</v>
      </c>
      <c r="AG838" s="51" t="str">
        <f>IF($O838&gt;NORMA!$O$30,"NO CUMPLE","CUMPLE")</f>
        <v>CUMPLE</v>
      </c>
      <c r="AH838" s="51" t="str">
        <f>IF(AND($N838&gt;=NORMA!$R$18, $N838&lt;=NORMA!$S$18),"CUMPLE","NO CUMPLE")</f>
        <v>NO CUMPLE</v>
      </c>
      <c r="AI838" s="51" t="str">
        <f>IF($I838&gt;NORMA!$O$32,"NO CUMPLE","CUMPLE")</f>
        <v>CUMPLE</v>
      </c>
    </row>
    <row r="839" spans="1:35" ht="14.25" customHeight="1" x14ac:dyDescent="0.35">
      <c r="A839" s="256" t="s">
        <v>121</v>
      </c>
      <c r="B839" s="217" t="s">
        <v>119</v>
      </c>
      <c r="C839" s="215">
        <v>42893</v>
      </c>
      <c r="D839" s="251">
        <v>0.58333333333333337</v>
      </c>
      <c r="E839" s="246">
        <v>15.5</v>
      </c>
      <c r="F839" s="246">
        <v>76.8</v>
      </c>
      <c r="G839" s="246">
        <v>170</v>
      </c>
      <c r="H839" s="246">
        <v>20</v>
      </c>
      <c r="I839" s="247">
        <v>0.67</v>
      </c>
      <c r="J839" s="248">
        <v>0.76400000000000001</v>
      </c>
      <c r="K839" s="247">
        <v>10.001000000000001</v>
      </c>
      <c r="L839" s="242">
        <v>11.8034</v>
      </c>
      <c r="M839" s="249">
        <v>0.55000000000000004</v>
      </c>
      <c r="N839" s="249">
        <v>7.56</v>
      </c>
      <c r="O839" s="250">
        <v>330000</v>
      </c>
      <c r="P839" s="51" t="str">
        <f>IF(M839&lt;NORMA!$O$7,"NO CUMPLE","CUMPLE")</f>
        <v>NO CUMPLE</v>
      </c>
      <c r="Q839" s="51" t="str">
        <f>IF(E839&gt;NORMA!$O$8,"NO CUMPLE","CUMPLE")</f>
        <v>CUMPLE</v>
      </c>
      <c r="R839" s="51" t="str">
        <f>IF(F839&gt;NORMA!$O$9,"NO CUMPLE","CUMPLE")</f>
        <v>CUMPLE</v>
      </c>
      <c r="S839" s="51" t="str">
        <f>IF(K839&gt;NORMA!$O$10,"NO CUMPLE","CUMPLE")</f>
        <v>CUMPLE</v>
      </c>
      <c r="T839" s="51" t="str">
        <f>IF(J839&gt;NORMA!$O$11,"NO CUMPLE","CUMPLE")</f>
        <v>CUMPLE</v>
      </c>
      <c r="U839" s="51" t="str">
        <f>IF(G839&gt;NORMA!$O$12,"NO CUMPLE","CUMPLE")</f>
        <v>NO CUMPLE</v>
      </c>
      <c r="V839" s="51" t="str">
        <f>IF(H839&gt;NORMA!$O$13,"NO CUMPLE","CUMPLE")</f>
        <v>CUMPLE</v>
      </c>
      <c r="W839" s="51" t="str">
        <f>IF(O839&gt;NORMA!$O$14,"NO CUMPLE","CUMPLE")</f>
        <v>CUMPLE</v>
      </c>
      <c r="X839" s="51" t="str">
        <f>IF(AND(N839&gt;=NORMA!$Q$4, N839&lt;=NORMA!$R$4),"CUMPLE","NO CUMPLE")</f>
        <v>CUMPLE</v>
      </c>
      <c r="Y839" s="51" t="str">
        <f>IF(I839&gt;NORMA!$O$16,"NO CUMPLE","CUMPLE")</f>
        <v>CUMPLE</v>
      </c>
      <c r="Z839" s="51" t="str">
        <f>IF($M839&lt;NORMA!$O$23,"NO CUMPLE","CUMPLE")</f>
        <v>NO CUMPLE</v>
      </c>
      <c r="AA839" s="51" t="str">
        <f>IF($E839&gt;NORMA!$O$24,"NO CUMPLE","CUMPLE")</f>
        <v>CUMPLE</v>
      </c>
      <c r="AB839" s="51" t="str">
        <f>IF($F839&gt;NORMA!$O$25,"NO CUMPLE","CUMPLE")</f>
        <v>NO CUMPLE</v>
      </c>
      <c r="AC839" s="51" t="str">
        <f>IF($K839&gt;NORMA!$O$26,"NO CUMPLE","CUMPLE")</f>
        <v>NO CUMPLE</v>
      </c>
      <c r="AD839" s="51" t="str">
        <f>IF($J839&gt;NORMA!$O$27,"NO CUMPLE","CUMPLE")</f>
        <v>CUMPLE</v>
      </c>
      <c r="AE839" s="51" t="str">
        <f>IF($G839&gt;NORMA!$O$28,"NO CUMPLE","CUMPLE")</f>
        <v>NO CUMPLE</v>
      </c>
      <c r="AF839" s="51" t="str">
        <f>IF($H839&gt;NORMA!$O$29,"NO CUMPLE","CUMPLE")</f>
        <v>NO CUMPLE</v>
      </c>
      <c r="AG839" s="51" t="str">
        <f>IF($O839&gt;NORMA!$O$30,"NO CUMPLE","CUMPLE")</f>
        <v>NO CUMPLE</v>
      </c>
      <c r="AH839" s="51" t="str">
        <f>IF(AND($N839&gt;=NORMA!$R$18, $N839&lt;=NORMA!$S$18),"CUMPLE","NO CUMPLE")</f>
        <v>CUMPLE</v>
      </c>
      <c r="AI839" s="51" t="str">
        <f>IF($I839&gt;NORMA!$O$32,"NO CUMPLE","CUMPLE")</f>
        <v>CUMPLE</v>
      </c>
    </row>
    <row r="840" spans="1:35" ht="14.25" customHeight="1" x14ac:dyDescent="0.35">
      <c r="A840" s="256" t="s">
        <v>117</v>
      </c>
      <c r="B840" s="267" t="s">
        <v>119</v>
      </c>
      <c r="C840" s="215">
        <v>42901</v>
      </c>
      <c r="D840" s="251">
        <v>0.33333333333333331</v>
      </c>
      <c r="E840" s="246">
        <v>2.8</v>
      </c>
      <c r="F840" s="246">
        <v>26.5</v>
      </c>
      <c r="G840" s="246">
        <v>86</v>
      </c>
      <c r="H840" s="246">
        <v>14</v>
      </c>
      <c r="I840" s="257">
        <v>0.4</v>
      </c>
      <c r="J840" s="248">
        <v>0.80800000000000005</v>
      </c>
      <c r="K840" s="247">
        <v>4.3270000000000008</v>
      </c>
      <c r="L840" s="242">
        <v>12.7094</v>
      </c>
      <c r="M840" s="249">
        <v>6.4</v>
      </c>
      <c r="N840" s="249">
        <v>7.53</v>
      </c>
      <c r="O840" s="250">
        <v>7900</v>
      </c>
      <c r="P840" s="51" t="str">
        <f>IF(M840&lt;NORMA!$O$7,"NO CUMPLE","CUMPLE")</f>
        <v>CUMPLE</v>
      </c>
      <c r="Q840" s="51" t="str">
        <f>IF(E840&gt;NORMA!$O$8,"NO CUMPLE","CUMPLE")</f>
        <v>CUMPLE</v>
      </c>
      <c r="R840" s="51" t="str">
        <f>IF(F840&gt;NORMA!$O$9,"NO CUMPLE","CUMPLE")</f>
        <v>CUMPLE</v>
      </c>
      <c r="S840" s="51" t="str">
        <f>IF(K840&gt;NORMA!$O$10,"NO CUMPLE","CUMPLE")</f>
        <v>CUMPLE</v>
      </c>
      <c r="T840" s="51" t="str">
        <f>IF(J840&gt;NORMA!$O$11,"NO CUMPLE","CUMPLE")</f>
        <v>CUMPLE</v>
      </c>
      <c r="U840" s="51" t="str">
        <f>IF(G840&gt;NORMA!$O$12,"NO CUMPLE","CUMPLE")</f>
        <v>CUMPLE</v>
      </c>
      <c r="V840" s="51" t="str">
        <f>IF(H840&gt;NORMA!$O$13,"NO CUMPLE","CUMPLE")</f>
        <v>CUMPLE</v>
      </c>
      <c r="W840" s="51" t="str">
        <f>IF(O840&gt;NORMA!$O$14,"NO CUMPLE","CUMPLE")</f>
        <v>CUMPLE</v>
      </c>
      <c r="X840" s="51" t="str">
        <f>IF(AND(N840&gt;=NORMA!$Q$4, N840&lt;=NORMA!$R$4),"CUMPLE","NO CUMPLE")</f>
        <v>CUMPLE</v>
      </c>
      <c r="Y840" s="51" t="str">
        <f>IF(I840&gt;NORMA!$O$16,"NO CUMPLE","CUMPLE")</f>
        <v>CUMPLE</v>
      </c>
      <c r="Z840" s="51" t="str">
        <f>IF($M840&lt;NORMA!$O$23,"NO CUMPLE","CUMPLE")</f>
        <v>CUMPLE</v>
      </c>
      <c r="AA840" s="51" t="str">
        <f>IF($E840&gt;NORMA!$O$24,"NO CUMPLE","CUMPLE")</f>
        <v>CUMPLE</v>
      </c>
      <c r="AB840" s="51" t="str">
        <f>IF($F840&gt;NORMA!$O$25,"NO CUMPLE","CUMPLE")</f>
        <v>CUMPLE</v>
      </c>
      <c r="AC840" s="51" t="str">
        <f>IF($K840&gt;NORMA!$O$26,"NO CUMPLE","CUMPLE")</f>
        <v>CUMPLE</v>
      </c>
      <c r="AD840" s="51" t="str">
        <f>IF($J840&gt;NORMA!$O$27,"NO CUMPLE","CUMPLE")</f>
        <v>CUMPLE</v>
      </c>
      <c r="AE840" s="51" t="str">
        <f>IF($G840&gt;NORMA!$O$28,"NO CUMPLE","CUMPLE")</f>
        <v>CUMPLE</v>
      </c>
      <c r="AF840" s="51" t="str">
        <f>IF($H840&gt;NORMA!$O$29,"NO CUMPLE","CUMPLE")</f>
        <v>NO CUMPLE</v>
      </c>
      <c r="AG840" s="51" t="str">
        <f>IF($O840&gt;NORMA!$O$30,"NO CUMPLE","CUMPLE")</f>
        <v>CUMPLE</v>
      </c>
      <c r="AH840" s="51" t="str">
        <f>IF(AND($N840&gt;=NORMA!$R$18, $N840&lt;=NORMA!$S$18),"CUMPLE","NO CUMPLE")</f>
        <v>CUMPLE</v>
      </c>
      <c r="AI840" s="51" t="str">
        <f>IF($I840&gt;NORMA!$O$32,"NO CUMPLE","CUMPLE")</f>
        <v>CUMPLE</v>
      </c>
    </row>
    <row r="841" spans="1:35" ht="14.25" customHeight="1" x14ac:dyDescent="0.35">
      <c r="A841" s="214" t="s">
        <v>118</v>
      </c>
      <c r="B841" s="217" t="s">
        <v>119</v>
      </c>
      <c r="C841" s="215">
        <v>42913</v>
      </c>
      <c r="D841" s="251">
        <v>0.66666666666666663</v>
      </c>
      <c r="E841" s="246">
        <v>12.5</v>
      </c>
      <c r="F841" s="246">
        <v>28.2</v>
      </c>
      <c r="G841" s="245">
        <v>5</v>
      </c>
      <c r="H841" s="246">
        <v>10</v>
      </c>
      <c r="I841" s="257">
        <v>0.4</v>
      </c>
      <c r="J841" s="248">
        <v>0.32300000000000001</v>
      </c>
      <c r="K841" s="247">
        <v>5.5070000000000006</v>
      </c>
      <c r="L841" s="242">
        <v>1.96102</v>
      </c>
      <c r="M841" s="249">
        <v>1.95</v>
      </c>
      <c r="N841" s="249">
        <v>7.04</v>
      </c>
      <c r="O841" s="250">
        <v>4500</v>
      </c>
      <c r="P841" s="51" t="str">
        <f>IF(M841&lt;NORMA!$O$7,"NO CUMPLE","CUMPLE")</f>
        <v>CUMPLE</v>
      </c>
      <c r="Q841" s="51" t="str">
        <f>IF(E841&gt;NORMA!$O$8,"NO CUMPLE","CUMPLE")</f>
        <v>CUMPLE</v>
      </c>
      <c r="R841" s="51" t="str">
        <f>IF(F841&gt;NORMA!$O$9,"NO CUMPLE","CUMPLE")</f>
        <v>CUMPLE</v>
      </c>
      <c r="S841" s="51" t="str">
        <f>IF(K841&gt;NORMA!$O$10,"NO CUMPLE","CUMPLE")</f>
        <v>CUMPLE</v>
      </c>
      <c r="T841" s="51" t="str">
        <f>IF(J841&gt;NORMA!$O$11,"NO CUMPLE","CUMPLE")</f>
        <v>CUMPLE</v>
      </c>
      <c r="U841" s="51" t="str">
        <f>IF(G841&gt;NORMA!$O$12,"NO CUMPLE","CUMPLE")</f>
        <v>CUMPLE</v>
      </c>
      <c r="V841" s="51" t="str">
        <f>IF(H841&gt;NORMA!$O$13,"NO CUMPLE","CUMPLE")</f>
        <v>CUMPLE</v>
      </c>
      <c r="W841" s="51" t="str">
        <f>IF(O841&gt;NORMA!$O$14,"NO CUMPLE","CUMPLE")</f>
        <v>CUMPLE</v>
      </c>
      <c r="X841" s="51" t="str">
        <f>IF(AND(N841&gt;=NORMA!$Q$4, N841&lt;=NORMA!$R$4),"CUMPLE","NO CUMPLE")</f>
        <v>CUMPLE</v>
      </c>
      <c r="Y841" s="51" t="str">
        <f>IF(I841&gt;NORMA!$O$16,"NO CUMPLE","CUMPLE")</f>
        <v>CUMPLE</v>
      </c>
      <c r="Z841" s="51" t="str">
        <f>IF($M841&lt;NORMA!$O$23,"NO CUMPLE","CUMPLE")</f>
        <v>NO CUMPLE</v>
      </c>
      <c r="AA841" s="51" t="str">
        <f>IF($E841&gt;NORMA!$O$24,"NO CUMPLE","CUMPLE")</f>
        <v>CUMPLE</v>
      </c>
      <c r="AB841" s="51" t="str">
        <f>IF($F841&gt;NORMA!$O$25,"NO CUMPLE","CUMPLE")</f>
        <v>CUMPLE</v>
      </c>
      <c r="AC841" s="51" t="str">
        <f>IF($K841&gt;NORMA!$O$26,"NO CUMPLE","CUMPLE")</f>
        <v>CUMPLE</v>
      </c>
      <c r="AD841" s="51" t="str">
        <f>IF($J841&gt;NORMA!$O$27,"NO CUMPLE","CUMPLE")</f>
        <v>CUMPLE</v>
      </c>
      <c r="AE841" s="51" t="str">
        <f>IF($G841&gt;NORMA!$O$28,"NO CUMPLE","CUMPLE")</f>
        <v>CUMPLE</v>
      </c>
      <c r="AF841" s="51" t="str">
        <f>IF($H841&gt;NORMA!$O$29,"NO CUMPLE","CUMPLE")</f>
        <v>CUMPLE</v>
      </c>
      <c r="AG841" s="51" t="str">
        <f>IF($O841&gt;NORMA!$O$30,"NO CUMPLE","CUMPLE")</f>
        <v>CUMPLE</v>
      </c>
      <c r="AH841" s="51" t="str">
        <f>IF(AND($N841&gt;=NORMA!$R$18, $N841&lt;=NORMA!$S$18),"CUMPLE","NO CUMPLE")</f>
        <v>CUMPLE</v>
      </c>
      <c r="AI841" s="51" t="str">
        <f>IF($I841&gt;NORMA!$O$32,"NO CUMPLE","CUMPLE")</f>
        <v>CUMPLE</v>
      </c>
    </row>
    <row r="842" spans="1:35" ht="14.25" customHeight="1" x14ac:dyDescent="0.35">
      <c r="A842" s="256" t="s">
        <v>121</v>
      </c>
      <c r="B842" s="217" t="s">
        <v>119</v>
      </c>
      <c r="C842" s="215">
        <v>42914</v>
      </c>
      <c r="D842" s="251">
        <v>0.66666666666666663</v>
      </c>
      <c r="E842" s="245">
        <v>2</v>
      </c>
      <c r="F842" s="245">
        <v>10</v>
      </c>
      <c r="G842" s="246">
        <v>8.5</v>
      </c>
      <c r="H842" s="246">
        <v>14</v>
      </c>
      <c r="I842" s="247">
        <v>0.86</v>
      </c>
      <c r="J842" s="248">
        <v>1.0489999999999999</v>
      </c>
      <c r="K842" s="247">
        <v>12.831999999999999</v>
      </c>
      <c r="L842" s="242">
        <v>2.7851999999999997</v>
      </c>
      <c r="M842" s="249">
        <v>0.66</v>
      </c>
      <c r="N842" s="249">
        <v>7.25</v>
      </c>
      <c r="O842" s="250">
        <v>700000</v>
      </c>
      <c r="P842" s="51" t="str">
        <f>IF(M842&lt;NORMA!$O$7,"NO CUMPLE","CUMPLE")</f>
        <v>NO CUMPLE</v>
      </c>
      <c r="Q842" s="51" t="str">
        <f>IF(E842&gt;NORMA!$O$8,"NO CUMPLE","CUMPLE")</f>
        <v>CUMPLE</v>
      </c>
      <c r="R842" s="51" t="str">
        <f>IF(F842&gt;NORMA!$O$9,"NO CUMPLE","CUMPLE")</f>
        <v>CUMPLE</v>
      </c>
      <c r="S842" s="51" t="str">
        <f>IF(K842&gt;NORMA!$O$10,"NO CUMPLE","CUMPLE")</f>
        <v>CUMPLE</v>
      </c>
      <c r="T842" s="51" t="str">
        <f>IF(J842&gt;NORMA!$O$11,"NO CUMPLE","CUMPLE")</f>
        <v>CUMPLE</v>
      </c>
      <c r="U842" s="51" t="str">
        <f>IF(G842&gt;NORMA!$O$12,"NO CUMPLE","CUMPLE")</f>
        <v>CUMPLE</v>
      </c>
      <c r="V842" s="51" t="str">
        <f>IF(H842&gt;NORMA!$O$13,"NO CUMPLE","CUMPLE")</f>
        <v>CUMPLE</v>
      </c>
      <c r="W842" s="51" t="str">
        <f>IF(O842&gt;NORMA!$O$14,"NO CUMPLE","CUMPLE")</f>
        <v>CUMPLE</v>
      </c>
      <c r="X842" s="51" t="str">
        <f>IF(AND(N842&gt;=NORMA!$Q$4, N842&lt;=NORMA!$R$4),"CUMPLE","NO CUMPLE")</f>
        <v>CUMPLE</v>
      </c>
      <c r="Y842" s="51" t="str">
        <f>IF(I842&gt;NORMA!$O$16,"NO CUMPLE","CUMPLE")</f>
        <v>CUMPLE</v>
      </c>
      <c r="Z842" s="51" t="str">
        <f>IF($M842&lt;NORMA!$O$23,"NO CUMPLE","CUMPLE")</f>
        <v>NO CUMPLE</v>
      </c>
      <c r="AA842" s="51" t="str">
        <f>IF($E842&gt;NORMA!$O$24,"NO CUMPLE","CUMPLE")</f>
        <v>CUMPLE</v>
      </c>
      <c r="AB842" s="51" t="str">
        <f>IF($F842&gt;NORMA!$O$25,"NO CUMPLE","CUMPLE")</f>
        <v>CUMPLE</v>
      </c>
      <c r="AC842" s="51" t="str">
        <f>IF($K842&gt;NORMA!$O$26,"NO CUMPLE","CUMPLE")</f>
        <v>NO CUMPLE</v>
      </c>
      <c r="AD842" s="51" t="str">
        <f>IF($J842&gt;NORMA!$O$27,"NO CUMPLE","CUMPLE")</f>
        <v>CUMPLE</v>
      </c>
      <c r="AE842" s="51" t="str">
        <f>IF($G842&gt;NORMA!$O$28,"NO CUMPLE","CUMPLE")</f>
        <v>CUMPLE</v>
      </c>
      <c r="AF842" s="51" t="str">
        <f>IF($H842&gt;NORMA!$O$29,"NO CUMPLE","CUMPLE")</f>
        <v>NO CUMPLE</v>
      </c>
      <c r="AG842" s="51" t="str">
        <f>IF($O842&gt;NORMA!$O$30,"NO CUMPLE","CUMPLE")</f>
        <v>NO CUMPLE</v>
      </c>
      <c r="AH842" s="51" t="str">
        <f>IF(AND($N842&gt;=NORMA!$R$18, $N842&lt;=NORMA!$S$18),"CUMPLE","NO CUMPLE")</f>
        <v>CUMPLE</v>
      </c>
      <c r="AI842" s="51" t="str">
        <f>IF($I842&gt;NORMA!$O$32,"NO CUMPLE","CUMPLE")</f>
        <v>CUMPLE</v>
      </c>
    </row>
    <row r="843" spans="1:35" ht="14.25" customHeight="1" x14ac:dyDescent="0.35">
      <c r="A843" s="256" t="s">
        <v>117</v>
      </c>
      <c r="B843" s="267" t="s">
        <v>119</v>
      </c>
      <c r="C843" s="215">
        <v>42914</v>
      </c>
      <c r="D843" s="251">
        <v>0.66666666666666663</v>
      </c>
      <c r="E843" s="246">
        <v>12.6</v>
      </c>
      <c r="F843" s="246">
        <v>40.299999999999997</v>
      </c>
      <c r="G843" s="246">
        <v>1025</v>
      </c>
      <c r="H843" s="246">
        <v>11</v>
      </c>
      <c r="I843" s="257">
        <v>0.4</v>
      </c>
      <c r="J843" s="248">
        <v>4.2450000000000001</v>
      </c>
      <c r="K843" s="247">
        <v>22.783000000000001</v>
      </c>
      <c r="L843" s="242">
        <v>2.9511999999999996</v>
      </c>
      <c r="M843" s="249">
        <v>4.8</v>
      </c>
      <c r="N843" s="249">
        <v>9.0399999999999991</v>
      </c>
      <c r="O843" s="250">
        <v>24000</v>
      </c>
      <c r="P843" s="51" t="str">
        <f>IF(M843&lt;NORMA!$O$7,"NO CUMPLE","CUMPLE")</f>
        <v>CUMPLE</v>
      </c>
      <c r="Q843" s="51" t="str">
        <f>IF(E843&gt;NORMA!$O$8,"NO CUMPLE","CUMPLE")</f>
        <v>CUMPLE</v>
      </c>
      <c r="R843" s="51" t="str">
        <f>IF(F843&gt;NORMA!$O$9,"NO CUMPLE","CUMPLE")</f>
        <v>CUMPLE</v>
      </c>
      <c r="S843" s="51" t="str">
        <f>IF(K843&gt;NORMA!$O$10,"NO CUMPLE","CUMPLE")</f>
        <v>NO CUMPLE</v>
      </c>
      <c r="T843" s="51" t="str">
        <f>IF(J843&gt;NORMA!$O$11,"NO CUMPLE","CUMPLE")</f>
        <v>CUMPLE</v>
      </c>
      <c r="U843" s="51" t="str">
        <f>IF(G843&gt;NORMA!$O$12,"NO CUMPLE","CUMPLE")</f>
        <v>NO CUMPLE</v>
      </c>
      <c r="V843" s="51" t="str">
        <f>IF(H843&gt;NORMA!$O$13,"NO CUMPLE","CUMPLE")</f>
        <v>CUMPLE</v>
      </c>
      <c r="W843" s="51" t="str">
        <f>IF(O843&gt;NORMA!$O$14,"NO CUMPLE","CUMPLE")</f>
        <v>CUMPLE</v>
      </c>
      <c r="X843" s="51" t="str">
        <f>IF(AND(N843&gt;=NORMA!$Q$4, N843&lt;=NORMA!$R$4),"CUMPLE","NO CUMPLE")</f>
        <v>NO CUMPLE</v>
      </c>
      <c r="Y843" s="51" t="str">
        <f>IF(I843&gt;NORMA!$O$16,"NO CUMPLE","CUMPLE")</f>
        <v>CUMPLE</v>
      </c>
      <c r="Z843" s="51" t="str">
        <f>IF($M843&lt;NORMA!$O$23,"NO CUMPLE","CUMPLE")</f>
        <v>CUMPLE</v>
      </c>
      <c r="AA843" s="51" t="str">
        <f>IF($E843&gt;NORMA!$O$24,"NO CUMPLE","CUMPLE")</f>
        <v>CUMPLE</v>
      </c>
      <c r="AB843" s="51" t="str">
        <f>IF($F843&gt;NORMA!$O$25,"NO CUMPLE","CUMPLE")</f>
        <v>CUMPLE</v>
      </c>
      <c r="AC843" s="51" t="str">
        <f>IF($K843&gt;NORMA!$O$26,"NO CUMPLE","CUMPLE")</f>
        <v>NO CUMPLE</v>
      </c>
      <c r="AD843" s="51" t="str">
        <f>IF($J843&gt;NORMA!$O$27,"NO CUMPLE","CUMPLE")</f>
        <v>NO CUMPLE</v>
      </c>
      <c r="AE843" s="51" t="str">
        <f>IF($G843&gt;NORMA!$O$28,"NO CUMPLE","CUMPLE")</f>
        <v>NO CUMPLE</v>
      </c>
      <c r="AF843" s="51" t="str">
        <f>IF($H843&gt;NORMA!$O$29,"NO CUMPLE","CUMPLE")</f>
        <v>NO CUMPLE</v>
      </c>
      <c r="AG843" s="51" t="str">
        <f>IF($O843&gt;NORMA!$O$30,"NO CUMPLE","CUMPLE")</f>
        <v>CUMPLE</v>
      </c>
      <c r="AH843" s="51" t="str">
        <f>IF(AND($N843&gt;=NORMA!$R$18, $N843&lt;=NORMA!$S$18),"CUMPLE","NO CUMPLE")</f>
        <v>NO CUMPLE</v>
      </c>
      <c r="AI843" s="51" t="str">
        <f>IF($I843&gt;NORMA!$O$32,"NO CUMPLE","CUMPLE")</f>
        <v>CUMPLE</v>
      </c>
    </row>
    <row r="844" spans="1:35" ht="14.25" customHeight="1" x14ac:dyDescent="0.35">
      <c r="A844" s="256" t="s">
        <v>117</v>
      </c>
      <c r="B844" s="267" t="s">
        <v>119</v>
      </c>
      <c r="C844" s="215">
        <v>43117</v>
      </c>
      <c r="D844" s="251">
        <v>0.5</v>
      </c>
      <c r="E844" s="246">
        <v>47</v>
      </c>
      <c r="F844" s="246">
        <v>290</v>
      </c>
      <c r="G844" s="246">
        <v>1090</v>
      </c>
      <c r="H844" s="246">
        <v>10</v>
      </c>
      <c r="I844" s="247">
        <v>0.48</v>
      </c>
      <c r="J844" s="248">
        <v>0.74099999999999999</v>
      </c>
      <c r="K844" s="247">
        <v>87.63</v>
      </c>
      <c r="L844" s="242">
        <v>0.93670000000000009</v>
      </c>
      <c r="M844" s="249">
        <v>4.92</v>
      </c>
      <c r="N844" s="249">
        <v>9.49</v>
      </c>
      <c r="O844" s="250">
        <v>100</v>
      </c>
      <c r="P844" s="51" t="str">
        <f>IF(M844&lt;NORMA!$O$7,"NO CUMPLE","CUMPLE")</f>
        <v>CUMPLE</v>
      </c>
      <c r="Q844" s="51" t="str">
        <f>IF(E844&gt;NORMA!$O$8,"NO CUMPLE","CUMPLE")</f>
        <v>CUMPLE</v>
      </c>
      <c r="R844" s="51" t="str">
        <f>IF(F844&gt;NORMA!$O$9,"NO CUMPLE","CUMPLE")</f>
        <v>NO CUMPLE</v>
      </c>
      <c r="S844" s="51" t="str">
        <f>IF(K844&gt;NORMA!$O$10,"NO CUMPLE","CUMPLE")</f>
        <v>NO CUMPLE</v>
      </c>
      <c r="T844" s="51" t="str">
        <f>IF(J844&gt;NORMA!$O$11,"NO CUMPLE","CUMPLE")</f>
        <v>CUMPLE</v>
      </c>
      <c r="U844" s="51" t="str">
        <f>IF(G844&gt;NORMA!$O$12,"NO CUMPLE","CUMPLE")</f>
        <v>NO CUMPLE</v>
      </c>
      <c r="V844" s="51" t="str">
        <f>IF(H844&gt;NORMA!$O$13,"NO CUMPLE","CUMPLE")</f>
        <v>CUMPLE</v>
      </c>
      <c r="W844" s="51" t="str">
        <f>IF(O844&gt;NORMA!$O$14,"NO CUMPLE","CUMPLE")</f>
        <v>CUMPLE</v>
      </c>
      <c r="X844" s="51" t="str">
        <f>IF(AND(N844&gt;=NORMA!$Q$4, N844&lt;=NORMA!$R$4),"CUMPLE","NO CUMPLE")</f>
        <v>NO CUMPLE</v>
      </c>
      <c r="Y844" s="51" t="str">
        <f>IF(I844&gt;NORMA!$O$16,"NO CUMPLE","CUMPLE")</f>
        <v>CUMPLE</v>
      </c>
      <c r="Z844" s="51" t="str">
        <f>IF($M844&lt;NORMA!$O$23,"NO CUMPLE","CUMPLE")</f>
        <v>CUMPLE</v>
      </c>
      <c r="AA844" s="51" t="str">
        <f>IF($E844&gt;NORMA!$O$24,"NO CUMPLE","CUMPLE")</f>
        <v>NO CUMPLE</v>
      </c>
      <c r="AB844" s="51" t="str">
        <f>IF($F844&gt;NORMA!$O$25,"NO CUMPLE","CUMPLE")</f>
        <v>NO CUMPLE</v>
      </c>
      <c r="AC844" s="51" t="str">
        <f>IF($K844&gt;NORMA!$O$26,"NO CUMPLE","CUMPLE")</f>
        <v>NO CUMPLE</v>
      </c>
      <c r="AD844" s="51" t="str">
        <f>IF($J844&gt;NORMA!$O$27,"NO CUMPLE","CUMPLE")</f>
        <v>CUMPLE</v>
      </c>
      <c r="AE844" s="51" t="str">
        <f>IF($G844&gt;NORMA!$O$28,"NO CUMPLE","CUMPLE")</f>
        <v>NO CUMPLE</v>
      </c>
      <c r="AF844" s="51" t="str">
        <f>IF($H844&gt;NORMA!$O$29,"NO CUMPLE","CUMPLE")</f>
        <v>CUMPLE</v>
      </c>
      <c r="AG844" s="51" t="str">
        <f>IF($O844&gt;NORMA!$O$30,"NO CUMPLE","CUMPLE")</f>
        <v>CUMPLE</v>
      </c>
      <c r="AH844" s="51" t="str">
        <f>IF(AND($N844&gt;=NORMA!$R$18, $N844&lt;=NORMA!$S$18),"CUMPLE","NO CUMPLE")</f>
        <v>NO CUMPLE</v>
      </c>
      <c r="AI844" s="51" t="str">
        <f>IF($I844&gt;NORMA!$O$32,"NO CUMPLE","CUMPLE")</f>
        <v>CUMPLE</v>
      </c>
    </row>
    <row r="845" spans="1:35" ht="14.25" customHeight="1" x14ac:dyDescent="0.35">
      <c r="A845" s="214" t="s">
        <v>118</v>
      </c>
      <c r="B845" s="217" t="s">
        <v>119</v>
      </c>
      <c r="C845" s="215">
        <v>43118</v>
      </c>
      <c r="D845" s="251">
        <v>0.33333333333333331</v>
      </c>
      <c r="E845" s="246">
        <v>13.8</v>
      </c>
      <c r="F845" s="246">
        <v>89.76</v>
      </c>
      <c r="G845" s="246">
        <v>14.3</v>
      </c>
      <c r="H845" s="246">
        <v>10</v>
      </c>
      <c r="I845" s="257">
        <v>0.4</v>
      </c>
      <c r="J845" s="248">
        <v>0.624</v>
      </c>
      <c r="K845" s="247">
        <v>18.3</v>
      </c>
      <c r="L845" s="242">
        <v>0.95933999999999997</v>
      </c>
      <c r="M845" s="249">
        <v>1.6</v>
      </c>
      <c r="N845" s="249">
        <v>7.8</v>
      </c>
      <c r="O845" s="250">
        <v>68000</v>
      </c>
      <c r="P845" s="51" t="str">
        <f>IF(M845&lt;NORMA!$O$7,"NO CUMPLE","CUMPLE")</f>
        <v>CUMPLE</v>
      </c>
      <c r="Q845" s="51" t="str">
        <f>IF(E845&gt;NORMA!$O$8,"NO CUMPLE","CUMPLE")</f>
        <v>CUMPLE</v>
      </c>
      <c r="R845" s="51" t="str">
        <f>IF(F845&gt;NORMA!$O$9,"NO CUMPLE","CUMPLE")</f>
        <v>CUMPLE</v>
      </c>
      <c r="S845" s="51" t="str">
        <f>IF(K845&gt;NORMA!$O$10,"NO CUMPLE","CUMPLE")</f>
        <v>CUMPLE</v>
      </c>
      <c r="T845" s="51" t="str">
        <f>IF(J845&gt;NORMA!$O$11,"NO CUMPLE","CUMPLE")</f>
        <v>CUMPLE</v>
      </c>
      <c r="U845" s="51" t="str">
        <f>IF(G845&gt;NORMA!$O$12,"NO CUMPLE","CUMPLE")</f>
        <v>CUMPLE</v>
      </c>
      <c r="V845" s="51" t="str">
        <f>IF(H845&gt;NORMA!$O$13,"NO CUMPLE","CUMPLE")</f>
        <v>CUMPLE</v>
      </c>
      <c r="W845" s="51" t="str">
        <f>IF(O845&gt;NORMA!$O$14,"NO CUMPLE","CUMPLE")</f>
        <v>CUMPLE</v>
      </c>
      <c r="X845" s="51" t="str">
        <f>IF(AND(N845&gt;=NORMA!$Q$4, N845&lt;=NORMA!$R$4),"CUMPLE","NO CUMPLE")</f>
        <v>CUMPLE</v>
      </c>
      <c r="Y845" s="51" t="str">
        <f>IF(I845&gt;NORMA!$O$16,"NO CUMPLE","CUMPLE")</f>
        <v>CUMPLE</v>
      </c>
      <c r="Z845" s="51" t="str">
        <f>IF($M845&lt;NORMA!$O$23,"NO CUMPLE","CUMPLE")</f>
        <v>NO CUMPLE</v>
      </c>
      <c r="AA845" s="51" t="str">
        <f>IF($E845&gt;NORMA!$O$24,"NO CUMPLE","CUMPLE")</f>
        <v>CUMPLE</v>
      </c>
      <c r="AB845" s="51" t="str">
        <f>IF($F845&gt;NORMA!$O$25,"NO CUMPLE","CUMPLE")</f>
        <v>NO CUMPLE</v>
      </c>
      <c r="AC845" s="51" t="str">
        <f>IF($K845&gt;NORMA!$O$26,"NO CUMPLE","CUMPLE")</f>
        <v>NO CUMPLE</v>
      </c>
      <c r="AD845" s="51" t="str">
        <f>IF($J845&gt;NORMA!$O$27,"NO CUMPLE","CUMPLE")</f>
        <v>CUMPLE</v>
      </c>
      <c r="AE845" s="51" t="str">
        <f>IF($G845&gt;NORMA!$O$28,"NO CUMPLE","CUMPLE")</f>
        <v>CUMPLE</v>
      </c>
      <c r="AF845" s="51" t="str">
        <f>IF($H845&gt;NORMA!$O$29,"NO CUMPLE","CUMPLE")</f>
        <v>CUMPLE</v>
      </c>
      <c r="AG845" s="51" t="str">
        <f>IF($O845&gt;NORMA!$O$30,"NO CUMPLE","CUMPLE")</f>
        <v>CUMPLE</v>
      </c>
      <c r="AH845" s="51" t="str">
        <f>IF(AND($N845&gt;=NORMA!$R$18, $N845&lt;=NORMA!$S$18),"CUMPLE","NO CUMPLE")</f>
        <v>CUMPLE</v>
      </c>
      <c r="AI845" s="51" t="str">
        <f>IF($I845&gt;NORMA!$O$32,"NO CUMPLE","CUMPLE")</f>
        <v>CUMPLE</v>
      </c>
    </row>
    <row r="846" spans="1:35" ht="14.25" customHeight="1" x14ac:dyDescent="0.35">
      <c r="A846" s="256" t="s">
        <v>120</v>
      </c>
      <c r="B846" s="217" t="s">
        <v>119</v>
      </c>
      <c r="C846" s="215">
        <v>43118</v>
      </c>
      <c r="D846" s="251">
        <v>0.5</v>
      </c>
      <c r="E846" s="246">
        <v>44.4</v>
      </c>
      <c r="F846" s="246">
        <v>167</v>
      </c>
      <c r="G846" s="246">
        <v>66</v>
      </c>
      <c r="H846" s="246">
        <v>18</v>
      </c>
      <c r="I846" s="247">
        <v>1.57</v>
      </c>
      <c r="J846" s="248">
        <v>2.4049999999999998</v>
      </c>
      <c r="K846" s="247">
        <v>30.4</v>
      </c>
      <c r="L846" s="242">
        <v>1.4654200000000002</v>
      </c>
      <c r="M846" s="249">
        <v>0.65</v>
      </c>
      <c r="N846" s="249">
        <v>7.81</v>
      </c>
      <c r="O846" s="250">
        <v>1300000</v>
      </c>
      <c r="P846" s="51" t="str">
        <f>IF(M846&lt;NORMA!$O$7,"NO CUMPLE","CUMPLE")</f>
        <v>NO CUMPLE</v>
      </c>
      <c r="Q846" s="51" t="str">
        <f>IF(E846&gt;NORMA!$O$8,"NO CUMPLE","CUMPLE")</f>
        <v>CUMPLE</v>
      </c>
      <c r="R846" s="51" t="str">
        <f>IF(F846&gt;NORMA!$O$9,"NO CUMPLE","CUMPLE")</f>
        <v>CUMPLE</v>
      </c>
      <c r="S846" s="51" t="str">
        <f>IF(K846&gt;NORMA!$O$10,"NO CUMPLE","CUMPLE")</f>
        <v>NO CUMPLE</v>
      </c>
      <c r="T846" s="51" t="str">
        <f>IF(J846&gt;NORMA!$O$11,"NO CUMPLE","CUMPLE")</f>
        <v>CUMPLE</v>
      </c>
      <c r="U846" s="51" t="str">
        <f>IF(G846&gt;NORMA!$O$12,"NO CUMPLE","CUMPLE")</f>
        <v>CUMPLE</v>
      </c>
      <c r="V846" s="51" t="str">
        <f>IF(H846&gt;NORMA!$O$13,"NO CUMPLE","CUMPLE")</f>
        <v>CUMPLE</v>
      </c>
      <c r="W846" s="51" t="str">
        <f>IF(O846&gt;NORMA!$O$14,"NO CUMPLE","CUMPLE")</f>
        <v>NO CUMPLE</v>
      </c>
      <c r="X846" s="51" t="str">
        <f>IF(AND(N846&gt;=NORMA!$Q$4, N846&lt;=NORMA!$R$4),"CUMPLE","NO CUMPLE")</f>
        <v>CUMPLE</v>
      </c>
      <c r="Y846" s="51" t="str">
        <f>IF(I846&gt;NORMA!$O$16,"NO CUMPLE","CUMPLE")</f>
        <v>CUMPLE</v>
      </c>
      <c r="Z846" s="51" t="str">
        <f>IF($M846&lt;NORMA!$O$23,"NO CUMPLE","CUMPLE")</f>
        <v>NO CUMPLE</v>
      </c>
      <c r="AA846" s="51" t="str">
        <f>IF($E846&gt;NORMA!$O$24,"NO CUMPLE","CUMPLE")</f>
        <v>NO CUMPLE</v>
      </c>
      <c r="AB846" s="51" t="str">
        <f>IF($F846&gt;NORMA!$O$25,"NO CUMPLE","CUMPLE")</f>
        <v>NO CUMPLE</v>
      </c>
      <c r="AC846" s="51" t="str">
        <f>IF($K846&gt;NORMA!$O$26,"NO CUMPLE","CUMPLE")</f>
        <v>NO CUMPLE</v>
      </c>
      <c r="AD846" s="51" t="str">
        <f>IF($J846&gt;NORMA!$O$27,"NO CUMPLE","CUMPLE")</f>
        <v>CUMPLE</v>
      </c>
      <c r="AE846" s="51" t="str">
        <f>IF($G846&gt;NORMA!$O$28,"NO CUMPLE","CUMPLE")</f>
        <v>CUMPLE</v>
      </c>
      <c r="AF846" s="51" t="str">
        <f>IF($H846&gt;NORMA!$O$29,"NO CUMPLE","CUMPLE")</f>
        <v>NO CUMPLE</v>
      </c>
      <c r="AG846" s="51" t="str">
        <f>IF($O846&gt;NORMA!$O$30,"NO CUMPLE","CUMPLE")</f>
        <v>NO CUMPLE</v>
      </c>
      <c r="AH846" s="51" t="str">
        <f>IF(AND($N846&gt;=NORMA!$R$18, $N846&lt;=NORMA!$S$18),"CUMPLE","NO CUMPLE")</f>
        <v>CUMPLE</v>
      </c>
      <c r="AI846" s="51" t="str">
        <f>IF($I846&gt;NORMA!$O$32,"NO CUMPLE","CUMPLE")</f>
        <v>NO CUMPLE</v>
      </c>
    </row>
    <row r="847" spans="1:35" ht="14.25" customHeight="1" x14ac:dyDescent="0.35">
      <c r="A847" s="256" t="s">
        <v>121</v>
      </c>
      <c r="B847" s="217" t="s">
        <v>119</v>
      </c>
      <c r="C847" s="215">
        <v>43119</v>
      </c>
      <c r="D847" s="251">
        <v>0.25</v>
      </c>
      <c r="E847" s="246">
        <v>55.8</v>
      </c>
      <c r="F847" s="246">
        <v>245</v>
      </c>
      <c r="G847" s="246">
        <v>44</v>
      </c>
      <c r="H847" s="246">
        <v>22</v>
      </c>
      <c r="I847" s="247">
        <v>2.75</v>
      </c>
      <c r="J847" s="248">
        <v>2.637</v>
      </c>
      <c r="K847" s="247">
        <v>25</v>
      </c>
      <c r="L847" s="242">
        <v>1.1164000000000001</v>
      </c>
      <c r="M847" s="249">
        <v>0.92</v>
      </c>
      <c r="N847" s="249">
        <v>7.26</v>
      </c>
      <c r="O847" s="250">
        <v>16000000</v>
      </c>
      <c r="P847" s="51" t="str">
        <f>IF(M847&lt;NORMA!$O$7,"NO CUMPLE","CUMPLE")</f>
        <v>NO CUMPLE</v>
      </c>
      <c r="Q847" s="51" t="str">
        <f>IF(E847&gt;NORMA!$O$8,"NO CUMPLE","CUMPLE")</f>
        <v>CUMPLE</v>
      </c>
      <c r="R847" s="51" t="str">
        <f>IF(F847&gt;NORMA!$O$9,"NO CUMPLE","CUMPLE")</f>
        <v>NO CUMPLE</v>
      </c>
      <c r="S847" s="51" t="str">
        <f>IF(K847&gt;NORMA!$O$10,"NO CUMPLE","CUMPLE")</f>
        <v>NO CUMPLE</v>
      </c>
      <c r="T847" s="51" t="str">
        <f>IF(J847&gt;NORMA!$O$11,"NO CUMPLE","CUMPLE")</f>
        <v>CUMPLE</v>
      </c>
      <c r="U847" s="51" t="str">
        <f>IF(G847&gt;NORMA!$O$12,"NO CUMPLE","CUMPLE")</f>
        <v>CUMPLE</v>
      </c>
      <c r="V847" s="51" t="str">
        <f>IF(H847&gt;NORMA!$O$13,"NO CUMPLE","CUMPLE")</f>
        <v>NO CUMPLE</v>
      </c>
      <c r="W847" s="51" t="str">
        <f>IF(O847&gt;NORMA!$O$14,"NO CUMPLE","CUMPLE")</f>
        <v>NO CUMPLE</v>
      </c>
      <c r="X847" s="51" t="str">
        <f>IF(AND(N847&gt;=NORMA!$Q$4, N847&lt;=NORMA!$R$4),"CUMPLE","NO CUMPLE")</f>
        <v>CUMPLE</v>
      </c>
      <c r="Y847" s="51" t="str">
        <f>IF(I847&gt;NORMA!$O$16,"NO CUMPLE","CUMPLE")</f>
        <v>CUMPLE</v>
      </c>
      <c r="Z847" s="51" t="str">
        <f>IF($M847&lt;NORMA!$O$23,"NO CUMPLE","CUMPLE")</f>
        <v>NO CUMPLE</v>
      </c>
      <c r="AA847" s="51" t="str">
        <f>IF($E847&gt;NORMA!$O$24,"NO CUMPLE","CUMPLE")</f>
        <v>NO CUMPLE</v>
      </c>
      <c r="AB847" s="51" t="str">
        <f>IF($F847&gt;NORMA!$O$25,"NO CUMPLE","CUMPLE")</f>
        <v>NO CUMPLE</v>
      </c>
      <c r="AC847" s="51" t="str">
        <f>IF($K847&gt;NORMA!$O$26,"NO CUMPLE","CUMPLE")</f>
        <v>NO CUMPLE</v>
      </c>
      <c r="AD847" s="51" t="str">
        <f>IF($J847&gt;NORMA!$O$27,"NO CUMPLE","CUMPLE")</f>
        <v>CUMPLE</v>
      </c>
      <c r="AE847" s="51" t="str">
        <f>IF($G847&gt;NORMA!$O$28,"NO CUMPLE","CUMPLE")</f>
        <v>CUMPLE</v>
      </c>
      <c r="AF847" s="51" t="str">
        <f>IF($H847&gt;NORMA!$O$29,"NO CUMPLE","CUMPLE")</f>
        <v>NO CUMPLE</v>
      </c>
      <c r="AG847" s="51" t="str">
        <f>IF($O847&gt;NORMA!$O$30,"NO CUMPLE","CUMPLE")</f>
        <v>NO CUMPLE</v>
      </c>
      <c r="AH847" s="51" t="str">
        <f>IF(AND($N847&gt;=NORMA!$R$18, $N847&lt;=NORMA!$S$18),"CUMPLE","NO CUMPLE")</f>
        <v>CUMPLE</v>
      </c>
      <c r="AI847" s="51" t="str">
        <f>IF($I847&gt;NORMA!$O$32,"NO CUMPLE","CUMPLE")</f>
        <v>NO CUMPLE</v>
      </c>
    </row>
    <row r="848" spans="1:35" ht="14.25" customHeight="1" x14ac:dyDescent="0.35">
      <c r="A848" s="256" t="s">
        <v>117</v>
      </c>
      <c r="B848" s="267" t="s">
        <v>119</v>
      </c>
      <c r="C848" s="215">
        <v>43124</v>
      </c>
      <c r="D848" s="251">
        <v>0.66666666666666663</v>
      </c>
      <c r="E848" s="246">
        <v>30.7</v>
      </c>
      <c r="F848" s="246">
        <v>145</v>
      </c>
      <c r="G848" s="246">
        <v>480</v>
      </c>
      <c r="H848" s="245">
        <v>6</v>
      </c>
      <c r="I848" s="247">
        <v>0.82</v>
      </c>
      <c r="J848" s="248">
        <v>1.2390000000000001</v>
      </c>
      <c r="K848" s="247">
        <v>42.327000000000005</v>
      </c>
      <c r="L848" s="242">
        <v>0.56379999999999997</v>
      </c>
      <c r="M848" s="249">
        <v>4.59</v>
      </c>
      <c r="N848" s="249">
        <v>9.27</v>
      </c>
      <c r="O848" s="250">
        <v>330000</v>
      </c>
      <c r="P848" s="51" t="str">
        <f>IF(M848&lt;NORMA!$O$7,"NO CUMPLE","CUMPLE")</f>
        <v>CUMPLE</v>
      </c>
      <c r="Q848" s="51" t="str">
        <f>IF(E848&gt;NORMA!$O$8,"NO CUMPLE","CUMPLE")</f>
        <v>CUMPLE</v>
      </c>
      <c r="R848" s="51" t="str">
        <f>IF(F848&gt;NORMA!$O$9,"NO CUMPLE","CUMPLE")</f>
        <v>CUMPLE</v>
      </c>
      <c r="S848" s="51" t="str">
        <f>IF(K848&gt;NORMA!$O$10,"NO CUMPLE","CUMPLE")</f>
        <v>NO CUMPLE</v>
      </c>
      <c r="T848" s="51" t="str">
        <f>IF(J848&gt;NORMA!$O$11,"NO CUMPLE","CUMPLE")</f>
        <v>CUMPLE</v>
      </c>
      <c r="U848" s="51" t="str">
        <f>IF(G848&gt;NORMA!$O$12,"NO CUMPLE","CUMPLE")</f>
        <v>NO CUMPLE</v>
      </c>
      <c r="V848" s="51" t="str">
        <f>IF(H848&gt;NORMA!$O$13,"NO CUMPLE","CUMPLE")</f>
        <v>CUMPLE</v>
      </c>
      <c r="W848" s="51" t="str">
        <f>IF(O848&gt;NORMA!$O$14,"NO CUMPLE","CUMPLE")</f>
        <v>CUMPLE</v>
      </c>
      <c r="X848" s="51" t="str">
        <f>IF(AND(N848&gt;=NORMA!$Q$4, N848&lt;=NORMA!$R$4),"CUMPLE","NO CUMPLE")</f>
        <v>NO CUMPLE</v>
      </c>
      <c r="Y848" s="51" t="str">
        <f>IF(I848&gt;NORMA!$O$16,"NO CUMPLE","CUMPLE")</f>
        <v>CUMPLE</v>
      </c>
      <c r="Z848" s="51" t="str">
        <f>IF($M848&lt;NORMA!$O$23,"NO CUMPLE","CUMPLE")</f>
        <v>CUMPLE</v>
      </c>
      <c r="AA848" s="51" t="str">
        <f>IF($E848&gt;NORMA!$O$24,"NO CUMPLE","CUMPLE")</f>
        <v>NO CUMPLE</v>
      </c>
      <c r="AB848" s="51" t="str">
        <f>IF($F848&gt;NORMA!$O$25,"NO CUMPLE","CUMPLE")</f>
        <v>NO CUMPLE</v>
      </c>
      <c r="AC848" s="51" t="str">
        <f>IF($K848&gt;NORMA!$O$26,"NO CUMPLE","CUMPLE")</f>
        <v>NO CUMPLE</v>
      </c>
      <c r="AD848" s="51" t="str">
        <f>IF($J848&gt;NORMA!$O$27,"NO CUMPLE","CUMPLE")</f>
        <v>CUMPLE</v>
      </c>
      <c r="AE848" s="51" t="str">
        <f>IF($G848&gt;NORMA!$O$28,"NO CUMPLE","CUMPLE")</f>
        <v>NO CUMPLE</v>
      </c>
      <c r="AF848" s="51" t="str">
        <f>IF($H848&gt;NORMA!$O$29,"NO CUMPLE","CUMPLE")</f>
        <v>CUMPLE</v>
      </c>
      <c r="AG848" s="51" t="str">
        <f>IF($O848&gt;NORMA!$O$30,"NO CUMPLE","CUMPLE")</f>
        <v>NO CUMPLE</v>
      </c>
      <c r="AH848" s="51" t="str">
        <f>IF(AND($N848&gt;=NORMA!$R$18, $N848&lt;=NORMA!$S$18),"CUMPLE","NO CUMPLE")</f>
        <v>NO CUMPLE</v>
      </c>
      <c r="AI848" s="51" t="str">
        <f>IF($I848&gt;NORMA!$O$32,"NO CUMPLE","CUMPLE")</f>
        <v>CUMPLE</v>
      </c>
    </row>
    <row r="849" spans="1:35" ht="14.25" customHeight="1" x14ac:dyDescent="0.35">
      <c r="A849" s="214" t="s">
        <v>118</v>
      </c>
      <c r="B849" s="217" t="s">
        <v>119</v>
      </c>
      <c r="C849" s="215">
        <v>43125</v>
      </c>
      <c r="D849" s="251">
        <v>0.41666666666666669</v>
      </c>
      <c r="E849" s="246">
        <v>17.3</v>
      </c>
      <c r="F849" s="246">
        <v>84.86</v>
      </c>
      <c r="G849" s="246">
        <v>37</v>
      </c>
      <c r="H849" s="246">
        <v>14</v>
      </c>
      <c r="I849" s="257">
        <v>0.4</v>
      </c>
      <c r="J849" s="248">
        <v>0.66200000000000003</v>
      </c>
      <c r="K849" s="247">
        <v>18.222000000000001</v>
      </c>
      <c r="L849" s="242">
        <v>0.72784000000000004</v>
      </c>
      <c r="M849" s="249">
        <v>0.8</v>
      </c>
      <c r="N849" s="249">
        <v>8.17</v>
      </c>
      <c r="O849" s="250">
        <v>610000</v>
      </c>
      <c r="P849" s="51" t="str">
        <f>IF(M849&lt;NORMA!$O$7,"NO CUMPLE","CUMPLE")</f>
        <v>NO CUMPLE</v>
      </c>
      <c r="Q849" s="51" t="str">
        <f>IF(E849&gt;NORMA!$O$8,"NO CUMPLE","CUMPLE")</f>
        <v>CUMPLE</v>
      </c>
      <c r="R849" s="51" t="str">
        <f>IF(F849&gt;NORMA!$O$9,"NO CUMPLE","CUMPLE")</f>
        <v>CUMPLE</v>
      </c>
      <c r="S849" s="51" t="str">
        <f>IF(K849&gt;NORMA!$O$10,"NO CUMPLE","CUMPLE")</f>
        <v>CUMPLE</v>
      </c>
      <c r="T849" s="51" t="str">
        <f>IF(J849&gt;NORMA!$O$11,"NO CUMPLE","CUMPLE")</f>
        <v>CUMPLE</v>
      </c>
      <c r="U849" s="51" t="str">
        <f>IF(G849&gt;NORMA!$O$12,"NO CUMPLE","CUMPLE")</f>
        <v>CUMPLE</v>
      </c>
      <c r="V849" s="51" t="str">
        <f>IF(H849&gt;NORMA!$O$13,"NO CUMPLE","CUMPLE")</f>
        <v>CUMPLE</v>
      </c>
      <c r="W849" s="51" t="str">
        <f>IF(O849&gt;NORMA!$O$14,"NO CUMPLE","CUMPLE")</f>
        <v>CUMPLE</v>
      </c>
      <c r="X849" s="51" t="str">
        <f>IF(AND(N849&gt;=NORMA!$Q$4, N849&lt;=NORMA!$R$4),"CUMPLE","NO CUMPLE")</f>
        <v>CUMPLE</v>
      </c>
      <c r="Y849" s="51" t="str">
        <f>IF(I849&gt;NORMA!$O$16,"NO CUMPLE","CUMPLE")</f>
        <v>CUMPLE</v>
      </c>
      <c r="Z849" s="51" t="str">
        <f>IF($M849&lt;NORMA!$O$23,"NO CUMPLE","CUMPLE")</f>
        <v>NO CUMPLE</v>
      </c>
      <c r="AA849" s="51" t="str">
        <f>IF($E849&gt;NORMA!$O$24,"NO CUMPLE","CUMPLE")</f>
        <v>CUMPLE</v>
      </c>
      <c r="AB849" s="51" t="str">
        <f>IF($F849&gt;NORMA!$O$25,"NO CUMPLE","CUMPLE")</f>
        <v>NO CUMPLE</v>
      </c>
      <c r="AC849" s="51" t="str">
        <f>IF($K849&gt;NORMA!$O$26,"NO CUMPLE","CUMPLE")</f>
        <v>NO CUMPLE</v>
      </c>
      <c r="AD849" s="51" t="str">
        <f>IF($J849&gt;NORMA!$O$27,"NO CUMPLE","CUMPLE")</f>
        <v>CUMPLE</v>
      </c>
      <c r="AE849" s="51" t="str">
        <f>IF($G849&gt;NORMA!$O$28,"NO CUMPLE","CUMPLE")</f>
        <v>CUMPLE</v>
      </c>
      <c r="AF849" s="51" t="str">
        <f>IF($H849&gt;NORMA!$O$29,"NO CUMPLE","CUMPLE")</f>
        <v>NO CUMPLE</v>
      </c>
      <c r="AG849" s="51" t="str">
        <f>IF($O849&gt;NORMA!$O$30,"NO CUMPLE","CUMPLE")</f>
        <v>NO CUMPLE</v>
      </c>
      <c r="AH849" s="51" t="str">
        <f>IF(AND($N849&gt;=NORMA!$R$18, $N849&lt;=NORMA!$S$18),"CUMPLE","NO CUMPLE")</f>
        <v>CUMPLE</v>
      </c>
      <c r="AI849" s="51" t="str">
        <f>IF($I849&gt;NORMA!$O$32,"NO CUMPLE","CUMPLE")</f>
        <v>CUMPLE</v>
      </c>
    </row>
    <row r="850" spans="1:35" ht="14.25" customHeight="1" x14ac:dyDescent="0.35">
      <c r="A850" s="256" t="s">
        <v>120</v>
      </c>
      <c r="B850" s="217" t="s">
        <v>119</v>
      </c>
      <c r="C850" s="215">
        <v>43125</v>
      </c>
      <c r="D850" s="251">
        <v>0.58333333333333337</v>
      </c>
      <c r="E850" s="246">
        <v>176</v>
      </c>
      <c r="F850" s="246">
        <v>210</v>
      </c>
      <c r="G850" s="246">
        <v>213</v>
      </c>
      <c r="H850" s="246">
        <v>30</v>
      </c>
      <c r="I850" s="247">
        <v>1.53</v>
      </c>
      <c r="J850" s="248">
        <v>2.31</v>
      </c>
      <c r="K850" s="247">
        <v>37.905999999999999</v>
      </c>
      <c r="L850" s="242">
        <v>1.0580399999999999</v>
      </c>
      <c r="M850" s="249">
        <v>0.44</v>
      </c>
      <c r="N850" s="249">
        <v>8.1199999999999992</v>
      </c>
      <c r="O850" s="250">
        <v>7900000</v>
      </c>
      <c r="P850" s="51" t="str">
        <f>IF(M850&lt;NORMA!$O$7,"NO CUMPLE","CUMPLE")</f>
        <v>NO CUMPLE</v>
      </c>
      <c r="Q850" s="51" t="str">
        <f>IF(E850&gt;NORMA!$O$8,"NO CUMPLE","CUMPLE")</f>
        <v>NO CUMPLE</v>
      </c>
      <c r="R850" s="51" t="str">
        <f>IF(F850&gt;NORMA!$O$9,"NO CUMPLE","CUMPLE")</f>
        <v>NO CUMPLE</v>
      </c>
      <c r="S850" s="51" t="str">
        <f>IF(K850&gt;NORMA!$O$10,"NO CUMPLE","CUMPLE")</f>
        <v>NO CUMPLE</v>
      </c>
      <c r="T850" s="51" t="str">
        <f>IF(J850&gt;NORMA!$O$11,"NO CUMPLE","CUMPLE")</f>
        <v>CUMPLE</v>
      </c>
      <c r="U850" s="51" t="str">
        <f>IF(G850&gt;NORMA!$O$12,"NO CUMPLE","CUMPLE")</f>
        <v>NO CUMPLE</v>
      </c>
      <c r="V850" s="51" t="str">
        <f>IF(H850&gt;NORMA!$O$13,"NO CUMPLE","CUMPLE")</f>
        <v>NO CUMPLE</v>
      </c>
      <c r="W850" s="51" t="str">
        <f>IF(O850&gt;NORMA!$O$14,"NO CUMPLE","CUMPLE")</f>
        <v>NO CUMPLE</v>
      </c>
      <c r="X850" s="51" t="str">
        <f>IF(AND(N850&gt;=NORMA!$Q$4, N850&lt;=NORMA!$R$4),"CUMPLE","NO CUMPLE")</f>
        <v>CUMPLE</v>
      </c>
      <c r="Y850" s="51" t="str">
        <f>IF(I850&gt;NORMA!$O$16,"NO CUMPLE","CUMPLE")</f>
        <v>CUMPLE</v>
      </c>
      <c r="Z850" s="51" t="str">
        <f>IF($M850&lt;NORMA!$O$23,"NO CUMPLE","CUMPLE")</f>
        <v>NO CUMPLE</v>
      </c>
      <c r="AA850" s="51" t="str">
        <f>IF($E850&gt;NORMA!$O$24,"NO CUMPLE","CUMPLE")</f>
        <v>NO CUMPLE</v>
      </c>
      <c r="AB850" s="51" t="str">
        <f>IF($F850&gt;NORMA!$O$25,"NO CUMPLE","CUMPLE")</f>
        <v>NO CUMPLE</v>
      </c>
      <c r="AC850" s="51" t="str">
        <f>IF($K850&gt;NORMA!$O$26,"NO CUMPLE","CUMPLE")</f>
        <v>NO CUMPLE</v>
      </c>
      <c r="AD850" s="51" t="str">
        <f>IF($J850&gt;NORMA!$O$27,"NO CUMPLE","CUMPLE")</f>
        <v>CUMPLE</v>
      </c>
      <c r="AE850" s="51" t="str">
        <f>IF($G850&gt;NORMA!$O$28,"NO CUMPLE","CUMPLE")</f>
        <v>NO CUMPLE</v>
      </c>
      <c r="AF850" s="51" t="str">
        <f>IF($H850&gt;NORMA!$O$29,"NO CUMPLE","CUMPLE")</f>
        <v>NO CUMPLE</v>
      </c>
      <c r="AG850" s="51" t="str">
        <f>IF($O850&gt;NORMA!$O$30,"NO CUMPLE","CUMPLE")</f>
        <v>NO CUMPLE</v>
      </c>
      <c r="AH850" s="51" t="str">
        <f>IF(AND($N850&gt;=NORMA!$R$18, $N850&lt;=NORMA!$S$18),"CUMPLE","NO CUMPLE")</f>
        <v>CUMPLE</v>
      </c>
      <c r="AI850" s="51" t="str">
        <f>IF($I850&gt;NORMA!$O$32,"NO CUMPLE","CUMPLE")</f>
        <v>NO CUMPLE</v>
      </c>
    </row>
    <row r="851" spans="1:35" ht="14.25" customHeight="1" x14ac:dyDescent="0.35">
      <c r="A851" s="256" t="s">
        <v>121</v>
      </c>
      <c r="B851" s="217" t="s">
        <v>119</v>
      </c>
      <c r="C851" s="215">
        <v>43129</v>
      </c>
      <c r="D851" s="251">
        <v>0.33333333333333331</v>
      </c>
      <c r="E851" s="246">
        <v>22.4</v>
      </c>
      <c r="F851" s="246">
        <v>270</v>
      </c>
      <c r="G851" s="246">
        <v>84</v>
      </c>
      <c r="H851" s="246">
        <v>30</v>
      </c>
      <c r="I851" s="247">
        <v>3.26</v>
      </c>
      <c r="J851" s="248">
        <v>3.8650000000000002</v>
      </c>
      <c r="K851" s="247">
        <v>38.1</v>
      </c>
      <c r="L851" s="242">
        <v>0.92420000000000002</v>
      </c>
      <c r="M851" s="249">
        <v>0.33</v>
      </c>
      <c r="N851" s="249">
        <v>7.59</v>
      </c>
      <c r="O851" s="250">
        <v>16000000</v>
      </c>
      <c r="P851" s="51" t="str">
        <f>IF(M851&lt;NORMA!$O$7,"NO CUMPLE","CUMPLE")</f>
        <v>NO CUMPLE</v>
      </c>
      <c r="Q851" s="51" t="str">
        <f>IF(E851&gt;NORMA!$O$8,"NO CUMPLE","CUMPLE")</f>
        <v>CUMPLE</v>
      </c>
      <c r="R851" s="51" t="str">
        <f>IF(F851&gt;NORMA!$O$9,"NO CUMPLE","CUMPLE")</f>
        <v>NO CUMPLE</v>
      </c>
      <c r="S851" s="51" t="str">
        <f>IF(K851&gt;NORMA!$O$10,"NO CUMPLE","CUMPLE")</f>
        <v>NO CUMPLE</v>
      </c>
      <c r="T851" s="51" t="str">
        <f>IF(J851&gt;NORMA!$O$11,"NO CUMPLE","CUMPLE")</f>
        <v>CUMPLE</v>
      </c>
      <c r="U851" s="51" t="str">
        <f>IF(G851&gt;NORMA!$O$12,"NO CUMPLE","CUMPLE")</f>
        <v>CUMPLE</v>
      </c>
      <c r="V851" s="51" t="str">
        <f>IF(H851&gt;NORMA!$O$13,"NO CUMPLE","CUMPLE")</f>
        <v>NO CUMPLE</v>
      </c>
      <c r="W851" s="51" t="str">
        <f>IF(O851&gt;NORMA!$O$14,"NO CUMPLE","CUMPLE")</f>
        <v>NO CUMPLE</v>
      </c>
      <c r="X851" s="51" t="str">
        <f>IF(AND(N851&gt;=NORMA!$Q$4, N851&lt;=NORMA!$R$4),"CUMPLE","NO CUMPLE")</f>
        <v>CUMPLE</v>
      </c>
      <c r="Y851" s="51" t="str">
        <f>IF(I851&gt;NORMA!$O$16,"NO CUMPLE","CUMPLE")</f>
        <v>NO CUMPLE</v>
      </c>
      <c r="Z851" s="51" t="str">
        <f>IF($M851&lt;NORMA!$O$23,"NO CUMPLE","CUMPLE")</f>
        <v>NO CUMPLE</v>
      </c>
      <c r="AA851" s="51" t="str">
        <f>IF($E851&gt;NORMA!$O$24,"NO CUMPLE","CUMPLE")</f>
        <v>CUMPLE</v>
      </c>
      <c r="AB851" s="51" t="str">
        <f>IF($F851&gt;NORMA!$O$25,"NO CUMPLE","CUMPLE")</f>
        <v>NO CUMPLE</v>
      </c>
      <c r="AC851" s="51" t="str">
        <f>IF($K851&gt;NORMA!$O$26,"NO CUMPLE","CUMPLE")</f>
        <v>NO CUMPLE</v>
      </c>
      <c r="AD851" s="51" t="str">
        <f>IF($J851&gt;NORMA!$O$27,"NO CUMPLE","CUMPLE")</f>
        <v>NO CUMPLE</v>
      </c>
      <c r="AE851" s="51" t="str">
        <f>IF($G851&gt;NORMA!$O$28,"NO CUMPLE","CUMPLE")</f>
        <v>CUMPLE</v>
      </c>
      <c r="AF851" s="51" t="str">
        <f>IF($H851&gt;NORMA!$O$29,"NO CUMPLE","CUMPLE")</f>
        <v>NO CUMPLE</v>
      </c>
      <c r="AG851" s="51" t="str">
        <f>IF($O851&gt;NORMA!$O$30,"NO CUMPLE","CUMPLE")</f>
        <v>NO CUMPLE</v>
      </c>
      <c r="AH851" s="51" t="str">
        <f>IF(AND($N851&gt;=NORMA!$R$18, $N851&lt;=NORMA!$S$18),"CUMPLE","NO CUMPLE")</f>
        <v>CUMPLE</v>
      </c>
      <c r="AI851" s="51" t="str">
        <f>IF($I851&gt;NORMA!$O$32,"NO CUMPLE","CUMPLE")</f>
        <v>NO CUMPLE</v>
      </c>
    </row>
    <row r="852" spans="1:35" ht="14.25" customHeight="1" x14ac:dyDescent="0.35">
      <c r="A852" s="214" t="s">
        <v>118</v>
      </c>
      <c r="B852" s="217" t="s">
        <v>119</v>
      </c>
      <c r="C852" s="215">
        <v>43129</v>
      </c>
      <c r="D852" s="251">
        <v>0.5</v>
      </c>
      <c r="E852" s="246">
        <v>26.2</v>
      </c>
      <c r="F852" s="246">
        <v>131</v>
      </c>
      <c r="G852" s="246">
        <v>17</v>
      </c>
      <c r="H852" s="245">
        <v>6</v>
      </c>
      <c r="I852" s="247">
        <v>0.66</v>
      </c>
      <c r="J852" s="248">
        <v>1.4970000000000001</v>
      </c>
      <c r="K852" s="247">
        <v>18.5</v>
      </c>
      <c r="L852" s="242">
        <v>0.5571600000000001</v>
      </c>
      <c r="M852" s="249">
        <v>1.06</v>
      </c>
      <c r="N852" s="249">
        <v>8.51</v>
      </c>
      <c r="O852" s="250">
        <v>350000</v>
      </c>
      <c r="P852" s="51" t="str">
        <f>IF(M852&lt;NORMA!$O$7,"NO CUMPLE","CUMPLE")</f>
        <v>CUMPLE</v>
      </c>
      <c r="Q852" s="51" t="str">
        <f>IF(E852&gt;NORMA!$O$8,"NO CUMPLE","CUMPLE")</f>
        <v>CUMPLE</v>
      </c>
      <c r="R852" s="51" t="str">
        <f>IF(F852&gt;NORMA!$O$9,"NO CUMPLE","CUMPLE")</f>
        <v>CUMPLE</v>
      </c>
      <c r="S852" s="51" t="str">
        <f>IF(K852&gt;NORMA!$O$10,"NO CUMPLE","CUMPLE")</f>
        <v>CUMPLE</v>
      </c>
      <c r="T852" s="51" t="str">
        <f>IF(J852&gt;NORMA!$O$11,"NO CUMPLE","CUMPLE")</f>
        <v>CUMPLE</v>
      </c>
      <c r="U852" s="51" t="str">
        <f>IF(G852&gt;NORMA!$O$12,"NO CUMPLE","CUMPLE")</f>
        <v>CUMPLE</v>
      </c>
      <c r="V852" s="51" t="str">
        <f>IF(H852&gt;NORMA!$O$13,"NO CUMPLE","CUMPLE")</f>
        <v>CUMPLE</v>
      </c>
      <c r="W852" s="51" t="str">
        <f>IF(O852&gt;NORMA!$O$14,"NO CUMPLE","CUMPLE")</f>
        <v>CUMPLE</v>
      </c>
      <c r="X852" s="51" t="str">
        <f>IF(AND(N852&gt;=NORMA!$Q$4, N852&lt;=NORMA!$R$4),"CUMPLE","NO CUMPLE")</f>
        <v>CUMPLE</v>
      </c>
      <c r="Y852" s="51" t="str">
        <f>IF(I852&gt;NORMA!$O$16,"NO CUMPLE","CUMPLE")</f>
        <v>CUMPLE</v>
      </c>
      <c r="Z852" s="51" t="str">
        <f>IF($M852&lt;NORMA!$O$23,"NO CUMPLE","CUMPLE")</f>
        <v>NO CUMPLE</v>
      </c>
      <c r="AA852" s="51" t="str">
        <f>IF($E852&gt;NORMA!$O$24,"NO CUMPLE","CUMPLE")</f>
        <v>CUMPLE</v>
      </c>
      <c r="AB852" s="51" t="str">
        <f>IF($F852&gt;NORMA!$O$25,"NO CUMPLE","CUMPLE")</f>
        <v>NO CUMPLE</v>
      </c>
      <c r="AC852" s="51" t="str">
        <f>IF($K852&gt;NORMA!$O$26,"NO CUMPLE","CUMPLE")</f>
        <v>NO CUMPLE</v>
      </c>
      <c r="AD852" s="51" t="str">
        <f>IF($J852&gt;NORMA!$O$27,"NO CUMPLE","CUMPLE")</f>
        <v>CUMPLE</v>
      </c>
      <c r="AE852" s="51" t="str">
        <f>IF($G852&gt;NORMA!$O$28,"NO CUMPLE","CUMPLE")</f>
        <v>CUMPLE</v>
      </c>
      <c r="AF852" s="51" t="str">
        <f>IF($H852&gt;NORMA!$O$29,"NO CUMPLE","CUMPLE")</f>
        <v>CUMPLE</v>
      </c>
      <c r="AG852" s="51" t="str">
        <f>IF($O852&gt;NORMA!$O$30,"NO CUMPLE","CUMPLE")</f>
        <v>NO CUMPLE</v>
      </c>
      <c r="AH852" s="51" t="str">
        <f>IF(AND($N852&gt;=NORMA!$R$18, $N852&lt;=NORMA!$S$18),"CUMPLE","NO CUMPLE")</f>
        <v>NO CUMPLE</v>
      </c>
      <c r="AI852" s="51" t="str">
        <f>IF($I852&gt;NORMA!$O$32,"NO CUMPLE","CUMPLE")</f>
        <v>CUMPLE</v>
      </c>
    </row>
    <row r="853" spans="1:35" ht="14.25" customHeight="1" x14ac:dyDescent="0.35">
      <c r="A853" s="256" t="s">
        <v>120</v>
      </c>
      <c r="B853" s="217" t="s">
        <v>119</v>
      </c>
      <c r="C853" s="215">
        <v>43129</v>
      </c>
      <c r="D853" s="251">
        <v>0.66666666666666663</v>
      </c>
      <c r="E853" s="246">
        <v>79.8</v>
      </c>
      <c r="F853" s="246">
        <v>179</v>
      </c>
      <c r="G853" s="246">
        <v>59</v>
      </c>
      <c r="H853" s="246">
        <v>32</v>
      </c>
      <c r="I853" s="247">
        <v>2.3199999999999998</v>
      </c>
      <c r="J853" s="248">
        <v>3.1640000000000001</v>
      </c>
      <c r="K853" s="247">
        <v>33.6</v>
      </c>
      <c r="L853" s="242">
        <v>0.79693999999999987</v>
      </c>
      <c r="M853" s="249">
        <v>0.59</v>
      </c>
      <c r="N853" s="249">
        <v>7.78</v>
      </c>
      <c r="O853" s="250">
        <v>5400000</v>
      </c>
      <c r="P853" s="51" t="str">
        <f>IF(M853&lt;NORMA!$O$7,"NO CUMPLE","CUMPLE")</f>
        <v>NO CUMPLE</v>
      </c>
      <c r="Q853" s="51" t="str">
        <f>IF(E853&gt;NORMA!$O$8,"NO CUMPLE","CUMPLE")</f>
        <v>CUMPLE</v>
      </c>
      <c r="R853" s="51" t="str">
        <f>IF(F853&gt;NORMA!$O$9,"NO CUMPLE","CUMPLE")</f>
        <v>CUMPLE</v>
      </c>
      <c r="S853" s="51" t="str">
        <f>IF(K853&gt;NORMA!$O$10,"NO CUMPLE","CUMPLE")</f>
        <v>NO CUMPLE</v>
      </c>
      <c r="T853" s="51" t="str">
        <f>IF(J853&gt;NORMA!$O$11,"NO CUMPLE","CUMPLE")</f>
        <v>CUMPLE</v>
      </c>
      <c r="U853" s="51" t="str">
        <f>IF(G853&gt;NORMA!$O$12,"NO CUMPLE","CUMPLE")</f>
        <v>CUMPLE</v>
      </c>
      <c r="V853" s="51" t="str">
        <f>IF(H853&gt;NORMA!$O$13,"NO CUMPLE","CUMPLE")</f>
        <v>NO CUMPLE</v>
      </c>
      <c r="W853" s="51" t="str">
        <f>IF(O853&gt;NORMA!$O$14,"NO CUMPLE","CUMPLE")</f>
        <v>NO CUMPLE</v>
      </c>
      <c r="X853" s="51" t="str">
        <f>IF(AND(N853&gt;=NORMA!$Q$4, N853&lt;=NORMA!$R$4),"CUMPLE","NO CUMPLE")</f>
        <v>CUMPLE</v>
      </c>
      <c r="Y853" s="51" t="str">
        <f>IF(I853&gt;NORMA!$O$16,"NO CUMPLE","CUMPLE")</f>
        <v>CUMPLE</v>
      </c>
      <c r="Z853" s="51" t="str">
        <f>IF($M853&lt;NORMA!$O$23,"NO CUMPLE","CUMPLE")</f>
        <v>NO CUMPLE</v>
      </c>
      <c r="AA853" s="51" t="str">
        <f>IF($E853&gt;NORMA!$O$24,"NO CUMPLE","CUMPLE")</f>
        <v>NO CUMPLE</v>
      </c>
      <c r="AB853" s="51" t="str">
        <f>IF($F853&gt;NORMA!$O$25,"NO CUMPLE","CUMPLE")</f>
        <v>NO CUMPLE</v>
      </c>
      <c r="AC853" s="51" t="str">
        <f>IF($K853&gt;NORMA!$O$26,"NO CUMPLE","CUMPLE")</f>
        <v>NO CUMPLE</v>
      </c>
      <c r="AD853" s="51" t="str">
        <f>IF($J853&gt;NORMA!$O$27,"NO CUMPLE","CUMPLE")</f>
        <v>NO CUMPLE</v>
      </c>
      <c r="AE853" s="51" t="str">
        <f>IF($G853&gt;NORMA!$O$28,"NO CUMPLE","CUMPLE")</f>
        <v>CUMPLE</v>
      </c>
      <c r="AF853" s="51" t="str">
        <f>IF($H853&gt;NORMA!$O$29,"NO CUMPLE","CUMPLE")</f>
        <v>NO CUMPLE</v>
      </c>
      <c r="AG853" s="51" t="str">
        <f>IF($O853&gt;NORMA!$O$30,"NO CUMPLE","CUMPLE")</f>
        <v>NO CUMPLE</v>
      </c>
      <c r="AH853" s="51" t="str">
        <f>IF(AND($N853&gt;=NORMA!$R$18, $N853&lt;=NORMA!$S$18),"CUMPLE","NO CUMPLE")</f>
        <v>CUMPLE</v>
      </c>
      <c r="AI853" s="51" t="str">
        <f>IF($I853&gt;NORMA!$O$32,"NO CUMPLE","CUMPLE")</f>
        <v>NO CUMPLE</v>
      </c>
    </row>
    <row r="854" spans="1:35" ht="14.25" customHeight="1" x14ac:dyDescent="0.35">
      <c r="A854" s="256" t="s">
        <v>117</v>
      </c>
      <c r="B854" s="267" t="s">
        <v>119</v>
      </c>
      <c r="C854" s="215">
        <v>43129</v>
      </c>
      <c r="D854" s="251">
        <v>0.33333333333333331</v>
      </c>
      <c r="E854" s="246">
        <v>82</v>
      </c>
      <c r="F854" s="246">
        <v>328</v>
      </c>
      <c r="G854" s="246">
        <v>36</v>
      </c>
      <c r="H854" s="246">
        <v>8</v>
      </c>
      <c r="I854" s="247">
        <v>0.93</v>
      </c>
      <c r="J854" s="248">
        <v>1.4239999999999999</v>
      </c>
      <c r="K854" s="247">
        <v>74.39</v>
      </c>
      <c r="L854" s="242">
        <v>0.38259999999999994</v>
      </c>
      <c r="M854" s="249">
        <v>4.8600000000000003</v>
      </c>
      <c r="N854" s="249">
        <v>8.76</v>
      </c>
      <c r="O854" s="250">
        <v>130000</v>
      </c>
      <c r="P854" s="51" t="str">
        <f>IF(M854&lt;NORMA!$O$7,"NO CUMPLE","CUMPLE")</f>
        <v>CUMPLE</v>
      </c>
      <c r="Q854" s="51" t="str">
        <f>IF(E854&gt;NORMA!$O$8,"NO CUMPLE","CUMPLE")</f>
        <v>CUMPLE</v>
      </c>
      <c r="R854" s="51" t="str">
        <f>IF(F854&gt;NORMA!$O$9,"NO CUMPLE","CUMPLE")</f>
        <v>NO CUMPLE</v>
      </c>
      <c r="S854" s="51" t="str">
        <f>IF(K854&gt;NORMA!$O$10,"NO CUMPLE","CUMPLE")</f>
        <v>NO CUMPLE</v>
      </c>
      <c r="T854" s="51" t="str">
        <f>IF(J854&gt;NORMA!$O$11,"NO CUMPLE","CUMPLE")</f>
        <v>CUMPLE</v>
      </c>
      <c r="U854" s="51" t="str">
        <f>IF(G854&gt;NORMA!$O$12,"NO CUMPLE","CUMPLE")</f>
        <v>CUMPLE</v>
      </c>
      <c r="V854" s="51" t="str">
        <f>IF(H854&gt;NORMA!$O$13,"NO CUMPLE","CUMPLE")</f>
        <v>CUMPLE</v>
      </c>
      <c r="W854" s="51" t="str">
        <f>IF(O854&gt;NORMA!$O$14,"NO CUMPLE","CUMPLE")</f>
        <v>CUMPLE</v>
      </c>
      <c r="X854" s="51" t="str">
        <f>IF(AND(N854&gt;=NORMA!$Q$4, N854&lt;=NORMA!$R$4),"CUMPLE","NO CUMPLE")</f>
        <v>CUMPLE</v>
      </c>
      <c r="Y854" s="51" t="str">
        <f>IF(I854&gt;NORMA!$O$16,"NO CUMPLE","CUMPLE")</f>
        <v>CUMPLE</v>
      </c>
      <c r="Z854" s="51" t="str">
        <f>IF($M854&lt;NORMA!$O$23,"NO CUMPLE","CUMPLE")</f>
        <v>CUMPLE</v>
      </c>
      <c r="AA854" s="51" t="str">
        <f>IF($E854&gt;NORMA!$O$24,"NO CUMPLE","CUMPLE")</f>
        <v>NO CUMPLE</v>
      </c>
      <c r="AB854" s="51" t="str">
        <f>IF($F854&gt;NORMA!$O$25,"NO CUMPLE","CUMPLE")</f>
        <v>NO CUMPLE</v>
      </c>
      <c r="AC854" s="51" t="str">
        <f>IF($K854&gt;NORMA!$O$26,"NO CUMPLE","CUMPLE")</f>
        <v>NO CUMPLE</v>
      </c>
      <c r="AD854" s="51" t="str">
        <f>IF($J854&gt;NORMA!$O$27,"NO CUMPLE","CUMPLE")</f>
        <v>CUMPLE</v>
      </c>
      <c r="AE854" s="51" t="str">
        <f>IF($G854&gt;NORMA!$O$28,"NO CUMPLE","CUMPLE")</f>
        <v>CUMPLE</v>
      </c>
      <c r="AF854" s="51" t="str">
        <f>IF($H854&gt;NORMA!$O$29,"NO CUMPLE","CUMPLE")</f>
        <v>CUMPLE</v>
      </c>
      <c r="AG854" s="51" t="str">
        <f>IF($O854&gt;NORMA!$O$30,"NO CUMPLE","CUMPLE")</f>
        <v>NO CUMPLE</v>
      </c>
      <c r="AH854" s="51" t="str">
        <f>IF(AND($N854&gt;=NORMA!$R$18, $N854&lt;=NORMA!$S$18),"CUMPLE","NO CUMPLE")</f>
        <v>NO CUMPLE</v>
      </c>
      <c r="AI854" s="51" t="str">
        <f>IF($I854&gt;NORMA!$O$32,"NO CUMPLE","CUMPLE")</f>
        <v>CUMPLE</v>
      </c>
    </row>
    <row r="855" spans="1:35" ht="14.25" customHeight="1" x14ac:dyDescent="0.35">
      <c r="A855" s="256" t="s">
        <v>120</v>
      </c>
      <c r="B855" s="217" t="s">
        <v>119</v>
      </c>
      <c r="C855" s="215">
        <v>43139</v>
      </c>
      <c r="D855" s="251">
        <v>0.41666666666666669</v>
      </c>
      <c r="E855" s="246">
        <v>43.2</v>
      </c>
      <c r="F855" s="246">
        <v>168</v>
      </c>
      <c r="G855" s="246">
        <v>64</v>
      </c>
      <c r="H855" s="246">
        <v>16</v>
      </c>
      <c r="I855" s="247">
        <v>1.1100000000000001</v>
      </c>
      <c r="J855" s="248">
        <v>2.91</v>
      </c>
      <c r="K855" s="247">
        <v>32.200000000000003</v>
      </c>
      <c r="L855" s="242">
        <v>0.97963999999999996</v>
      </c>
      <c r="M855" s="249">
        <v>0.49</v>
      </c>
      <c r="N855" s="249">
        <v>8.14</v>
      </c>
      <c r="O855" s="250">
        <v>5400000</v>
      </c>
      <c r="P855" s="51" t="str">
        <f>IF(M855&lt;NORMA!$O$7,"NO CUMPLE","CUMPLE")</f>
        <v>NO CUMPLE</v>
      </c>
      <c r="Q855" s="51" t="str">
        <f>IF(E855&gt;NORMA!$O$8,"NO CUMPLE","CUMPLE")</f>
        <v>CUMPLE</v>
      </c>
      <c r="R855" s="51" t="str">
        <f>IF(F855&gt;NORMA!$O$9,"NO CUMPLE","CUMPLE")</f>
        <v>CUMPLE</v>
      </c>
      <c r="S855" s="51" t="str">
        <f>IF(K855&gt;NORMA!$O$10,"NO CUMPLE","CUMPLE")</f>
        <v>NO CUMPLE</v>
      </c>
      <c r="T855" s="51" t="str">
        <f>IF(J855&gt;NORMA!$O$11,"NO CUMPLE","CUMPLE")</f>
        <v>CUMPLE</v>
      </c>
      <c r="U855" s="51" t="str">
        <f>IF(G855&gt;NORMA!$O$12,"NO CUMPLE","CUMPLE")</f>
        <v>CUMPLE</v>
      </c>
      <c r="V855" s="51" t="str">
        <f>IF(H855&gt;NORMA!$O$13,"NO CUMPLE","CUMPLE")</f>
        <v>CUMPLE</v>
      </c>
      <c r="W855" s="51" t="str">
        <f>IF(O855&gt;NORMA!$O$14,"NO CUMPLE","CUMPLE")</f>
        <v>NO CUMPLE</v>
      </c>
      <c r="X855" s="51" t="str">
        <f>IF(AND(N855&gt;=NORMA!$Q$4, N855&lt;=NORMA!$R$4),"CUMPLE","NO CUMPLE")</f>
        <v>CUMPLE</v>
      </c>
      <c r="Y855" s="51" t="str">
        <f>IF(I855&gt;NORMA!$O$16,"NO CUMPLE","CUMPLE")</f>
        <v>CUMPLE</v>
      </c>
      <c r="Z855" s="51" t="str">
        <f>IF($M855&lt;NORMA!$O$23,"NO CUMPLE","CUMPLE")</f>
        <v>NO CUMPLE</v>
      </c>
      <c r="AA855" s="51" t="str">
        <f>IF($E855&gt;NORMA!$O$24,"NO CUMPLE","CUMPLE")</f>
        <v>NO CUMPLE</v>
      </c>
      <c r="AB855" s="51" t="str">
        <f>IF($F855&gt;NORMA!$O$25,"NO CUMPLE","CUMPLE")</f>
        <v>NO CUMPLE</v>
      </c>
      <c r="AC855" s="51" t="str">
        <f>IF($K855&gt;NORMA!$O$26,"NO CUMPLE","CUMPLE")</f>
        <v>NO CUMPLE</v>
      </c>
      <c r="AD855" s="51" t="str">
        <f>IF($J855&gt;NORMA!$O$27,"NO CUMPLE","CUMPLE")</f>
        <v>CUMPLE</v>
      </c>
      <c r="AE855" s="51" t="str">
        <f>IF($G855&gt;NORMA!$O$28,"NO CUMPLE","CUMPLE")</f>
        <v>CUMPLE</v>
      </c>
      <c r="AF855" s="51" t="str">
        <f>IF($H855&gt;NORMA!$O$29,"NO CUMPLE","CUMPLE")</f>
        <v>NO CUMPLE</v>
      </c>
      <c r="AG855" s="51" t="str">
        <f>IF($O855&gt;NORMA!$O$30,"NO CUMPLE","CUMPLE")</f>
        <v>NO CUMPLE</v>
      </c>
      <c r="AH855" s="51" t="str">
        <f>IF(AND($N855&gt;=NORMA!$R$18, $N855&lt;=NORMA!$S$18),"CUMPLE","NO CUMPLE")</f>
        <v>CUMPLE</v>
      </c>
      <c r="AI855" s="51" t="str">
        <f>IF($I855&gt;NORMA!$O$32,"NO CUMPLE","CUMPLE")</f>
        <v>NO CUMPLE</v>
      </c>
    </row>
    <row r="856" spans="1:35" ht="14.25" customHeight="1" x14ac:dyDescent="0.35">
      <c r="A856" s="256" t="s">
        <v>121</v>
      </c>
      <c r="B856" s="217" t="s">
        <v>119</v>
      </c>
      <c r="C856" s="215">
        <v>43139</v>
      </c>
      <c r="D856" s="251">
        <v>0.58333333333333337</v>
      </c>
      <c r="E856" s="246">
        <v>92.4</v>
      </c>
      <c r="F856" s="246">
        <v>226</v>
      </c>
      <c r="G856" s="246">
        <v>66</v>
      </c>
      <c r="H856" s="246">
        <v>59</v>
      </c>
      <c r="I856" s="247">
        <v>2.34</v>
      </c>
      <c r="J856" s="248">
        <v>2.9220000000000002</v>
      </c>
      <c r="K856" s="247">
        <v>38.799999999999997</v>
      </c>
      <c r="L856" s="242">
        <v>0.99985999999999986</v>
      </c>
      <c r="M856" s="249">
        <v>0.33</v>
      </c>
      <c r="N856" s="249">
        <v>7.57</v>
      </c>
      <c r="O856" s="250">
        <v>22000000</v>
      </c>
      <c r="P856" s="51" t="str">
        <f>IF(M856&lt;NORMA!$O$7,"NO CUMPLE","CUMPLE")</f>
        <v>NO CUMPLE</v>
      </c>
      <c r="Q856" s="51" t="str">
        <f>IF(E856&gt;NORMA!$O$8,"NO CUMPLE","CUMPLE")</f>
        <v>CUMPLE</v>
      </c>
      <c r="R856" s="51" t="str">
        <f>IF(F856&gt;NORMA!$O$9,"NO CUMPLE","CUMPLE")</f>
        <v>NO CUMPLE</v>
      </c>
      <c r="S856" s="51" t="str">
        <f>IF(K856&gt;NORMA!$O$10,"NO CUMPLE","CUMPLE")</f>
        <v>NO CUMPLE</v>
      </c>
      <c r="T856" s="51" t="str">
        <f>IF(J856&gt;NORMA!$O$11,"NO CUMPLE","CUMPLE")</f>
        <v>CUMPLE</v>
      </c>
      <c r="U856" s="51" t="str">
        <f>IF(G856&gt;NORMA!$O$12,"NO CUMPLE","CUMPLE")</f>
        <v>CUMPLE</v>
      </c>
      <c r="V856" s="51" t="str">
        <f>IF(H856&gt;NORMA!$O$13,"NO CUMPLE","CUMPLE")</f>
        <v>NO CUMPLE</v>
      </c>
      <c r="W856" s="51" t="str">
        <f>IF(O856&gt;NORMA!$O$14,"NO CUMPLE","CUMPLE")</f>
        <v>NO CUMPLE</v>
      </c>
      <c r="X856" s="51" t="str">
        <f>IF(AND(N856&gt;=NORMA!$Q$4, N856&lt;=NORMA!$R$4),"CUMPLE","NO CUMPLE")</f>
        <v>CUMPLE</v>
      </c>
      <c r="Y856" s="51" t="str">
        <f>IF(I856&gt;NORMA!$O$16,"NO CUMPLE","CUMPLE")</f>
        <v>CUMPLE</v>
      </c>
      <c r="Z856" s="51" t="str">
        <f>IF($M856&lt;NORMA!$O$23,"NO CUMPLE","CUMPLE")</f>
        <v>NO CUMPLE</v>
      </c>
      <c r="AA856" s="51" t="str">
        <f>IF($E856&gt;NORMA!$O$24,"NO CUMPLE","CUMPLE")</f>
        <v>NO CUMPLE</v>
      </c>
      <c r="AB856" s="51" t="str">
        <f>IF($F856&gt;NORMA!$O$25,"NO CUMPLE","CUMPLE")</f>
        <v>NO CUMPLE</v>
      </c>
      <c r="AC856" s="51" t="str">
        <f>IF($K856&gt;NORMA!$O$26,"NO CUMPLE","CUMPLE")</f>
        <v>NO CUMPLE</v>
      </c>
      <c r="AD856" s="51" t="str">
        <f>IF($J856&gt;NORMA!$O$27,"NO CUMPLE","CUMPLE")</f>
        <v>CUMPLE</v>
      </c>
      <c r="AE856" s="51" t="str">
        <f>IF($G856&gt;NORMA!$O$28,"NO CUMPLE","CUMPLE")</f>
        <v>CUMPLE</v>
      </c>
      <c r="AF856" s="51" t="str">
        <f>IF($H856&gt;NORMA!$O$29,"NO CUMPLE","CUMPLE")</f>
        <v>NO CUMPLE</v>
      </c>
      <c r="AG856" s="51" t="str">
        <f>IF($O856&gt;NORMA!$O$30,"NO CUMPLE","CUMPLE")</f>
        <v>NO CUMPLE</v>
      </c>
      <c r="AH856" s="51" t="str">
        <f>IF(AND($N856&gt;=NORMA!$R$18, $N856&lt;=NORMA!$S$18),"CUMPLE","NO CUMPLE")</f>
        <v>CUMPLE</v>
      </c>
      <c r="AI856" s="51" t="str">
        <f>IF($I856&gt;NORMA!$O$32,"NO CUMPLE","CUMPLE")</f>
        <v>NO CUMPLE</v>
      </c>
    </row>
    <row r="857" spans="1:35" ht="14.25" customHeight="1" x14ac:dyDescent="0.35">
      <c r="A857" s="256" t="s">
        <v>117</v>
      </c>
      <c r="B857" s="267" t="s">
        <v>119</v>
      </c>
      <c r="C857" s="215">
        <v>43139</v>
      </c>
      <c r="D857" s="251">
        <v>0.25</v>
      </c>
      <c r="E857" s="246">
        <v>38</v>
      </c>
      <c r="F857" s="246">
        <v>276</v>
      </c>
      <c r="G857" s="246">
        <v>240</v>
      </c>
      <c r="H857" s="246">
        <v>7</v>
      </c>
      <c r="I857" s="247">
        <v>0.74</v>
      </c>
      <c r="J857" s="248">
        <v>2.7919999999999998</v>
      </c>
      <c r="K857" s="247">
        <v>76.3</v>
      </c>
      <c r="L857" s="242">
        <v>0.41032000000000002</v>
      </c>
      <c r="M857" s="249">
        <v>4.3099999999999996</v>
      </c>
      <c r="N857" s="249">
        <v>9.0299999999999994</v>
      </c>
      <c r="O857" s="250">
        <v>49000</v>
      </c>
      <c r="P857" s="51" t="str">
        <f>IF(M857&lt;NORMA!$O$7,"NO CUMPLE","CUMPLE")</f>
        <v>CUMPLE</v>
      </c>
      <c r="Q857" s="51" t="str">
        <f>IF(E857&gt;NORMA!$O$8,"NO CUMPLE","CUMPLE")</f>
        <v>CUMPLE</v>
      </c>
      <c r="R857" s="51" t="str">
        <f>IF(F857&gt;NORMA!$O$9,"NO CUMPLE","CUMPLE")</f>
        <v>NO CUMPLE</v>
      </c>
      <c r="S857" s="51" t="str">
        <f>IF(K857&gt;NORMA!$O$10,"NO CUMPLE","CUMPLE")</f>
        <v>NO CUMPLE</v>
      </c>
      <c r="T857" s="51" t="str">
        <f>IF(J857&gt;NORMA!$O$11,"NO CUMPLE","CUMPLE")</f>
        <v>CUMPLE</v>
      </c>
      <c r="U857" s="51" t="str">
        <f>IF(G857&gt;NORMA!$O$12,"NO CUMPLE","CUMPLE")</f>
        <v>NO CUMPLE</v>
      </c>
      <c r="V857" s="51" t="str">
        <f>IF(H857&gt;NORMA!$O$13,"NO CUMPLE","CUMPLE")</f>
        <v>CUMPLE</v>
      </c>
      <c r="W857" s="51" t="str">
        <f>IF(O857&gt;NORMA!$O$14,"NO CUMPLE","CUMPLE")</f>
        <v>CUMPLE</v>
      </c>
      <c r="X857" s="51" t="str">
        <f>IF(AND(N857&gt;=NORMA!$Q$4, N857&lt;=NORMA!$R$4),"CUMPLE","NO CUMPLE")</f>
        <v>NO CUMPLE</v>
      </c>
      <c r="Y857" s="51" t="str">
        <f>IF(I857&gt;NORMA!$O$16,"NO CUMPLE","CUMPLE")</f>
        <v>CUMPLE</v>
      </c>
      <c r="Z857" s="51" t="str">
        <f>IF($M857&lt;NORMA!$O$23,"NO CUMPLE","CUMPLE")</f>
        <v>CUMPLE</v>
      </c>
      <c r="AA857" s="51" t="str">
        <f>IF($E857&gt;NORMA!$O$24,"NO CUMPLE","CUMPLE")</f>
        <v>NO CUMPLE</v>
      </c>
      <c r="AB857" s="51" t="str">
        <f>IF($F857&gt;NORMA!$O$25,"NO CUMPLE","CUMPLE")</f>
        <v>NO CUMPLE</v>
      </c>
      <c r="AC857" s="51" t="str">
        <f>IF($K857&gt;NORMA!$O$26,"NO CUMPLE","CUMPLE")</f>
        <v>NO CUMPLE</v>
      </c>
      <c r="AD857" s="51" t="str">
        <f>IF($J857&gt;NORMA!$O$27,"NO CUMPLE","CUMPLE")</f>
        <v>CUMPLE</v>
      </c>
      <c r="AE857" s="51" t="str">
        <f>IF($G857&gt;NORMA!$O$28,"NO CUMPLE","CUMPLE")</f>
        <v>NO CUMPLE</v>
      </c>
      <c r="AF857" s="51" t="str">
        <f>IF($H857&gt;NORMA!$O$29,"NO CUMPLE","CUMPLE")</f>
        <v>CUMPLE</v>
      </c>
      <c r="AG857" s="51" t="str">
        <f>IF($O857&gt;NORMA!$O$30,"NO CUMPLE","CUMPLE")</f>
        <v>CUMPLE</v>
      </c>
      <c r="AH857" s="51" t="str">
        <f>IF(AND($N857&gt;=NORMA!$R$18, $N857&lt;=NORMA!$S$18),"CUMPLE","NO CUMPLE")</f>
        <v>NO CUMPLE</v>
      </c>
      <c r="AI857" s="51" t="str">
        <f>IF($I857&gt;NORMA!$O$32,"NO CUMPLE","CUMPLE")</f>
        <v>CUMPLE</v>
      </c>
    </row>
    <row r="858" spans="1:35" ht="14.25" customHeight="1" x14ac:dyDescent="0.35">
      <c r="A858" s="256" t="s">
        <v>120</v>
      </c>
      <c r="B858" s="217" t="s">
        <v>119</v>
      </c>
      <c r="C858" s="215">
        <v>43144</v>
      </c>
      <c r="D858" s="251">
        <v>0.33333333333333331</v>
      </c>
      <c r="E858" s="246">
        <v>88</v>
      </c>
      <c r="F858" s="246">
        <v>868</v>
      </c>
      <c r="G858" s="246">
        <v>256</v>
      </c>
      <c r="H858" s="246">
        <v>15</v>
      </c>
      <c r="I858" s="247">
        <v>4.55</v>
      </c>
      <c r="J858" s="248">
        <v>3.2970000000000002</v>
      </c>
      <c r="K858" s="247">
        <v>39.200000000000003</v>
      </c>
      <c r="L858" s="242">
        <v>0.90012000000000014</v>
      </c>
      <c r="M858" s="249">
        <v>0.55000000000000004</v>
      </c>
      <c r="N858" s="249">
        <v>7.92</v>
      </c>
      <c r="O858" s="250">
        <v>450000</v>
      </c>
      <c r="P858" s="51" t="str">
        <f>IF(M858&lt;NORMA!$O$7,"NO CUMPLE","CUMPLE")</f>
        <v>NO CUMPLE</v>
      </c>
      <c r="Q858" s="51" t="str">
        <f>IF(E858&gt;NORMA!$O$8,"NO CUMPLE","CUMPLE")</f>
        <v>CUMPLE</v>
      </c>
      <c r="R858" s="51" t="str">
        <f>IF(F858&gt;NORMA!$O$9,"NO CUMPLE","CUMPLE")</f>
        <v>NO CUMPLE</v>
      </c>
      <c r="S858" s="51" t="str">
        <f>IF(K858&gt;NORMA!$O$10,"NO CUMPLE","CUMPLE")</f>
        <v>NO CUMPLE</v>
      </c>
      <c r="T858" s="51" t="str">
        <f>IF(J858&gt;NORMA!$O$11,"NO CUMPLE","CUMPLE")</f>
        <v>CUMPLE</v>
      </c>
      <c r="U858" s="51" t="str">
        <f>IF(G858&gt;NORMA!$O$12,"NO CUMPLE","CUMPLE")</f>
        <v>NO CUMPLE</v>
      </c>
      <c r="V858" s="51" t="str">
        <f>IF(H858&gt;NORMA!$O$13,"NO CUMPLE","CUMPLE")</f>
        <v>CUMPLE</v>
      </c>
      <c r="W858" s="51" t="str">
        <f>IF(O858&gt;NORMA!$O$14,"NO CUMPLE","CUMPLE")</f>
        <v>CUMPLE</v>
      </c>
      <c r="X858" s="51" t="str">
        <f>IF(AND(N858&gt;=NORMA!$Q$4, N858&lt;=NORMA!$R$4),"CUMPLE","NO CUMPLE")</f>
        <v>CUMPLE</v>
      </c>
      <c r="Y858" s="51" t="str">
        <f>IF(I858&gt;NORMA!$O$16,"NO CUMPLE","CUMPLE")</f>
        <v>NO CUMPLE</v>
      </c>
      <c r="Z858" s="51" t="str">
        <f>IF($M858&lt;NORMA!$O$23,"NO CUMPLE","CUMPLE")</f>
        <v>NO CUMPLE</v>
      </c>
      <c r="AA858" s="51" t="str">
        <f>IF($E858&gt;NORMA!$O$24,"NO CUMPLE","CUMPLE")</f>
        <v>NO CUMPLE</v>
      </c>
      <c r="AB858" s="51" t="str">
        <f>IF($F858&gt;NORMA!$O$25,"NO CUMPLE","CUMPLE")</f>
        <v>NO CUMPLE</v>
      </c>
      <c r="AC858" s="51" t="str">
        <f>IF($K858&gt;NORMA!$O$26,"NO CUMPLE","CUMPLE")</f>
        <v>NO CUMPLE</v>
      </c>
      <c r="AD858" s="51" t="str">
        <f>IF($J858&gt;NORMA!$O$27,"NO CUMPLE","CUMPLE")</f>
        <v>NO CUMPLE</v>
      </c>
      <c r="AE858" s="51" t="str">
        <f>IF($G858&gt;NORMA!$O$28,"NO CUMPLE","CUMPLE")</f>
        <v>NO CUMPLE</v>
      </c>
      <c r="AF858" s="51" t="str">
        <f>IF($H858&gt;NORMA!$O$29,"NO CUMPLE","CUMPLE")</f>
        <v>NO CUMPLE</v>
      </c>
      <c r="AG858" s="51" t="str">
        <f>IF($O858&gt;NORMA!$O$30,"NO CUMPLE","CUMPLE")</f>
        <v>NO CUMPLE</v>
      </c>
      <c r="AH858" s="51" t="str">
        <f>IF(AND($N858&gt;=NORMA!$R$18, $N858&lt;=NORMA!$S$18),"CUMPLE","NO CUMPLE")</f>
        <v>CUMPLE</v>
      </c>
      <c r="AI858" s="51" t="str">
        <f>IF($I858&gt;NORMA!$O$32,"NO CUMPLE","CUMPLE")</f>
        <v>NO CUMPLE</v>
      </c>
    </row>
    <row r="859" spans="1:35" ht="14.25" customHeight="1" x14ac:dyDescent="0.35">
      <c r="A859" s="256" t="s">
        <v>121</v>
      </c>
      <c r="B859" s="217" t="s">
        <v>119</v>
      </c>
      <c r="C859" s="215">
        <v>43144</v>
      </c>
      <c r="D859" s="251">
        <v>0.5</v>
      </c>
      <c r="E859" s="246">
        <v>154</v>
      </c>
      <c r="F859" s="246">
        <v>302</v>
      </c>
      <c r="G859" s="246">
        <v>76</v>
      </c>
      <c r="H859" s="246">
        <v>54</v>
      </c>
      <c r="I859" s="247">
        <v>0.73</v>
      </c>
      <c r="J859" s="248">
        <v>4.6399999999999997</v>
      </c>
      <c r="K859" s="247">
        <v>41.8</v>
      </c>
      <c r="L859" s="242">
        <v>0.68159999999999998</v>
      </c>
      <c r="M859" s="249">
        <v>0.42</v>
      </c>
      <c r="N859" s="249">
        <v>7.5</v>
      </c>
      <c r="O859" s="250">
        <v>9200000</v>
      </c>
      <c r="P859" s="51" t="str">
        <f>IF(M859&lt;NORMA!$O$7,"NO CUMPLE","CUMPLE")</f>
        <v>NO CUMPLE</v>
      </c>
      <c r="Q859" s="51" t="str">
        <f>IF(E859&gt;NORMA!$O$8,"NO CUMPLE","CUMPLE")</f>
        <v>NO CUMPLE</v>
      </c>
      <c r="R859" s="51" t="str">
        <f>IF(F859&gt;NORMA!$O$9,"NO CUMPLE","CUMPLE")</f>
        <v>NO CUMPLE</v>
      </c>
      <c r="S859" s="51" t="str">
        <f>IF(K859&gt;NORMA!$O$10,"NO CUMPLE","CUMPLE")</f>
        <v>NO CUMPLE</v>
      </c>
      <c r="T859" s="51" t="str">
        <f>IF(J859&gt;NORMA!$O$11,"NO CUMPLE","CUMPLE")</f>
        <v>CUMPLE</v>
      </c>
      <c r="U859" s="51" t="str">
        <f>IF(G859&gt;NORMA!$O$12,"NO CUMPLE","CUMPLE")</f>
        <v>CUMPLE</v>
      </c>
      <c r="V859" s="51" t="str">
        <f>IF(H859&gt;NORMA!$O$13,"NO CUMPLE","CUMPLE")</f>
        <v>NO CUMPLE</v>
      </c>
      <c r="W859" s="51" t="str">
        <f>IF(O859&gt;NORMA!$O$14,"NO CUMPLE","CUMPLE")</f>
        <v>NO CUMPLE</v>
      </c>
      <c r="X859" s="51" t="str">
        <f>IF(AND(N859&gt;=NORMA!$Q$4, N859&lt;=NORMA!$R$4),"CUMPLE","NO CUMPLE")</f>
        <v>CUMPLE</v>
      </c>
      <c r="Y859" s="51" t="str">
        <f>IF(I859&gt;NORMA!$O$16,"NO CUMPLE","CUMPLE")</f>
        <v>CUMPLE</v>
      </c>
      <c r="Z859" s="51" t="str">
        <f>IF($M859&lt;NORMA!$O$23,"NO CUMPLE","CUMPLE")</f>
        <v>NO CUMPLE</v>
      </c>
      <c r="AA859" s="51" t="str">
        <f>IF($E859&gt;NORMA!$O$24,"NO CUMPLE","CUMPLE")</f>
        <v>NO CUMPLE</v>
      </c>
      <c r="AB859" s="51" t="str">
        <f>IF($F859&gt;NORMA!$O$25,"NO CUMPLE","CUMPLE")</f>
        <v>NO CUMPLE</v>
      </c>
      <c r="AC859" s="51" t="str">
        <f>IF($K859&gt;NORMA!$O$26,"NO CUMPLE","CUMPLE")</f>
        <v>NO CUMPLE</v>
      </c>
      <c r="AD859" s="51" t="str">
        <f>IF($J859&gt;NORMA!$O$27,"NO CUMPLE","CUMPLE")</f>
        <v>NO CUMPLE</v>
      </c>
      <c r="AE859" s="51" t="str">
        <f>IF($G859&gt;NORMA!$O$28,"NO CUMPLE","CUMPLE")</f>
        <v>CUMPLE</v>
      </c>
      <c r="AF859" s="51" t="str">
        <f>IF($H859&gt;NORMA!$O$29,"NO CUMPLE","CUMPLE")</f>
        <v>NO CUMPLE</v>
      </c>
      <c r="AG859" s="51" t="str">
        <f>IF($O859&gt;NORMA!$O$30,"NO CUMPLE","CUMPLE")</f>
        <v>NO CUMPLE</v>
      </c>
      <c r="AH859" s="51" t="str">
        <f>IF(AND($N859&gt;=NORMA!$R$18, $N859&lt;=NORMA!$S$18),"CUMPLE","NO CUMPLE")</f>
        <v>CUMPLE</v>
      </c>
      <c r="AI859" s="51" t="str">
        <f>IF($I859&gt;NORMA!$O$32,"NO CUMPLE","CUMPLE")</f>
        <v>CUMPLE</v>
      </c>
    </row>
    <row r="860" spans="1:35" ht="14.25" customHeight="1" x14ac:dyDescent="0.35">
      <c r="A860" s="256" t="s">
        <v>117</v>
      </c>
      <c r="B860" s="267" t="s">
        <v>119</v>
      </c>
      <c r="C860" s="215">
        <v>43145</v>
      </c>
      <c r="D860" s="251">
        <v>0.41666666666666669</v>
      </c>
      <c r="E860" s="246">
        <v>31</v>
      </c>
      <c r="F860" s="246">
        <v>197</v>
      </c>
      <c r="G860" s="246">
        <v>730</v>
      </c>
      <c r="H860" s="245">
        <v>6</v>
      </c>
      <c r="I860" s="257">
        <v>0.37</v>
      </c>
      <c r="J860" s="248">
        <v>0.52</v>
      </c>
      <c r="K860" s="247">
        <v>57.18</v>
      </c>
      <c r="L860" s="242">
        <v>0.45539999999999997</v>
      </c>
      <c r="M860" s="249">
        <v>5.19</v>
      </c>
      <c r="N860" s="249">
        <v>9.34</v>
      </c>
      <c r="O860" s="250">
        <v>4500</v>
      </c>
      <c r="P860" s="51" t="str">
        <f>IF(M860&lt;NORMA!$O$7,"NO CUMPLE","CUMPLE")</f>
        <v>CUMPLE</v>
      </c>
      <c r="Q860" s="51" t="str">
        <f>IF(E860&gt;NORMA!$O$8,"NO CUMPLE","CUMPLE")</f>
        <v>CUMPLE</v>
      </c>
      <c r="R860" s="51" t="str">
        <f>IF(F860&gt;NORMA!$O$9,"NO CUMPLE","CUMPLE")</f>
        <v>CUMPLE</v>
      </c>
      <c r="S860" s="51" t="str">
        <f>IF(K860&gt;NORMA!$O$10,"NO CUMPLE","CUMPLE")</f>
        <v>NO CUMPLE</v>
      </c>
      <c r="T860" s="51" t="str">
        <f>IF(J860&gt;NORMA!$O$11,"NO CUMPLE","CUMPLE")</f>
        <v>CUMPLE</v>
      </c>
      <c r="U860" s="51" t="str">
        <f>IF(G860&gt;NORMA!$O$12,"NO CUMPLE","CUMPLE")</f>
        <v>NO CUMPLE</v>
      </c>
      <c r="V860" s="51" t="str">
        <f>IF(H860&gt;NORMA!$O$13,"NO CUMPLE","CUMPLE")</f>
        <v>CUMPLE</v>
      </c>
      <c r="W860" s="51" t="str">
        <f>IF(O860&gt;NORMA!$O$14,"NO CUMPLE","CUMPLE")</f>
        <v>CUMPLE</v>
      </c>
      <c r="X860" s="51" t="str">
        <f>IF(AND(N860&gt;=NORMA!$Q$4, N860&lt;=NORMA!$R$4),"CUMPLE","NO CUMPLE")</f>
        <v>NO CUMPLE</v>
      </c>
      <c r="Y860" s="51" t="str">
        <f>IF(I860&gt;NORMA!$O$16,"NO CUMPLE","CUMPLE")</f>
        <v>CUMPLE</v>
      </c>
      <c r="Z860" s="51" t="str">
        <f>IF($M860&lt;NORMA!$O$23,"NO CUMPLE","CUMPLE")</f>
        <v>CUMPLE</v>
      </c>
      <c r="AA860" s="51" t="str">
        <f>IF($E860&gt;NORMA!$O$24,"NO CUMPLE","CUMPLE")</f>
        <v>NO CUMPLE</v>
      </c>
      <c r="AB860" s="51" t="str">
        <f>IF($F860&gt;NORMA!$O$25,"NO CUMPLE","CUMPLE")</f>
        <v>NO CUMPLE</v>
      </c>
      <c r="AC860" s="51" t="str">
        <f>IF($K860&gt;NORMA!$O$26,"NO CUMPLE","CUMPLE")</f>
        <v>NO CUMPLE</v>
      </c>
      <c r="AD860" s="51" t="str">
        <f>IF($J860&gt;NORMA!$O$27,"NO CUMPLE","CUMPLE")</f>
        <v>CUMPLE</v>
      </c>
      <c r="AE860" s="51" t="str">
        <f>IF($G860&gt;NORMA!$O$28,"NO CUMPLE","CUMPLE")</f>
        <v>NO CUMPLE</v>
      </c>
      <c r="AF860" s="51" t="str">
        <f>IF($H860&gt;NORMA!$O$29,"NO CUMPLE","CUMPLE")</f>
        <v>CUMPLE</v>
      </c>
      <c r="AG860" s="51" t="str">
        <f>IF($O860&gt;NORMA!$O$30,"NO CUMPLE","CUMPLE")</f>
        <v>CUMPLE</v>
      </c>
      <c r="AH860" s="51" t="str">
        <f>IF(AND($N860&gt;=NORMA!$R$18, $N860&lt;=NORMA!$S$18),"CUMPLE","NO CUMPLE")</f>
        <v>NO CUMPLE</v>
      </c>
      <c r="AI860" s="51" t="str">
        <f>IF($I860&gt;NORMA!$O$32,"NO CUMPLE","CUMPLE")</f>
        <v>CUMPLE</v>
      </c>
    </row>
    <row r="861" spans="1:35" ht="14.25" customHeight="1" x14ac:dyDescent="0.35">
      <c r="A861" s="214" t="s">
        <v>118</v>
      </c>
      <c r="B861" s="217" t="s">
        <v>119</v>
      </c>
      <c r="C861" s="215">
        <v>43146</v>
      </c>
      <c r="D861" s="251">
        <v>0.25</v>
      </c>
      <c r="E861" s="246">
        <v>55.4</v>
      </c>
      <c r="F861" s="246">
        <v>61.9</v>
      </c>
      <c r="G861" s="246">
        <v>8</v>
      </c>
      <c r="H861" s="246">
        <v>7</v>
      </c>
      <c r="I861" s="257">
        <v>0.21</v>
      </c>
      <c r="J861" s="248">
        <v>0.63400000000000001</v>
      </c>
      <c r="K861" s="247">
        <v>20.100000000000001</v>
      </c>
      <c r="L861" s="242">
        <v>0.59960000000000002</v>
      </c>
      <c r="M861" s="249">
        <v>1.21</v>
      </c>
      <c r="N861" s="249">
        <v>7.67</v>
      </c>
      <c r="O861" s="250">
        <v>200000</v>
      </c>
      <c r="P861" s="51" t="str">
        <f>IF(M861&lt;NORMA!$O$7,"NO CUMPLE","CUMPLE")</f>
        <v>CUMPLE</v>
      </c>
      <c r="Q861" s="51" t="str">
        <f>IF(E861&gt;NORMA!$O$8,"NO CUMPLE","CUMPLE")</f>
        <v>CUMPLE</v>
      </c>
      <c r="R861" s="51" t="str">
        <f>IF(F861&gt;NORMA!$O$9,"NO CUMPLE","CUMPLE")</f>
        <v>CUMPLE</v>
      </c>
      <c r="S861" s="51" t="str">
        <f>IF(K861&gt;NORMA!$O$10,"NO CUMPLE","CUMPLE")</f>
        <v>NO CUMPLE</v>
      </c>
      <c r="T861" s="51" t="str">
        <f>IF(J861&gt;NORMA!$O$11,"NO CUMPLE","CUMPLE")</f>
        <v>CUMPLE</v>
      </c>
      <c r="U861" s="51" t="str">
        <f>IF(G861&gt;NORMA!$O$12,"NO CUMPLE","CUMPLE")</f>
        <v>CUMPLE</v>
      </c>
      <c r="V861" s="51" t="str">
        <f>IF(H861&gt;NORMA!$O$13,"NO CUMPLE","CUMPLE")</f>
        <v>CUMPLE</v>
      </c>
      <c r="W861" s="51" t="str">
        <f>IF(O861&gt;NORMA!$O$14,"NO CUMPLE","CUMPLE")</f>
        <v>CUMPLE</v>
      </c>
      <c r="X861" s="51" t="str">
        <f>IF(AND(N861&gt;=NORMA!$Q$4, N861&lt;=NORMA!$R$4),"CUMPLE","NO CUMPLE")</f>
        <v>CUMPLE</v>
      </c>
      <c r="Y861" s="51" t="str">
        <f>IF(I861&gt;NORMA!$O$16,"NO CUMPLE","CUMPLE")</f>
        <v>CUMPLE</v>
      </c>
      <c r="Z861" s="51" t="str">
        <f>IF($M861&lt;NORMA!$O$23,"NO CUMPLE","CUMPLE")</f>
        <v>NO CUMPLE</v>
      </c>
      <c r="AA861" s="51" t="str">
        <f>IF($E861&gt;NORMA!$O$24,"NO CUMPLE","CUMPLE")</f>
        <v>NO CUMPLE</v>
      </c>
      <c r="AB861" s="51" t="str">
        <f>IF($F861&gt;NORMA!$O$25,"NO CUMPLE","CUMPLE")</f>
        <v>NO CUMPLE</v>
      </c>
      <c r="AC861" s="51" t="str">
        <f>IF($K861&gt;NORMA!$O$26,"NO CUMPLE","CUMPLE")</f>
        <v>NO CUMPLE</v>
      </c>
      <c r="AD861" s="51" t="str">
        <f>IF($J861&gt;NORMA!$O$27,"NO CUMPLE","CUMPLE")</f>
        <v>CUMPLE</v>
      </c>
      <c r="AE861" s="51" t="str">
        <f>IF($G861&gt;NORMA!$O$28,"NO CUMPLE","CUMPLE")</f>
        <v>CUMPLE</v>
      </c>
      <c r="AF861" s="51" t="str">
        <f>IF($H861&gt;NORMA!$O$29,"NO CUMPLE","CUMPLE")</f>
        <v>CUMPLE</v>
      </c>
      <c r="AG861" s="51" t="str">
        <f>IF($O861&gt;NORMA!$O$30,"NO CUMPLE","CUMPLE")</f>
        <v>NO CUMPLE</v>
      </c>
      <c r="AH861" s="51" t="str">
        <f>IF(AND($N861&gt;=NORMA!$R$18, $N861&lt;=NORMA!$S$18),"CUMPLE","NO CUMPLE")</f>
        <v>CUMPLE</v>
      </c>
      <c r="AI861" s="51" t="str">
        <f>IF($I861&gt;NORMA!$O$32,"NO CUMPLE","CUMPLE")</f>
        <v>CUMPLE</v>
      </c>
    </row>
    <row r="862" spans="1:35" ht="14.25" customHeight="1" x14ac:dyDescent="0.35">
      <c r="A862" s="256" t="s">
        <v>117</v>
      </c>
      <c r="B862" s="267" t="s">
        <v>119</v>
      </c>
      <c r="C862" s="215">
        <v>43151</v>
      </c>
      <c r="D862" s="251">
        <v>0.58333333333333337</v>
      </c>
      <c r="E862" s="246">
        <v>71</v>
      </c>
      <c r="F862" s="246">
        <v>224</v>
      </c>
      <c r="G862" s="246">
        <v>564</v>
      </c>
      <c r="H862" s="246">
        <v>24</v>
      </c>
      <c r="I862" s="247">
        <v>0.45</v>
      </c>
      <c r="J862" s="248">
        <v>12.715999999999999</v>
      </c>
      <c r="K862" s="247">
        <v>98.42</v>
      </c>
      <c r="L862" s="242">
        <v>0.52181999999999995</v>
      </c>
      <c r="M862" s="249">
        <v>4.55</v>
      </c>
      <c r="N862" s="249">
        <v>9.94</v>
      </c>
      <c r="O862" s="250">
        <v>3600</v>
      </c>
      <c r="P862" s="51" t="str">
        <f>IF(M862&lt;NORMA!$O$7,"NO CUMPLE","CUMPLE")</f>
        <v>CUMPLE</v>
      </c>
      <c r="Q862" s="51" t="str">
        <f>IF(E862&gt;NORMA!$O$8,"NO CUMPLE","CUMPLE")</f>
        <v>CUMPLE</v>
      </c>
      <c r="R862" s="51" t="str">
        <f>IF(F862&gt;NORMA!$O$9,"NO CUMPLE","CUMPLE")</f>
        <v>NO CUMPLE</v>
      </c>
      <c r="S862" s="51" t="str">
        <f>IF(K862&gt;NORMA!$O$10,"NO CUMPLE","CUMPLE")</f>
        <v>NO CUMPLE</v>
      </c>
      <c r="T862" s="51" t="str">
        <f>IF(J862&gt;NORMA!$O$11,"NO CUMPLE","CUMPLE")</f>
        <v>NO CUMPLE</v>
      </c>
      <c r="U862" s="51" t="str">
        <f>IF(G862&gt;NORMA!$O$12,"NO CUMPLE","CUMPLE")</f>
        <v>NO CUMPLE</v>
      </c>
      <c r="V862" s="51" t="str">
        <f>IF(H862&gt;NORMA!$O$13,"NO CUMPLE","CUMPLE")</f>
        <v>NO CUMPLE</v>
      </c>
      <c r="W862" s="51" t="str">
        <f>IF(O862&gt;NORMA!$O$14,"NO CUMPLE","CUMPLE")</f>
        <v>CUMPLE</v>
      </c>
      <c r="X862" s="51" t="str">
        <f>IF(AND(N862&gt;=NORMA!$Q$4, N862&lt;=NORMA!$R$4),"CUMPLE","NO CUMPLE")</f>
        <v>NO CUMPLE</v>
      </c>
      <c r="Y862" s="51" t="str">
        <f>IF(I862&gt;NORMA!$O$16,"NO CUMPLE","CUMPLE")</f>
        <v>CUMPLE</v>
      </c>
      <c r="Z862" s="51" t="str">
        <f>IF($M862&lt;NORMA!$O$23,"NO CUMPLE","CUMPLE")</f>
        <v>CUMPLE</v>
      </c>
      <c r="AA862" s="51" t="str">
        <f>IF($E862&gt;NORMA!$O$24,"NO CUMPLE","CUMPLE")</f>
        <v>NO CUMPLE</v>
      </c>
      <c r="AB862" s="51" t="str">
        <f>IF($F862&gt;NORMA!$O$25,"NO CUMPLE","CUMPLE")</f>
        <v>NO CUMPLE</v>
      </c>
      <c r="AC862" s="51" t="str">
        <f>IF($K862&gt;NORMA!$O$26,"NO CUMPLE","CUMPLE")</f>
        <v>NO CUMPLE</v>
      </c>
      <c r="AD862" s="51" t="str">
        <f>IF($J862&gt;NORMA!$O$27,"NO CUMPLE","CUMPLE")</f>
        <v>NO CUMPLE</v>
      </c>
      <c r="AE862" s="51" t="str">
        <f>IF($G862&gt;NORMA!$O$28,"NO CUMPLE","CUMPLE")</f>
        <v>NO CUMPLE</v>
      </c>
      <c r="AF862" s="51" t="str">
        <f>IF($H862&gt;NORMA!$O$29,"NO CUMPLE","CUMPLE")</f>
        <v>NO CUMPLE</v>
      </c>
      <c r="AG862" s="51" t="str">
        <f>IF($O862&gt;NORMA!$O$30,"NO CUMPLE","CUMPLE")</f>
        <v>CUMPLE</v>
      </c>
      <c r="AH862" s="51" t="str">
        <f>IF(AND($N862&gt;=NORMA!$R$18, $N862&lt;=NORMA!$S$18),"CUMPLE","NO CUMPLE")</f>
        <v>NO CUMPLE</v>
      </c>
      <c r="AI862" s="51" t="str">
        <f>IF($I862&gt;NORMA!$O$32,"NO CUMPLE","CUMPLE")</f>
        <v>CUMPLE</v>
      </c>
    </row>
    <row r="863" spans="1:35" ht="14.25" customHeight="1" x14ac:dyDescent="0.35">
      <c r="A863" s="256" t="s">
        <v>120</v>
      </c>
      <c r="B863" s="217" t="s">
        <v>119</v>
      </c>
      <c r="C863" s="215">
        <v>43153</v>
      </c>
      <c r="D863" s="251">
        <v>0.25</v>
      </c>
      <c r="E863" s="246">
        <v>45</v>
      </c>
      <c r="F863" s="246">
        <v>79.8</v>
      </c>
      <c r="G863" s="246">
        <v>45</v>
      </c>
      <c r="H863" s="246">
        <v>18</v>
      </c>
      <c r="I863" s="247">
        <v>3.29</v>
      </c>
      <c r="J863" s="248">
        <v>2.1579999999999999</v>
      </c>
      <c r="K863" s="247">
        <v>30.3</v>
      </c>
      <c r="L863" s="242">
        <v>0.84916000000000014</v>
      </c>
      <c r="M863" s="249">
        <v>0.37</v>
      </c>
      <c r="N863" s="249">
        <v>7.69</v>
      </c>
      <c r="O863" s="250">
        <v>3300000</v>
      </c>
      <c r="P863" s="51" t="str">
        <f>IF(M863&lt;NORMA!$O$7,"NO CUMPLE","CUMPLE")</f>
        <v>NO CUMPLE</v>
      </c>
      <c r="Q863" s="51" t="str">
        <f>IF(E863&gt;NORMA!$O$8,"NO CUMPLE","CUMPLE")</f>
        <v>CUMPLE</v>
      </c>
      <c r="R863" s="51" t="str">
        <f>IF(F863&gt;NORMA!$O$9,"NO CUMPLE","CUMPLE")</f>
        <v>CUMPLE</v>
      </c>
      <c r="S863" s="51" t="str">
        <f>IF(K863&gt;NORMA!$O$10,"NO CUMPLE","CUMPLE")</f>
        <v>NO CUMPLE</v>
      </c>
      <c r="T863" s="51" t="str">
        <f>IF(J863&gt;NORMA!$O$11,"NO CUMPLE","CUMPLE")</f>
        <v>CUMPLE</v>
      </c>
      <c r="U863" s="51" t="str">
        <f>IF(G863&gt;NORMA!$O$12,"NO CUMPLE","CUMPLE")</f>
        <v>CUMPLE</v>
      </c>
      <c r="V863" s="51" t="str">
        <f>IF(H863&gt;NORMA!$O$13,"NO CUMPLE","CUMPLE")</f>
        <v>CUMPLE</v>
      </c>
      <c r="W863" s="51" t="str">
        <f>IF(O863&gt;NORMA!$O$14,"NO CUMPLE","CUMPLE")</f>
        <v>NO CUMPLE</v>
      </c>
      <c r="X863" s="51" t="str">
        <f>IF(AND(N863&gt;=NORMA!$Q$4, N863&lt;=NORMA!$R$4),"CUMPLE","NO CUMPLE")</f>
        <v>CUMPLE</v>
      </c>
      <c r="Y863" s="51" t="str">
        <f>IF(I863&gt;NORMA!$O$16,"NO CUMPLE","CUMPLE")</f>
        <v>NO CUMPLE</v>
      </c>
      <c r="Z863" s="51" t="str">
        <f>IF($M863&lt;NORMA!$O$23,"NO CUMPLE","CUMPLE")</f>
        <v>NO CUMPLE</v>
      </c>
      <c r="AA863" s="51" t="str">
        <f>IF($E863&gt;NORMA!$O$24,"NO CUMPLE","CUMPLE")</f>
        <v>NO CUMPLE</v>
      </c>
      <c r="AB863" s="51" t="str">
        <f>IF($F863&gt;NORMA!$O$25,"NO CUMPLE","CUMPLE")</f>
        <v>NO CUMPLE</v>
      </c>
      <c r="AC863" s="51" t="str">
        <f>IF($K863&gt;NORMA!$O$26,"NO CUMPLE","CUMPLE")</f>
        <v>NO CUMPLE</v>
      </c>
      <c r="AD863" s="51" t="str">
        <f>IF($J863&gt;NORMA!$O$27,"NO CUMPLE","CUMPLE")</f>
        <v>CUMPLE</v>
      </c>
      <c r="AE863" s="51" t="str">
        <f>IF($G863&gt;NORMA!$O$28,"NO CUMPLE","CUMPLE")</f>
        <v>CUMPLE</v>
      </c>
      <c r="AF863" s="51" t="str">
        <f>IF($H863&gt;NORMA!$O$29,"NO CUMPLE","CUMPLE")</f>
        <v>NO CUMPLE</v>
      </c>
      <c r="AG863" s="51" t="str">
        <f>IF($O863&gt;NORMA!$O$30,"NO CUMPLE","CUMPLE")</f>
        <v>NO CUMPLE</v>
      </c>
      <c r="AH863" s="51" t="str">
        <f>IF(AND($N863&gt;=NORMA!$R$18, $N863&lt;=NORMA!$S$18),"CUMPLE","NO CUMPLE")</f>
        <v>CUMPLE</v>
      </c>
      <c r="AI863" s="51" t="str">
        <f>IF($I863&gt;NORMA!$O$32,"NO CUMPLE","CUMPLE")</f>
        <v>NO CUMPLE</v>
      </c>
    </row>
    <row r="864" spans="1:35" ht="14.25" customHeight="1" x14ac:dyDescent="0.35">
      <c r="A864" s="256" t="s">
        <v>121</v>
      </c>
      <c r="B864" s="217" t="s">
        <v>119</v>
      </c>
      <c r="C864" s="215">
        <v>43153</v>
      </c>
      <c r="D864" s="251">
        <v>0.41666666666666669</v>
      </c>
      <c r="E864" s="246">
        <v>101</v>
      </c>
      <c r="F864" s="246">
        <v>116</v>
      </c>
      <c r="G864" s="246">
        <v>80</v>
      </c>
      <c r="H864" s="246">
        <v>22</v>
      </c>
      <c r="I864" s="247">
        <v>5.07</v>
      </c>
      <c r="J864" s="248">
        <v>4.05</v>
      </c>
      <c r="K864" s="247">
        <v>43.7</v>
      </c>
      <c r="L864" s="242">
        <v>1.0504200000000001</v>
      </c>
      <c r="M864" s="249">
        <v>0.42</v>
      </c>
      <c r="N864" s="249">
        <v>7.75</v>
      </c>
      <c r="O864" s="250">
        <v>35000000</v>
      </c>
      <c r="P864" s="51" t="str">
        <f>IF(M864&lt;NORMA!$O$7,"NO CUMPLE","CUMPLE")</f>
        <v>NO CUMPLE</v>
      </c>
      <c r="Q864" s="51" t="str">
        <f>IF(E864&gt;NORMA!$O$8,"NO CUMPLE","CUMPLE")</f>
        <v>NO CUMPLE</v>
      </c>
      <c r="R864" s="51" t="str">
        <f>IF(F864&gt;NORMA!$O$9,"NO CUMPLE","CUMPLE")</f>
        <v>CUMPLE</v>
      </c>
      <c r="S864" s="51" t="str">
        <f>IF(K864&gt;NORMA!$O$10,"NO CUMPLE","CUMPLE")</f>
        <v>NO CUMPLE</v>
      </c>
      <c r="T864" s="51" t="str">
        <f>IF(J864&gt;NORMA!$O$11,"NO CUMPLE","CUMPLE")</f>
        <v>CUMPLE</v>
      </c>
      <c r="U864" s="51" t="str">
        <f>IF(G864&gt;NORMA!$O$12,"NO CUMPLE","CUMPLE")</f>
        <v>CUMPLE</v>
      </c>
      <c r="V864" s="51" t="str">
        <f>IF(H864&gt;NORMA!$O$13,"NO CUMPLE","CUMPLE")</f>
        <v>NO CUMPLE</v>
      </c>
      <c r="W864" s="51" t="str">
        <f>IF(O864&gt;NORMA!$O$14,"NO CUMPLE","CUMPLE")</f>
        <v>NO CUMPLE</v>
      </c>
      <c r="X864" s="51" t="str">
        <f>IF(AND(N864&gt;=NORMA!$Q$4, N864&lt;=NORMA!$R$4),"CUMPLE","NO CUMPLE")</f>
        <v>CUMPLE</v>
      </c>
      <c r="Y864" s="51" t="str">
        <f>IF(I864&gt;NORMA!$O$16,"NO CUMPLE","CUMPLE")</f>
        <v>NO CUMPLE</v>
      </c>
      <c r="Z864" s="51" t="str">
        <f>IF($M864&lt;NORMA!$O$23,"NO CUMPLE","CUMPLE")</f>
        <v>NO CUMPLE</v>
      </c>
      <c r="AA864" s="51" t="str">
        <f>IF($E864&gt;NORMA!$O$24,"NO CUMPLE","CUMPLE")</f>
        <v>NO CUMPLE</v>
      </c>
      <c r="AB864" s="51" t="str">
        <f>IF($F864&gt;NORMA!$O$25,"NO CUMPLE","CUMPLE")</f>
        <v>NO CUMPLE</v>
      </c>
      <c r="AC864" s="51" t="str">
        <f>IF($K864&gt;NORMA!$O$26,"NO CUMPLE","CUMPLE")</f>
        <v>NO CUMPLE</v>
      </c>
      <c r="AD864" s="51" t="str">
        <f>IF($J864&gt;NORMA!$O$27,"NO CUMPLE","CUMPLE")</f>
        <v>NO CUMPLE</v>
      </c>
      <c r="AE864" s="51" t="str">
        <f>IF($G864&gt;NORMA!$O$28,"NO CUMPLE","CUMPLE")</f>
        <v>CUMPLE</v>
      </c>
      <c r="AF864" s="51" t="str">
        <f>IF($H864&gt;NORMA!$O$29,"NO CUMPLE","CUMPLE")</f>
        <v>NO CUMPLE</v>
      </c>
      <c r="AG864" s="51" t="str">
        <f>IF($O864&gt;NORMA!$O$30,"NO CUMPLE","CUMPLE")</f>
        <v>NO CUMPLE</v>
      </c>
      <c r="AH864" s="51" t="str">
        <f>IF(AND($N864&gt;=NORMA!$R$18, $N864&lt;=NORMA!$S$18),"CUMPLE","NO CUMPLE")</f>
        <v>CUMPLE</v>
      </c>
      <c r="AI864" s="51" t="str">
        <f>IF($I864&gt;NORMA!$O$32,"NO CUMPLE","CUMPLE")</f>
        <v>NO CUMPLE</v>
      </c>
    </row>
    <row r="865" spans="1:35" ht="14.25" customHeight="1" x14ac:dyDescent="0.35">
      <c r="A865" s="214" t="s">
        <v>118</v>
      </c>
      <c r="B865" s="217" t="s">
        <v>119</v>
      </c>
      <c r="C865" s="215">
        <v>43153</v>
      </c>
      <c r="D865" s="251">
        <v>0.58333333333333337</v>
      </c>
      <c r="E865" s="246">
        <v>19.600000000000001</v>
      </c>
      <c r="F865" s="246">
        <v>193</v>
      </c>
      <c r="G865" s="246">
        <v>38</v>
      </c>
      <c r="H865" s="246">
        <v>7</v>
      </c>
      <c r="I865" s="247">
        <v>0.88</v>
      </c>
      <c r="J865" s="248">
        <v>1.137</v>
      </c>
      <c r="K865" s="247">
        <v>15.8</v>
      </c>
      <c r="L865" s="242">
        <v>0.54600000000000004</v>
      </c>
      <c r="M865" s="249">
        <v>0.51</v>
      </c>
      <c r="N865" s="249">
        <v>7.97</v>
      </c>
      <c r="O865" s="250">
        <v>4900000</v>
      </c>
      <c r="P865" s="51" t="str">
        <f>IF(M865&lt;NORMA!$O$7,"NO CUMPLE","CUMPLE")</f>
        <v>NO CUMPLE</v>
      </c>
      <c r="Q865" s="51" t="str">
        <f>IF(E865&gt;NORMA!$O$8,"NO CUMPLE","CUMPLE")</f>
        <v>CUMPLE</v>
      </c>
      <c r="R865" s="51" t="str">
        <f>IF(F865&gt;NORMA!$O$9,"NO CUMPLE","CUMPLE")</f>
        <v>CUMPLE</v>
      </c>
      <c r="S865" s="51" t="str">
        <f>IF(K865&gt;NORMA!$O$10,"NO CUMPLE","CUMPLE")</f>
        <v>CUMPLE</v>
      </c>
      <c r="T865" s="51" t="str">
        <f>IF(J865&gt;NORMA!$O$11,"NO CUMPLE","CUMPLE")</f>
        <v>CUMPLE</v>
      </c>
      <c r="U865" s="51" t="str">
        <f>IF(G865&gt;NORMA!$O$12,"NO CUMPLE","CUMPLE")</f>
        <v>CUMPLE</v>
      </c>
      <c r="V865" s="51" t="str">
        <f>IF(H865&gt;NORMA!$O$13,"NO CUMPLE","CUMPLE")</f>
        <v>CUMPLE</v>
      </c>
      <c r="W865" s="51" t="str">
        <f>IF(O865&gt;NORMA!$O$14,"NO CUMPLE","CUMPLE")</f>
        <v>NO CUMPLE</v>
      </c>
      <c r="X865" s="51" t="str">
        <f>IF(AND(N865&gt;=NORMA!$Q$4, N865&lt;=NORMA!$R$4),"CUMPLE","NO CUMPLE")</f>
        <v>CUMPLE</v>
      </c>
      <c r="Y865" s="51" t="str">
        <f>IF(I865&gt;NORMA!$O$16,"NO CUMPLE","CUMPLE")</f>
        <v>CUMPLE</v>
      </c>
      <c r="Z865" s="51" t="str">
        <f>IF($M865&lt;NORMA!$O$23,"NO CUMPLE","CUMPLE")</f>
        <v>NO CUMPLE</v>
      </c>
      <c r="AA865" s="51" t="str">
        <f>IF($E865&gt;NORMA!$O$24,"NO CUMPLE","CUMPLE")</f>
        <v>CUMPLE</v>
      </c>
      <c r="AB865" s="51" t="str">
        <f>IF($F865&gt;NORMA!$O$25,"NO CUMPLE","CUMPLE")</f>
        <v>NO CUMPLE</v>
      </c>
      <c r="AC865" s="51" t="str">
        <f>IF($K865&gt;NORMA!$O$26,"NO CUMPLE","CUMPLE")</f>
        <v>NO CUMPLE</v>
      </c>
      <c r="AD865" s="51" t="str">
        <f>IF($J865&gt;NORMA!$O$27,"NO CUMPLE","CUMPLE")</f>
        <v>CUMPLE</v>
      </c>
      <c r="AE865" s="51" t="str">
        <f>IF($G865&gt;NORMA!$O$28,"NO CUMPLE","CUMPLE")</f>
        <v>CUMPLE</v>
      </c>
      <c r="AF865" s="51" t="str">
        <f>IF($H865&gt;NORMA!$O$29,"NO CUMPLE","CUMPLE")</f>
        <v>CUMPLE</v>
      </c>
      <c r="AG865" s="51" t="str">
        <f>IF($O865&gt;NORMA!$O$30,"NO CUMPLE","CUMPLE")</f>
        <v>NO CUMPLE</v>
      </c>
      <c r="AH865" s="51" t="str">
        <f>IF(AND($N865&gt;=NORMA!$R$18, $N865&lt;=NORMA!$S$18),"CUMPLE","NO CUMPLE")</f>
        <v>CUMPLE</v>
      </c>
      <c r="AI865" s="51" t="str">
        <f>IF($I865&gt;NORMA!$O$32,"NO CUMPLE","CUMPLE")</f>
        <v>CUMPLE</v>
      </c>
    </row>
    <row r="866" spans="1:35" ht="14.25" customHeight="1" x14ac:dyDescent="0.35">
      <c r="A866" s="214" t="s">
        <v>118</v>
      </c>
      <c r="B866" s="217" t="s">
        <v>119</v>
      </c>
      <c r="C866" s="215">
        <v>43157</v>
      </c>
      <c r="D866" s="251">
        <v>0.66666666666666663</v>
      </c>
      <c r="E866" s="246">
        <v>17.399999999999999</v>
      </c>
      <c r="F866" s="246">
        <v>111</v>
      </c>
      <c r="G866" s="246">
        <v>22</v>
      </c>
      <c r="H866" s="246">
        <v>13</v>
      </c>
      <c r="I866" s="247">
        <v>1.1200000000000001</v>
      </c>
      <c r="J866" s="248">
        <v>0.45300000000000001</v>
      </c>
      <c r="K866" s="247">
        <v>27.3</v>
      </c>
      <c r="L866" s="242">
        <v>0.56179999999999997</v>
      </c>
      <c r="M866" s="249">
        <v>0.89</v>
      </c>
      <c r="N866" s="249">
        <v>7.67</v>
      </c>
      <c r="O866" s="250">
        <v>200000</v>
      </c>
      <c r="P866" s="51" t="str">
        <f>IF(M866&lt;NORMA!$O$7,"NO CUMPLE","CUMPLE")</f>
        <v>NO CUMPLE</v>
      </c>
      <c r="Q866" s="51" t="str">
        <f>IF(E866&gt;NORMA!$O$8,"NO CUMPLE","CUMPLE")</f>
        <v>CUMPLE</v>
      </c>
      <c r="R866" s="51" t="str">
        <f>IF(F866&gt;NORMA!$O$9,"NO CUMPLE","CUMPLE")</f>
        <v>CUMPLE</v>
      </c>
      <c r="S866" s="51" t="str">
        <f>IF(K866&gt;NORMA!$O$10,"NO CUMPLE","CUMPLE")</f>
        <v>NO CUMPLE</v>
      </c>
      <c r="T866" s="51" t="str">
        <f>IF(J866&gt;NORMA!$O$11,"NO CUMPLE","CUMPLE")</f>
        <v>CUMPLE</v>
      </c>
      <c r="U866" s="51" t="str">
        <f>IF(G866&gt;NORMA!$O$12,"NO CUMPLE","CUMPLE")</f>
        <v>CUMPLE</v>
      </c>
      <c r="V866" s="51" t="str">
        <f>IF(H866&gt;NORMA!$O$13,"NO CUMPLE","CUMPLE")</f>
        <v>CUMPLE</v>
      </c>
      <c r="W866" s="51" t="str">
        <f>IF(O866&gt;NORMA!$O$14,"NO CUMPLE","CUMPLE")</f>
        <v>CUMPLE</v>
      </c>
      <c r="X866" s="51" t="str">
        <f>IF(AND(N866&gt;=NORMA!$Q$4, N866&lt;=NORMA!$R$4),"CUMPLE","NO CUMPLE")</f>
        <v>CUMPLE</v>
      </c>
      <c r="Y866" s="51" t="str">
        <f>IF(I866&gt;NORMA!$O$16,"NO CUMPLE","CUMPLE")</f>
        <v>CUMPLE</v>
      </c>
      <c r="Z866" s="51" t="str">
        <f>IF($M866&lt;NORMA!$O$23,"NO CUMPLE","CUMPLE")</f>
        <v>NO CUMPLE</v>
      </c>
      <c r="AA866" s="51" t="str">
        <f>IF($E866&gt;NORMA!$O$24,"NO CUMPLE","CUMPLE")</f>
        <v>CUMPLE</v>
      </c>
      <c r="AB866" s="51" t="str">
        <f>IF($F866&gt;NORMA!$O$25,"NO CUMPLE","CUMPLE")</f>
        <v>NO CUMPLE</v>
      </c>
      <c r="AC866" s="51" t="str">
        <f>IF($K866&gt;NORMA!$O$26,"NO CUMPLE","CUMPLE")</f>
        <v>NO CUMPLE</v>
      </c>
      <c r="AD866" s="51" t="str">
        <f>IF($J866&gt;NORMA!$O$27,"NO CUMPLE","CUMPLE")</f>
        <v>CUMPLE</v>
      </c>
      <c r="AE866" s="51" t="str">
        <f>IF($G866&gt;NORMA!$O$28,"NO CUMPLE","CUMPLE")</f>
        <v>CUMPLE</v>
      </c>
      <c r="AF866" s="51" t="str">
        <f>IF($H866&gt;NORMA!$O$29,"NO CUMPLE","CUMPLE")</f>
        <v>NO CUMPLE</v>
      </c>
      <c r="AG866" s="51" t="str">
        <f>IF($O866&gt;NORMA!$O$30,"NO CUMPLE","CUMPLE")</f>
        <v>NO CUMPLE</v>
      </c>
      <c r="AH866" s="51" t="str">
        <f>IF(AND($N866&gt;=NORMA!$R$18, $N866&lt;=NORMA!$S$18),"CUMPLE","NO CUMPLE")</f>
        <v>CUMPLE</v>
      </c>
      <c r="AI866" s="51" t="str">
        <f>IF($I866&gt;NORMA!$O$32,"NO CUMPLE","CUMPLE")</f>
        <v>NO CUMPLE</v>
      </c>
    </row>
    <row r="867" spans="1:35" ht="14.25" customHeight="1" x14ac:dyDescent="0.35">
      <c r="A867" s="256" t="s">
        <v>121</v>
      </c>
      <c r="B867" s="217" t="s">
        <v>119</v>
      </c>
      <c r="C867" s="215">
        <v>43164</v>
      </c>
      <c r="D867" s="251">
        <v>0.66666666666666663</v>
      </c>
      <c r="E867" s="246">
        <v>52.2</v>
      </c>
      <c r="F867" s="246">
        <v>169</v>
      </c>
      <c r="G867" s="246">
        <v>104</v>
      </c>
      <c r="H867" s="246">
        <v>68</v>
      </c>
      <c r="I867" s="247">
        <v>2.34</v>
      </c>
      <c r="J867" s="248">
        <v>3.2210000000000001</v>
      </c>
      <c r="K867" s="247">
        <v>27.9</v>
      </c>
      <c r="L867" s="242">
        <v>1.4045999999999998</v>
      </c>
      <c r="M867" s="249">
        <v>0.92</v>
      </c>
      <c r="N867" s="249">
        <v>7.71</v>
      </c>
      <c r="O867" s="250">
        <v>7000000</v>
      </c>
      <c r="P867" s="51" t="str">
        <f>IF(M867&lt;NORMA!$O$7,"NO CUMPLE","CUMPLE")</f>
        <v>NO CUMPLE</v>
      </c>
      <c r="Q867" s="51" t="str">
        <f>IF(E867&gt;NORMA!$O$8,"NO CUMPLE","CUMPLE")</f>
        <v>CUMPLE</v>
      </c>
      <c r="R867" s="51" t="str">
        <f>IF(F867&gt;NORMA!$O$9,"NO CUMPLE","CUMPLE")</f>
        <v>CUMPLE</v>
      </c>
      <c r="S867" s="51" t="str">
        <f>IF(K867&gt;NORMA!$O$10,"NO CUMPLE","CUMPLE")</f>
        <v>NO CUMPLE</v>
      </c>
      <c r="T867" s="51" t="str">
        <f>IF(J867&gt;NORMA!$O$11,"NO CUMPLE","CUMPLE")</f>
        <v>CUMPLE</v>
      </c>
      <c r="U867" s="51" t="str">
        <f>IF(G867&gt;NORMA!$O$12,"NO CUMPLE","CUMPLE")</f>
        <v>CUMPLE</v>
      </c>
      <c r="V867" s="51" t="str">
        <f>IF(H867&gt;NORMA!$O$13,"NO CUMPLE","CUMPLE")</f>
        <v>NO CUMPLE</v>
      </c>
      <c r="W867" s="51" t="str">
        <f>IF(O867&gt;NORMA!$O$14,"NO CUMPLE","CUMPLE")</f>
        <v>NO CUMPLE</v>
      </c>
      <c r="X867" s="51" t="str">
        <f>IF(AND(N867&gt;=NORMA!$Q$4, N867&lt;=NORMA!$R$4),"CUMPLE","NO CUMPLE")</f>
        <v>CUMPLE</v>
      </c>
      <c r="Y867" s="51" t="str">
        <f>IF(I867&gt;NORMA!$O$16,"NO CUMPLE","CUMPLE")</f>
        <v>CUMPLE</v>
      </c>
      <c r="Z867" s="51" t="str">
        <f>IF($M867&lt;NORMA!$O$23,"NO CUMPLE","CUMPLE")</f>
        <v>NO CUMPLE</v>
      </c>
      <c r="AA867" s="51" t="str">
        <f>IF($E867&gt;NORMA!$O$24,"NO CUMPLE","CUMPLE")</f>
        <v>NO CUMPLE</v>
      </c>
      <c r="AB867" s="51" t="str">
        <f>IF($F867&gt;NORMA!$O$25,"NO CUMPLE","CUMPLE")</f>
        <v>NO CUMPLE</v>
      </c>
      <c r="AC867" s="51" t="str">
        <f>IF($K867&gt;NORMA!$O$26,"NO CUMPLE","CUMPLE")</f>
        <v>NO CUMPLE</v>
      </c>
      <c r="AD867" s="51" t="str">
        <f>IF($J867&gt;NORMA!$O$27,"NO CUMPLE","CUMPLE")</f>
        <v>NO CUMPLE</v>
      </c>
      <c r="AE867" s="51" t="str">
        <f>IF($G867&gt;NORMA!$O$28,"NO CUMPLE","CUMPLE")</f>
        <v>CUMPLE</v>
      </c>
      <c r="AF867" s="51" t="str">
        <f>IF($H867&gt;NORMA!$O$29,"NO CUMPLE","CUMPLE")</f>
        <v>NO CUMPLE</v>
      </c>
      <c r="AG867" s="51" t="str">
        <f>IF($O867&gt;NORMA!$O$30,"NO CUMPLE","CUMPLE")</f>
        <v>NO CUMPLE</v>
      </c>
      <c r="AH867" s="51" t="str">
        <f>IF(AND($N867&gt;=NORMA!$R$18, $N867&lt;=NORMA!$S$18),"CUMPLE","NO CUMPLE")</f>
        <v>CUMPLE</v>
      </c>
      <c r="AI867" s="51" t="str">
        <f>IF($I867&gt;NORMA!$O$32,"NO CUMPLE","CUMPLE")</f>
        <v>NO CUMPLE</v>
      </c>
    </row>
    <row r="868" spans="1:35" ht="14.25" customHeight="1" x14ac:dyDescent="0.35">
      <c r="A868" s="213" t="s">
        <v>117</v>
      </c>
      <c r="B868" s="267" t="s">
        <v>119</v>
      </c>
      <c r="C868" s="215">
        <v>43524</v>
      </c>
      <c r="D868" s="251">
        <v>0.66666666666666663</v>
      </c>
      <c r="E868" s="216">
        <v>82</v>
      </c>
      <c r="F868" s="216">
        <v>227</v>
      </c>
      <c r="G868" s="216">
        <v>1673</v>
      </c>
      <c r="H868" s="216">
        <v>10</v>
      </c>
      <c r="I868" s="218">
        <v>0.6</v>
      </c>
      <c r="J868" s="242">
        <v>4.0759999999999996</v>
      </c>
      <c r="K868" s="218">
        <v>114.438</v>
      </c>
      <c r="L868" s="242">
        <v>0.53442000000000012</v>
      </c>
      <c r="M868" s="243">
        <v>4.33</v>
      </c>
      <c r="N868" s="243">
        <v>9.4</v>
      </c>
      <c r="O868" s="244">
        <v>345000</v>
      </c>
      <c r="P868" s="51" t="str">
        <f>IF(M868&lt;NORMA!$O$7,"NO CUMPLE","CUMPLE")</f>
        <v>CUMPLE</v>
      </c>
      <c r="Q868" s="51" t="str">
        <f>IF(E868&gt;NORMA!$O$8,"NO CUMPLE","CUMPLE")</f>
        <v>CUMPLE</v>
      </c>
      <c r="R868" s="51" t="str">
        <f>IF(F868&gt;NORMA!$O$9,"NO CUMPLE","CUMPLE")</f>
        <v>NO CUMPLE</v>
      </c>
      <c r="S868" s="51" t="str">
        <f>IF(K868&gt;NORMA!$O$10,"NO CUMPLE","CUMPLE")</f>
        <v>NO CUMPLE</v>
      </c>
      <c r="T868" s="51" t="str">
        <f>IF(J868&gt;NORMA!$O$11,"NO CUMPLE","CUMPLE")</f>
        <v>CUMPLE</v>
      </c>
      <c r="U868" s="51" t="str">
        <f>IF(G868&gt;NORMA!$O$12,"NO CUMPLE","CUMPLE")</f>
        <v>NO CUMPLE</v>
      </c>
      <c r="V868" s="51" t="str">
        <f>IF(H868&gt;NORMA!$O$13,"NO CUMPLE","CUMPLE")</f>
        <v>CUMPLE</v>
      </c>
      <c r="W868" s="51" t="str">
        <f>IF(O868&gt;NORMA!$O$14,"NO CUMPLE","CUMPLE")</f>
        <v>CUMPLE</v>
      </c>
      <c r="X868" s="51" t="str">
        <f>IF(AND(N868&gt;=NORMA!$Q$4, N868&lt;=NORMA!$R$4),"CUMPLE","NO CUMPLE")</f>
        <v>NO CUMPLE</v>
      </c>
      <c r="Y868" s="51" t="str">
        <f>IF(I868&gt;NORMA!$O$16,"NO CUMPLE","CUMPLE")</f>
        <v>CUMPLE</v>
      </c>
      <c r="Z868" s="51" t="str">
        <f>IF($M868&lt;NORMA!$O$23,"NO CUMPLE","CUMPLE")</f>
        <v>CUMPLE</v>
      </c>
      <c r="AA868" s="51" t="str">
        <f>IF($E868&gt;NORMA!$O$24,"NO CUMPLE","CUMPLE")</f>
        <v>NO CUMPLE</v>
      </c>
      <c r="AB868" s="51" t="str">
        <f>IF($F868&gt;NORMA!$O$25,"NO CUMPLE","CUMPLE")</f>
        <v>NO CUMPLE</v>
      </c>
      <c r="AC868" s="51" t="str">
        <f>IF($K868&gt;NORMA!$O$26,"NO CUMPLE","CUMPLE")</f>
        <v>NO CUMPLE</v>
      </c>
      <c r="AD868" s="51" t="str">
        <f>IF($J868&gt;NORMA!$O$27,"NO CUMPLE","CUMPLE")</f>
        <v>NO CUMPLE</v>
      </c>
      <c r="AE868" s="51" t="str">
        <f>IF($G868&gt;NORMA!$O$28,"NO CUMPLE","CUMPLE")</f>
        <v>NO CUMPLE</v>
      </c>
      <c r="AF868" s="51" t="str">
        <f>IF($H868&gt;NORMA!$O$29,"NO CUMPLE","CUMPLE")</f>
        <v>CUMPLE</v>
      </c>
      <c r="AG868" s="51" t="str">
        <f>IF($O868&gt;NORMA!$O$30,"NO CUMPLE","CUMPLE")</f>
        <v>NO CUMPLE</v>
      </c>
      <c r="AH868" s="51" t="str">
        <f>IF(AND($N868&gt;=NORMA!$R$18, $N868&lt;=NORMA!$S$18),"CUMPLE","NO CUMPLE")</f>
        <v>NO CUMPLE</v>
      </c>
      <c r="AI868" s="51" t="str">
        <f>IF($I868&gt;NORMA!$O$32,"NO CUMPLE","CUMPLE")</f>
        <v>CUMPLE</v>
      </c>
    </row>
    <row r="869" spans="1:35" ht="14.25" customHeight="1" x14ac:dyDescent="0.35">
      <c r="A869" s="213" t="s">
        <v>118</v>
      </c>
      <c r="B869" s="214" t="s">
        <v>119</v>
      </c>
      <c r="C869" s="215">
        <v>43550</v>
      </c>
      <c r="D869" s="251">
        <v>0.5</v>
      </c>
      <c r="E869" s="216">
        <v>34.799999999999997</v>
      </c>
      <c r="F869" s="216">
        <v>191</v>
      </c>
      <c r="G869" s="216">
        <v>146</v>
      </c>
      <c r="H869" s="216">
        <v>10</v>
      </c>
      <c r="I869" s="218">
        <v>0.88</v>
      </c>
      <c r="J869" s="242">
        <v>1.89</v>
      </c>
      <c r="K869" s="218">
        <v>55.296999999999997</v>
      </c>
      <c r="L869" s="242">
        <v>0.71</v>
      </c>
      <c r="M869" s="243">
        <v>0.1</v>
      </c>
      <c r="N869" s="243">
        <v>8.2899999999999991</v>
      </c>
      <c r="O869" s="244">
        <v>5630</v>
      </c>
      <c r="P869" s="51" t="str">
        <f>IF(M869&lt;NORMA!$O$7,"NO CUMPLE","CUMPLE")</f>
        <v>NO CUMPLE</v>
      </c>
      <c r="Q869" s="51" t="str">
        <f>IF(E869&gt;NORMA!$O$8,"NO CUMPLE","CUMPLE")</f>
        <v>CUMPLE</v>
      </c>
      <c r="R869" s="51" t="str">
        <f>IF(F869&gt;NORMA!$O$9,"NO CUMPLE","CUMPLE")</f>
        <v>CUMPLE</v>
      </c>
      <c r="S869" s="51" t="str">
        <f>IF(K869&gt;NORMA!$O$10,"NO CUMPLE","CUMPLE")</f>
        <v>NO CUMPLE</v>
      </c>
      <c r="T869" s="51" t="str">
        <f>IF(J869&gt;NORMA!$O$11,"NO CUMPLE","CUMPLE")</f>
        <v>CUMPLE</v>
      </c>
      <c r="U869" s="51" t="str">
        <f>IF(G869&gt;NORMA!$O$12,"NO CUMPLE","CUMPLE")</f>
        <v>CUMPLE</v>
      </c>
      <c r="V869" s="51" t="str">
        <f>IF(H869&gt;NORMA!$O$13,"NO CUMPLE","CUMPLE")</f>
        <v>CUMPLE</v>
      </c>
      <c r="W869" s="51" t="str">
        <f>IF(O869&gt;NORMA!$O$14,"NO CUMPLE","CUMPLE")</f>
        <v>CUMPLE</v>
      </c>
      <c r="X869" s="51" t="str">
        <f>IF(AND(N869&gt;=NORMA!$Q$4, N869&lt;=NORMA!$R$4),"CUMPLE","NO CUMPLE")</f>
        <v>CUMPLE</v>
      </c>
      <c r="Y869" s="51" t="str">
        <f>IF(I869&gt;NORMA!$O$16,"NO CUMPLE","CUMPLE")</f>
        <v>CUMPLE</v>
      </c>
      <c r="Z869" s="51" t="str">
        <f>IF($M869&lt;NORMA!$O$23,"NO CUMPLE","CUMPLE")</f>
        <v>NO CUMPLE</v>
      </c>
      <c r="AA869" s="51" t="str">
        <f>IF($E869&gt;NORMA!$O$24,"NO CUMPLE","CUMPLE")</f>
        <v>NO CUMPLE</v>
      </c>
      <c r="AB869" s="51" t="str">
        <f>IF($F869&gt;NORMA!$O$25,"NO CUMPLE","CUMPLE")</f>
        <v>NO CUMPLE</v>
      </c>
      <c r="AC869" s="51" t="str">
        <f>IF($K869&gt;NORMA!$O$26,"NO CUMPLE","CUMPLE")</f>
        <v>NO CUMPLE</v>
      </c>
      <c r="AD869" s="51" t="str">
        <f>IF($J869&gt;NORMA!$O$27,"NO CUMPLE","CUMPLE")</f>
        <v>CUMPLE</v>
      </c>
      <c r="AE869" s="51" t="str">
        <f>IF($G869&gt;NORMA!$O$28,"NO CUMPLE","CUMPLE")</f>
        <v>NO CUMPLE</v>
      </c>
      <c r="AF869" s="51" t="str">
        <f>IF($H869&gt;NORMA!$O$29,"NO CUMPLE","CUMPLE")</f>
        <v>CUMPLE</v>
      </c>
      <c r="AG869" s="51" t="str">
        <f>IF($O869&gt;NORMA!$O$30,"NO CUMPLE","CUMPLE")</f>
        <v>CUMPLE</v>
      </c>
      <c r="AH869" s="51" t="str">
        <f>IF(AND($N869&gt;=NORMA!$R$18, $N869&lt;=NORMA!$S$18),"CUMPLE","NO CUMPLE")</f>
        <v>CUMPLE</v>
      </c>
      <c r="AI869" s="51" t="str">
        <f>IF($I869&gt;NORMA!$O$32,"NO CUMPLE","CUMPLE")</f>
        <v>CUMPLE</v>
      </c>
    </row>
    <row r="870" spans="1:35" ht="14.25" customHeight="1" x14ac:dyDescent="0.35">
      <c r="A870" s="213" t="s">
        <v>120</v>
      </c>
      <c r="B870" s="214" t="s">
        <v>119</v>
      </c>
      <c r="C870" s="215">
        <v>43550</v>
      </c>
      <c r="D870" s="251">
        <v>0.66666666666666663</v>
      </c>
      <c r="E870" s="216">
        <v>62.6</v>
      </c>
      <c r="F870" s="216">
        <v>234</v>
      </c>
      <c r="G870" s="216">
        <v>82.49</v>
      </c>
      <c r="H870" s="216">
        <v>10</v>
      </c>
      <c r="I870" s="218">
        <v>1.8</v>
      </c>
      <c r="J870" s="242">
        <v>2.746</v>
      </c>
      <c r="K870" s="218">
        <v>50.206000000000003</v>
      </c>
      <c r="L870" s="242">
        <v>0.86360000000000003</v>
      </c>
      <c r="M870" s="243">
        <v>0.27</v>
      </c>
      <c r="N870" s="243">
        <v>7.85</v>
      </c>
      <c r="O870" s="244">
        <v>6830</v>
      </c>
      <c r="P870" s="51" t="str">
        <f>IF(M870&lt;NORMA!$O$7,"NO CUMPLE","CUMPLE")</f>
        <v>NO CUMPLE</v>
      </c>
      <c r="Q870" s="51" t="str">
        <f>IF(E870&gt;NORMA!$O$8,"NO CUMPLE","CUMPLE")</f>
        <v>CUMPLE</v>
      </c>
      <c r="R870" s="51" t="str">
        <f>IF(F870&gt;NORMA!$O$9,"NO CUMPLE","CUMPLE")</f>
        <v>NO CUMPLE</v>
      </c>
      <c r="S870" s="51" t="str">
        <f>IF(K870&gt;NORMA!$O$10,"NO CUMPLE","CUMPLE")</f>
        <v>NO CUMPLE</v>
      </c>
      <c r="T870" s="51" t="str">
        <f>IF(J870&gt;NORMA!$O$11,"NO CUMPLE","CUMPLE")</f>
        <v>CUMPLE</v>
      </c>
      <c r="U870" s="51" t="str">
        <f>IF(G870&gt;NORMA!$O$12,"NO CUMPLE","CUMPLE")</f>
        <v>CUMPLE</v>
      </c>
      <c r="V870" s="51" t="str">
        <f>IF(H870&gt;NORMA!$O$13,"NO CUMPLE","CUMPLE")</f>
        <v>CUMPLE</v>
      </c>
      <c r="W870" s="51" t="str">
        <f>IF(O870&gt;NORMA!$O$14,"NO CUMPLE","CUMPLE")</f>
        <v>CUMPLE</v>
      </c>
      <c r="X870" s="51" t="str">
        <f>IF(AND(N870&gt;=NORMA!$Q$4, N870&lt;=NORMA!$R$4),"CUMPLE","NO CUMPLE")</f>
        <v>CUMPLE</v>
      </c>
      <c r="Y870" s="51" t="str">
        <f>IF(I870&gt;NORMA!$O$16,"NO CUMPLE","CUMPLE")</f>
        <v>CUMPLE</v>
      </c>
      <c r="Z870" s="51" t="str">
        <f>IF($M870&lt;NORMA!$O$23,"NO CUMPLE","CUMPLE")</f>
        <v>NO CUMPLE</v>
      </c>
      <c r="AA870" s="51" t="str">
        <f>IF($E870&gt;NORMA!$O$24,"NO CUMPLE","CUMPLE")</f>
        <v>NO CUMPLE</v>
      </c>
      <c r="AB870" s="51" t="str">
        <f>IF($F870&gt;NORMA!$O$25,"NO CUMPLE","CUMPLE")</f>
        <v>NO CUMPLE</v>
      </c>
      <c r="AC870" s="51" t="str">
        <f>IF($K870&gt;NORMA!$O$26,"NO CUMPLE","CUMPLE")</f>
        <v>NO CUMPLE</v>
      </c>
      <c r="AD870" s="51" t="str">
        <f>IF($J870&gt;NORMA!$O$27,"NO CUMPLE","CUMPLE")</f>
        <v>CUMPLE</v>
      </c>
      <c r="AE870" s="51" t="str">
        <f>IF($G870&gt;NORMA!$O$28,"NO CUMPLE","CUMPLE")</f>
        <v>CUMPLE</v>
      </c>
      <c r="AF870" s="51" t="str">
        <f>IF($H870&gt;NORMA!$O$29,"NO CUMPLE","CUMPLE")</f>
        <v>CUMPLE</v>
      </c>
      <c r="AG870" s="51" t="str">
        <f>IF($O870&gt;NORMA!$O$30,"NO CUMPLE","CUMPLE")</f>
        <v>CUMPLE</v>
      </c>
      <c r="AH870" s="51" t="str">
        <f>IF(AND($N870&gt;=NORMA!$R$18, $N870&lt;=NORMA!$S$18),"CUMPLE","NO CUMPLE")</f>
        <v>CUMPLE</v>
      </c>
      <c r="AI870" s="51" t="str">
        <f>IF($I870&gt;NORMA!$O$32,"NO CUMPLE","CUMPLE")</f>
        <v>NO CUMPLE</v>
      </c>
    </row>
    <row r="871" spans="1:35" ht="14.25" customHeight="1" x14ac:dyDescent="0.35">
      <c r="A871" s="213" t="s">
        <v>118</v>
      </c>
      <c r="B871" s="214" t="s">
        <v>119</v>
      </c>
      <c r="C871" s="215">
        <v>43556</v>
      </c>
      <c r="D871" s="251">
        <v>0.25</v>
      </c>
      <c r="E871" s="216">
        <v>76</v>
      </c>
      <c r="F871" s="216">
        <v>175</v>
      </c>
      <c r="G871" s="216">
        <v>20</v>
      </c>
      <c r="H871" s="216">
        <v>23.9</v>
      </c>
      <c r="I871" s="218">
        <v>0.57999999999999996</v>
      </c>
      <c r="J871" s="242">
        <v>1.407</v>
      </c>
      <c r="K871" s="218">
        <v>53.823999999999998</v>
      </c>
      <c r="L871" s="242">
        <v>0.66956000000000004</v>
      </c>
      <c r="M871" s="243">
        <v>0.41</v>
      </c>
      <c r="N871" s="243">
        <v>8.3699999999999992</v>
      </c>
      <c r="O871" s="244">
        <v>520</v>
      </c>
      <c r="P871" s="51" t="str">
        <f>IF(M871&lt;NORMA!$O$7,"NO CUMPLE","CUMPLE")</f>
        <v>NO CUMPLE</v>
      </c>
      <c r="Q871" s="51" t="str">
        <f>IF(E871&gt;NORMA!$O$8,"NO CUMPLE","CUMPLE")</f>
        <v>CUMPLE</v>
      </c>
      <c r="R871" s="51" t="str">
        <f>IF(F871&gt;NORMA!$O$9,"NO CUMPLE","CUMPLE")</f>
        <v>CUMPLE</v>
      </c>
      <c r="S871" s="51" t="str">
        <f>IF(K871&gt;NORMA!$O$10,"NO CUMPLE","CUMPLE")</f>
        <v>NO CUMPLE</v>
      </c>
      <c r="T871" s="51" t="str">
        <f>IF(J871&gt;NORMA!$O$11,"NO CUMPLE","CUMPLE")</f>
        <v>CUMPLE</v>
      </c>
      <c r="U871" s="51" t="str">
        <f>IF(G871&gt;NORMA!$O$12,"NO CUMPLE","CUMPLE")</f>
        <v>CUMPLE</v>
      </c>
      <c r="V871" s="51" t="str">
        <f>IF(H871&gt;NORMA!$O$13,"NO CUMPLE","CUMPLE")</f>
        <v>NO CUMPLE</v>
      </c>
      <c r="W871" s="51" t="str">
        <f>IF(O871&gt;NORMA!$O$14,"NO CUMPLE","CUMPLE")</f>
        <v>CUMPLE</v>
      </c>
      <c r="X871" s="51" t="str">
        <f>IF(AND(N871&gt;=NORMA!$Q$4, N871&lt;=NORMA!$R$4),"CUMPLE","NO CUMPLE")</f>
        <v>CUMPLE</v>
      </c>
      <c r="Y871" s="51" t="str">
        <f>IF(I871&gt;NORMA!$O$16,"NO CUMPLE","CUMPLE")</f>
        <v>CUMPLE</v>
      </c>
      <c r="Z871" s="51" t="str">
        <f>IF($M871&lt;NORMA!$O$23,"NO CUMPLE","CUMPLE")</f>
        <v>NO CUMPLE</v>
      </c>
      <c r="AA871" s="51" t="str">
        <f>IF($E871&gt;NORMA!$O$24,"NO CUMPLE","CUMPLE")</f>
        <v>NO CUMPLE</v>
      </c>
      <c r="AB871" s="51" t="str">
        <f>IF($F871&gt;NORMA!$O$25,"NO CUMPLE","CUMPLE")</f>
        <v>NO CUMPLE</v>
      </c>
      <c r="AC871" s="51" t="str">
        <f>IF($K871&gt;NORMA!$O$26,"NO CUMPLE","CUMPLE")</f>
        <v>NO CUMPLE</v>
      </c>
      <c r="AD871" s="51" t="str">
        <f>IF($J871&gt;NORMA!$O$27,"NO CUMPLE","CUMPLE")</f>
        <v>CUMPLE</v>
      </c>
      <c r="AE871" s="51" t="str">
        <f>IF($G871&gt;NORMA!$O$28,"NO CUMPLE","CUMPLE")</f>
        <v>CUMPLE</v>
      </c>
      <c r="AF871" s="51" t="str">
        <f>IF($H871&gt;NORMA!$O$29,"NO CUMPLE","CUMPLE")</f>
        <v>NO CUMPLE</v>
      </c>
      <c r="AG871" s="51" t="str">
        <f>IF($O871&gt;NORMA!$O$30,"NO CUMPLE","CUMPLE")</f>
        <v>CUMPLE</v>
      </c>
      <c r="AH871" s="51" t="str">
        <f>IF(AND($N871&gt;=NORMA!$R$18, $N871&lt;=NORMA!$S$18),"CUMPLE","NO CUMPLE")</f>
        <v>CUMPLE</v>
      </c>
      <c r="AI871" s="51" t="str">
        <f>IF($I871&gt;NORMA!$O$32,"NO CUMPLE","CUMPLE")</f>
        <v>CUMPLE</v>
      </c>
    </row>
    <row r="872" spans="1:35" ht="14.25" customHeight="1" x14ac:dyDescent="0.35">
      <c r="A872" s="213" t="s">
        <v>120</v>
      </c>
      <c r="B872" s="214" t="s">
        <v>119</v>
      </c>
      <c r="C872" s="215">
        <v>43556</v>
      </c>
      <c r="D872" s="251">
        <v>0.41666666666666669</v>
      </c>
      <c r="E872" s="216">
        <v>96</v>
      </c>
      <c r="F872" s="216">
        <v>232</v>
      </c>
      <c r="G872" s="216">
        <v>60</v>
      </c>
      <c r="H872" s="216">
        <v>21.2</v>
      </c>
      <c r="I872" s="218">
        <v>1.28</v>
      </c>
      <c r="J872" s="242">
        <v>4.38</v>
      </c>
      <c r="K872" s="218">
        <v>59.843000000000004</v>
      </c>
      <c r="L872" s="242">
        <v>0.94229999999999992</v>
      </c>
      <c r="M872" s="243">
        <v>0.38</v>
      </c>
      <c r="N872" s="243">
        <v>8.3699999999999992</v>
      </c>
      <c r="O872" s="244">
        <v>20</v>
      </c>
      <c r="P872" s="51" t="str">
        <f>IF(M872&lt;NORMA!$O$7,"NO CUMPLE","CUMPLE")</f>
        <v>NO CUMPLE</v>
      </c>
      <c r="Q872" s="51" t="str">
        <f>IF(E872&gt;NORMA!$O$8,"NO CUMPLE","CUMPLE")</f>
        <v>CUMPLE</v>
      </c>
      <c r="R872" s="51" t="str">
        <f>IF(F872&gt;NORMA!$O$9,"NO CUMPLE","CUMPLE")</f>
        <v>NO CUMPLE</v>
      </c>
      <c r="S872" s="51" t="str">
        <f>IF(K872&gt;NORMA!$O$10,"NO CUMPLE","CUMPLE")</f>
        <v>NO CUMPLE</v>
      </c>
      <c r="T872" s="51" t="str">
        <f>IF(J872&gt;NORMA!$O$11,"NO CUMPLE","CUMPLE")</f>
        <v>CUMPLE</v>
      </c>
      <c r="U872" s="51" t="str">
        <f>IF(G872&gt;NORMA!$O$12,"NO CUMPLE","CUMPLE")</f>
        <v>CUMPLE</v>
      </c>
      <c r="V872" s="51" t="str">
        <f>IF(H872&gt;NORMA!$O$13,"NO CUMPLE","CUMPLE")</f>
        <v>NO CUMPLE</v>
      </c>
      <c r="W872" s="51" t="str">
        <f>IF(O872&gt;NORMA!$O$14,"NO CUMPLE","CUMPLE")</f>
        <v>CUMPLE</v>
      </c>
      <c r="X872" s="51" t="str">
        <f>IF(AND(N872&gt;=NORMA!$Q$4, N872&lt;=NORMA!$R$4),"CUMPLE","NO CUMPLE")</f>
        <v>CUMPLE</v>
      </c>
      <c r="Y872" s="51" t="str">
        <f>IF(I872&gt;NORMA!$O$16,"NO CUMPLE","CUMPLE")</f>
        <v>CUMPLE</v>
      </c>
      <c r="Z872" s="51" t="str">
        <f>IF($M872&lt;NORMA!$O$23,"NO CUMPLE","CUMPLE")</f>
        <v>NO CUMPLE</v>
      </c>
      <c r="AA872" s="51" t="str">
        <f>IF($E872&gt;NORMA!$O$24,"NO CUMPLE","CUMPLE")</f>
        <v>NO CUMPLE</v>
      </c>
      <c r="AB872" s="51" t="str">
        <f>IF($F872&gt;NORMA!$O$25,"NO CUMPLE","CUMPLE")</f>
        <v>NO CUMPLE</v>
      </c>
      <c r="AC872" s="51" t="str">
        <f>IF($K872&gt;NORMA!$O$26,"NO CUMPLE","CUMPLE")</f>
        <v>NO CUMPLE</v>
      </c>
      <c r="AD872" s="51" t="str">
        <f>IF($J872&gt;NORMA!$O$27,"NO CUMPLE","CUMPLE")</f>
        <v>NO CUMPLE</v>
      </c>
      <c r="AE872" s="51" t="str">
        <f>IF($G872&gt;NORMA!$O$28,"NO CUMPLE","CUMPLE")</f>
        <v>CUMPLE</v>
      </c>
      <c r="AF872" s="51" t="str">
        <f>IF($H872&gt;NORMA!$O$29,"NO CUMPLE","CUMPLE")</f>
        <v>NO CUMPLE</v>
      </c>
      <c r="AG872" s="51" t="str">
        <f>IF($O872&gt;NORMA!$O$30,"NO CUMPLE","CUMPLE")</f>
        <v>CUMPLE</v>
      </c>
      <c r="AH872" s="51" t="str">
        <f>IF(AND($N872&gt;=NORMA!$R$18, $N872&lt;=NORMA!$S$18),"CUMPLE","NO CUMPLE")</f>
        <v>CUMPLE</v>
      </c>
      <c r="AI872" s="51" t="str">
        <f>IF($I872&gt;NORMA!$O$32,"NO CUMPLE","CUMPLE")</f>
        <v>NO CUMPLE</v>
      </c>
    </row>
    <row r="873" spans="1:35" ht="14.25" customHeight="1" x14ac:dyDescent="0.35">
      <c r="A873" s="213" t="s">
        <v>121</v>
      </c>
      <c r="B873" s="214" t="s">
        <v>119</v>
      </c>
      <c r="C873" s="215">
        <v>43556</v>
      </c>
      <c r="D873" s="251">
        <v>0.58333333333333337</v>
      </c>
      <c r="E873" s="216">
        <v>78</v>
      </c>
      <c r="F873" s="216">
        <v>288</v>
      </c>
      <c r="G873" s="216">
        <v>97.5</v>
      </c>
      <c r="H873" s="216">
        <v>25.1</v>
      </c>
      <c r="I873" s="218">
        <v>3.43</v>
      </c>
      <c r="J873" s="242">
        <v>4.383</v>
      </c>
      <c r="K873" s="218">
        <v>52.253</v>
      </c>
      <c r="L873" s="242">
        <v>1.0803200000000002</v>
      </c>
      <c r="M873" s="243">
        <v>0.56000000000000005</v>
      </c>
      <c r="N873" s="243">
        <v>8.23</v>
      </c>
      <c r="O873" s="244">
        <v>10500000</v>
      </c>
      <c r="P873" s="51" t="str">
        <f>IF(M873&lt;NORMA!$O$7,"NO CUMPLE","CUMPLE")</f>
        <v>NO CUMPLE</v>
      </c>
      <c r="Q873" s="51" t="str">
        <f>IF(E873&gt;NORMA!$O$8,"NO CUMPLE","CUMPLE")</f>
        <v>CUMPLE</v>
      </c>
      <c r="R873" s="51" t="str">
        <f>IF(F873&gt;NORMA!$O$9,"NO CUMPLE","CUMPLE")</f>
        <v>NO CUMPLE</v>
      </c>
      <c r="S873" s="51" t="str">
        <f>IF(K873&gt;NORMA!$O$10,"NO CUMPLE","CUMPLE")</f>
        <v>NO CUMPLE</v>
      </c>
      <c r="T873" s="51" t="str">
        <f>IF(J873&gt;NORMA!$O$11,"NO CUMPLE","CUMPLE")</f>
        <v>CUMPLE</v>
      </c>
      <c r="U873" s="51" t="str">
        <f>IF(G873&gt;NORMA!$O$12,"NO CUMPLE","CUMPLE")</f>
        <v>CUMPLE</v>
      </c>
      <c r="V873" s="51" t="str">
        <f>IF(H873&gt;NORMA!$O$13,"NO CUMPLE","CUMPLE")</f>
        <v>NO CUMPLE</v>
      </c>
      <c r="W873" s="51" t="str">
        <f>IF(O873&gt;NORMA!$O$14,"NO CUMPLE","CUMPLE")</f>
        <v>NO CUMPLE</v>
      </c>
      <c r="X873" s="51" t="str">
        <f>IF(AND(N873&gt;=NORMA!$Q$4, N873&lt;=NORMA!$R$4),"CUMPLE","NO CUMPLE")</f>
        <v>CUMPLE</v>
      </c>
      <c r="Y873" s="51" t="str">
        <f>IF(I873&gt;NORMA!$O$16,"NO CUMPLE","CUMPLE")</f>
        <v>NO CUMPLE</v>
      </c>
      <c r="Z873" s="51" t="str">
        <f>IF($M873&lt;NORMA!$O$23,"NO CUMPLE","CUMPLE")</f>
        <v>NO CUMPLE</v>
      </c>
      <c r="AA873" s="51" t="str">
        <f>IF($E873&gt;NORMA!$O$24,"NO CUMPLE","CUMPLE")</f>
        <v>NO CUMPLE</v>
      </c>
      <c r="AB873" s="51" t="str">
        <f>IF($F873&gt;NORMA!$O$25,"NO CUMPLE","CUMPLE")</f>
        <v>NO CUMPLE</v>
      </c>
      <c r="AC873" s="51" t="str">
        <f>IF($K873&gt;NORMA!$O$26,"NO CUMPLE","CUMPLE")</f>
        <v>NO CUMPLE</v>
      </c>
      <c r="AD873" s="51" t="str">
        <f>IF($J873&gt;NORMA!$O$27,"NO CUMPLE","CUMPLE")</f>
        <v>NO CUMPLE</v>
      </c>
      <c r="AE873" s="51" t="str">
        <f>IF($G873&gt;NORMA!$O$28,"NO CUMPLE","CUMPLE")</f>
        <v>CUMPLE</v>
      </c>
      <c r="AF873" s="51" t="str">
        <f>IF($H873&gt;NORMA!$O$29,"NO CUMPLE","CUMPLE")</f>
        <v>NO CUMPLE</v>
      </c>
      <c r="AG873" s="51" t="str">
        <f>IF($O873&gt;NORMA!$O$30,"NO CUMPLE","CUMPLE")</f>
        <v>NO CUMPLE</v>
      </c>
      <c r="AH873" s="51" t="str">
        <f>IF(AND($N873&gt;=NORMA!$R$18, $N873&lt;=NORMA!$S$18),"CUMPLE","NO CUMPLE")</f>
        <v>CUMPLE</v>
      </c>
      <c r="AI873" s="51" t="str">
        <f>IF($I873&gt;NORMA!$O$32,"NO CUMPLE","CUMPLE")</f>
        <v>NO CUMPLE</v>
      </c>
    </row>
    <row r="874" spans="1:35" ht="14.25" customHeight="1" x14ac:dyDescent="0.35">
      <c r="A874" s="213" t="s">
        <v>117</v>
      </c>
      <c r="B874" s="267" t="s">
        <v>119</v>
      </c>
      <c r="C874" s="215">
        <v>43559</v>
      </c>
      <c r="D874" s="251">
        <v>0.58333333333333337</v>
      </c>
      <c r="E874" s="216">
        <v>156</v>
      </c>
      <c r="F874" s="216">
        <v>477</v>
      </c>
      <c r="G874" s="216">
        <v>240</v>
      </c>
      <c r="H874" s="216">
        <v>10</v>
      </c>
      <c r="I874" s="218">
        <v>0.4</v>
      </c>
      <c r="J874" s="242">
        <v>2.2389999999999999</v>
      </c>
      <c r="K874" s="218">
        <v>173.875</v>
      </c>
      <c r="L874" s="242">
        <v>0.53567999999999993</v>
      </c>
      <c r="M874" s="243">
        <v>3.71</v>
      </c>
      <c r="N874" s="243">
        <v>9.2100000000000009</v>
      </c>
      <c r="O874" s="244">
        <v>7800</v>
      </c>
      <c r="P874" s="51" t="str">
        <f>IF(M874&lt;NORMA!$O$7,"NO CUMPLE","CUMPLE")</f>
        <v>CUMPLE</v>
      </c>
      <c r="Q874" s="51" t="str">
        <f>IF(E874&gt;NORMA!$O$8,"NO CUMPLE","CUMPLE")</f>
        <v>NO CUMPLE</v>
      </c>
      <c r="R874" s="51" t="str">
        <f>IF(F874&gt;NORMA!$O$9,"NO CUMPLE","CUMPLE")</f>
        <v>NO CUMPLE</v>
      </c>
      <c r="S874" s="51" t="str">
        <f>IF(K874&gt;NORMA!$O$10,"NO CUMPLE","CUMPLE")</f>
        <v>NO CUMPLE</v>
      </c>
      <c r="T874" s="51" t="str">
        <f>IF(J874&gt;NORMA!$O$11,"NO CUMPLE","CUMPLE")</f>
        <v>CUMPLE</v>
      </c>
      <c r="U874" s="51" t="str">
        <f>IF(G874&gt;NORMA!$O$12,"NO CUMPLE","CUMPLE")</f>
        <v>NO CUMPLE</v>
      </c>
      <c r="V874" s="51" t="str">
        <f>IF(H874&gt;NORMA!$O$13,"NO CUMPLE","CUMPLE")</f>
        <v>CUMPLE</v>
      </c>
      <c r="W874" s="51" t="str">
        <f>IF(O874&gt;NORMA!$O$14,"NO CUMPLE","CUMPLE")</f>
        <v>CUMPLE</v>
      </c>
      <c r="X874" s="51" t="str">
        <f>IF(AND(N874&gt;=NORMA!$Q$4, N874&lt;=NORMA!$R$4),"CUMPLE","NO CUMPLE")</f>
        <v>NO CUMPLE</v>
      </c>
      <c r="Y874" s="51" t="str">
        <f>IF(I874&gt;NORMA!$O$16,"NO CUMPLE","CUMPLE")</f>
        <v>CUMPLE</v>
      </c>
      <c r="Z874" s="51" t="str">
        <f>IF($M874&lt;NORMA!$O$23,"NO CUMPLE","CUMPLE")</f>
        <v>CUMPLE</v>
      </c>
      <c r="AA874" s="51" t="str">
        <f>IF($E874&gt;NORMA!$O$24,"NO CUMPLE","CUMPLE")</f>
        <v>NO CUMPLE</v>
      </c>
      <c r="AB874" s="51" t="str">
        <f>IF($F874&gt;NORMA!$O$25,"NO CUMPLE","CUMPLE")</f>
        <v>NO CUMPLE</v>
      </c>
      <c r="AC874" s="51" t="str">
        <f>IF($K874&gt;NORMA!$O$26,"NO CUMPLE","CUMPLE")</f>
        <v>NO CUMPLE</v>
      </c>
      <c r="AD874" s="51" t="str">
        <f>IF($J874&gt;NORMA!$O$27,"NO CUMPLE","CUMPLE")</f>
        <v>CUMPLE</v>
      </c>
      <c r="AE874" s="51" t="str">
        <f>IF($G874&gt;NORMA!$O$28,"NO CUMPLE","CUMPLE")</f>
        <v>NO CUMPLE</v>
      </c>
      <c r="AF874" s="51" t="str">
        <f>IF($H874&gt;NORMA!$O$29,"NO CUMPLE","CUMPLE")</f>
        <v>CUMPLE</v>
      </c>
      <c r="AG874" s="51" t="str">
        <f>IF($O874&gt;NORMA!$O$30,"NO CUMPLE","CUMPLE")</f>
        <v>CUMPLE</v>
      </c>
      <c r="AH874" s="51" t="str">
        <f>IF(AND($N874&gt;=NORMA!$R$18, $N874&lt;=NORMA!$S$18),"CUMPLE","NO CUMPLE")</f>
        <v>NO CUMPLE</v>
      </c>
      <c r="AI874" s="51" t="str">
        <f>IF($I874&gt;NORMA!$O$32,"NO CUMPLE","CUMPLE")</f>
        <v>CUMPLE</v>
      </c>
    </row>
    <row r="875" spans="1:35" ht="14.25" customHeight="1" x14ac:dyDescent="0.35">
      <c r="A875" s="213" t="s">
        <v>121</v>
      </c>
      <c r="B875" s="214" t="s">
        <v>119</v>
      </c>
      <c r="C875" s="215">
        <v>43564</v>
      </c>
      <c r="D875" s="251">
        <v>0.25</v>
      </c>
      <c r="E875" s="216">
        <v>68</v>
      </c>
      <c r="F875" s="216">
        <v>271</v>
      </c>
      <c r="G875" s="216">
        <v>46</v>
      </c>
      <c r="H875" s="216">
        <v>11.9</v>
      </c>
      <c r="I875" s="218">
        <v>1.84</v>
      </c>
      <c r="J875" s="242">
        <v>3.9</v>
      </c>
      <c r="K875" s="218">
        <v>57.476999999999997</v>
      </c>
      <c r="L875" s="242">
        <v>0.72260000000000002</v>
      </c>
      <c r="M875" s="243">
        <v>0.1</v>
      </c>
      <c r="N875" s="243">
        <v>7.73</v>
      </c>
      <c r="O875" s="244">
        <v>7280</v>
      </c>
      <c r="P875" s="51" t="str">
        <f>IF(M875&lt;NORMA!$O$7,"NO CUMPLE","CUMPLE")</f>
        <v>NO CUMPLE</v>
      </c>
      <c r="Q875" s="51" t="str">
        <f>IF(E875&gt;NORMA!$O$8,"NO CUMPLE","CUMPLE")</f>
        <v>CUMPLE</v>
      </c>
      <c r="R875" s="51" t="str">
        <f>IF(F875&gt;NORMA!$O$9,"NO CUMPLE","CUMPLE")</f>
        <v>NO CUMPLE</v>
      </c>
      <c r="S875" s="51" t="str">
        <f>IF(K875&gt;NORMA!$O$10,"NO CUMPLE","CUMPLE")</f>
        <v>NO CUMPLE</v>
      </c>
      <c r="T875" s="51" t="str">
        <f>IF(J875&gt;NORMA!$O$11,"NO CUMPLE","CUMPLE")</f>
        <v>CUMPLE</v>
      </c>
      <c r="U875" s="51" t="str">
        <f>IF(G875&gt;NORMA!$O$12,"NO CUMPLE","CUMPLE")</f>
        <v>CUMPLE</v>
      </c>
      <c r="V875" s="51" t="str">
        <f>IF(H875&gt;NORMA!$O$13,"NO CUMPLE","CUMPLE")</f>
        <v>CUMPLE</v>
      </c>
      <c r="W875" s="51" t="str">
        <f>IF(O875&gt;NORMA!$O$14,"NO CUMPLE","CUMPLE")</f>
        <v>CUMPLE</v>
      </c>
      <c r="X875" s="51" t="str">
        <f>IF(AND(N875&gt;=NORMA!$Q$4, N875&lt;=NORMA!$R$4),"CUMPLE","NO CUMPLE")</f>
        <v>CUMPLE</v>
      </c>
      <c r="Y875" s="51" t="str">
        <f>IF(I875&gt;NORMA!$O$16,"NO CUMPLE","CUMPLE")</f>
        <v>CUMPLE</v>
      </c>
      <c r="Z875" s="51" t="str">
        <f>IF($M875&lt;NORMA!$O$23,"NO CUMPLE","CUMPLE")</f>
        <v>NO CUMPLE</v>
      </c>
      <c r="AA875" s="51" t="str">
        <f>IF($E875&gt;NORMA!$O$24,"NO CUMPLE","CUMPLE")</f>
        <v>NO CUMPLE</v>
      </c>
      <c r="AB875" s="51" t="str">
        <f>IF($F875&gt;NORMA!$O$25,"NO CUMPLE","CUMPLE")</f>
        <v>NO CUMPLE</v>
      </c>
      <c r="AC875" s="51" t="str">
        <f>IF($K875&gt;NORMA!$O$26,"NO CUMPLE","CUMPLE")</f>
        <v>NO CUMPLE</v>
      </c>
      <c r="AD875" s="51" t="str">
        <f>IF($J875&gt;NORMA!$O$27,"NO CUMPLE","CUMPLE")</f>
        <v>NO CUMPLE</v>
      </c>
      <c r="AE875" s="51" t="str">
        <f>IF($G875&gt;NORMA!$O$28,"NO CUMPLE","CUMPLE")</f>
        <v>CUMPLE</v>
      </c>
      <c r="AF875" s="51" t="str">
        <f>IF($H875&gt;NORMA!$O$29,"NO CUMPLE","CUMPLE")</f>
        <v>NO CUMPLE</v>
      </c>
      <c r="AG875" s="51" t="str">
        <f>IF($O875&gt;NORMA!$O$30,"NO CUMPLE","CUMPLE")</f>
        <v>CUMPLE</v>
      </c>
      <c r="AH875" s="51" t="str">
        <f>IF(AND($N875&gt;=NORMA!$R$18, $N875&lt;=NORMA!$S$18),"CUMPLE","NO CUMPLE")</f>
        <v>CUMPLE</v>
      </c>
      <c r="AI875" s="51" t="str">
        <f>IF($I875&gt;NORMA!$O$32,"NO CUMPLE","CUMPLE")</f>
        <v>NO CUMPLE</v>
      </c>
    </row>
    <row r="876" spans="1:35" ht="14.25" customHeight="1" x14ac:dyDescent="0.35">
      <c r="A876" s="213" t="s">
        <v>117</v>
      </c>
      <c r="B876" s="267" t="s">
        <v>119</v>
      </c>
      <c r="C876" s="215">
        <v>43567</v>
      </c>
      <c r="D876" s="251">
        <v>0.41666666666666669</v>
      </c>
      <c r="E876" s="216">
        <v>167</v>
      </c>
      <c r="F876" s="216">
        <v>512</v>
      </c>
      <c r="G876" s="216">
        <v>416</v>
      </c>
      <c r="H876" s="216">
        <v>10</v>
      </c>
      <c r="I876" s="218">
        <v>0.6</v>
      </c>
      <c r="J876" s="242">
        <v>8.0030000000000001</v>
      </c>
      <c r="K876" s="218">
        <v>142.63999999999999</v>
      </c>
      <c r="L876" s="242">
        <v>0.37668000000000001</v>
      </c>
      <c r="M876" s="243">
        <v>5.01</v>
      </c>
      <c r="N876" s="243">
        <v>9.09</v>
      </c>
      <c r="O876" s="244">
        <v>1120000</v>
      </c>
      <c r="P876" s="51" t="str">
        <f>IF(M876&lt;NORMA!$O$7,"NO CUMPLE","CUMPLE")</f>
        <v>CUMPLE</v>
      </c>
      <c r="Q876" s="51" t="str">
        <f>IF(E876&gt;NORMA!$O$8,"NO CUMPLE","CUMPLE")</f>
        <v>NO CUMPLE</v>
      </c>
      <c r="R876" s="51" t="str">
        <f>IF(F876&gt;NORMA!$O$9,"NO CUMPLE","CUMPLE")</f>
        <v>NO CUMPLE</v>
      </c>
      <c r="S876" s="51" t="str">
        <f>IF(K876&gt;NORMA!$O$10,"NO CUMPLE","CUMPLE")</f>
        <v>NO CUMPLE</v>
      </c>
      <c r="T876" s="51" t="str">
        <f>IF(J876&gt;NORMA!$O$11,"NO CUMPLE","CUMPLE")</f>
        <v>NO CUMPLE</v>
      </c>
      <c r="U876" s="51" t="str">
        <f>IF(G876&gt;NORMA!$O$12,"NO CUMPLE","CUMPLE")</f>
        <v>NO CUMPLE</v>
      </c>
      <c r="V876" s="51" t="str">
        <f>IF(H876&gt;NORMA!$O$13,"NO CUMPLE","CUMPLE")</f>
        <v>CUMPLE</v>
      </c>
      <c r="W876" s="51" t="str">
        <f>IF(O876&gt;NORMA!$O$14,"NO CUMPLE","CUMPLE")</f>
        <v>NO CUMPLE</v>
      </c>
      <c r="X876" s="51" t="str">
        <f>IF(AND(N876&gt;=NORMA!$Q$4, N876&lt;=NORMA!$R$4),"CUMPLE","NO CUMPLE")</f>
        <v>NO CUMPLE</v>
      </c>
      <c r="Y876" s="51" t="str">
        <f>IF(I876&gt;NORMA!$O$16,"NO CUMPLE","CUMPLE")</f>
        <v>CUMPLE</v>
      </c>
      <c r="Z876" s="51" t="str">
        <f>IF($M876&lt;NORMA!$O$23,"NO CUMPLE","CUMPLE")</f>
        <v>CUMPLE</v>
      </c>
      <c r="AA876" s="51" t="str">
        <f>IF($E876&gt;NORMA!$O$24,"NO CUMPLE","CUMPLE")</f>
        <v>NO CUMPLE</v>
      </c>
      <c r="AB876" s="51" t="str">
        <f>IF($F876&gt;NORMA!$O$25,"NO CUMPLE","CUMPLE")</f>
        <v>NO CUMPLE</v>
      </c>
      <c r="AC876" s="51" t="str">
        <f>IF($K876&gt;NORMA!$O$26,"NO CUMPLE","CUMPLE")</f>
        <v>NO CUMPLE</v>
      </c>
      <c r="AD876" s="51" t="str">
        <f>IF($J876&gt;NORMA!$O$27,"NO CUMPLE","CUMPLE")</f>
        <v>NO CUMPLE</v>
      </c>
      <c r="AE876" s="51" t="str">
        <f>IF($G876&gt;NORMA!$O$28,"NO CUMPLE","CUMPLE")</f>
        <v>NO CUMPLE</v>
      </c>
      <c r="AF876" s="51" t="str">
        <f>IF($H876&gt;NORMA!$O$29,"NO CUMPLE","CUMPLE")</f>
        <v>CUMPLE</v>
      </c>
      <c r="AG876" s="51" t="str">
        <f>IF($O876&gt;NORMA!$O$30,"NO CUMPLE","CUMPLE")</f>
        <v>NO CUMPLE</v>
      </c>
      <c r="AH876" s="51" t="str">
        <f>IF(AND($N876&gt;=NORMA!$R$18, $N876&lt;=NORMA!$S$18),"CUMPLE","NO CUMPLE")</f>
        <v>NO CUMPLE</v>
      </c>
      <c r="AI876" s="51" t="str">
        <f>IF($I876&gt;NORMA!$O$32,"NO CUMPLE","CUMPLE")</f>
        <v>CUMPLE</v>
      </c>
    </row>
    <row r="877" spans="1:35" ht="14.25" customHeight="1" x14ac:dyDescent="0.35">
      <c r="A877" s="213" t="s">
        <v>118</v>
      </c>
      <c r="B877" s="214" t="s">
        <v>119</v>
      </c>
      <c r="C877" s="215">
        <v>43578</v>
      </c>
      <c r="D877" s="251">
        <v>0.41666666666666669</v>
      </c>
      <c r="E877" s="216">
        <v>154</v>
      </c>
      <c r="F877" s="216">
        <v>262</v>
      </c>
      <c r="G877" s="216">
        <v>176</v>
      </c>
      <c r="H877" s="216">
        <v>10.9</v>
      </c>
      <c r="I877" s="218">
        <v>0.76</v>
      </c>
      <c r="J877" s="242">
        <v>1.718</v>
      </c>
      <c r="K877" s="218">
        <v>70.816999999999993</v>
      </c>
      <c r="L877" s="242">
        <v>2.8518599999999998</v>
      </c>
      <c r="M877" s="243">
        <v>0.49</v>
      </c>
      <c r="N877" s="243">
        <v>9.14</v>
      </c>
      <c r="O877" s="244">
        <v>9800000</v>
      </c>
      <c r="P877" s="51" t="str">
        <f>IF(M877&lt;NORMA!$O$7,"NO CUMPLE","CUMPLE")</f>
        <v>NO CUMPLE</v>
      </c>
      <c r="Q877" s="51" t="str">
        <f>IF(E877&gt;NORMA!$O$8,"NO CUMPLE","CUMPLE")</f>
        <v>NO CUMPLE</v>
      </c>
      <c r="R877" s="51" t="str">
        <f>IF(F877&gt;NORMA!$O$9,"NO CUMPLE","CUMPLE")</f>
        <v>NO CUMPLE</v>
      </c>
      <c r="S877" s="51" t="str">
        <f>IF(K877&gt;NORMA!$O$10,"NO CUMPLE","CUMPLE")</f>
        <v>NO CUMPLE</v>
      </c>
      <c r="T877" s="51" t="str">
        <f>IF(J877&gt;NORMA!$O$11,"NO CUMPLE","CUMPLE")</f>
        <v>CUMPLE</v>
      </c>
      <c r="U877" s="51" t="str">
        <f>IF(G877&gt;NORMA!$O$12,"NO CUMPLE","CUMPLE")</f>
        <v>NO CUMPLE</v>
      </c>
      <c r="V877" s="51" t="str">
        <f>IF(H877&gt;NORMA!$O$13,"NO CUMPLE","CUMPLE")</f>
        <v>CUMPLE</v>
      </c>
      <c r="W877" s="51" t="str">
        <f>IF(O877&gt;NORMA!$O$14,"NO CUMPLE","CUMPLE")</f>
        <v>NO CUMPLE</v>
      </c>
      <c r="X877" s="51" t="str">
        <f>IF(AND(N877&gt;=NORMA!$Q$4, N877&lt;=NORMA!$R$4),"CUMPLE","NO CUMPLE")</f>
        <v>NO CUMPLE</v>
      </c>
      <c r="Y877" s="51" t="str">
        <f>IF(I877&gt;NORMA!$O$16,"NO CUMPLE","CUMPLE")</f>
        <v>CUMPLE</v>
      </c>
      <c r="Z877" s="51" t="str">
        <f>IF($M877&lt;NORMA!$O$23,"NO CUMPLE","CUMPLE")</f>
        <v>NO CUMPLE</v>
      </c>
      <c r="AA877" s="51" t="str">
        <f>IF($E877&gt;NORMA!$O$24,"NO CUMPLE","CUMPLE")</f>
        <v>NO CUMPLE</v>
      </c>
      <c r="AB877" s="51" t="str">
        <f>IF($F877&gt;NORMA!$O$25,"NO CUMPLE","CUMPLE")</f>
        <v>NO CUMPLE</v>
      </c>
      <c r="AC877" s="51" t="str">
        <f>IF($K877&gt;NORMA!$O$26,"NO CUMPLE","CUMPLE")</f>
        <v>NO CUMPLE</v>
      </c>
      <c r="AD877" s="51" t="str">
        <f>IF($J877&gt;NORMA!$O$27,"NO CUMPLE","CUMPLE")</f>
        <v>CUMPLE</v>
      </c>
      <c r="AE877" s="51" t="str">
        <f>IF($G877&gt;NORMA!$O$28,"NO CUMPLE","CUMPLE")</f>
        <v>NO CUMPLE</v>
      </c>
      <c r="AF877" s="51" t="str">
        <f>IF($H877&gt;NORMA!$O$29,"NO CUMPLE","CUMPLE")</f>
        <v>NO CUMPLE</v>
      </c>
      <c r="AG877" s="51" t="str">
        <f>IF($O877&gt;NORMA!$O$30,"NO CUMPLE","CUMPLE")</f>
        <v>NO CUMPLE</v>
      </c>
      <c r="AH877" s="51" t="str">
        <f>IF(AND($N877&gt;=NORMA!$R$18, $N877&lt;=NORMA!$S$18),"CUMPLE","NO CUMPLE")</f>
        <v>NO CUMPLE</v>
      </c>
      <c r="AI877" s="51" t="str">
        <f>IF($I877&gt;NORMA!$O$32,"NO CUMPLE","CUMPLE")</f>
        <v>CUMPLE</v>
      </c>
    </row>
    <row r="878" spans="1:35" ht="14.25" customHeight="1" x14ac:dyDescent="0.35">
      <c r="A878" s="213" t="s">
        <v>117</v>
      </c>
      <c r="B878" s="267" t="s">
        <v>119</v>
      </c>
      <c r="C878" s="215">
        <v>43578</v>
      </c>
      <c r="D878" s="251">
        <v>0.25</v>
      </c>
      <c r="E878" s="216">
        <v>51.4</v>
      </c>
      <c r="F878" s="216">
        <v>242</v>
      </c>
      <c r="G878" s="216">
        <v>384</v>
      </c>
      <c r="H878" s="216">
        <v>10</v>
      </c>
      <c r="I878" s="218">
        <v>0.4</v>
      </c>
      <c r="J878" s="242">
        <v>0.76100000000000001</v>
      </c>
      <c r="K878" s="218">
        <v>20.907</v>
      </c>
      <c r="L878" s="242">
        <v>1.6870400000000001</v>
      </c>
      <c r="M878" s="243">
        <v>6.35</v>
      </c>
      <c r="N878" s="243">
        <v>9.06</v>
      </c>
      <c r="O878" s="244">
        <v>2320000</v>
      </c>
      <c r="P878" s="51" t="str">
        <f>IF(M878&lt;NORMA!$O$7,"NO CUMPLE","CUMPLE")</f>
        <v>CUMPLE</v>
      </c>
      <c r="Q878" s="51" t="str">
        <f>IF(E878&gt;NORMA!$O$8,"NO CUMPLE","CUMPLE")</f>
        <v>CUMPLE</v>
      </c>
      <c r="R878" s="51" t="str">
        <f>IF(F878&gt;NORMA!$O$9,"NO CUMPLE","CUMPLE")</f>
        <v>NO CUMPLE</v>
      </c>
      <c r="S878" s="51" t="str">
        <f>IF(K878&gt;NORMA!$O$10,"NO CUMPLE","CUMPLE")</f>
        <v>NO CUMPLE</v>
      </c>
      <c r="T878" s="51" t="str">
        <f>IF(J878&gt;NORMA!$O$11,"NO CUMPLE","CUMPLE")</f>
        <v>CUMPLE</v>
      </c>
      <c r="U878" s="51" t="str">
        <f>IF(G878&gt;NORMA!$O$12,"NO CUMPLE","CUMPLE")</f>
        <v>NO CUMPLE</v>
      </c>
      <c r="V878" s="51" t="str">
        <f>IF(H878&gt;NORMA!$O$13,"NO CUMPLE","CUMPLE")</f>
        <v>CUMPLE</v>
      </c>
      <c r="W878" s="51" t="str">
        <f>IF(O878&gt;NORMA!$O$14,"NO CUMPLE","CUMPLE")</f>
        <v>NO CUMPLE</v>
      </c>
      <c r="X878" s="51" t="str">
        <f>IF(AND(N878&gt;=NORMA!$Q$4, N878&lt;=NORMA!$R$4),"CUMPLE","NO CUMPLE")</f>
        <v>NO CUMPLE</v>
      </c>
      <c r="Y878" s="51" t="str">
        <f>IF(I878&gt;NORMA!$O$16,"NO CUMPLE","CUMPLE")</f>
        <v>CUMPLE</v>
      </c>
      <c r="Z878" s="51" t="str">
        <f>IF($M878&lt;NORMA!$O$23,"NO CUMPLE","CUMPLE")</f>
        <v>CUMPLE</v>
      </c>
      <c r="AA878" s="51" t="str">
        <f>IF($E878&gt;NORMA!$O$24,"NO CUMPLE","CUMPLE")</f>
        <v>NO CUMPLE</v>
      </c>
      <c r="AB878" s="51" t="str">
        <f>IF($F878&gt;NORMA!$O$25,"NO CUMPLE","CUMPLE")</f>
        <v>NO CUMPLE</v>
      </c>
      <c r="AC878" s="51" t="str">
        <f>IF($K878&gt;NORMA!$O$26,"NO CUMPLE","CUMPLE")</f>
        <v>NO CUMPLE</v>
      </c>
      <c r="AD878" s="51" t="str">
        <f>IF($J878&gt;NORMA!$O$27,"NO CUMPLE","CUMPLE")</f>
        <v>CUMPLE</v>
      </c>
      <c r="AE878" s="51" t="str">
        <f>IF($G878&gt;NORMA!$O$28,"NO CUMPLE","CUMPLE")</f>
        <v>NO CUMPLE</v>
      </c>
      <c r="AF878" s="51" t="str">
        <f>IF($H878&gt;NORMA!$O$29,"NO CUMPLE","CUMPLE")</f>
        <v>CUMPLE</v>
      </c>
      <c r="AG878" s="51" t="str">
        <f>IF($O878&gt;NORMA!$O$30,"NO CUMPLE","CUMPLE")</f>
        <v>NO CUMPLE</v>
      </c>
      <c r="AH878" s="51" t="str">
        <f>IF(AND($N878&gt;=NORMA!$R$18, $N878&lt;=NORMA!$S$18),"CUMPLE","NO CUMPLE")</f>
        <v>NO CUMPLE</v>
      </c>
      <c r="AI878" s="51" t="str">
        <f>IF($I878&gt;NORMA!$O$32,"NO CUMPLE","CUMPLE")</f>
        <v>CUMPLE</v>
      </c>
    </row>
    <row r="879" spans="1:35" ht="14.25" customHeight="1" x14ac:dyDescent="0.35">
      <c r="A879" s="213" t="s">
        <v>121</v>
      </c>
      <c r="B879" s="214" t="s">
        <v>119</v>
      </c>
      <c r="C879" s="215">
        <v>43584</v>
      </c>
      <c r="D879" s="251">
        <v>0.41666666666666669</v>
      </c>
      <c r="E879" s="216">
        <v>79.2</v>
      </c>
      <c r="F879" s="216">
        <v>290</v>
      </c>
      <c r="G879" s="216">
        <v>80</v>
      </c>
      <c r="H879" s="216">
        <v>18.600000000000001</v>
      </c>
      <c r="I879" s="218">
        <v>2.79</v>
      </c>
      <c r="J879" s="242">
        <v>2.9020000000000001</v>
      </c>
      <c r="K879" s="218">
        <v>57.888999999999996</v>
      </c>
      <c r="L879" s="242">
        <v>1.3957600000000001</v>
      </c>
      <c r="M879" s="243">
        <v>0.67</v>
      </c>
      <c r="N879" s="243">
        <v>8.4700000000000006</v>
      </c>
      <c r="O879" s="244">
        <v>122000</v>
      </c>
      <c r="P879" s="51" t="str">
        <f>IF(M879&lt;NORMA!$O$7,"NO CUMPLE","CUMPLE")</f>
        <v>NO CUMPLE</v>
      </c>
      <c r="Q879" s="51" t="str">
        <f>IF(E879&gt;NORMA!$O$8,"NO CUMPLE","CUMPLE")</f>
        <v>CUMPLE</v>
      </c>
      <c r="R879" s="51" t="str">
        <f>IF(F879&gt;NORMA!$O$9,"NO CUMPLE","CUMPLE")</f>
        <v>NO CUMPLE</v>
      </c>
      <c r="S879" s="51" t="str">
        <f>IF(K879&gt;NORMA!$O$10,"NO CUMPLE","CUMPLE")</f>
        <v>NO CUMPLE</v>
      </c>
      <c r="T879" s="51" t="str">
        <f>IF(J879&gt;NORMA!$O$11,"NO CUMPLE","CUMPLE")</f>
        <v>CUMPLE</v>
      </c>
      <c r="U879" s="51" t="str">
        <f>IF(G879&gt;NORMA!$O$12,"NO CUMPLE","CUMPLE")</f>
        <v>CUMPLE</v>
      </c>
      <c r="V879" s="51" t="str">
        <f>IF(H879&gt;NORMA!$O$13,"NO CUMPLE","CUMPLE")</f>
        <v>CUMPLE</v>
      </c>
      <c r="W879" s="51" t="str">
        <f>IF(O879&gt;NORMA!$O$14,"NO CUMPLE","CUMPLE")</f>
        <v>CUMPLE</v>
      </c>
      <c r="X879" s="51" t="str">
        <f>IF(AND(N879&gt;=NORMA!$Q$4, N879&lt;=NORMA!$R$4),"CUMPLE","NO CUMPLE")</f>
        <v>CUMPLE</v>
      </c>
      <c r="Y879" s="51" t="str">
        <f>IF(I879&gt;NORMA!$O$16,"NO CUMPLE","CUMPLE")</f>
        <v>CUMPLE</v>
      </c>
      <c r="Z879" s="51" t="str">
        <f>IF($M879&lt;NORMA!$O$23,"NO CUMPLE","CUMPLE")</f>
        <v>NO CUMPLE</v>
      </c>
      <c r="AA879" s="51" t="str">
        <f>IF($E879&gt;NORMA!$O$24,"NO CUMPLE","CUMPLE")</f>
        <v>NO CUMPLE</v>
      </c>
      <c r="AB879" s="51" t="str">
        <f>IF($F879&gt;NORMA!$O$25,"NO CUMPLE","CUMPLE")</f>
        <v>NO CUMPLE</v>
      </c>
      <c r="AC879" s="51" t="str">
        <f>IF($K879&gt;NORMA!$O$26,"NO CUMPLE","CUMPLE")</f>
        <v>NO CUMPLE</v>
      </c>
      <c r="AD879" s="51" t="str">
        <f>IF($J879&gt;NORMA!$O$27,"NO CUMPLE","CUMPLE")</f>
        <v>CUMPLE</v>
      </c>
      <c r="AE879" s="51" t="str">
        <f>IF($G879&gt;NORMA!$O$28,"NO CUMPLE","CUMPLE")</f>
        <v>CUMPLE</v>
      </c>
      <c r="AF879" s="51" t="str">
        <f>IF($H879&gt;NORMA!$O$29,"NO CUMPLE","CUMPLE")</f>
        <v>NO CUMPLE</v>
      </c>
      <c r="AG879" s="51" t="str">
        <f>IF($O879&gt;NORMA!$O$30,"NO CUMPLE","CUMPLE")</f>
        <v>NO CUMPLE</v>
      </c>
      <c r="AH879" s="51" t="str">
        <f>IF(AND($N879&gt;=NORMA!$R$18, $N879&lt;=NORMA!$S$18),"CUMPLE","NO CUMPLE")</f>
        <v>CUMPLE</v>
      </c>
      <c r="AI879" s="51" t="str">
        <f>IF($I879&gt;NORMA!$O$32,"NO CUMPLE","CUMPLE")</f>
        <v>NO CUMPLE</v>
      </c>
    </row>
    <row r="880" spans="1:35" ht="14.25" customHeight="1" x14ac:dyDescent="0.35">
      <c r="A880" s="213" t="s">
        <v>120</v>
      </c>
      <c r="B880" s="214" t="s">
        <v>119</v>
      </c>
      <c r="C880" s="215">
        <v>43584</v>
      </c>
      <c r="D880" s="251">
        <v>0.25</v>
      </c>
      <c r="E880" s="216">
        <v>38.6</v>
      </c>
      <c r="F880" s="216">
        <v>202</v>
      </c>
      <c r="G880" s="216">
        <v>76</v>
      </c>
      <c r="H880" s="216">
        <v>10</v>
      </c>
      <c r="I880" s="218">
        <v>1.08</v>
      </c>
      <c r="J880" s="242">
        <v>1.9319999999999999</v>
      </c>
      <c r="K880" s="218">
        <v>21.37</v>
      </c>
      <c r="L880" s="242">
        <v>1.1011</v>
      </c>
      <c r="M880" s="243">
        <v>0.1</v>
      </c>
      <c r="N880" s="243">
        <v>8.36</v>
      </c>
      <c r="O880" s="244">
        <v>2490000</v>
      </c>
      <c r="P880" s="51" t="str">
        <f>IF(M880&lt;NORMA!$O$7,"NO CUMPLE","CUMPLE")</f>
        <v>NO CUMPLE</v>
      </c>
      <c r="Q880" s="51" t="str">
        <f>IF(E880&gt;NORMA!$O$8,"NO CUMPLE","CUMPLE")</f>
        <v>CUMPLE</v>
      </c>
      <c r="R880" s="51" t="str">
        <f>IF(F880&gt;NORMA!$O$9,"NO CUMPLE","CUMPLE")</f>
        <v>NO CUMPLE</v>
      </c>
      <c r="S880" s="51" t="str">
        <f>IF(K880&gt;NORMA!$O$10,"NO CUMPLE","CUMPLE")</f>
        <v>NO CUMPLE</v>
      </c>
      <c r="T880" s="51" t="str">
        <f>IF(J880&gt;NORMA!$O$11,"NO CUMPLE","CUMPLE")</f>
        <v>CUMPLE</v>
      </c>
      <c r="U880" s="51" t="str">
        <f>IF(G880&gt;NORMA!$O$12,"NO CUMPLE","CUMPLE")</f>
        <v>CUMPLE</v>
      </c>
      <c r="V880" s="51" t="str">
        <f>IF(H880&gt;NORMA!$O$13,"NO CUMPLE","CUMPLE")</f>
        <v>CUMPLE</v>
      </c>
      <c r="W880" s="51" t="str">
        <f>IF(O880&gt;NORMA!$O$14,"NO CUMPLE","CUMPLE")</f>
        <v>NO CUMPLE</v>
      </c>
      <c r="X880" s="51" t="str">
        <f>IF(AND(N880&gt;=NORMA!$Q$4, N880&lt;=NORMA!$R$4),"CUMPLE","NO CUMPLE")</f>
        <v>CUMPLE</v>
      </c>
      <c r="Y880" s="51" t="str">
        <f>IF(I880&gt;NORMA!$O$16,"NO CUMPLE","CUMPLE")</f>
        <v>CUMPLE</v>
      </c>
      <c r="Z880" s="51" t="str">
        <f>IF($M880&lt;NORMA!$O$23,"NO CUMPLE","CUMPLE")</f>
        <v>NO CUMPLE</v>
      </c>
      <c r="AA880" s="51" t="str">
        <f>IF($E880&gt;NORMA!$O$24,"NO CUMPLE","CUMPLE")</f>
        <v>NO CUMPLE</v>
      </c>
      <c r="AB880" s="51" t="str">
        <f>IF($F880&gt;NORMA!$O$25,"NO CUMPLE","CUMPLE")</f>
        <v>NO CUMPLE</v>
      </c>
      <c r="AC880" s="51" t="str">
        <f>IF($K880&gt;NORMA!$O$26,"NO CUMPLE","CUMPLE")</f>
        <v>NO CUMPLE</v>
      </c>
      <c r="AD880" s="51" t="str">
        <f>IF($J880&gt;NORMA!$O$27,"NO CUMPLE","CUMPLE")</f>
        <v>CUMPLE</v>
      </c>
      <c r="AE880" s="51" t="str">
        <f>IF($G880&gt;NORMA!$O$28,"NO CUMPLE","CUMPLE")</f>
        <v>CUMPLE</v>
      </c>
      <c r="AF880" s="51" t="str">
        <f>IF($H880&gt;NORMA!$O$29,"NO CUMPLE","CUMPLE")</f>
        <v>CUMPLE</v>
      </c>
      <c r="AG880" s="51" t="str">
        <f>IF($O880&gt;NORMA!$O$30,"NO CUMPLE","CUMPLE")</f>
        <v>NO CUMPLE</v>
      </c>
      <c r="AH880" s="51" t="str">
        <f>IF(AND($N880&gt;=NORMA!$R$18, $N880&lt;=NORMA!$S$18),"CUMPLE","NO CUMPLE")</f>
        <v>CUMPLE</v>
      </c>
      <c r="AI880" s="51" t="str">
        <f>IF($I880&gt;NORMA!$O$32,"NO CUMPLE","CUMPLE")</f>
        <v>NO CUMPLE</v>
      </c>
    </row>
    <row r="881" spans="1:35" ht="14.25" customHeight="1" x14ac:dyDescent="0.35">
      <c r="A881" s="213" t="s">
        <v>117</v>
      </c>
      <c r="B881" s="267" t="s">
        <v>119</v>
      </c>
      <c r="C881" s="215">
        <v>43592</v>
      </c>
      <c r="D881" s="251">
        <v>0.33333333333333331</v>
      </c>
      <c r="E881" s="216">
        <v>362</v>
      </c>
      <c r="F881" s="216">
        <v>858</v>
      </c>
      <c r="G881" s="216">
        <v>964</v>
      </c>
      <c r="H881" s="216">
        <v>10</v>
      </c>
      <c r="I881" s="218">
        <v>0.73</v>
      </c>
      <c r="J881" s="242">
        <v>2.488</v>
      </c>
      <c r="K881" s="218">
        <v>109.328</v>
      </c>
      <c r="L881" s="242">
        <v>0.45232</v>
      </c>
      <c r="M881" s="243">
        <v>4.21</v>
      </c>
      <c r="N881" s="243">
        <v>9.16</v>
      </c>
      <c r="O881" s="244">
        <v>13700</v>
      </c>
      <c r="P881" s="51" t="str">
        <f>IF(M881&lt;NORMA!$O$7,"NO CUMPLE","CUMPLE")</f>
        <v>CUMPLE</v>
      </c>
      <c r="Q881" s="51" t="str">
        <f>IF(E881&gt;NORMA!$O$8,"NO CUMPLE","CUMPLE")</f>
        <v>NO CUMPLE</v>
      </c>
      <c r="R881" s="51" t="str">
        <f>IF(F881&gt;NORMA!$O$9,"NO CUMPLE","CUMPLE")</f>
        <v>NO CUMPLE</v>
      </c>
      <c r="S881" s="51" t="str">
        <f>IF(K881&gt;NORMA!$O$10,"NO CUMPLE","CUMPLE")</f>
        <v>NO CUMPLE</v>
      </c>
      <c r="T881" s="51" t="str">
        <f>IF(J881&gt;NORMA!$O$11,"NO CUMPLE","CUMPLE")</f>
        <v>CUMPLE</v>
      </c>
      <c r="U881" s="51" t="str">
        <f>IF(G881&gt;NORMA!$O$12,"NO CUMPLE","CUMPLE")</f>
        <v>NO CUMPLE</v>
      </c>
      <c r="V881" s="51" t="str">
        <f>IF(H881&gt;NORMA!$O$13,"NO CUMPLE","CUMPLE")</f>
        <v>CUMPLE</v>
      </c>
      <c r="W881" s="51" t="str">
        <f>IF(O881&gt;NORMA!$O$14,"NO CUMPLE","CUMPLE")</f>
        <v>CUMPLE</v>
      </c>
      <c r="X881" s="51" t="str">
        <f>IF(AND(N881&gt;=NORMA!$Q$4, N881&lt;=NORMA!$R$4),"CUMPLE","NO CUMPLE")</f>
        <v>NO CUMPLE</v>
      </c>
      <c r="Y881" s="51" t="str">
        <f>IF(I881&gt;NORMA!$O$16,"NO CUMPLE","CUMPLE")</f>
        <v>CUMPLE</v>
      </c>
      <c r="Z881" s="51" t="str">
        <f>IF($M881&lt;NORMA!$O$23,"NO CUMPLE","CUMPLE")</f>
        <v>CUMPLE</v>
      </c>
      <c r="AA881" s="51" t="str">
        <f>IF($E881&gt;NORMA!$O$24,"NO CUMPLE","CUMPLE")</f>
        <v>NO CUMPLE</v>
      </c>
      <c r="AB881" s="51" t="str">
        <f>IF($F881&gt;NORMA!$O$25,"NO CUMPLE","CUMPLE")</f>
        <v>NO CUMPLE</v>
      </c>
      <c r="AC881" s="51" t="str">
        <f>IF($K881&gt;NORMA!$O$26,"NO CUMPLE","CUMPLE")</f>
        <v>NO CUMPLE</v>
      </c>
      <c r="AD881" s="51" t="str">
        <f>IF($J881&gt;NORMA!$O$27,"NO CUMPLE","CUMPLE")</f>
        <v>CUMPLE</v>
      </c>
      <c r="AE881" s="51" t="str">
        <f>IF($G881&gt;NORMA!$O$28,"NO CUMPLE","CUMPLE")</f>
        <v>NO CUMPLE</v>
      </c>
      <c r="AF881" s="51" t="str">
        <f>IF($H881&gt;NORMA!$O$29,"NO CUMPLE","CUMPLE")</f>
        <v>CUMPLE</v>
      </c>
      <c r="AG881" s="51" t="str">
        <f>IF($O881&gt;NORMA!$O$30,"NO CUMPLE","CUMPLE")</f>
        <v>CUMPLE</v>
      </c>
      <c r="AH881" s="51" t="str">
        <f>IF(AND($N881&gt;=NORMA!$R$18, $N881&lt;=NORMA!$S$18),"CUMPLE","NO CUMPLE")</f>
        <v>NO CUMPLE</v>
      </c>
      <c r="AI881" s="51" t="str">
        <f>IF($I881&gt;NORMA!$O$32,"NO CUMPLE","CUMPLE")</f>
        <v>CUMPLE</v>
      </c>
    </row>
    <row r="882" spans="1:35" ht="14.25" customHeight="1" x14ac:dyDescent="0.35">
      <c r="A882" s="213" t="s">
        <v>120</v>
      </c>
      <c r="B882" s="214" t="s">
        <v>119</v>
      </c>
      <c r="C882" s="215">
        <v>43599</v>
      </c>
      <c r="D882" s="251">
        <v>0.5</v>
      </c>
      <c r="E882" s="216">
        <v>65.8</v>
      </c>
      <c r="F882" s="216">
        <v>236</v>
      </c>
      <c r="G882" s="216">
        <v>120</v>
      </c>
      <c r="H882" s="216">
        <v>10</v>
      </c>
      <c r="I882" s="218">
        <v>0.62</v>
      </c>
      <c r="J882" s="242">
        <v>1.425</v>
      </c>
      <c r="K882" s="218">
        <v>59.237000000000002</v>
      </c>
      <c r="L882" s="242">
        <v>19.519599999999997</v>
      </c>
      <c r="M882" s="243">
        <v>1.23</v>
      </c>
      <c r="N882" s="243">
        <v>8.32</v>
      </c>
      <c r="O882" s="244">
        <v>1420000</v>
      </c>
      <c r="P882" s="51" t="str">
        <f>IF(M882&lt;NORMA!$O$7,"NO CUMPLE","CUMPLE")</f>
        <v>CUMPLE</v>
      </c>
      <c r="Q882" s="51" t="str">
        <f>IF(E882&gt;NORMA!$O$8,"NO CUMPLE","CUMPLE")</f>
        <v>CUMPLE</v>
      </c>
      <c r="R882" s="51" t="str">
        <f>IF(F882&gt;NORMA!$O$9,"NO CUMPLE","CUMPLE")</f>
        <v>NO CUMPLE</v>
      </c>
      <c r="S882" s="51" t="str">
        <f>IF(K882&gt;NORMA!$O$10,"NO CUMPLE","CUMPLE")</f>
        <v>NO CUMPLE</v>
      </c>
      <c r="T882" s="51" t="str">
        <f>IF(J882&gt;NORMA!$O$11,"NO CUMPLE","CUMPLE")</f>
        <v>CUMPLE</v>
      </c>
      <c r="U882" s="51" t="str">
        <f>IF(G882&gt;NORMA!$O$12,"NO CUMPLE","CUMPLE")</f>
        <v>CUMPLE</v>
      </c>
      <c r="V882" s="51" t="str">
        <f>IF(H882&gt;NORMA!$O$13,"NO CUMPLE","CUMPLE")</f>
        <v>CUMPLE</v>
      </c>
      <c r="W882" s="51" t="str">
        <f>IF(O882&gt;NORMA!$O$14,"NO CUMPLE","CUMPLE")</f>
        <v>NO CUMPLE</v>
      </c>
      <c r="X882" s="51" t="str">
        <f>IF(AND(N882&gt;=NORMA!$Q$4, N882&lt;=NORMA!$R$4),"CUMPLE","NO CUMPLE")</f>
        <v>CUMPLE</v>
      </c>
      <c r="Y882" s="51" t="str">
        <f>IF(I882&gt;NORMA!$O$16,"NO CUMPLE","CUMPLE")</f>
        <v>CUMPLE</v>
      </c>
      <c r="Z882" s="51" t="str">
        <f>IF($M882&lt;NORMA!$O$23,"NO CUMPLE","CUMPLE")</f>
        <v>NO CUMPLE</v>
      </c>
      <c r="AA882" s="51" t="str">
        <f>IF($E882&gt;NORMA!$O$24,"NO CUMPLE","CUMPLE")</f>
        <v>NO CUMPLE</v>
      </c>
      <c r="AB882" s="51" t="str">
        <f>IF($F882&gt;NORMA!$O$25,"NO CUMPLE","CUMPLE")</f>
        <v>NO CUMPLE</v>
      </c>
      <c r="AC882" s="51" t="str">
        <f>IF($K882&gt;NORMA!$O$26,"NO CUMPLE","CUMPLE")</f>
        <v>NO CUMPLE</v>
      </c>
      <c r="AD882" s="51" t="str">
        <f>IF($J882&gt;NORMA!$O$27,"NO CUMPLE","CUMPLE")</f>
        <v>CUMPLE</v>
      </c>
      <c r="AE882" s="51" t="str">
        <f>IF($G882&gt;NORMA!$O$28,"NO CUMPLE","CUMPLE")</f>
        <v>CUMPLE</v>
      </c>
      <c r="AF882" s="51" t="str">
        <f>IF($H882&gt;NORMA!$O$29,"NO CUMPLE","CUMPLE")</f>
        <v>CUMPLE</v>
      </c>
      <c r="AG882" s="51" t="str">
        <f>IF($O882&gt;NORMA!$O$30,"NO CUMPLE","CUMPLE")</f>
        <v>NO CUMPLE</v>
      </c>
      <c r="AH882" s="51" t="str">
        <f>IF(AND($N882&gt;=NORMA!$R$18, $N882&lt;=NORMA!$S$18),"CUMPLE","NO CUMPLE")</f>
        <v>CUMPLE</v>
      </c>
      <c r="AI882" s="51" t="str">
        <f>IF($I882&gt;NORMA!$O$32,"NO CUMPLE","CUMPLE")</f>
        <v>CUMPLE</v>
      </c>
    </row>
    <row r="883" spans="1:35" ht="14.25" customHeight="1" x14ac:dyDescent="0.35">
      <c r="A883" s="213" t="s">
        <v>121</v>
      </c>
      <c r="B883" s="214" t="s">
        <v>119</v>
      </c>
      <c r="C883" s="215">
        <v>43599</v>
      </c>
      <c r="D883" s="251">
        <v>0.66666666666666663</v>
      </c>
      <c r="E883" s="216">
        <v>69.2</v>
      </c>
      <c r="F883" s="216">
        <v>310</v>
      </c>
      <c r="G883" s="216">
        <v>130</v>
      </c>
      <c r="H883" s="216">
        <v>10</v>
      </c>
      <c r="I883" s="218">
        <v>0.64</v>
      </c>
      <c r="J883" s="242">
        <v>2.7069999999999999</v>
      </c>
      <c r="K883" s="218">
        <v>60.046999999999997</v>
      </c>
      <c r="L883" s="242">
        <v>20.1172</v>
      </c>
      <c r="M883" s="243">
        <v>0.93</v>
      </c>
      <c r="N883" s="243">
        <v>8.31</v>
      </c>
      <c r="O883" s="244">
        <v>1890000</v>
      </c>
      <c r="P883" s="51" t="str">
        <f>IF(M883&lt;NORMA!$O$7,"NO CUMPLE","CUMPLE")</f>
        <v>NO CUMPLE</v>
      </c>
      <c r="Q883" s="51" t="str">
        <f>IF(E883&gt;NORMA!$O$8,"NO CUMPLE","CUMPLE")</f>
        <v>CUMPLE</v>
      </c>
      <c r="R883" s="51" t="str">
        <f>IF(F883&gt;NORMA!$O$9,"NO CUMPLE","CUMPLE")</f>
        <v>NO CUMPLE</v>
      </c>
      <c r="S883" s="51" t="str">
        <f>IF(K883&gt;NORMA!$O$10,"NO CUMPLE","CUMPLE")</f>
        <v>NO CUMPLE</v>
      </c>
      <c r="T883" s="51" t="str">
        <f>IF(J883&gt;NORMA!$O$11,"NO CUMPLE","CUMPLE")</f>
        <v>CUMPLE</v>
      </c>
      <c r="U883" s="51" t="str">
        <f>IF(G883&gt;NORMA!$O$12,"NO CUMPLE","CUMPLE")</f>
        <v>CUMPLE</v>
      </c>
      <c r="V883" s="51" t="str">
        <f>IF(H883&gt;NORMA!$O$13,"NO CUMPLE","CUMPLE")</f>
        <v>CUMPLE</v>
      </c>
      <c r="W883" s="51" t="str">
        <f>IF(O883&gt;NORMA!$O$14,"NO CUMPLE","CUMPLE")</f>
        <v>NO CUMPLE</v>
      </c>
      <c r="X883" s="51" t="str">
        <f>IF(AND(N883&gt;=NORMA!$Q$4, N883&lt;=NORMA!$R$4),"CUMPLE","NO CUMPLE")</f>
        <v>CUMPLE</v>
      </c>
      <c r="Y883" s="51" t="str">
        <f>IF(I883&gt;NORMA!$O$16,"NO CUMPLE","CUMPLE")</f>
        <v>CUMPLE</v>
      </c>
      <c r="Z883" s="51" t="str">
        <f>IF($M883&lt;NORMA!$O$23,"NO CUMPLE","CUMPLE")</f>
        <v>NO CUMPLE</v>
      </c>
      <c r="AA883" s="51" t="str">
        <f>IF($E883&gt;NORMA!$O$24,"NO CUMPLE","CUMPLE")</f>
        <v>NO CUMPLE</v>
      </c>
      <c r="AB883" s="51" t="str">
        <f>IF($F883&gt;NORMA!$O$25,"NO CUMPLE","CUMPLE")</f>
        <v>NO CUMPLE</v>
      </c>
      <c r="AC883" s="51" t="str">
        <f>IF($K883&gt;NORMA!$O$26,"NO CUMPLE","CUMPLE")</f>
        <v>NO CUMPLE</v>
      </c>
      <c r="AD883" s="51" t="str">
        <f>IF($J883&gt;NORMA!$O$27,"NO CUMPLE","CUMPLE")</f>
        <v>CUMPLE</v>
      </c>
      <c r="AE883" s="51" t="str">
        <f>IF($G883&gt;NORMA!$O$28,"NO CUMPLE","CUMPLE")</f>
        <v>CUMPLE</v>
      </c>
      <c r="AF883" s="51" t="str">
        <f>IF($H883&gt;NORMA!$O$29,"NO CUMPLE","CUMPLE")</f>
        <v>CUMPLE</v>
      </c>
      <c r="AG883" s="51" t="str">
        <f>IF($O883&gt;NORMA!$O$30,"NO CUMPLE","CUMPLE")</f>
        <v>NO CUMPLE</v>
      </c>
      <c r="AH883" s="51" t="str">
        <f>IF(AND($N883&gt;=NORMA!$R$18, $N883&lt;=NORMA!$S$18),"CUMPLE","NO CUMPLE")</f>
        <v>CUMPLE</v>
      </c>
      <c r="AI883" s="51" t="str">
        <f>IF($I883&gt;NORMA!$O$32,"NO CUMPLE","CUMPLE")</f>
        <v>CUMPLE</v>
      </c>
    </row>
    <row r="884" spans="1:35" ht="14.25" customHeight="1" x14ac:dyDescent="0.35">
      <c r="A884" s="213" t="s">
        <v>118</v>
      </c>
      <c r="B884" s="214" t="s">
        <v>119</v>
      </c>
      <c r="C884" s="215">
        <v>43608</v>
      </c>
      <c r="D884" s="251">
        <v>0.33333333333333331</v>
      </c>
      <c r="E884" s="216">
        <v>17.3</v>
      </c>
      <c r="F884" s="216">
        <v>135</v>
      </c>
      <c r="G884" s="216">
        <v>54</v>
      </c>
      <c r="H884" s="216">
        <v>10</v>
      </c>
      <c r="I884" s="218">
        <v>0.4</v>
      </c>
      <c r="J884" s="242">
        <v>1.115</v>
      </c>
      <c r="K884" s="218">
        <v>4.5279999999999996</v>
      </c>
      <c r="L884" s="242">
        <v>0.93700000000000006</v>
      </c>
      <c r="M884" s="243">
        <v>0.94</v>
      </c>
      <c r="N884" s="243">
        <v>8.0500000000000007</v>
      </c>
      <c r="O884" s="244">
        <v>1070000</v>
      </c>
      <c r="P884" s="51" t="str">
        <f>IF(M884&lt;NORMA!$O$7,"NO CUMPLE","CUMPLE")</f>
        <v>NO CUMPLE</v>
      </c>
      <c r="Q884" s="51" t="str">
        <f>IF(E884&gt;NORMA!$O$8,"NO CUMPLE","CUMPLE")</f>
        <v>CUMPLE</v>
      </c>
      <c r="R884" s="51" t="str">
        <f>IF(F884&gt;NORMA!$O$9,"NO CUMPLE","CUMPLE")</f>
        <v>CUMPLE</v>
      </c>
      <c r="S884" s="51" t="str">
        <f>IF(K884&gt;NORMA!$O$10,"NO CUMPLE","CUMPLE")</f>
        <v>CUMPLE</v>
      </c>
      <c r="T884" s="51" t="str">
        <f>IF(J884&gt;NORMA!$O$11,"NO CUMPLE","CUMPLE")</f>
        <v>CUMPLE</v>
      </c>
      <c r="U884" s="51" t="str">
        <f>IF(G884&gt;NORMA!$O$12,"NO CUMPLE","CUMPLE")</f>
        <v>CUMPLE</v>
      </c>
      <c r="V884" s="51" t="str">
        <f>IF(H884&gt;NORMA!$O$13,"NO CUMPLE","CUMPLE")</f>
        <v>CUMPLE</v>
      </c>
      <c r="W884" s="51" t="str">
        <f>IF(O884&gt;NORMA!$O$14,"NO CUMPLE","CUMPLE")</f>
        <v>NO CUMPLE</v>
      </c>
      <c r="X884" s="51" t="str">
        <f>IF(AND(N884&gt;=NORMA!$Q$4, N884&lt;=NORMA!$R$4),"CUMPLE","NO CUMPLE")</f>
        <v>CUMPLE</v>
      </c>
      <c r="Y884" s="51" t="str">
        <f>IF(I884&gt;NORMA!$O$16,"NO CUMPLE","CUMPLE")</f>
        <v>CUMPLE</v>
      </c>
      <c r="Z884" s="51" t="str">
        <f>IF($M884&lt;NORMA!$O$23,"NO CUMPLE","CUMPLE")</f>
        <v>NO CUMPLE</v>
      </c>
      <c r="AA884" s="51" t="str">
        <f>IF($E884&gt;NORMA!$O$24,"NO CUMPLE","CUMPLE")</f>
        <v>CUMPLE</v>
      </c>
      <c r="AB884" s="51" t="str">
        <f>IF($F884&gt;NORMA!$O$25,"NO CUMPLE","CUMPLE")</f>
        <v>NO CUMPLE</v>
      </c>
      <c r="AC884" s="51" t="str">
        <f>IF($K884&gt;NORMA!$O$26,"NO CUMPLE","CUMPLE")</f>
        <v>CUMPLE</v>
      </c>
      <c r="AD884" s="51" t="str">
        <f>IF($J884&gt;NORMA!$O$27,"NO CUMPLE","CUMPLE")</f>
        <v>CUMPLE</v>
      </c>
      <c r="AE884" s="51" t="str">
        <f>IF($G884&gt;NORMA!$O$28,"NO CUMPLE","CUMPLE")</f>
        <v>CUMPLE</v>
      </c>
      <c r="AF884" s="51" t="str">
        <f>IF($H884&gt;NORMA!$O$29,"NO CUMPLE","CUMPLE")</f>
        <v>CUMPLE</v>
      </c>
      <c r="AG884" s="51" t="str">
        <f>IF($O884&gt;NORMA!$O$30,"NO CUMPLE","CUMPLE")</f>
        <v>NO CUMPLE</v>
      </c>
      <c r="AH884" s="51" t="str">
        <f>IF(AND($N884&gt;=NORMA!$R$18, $N884&lt;=NORMA!$S$18),"CUMPLE","NO CUMPLE")</f>
        <v>CUMPLE</v>
      </c>
      <c r="AI884" s="51" t="str">
        <f>IF($I884&gt;NORMA!$O$32,"NO CUMPLE","CUMPLE")</f>
        <v>CUMPLE</v>
      </c>
    </row>
    <row r="885" spans="1:35" ht="14.25" customHeight="1" x14ac:dyDescent="0.35">
      <c r="A885" s="213" t="s">
        <v>117</v>
      </c>
      <c r="B885" s="267" t="s">
        <v>119</v>
      </c>
      <c r="C885" s="215">
        <v>43608</v>
      </c>
      <c r="D885" s="251">
        <v>0.5</v>
      </c>
      <c r="E885" s="216">
        <v>104</v>
      </c>
      <c r="F885" s="216">
        <v>356</v>
      </c>
      <c r="G885" s="216">
        <v>956</v>
      </c>
      <c r="H885" s="216">
        <v>10</v>
      </c>
      <c r="I885" s="218">
        <v>0.4</v>
      </c>
      <c r="J885" s="242">
        <v>3.1789999999999998</v>
      </c>
      <c r="K885" s="218">
        <v>6.4689999999999994</v>
      </c>
      <c r="L885" s="242">
        <v>0.75460000000000005</v>
      </c>
      <c r="M885" s="243">
        <v>5.43</v>
      </c>
      <c r="N885" s="243">
        <v>9.9600000000000009</v>
      </c>
      <c r="O885" s="244">
        <v>5820</v>
      </c>
      <c r="P885" s="51" t="str">
        <f>IF(M885&lt;NORMA!$O$7,"NO CUMPLE","CUMPLE")</f>
        <v>CUMPLE</v>
      </c>
      <c r="Q885" s="51" t="str">
        <f>IF(E885&gt;NORMA!$O$8,"NO CUMPLE","CUMPLE")</f>
        <v>NO CUMPLE</v>
      </c>
      <c r="R885" s="51" t="str">
        <f>IF(F885&gt;NORMA!$O$9,"NO CUMPLE","CUMPLE")</f>
        <v>NO CUMPLE</v>
      </c>
      <c r="S885" s="51" t="str">
        <f>IF(K885&gt;NORMA!$O$10,"NO CUMPLE","CUMPLE")</f>
        <v>CUMPLE</v>
      </c>
      <c r="T885" s="51" t="str">
        <f>IF(J885&gt;NORMA!$O$11,"NO CUMPLE","CUMPLE")</f>
        <v>CUMPLE</v>
      </c>
      <c r="U885" s="51" t="str">
        <f>IF(G885&gt;NORMA!$O$12,"NO CUMPLE","CUMPLE")</f>
        <v>NO CUMPLE</v>
      </c>
      <c r="V885" s="51" t="str">
        <f>IF(H885&gt;NORMA!$O$13,"NO CUMPLE","CUMPLE")</f>
        <v>CUMPLE</v>
      </c>
      <c r="W885" s="51" t="str">
        <f>IF(O885&gt;NORMA!$O$14,"NO CUMPLE","CUMPLE")</f>
        <v>CUMPLE</v>
      </c>
      <c r="X885" s="51" t="str">
        <f>IF(AND(N885&gt;=NORMA!$Q$4, N885&lt;=NORMA!$R$4),"CUMPLE","NO CUMPLE")</f>
        <v>NO CUMPLE</v>
      </c>
      <c r="Y885" s="51" t="str">
        <f>IF(I885&gt;NORMA!$O$16,"NO CUMPLE","CUMPLE")</f>
        <v>CUMPLE</v>
      </c>
      <c r="Z885" s="51" t="str">
        <f>IF($M885&lt;NORMA!$O$23,"NO CUMPLE","CUMPLE")</f>
        <v>CUMPLE</v>
      </c>
      <c r="AA885" s="51" t="str">
        <f>IF($E885&gt;NORMA!$O$24,"NO CUMPLE","CUMPLE")</f>
        <v>NO CUMPLE</v>
      </c>
      <c r="AB885" s="51" t="str">
        <f>IF($F885&gt;NORMA!$O$25,"NO CUMPLE","CUMPLE")</f>
        <v>NO CUMPLE</v>
      </c>
      <c r="AC885" s="51" t="str">
        <f>IF($K885&gt;NORMA!$O$26,"NO CUMPLE","CUMPLE")</f>
        <v>CUMPLE</v>
      </c>
      <c r="AD885" s="51" t="str">
        <f>IF($J885&gt;NORMA!$O$27,"NO CUMPLE","CUMPLE")</f>
        <v>NO CUMPLE</v>
      </c>
      <c r="AE885" s="51" t="str">
        <f>IF($G885&gt;NORMA!$O$28,"NO CUMPLE","CUMPLE")</f>
        <v>NO CUMPLE</v>
      </c>
      <c r="AF885" s="51" t="str">
        <f>IF($H885&gt;NORMA!$O$29,"NO CUMPLE","CUMPLE")</f>
        <v>CUMPLE</v>
      </c>
      <c r="AG885" s="51" t="str">
        <f>IF($O885&gt;NORMA!$O$30,"NO CUMPLE","CUMPLE")</f>
        <v>CUMPLE</v>
      </c>
      <c r="AH885" s="51" t="str">
        <f>IF(AND($N885&gt;=NORMA!$R$18, $N885&lt;=NORMA!$S$18),"CUMPLE","NO CUMPLE")</f>
        <v>NO CUMPLE</v>
      </c>
      <c r="AI885" s="51" t="str">
        <f>IF($I885&gt;NORMA!$O$32,"NO CUMPLE","CUMPLE")</f>
        <v>CUMPLE</v>
      </c>
    </row>
    <row r="886" spans="1:35" ht="14.25" customHeight="1" x14ac:dyDescent="0.35">
      <c r="A886" s="213" t="s">
        <v>120</v>
      </c>
      <c r="B886" s="214" t="s">
        <v>119</v>
      </c>
      <c r="C886" s="215">
        <v>43612</v>
      </c>
      <c r="D886" s="251">
        <v>0.58333333333333337</v>
      </c>
      <c r="E886" s="216">
        <v>2</v>
      </c>
      <c r="F886" s="216">
        <v>170</v>
      </c>
      <c r="G886" s="216">
        <v>94</v>
      </c>
      <c r="H886" s="216">
        <v>15.6</v>
      </c>
      <c r="I886" s="218">
        <v>0.85</v>
      </c>
      <c r="J886" s="242">
        <v>0.29699999999999999</v>
      </c>
      <c r="K886" s="218">
        <v>5.0869999999999997</v>
      </c>
      <c r="L886" s="242">
        <v>2.2734000000000001</v>
      </c>
      <c r="M886" s="243">
        <v>0.4</v>
      </c>
      <c r="N886" s="243">
        <v>8.1300000000000008</v>
      </c>
      <c r="O886" s="244">
        <v>2470</v>
      </c>
      <c r="P886" s="51" t="str">
        <f>IF(M886&lt;NORMA!$O$7,"NO CUMPLE","CUMPLE")</f>
        <v>NO CUMPLE</v>
      </c>
      <c r="Q886" s="51" t="str">
        <f>IF(E886&gt;NORMA!$O$8,"NO CUMPLE","CUMPLE")</f>
        <v>CUMPLE</v>
      </c>
      <c r="R886" s="51" t="str">
        <f>IF(F886&gt;NORMA!$O$9,"NO CUMPLE","CUMPLE")</f>
        <v>CUMPLE</v>
      </c>
      <c r="S886" s="51" t="str">
        <f>IF(K886&gt;NORMA!$O$10,"NO CUMPLE","CUMPLE")</f>
        <v>CUMPLE</v>
      </c>
      <c r="T886" s="51" t="str">
        <f>IF(J886&gt;NORMA!$O$11,"NO CUMPLE","CUMPLE")</f>
        <v>CUMPLE</v>
      </c>
      <c r="U886" s="51" t="str">
        <f>IF(G886&gt;NORMA!$O$12,"NO CUMPLE","CUMPLE")</f>
        <v>CUMPLE</v>
      </c>
      <c r="V886" s="51" t="str">
        <f>IF(H886&gt;NORMA!$O$13,"NO CUMPLE","CUMPLE")</f>
        <v>CUMPLE</v>
      </c>
      <c r="W886" s="51" t="str">
        <f>IF(O886&gt;NORMA!$O$14,"NO CUMPLE","CUMPLE")</f>
        <v>CUMPLE</v>
      </c>
      <c r="X886" s="51" t="str">
        <f>IF(AND(N886&gt;=NORMA!$Q$4, N886&lt;=NORMA!$R$4),"CUMPLE","NO CUMPLE")</f>
        <v>CUMPLE</v>
      </c>
      <c r="Y886" s="51" t="str">
        <f>IF(I886&gt;NORMA!$O$16,"NO CUMPLE","CUMPLE")</f>
        <v>CUMPLE</v>
      </c>
      <c r="Z886" s="51" t="str">
        <f>IF($M886&lt;NORMA!$O$23,"NO CUMPLE","CUMPLE")</f>
        <v>NO CUMPLE</v>
      </c>
      <c r="AA886" s="51" t="str">
        <f>IF($E886&gt;NORMA!$O$24,"NO CUMPLE","CUMPLE")</f>
        <v>CUMPLE</v>
      </c>
      <c r="AB886" s="51" t="str">
        <f>IF($F886&gt;NORMA!$O$25,"NO CUMPLE","CUMPLE")</f>
        <v>NO CUMPLE</v>
      </c>
      <c r="AC886" s="51" t="str">
        <f>IF($K886&gt;NORMA!$O$26,"NO CUMPLE","CUMPLE")</f>
        <v>CUMPLE</v>
      </c>
      <c r="AD886" s="51" t="str">
        <f>IF($J886&gt;NORMA!$O$27,"NO CUMPLE","CUMPLE")</f>
        <v>CUMPLE</v>
      </c>
      <c r="AE886" s="51" t="str">
        <f>IF($G886&gt;NORMA!$O$28,"NO CUMPLE","CUMPLE")</f>
        <v>CUMPLE</v>
      </c>
      <c r="AF886" s="51" t="str">
        <f>IF($H886&gt;NORMA!$O$29,"NO CUMPLE","CUMPLE")</f>
        <v>NO CUMPLE</v>
      </c>
      <c r="AG886" s="51" t="str">
        <f>IF($O886&gt;NORMA!$O$30,"NO CUMPLE","CUMPLE")</f>
        <v>CUMPLE</v>
      </c>
      <c r="AH886" s="51" t="str">
        <f>IF(AND($N886&gt;=NORMA!$R$18, $N886&lt;=NORMA!$S$18),"CUMPLE","NO CUMPLE")</f>
        <v>CUMPLE</v>
      </c>
      <c r="AI886" s="51" t="str">
        <f>IF($I886&gt;NORMA!$O$32,"NO CUMPLE","CUMPLE")</f>
        <v>CUMPLE</v>
      </c>
    </row>
    <row r="887" spans="1:35" ht="14.25" customHeight="1" x14ac:dyDescent="0.35">
      <c r="A887" s="213" t="s">
        <v>120</v>
      </c>
      <c r="B887" s="214" t="s">
        <v>119</v>
      </c>
      <c r="C887" s="215">
        <v>43626</v>
      </c>
      <c r="D887" s="251">
        <v>0.33333333333333331</v>
      </c>
      <c r="E887" s="216">
        <v>19.7</v>
      </c>
      <c r="F887" s="216">
        <v>184</v>
      </c>
      <c r="G887" s="216">
        <v>182</v>
      </c>
      <c r="H887" s="216">
        <v>10</v>
      </c>
      <c r="I887" s="218">
        <v>0.43</v>
      </c>
      <c r="J887" s="242">
        <v>1.633</v>
      </c>
      <c r="K887" s="218">
        <v>46.487000000000002</v>
      </c>
      <c r="L887" s="242">
        <v>5.2990000000000004</v>
      </c>
      <c r="M887" s="243">
        <v>1.21</v>
      </c>
      <c r="N887" s="243">
        <v>7.77</v>
      </c>
      <c r="O887" s="244">
        <v>489000</v>
      </c>
      <c r="P887" s="51" t="str">
        <f>IF(M887&lt;NORMA!$O$7,"NO CUMPLE","CUMPLE")</f>
        <v>CUMPLE</v>
      </c>
      <c r="Q887" s="51" t="str">
        <f>IF(E887&gt;NORMA!$O$8,"NO CUMPLE","CUMPLE")</f>
        <v>CUMPLE</v>
      </c>
      <c r="R887" s="51" t="str">
        <f>IF(F887&gt;NORMA!$O$9,"NO CUMPLE","CUMPLE")</f>
        <v>CUMPLE</v>
      </c>
      <c r="S887" s="51" t="str">
        <f>IF(K887&gt;NORMA!$O$10,"NO CUMPLE","CUMPLE")</f>
        <v>NO CUMPLE</v>
      </c>
      <c r="T887" s="51" t="str">
        <f>IF(J887&gt;NORMA!$O$11,"NO CUMPLE","CUMPLE")</f>
        <v>CUMPLE</v>
      </c>
      <c r="U887" s="51" t="str">
        <f>IF(G887&gt;NORMA!$O$12,"NO CUMPLE","CUMPLE")</f>
        <v>NO CUMPLE</v>
      </c>
      <c r="V887" s="51" t="str">
        <f>IF(H887&gt;NORMA!$O$13,"NO CUMPLE","CUMPLE")</f>
        <v>CUMPLE</v>
      </c>
      <c r="W887" s="51" t="str">
        <f>IF(O887&gt;NORMA!$O$14,"NO CUMPLE","CUMPLE")</f>
        <v>CUMPLE</v>
      </c>
      <c r="X887" s="51" t="str">
        <f>IF(AND(N887&gt;=NORMA!$Q$4, N887&lt;=NORMA!$R$4),"CUMPLE","NO CUMPLE")</f>
        <v>CUMPLE</v>
      </c>
      <c r="Y887" s="51" t="str">
        <f>IF(I887&gt;NORMA!$O$16,"NO CUMPLE","CUMPLE")</f>
        <v>CUMPLE</v>
      </c>
      <c r="Z887" s="51" t="str">
        <f>IF($M887&lt;NORMA!$O$23,"NO CUMPLE","CUMPLE")</f>
        <v>NO CUMPLE</v>
      </c>
      <c r="AA887" s="51" t="str">
        <f>IF($E887&gt;NORMA!$O$24,"NO CUMPLE","CUMPLE")</f>
        <v>CUMPLE</v>
      </c>
      <c r="AB887" s="51" t="str">
        <f>IF($F887&gt;NORMA!$O$25,"NO CUMPLE","CUMPLE")</f>
        <v>NO CUMPLE</v>
      </c>
      <c r="AC887" s="51" t="str">
        <f>IF($K887&gt;NORMA!$O$26,"NO CUMPLE","CUMPLE")</f>
        <v>NO CUMPLE</v>
      </c>
      <c r="AD887" s="51" t="str">
        <f>IF($J887&gt;NORMA!$O$27,"NO CUMPLE","CUMPLE")</f>
        <v>CUMPLE</v>
      </c>
      <c r="AE887" s="51" t="str">
        <f>IF($G887&gt;NORMA!$O$28,"NO CUMPLE","CUMPLE")</f>
        <v>NO CUMPLE</v>
      </c>
      <c r="AF887" s="51" t="str">
        <f>IF($H887&gt;NORMA!$O$29,"NO CUMPLE","CUMPLE")</f>
        <v>CUMPLE</v>
      </c>
      <c r="AG887" s="51" t="str">
        <f>IF($O887&gt;NORMA!$O$30,"NO CUMPLE","CUMPLE")</f>
        <v>NO CUMPLE</v>
      </c>
      <c r="AH887" s="51" t="str">
        <f>IF(AND($N887&gt;=NORMA!$R$18, $N887&lt;=NORMA!$S$18),"CUMPLE","NO CUMPLE")</f>
        <v>CUMPLE</v>
      </c>
      <c r="AI887" s="51" t="str">
        <f>IF($I887&gt;NORMA!$O$32,"NO CUMPLE","CUMPLE")</f>
        <v>CUMPLE</v>
      </c>
    </row>
    <row r="888" spans="1:35" ht="14.25" customHeight="1" x14ac:dyDescent="0.35">
      <c r="A888" s="213" t="s">
        <v>121</v>
      </c>
      <c r="B888" s="214" t="s">
        <v>119</v>
      </c>
      <c r="C888" s="215">
        <v>43626</v>
      </c>
      <c r="D888" s="251">
        <v>0.5</v>
      </c>
      <c r="E888" s="216">
        <v>15</v>
      </c>
      <c r="F888" s="216">
        <v>236</v>
      </c>
      <c r="G888" s="216">
        <v>290</v>
      </c>
      <c r="H888" s="216">
        <v>15.2</v>
      </c>
      <c r="I888" s="218">
        <v>0.72299999999999998</v>
      </c>
      <c r="J888" s="242">
        <v>2.6739999999999999</v>
      </c>
      <c r="K888" s="218">
        <v>12.896999999999998</v>
      </c>
      <c r="L888" s="242">
        <v>5.6443999999999992</v>
      </c>
      <c r="M888" s="243">
        <v>0.86</v>
      </c>
      <c r="N888" s="243">
        <v>7.8</v>
      </c>
      <c r="O888" s="244">
        <v>591000</v>
      </c>
      <c r="P888" s="51" t="str">
        <f>IF(M888&lt;NORMA!$O$7,"NO CUMPLE","CUMPLE")</f>
        <v>NO CUMPLE</v>
      </c>
      <c r="Q888" s="51" t="str">
        <f>IF(E888&gt;NORMA!$O$8,"NO CUMPLE","CUMPLE")</f>
        <v>CUMPLE</v>
      </c>
      <c r="R888" s="51" t="str">
        <f>IF(F888&gt;NORMA!$O$9,"NO CUMPLE","CUMPLE")</f>
        <v>NO CUMPLE</v>
      </c>
      <c r="S888" s="51" t="str">
        <f>IF(K888&gt;NORMA!$O$10,"NO CUMPLE","CUMPLE")</f>
        <v>CUMPLE</v>
      </c>
      <c r="T888" s="51" t="str">
        <f>IF(J888&gt;NORMA!$O$11,"NO CUMPLE","CUMPLE")</f>
        <v>CUMPLE</v>
      </c>
      <c r="U888" s="51" t="str">
        <f>IF(G888&gt;NORMA!$O$12,"NO CUMPLE","CUMPLE")</f>
        <v>NO CUMPLE</v>
      </c>
      <c r="V888" s="51" t="str">
        <f>IF(H888&gt;NORMA!$O$13,"NO CUMPLE","CUMPLE")</f>
        <v>CUMPLE</v>
      </c>
      <c r="W888" s="51" t="str">
        <f>IF(O888&gt;NORMA!$O$14,"NO CUMPLE","CUMPLE")</f>
        <v>CUMPLE</v>
      </c>
      <c r="X888" s="51" t="str">
        <f>IF(AND(N888&gt;=NORMA!$Q$4, N888&lt;=NORMA!$R$4),"CUMPLE","NO CUMPLE")</f>
        <v>CUMPLE</v>
      </c>
      <c r="Y888" s="51" t="str">
        <f>IF(I888&gt;NORMA!$O$16,"NO CUMPLE","CUMPLE")</f>
        <v>CUMPLE</v>
      </c>
      <c r="Z888" s="51" t="str">
        <f>IF($M888&lt;NORMA!$O$23,"NO CUMPLE","CUMPLE")</f>
        <v>NO CUMPLE</v>
      </c>
      <c r="AA888" s="51" t="str">
        <f>IF($E888&gt;NORMA!$O$24,"NO CUMPLE","CUMPLE")</f>
        <v>CUMPLE</v>
      </c>
      <c r="AB888" s="51" t="str">
        <f>IF($F888&gt;NORMA!$O$25,"NO CUMPLE","CUMPLE")</f>
        <v>NO CUMPLE</v>
      </c>
      <c r="AC888" s="51" t="str">
        <f>IF($K888&gt;NORMA!$O$26,"NO CUMPLE","CUMPLE")</f>
        <v>NO CUMPLE</v>
      </c>
      <c r="AD888" s="51" t="str">
        <f>IF($J888&gt;NORMA!$O$27,"NO CUMPLE","CUMPLE")</f>
        <v>CUMPLE</v>
      </c>
      <c r="AE888" s="51" t="str">
        <f>IF($G888&gt;NORMA!$O$28,"NO CUMPLE","CUMPLE")</f>
        <v>NO CUMPLE</v>
      </c>
      <c r="AF888" s="51" t="str">
        <f>IF($H888&gt;NORMA!$O$29,"NO CUMPLE","CUMPLE")</f>
        <v>NO CUMPLE</v>
      </c>
      <c r="AG888" s="51" t="str">
        <f>IF($O888&gt;NORMA!$O$30,"NO CUMPLE","CUMPLE")</f>
        <v>NO CUMPLE</v>
      </c>
      <c r="AH888" s="51" t="str">
        <f>IF(AND($N888&gt;=NORMA!$R$18, $N888&lt;=NORMA!$S$18),"CUMPLE","NO CUMPLE")</f>
        <v>CUMPLE</v>
      </c>
      <c r="AI888" s="51" t="str">
        <f>IF($I888&gt;NORMA!$O$32,"NO CUMPLE","CUMPLE")</f>
        <v>CUMPLE</v>
      </c>
    </row>
    <row r="889" spans="1:35" ht="14.25" customHeight="1" x14ac:dyDescent="0.35">
      <c r="A889" s="213" t="s">
        <v>118</v>
      </c>
      <c r="B889" s="214" t="s">
        <v>119</v>
      </c>
      <c r="C889" s="215">
        <v>43634</v>
      </c>
      <c r="D889" s="251">
        <v>0.66666666666666663</v>
      </c>
      <c r="E889" s="216">
        <v>9.3000000000000007</v>
      </c>
      <c r="F889" s="216">
        <v>166</v>
      </c>
      <c r="G889" s="216">
        <v>42</v>
      </c>
      <c r="H889" s="216">
        <v>10</v>
      </c>
      <c r="I889" s="218">
        <v>0.4</v>
      </c>
      <c r="J889" s="242">
        <v>0.52</v>
      </c>
      <c r="K889" s="218">
        <v>8.6069999999999993</v>
      </c>
      <c r="L889" s="242">
        <v>18.659200000000002</v>
      </c>
      <c r="M889" s="243">
        <v>1.5</v>
      </c>
      <c r="N889" s="243">
        <v>7.94</v>
      </c>
      <c r="O889" s="244">
        <v>9700</v>
      </c>
      <c r="P889" s="51" t="str">
        <f>IF(M889&lt;NORMA!$O$7,"NO CUMPLE","CUMPLE")</f>
        <v>CUMPLE</v>
      </c>
      <c r="Q889" s="51" t="str">
        <f>IF(E889&gt;NORMA!$O$8,"NO CUMPLE","CUMPLE")</f>
        <v>CUMPLE</v>
      </c>
      <c r="R889" s="51" t="str">
        <f>IF(F889&gt;NORMA!$O$9,"NO CUMPLE","CUMPLE")</f>
        <v>CUMPLE</v>
      </c>
      <c r="S889" s="51" t="str">
        <f>IF(K889&gt;NORMA!$O$10,"NO CUMPLE","CUMPLE")</f>
        <v>CUMPLE</v>
      </c>
      <c r="T889" s="51" t="str">
        <f>IF(J889&gt;NORMA!$O$11,"NO CUMPLE","CUMPLE")</f>
        <v>CUMPLE</v>
      </c>
      <c r="U889" s="51" t="str">
        <f>IF(G889&gt;NORMA!$O$12,"NO CUMPLE","CUMPLE")</f>
        <v>CUMPLE</v>
      </c>
      <c r="V889" s="51" t="str">
        <f>IF(H889&gt;NORMA!$O$13,"NO CUMPLE","CUMPLE")</f>
        <v>CUMPLE</v>
      </c>
      <c r="W889" s="51" t="str">
        <f>IF(O889&gt;NORMA!$O$14,"NO CUMPLE","CUMPLE")</f>
        <v>CUMPLE</v>
      </c>
      <c r="X889" s="51" t="str">
        <f>IF(AND(N889&gt;=NORMA!$Q$4, N889&lt;=NORMA!$R$4),"CUMPLE","NO CUMPLE")</f>
        <v>CUMPLE</v>
      </c>
      <c r="Y889" s="51" t="str">
        <f>IF(I889&gt;NORMA!$O$16,"NO CUMPLE","CUMPLE")</f>
        <v>CUMPLE</v>
      </c>
      <c r="Z889" s="51" t="str">
        <f>IF($M889&lt;NORMA!$O$23,"NO CUMPLE","CUMPLE")</f>
        <v>NO CUMPLE</v>
      </c>
      <c r="AA889" s="51" t="str">
        <f>IF($E889&gt;NORMA!$O$24,"NO CUMPLE","CUMPLE")</f>
        <v>CUMPLE</v>
      </c>
      <c r="AB889" s="51" t="str">
        <f>IF($F889&gt;NORMA!$O$25,"NO CUMPLE","CUMPLE")</f>
        <v>NO CUMPLE</v>
      </c>
      <c r="AC889" s="51" t="str">
        <f>IF($K889&gt;NORMA!$O$26,"NO CUMPLE","CUMPLE")</f>
        <v>CUMPLE</v>
      </c>
      <c r="AD889" s="51" t="str">
        <f>IF($J889&gt;NORMA!$O$27,"NO CUMPLE","CUMPLE")</f>
        <v>CUMPLE</v>
      </c>
      <c r="AE889" s="51" t="str">
        <f>IF($G889&gt;NORMA!$O$28,"NO CUMPLE","CUMPLE")</f>
        <v>CUMPLE</v>
      </c>
      <c r="AF889" s="51" t="str">
        <f>IF($H889&gt;NORMA!$O$29,"NO CUMPLE","CUMPLE")</f>
        <v>CUMPLE</v>
      </c>
      <c r="AG889" s="51" t="str">
        <f>IF($O889&gt;NORMA!$O$30,"NO CUMPLE","CUMPLE")</f>
        <v>CUMPLE</v>
      </c>
      <c r="AH889" s="51" t="str">
        <f>IF(AND($N889&gt;=NORMA!$R$18, $N889&lt;=NORMA!$S$18),"CUMPLE","NO CUMPLE")</f>
        <v>CUMPLE</v>
      </c>
      <c r="AI889" s="51" t="str">
        <f>IF($I889&gt;NORMA!$O$32,"NO CUMPLE","CUMPLE")</f>
        <v>CUMPLE</v>
      </c>
    </row>
    <row r="890" spans="1:35" ht="14.25" customHeight="1" x14ac:dyDescent="0.35">
      <c r="A890" s="213" t="s">
        <v>121</v>
      </c>
      <c r="B890" s="214" t="s">
        <v>119</v>
      </c>
      <c r="C890" s="215">
        <v>43634</v>
      </c>
      <c r="D890" s="251">
        <v>0.33333333333333331</v>
      </c>
      <c r="E890" s="216">
        <v>5.7</v>
      </c>
      <c r="F890" s="216">
        <v>40.799999999999997</v>
      </c>
      <c r="G890" s="216">
        <v>62</v>
      </c>
      <c r="H890" s="216">
        <v>10</v>
      </c>
      <c r="I890" s="218">
        <v>0.4</v>
      </c>
      <c r="J890" s="242">
        <v>0.60699999999999998</v>
      </c>
      <c r="K890" s="218">
        <v>7.6069999999999993</v>
      </c>
      <c r="L890" s="242">
        <v>20.101200000000002</v>
      </c>
      <c r="M890" s="243">
        <v>0.85</v>
      </c>
      <c r="N890" s="243">
        <v>7.72</v>
      </c>
      <c r="O890" s="244">
        <v>15</v>
      </c>
      <c r="P890" s="51" t="str">
        <f>IF(M890&lt;NORMA!$O$7,"NO CUMPLE","CUMPLE")</f>
        <v>NO CUMPLE</v>
      </c>
      <c r="Q890" s="51" t="str">
        <f>IF(E890&gt;NORMA!$O$8,"NO CUMPLE","CUMPLE")</f>
        <v>CUMPLE</v>
      </c>
      <c r="R890" s="51" t="str">
        <f>IF(F890&gt;NORMA!$O$9,"NO CUMPLE","CUMPLE")</f>
        <v>CUMPLE</v>
      </c>
      <c r="S890" s="51" t="str">
        <f>IF(K890&gt;NORMA!$O$10,"NO CUMPLE","CUMPLE")</f>
        <v>CUMPLE</v>
      </c>
      <c r="T890" s="51" t="str">
        <f>IF(J890&gt;NORMA!$O$11,"NO CUMPLE","CUMPLE")</f>
        <v>CUMPLE</v>
      </c>
      <c r="U890" s="51" t="str">
        <f>IF(G890&gt;NORMA!$O$12,"NO CUMPLE","CUMPLE")</f>
        <v>CUMPLE</v>
      </c>
      <c r="V890" s="51" t="str">
        <f>IF(H890&gt;NORMA!$O$13,"NO CUMPLE","CUMPLE")</f>
        <v>CUMPLE</v>
      </c>
      <c r="W890" s="51" t="str">
        <f>IF(O890&gt;NORMA!$O$14,"NO CUMPLE","CUMPLE")</f>
        <v>CUMPLE</v>
      </c>
      <c r="X890" s="51" t="str">
        <f>IF(AND(N890&gt;=NORMA!$Q$4, N890&lt;=NORMA!$R$4),"CUMPLE","NO CUMPLE")</f>
        <v>CUMPLE</v>
      </c>
      <c r="Y890" s="51" t="str">
        <f>IF(I890&gt;NORMA!$O$16,"NO CUMPLE","CUMPLE")</f>
        <v>CUMPLE</v>
      </c>
      <c r="Z890" s="51" t="str">
        <f>IF($M890&lt;NORMA!$O$23,"NO CUMPLE","CUMPLE")</f>
        <v>NO CUMPLE</v>
      </c>
      <c r="AA890" s="51" t="str">
        <f>IF($E890&gt;NORMA!$O$24,"NO CUMPLE","CUMPLE")</f>
        <v>CUMPLE</v>
      </c>
      <c r="AB890" s="51" t="str">
        <f>IF($F890&gt;NORMA!$O$25,"NO CUMPLE","CUMPLE")</f>
        <v>CUMPLE</v>
      </c>
      <c r="AC890" s="51" t="str">
        <f>IF($K890&gt;NORMA!$O$26,"NO CUMPLE","CUMPLE")</f>
        <v>CUMPLE</v>
      </c>
      <c r="AD890" s="51" t="str">
        <f>IF($J890&gt;NORMA!$O$27,"NO CUMPLE","CUMPLE")</f>
        <v>CUMPLE</v>
      </c>
      <c r="AE890" s="51" t="str">
        <f>IF($G890&gt;NORMA!$O$28,"NO CUMPLE","CUMPLE")</f>
        <v>CUMPLE</v>
      </c>
      <c r="AF890" s="51" t="str">
        <f>IF($H890&gt;NORMA!$O$29,"NO CUMPLE","CUMPLE")</f>
        <v>CUMPLE</v>
      </c>
      <c r="AG890" s="51" t="str">
        <f>IF($O890&gt;NORMA!$O$30,"NO CUMPLE","CUMPLE")</f>
        <v>CUMPLE</v>
      </c>
      <c r="AH890" s="51" t="str">
        <f>IF(AND($N890&gt;=NORMA!$R$18, $N890&lt;=NORMA!$S$18),"CUMPLE","NO CUMPLE")</f>
        <v>CUMPLE</v>
      </c>
      <c r="AI890" s="51" t="str">
        <f>IF($I890&gt;NORMA!$O$32,"NO CUMPLE","CUMPLE")</f>
        <v>CUMPLE</v>
      </c>
    </row>
    <row r="891" spans="1:35" ht="14.25" customHeight="1" x14ac:dyDescent="0.35">
      <c r="A891" s="213" t="s">
        <v>118</v>
      </c>
      <c r="B891" s="214" t="s">
        <v>119</v>
      </c>
      <c r="C891" s="215">
        <v>43643</v>
      </c>
      <c r="D891" s="251">
        <v>0.58333333333333337</v>
      </c>
      <c r="E891" s="216">
        <v>2.9</v>
      </c>
      <c r="F891" s="216">
        <v>103</v>
      </c>
      <c r="G891" s="216">
        <v>82.9</v>
      </c>
      <c r="H891" s="216">
        <v>10</v>
      </c>
      <c r="I891" s="218">
        <v>0.4</v>
      </c>
      <c r="J891" s="242">
        <v>0.318</v>
      </c>
      <c r="K891" s="218">
        <v>9.7149999999999999</v>
      </c>
      <c r="L891" s="242">
        <v>13.323</v>
      </c>
      <c r="M891" s="243">
        <v>1.65</v>
      </c>
      <c r="N891" s="243">
        <v>7.12</v>
      </c>
      <c r="O891" s="244">
        <v>9850</v>
      </c>
      <c r="P891" s="51" t="str">
        <f>IF(M891&lt;NORMA!$O$7,"NO CUMPLE","CUMPLE")</f>
        <v>CUMPLE</v>
      </c>
      <c r="Q891" s="51" t="str">
        <f>IF(E891&gt;NORMA!$O$8,"NO CUMPLE","CUMPLE")</f>
        <v>CUMPLE</v>
      </c>
      <c r="R891" s="51" t="str">
        <f>IF(F891&gt;NORMA!$O$9,"NO CUMPLE","CUMPLE")</f>
        <v>CUMPLE</v>
      </c>
      <c r="S891" s="51" t="str">
        <f>IF(K891&gt;NORMA!$O$10,"NO CUMPLE","CUMPLE")</f>
        <v>CUMPLE</v>
      </c>
      <c r="T891" s="51" t="str">
        <f>IF(J891&gt;NORMA!$O$11,"NO CUMPLE","CUMPLE")</f>
        <v>CUMPLE</v>
      </c>
      <c r="U891" s="51" t="str">
        <f>IF(G891&gt;NORMA!$O$12,"NO CUMPLE","CUMPLE")</f>
        <v>CUMPLE</v>
      </c>
      <c r="V891" s="51" t="str">
        <f>IF(H891&gt;NORMA!$O$13,"NO CUMPLE","CUMPLE")</f>
        <v>CUMPLE</v>
      </c>
      <c r="W891" s="51" t="str">
        <f>IF(O891&gt;NORMA!$O$14,"NO CUMPLE","CUMPLE")</f>
        <v>CUMPLE</v>
      </c>
      <c r="X891" s="51" t="str">
        <f>IF(AND(N891&gt;=NORMA!$Q$4, N891&lt;=NORMA!$R$4),"CUMPLE","NO CUMPLE")</f>
        <v>CUMPLE</v>
      </c>
      <c r="Y891" s="51" t="str">
        <f>IF(I891&gt;NORMA!$O$16,"NO CUMPLE","CUMPLE")</f>
        <v>CUMPLE</v>
      </c>
      <c r="Z891" s="51" t="str">
        <f>IF($M891&lt;NORMA!$O$23,"NO CUMPLE","CUMPLE")</f>
        <v>NO CUMPLE</v>
      </c>
      <c r="AA891" s="51" t="str">
        <f>IF($E891&gt;NORMA!$O$24,"NO CUMPLE","CUMPLE")</f>
        <v>CUMPLE</v>
      </c>
      <c r="AB891" s="51" t="str">
        <f>IF($F891&gt;NORMA!$O$25,"NO CUMPLE","CUMPLE")</f>
        <v>NO CUMPLE</v>
      </c>
      <c r="AC891" s="51" t="str">
        <f>IF($K891&gt;NORMA!$O$26,"NO CUMPLE","CUMPLE")</f>
        <v>CUMPLE</v>
      </c>
      <c r="AD891" s="51" t="str">
        <f>IF($J891&gt;NORMA!$O$27,"NO CUMPLE","CUMPLE")</f>
        <v>CUMPLE</v>
      </c>
      <c r="AE891" s="51" t="str">
        <f>IF($G891&gt;NORMA!$O$28,"NO CUMPLE","CUMPLE")</f>
        <v>CUMPLE</v>
      </c>
      <c r="AF891" s="51" t="str">
        <f>IF($H891&gt;NORMA!$O$29,"NO CUMPLE","CUMPLE")</f>
        <v>CUMPLE</v>
      </c>
      <c r="AG891" s="51" t="str">
        <f>IF($O891&gt;NORMA!$O$30,"NO CUMPLE","CUMPLE")</f>
        <v>CUMPLE</v>
      </c>
      <c r="AH891" s="51" t="str">
        <f>IF(AND($N891&gt;=NORMA!$R$18, $N891&lt;=NORMA!$S$18),"CUMPLE","NO CUMPLE")</f>
        <v>CUMPLE</v>
      </c>
      <c r="AI891" s="51" t="str">
        <f>IF($I891&gt;NORMA!$O$32,"NO CUMPLE","CUMPLE")</f>
        <v>CUMPLE</v>
      </c>
    </row>
    <row r="892" spans="1:35" ht="14.25" customHeight="1" x14ac:dyDescent="0.35">
      <c r="A892" s="213" t="s">
        <v>121</v>
      </c>
      <c r="B892" s="214" t="s">
        <v>119</v>
      </c>
      <c r="C892" s="215">
        <v>43676</v>
      </c>
      <c r="D892" s="251">
        <v>0.33333333333333331</v>
      </c>
      <c r="E892" s="216">
        <v>4.0999999999999996</v>
      </c>
      <c r="F892" s="216">
        <v>121</v>
      </c>
      <c r="G892" s="216">
        <v>26</v>
      </c>
      <c r="H892" s="216">
        <v>10</v>
      </c>
      <c r="I892" s="218">
        <v>0.43</v>
      </c>
      <c r="J892" s="242">
        <v>0.377</v>
      </c>
      <c r="K892" s="218">
        <v>3.7809999999999997</v>
      </c>
      <c r="L892" s="242">
        <v>12.836399999999999</v>
      </c>
      <c r="M892" s="243">
        <v>1.1000000000000001</v>
      </c>
      <c r="N892" s="243">
        <v>7.49</v>
      </c>
      <c r="O892" s="244">
        <v>22800</v>
      </c>
      <c r="P892" s="51" t="str">
        <f>IF(M892&lt;NORMA!$O$7,"NO CUMPLE","CUMPLE")</f>
        <v>CUMPLE</v>
      </c>
      <c r="Q892" s="51" t="str">
        <f>IF(E892&gt;NORMA!$O$8,"NO CUMPLE","CUMPLE")</f>
        <v>CUMPLE</v>
      </c>
      <c r="R892" s="51" t="str">
        <f>IF(F892&gt;NORMA!$O$9,"NO CUMPLE","CUMPLE")</f>
        <v>CUMPLE</v>
      </c>
      <c r="S892" s="51" t="str">
        <f>IF(K892&gt;NORMA!$O$10,"NO CUMPLE","CUMPLE")</f>
        <v>CUMPLE</v>
      </c>
      <c r="T892" s="51" t="str">
        <f>IF(J892&gt;NORMA!$O$11,"NO CUMPLE","CUMPLE")</f>
        <v>CUMPLE</v>
      </c>
      <c r="U892" s="51" t="str">
        <f>IF(G892&gt;NORMA!$O$12,"NO CUMPLE","CUMPLE")</f>
        <v>CUMPLE</v>
      </c>
      <c r="V892" s="51" t="str">
        <f>IF(H892&gt;NORMA!$O$13,"NO CUMPLE","CUMPLE")</f>
        <v>CUMPLE</v>
      </c>
      <c r="W892" s="51" t="str">
        <f>IF(O892&gt;NORMA!$O$14,"NO CUMPLE","CUMPLE")</f>
        <v>CUMPLE</v>
      </c>
      <c r="X892" s="51" t="str">
        <f>IF(AND(N892&gt;=NORMA!$Q$4, N892&lt;=NORMA!$R$4),"CUMPLE","NO CUMPLE")</f>
        <v>CUMPLE</v>
      </c>
      <c r="Y892" s="51" t="str">
        <f>IF(I892&gt;NORMA!$O$16,"NO CUMPLE","CUMPLE")</f>
        <v>CUMPLE</v>
      </c>
      <c r="Z892" s="51" t="str">
        <f>IF($M892&lt;NORMA!$O$23,"NO CUMPLE","CUMPLE")</f>
        <v>NO CUMPLE</v>
      </c>
      <c r="AA892" s="51" t="str">
        <f>IF($E892&gt;NORMA!$O$24,"NO CUMPLE","CUMPLE")</f>
        <v>CUMPLE</v>
      </c>
      <c r="AB892" s="51" t="str">
        <f>IF($F892&gt;NORMA!$O$25,"NO CUMPLE","CUMPLE")</f>
        <v>NO CUMPLE</v>
      </c>
      <c r="AC892" s="51" t="str">
        <f>IF($K892&gt;NORMA!$O$26,"NO CUMPLE","CUMPLE")</f>
        <v>CUMPLE</v>
      </c>
      <c r="AD892" s="51" t="str">
        <f>IF($J892&gt;NORMA!$O$27,"NO CUMPLE","CUMPLE")</f>
        <v>CUMPLE</v>
      </c>
      <c r="AE892" s="51" t="str">
        <f>IF($G892&gt;NORMA!$O$28,"NO CUMPLE","CUMPLE")</f>
        <v>CUMPLE</v>
      </c>
      <c r="AF892" s="51" t="str">
        <f>IF($H892&gt;NORMA!$O$29,"NO CUMPLE","CUMPLE")</f>
        <v>CUMPLE</v>
      </c>
      <c r="AG892" s="51" t="str">
        <f>IF($O892&gt;NORMA!$O$30,"NO CUMPLE","CUMPLE")</f>
        <v>CUMPLE</v>
      </c>
      <c r="AH892" s="51" t="str">
        <f>IF(AND($N892&gt;=NORMA!$R$18, $N892&lt;=NORMA!$S$18),"CUMPLE","NO CUMPLE")</f>
        <v>CUMPLE</v>
      </c>
      <c r="AI892" s="51" t="str">
        <f>IF($I892&gt;NORMA!$O$32,"NO CUMPLE","CUMPLE")</f>
        <v>CUMPLE</v>
      </c>
    </row>
    <row r="893" spans="1:35" ht="14.25" customHeight="1" x14ac:dyDescent="0.35">
      <c r="A893" s="213" t="s">
        <v>118</v>
      </c>
      <c r="B893" s="214" t="s">
        <v>119</v>
      </c>
      <c r="C893" s="215">
        <v>43689</v>
      </c>
      <c r="D893" s="251">
        <v>0.41666666666666669</v>
      </c>
      <c r="E893" s="216">
        <v>9.8000000000000007</v>
      </c>
      <c r="F893" s="216">
        <v>154</v>
      </c>
      <c r="G893" s="216">
        <v>36</v>
      </c>
      <c r="H893" s="216">
        <v>10</v>
      </c>
      <c r="I893" s="218">
        <v>0.4</v>
      </c>
      <c r="J893" s="242">
        <v>0.32100000000000001</v>
      </c>
      <c r="K893" s="218">
        <v>6.3469999999999995</v>
      </c>
      <c r="L893" s="242">
        <v>11.705</v>
      </c>
      <c r="M893" s="243">
        <v>2.13</v>
      </c>
      <c r="N893" s="243">
        <v>8.08</v>
      </c>
      <c r="O893" s="244">
        <v>305000</v>
      </c>
      <c r="P893" s="51" t="str">
        <f>IF(M893&lt;NORMA!$O$7,"NO CUMPLE","CUMPLE")</f>
        <v>CUMPLE</v>
      </c>
      <c r="Q893" s="51" t="str">
        <f>IF(E893&gt;NORMA!$O$8,"NO CUMPLE","CUMPLE")</f>
        <v>CUMPLE</v>
      </c>
      <c r="R893" s="51" t="str">
        <f>IF(F893&gt;NORMA!$O$9,"NO CUMPLE","CUMPLE")</f>
        <v>CUMPLE</v>
      </c>
      <c r="S893" s="51" t="str">
        <f>IF(K893&gt;NORMA!$O$10,"NO CUMPLE","CUMPLE")</f>
        <v>CUMPLE</v>
      </c>
      <c r="T893" s="51" t="str">
        <f>IF(J893&gt;NORMA!$O$11,"NO CUMPLE","CUMPLE")</f>
        <v>CUMPLE</v>
      </c>
      <c r="U893" s="51" t="str">
        <f>IF(G893&gt;NORMA!$O$12,"NO CUMPLE","CUMPLE")</f>
        <v>CUMPLE</v>
      </c>
      <c r="V893" s="51" t="str">
        <f>IF(H893&gt;NORMA!$O$13,"NO CUMPLE","CUMPLE")</f>
        <v>CUMPLE</v>
      </c>
      <c r="W893" s="51" t="str">
        <f>IF(O893&gt;NORMA!$O$14,"NO CUMPLE","CUMPLE")</f>
        <v>CUMPLE</v>
      </c>
      <c r="X893" s="51" t="str">
        <f>IF(AND(N893&gt;=NORMA!$Q$4, N893&lt;=NORMA!$R$4),"CUMPLE","NO CUMPLE")</f>
        <v>CUMPLE</v>
      </c>
      <c r="Y893" s="51" t="str">
        <f>IF(I893&gt;NORMA!$O$16,"NO CUMPLE","CUMPLE")</f>
        <v>CUMPLE</v>
      </c>
      <c r="Z893" s="51" t="str">
        <f>IF($M893&lt;NORMA!$O$23,"NO CUMPLE","CUMPLE")</f>
        <v>CUMPLE</v>
      </c>
      <c r="AA893" s="51" t="str">
        <f>IF($E893&gt;NORMA!$O$24,"NO CUMPLE","CUMPLE")</f>
        <v>CUMPLE</v>
      </c>
      <c r="AB893" s="51" t="str">
        <f>IF($F893&gt;NORMA!$O$25,"NO CUMPLE","CUMPLE")</f>
        <v>NO CUMPLE</v>
      </c>
      <c r="AC893" s="51" t="str">
        <f>IF($K893&gt;NORMA!$O$26,"NO CUMPLE","CUMPLE")</f>
        <v>CUMPLE</v>
      </c>
      <c r="AD893" s="51" t="str">
        <f>IF($J893&gt;NORMA!$O$27,"NO CUMPLE","CUMPLE")</f>
        <v>CUMPLE</v>
      </c>
      <c r="AE893" s="51" t="str">
        <f>IF($G893&gt;NORMA!$O$28,"NO CUMPLE","CUMPLE")</f>
        <v>CUMPLE</v>
      </c>
      <c r="AF893" s="51" t="str">
        <f>IF($H893&gt;NORMA!$O$29,"NO CUMPLE","CUMPLE")</f>
        <v>CUMPLE</v>
      </c>
      <c r="AG893" s="51" t="str">
        <f>IF($O893&gt;NORMA!$O$30,"NO CUMPLE","CUMPLE")</f>
        <v>NO CUMPLE</v>
      </c>
      <c r="AH893" s="51" t="str">
        <f>IF(AND($N893&gt;=NORMA!$R$18, $N893&lt;=NORMA!$S$18),"CUMPLE","NO CUMPLE")</f>
        <v>CUMPLE</v>
      </c>
      <c r="AI893" s="51" t="str">
        <f>IF($I893&gt;NORMA!$O$32,"NO CUMPLE","CUMPLE")</f>
        <v>CUMPLE</v>
      </c>
    </row>
    <row r="894" spans="1:35" ht="14.25" customHeight="1" x14ac:dyDescent="0.35">
      <c r="A894" s="213" t="s">
        <v>120</v>
      </c>
      <c r="B894" s="214" t="s">
        <v>119</v>
      </c>
      <c r="C894" s="215">
        <v>43689</v>
      </c>
      <c r="D894" s="251">
        <v>0.58333333333333337</v>
      </c>
      <c r="E894" s="216">
        <v>11.4</v>
      </c>
      <c r="F894" s="216">
        <v>109</v>
      </c>
      <c r="G894" s="216">
        <v>37</v>
      </c>
      <c r="H894" s="216">
        <v>10</v>
      </c>
      <c r="I894" s="218">
        <v>0.4</v>
      </c>
      <c r="J894" s="242">
        <v>0.48499999999999999</v>
      </c>
      <c r="K894" s="218">
        <v>7.9260000000000002</v>
      </c>
      <c r="L894" s="242">
        <v>12.224</v>
      </c>
      <c r="M894" s="243">
        <v>0.8</v>
      </c>
      <c r="N894" s="243">
        <v>7.86</v>
      </c>
      <c r="O894" s="244">
        <v>454000</v>
      </c>
      <c r="P894" s="51" t="str">
        <f>IF(M894&lt;NORMA!$O$7,"NO CUMPLE","CUMPLE")</f>
        <v>NO CUMPLE</v>
      </c>
      <c r="Q894" s="51" t="str">
        <f>IF(E894&gt;NORMA!$O$8,"NO CUMPLE","CUMPLE")</f>
        <v>CUMPLE</v>
      </c>
      <c r="R894" s="51" t="str">
        <f>IF(F894&gt;NORMA!$O$9,"NO CUMPLE","CUMPLE")</f>
        <v>CUMPLE</v>
      </c>
      <c r="S894" s="51" t="str">
        <f>IF(K894&gt;NORMA!$O$10,"NO CUMPLE","CUMPLE")</f>
        <v>CUMPLE</v>
      </c>
      <c r="T894" s="51" t="str">
        <f>IF(J894&gt;NORMA!$O$11,"NO CUMPLE","CUMPLE")</f>
        <v>CUMPLE</v>
      </c>
      <c r="U894" s="51" t="str">
        <f>IF(G894&gt;NORMA!$O$12,"NO CUMPLE","CUMPLE")</f>
        <v>CUMPLE</v>
      </c>
      <c r="V894" s="51" t="str">
        <f>IF(H894&gt;NORMA!$O$13,"NO CUMPLE","CUMPLE")</f>
        <v>CUMPLE</v>
      </c>
      <c r="W894" s="51" t="str">
        <f>IF(O894&gt;NORMA!$O$14,"NO CUMPLE","CUMPLE")</f>
        <v>CUMPLE</v>
      </c>
      <c r="X894" s="51" t="str">
        <f>IF(AND(N894&gt;=NORMA!$Q$4, N894&lt;=NORMA!$R$4),"CUMPLE","NO CUMPLE")</f>
        <v>CUMPLE</v>
      </c>
      <c r="Y894" s="51" t="str">
        <f>IF(I894&gt;NORMA!$O$16,"NO CUMPLE","CUMPLE")</f>
        <v>CUMPLE</v>
      </c>
      <c r="Z894" s="51" t="str">
        <f>IF($M894&lt;NORMA!$O$23,"NO CUMPLE","CUMPLE")</f>
        <v>NO CUMPLE</v>
      </c>
      <c r="AA894" s="51" t="str">
        <f>IF($E894&gt;NORMA!$O$24,"NO CUMPLE","CUMPLE")</f>
        <v>CUMPLE</v>
      </c>
      <c r="AB894" s="51" t="str">
        <f>IF($F894&gt;NORMA!$O$25,"NO CUMPLE","CUMPLE")</f>
        <v>NO CUMPLE</v>
      </c>
      <c r="AC894" s="51" t="str">
        <f>IF($K894&gt;NORMA!$O$26,"NO CUMPLE","CUMPLE")</f>
        <v>CUMPLE</v>
      </c>
      <c r="AD894" s="51" t="str">
        <f>IF($J894&gt;NORMA!$O$27,"NO CUMPLE","CUMPLE")</f>
        <v>CUMPLE</v>
      </c>
      <c r="AE894" s="51" t="str">
        <f>IF($G894&gt;NORMA!$O$28,"NO CUMPLE","CUMPLE")</f>
        <v>CUMPLE</v>
      </c>
      <c r="AF894" s="51" t="str">
        <f>IF($H894&gt;NORMA!$O$29,"NO CUMPLE","CUMPLE")</f>
        <v>CUMPLE</v>
      </c>
      <c r="AG894" s="51" t="str">
        <f>IF($O894&gt;NORMA!$O$30,"NO CUMPLE","CUMPLE")</f>
        <v>NO CUMPLE</v>
      </c>
      <c r="AH894" s="51" t="str">
        <f>IF(AND($N894&gt;=NORMA!$R$18, $N894&lt;=NORMA!$S$18),"CUMPLE","NO CUMPLE")</f>
        <v>CUMPLE</v>
      </c>
      <c r="AI894" s="51" t="str">
        <f>IF($I894&gt;NORMA!$O$32,"NO CUMPLE","CUMPLE")</f>
        <v>CUMPLE</v>
      </c>
    </row>
    <row r="895" spans="1:35" ht="14.25" customHeight="1" x14ac:dyDescent="0.35">
      <c r="A895" s="213" t="s">
        <v>117</v>
      </c>
      <c r="B895" s="267" t="s">
        <v>119</v>
      </c>
      <c r="C895" s="215">
        <v>43689</v>
      </c>
      <c r="D895" s="251">
        <v>0.25</v>
      </c>
      <c r="E895" s="216">
        <v>6.6</v>
      </c>
      <c r="F895" s="216">
        <v>117</v>
      </c>
      <c r="G895" s="216">
        <v>26</v>
      </c>
      <c r="H895" s="216">
        <v>10</v>
      </c>
      <c r="I895" s="218">
        <v>0.4</v>
      </c>
      <c r="J895" s="242">
        <v>0.13700000000000001</v>
      </c>
      <c r="K895" s="218">
        <v>3.87</v>
      </c>
      <c r="L895" s="242">
        <v>9.3960000000000008</v>
      </c>
      <c r="M895" s="243">
        <v>6.53</v>
      </c>
      <c r="N895" s="243">
        <v>7.98</v>
      </c>
      <c r="O895" s="244">
        <v>121000</v>
      </c>
      <c r="P895" s="51" t="str">
        <f>IF(M895&lt;NORMA!$O$7,"NO CUMPLE","CUMPLE")</f>
        <v>CUMPLE</v>
      </c>
      <c r="Q895" s="51" t="str">
        <f>IF(E895&gt;NORMA!$O$8,"NO CUMPLE","CUMPLE")</f>
        <v>CUMPLE</v>
      </c>
      <c r="R895" s="51" t="str">
        <f>IF(F895&gt;NORMA!$O$9,"NO CUMPLE","CUMPLE")</f>
        <v>CUMPLE</v>
      </c>
      <c r="S895" s="51" t="str">
        <f>IF(K895&gt;NORMA!$O$10,"NO CUMPLE","CUMPLE")</f>
        <v>CUMPLE</v>
      </c>
      <c r="T895" s="51" t="str">
        <f>IF(J895&gt;NORMA!$O$11,"NO CUMPLE","CUMPLE")</f>
        <v>CUMPLE</v>
      </c>
      <c r="U895" s="51" t="str">
        <f>IF(G895&gt;NORMA!$O$12,"NO CUMPLE","CUMPLE")</f>
        <v>CUMPLE</v>
      </c>
      <c r="V895" s="51" t="str">
        <f>IF(H895&gt;NORMA!$O$13,"NO CUMPLE","CUMPLE")</f>
        <v>CUMPLE</v>
      </c>
      <c r="W895" s="51" t="str">
        <f>IF(O895&gt;NORMA!$O$14,"NO CUMPLE","CUMPLE")</f>
        <v>CUMPLE</v>
      </c>
      <c r="X895" s="51" t="str">
        <f>IF(AND(N895&gt;=NORMA!$Q$4, N895&lt;=NORMA!$R$4),"CUMPLE","NO CUMPLE")</f>
        <v>CUMPLE</v>
      </c>
      <c r="Y895" s="51" t="str">
        <f>IF(I895&gt;NORMA!$O$16,"NO CUMPLE","CUMPLE")</f>
        <v>CUMPLE</v>
      </c>
      <c r="Z895" s="51" t="str">
        <f>IF($M895&lt;NORMA!$O$23,"NO CUMPLE","CUMPLE")</f>
        <v>CUMPLE</v>
      </c>
      <c r="AA895" s="51" t="str">
        <f>IF($E895&gt;NORMA!$O$24,"NO CUMPLE","CUMPLE")</f>
        <v>CUMPLE</v>
      </c>
      <c r="AB895" s="51" t="str">
        <f>IF($F895&gt;NORMA!$O$25,"NO CUMPLE","CUMPLE")</f>
        <v>NO CUMPLE</v>
      </c>
      <c r="AC895" s="51" t="str">
        <f>IF($K895&gt;NORMA!$O$26,"NO CUMPLE","CUMPLE")</f>
        <v>CUMPLE</v>
      </c>
      <c r="AD895" s="51" t="str">
        <f>IF($J895&gt;NORMA!$O$27,"NO CUMPLE","CUMPLE")</f>
        <v>CUMPLE</v>
      </c>
      <c r="AE895" s="51" t="str">
        <f>IF($G895&gt;NORMA!$O$28,"NO CUMPLE","CUMPLE")</f>
        <v>CUMPLE</v>
      </c>
      <c r="AF895" s="51" t="str">
        <f>IF($H895&gt;NORMA!$O$29,"NO CUMPLE","CUMPLE")</f>
        <v>CUMPLE</v>
      </c>
      <c r="AG895" s="51" t="str">
        <f>IF($O895&gt;NORMA!$O$30,"NO CUMPLE","CUMPLE")</f>
        <v>NO CUMPLE</v>
      </c>
      <c r="AH895" s="51" t="str">
        <f>IF(AND($N895&gt;=NORMA!$R$18, $N895&lt;=NORMA!$S$18),"CUMPLE","NO CUMPLE")</f>
        <v>CUMPLE</v>
      </c>
      <c r="AI895" s="51" t="str">
        <f>IF($I895&gt;NORMA!$O$32,"NO CUMPLE","CUMPLE")</f>
        <v>CUMPLE</v>
      </c>
    </row>
    <row r="896" spans="1:35" ht="14.25" customHeight="1" x14ac:dyDescent="0.35">
      <c r="A896" s="213" t="s">
        <v>121</v>
      </c>
      <c r="B896" s="214" t="s">
        <v>119</v>
      </c>
      <c r="C896" s="215">
        <v>43698</v>
      </c>
      <c r="D896" s="251">
        <v>0.33333333333333331</v>
      </c>
      <c r="E896" s="216">
        <v>8.5</v>
      </c>
      <c r="F896" s="216">
        <v>21.7</v>
      </c>
      <c r="G896" s="216">
        <v>50</v>
      </c>
      <c r="H896" s="216">
        <v>10</v>
      </c>
      <c r="I896" s="218">
        <v>0.4</v>
      </c>
      <c r="J896" s="242">
        <v>0.29799999999999999</v>
      </c>
      <c r="K896" s="218">
        <v>7.42</v>
      </c>
      <c r="L896" s="242">
        <v>12.9544</v>
      </c>
      <c r="M896" s="243">
        <v>1.73</v>
      </c>
      <c r="N896" s="243">
        <v>7.24</v>
      </c>
      <c r="O896" s="244">
        <v>61300</v>
      </c>
      <c r="P896" s="51" t="str">
        <f>IF(M896&lt;NORMA!$O$7,"NO CUMPLE","CUMPLE")</f>
        <v>CUMPLE</v>
      </c>
      <c r="Q896" s="51" t="str">
        <f>IF(E896&gt;NORMA!$O$8,"NO CUMPLE","CUMPLE")</f>
        <v>CUMPLE</v>
      </c>
      <c r="R896" s="51" t="str">
        <f>IF(F896&gt;NORMA!$O$9,"NO CUMPLE","CUMPLE")</f>
        <v>CUMPLE</v>
      </c>
      <c r="S896" s="51" t="str">
        <f>IF(K896&gt;NORMA!$O$10,"NO CUMPLE","CUMPLE")</f>
        <v>CUMPLE</v>
      </c>
      <c r="T896" s="51" t="str">
        <f>IF(J896&gt;NORMA!$O$11,"NO CUMPLE","CUMPLE")</f>
        <v>CUMPLE</v>
      </c>
      <c r="U896" s="51" t="str">
        <f>IF(G896&gt;NORMA!$O$12,"NO CUMPLE","CUMPLE")</f>
        <v>CUMPLE</v>
      </c>
      <c r="V896" s="51" t="str">
        <f>IF(H896&gt;NORMA!$O$13,"NO CUMPLE","CUMPLE")</f>
        <v>CUMPLE</v>
      </c>
      <c r="W896" s="51" t="str">
        <f>IF(O896&gt;NORMA!$O$14,"NO CUMPLE","CUMPLE")</f>
        <v>CUMPLE</v>
      </c>
      <c r="X896" s="51" t="str">
        <f>IF(AND(N896&gt;=NORMA!$Q$4, N896&lt;=NORMA!$R$4),"CUMPLE","NO CUMPLE")</f>
        <v>CUMPLE</v>
      </c>
      <c r="Y896" s="51" t="str">
        <f>IF(I896&gt;NORMA!$O$16,"NO CUMPLE","CUMPLE")</f>
        <v>CUMPLE</v>
      </c>
      <c r="Z896" s="51" t="str">
        <f>IF($M896&lt;NORMA!$O$23,"NO CUMPLE","CUMPLE")</f>
        <v>NO CUMPLE</v>
      </c>
      <c r="AA896" s="51" t="str">
        <f>IF($E896&gt;NORMA!$O$24,"NO CUMPLE","CUMPLE")</f>
        <v>CUMPLE</v>
      </c>
      <c r="AB896" s="51" t="str">
        <f>IF($F896&gt;NORMA!$O$25,"NO CUMPLE","CUMPLE")</f>
        <v>CUMPLE</v>
      </c>
      <c r="AC896" s="51" t="str">
        <f>IF($K896&gt;NORMA!$O$26,"NO CUMPLE","CUMPLE")</f>
        <v>CUMPLE</v>
      </c>
      <c r="AD896" s="51" t="str">
        <f>IF($J896&gt;NORMA!$O$27,"NO CUMPLE","CUMPLE")</f>
        <v>CUMPLE</v>
      </c>
      <c r="AE896" s="51" t="str">
        <f>IF($G896&gt;NORMA!$O$28,"NO CUMPLE","CUMPLE")</f>
        <v>CUMPLE</v>
      </c>
      <c r="AF896" s="51" t="str">
        <f>IF($H896&gt;NORMA!$O$29,"NO CUMPLE","CUMPLE")</f>
        <v>CUMPLE</v>
      </c>
      <c r="AG896" s="51" t="str">
        <f>IF($O896&gt;NORMA!$O$30,"NO CUMPLE","CUMPLE")</f>
        <v>CUMPLE</v>
      </c>
      <c r="AH896" s="51" t="str">
        <f>IF(AND($N896&gt;=NORMA!$R$18, $N896&lt;=NORMA!$S$18),"CUMPLE","NO CUMPLE")</f>
        <v>CUMPLE</v>
      </c>
      <c r="AI896" s="51" t="str">
        <f>IF($I896&gt;NORMA!$O$32,"NO CUMPLE","CUMPLE")</f>
        <v>CUMPLE</v>
      </c>
    </row>
    <row r="897" spans="1:35" ht="14.25" customHeight="1" x14ac:dyDescent="0.35">
      <c r="A897" s="213" t="s">
        <v>120</v>
      </c>
      <c r="B897" s="214" t="s">
        <v>119</v>
      </c>
      <c r="C897" s="215">
        <v>43698</v>
      </c>
      <c r="D897" s="251">
        <v>0.41666666666666669</v>
      </c>
      <c r="E897" s="216">
        <v>10.3</v>
      </c>
      <c r="F897" s="216">
        <v>36.5</v>
      </c>
      <c r="G897" s="216">
        <v>61</v>
      </c>
      <c r="H897" s="216">
        <v>10</v>
      </c>
      <c r="I897" s="218">
        <v>0.4</v>
      </c>
      <c r="J897" s="242">
        <v>0.49399999999999999</v>
      </c>
      <c r="K897" s="218">
        <v>7.9090000000000007</v>
      </c>
      <c r="L897" s="242">
        <v>12.4114</v>
      </c>
      <c r="M897" s="243">
        <v>1.43</v>
      </c>
      <c r="N897" s="243">
        <v>7.36</v>
      </c>
      <c r="O897" s="244">
        <v>24200</v>
      </c>
      <c r="P897" s="51" t="str">
        <f>IF(M897&lt;NORMA!$O$7,"NO CUMPLE","CUMPLE")</f>
        <v>CUMPLE</v>
      </c>
      <c r="Q897" s="51" t="str">
        <f>IF(E897&gt;NORMA!$O$8,"NO CUMPLE","CUMPLE")</f>
        <v>CUMPLE</v>
      </c>
      <c r="R897" s="51" t="str">
        <f>IF(F897&gt;NORMA!$O$9,"NO CUMPLE","CUMPLE")</f>
        <v>CUMPLE</v>
      </c>
      <c r="S897" s="51" t="str">
        <f>IF(K897&gt;NORMA!$O$10,"NO CUMPLE","CUMPLE")</f>
        <v>CUMPLE</v>
      </c>
      <c r="T897" s="51" t="str">
        <f>IF(J897&gt;NORMA!$O$11,"NO CUMPLE","CUMPLE")</f>
        <v>CUMPLE</v>
      </c>
      <c r="U897" s="51" t="str">
        <f>IF(G897&gt;NORMA!$O$12,"NO CUMPLE","CUMPLE")</f>
        <v>CUMPLE</v>
      </c>
      <c r="V897" s="51" t="str">
        <f>IF(H897&gt;NORMA!$O$13,"NO CUMPLE","CUMPLE")</f>
        <v>CUMPLE</v>
      </c>
      <c r="W897" s="51" t="str">
        <f>IF(O897&gt;NORMA!$O$14,"NO CUMPLE","CUMPLE")</f>
        <v>CUMPLE</v>
      </c>
      <c r="X897" s="51" t="str">
        <f>IF(AND(N897&gt;=NORMA!$Q$4, N897&lt;=NORMA!$R$4),"CUMPLE","NO CUMPLE")</f>
        <v>CUMPLE</v>
      </c>
      <c r="Y897" s="51" t="str">
        <f>IF(I897&gt;NORMA!$O$16,"NO CUMPLE","CUMPLE")</f>
        <v>CUMPLE</v>
      </c>
      <c r="Z897" s="51" t="str">
        <f>IF($M897&lt;NORMA!$O$23,"NO CUMPLE","CUMPLE")</f>
        <v>NO CUMPLE</v>
      </c>
      <c r="AA897" s="51" t="str">
        <f>IF($E897&gt;NORMA!$O$24,"NO CUMPLE","CUMPLE")</f>
        <v>CUMPLE</v>
      </c>
      <c r="AB897" s="51" t="str">
        <f>IF($F897&gt;NORMA!$O$25,"NO CUMPLE","CUMPLE")</f>
        <v>CUMPLE</v>
      </c>
      <c r="AC897" s="51" t="str">
        <f>IF($K897&gt;NORMA!$O$26,"NO CUMPLE","CUMPLE")</f>
        <v>CUMPLE</v>
      </c>
      <c r="AD897" s="51" t="str">
        <f>IF($J897&gt;NORMA!$O$27,"NO CUMPLE","CUMPLE")</f>
        <v>CUMPLE</v>
      </c>
      <c r="AE897" s="51" t="str">
        <f>IF($G897&gt;NORMA!$O$28,"NO CUMPLE","CUMPLE")</f>
        <v>CUMPLE</v>
      </c>
      <c r="AF897" s="51" t="str">
        <f>IF($H897&gt;NORMA!$O$29,"NO CUMPLE","CUMPLE")</f>
        <v>CUMPLE</v>
      </c>
      <c r="AG897" s="51" t="str">
        <f>IF($O897&gt;NORMA!$O$30,"NO CUMPLE","CUMPLE")</f>
        <v>CUMPLE</v>
      </c>
      <c r="AH897" s="51" t="str">
        <f>IF(AND($N897&gt;=NORMA!$R$18, $N897&lt;=NORMA!$S$18),"CUMPLE","NO CUMPLE")</f>
        <v>CUMPLE</v>
      </c>
      <c r="AI897" s="51" t="str">
        <f>IF($I897&gt;NORMA!$O$32,"NO CUMPLE","CUMPLE")</f>
        <v>CUMPLE</v>
      </c>
    </row>
    <row r="898" spans="1:35" ht="14.25" customHeight="1" x14ac:dyDescent="0.35">
      <c r="A898" s="213" t="s">
        <v>118</v>
      </c>
      <c r="B898" s="214" t="s">
        <v>119</v>
      </c>
      <c r="C898" s="215">
        <v>43698</v>
      </c>
      <c r="D898" s="251">
        <v>0.5</v>
      </c>
      <c r="E898" s="216">
        <v>6.5</v>
      </c>
      <c r="F898" s="216">
        <v>24.5</v>
      </c>
      <c r="G898" s="216">
        <v>49</v>
      </c>
      <c r="H898" s="216">
        <v>10</v>
      </c>
      <c r="I898" s="218">
        <v>0.4</v>
      </c>
      <c r="J898" s="242">
        <v>0.26400000000000001</v>
      </c>
      <c r="K898" s="218">
        <v>6.2200000000000006</v>
      </c>
      <c r="L898" s="242">
        <v>11.478999999999999</v>
      </c>
      <c r="M898" s="243">
        <v>1.58</v>
      </c>
      <c r="N898" s="243">
        <v>7.2</v>
      </c>
      <c r="O898" s="244">
        <v>6870</v>
      </c>
      <c r="P898" s="51" t="str">
        <f>IF(M898&lt;NORMA!$O$7,"NO CUMPLE","CUMPLE")</f>
        <v>CUMPLE</v>
      </c>
      <c r="Q898" s="51" t="str">
        <f>IF(E898&gt;NORMA!$O$8,"NO CUMPLE","CUMPLE")</f>
        <v>CUMPLE</v>
      </c>
      <c r="R898" s="51" t="str">
        <f>IF(F898&gt;NORMA!$O$9,"NO CUMPLE","CUMPLE")</f>
        <v>CUMPLE</v>
      </c>
      <c r="S898" s="51" t="str">
        <f>IF(K898&gt;NORMA!$O$10,"NO CUMPLE","CUMPLE")</f>
        <v>CUMPLE</v>
      </c>
      <c r="T898" s="51" t="str">
        <f>IF(J898&gt;NORMA!$O$11,"NO CUMPLE","CUMPLE")</f>
        <v>CUMPLE</v>
      </c>
      <c r="U898" s="51" t="str">
        <f>IF(G898&gt;NORMA!$O$12,"NO CUMPLE","CUMPLE")</f>
        <v>CUMPLE</v>
      </c>
      <c r="V898" s="51" t="str">
        <f>IF(H898&gt;NORMA!$O$13,"NO CUMPLE","CUMPLE")</f>
        <v>CUMPLE</v>
      </c>
      <c r="W898" s="51" t="str">
        <f>IF(O898&gt;NORMA!$O$14,"NO CUMPLE","CUMPLE")</f>
        <v>CUMPLE</v>
      </c>
      <c r="X898" s="51" t="str">
        <f>IF(AND(N898&gt;=NORMA!$Q$4, N898&lt;=NORMA!$R$4),"CUMPLE","NO CUMPLE")</f>
        <v>CUMPLE</v>
      </c>
      <c r="Y898" s="51" t="str">
        <f>IF(I898&gt;NORMA!$O$16,"NO CUMPLE","CUMPLE")</f>
        <v>CUMPLE</v>
      </c>
      <c r="Z898" s="51" t="str">
        <f>IF($M898&lt;NORMA!$O$23,"NO CUMPLE","CUMPLE")</f>
        <v>NO CUMPLE</v>
      </c>
      <c r="AA898" s="51" t="str">
        <f>IF($E898&gt;NORMA!$O$24,"NO CUMPLE","CUMPLE")</f>
        <v>CUMPLE</v>
      </c>
      <c r="AB898" s="51" t="str">
        <f>IF($F898&gt;NORMA!$O$25,"NO CUMPLE","CUMPLE")</f>
        <v>CUMPLE</v>
      </c>
      <c r="AC898" s="51" t="str">
        <f>IF($K898&gt;NORMA!$O$26,"NO CUMPLE","CUMPLE")</f>
        <v>CUMPLE</v>
      </c>
      <c r="AD898" s="51" t="str">
        <f>IF($J898&gt;NORMA!$O$27,"NO CUMPLE","CUMPLE")</f>
        <v>CUMPLE</v>
      </c>
      <c r="AE898" s="51" t="str">
        <f>IF($G898&gt;NORMA!$O$28,"NO CUMPLE","CUMPLE")</f>
        <v>CUMPLE</v>
      </c>
      <c r="AF898" s="51" t="str">
        <f>IF($H898&gt;NORMA!$O$29,"NO CUMPLE","CUMPLE")</f>
        <v>CUMPLE</v>
      </c>
      <c r="AG898" s="51" t="str">
        <f>IF($O898&gt;NORMA!$O$30,"NO CUMPLE","CUMPLE")</f>
        <v>CUMPLE</v>
      </c>
      <c r="AH898" s="51" t="str">
        <f>IF(AND($N898&gt;=NORMA!$R$18, $N898&lt;=NORMA!$S$18),"CUMPLE","NO CUMPLE")</f>
        <v>CUMPLE</v>
      </c>
      <c r="AI898" s="51" t="str">
        <f>IF($I898&gt;NORMA!$O$32,"NO CUMPLE","CUMPLE")</f>
        <v>CUMPLE</v>
      </c>
    </row>
    <row r="899" spans="1:35" ht="14.25" customHeight="1" x14ac:dyDescent="0.35">
      <c r="A899" s="213" t="s">
        <v>118</v>
      </c>
      <c r="B899" s="214" t="s">
        <v>119</v>
      </c>
      <c r="C899" s="215">
        <v>43719</v>
      </c>
      <c r="D899" s="251">
        <v>0.5</v>
      </c>
      <c r="E899" s="216">
        <v>21</v>
      </c>
      <c r="F899" s="216">
        <v>101</v>
      </c>
      <c r="G899" s="216">
        <v>36.6</v>
      </c>
      <c r="H899" s="216">
        <v>10</v>
      </c>
      <c r="I899" s="218">
        <v>0.4</v>
      </c>
      <c r="J899" s="242">
        <v>0.746</v>
      </c>
      <c r="K899" s="218">
        <v>14.81</v>
      </c>
      <c r="L899" s="242">
        <v>2.1206</v>
      </c>
      <c r="M899" s="243">
        <v>0.71</v>
      </c>
      <c r="N899" s="243">
        <v>7.9</v>
      </c>
      <c r="O899" s="244">
        <v>581000</v>
      </c>
      <c r="P899" s="51" t="str">
        <f>IF(M899&lt;NORMA!$O$7,"NO CUMPLE","CUMPLE")</f>
        <v>NO CUMPLE</v>
      </c>
      <c r="Q899" s="51" t="str">
        <f>IF(E899&gt;NORMA!$O$8,"NO CUMPLE","CUMPLE")</f>
        <v>CUMPLE</v>
      </c>
      <c r="R899" s="51" t="str">
        <f>IF(F899&gt;NORMA!$O$9,"NO CUMPLE","CUMPLE")</f>
        <v>CUMPLE</v>
      </c>
      <c r="S899" s="51" t="str">
        <f>IF(K899&gt;NORMA!$O$10,"NO CUMPLE","CUMPLE")</f>
        <v>CUMPLE</v>
      </c>
      <c r="T899" s="51" t="str">
        <f>IF(J899&gt;NORMA!$O$11,"NO CUMPLE","CUMPLE")</f>
        <v>CUMPLE</v>
      </c>
      <c r="U899" s="51" t="str">
        <f>IF(G899&gt;NORMA!$O$12,"NO CUMPLE","CUMPLE")</f>
        <v>CUMPLE</v>
      </c>
      <c r="V899" s="51" t="str">
        <f>IF(H899&gt;NORMA!$O$13,"NO CUMPLE","CUMPLE")</f>
        <v>CUMPLE</v>
      </c>
      <c r="W899" s="51" t="str">
        <f>IF(O899&gt;NORMA!$O$14,"NO CUMPLE","CUMPLE")</f>
        <v>CUMPLE</v>
      </c>
      <c r="X899" s="51" t="str">
        <f>IF(AND(N899&gt;=NORMA!$Q$4, N899&lt;=NORMA!$R$4),"CUMPLE","NO CUMPLE")</f>
        <v>CUMPLE</v>
      </c>
      <c r="Y899" s="51" t="str">
        <f>IF(I899&gt;NORMA!$O$16,"NO CUMPLE","CUMPLE")</f>
        <v>CUMPLE</v>
      </c>
      <c r="Z899" s="51" t="str">
        <f>IF($M899&lt;NORMA!$O$23,"NO CUMPLE","CUMPLE")</f>
        <v>NO CUMPLE</v>
      </c>
      <c r="AA899" s="51" t="str">
        <f>IF($E899&gt;NORMA!$O$24,"NO CUMPLE","CUMPLE")</f>
        <v>CUMPLE</v>
      </c>
      <c r="AB899" s="51" t="str">
        <f>IF($F899&gt;NORMA!$O$25,"NO CUMPLE","CUMPLE")</f>
        <v>NO CUMPLE</v>
      </c>
      <c r="AC899" s="51" t="str">
        <f>IF($K899&gt;NORMA!$O$26,"NO CUMPLE","CUMPLE")</f>
        <v>NO CUMPLE</v>
      </c>
      <c r="AD899" s="51" t="str">
        <f>IF($J899&gt;NORMA!$O$27,"NO CUMPLE","CUMPLE")</f>
        <v>CUMPLE</v>
      </c>
      <c r="AE899" s="51" t="str">
        <f>IF($G899&gt;NORMA!$O$28,"NO CUMPLE","CUMPLE")</f>
        <v>CUMPLE</v>
      </c>
      <c r="AF899" s="51" t="str">
        <f>IF($H899&gt;NORMA!$O$29,"NO CUMPLE","CUMPLE")</f>
        <v>CUMPLE</v>
      </c>
      <c r="AG899" s="51" t="str">
        <f>IF($O899&gt;NORMA!$O$30,"NO CUMPLE","CUMPLE")</f>
        <v>NO CUMPLE</v>
      </c>
      <c r="AH899" s="51" t="str">
        <f>IF(AND($N899&gt;=NORMA!$R$18, $N899&lt;=NORMA!$S$18),"CUMPLE","NO CUMPLE")</f>
        <v>CUMPLE</v>
      </c>
      <c r="AI899" s="51" t="str">
        <f>IF($I899&gt;NORMA!$O$32,"NO CUMPLE","CUMPLE")</f>
        <v>CUMPLE</v>
      </c>
    </row>
    <row r="900" spans="1:35" ht="14.25" customHeight="1" x14ac:dyDescent="0.35">
      <c r="A900" s="213" t="s">
        <v>120</v>
      </c>
      <c r="B900" s="214" t="s">
        <v>119</v>
      </c>
      <c r="C900" s="215">
        <v>43719</v>
      </c>
      <c r="D900" s="251">
        <v>0.66666666666666663</v>
      </c>
      <c r="E900" s="216">
        <v>35.200000000000003</v>
      </c>
      <c r="F900" s="216">
        <v>176</v>
      </c>
      <c r="G900" s="216">
        <v>45</v>
      </c>
      <c r="H900" s="216">
        <v>10</v>
      </c>
      <c r="I900" s="218">
        <v>0.86</v>
      </c>
      <c r="J900" s="242">
        <v>1.1819999999999999</v>
      </c>
      <c r="K900" s="218">
        <v>17.483999999999998</v>
      </c>
      <c r="L900" s="242">
        <v>2.351</v>
      </c>
      <c r="M900" s="243">
        <v>0.77</v>
      </c>
      <c r="N900" s="243">
        <v>7.86</v>
      </c>
      <c r="O900" s="244">
        <v>2910000</v>
      </c>
      <c r="P900" s="51" t="str">
        <f>IF(M900&lt;NORMA!$O$7,"NO CUMPLE","CUMPLE")</f>
        <v>NO CUMPLE</v>
      </c>
      <c r="Q900" s="51" t="str">
        <f>IF(E900&gt;NORMA!$O$8,"NO CUMPLE","CUMPLE")</f>
        <v>CUMPLE</v>
      </c>
      <c r="R900" s="51" t="str">
        <f>IF(F900&gt;NORMA!$O$9,"NO CUMPLE","CUMPLE")</f>
        <v>CUMPLE</v>
      </c>
      <c r="S900" s="51" t="str">
        <f>IF(K900&gt;NORMA!$O$10,"NO CUMPLE","CUMPLE")</f>
        <v>CUMPLE</v>
      </c>
      <c r="T900" s="51" t="str">
        <f>IF(J900&gt;NORMA!$O$11,"NO CUMPLE","CUMPLE")</f>
        <v>CUMPLE</v>
      </c>
      <c r="U900" s="51" t="str">
        <f>IF(G900&gt;NORMA!$O$12,"NO CUMPLE","CUMPLE")</f>
        <v>CUMPLE</v>
      </c>
      <c r="V900" s="51" t="str">
        <f>IF(H900&gt;NORMA!$O$13,"NO CUMPLE","CUMPLE")</f>
        <v>CUMPLE</v>
      </c>
      <c r="W900" s="51" t="str">
        <f>IF(O900&gt;NORMA!$O$14,"NO CUMPLE","CUMPLE")</f>
        <v>NO CUMPLE</v>
      </c>
      <c r="X900" s="51" t="str">
        <f>IF(AND(N900&gt;=NORMA!$Q$4, N900&lt;=NORMA!$R$4),"CUMPLE","NO CUMPLE")</f>
        <v>CUMPLE</v>
      </c>
      <c r="Y900" s="51" t="str">
        <f>IF(I900&gt;NORMA!$O$16,"NO CUMPLE","CUMPLE")</f>
        <v>CUMPLE</v>
      </c>
      <c r="Z900" s="51" t="str">
        <f>IF($M900&lt;NORMA!$O$23,"NO CUMPLE","CUMPLE")</f>
        <v>NO CUMPLE</v>
      </c>
      <c r="AA900" s="51" t="str">
        <f>IF($E900&gt;NORMA!$O$24,"NO CUMPLE","CUMPLE")</f>
        <v>NO CUMPLE</v>
      </c>
      <c r="AB900" s="51" t="str">
        <f>IF($F900&gt;NORMA!$O$25,"NO CUMPLE","CUMPLE")</f>
        <v>NO CUMPLE</v>
      </c>
      <c r="AC900" s="51" t="str">
        <f>IF($K900&gt;NORMA!$O$26,"NO CUMPLE","CUMPLE")</f>
        <v>NO CUMPLE</v>
      </c>
      <c r="AD900" s="51" t="str">
        <f>IF($J900&gt;NORMA!$O$27,"NO CUMPLE","CUMPLE")</f>
        <v>CUMPLE</v>
      </c>
      <c r="AE900" s="51" t="str">
        <f>IF($G900&gt;NORMA!$O$28,"NO CUMPLE","CUMPLE")</f>
        <v>CUMPLE</v>
      </c>
      <c r="AF900" s="51" t="str">
        <f>IF($H900&gt;NORMA!$O$29,"NO CUMPLE","CUMPLE")</f>
        <v>CUMPLE</v>
      </c>
      <c r="AG900" s="51" t="str">
        <f>IF($O900&gt;NORMA!$O$30,"NO CUMPLE","CUMPLE")</f>
        <v>NO CUMPLE</v>
      </c>
      <c r="AH900" s="51" t="str">
        <f>IF(AND($N900&gt;=NORMA!$R$18, $N900&lt;=NORMA!$S$18),"CUMPLE","NO CUMPLE")</f>
        <v>CUMPLE</v>
      </c>
      <c r="AI900" s="51" t="str">
        <f>IF($I900&gt;NORMA!$O$32,"NO CUMPLE","CUMPLE")</f>
        <v>CUMPLE</v>
      </c>
    </row>
    <row r="901" spans="1:35" ht="14.25" customHeight="1" x14ac:dyDescent="0.35">
      <c r="A901" s="213" t="s">
        <v>117</v>
      </c>
      <c r="B901" s="267" t="s">
        <v>119</v>
      </c>
      <c r="C901" s="215">
        <v>43719</v>
      </c>
      <c r="D901" s="251">
        <v>0.33333333333333331</v>
      </c>
      <c r="E901" s="216">
        <v>75</v>
      </c>
      <c r="F901" s="216">
        <v>290</v>
      </c>
      <c r="G901" s="216">
        <v>247</v>
      </c>
      <c r="H901" s="216">
        <v>10</v>
      </c>
      <c r="I901" s="218">
        <v>0.4</v>
      </c>
      <c r="J901" s="242">
        <v>1.2090000000000001</v>
      </c>
      <c r="K901" s="218">
        <v>30.41</v>
      </c>
      <c r="L901" s="242">
        <v>1.87</v>
      </c>
      <c r="M901" s="243">
        <v>5.03</v>
      </c>
      <c r="N901" s="243">
        <v>8.65</v>
      </c>
      <c r="O901" s="244">
        <v>733000</v>
      </c>
      <c r="P901" s="51" t="str">
        <f>IF(M901&lt;NORMA!$O$7,"NO CUMPLE","CUMPLE")</f>
        <v>CUMPLE</v>
      </c>
      <c r="Q901" s="51" t="str">
        <f>IF(E901&gt;NORMA!$O$8,"NO CUMPLE","CUMPLE")</f>
        <v>CUMPLE</v>
      </c>
      <c r="R901" s="51" t="str">
        <f>IF(F901&gt;NORMA!$O$9,"NO CUMPLE","CUMPLE")</f>
        <v>NO CUMPLE</v>
      </c>
      <c r="S901" s="51" t="str">
        <f>IF(K901&gt;NORMA!$O$10,"NO CUMPLE","CUMPLE")</f>
        <v>NO CUMPLE</v>
      </c>
      <c r="T901" s="51" t="str">
        <f>IF(J901&gt;NORMA!$O$11,"NO CUMPLE","CUMPLE")</f>
        <v>CUMPLE</v>
      </c>
      <c r="U901" s="51" t="str">
        <f>IF(G901&gt;NORMA!$O$12,"NO CUMPLE","CUMPLE")</f>
        <v>NO CUMPLE</v>
      </c>
      <c r="V901" s="51" t="str">
        <f>IF(H901&gt;NORMA!$O$13,"NO CUMPLE","CUMPLE")</f>
        <v>CUMPLE</v>
      </c>
      <c r="W901" s="51" t="str">
        <f>IF(O901&gt;NORMA!$O$14,"NO CUMPLE","CUMPLE")</f>
        <v>CUMPLE</v>
      </c>
      <c r="X901" s="51" t="str">
        <f>IF(AND(N901&gt;=NORMA!$Q$4, N901&lt;=NORMA!$R$4),"CUMPLE","NO CUMPLE")</f>
        <v>CUMPLE</v>
      </c>
      <c r="Y901" s="51" t="str">
        <f>IF(I901&gt;NORMA!$O$16,"NO CUMPLE","CUMPLE")</f>
        <v>CUMPLE</v>
      </c>
      <c r="Z901" s="51" t="str">
        <f>IF($M901&lt;NORMA!$O$23,"NO CUMPLE","CUMPLE")</f>
        <v>CUMPLE</v>
      </c>
      <c r="AA901" s="51" t="str">
        <f>IF($E901&gt;NORMA!$O$24,"NO CUMPLE","CUMPLE")</f>
        <v>NO CUMPLE</v>
      </c>
      <c r="AB901" s="51" t="str">
        <f>IF($F901&gt;NORMA!$O$25,"NO CUMPLE","CUMPLE")</f>
        <v>NO CUMPLE</v>
      </c>
      <c r="AC901" s="51" t="str">
        <f>IF($K901&gt;NORMA!$O$26,"NO CUMPLE","CUMPLE")</f>
        <v>NO CUMPLE</v>
      </c>
      <c r="AD901" s="51" t="str">
        <f>IF($J901&gt;NORMA!$O$27,"NO CUMPLE","CUMPLE")</f>
        <v>CUMPLE</v>
      </c>
      <c r="AE901" s="51" t="str">
        <f>IF($G901&gt;NORMA!$O$28,"NO CUMPLE","CUMPLE")</f>
        <v>NO CUMPLE</v>
      </c>
      <c r="AF901" s="51" t="str">
        <f>IF($H901&gt;NORMA!$O$29,"NO CUMPLE","CUMPLE")</f>
        <v>CUMPLE</v>
      </c>
      <c r="AG901" s="51" t="str">
        <f>IF($O901&gt;NORMA!$O$30,"NO CUMPLE","CUMPLE")</f>
        <v>NO CUMPLE</v>
      </c>
      <c r="AH901" s="51" t="str">
        <f>IF(AND($N901&gt;=NORMA!$R$18, $N901&lt;=NORMA!$S$18),"CUMPLE","NO CUMPLE")</f>
        <v>NO CUMPLE</v>
      </c>
      <c r="AI901" s="51" t="str">
        <f>IF($I901&gt;NORMA!$O$32,"NO CUMPLE","CUMPLE")</f>
        <v>CUMPLE</v>
      </c>
    </row>
    <row r="902" spans="1:35" ht="14.25" customHeight="1" x14ac:dyDescent="0.35">
      <c r="A902" s="213" t="s">
        <v>120</v>
      </c>
      <c r="B902" s="214" t="s">
        <v>119</v>
      </c>
      <c r="C902" s="215">
        <v>43733</v>
      </c>
      <c r="D902" s="251">
        <v>0.33333333333333331</v>
      </c>
      <c r="E902" s="216">
        <v>46.8</v>
      </c>
      <c r="F902" s="216">
        <v>139</v>
      </c>
      <c r="G902" s="216">
        <v>36</v>
      </c>
      <c r="H902" s="216">
        <v>10</v>
      </c>
      <c r="I902" s="218">
        <v>1</v>
      </c>
      <c r="J902" s="242">
        <v>1.524</v>
      </c>
      <c r="K902" s="218">
        <v>23.71</v>
      </c>
      <c r="L902" s="242">
        <v>1.5078</v>
      </c>
      <c r="M902" s="243">
        <v>0.82</v>
      </c>
      <c r="N902" s="243">
        <v>7.82</v>
      </c>
      <c r="O902" s="244">
        <v>1300000</v>
      </c>
      <c r="P902" s="51" t="str">
        <f>IF(M902&lt;NORMA!$O$7,"NO CUMPLE","CUMPLE")</f>
        <v>NO CUMPLE</v>
      </c>
      <c r="Q902" s="51" t="str">
        <f>IF(E902&gt;NORMA!$O$8,"NO CUMPLE","CUMPLE")</f>
        <v>CUMPLE</v>
      </c>
      <c r="R902" s="51" t="str">
        <f>IF(F902&gt;NORMA!$O$9,"NO CUMPLE","CUMPLE")</f>
        <v>CUMPLE</v>
      </c>
      <c r="S902" s="51" t="str">
        <f>IF(K902&gt;NORMA!$O$10,"NO CUMPLE","CUMPLE")</f>
        <v>NO CUMPLE</v>
      </c>
      <c r="T902" s="51" t="str">
        <f>IF(J902&gt;NORMA!$O$11,"NO CUMPLE","CUMPLE")</f>
        <v>CUMPLE</v>
      </c>
      <c r="U902" s="51" t="str">
        <f>IF(G902&gt;NORMA!$O$12,"NO CUMPLE","CUMPLE")</f>
        <v>CUMPLE</v>
      </c>
      <c r="V902" s="51" t="str">
        <f>IF(H902&gt;NORMA!$O$13,"NO CUMPLE","CUMPLE")</f>
        <v>CUMPLE</v>
      </c>
      <c r="W902" s="51" t="str">
        <f>IF(O902&gt;NORMA!$O$14,"NO CUMPLE","CUMPLE")</f>
        <v>NO CUMPLE</v>
      </c>
      <c r="X902" s="51" t="str">
        <f>IF(AND(N902&gt;=NORMA!$Q$4, N902&lt;=NORMA!$R$4),"CUMPLE","NO CUMPLE")</f>
        <v>CUMPLE</v>
      </c>
      <c r="Y902" s="51" t="str">
        <f>IF(I902&gt;NORMA!$O$16,"NO CUMPLE","CUMPLE")</f>
        <v>CUMPLE</v>
      </c>
      <c r="Z902" s="51" t="str">
        <f>IF($M902&lt;NORMA!$O$23,"NO CUMPLE","CUMPLE")</f>
        <v>NO CUMPLE</v>
      </c>
      <c r="AA902" s="51" t="str">
        <f>IF($E902&gt;NORMA!$O$24,"NO CUMPLE","CUMPLE")</f>
        <v>NO CUMPLE</v>
      </c>
      <c r="AB902" s="51" t="str">
        <f>IF($F902&gt;NORMA!$O$25,"NO CUMPLE","CUMPLE")</f>
        <v>NO CUMPLE</v>
      </c>
      <c r="AC902" s="51" t="str">
        <f>IF($K902&gt;NORMA!$O$26,"NO CUMPLE","CUMPLE")</f>
        <v>NO CUMPLE</v>
      </c>
      <c r="AD902" s="51" t="str">
        <f>IF($J902&gt;NORMA!$O$27,"NO CUMPLE","CUMPLE")</f>
        <v>CUMPLE</v>
      </c>
      <c r="AE902" s="51" t="str">
        <f>IF($G902&gt;NORMA!$O$28,"NO CUMPLE","CUMPLE")</f>
        <v>CUMPLE</v>
      </c>
      <c r="AF902" s="51" t="str">
        <f>IF($H902&gt;NORMA!$O$29,"NO CUMPLE","CUMPLE")</f>
        <v>CUMPLE</v>
      </c>
      <c r="AG902" s="51" t="str">
        <f>IF($O902&gt;NORMA!$O$30,"NO CUMPLE","CUMPLE")</f>
        <v>NO CUMPLE</v>
      </c>
      <c r="AH902" s="51" t="str">
        <f>IF(AND($N902&gt;=NORMA!$R$18, $N902&lt;=NORMA!$S$18),"CUMPLE","NO CUMPLE")</f>
        <v>CUMPLE</v>
      </c>
      <c r="AI902" s="51" t="str">
        <f>IF($I902&gt;NORMA!$O$32,"NO CUMPLE","CUMPLE")</f>
        <v>CUMPLE</v>
      </c>
    </row>
    <row r="903" spans="1:35" ht="14.25" customHeight="1" x14ac:dyDescent="0.35">
      <c r="A903" s="213" t="s">
        <v>121</v>
      </c>
      <c r="B903" s="214" t="s">
        <v>119</v>
      </c>
      <c r="C903" s="215">
        <v>43733</v>
      </c>
      <c r="D903" s="251">
        <v>0.5</v>
      </c>
      <c r="E903" s="216">
        <v>69</v>
      </c>
      <c r="F903" s="216">
        <v>262</v>
      </c>
      <c r="G903" s="216">
        <v>84.3</v>
      </c>
      <c r="H903" s="216">
        <v>21.1</v>
      </c>
      <c r="I903" s="218">
        <v>1.63</v>
      </c>
      <c r="J903" s="242">
        <v>2.6789999999999998</v>
      </c>
      <c r="K903" s="218">
        <v>23.810000000000002</v>
      </c>
      <c r="L903" s="242">
        <v>1.9572000000000001</v>
      </c>
      <c r="M903" s="243">
        <v>0.59</v>
      </c>
      <c r="N903" s="243">
        <v>7.45</v>
      </c>
      <c r="O903" s="244">
        <v>3080000</v>
      </c>
      <c r="P903" s="51" t="str">
        <f>IF(M903&lt;NORMA!$O$7,"NO CUMPLE","CUMPLE")</f>
        <v>NO CUMPLE</v>
      </c>
      <c r="Q903" s="51" t="str">
        <f>IF(E903&gt;NORMA!$O$8,"NO CUMPLE","CUMPLE")</f>
        <v>CUMPLE</v>
      </c>
      <c r="R903" s="51" t="str">
        <f>IF(F903&gt;NORMA!$O$9,"NO CUMPLE","CUMPLE")</f>
        <v>NO CUMPLE</v>
      </c>
      <c r="S903" s="51" t="str">
        <f>IF(K903&gt;NORMA!$O$10,"NO CUMPLE","CUMPLE")</f>
        <v>NO CUMPLE</v>
      </c>
      <c r="T903" s="51" t="str">
        <f>IF(J903&gt;NORMA!$O$11,"NO CUMPLE","CUMPLE")</f>
        <v>CUMPLE</v>
      </c>
      <c r="U903" s="51" t="str">
        <f>IF(G903&gt;NORMA!$O$12,"NO CUMPLE","CUMPLE")</f>
        <v>CUMPLE</v>
      </c>
      <c r="V903" s="51" t="str">
        <f>IF(H903&gt;NORMA!$O$13,"NO CUMPLE","CUMPLE")</f>
        <v>NO CUMPLE</v>
      </c>
      <c r="W903" s="51" t="str">
        <f>IF(O903&gt;NORMA!$O$14,"NO CUMPLE","CUMPLE")</f>
        <v>NO CUMPLE</v>
      </c>
      <c r="X903" s="51" t="str">
        <f>IF(AND(N903&gt;=NORMA!$Q$4, N903&lt;=NORMA!$R$4),"CUMPLE","NO CUMPLE")</f>
        <v>CUMPLE</v>
      </c>
      <c r="Y903" s="51" t="str">
        <f>IF(I903&gt;NORMA!$O$16,"NO CUMPLE","CUMPLE")</f>
        <v>CUMPLE</v>
      </c>
      <c r="Z903" s="51" t="str">
        <f>IF($M903&lt;NORMA!$O$23,"NO CUMPLE","CUMPLE")</f>
        <v>NO CUMPLE</v>
      </c>
      <c r="AA903" s="51" t="str">
        <f>IF($E903&gt;NORMA!$O$24,"NO CUMPLE","CUMPLE")</f>
        <v>NO CUMPLE</v>
      </c>
      <c r="AB903" s="51" t="str">
        <f>IF($F903&gt;NORMA!$O$25,"NO CUMPLE","CUMPLE")</f>
        <v>NO CUMPLE</v>
      </c>
      <c r="AC903" s="51" t="str">
        <f>IF($K903&gt;NORMA!$O$26,"NO CUMPLE","CUMPLE")</f>
        <v>NO CUMPLE</v>
      </c>
      <c r="AD903" s="51" t="str">
        <f>IF($J903&gt;NORMA!$O$27,"NO CUMPLE","CUMPLE")</f>
        <v>CUMPLE</v>
      </c>
      <c r="AE903" s="51" t="str">
        <f>IF($G903&gt;NORMA!$O$28,"NO CUMPLE","CUMPLE")</f>
        <v>CUMPLE</v>
      </c>
      <c r="AF903" s="51" t="str">
        <f>IF($H903&gt;NORMA!$O$29,"NO CUMPLE","CUMPLE")</f>
        <v>NO CUMPLE</v>
      </c>
      <c r="AG903" s="51" t="str">
        <f>IF($O903&gt;NORMA!$O$30,"NO CUMPLE","CUMPLE")</f>
        <v>NO CUMPLE</v>
      </c>
      <c r="AH903" s="51" t="str">
        <f>IF(AND($N903&gt;=NORMA!$R$18, $N903&lt;=NORMA!$S$18),"CUMPLE","NO CUMPLE")</f>
        <v>CUMPLE</v>
      </c>
      <c r="AI903" s="51" t="str">
        <f>IF($I903&gt;NORMA!$O$32,"NO CUMPLE","CUMPLE")</f>
        <v>NO CUMPLE</v>
      </c>
    </row>
    <row r="904" spans="1:35" ht="14.25" customHeight="1" x14ac:dyDescent="0.35">
      <c r="A904" s="213" t="s">
        <v>118</v>
      </c>
      <c r="B904" s="214" t="s">
        <v>119</v>
      </c>
      <c r="C904" s="215">
        <v>43733</v>
      </c>
      <c r="D904" s="251">
        <v>0.66666666666666663</v>
      </c>
      <c r="E904" s="216">
        <v>21.1</v>
      </c>
      <c r="F904" s="216">
        <v>120</v>
      </c>
      <c r="G904" s="216">
        <v>100</v>
      </c>
      <c r="H904" s="216">
        <v>10</v>
      </c>
      <c r="I904" s="218">
        <v>0.48</v>
      </c>
      <c r="J904" s="242">
        <v>0.64900000000000002</v>
      </c>
      <c r="K904" s="218">
        <v>13.417</v>
      </c>
      <c r="L904" s="242">
        <v>1.1232</v>
      </c>
      <c r="M904" s="243">
        <v>0.76</v>
      </c>
      <c r="N904" s="243">
        <v>7.94</v>
      </c>
      <c r="O904" s="244">
        <v>1860000</v>
      </c>
      <c r="P904" s="51" t="str">
        <f>IF(M904&lt;NORMA!$O$7,"NO CUMPLE","CUMPLE")</f>
        <v>NO CUMPLE</v>
      </c>
      <c r="Q904" s="51" t="str">
        <f>IF(E904&gt;NORMA!$O$8,"NO CUMPLE","CUMPLE")</f>
        <v>CUMPLE</v>
      </c>
      <c r="R904" s="51" t="str">
        <f>IF(F904&gt;NORMA!$O$9,"NO CUMPLE","CUMPLE")</f>
        <v>CUMPLE</v>
      </c>
      <c r="S904" s="51" t="str">
        <f>IF(K904&gt;NORMA!$O$10,"NO CUMPLE","CUMPLE")</f>
        <v>CUMPLE</v>
      </c>
      <c r="T904" s="51" t="str">
        <f>IF(J904&gt;NORMA!$O$11,"NO CUMPLE","CUMPLE")</f>
        <v>CUMPLE</v>
      </c>
      <c r="U904" s="51" t="str">
        <f>IF(G904&gt;NORMA!$O$12,"NO CUMPLE","CUMPLE")</f>
        <v>CUMPLE</v>
      </c>
      <c r="V904" s="51" t="str">
        <f>IF(H904&gt;NORMA!$O$13,"NO CUMPLE","CUMPLE")</f>
        <v>CUMPLE</v>
      </c>
      <c r="W904" s="51" t="str">
        <f>IF(O904&gt;NORMA!$O$14,"NO CUMPLE","CUMPLE")</f>
        <v>NO CUMPLE</v>
      </c>
      <c r="X904" s="51" t="str">
        <f>IF(AND(N904&gt;=NORMA!$Q$4, N904&lt;=NORMA!$R$4),"CUMPLE","NO CUMPLE")</f>
        <v>CUMPLE</v>
      </c>
      <c r="Y904" s="51" t="str">
        <f>IF(I904&gt;NORMA!$O$16,"NO CUMPLE","CUMPLE")</f>
        <v>CUMPLE</v>
      </c>
      <c r="Z904" s="51" t="str">
        <f>IF($M904&lt;NORMA!$O$23,"NO CUMPLE","CUMPLE")</f>
        <v>NO CUMPLE</v>
      </c>
      <c r="AA904" s="51" t="str">
        <f>IF($E904&gt;NORMA!$O$24,"NO CUMPLE","CUMPLE")</f>
        <v>CUMPLE</v>
      </c>
      <c r="AB904" s="51" t="str">
        <f>IF($F904&gt;NORMA!$O$25,"NO CUMPLE","CUMPLE")</f>
        <v>NO CUMPLE</v>
      </c>
      <c r="AC904" s="51" t="str">
        <f>IF($K904&gt;NORMA!$O$26,"NO CUMPLE","CUMPLE")</f>
        <v>NO CUMPLE</v>
      </c>
      <c r="AD904" s="51" t="str">
        <f>IF($J904&gt;NORMA!$O$27,"NO CUMPLE","CUMPLE")</f>
        <v>CUMPLE</v>
      </c>
      <c r="AE904" s="51" t="str">
        <f>IF($G904&gt;NORMA!$O$28,"NO CUMPLE","CUMPLE")</f>
        <v>CUMPLE</v>
      </c>
      <c r="AF904" s="51" t="str">
        <f>IF($H904&gt;NORMA!$O$29,"NO CUMPLE","CUMPLE")</f>
        <v>CUMPLE</v>
      </c>
      <c r="AG904" s="51" t="str">
        <f>IF($O904&gt;NORMA!$O$30,"NO CUMPLE","CUMPLE")</f>
        <v>NO CUMPLE</v>
      </c>
      <c r="AH904" s="51" t="str">
        <f>IF(AND($N904&gt;=NORMA!$R$18, $N904&lt;=NORMA!$S$18),"CUMPLE","NO CUMPLE")</f>
        <v>CUMPLE</v>
      </c>
      <c r="AI904" s="51" t="str">
        <f>IF($I904&gt;NORMA!$O$32,"NO CUMPLE","CUMPLE")</f>
        <v>CUMPLE</v>
      </c>
    </row>
    <row r="905" spans="1:35" ht="14.25" customHeight="1" x14ac:dyDescent="0.35">
      <c r="A905" s="213" t="s">
        <v>117</v>
      </c>
      <c r="B905" s="267" t="s">
        <v>119</v>
      </c>
      <c r="C905" s="215">
        <v>43733</v>
      </c>
      <c r="D905" s="251">
        <v>0.41666666666666669</v>
      </c>
      <c r="E905" s="216">
        <v>213</v>
      </c>
      <c r="F905" s="216">
        <v>570</v>
      </c>
      <c r="G905" s="216">
        <v>1128</v>
      </c>
      <c r="H905" s="216">
        <v>10</v>
      </c>
      <c r="I905" s="218">
        <v>0.4</v>
      </c>
      <c r="J905" s="242">
        <v>1.657</v>
      </c>
      <c r="K905" s="218">
        <v>58.881999999999998</v>
      </c>
      <c r="L905" s="242">
        <v>1.0546200000000001</v>
      </c>
      <c r="M905" s="243">
        <v>3.91</v>
      </c>
      <c r="N905" s="243">
        <v>9.56</v>
      </c>
      <c r="O905" s="244">
        <v>22500000</v>
      </c>
      <c r="P905" s="51" t="str">
        <f>IF(M905&lt;NORMA!$O$7,"NO CUMPLE","CUMPLE")</f>
        <v>CUMPLE</v>
      </c>
      <c r="Q905" s="51" t="str">
        <f>IF(E905&gt;NORMA!$O$8,"NO CUMPLE","CUMPLE")</f>
        <v>NO CUMPLE</v>
      </c>
      <c r="R905" s="51" t="str">
        <f>IF(F905&gt;NORMA!$O$9,"NO CUMPLE","CUMPLE")</f>
        <v>NO CUMPLE</v>
      </c>
      <c r="S905" s="51" t="str">
        <f>IF(K905&gt;NORMA!$O$10,"NO CUMPLE","CUMPLE")</f>
        <v>NO CUMPLE</v>
      </c>
      <c r="T905" s="51" t="str">
        <f>IF(J905&gt;NORMA!$O$11,"NO CUMPLE","CUMPLE")</f>
        <v>CUMPLE</v>
      </c>
      <c r="U905" s="51" t="str">
        <f>IF(G905&gt;NORMA!$O$12,"NO CUMPLE","CUMPLE")</f>
        <v>NO CUMPLE</v>
      </c>
      <c r="V905" s="51" t="str">
        <f>IF(H905&gt;NORMA!$O$13,"NO CUMPLE","CUMPLE")</f>
        <v>CUMPLE</v>
      </c>
      <c r="W905" s="51" t="str">
        <f>IF(O905&gt;NORMA!$O$14,"NO CUMPLE","CUMPLE")</f>
        <v>NO CUMPLE</v>
      </c>
      <c r="X905" s="51" t="str">
        <f>IF(AND(N905&gt;=NORMA!$Q$4, N905&lt;=NORMA!$R$4),"CUMPLE","NO CUMPLE")</f>
        <v>NO CUMPLE</v>
      </c>
      <c r="Y905" s="51" t="str">
        <f>IF(I905&gt;NORMA!$O$16,"NO CUMPLE","CUMPLE")</f>
        <v>CUMPLE</v>
      </c>
      <c r="Z905" s="51" t="str">
        <f>IF($M905&lt;NORMA!$O$23,"NO CUMPLE","CUMPLE")</f>
        <v>CUMPLE</v>
      </c>
      <c r="AA905" s="51" t="str">
        <f>IF($E905&gt;NORMA!$O$24,"NO CUMPLE","CUMPLE")</f>
        <v>NO CUMPLE</v>
      </c>
      <c r="AB905" s="51" t="str">
        <f>IF($F905&gt;NORMA!$O$25,"NO CUMPLE","CUMPLE")</f>
        <v>NO CUMPLE</v>
      </c>
      <c r="AC905" s="51" t="str">
        <f>IF($K905&gt;NORMA!$O$26,"NO CUMPLE","CUMPLE")</f>
        <v>NO CUMPLE</v>
      </c>
      <c r="AD905" s="51" t="str">
        <f>IF($J905&gt;NORMA!$O$27,"NO CUMPLE","CUMPLE")</f>
        <v>CUMPLE</v>
      </c>
      <c r="AE905" s="51" t="str">
        <f>IF($G905&gt;NORMA!$O$28,"NO CUMPLE","CUMPLE")</f>
        <v>NO CUMPLE</v>
      </c>
      <c r="AF905" s="51" t="str">
        <f>IF($H905&gt;NORMA!$O$29,"NO CUMPLE","CUMPLE")</f>
        <v>CUMPLE</v>
      </c>
      <c r="AG905" s="51" t="str">
        <f>IF($O905&gt;NORMA!$O$30,"NO CUMPLE","CUMPLE")</f>
        <v>NO CUMPLE</v>
      </c>
      <c r="AH905" s="51" t="str">
        <f>IF(AND($N905&gt;=NORMA!$R$18, $N905&lt;=NORMA!$S$18),"CUMPLE","NO CUMPLE")</f>
        <v>NO CUMPLE</v>
      </c>
      <c r="AI905" s="51" t="str">
        <f>IF($I905&gt;NORMA!$O$32,"NO CUMPLE","CUMPLE")</f>
        <v>CUMPLE</v>
      </c>
    </row>
    <row r="906" spans="1:35" ht="14.25" customHeight="1" x14ac:dyDescent="0.35">
      <c r="A906" s="213" t="s">
        <v>118</v>
      </c>
      <c r="B906" s="214" t="s">
        <v>119</v>
      </c>
      <c r="C906" s="215">
        <v>43745</v>
      </c>
      <c r="D906" s="251">
        <v>0.25</v>
      </c>
      <c r="E906" s="216">
        <v>23</v>
      </c>
      <c r="F906" s="216">
        <v>96</v>
      </c>
      <c r="G906" s="216">
        <v>70.8</v>
      </c>
      <c r="H906" s="216">
        <v>10</v>
      </c>
      <c r="I906" s="218">
        <v>0.4</v>
      </c>
      <c r="J906" s="242">
        <v>0.32100000000000001</v>
      </c>
      <c r="K906" s="218">
        <v>19.323999999999998</v>
      </c>
      <c r="L906" s="242">
        <v>2.7101999999999999</v>
      </c>
      <c r="M906" s="243">
        <v>1.41</v>
      </c>
      <c r="N906" s="243">
        <v>7.7</v>
      </c>
      <c r="O906" s="244">
        <v>17300</v>
      </c>
      <c r="P906" s="51" t="str">
        <f>IF(M906&lt;NORMA!$O$7,"NO CUMPLE","CUMPLE")</f>
        <v>CUMPLE</v>
      </c>
      <c r="Q906" s="51" t="str">
        <f>IF(E906&gt;NORMA!$O$8,"NO CUMPLE","CUMPLE")</f>
        <v>CUMPLE</v>
      </c>
      <c r="R906" s="51" t="str">
        <f>IF(F906&gt;NORMA!$O$9,"NO CUMPLE","CUMPLE")</f>
        <v>CUMPLE</v>
      </c>
      <c r="S906" s="51" t="str">
        <f>IF(K906&gt;NORMA!$O$10,"NO CUMPLE","CUMPLE")</f>
        <v>CUMPLE</v>
      </c>
      <c r="T906" s="51" t="str">
        <f>IF(J906&gt;NORMA!$O$11,"NO CUMPLE","CUMPLE")</f>
        <v>CUMPLE</v>
      </c>
      <c r="U906" s="51" t="str">
        <f>IF(G906&gt;NORMA!$O$12,"NO CUMPLE","CUMPLE")</f>
        <v>CUMPLE</v>
      </c>
      <c r="V906" s="51" t="str">
        <f>IF(H906&gt;NORMA!$O$13,"NO CUMPLE","CUMPLE")</f>
        <v>CUMPLE</v>
      </c>
      <c r="W906" s="51" t="str">
        <f>IF(O906&gt;NORMA!$O$14,"NO CUMPLE","CUMPLE")</f>
        <v>CUMPLE</v>
      </c>
      <c r="X906" s="51" t="str">
        <f>IF(AND(N906&gt;=NORMA!$Q$4, N906&lt;=NORMA!$R$4),"CUMPLE","NO CUMPLE")</f>
        <v>CUMPLE</v>
      </c>
      <c r="Y906" s="51" t="str">
        <f>IF(I906&gt;NORMA!$O$16,"NO CUMPLE","CUMPLE")</f>
        <v>CUMPLE</v>
      </c>
      <c r="Z906" s="51" t="str">
        <f>IF($M906&lt;NORMA!$O$23,"NO CUMPLE","CUMPLE")</f>
        <v>NO CUMPLE</v>
      </c>
      <c r="AA906" s="51" t="str">
        <f>IF($E906&gt;NORMA!$O$24,"NO CUMPLE","CUMPLE")</f>
        <v>CUMPLE</v>
      </c>
      <c r="AB906" s="51" t="str">
        <f>IF($F906&gt;NORMA!$O$25,"NO CUMPLE","CUMPLE")</f>
        <v>NO CUMPLE</v>
      </c>
      <c r="AC906" s="51" t="str">
        <f>IF($K906&gt;NORMA!$O$26,"NO CUMPLE","CUMPLE")</f>
        <v>NO CUMPLE</v>
      </c>
      <c r="AD906" s="51" t="str">
        <f>IF($J906&gt;NORMA!$O$27,"NO CUMPLE","CUMPLE")</f>
        <v>CUMPLE</v>
      </c>
      <c r="AE906" s="51" t="str">
        <f>IF($G906&gt;NORMA!$O$28,"NO CUMPLE","CUMPLE")</f>
        <v>CUMPLE</v>
      </c>
      <c r="AF906" s="51" t="str">
        <f>IF($H906&gt;NORMA!$O$29,"NO CUMPLE","CUMPLE")</f>
        <v>CUMPLE</v>
      </c>
      <c r="AG906" s="51" t="str">
        <f>IF($O906&gt;NORMA!$O$30,"NO CUMPLE","CUMPLE")</f>
        <v>CUMPLE</v>
      </c>
      <c r="AH906" s="51" t="str">
        <f>IF(AND($N906&gt;=NORMA!$R$18, $N906&lt;=NORMA!$S$18),"CUMPLE","NO CUMPLE")</f>
        <v>CUMPLE</v>
      </c>
      <c r="AI906" s="51" t="str">
        <f>IF($I906&gt;NORMA!$O$32,"NO CUMPLE","CUMPLE")</f>
        <v>CUMPLE</v>
      </c>
    </row>
    <row r="907" spans="1:35" ht="14.25" customHeight="1" x14ac:dyDescent="0.35">
      <c r="A907" s="213" t="s">
        <v>121</v>
      </c>
      <c r="B907" s="214" t="s">
        <v>119</v>
      </c>
      <c r="C907" s="215">
        <v>43745</v>
      </c>
      <c r="D907" s="251">
        <v>0.41666666666666669</v>
      </c>
      <c r="E907" s="216">
        <v>50</v>
      </c>
      <c r="F907" s="216">
        <v>204</v>
      </c>
      <c r="G907" s="216">
        <v>50</v>
      </c>
      <c r="H907" s="216">
        <v>10</v>
      </c>
      <c r="I907" s="218">
        <v>0.65</v>
      </c>
      <c r="J907" s="242">
        <v>1.3680000000000001</v>
      </c>
      <c r="K907" s="218">
        <v>25.110000000000003</v>
      </c>
      <c r="L907" s="242">
        <v>3.552</v>
      </c>
      <c r="M907" s="243">
        <v>0.84</v>
      </c>
      <c r="N907" s="243">
        <v>9</v>
      </c>
      <c r="O907" s="244">
        <v>38100</v>
      </c>
      <c r="P907" s="51" t="str">
        <f>IF(M907&lt;NORMA!$O$7,"NO CUMPLE","CUMPLE")</f>
        <v>NO CUMPLE</v>
      </c>
      <c r="Q907" s="51" t="str">
        <f>IF(E907&gt;NORMA!$O$8,"NO CUMPLE","CUMPLE")</f>
        <v>CUMPLE</v>
      </c>
      <c r="R907" s="51" t="str">
        <f>IF(F907&gt;NORMA!$O$9,"NO CUMPLE","CUMPLE")</f>
        <v>NO CUMPLE</v>
      </c>
      <c r="S907" s="51" t="str">
        <f>IF(K907&gt;NORMA!$O$10,"NO CUMPLE","CUMPLE")</f>
        <v>NO CUMPLE</v>
      </c>
      <c r="T907" s="51" t="str">
        <f>IF(J907&gt;NORMA!$O$11,"NO CUMPLE","CUMPLE")</f>
        <v>CUMPLE</v>
      </c>
      <c r="U907" s="51" t="str">
        <f>IF(G907&gt;NORMA!$O$12,"NO CUMPLE","CUMPLE")</f>
        <v>CUMPLE</v>
      </c>
      <c r="V907" s="51" t="str">
        <f>IF(H907&gt;NORMA!$O$13,"NO CUMPLE","CUMPLE")</f>
        <v>CUMPLE</v>
      </c>
      <c r="W907" s="51" t="str">
        <f>IF(O907&gt;NORMA!$O$14,"NO CUMPLE","CUMPLE")</f>
        <v>CUMPLE</v>
      </c>
      <c r="X907" s="51" t="str">
        <f>IF(AND(N907&gt;=NORMA!$Q$4, N907&lt;=NORMA!$R$4),"CUMPLE","NO CUMPLE")</f>
        <v>CUMPLE</v>
      </c>
      <c r="Y907" s="51" t="str">
        <f>IF(I907&gt;NORMA!$O$16,"NO CUMPLE","CUMPLE")</f>
        <v>CUMPLE</v>
      </c>
      <c r="Z907" s="51" t="str">
        <f>IF($M907&lt;NORMA!$O$23,"NO CUMPLE","CUMPLE")</f>
        <v>NO CUMPLE</v>
      </c>
      <c r="AA907" s="51" t="str">
        <f>IF($E907&gt;NORMA!$O$24,"NO CUMPLE","CUMPLE")</f>
        <v>NO CUMPLE</v>
      </c>
      <c r="AB907" s="51" t="str">
        <f>IF($F907&gt;NORMA!$O$25,"NO CUMPLE","CUMPLE")</f>
        <v>NO CUMPLE</v>
      </c>
      <c r="AC907" s="51" t="str">
        <f>IF($K907&gt;NORMA!$O$26,"NO CUMPLE","CUMPLE")</f>
        <v>NO CUMPLE</v>
      </c>
      <c r="AD907" s="51" t="str">
        <f>IF($J907&gt;NORMA!$O$27,"NO CUMPLE","CUMPLE")</f>
        <v>CUMPLE</v>
      </c>
      <c r="AE907" s="51" t="str">
        <f>IF($G907&gt;NORMA!$O$28,"NO CUMPLE","CUMPLE")</f>
        <v>CUMPLE</v>
      </c>
      <c r="AF907" s="51" t="str">
        <f>IF($H907&gt;NORMA!$O$29,"NO CUMPLE","CUMPLE")</f>
        <v>CUMPLE</v>
      </c>
      <c r="AG907" s="51" t="str">
        <f>IF($O907&gt;NORMA!$O$30,"NO CUMPLE","CUMPLE")</f>
        <v>CUMPLE</v>
      </c>
      <c r="AH907" s="51" t="str">
        <f>IF(AND($N907&gt;=NORMA!$R$18, $N907&lt;=NORMA!$S$18),"CUMPLE","NO CUMPLE")</f>
        <v>NO CUMPLE</v>
      </c>
      <c r="AI907" s="51" t="str">
        <f>IF($I907&gt;NORMA!$O$32,"NO CUMPLE","CUMPLE")</f>
        <v>CUMPLE</v>
      </c>
    </row>
    <row r="908" spans="1:35" ht="14.25" customHeight="1" x14ac:dyDescent="0.35">
      <c r="A908" s="213" t="s">
        <v>117</v>
      </c>
      <c r="B908" s="267" t="s">
        <v>119</v>
      </c>
      <c r="C908" s="215">
        <v>43745</v>
      </c>
      <c r="D908" s="251">
        <v>0.58333333333333337</v>
      </c>
      <c r="E908" s="216">
        <v>44</v>
      </c>
      <c r="F908" s="216">
        <v>156</v>
      </c>
      <c r="G908" s="216">
        <v>280</v>
      </c>
      <c r="H908" s="216">
        <v>10</v>
      </c>
      <c r="I908" s="218">
        <v>0.42</v>
      </c>
      <c r="J908" s="242">
        <v>0.80300000000000005</v>
      </c>
      <c r="K908" s="218">
        <v>17.921900000000001</v>
      </c>
      <c r="L908" s="242">
        <v>2.8391999999999999</v>
      </c>
      <c r="M908" s="243">
        <v>5.09</v>
      </c>
      <c r="N908" s="243">
        <v>8.85</v>
      </c>
      <c r="O908" s="244">
        <v>105000</v>
      </c>
      <c r="P908" s="51" t="str">
        <f>IF(M908&lt;NORMA!$O$7,"NO CUMPLE","CUMPLE")</f>
        <v>CUMPLE</v>
      </c>
      <c r="Q908" s="51" t="str">
        <f>IF(E908&gt;NORMA!$O$8,"NO CUMPLE","CUMPLE")</f>
        <v>CUMPLE</v>
      </c>
      <c r="R908" s="51" t="str">
        <f>IF(F908&gt;NORMA!$O$9,"NO CUMPLE","CUMPLE")</f>
        <v>CUMPLE</v>
      </c>
      <c r="S908" s="51" t="str">
        <f>IF(K908&gt;NORMA!$O$10,"NO CUMPLE","CUMPLE")</f>
        <v>CUMPLE</v>
      </c>
      <c r="T908" s="51" t="str">
        <f>IF(J908&gt;NORMA!$O$11,"NO CUMPLE","CUMPLE")</f>
        <v>CUMPLE</v>
      </c>
      <c r="U908" s="51" t="str">
        <f>IF(G908&gt;NORMA!$O$12,"NO CUMPLE","CUMPLE")</f>
        <v>NO CUMPLE</v>
      </c>
      <c r="V908" s="51" t="str">
        <f>IF(H908&gt;NORMA!$O$13,"NO CUMPLE","CUMPLE")</f>
        <v>CUMPLE</v>
      </c>
      <c r="W908" s="51" t="str">
        <f>IF(O908&gt;NORMA!$O$14,"NO CUMPLE","CUMPLE")</f>
        <v>CUMPLE</v>
      </c>
      <c r="X908" s="51" t="str">
        <f>IF(AND(N908&gt;=NORMA!$Q$4, N908&lt;=NORMA!$R$4),"CUMPLE","NO CUMPLE")</f>
        <v>CUMPLE</v>
      </c>
      <c r="Y908" s="51" t="str">
        <f>IF(I908&gt;NORMA!$O$16,"NO CUMPLE","CUMPLE")</f>
        <v>CUMPLE</v>
      </c>
      <c r="Z908" s="51" t="str">
        <f>IF($M908&lt;NORMA!$O$23,"NO CUMPLE","CUMPLE")</f>
        <v>CUMPLE</v>
      </c>
      <c r="AA908" s="51" t="str">
        <f>IF($E908&gt;NORMA!$O$24,"NO CUMPLE","CUMPLE")</f>
        <v>NO CUMPLE</v>
      </c>
      <c r="AB908" s="51" t="str">
        <f>IF($F908&gt;NORMA!$O$25,"NO CUMPLE","CUMPLE")</f>
        <v>NO CUMPLE</v>
      </c>
      <c r="AC908" s="51" t="str">
        <f>IF($K908&gt;NORMA!$O$26,"NO CUMPLE","CUMPLE")</f>
        <v>NO CUMPLE</v>
      </c>
      <c r="AD908" s="51" t="str">
        <f>IF($J908&gt;NORMA!$O$27,"NO CUMPLE","CUMPLE")</f>
        <v>CUMPLE</v>
      </c>
      <c r="AE908" s="51" t="str">
        <f>IF($G908&gt;NORMA!$O$28,"NO CUMPLE","CUMPLE")</f>
        <v>NO CUMPLE</v>
      </c>
      <c r="AF908" s="51" t="str">
        <f>IF($H908&gt;NORMA!$O$29,"NO CUMPLE","CUMPLE")</f>
        <v>CUMPLE</v>
      </c>
      <c r="AG908" s="51" t="str">
        <f>IF($O908&gt;NORMA!$O$30,"NO CUMPLE","CUMPLE")</f>
        <v>NO CUMPLE</v>
      </c>
      <c r="AH908" s="51" t="str">
        <f>IF(AND($N908&gt;=NORMA!$R$18, $N908&lt;=NORMA!$S$18),"CUMPLE","NO CUMPLE")</f>
        <v>NO CUMPLE</v>
      </c>
      <c r="AI908" s="51" t="str">
        <f>IF($I908&gt;NORMA!$O$32,"NO CUMPLE","CUMPLE")</f>
        <v>CUMPLE</v>
      </c>
    </row>
    <row r="909" spans="1:35" ht="14.25" customHeight="1" x14ac:dyDescent="0.35">
      <c r="A909" s="213" t="s">
        <v>120</v>
      </c>
      <c r="B909" s="214" t="s">
        <v>119</v>
      </c>
      <c r="C909" s="215">
        <v>43753</v>
      </c>
      <c r="D909" s="251">
        <v>0.25</v>
      </c>
      <c r="E909" s="216">
        <v>17</v>
      </c>
      <c r="F909" s="216">
        <v>155</v>
      </c>
      <c r="G909" s="216">
        <v>27</v>
      </c>
      <c r="H909" s="216">
        <v>10</v>
      </c>
      <c r="I909" s="218">
        <v>0.59</v>
      </c>
      <c r="J909" s="242">
        <v>0.70899999999999996</v>
      </c>
      <c r="K909" s="218">
        <v>14.657999999999999</v>
      </c>
      <c r="L909" s="242">
        <v>7.2068000000000003</v>
      </c>
      <c r="M909" s="243">
        <v>0.86</v>
      </c>
      <c r="N909" s="243">
        <v>7.58</v>
      </c>
      <c r="O909" s="244">
        <v>2000</v>
      </c>
      <c r="P909" s="51" t="str">
        <f>IF(M909&lt;NORMA!$O$7,"NO CUMPLE","CUMPLE")</f>
        <v>NO CUMPLE</v>
      </c>
      <c r="Q909" s="51" t="str">
        <f>IF(E909&gt;NORMA!$O$8,"NO CUMPLE","CUMPLE")</f>
        <v>CUMPLE</v>
      </c>
      <c r="R909" s="51" t="str">
        <f>IF(F909&gt;NORMA!$O$9,"NO CUMPLE","CUMPLE")</f>
        <v>CUMPLE</v>
      </c>
      <c r="S909" s="51" t="str">
        <f>IF(K909&gt;NORMA!$O$10,"NO CUMPLE","CUMPLE")</f>
        <v>CUMPLE</v>
      </c>
      <c r="T909" s="51" t="str">
        <f>IF(J909&gt;NORMA!$O$11,"NO CUMPLE","CUMPLE")</f>
        <v>CUMPLE</v>
      </c>
      <c r="U909" s="51" t="str">
        <f>IF(G909&gt;NORMA!$O$12,"NO CUMPLE","CUMPLE")</f>
        <v>CUMPLE</v>
      </c>
      <c r="V909" s="51" t="str">
        <f>IF(H909&gt;NORMA!$O$13,"NO CUMPLE","CUMPLE")</f>
        <v>CUMPLE</v>
      </c>
      <c r="W909" s="51" t="str">
        <f>IF(O909&gt;NORMA!$O$14,"NO CUMPLE","CUMPLE")</f>
        <v>CUMPLE</v>
      </c>
      <c r="X909" s="51" t="str">
        <f>IF(AND(N909&gt;=NORMA!$Q$4, N909&lt;=NORMA!$R$4),"CUMPLE","NO CUMPLE")</f>
        <v>CUMPLE</v>
      </c>
      <c r="Y909" s="51" t="str">
        <f>IF(I909&gt;NORMA!$O$16,"NO CUMPLE","CUMPLE")</f>
        <v>CUMPLE</v>
      </c>
      <c r="Z909" s="51" t="str">
        <f>IF($M909&lt;NORMA!$O$23,"NO CUMPLE","CUMPLE")</f>
        <v>NO CUMPLE</v>
      </c>
      <c r="AA909" s="51" t="str">
        <f>IF($E909&gt;NORMA!$O$24,"NO CUMPLE","CUMPLE")</f>
        <v>CUMPLE</v>
      </c>
      <c r="AB909" s="51" t="str">
        <f>IF($F909&gt;NORMA!$O$25,"NO CUMPLE","CUMPLE")</f>
        <v>NO CUMPLE</v>
      </c>
      <c r="AC909" s="51" t="str">
        <f>IF($K909&gt;NORMA!$O$26,"NO CUMPLE","CUMPLE")</f>
        <v>NO CUMPLE</v>
      </c>
      <c r="AD909" s="51" t="str">
        <f>IF($J909&gt;NORMA!$O$27,"NO CUMPLE","CUMPLE")</f>
        <v>CUMPLE</v>
      </c>
      <c r="AE909" s="51" t="str">
        <f>IF($G909&gt;NORMA!$O$28,"NO CUMPLE","CUMPLE")</f>
        <v>CUMPLE</v>
      </c>
      <c r="AF909" s="51" t="str">
        <f>IF($H909&gt;NORMA!$O$29,"NO CUMPLE","CUMPLE")</f>
        <v>CUMPLE</v>
      </c>
      <c r="AG909" s="51" t="str">
        <f>IF($O909&gt;NORMA!$O$30,"NO CUMPLE","CUMPLE")</f>
        <v>CUMPLE</v>
      </c>
      <c r="AH909" s="51" t="str">
        <f>IF(AND($N909&gt;=NORMA!$R$18, $N909&lt;=NORMA!$S$18),"CUMPLE","NO CUMPLE")</f>
        <v>CUMPLE</v>
      </c>
      <c r="AI909" s="51" t="str">
        <f>IF($I909&gt;NORMA!$O$32,"NO CUMPLE","CUMPLE")</f>
        <v>CUMPLE</v>
      </c>
    </row>
    <row r="910" spans="1:35" ht="14.25" customHeight="1" x14ac:dyDescent="0.35">
      <c r="A910" s="213" t="s">
        <v>121</v>
      </c>
      <c r="B910" s="214" t="s">
        <v>119</v>
      </c>
      <c r="C910" s="215">
        <v>43753</v>
      </c>
      <c r="D910" s="251">
        <v>0.66666666666666663</v>
      </c>
      <c r="E910" s="216">
        <v>26.6</v>
      </c>
      <c r="F910" s="216">
        <v>154</v>
      </c>
      <c r="G910" s="216">
        <v>68.900000000000006</v>
      </c>
      <c r="H910" s="216">
        <v>10</v>
      </c>
      <c r="I910" s="218">
        <v>0.63</v>
      </c>
      <c r="J910" s="242">
        <v>1.21</v>
      </c>
      <c r="K910" s="218">
        <v>18.302</v>
      </c>
      <c r="L910" s="242">
        <v>6.9539999999999997</v>
      </c>
      <c r="M910" s="243">
        <v>0.72</v>
      </c>
      <c r="N910" s="243">
        <v>7.56</v>
      </c>
      <c r="O910" s="244">
        <v>11000</v>
      </c>
      <c r="P910" s="51" t="str">
        <f>IF(M910&lt;NORMA!$O$7,"NO CUMPLE","CUMPLE")</f>
        <v>NO CUMPLE</v>
      </c>
      <c r="Q910" s="51" t="str">
        <f>IF(E910&gt;NORMA!$O$8,"NO CUMPLE","CUMPLE")</f>
        <v>CUMPLE</v>
      </c>
      <c r="R910" s="51" t="str">
        <f>IF(F910&gt;NORMA!$O$9,"NO CUMPLE","CUMPLE")</f>
        <v>CUMPLE</v>
      </c>
      <c r="S910" s="51" t="str">
        <f>IF(K910&gt;NORMA!$O$10,"NO CUMPLE","CUMPLE")</f>
        <v>CUMPLE</v>
      </c>
      <c r="T910" s="51" t="str">
        <f>IF(J910&gt;NORMA!$O$11,"NO CUMPLE","CUMPLE")</f>
        <v>CUMPLE</v>
      </c>
      <c r="U910" s="51" t="str">
        <f>IF(G910&gt;NORMA!$O$12,"NO CUMPLE","CUMPLE")</f>
        <v>CUMPLE</v>
      </c>
      <c r="V910" s="51" t="str">
        <f>IF(H910&gt;NORMA!$O$13,"NO CUMPLE","CUMPLE")</f>
        <v>CUMPLE</v>
      </c>
      <c r="W910" s="51" t="str">
        <f>IF(O910&gt;NORMA!$O$14,"NO CUMPLE","CUMPLE")</f>
        <v>CUMPLE</v>
      </c>
      <c r="X910" s="51" t="str">
        <f>IF(AND(N910&gt;=NORMA!$Q$4, N910&lt;=NORMA!$R$4),"CUMPLE","NO CUMPLE")</f>
        <v>CUMPLE</v>
      </c>
      <c r="Y910" s="51" t="str">
        <f>IF(I910&gt;NORMA!$O$16,"NO CUMPLE","CUMPLE")</f>
        <v>CUMPLE</v>
      </c>
      <c r="Z910" s="51" t="str">
        <f>IF($M910&lt;NORMA!$O$23,"NO CUMPLE","CUMPLE")</f>
        <v>NO CUMPLE</v>
      </c>
      <c r="AA910" s="51" t="str">
        <f>IF($E910&gt;NORMA!$O$24,"NO CUMPLE","CUMPLE")</f>
        <v>CUMPLE</v>
      </c>
      <c r="AB910" s="51" t="str">
        <f>IF($F910&gt;NORMA!$O$25,"NO CUMPLE","CUMPLE")</f>
        <v>NO CUMPLE</v>
      </c>
      <c r="AC910" s="51" t="str">
        <f>IF($K910&gt;NORMA!$O$26,"NO CUMPLE","CUMPLE")</f>
        <v>NO CUMPLE</v>
      </c>
      <c r="AD910" s="51" t="str">
        <f>IF($J910&gt;NORMA!$O$27,"NO CUMPLE","CUMPLE")</f>
        <v>CUMPLE</v>
      </c>
      <c r="AE910" s="51" t="str">
        <f>IF($G910&gt;NORMA!$O$28,"NO CUMPLE","CUMPLE")</f>
        <v>CUMPLE</v>
      </c>
      <c r="AF910" s="51" t="str">
        <f>IF($H910&gt;NORMA!$O$29,"NO CUMPLE","CUMPLE")</f>
        <v>CUMPLE</v>
      </c>
      <c r="AG910" s="51" t="str">
        <f>IF($O910&gt;NORMA!$O$30,"NO CUMPLE","CUMPLE")</f>
        <v>CUMPLE</v>
      </c>
      <c r="AH910" s="51" t="str">
        <f>IF(AND($N910&gt;=NORMA!$R$18, $N910&lt;=NORMA!$S$18),"CUMPLE","NO CUMPLE")</f>
        <v>CUMPLE</v>
      </c>
      <c r="AI910" s="51" t="str">
        <f>IF($I910&gt;NORMA!$O$32,"NO CUMPLE","CUMPLE")</f>
        <v>CUMPLE</v>
      </c>
    </row>
    <row r="911" spans="1:35" ht="14.25" customHeight="1" x14ac:dyDescent="0.35">
      <c r="A911" s="213" t="s">
        <v>117</v>
      </c>
      <c r="B911" s="267" t="s">
        <v>119</v>
      </c>
      <c r="C911" s="215">
        <v>43754</v>
      </c>
      <c r="D911" s="251">
        <v>0.66666666666666663</v>
      </c>
      <c r="E911" s="216">
        <v>22.4</v>
      </c>
      <c r="F911" s="216">
        <v>111</v>
      </c>
      <c r="G911" s="216">
        <v>446</v>
      </c>
      <c r="H911" s="216">
        <v>10</v>
      </c>
      <c r="I911" s="218">
        <v>0.66</v>
      </c>
      <c r="J911" s="242">
        <v>1.0169999999999999</v>
      </c>
      <c r="K911" s="218">
        <v>49.817</v>
      </c>
      <c r="L911" s="242">
        <v>2.8471800000000003</v>
      </c>
      <c r="M911" s="243">
        <v>6.22</v>
      </c>
      <c r="N911" s="243">
        <v>10.83</v>
      </c>
      <c r="O911" s="244">
        <v>330</v>
      </c>
      <c r="P911" s="51" t="str">
        <f>IF(M911&lt;NORMA!$O$7,"NO CUMPLE","CUMPLE")</f>
        <v>CUMPLE</v>
      </c>
      <c r="Q911" s="51" t="str">
        <f>IF(E911&gt;NORMA!$O$8,"NO CUMPLE","CUMPLE")</f>
        <v>CUMPLE</v>
      </c>
      <c r="R911" s="51" t="str">
        <f>IF(F911&gt;NORMA!$O$9,"NO CUMPLE","CUMPLE")</f>
        <v>CUMPLE</v>
      </c>
      <c r="S911" s="51" t="str">
        <f>IF(K911&gt;NORMA!$O$10,"NO CUMPLE","CUMPLE")</f>
        <v>NO CUMPLE</v>
      </c>
      <c r="T911" s="51" t="str">
        <f>IF(J911&gt;NORMA!$O$11,"NO CUMPLE","CUMPLE")</f>
        <v>CUMPLE</v>
      </c>
      <c r="U911" s="51" t="str">
        <f>IF(G911&gt;NORMA!$O$12,"NO CUMPLE","CUMPLE")</f>
        <v>NO CUMPLE</v>
      </c>
      <c r="V911" s="51" t="str">
        <f>IF(H911&gt;NORMA!$O$13,"NO CUMPLE","CUMPLE")</f>
        <v>CUMPLE</v>
      </c>
      <c r="W911" s="51" t="str">
        <f>IF(O911&gt;NORMA!$O$14,"NO CUMPLE","CUMPLE")</f>
        <v>CUMPLE</v>
      </c>
      <c r="X911" s="51" t="str">
        <f>IF(AND(N911&gt;=NORMA!$Q$4, N911&lt;=NORMA!$R$4),"CUMPLE","NO CUMPLE")</f>
        <v>NO CUMPLE</v>
      </c>
      <c r="Y911" s="51" t="str">
        <f>IF(I911&gt;NORMA!$O$16,"NO CUMPLE","CUMPLE")</f>
        <v>CUMPLE</v>
      </c>
      <c r="Z911" s="51" t="str">
        <f>IF($M911&lt;NORMA!$O$23,"NO CUMPLE","CUMPLE")</f>
        <v>CUMPLE</v>
      </c>
      <c r="AA911" s="51" t="str">
        <f>IF($E911&gt;NORMA!$O$24,"NO CUMPLE","CUMPLE")</f>
        <v>CUMPLE</v>
      </c>
      <c r="AB911" s="51" t="str">
        <f>IF($F911&gt;NORMA!$O$25,"NO CUMPLE","CUMPLE")</f>
        <v>NO CUMPLE</v>
      </c>
      <c r="AC911" s="51" t="str">
        <f>IF($K911&gt;NORMA!$O$26,"NO CUMPLE","CUMPLE")</f>
        <v>NO CUMPLE</v>
      </c>
      <c r="AD911" s="51" t="str">
        <f>IF($J911&gt;NORMA!$O$27,"NO CUMPLE","CUMPLE")</f>
        <v>CUMPLE</v>
      </c>
      <c r="AE911" s="51" t="str">
        <f>IF($G911&gt;NORMA!$O$28,"NO CUMPLE","CUMPLE")</f>
        <v>NO CUMPLE</v>
      </c>
      <c r="AF911" s="51" t="str">
        <f>IF($H911&gt;NORMA!$O$29,"NO CUMPLE","CUMPLE")</f>
        <v>CUMPLE</v>
      </c>
      <c r="AG911" s="51" t="str">
        <f>IF($O911&gt;NORMA!$O$30,"NO CUMPLE","CUMPLE")</f>
        <v>CUMPLE</v>
      </c>
      <c r="AH911" s="51" t="str">
        <f>IF(AND($N911&gt;=NORMA!$R$18, $N911&lt;=NORMA!$S$18),"CUMPLE","NO CUMPLE")</f>
        <v>NO CUMPLE</v>
      </c>
      <c r="AI911" s="51" t="str">
        <f>IF($I911&gt;NORMA!$O$32,"NO CUMPLE","CUMPLE")</f>
        <v>CUMPLE</v>
      </c>
    </row>
    <row r="912" spans="1:35" ht="14.25" customHeight="1" x14ac:dyDescent="0.35">
      <c r="A912" s="213" t="s">
        <v>118</v>
      </c>
      <c r="B912" s="214" t="s">
        <v>119</v>
      </c>
      <c r="C912" s="215">
        <v>43803</v>
      </c>
      <c r="D912" s="251">
        <v>0.33333333333333331</v>
      </c>
      <c r="E912" s="216">
        <v>46</v>
      </c>
      <c r="F912" s="216">
        <v>95.903999999999996</v>
      </c>
      <c r="G912" s="216">
        <v>48</v>
      </c>
      <c r="H912" s="216">
        <v>10</v>
      </c>
      <c r="I912" s="218">
        <v>0.4</v>
      </c>
      <c r="J912" s="242">
        <v>0.752</v>
      </c>
      <c r="K912" s="218">
        <v>48.809999999999995</v>
      </c>
      <c r="L912" s="242">
        <v>2.5608</v>
      </c>
      <c r="M912" s="243">
        <v>1.78</v>
      </c>
      <c r="N912" s="243">
        <v>8.01</v>
      </c>
      <c r="O912" s="244">
        <v>15500</v>
      </c>
      <c r="P912" s="51" t="str">
        <f>IF(M912&lt;NORMA!$O$7,"NO CUMPLE","CUMPLE")</f>
        <v>CUMPLE</v>
      </c>
      <c r="Q912" s="51" t="str">
        <f>IF(E912&gt;NORMA!$O$8,"NO CUMPLE","CUMPLE")</f>
        <v>CUMPLE</v>
      </c>
      <c r="R912" s="51" t="str">
        <f>IF(F912&gt;NORMA!$O$9,"NO CUMPLE","CUMPLE")</f>
        <v>CUMPLE</v>
      </c>
      <c r="S912" s="51" t="str">
        <f>IF(K912&gt;NORMA!$O$10,"NO CUMPLE","CUMPLE")</f>
        <v>NO CUMPLE</v>
      </c>
      <c r="T912" s="51" t="str">
        <f>IF(J912&gt;NORMA!$O$11,"NO CUMPLE","CUMPLE")</f>
        <v>CUMPLE</v>
      </c>
      <c r="U912" s="51" t="str">
        <f>IF(G912&gt;NORMA!$O$12,"NO CUMPLE","CUMPLE")</f>
        <v>CUMPLE</v>
      </c>
      <c r="V912" s="51" t="str">
        <f>IF(H912&gt;NORMA!$O$13,"NO CUMPLE","CUMPLE")</f>
        <v>CUMPLE</v>
      </c>
      <c r="W912" s="51" t="str">
        <f>IF(O912&gt;NORMA!$O$14,"NO CUMPLE","CUMPLE")</f>
        <v>CUMPLE</v>
      </c>
      <c r="X912" s="51" t="str">
        <f>IF(AND(N912&gt;=NORMA!$Q$4, N912&lt;=NORMA!$R$4),"CUMPLE","NO CUMPLE")</f>
        <v>CUMPLE</v>
      </c>
      <c r="Y912" s="51" t="str">
        <f>IF(I912&gt;NORMA!$O$16,"NO CUMPLE","CUMPLE")</f>
        <v>CUMPLE</v>
      </c>
      <c r="Z912" s="51" t="str">
        <f>IF($M912&lt;NORMA!$O$23,"NO CUMPLE","CUMPLE")</f>
        <v>NO CUMPLE</v>
      </c>
      <c r="AA912" s="51" t="str">
        <f>IF($E912&gt;NORMA!$O$24,"NO CUMPLE","CUMPLE")</f>
        <v>NO CUMPLE</v>
      </c>
      <c r="AB912" s="51" t="str">
        <f>IF($F912&gt;NORMA!$O$25,"NO CUMPLE","CUMPLE")</f>
        <v>NO CUMPLE</v>
      </c>
      <c r="AC912" s="51" t="str">
        <f>IF($K912&gt;NORMA!$O$26,"NO CUMPLE","CUMPLE")</f>
        <v>NO CUMPLE</v>
      </c>
      <c r="AD912" s="51" t="str">
        <f>IF($J912&gt;NORMA!$O$27,"NO CUMPLE","CUMPLE")</f>
        <v>CUMPLE</v>
      </c>
      <c r="AE912" s="51" t="str">
        <f>IF($G912&gt;NORMA!$O$28,"NO CUMPLE","CUMPLE")</f>
        <v>CUMPLE</v>
      </c>
      <c r="AF912" s="51" t="str">
        <f>IF($H912&gt;NORMA!$O$29,"NO CUMPLE","CUMPLE")</f>
        <v>CUMPLE</v>
      </c>
      <c r="AG912" s="51" t="str">
        <f>IF($O912&gt;NORMA!$O$30,"NO CUMPLE","CUMPLE")</f>
        <v>CUMPLE</v>
      </c>
      <c r="AH912" s="51" t="str">
        <f>IF(AND($N912&gt;=NORMA!$R$18, $N912&lt;=NORMA!$S$18),"CUMPLE","NO CUMPLE")</f>
        <v>CUMPLE</v>
      </c>
      <c r="AI912" s="51" t="str">
        <f>IF($I912&gt;NORMA!$O$32,"NO CUMPLE","CUMPLE")</f>
        <v>CUMPLE</v>
      </c>
    </row>
    <row r="913" spans="1:35" ht="14.25" customHeight="1" x14ac:dyDescent="0.35">
      <c r="A913" s="213" t="s">
        <v>120</v>
      </c>
      <c r="B913" s="214" t="s">
        <v>119</v>
      </c>
      <c r="C913" s="215">
        <v>43803</v>
      </c>
      <c r="D913" s="251">
        <v>0.5</v>
      </c>
      <c r="E913" s="216">
        <v>43</v>
      </c>
      <c r="F913" s="216">
        <v>171</v>
      </c>
      <c r="G913" s="216">
        <v>80</v>
      </c>
      <c r="H913" s="216">
        <v>10</v>
      </c>
      <c r="I913" s="218">
        <v>0.71</v>
      </c>
      <c r="J913" s="242">
        <v>1.7709999999999999</v>
      </c>
      <c r="K913" s="218">
        <v>74.61</v>
      </c>
      <c r="L913" s="242">
        <v>3.1115999999999997</v>
      </c>
      <c r="M913" s="243">
        <v>0.95</v>
      </c>
      <c r="N913" s="243">
        <v>7.8</v>
      </c>
      <c r="O913" s="244">
        <v>19900</v>
      </c>
      <c r="P913" s="51" t="str">
        <f>IF(M913&lt;NORMA!$O$7,"NO CUMPLE","CUMPLE")</f>
        <v>NO CUMPLE</v>
      </c>
      <c r="Q913" s="51" t="str">
        <f>IF(E913&gt;NORMA!$O$8,"NO CUMPLE","CUMPLE")</f>
        <v>CUMPLE</v>
      </c>
      <c r="R913" s="51" t="str">
        <f>IF(F913&gt;NORMA!$O$9,"NO CUMPLE","CUMPLE")</f>
        <v>CUMPLE</v>
      </c>
      <c r="S913" s="51" t="str">
        <f>IF(K913&gt;NORMA!$O$10,"NO CUMPLE","CUMPLE")</f>
        <v>NO CUMPLE</v>
      </c>
      <c r="T913" s="51" t="str">
        <f>IF(J913&gt;NORMA!$O$11,"NO CUMPLE","CUMPLE")</f>
        <v>CUMPLE</v>
      </c>
      <c r="U913" s="51" t="str">
        <f>IF(G913&gt;NORMA!$O$12,"NO CUMPLE","CUMPLE")</f>
        <v>CUMPLE</v>
      </c>
      <c r="V913" s="51" t="str">
        <f>IF(H913&gt;NORMA!$O$13,"NO CUMPLE","CUMPLE")</f>
        <v>CUMPLE</v>
      </c>
      <c r="W913" s="51" t="str">
        <f>IF(O913&gt;NORMA!$O$14,"NO CUMPLE","CUMPLE")</f>
        <v>CUMPLE</v>
      </c>
      <c r="X913" s="51" t="str">
        <f>IF(AND(N913&gt;=NORMA!$Q$4, N913&lt;=NORMA!$R$4),"CUMPLE","NO CUMPLE")</f>
        <v>CUMPLE</v>
      </c>
      <c r="Y913" s="51" t="str">
        <f>IF(I913&gt;NORMA!$O$16,"NO CUMPLE","CUMPLE")</f>
        <v>CUMPLE</v>
      </c>
      <c r="Z913" s="51" t="str">
        <f>IF($M913&lt;NORMA!$O$23,"NO CUMPLE","CUMPLE")</f>
        <v>NO CUMPLE</v>
      </c>
      <c r="AA913" s="51" t="str">
        <f>IF($E913&gt;NORMA!$O$24,"NO CUMPLE","CUMPLE")</f>
        <v>NO CUMPLE</v>
      </c>
      <c r="AB913" s="51" t="str">
        <f>IF($F913&gt;NORMA!$O$25,"NO CUMPLE","CUMPLE")</f>
        <v>NO CUMPLE</v>
      </c>
      <c r="AC913" s="51" t="str">
        <f>IF($K913&gt;NORMA!$O$26,"NO CUMPLE","CUMPLE")</f>
        <v>NO CUMPLE</v>
      </c>
      <c r="AD913" s="51" t="str">
        <f>IF($J913&gt;NORMA!$O$27,"NO CUMPLE","CUMPLE")</f>
        <v>CUMPLE</v>
      </c>
      <c r="AE913" s="51" t="str">
        <f>IF($G913&gt;NORMA!$O$28,"NO CUMPLE","CUMPLE")</f>
        <v>CUMPLE</v>
      </c>
      <c r="AF913" s="51" t="str">
        <f>IF($H913&gt;NORMA!$O$29,"NO CUMPLE","CUMPLE")</f>
        <v>CUMPLE</v>
      </c>
      <c r="AG913" s="51" t="str">
        <f>IF($O913&gt;NORMA!$O$30,"NO CUMPLE","CUMPLE")</f>
        <v>CUMPLE</v>
      </c>
      <c r="AH913" s="51" t="str">
        <f>IF(AND($N913&gt;=NORMA!$R$18, $N913&lt;=NORMA!$S$18),"CUMPLE","NO CUMPLE")</f>
        <v>CUMPLE</v>
      </c>
      <c r="AI913" s="51" t="str">
        <f>IF($I913&gt;NORMA!$O$32,"NO CUMPLE","CUMPLE")</f>
        <v>CUMPLE</v>
      </c>
    </row>
    <row r="914" spans="1:35" ht="14.25" customHeight="1" x14ac:dyDescent="0.35">
      <c r="A914" s="213" t="s">
        <v>121</v>
      </c>
      <c r="B914" s="214" t="s">
        <v>119</v>
      </c>
      <c r="C914" s="215">
        <v>43803</v>
      </c>
      <c r="D914" s="251">
        <v>0.66666666666666663</v>
      </c>
      <c r="E914" s="216">
        <v>55</v>
      </c>
      <c r="F914" s="216">
        <v>158</v>
      </c>
      <c r="G914" s="216">
        <v>562</v>
      </c>
      <c r="H914" s="216">
        <v>10</v>
      </c>
      <c r="I914" s="218">
        <v>0.67</v>
      </c>
      <c r="J914" s="242">
        <v>1.335</v>
      </c>
      <c r="K914" s="218">
        <v>84.11</v>
      </c>
      <c r="L914" s="242">
        <v>3.1579999999999999</v>
      </c>
      <c r="M914" s="243">
        <v>0.84</v>
      </c>
      <c r="N914" s="243">
        <v>7.65</v>
      </c>
      <c r="O914" s="244">
        <v>4360</v>
      </c>
      <c r="P914" s="51" t="str">
        <f>IF(M914&lt;NORMA!$O$7,"NO CUMPLE","CUMPLE")</f>
        <v>NO CUMPLE</v>
      </c>
      <c r="Q914" s="51" t="str">
        <f>IF(E914&gt;NORMA!$O$8,"NO CUMPLE","CUMPLE")</f>
        <v>CUMPLE</v>
      </c>
      <c r="R914" s="51" t="str">
        <f>IF(F914&gt;NORMA!$O$9,"NO CUMPLE","CUMPLE")</f>
        <v>CUMPLE</v>
      </c>
      <c r="S914" s="51" t="str">
        <f>IF(K914&gt;NORMA!$O$10,"NO CUMPLE","CUMPLE")</f>
        <v>NO CUMPLE</v>
      </c>
      <c r="T914" s="51" t="str">
        <f>IF(J914&gt;NORMA!$O$11,"NO CUMPLE","CUMPLE")</f>
        <v>CUMPLE</v>
      </c>
      <c r="U914" s="51" t="str">
        <f>IF(G914&gt;NORMA!$O$12,"NO CUMPLE","CUMPLE")</f>
        <v>NO CUMPLE</v>
      </c>
      <c r="V914" s="51" t="str">
        <f>IF(H914&gt;NORMA!$O$13,"NO CUMPLE","CUMPLE")</f>
        <v>CUMPLE</v>
      </c>
      <c r="W914" s="51" t="str">
        <f>IF(O914&gt;NORMA!$O$14,"NO CUMPLE","CUMPLE")</f>
        <v>CUMPLE</v>
      </c>
      <c r="X914" s="51" t="str">
        <f>IF(AND(N914&gt;=NORMA!$Q$4, N914&lt;=NORMA!$R$4),"CUMPLE","NO CUMPLE")</f>
        <v>CUMPLE</v>
      </c>
      <c r="Y914" s="51" t="str">
        <f>IF(I914&gt;NORMA!$O$16,"NO CUMPLE","CUMPLE")</f>
        <v>CUMPLE</v>
      </c>
      <c r="Z914" s="51" t="str">
        <f>IF($M914&lt;NORMA!$O$23,"NO CUMPLE","CUMPLE")</f>
        <v>NO CUMPLE</v>
      </c>
      <c r="AA914" s="51" t="str">
        <f>IF($E914&gt;NORMA!$O$24,"NO CUMPLE","CUMPLE")</f>
        <v>NO CUMPLE</v>
      </c>
      <c r="AB914" s="51" t="str">
        <f>IF($F914&gt;NORMA!$O$25,"NO CUMPLE","CUMPLE")</f>
        <v>NO CUMPLE</v>
      </c>
      <c r="AC914" s="51" t="str">
        <f>IF($K914&gt;NORMA!$O$26,"NO CUMPLE","CUMPLE")</f>
        <v>NO CUMPLE</v>
      </c>
      <c r="AD914" s="51" t="str">
        <f>IF($J914&gt;NORMA!$O$27,"NO CUMPLE","CUMPLE")</f>
        <v>CUMPLE</v>
      </c>
      <c r="AE914" s="51" t="str">
        <f>IF($G914&gt;NORMA!$O$28,"NO CUMPLE","CUMPLE")</f>
        <v>NO CUMPLE</v>
      </c>
      <c r="AF914" s="51" t="str">
        <f>IF($H914&gt;NORMA!$O$29,"NO CUMPLE","CUMPLE")</f>
        <v>CUMPLE</v>
      </c>
      <c r="AG914" s="51" t="str">
        <f>IF($O914&gt;NORMA!$O$30,"NO CUMPLE","CUMPLE")</f>
        <v>CUMPLE</v>
      </c>
      <c r="AH914" s="51" t="str">
        <f>IF(AND($N914&gt;=NORMA!$R$18, $N914&lt;=NORMA!$S$18),"CUMPLE","NO CUMPLE")</f>
        <v>CUMPLE</v>
      </c>
      <c r="AI914" s="51" t="str">
        <f>IF($I914&gt;NORMA!$O$32,"NO CUMPLE","CUMPLE")</f>
        <v>CUMPLE</v>
      </c>
    </row>
    <row r="915" spans="1:35" ht="14.25" customHeight="1" x14ac:dyDescent="0.35">
      <c r="A915" s="213" t="s">
        <v>117</v>
      </c>
      <c r="B915" s="267" t="s">
        <v>119</v>
      </c>
      <c r="C915" s="215">
        <v>43822</v>
      </c>
      <c r="D915" s="251">
        <v>0.5</v>
      </c>
      <c r="E915" s="216">
        <v>148</v>
      </c>
      <c r="F915" s="216">
        <v>223</v>
      </c>
      <c r="G915" s="216">
        <v>9.3040000000000003</v>
      </c>
      <c r="H915" s="216">
        <v>10</v>
      </c>
      <c r="I915" s="218">
        <v>0.64</v>
      </c>
      <c r="J915" s="242">
        <v>0.72099999999999997</v>
      </c>
      <c r="K915" s="218">
        <v>6.93</v>
      </c>
      <c r="L915" s="242">
        <v>0.53493999999999997</v>
      </c>
      <c r="M915" s="243">
        <v>3.46</v>
      </c>
      <c r="N915" s="243">
        <v>9</v>
      </c>
      <c r="O915" s="244">
        <v>27200</v>
      </c>
      <c r="P915" s="51" t="str">
        <f>IF(M915&lt;NORMA!$O$7,"NO CUMPLE","CUMPLE")</f>
        <v>CUMPLE</v>
      </c>
      <c r="Q915" s="51" t="str">
        <f>IF(E915&gt;NORMA!$O$8,"NO CUMPLE","CUMPLE")</f>
        <v>NO CUMPLE</v>
      </c>
      <c r="R915" s="51" t="str">
        <f>IF(F915&gt;NORMA!$O$9,"NO CUMPLE","CUMPLE")</f>
        <v>NO CUMPLE</v>
      </c>
      <c r="S915" s="51" t="str">
        <f>IF(K915&gt;NORMA!$O$10,"NO CUMPLE","CUMPLE")</f>
        <v>CUMPLE</v>
      </c>
      <c r="T915" s="51" t="str">
        <f>IF(J915&gt;NORMA!$O$11,"NO CUMPLE","CUMPLE")</f>
        <v>CUMPLE</v>
      </c>
      <c r="U915" s="51" t="str">
        <f>IF(G915&gt;NORMA!$O$12,"NO CUMPLE","CUMPLE")</f>
        <v>CUMPLE</v>
      </c>
      <c r="V915" s="51" t="str">
        <f>IF(H915&gt;NORMA!$O$13,"NO CUMPLE","CUMPLE")</f>
        <v>CUMPLE</v>
      </c>
      <c r="W915" s="51" t="str">
        <f>IF(O915&gt;NORMA!$O$14,"NO CUMPLE","CUMPLE")</f>
        <v>CUMPLE</v>
      </c>
      <c r="X915" s="51" t="str">
        <f>IF(AND(N915&gt;=NORMA!$Q$4, N915&lt;=NORMA!$R$4),"CUMPLE","NO CUMPLE")</f>
        <v>CUMPLE</v>
      </c>
      <c r="Y915" s="51" t="str">
        <f>IF(I915&gt;NORMA!$O$16,"NO CUMPLE","CUMPLE")</f>
        <v>CUMPLE</v>
      </c>
      <c r="Z915" s="51" t="str">
        <f>IF($M915&lt;NORMA!$O$23,"NO CUMPLE","CUMPLE")</f>
        <v>CUMPLE</v>
      </c>
      <c r="AA915" s="51" t="str">
        <f>IF($E915&gt;NORMA!$O$24,"NO CUMPLE","CUMPLE")</f>
        <v>NO CUMPLE</v>
      </c>
      <c r="AB915" s="51" t="str">
        <f>IF($F915&gt;NORMA!$O$25,"NO CUMPLE","CUMPLE")</f>
        <v>NO CUMPLE</v>
      </c>
      <c r="AC915" s="51" t="str">
        <f>IF($K915&gt;NORMA!$O$26,"NO CUMPLE","CUMPLE")</f>
        <v>CUMPLE</v>
      </c>
      <c r="AD915" s="51" t="str">
        <f>IF($J915&gt;NORMA!$O$27,"NO CUMPLE","CUMPLE")</f>
        <v>CUMPLE</v>
      </c>
      <c r="AE915" s="51" t="str">
        <f>IF($G915&gt;NORMA!$O$28,"NO CUMPLE","CUMPLE")</f>
        <v>CUMPLE</v>
      </c>
      <c r="AF915" s="51" t="str">
        <f>IF($H915&gt;NORMA!$O$29,"NO CUMPLE","CUMPLE")</f>
        <v>CUMPLE</v>
      </c>
      <c r="AG915" s="51" t="str">
        <f>IF($O915&gt;NORMA!$O$30,"NO CUMPLE","CUMPLE")</f>
        <v>CUMPLE</v>
      </c>
      <c r="AH915" s="51" t="str">
        <f>IF(AND($N915&gt;=NORMA!$R$18, $N915&lt;=NORMA!$S$18),"CUMPLE","NO CUMPLE")</f>
        <v>NO CUMPLE</v>
      </c>
      <c r="AI915" s="51" t="str">
        <f>IF($I915&gt;NORMA!$O$32,"NO CUMPLE","CUMPLE")</f>
        <v>CUMPLE</v>
      </c>
    </row>
    <row r="916" spans="1:35" ht="14.25" customHeight="1" x14ac:dyDescent="0.35">
      <c r="A916" s="214" t="s">
        <v>118</v>
      </c>
      <c r="B916" s="214" t="s">
        <v>119</v>
      </c>
      <c r="C916" s="252">
        <v>43838</v>
      </c>
      <c r="D916" s="251">
        <v>0.41666666666666602</v>
      </c>
      <c r="E916" s="246">
        <v>22.6</v>
      </c>
      <c r="F916" s="246">
        <v>120.3</v>
      </c>
      <c r="G916" s="246">
        <v>38.700000000000003</v>
      </c>
      <c r="H916" s="245">
        <v>10</v>
      </c>
      <c r="I916" s="247">
        <v>0.61</v>
      </c>
      <c r="J916" s="248">
        <v>1.179</v>
      </c>
      <c r="K916" s="247">
        <v>14.81</v>
      </c>
      <c r="L916" s="242">
        <v>0.55953999999999993</v>
      </c>
      <c r="M916" s="249">
        <v>0.85</v>
      </c>
      <c r="N916" s="249">
        <v>10.85</v>
      </c>
      <c r="O916" s="250">
        <v>17200</v>
      </c>
      <c r="P916" s="51" t="str">
        <f>IF(M916&lt;NORMA!$O$7,"NO CUMPLE","CUMPLE")</f>
        <v>NO CUMPLE</v>
      </c>
      <c r="Q916" s="51" t="str">
        <f>IF(E916&gt;NORMA!$O$8,"NO CUMPLE","CUMPLE")</f>
        <v>CUMPLE</v>
      </c>
      <c r="R916" s="51" t="str">
        <f>IF(F916&gt;NORMA!$O$9,"NO CUMPLE","CUMPLE")</f>
        <v>CUMPLE</v>
      </c>
      <c r="S916" s="51" t="str">
        <f>IF(K916&gt;NORMA!$O$10,"NO CUMPLE","CUMPLE")</f>
        <v>CUMPLE</v>
      </c>
      <c r="T916" s="51" t="str">
        <f>IF(J916&gt;NORMA!$O$11,"NO CUMPLE","CUMPLE")</f>
        <v>CUMPLE</v>
      </c>
      <c r="U916" s="51" t="str">
        <f>IF(G916&gt;NORMA!$O$12,"NO CUMPLE","CUMPLE")</f>
        <v>CUMPLE</v>
      </c>
      <c r="V916" s="51" t="str">
        <f>IF(H916&gt;NORMA!$O$13,"NO CUMPLE","CUMPLE")</f>
        <v>CUMPLE</v>
      </c>
      <c r="W916" s="51" t="str">
        <f>IF(O916&gt;NORMA!$O$14,"NO CUMPLE","CUMPLE")</f>
        <v>CUMPLE</v>
      </c>
      <c r="X916" s="51" t="str">
        <f>IF(AND(N916&gt;=NORMA!$Q$4, N916&lt;=NORMA!$R$4),"CUMPLE","NO CUMPLE")</f>
        <v>NO CUMPLE</v>
      </c>
      <c r="Y916" s="51" t="str">
        <f>IF(I916&gt;NORMA!$O$16,"NO CUMPLE","CUMPLE")</f>
        <v>CUMPLE</v>
      </c>
      <c r="Z916" s="51" t="str">
        <f>IF($M916&lt;NORMA!$O$23,"NO CUMPLE","CUMPLE")</f>
        <v>NO CUMPLE</v>
      </c>
      <c r="AA916" s="51" t="str">
        <f>IF($E916&gt;NORMA!$O$24,"NO CUMPLE","CUMPLE")</f>
        <v>CUMPLE</v>
      </c>
      <c r="AB916" s="51" t="str">
        <f>IF($F916&gt;NORMA!$O$25,"NO CUMPLE","CUMPLE")</f>
        <v>NO CUMPLE</v>
      </c>
      <c r="AC916" s="51" t="str">
        <f>IF($K916&gt;NORMA!$O$26,"NO CUMPLE","CUMPLE")</f>
        <v>NO CUMPLE</v>
      </c>
      <c r="AD916" s="51" t="str">
        <f>IF($J916&gt;NORMA!$O$27,"NO CUMPLE","CUMPLE")</f>
        <v>CUMPLE</v>
      </c>
      <c r="AE916" s="51" t="str">
        <f>IF($G916&gt;NORMA!$O$28,"NO CUMPLE","CUMPLE")</f>
        <v>CUMPLE</v>
      </c>
      <c r="AF916" s="51" t="str">
        <f>IF($H916&gt;NORMA!$O$29,"NO CUMPLE","CUMPLE")</f>
        <v>CUMPLE</v>
      </c>
      <c r="AG916" s="51" t="str">
        <f>IF($O916&gt;NORMA!$O$30,"NO CUMPLE","CUMPLE")</f>
        <v>CUMPLE</v>
      </c>
      <c r="AH916" s="51" t="str">
        <f>IF(AND($N916&gt;=NORMA!$R$18, $N916&lt;=NORMA!$S$18),"CUMPLE","NO CUMPLE")</f>
        <v>NO CUMPLE</v>
      </c>
      <c r="AI916" s="51" t="str">
        <f>IF($I916&gt;NORMA!$O$32,"NO CUMPLE","CUMPLE")</f>
        <v>CUMPLE</v>
      </c>
    </row>
    <row r="917" spans="1:35" ht="14.25" customHeight="1" x14ac:dyDescent="0.35">
      <c r="A917" s="214" t="s">
        <v>120</v>
      </c>
      <c r="B917" s="214" t="s">
        <v>119</v>
      </c>
      <c r="C917" s="252">
        <v>43838</v>
      </c>
      <c r="D917" s="251">
        <v>0.58333333333333304</v>
      </c>
      <c r="E917" s="246">
        <v>102</v>
      </c>
      <c r="F917" s="246">
        <v>300</v>
      </c>
      <c r="G917" s="246">
        <v>116</v>
      </c>
      <c r="H917" s="246">
        <v>21.8</v>
      </c>
      <c r="I917" s="247">
        <v>1.82</v>
      </c>
      <c r="J917" s="248">
        <v>4.492</v>
      </c>
      <c r="K917" s="247">
        <v>32.61</v>
      </c>
      <c r="L917" s="242">
        <v>0.75837999999999994</v>
      </c>
      <c r="M917" s="249">
        <v>0.26</v>
      </c>
      <c r="N917" s="249">
        <v>7.76</v>
      </c>
      <c r="O917" s="250">
        <v>5200</v>
      </c>
      <c r="P917" s="51" t="str">
        <f>IF(M917&lt;NORMA!$O$7,"NO CUMPLE","CUMPLE")</f>
        <v>NO CUMPLE</v>
      </c>
      <c r="Q917" s="51" t="str">
        <f>IF(E917&gt;NORMA!$O$8,"NO CUMPLE","CUMPLE")</f>
        <v>NO CUMPLE</v>
      </c>
      <c r="R917" s="51" t="str">
        <f>IF(F917&gt;NORMA!$O$9,"NO CUMPLE","CUMPLE")</f>
        <v>NO CUMPLE</v>
      </c>
      <c r="S917" s="51" t="str">
        <f>IF(K917&gt;NORMA!$O$10,"NO CUMPLE","CUMPLE")</f>
        <v>NO CUMPLE</v>
      </c>
      <c r="T917" s="51" t="str">
        <f>IF(J917&gt;NORMA!$O$11,"NO CUMPLE","CUMPLE")</f>
        <v>CUMPLE</v>
      </c>
      <c r="U917" s="51" t="str">
        <f>IF(G917&gt;NORMA!$O$12,"NO CUMPLE","CUMPLE")</f>
        <v>CUMPLE</v>
      </c>
      <c r="V917" s="51" t="str">
        <f>IF(H917&gt;NORMA!$O$13,"NO CUMPLE","CUMPLE")</f>
        <v>NO CUMPLE</v>
      </c>
      <c r="W917" s="51" t="str">
        <f>IF(O917&gt;NORMA!$O$14,"NO CUMPLE","CUMPLE")</f>
        <v>CUMPLE</v>
      </c>
      <c r="X917" s="51" t="str">
        <f>IF(AND(N917&gt;=NORMA!$Q$4, N917&lt;=NORMA!$R$4),"CUMPLE","NO CUMPLE")</f>
        <v>CUMPLE</v>
      </c>
      <c r="Y917" s="51" t="str">
        <f>IF(I917&gt;NORMA!$O$16,"NO CUMPLE","CUMPLE")</f>
        <v>CUMPLE</v>
      </c>
      <c r="Z917" s="51" t="str">
        <f>IF($M917&lt;NORMA!$O$23,"NO CUMPLE","CUMPLE")</f>
        <v>NO CUMPLE</v>
      </c>
      <c r="AA917" s="51" t="str">
        <f>IF($E917&gt;NORMA!$O$24,"NO CUMPLE","CUMPLE")</f>
        <v>NO CUMPLE</v>
      </c>
      <c r="AB917" s="51" t="str">
        <f>IF($F917&gt;NORMA!$O$25,"NO CUMPLE","CUMPLE")</f>
        <v>NO CUMPLE</v>
      </c>
      <c r="AC917" s="51" t="str">
        <f>IF($K917&gt;NORMA!$O$26,"NO CUMPLE","CUMPLE")</f>
        <v>NO CUMPLE</v>
      </c>
      <c r="AD917" s="51" t="str">
        <f>IF($J917&gt;NORMA!$O$27,"NO CUMPLE","CUMPLE")</f>
        <v>NO CUMPLE</v>
      </c>
      <c r="AE917" s="51" t="str">
        <f>IF($G917&gt;NORMA!$O$28,"NO CUMPLE","CUMPLE")</f>
        <v>CUMPLE</v>
      </c>
      <c r="AF917" s="51" t="str">
        <f>IF($H917&gt;NORMA!$O$29,"NO CUMPLE","CUMPLE")</f>
        <v>NO CUMPLE</v>
      </c>
      <c r="AG917" s="51" t="str">
        <f>IF($O917&gt;NORMA!$O$30,"NO CUMPLE","CUMPLE")</f>
        <v>CUMPLE</v>
      </c>
      <c r="AH917" s="51" t="str">
        <f>IF(AND($N917&gt;=NORMA!$R$18, $N917&lt;=NORMA!$S$18),"CUMPLE","NO CUMPLE")</f>
        <v>CUMPLE</v>
      </c>
      <c r="AI917" s="51" t="str">
        <f>IF($I917&gt;NORMA!$O$32,"NO CUMPLE","CUMPLE")</f>
        <v>NO CUMPLE</v>
      </c>
    </row>
    <row r="918" spans="1:35" ht="14.25" customHeight="1" x14ac:dyDescent="0.35">
      <c r="A918" s="214" t="s">
        <v>117</v>
      </c>
      <c r="B918" s="267" t="s">
        <v>119</v>
      </c>
      <c r="C918" s="252">
        <v>43838</v>
      </c>
      <c r="D918" s="251">
        <v>0.25</v>
      </c>
      <c r="E918" s="246">
        <v>220</v>
      </c>
      <c r="F918" s="246">
        <v>579.5</v>
      </c>
      <c r="G918" s="246">
        <v>160</v>
      </c>
      <c r="H918" s="246">
        <v>11</v>
      </c>
      <c r="I918" s="247">
        <v>2.15</v>
      </c>
      <c r="J918" s="248">
        <v>2.4849999999999999</v>
      </c>
      <c r="K918" s="247">
        <v>23.71</v>
      </c>
      <c r="L918" s="242">
        <v>0.36175999999999997</v>
      </c>
      <c r="M918" s="249">
        <v>3.76</v>
      </c>
      <c r="N918" s="249">
        <v>8.58</v>
      </c>
      <c r="O918" s="250">
        <v>92100</v>
      </c>
      <c r="P918" s="51" t="str">
        <f>IF(M918&lt;NORMA!$O$7,"NO CUMPLE","CUMPLE")</f>
        <v>CUMPLE</v>
      </c>
      <c r="Q918" s="51" t="str">
        <f>IF(E918&gt;NORMA!$O$8,"NO CUMPLE","CUMPLE")</f>
        <v>NO CUMPLE</v>
      </c>
      <c r="R918" s="51" t="str">
        <f>IF(F918&gt;NORMA!$O$9,"NO CUMPLE","CUMPLE")</f>
        <v>NO CUMPLE</v>
      </c>
      <c r="S918" s="51" t="str">
        <f>IF(K918&gt;NORMA!$O$10,"NO CUMPLE","CUMPLE")</f>
        <v>NO CUMPLE</v>
      </c>
      <c r="T918" s="51" t="str">
        <f>IF(J918&gt;NORMA!$O$11,"NO CUMPLE","CUMPLE")</f>
        <v>CUMPLE</v>
      </c>
      <c r="U918" s="51" t="str">
        <f>IF(G918&gt;NORMA!$O$12,"NO CUMPLE","CUMPLE")</f>
        <v>NO CUMPLE</v>
      </c>
      <c r="V918" s="51" t="str">
        <f>IF(H918&gt;NORMA!$O$13,"NO CUMPLE","CUMPLE")</f>
        <v>CUMPLE</v>
      </c>
      <c r="W918" s="51" t="str">
        <f>IF(O918&gt;NORMA!$O$14,"NO CUMPLE","CUMPLE")</f>
        <v>CUMPLE</v>
      </c>
      <c r="X918" s="51" t="str">
        <f>IF(AND(N918&gt;=NORMA!$Q$4, N918&lt;=NORMA!$R$4),"CUMPLE","NO CUMPLE")</f>
        <v>CUMPLE</v>
      </c>
      <c r="Y918" s="51" t="str">
        <f>IF(I918&gt;NORMA!$O$16,"NO CUMPLE","CUMPLE")</f>
        <v>CUMPLE</v>
      </c>
      <c r="Z918" s="51" t="str">
        <f>IF($M918&lt;NORMA!$O$23,"NO CUMPLE","CUMPLE")</f>
        <v>CUMPLE</v>
      </c>
      <c r="AA918" s="51" t="str">
        <f>IF($E918&gt;NORMA!$O$24,"NO CUMPLE","CUMPLE")</f>
        <v>NO CUMPLE</v>
      </c>
      <c r="AB918" s="51" t="str">
        <f>IF($F918&gt;NORMA!$O$25,"NO CUMPLE","CUMPLE")</f>
        <v>NO CUMPLE</v>
      </c>
      <c r="AC918" s="51" t="str">
        <f>IF($K918&gt;NORMA!$O$26,"NO CUMPLE","CUMPLE")</f>
        <v>NO CUMPLE</v>
      </c>
      <c r="AD918" s="51" t="str">
        <f>IF($J918&gt;NORMA!$O$27,"NO CUMPLE","CUMPLE")</f>
        <v>CUMPLE</v>
      </c>
      <c r="AE918" s="51" t="str">
        <f>IF($G918&gt;NORMA!$O$28,"NO CUMPLE","CUMPLE")</f>
        <v>NO CUMPLE</v>
      </c>
      <c r="AF918" s="51" t="str">
        <f>IF($H918&gt;NORMA!$O$29,"NO CUMPLE","CUMPLE")</f>
        <v>NO CUMPLE</v>
      </c>
      <c r="AG918" s="51" t="str">
        <f>IF($O918&gt;NORMA!$O$30,"NO CUMPLE","CUMPLE")</f>
        <v>CUMPLE</v>
      </c>
      <c r="AH918" s="51" t="str">
        <f>IF(AND($N918&gt;=NORMA!$R$18, $N918&lt;=NORMA!$S$18),"CUMPLE","NO CUMPLE")</f>
        <v>NO CUMPLE</v>
      </c>
      <c r="AI918" s="51" t="str">
        <f>IF($I918&gt;NORMA!$O$32,"NO CUMPLE","CUMPLE")</f>
        <v>NO CUMPLE</v>
      </c>
    </row>
    <row r="919" spans="1:35" ht="14.25" customHeight="1" x14ac:dyDescent="0.35">
      <c r="A919" s="214" t="s">
        <v>121</v>
      </c>
      <c r="B919" s="214" t="s">
        <v>119</v>
      </c>
      <c r="C919" s="252">
        <v>43843</v>
      </c>
      <c r="D919" s="251">
        <v>0.25</v>
      </c>
      <c r="E919" s="246">
        <v>77.2</v>
      </c>
      <c r="F919" s="246">
        <v>225.7</v>
      </c>
      <c r="G919" s="246">
        <v>68</v>
      </c>
      <c r="H919" s="246">
        <v>23.6</v>
      </c>
      <c r="I919" s="247">
        <v>2.73</v>
      </c>
      <c r="J919" s="248">
        <v>4.3109999999999999</v>
      </c>
      <c r="K919" s="247">
        <v>22.1</v>
      </c>
      <c r="L919" s="242">
        <v>0.78920000000000001</v>
      </c>
      <c r="M919" s="249">
        <v>0.4</v>
      </c>
      <c r="N919" s="249">
        <v>7.66</v>
      </c>
      <c r="O919" s="250">
        <v>24100</v>
      </c>
      <c r="P919" s="51" t="str">
        <f>IF(M919&lt;NORMA!$O$7,"NO CUMPLE","CUMPLE")</f>
        <v>NO CUMPLE</v>
      </c>
      <c r="Q919" s="51" t="str">
        <f>IF(E919&gt;NORMA!$O$8,"NO CUMPLE","CUMPLE")</f>
        <v>CUMPLE</v>
      </c>
      <c r="R919" s="51" t="str">
        <f>IF(F919&gt;NORMA!$O$9,"NO CUMPLE","CUMPLE")</f>
        <v>NO CUMPLE</v>
      </c>
      <c r="S919" s="51" t="str">
        <f>IF(K919&gt;NORMA!$O$10,"NO CUMPLE","CUMPLE")</f>
        <v>NO CUMPLE</v>
      </c>
      <c r="T919" s="51" t="str">
        <f>IF(J919&gt;NORMA!$O$11,"NO CUMPLE","CUMPLE")</f>
        <v>CUMPLE</v>
      </c>
      <c r="U919" s="51" t="str">
        <f>IF(G919&gt;NORMA!$O$12,"NO CUMPLE","CUMPLE")</f>
        <v>CUMPLE</v>
      </c>
      <c r="V919" s="51" t="str">
        <f>IF(H919&gt;NORMA!$O$13,"NO CUMPLE","CUMPLE")</f>
        <v>NO CUMPLE</v>
      </c>
      <c r="W919" s="51" t="str">
        <f>IF(O919&gt;NORMA!$O$14,"NO CUMPLE","CUMPLE")</f>
        <v>CUMPLE</v>
      </c>
      <c r="X919" s="51" t="str">
        <f>IF(AND(N919&gt;=NORMA!$Q$4, N919&lt;=NORMA!$R$4),"CUMPLE","NO CUMPLE")</f>
        <v>CUMPLE</v>
      </c>
      <c r="Y919" s="51" t="str">
        <f>IF(I919&gt;NORMA!$O$16,"NO CUMPLE","CUMPLE")</f>
        <v>CUMPLE</v>
      </c>
      <c r="Z919" s="51" t="str">
        <f>IF($M919&lt;NORMA!$O$23,"NO CUMPLE","CUMPLE")</f>
        <v>NO CUMPLE</v>
      </c>
      <c r="AA919" s="51" t="str">
        <f>IF($E919&gt;NORMA!$O$24,"NO CUMPLE","CUMPLE")</f>
        <v>NO CUMPLE</v>
      </c>
      <c r="AB919" s="51" t="str">
        <f>IF($F919&gt;NORMA!$O$25,"NO CUMPLE","CUMPLE")</f>
        <v>NO CUMPLE</v>
      </c>
      <c r="AC919" s="51" t="str">
        <f>IF($K919&gt;NORMA!$O$26,"NO CUMPLE","CUMPLE")</f>
        <v>NO CUMPLE</v>
      </c>
      <c r="AD919" s="51" t="str">
        <f>IF($J919&gt;NORMA!$O$27,"NO CUMPLE","CUMPLE")</f>
        <v>NO CUMPLE</v>
      </c>
      <c r="AE919" s="51" t="str">
        <f>IF($G919&gt;NORMA!$O$28,"NO CUMPLE","CUMPLE")</f>
        <v>CUMPLE</v>
      </c>
      <c r="AF919" s="51" t="str">
        <f>IF($H919&gt;NORMA!$O$29,"NO CUMPLE","CUMPLE")</f>
        <v>NO CUMPLE</v>
      </c>
      <c r="AG919" s="51" t="str">
        <f>IF($O919&gt;NORMA!$O$30,"NO CUMPLE","CUMPLE")</f>
        <v>CUMPLE</v>
      </c>
      <c r="AH919" s="51" t="str">
        <f>IF(AND($N919&gt;=NORMA!$R$18, $N919&lt;=NORMA!$S$18),"CUMPLE","NO CUMPLE")</f>
        <v>CUMPLE</v>
      </c>
      <c r="AI919" s="51" t="str">
        <f>IF($I919&gt;NORMA!$O$32,"NO CUMPLE","CUMPLE")</f>
        <v>NO CUMPLE</v>
      </c>
    </row>
    <row r="920" spans="1:35" ht="14.25" customHeight="1" x14ac:dyDescent="0.35">
      <c r="A920" s="214" t="s">
        <v>118</v>
      </c>
      <c r="B920" s="214" t="s">
        <v>119</v>
      </c>
      <c r="C920" s="252">
        <v>43859</v>
      </c>
      <c r="D920" s="251">
        <v>0.5</v>
      </c>
      <c r="E920" s="246">
        <v>21.2</v>
      </c>
      <c r="F920" s="246">
        <v>147</v>
      </c>
      <c r="G920" s="246">
        <v>51</v>
      </c>
      <c r="H920" s="245">
        <v>10</v>
      </c>
      <c r="I920" s="247">
        <v>0.98</v>
      </c>
      <c r="J920" s="248">
        <v>1.024</v>
      </c>
      <c r="K920" s="247">
        <v>4.84</v>
      </c>
      <c r="L920" s="242">
        <v>0.62579999999999991</v>
      </c>
      <c r="M920" s="249">
        <v>0.48</v>
      </c>
      <c r="N920" s="249">
        <v>7.87</v>
      </c>
      <c r="O920" s="250">
        <v>199000</v>
      </c>
      <c r="P920" s="51" t="str">
        <f>IF(M920&lt;NORMA!$O$7,"NO CUMPLE","CUMPLE")</f>
        <v>NO CUMPLE</v>
      </c>
      <c r="Q920" s="51" t="str">
        <f>IF(E920&gt;NORMA!$O$8,"NO CUMPLE","CUMPLE")</f>
        <v>CUMPLE</v>
      </c>
      <c r="R920" s="51" t="str">
        <f>IF(F920&gt;NORMA!$O$9,"NO CUMPLE","CUMPLE")</f>
        <v>CUMPLE</v>
      </c>
      <c r="S920" s="51" t="str">
        <f>IF(K920&gt;NORMA!$O$10,"NO CUMPLE","CUMPLE")</f>
        <v>CUMPLE</v>
      </c>
      <c r="T920" s="51" t="str">
        <f>IF(J920&gt;NORMA!$O$11,"NO CUMPLE","CUMPLE")</f>
        <v>CUMPLE</v>
      </c>
      <c r="U920" s="51" t="str">
        <f>IF(G920&gt;NORMA!$O$12,"NO CUMPLE","CUMPLE")</f>
        <v>CUMPLE</v>
      </c>
      <c r="V920" s="51" t="str">
        <f>IF(H920&gt;NORMA!$O$13,"NO CUMPLE","CUMPLE")</f>
        <v>CUMPLE</v>
      </c>
      <c r="W920" s="51" t="str">
        <f>IF(O920&gt;NORMA!$O$14,"NO CUMPLE","CUMPLE")</f>
        <v>CUMPLE</v>
      </c>
      <c r="X920" s="51" t="str">
        <f>IF(AND(N920&gt;=NORMA!$Q$4, N920&lt;=NORMA!$R$4),"CUMPLE","NO CUMPLE")</f>
        <v>CUMPLE</v>
      </c>
      <c r="Y920" s="51" t="str">
        <f>IF(I920&gt;NORMA!$O$16,"NO CUMPLE","CUMPLE")</f>
        <v>CUMPLE</v>
      </c>
      <c r="Z920" s="51" t="str">
        <f>IF($M920&lt;NORMA!$O$23,"NO CUMPLE","CUMPLE")</f>
        <v>NO CUMPLE</v>
      </c>
      <c r="AA920" s="51" t="str">
        <f>IF($E920&gt;NORMA!$O$24,"NO CUMPLE","CUMPLE")</f>
        <v>CUMPLE</v>
      </c>
      <c r="AB920" s="51" t="str">
        <f>IF($F920&gt;NORMA!$O$25,"NO CUMPLE","CUMPLE")</f>
        <v>NO CUMPLE</v>
      </c>
      <c r="AC920" s="51" t="str">
        <f>IF($K920&gt;NORMA!$O$26,"NO CUMPLE","CUMPLE")</f>
        <v>CUMPLE</v>
      </c>
      <c r="AD920" s="51" t="str">
        <f>IF($J920&gt;NORMA!$O$27,"NO CUMPLE","CUMPLE")</f>
        <v>CUMPLE</v>
      </c>
      <c r="AE920" s="51" t="str">
        <f>IF($G920&gt;NORMA!$O$28,"NO CUMPLE","CUMPLE")</f>
        <v>CUMPLE</v>
      </c>
      <c r="AF920" s="51" t="str">
        <f>IF($H920&gt;NORMA!$O$29,"NO CUMPLE","CUMPLE")</f>
        <v>CUMPLE</v>
      </c>
      <c r="AG920" s="51" t="str">
        <f>IF($O920&gt;NORMA!$O$30,"NO CUMPLE","CUMPLE")</f>
        <v>NO CUMPLE</v>
      </c>
      <c r="AH920" s="51" t="str">
        <f>IF(AND($N920&gt;=NORMA!$R$18, $N920&lt;=NORMA!$S$18),"CUMPLE","NO CUMPLE")</f>
        <v>CUMPLE</v>
      </c>
      <c r="AI920" s="51" t="str">
        <f>IF($I920&gt;NORMA!$O$32,"NO CUMPLE","CUMPLE")</f>
        <v>CUMPLE</v>
      </c>
    </row>
    <row r="921" spans="1:35" ht="14.25" customHeight="1" x14ac:dyDescent="0.35">
      <c r="A921" s="214" t="s">
        <v>120</v>
      </c>
      <c r="B921" s="214" t="s">
        <v>119</v>
      </c>
      <c r="C921" s="252">
        <v>43859</v>
      </c>
      <c r="D921" s="251">
        <v>0.66666666666666596</v>
      </c>
      <c r="E921" s="246">
        <v>45</v>
      </c>
      <c r="F921" s="246">
        <v>223</v>
      </c>
      <c r="G921" s="246">
        <v>82.7</v>
      </c>
      <c r="H921" s="246">
        <v>14.7</v>
      </c>
      <c r="I921" s="247">
        <v>1.57</v>
      </c>
      <c r="J921" s="248">
        <v>2.444</v>
      </c>
      <c r="K921" s="247">
        <v>5.96</v>
      </c>
      <c r="L921" s="242">
        <v>1.004</v>
      </c>
      <c r="M921" s="249">
        <v>1.01</v>
      </c>
      <c r="N921" s="249">
        <v>7.83</v>
      </c>
      <c r="O921" s="250">
        <v>101000</v>
      </c>
      <c r="P921" s="51" t="str">
        <f>IF(M921&lt;NORMA!$O$7,"NO CUMPLE","CUMPLE")</f>
        <v>CUMPLE</v>
      </c>
      <c r="Q921" s="51" t="str">
        <f>IF(E921&gt;NORMA!$O$8,"NO CUMPLE","CUMPLE")</f>
        <v>CUMPLE</v>
      </c>
      <c r="R921" s="51" t="str">
        <f>IF(F921&gt;NORMA!$O$9,"NO CUMPLE","CUMPLE")</f>
        <v>NO CUMPLE</v>
      </c>
      <c r="S921" s="51" t="str">
        <f>IF(K921&gt;NORMA!$O$10,"NO CUMPLE","CUMPLE")</f>
        <v>CUMPLE</v>
      </c>
      <c r="T921" s="51" t="str">
        <f>IF(J921&gt;NORMA!$O$11,"NO CUMPLE","CUMPLE")</f>
        <v>CUMPLE</v>
      </c>
      <c r="U921" s="51" t="str">
        <f>IF(G921&gt;NORMA!$O$12,"NO CUMPLE","CUMPLE")</f>
        <v>CUMPLE</v>
      </c>
      <c r="V921" s="51" t="str">
        <f>IF(H921&gt;NORMA!$O$13,"NO CUMPLE","CUMPLE")</f>
        <v>CUMPLE</v>
      </c>
      <c r="W921" s="51" t="str">
        <f>IF(O921&gt;NORMA!$O$14,"NO CUMPLE","CUMPLE")</f>
        <v>CUMPLE</v>
      </c>
      <c r="X921" s="51" t="str">
        <f>IF(AND(N921&gt;=NORMA!$Q$4, N921&lt;=NORMA!$R$4),"CUMPLE","NO CUMPLE")</f>
        <v>CUMPLE</v>
      </c>
      <c r="Y921" s="51" t="str">
        <f>IF(I921&gt;NORMA!$O$16,"NO CUMPLE","CUMPLE")</f>
        <v>CUMPLE</v>
      </c>
      <c r="Z921" s="51" t="str">
        <f>IF($M921&lt;NORMA!$O$23,"NO CUMPLE","CUMPLE")</f>
        <v>NO CUMPLE</v>
      </c>
      <c r="AA921" s="51" t="str">
        <f>IF($E921&gt;NORMA!$O$24,"NO CUMPLE","CUMPLE")</f>
        <v>NO CUMPLE</v>
      </c>
      <c r="AB921" s="51" t="str">
        <f>IF($F921&gt;NORMA!$O$25,"NO CUMPLE","CUMPLE")</f>
        <v>NO CUMPLE</v>
      </c>
      <c r="AC921" s="51" t="str">
        <f>IF($K921&gt;NORMA!$O$26,"NO CUMPLE","CUMPLE")</f>
        <v>CUMPLE</v>
      </c>
      <c r="AD921" s="51" t="str">
        <f>IF($J921&gt;NORMA!$O$27,"NO CUMPLE","CUMPLE")</f>
        <v>CUMPLE</v>
      </c>
      <c r="AE921" s="51" t="str">
        <f>IF($G921&gt;NORMA!$O$28,"NO CUMPLE","CUMPLE")</f>
        <v>CUMPLE</v>
      </c>
      <c r="AF921" s="51" t="str">
        <f>IF($H921&gt;NORMA!$O$29,"NO CUMPLE","CUMPLE")</f>
        <v>NO CUMPLE</v>
      </c>
      <c r="AG921" s="51" t="str">
        <f>IF($O921&gt;NORMA!$O$30,"NO CUMPLE","CUMPLE")</f>
        <v>NO CUMPLE</v>
      </c>
      <c r="AH921" s="51" t="str">
        <f>IF(AND($N921&gt;=NORMA!$R$18, $N921&lt;=NORMA!$S$18),"CUMPLE","NO CUMPLE")</f>
        <v>CUMPLE</v>
      </c>
      <c r="AI921" s="51" t="str">
        <f>IF($I921&gt;NORMA!$O$32,"NO CUMPLE","CUMPLE")</f>
        <v>NO CUMPLE</v>
      </c>
    </row>
    <row r="922" spans="1:35" ht="14.25" customHeight="1" x14ac:dyDescent="0.35">
      <c r="A922" s="214" t="s">
        <v>117</v>
      </c>
      <c r="B922" s="267" t="s">
        <v>119</v>
      </c>
      <c r="C922" s="252">
        <v>43859</v>
      </c>
      <c r="D922" s="251">
        <v>0.33333333333333298</v>
      </c>
      <c r="E922" s="246">
        <v>239</v>
      </c>
      <c r="F922" s="246">
        <v>419</v>
      </c>
      <c r="G922" s="246">
        <v>484</v>
      </c>
      <c r="H922" s="268">
        <v>10</v>
      </c>
      <c r="I922" s="247">
        <v>1.04</v>
      </c>
      <c r="J922" s="248">
        <v>2.71</v>
      </c>
      <c r="K922" s="247">
        <v>6.71</v>
      </c>
      <c r="L922" s="242">
        <v>0.36399999999999999</v>
      </c>
      <c r="M922" s="249">
        <v>4.9400000000000004</v>
      </c>
      <c r="N922" s="249">
        <v>9.2100000000000009</v>
      </c>
      <c r="O922" s="250">
        <v>11100</v>
      </c>
      <c r="P922" s="51" t="str">
        <f>IF(M922&lt;NORMA!$O$7,"NO CUMPLE","CUMPLE")</f>
        <v>CUMPLE</v>
      </c>
      <c r="Q922" s="51" t="str">
        <f>IF(E922&gt;NORMA!$O$8,"NO CUMPLE","CUMPLE")</f>
        <v>NO CUMPLE</v>
      </c>
      <c r="R922" s="51" t="str">
        <f>IF(F922&gt;NORMA!$O$9,"NO CUMPLE","CUMPLE")</f>
        <v>NO CUMPLE</v>
      </c>
      <c r="S922" s="51" t="str">
        <f>IF(K922&gt;NORMA!$O$10,"NO CUMPLE","CUMPLE")</f>
        <v>CUMPLE</v>
      </c>
      <c r="T922" s="51" t="str">
        <f>IF(J922&gt;NORMA!$O$11,"NO CUMPLE","CUMPLE")</f>
        <v>CUMPLE</v>
      </c>
      <c r="U922" s="51" t="str">
        <f>IF(G922&gt;NORMA!$O$12,"NO CUMPLE","CUMPLE")</f>
        <v>NO CUMPLE</v>
      </c>
      <c r="V922" s="51" t="str">
        <f>IF(H922&gt;NORMA!$O$13,"NO CUMPLE","CUMPLE")</f>
        <v>CUMPLE</v>
      </c>
      <c r="W922" s="51" t="str">
        <f>IF(O922&gt;NORMA!$O$14,"NO CUMPLE","CUMPLE")</f>
        <v>CUMPLE</v>
      </c>
      <c r="X922" s="51" t="str">
        <f>IF(AND(N922&gt;=NORMA!$Q$4, N922&lt;=NORMA!$R$4),"CUMPLE","NO CUMPLE")</f>
        <v>NO CUMPLE</v>
      </c>
      <c r="Y922" s="51" t="str">
        <f>IF(I922&gt;NORMA!$O$16,"NO CUMPLE","CUMPLE")</f>
        <v>CUMPLE</v>
      </c>
      <c r="Z922" s="51" t="str">
        <f>IF($M922&lt;NORMA!$O$23,"NO CUMPLE","CUMPLE")</f>
        <v>CUMPLE</v>
      </c>
      <c r="AA922" s="51" t="str">
        <f>IF($E922&gt;NORMA!$O$24,"NO CUMPLE","CUMPLE")</f>
        <v>NO CUMPLE</v>
      </c>
      <c r="AB922" s="51" t="str">
        <f>IF($F922&gt;NORMA!$O$25,"NO CUMPLE","CUMPLE")</f>
        <v>NO CUMPLE</v>
      </c>
      <c r="AC922" s="51" t="str">
        <f>IF($K922&gt;NORMA!$O$26,"NO CUMPLE","CUMPLE")</f>
        <v>CUMPLE</v>
      </c>
      <c r="AD922" s="51" t="str">
        <f>IF($J922&gt;NORMA!$O$27,"NO CUMPLE","CUMPLE")</f>
        <v>CUMPLE</v>
      </c>
      <c r="AE922" s="51" t="str">
        <f>IF($G922&gt;NORMA!$O$28,"NO CUMPLE","CUMPLE")</f>
        <v>NO CUMPLE</v>
      </c>
      <c r="AF922" s="51" t="str">
        <f>IF($H922&gt;NORMA!$O$29,"NO CUMPLE","CUMPLE")</f>
        <v>CUMPLE</v>
      </c>
      <c r="AG922" s="51" t="str">
        <f>IF($O922&gt;NORMA!$O$30,"NO CUMPLE","CUMPLE")</f>
        <v>CUMPLE</v>
      </c>
      <c r="AH922" s="51" t="str">
        <f>IF(AND($N922&gt;=NORMA!$R$18, $N922&lt;=NORMA!$S$18),"CUMPLE","NO CUMPLE")</f>
        <v>NO CUMPLE</v>
      </c>
      <c r="AI922" s="51" t="str">
        <f>IF($I922&gt;NORMA!$O$32,"NO CUMPLE","CUMPLE")</f>
        <v>NO CUMPLE</v>
      </c>
    </row>
    <row r="923" spans="1:35" ht="14.25" customHeight="1" x14ac:dyDescent="0.35">
      <c r="A923" s="214" t="s">
        <v>121</v>
      </c>
      <c r="B923" s="214" t="s">
        <v>119</v>
      </c>
      <c r="C923" s="252">
        <v>43868</v>
      </c>
      <c r="D923" s="251">
        <v>0.41666666666666602</v>
      </c>
      <c r="E923" s="246">
        <v>181</v>
      </c>
      <c r="F923" s="246">
        <v>222</v>
      </c>
      <c r="G923" s="246">
        <v>50</v>
      </c>
      <c r="H923" s="246">
        <v>19.3</v>
      </c>
      <c r="I923" s="247">
        <v>2.2999999999999998</v>
      </c>
      <c r="J923" s="248">
        <v>3.3759999999999999</v>
      </c>
      <c r="K923" s="247">
        <v>9.9</v>
      </c>
      <c r="L923" s="242">
        <v>0.76619999999999999</v>
      </c>
      <c r="M923" s="249">
        <v>0.55000000000000004</v>
      </c>
      <c r="N923" s="249">
        <v>8.5399999999999991</v>
      </c>
      <c r="O923" s="250">
        <v>27500</v>
      </c>
      <c r="P923" s="51" t="str">
        <f>IF(M923&lt;NORMA!$O$7,"NO CUMPLE","CUMPLE")</f>
        <v>NO CUMPLE</v>
      </c>
      <c r="Q923" s="51" t="str">
        <f>IF(E923&gt;NORMA!$O$8,"NO CUMPLE","CUMPLE")</f>
        <v>NO CUMPLE</v>
      </c>
      <c r="R923" s="51" t="str">
        <f>IF(F923&gt;NORMA!$O$9,"NO CUMPLE","CUMPLE")</f>
        <v>NO CUMPLE</v>
      </c>
      <c r="S923" s="51" t="str">
        <f>IF(K923&gt;NORMA!$O$10,"NO CUMPLE","CUMPLE")</f>
        <v>CUMPLE</v>
      </c>
      <c r="T923" s="51" t="str">
        <f>IF(J923&gt;NORMA!$O$11,"NO CUMPLE","CUMPLE")</f>
        <v>CUMPLE</v>
      </c>
      <c r="U923" s="51" t="str">
        <f>IF(G923&gt;NORMA!$O$12,"NO CUMPLE","CUMPLE")</f>
        <v>CUMPLE</v>
      </c>
      <c r="V923" s="51" t="str">
        <f>IF(H923&gt;NORMA!$O$13,"NO CUMPLE","CUMPLE")</f>
        <v>CUMPLE</v>
      </c>
      <c r="W923" s="51" t="str">
        <f>IF(O923&gt;NORMA!$O$14,"NO CUMPLE","CUMPLE")</f>
        <v>CUMPLE</v>
      </c>
      <c r="X923" s="51" t="str">
        <f>IF(AND(N923&gt;=NORMA!$Q$4, N923&lt;=NORMA!$R$4),"CUMPLE","NO CUMPLE")</f>
        <v>CUMPLE</v>
      </c>
      <c r="Y923" s="51" t="str">
        <f>IF(I923&gt;NORMA!$O$16,"NO CUMPLE","CUMPLE")</f>
        <v>CUMPLE</v>
      </c>
      <c r="Z923" s="51" t="str">
        <f>IF($M923&lt;NORMA!$O$23,"NO CUMPLE","CUMPLE")</f>
        <v>NO CUMPLE</v>
      </c>
      <c r="AA923" s="51" t="str">
        <f>IF($E923&gt;NORMA!$O$24,"NO CUMPLE","CUMPLE")</f>
        <v>NO CUMPLE</v>
      </c>
      <c r="AB923" s="51" t="str">
        <f>IF($F923&gt;NORMA!$O$25,"NO CUMPLE","CUMPLE")</f>
        <v>NO CUMPLE</v>
      </c>
      <c r="AC923" s="51" t="str">
        <f>IF($K923&gt;NORMA!$O$26,"NO CUMPLE","CUMPLE")</f>
        <v>CUMPLE</v>
      </c>
      <c r="AD923" s="51" t="str">
        <f>IF($J923&gt;NORMA!$O$27,"NO CUMPLE","CUMPLE")</f>
        <v>NO CUMPLE</v>
      </c>
      <c r="AE923" s="51" t="str">
        <f>IF($G923&gt;NORMA!$O$28,"NO CUMPLE","CUMPLE")</f>
        <v>CUMPLE</v>
      </c>
      <c r="AF923" s="51" t="str">
        <f>IF($H923&gt;NORMA!$O$29,"NO CUMPLE","CUMPLE")</f>
        <v>NO CUMPLE</v>
      </c>
      <c r="AG923" s="51" t="str">
        <f>IF($O923&gt;NORMA!$O$30,"NO CUMPLE","CUMPLE")</f>
        <v>CUMPLE</v>
      </c>
      <c r="AH923" s="51" t="str">
        <f>IF(AND($N923&gt;=NORMA!$R$18, $N923&lt;=NORMA!$S$18),"CUMPLE","NO CUMPLE")</f>
        <v>NO CUMPLE</v>
      </c>
      <c r="AI923" s="51" t="str">
        <f>IF($I923&gt;NORMA!$O$32,"NO CUMPLE","CUMPLE")</f>
        <v>NO CUMPLE</v>
      </c>
    </row>
    <row r="924" spans="1:35" ht="14.25" customHeight="1" x14ac:dyDescent="0.35">
      <c r="A924" s="214" t="s">
        <v>120</v>
      </c>
      <c r="B924" s="214" t="s">
        <v>119</v>
      </c>
      <c r="C924" s="252">
        <v>43872</v>
      </c>
      <c r="D924" s="251">
        <v>0.33333333333333298</v>
      </c>
      <c r="E924" s="246">
        <v>49</v>
      </c>
      <c r="F924" s="246">
        <v>155</v>
      </c>
      <c r="G924" s="246">
        <v>50</v>
      </c>
      <c r="H924" s="246">
        <v>110</v>
      </c>
      <c r="I924" s="247">
        <v>1.23</v>
      </c>
      <c r="J924" s="248">
        <v>2.7240000000000002</v>
      </c>
      <c r="K924" s="247">
        <v>5.75</v>
      </c>
      <c r="L924" s="242">
        <v>0.84150000000000003</v>
      </c>
      <c r="M924" s="249">
        <v>0.94</v>
      </c>
      <c r="N924" s="249">
        <v>7.98</v>
      </c>
      <c r="O924" s="250">
        <v>29100</v>
      </c>
      <c r="P924" s="51" t="str">
        <f>IF(M924&lt;NORMA!$O$7,"NO CUMPLE","CUMPLE")</f>
        <v>NO CUMPLE</v>
      </c>
      <c r="Q924" s="51" t="str">
        <f>IF(E924&gt;NORMA!$O$8,"NO CUMPLE","CUMPLE")</f>
        <v>CUMPLE</v>
      </c>
      <c r="R924" s="51" t="str">
        <f>IF(F924&gt;NORMA!$O$9,"NO CUMPLE","CUMPLE")</f>
        <v>CUMPLE</v>
      </c>
      <c r="S924" s="51" t="str">
        <f>IF(K924&gt;NORMA!$O$10,"NO CUMPLE","CUMPLE")</f>
        <v>CUMPLE</v>
      </c>
      <c r="T924" s="51" t="str">
        <f>IF(J924&gt;NORMA!$O$11,"NO CUMPLE","CUMPLE")</f>
        <v>CUMPLE</v>
      </c>
      <c r="U924" s="51" t="str">
        <f>IF(G924&gt;NORMA!$O$12,"NO CUMPLE","CUMPLE")</f>
        <v>CUMPLE</v>
      </c>
      <c r="V924" s="51" t="str">
        <f>IF(H924&gt;NORMA!$O$13,"NO CUMPLE","CUMPLE")</f>
        <v>NO CUMPLE</v>
      </c>
      <c r="W924" s="51" t="str">
        <f>IF(O924&gt;NORMA!$O$14,"NO CUMPLE","CUMPLE")</f>
        <v>CUMPLE</v>
      </c>
      <c r="X924" s="51" t="str">
        <f>IF(AND(N924&gt;=NORMA!$Q$4, N924&lt;=NORMA!$R$4),"CUMPLE","NO CUMPLE")</f>
        <v>CUMPLE</v>
      </c>
      <c r="Y924" s="51" t="str">
        <f>IF(I924&gt;NORMA!$O$16,"NO CUMPLE","CUMPLE")</f>
        <v>CUMPLE</v>
      </c>
      <c r="Z924" s="51" t="str">
        <f>IF($M924&lt;NORMA!$O$23,"NO CUMPLE","CUMPLE")</f>
        <v>NO CUMPLE</v>
      </c>
      <c r="AA924" s="51" t="str">
        <f>IF($E924&gt;NORMA!$O$24,"NO CUMPLE","CUMPLE")</f>
        <v>NO CUMPLE</v>
      </c>
      <c r="AB924" s="51" t="str">
        <f>IF($F924&gt;NORMA!$O$25,"NO CUMPLE","CUMPLE")</f>
        <v>NO CUMPLE</v>
      </c>
      <c r="AC924" s="51" t="str">
        <f>IF($K924&gt;NORMA!$O$26,"NO CUMPLE","CUMPLE")</f>
        <v>CUMPLE</v>
      </c>
      <c r="AD924" s="51" t="str">
        <f>IF($J924&gt;NORMA!$O$27,"NO CUMPLE","CUMPLE")</f>
        <v>CUMPLE</v>
      </c>
      <c r="AE924" s="51" t="str">
        <f>IF($G924&gt;NORMA!$O$28,"NO CUMPLE","CUMPLE")</f>
        <v>CUMPLE</v>
      </c>
      <c r="AF924" s="51" t="str">
        <f>IF($H924&gt;NORMA!$O$29,"NO CUMPLE","CUMPLE")</f>
        <v>NO CUMPLE</v>
      </c>
      <c r="AG924" s="51" t="str">
        <f>IF($O924&gt;NORMA!$O$30,"NO CUMPLE","CUMPLE")</f>
        <v>CUMPLE</v>
      </c>
      <c r="AH924" s="51" t="str">
        <f>IF(AND($N924&gt;=NORMA!$R$18, $N924&lt;=NORMA!$S$18),"CUMPLE","NO CUMPLE")</f>
        <v>CUMPLE</v>
      </c>
      <c r="AI924" s="51" t="str">
        <f>IF($I924&gt;NORMA!$O$32,"NO CUMPLE","CUMPLE")</f>
        <v>NO CUMPLE</v>
      </c>
    </row>
    <row r="925" spans="1:35" ht="14.25" customHeight="1" x14ac:dyDescent="0.35">
      <c r="A925" s="214" t="s">
        <v>117</v>
      </c>
      <c r="B925" s="267" t="s">
        <v>119</v>
      </c>
      <c r="C925" s="252">
        <v>43872</v>
      </c>
      <c r="D925" s="251">
        <v>0.5</v>
      </c>
      <c r="E925" s="246">
        <v>211</v>
      </c>
      <c r="F925" s="246">
        <v>396</v>
      </c>
      <c r="G925" s="246">
        <v>1744</v>
      </c>
      <c r="H925" s="245">
        <v>10</v>
      </c>
      <c r="I925" s="247">
        <v>0.61</v>
      </c>
      <c r="J925" s="248">
        <v>7.2750000000000004</v>
      </c>
      <c r="K925" s="247">
        <v>3.76</v>
      </c>
      <c r="L925" s="242">
        <v>0.26882</v>
      </c>
      <c r="M925" s="249">
        <v>5.39</v>
      </c>
      <c r="N925" s="249">
        <v>9.43</v>
      </c>
      <c r="O925" s="250">
        <v>8300</v>
      </c>
      <c r="P925" s="51" t="str">
        <f>IF(M925&lt;NORMA!$O$7,"NO CUMPLE","CUMPLE")</f>
        <v>CUMPLE</v>
      </c>
      <c r="Q925" s="51" t="str">
        <f>IF(E925&gt;NORMA!$O$8,"NO CUMPLE","CUMPLE")</f>
        <v>NO CUMPLE</v>
      </c>
      <c r="R925" s="51" t="str">
        <f>IF(F925&gt;NORMA!$O$9,"NO CUMPLE","CUMPLE")</f>
        <v>NO CUMPLE</v>
      </c>
      <c r="S925" s="51" t="str">
        <f>IF(K925&gt;NORMA!$O$10,"NO CUMPLE","CUMPLE")</f>
        <v>CUMPLE</v>
      </c>
      <c r="T925" s="51" t="str">
        <f>IF(J925&gt;NORMA!$O$11,"NO CUMPLE","CUMPLE")</f>
        <v>NO CUMPLE</v>
      </c>
      <c r="U925" s="51" t="str">
        <f>IF(G925&gt;NORMA!$O$12,"NO CUMPLE","CUMPLE")</f>
        <v>NO CUMPLE</v>
      </c>
      <c r="V925" s="51" t="str">
        <f>IF(H925&gt;NORMA!$O$13,"NO CUMPLE","CUMPLE")</f>
        <v>CUMPLE</v>
      </c>
      <c r="W925" s="51" t="str">
        <f>IF(O925&gt;NORMA!$O$14,"NO CUMPLE","CUMPLE")</f>
        <v>CUMPLE</v>
      </c>
      <c r="X925" s="51" t="str">
        <f>IF(AND(N925&gt;=NORMA!$Q$4, N925&lt;=NORMA!$R$4),"CUMPLE","NO CUMPLE")</f>
        <v>NO CUMPLE</v>
      </c>
      <c r="Y925" s="51" t="str">
        <f>IF(I925&gt;NORMA!$O$16,"NO CUMPLE","CUMPLE")</f>
        <v>CUMPLE</v>
      </c>
      <c r="Z925" s="51" t="str">
        <f>IF($M925&lt;NORMA!$O$23,"NO CUMPLE","CUMPLE")</f>
        <v>CUMPLE</v>
      </c>
      <c r="AA925" s="51" t="str">
        <f>IF($E925&gt;NORMA!$O$24,"NO CUMPLE","CUMPLE")</f>
        <v>NO CUMPLE</v>
      </c>
      <c r="AB925" s="51" t="str">
        <f>IF($F925&gt;NORMA!$O$25,"NO CUMPLE","CUMPLE")</f>
        <v>NO CUMPLE</v>
      </c>
      <c r="AC925" s="51" t="str">
        <f>IF($K925&gt;NORMA!$O$26,"NO CUMPLE","CUMPLE")</f>
        <v>CUMPLE</v>
      </c>
      <c r="AD925" s="51" t="str">
        <f>IF($J925&gt;NORMA!$O$27,"NO CUMPLE","CUMPLE")</f>
        <v>NO CUMPLE</v>
      </c>
      <c r="AE925" s="51" t="str">
        <f>IF($G925&gt;NORMA!$O$28,"NO CUMPLE","CUMPLE")</f>
        <v>NO CUMPLE</v>
      </c>
      <c r="AF925" s="51" t="str">
        <f>IF($H925&gt;NORMA!$O$29,"NO CUMPLE","CUMPLE")</f>
        <v>CUMPLE</v>
      </c>
      <c r="AG925" s="51" t="str">
        <f>IF($O925&gt;NORMA!$O$30,"NO CUMPLE","CUMPLE")</f>
        <v>CUMPLE</v>
      </c>
      <c r="AH925" s="51" t="str">
        <f>IF(AND($N925&gt;=NORMA!$R$18, $N925&lt;=NORMA!$S$18),"CUMPLE","NO CUMPLE")</f>
        <v>NO CUMPLE</v>
      </c>
      <c r="AI925" s="51" t="str">
        <f>IF($I925&gt;NORMA!$O$32,"NO CUMPLE","CUMPLE")</f>
        <v>CUMPLE</v>
      </c>
    </row>
    <row r="926" spans="1:35" ht="14.25" customHeight="1" x14ac:dyDescent="0.35">
      <c r="A926" s="214" t="s">
        <v>121</v>
      </c>
      <c r="B926" s="214" t="s">
        <v>119</v>
      </c>
      <c r="C926" s="252">
        <v>43874</v>
      </c>
      <c r="D926" s="251">
        <v>0.5</v>
      </c>
      <c r="E926" s="246">
        <v>27.4</v>
      </c>
      <c r="F926" s="246">
        <v>225</v>
      </c>
      <c r="G926" s="246">
        <v>50</v>
      </c>
      <c r="H926" s="246">
        <v>83.7</v>
      </c>
      <c r="I926" s="247">
        <v>2.91</v>
      </c>
      <c r="J926" s="248">
        <v>3.6549999999999998</v>
      </c>
      <c r="K926" s="247">
        <v>5.89</v>
      </c>
      <c r="L926" s="242">
        <v>0.97</v>
      </c>
      <c r="M926" s="249">
        <v>0.24</v>
      </c>
      <c r="N926" s="249">
        <v>8.17</v>
      </c>
      <c r="O926" s="250">
        <v>71700</v>
      </c>
      <c r="P926" s="51" t="str">
        <f>IF(M926&lt;NORMA!$O$7,"NO CUMPLE","CUMPLE")</f>
        <v>NO CUMPLE</v>
      </c>
      <c r="Q926" s="51" t="str">
        <f>IF(E926&gt;NORMA!$O$8,"NO CUMPLE","CUMPLE")</f>
        <v>CUMPLE</v>
      </c>
      <c r="R926" s="51" t="str">
        <f>IF(F926&gt;NORMA!$O$9,"NO CUMPLE","CUMPLE")</f>
        <v>NO CUMPLE</v>
      </c>
      <c r="S926" s="51" t="str">
        <f>IF(K926&gt;NORMA!$O$10,"NO CUMPLE","CUMPLE")</f>
        <v>CUMPLE</v>
      </c>
      <c r="T926" s="51" t="str">
        <f>IF(J926&gt;NORMA!$O$11,"NO CUMPLE","CUMPLE")</f>
        <v>CUMPLE</v>
      </c>
      <c r="U926" s="51" t="str">
        <f>IF(G926&gt;NORMA!$O$12,"NO CUMPLE","CUMPLE")</f>
        <v>CUMPLE</v>
      </c>
      <c r="V926" s="51" t="str">
        <f>IF(H926&gt;NORMA!$O$13,"NO CUMPLE","CUMPLE")</f>
        <v>NO CUMPLE</v>
      </c>
      <c r="W926" s="51" t="str">
        <f>IF(O926&gt;NORMA!$O$14,"NO CUMPLE","CUMPLE")</f>
        <v>CUMPLE</v>
      </c>
      <c r="X926" s="51" t="str">
        <f>IF(AND(N926&gt;=NORMA!$Q$4, N926&lt;=NORMA!$R$4),"CUMPLE","NO CUMPLE")</f>
        <v>CUMPLE</v>
      </c>
      <c r="Y926" s="51" t="str">
        <f>IF(I926&gt;NORMA!$O$16,"NO CUMPLE","CUMPLE")</f>
        <v>CUMPLE</v>
      </c>
      <c r="Z926" s="51" t="str">
        <f>IF($M926&lt;NORMA!$O$23,"NO CUMPLE","CUMPLE")</f>
        <v>NO CUMPLE</v>
      </c>
      <c r="AA926" s="51" t="str">
        <f>IF($E926&gt;NORMA!$O$24,"NO CUMPLE","CUMPLE")</f>
        <v>CUMPLE</v>
      </c>
      <c r="AB926" s="51" t="str">
        <f>IF($F926&gt;NORMA!$O$25,"NO CUMPLE","CUMPLE")</f>
        <v>NO CUMPLE</v>
      </c>
      <c r="AC926" s="51" t="str">
        <f>IF($K926&gt;NORMA!$O$26,"NO CUMPLE","CUMPLE")</f>
        <v>CUMPLE</v>
      </c>
      <c r="AD926" s="51" t="str">
        <f>IF($J926&gt;NORMA!$O$27,"NO CUMPLE","CUMPLE")</f>
        <v>NO CUMPLE</v>
      </c>
      <c r="AE926" s="51" t="str">
        <f>IF($G926&gt;NORMA!$O$28,"NO CUMPLE","CUMPLE")</f>
        <v>CUMPLE</v>
      </c>
      <c r="AF926" s="51" t="str">
        <f>IF($H926&gt;NORMA!$O$29,"NO CUMPLE","CUMPLE")</f>
        <v>NO CUMPLE</v>
      </c>
      <c r="AG926" s="51" t="str">
        <f>IF($O926&gt;NORMA!$O$30,"NO CUMPLE","CUMPLE")</f>
        <v>CUMPLE</v>
      </c>
      <c r="AH926" s="51" t="str">
        <f>IF(AND($N926&gt;=NORMA!$R$18, $N926&lt;=NORMA!$S$18),"CUMPLE","NO CUMPLE")</f>
        <v>CUMPLE</v>
      </c>
      <c r="AI926" s="51" t="str">
        <f>IF($I926&gt;NORMA!$O$32,"NO CUMPLE","CUMPLE")</f>
        <v>NO CUMPLE</v>
      </c>
    </row>
    <row r="927" spans="1:35" ht="14.25" customHeight="1" x14ac:dyDescent="0.35">
      <c r="A927" s="214" t="s">
        <v>118</v>
      </c>
      <c r="B927" s="214" t="s">
        <v>119</v>
      </c>
      <c r="C927" s="252">
        <v>44007</v>
      </c>
      <c r="D927" s="251">
        <v>0.25</v>
      </c>
      <c r="E927" s="246">
        <v>7.6</v>
      </c>
      <c r="F927" s="246">
        <v>29.8</v>
      </c>
      <c r="G927" s="246">
        <v>64</v>
      </c>
      <c r="H927" s="245">
        <v>10</v>
      </c>
      <c r="I927" s="257">
        <v>0.04</v>
      </c>
      <c r="J927" s="248">
        <v>0.89100000000000001</v>
      </c>
      <c r="K927" s="247">
        <v>1.81</v>
      </c>
      <c r="L927" s="242">
        <v>9.1219999999999999</v>
      </c>
      <c r="M927" s="249">
        <v>0.77</v>
      </c>
      <c r="N927" s="249">
        <v>7.45</v>
      </c>
      <c r="O927" s="250">
        <v>100</v>
      </c>
      <c r="P927" s="51" t="str">
        <f>IF(M927&lt;NORMA!$O$7,"NO CUMPLE","CUMPLE")</f>
        <v>NO CUMPLE</v>
      </c>
      <c r="Q927" s="51" t="str">
        <f>IF(E927&gt;NORMA!$O$8,"NO CUMPLE","CUMPLE")</f>
        <v>CUMPLE</v>
      </c>
      <c r="R927" s="51" t="str">
        <f>IF(F927&gt;NORMA!$O$9,"NO CUMPLE","CUMPLE")</f>
        <v>CUMPLE</v>
      </c>
      <c r="S927" s="51" t="str">
        <f>IF(K927&gt;NORMA!$O$10,"NO CUMPLE","CUMPLE")</f>
        <v>CUMPLE</v>
      </c>
      <c r="T927" s="51" t="str">
        <f>IF(J927&gt;NORMA!$O$11,"NO CUMPLE","CUMPLE")</f>
        <v>CUMPLE</v>
      </c>
      <c r="U927" s="51" t="str">
        <f>IF(G927&gt;NORMA!$O$12,"NO CUMPLE","CUMPLE")</f>
        <v>CUMPLE</v>
      </c>
      <c r="V927" s="51" t="str">
        <f>IF(H927&gt;NORMA!$O$13,"NO CUMPLE","CUMPLE")</f>
        <v>CUMPLE</v>
      </c>
      <c r="W927" s="51" t="str">
        <f>IF(O927&gt;NORMA!$O$14,"NO CUMPLE","CUMPLE")</f>
        <v>CUMPLE</v>
      </c>
      <c r="X927" s="51" t="str">
        <f>IF(AND(N927&gt;=NORMA!$Q$4, N927&lt;=NORMA!$R$4),"CUMPLE","NO CUMPLE")</f>
        <v>CUMPLE</v>
      </c>
      <c r="Y927" s="51" t="str">
        <f>IF(I927&gt;NORMA!$O$16,"NO CUMPLE","CUMPLE")</f>
        <v>CUMPLE</v>
      </c>
      <c r="Z927" s="51" t="str">
        <f>IF($M927&lt;NORMA!$O$23,"NO CUMPLE","CUMPLE")</f>
        <v>NO CUMPLE</v>
      </c>
      <c r="AA927" s="51" t="str">
        <f>IF($E927&gt;NORMA!$O$24,"NO CUMPLE","CUMPLE")</f>
        <v>CUMPLE</v>
      </c>
      <c r="AB927" s="51" t="str">
        <f>IF($F927&gt;NORMA!$O$25,"NO CUMPLE","CUMPLE")</f>
        <v>CUMPLE</v>
      </c>
      <c r="AC927" s="51" t="str">
        <f>IF($K927&gt;NORMA!$O$26,"NO CUMPLE","CUMPLE")</f>
        <v>CUMPLE</v>
      </c>
      <c r="AD927" s="51" t="str">
        <f>IF($J927&gt;NORMA!$O$27,"NO CUMPLE","CUMPLE")</f>
        <v>CUMPLE</v>
      </c>
      <c r="AE927" s="51" t="str">
        <f>IF($G927&gt;NORMA!$O$28,"NO CUMPLE","CUMPLE")</f>
        <v>CUMPLE</v>
      </c>
      <c r="AF927" s="51" t="str">
        <f>IF($H927&gt;NORMA!$O$29,"NO CUMPLE","CUMPLE")</f>
        <v>CUMPLE</v>
      </c>
      <c r="AG927" s="51" t="str">
        <f>IF($O927&gt;NORMA!$O$30,"NO CUMPLE","CUMPLE")</f>
        <v>CUMPLE</v>
      </c>
      <c r="AH927" s="51" t="str">
        <f>IF(AND($N927&gt;=NORMA!$R$18, $N927&lt;=NORMA!$S$18),"CUMPLE","NO CUMPLE")</f>
        <v>CUMPLE</v>
      </c>
      <c r="AI927" s="51" t="str">
        <f>IF($I927&gt;NORMA!$O$32,"NO CUMPLE","CUMPLE")</f>
        <v>CUMPLE</v>
      </c>
    </row>
    <row r="928" spans="1:35" ht="14.25" customHeight="1" x14ac:dyDescent="0.35">
      <c r="A928" s="214" t="s">
        <v>120</v>
      </c>
      <c r="B928" s="214" t="s">
        <v>119</v>
      </c>
      <c r="C928" s="252">
        <v>44007</v>
      </c>
      <c r="D928" s="251">
        <v>0.41666666666666602</v>
      </c>
      <c r="E928" s="246">
        <v>9.6999999999999993</v>
      </c>
      <c r="F928" s="246">
        <v>34.9</v>
      </c>
      <c r="G928" s="246">
        <v>41.4</v>
      </c>
      <c r="H928" s="245">
        <v>10</v>
      </c>
      <c r="I928" s="257">
        <v>0.04</v>
      </c>
      <c r="J928" s="248">
        <v>0.76300000000000001</v>
      </c>
      <c r="K928" s="247">
        <v>12.337000000000002</v>
      </c>
      <c r="L928" s="242">
        <v>9.0879999999999992</v>
      </c>
      <c r="M928" s="249">
        <v>0.82</v>
      </c>
      <c r="N928" s="249">
        <v>7.53</v>
      </c>
      <c r="O928" s="250">
        <v>1080</v>
      </c>
      <c r="P928" s="51" t="str">
        <f>IF(M928&lt;NORMA!$O$7,"NO CUMPLE","CUMPLE")</f>
        <v>NO CUMPLE</v>
      </c>
      <c r="Q928" s="51" t="str">
        <f>IF(E928&gt;NORMA!$O$8,"NO CUMPLE","CUMPLE")</f>
        <v>CUMPLE</v>
      </c>
      <c r="R928" s="51" t="str">
        <f>IF(F928&gt;NORMA!$O$9,"NO CUMPLE","CUMPLE")</f>
        <v>CUMPLE</v>
      </c>
      <c r="S928" s="51" t="str">
        <f>IF(K928&gt;NORMA!$O$10,"NO CUMPLE","CUMPLE")</f>
        <v>CUMPLE</v>
      </c>
      <c r="T928" s="51" t="str">
        <f>IF(J928&gt;NORMA!$O$11,"NO CUMPLE","CUMPLE")</f>
        <v>CUMPLE</v>
      </c>
      <c r="U928" s="51" t="str">
        <f>IF(G928&gt;NORMA!$O$12,"NO CUMPLE","CUMPLE")</f>
        <v>CUMPLE</v>
      </c>
      <c r="V928" s="51" t="str">
        <f>IF(H928&gt;NORMA!$O$13,"NO CUMPLE","CUMPLE")</f>
        <v>CUMPLE</v>
      </c>
      <c r="W928" s="51" t="str">
        <f>IF(O928&gt;NORMA!$O$14,"NO CUMPLE","CUMPLE")</f>
        <v>CUMPLE</v>
      </c>
      <c r="X928" s="51" t="str">
        <f>IF(AND(N928&gt;=NORMA!$Q$4, N928&lt;=NORMA!$R$4),"CUMPLE","NO CUMPLE")</f>
        <v>CUMPLE</v>
      </c>
      <c r="Y928" s="51" t="str">
        <f>IF(I928&gt;NORMA!$O$16,"NO CUMPLE","CUMPLE")</f>
        <v>CUMPLE</v>
      </c>
      <c r="Z928" s="51" t="str">
        <f>IF($M928&lt;NORMA!$O$23,"NO CUMPLE","CUMPLE")</f>
        <v>NO CUMPLE</v>
      </c>
      <c r="AA928" s="51" t="str">
        <f>IF($E928&gt;NORMA!$O$24,"NO CUMPLE","CUMPLE")</f>
        <v>CUMPLE</v>
      </c>
      <c r="AB928" s="51" t="str">
        <f>IF($F928&gt;NORMA!$O$25,"NO CUMPLE","CUMPLE")</f>
        <v>CUMPLE</v>
      </c>
      <c r="AC928" s="51" t="str">
        <f>IF($K928&gt;NORMA!$O$26,"NO CUMPLE","CUMPLE")</f>
        <v>NO CUMPLE</v>
      </c>
      <c r="AD928" s="51" t="str">
        <f>IF($J928&gt;NORMA!$O$27,"NO CUMPLE","CUMPLE")</f>
        <v>CUMPLE</v>
      </c>
      <c r="AE928" s="51" t="str">
        <f>IF($G928&gt;NORMA!$O$28,"NO CUMPLE","CUMPLE")</f>
        <v>CUMPLE</v>
      </c>
      <c r="AF928" s="51" t="str">
        <f>IF($H928&gt;NORMA!$O$29,"NO CUMPLE","CUMPLE")</f>
        <v>CUMPLE</v>
      </c>
      <c r="AG928" s="51" t="str">
        <f>IF($O928&gt;NORMA!$O$30,"NO CUMPLE","CUMPLE")</f>
        <v>CUMPLE</v>
      </c>
      <c r="AH928" s="51" t="str">
        <f>IF(AND($N928&gt;=NORMA!$R$18, $N928&lt;=NORMA!$S$18),"CUMPLE","NO CUMPLE")</f>
        <v>CUMPLE</v>
      </c>
      <c r="AI928" s="51" t="str">
        <f>IF($I928&gt;NORMA!$O$32,"NO CUMPLE","CUMPLE")</f>
        <v>CUMPLE</v>
      </c>
    </row>
    <row r="929" spans="1:35" ht="14.25" customHeight="1" x14ac:dyDescent="0.35">
      <c r="A929" s="214" t="s">
        <v>121</v>
      </c>
      <c r="B929" s="214" t="s">
        <v>119</v>
      </c>
      <c r="C929" s="252">
        <v>44007</v>
      </c>
      <c r="D929" s="251">
        <v>0.58333333333333304</v>
      </c>
      <c r="E929" s="246">
        <v>16.8</v>
      </c>
      <c r="F929" s="246">
        <v>43.2</v>
      </c>
      <c r="G929" s="246">
        <v>28.3</v>
      </c>
      <c r="H929" s="245">
        <v>10</v>
      </c>
      <c r="I929" s="257">
        <v>0.04</v>
      </c>
      <c r="J929" s="248">
        <v>0.77900000000000003</v>
      </c>
      <c r="K929" s="247">
        <v>13.11</v>
      </c>
      <c r="L929" s="242">
        <v>10.074999999999999</v>
      </c>
      <c r="M929" s="249">
        <v>0.69</v>
      </c>
      <c r="N929" s="249">
        <v>7.49</v>
      </c>
      <c r="O929" s="250">
        <v>17400</v>
      </c>
      <c r="P929" s="51" t="str">
        <f>IF(M929&lt;NORMA!$O$7,"NO CUMPLE","CUMPLE")</f>
        <v>NO CUMPLE</v>
      </c>
      <c r="Q929" s="51" t="str">
        <f>IF(E929&gt;NORMA!$O$8,"NO CUMPLE","CUMPLE")</f>
        <v>CUMPLE</v>
      </c>
      <c r="R929" s="51" t="str">
        <f>IF(F929&gt;NORMA!$O$9,"NO CUMPLE","CUMPLE")</f>
        <v>CUMPLE</v>
      </c>
      <c r="S929" s="51" t="str">
        <f>IF(K929&gt;NORMA!$O$10,"NO CUMPLE","CUMPLE")</f>
        <v>CUMPLE</v>
      </c>
      <c r="T929" s="51" t="str">
        <f>IF(J929&gt;NORMA!$O$11,"NO CUMPLE","CUMPLE")</f>
        <v>CUMPLE</v>
      </c>
      <c r="U929" s="51" t="str">
        <f>IF(G929&gt;NORMA!$O$12,"NO CUMPLE","CUMPLE")</f>
        <v>CUMPLE</v>
      </c>
      <c r="V929" s="51" t="str">
        <f>IF(H929&gt;NORMA!$O$13,"NO CUMPLE","CUMPLE")</f>
        <v>CUMPLE</v>
      </c>
      <c r="W929" s="51" t="str">
        <f>IF(O929&gt;NORMA!$O$14,"NO CUMPLE","CUMPLE")</f>
        <v>CUMPLE</v>
      </c>
      <c r="X929" s="51" t="str">
        <f>IF(AND(N929&gt;=NORMA!$Q$4, N929&lt;=NORMA!$R$4),"CUMPLE","NO CUMPLE")</f>
        <v>CUMPLE</v>
      </c>
      <c r="Y929" s="51" t="str">
        <f>IF(I929&gt;NORMA!$O$16,"NO CUMPLE","CUMPLE")</f>
        <v>CUMPLE</v>
      </c>
      <c r="Z929" s="51" t="str">
        <f>IF($M929&lt;NORMA!$O$23,"NO CUMPLE","CUMPLE")</f>
        <v>NO CUMPLE</v>
      </c>
      <c r="AA929" s="51" t="str">
        <f>IF($E929&gt;NORMA!$O$24,"NO CUMPLE","CUMPLE")</f>
        <v>CUMPLE</v>
      </c>
      <c r="AB929" s="51" t="str">
        <f>IF($F929&gt;NORMA!$O$25,"NO CUMPLE","CUMPLE")</f>
        <v>CUMPLE</v>
      </c>
      <c r="AC929" s="51" t="str">
        <f>IF($K929&gt;NORMA!$O$26,"NO CUMPLE","CUMPLE")</f>
        <v>NO CUMPLE</v>
      </c>
      <c r="AD929" s="51" t="str">
        <f>IF($J929&gt;NORMA!$O$27,"NO CUMPLE","CUMPLE")</f>
        <v>CUMPLE</v>
      </c>
      <c r="AE929" s="51" t="str">
        <f>IF($G929&gt;NORMA!$O$28,"NO CUMPLE","CUMPLE")</f>
        <v>CUMPLE</v>
      </c>
      <c r="AF929" s="51" t="str">
        <f>IF($H929&gt;NORMA!$O$29,"NO CUMPLE","CUMPLE")</f>
        <v>CUMPLE</v>
      </c>
      <c r="AG929" s="51" t="str">
        <f>IF($O929&gt;NORMA!$O$30,"NO CUMPLE","CUMPLE")</f>
        <v>CUMPLE</v>
      </c>
      <c r="AH929" s="51" t="str">
        <f>IF(AND($N929&gt;=NORMA!$R$18, $N929&lt;=NORMA!$S$18),"CUMPLE","NO CUMPLE")</f>
        <v>CUMPLE</v>
      </c>
      <c r="AI929" s="51" t="str">
        <f>IF($I929&gt;NORMA!$O$32,"NO CUMPLE","CUMPLE")</f>
        <v>CUMPLE</v>
      </c>
    </row>
    <row r="930" spans="1:35" ht="14.25" customHeight="1" x14ac:dyDescent="0.35">
      <c r="A930" s="214" t="s">
        <v>117</v>
      </c>
      <c r="B930" s="267" t="s">
        <v>119</v>
      </c>
      <c r="C930" s="252">
        <v>44008</v>
      </c>
      <c r="D930" s="251">
        <v>0.41666666666666602</v>
      </c>
      <c r="E930" s="246">
        <v>21.1</v>
      </c>
      <c r="F930" s="246">
        <v>34.1</v>
      </c>
      <c r="G930" s="246">
        <v>76.7</v>
      </c>
      <c r="H930" s="245">
        <v>10</v>
      </c>
      <c r="I930" s="257">
        <v>0.4</v>
      </c>
      <c r="J930" s="248">
        <v>0.41099999999999998</v>
      </c>
      <c r="K930" s="247">
        <v>14.91</v>
      </c>
      <c r="L930" s="242">
        <v>9.3879999999999999</v>
      </c>
      <c r="M930" s="249">
        <v>7.01</v>
      </c>
      <c r="N930" s="249">
        <v>7.94</v>
      </c>
      <c r="O930" s="250">
        <v>707</v>
      </c>
      <c r="P930" s="51" t="str">
        <f>IF(M930&lt;NORMA!$O$7,"NO CUMPLE","CUMPLE")</f>
        <v>CUMPLE</v>
      </c>
      <c r="Q930" s="51" t="str">
        <f>IF(E930&gt;NORMA!$O$8,"NO CUMPLE","CUMPLE")</f>
        <v>CUMPLE</v>
      </c>
      <c r="R930" s="51" t="str">
        <f>IF(F930&gt;NORMA!$O$9,"NO CUMPLE","CUMPLE")</f>
        <v>CUMPLE</v>
      </c>
      <c r="S930" s="51" t="str">
        <f>IF(K930&gt;NORMA!$O$10,"NO CUMPLE","CUMPLE")</f>
        <v>CUMPLE</v>
      </c>
      <c r="T930" s="51" t="str">
        <f>IF(J930&gt;NORMA!$O$11,"NO CUMPLE","CUMPLE")</f>
        <v>CUMPLE</v>
      </c>
      <c r="U930" s="51" t="str">
        <f>IF(G930&gt;NORMA!$O$12,"NO CUMPLE","CUMPLE")</f>
        <v>CUMPLE</v>
      </c>
      <c r="V930" s="51" t="str">
        <f>IF(H930&gt;NORMA!$O$13,"NO CUMPLE","CUMPLE")</f>
        <v>CUMPLE</v>
      </c>
      <c r="W930" s="51" t="str">
        <f>IF(O930&gt;NORMA!$O$14,"NO CUMPLE","CUMPLE")</f>
        <v>CUMPLE</v>
      </c>
      <c r="X930" s="51" t="str">
        <f>IF(AND(N930&gt;=NORMA!$Q$4, N930&lt;=NORMA!$R$4),"CUMPLE","NO CUMPLE")</f>
        <v>CUMPLE</v>
      </c>
      <c r="Y930" s="51" t="str">
        <f>IF(I930&gt;NORMA!$O$16,"NO CUMPLE","CUMPLE")</f>
        <v>CUMPLE</v>
      </c>
      <c r="Z930" s="51" t="str">
        <f>IF($M930&lt;NORMA!$O$23,"NO CUMPLE","CUMPLE")</f>
        <v>CUMPLE</v>
      </c>
      <c r="AA930" s="51" t="str">
        <f>IF($E930&gt;NORMA!$O$24,"NO CUMPLE","CUMPLE")</f>
        <v>CUMPLE</v>
      </c>
      <c r="AB930" s="51" t="str">
        <f>IF($F930&gt;NORMA!$O$25,"NO CUMPLE","CUMPLE")</f>
        <v>CUMPLE</v>
      </c>
      <c r="AC930" s="51" t="str">
        <f>IF($K930&gt;NORMA!$O$26,"NO CUMPLE","CUMPLE")</f>
        <v>NO CUMPLE</v>
      </c>
      <c r="AD930" s="51" t="str">
        <f>IF($J930&gt;NORMA!$O$27,"NO CUMPLE","CUMPLE")</f>
        <v>CUMPLE</v>
      </c>
      <c r="AE930" s="51" t="str">
        <f>IF($G930&gt;NORMA!$O$28,"NO CUMPLE","CUMPLE")</f>
        <v>CUMPLE</v>
      </c>
      <c r="AF930" s="51" t="str">
        <f>IF($H930&gt;NORMA!$O$29,"NO CUMPLE","CUMPLE")</f>
        <v>CUMPLE</v>
      </c>
      <c r="AG930" s="51" t="str">
        <f>IF($O930&gt;NORMA!$O$30,"NO CUMPLE","CUMPLE")</f>
        <v>CUMPLE</v>
      </c>
      <c r="AH930" s="51" t="str">
        <f>IF(AND($N930&gt;=NORMA!$R$18, $N930&lt;=NORMA!$S$18),"CUMPLE","NO CUMPLE")</f>
        <v>CUMPLE</v>
      </c>
      <c r="AI930" s="51" t="str">
        <f>IF($I930&gt;NORMA!$O$32,"NO CUMPLE","CUMPLE")</f>
        <v>CUMPLE</v>
      </c>
    </row>
    <row r="931" spans="1:35" ht="14.25" customHeight="1" x14ac:dyDescent="0.35">
      <c r="A931" s="214" t="s">
        <v>118</v>
      </c>
      <c r="B931" s="214" t="s">
        <v>119</v>
      </c>
      <c r="C931" s="252">
        <v>44018</v>
      </c>
      <c r="D931" s="251">
        <v>0.33333333333333298</v>
      </c>
      <c r="E931" s="246">
        <v>8.3000000000000007</v>
      </c>
      <c r="F931" s="246">
        <v>55.7</v>
      </c>
      <c r="G931" s="246">
        <v>44</v>
      </c>
      <c r="H931" s="246">
        <v>16.7</v>
      </c>
      <c r="I931" s="257">
        <v>0.4</v>
      </c>
      <c r="J931" s="248">
        <v>0.69099999999999995</v>
      </c>
      <c r="K931" s="247">
        <v>8.3770000000000007</v>
      </c>
      <c r="L931" s="242">
        <v>10.242000000000001</v>
      </c>
      <c r="M931" s="249">
        <v>1.63</v>
      </c>
      <c r="N931" s="249">
        <v>7.37</v>
      </c>
      <c r="O931" s="250">
        <v>4910</v>
      </c>
      <c r="P931" s="51" t="str">
        <f>IF(M931&lt;NORMA!$O$7,"NO CUMPLE","CUMPLE")</f>
        <v>CUMPLE</v>
      </c>
      <c r="Q931" s="51" t="str">
        <f>IF(E931&gt;NORMA!$O$8,"NO CUMPLE","CUMPLE")</f>
        <v>CUMPLE</v>
      </c>
      <c r="R931" s="51" t="str">
        <f>IF(F931&gt;NORMA!$O$9,"NO CUMPLE","CUMPLE")</f>
        <v>CUMPLE</v>
      </c>
      <c r="S931" s="51" t="str">
        <f>IF(K931&gt;NORMA!$O$10,"NO CUMPLE","CUMPLE")</f>
        <v>CUMPLE</v>
      </c>
      <c r="T931" s="51" t="str">
        <f>IF(J931&gt;NORMA!$O$11,"NO CUMPLE","CUMPLE")</f>
        <v>CUMPLE</v>
      </c>
      <c r="U931" s="51" t="str">
        <f>IF(G931&gt;NORMA!$O$12,"NO CUMPLE","CUMPLE")</f>
        <v>CUMPLE</v>
      </c>
      <c r="V931" s="51" t="str">
        <f>IF(H931&gt;NORMA!$O$13,"NO CUMPLE","CUMPLE")</f>
        <v>CUMPLE</v>
      </c>
      <c r="W931" s="51" t="str">
        <f>IF(O931&gt;NORMA!$O$14,"NO CUMPLE","CUMPLE")</f>
        <v>CUMPLE</v>
      </c>
      <c r="X931" s="51" t="str">
        <f>IF(AND(N931&gt;=NORMA!$Q$4, N931&lt;=NORMA!$R$4),"CUMPLE","NO CUMPLE")</f>
        <v>CUMPLE</v>
      </c>
      <c r="Y931" s="51" t="str">
        <f>IF(I931&gt;NORMA!$O$16,"NO CUMPLE","CUMPLE")</f>
        <v>CUMPLE</v>
      </c>
      <c r="Z931" s="51" t="str">
        <f>IF($M931&lt;NORMA!$O$23,"NO CUMPLE","CUMPLE")</f>
        <v>NO CUMPLE</v>
      </c>
      <c r="AA931" s="51" t="str">
        <f>IF($E931&gt;NORMA!$O$24,"NO CUMPLE","CUMPLE")</f>
        <v>CUMPLE</v>
      </c>
      <c r="AB931" s="51" t="str">
        <f>IF($F931&gt;NORMA!$O$25,"NO CUMPLE","CUMPLE")</f>
        <v>NO CUMPLE</v>
      </c>
      <c r="AC931" s="51" t="str">
        <f>IF($K931&gt;NORMA!$O$26,"NO CUMPLE","CUMPLE")</f>
        <v>CUMPLE</v>
      </c>
      <c r="AD931" s="51" t="str">
        <f>IF($J931&gt;NORMA!$O$27,"NO CUMPLE","CUMPLE")</f>
        <v>CUMPLE</v>
      </c>
      <c r="AE931" s="51" t="str">
        <f>IF($G931&gt;NORMA!$O$28,"NO CUMPLE","CUMPLE")</f>
        <v>CUMPLE</v>
      </c>
      <c r="AF931" s="51" t="str">
        <f>IF($H931&gt;NORMA!$O$29,"NO CUMPLE","CUMPLE")</f>
        <v>NO CUMPLE</v>
      </c>
      <c r="AG931" s="51" t="str">
        <f>IF($O931&gt;NORMA!$O$30,"NO CUMPLE","CUMPLE")</f>
        <v>CUMPLE</v>
      </c>
      <c r="AH931" s="51" t="str">
        <f>IF(AND($N931&gt;=NORMA!$R$18, $N931&lt;=NORMA!$S$18),"CUMPLE","NO CUMPLE")</f>
        <v>CUMPLE</v>
      </c>
      <c r="AI931" s="51" t="str">
        <f>IF($I931&gt;NORMA!$O$32,"NO CUMPLE","CUMPLE")</f>
        <v>CUMPLE</v>
      </c>
    </row>
    <row r="932" spans="1:35" ht="14.25" customHeight="1" x14ac:dyDescent="0.35">
      <c r="A932" s="214" t="s">
        <v>117</v>
      </c>
      <c r="B932" s="267" t="s">
        <v>119</v>
      </c>
      <c r="C932" s="252">
        <v>44018</v>
      </c>
      <c r="D932" s="251">
        <v>0.66666666666666596</v>
      </c>
      <c r="E932" s="246">
        <v>19.2</v>
      </c>
      <c r="F932" s="246">
        <v>55.3</v>
      </c>
      <c r="G932" s="246">
        <v>66</v>
      </c>
      <c r="H932" s="246">
        <v>10.9</v>
      </c>
      <c r="I932" s="257">
        <v>0.4</v>
      </c>
      <c r="J932" s="248">
        <v>0.68899999999999995</v>
      </c>
      <c r="K932" s="247">
        <v>7.7680000000000007</v>
      </c>
      <c r="L932" s="242">
        <v>8.6539999999999999</v>
      </c>
      <c r="M932" s="249">
        <v>7.32</v>
      </c>
      <c r="N932" s="249">
        <v>8.64</v>
      </c>
      <c r="O932" s="250">
        <v>23400</v>
      </c>
      <c r="P932" s="51" t="str">
        <f>IF(M932&lt;NORMA!$O$7,"NO CUMPLE","CUMPLE")</f>
        <v>CUMPLE</v>
      </c>
      <c r="Q932" s="51" t="str">
        <f>IF(E932&gt;NORMA!$O$8,"NO CUMPLE","CUMPLE")</f>
        <v>CUMPLE</v>
      </c>
      <c r="R932" s="51" t="str">
        <f>IF(F932&gt;NORMA!$O$9,"NO CUMPLE","CUMPLE")</f>
        <v>CUMPLE</v>
      </c>
      <c r="S932" s="51" t="str">
        <f>IF(K932&gt;NORMA!$O$10,"NO CUMPLE","CUMPLE")</f>
        <v>CUMPLE</v>
      </c>
      <c r="T932" s="51" t="str">
        <f>IF(J932&gt;NORMA!$O$11,"NO CUMPLE","CUMPLE")</f>
        <v>CUMPLE</v>
      </c>
      <c r="U932" s="51" t="str">
        <f>IF(G932&gt;NORMA!$O$12,"NO CUMPLE","CUMPLE")</f>
        <v>CUMPLE</v>
      </c>
      <c r="V932" s="51" t="str">
        <f>IF(H932&gt;NORMA!$O$13,"NO CUMPLE","CUMPLE")</f>
        <v>CUMPLE</v>
      </c>
      <c r="W932" s="51" t="str">
        <f>IF(O932&gt;NORMA!$O$14,"NO CUMPLE","CUMPLE")</f>
        <v>CUMPLE</v>
      </c>
      <c r="X932" s="51" t="str">
        <f>IF(AND(N932&gt;=NORMA!$Q$4, N932&lt;=NORMA!$R$4),"CUMPLE","NO CUMPLE")</f>
        <v>CUMPLE</v>
      </c>
      <c r="Y932" s="51" t="str">
        <f>IF(I932&gt;NORMA!$O$16,"NO CUMPLE","CUMPLE")</f>
        <v>CUMPLE</v>
      </c>
      <c r="Z932" s="51" t="str">
        <f>IF($M932&lt;NORMA!$O$23,"NO CUMPLE","CUMPLE")</f>
        <v>CUMPLE</v>
      </c>
      <c r="AA932" s="51" t="str">
        <f>IF($E932&gt;NORMA!$O$24,"NO CUMPLE","CUMPLE")</f>
        <v>CUMPLE</v>
      </c>
      <c r="AB932" s="51" t="str">
        <f>IF($F932&gt;NORMA!$O$25,"NO CUMPLE","CUMPLE")</f>
        <v>NO CUMPLE</v>
      </c>
      <c r="AC932" s="51" t="str">
        <f>IF($K932&gt;NORMA!$O$26,"NO CUMPLE","CUMPLE")</f>
        <v>CUMPLE</v>
      </c>
      <c r="AD932" s="51" t="str">
        <f>IF($J932&gt;NORMA!$O$27,"NO CUMPLE","CUMPLE")</f>
        <v>CUMPLE</v>
      </c>
      <c r="AE932" s="51" t="str">
        <f>IF($G932&gt;NORMA!$O$28,"NO CUMPLE","CUMPLE")</f>
        <v>CUMPLE</v>
      </c>
      <c r="AF932" s="51" t="str">
        <f>IF($H932&gt;NORMA!$O$29,"NO CUMPLE","CUMPLE")</f>
        <v>NO CUMPLE</v>
      </c>
      <c r="AG932" s="51" t="str">
        <f>IF($O932&gt;NORMA!$O$30,"NO CUMPLE","CUMPLE")</f>
        <v>CUMPLE</v>
      </c>
      <c r="AH932" s="51" t="str">
        <f>IF(AND($N932&gt;=NORMA!$R$18, $N932&lt;=NORMA!$S$18),"CUMPLE","NO CUMPLE")</f>
        <v>NO CUMPLE</v>
      </c>
      <c r="AI932" s="51" t="str">
        <f>IF($I932&gt;NORMA!$O$32,"NO CUMPLE","CUMPLE")</f>
        <v>CUMPLE</v>
      </c>
    </row>
    <row r="933" spans="1:35" ht="14.25" customHeight="1" x14ac:dyDescent="0.35">
      <c r="A933" s="214" t="s">
        <v>121</v>
      </c>
      <c r="B933" s="214" t="s">
        <v>119</v>
      </c>
      <c r="C933" s="252">
        <v>44020</v>
      </c>
      <c r="D933" s="251">
        <v>0.33333333333333298</v>
      </c>
      <c r="E933" s="246">
        <v>12</v>
      </c>
      <c r="F933" s="246">
        <v>33.5</v>
      </c>
      <c r="G933" s="246">
        <v>30</v>
      </c>
      <c r="H933" s="246">
        <v>13.5</v>
      </c>
      <c r="I933" s="257">
        <v>0.4</v>
      </c>
      <c r="J933" s="248">
        <v>0.81100000000000005</v>
      </c>
      <c r="K933" s="247">
        <v>11.161999999999999</v>
      </c>
      <c r="L933" s="242">
        <v>10.058999999999999</v>
      </c>
      <c r="M933" s="249">
        <v>1.61</v>
      </c>
      <c r="N933" s="249">
        <v>7.44</v>
      </c>
      <c r="O933" s="250">
        <v>24500</v>
      </c>
      <c r="P933" s="51" t="str">
        <f>IF(M933&lt;NORMA!$O$7,"NO CUMPLE","CUMPLE")</f>
        <v>CUMPLE</v>
      </c>
      <c r="Q933" s="51" t="str">
        <f>IF(E933&gt;NORMA!$O$8,"NO CUMPLE","CUMPLE")</f>
        <v>CUMPLE</v>
      </c>
      <c r="R933" s="51" t="str">
        <f>IF(F933&gt;NORMA!$O$9,"NO CUMPLE","CUMPLE")</f>
        <v>CUMPLE</v>
      </c>
      <c r="S933" s="51" t="str">
        <f>IF(K933&gt;NORMA!$O$10,"NO CUMPLE","CUMPLE")</f>
        <v>CUMPLE</v>
      </c>
      <c r="T933" s="51" t="str">
        <f>IF(J933&gt;NORMA!$O$11,"NO CUMPLE","CUMPLE")</f>
        <v>CUMPLE</v>
      </c>
      <c r="U933" s="51" t="str">
        <f>IF(G933&gt;NORMA!$O$12,"NO CUMPLE","CUMPLE")</f>
        <v>CUMPLE</v>
      </c>
      <c r="V933" s="51" t="str">
        <f>IF(H933&gt;NORMA!$O$13,"NO CUMPLE","CUMPLE")</f>
        <v>CUMPLE</v>
      </c>
      <c r="W933" s="51" t="str">
        <f>IF(O933&gt;NORMA!$O$14,"NO CUMPLE","CUMPLE")</f>
        <v>CUMPLE</v>
      </c>
      <c r="X933" s="51" t="str">
        <f>IF(AND(N933&gt;=NORMA!$Q$4, N933&lt;=NORMA!$R$4),"CUMPLE","NO CUMPLE")</f>
        <v>CUMPLE</v>
      </c>
      <c r="Y933" s="51" t="str">
        <f>IF(I933&gt;NORMA!$O$16,"NO CUMPLE","CUMPLE")</f>
        <v>CUMPLE</v>
      </c>
      <c r="Z933" s="51" t="str">
        <f>IF($M933&lt;NORMA!$O$23,"NO CUMPLE","CUMPLE")</f>
        <v>NO CUMPLE</v>
      </c>
      <c r="AA933" s="51" t="str">
        <f>IF($E933&gt;NORMA!$O$24,"NO CUMPLE","CUMPLE")</f>
        <v>CUMPLE</v>
      </c>
      <c r="AB933" s="51" t="str">
        <f>IF($F933&gt;NORMA!$O$25,"NO CUMPLE","CUMPLE")</f>
        <v>CUMPLE</v>
      </c>
      <c r="AC933" s="51" t="str">
        <f>IF($K933&gt;NORMA!$O$26,"NO CUMPLE","CUMPLE")</f>
        <v>NO CUMPLE</v>
      </c>
      <c r="AD933" s="51" t="str">
        <f>IF($J933&gt;NORMA!$O$27,"NO CUMPLE","CUMPLE")</f>
        <v>CUMPLE</v>
      </c>
      <c r="AE933" s="51" t="str">
        <f>IF($G933&gt;NORMA!$O$28,"NO CUMPLE","CUMPLE")</f>
        <v>CUMPLE</v>
      </c>
      <c r="AF933" s="51" t="str">
        <f>IF($H933&gt;NORMA!$O$29,"NO CUMPLE","CUMPLE")</f>
        <v>NO CUMPLE</v>
      </c>
      <c r="AG933" s="51" t="str">
        <f>IF($O933&gt;NORMA!$O$30,"NO CUMPLE","CUMPLE")</f>
        <v>CUMPLE</v>
      </c>
      <c r="AH933" s="51" t="str">
        <f>IF(AND($N933&gt;=NORMA!$R$18, $N933&lt;=NORMA!$S$18),"CUMPLE","NO CUMPLE")</f>
        <v>CUMPLE</v>
      </c>
      <c r="AI933" s="51" t="str">
        <f>IF($I933&gt;NORMA!$O$32,"NO CUMPLE","CUMPLE")</f>
        <v>CUMPLE</v>
      </c>
    </row>
    <row r="934" spans="1:35" ht="14.25" customHeight="1" x14ac:dyDescent="0.35">
      <c r="A934" s="214" t="s">
        <v>120</v>
      </c>
      <c r="B934" s="214" t="s">
        <v>119</v>
      </c>
      <c r="C934" s="252">
        <v>44020</v>
      </c>
      <c r="D934" s="251">
        <v>0.5</v>
      </c>
      <c r="E934" s="246">
        <v>13.5</v>
      </c>
      <c r="F934" s="246">
        <v>30.6</v>
      </c>
      <c r="G934" s="246">
        <v>78</v>
      </c>
      <c r="H934" s="246">
        <v>14.6</v>
      </c>
      <c r="I934" s="257">
        <v>0.4</v>
      </c>
      <c r="J934" s="248">
        <v>0.68700000000000006</v>
      </c>
      <c r="K934" s="247">
        <v>11.576000000000001</v>
      </c>
      <c r="L934" s="242">
        <v>8.907</v>
      </c>
      <c r="M934" s="249">
        <v>0.94</v>
      </c>
      <c r="N934" s="249">
        <v>7.5</v>
      </c>
      <c r="O934" s="250">
        <v>169000</v>
      </c>
      <c r="P934" s="51" t="str">
        <f>IF(M934&lt;NORMA!$O$7,"NO CUMPLE","CUMPLE")</f>
        <v>NO CUMPLE</v>
      </c>
      <c r="Q934" s="51" t="str">
        <f>IF(E934&gt;NORMA!$O$8,"NO CUMPLE","CUMPLE")</f>
        <v>CUMPLE</v>
      </c>
      <c r="R934" s="51" t="str">
        <f>IF(F934&gt;NORMA!$O$9,"NO CUMPLE","CUMPLE")</f>
        <v>CUMPLE</v>
      </c>
      <c r="S934" s="51" t="str">
        <f>IF(K934&gt;NORMA!$O$10,"NO CUMPLE","CUMPLE")</f>
        <v>CUMPLE</v>
      </c>
      <c r="T934" s="51" t="str">
        <f>IF(J934&gt;NORMA!$O$11,"NO CUMPLE","CUMPLE")</f>
        <v>CUMPLE</v>
      </c>
      <c r="U934" s="51" t="str">
        <f>IF(G934&gt;NORMA!$O$12,"NO CUMPLE","CUMPLE")</f>
        <v>CUMPLE</v>
      </c>
      <c r="V934" s="51" t="str">
        <f>IF(H934&gt;NORMA!$O$13,"NO CUMPLE","CUMPLE")</f>
        <v>CUMPLE</v>
      </c>
      <c r="W934" s="51" t="str">
        <f>IF(O934&gt;NORMA!$O$14,"NO CUMPLE","CUMPLE")</f>
        <v>CUMPLE</v>
      </c>
      <c r="X934" s="51" t="str">
        <f>IF(AND(N934&gt;=NORMA!$Q$4, N934&lt;=NORMA!$R$4),"CUMPLE","NO CUMPLE")</f>
        <v>CUMPLE</v>
      </c>
      <c r="Y934" s="51" t="str">
        <f>IF(I934&gt;NORMA!$O$16,"NO CUMPLE","CUMPLE")</f>
        <v>CUMPLE</v>
      </c>
      <c r="Z934" s="51" t="str">
        <f>IF($M934&lt;NORMA!$O$23,"NO CUMPLE","CUMPLE")</f>
        <v>NO CUMPLE</v>
      </c>
      <c r="AA934" s="51" t="str">
        <f>IF($E934&gt;NORMA!$O$24,"NO CUMPLE","CUMPLE")</f>
        <v>CUMPLE</v>
      </c>
      <c r="AB934" s="51" t="str">
        <f>IF($F934&gt;NORMA!$O$25,"NO CUMPLE","CUMPLE")</f>
        <v>CUMPLE</v>
      </c>
      <c r="AC934" s="51" t="str">
        <f>IF($K934&gt;NORMA!$O$26,"NO CUMPLE","CUMPLE")</f>
        <v>NO CUMPLE</v>
      </c>
      <c r="AD934" s="51" t="str">
        <f>IF($J934&gt;NORMA!$O$27,"NO CUMPLE","CUMPLE")</f>
        <v>CUMPLE</v>
      </c>
      <c r="AE934" s="51" t="str">
        <f>IF($G934&gt;NORMA!$O$28,"NO CUMPLE","CUMPLE")</f>
        <v>CUMPLE</v>
      </c>
      <c r="AF934" s="51" t="str">
        <f>IF($H934&gt;NORMA!$O$29,"NO CUMPLE","CUMPLE")</f>
        <v>NO CUMPLE</v>
      </c>
      <c r="AG934" s="51" t="str">
        <f>IF($O934&gt;NORMA!$O$30,"NO CUMPLE","CUMPLE")</f>
        <v>NO CUMPLE</v>
      </c>
      <c r="AH934" s="51" t="str">
        <f>IF(AND($N934&gt;=NORMA!$R$18, $N934&lt;=NORMA!$S$18),"CUMPLE","NO CUMPLE")</f>
        <v>CUMPLE</v>
      </c>
      <c r="AI934" s="51" t="str">
        <f>IF($I934&gt;NORMA!$O$32,"NO CUMPLE","CUMPLE")</f>
        <v>CUMPLE</v>
      </c>
    </row>
    <row r="935" spans="1:35" ht="14.25" customHeight="1" x14ac:dyDescent="0.35">
      <c r="A935" s="214" t="s">
        <v>121</v>
      </c>
      <c r="B935" s="214" t="s">
        <v>119</v>
      </c>
      <c r="C935" s="252">
        <v>44069</v>
      </c>
      <c r="D935" s="251">
        <v>0.66666666666666596</v>
      </c>
      <c r="E935" s="246">
        <v>38.799999999999997</v>
      </c>
      <c r="F935" s="246">
        <v>96.14</v>
      </c>
      <c r="G935" s="246">
        <v>38</v>
      </c>
      <c r="H935" s="245">
        <v>10</v>
      </c>
      <c r="I935" s="247">
        <v>0.74</v>
      </c>
      <c r="J935" s="248">
        <v>1.5189999999999999</v>
      </c>
      <c r="K935" s="247">
        <v>27.827999999999999</v>
      </c>
      <c r="L935" s="242">
        <v>3.8439999999999999</v>
      </c>
      <c r="M935" s="249">
        <v>1.23</v>
      </c>
      <c r="N935" s="249">
        <v>7.52</v>
      </c>
      <c r="O935" s="250">
        <v>54800</v>
      </c>
      <c r="P935" s="51" t="str">
        <f>IF(M935&lt;NORMA!$O$7,"NO CUMPLE","CUMPLE")</f>
        <v>CUMPLE</v>
      </c>
      <c r="Q935" s="51" t="str">
        <f>IF(E935&gt;NORMA!$O$8,"NO CUMPLE","CUMPLE")</f>
        <v>CUMPLE</v>
      </c>
      <c r="R935" s="51" t="str">
        <f>IF(F935&gt;NORMA!$O$9,"NO CUMPLE","CUMPLE")</f>
        <v>CUMPLE</v>
      </c>
      <c r="S935" s="51" t="str">
        <f>IF(K935&gt;NORMA!$O$10,"NO CUMPLE","CUMPLE")</f>
        <v>NO CUMPLE</v>
      </c>
      <c r="T935" s="51" t="str">
        <f>IF(J935&gt;NORMA!$O$11,"NO CUMPLE","CUMPLE")</f>
        <v>CUMPLE</v>
      </c>
      <c r="U935" s="51" t="str">
        <f>IF(G935&gt;NORMA!$O$12,"NO CUMPLE","CUMPLE")</f>
        <v>CUMPLE</v>
      </c>
      <c r="V935" s="51" t="str">
        <f>IF(H935&gt;NORMA!$O$13,"NO CUMPLE","CUMPLE")</f>
        <v>CUMPLE</v>
      </c>
      <c r="W935" s="51" t="str">
        <f>IF(O935&gt;NORMA!$O$14,"NO CUMPLE","CUMPLE")</f>
        <v>CUMPLE</v>
      </c>
      <c r="X935" s="51" t="str">
        <f>IF(AND(N935&gt;=NORMA!$Q$4, N935&lt;=NORMA!$R$4),"CUMPLE","NO CUMPLE")</f>
        <v>CUMPLE</v>
      </c>
      <c r="Y935" s="51" t="str">
        <f>IF(I935&gt;NORMA!$O$16,"NO CUMPLE","CUMPLE")</f>
        <v>CUMPLE</v>
      </c>
      <c r="Z935" s="51" t="str">
        <f>IF($M935&lt;NORMA!$O$23,"NO CUMPLE","CUMPLE")</f>
        <v>NO CUMPLE</v>
      </c>
      <c r="AA935" s="51" t="str">
        <f>IF($E935&gt;NORMA!$O$24,"NO CUMPLE","CUMPLE")</f>
        <v>NO CUMPLE</v>
      </c>
      <c r="AB935" s="51" t="str">
        <f>IF($F935&gt;NORMA!$O$25,"NO CUMPLE","CUMPLE")</f>
        <v>NO CUMPLE</v>
      </c>
      <c r="AC935" s="51" t="str">
        <f>IF($K935&gt;NORMA!$O$26,"NO CUMPLE","CUMPLE")</f>
        <v>NO CUMPLE</v>
      </c>
      <c r="AD935" s="51" t="str">
        <f>IF($J935&gt;NORMA!$O$27,"NO CUMPLE","CUMPLE")</f>
        <v>CUMPLE</v>
      </c>
      <c r="AE935" s="51" t="str">
        <f>IF($G935&gt;NORMA!$O$28,"NO CUMPLE","CUMPLE")</f>
        <v>CUMPLE</v>
      </c>
      <c r="AF935" s="51" t="str">
        <f>IF($H935&gt;NORMA!$O$29,"NO CUMPLE","CUMPLE")</f>
        <v>CUMPLE</v>
      </c>
      <c r="AG935" s="51" t="str">
        <f>IF($O935&gt;NORMA!$O$30,"NO CUMPLE","CUMPLE")</f>
        <v>CUMPLE</v>
      </c>
      <c r="AH935" s="51" t="str">
        <f>IF(AND($N935&gt;=NORMA!$R$18, $N935&lt;=NORMA!$S$18),"CUMPLE","NO CUMPLE")</f>
        <v>CUMPLE</v>
      </c>
      <c r="AI935" s="51" t="str">
        <f>IF($I935&gt;NORMA!$O$32,"NO CUMPLE","CUMPLE")</f>
        <v>CUMPLE</v>
      </c>
    </row>
    <row r="936" spans="1:35" ht="14.25" customHeight="1" x14ac:dyDescent="0.35">
      <c r="A936" s="214" t="s">
        <v>117</v>
      </c>
      <c r="B936" s="267" t="s">
        <v>119</v>
      </c>
      <c r="C936" s="266">
        <v>44081</v>
      </c>
      <c r="D936" s="251">
        <v>0.58333333333333337</v>
      </c>
      <c r="E936" s="246">
        <v>14.8</v>
      </c>
      <c r="F936" s="246">
        <v>135</v>
      </c>
      <c r="G936" s="246">
        <v>35.700000000000003</v>
      </c>
      <c r="H936" s="245">
        <v>10</v>
      </c>
      <c r="I936" s="257">
        <v>0.4</v>
      </c>
      <c r="J936" s="248">
        <v>0.19500000000000001</v>
      </c>
      <c r="K936" s="247">
        <v>59.888999999999996</v>
      </c>
      <c r="L936" s="242">
        <v>5.59</v>
      </c>
      <c r="M936" s="249">
        <v>6.38</v>
      </c>
      <c r="N936" s="249">
        <v>8.24</v>
      </c>
      <c r="O936" s="250">
        <v>7</v>
      </c>
      <c r="P936" s="51" t="str">
        <f>IF(M936&lt;NORMA!$O$7,"NO CUMPLE","CUMPLE")</f>
        <v>CUMPLE</v>
      </c>
      <c r="Q936" s="51" t="str">
        <f>IF(E936&gt;NORMA!$O$8,"NO CUMPLE","CUMPLE")</f>
        <v>CUMPLE</v>
      </c>
      <c r="R936" s="51" t="str">
        <f>IF(F936&gt;NORMA!$O$9,"NO CUMPLE","CUMPLE")</f>
        <v>CUMPLE</v>
      </c>
      <c r="S936" s="51" t="str">
        <f>IF(K936&gt;NORMA!$O$10,"NO CUMPLE","CUMPLE")</f>
        <v>NO CUMPLE</v>
      </c>
      <c r="T936" s="51" t="str">
        <f>IF(J936&gt;NORMA!$O$11,"NO CUMPLE","CUMPLE")</f>
        <v>CUMPLE</v>
      </c>
      <c r="U936" s="51" t="str">
        <f>IF(G936&gt;NORMA!$O$12,"NO CUMPLE","CUMPLE")</f>
        <v>CUMPLE</v>
      </c>
      <c r="V936" s="51" t="str">
        <f>IF(H936&gt;NORMA!$O$13,"NO CUMPLE","CUMPLE")</f>
        <v>CUMPLE</v>
      </c>
      <c r="W936" s="51" t="str">
        <f>IF(O936&gt;NORMA!$O$14,"NO CUMPLE","CUMPLE")</f>
        <v>CUMPLE</v>
      </c>
      <c r="X936" s="51" t="str">
        <f>IF(AND(N936&gt;=NORMA!$Q$4, N936&lt;=NORMA!$R$4),"CUMPLE","NO CUMPLE")</f>
        <v>CUMPLE</v>
      </c>
      <c r="Y936" s="51" t="str">
        <f>IF(I936&gt;NORMA!$O$16,"NO CUMPLE","CUMPLE")</f>
        <v>CUMPLE</v>
      </c>
      <c r="Z936" s="51" t="str">
        <f>IF($M936&lt;NORMA!$O$23,"NO CUMPLE","CUMPLE")</f>
        <v>CUMPLE</v>
      </c>
      <c r="AA936" s="51" t="str">
        <f>IF($E936&gt;NORMA!$O$24,"NO CUMPLE","CUMPLE")</f>
        <v>CUMPLE</v>
      </c>
      <c r="AB936" s="51" t="str">
        <f>IF($F936&gt;NORMA!$O$25,"NO CUMPLE","CUMPLE")</f>
        <v>NO CUMPLE</v>
      </c>
      <c r="AC936" s="51" t="str">
        <f>IF($K936&gt;NORMA!$O$26,"NO CUMPLE","CUMPLE")</f>
        <v>NO CUMPLE</v>
      </c>
      <c r="AD936" s="51" t="str">
        <f>IF($J936&gt;NORMA!$O$27,"NO CUMPLE","CUMPLE")</f>
        <v>CUMPLE</v>
      </c>
      <c r="AE936" s="51" t="str">
        <f>IF($G936&gt;NORMA!$O$28,"NO CUMPLE","CUMPLE")</f>
        <v>CUMPLE</v>
      </c>
      <c r="AF936" s="51" t="str">
        <f>IF($H936&gt;NORMA!$O$29,"NO CUMPLE","CUMPLE")</f>
        <v>CUMPLE</v>
      </c>
      <c r="AG936" s="51" t="str">
        <f>IF($O936&gt;NORMA!$O$30,"NO CUMPLE","CUMPLE")</f>
        <v>CUMPLE</v>
      </c>
      <c r="AH936" s="51" t="str">
        <f>IF(AND($N936&gt;=NORMA!$R$18, $N936&lt;=NORMA!$S$18),"CUMPLE","NO CUMPLE")</f>
        <v>CUMPLE</v>
      </c>
      <c r="AI936" s="51" t="str">
        <f>IF($I936&gt;NORMA!$O$32,"NO CUMPLE","CUMPLE")</f>
        <v>CUMPLE</v>
      </c>
    </row>
    <row r="937" spans="1:35" ht="14.25" customHeight="1" x14ac:dyDescent="0.35">
      <c r="A937" s="214" t="s">
        <v>118</v>
      </c>
      <c r="B937" s="214" t="s">
        <v>119</v>
      </c>
      <c r="C937" s="266">
        <v>44083</v>
      </c>
      <c r="D937" s="251">
        <v>0.66666666666666663</v>
      </c>
      <c r="E937" s="246">
        <v>12</v>
      </c>
      <c r="F937" s="246">
        <v>50</v>
      </c>
      <c r="G937" s="246">
        <v>9</v>
      </c>
      <c r="H937" s="245">
        <v>10</v>
      </c>
      <c r="I937" s="257">
        <v>0.4</v>
      </c>
      <c r="J937" s="248">
        <v>0.30199999999999999</v>
      </c>
      <c r="K937" s="247">
        <v>11.234000000000002</v>
      </c>
      <c r="L937" s="242">
        <v>6.0910000000000002</v>
      </c>
      <c r="M937" s="249">
        <v>0.84</v>
      </c>
      <c r="N937" s="249">
        <v>7.58</v>
      </c>
      <c r="O937" s="250">
        <v>4</v>
      </c>
      <c r="P937" s="51" t="str">
        <f>IF(M937&lt;NORMA!$O$7,"NO CUMPLE","CUMPLE")</f>
        <v>NO CUMPLE</v>
      </c>
      <c r="Q937" s="51" t="str">
        <f>IF(E937&gt;NORMA!$O$8,"NO CUMPLE","CUMPLE")</f>
        <v>CUMPLE</v>
      </c>
      <c r="R937" s="51" t="str">
        <f>IF(F937&gt;NORMA!$O$9,"NO CUMPLE","CUMPLE")</f>
        <v>CUMPLE</v>
      </c>
      <c r="S937" s="51" t="str">
        <f>IF(K937&gt;NORMA!$O$10,"NO CUMPLE","CUMPLE")</f>
        <v>CUMPLE</v>
      </c>
      <c r="T937" s="51" t="str">
        <f>IF(J937&gt;NORMA!$O$11,"NO CUMPLE","CUMPLE")</f>
        <v>CUMPLE</v>
      </c>
      <c r="U937" s="51" t="str">
        <f>IF(G937&gt;NORMA!$O$12,"NO CUMPLE","CUMPLE")</f>
        <v>CUMPLE</v>
      </c>
      <c r="V937" s="51" t="str">
        <f>IF(H937&gt;NORMA!$O$13,"NO CUMPLE","CUMPLE")</f>
        <v>CUMPLE</v>
      </c>
      <c r="W937" s="51" t="str">
        <f>IF(O937&gt;NORMA!$O$14,"NO CUMPLE","CUMPLE")</f>
        <v>CUMPLE</v>
      </c>
      <c r="X937" s="51" t="str">
        <f>IF(AND(N937&gt;=NORMA!$Q$4, N937&lt;=NORMA!$R$4),"CUMPLE","NO CUMPLE")</f>
        <v>CUMPLE</v>
      </c>
      <c r="Y937" s="51" t="str">
        <f>IF(I937&gt;NORMA!$O$16,"NO CUMPLE","CUMPLE")</f>
        <v>CUMPLE</v>
      </c>
      <c r="Z937" s="51" t="str">
        <f>IF($M937&lt;NORMA!$O$23,"NO CUMPLE","CUMPLE")</f>
        <v>NO CUMPLE</v>
      </c>
      <c r="AA937" s="51" t="str">
        <f>IF($E937&gt;NORMA!$O$24,"NO CUMPLE","CUMPLE")</f>
        <v>CUMPLE</v>
      </c>
      <c r="AB937" s="51" t="str">
        <f>IF($F937&gt;NORMA!$O$25,"NO CUMPLE","CUMPLE")</f>
        <v>CUMPLE</v>
      </c>
      <c r="AC937" s="51" t="str">
        <f>IF($K937&gt;NORMA!$O$26,"NO CUMPLE","CUMPLE")</f>
        <v>NO CUMPLE</v>
      </c>
      <c r="AD937" s="51" t="str">
        <f>IF($J937&gt;NORMA!$O$27,"NO CUMPLE","CUMPLE")</f>
        <v>CUMPLE</v>
      </c>
      <c r="AE937" s="51" t="str">
        <f>IF($G937&gt;NORMA!$O$28,"NO CUMPLE","CUMPLE")</f>
        <v>CUMPLE</v>
      </c>
      <c r="AF937" s="51" t="str">
        <f>IF($H937&gt;NORMA!$O$29,"NO CUMPLE","CUMPLE")</f>
        <v>CUMPLE</v>
      </c>
      <c r="AG937" s="51" t="str">
        <f>IF($O937&gt;NORMA!$O$30,"NO CUMPLE","CUMPLE")</f>
        <v>CUMPLE</v>
      </c>
      <c r="AH937" s="51" t="str">
        <f>IF(AND($N937&gt;=NORMA!$R$18, $N937&lt;=NORMA!$S$18),"CUMPLE","NO CUMPLE")</f>
        <v>CUMPLE</v>
      </c>
      <c r="AI937" s="51" t="str">
        <f>IF($I937&gt;NORMA!$O$32,"NO CUMPLE","CUMPLE")</f>
        <v>CUMPLE</v>
      </c>
    </row>
    <row r="938" spans="1:35" ht="14.25" customHeight="1" x14ac:dyDescent="0.35">
      <c r="A938" s="214" t="s">
        <v>120</v>
      </c>
      <c r="B938" s="214" t="s">
        <v>119</v>
      </c>
      <c r="C938" s="266">
        <v>44106</v>
      </c>
      <c r="D938" s="251">
        <v>0.25</v>
      </c>
      <c r="E938" s="246">
        <v>14.8</v>
      </c>
      <c r="F938" s="246">
        <v>94.85</v>
      </c>
      <c r="G938" s="246">
        <v>24</v>
      </c>
      <c r="H938" s="245">
        <v>10</v>
      </c>
      <c r="I938" s="257">
        <v>0.4</v>
      </c>
      <c r="J938" s="248">
        <v>0.498</v>
      </c>
      <c r="K938" s="247">
        <v>8.7200000000000006</v>
      </c>
      <c r="L938" s="242">
        <v>2.9950000000000001</v>
      </c>
      <c r="M938" s="249">
        <v>0.72</v>
      </c>
      <c r="N938" s="249">
        <v>7.69</v>
      </c>
      <c r="O938" s="250">
        <v>44</v>
      </c>
      <c r="P938" s="51" t="str">
        <f>IF(M938&lt;NORMA!$O$7,"NO CUMPLE","CUMPLE")</f>
        <v>NO CUMPLE</v>
      </c>
      <c r="Q938" s="51" t="str">
        <f>IF(E938&gt;NORMA!$O$8,"NO CUMPLE","CUMPLE")</f>
        <v>CUMPLE</v>
      </c>
      <c r="R938" s="51" t="str">
        <f>IF(F938&gt;NORMA!$O$9,"NO CUMPLE","CUMPLE")</f>
        <v>CUMPLE</v>
      </c>
      <c r="S938" s="51" t="str">
        <f>IF(K938&gt;NORMA!$O$10,"NO CUMPLE","CUMPLE")</f>
        <v>CUMPLE</v>
      </c>
      <c r="T938" s="51" t="str">
        <f>IF(J938&gt;NORMA!$O$11,"NO CUMPLE","CUMPLE")</f>
        <v>CUMPLE</v>
      </c>
      <c r="U938" s="51" t="str">
        <f>IF(G938&gt;NORMA!$O$12,"NO CUMPLE","CUMPLE")</f>
        <v>CUMPLE</v>
      </c>
      <c r="V938" s="51" t="str">
        <f>IF(H938&gt;NORMA!$O$13,"NO CUMPLE","CUMPLE")</f>
        <v>CUMPLE</v>
      </c>
      <c r="W938" s="51" t="str">
        <f>IF(O938&gt;NORMA!$O$14,"NO CUMPLE","CUMPLE")</f>
        <v>CUMPLE</v>
      </c>
      <c r="X938" s="51" t="str">
        <f>IF(AND(N938&gt;=NORMA!$Q$4, N938&lt;=NORMA!$R$4),"CUMPLE","NO CUMPLE")</f>
        <v>CUMPLE</v>
      </c>
      <c r="Y938" s="51" t="str">
        <f>IF(I938&gt;NORMA!$O$16,"NO CUMPLE","CUMPLE")</f>
        <v>CUMPLE</v>
      </c>
      <c r="Z938" s="51" t="str">
        <f>IF($M938&lt;NORMA!$O$23,"NO CUMPLE","CUMPLE")</f>
        <v>NO CUMPLE</v>
      </c>
      <c r="AA938" s="51" t="str">
        <f>IF($E938&gt;NORMA!$O$24,"NO CUMPLE","CUMPLE")</f>
        <v>CUMPLE</v>
      </c>
      <c r="AB938" s="51" t="str">
        <f>IF($F938&gt;NORMA!$O$25,"NO CUMPLE","CUMPLE")</f>
        <v>NO CUMPLE</v>
      </c>
      <c r="AC938" s="51" t="str">
        <f>IF($K938&gt;NORMA!$O$26,"NO CUMPLE","CUMPLE")</f>
        <v>CUMPLE</v>
      </c>
      <c r="AD938" s="51" t="str">
        <f>IF($J938&gt;NORMA!$O$27,"NO CUMPLE","CUMPLE")</f>
        <v>CUMPLE</v>
      </c>
      <c r="AE938" s="51" t="str">
        <f>IF($G938&gt;NORMA!$O$28,"NO CUMPLE","CUMPLE")</f>
        <v>CUMPLE</v>
      </c>
      <c r="AF938" s="51" t="str">
        <f>IF($H938&gt;NORMA!$O$29,"NO CUMPLE","CUMPLE")</f>
        <v>CUMPLE</v>
      </c>
      <c r="AG938" s="51" t="str">
        <f>IF($O938&gt;NORMA!$O$30,"NO CUMPLE","CUMPLE")</f>
        <v>CUMPLE</v>
      </c>
      <c r="AH938" s="51" t="str">
        <f>IF(AND($N938&gt;=NORMA!$R$18, $N938&lt;=NORMA!$S$18),"CUMPLE","NO CUMPLE")</f>
        <v>CUMPLE</v>
      </c>
      <c r="AI938" s="51" t="str">
        <f>IF($I938&gt;NORMA!$O$32,"NO CUMPLE","CUMPLE")</f>
        <v>CUMPLE</v>
      </c>
    </row>
    <row r="939" spans="1:35" ht="14.25" customHeight="1" x14ac:dyDescent="0.35">
      <c r="A939" s="214" t="s">
        <v>118</v>
      </c>
      <c r="B939" s="214" t="s">
        <v>119</v>
      </c>
      <c r="C939" s="266">
        <v>44106</v>
      </c>
      <c r="D939" s="251">
        <v>0.58333333333333337</v>
      </c>
      <c r="E939" s="246">
        <v>51.4</v>
      </c>
      <c r="F939" s="246">
        <v>150</v>
      </c>
      <c r="G939" s="246">
        <v>460</v>
      </c>
      <c r="H939" s="245">
        <v>10</v>
      </c>
      <c r="I939" s="257">
        <v>0.4</v>
      </c>
      <c r="J939" s="248">
        <v>0.65900000000000003</v>
      </c>
      <c r="K939" s="247">
        <v>1.9119999999999999</v>
      </c>
      <c r="L939" s="242">
        <v>2.9860000000000002</v>
      </c>
      <c r="M939" s="249">
        <v>1.04</v>
      </c>
      <c r="N939" s="249">
        <v>8.1</v>
      </c>
      <c r="O939" s="250">
        <v>42</v>
      </c>
      <c r="P939" s="51" t="str">
        <f>IF(M939&lt;NORMA!$O$7,"NO CUMPLE","CUMPLE")</f>
        <v>CUMPLE</v>
      </c>
      <c r="Q939" s="51" t="str">
        <f>IF(E939&gt;NORMA!$O$8,"NO CUMPLE","CUMPLE")</f>
        <v>CUMPLE</v>
      </c>
      <c r="R939" s="51" t="str">
        <f>IF(F939&gt;NORMA!$O$9,"NO CUMPLE","CUMPLE")</f>
        <v>CUMPLE</v>
      </c>
      <c r="S939" s="51" t="str">
        <f>IF(K939&gt;NORMA!$O$10,"NO CUMPLE","CUMPLE")</f>
        <v>CUMPLE</v>
      </c>
      <c r="T939" s="51" t="str">
        <f>IF(J939&gt;NORMA!$O$11,"NO CUMPLE","CUMPLE")</f>
        <v>CUMPLE</v>
      </c>
      <c r="U939" s="51" t="str">
        <f>IF(G939&gt;NORMA!$O$12,"NO CUMPLE","CUMPLE")</f>
        <v>NO CUMPLE</v>
      </c>
      <c r="V939" s="51" t="str">
        <f>IF(H939&gt;NORMA!$O$13,"NO CUMPLE","CUMPLE")</f>
        <v>CUMPLE</v>
      </c>
      <c r="W939" s="51" t="str">
        <f>IF(O939&gt;NORMA!$O$14,"NO CUMPLE","CUMPLE")</f>
        <v>CUMPLE</v>
      </c>
      <c r="X939" s="51" t="str">
        <f>IF(AND(N939&gt;=NORMA!$Q$4, N939&lt;=NORMA!$R$4),"CUMPLE","NO CUMPLE")</f>
        <v>CUMPLE</v>
      </c>
      <c r="Y939" s="51" t="str">
        <f>IF(I939&gt;NORMA!$O$16,"NO CUMPLE","CUMPLE")</f>
        <v>CUMPLE</v>
      </c>
      <c r="Z939" s="51" t="str">
        <f>IF($M939&lt;NORMA!$O$23,"NO CUMPLE","CUMPLE")</f>
        <v>NO CUMPLE</v>
      </c>
      <c r="AA939" s="51" t="str">
        <f>IF($E939&gt;NORMA!$O$24,"NO CUMPLE","CUMPLE")</f>
        <v>NO CUMPLE</v>
      </c>
      <c r="AB939" s="51" t="str">
        <f>IF($F939&gt;NORMA!$O$25,"NO CUMPLE","CUMPLE")</f>
        <v>NO CUMPLE</v>
      </c>
      <c r="AC939" s="51" t="str">
        <f>IF($K939&gt;NORMA!$O$26,"NO CUMPLE","CUMPLE")</f>
        <v>CUMPLE</v>
      </c>
      <c r="AD939" s="51" t="str">
        <f>IF($J939&gt;NORMA!$O$27,"NO CUMPLE","CUMPLE")</f>
        <v>CUMPLE</v>
      </c>
      <c r="AE939" s="51" t="str">
        <f>IF($G939&gt;NORMA!$O$28,"NO CUMPLE","CUMPLE")</f>
        <v>NO CUMPLE</v>
      </c>
      <c r="AF939" s="51" t="str">
        <f>IF($H939&gt;NORMA!$O$29,"NO CUMPLE","CUMPLE")</f>
        <v>CUMPLE</v>
      </c>
      <c r="AG939" s="51" t="str">
        <f>IF($O939&gt;NORMA!$O$30,"NO CUMPLE","CUMPLE")</f>
        <v>CUMPLE</v>
      </c>
      <c r="AH939" s="51" t="str">
        <f>IF(AND($N939&gt;=NORMA!$R$18, $N939&lt;=NORMA!$S$18),"CUMPLE","NO CUMPLE")</f>
        <v>CUMPLE</v>
      </c>
      <c r="AI939" s="51" t="str">
        <f>IF($I939&gt;NORMA!$O$32,"NO CUMPLE","CUMPLE")</f>
        <v>CUMPLE</v>
      </c>
    </row>
    <row r="940" spans="1:35" ht="14.25" customHeight="1" x14ac:dyDescent="0.35">
      <c r="A940" s="213" t="s">
        <v>122</v>
      </c>
      <c r="B940" s="217" t="s">
        <v>123</v>
      </c>
      <c r="C940" s="240">
        <v>40159</v>
      </c>
      <c r="D940" s="241">
        <v>0.36458333333333298</v>
      </c>
      <c r="E940" s="216">
        <v>324</v>
      </c>
      <c r="F940" s="216">
        <v>643</v>
      </c>
      <c r="G940" s="216">
        <v>120</v>
      </c>
      <c r="H940" s="216">
        <v>34.1</v>
      </c>
      <c r="I940" s="218">
        <v>8.69</v>
      </c>
      <c r="J940" s="242">
        <v>30.6</v>
      </c>
      <c r="K940" s="218">
        <v>59.04</v>
      </c>
      <c r="L940" s="242">
        <v>9.4190000000000005</v>
      </c>
      <c r="M940" s="243">
        <v>0.1</v>
      </c>
      <c r="N940" s="243">
        <v>7.56</v>
      </c>
      <c r="O940" s="244">
        <v>64000000000</v>
      </c>
      <c r="P940" s="51" t="str">
        <f>IF(M940&lt;NORMA!$P$7,"NO CUMPLE","CUMPLE")</f>
        <v>NO CUMPLE</v>
      </c>
      <c r="Q940" s="51" t="str">
        <f>IF(E940&gt;NORMA!$P$8,"NO CUMPLE","CUMPLE")</f>
        <v>NO CUMPLE</v>
      </c>
      <c r="R940" s="51" t="str">
        <f>IF(F940&gt;NORMA!$P$9,"NO CUMPLE","CUMPLE")</f>
        <v>NO CUMPLE</v>
      </c>
      <c r="S940" s="51" t="str">
        <f>IF(K940&gt;NORMA!$P$10,"NO CUMPLE","CUMPLE")</f>
        <v>NO CUMPLE</v>
      </c>
      <c r="T940" s="51" t="str">
        <f>IF(J940&gt;NORMA!$P$11,"NO CUMPLE","CUMPLE")</f>
        <v>NO CUMPLE</v>
      </c>
      <c r="U940" s="51" t="str">
        <f>IF(G940&gt;NORMA!$P$12,"NO CUMPLE","CUMPLE")</f>
        <v>CUMPLE</v>
      </c>
      <c r="V940" s="51" t="str">
        <f>IF(H940&gt;NORMA!$P$13,"NO CUMPLE","CUMPLE")</f>
        <v>CUMPLE</v>
      </c>
      <c r="W940" s="51" t="str">
        <f>IF(O940&gt;NORMA!$P$14,"NO CUMPLE","CUMPLE")</f>
        <v>NO CUMPLE</v>
      </c>
      <c r="X940" s="51" t="str">
        <f>IF(AND(N940&gt;=NORMA!$Q$4, N940&lt;=NORMA!$R$4),"CUMPLE","NO CUMPLE")</f>
        <v>CUMPLE</v>
      </c>
      <c r="Y940" s="51" t="str">
        <f>IF(I940&gt;NORMA!$P$16,"NO CUMPLE","CUMPLE")</f>
        <v>NO CUMPLE</v>
      </c>
      <c r="Z940" s="51" t="str">
        <f>IF($M940&lt;NORMA!$P$23,"NO CUMPLE","CUMPLE")</f>
        <v>CUMPLE</v>
      </c>
      <c r="AA940" s="51" t="str">
        <f>IF($E940&gt;NORMA!$P$24,"NO CUMPLE","CUMPLE")</f>
        <v>NO CUMPLE</v>
      </c>
      <c r="AB940" s="51" t="str">
        <f>IF($F940&gt;NORMA!$P$25,"NO CUMPLE","CUMPLE")</f>
        <v>NO CUMPLE</v>
      </c>
      <c r="AC940" s="51" t="str">
        <f>IF($K940&gt;NORMA!$P$26,"NO CUMPLE","CUMPLE")</f>
        <v>NO CUMPLE</v>
      </c>
      <c r="AD940" s="51" t="str">
        <f>IF($J940&gt;NORMA!$P$27,"NO CUMPLE","CUMPLE")</f>
        <v>NO CUMPLE</v>
      </c>
      <c r="AE940" s="51" t="str">
        <f>IF($G940&gt;NORMA!$P$28,"NO CUMPLE","CUMPLE")</f>
        <v>NO CUMPLE</v>
      </c>
      <c r="AF940" s="51" t="str">
        <f>IF($H940&gt;NORMA!$P$29,"NO CUMPLE","CUMPLE")</f>
        <v>NO CUMPLE</v>
      </c>
      <c r="AG940" s="51" t="str">
        <f>IF($O940&gt;NORMA!$P$30,"NO CUMPLE","CUMPLE")</f>
        <v>NO CUMPLE</v>
      </c>
      <c r="AH940" s="51" t="str">
        <f>IF(AND($N940&gt;=NORMA!$R$18, $N940&lt;=NORMA!$S$18),"CUMPLE","NO CUMPLE")</f>
        <v>CUMPLE</v>
      </c>
      <c r="AI940" s="51" t="str">
        <f>IF($I940&gt;NORMA!$P$32,"NO CUMPLE","CUMPLE")</f>
        <v>NO CUMPLE</v>
      </c>
    </row>
    <row r="941" spans="1:35" ht="14.25" customHeight="1" x14ac:dyDescent="0.35">
      <c r="A941" s="213" t="s">
        <v>122</v>
      </c>
      <c r="B941" s="217" t="s">
        <v>123</v>
      </c>
      <c r="C941" s="240">
        <v>40159</v>
      </c>
      <c r="D941" s="241">
        <v>0.45833333333333298</v>
      </c>
      <c r="E941" s="216">
        <v>339</v>
      </c>
      <c r="F941" s="216">
        <v>762</v>
      </c>
      <c r="G941" s="216">
        <v>173</v>
      </c>
      <c r="H941" s="216">
        <v>53.5</v>
      </c>
      <c r="I941" s="218">
        <v>9.44</v>
      </c>
      <c r="J941" s="242">
        <v>7.82</v>
      </c>
      <c r="K941" s="218">
        <v>61.43</v>
      </c>
      <c r="L941" s="242">
        <v>8.4390000000000001</v>
      </c>
      <c r="M941" s="243">
        <v>0.1</v>
      </c>
      <c r="N941" s="243">
        <v>7.69</v>
      </c>
      <c r="O941" s="244">
        <v>23000000</v>
      </c>
      <c r="P941" s="51" t="str">
        <f>IF(M941&lt;NORMA!$P$7,"NO CUMPLE","CUMPLE")</f>
        <v>NO CUMPLE</v>
      </c>
      <c r="Q941" s="51" t="str">
        <f>IF(E941&gt;NORMA!$P$8,"NO CUMPLE","CUMPLE")</f>
        <v>NO CUMPLE</v>
      </c>
      <c r="R941" s="51" t="str">
        <f>IF(F941&gt;NORMA!$P$9,"NO CUMPLE","CUMPLE")</f>
        <v>NO CUMPLE</v>
      </c>
      <c r="S941" s="51" t="str">
        <f>IF(K941&gt;NORMA!$P$10,"NO CUMPLE","CUMPLE")</f>
        <v>NO CUMPLE</v>
      </c>
      <c r="T941" s="51" t="str">
        <f>IF(J941&gt;NORMA!$P$11,"NO CUMPLE","CUMPLE")</f>
        <v>CUMPLE</v>
      </c>
      <c r="U941" s="51" t="str">
        <f>IF(G941&gt;NORMA!$P$12,"NO CUMPLE","CUMPLE")</f>
        <v>CUMPLE</v>
      </c>
      <c r="V941" s="51" t="str">
        <f>IF(H941&gt;NORMA!$P$13,"NO CUMPLE","CUMPLE")</f>
        <v>NO CUMPLE</v>
      </c>
      <c r="W941" s="51" t="str">
        <f>IF(O941&gt;NORMA!$P$14,"NO CUMPLE","CUMPLE")</f>
        <v>NO CUMPLE</v>
      </c>
      <c r="X941" s="51" t="str">
        <f>IF(AND(N941&gt;=NORMA!$Q$4, N941&lt;=NORMA!$R$4),"CUMPLE","NO CUMPLE")</f>
        <v>CUMPLE</v>
      </c>
      <c r="Y941" s="51" t="str">
        <f>IF(I941&gt;NORMA!$P$16,"NO CUMPLE","CUMPLE")</f>
        <v>NO CUMPLE</v>
      </c>
      <c r="Z941" s="51" t="str">
        <f>IF($M941&lt;NORMA!$P$23,"NO CUMPLE","CUMPLE")</f>
        <v>CUMPLE</v>
      </c>
      <c r="AA941" s="51" t="str">
        <f>IF($E941&gt;NORMA!$P$24,"NO CUMPLE","CUMPLE")</f>
        <v>NO CUMPLE</v>
      </c>
      <c r="AB941" s="51" t="str">
        <f>IF($F941&gt;NORMA!$P$25,"NO CUMPLE","CUMPLE")</f>
        <v>NO CUMPLE</v>
      </c>
      <c r="AC941" s="51" t="str">
        <f>IF($K941&gt;NORMA!$P$26,"NO CUMPLE","CUMPLE")</f>
        <v>NO CUMPLE</v>
      </c>
      <c r="AD941" s="51" t="str">
        <f>IF($J941&gt;NORMA!$P$27,"NO CUMPLE","CUMPLE")</f>
        <v>NO CUMPLE</v>
      </c>
      <c r="AE941" s="51" t="str">
        <f>IF($G941&gt;NORMA!$P$28,"NO CUMPLE","CUMPLE")</f>
        <v>NO CUMPLE</v>
      </c>
      <c r="AF941" s="51" t="str">
        <f>IF($H941&gt;NORMA!$P$29,"NO CUMPLE","CUMPLE")</f>
        <v>NO CUMPLE</v>
      </c>
      <c r="AG941" s="51" t="str">
        <f>IF($O941&gt;NORMA!$P$30,"NO CUMPLE","CUMPLE")</f>
        <v>NO CUMPLE</v>
      </c>
      <c r="AH941" s="51" t="str">
        <f>IF(AND($N941&gt;=NORMA!$R$18, $N941&lt;=NORMA!$S$18),"CUMPLE","NO CUMPLE")</f>
        <v>CUMPLE</v>
      </c>
      <c r="AI941" s="51" t="str">
        <f>IF($I941&gt;NORMA!$P$32,"NO CUMPLE","CUMPLE")</f>
        <v>NO CUMPLE</v>
      </c>
    </row>
    <row r="942" spans="1:35" ht="14.25" customHeight="1" x14ac:dyDescent="0.35">
      <c r="A942" s="213" t="s">
        <v>122</v>
      </c>
      <c r="B942" s="217" t="s">
        <v>123</v>
      </c>
      <c r="C942" s="240">
        <v>40159</v>
      </c>
      <c r="D942" s="241">
        <v>0.55208333333333304</v>
      </c>
      <c r="E942" s="216">
        <v>302</v>
      </c>
      <c r="F942" s="216">
        <v>677</v>
      </c>
      <c r="G942" s="216">
        <v>180</v>
      </c>
      <c r="H942" s="216">
        <v>33.4</v>
      </c>
      <c r="I942" s="218">
        <v>8.4600000000000009</v>
      </c>
      <c r="J942" s="242">
        <v>6.01</v>
      </c>
      <c r="K942" s="218">
        <v>54.52</v>
      </c>
      <c r="L942" s="242">
        <v>7.2809999999999997</v>
      </c>
      <c r="M942" s="243">
        <v>0.1</v>
      </c>
      <c r="N942" s="243">
        <v>7.62</v>
      </c>
      <c r="O942" s="244">
        <v>240000000</v>
      </c>
      <c r="P942" s="51" t="str">
        <f>IF(M942&lt;NORMA!$P$7,"NO CUMPLE","CUMPLE")</f>
        <v>NO CUMPLE</v>
      </c>
      <c r="Q942" s="51" t="str">
        <f>IF(E942&gt;NORMA!$P$8,"NO CUMPLE","CUMPLE")</f>
        <v>NO CUMPLE</v>
      </c>
      <c r="R942" s="51" t="str">
        <f>IF(F942&gt;NORMA!$P$9,"NO CUMPLE","CUMPLE")</f>
        <v>NO CUMPLE</v>
      </c>
      <c r="S942" s="51" t="str">
        <f>IF(K942&gt;NORMA!$P$10,"NO CUMPLE","CUMPLE")</f>
        <v>NO CUMPLE</v>
      </c>
      <c r="T942" s="51" t="str">
        <f>IF(J942&gt;NORMA!$P$11,"NO CUMPLE","CUMPLE")</f>
        <v>CUMPLE</v>
      </c>
      <c r="U942" s="51" t="str">
        <f>IF(G942&gt;NORMA!$P$12,"NO CUMPLE","CUMPLE")</f>
        <v>CUMPLE</v>
      </c>
      <c r="V942" s="51" t="str">
        <f>IF(H942&gt;NORMA!$P$13,"NO CUMPLE","CUMPLE")</f>
        <v>CUMPLE</v>
      </c>
      <c r="W942" s="51" t="str">
        <f>IF(O942&gt;NORMA!$P$14,"NO CUMPLE","CUMPLE")</f>
        <v>NO CUMPLE</v>
      </c>
      <c r="X942" s="51" t="str">
        <f>IF(AND(N942&gt;=NORMA!$Q$4, N942&lt;=NORMA!$R$4),"CUMPLE","NO CUMPLE")</f>
        <v>CUMPLE</v>
      </c>
      <c r="Y942" s="51" t="str">
        <f>IF(I942&gt;NORMA!$P$16,"NO CUMPLE","CUMPLE")</f>
        <v>NO CUMPLE</v>
      </c>
      <c r="Z942" s="51" t="str">
        <f>IF($M942&lt;NORMA!$P$23,"NO CUMPLE","CUMPLE")</f>
        <v>CUMPLE</v>
      </c>
      <c r="AA942" s="51" t="str">
        <f>IF($E942&gt;NORMA!$P$24,"NO CUMPLE","CUMPLE")</f>
        <v>NO CUMPLE</v>
      </c>
      <c r="AB942" s="51" t="str">
        <f>IF($F942&gt;NORMA!$P$25,"NO CUMPLE","CUMPLE")</f>
        <v>NO CUMPLE</v>
      </c>
      <c r="AC942" s="51" t="str">
        <f>IF($K942&gt;NORMA!$P$26,"NO CUMPLE","CUMPLE")</f>
        <v>NO CUMPLE</v>
      </c>
      <c r="AD942" s="51" t="str">
        <f>IF($J942&gt;NORMA!$P$27,"NO CUMPLE","CUMPLE")</f>
        <v>NO CUMPLE</v>
      </c>
      <c r="AE942" s="51" t="str">
        <f>IF($G942&gt;NORMA!$P$28,"NO CUMPLE","CUMPLE")</f>
        <v>NO CUMPLE</v>
      </c>
      <c r="AF942" s="51" t="str">
        <f>IF($H942&gt;NORMA!$P$29,"NO CUMPLE","CUMPLE")</f>
        <v>NO CUMPLE</v>
      </c>
      <c r="AG942" s="51" t="str">
        <f>IF($O942&gt;NORMA!$P$30,"NO CUMPLE","CUMPLE")</f>
        <v>NO CUMPLE</v>
      </c>
      <c r="AH942" s="51" t="str">
        <f>IF(AND($N942&gt;=NORMA!$R$18, $N942&lt;=NORMA!$S$18),"CUMPLE","NO CUMPLE")</f>
        <v>CUMPLE</v>
      </c>
      <c r="AI942" s="51" t="str">
        <f>IF($I942&gt;NORMA!$P$32,"NO CUMPLE","CUMPLE")</f>
        <v>NO CUMPLE</v>
      </c>
    </row>
    <row r="943" spans="1:35" ht="14.25" customHeight="1" x14ac:dyDescent="0.35">
      <c r="A943" s="213" t="s">
        <v>121</v>
      </c>
      <c r="B943" s="272" t="s">
        <v>123</v>
      </c>
      <c r="C943" s="240">
        <v>40162</v>
      </c>
      <c r="D943" s="241">
        <v>0.35416666666666702</v>
      </c>
      <c r="E943" s="216">
        <v>89</v>
      </c>
      <c r="F943" s="216">
        <v>235</v>
      </c>
      <c r="G943" s="216">
        <v>73</v>
      </c>
      <c r="H943" s="216">
        <v>11.7</v>
      </c>
      <c r="I943" s="218">
        <v>7.63</v>
      </c>
      <c r="J943" s="242">
        <v>3.95</v>
      </c>
      <c r="K943" s="218">
        <v>18.75</v>
      </c>
      <c r="L943" s="242">
        <v>0.82899999999999996</v>
      </c>
      <c r="M943" s="243">
        <v>0.1</v>
      </c>
      <c r="N943" s="243">
        <v>7.18</v>
      </c>
      <c r="O943" s="244">
        <v>150000000</v>
      </c>
      <c r="P943" s="51" t="str">
        <f>IF(M943&lt;NORMA!$P$7,"NO CUMPLE","CUMPLE")</f>
        <v>NO CUMPLE</v>
      </c>
      <c r="Q943" s="51" t="str">
        <f>IF(E943&gt;NORMA!$P$8,"NO CUMPLE","CUMPLE")</f>
        <v>CUMPLE</v>
      </c>
      <c r="R943" s="51" t="str">
        <f>IF(F943&gt;NORMA!$P$9,"NO CUMPLE","CUMPLE")</f>
        <v>CUMPLE</v>
      </c>
      <c r="S943" s="51" t="str">
        <f>IF(K943&gt;NORMA!$P$10,"NO CUMPLE","CUMPLE")</f>
        <v>CUMPLE</v>
      </c>
      <c r="T943" s="51" t="str">
        <f>IF(J943&gt;NORMA!$P$11,"NO CUMPLE","CUMPLE")</f>
        <v>CUMPLE</v>
      </c>
      <c r="U943" s="51" t="str">
        <f>IF(G943&gt;NORMA!$P$12,"NO CUMPLE","CUMPLE")</f>
        <v>CUMPLE</v>
      </c>
      <c r="V943" s="51" t="str">
        <f>IF(H943&gt;NORMA!$P$13,"NO CUMPLE","CUMPLE")</f>
        <v>CUMPLE</v>
      </c>
      <c r="W943" s="51" t="str">
        <f>IF(O943&gt;NORMA!$P$14,"NO CUMPLE","CUMPLE")</f>
        <v>NO CUMPLE</v>
      </c>
      <c r="X943" s="51" t="str">
        <f>IF(AND(N943&gt;=NORMA!$Q$4, N943&lt;=NORMA!$R$4),"CUMPLE","NO CUMPLE")</f>
        <v>CUMPLE</v>
      </c>
      <c r="Y943" s="51" t="str">
        <f>IF(I943&gt;NORMA!$P$16,"NO CUMPLE","CUMPLE")</f>
        <v>NO CUMPLE</v>
      </c>
      <c r="Z943" s="51" t="str">
        <f>IF($M943&lt;NORMA!$P$23,"NO CUMPLE","CUMPLE")</f>
        <v>CUMPLE</v>
      </c>
      <c r="AA943" s="51" t="str">
        <f>IF($E943&gt;NORMA!$P$24,"NO CUMPLE","CUMPLE")</f>
        <v>NO CUMPLE</v>
      </c>
      <c r="AB943" s="51" t="str">
        <f>IF($F943&gt;NORMA!$P$25,"NO CUMPLE","CUMPLE")</f>
        <v>NO CUMPLE</v>
      </c>
      <c r="AC943" s="51" t="str">
        <f>IF($K943&gt;NORMA!$P$26,"NO CUMPLE","CUMPLE")</f>
        <v>NO CUMPLE</v>
      </c>
      <c r="AD943" s="51" t="str">
        <f>IF($J943&gt;NORMA!$P$27,"NO CUMPLE","CUMPLE")</f>
        <v>NO CUMPLE</v>
      </c>
      <c r="AE943" s="51" t="str">
        <f>IF($G943&gt;NORMA!$P$28,"NO CUMPLE","CUMPLE")</f>
        <v>NO CUMPLE</v>
      </c>
      <c r="AF943" s="51" t="str">
        <f>IF($H943&gt;NORMA!$P$29,"NO CUMPLE","CUMPLE")</f>
        <v>NO CUMPLE</v>
      </c>
      <c r="AG943" s="51" t="str">
        <f>IF($O943&gt;NORMA!$P$30,"NO CUMPLE","CUMPLE")</f>
        <v>NO CUMPLE</v>
      </c>
      <c r="AH943" s="51" t="str">
        <f>IF(AND($N943&gt;=NORMA!$R$18, $N943&lt;=NORMA!$S$18),"CUMPLE","NO CUMPLE")</f>
        <v>CUMPLE</v>
      </c>
      <c r="AI943" s="51" t="str">
        <f>IF($I943&gt;NORMA!$P$32,"NO CUMPLE","CUMPLE")</f>
        <v>NO CUMPLE</v>
      </c>
    </row>
    <row r="944" spans="1:35" ht="14.25" customHeight="1" x14ac:dyDescent="0.35">
      <c r="A944" s="213" t="s">
        <v>121</v>
      </c>
      <c r="B944" s="272" t="s">
        <v>123</v>
      </c>
      <c r="C944" s="240">
        <v>40162</v>
      </c>
      <c r="D944" s="241">
        <v>0.44791666666666702</v>
      </c>
      <c r="E944" s="216">
        <v>92</v>
      </c>
      <c r="F944" s="216">
        <v>259</v>
      </c>
      <c r="G944" s="216">
        <v>60</v>
      </c>
      <c r="H944" s="216">
        <v>16.7</v>
      </c>
      <c r="I944" s="218">
        <v>7.79</v>
      </c>
      <c r="J944" s="242">
        <v>4.0999999999999996</v>
      </c>
      <c r="K944" s="218">
        <v>19.38</v>
      </c>
      <c r="L944" s="242">
        <v>0.86099999999999999</v>
      </c>
      <c r="M944" s="243">
        <v>0.1</v>
      </c>
      <c r="N944" s="243">
        <v>7.61</v>
      </c>
      <c r="O944" s="244">
        <v>21000000</v>
      </c>
      <c r="P944" s="51" t="str">
        <f>IF(M944&lt;NORMA!$P$7,"NO CUMPLE","CUMPLE")</f>
        <v>NO CUMPLE</v>
      </c>
      <c r="Q944" s="51" t="str">
        <f>IF(E944&gt;NORMA!$P$8,"NO CUMPLE","CUMPLE")</f>
        <v>CUMPLE</v>
      </c>
      <c r="R944" s="51" t="str">
        <f>IF(F944&gt;NORMA!$P$9,"NO CUMPLE","CUMPLE")</f>
        <v>CUMPLE</v>
      </c>
      <c r="S944" s="51" t="str">
        <f>IF(K944&gt;NORMA!$P$10,"NO CUMPLE","CUMPLE")</f>
        <v>CUMPLE</v>
      </c>
      <c r="T944" s="51" t="str">
        <f>IF(J944&gt;NORMA!$P$11,"NO CUMPLE","CUMPLE")</f>
        <v>CUMPLE</v>
      </c>
      <c r="U944" s="51" t="str">
        <f>IF(G944&gt;NORMA!$P$12,"NO CUMPLE","CUMPLE")</f>
        <v>CUMPLE</v>
      </c>
      <c r="V944" s="51" t="str">
        <f>IF(H944&gt;NORMA!$P$13,"NO CUMPLE","CUMPLE")</f>
        <v>CUMPLE</v>
      </c>
      <c r="W944" s="51" t="str">
        <f>IF(O944&gt;NORMA!$P$14,"NO CUMPLE","CUMPLE")</f>
        <v>NO CUMPLE</v>
      </c>
      <c r="X944" s="51" t="str">
        <f>IF(AND(N944&gt;=NORMA!$Q$4, N944&lt;=NORMA!$R$4),"CUMPLE","NO CUMPLE")</f>
        <v>CUMPLE</v>
      </c>
      <c r="Y944" s="51" t="str">
        <f>IF(I944&gt;NORMA!$P$16,"NO CUMPLE","CUMPLE")</f>
        <v>NO CUMPLE</v>
      </c>
      <c r="Z944" s="51" t="str">
        <f>IF($M944&lt;NORMA!$P$23,"NO CUMPLE","CUMPLE")</f>
        <v>CUMPLE</v>
      </c>
      <c r="AA944" s="51" t="str">
        <f>IF($E944&gt;NORMA!$P$24,"NO CUMPLE","CUMPLE")</f>
        <v>NO CUMPLE</v>
      </c>
      <c r="AB944" s="51" t="str">
        <f>IF($F944&gt;NORMA!$P$25,"NO CUMPLE","CUMPLE")</f>
        <v>NO CUMPLE</v>
      </c>
      <c r="AC944" s="51" t="str">
        <f>IF($K944&gt;NORMA!$P$26,"NO CUMPLE","CUMPLE")</f>
        <v>NO CUMPLE</v>
      </c>
      <c r="AD944" s="51" t="str">
        <f>IF($J944&gt;NORMA!$P$27,"NO CUMPLE","CUMPLE")</f>
        <v>NO CUMPLE</v>
      </c>
      <c r="AE944" s="51" t="str">
        <f>IF($G944&gt;NORMA!$P$28,"NO CUMPLE","CUMPLE")</f>
        <v>CUMPLE</v>
      </c>
      <c r="AF944" s="51" t="str">
        <f>IF($H944&gt;NORMA!$P$29,"NO CUMPLE","CUMPLE")</f>
        <v>NO CUMPLE</v>
      </c>
      <c r="AG944" s="51" t="str">
        <f>IF($O944&gt;NORMA!$P$30,"NO CUMPLE","CUMPLE")</f>
        <v>NO CUMPLE</v>
      </c>
      <c r="AH944" s="51" t="str">
        <f>IF(AND($N944&gt;=NORMA!$R$18, $N944&lt;=NORMA!$S$18),"CUMPLE","NO CUMPLE")</f>
        <v>CUMPLE</v>
      </c>
      <c r="AI944" s="51" t="str">
        <f>IF($I944&gt;NORMA!$P$32,"NO CUMPLE","CUMPLE")</f>
        <v>NO CUMPLE</v>
      </c>
    </row>
    <row r="945" spans="1:35" ht="14.25" customHeight="1" x14ac:dyDescent="0.35">
      <c r="A945" s="213" t="s">
        <v>121</v>
      </c>
      <c r="B945" s="272" t="s">
        <v>123</v>
      </c>
      <c r="C945" s="240">
        <v>40162</v>
      </c>
      <c r="D945" s="241">
        <v>0.54166666666666696</v>
      </c>
      <c r="E945" s="216">
        <v>105</v>
      </c>
      <c r="F945" s="216">
        <v>261</v>
      </c>
      <c r="G945" s="216">
        <v>65</v>
      </c>
      <c r="H945" s="216">
        <v>21.6</v>
      </c>
      <c r="I945" s="218">
        <v>66.5</v>
      </c>
      <c r="J945" s="242">
        <v>4.63</v>
      </c>
      <c r="K945" s="218">
        <v>22.24</v>
      </c>
      <c r="L945" s="242">
        <v>0.996</v>
      </c>
      <c r="M945" s="243">
        <v>0.1</v>
      </c>
      <c r="N945" s="243">
        <v>7.33</v>
      </c>
      <c r="O945" s="244">
        <v>43000000</v>
      </c>
      <c r="P945" s="51" t="str">
        <f>IF(M945&lt;NORMA!$P$7,"NO CUMPLE","CUMPLE")</f>
        <v>NO CUMPLE</v>
      </c>
      <c r="Q945" s="51" t="str">
        <f>IF(E945&gt;NORMA!$P$8,"NO CUMPLE","CUMPLE")</f>
        <v>CUMPLE</v>
      </c>
      <c r="R945" s="51" t="str">
        <f>IF(F945&gt;NORMA!$P$9,"NO CUMPLE","CUMPLE")</f>
        <v>CUMPLE</v>
      </c>
      <c r="S945" s="51" t="str">
        <f>IF(K945&gt;NORMA!$P$10,"NO CUMPLE","CUMPLE")</f>
        <v>CUMPLE</v>
      </c>
      <c r="T945" s="51" t="str">
        <f>IF(J945&gt;NORMA!$P$11,"NO CUMPLE","CUMPLE")</f>
        <v>CUMPLE</v>
      </c>
      <c r="U945" s="51" t="str">
        <f>IF(G945&gt;NORMA!$P$12,"NO CUMPLE","CUMPLE")</f>
        <v>CUMPLE</v>
      </c>
      <c r="V945" s="51" t="str">
        <f>IF(H945&gt;NORMA!$P$13,"NO CUMPLE","CUMPLE")</f>
        <v>CUMPLE</v>
      </c>
      <c r="W945" s="51" t="str">
        <f>IF(O945&gt;NORMA!$P$14,"NO CUMPLE","CUMPLE")</f>
        <v>NO CUMPLE</v>
      </c>
      <c r="X945" s="51" t="str">
        <f>IF(AND(N945&gt;=NORMA!$Q$4, N945&lt;=NORMA!$R$4),"CUMPLE","NO CUMPLE")</f>
        <v>CUMPLE</v>
      </c>
      <c r="Y945" s="51" t="str">
        <f>IF(I945&gt;NORMA!$P$16,"NO CUMPLE","CUMPLE")</f>
        <v>NO CUMPLE</v>
      </c>
      <c r="Z945" s="51" t="str">
        <f>IF($M945&lt;NORMA!$P$23,"NO CUMPLE","CUMPLE")</f>
        <v>CUMPLE</v>
      </c>
      <c r="AA945" s="51" t="str">
        <f>IF($E945&gt;NORMA!$P$24,"NO CUMPLE","CUMPLE")</f>
        <v>NO CUMPLE</v>
      </c>
      <c r="AB945" s="51" t="str">
        <f>IF($F945&gt;NORMA!$P$25,"NO CUMPLE","CUMPLE")</f>
        <v>NO CUMPLE</v>
      </c>
      <c r="AC945" s="51" t="str">
        <f>IF($K945&gt;NORMA!$P$26,"NO CUMPLE","CUMPLE")</f>
        <v>NO CUMPLE</v>
      </c>
      <c r="AD945" s="51" t="str">
        <f>IF($J945&gt;NORMA!$P$27,"NO CUMPLE","CUMPLE")</f>
        <v>NO CUMPLE</v>
      </c>
      <c r="AE945" s="51" t="str">
        <f>IF($G945&gt;NORMA!$P$28,"NO CUMPLE","CUMPLE")</f>
        <v>NO CUMPLE</v>
      </c>
      <c r="AF945" s="51" t="str">
        <f>IF($H945&gt;NORMA!$P$29,"NO CUMPLE","CUMPLE")</f>
        <v>NO CUMPLE</v>
      </c>
      <c r="AG945" s="51" t="str">
        <f>IF($O945&gt;NORMA!$P$30,"NO CUMPLE","CUMPLE")</f>
        <v>NO CUMPLE</v>
      </c>
      <c r="AH945" s="51" t="str">
        <f>IF(AND($N945&gt;=NORMA!$R$18, $N945&lt;=NORMA!$S$18),"CUMPLE","NO CUMPLE")</f>
        <v>CUMPLE</v>
      </c>
      <c r="AI945" s="51" t="str">
        <f>IF($I945&gt;NORMA!$P$32,"NO CUMPLE","CUMPLE")</f>
        <v>NO CUMPLE</v>
      </c>
    </row>
    <row r="946" spans="1:35" ht="14.25" customHeight="1" x14ac:dyDescent="0.35">
      <c r="A946" s="213" t="s">
        <v>124</v>
      </c>
      <c r="B946" s="217" t="s">
        <v>123</v>
      </c>
      <c r="C946" s="240">
        <v>40162</v>
      </c>
      <c r="D946" s="241">
        <v>0.35416666666666702</v>
      </c>
      <c r="E946" s="216">
        <v>255</v>
      </c>
      <c r="F946" s="216">
        <v>647</v>
      </c>
      <c r="G946" s="216">
        <v>192</v>
      </c>
      <c r="H946" s="216">
        <v>401</v>
      </c>
      <c r="I946" s="218">
        <v>6.57</v>
      </c>
      <c r="J946" s="242">
        <v>7.31</v>
      </c>
      <c r="K946" s="218">
        <v>67.33</v>
      </c>
      <c r="L946" s="242">
        <v>2.8149999999999999</v>
      </c>
      <c r="M946" s="243">
        <v>0.1</v>
      </c>
      <c r="N946" s="243">
        <v>7.8</v>
      </c>
      <c r="O946" s="244">
        <v>93000000</v>
      </c>
      <c r="P946" s="51" t="str">
        <f>IF(M946&lt;NORMA!$P$7,"NO CUMPLE","CUMPLE")</f>
        <v>NO CUMPLE</v>
      </c>
      <c r="Q946" s="51" t="str">
        <f>IF(E946&gt;NORMA!$P$8,"NO CUMPLE","CUMPLE")</f>
        <v>NO CUMPLE</v>
      </c>
      <c r="R946" s="51" t="str">
        <f>IF(F946&gt;NORMA!$P$9,"NO CUMPLE","CUMPLE")</f>
        <v>NO CUMPLE</v>
      </c>
      <c r="S946" s="51" t="str">
        <f>IF(K946&gt;NORMA!$P$10,"NO CUMPLE","CUMPLE")</f>
        <v>NO CUMPLE</v>
      </c>
      <c r="T946" s="51" t="str">
        <f>IF(J946&gt;NORMA!$P$11,"NO CUMPLE","CUMPLE")</f>
        <v>CUMPLE</v>
      </c>
      <c r="U946" s="51" t="str">
        <f>IF(G946&gt;NORMA!$P$12,"NO CUMPLE","CUMPLE")</f>
        <v>CUMPLE</v>
      </c>
      <c r="V946" s="51" t="str">
        <f>IF(H946&gt;NORMA!$P$13,"NO CUMPLE","CUMPLE")</f>
        <v>NO CUMPLE</v>
      </c>
      <c r="W946" s="51" t="str">
        <f>IF(O946&gt;NORMA!$P$14,"NO CUMPLE","CUMPLE")</f>
        <v>NO CUMPLE</v>
      </c>
      <c r="X946" s="51" t="str">
        <f>IF(AND(N946&gt;=NORMA!$Q$4, N946&lt;=NORMA!$R$4),"CUMPLE","NO CUMPLE")</f>
        <v>CUMPLE</v>
      </c>
      <c r="Y946" s="51" t="str">
        <f>IF(I946&gt;NORMA!$P$16,"NO CUMPLE","CUMPLE")</f>
        <v>NO CUMPLE</v>
      </c>
      <c r="Z946" s="51" t="str">
        <f>IF($M946&lt;NORMA!$P$23,"NO CUMPLE","CUMPLE")</f>
        <v>CUMPLE</v>
      </c>
      <c r="AA946" s="51" t="str">
        <f>IF($E946&gt;NORMA!$P$24,"NO CUMPLE","CUMPLE")</f>
        <v>NO CUMPLE</v>
      </c>
      <c r="AB946" s="51" t="str">
        <f>IF($F946&gt;NORMA!$P$25,"NO CUMPLE","CUMPLE")</f>
        <v>NO CUMPLE</v>
      </c>
      <c r="AC946" s="51" t="str">
        <f>IF($K946&gt;NORMA!$P$26,"NO CUMPLE","CUMPLE")</f>
        <v>NO CUMPLE</v>
      </c>
      <c r="AD946" s="51" t="str">
        <f>IF($J946&gt;NORMA!$P$27,"NO CUMPLE","CUMPLE")</f>
        <v>NO CUMPLE</v>
      </c>
      <c r="AE946" s="51" t="str">
        <f>IF($G946&gt;NORMA!$P$28,"NO CUMPLE","CUMPLE")</f>
        <v>NO CUMPLE</v>
      </c>
      <c r="AF946" s="51" t="str">
        <f>IF($H946&gt;NORMA!$P$29,"NO CUMPLE","CUMPLE")</f>
        <v>NO CUMPLE</v>
      </c>
      <c r="AG946" s="51" t="str">
        <f>IF($O946&gt;NORMA!$P$30,"NO CUMPLE","CUMPLE")</f>
        <v>NO CUMPLE</v>
      </c>
      <c r="AH946" s="51" t="str">
        <f>IF(AND($N946&gt;=NORMA!$R$18, $N946&lt;=NORMA!$S$18),"CUMPLE","NO CUMPLE")</f>
        <v>CUMPLE</v>
      </c>
      <c r="AI946" s="51" t="str">
        <f>IF($I946&gt;NORMA!$P$32,"NO CUMPLE","CUMPLE")</f>
        <v>NO CUMPLE</v>
      </c>
    </row>
    <row r="947" spans="1:35" ht="14.25" customHeight="1" x14ac:dyDescent="0.35">
      <c r="A947" s="213" t="s">
        <v>124</v>
      </c>
      <c r="B947" s="217" t="s">
        <v>123</v>
      </c>
      <c r="C947" s="240">
        <v>40162</v>
      </c>
      <c r="D947" s="241">
        <v>0.44791666666666702</v>
      </c>
      <c r="E947" s="216">
        <v>331</v>
      </c>
      <c r="F947" s="216">
        <v>828</v>
      </c>
      <c r="G947" s="216">
        <v>158</v>
      </c>
      <c r="H947" s="216">
        <v>386</v>
      </c>
      <c r="I947" s="218">
        <v>7.57</v>
      </c>
      <c r="J947" s="242">
        <v>11.9</v>
      </c>
      <c r="K947" s="218">
        <v>85.02</v>
      </c>
      <c r="L947" s="242">
        <v>3.113</v>
      </c>
      <c r="M947" s="243">
        <v>0.1</v>
      </c>
      <c r="N947" s="243">
        <v>7.98</v>
      </c>
      <c r="O947" s="244">
        <v>93000000</v>
      </c>
      <c r="P947" s="51" t="str">
        <f>IF(M947&lt;NORMA!$P$7,"NO CUMPLE","CUMPLE")</f>
        <v>NO CUMPLE</v>
      </c>
      <c r="Q947" s="51" t="str">
        <f>IF(E947&gt;NORMA!$P$8,"NO CUMPLE","CUMPLE")</f>
        <v>NO CUMPLE</v>
      </c>
      <c r="R947" s="51" t="str">
        <f>IF(F947&gt;NORMA!$P$9,"NO CUMPLE","CUMPLE")</f>
        <v>NO CUMPLE</v>
      </c>
      <c r="S947" s="51" t="str">
        <f>IF(K947&gt;NORMA!$P$10,"NO CUMPLE","CUMPLE")</f>
        <v>NO CUMPLE</v>
      </c>
      <c r="T947" s="51" t="str">
        <f>IF(J947&gt;NORMA!$P$11,"NO CUMPLE","CUMPLE")</f>
        <v>NO CUMPLE</v>
      </c>
      <c r="U947" s="51" t="str">
        <f>IF(G947&gt;NORMA!$P$12,"NO CUMPLE","CUMPLE")</f>
        <v>CUMPLE</v>
      </c>
      <c r="V947" s="51" t="str">
        <f>IF(H947&gt;NORMA!$P$13,"NO CUMPLE","CUMPLE")</f>
        <v>NO CUMPLE</v>
      </c>
      <c r="W947" s="51" t="str">
        <f>IF(O947&gt;NORMA!$P$14,"NO CUMPLE","CUMPLE")</f>
        <v>NO CUMPLE</v>
      </c>
      <c r="X947" s="51" t="str">
        <f>IF(AND(N947&gt;=NORMA!$Q$4, N947&lt;=NORMA!$R$4),"CUMPLE","NO CUMPLE")</f>
        <v>CUMPLE</v>
      </c>
      <c r="Y947" s="51" t="str">
        <f>IF(I947&gt;NORMA!$P$16,"NO CUMPLE","CUMPLE")</f>
        <v>NO CUMPLE</v>
      </c>
      <c r="Z947" s="51" t="str">
        <f>IF($M947&lt;NORMA!$P$23,"NO CUMPLE","CUMPLE")</f>
        <v>CUMPLE</v>
      </c>
      <c r="AA947" s="51" t="str">
        <f>IF($E947&gt;NORMA!$P$24,"NO CUMPLE","CUMPLE")</f>
        <v>NO CUMPLE</v>
      </c>
      <c r="AB947" s="51" t="str">
        <f>IF($F947&gt;NORMA!$P$25,"NO CUMPLE","CUMPLE")</f>
        <v>NO CUMPLE</v>
      </c>
      <c r="AC947" s="51" t="str">
        <f>IF($K947&gt;NORMA!$P$26,"NO CUMPLE","CUMPLE")</f>
        <v>NO CUMPLE</v>
      </c>
      <c r="AD947" s="51" t="str">
        <f>IF($J947&gt;NORMA!$P$27,"NO CUMPLE","CUMPLE")</f>
        <v>NO CUMPLE</v>
      </c>
      <c r="AE947" s="51" t="str">
        <f>IF($G947&gt;NORMA!$P$28,"NO CUMPLE","CUMPLE")</f>
        <v>NO CUMPLE</v>
      </c>
      <c r="AF947" s="51" t="str">
        <f>IF($H947&gt;NORMA!$P$29,"NO CUMPLE","CUMPLE")</f>
        <v>NO CUMPLE</v>
      </c>
      <c r="AG947" s="51" t="str">
        <f>IF($O947&gt;NORMA!$P$30,"NO CUMPLE","CUMPLE")</f>
        <v>NO CUMPLE</v>
      </c>
      <c r="AH947" s="51" t="str">
        <f>IF(AND($N947&gt;=NORMA!$R$18, $N947&lt;=NORMA!$S$18),"CUMPLE","NO CUMPLE")</f>
        <v>CUMPLE</v>
      </c>
      <c r="AI947" s="51" t="str">
        <f>IF($I947&gt;NORMA!$P$32,"NO CUMPLE","CUMPLE")</f>
        <v>NO CUMPLE</v>
      </c>
    </row>
    <row r="948" spans="1:35" ht="14.25" customHeight="1" x14ac:dyDescent="0.35">
      <c r="A948" s="213" t="s">
        <v>124</v>
      </c>
      <c r="B948" s="217" t="s">
        <v>123</v>
      </c>
      <c r="C948" s="240">
        <v>40162</v>
      </c>
      <c r="D948" s="241">
        <v>0.54166666666666696</v>
      </c>
      <c r="E948" s="216">
        <v>376</v>
      </c>
      <c r="F948" s="216">
        <v>827</v>
      </c>
      <c r="G948" s="216">
        <v>266</v>
      </c>
      <c r="H948" s="216">
        <v>374</v>
      </c>
      <c r="I948" s="218">
        <v>9.91</v>
      </c>
      <c r="J948" s="242">
        <v>11.2</v>
      </c>
      <c r="K948" s="218">
        <v>90.07</v>
      </c>
      <c r="L948" s="242">
        <v>3.3769999999999998</v>
      </c>
      <c r="M948" s="243">
        <v>0.1</v>
      </c>
      <c r="N948" s="243">
        <v>7.73</v>
      </c>
      <c r="O948" s="244">
        <v>93000000</v>
      </c>
      <c r="P948" s="51" t="str">
        <f>IF(M948&lt;NORMA!$P$7,"NO CUMPLE","CUMPLE")</f>
        <v>NO CUMPLE</v>
      </c>
      <c r="Q948" s="51" t="str">
        <f>IF(E948&gt;NORMA!$P$8,"NO CUMPLE","CUMPLE")</f>
        <v>NO CUMPLE</v>
      </c>
      <c r="R948" s="51" t="str">
        <f>IF(F948&gt;NORMA!$P$9,"NO CUMPLE","CUMPLE")</f>
        <v>NO CUMPLE</v>
      </c>
      <c r="S948" s="51" t="str">
        <f>IF(K948&gt;NORMA!$P$10,"NO CUMPLE","CUMPLE")</f>
        <v>NO CUMPLE</v>
      </c>
      <c r="T948" s="51" t="str">
        <f>IF(J948&gt;NORMA!$P$11,"NO CUMPLE","CUMPLE")</f>
        <v>NO CUMPLE</v>
      </c>
      <c r="U948" s="51" t="str">
        <f>IF(G948&gt;NORMA!$P$12,"NO CUMPLE","CUMPLE")</f>
        <v>CUMPLE</v>
      </c>
      <c r="V948" s="51" t="str">
        <f>IF(H948&gt;NORMA!$P$13,"NO CUMPLE","CUMPLE")</f>
        <v>NO CUMPLE</v>
      </c>
      <c r="W948" s="51" t="str">
        <f>IF(O948&gt;NORMA!$P$14,"NO CUMPLE","CUMPLE")</f>
        <v>NO CUMPLE</v>
      </c>
      <c r="X948" s="51" t="str">
        <f>IF(AND(N948&gt;=NORMA!$Q$4, N948&lt;=NORMA!$R$4),"CUMPLE","NO CUMPLE")</f>
        <v>CUMPLE</v>
      </c>
      <c r="Y948" s="51" t="str">
        <f>IF(I948&gt;NORMA!$P$16,"NO CUMPLE","CUMPLE")</f>
        <v>NO CUMPLE</v>
      </c>
      <c r="Z948" s="51" t="str">
        <f>IF($M948&lt;NORMA!$P$23,"NO CUMPLE","CUMPLE")</f>
        <v>CUMPLE</v>
      </c>
      <c r="AA948" s="51" t="str">
        <f>IF($E948&gt;NORMA!$P$24,"NO CUMPLE","CUMPLE")</f>
        <v>NO CUMPLE</v>
      </c>
      <c r="AB948" s="51" t="str">
        <f>IF($F948&gt;NORMA!$P$25,"NO CUMPLE","CUMPLE")</f>
        <v>NO CUMPLE</v>
      </c>
      <c r="AC948" s="51" t="str">
        <f>IF($K948&gt;NORMA!$P$26,"NO CUMPLE","CUMPLE")</f>
        <v>NO CUMPLE</v>
      </c>
      <c r="AD948" s="51" t="str">
        <f>IF($J948&gt;NORMA!$P$27,"NO CUMPLE","CUMPLE")</f>
        <v>NO CUMPLE</v>
      </c>
      <c r="AE948" s="51" t="str">
        <f>IF($G948&gt;NORMA!$P$28,"NO CUMPLE","CUMPLE")</f>
        <v>NO CUMPLE</v>
      </c>
      <c r="AF948" s="51" t="str">
        <f>IF($H948&gt;NORMA!$P$29,"NO CUMPLE","CUMPLE")</f>
        <v>NO CUMPLE</v>
      </c>
      <c r="AG948" s="51" t="str">
        <f>IF($O948&gt;NORMA!$P$30,"NO CUMPLE","CUMPLE")</f>
        <v>NO CUMPLE</v>
      </c>
      <c r="AH948" s="51" t="str">
        <f>IF(AND($N948&gt;=NORMA!$R$18, $N948&lt;=NORMA!$S$18),"CUMPLE","NO CUMPLE")</f>
        <v>CUMPLE</v>
      </c>
      <c r="AI948" s="51" t="str">
        <f>IF($I948&gt;NORMA!$P$32,"NO CUMPLE","CUMPLE")</f>
        <v>NO CUMPLE</v>
      </c>
    </row>
    <row r="949" spans="1:35" ht="14.25" customHeight="1" x14ac:dyDescent="0.35">
      <c r="A949" s="213" t="s">
        <v>125</v>
      </c>
      <c r="B949" s="217" t="s">
        <v>123</v>
      </c>
      <c r="C949" s="240">
        <v>40163</v>
      </c>
      <c r="D949" s="241">
        <v>0.375</v>
      </c>
      <c r="E949" s="216">
        <v>249</v>
      </c>
      <c r="F949" s="216">
        <v>634</v>
      </c>
      <c r="G949" s="216">
        <v>165</v>
      </c>
      <c r="H949" s="216">
        <v>736</v>
      </c>
      <c r="I949" s="218">
        <v>6.29</v>
      </c>
      <c r="J949" s="242">
        <v>6.8</v>
      </c>
      <c r="K949" s="218">
        <v>69.98</v>
      </c>
      <c r="L949" s="242">
        <v>3.2589999999999999</v>
      </c>
      <c r="M949" s="243">
        <v>0.1</v>
      </c>
      <c r="N949" s="243">
        <v>7.79</v>
      </c>
      <c r="O949" s="244">
        <v>40000000</v>
      </c>
      <c r="P949" s="51" t="str">
        <f>IF(M949&lt;NORMA!$P$7,"NO CUMPLE","CUMPLE")</f>
        <v>NO CUMPLE</v>
      </c>
      <c r="Q949" s="51" t="str">
        <f>IF(E949&gt;NORMA!$P$8,"NO CUMPLE","CUMPLE")</f>
        <v>CUMPLE</v>
      </c>
      <c r="R949" s="51" t="str">
        <f>IF(F949&gt;NORMA!$P$9,"NO CUMPLE","CUMPLE")</f>
        <v>NO CUMPLE</v>
      </c>
      <c r="S949" s="51" t="str">
        <f>IF(K949&gt;NORMA!$P$10,"NO CUMPLE","CUMPLE")</f>
        <v>NO CUMPLE</v>
      </c>
      <c r="T949" s="51" t="str">
        <f>IF(J949&gt;NORMA!$P$11,"NO CUMPLE","CUMPLE")</f>
        <v>CUMPLE</v>
      </c>
      <c r="U949" s="51" t="str">
        <f>IF(G949&gt;NORMA!$P$12,"NO CUMPLE","CUMPLE")</f>
        <v>CUMPLE</v>
      </c>
      <c r="V949" s="51" t="str">
        <f>IF(H949&gt;NORMA!$P$13,"NO CUMPLE","CUMPLE")</f>
        <v>NO CUMPLE</v>
      </c>
      <c r="W949" s="51" t="str">
        <f>IF(O949&gt;NORMA!$P$14,"NO CUMPLE","CUMPLE")</f>
        <v>NO CUMPLE</v>
      </c>
      <c r="X949" s="51" t="str">
        <f>IF(AND(N949&gt;=NORMA!$Q$4, N949&lt;=NORMA!$R$4),"CUMPLE","NO CUMPLE")</f>
        <v>CUMPLE</v>
      </c>
      <c r="Y949" s="51" t="str">
        <f>IF(I949&gt;NORMA!$P$16,"NO CUMPLE","CUMPLE")</f>
        <v>NO CUMPLE</v>
      </c>
      <c r="Z949" s="51" t="str">
        <f>IF($M949&lt;NORMA!$P$23,"NO CUMPLE","CUMPLE")</f>
        <v>CUMPLE</v>
      </c>
      <c r="AA949" s="51" t="str">
        <f>IF($E949&gt;NORMA!$P$24,"NO CUMPLE","CUMPLE")</f>
        <v>NO CUMPLE</v>
      </c>
      <c r="AB949" s="51" t="str">
        <f>IF($F949&gt;NORMA!$P$25,"NO CUMPLE","CUMPLE")</f>
        <v>NO CUMPLE</v>
      </c>
      <c r="AC949" s="51" t="str">
        <f>IF($K949&gt;NORMA!$P$26,"NO CUMPLE","CUMPLE")</f>
        <v>NO CUMPLE</v>
      </c>
      <c r="AD949" s="51" t="str">
        <f>IF($J949&gt;NORMA!$P$27,"NO CUMPLE","CUMPLE")</f>
        <v>NO CUMPLE</v>
      </c>
      <c r="AE949" s="51" t="str">
        <f>IF($G949&gt;NORMA!$P$28,"NO CUMPLE","CUMPLE")</f>
        <v>NO CUMPLE</v>
      </c>
      <c r="AF949" s="51" t="str">
        <f>IF($H949&gt;NORMA!$P$29,"NO CUMPLE","CUMPLE")</f>
        <v>NO CUMPLE</v>
      </c>
      <c r="AG949" s="51" t="str">
        <f>IF($O949&gt;NORMA!$P$30,"NO CUMPLE","CUMPLE")</f>
        <v>NO CUMPLE</v>
      </c>
      <c r="AH949" s="51" t="str">
        <f>IF(AND($N949&gt;=NORMA!$R$18, $N949&lt;=NORMA!$S$18),"CUMPLE","NO CUMPLE")</f>
        <v>CUMPLE</v>
      </c>
      <c r="AI949" s="51" t="str">
        <f>IF($I949&gt;NORMA!$P$32,"NO CUMPLE","CUMPLE")</f>
        <v>NO CUMPLE</v>
      </c>
    </row>
    <row r="950" spans="1:35" ht="14.25" customHeight="1" x14ac:dyDescent="0.35">
      <c r="A950" s="213" t="s">
        <v>125</v>
      </c>
      <c r="B950" s="217" t="s">
        <v>123</v>
      </c>
      <c r="C950" s="240">
        <v>40163</v>
      </c>
      <c r="D950" s="241">
        <v>0.46875</v>
      </c>
      <c r="E950" s="216">
        <v>282</v>
      </c>
      <c r="F950" s="216">
        <v>633</v>
      </c>
      <c r="G950" s="216">
        <v>181</v>
      </c>
      <c r="H950" s="216">
        <v>449</v>
      </c>
      <c r="I950" s="218">
        <v>6.31</v>
      </c>
      <c r="J950" s="242">
        <v>7.65</v>
      </c>
      <c r="K950" s="218">
        <v>69.98</v>
      </c>
      <c r="L950" s="242">
        <v>3.294</v>
      </c>
      <c r="M950" s="243">
        <v>0.1</v>
      </c>
      <c r="N950" s="243">
        <v>7.72</v>
      </c>
      <c r="O950" s="244">
        <v>150000000</v>
      </c>
      <c r="P950" s="51" t="str">
        <f>IF(M950&lt;NORMA!$P$7,"NO CUMPLE","CUMPLE")</f>
        <v>NO CUMPLE</v>
      </c>
      <c r="Q950" s="51" t="str">
        <f>IF(E950&gt;NORMA!$P$8,"NO CUMPLE","CUMPLE")</f>
        <v>NO CUMPLE</v>
      </c>
      <c r="R950" s="51" t="str">
        <f>IF(F950&gt;NORMA!$P$9,"NO CUMPLE","CUMPLE")</f>
        <v>NO CUMPLE</v>
      </c>
      <c r="S950" s="51" t="str">
        <f>IF(K950&gt;NORMA!$P$10,"NO CUMPLE","CUMPLE")</f>
        <v>NO CUMPLE</v>
      </c>
      <c r="T950" s="51" t="str">
        <f>IF(J950&gt;NORMA!$P$11,"NO CUMPLE","CUMPLE")</f>
        <v>CUMPLE</v>
      </c>
      <c r="U950" s="51" t="str">
        <f>IF(G950&gt;NORMA!$P$12,"NO CUMPLE","CUMPLE")</f>
        <v>CUMPLE</v>
      </c>
      <c r="V950" s="51" t="str">
        <f>IF(H950&gt;NORMA!$P$13,"NO CUMPLE","CUMPLE")</f>
        <v>NO CUMPLE</v>
      </c>
      <c r="W950" s="51" t="str">
        <f>IF(O950&gt;NORMA!$P$14,"NO CUMPLE","CUMPLE")</f>
        <v>NO CUMPLE</v>
      </c>
      <c r="X950" s="51" t="str">
        <f>IF(AND(N950&gt;=NORMA!$Q$4, N950&lt;=NORMA!$R$4),"CUMPLE","NO CUMPLE")</f>
        <v>CUMPLE</v>
      </c>
      <c r="Y950" s="51" t="str">
        <f>IF(I950&gt;NORMA!$P$16,"NO CUMPLE","CUMPLE")</f>
        <v>NO CUMPLE</v>
      </c>
      <c r="Z950" s="51" t="str">
        <f>IF($M950&lt;NORMA!$P$23,"NO CUMPLE","CUMPLE")</f>
        <v>CUMPLE</v>
      </c>
      <c r="AA950" s="51" t="str">
        <f>IF($E950&gt;NORMA!$P$24,"NO CUMPLE","CUMPLE")</f>
        <v>NO CUMPLE</v>
      </c>
      <c r="AB950" s="51" t="str">
        <f>IF($F950&gt;NORMA!$P$25,"NO CUMPLE","CUMPLE")</f>
        <v>NO CUMPLE</v>
      </c>
      <c r="AC950" s="51" t="str">
        <f>IF($K950&gt;NORMA!$P$26,"NO CUMPLE","CUMPLE")</f>
        <v>NO CUMPLE</v>
      </c>
      <c r="AD950" s="51" t="str">
        <f>IF($J950&gt;NORMA!$P$27,"NO CUMPLE","CUMPLE")</f>
        <v>NO CUMPLE</v>
      </c>
      <c r="AE950" s="51" t="str">
        <f>IF($G950&gt;NORMA!$P$28,"NO CUMPLE","CUMPLE")</f>
        <v>NO CUMPLE</v>
      </c>
      <c r="AF950" s="51" t="str">
        <f>IF($H950&gt;NORMA!$P$29,"NO CUMPLE","CUMPLE")</f>
        <v>NO CUMPLE</v>
      </c>
      <c r="AG950" s="51" t="str">
        <f>IF($O950&gt;NORMA!$P$30,"NO CUMPLE","CUMPLE")</f>
        <v>NO CUMPLE</v>
      </c>
      <c r="AH950" s="51" t="str">
        <f>IF(AND($N950&gt;=NORMA!$R$18, $N950&lt;=NORMA!$S$18),"CUMPLE","NO CUMPLE")</f>
        <v>CUMPLE</v>
      </c>
      <c r="AI950" s="51" t="str">
        <f>IF($I950&gt;NORMA!$P$32,"NO CUMPLE","CUMPLE")</f>
        <v>NO CUMPLE</v>
      </c>
    </row>
    <row r="951" spans="1:35" ht="14.25" customHeight="1" x14ac:dyDescent="0.35">
      <c r="A951" s="213" t="s">
        <v>125</v>
      </c>
      <c r="B951" s="217" t="s">
        <v>123</v>
      </c>
      <c r="C951" s="240">
        <v>40163</v>
      </c>
      <c r="D951" s="241">
        <v>0.5625</v>
      </c>
      <c r="E951" s="216">
        <v>337</v>
      </c>
      <c r="F951" s="216">
        <v>850</v>
      </c>
      <c r="G951" s="216">
        <v>212</v>
      </c>
      <c r="H951" s="216">
        <v>713</v>
      </c>
      <c r="I951" s="218">
        <v>8.1199999999999992</v>
      </c>
      <c r="J951" s="242">
        <v>8.3800000000000008</v>
      </c>
      <c r="K951" s="218">
        <v>87.98</v>
      </c>
      <c r="L951" s="242">
        <v>3.3940000000000001</v>
      </c>
      <c r="M951" s="243">
        <v>0.1</v>
      </c>
      <c r="N951" s="243">
        <v>7.57</v>
      </c>
      <c r="O951" s="244">
        <v>70000000</v>
      </c>
      <c r="P951" s="51" t="str">
        <f>IF(M951&lt;NORMA!$P$7,"NO CUMPLE","CUMPLE")</f>
        <v>NO CUMPLE</v>
      </c>
      <c r="Q951" s="51" t="str">
        <f>IF(E951&gt;NORMA!$P$8,"NO CUMPLE","CUMPLE")</f>
        <v>NO CUMPLE</v>
      </c>
      <c r="R951" s="51" t="str">
        <f>IF(F951&gt;NORMA!$P$9,"NO CUMPLE","CUMPLE")</f>
        <v>NO CUMPLE</v>
      </c>
      <c r="S951" s="51" t="str">
        <f>IF(K951&gt;NORMA!$P$10,"NO CUMPLE","CUMPLE")</f>
        <v>NO CUMPLE</v>
      </c>
      <c r="T951" s="51" t="str">
        <f>IF(J951&gt;NORMA!$P$11,"NO CUMPLE","CUMPLE")</f>
        <v>NO CUMPLE</v>
      </c>
      <c r="U951" s="51" t="str">
        <f>IF(G951&gt;NORMA!$P$12,"NO CUMPLE","CUMPLE")</f>
        <v>CUMPLE</v>
      </c>
      <c r="V951" s="51" t="str">
        <f>IF(H951&gt;NORMA!$P$13,"NO CUMPLE","CUMPLE")</f>
        <v>NO CUMPLE</v>
      </c>
      <c r="W951" s="51" t="str">
        <f>IF(O951&gt;NORMA!$P$14,"NO CUMPLE","CUMPLE")</f>
        <v>NO CUMPLE</v>
      </c>
      <c r="X951" s="51" t="str">
        <f>IF(AND(N951&gt;=NORMA!$Q$4, N951&lt;=NORMA!$R$4),"CUMPLE","NO CUMPLE")</f>
        <v>CUMPLE</v>
      </c>
      <c r="Y951" s="51" t="str">
        <f>IF(I951&gt;NORMA!$P$16,"NO CUMPLE","CUMPLE")</f>
        <v>NO CUMPLE</v>
      </c>
      <c r="Z951" s="51" t="str">
        <f>IF($M951&lt;NORMA!$P$23,"NO CUMPLE","CUMPLE")</f>
        <v>CUMPLE</v>
      </c>
      <c r="AA951" s="51" t="str">
        <f>IF($E951&gt;NORMA!$P$24,"NO CUMPLE","CUMPLE")</f>
        <v>NO CUMPLE</v>
      </c>
      <c r="AB951" s="51" t="str">
        <f>IF($F951&gt;NORMA!$P$25,"NO CUMPLE","CUMPLE")</f>
        <v>NO CUMPLE</v>
      </c>
      <c r="AC951" s="51" t="str">
        <f>IF($K951&gt;NORMA!$P$26,"NO CUMPLE","CUMPLE")</f>
        <v>NO CUMPLE</v>
      </c>
      <c r="AD951" s="51" t="str">
        <f>IF($J951&gt;NORMA!$P$27,"NO CUMPLE","CUMPLE")</f>
        <v>NO CUMPLE</v>
      </c>
      <c r="AE951" s="51" t="str">
        <f>IF($G951&gt;NORMA!$P$28,"NO CUMPLE","CUMPLE")</f>
        <v>NO CUMPLE</v>
      </c>
      <c r="AF951" s="51" t="str">
        <f>IF($H951&gt;NORMA!$P$29,"NO CUMPLE","CUMPLE")</f>
        <v>NO CUMPLE</v>
      </c>
      <c r="AG951" s="51" t="str">
        <f>IF($O951&gt;NORMA!$P$30,"NO CUMPLE","CUMPLE")</f>
        <v>NO CUMPLE</v>
      </c>
      <c r="AH951" s="51" t="str">
        <f>IF(AND($N951&gt;=NORMA!$R$18, $N951&lt;=NORMA!$S$18),"CUMPLE","NO CUMPLE")</f>
        <v>CUMPLE</v>
      </c>
      <c r="AI951" s="51" t="str">
        <f>IF($I951&gt;NORMA!$P$32,"NO CUMPLE","CUMPLE")</f>
        <v>NO CUMPLE</v>
      </c>
    </row>
    <row r="952" spans="1:35" ht="14.25" customHeight="1" x14ac:dyDescent="0.35">
      <c r="A952" s="213" t="s">
        <v>121</v>
      </c>
      <c r="B952" s="272" t="s">
        <v>123</v>
      </c>
      <c r="C952" s="240">
        <v>40166</v>
      </c>
      <c r="D952" s="241">
        <v>0.42708333333333298</v>
      </c>
      <c r="E952" s="216">
        <v>100</v>
      </c>
      <c r="F952" s="216">
        <v>273</v>
      </c>
      <c r="G952" s="216">
        <v>108</v>
      </c>
      <c r="H952" s="216">
        <v>18.2</v>
      </c>
      <c r="I952" s="218">
        <v>6.23</v>
      </c>
      <c r="J952" s="242">
        <v>3.74</v>
      </c>
      <c r="K952" s="218">
        <v>30.68</v>
      </c>
      <c r="L952" s="242">
        <v>0.97599999999999998</v>
      </c>
      <c r="M952" s="243">
        <v>0.1</v>
      </c>
      <c r="N952" s="243">
        <v>7.76</v>
      </c>
      <c r="O952" s="244">
        <v>1500000</v>
      </c>
      <c r="P952" s="51" t="str">
        <f>IF(M952&lt;NORMA!$P$7,"NO CUMPLE","CUMPLE")</f>
        <v>NO CUMPLE</v>
      </c>
      <c r="Q952" s="51" t="str">
        <f>IF(E952&gt;NORMA!$P$8,"NO CUMPLE","CUMPLE")</f>
        <v>CUMPLE</v>
      </c>
      <c r="R952" s="51" t="str">
        <f>IF(F952&gt;NORMA!$P$9,"NO CUMPLE","CUMPLE")</f>
        <v>CUMPLE</v>
      </c>
      <c r="S952" s="51" t="str">
        <f>IF(K952&gt;NORMA!$P$10,"NO CUMPLE","CUMPLE")</f>
        <v>CUMPLE</v>
      </c>
      <c r="T952" s="51" t="str">
        <f>IF(J952&gt;NORMA!$P$11,"NO CUMPLE","CUMPLE")</f>
        <v>CUMPLE</v>
      </c>
      <c r="U952" s="51" t="str">
        <f>IF(G952&gt;NORMA!$P$12,"NO CUMPLE","CUMPLE")</f>
        <v>CUMPLE</v>
      </c>
      <c r="V952" s="51" t="str">
        <f>IF(H952&gt;NORMA!$P$13,"NO CUMPLE","CUMPLE")</f>
        <v>CUMPLE</v>
      </c>
      <c r="W952" s="51" t="str">
        <f>IF(O952&gt;NORMA!$P$14,"NO CUMPLE","CUMPLE")</f>
        <v>NO CUMPLE</v>
      </c>
      <c r="X952" s="51" t="str">
        <f>IF(AND(N952&gt;=NORMA!$Q$4, N952&lt;=NORMA!$R$4),"CUMPLE","NO CUMPLE")</f>
        <v>CUMPLE</v>
      </c>
      <c r="Y952" s="51" t="str">
        <f>IF(I952&gt;NORMA!$P$16,"NO CUMPLE","CUMPLE")</f>
        <v>NO CUMPLE</v>
      </c>
      <c r="Z952" s="51" t="str">
        <f>IF($M952&lt;NORMA!$P$23,"NO CUMPLE","CUMPLE")</f>
        <v>CUMPLE</v>
      </c>
      <c r="AA952" s="51" t="str">
        <f>IF($E952&gt;NORMA!$P$24,"NO CUMPLE","CUMPLE")</f>
        <v>NO CUMPLE</v>
      </c>
      <c r="AB952" s="51" t="str">
        <f>IF($F952&gt;NORMA!$P$25,"NO CUMPLE","CUMPLE")</f>
        <v>NO CUMPLE</v>
      </c>
      <c r="AC952" s="51" t="str">
        <f>IF($K952&gt;NORMA!$P$26,"NO CUMPLE","CUMPLE")</f>
        <v>NO CUMPLE</v>
      </c>
      <c r="AD952" s="51" t="str">
        <f>IF($J952&gt;NORMA!$P$27,"NO CUMPLE","CUMPLE")</f>
        <v>NO CUMPLE</v>
      </c>
      <c r="AE952" s="51" t="str">
        <f>IF($G952&gt;NORMA!$P$28,"NO CUMPLE","CUMPLE")</f>
        <v>NO CUMPLE</v>
      </c>
      <c r="AF952" s="51" t="str">
        <f>IF($H952&gt;NORMA!$P$29,"NO CUMPLE","CUMPLE")</f>
        <v>NO CUMPLE</v>
      </c>
      <c r="AG952" s="51" t="str">
        <f>IF($O952&gt;NORMA!$P$30,"NO CUMPLE","CUMPLE")</f>
        <v>NO CUMPLE</v>
      </c>
      <c r="AH952" s="51" t="str">
        <f>IF(AND($N952&gt;=NORMA!$R$18, $N952&lt;=NORMA!$S$18),"CUMPLE","NO CUMPLE")</f>
        <v>CUMPLE</v>
      </c>
      <c r="AI952" s="51" t="str">
        <f>IF($I952&gt;NORMA!$P$32,"NO CUMPLE","CUMPLE")</f>
        <v>NO CUMPLE</v>
      </c>
    </row>
    <row r="953" spans="1:35" ht="14.25" customHeight="1" x14ac:dyDescent="0.35">
      <c r="A953" s="213" t="s">
        <v>121</v>
      </c>
      <c r="B953" s="272" t="s">
        <v>123</v>
      </c>
      <c r="C953" s="240">
        <v>40166</v>
      </c>
      <c r="D953" s="241">
        <v>0.52083333333333304</v>
      </c>
      <c r="E953" s="216">
        <v>113</v>
      </c>
      <c r="F953" s="216">
        <v>286</v>
      </c>
      <c r="G953" s="216">
        <v>150</v>
      </c>
      <c r="H953" s="216">
        <v>29.6</v>
      </c>
      <c r="I953" s="218">
        <v>6.37</v>
      </c>
      <c r="J953" s="242">
        <v>3.87</v>
      </c>
      <c r="K953" s="218">
        <v>33.49</v>
      </c>
      <c r="L953" s="242">
        <v>0.89800000000000002</v>
      </c>
      <c r="M953" s="243">
        <v>0.1</v>
      </c>
      <c r="N953" s="243">
        <v>7.53</v>
      </c>
      <c r="O953" s="244">
        <v>2100000</v>
      </c>
      <c r="P953" s="51" t="str">
        <f>IF(M953&lt;NORMA!$P$7,"NO CUMPLE","CUMPLE")</f>
        <v>NO CUMPLE</v>
      </c>
      <c r="Q953" s="51" t="str">
        <f>IF(E953&gt;NORMA!$P$8,"NO CUMPLE","CUMPLE")</f>
        <v>CUMPLE</v>
      </c>
      <c r="R953" s="51" t="str">
        <f>IF(F953&gt;NORMA!$P$9,"NO CUMPLE","CUMPLE")</f>
        <v>CUMPLE</v>
      </c>
      <c r="S953" s="51" t="str">
        <f>IF(K953&gt;NORMA!$P$10,"NO CUMPLE","CUMPLE")</f>
        <v>CUMPLE</v>
      </c>
      <c r="T953" s="51" t="str">
        <f>IF(J953&gt;NORMA!$P$11,"NO CUMPLE","CUMPLE")</f>
        <v>CUMPLE</v>
      </c>
      <c r="U953" s="51" t="str">
        <f>IF(G953&gt;NORMA!$P$12,"NO CUMPLE","CUMPLE")</f>
        <v>CUMPLE</v>
      </c>
      <c r="V953" s="51" t="str">
        <f>IF(H953&gt;NORMA!$P$13,"NO CUMPLE","CUMPLE")</f>
        <v>CUMPLE</v>
      </c>
      <c r="W953" s="51" t="str">
        <f>IF(O953&gt;NORMA!$P$14,"NO CUMPLE","CUMPLE")</f>
        <v>NO CUMPLE</v>
      </c>
      <c r="X953" s="51" t="str">
        <f>IF(AND(N953&gt;=NORMA!$Q$4, N953&lt;=NORMA!$R$4),"CUMPLE","NO CUMPLE")</f>
        <v>CUMPLE</v>
      </c>
      <c r="Y953" s="51" t="str">
        <f>IF(I953&gt;NORMA!$P$16,"NO CUMPLE","CUMPLE")</f>
        <v>NO CUMPLE</v>
      </c>
      <c r="Z953" s="51" t="str">
        <f>IF($M953&lt;NORMA!$P$23,"NO CUMPLE","CUMPLE")</f>
        <v>CUMPLE</v>
      </c>
      <c r="AA953" s="51" t="str">
        <f>IF($E953&gt;NORMA!$P$24,"NO CUMPLE","CUMPLE")</f>
        <v>NO CUMPLE</v>
      </c>
      <c r="AB953" s="51" t="str">
        <f>IF($F953&gt;NORMA!$P$25,"NO CUMPLE","CUMPLE")</f>
        <v>NO CUMPLE</v>
      </c>
      <c r="AC953" s="51" t="str">
        <f>IF($K953&gt;NORMA!$P$26,"NO CUMPLE","CUMPLE")</f>
        <v>NO CUMPLE</v>
      </c>
      <c r="AD953" s="51" t="str">
        <f>IF($J953&gt;NORMA!$P$27,"NO CUMPLE","CUMPLE")</f>
        <v>NO CUMPLE</v>
      </c>
      <c r="AE953" s="51" t="str">
        <f>IF($G953&gt;NORMA!$P$28,"NO CUMPLE","CUMPLE")</f>
        <v>NO CUMPLE</v>
      </c>
      <c r="AF953" s="51" t="str">
        <f>IF($H953&gt;NORMA!$P$29,"NO CUMPLE","CUMPLE")</f>
        <v>NO CUMPLE</v>
      </c>
      <c r="AG953" s="51" t="str">
        <f>IF($O953&gt;NORMA!$P$30,"NO CUMPLE","CUMPLE")</f>
        <v>NO CUMPLE</v>
      </c>
      <c r="AH953" s="51" t="str">
        <f>IF(AND($N953&gt;=NORMA!$R$18, $N953&lt;=NORMA!$S$18),"CUMPLE","NO CUMPLE")</f>
        <v>CUMPLE</v>
      </c>
      <c r="AI953" s="51" t="str">
        <f>IF($I953&gt;NORMA!$P$32,"NO CUMPLE","CUMPLE")</f>
        <v>NO CUMPLE</v>
      </c>
    </row>
    <row r="954" spans="1:35" ht="14.25" customHeight="1" x14ac:dyDescent="0.35">
      <c r="A954" s="213" t="s">
        <v>121</v>
      </c>
      <c r="B954" s="272" t="s">
        <v>123</v>
      </c>
      <c r="C954" s="240">
        <v>40166</v>
      </c>
      <c r="D954" s="241">
        <v>0.61458333333333304</v>
      </c>
      <c r="E954" s="216">
        <v>109</v>
      </c>
      <c r="F954" s="216">
        <v>366</v>
      </c>
      <c r="G954" s="216">
        <v>92</v>
      </c>
      <c r="H954" s="216">
        <v>18</v>
      </c>
      <c r="I954" s="218">
        <v>6.49</v>
      </c>
      <c r="J954" s="242">
        <v>4.01</v>
      </c>
      <c r="K954" s="218">
        <v>31.12</v>
      </c>
      <c r="L954" s="242">
        <v>1.105</v>
      </c>
      <c r="M954" s="243">
        <v>0.1</v>
      </c>
      <c r="N954" s="243">
        <v>7.37</v>
      </c>
      <c r="O954" s="244">
        <v>1100000</v>
      </c>
      <c r="P954" s="51" t="str">
        <f>IF(M954&lt;NORMA!$P$7,"NO CUMPLE","CUMPLE")</f>
        <v>NO CUMPLE</v>
      </c>
      <c r="Q954" s="51" t="str">
        <f>IF(E954&gt;NORMA!$P$8,"NO CUMPLE","CUMPLE")</f>
        <v>CUMPLE</v>
      </c>
      <c r="R954" s="51" t="str">
        <f>IF(F954&gt;NORMA!$P$9,"NO CUMPLE","CUMPLE")</f>
        <v>CUMPLE</v>
      </c>
      <c r="S954" s="51" t="str">
        <f>IF(K954&gt;NORMA!$P$10,"NO CUMPLE","CUMPLE")</f>
        <v>CUMPLE</v>
      </c>
      <c r="T954" s="51" t="str">
        <f>IF(J954&gt;NORMA!$P$11,"NO CUMPLE","CUMPLE")</f>
        <v>CUMPLE</v>
      </c>
      <c r="U954" s="51" t="str">
        <f>IF(G954&gt;NORMA!$P$12,"NO CUMPLE","CUMPLE")</f>
        <v>CUMPLE</v>
      </c>
      <c r="V954" s="51" t="str">
        <f>IF(H954&gt;NORMA!$P$13,"NO CUMPLE","CUMPLE")</f>
        <v>CUMPLE</v>
      </c>
      <c r="W954" s="51" t="str">
        <f>IF(O954&gt;NORMA!$P$14,"NO CUMPLE","CUMPLE")</f>
        <v>NO CUMPLE</v>
      </c>
      <c r="X954" s="51" t="str">
        <f>IF(AND(N954&gt;=NORMA!$Q$4, N954&lt;=NORMA!$R$4),"CUMPLE","NO CUMPLE")</f>
        <v>CUMPLE</v>
      </c>
      <c r="Y954" s="51" t="str">
        <f>IF(I954&gt;NORMA!$P$16,"NO CUMPLE","CUMPLE")</f>
        <v>NO CUMPLE</v>
      </c>
      <c r="Z954" s="51" t="str">
        <f>IF($M954&lt;NORMA!$P$23,"NO CUMPLE","CUMPLE")</f>
        <v>CUMPLE</v>
      </c>
      <c r="AA954" s="51" t="str">
        <f>IF($E954&gt;NORMA!$P$24,"NO CUMPLE","CUMPLE")</f>
        <v>NO CUMPLE</v>
      </c>
      <c r="AB954" s="51" t="str">
        <f>IF($F954&gt;NORMA!$P$25,"NO CUMPLE","CUMPLE")</f>
        <v>NO CUMPLE</v>
      </c>
      <c r="AC954" s="51" t="str">
        <f>IF($K954&gt;NORMA!$P$26,"NO CUMPLE","CUMPLE")</f>
        <v>NO CUMPLE</v>
      </c>
      <c r="AD954" s="51" t="str">
        <f>IF($J954&gt;NORMA!$P$27,"NO CUMPLE","CUMPLE")</f>
        <v>NO CUMPLE</v>
      </c>
      <c r="AE954" s="51" t="str">
        <f>IF($G954&gt;NORMA!$P$28,"NO CUMPLE","CUMPLE")</f>
        <v>NO CUMPLE</v>
      </c>
      <c r="AF954" s="51" t="str">
        <f>IF($H954&gt;NORMA!$P$29,"NO CUMPLE","CUMPLE")</f>
        <v>NO CUMPLE</v>
      </c>
      <c r="AG954" s="51" t="str">
        <f>IF($O954&gt;NORMA!$P$30,"NO CUMPLE","CUMPLE")</f>
        <v>NO CUMPLE</v>
      </c>
      <c r="AH954" s="51" t="str">
        <f>IF(AND($N954&gt;=NORMA!$R$18, $N954&lt;=NORMA!$S$18),"CUMPLE","NO CUMPLE")</f>
        <v>CUMPLE</v>
      </c>
      <c r="AI954" s="51" t="str">
        <f>IF($I954&gt;NORMA!$P$32,"NO CUMPLE","CUMPLE")</f>
        <v>NO CUMPLE</v>
      </c>
    </row>
    <row r="955" spans="1:35" ht="14.25" customHeight="1" x14ac:dyDescent="0.35">
      <c r="A955" s="213" t="s">
        <v>122</v>
      </c>
      <c r="B955" s="217" t="s">
        <v>123</v>
      </c>
      <c r="C955" s="240">
        <v>40173</v>
      </c>
      <c r="D955" s="241">
        <v>0.39583333333333298</v>
      </c>
      <c r="E955" s="216">
        <v>225</v>
      </c>
      <c r="F955" s="216">
        <v>503</v>
      </c>
      <c r="G955" s="216">
        <v>160</v>
      </c>
      <c r="H955" s="216">
        <v>21</v>
      </c>
      <c r="I955" s="218">
        <v>8.81</v>
      </c>
      <c r="J955" s="242">
        <v>6.32</v>
      </c>
      <c r="K955" s="218">
        <v>67.989999999999995</v>
      </c>
      <c r="L955" s="242">
        <v>3.2959999999999998</v>
      </c>
      <c r="M955" s="243">
        <v>1.05</v>
      </c>
      <c r="N955" s="243">
        <v>7.22</v>
      </c>
      <c r="O955" s="244">
        <v>7500000</v>
      </c>
      <c r="P955" s="51" t="str">
        <f>IF(M955&lt;NORMA!$P$7,"NO CUMPLE","CUMPLE")</f>
        <v>CUMPLE</v>
      </c>
      <c r="Q955" s="51" t="str">
        <f>IF(E955&gt;NORMA!$P$8,"NO CUMPLE","CUMPLE")</f>
        <v>CUMPLE</v>
      </c>
      <c r="R955" s="51" t="str">
        <f>IF(F955&gt;NORMA!$P$9,"NO CUMPLE","CUMPLE")</f>
        <v>NO CUMPLE</v>
      </c>
      <c r="S955" s="51" t="str">
        <f>IF(K955&gt;NORMA!$P$10,"NO CUMPLE","CUMPLE")</f>
        <v>NO CUMPLE</v>
      </c>
      <c r="T955" s="51" t="str">
        <f>IF(J955&gt;NORMA!$P$11,"NO CUMPLE","CUMPLE")</f>
        <v>CUMPLE</v>
      </c>
      <c r="U955" s="51" t="str">
        <f>IF(G955&gt;NORMA!$P$12,"NO CUMPLE","CUMPLE")</f>
        <v>CUMPLE</v>
      </c>
      <c r="V955" s="51" t="str">
        <f>IF(H955&gt;NORMA!$P$13,"NO CUMPLE","CUMPLE")</f>
        <v>CUMPLE</v>
      </c>
      <c r="W955" s="51" t="str">
        <f>IF(O955&gt;NORMA!$P$14,"NO CUMPLE","CUMPLE")</f>
        <v>NO CUMPLE</v>
      </c>
      <c r="X955" s="51" t="str">
        <f>IF(AND(N955&gt;=NORMA!$Q$4, N955&lt;=NORMA!$R$4),"CUMPLE","NO CUMPLE")</f>
        <v>CUMPLE</v>
      </c>
      <c r="Y955" s="51" t="str">
        <f>IF(I955&gt;NORMA!$P$16,"NO CUMPLE","CUMPLE")</f>
        <v>NO CUMPLE</v>
      </c>
      <c r="Z955" s="51" t="str">
        <f>IF($M955&lt;NORMA!$P$23,"NO CUMPLE","CUMPLE")</f>
        <v>CUMPLE</v>
      </c>
      <c r="AA955" s="51" t="str">
        <f>IF($E955&gt;NORMA!$P$24,"NO CUMPLE","CUMPLE")</f>
        <v>NO CUMPLE</v>
      </c>
      <c r="AB955" s="51" t="str">
        <f>IF($F955&gt;NORMA!$P$25,"NO CUMPLE","CUMPLE")</f>
        <v>NO CUMPLE</v>
      </c>
      <c r="AC955" s="51" t="str">
        <f>IF($K955&gt;NORMA!$P$26,"NO CUMPLE","CUMPLE")</f>
        <v>NO CUMPLE</v>
      </c>
      <c r="AD955" s="51" t="str">
        <f>IF($J955&gt;NORMA!$P$27,"NO CUMPLE","CUMPLE")</f>
        <v>NO CUMPLE</v>
      </c>
      <c r="AE955" s="51" t="str">
        <f>IF($G955&gt;NORMA!$P$28,"NO CUMPLE","CUMPLE")</f>
        <v>NO CUMPLE</v>
      </c>
      <c r="AF955" s="51" t="str">
        <f>IF($H955&gt;NORMA!$P$29,"NO CUMPLE","CUMPLE")</f>
        <v>NO CUMPLE</v>
      </c>
      <c r="AG955" s="51" t="str">
        <f>IF($O955&gt;NORMA!$P$30,"NO CUMPLE","CUMPLE")</f>
        <v>NO CUMPLE</v>
      </c>
      <c r="AH955" s="51" t="str">
        <f>IF(AND($N955&gt;=NORMA!$R$18, $N955&lt;=NORMA!$S$18),"CUMPLE","NO CUMPLE")</f>
        <v>CUMPLE</v>
      </c>
      <c r="AI955" s="51" t="str">
        <f>IF($I955&gt;NORMA!$P$32,"NO CUMPLE","CUMPLE")</f>
        <v>NO CUMPLE</v>
      </c>
    </row>
    <row r="956" spans="1:35" ht="14.25" customHeight="1" x14ac:dyDescent="0.35">
      <c r="A956" s="213" t="s">
        <v>122</v>
      </c>
      <c r="B956" s="217" t="s">
        <v>123</v>
      </c>
      <c r="C956" s="240">
        <v>40173</v>
      </c>
      <c r="D956" s="241">
        <v>0.48958333333333298</v>
      </c>
      <c r="E956" s="216">
        <v>254</v>
      </c>
      <c r="F956" s="216">
        <v>560</v>
      </c>
      <c r="G956" s="216">
        <v>147</v>
      </c>
      <c r="H956" s="246">
        <v>147</v>
      </c>
      <c r="I956" s="218">
        <v>8.6199999999999992</v>
      </c>
      <c r="J956" s="242">
        <v>5.5</v>
      </c>
      <c r="K956" s="218">
        <v>72.39</v>
      </c>
      <c r="L956" s="242">
        <v>3.673</v>
      </c>
      <c r="M956" s="243">
        <v>1.7</v>
      </c>
      <c r="N956" s="243">
        <v>7.32</v>
      </c>
      <c r="O956" s="244">
        <v>46000000</v>
      </c>
      <c r="P956" s="51" t="str">
        <f>IF(M956&lt;NORMA!$P$7,"NO CUMPLE","CUMPLE")</f>
        <v>CUMPLE</v>
      </c>
      <c r="Q956" s="51" t="str">
        <f>IF(E956&gt;NORMA!$P$8,"NO CUMPLE","CUMPLE")</f>
        <v>NO CUMPLE</v>
      </c>
      <c r="R956" s="51" t="str">
        <f>IF(F956&gt;NORMA!$P$9,"NO CUMPLE","CUMPLE")</f>
        <v>NO CUMPLE</v>
      </c>
      <c r="S956" s="51" t="str">
        <f>IF(K956&gt;NORMA!$P$10,"NO CUMPLE","CUMPLE")</f>
        <v>NO CUMPLE</v>
      </c>
      <c r="T956" s="51" t="str">
        <f>IF(J956&gt;NORMA!$P$11,"NO CUMPLE","CUMPLE")</f>
        <v>CUMPLE</v>
      </c>
      <c r="U956" s="51" t="str">
        <f>IF(G956&gt;NORMA!$P$12,"NO CUMPLE","CUMPLE")</f>
        <v>CUMPLE</v>
      </c>
      <c r="V956" s="51" t="str">
        <f>IF(H956&gt;NORMA!$P$13,"NO CUMPLE","CUMPLE")</f>
        <v>NO CUMPLE</v>
      </c>
      <c r="W956" s="51" t="str">
        <f>IF(O956&gt;NORMA!$P$14,"NO CUMPLE","CUMPLE")</f>
        <v>NO CUMPLE</v>
      </c>
      <c r="X956" s="51" t="str">
        <f>IF(AND(N956&gt;=NORMA!$Q$4, N956&lt;=NORMA!$R$4),"CUMPLE","NO CUMPLE")</f>
        <v>CUMPLE</v>
      </c>
      <c r="Y956" s="51" t="str">
        <f>IF(I956&gt;NORMA!$P$16,"NO CUMPLE","CUMPLE")</f>
        <v>NO CUMPLE</v>
      </c>
      <c r="Z956" s="51" t="str">
        <f>IF($M956&lt;NORMA!$P$23,"NO CUMPLE","CUMPLE")</f>
        <v>CUMPLE</v>
      </c>
      <c r="AA956" s="51" t="str">
        <f>IF($E956&gt;NORMA!$P$24,"NO CUMPLE","CUMPLE")</f>
        <v>NO CUMPLE</v>
      </c>
      <c r="AB956" s="51" t="str">
        <f>IF($F956&gt;NORMA!$P$25,"NO CUMPLE","CUMPLE")</f>
        <v>NO CUMPLE</v>
      </c>
      <c r="AC956" s="51" t="str">
        <f>IF($K956&gt;NORMA!$P$26,"NO CUMPLE","CUMPLE")</f>
        <v>NO CUMPLE</v>
      </c>
      <c r="AD956" s="51" t="str">
        <f>IF($J956&gt;NORMA!$P$27,"NO CUMPLE","CUMPLE")</f>
        <v>NO CUMPLE</v>
      </c>
      <c r="AE956" s="51" t="str">
        <f>IF($G956&gt;NORMA!$P$28,"NO CUMPLE","CUMPLE")</f>
        <v>NO CUMPLE</v>
      </c>
      <c r="AF956" s="51" t="str">
        <f>IF($H956&gt;NORMA!$P$29,"NO CUMPLE","CUMPLE")</f>
        <v>NO CUMPLE</v>
      </c>
      <c r="AG956" s="51" t="str">
        <f>IF($O956&gt;NORMA!$P$30,"NO CUMPLE","CUMPLE")</f>
        <v>NO CUMPLE</v>
      </c>
      <c r="AH956" s="51" t="str">
        <f>IF(AND($N956&gt;=NORMA!$R$18, $N956&lt;=NORMA!$S$18),"CUMPLE","NO CUMPLE")</f>
        <v>CUMPLE</v>
      </c>
      <c r="AI956" s="51" t="str">
        <f>IF($I956&gt;NORMA!$P$32,"NO CUMPLE","CUMPLE")</f>
        <v>NO CUMPLE</v>
      </c>
    </row>
    <row r="957" spans="1:35" ht="14.25" customHeight="1" x14ac:dyDescent="0.35">
      <c r="A957" s="213" t="s">
        <v>122</v>
      </c>
      <c r="B957" s="217" t="s">
        <v>123</v>
      </c>
      <c r="C957" s="240">
        <v>40173</v>
      </c>
      <c r="D957" s="241">
        <v>0.58333333333333304</v>
      </c>
      <c r="E957" s="216">
        <v>208</v>
      </c>
      <c r="F957" s="216">
        <v>505</v>
      </c>
      <c r="G957" s="216">
        <v>153</v>
      </c>
      <c r="H957" s="216">
        <v>272</v>
      </c>
      <c r="I957" s="218">
        <v>8.5399999999999991</v>
      </c>
      <c r="J957" s="242">
        <v>5.63</v>
      </c>
      <c r="K957" s="218">
        <v>62.09</v>
      </c>
      <c r="L957" s="242">
        <v>3.5739999999999998</v>
      </c>
      <c r="M957" s="243">
        <v>1.72</v>
      </c>
      <c r="N957" s="243">
        <v>7.32</v>
      </c>
      <c r="O957" s="244">
        <v>24000000</v>
      </c>
      <c r="P957" s="51" t="str">
        <f>IF(M957&lt;NORMA!$P$7,"NO CUMPLE","CUMPLE")</f>
        <v>CUMPLE</v>
      </c>
      <c r="Q957" s="51" t="str">
        <f>IF(E957&gt;NORMA!$P$8,"NO CUMPLE","CUMPLE")</f>
        <v>CUMPLE</v>
      </c>
      <c r="R957" s="51" t="str">
        <f>IF(F957&gt;NORMA!$P$9,"NO CUMPLE","CUMPLE")</f>
        <v>NO CUMPLE</v>
      </c>
      <c r="S957" s="51" t="str">
        <f>IF(K957&gt;NORMA!$P$10,"NO CUMPLE","CUMPLE")</f>
        <v>NO CUMPLE</v>
      </c>
      <c r="T957" s="51" t="str">
        <f>IF(J957&gt;NORMA!$P$11,"NO CUMPLE","CUMPLE")</f>
        <v>CUMPLE</v>
      </c>
      <c r="U957" s="51" t="str">
        <f>IF(G957&gt;NORMA!$P$12,"NO CUMPLE","CUMPLE")</f>
        <v>CUMPLE</v>
      </c>
      <c r="V957" s="51" t="str">
        <f>IF(H957&gt;NORMA!$P$13,"NO CUMPLE","CUMPLE")</f>
        <v>NO CUMPLE</v>
      </c>
      <c r="W957" s="51" t="str">
        <f>IF(O957&gt;NORMA!$P$14,"NO CUMPLE","CUMPLE")</f>
        <v>NO CUMPLE</v>
      </c>
      <c r="X957" s="51" t="str">
        <f>IF(AND(N957&gt;=NORMA!$Q$4, N957&lt;=NORMA!$R$4),"CUMPLE","NO CUMPLE")</f>
        <v>CUMPLE</v>
      </c>
      <c r="Y957" s="51" t="str">
        <f>IF(I957&gt;NORMA!$P$16,"NO CUMPLE","CUMPLE")</f>
        <v>NO CUMPLE</v>
      </c>
      <c r="Z957" s="51" t="str">
        <f>IF($M957&lt;NORMA!$P$23,"NO CUMPLE","CUMPLE")</f>
        <v>CUMPLE</v>
      </c>
      <c r="AA957" s="51" t="str">
        <f>IF($E957&gt;NORMA!$P$24,"NO CUMPLE","CUMPLE")</f>
        <v>NO CUMPLE</v>
      </c>
      <c r="AB957" s="51" t="str">
        <f>IF($F957&gt;NORMA!$P$25,"NO CUMPLE","CUMPLE")</f>
        <v>NO CUMPLE</v>
      </c>
      <c r="AC957" s="51" t="str">
        <f>IF($K957&gt;NORMA!$P$26,"NO CUMPLE","CUMPLE")</f>
        <v>NO CUMPLE</v>
      </c>
      <c r="AD957" s="51" t="str">
        <f>IF($J957&gt;NORMA!$P$27,"NO CUMPLE","CUMPLE")</f>
        <v>NO CUMPLE</v>
      </c>
      <c r="AE957" s="51" t="str">
        <f>IF($G957&gt;NORMA!$P$28,"NO CUMPLE","CUMPLE")</f>
        <v>NO CUMPLE</v>
      </c>
      <c r="AF957" s="51" t="str">
        <f>IF($H957&gt;NORMA!$P$29,"NO CUMPLE","CUMPLE")</f>
        <v>NO CUMPLE</v>
      </c>
      <c r="AG957" s="51" t="str">
        <f>IF($O957&gt;NORMA!$P$30,"NO CUMPLE","CUMPLE")</f>
        <v>NO CUMPLE</v>
      </c>
      <c r="AH957" s="51" t="str">
        <f>IF(AND($N957&gt;=NORMA!$R$18, $N957&lt;=NORMA!$S$18),"CUMPLE","NO CUMPLE")</f>
        <v>CUMPLE</v>
      </c>
      <c r="AI957" s="51" t="str">
        <f>IF($I957&gt;NORMA!$P$32,"NO CUMPLE","CUMPLE")</f>
        <v>NO CUMPLE</v>
      </c>
    </row>
    <row r="958" spans="1:35" ht="14.25" customHeight="1" x14ac:dyDescent="0.35">
      <c r="A958" s="213" t="s">
        <v>125</v>
      </c>
      <c r="B958" s="217" t="s">
        <v>123</v>
      </c>
      <c r="C958" s="240">
        <v>40174</v>
      </c>
      <c r="D958" s="241">
        <v>0.36458333333333298</v>
      </c>
      <c r="E958" s="216">
        <v>189</v>
      </c>
      <c r="F958" s="216">
        <v>492</v>
      </c>
      <c r="G958" s="216">
        <v>100</v>
      </c>
      <c r="H958" s="216">
        <v>23</v>
      </c>
      <c r="I958" s="218">
        <v>7.2</v>
      </c>
      <c r="J958" s="242">
        <v>5.43</v>
      </c>
      <c r="K958" s="218">
        <v>64.58</v>
      </c>
      <c r="L958" s="242">
        <v>2.7229999999999999</v>
      </c>
      <c r="M958" s="243">
        <v>0.75</v>
      </c>
      <c r="N958" s="243">
        <v>7.5</v>
      </c>
      <c r="O958" s="244">
        <v>21000000</v>
      </c>
      <c r="P958" s="51" t="str">
        <f>IF(M958&lt;NORMA!$P$7,"NO CUMPLE","CUMPLE")</f>
        <v>CUMPLE</v>
      </c>
      <c r="Q958" s="51" t="str">
        <f>IF(E958&gt;NORMA!$P$8,"NO CUMPLE","CUMPLE")</f>
        <v>CUMPLE</v>
      </c>
      <c r="R958" s="51" t="str">
        <f>IF(F958&gt;NORMA!$P$9,"NO CUMPLE","CUMPLE")</f>
        <v>CUMPLE</v>
      </c>
      <c r="S958" s="51" t="str">
        <f>IF(K958&gt;NORMA!$P$10,"NO CUMPLE","CUMPLE")</f>
        <v>NO CUMPLE</v>
      </c>
      <c r="T958" s="51" t="str">
        <f>IF(J958&gt;NORMA!$P$11,"NO CUMPLE","CUMPLE")</f>
        <v>CUMPLE</v>
      </c>
      <c r="U958" s="51" t="str">
        <f>IF(G958&gt;NORMA!$P$12,"NO CUMPLE","CUMPLE")</f>
        <v>CUMPLE</v>
      </c>
      <c r="V958" s="51" t="str">
        <f>IF(H958&gt;NORMA!$P$13,"NO CUMPLE","CUMPLE")</f>
        <v>CUMPLE</v>
      </c>
      <c r="W958" s="51" t="str">
        <f>IF(O958&gt;NORMA!$P$14,"NO CUMPLE","CUMPLE")</f>
        <v>NO CUMPLE</v>
      </c>
      <c r="X958" s="51" t="str">
        <f>IF(AND(N958&gt;=NORMA!$Q$4, N958&lt;=NORMA!$R$4),"CUMPLE","NO CUMPLE")</f>
        <v>CUMPLE</v>
      </c>
      <c r="Y958" s="51" t="str">
        <f>IF(I958&gt;NORMA!$P$16,"NO CUMPLE","CUMPLE")</f>
        <v>NO CUMPLE</v>
      </c>
      <c r="Z958" s="51" t="str">
        <f>IF($M958&lt;NORMA!$P$23,"NO CUMPLE","CUMPLE")</f>
        <v>CUMPLE</v>
      </c>
      <c r="AA958" s="51" t="str">
        <f>IF($E958&gt;NORMA!$P$24,"NO CUMPLE","CUMPLE")</f>
        <v>NO CUMPLE</v>
      </c>
      <c r="AB958" s="51" t="str">
        <f>IF($F958&gt;NORMA!$P$25,"NO CUMPLE","CUMPLE")</f>
        <v>NO CUMPLE</v>
      </c>
      <c r="AC958" s="51" t="str">
        <f>IF($K958&gt;NORMA!$P$26,"NO CUMPLE","CUMPLE")</f>
        <v>NO CUMPLE</v>
      </c>
      <c r="AD958" s="51" t="str">
        <f>IF($J958&gt;NORMA!$P$27,"NO CUMPLE","CUMPLE")</f>
        <v>NO CUMPLE</v>
      </c>
      <c r="AE958" s="51" t="str">
        <f>IF($G958&gt;NORMA!$P$28,"NO CUMPLE","CUMPLE")</f>
        <v>NO CUMPLE</v>
      </c>
      <c r="AF958" s="51" t="str">
        <f>IF($H958&gt;NORMA!$P$29,"NO CUMPLE","CUMPLE")</f>
        <v>NO CUMPLE</v>
      </c>
      <c r="AG958" s="51" t="str">
        <f>IF($O958&gt;NORMA!$P$30,"NO CUMPLE","CUMPLE")</f>
        <v>NO CUMPLE</v>
      </c>
      <c r="AH958" s="51" t="str">
        <f>IF(AND($N958&gt;=NORMA!$R$18, $N958&lt;=NORMA!$S$18),"CUMPLE","NO CUMPLE")</f>
        <v>CUMPLE</v>
      </c>
      <c r="AI958" s="51" t="str">
        <f>IF($I958&gt;NORMA!$P$32,"NO CUMPLE","CUMPLE")</f>
        <v>NO CUMPLE</v>
      </c>
    </row>
    <row r="959" spans="1:35" ht="14.25" customHeight="1" x14ac:dyDescent="0.35">
      <c r="A959" s="213" t="s">
        <v>125</v>
      </c>
      <c r="B959" s="217" t="s">
        <v>123</v>
      </c>
      <c r="C959" s="240">
        <v>40174</v>
      </c>
      <c r="D959" s="241">
        <v>0.45833333333333298</v>
      </c>
      <c r="E959" s="216">
        <v>208</v>
      </c>
      <c r="F959" s="216">
        <v>500</v>
      </c>
      <c r="G959" s="216">
        <v>113</v>
      </c>
      <c r="H959" s="216">
        <v>74.099999999999994</v>
      </c>
      <c r="I959" s="218">
        <v>8.06</v>
      </c>
      <c r="J959" s="242">
        <v>5.08</v>
      </c>
      <c r="K959" s="218">
        <v>62.38</v>
      </c>
      <c r="L959" s="242">
        <v>3.1640000000000001</v>
      </c>
      <c r="M959" s="243">
        <v>0.44</v>
      </c>
      <c r="N959" s="243">
        <v>7.54</v>
      </c>
      <c r="O959" s="244">
        <v>240000000</v>
      </c>
      <c r="P959" s="51" t="str">
        <f>IF(M959&lt;NORMA!$P$7,"NO CUMPLE","CUMPLE")</f>
        <v>NO CUMPLE</v>
      </c>
      <c r="Q959" s="51" t="str">
        <f>IF(E959&gt;NORMA!$P$8,"NO CUMPLE","CUMPLE")</f>
        <v>CUMPLE</v>
      </c>
      <c r="R959" s="51" t="str">
        <f>IF(F959&gt;NORMA!$P$9,"NO CUMPLE","CUMPLE")</f>
        <v>CUMPLE</v>
      </c>
      <c r="S959" s="51" t="str">
        <f>IF(K959&gt;NORMA!$P$10,"NO CUMPLE","CUMPLE")</f>
        <v>NO CUMPLE</v>
      </c>
      <c r="T959" s="51" t="str">
        <f>IF(J959&gt;NORMA!$P$11,"NO CUMPLE","CUMPLE")</f>
        <v>CUMPLE</v>
      </c>
      <c r="U959" s="51" t="str">
        <f>IF(G959&gt;NORMA!$P$12,"NO CUMPLE","CUMPLE")</f>
        <v>CUMPLE</v>
      </c>
      <c r="V959" s="51" t="str">
        <f>IF(H959&gt;NORMA!$P$13,"NO CUMPLE","CUMPLE")</f>
        <v>NO CUMPLE</v>
      </c>
      <c r="W959" s="51" t="str">
        <f>IF(O959&gt;NORMA!$P$14,"NO CUMPLE","CUMPLE")</f>
        <v>NO CUMPLE</v>
      </c>
      <c r="X959" s="51" t="str">
        <f>IF(AND(N959&gt;=NORMA!$Q$4, N959&lt;=NORMA!$R$4),"CUMPLE","NO CUMPLE")</f>
        <v>CUMPLE</v>
      </c>
      <c r="Y959" s="51" t="str">
        <f>IF(I959&gt;NORMA!$P$16,"NO CUMPLE","CUMPLE")</f>
        <v>NO CUMPLE</v>
      </c>
      <c r="Z959" s="51" t="str">
        <f>IF($M959&lt;NORMA!$P$23,"NO CUMPLE","CUMPLE")</f>
        <v>CUMPLE</v>
      </c>
      <c r="AA959" s="51" t="str">
        <f>IF($E959&gt;NORMA!$P$24,"NO CUMPLE","CUMPLE")</f>
        <v>NO CUMPLE</v>
      </c>
      <c r="AB959" s="51" t="str">
        <f>IF($F959&gt;NORMA!$P$25,"NO CUMPLE","CUMPLE")</f>
        <v>NO CUMPLE</v>
      </c>
      <c r="AC959" s="51" t="str">
        <f>IF($K959&gt;NORMA!$P$26,"NO CUMPLE","CUMPLE")</f>
        <v>NO CUMPLE</v>
      </c>
      <c r="AD959" s="51" t="str">
        <f>IF($J959&gt;NORMA!$P$27,"NO CUMPLE","CUMPLE")</f>
        <v>NO CUMPLE</v>
      </c>
      <c r="AE959" s="51" t="str">
        <f>IF($G959&gt;NORMA!$P$28,"NO CUMPLE","CUMPLE")</f>
        <v>NO CUMPLE</v>
      </c>
      <c r="AF959" s="51" t="str">
        <f>IF($H959&gt;NORMA!$P$29,"NO CUMPLE","CUMPLE")</f>
        <v>NO CUMPLE</v>
      </c>
      <c r="AG959" s="51" t="str">
        <f>IF($O959&gt;NORMA!$P$30,"NO CUMPLE","CUMPLE")</f>
        <v>NO CUMPLE</v>
      </c>
      <c r="AH959" s="51" t="str">
        <f>IF(AND($N959&gt;=NORMA!$R$18, $N959&lt;=NORMA!$S$18),"CUMPLE","NO CUMPLE")</f>
        <v>CUMPLE</v>
      </c>
      <c r="AI959" s="51" t="str">
        <f>IF($I959&gt;NORMA!$P$32,"NO CUMPLE","CUMPLE")</f>
        <v>NO CUMPLE</v>
      </c>
    </row>
    <row r="960" spans="1:35" ht="14.25" customHeight="1" x14ac:dyDescent="0.35">
      <c r="A960" s="213" t="s">
        <v>125</v>
      </c>
      <c r="B960" s="217" t="s">
        <v>123</v>
      </c>
      <c r="C960" s="240">
        <v>40174</v>
      </c>
      <c r="D960" s="241">
        <v>0.55208333333333304</v>
      </c>
      <c r="E960" s="216">
        <v>326</v>
      </c>
      <c r="F960" s="216">
        <v>736</v>
      </c>
      <c r="G960" s="216">
        <v>230</v>
      </c>
      <c r="H960" s="216">
        <v>202</v>
      </c>
      <c r="I960" s="218">
        <v>9.2100000000000009</v>
      </c>
      <c r="J960" s="242">
        <v>6.2</v>
      </c>
      <c r="K960" s="218">
        <v>82.89</v>
      </c>
      <c r="L960" s="242">
        <v>3.355</v>
      </c>
      <c r="M960" s="243">
        <v>0.44</v>
      </c>
      <c r="N960" s="243">
        <v>7.55</v>
      </c>
      <c r="O960" s="244">
        <v>240000000</v>
      </c>
      <c r="P960" s="51" t="str">
        <f>IF(M960&lt;NORMA!$P$7,"NO CUMPLE","CUMPLE")</f>
        <v>NO CUMPLE</v>
      </c>
      <c r="Q960" s="51" t="str">
        <f>IF(E960&gt;NORMA!$P$8,"NO CUMPLE","CUMPLE")</f>
        <v>NO CUMPLE</v>
      </c>
      <c r="R960" s="51" t="str">
        <f>IF(F960&gt;NORMA!$P$9,"NO CUMPLE","CUMPLE")</f>
        <v>NO CUMPLE</v>
      </c>
      <c r="S960" s="51" t="str">
        <f>IF(K960&gt;NORMA!$P$10,"NO CUMPLE","CUMPLE")</f>
        <v>NO CUMPLE</v>
      </c>
      <c r="T960" s="51" t="str">
        <f>IF(J960&gt;NORMA!$P$11,"NO CUMPLE","CUMPLE")</f>
        <v>CUMPLE</v>
      </c>
      <c r="U960" s="51" t="str">
        <f>IF(G960&gt;NORMA!$P$12,"NO CUMPLE","CUMPLE")</f>
        <v>CUMPLE</v>
      </c>
      <c r="V960" s="51" t="str">
        <f>IF(H960&gt;NORMA!$P$13,"NO CUMPLE","CUMPLE")</f>
        <v>NO CUMPLE</v>
      </c>
      <c r="W960" s="51" t="str">
        <f>IF(O960&gt;NORMA!$P$14,"NO CUMPLE","CUMPLE")</f>
        <v>NO CUMPLE</v>
      </c>
      <c r="X960" s="51" t="str">
        <f>IF(AND(N960&gt;=NORMA!$Q$4, N960&lt;=NORMA!$R$4),"CUMPLE","NO CUMPLE")</f>
        <v>CUMPLE</v>
      </c>
      <c r="Y960" s="51" t="str">
        <f>IF(I960&gt;NORMA!$P$16,"NO CUMPLE","CUMPLE")</f>
        <v>NO CUMPLE</v>
      </c>
      <c r="Z960" s="51" t="str">
        <f>IF($M960&lt;NORMA!$P$23,"NO CUMPLE","CUMPLE")</f>
        <v>CUMPLE</v>
      </c>
      <c r="AA960" s="51" t="str">
        <f>IF($E960&gt;NORMA!$P$24,"NO CUMPLE","CUMPLE")</f>
        <v>NO CUMPLE</v>
      </c>
      <c r="AB960" s="51" t="str">
        <f>IF($F960&gt;NORMA!$P$25,"NO CUMPLE","CUMPLE")</f>
        <v>NO CUMPLE</v>
      </c>
      <c r="AC960" s="51" t="str">
        <f>IF($K960&gt;NORMA!$P$26,"NO CUMPLE","CUMPLE")</f>
        <v>NO CUMPLE</v>
      </c>
      <c r="AD960" s="51" t="str">
        <f>IF($J960&gt;NORMA!$P$27,"NO CUMPLE","CUMPLE")</f>
        <v>NO CUMPLE</v>
      </c>
      <c r="AE960" s="51" t="str">
        <f>IF($G960&gt;NORMA!$P$28,"NO CUMPLE","CUMPLE")</f>
        <v>NO CUMPLE</v>
      </c>
      <c r="AF960" s="51" t="str">
        <f>IF($H960&gt;NORMA!$P$29,"NO CUMPLE","CUMPLE")</f>
        <v>NO CUMPLE</v>
      </c>
      <c r="AG960" s="51" t="str">
        <f>IF($O960&gt;NORMA!$P$30,"NO CUMPLE","CUMPLE")</f>
        <v>NO CUMPLE</v>
      </c>
      <c r="AH960" s="51" t="str">
        <f>IF(AND($N960&gt;=NORMA!$R$18, $N960&lt;=NORMA!$S$18),"CUMPLE","NO CUMPLE")</f>
        <v>CUMPLE</v>
      </c>
      <c r="AI960" s="51" t="str">
        <f>IF($I960&gt;NORMA!$P$32,"NO CUMPLE","CUMPLE")</f>
        <v>NO CUMPLE</v>
      </c>
    </row>
    <row r="961" spans="1:35" ht="14.25" customHeight="1" x14ac:dyDescent="0.35">
      <c r="A961" s="213" t="s">
        <v>124</v>
      </c>
      <c r="B961" s="217" t="s">
        <v>123</v>
      </c>
      <c r="C961" s="240">
        <v>40175</v>
      </c>
      <c r="D961" s="241">
        <v>0.33333333333333298</v>
      </c>
      <c r="E961" s="216">
        <v>233</v>
      </c>
      <c r="F961" s="216">
        <v>610</v>
      </c>
      <c r="G961" s="216">
        <v>178</v>
      </c>
      <c r="H961" s="216">
        <v>52.6</v>
      </c>
      <c r="I961" s="218">
        <v>7.2</v>
      </c>
      <c r="J961" s="242">
        <v>7.51</v>
      </c>
      <c r="K961" s="218">
        <v>65.88</v>
      </c>
      <c r="L961" s="242">
        <v>3.1280000000000001</v>
      </c>
      <c r="M961" s="243">
        <v>0.1</v>
      </c>
      <c r="N961" s="243">
        <v>8.17</v>
      </c>
      <c r="O961" s="244">
        <v>110000000</v>
      </c>
      <c r="P961" s="51" t="str">
        <f>IF(M961&lt;NORMA!$P$7,"NO CUMPLE","CUMPLE")</f>
        <v>NO CUMPLE</v>
      </c>
      <c r="Q961" s="51" t="str">
        <f>IF(E961&gt;NORMA!$P$8,"NO CUMPLE","CUMPLE")</f>
        <v>CUMPLE</v>
      </c>
      <c r="R961" s="51" t="str">
        <f>IF(F961&gt;NORMA!$P$9,"NO CUMPLE","CUMPLE")</f>
        <v>NO CUMPLE</v>
      </c>
      <c r="S961" s="51" t="str">
        <f>IF(K961&gt;NORMA!$P$10,"NO CUMPLE","CUMPLE")</f>
        <v>NO CUMPLE</v>
      </c>
      <c r="T961" s="51" t="str">
        <f>IF(J961&gt;NORMA!$P$11,"NO CUMPLE","CUMPLE")</f>
        <v>CUMPLE</v>
      </c>
      <c r="U961" s="51" t="str">
        <f>IF(G961&gt;NORMA!$P$12,"NO CUMPLE","CUMPLE")</f>
        <v>CUMPLE</v>
      </c>
      <c r="V961" s="51" t="str">
        <f>IF(H961&gt;NORMA!$P$13,"NO CUMPLE","CUMPLE")</f>
        <v>NO CUMPLE</v>
      </c>
      <c r="W961" s="51" t="str">
        <f>IF(O961&gt;NORMA!$P$14,"NO CUMPLE","CUMPLE")</f>
        <v>NO CUMPLE</v>
      </c>
      <c r="X961" s="51" t="str">
        <f>IF(AND(N961&gt;=NORMA!$Q$4, N961&lt;=NORMA!$R$4),"CUMPLE","NO CUMPLE")</f>
        <v>CUMPLE</v>
      </c>
      <c r="Y961" s="51" t="str">
        <f>IF(I961&gt;NORMA!$P$16,"NO CUMPLE","CUMPLE")</f>
        <v>NO CUMPLE</v>
      </c>
      <c r="Z961" s="51" t="str">
        <f>IF($M961&lt;NORMA!$P$23,"NO CUMPLE","CUMPLE")</f>
        <v>CUMPLE</v>
      </c>
      <c r="AA961" s="51" t="str">
        <f>IF($E961&gt;NORMA!$P$24,"NO CUMPLE","CUMPLE")</f>
        <v>NO CUMPLE</v>
      </c>
      <c r="AB961" s="51" t="str">
        <f>IF($F961&gt;NORMA!$P$25,"NO CUMPLE","CUMPLE")</f>
        <v>NO CUMPLE</v>
      </c>
      <c r="AC961" s="51" t="str">
        <f>IF($K961&gt;NORMA!$P$26,"NO CUMPLE","CUMPLE")</f>
        <v>NO CUMPLE</v>
      </c>
      <c r="AD961" s="51" t="str">
        <f>IF($J961&gt;NORMA!$P$27,"NO CUMPLE","CUMPLE")</f>
        <v>NO CUMPLE</v>
      </c>
      <c r="AE961" s="51" t="str">
        <f>IF($G961&gt;NORMA!$P$28,"NO CUMPLE","CUMPLE")</f>
        <v>NO CUMPLE</v>
      </c>
      <c r="AF961" s="51" t="str">
        <f>IF($H961&gt;NORMA!$P$29,"NO CUMPLE","CUMPLE")</f>
        <v>NO CUMPLE</v>
      </c>
      <c r="AG961" s="51" t="str">
        <f>IF($O961&gt;NORMA!$P$30,"NO CUMPLE","CUMPLE")</f>
        <v>NO CUMPLE</v>
      </c>
      <c r="AH961" s="51" t="str">
        <f>IF(AND($N961&gt;=NORMA!$R$18, $N961&lt;=NORMA!$S$18),"CUMPLE","NO CUMPLE")</f>
        <v>CUMPLE</v>
      </c>
      <c r="AI961" s="51" t="str">
        <f>IF($I961&gt;NORMA!$P$32,"NO CUMPLE","CUMPLE")</f>
        <v>NO CUMPLE</v>
      </c>
    </row>
    <row r="962" spans="1:35" ht="14.25" customHeight="1" x14ac:dyDescent="0.35">
      <c r="A962" s="213" t="s">
        <v>124</v>
      </c>
      <c r="B962" s="217" t="s">
        <v>123</v>
      </c>
      <c r="C962" s="240">
        <v>40175</v>
      </c>
      <c r="D962" s="241">
        <v>0.42708333333333298</v>
      </c>
      <c r="E962" s="216">
        <v>220</v>
      </c>
      <c r="F962" s="216">
        <v>620</v>
      </c>
      <c r="G962" s="216">
        <v>188</v>
      </c>
      <c r="H962" s="216">
        <v>61</v>
      </c>
      <c r="I962" s="218">
        <v>7.95</v>
      </c>
      <c r="J962" s="242">
        <v>7.84</v>
      </c>
      <c r="K962" s="218">
        <v>68.38</v>
      </c>
      <c r="L962" s="242">
        <v>3.173</v>
      </c>
      <c r="M962" s="243">
        <v>0.1</v>
      </c>
      <c r="N962" s="243">
        <v>8.24</v>
      </c>
      <c r="O962" s="244">
        <v>240000000</v>
      </c>
      <c r="P962" s="51" t="str">
        <f>IF(M962&lt;NORMA!$P$7,"NO CUMPLE","CUMPLE")</f>
        <v>NO CUMPLE</v>
      </c>
      <c r="Q962" s="51" t="str">
        <f>IF(E962&gt;NORMA!$P$8,"NO CUMPLE","CUMPLE")</f>
        <v>CUMPLE</v>
      </c>
      <c r="R962" s="51" t="str">
        <f>IF(F962&gt;NORMA!$P$9,"NO CUMPLE","CUMPLE")</f>
        <v>NO CUMPLE</v>
      </c>
      <c r="S962" s="51" t="str">
        <f>IF(K962&gt;NORMA!$P$10,"NO CUMPLE","CUMPLE")</f>
        <v>NO CUMPLE</v>
      </c>
      <c r="T962" s="51" t="str">
        <f>IF(J962&gt;NORMA!$P$11,"NO CUMPLE","CUMPLE")</f>
        <v>CUMPLE</v>
      </c>
      <c r="U962" s="51" t="str">
        <f>IF(G962&gt;NORMA!$P$12,"NO CUMPLE","CUMPLE")</f>
        <v>CUMPLE</v>
      </c>
      <c r="V962" s="51" t="str">
        <f>IF(H962&gt;NORMA!$P$13,"NO CUMPLE","CUMPLE")</f>
        <v>NO CUMPLE</v>
      </c>
      <c r="W962" s="51" t="str">
        <f>IF(O962&gt;NORMA!$P$14,"NO CUMPLE","CUMPLE")</f>
        <v>NO CUMPLE</v>
      </c>
      <c r="X962" s="51" t="str">
        <f>IF(AND(N962&gt;=NORMA!$Q$4, N962&lt;=NORMA!$R$4),"CUMPLE","NO CUMPLE")</f>
        <v>CUMPLE</v>
      </c>
      <c r="Y962" s="51" t="str">
        <f>IF(I962&gt;NORMA!$P$16,"NO CUMPLE","CUMPLE")</f>
        <v>NO CUMPLE</v>
      </c>
      <c r="Z962" s="51" t="str">
        <f>IF($M962&lt;NORMA!$P$23,"NO CUMPLE","CUMPLE")</f>
        <v>CUMPLE</v>
      </c>
      <c r="AA962" s="51" t="str">
        <f>IF($E962&gt;NORMA!$P$24,"NO CUMPLE","CUMPLE")</f>
        <v>NO CUMPLE</v>
      </c>
      <c r="AB962" s="51" t="str">
        <f>IF($F962&gt;NORMA!$P$25,"NO CUMPLE","CUMPLE")</f>
        <v>NO CUMPLE</v>
      </c>
      <c r="AC962" s="51" t="str">
        <f>IF($K962&gt;NORMA!$P$26,"NO CUMPLE","CUMPLE")</f>
        <v>NO CUMPLE</v>
      </c>
      <c r="AD962" s="51" t="str">
        <f>IF($J962&gt;NORMA!$P$27,"NO CUMPLE","CUMPLE")</f>
        <v>NO CUMPLE</v>
      </c>
      <c r="AE962" s="51" t="str">
        <f>IF($G962&gt;NORMA!$P$28,"NO CUMPLE","CUMPLE")</f>
        <v>NO CUMPLE</v>
      </c>
      <c r="AF962" s="51" t="str">
        <f>IF($H962&gt;NORMA!$P$29,"NO CUMPLE","CUMPLE")</f>
        <v>NO CUMPLE</v>
      </c>
      <c r="AG962" s="51" t="str">
        <f>IF($O962&gt;NORMA!$P$30,"NO CUMPLE","CUMPLE")</f>
        <v>NO CUMPLE</v>
      </c>
      <c r="AH962" s="51" t="str">
        <f>IF(AND($N962&gt;=NORMA!$R$18, $N962&lt;=NORMA!$S$18),"CUMPLE","NO CUMPLE")</f>
        <v>CUMPLE</v>
      </c>
      <c r="AI962" s="51" t="str">
        <f>IF($I962&gt;NORMA!$P$32,"NO CUMPLE","CUMPLE")</f>
        <v>NO CUMPLE</v>
      </c>
    </row>
    <row r="963" spans="1:35" ht="14.25" customHeight="1" x14ac:dyDescent="0.35">
      <c r="A963" s="213" t="s">
        <v>124</v>
      </c>
      <c r="B963" s="217" t="s">
        <v>123</v>
      </c>
      <c r="C963" s="240">
        <v>40175</v>
      </c>
      <c r="D963" s="241">
        <v>0.52083333333333304</v>
      </c>
      <c r="E963" s="216">
        <v>299</v>
      </c>
      <c r="F963" s="216">
        <v>762</v>
      </c>
      <c r="G963" s="216">
        <v>234</v>
      </c>
      <c r="H963" s="216">
        <v>79.8</v>
      </c>
      <c r="I963" s="218">
        <v>11.92</v>
      </c>
      <c r="J963" s="242">
        <v>10.18</v>
      </c>
      <c r="K963" s="218">
        <v>78.180000000000007</v>
      </c>
      <c r="L963" s="242">
        <v>3.5880000000000001</v>
      </c>
      <c r="M963" s="243">
        <v>0.1</v>
      </c>
      <c r="N963" s="243">
        <v>8.2899999999999991</v>
      </c>
      <c r="O963" s="244">
        <v>240000000</v>
      </c>
      <c r="P963" s="51" t="str">
        <f>IF(M963&lt;NORMA!$P$7,"NO CUMPLE","CUMPLE")</f>
        <v>NO CUMPLE</v>
      </c>
      <c r="Q963" s="51" t="str">
        <f>IF(E963&gt;NORMA!$P$8,"NO CUMPLE","CUMPLE")</f>
        <v>NO CUMPLE</v>
      </c>
      <c r="R963" s="51" t="str">
        <f>IF(F963&gt;NORMA!$P$9,"NO CUMPLE","CUMPLE")</f>
        <v>NO CUMPLE</v>
      </c>
      <c r="S963" s="51" t="str">
        <f>IF(K963&gt;NORMA!$P$10,"NO CUMPLE","CUMPLE")</f>
        <v>NO CUMPLE</v>
      </c>
      <c r="T963" s="51" t="str">
        <f>IF(J963&gt;NORMA!$P$11,"NO CUMPLE","CUMPLE")</f>
        <v>NO CUMPLE</v>
      </c>
      <c r="U963" s="51" t="str">
        <f>IF(G963&gt;NORMA!$P$12,"NO CUMPLE","CUMPLE")</f>
        <v>CUMPLE</v>
      </c>
      <c r="V963" s="51" t="str">
        <f>IF(H963&gt;NORMA!$P$13,"NO CUMPLE","CUMPLE")</f>
        <v>NO CUMPLE</v>
      </c>
      <c r="W963" s="51" t="str">
        <f>IF(O963&gt;NORMA!$P$14,"NO CUMPLE","CUMPLE")</f>
        <v>NO CUMPLE</v>
      </c>
      <c r="X963" s="51" t="str">
        <f>IF(AND(N963&gt;=NORMA!$Q$4, N963&lt;=NORMA!$R$4),"CUMPLE","NO CUMPLE")</f>
        <v>CUMPLE</v>
      </c>
      <c r="Y963" s="51" t="str">
        <f>IF(I963&gt;NORMA!$P$16,"NO CUMPLE","CUMPLE")</f>
        <v>NO CUMPLE</v>
      </c>
      <c r="Z963" s="51" t="str">
        <f>IF($M963&lt;NORMA!$P$23,"NO CUMPLE","CUMPLE")</f>
        <v>CUMPLE</v>
      </c>
      <c r="AA963" s="51" t="str">
        <f>IF($E963&gt;NORMA!$P$24,"NO CUMPLE","CUMPLE")</f>
        <v>NO CUMPLE</v>
      </c>
      <c r="AB963" s="51" t="str">
        <f>IF($F963&gt;NORMA!$P$25,"NO CUMPLE","CUMPLE")</f>
        <v>NO CUMPLE</v>
      </c>
      <c r="AC963" s="51" t="str">
        <f>IF($K963&gt;NORMA!$P$26,"NO CUMPLE","CUMPLE")</f>
        <v>NO CUMPLE</v>
      </c>
      <c r="AD963" s="51" t="str">
        <f>IF($J963&gt;NORMA!$P$27,"NO CUMPLE","CUMPLE")</f>
        <v>NO CUMPLE</v>
      </c>
      <c r="AE963" s="51" t="str">
        <f>IF($G963&gt;NORMA!$P$28,"NO CUMPLE","CUMPLE")</f>
        <v>NO CUMPLE</v>
      </c>
      <c r="AF963" s="51" t="str">
        <f>IF($H963&gt;NORMA!$P$29,"NO CUMPLE","CUMPLE")</f>
        <v>NO CUMPLE</v>
      </c>
      <c r="AG963" s="51" t="str">
        <f>IF($O963&gt;NORMA!$P$30,"NO CUMPLE","CUMPLE")</f>
        <v>NO CUMPLE</v>
      </c>
      <c r="AH963" s="51" t="str">
        <f>IF(AND($N963&gt;=NORMA!$R$18, $N963&lt;=NORMA!$S$18),"CUMPLE","NO CUMPLE")</f>
        <v>CUMPLE</v>
      </c>
      <c r="AI963" s="51" t="str">
        <f>IF($I963&gt;NORMA!$P$32,"NO CUMPLE","CUMPLE")</f>
        <v>NO CUMPLE</v>
      </c>
    </row>
    <row r="964" spans="1:35" ht="14.25" customHeight="1" x14ac:dyDescent="0.35">
      <c r="A964" s="213" t="s">
        <v>121</v>
      </c>
      <c r="B964" s="272" t="s">
        <v>123</v>
      </c>
      <c r="C964" s="240">
        <v>40206</v>
      </c>
      <c r="D964" s="241">
        <v>0.54166666666666696</v>
      </c>
      <c r="E964" s="216">
        <v>115</v>
      </c>
      <c r="F964" s="216">
        <v>304</v>
      </c>
      <c r="G964" s="216">
        <v>100</v>
      </c>
      <c r="H964" s="216">
        <v>47.1</v>
      </c>
      <c r="I964" s="218">
        <v>6.9</v>
      </c>
      <c r="J964" s="242">
        <v>5.22</v>
      </c>
      <c r="K964" s="218">
        <v>54.71</v>
      </c>
      <c r="L964" s="242">
        <v>1.53066666666667</v>
      </c>
      <c r="M964" s="243">
        <v>0.1</v>
      </c>
      <c r="N964" s="243">
        <v>7.46</v>
      </c>
      <c r="O964" s="244">
        <v>2300000</v>
      </c>
      <c r="P964" s="51" t="str">
        <f>IF(M964&lt;NORMA!$P$7,"NO CUMPLE","CUMPLE")</f>
        <v>NO CUMPLE</v>
      </c>
      <c r="Q964" s="51" t="str">
        <f>IF(E964&gt;NORMA!$P$8,"NO CUMPLE","CUMPLE")</f>
        <v>CUMPLE</v>
      </c>
      <c r="R964" s="51" t="str">
        <f>IF(F964&gt;NORMA!$P$9,"NO CUMPLE","CUMPLE")</f>
        <v>CUMPLE</v>
      </c>
      <c r="S964" s="51" t="str">
        <f>IF(K964&gt;NORMA!$P$10,"NO CUMPLE","CUMPLE")</f>
        <v>NO CUMPLE</v>
      </c>
      <c r="T964" s="51" t="str">
        <f>IF(J964&gt;NORMA!$P$11,"NO CUMPLE","CUMPLE")</f>
        <v>CUMPLE</v>
      </c>
      <c r="U964" s="51" t="str">
        <f>IF(G964&gt;NORMA!$P$12,"NO CUMPLE","CUMPLE")</f>
        <v>CUMPLE</v>
      </c>
      <c r="V964" s="51" t="str">
        <f>IF(H964&gt;NORMA!$P$13,"NO CUMPLE","CUMPLE")</f>
        <v>CUMPLE</v>
      </c>
      <c r="W964" s="51" t="str">
        <f>IF(O964&gt;NORMA!$P$14,"NO CUMPLE","CUMPLE")</f>
        <v>NO CUMPLE</v>
      </c>
      <c r="X964" s="51" t="str">
        <f>IF(AND(N964&gt;=NORMA!$Q$4, N964&lt;=NORMA!$R$4),"CUMPLE","NO CUMPLE")</f>
        <v>CUMPLE</v>
      </c>
      <c r="Y964" s="51" t="str">
        <f>IF(I964&gt;NORMA!$P$16,"NO CUMPLE","CUMPLE")</f>
        <v>NO CUMPLE</v>
      </c>
      <c r="Z964" s="51" t="str">
        <f>IF($M964&lt;NORMA!$P$23,"NO CUMPLE","CUMPLE")</f>
        <v>CUMPLE</v>
      </c>
      <c r="AA964" s="51" t="str">
        <f>IF($E964&gt;NORMA!$P$24,"NO CUMPLE","CUMPLE")</f>
        <v>NO CUMPLE</v>
      </c>
      <c r="AB964" s="51" t="str">
        <f>IF($F964&gt;NORMA!$P$25,"NO CUMPLE","CUMPLE")</f>
        <v>NO CUMPLE</v>
      </c>
      <c r="AC964" s="51" t="str">
        <f>IF($K964&gt;NORMA!$P$26,"NO CUMPLE","CUMPLE")</f>
        <v>NO CUMPLE</v>
      </c>
      <c r="AD964" s="51" t="str">
        <f>IF($J964&gt;NORMA!$P$27,"NO CUMPLE","CUMPLE")</f>
        <v>NO CUMPLE</v>
      </c>
      <c r="AE964" s="51" t="str">
        <f>IF($G964&gt;NORMA!$P$28,"NO CUMPLE","CUMPLE")</f>
        <v>NO CUMPLE</v>
      </c>
      <c r="AF964" s="51" t="str">
        <f>IF($H964&gt;NORMA!$P$29,"NO CUMPLE","CUMPLE")</f>
        <v>NO CUMPLE</v>
      </c>
      <c r="AG964" s="51" t="str">
        <f>IF($O964&gt;NORMA!$P$30,"NO CUMPLE","CUMPLE")</f>
        <v>NO CUMPLE</v>
      </c>
      <c r="AH964" s="51" t="str">
        <f>IF(AND($N964&gt;=NORMA!$R$18, $N964&lt;=NORMA!$S$18),"CUMPLE","NO CUMPLE")</f>
        <v>CUMPLE</v>
      </c>
      <c r="AI964" s="51" t="str">
        <f>IF($I964&gt;NORMA!$P$32,"NO CUMPLE","CUMPLE")</f>
        <v>NO CUMPLE</v>
      </c>
    </row>
    <row r="965" spans="1:35" ht="14.25" customHeight="1" x14ac:dyDescent="0.35">
      <c r="A965" s="213" t="s">
        <v>124</v>
      </c>
      <c r="B965" s="217" t="s">
        <v>123</v>
      </c>
      <c r="C965" s="240">
        <v>40207</v>
      </c>
      <c r="D965" s="241">
        <v>0.54166666666666696</v>
      </c>
      <c r="E965" s="216">
        <v>488</v>
      </c>
      <c r="F965" s="216">
        <v>933</v>
      </c>
      <c r="G965" s="216">
        <v>477</v>
      </c>
      <c r="H965" s="216">
        <v>796</v>
      </c>
      <c r="I965" s="218">
        <v>11.7</v>
      </c>
      <c r="J965" s="242">
        <v>9.9</v>
      </c>
      <c r="K965" s="218">
        <v>115.67</v>
      </c>
      <c r="L965" s="242">
        <v>2.6469999999999998</v>
      </c>
      <c r="M965" s="243">
        <v>0.1</v>
      </c>
      <c r="N965" s="243">
        <v>8.17</v>
      </c>
      <c r="O965" s="244">
        <v>280000000</v>
      </c>
      <c r="P965" s="51" t="str">
        <f>IF(M965&lt;NORMA!$P$7,"NO CUMPLE","CUMPLE")</f>
        <v>NO CUMPLE</v>
      </c>
      <c r="Q965" s="51" t="str">
        <f>IF(E965&gt;NORMA!$P$8,"NO CUMPLE","CUMPLE")</f>
        <v>NO CUMPLE</v>
      </c>
      <c r="R965" s="51" t="str">
        <f>IF(F965&gt;NORMA!$P$9,"NO CUMPLE","CUMPLE")</f>
        <v>NO CUMPLE</v>
      </c>
      <c r="S965" s="51" t="str">
        <f>IF(K965&gt;NORMA!$P$10,"NO CUMPLE","CUMPLE")</f>
        <v>NO CUMPLE</v>
      </c>
      <c r="T965" s="51" t="str">
        <f>IF(J965&gt;NORMA!$P$11,"NO CUMPLE","CUMPLE")</f>
        <v>NO CUMPLE</v>
      </c>
      <c r="U965" s="51" t="str">
        <f>IF(G965&gt;NORMA!$P$12,"NO CUMPLE","CUMPLE")</f>
        <v>NO CUMPLE</v>
      </c>
      <c r="V965" s="51" t="str">
        <f>IF(H965&gt;NORMA!$P$13,"NO CUMPLE","CUMPLE")</f>
        <v>NO CUMPLE</v>
      </c>
      <c r="W965" s="51" t="str">
        <f>IF(O965&gt;NORMA!$P$14,"NO CUMPLE","CUMPLE")</f>
        <v>NO CUMPLE</v>
      </c>
      <c r="X965" s="51" t="str">
        <f>IF(AND(N965&gt;=NORMA!$Q$4, N965&lt;=NORMA!$R$4),"CUMPLE","NO CUMPLE")</f>
        <v>CUMPLE</v>
      </c>
      <c r="Y965" s="51" t="str">
        <f>IF(I965&gt;NORMA!$P$16,"NO CUMPLE","CUMPLE")</f>
        <v>NO CUMPLE</v>
      </c>
      <c r="Z965" s="51" t="str">
        <f>IF($M965&lt;NORMA!$P$23,"NO CUMPLE","CUMPLE")</f>
        <v>CUMPLE</v>
      </c>
      <c r="AA965" s="51" t="str">
        <f>IF($E965&gt;NORMA!$P$24,"NO CUMPLE","CUMPLE")</f>
        <v>NO CUMPLE</v>
      </c>
      <c r="AB965" s="51" t="str">
        <f>IF($F965&gt;NORMA!$P$25,"NO CUMPLE","CUMPLE")</f>
        <v>NO CUMPLE</v>
      </c>
      <c r="AC965" s="51" t="str">
        <f>IF($K965&gt;NORMA!$P$26,"NO CUMPLE","CUMPLE")</f>
        <v>NO CUMPLE</v>
      </c>
      <c r="AD965" s="51" t="str">
        <f>IF($J965&gt;NORMA!$P$27,"NO CUMPLE","CUMPLE")</f>
        <v>NO CUMPLE</v>
      </c>
      <c r="AE965" s="51" t="str">
        <f>IF($G965&gt;NORMA!$P$28,"NO CUMPLE","CUMPLE")</f>
        <v>NO CUMPLE</v>
      </c>
      <c r="AF965" s="51" t="str">
        <f>IF($H965&gt;NORMA!$P$29,"NO CUMPLE","CUMPLE")</f>
        <v>NO CUMPLE</v>
      </c>
      <c r="AG965" s="51" t="str">
        <f>IF($O965&gt;NORMA!$P$30,"NO CUMPLE","CUMPLE")</f>
        <v>NO CUMPLE</v>
      </c>
      <c r="AH965" s="51" t="str">
        <f>IF(AND($N965&gt;=NORMA!$R$18, $N965&lt;=NORMA!$S$18),"CUMPLE","NO CUMPLE")</f>
        <v>CUMPLE</v>
      </c>
      <c r="AI965" s="51" t="str">
        <f>IF($I965&gt;NORMA!$P$32,"NO CUMPLE","CUMPLE")</f>
        <v>NO CUMPLE</v>
      </c>
    </row>
    <row r="966" spans="1:35" ht="14.25" customHeight="1" x14ac:dyDescent="0.35">
      <c r="A966" s="213" t="s">
        <v>125</v>
      </c>
      <c r="B966" s="217" t="s">
        <v>123</v>
      </c>
      <c r="C966" s="240">
        <v>40208</v>
      </c>
      <c r="D966" s="241">
        <v>0.33333333333333298</v>
      </c>
      <c r="E966" s="216">
        <v>196</v>
      </c>
      <c r="F966" s="216">
        <v>555</v>
      </c>
      <c r="G966" s="216">
        <v>180</v>
      </c>
      <c r="H966" s="216">
        <v>114</v>
      </c>
      <c r="I966" s="218">
        <v>9.4</v>
      </c>
      <c r="J966" s="242">
        <v>6.86</v>
      </c>
      <c r="K966" s="218">
        <v>70.27</v>
      </c>
      <c r="L966" s="242">
        <v>1.77</v>
      </c>
      <c r="M966" s="243">
        <v>0.1</v>
      </c>
      <c r="N966" s="243">
        <v>7.67</v>
      </c>
      <c r="O966" s="244">
        <v>300000</v>
      </c>
      <c r="P966" s="51" t="str">
        <f>IF(M966&lt;NORMA!$P$7,"NO CUMPLE","CUMPLE")</f>
        <v>NO CUMPLE</v>
      </c>
      <c r="Q966" s="51" t="str">
        <f>IF(E966&gt;NORMA!$P$8,"NO CUMPLE","CUMPLE")</f>
        <v>CUMPLE</v>
      </c>
      <c r="R966" s="51" t="str">
        <f>IF(F966&gt;NORMA!$P$9,"NO CUMPLE","CUMPLE")</f>
        <v>NO CUMPLE</v>
      </c>
      <c r="S966" s="51" t="str">
        <f>IF(K966&gt;NORMA!$P$10,"NO CUMPLE","CUMPLE")</f>
        <v>NO CUMPLE</v>
      </c>
      <c r="T966" s="51" t="str">
        <f>IF(J966&gt;NORMA!$P$11,"NO CUMPLE","CUMPLE")</f>
        <v>CUMPLE</v>
      </c>
      <c r="U966" s="51" t="str">
        <f>IF(G966&gt;NORMA!$P$12,"NO CUMPLE","CUMPLE")</f>
        <v>CUMPLE</v>
      </c>
      <c r="V966" s="51" t="str">
        <f>IF(H966&gt;NORMA!$P$13,"NO CUMPLE","CUMPLE")</f>
        <v>NO CUMPLE</v>
      </c>
      <c r="W966" s="51" t="str">
        <f>IF(O966&gt;NORMA!$P$14,"NO CUMPLE","CUMPLE")</f>
        <v>CUMPLE</v>
      </c>
      <c r="X966" s="51" t="str">
        <f>IF(AND(N966&gt;=NORMA!$Q$4, N966&lt;=NORMA!$R$4),"CUMPLE","NO CUMPLE")</f>
        <v>CUMPLE</v>
      </c>
      <c r="Y966" s="51" t="str">
        <f>IF(I966&gt;NORMA!$P$16,"NO CUMPLE","CUMPLE")</f>
        <v>NO CUMPLE</v>
      </c>
      <c r="Z966" s="51" t="str">
        <f>IF($M966&lt;NORMA!$P$23,"NO CUMPLE","CUMPLE")</f>
        <v>CUMPLE</v>
      </c>
      <c r="AA966" s="51" t="str">
        <f>IF($E966&gt;NORMA!$P$24,"NO CUMPLE","CUMPLE")</f>
        <v>NO CUMPLE</v>
      </c>
      <c r="AB966" s="51" t="str">
        <f>IF($F966&gt;NORMA!$P$25,"NO CUMPLE","CUMPLE")</f>
        <v>NO CUMPLE</v>
      </c>
      <c r="AC966" s="51" t="str">
        <f>IF($K966&gt;NORMA!$P$26,"NO CUMPLE","CUMPLE")</f>
        <v>NO CUMPLE</v>
      </c>
      <c r="AD966" s="51" t="str">
        <f>IF($J966&gt;NORMA!$P$27,"NO CUMPLE","CUMPLE")</f>
        <v>NO CUMPLE</v>
      </c>
      <c r="AE966" s="51" t="str">
        <f>IF($G966&gt;NORMA!$P$28,"NO CUMPLE","CUMPLE")</f>
        <v>NO CUMPLE</v>
      </c>
      <c r="AF966" s="51" t="str">
        <f>IF($H966&gt;NORMA!$P$29,"NO CUMPLE","CUMPLE")</f>
        <v>NO CUMPLE</v>
      </c>
      <c r="AG966" s="51" t="str">
        <f>IF($O966&gt;NORMA!$P$30,"NO CUMPLE","CUMPLE")</f>
        <v>NO CUMPLE</v>
      </c>
      <c r="AH966" s="51" t="str">
        <f>IF(AND($N966&gt;=NORMA!$R$18, $N966&lt;=NORMA!$S$18),"CUMPLE","NO CUMPLE")</f>
        <v>CUMPLE</v>
      </c>
      <c r="AI966" s="51" t="str">
        <f>IF($I966&gt;NORMA!$P$32,"NO CUMPLE","CUMPLE")</f>
        <v>NO CUMPLE</v>
      </c>
    </row>
    <row r="967" spans="1:35" ht="14.25" customHeight="1" x14ac:dyDescent="0.35">
      <c r="A967" s="213" t="s">
        <v>122</v>
      </c>
      <c r="B967" s="217" t="s">
        <v>123</v>
      </c>
      <c r="C967" s="240">
        <v>40210</v>
      </c>
      <c r="D967" s="241">
        <v>0.54166666666666696</v>
      </c>
      <c r="E967" s="216">
        <v>348</v>
      </c>
      <c r="F967" s="216">
        <v>775</v>
      </c>
      <c r="G967" s="216">
        <v>417</v>
      </c>
      <c r="H967" s="216">
        <v>92.4</v>
      </c>
      <c r="I967" s="218">
        <v>14.1</v>
      </c>
      <c r="J967" s="242">
        <v>9.57</v>
      </c>
      <c r="K967" s="218">
        <v>72.55</v>
      </c>
      <c r="L967" s="242">
        <v>5.6779999999999999</v>
      </c>
      <c r="M967" s="243">
        <v>0.1</v>
      </c>
      <c r="N967" s="243">
        <v>7.19</v>
      </c>
      <c r="O967" s="244">
        <v>30000</v>
      </c>
      <c r="P967" s="51" t="str">
        <f>IF(M967&lt;NORMA!$P$7,"NO CUMPLE","CUMPLE")</f>
        <v>NO CUMPLE</v>
      </c>
      <c r="Q967" s="51" t="str">
        <f>IF(E967&gt;NORMA!$P$8,"NO CUMPLE","CUMPLE")</f>
        <v>NO CUMPLE</v>
      </c>
      <c r="R967" s="51" t="str">
        <f>IF(F967&gt;NORMA!$P$9,"NO CUMPLE","CUMPLE")</f>
        <v>NO CUMPLE</v>
      </c>
      <c r="S967" s="51" t="str">
        <f>IF(K967&gt;NORMA!$P$10,"NO CUMPLE","CUMPLE")</f>
        <v>NO CUMPLE</v>
      </c>
      <c r="T967" s="51" t="str">
        <f>IF(J967&gt;NORMA!$P$11,"NO CUMPLE","CUMPLE")</f>
        <v>NO CUMPLE</v>
      </c>
      <c r="U967" s="51" t="str">
        <f>IF(G967&gt;NORMA!$P$12,"NO CUMPLE","CUMPLE")</f>
        <v>NO CUMPLE</v>
      </c>
      <c r="V967" s="51" t="str">
        <f>IF(H967&gt;NORMA!$P$13,"NO CUMPLE","CUMPLE")</f>
        <v>NO CUMPLE</v>
      </c>
      <c r="W967" s="51" t="str">
        <f>IF(O967&gt;NORMA!$P$14,"NO CUMPLE","CUMPLE")</f>
        <v>CUMPLE</v>
      </c>
      <c r="X967" s="51" t="str">
        <f>IF(AND(N967&gt;=NORMA!$Q$4, N967&lt;=NORMA!$R$4),"CUMPLE","NO CUMPLE")</f>
        <v>CUMPLE</v>
      </c>
      <c r="Y967" s="51" t="str">
        <f>IF(I967&gt;NORMA!$P$16,"NO CUMPLE","CUMPLE")</f>
        <v>NO CUMPLE</v>
      </c>
      <c r="Z967" s="51" t="str">
        <f>IF($M967&lt;NORMA!$P$23,"NO CUMPLE","CUMPLE")</f>
        <v>CUMPLE</v>
      </c>
      <c r="AA967" s="51" t="str">
        <f>IF($E967&gt;NORMA!$P$24,"NO CUMPLE","CUMPLE")</f>
        <v>NO CUMPLE</v>
      </c>
      <c r="AB967" s="51" t="str">
        <f>IF($F967&gt;NORMA!$P$25,"NO CUMPLE","CUMPLE")</f>
        <v>NO CUMPLE</v>
      </c>
      <c r="AC967" s="51" t="str">
        <f>IF($K967&gt;NORMA!$P$26,"NO CUMPLE","CUMPLE")</f>
        <v>NO CUMPLE</v>
      </c>
      <c r="AD967" s="51" t="str">
        <f>IF($J967&gt;NORMA!$P$27,"NO CUMPLE","CUMPLE")</f>
        <v>NO CUMPLE</v>
      </c>
      <c r="AE967" s="51" t="str">
        <f>IF($G967&gt;NORMA!$P$28,"NO CUMPLE","CUMPLE")</f>
        <v>NO CUMPLE</v>
      </c>
      <c r="AF967" s="51" t="str">
        <f>IF($H967&gt;NORMA!$P$29,"NO CUMPLE","CUMPLE")</f>
        <v>NO CUMPLE</v>
      </c>
      <c r="AG967" s="51" t="str">
        <f>IF($O967&gt;NORMA!$P$30,"NO CUMPLE","CUMPLE")</f>
        <v>CUMPLE</v>
      </c>
      <c r="AH967" s="51" t="str">
        <f>IF(AND($N967&gt;=NORMA!$R$18, $N967&lt;=NORMA!$S$18),"CUMPLE","NO CUMPLE")</f>
        <v>CUMPLE</v>
      </c>
      <c r="AI967" s="51" t="str">
        <f>IF($I967&gt;NORMA!$P$32,"NO CUMPLE","CUMPLE")</f>
        <v>NO CUMPLE</v>
      </c>
    </row>
    <row r="968" spans="1:35" ht="14.25" customHeight="1" x14ac:dyDescent="0.35">
      <c r="A968" s="213" t="s">
        <v>121</v>
      </c>
      <c r="B968" s="272" t="s">
        <v>123</v>
      </c>
      <c r="C968" s="240">
        <v>40222</v>
      </c>
      <c r="D968" s="241">
        <v>0.125</v>
      </c>
      <c r="E968" s="216">
        <v>106</v>
      </c>
      <c r="F968" s="216">
        <v>273</v>
      </c>
      <c r="G968" s="216">
        <v>167</v>
      </c>
      <c r="H968" s="216">
        <v>11.1</v>
      </c>
      <c r="I968" s="218">
        <v>6.2</v>
      </c>
      <c r="J968" s="242">
        <v>5.73</v>
      </c>
      <c r="K968" s="218">
        <v>43.13</v>
      </c>
      <c r="L968" s="242">
        <v>1.3305</v>
      </c>
      <c r="M968" s="243">
        <v>0.1</v>
      </c>
      <c r="N968" s="243">
        <v>7.14</v>
      </c>
      <c r="O968" s="244">
        <v>3200000</v>
      </c>
      <c r="P968" s="51" t="str">
        <f>IF(M968&lt;NORMA!$P$7,"NO CUMPLE","CUMPLE")</f>
        <v>NO CUMPLE</v>
      </c>
      <c r="Q968" s="51" t="str">
        <f>IF(E968&gt;NORMA!$P$8,"NO CUMPLE","CUMPLE")</f>
        <v>CUMPLE</v>
      </c>
      <c r="R968" s="51" t="str">
        <f>IF(F968&gt;NORMA!$P$9,"NO CUMPLE","CUMPLE")</f>
        <v>CUMPLE</v>
      </c>
      <c r="S968" s="51" t="str">
        <f>IF(K968&gt;NORMA!$P$10,"NO CUMPLE","CUMPLE")</f>
        <v>CUMPLE</v>
      </c>
      <c r="T968" s="51" t="str">
        <f>IF(J968&gt;NORMA!$P$11,"NO CUMPLE","CUMPLE")</f>
        <v>CUMPLE</v>
      </c>
      <c r="U968" s="51" t="str">
        <f>IF(G968&gt;NORMA!$P$12,"NO CUMPLE","CUMPLE")</f>
        <v>CUMPLE</v>
      </c>
      <c r="V968" s="51" t="str">
        <f>IF(H968&gt;NORMA!$P$13,"NO CUMPLE","CUMPLE")</f>
        <v>CUMPLE</v>
      </c>
      <c r="W968" s="51" t="str">
        <f>IF(O968&gt;NORMA!$P$14,"NO CUMPLE","CUMPLE")</f>
        <v>NO CUMPLE</v>
      </c>
      <c r="X968" s="51" t="str">
        <f>IF(AND(N968&gt;=NORMA!$Q$4, N968&lt;=NORMA!$R$4),"CUMPLE","NO CUMPLE")</f>
        <v>CUMPLE</v>
      </c>
      <c r="Y968" s="51" t="str">
        <f>IF(I968&gt;NORMA!$P$16,"NO CUMPLE","CUMPLE")</f>
        <v>NO CUMPLE</v>
      </c>
      <c r="Z968" s="51" t="str">
        <f>IF($M968&lt;NORMA!$P$23,"NO CUMPLE","CUMPLE")</f>
        <v>CUMPLE</v>
      </c>
      <c r="AA968" s="51" t="str">
        <f>IF($E968&gt;NORMA!$P$24,"NO CUMPLE","CUMPLE")</f>
        <v>NO CUMPLE</v>
      </c>
      <c r="AB968" s="51" t="str">
        <f>IF($F968&gt;NORMA!$P$25,"NO CUMPLE","CUMPLE")</f>
        <v>NO CUMPLE</v>
      </c>
      <c r="AC968" s="51" t="str">
        <f>IF($K968&gt;NORMA!$P$26,"NO CUMPLE","CUMPLE")</f>
        <v>NO CUMPLE</v>
      </c>
      <c r="AD968" s="51" t="str">
        <f>IF($J968&gt;NORMA!$P$27,"NO CUMPLE","CUMPLE")</f>
        <v>NO CUMPLE</v>
      </c>
      <c r="AE968" s="51" t="str">
        <f>IF($G968&gt;NORMA!$P$28,"NO CUMPLE","CUMPLE")</f>
        <v>NO CUMPLE</v>
      </c>
      <c r="AF968" s="51" t="str">
        <f>IF($H968&gt;NORMA!$P$29,"NO CUMPLE","CUMPLE")</f>
        <v>NO CUMPLE</v>
      </c>
      <c r="AG968" s="51" t="str">
        <f>IF($O968&gt;NORMA!$P$30,"NO CUMPLE","CUMPLE")</f>
        <v>NO CUMPLE</v>
      </c>
      <c r="AH968" s="51" t="str">
        <f>IF(AND($N968&gt;=NORMA!$R$18, $N968&lt;=NORMA!$S$18),"CUMPLE","NO CUMPLE")</f>
        <v>CUMPLE</v>
      </c>
      <c r="AI968" s="51" t="str">
        <f>IF($I968&gt;NORMA!$P$32,"NO CUMPLE","CUMPLE")</f>
        <v>NO CUMPLE</v>
      </c>
    </row>
    <row r="969" spans="1:35" ht="14.25" customHeight="1" x14ac:dyDescent="0.35">
      <c r="A969" s="213" t="s">
        <v>125</v>
      </c>
      <c r="B969" s="217" t="s">
        <v>123</v>
      </c>
      <c r="C969" s="240">
        <v>40224</v>
      </c>
      <c r="D969" s="241">
        <v>0.125</v>
      </c>
      <c r="E969" s="216">
        <v>233</v>
      </c>
      <c r="F969" s="216">
        <v>502</v>
      </c>
      <c r="G969" s="216">
        <v>243</v>
      </c>
      <c r="H969" s="216">
        <v>46.8</v>
      </c>
      <c r="I969" s="218">
        <v>12.7</v>
      </c>
      <c r="J969" s="242">
        <v>6.97</v>
      </c>
      <c r="K969" s="218">
        <v>25.3</v>
      </c>
      <c r="L969" s="242">
        <v>1.883</v>
      </c>
      <c r="M969" s="243">
        <v>0.1</v>
      </c>
      <c r="N969" s="243">
        <v>7.11</v>
      </c>
      <c r="O969" s="244">
        <v>17000000</v>
      </c>
      <c r="P969" s="51" t="str">
        <f>IF(M969&lt;NORMA!$P$7,"NO CUMPLE","CUMPLE")</f>
        <v>NO CUMPLE</v>
      </c>
      <c r="Q969" s="51" t="str">
        <f>IF(E969&gt;NORMA!$P$8,"NO CUMPLE","CUMPLE")</f>
        <v>CUMPLE</v>
      </c>
      <c r="R969" s="51" t="str">
        <f>IF(F969&gt;NORMA!$P$9,"NO CUMPLE","CUMPLE")</f>
        <v>NO CUMPLE</v>
      </c>
      <c r="S969" s="51" t="str">
        <f>IF(K969&gt;NORMA!$P$10,"NO CUMPLE","CUMPLE")</f>
        <v>CUMPLE</v>
      </c>
      <c r="T969" s="51" t="str">
        <f>IF(J969&gt;NORMA!$P$11,"NO CUMPLE","CUMPLE")</f>
        <v>CUMPLE</v>
      </c>
      <c r="U969" s="51" t="str">
        <f>IF(G969&gt;NORMA!$P$12,"NO CUMPLE","CUMPLE")</f>
        <v>CUMPLE</v>
      </c>
      <c r="V969" s="51" t="str">
        <f>IF(H969&gt;NORMA!$P$13,"NO CUMPLE","CUMPLE")</f>
        <v>CUMPLE</v>
      </c>
      <c r="W969" s="51" t="str">
        <f>IF(O969&gt;NORMA!$P$14,"NO CUMPLE","CUMPLE")</f>
        <v>NO CUMPLE</v>
      </c>
      <c r="X969" s="51" t="str">
        <f>IF(AND(N969&gt;=NORMA!$Q$4, N969&lt;=NORMA!$R$4),"CUMPLE","NO CUMPLE")</f>
        <v>CUMPLE</v>
      </c>
      <c r="Y969" s="51" t="str">
        <f>IF(I969&gt;NORMA!$P$16,"NO CUMPLE","CUMPLE")</f>
        <v>NO CUMPLE</v>
      </c>
      <c r="Z969" s="51" t="str">
        <f>IF($M969&lt;NORMA!$P$23,"NO CUMPLE","CUMPLE")</f>
        <v>CUMPLE</v>
      </c>
      <c r="AA969" s="51" t="str">
        <f>IF($E969&gt;NORMA!$P$24,"NO CUMPLE","CUMPLE")</f>
        <v>NO CUMPLE</v>
      </c>
      <c r="AB969" s="51" t="str">
        <f>IF($F969&gt;NORMA!$P$25,"NO CUMPLE","CUMPLE")</f>
        <v>NO CUMPLE</v>
      </c>
      <c r="AC969" s="51" t="str">
        <f>IF($K969&gt;NORMA!$P$26,"NO CUMPLE","CUMPLE")</f>
        <v>NO CUMPLE</v>
      </c>
      <c r="AD969" s="51" t="str">
        <f>IF($J969&gt;NORMA!$P$27,"NO CUMPLE","CUMPLE")</f>
        <v>NO CUMPLE</v>
      </c>
      <c r="AE969" s="51" t="str">
        <f>IF($G969&gt;NORMA!$P$28,"NO CUMPLE","CUMPLE")</f>
        <v>NO CUMPLE</v>
      </c>
      <c r="AF969" s="51" t="str">
        <f>IF($H969&gt;NORMA!$P$29,"NO CUMPLE","CUMPLE")</f>
        <v>NO CUMPLE</v>
      </c>
      <c r="AG969" s="51" t="str">
        <f>IF($O969&gt;NORMA!$P$30,"NO CUMPLE","CUMPLE")</f>
        <v>NO CUMPLE</v>
      </c>
      <c r="AH969" s="51" t="str">
        <f>IF(AND($N969&gt;=NORMA!$R$18, $N969&lt;=NORMA!$S$18),"CUMPLE","NO CUMPLE")</f>
        <v>CUMPLE</v>
      </c>
      <c r="AI969" s="51" t="str">
        <f>IF($I969&gt;NORMA!$P$32,"NO CUMPLE","CUMPLE")</f>
        <v>NO CUMPLE</v>
      </c>
    </row>
    <row r="970" spans="1:35" ht="14.25" customHeight="1" x14ac:dyDescent="0.35">
      <c r="A970" s="213" t="s">
        <v>122</v>
      </c>
      <c r="B970" s="217" t="s">
        <v>123</v>
      </c>
      <c r="C970" s="240">
        <v>40225</v>
      </c>
      <c r="D970" s="241">
        <v>0.125</v>
      </c>
      <c r="E970" s="216">
        <v>344</v>
      </c>
      <c r="F970" s="216">
        <v>705</v>
      </c>
      <c r="G970" s="216">
        <v>297</v>
      </c>
      <c r="H970" s="216">
        <v>46.6</v>
      </c>
      <c r="I970" s="218">
        <v>12.6</v>
      </c>
      <c r="J970" s="242">
        <v>10</v>
      </c>
      <c r="K970" s="218">
        <v>84.55</v>
      </c>
      <c r="L970" s="242">
        <v>3.9634999999999998</v>
      </c>
      <c r="M970" s="243">
        <v>0.1</v>
      </c>
      <c r="N970" s="243">
        <v>7.19</v>
      </c>
      <c r="O970" s="244">
        <v>1600000000</v>
      </c>
      <c r="P970" s="51" t="str">
        <f>IF(M970&lt;NORMA!$P$7,"NO CUMPLE","CUMPLE")</f>
        <v>NO CUMPLE</v>
      </c>
      <c r="Q970" s="51" t="str">
        <f>IF(E970&gt;NORMA!$P$8,"NO CUMPLE","CUMPLE")</f>
        <v>NO CUMPLE</v>
      </c>
      <c r="R970" s="51" t="str">
        <f>IF(F970&gt;NORMA!$P$9,"NO CUMPLE","CUMPLE")</f>
        <v>NO CUMPLE</v>
      </c>
      <c r="S970" s="51" t="str">
        <f>IF(K970&gt;NORMA!$P$10,"NO CUMPLE","CUMPLE")</f>
        <v>NO CUMPLE</v>
      </c>
      <c r="T970" s="51" t="str">
        <f>IF(J970&gt;NORMA!$P$11,"NO CUMPLE","CUMPLE")</f>
        <v>NO CUMPLE</v>
      </c>
      <c r="U970" s="51" t="str">
        <f>IF(G970&gt;NORMA!$P$12,"NO CUMPLE","CUMPLE")</f>
        <v>CUMPLE</v>
      </c>
      <c r="V970" s="51" t="str">
        <f>IF(H970&gt;NORMA!$P$13,"NO CUMPLE","CUMPLE")</f>
        <v>CUMPLE</v>
      </c>
      <c r="W970" s="51" t="str">
        <f>IF(O970&gt;NORMA!$P$14,"NO CUMPLE","CUMPLE")</f>
        <v>NO CUMPLE</v>
      </c>
      <c r="X970" s="51" t="str">
        <f>IF(AND(N970&gt;=NORMA!$Q$4, N970&lt;=NORMA!$R$4),"CUMPLE","NO CUMPLE")</f>
        <v>CUMPLE</v>
      </c>
      <c r="Y970" s="51" t="str">
        <f>IF(I970&gt;NORMA!$P$16,"NO CUMPLE","CUMPLE")</f>
        <v>NO CUMPLE</v>
      </c>
      <c r="Z970" s="51" t="str">
        <f>IF($M970&lt;NORMA!$P$23,"NO CUMPLE","CUMPLE")</f>
        <v>CUMPLE</v>
      </c>
      <c r="AA970" s="51" t="str">
        <f>IF($E970&gt;NORMA!$P$24,"NO CUMPLE","CUMPLE")</f>
        <v>NO CUMPLE</v>
      </c>
      <c r="AB970" s="51" t="str">
        <f>IF($F970&gt;NORMA!$P$25,"NO CUMPLE","CUMPLE")</f>
        <v>NO CUMPLE</v>
      </c>
      <c r="AC970" s="51" t="str">
        <f>IF($K970&gt;NORMA!$P$26,"NO CUMPLE","CUMPLE")</f>
        <v>NO CUMPLE</v>
      </c>
      <c r="AD970" s="51" t="str">
        <f>IF($J970&gt;NORMA!$P$27,"NO CUMPLE","CUMPLE")</f>
        <v>NO CUMPLE</v>
      </c>
      <c r="AE970" s="51" t="str">
        <f>IF($G970&gt;NORMA!$P$28,"NO CUMPLE","CUMPLE")</f>
        <v>NO CUMPLE</v>
      </c>
      <c r="AF970" s="51" t="str">
        <f>IF($H970&gt;NORMA!$P$29,"NO CUMPLE","CUMPLE")</f>
        <v>NO CUMPLE</v>
      </c>
      <c r="AG970" s="51" t="str">
        <f>IF($O970&gt;NORMA!$P$30,"NO CUMPLE","CUMPLE")</f>
        <v>NO CUMPLE</v>
      </c>
      <c r="AH970" s="51" t="str">
        <f>IF(AND($N970&gt;=NORMA!$R$18, $N970&lt;=NORMA!$S$18),"CUMPLE","NO CUMPLE")</f>
        <v>CUMPLE</v>
      </c>
      <c r="AI970" s="51" t="str">
        <f>IF($I970&gt;NORMA!$P$32,"NO CUMPLE","CUMPLE")</f>
        <v>NO CUMPLE</v>
      </c>
    </row>
    <row r="971" spans="1:35" ht="14.25" customHeight="1" x14ac:dyDescent="0.35">
      <c r="A971" s="213" t="s">
        <v>124</v>
      </c>
      <c r="B971" s="217" t="s">
        <v>123</v>
      </c>
      <c r="C971" s="240">
        <v>40226</v>
      </c>
      <c r="D971" s="241">
        <v>0.125</v>
      </c>
      <c r="E971" s="216">
        <v>201</v>
      </c>
      <c r="F971" s="216">
        <v>506</v>
      </c>
      <c r="G971" s="216">
        <v>146</v>
      </c>
      <c r="H971" s="216">
        <v>41.1</v>
      </c>
      <c r="I971" s="218">
        <v>9.9</v>
      </c>
      <c r="J971" s="242">
        <v>6.4</v>
      </c>
      <c r="K971" s="218">
        <v>57.48</v>
      </c>
      <c r="L971" s="242">
        <v>1.7384999999999999</v>
      </c>
      <c r="M971" s="243">
        <v>0.1</v>
      </c>
      <c r="N971" s="243">
        <v>7.28</v>
      </c>
      <c r="O971" s="244">
        <v>33000000</v>
      </c>
      <c r="P971" s="51" t="str">
        <f>IF(M971&lt;NORMA!$P$7,"NO CUMPLE","CUMPLE")</f>
        <v>NO CUMPLE</v>
      </c>
      <c r="Q971" s="51" t="str">
        <f>IF(E971&gt;NORMA!$P$8,"NO CUMPLE","CUMPLE")</f>
        <v>CUMPLE</v>
      </c>
      <c r="R971" s="51" t="str">
        <f>IF(F971&gt;NORMA!$P$9,"NO CUMPLE","CUMPLE")</f>
        <v>NO CUMPLE</v>
      </c>
      <c r="S971" s="51" t="str">
        <f>IF(K971&gt;NORMA!$P$10,"NO CUMPLE","CUMPLE")</f>
        <v>NO CUMPLE</v>
      </c>
      <c r="T971" s="51" t="str">
        <f>IF(J971&gt;NORMA!$P$11,"NO CUMPLE","CUMPLE")</f>
        <v>CUMPLE</v>
      </c>
      <c r="U971" s="51" t="str">
        <f>IF(G971&gt;NORMA!$P$12,"NO CUMPLE","CUMPLE")</f>
        <v>CUMPLE</v>
      </c>
      <c r="V971" s="51" t="str">
        <f>IF(H971&gt;NORMA!$P$13,"NO CUMPLE","CUMPLE")</f>
        <v>CUMPLE</v>
      </c>
      <c r="W971" s="51" t="str">
        <f>IF(O971&gt;NORMA!$P$14,"NO CUMPLE","CUMPLE")</f>
        <v>NO CUMPLE</v>
      </c>
      <c r="X971" s="51" t="str">
        <f>IF(AND(N971&gt;=NORMA!$Q$4, N971&lt;=NORMA!$R$4),"CUMPLE","NO CUMPLE")</f>
        <v>CUMPLE</v>
      </c>
      <c r="Y971" s="51" t="str">
        <f>IF(I971&gt;NORMA!$P$16,"NO CUMPLE","CUMPLE")</f>
        <v>NO CUMPLE</v>
      </c>
      <c r="Z971" s="51" t="str">
        <f>IF($M971&lt;NORMA!$P$23,"NO CUMPLE","CUMPLE")</f>
        <v>CUMPLE</v>
      </c>
      <c r="AA971" s="51" t="str">
        <f>IF($E971&gt;NORMA!$P$24,"NO CUMPLE","CUMPLE")</f>
        <v>NO CUMPLE</v>
      </c>
      <c r="AB971" s="51" t="str">
        <f>IF($F971&gt;NORMA!$P$25,"NO CUMPLE","CUMPLE")</f>
        <v>NO CUMPLE</v>
      </c>
      <c r="AC971" s="51" t="str">
        <f>IF($K971&gt;NORMA!$P$26,"NO CUMPLE","CUMPLE")</f>
        <v>NO CUMPLE</v>
      </c>
      <c r="AD971" s="51" t="str">
        <f>IF($J971&gt;NORMA!$P$27,"NO CUMPLE","CUMPLE")</f>
        <v>NO CUMPLE</v>
      </c>
      <c r="AE971" s="51" t="str">
        <f>IF($G971&gt;NORMA!$P$28,"NO CUMPLE","CUMPLE")</f>
        <v>NO CUMPLE</v>
      </c>
      <c r="AF971" s="51" t="str">
        <f>IF($H971&gt;NORMA!$P$29,"NO CUMPLE","CUMPLE")</f>
        <v>NO CUMPLE</v>
      </c>
      <c r="AG971" s="51" t="str">
        <f>IF($O971&gt;NORMA!$P$30,"NO CUMPLE","CUMPLE")</f>
        <v>NO CUMPLE</v>
      </c>
      <c r="AH971" s="51" t="str">
        <f>IF(AND($N971&gt;=NORMA!$R$18, $N971&lt;=NORMA!$S$18),"CUMPLE","NO CUMPLE")</f>
        <v>CUMPLE</v>
      </c>
      <c r="AI971" s="51" t="str">
        <f>IF($I971&gt;NORMA!$P$32,"NO CUMPLE","CUMPLE")</f>
        <v>NO CUMPLE</v>
      </c>
    </row>
    <row r="972" spans="1:35" ht="14.25" customHeight="1" x14ac:dyDescent="0.35">
      <c r="A972" s="213" t="s">
        <v>121</v>
      </c>
      <c r="B972" s="272" t="s">
        <v>123</v>
      </c>
      <c r="C972" s="240">
        <v>40240</v>
      </c>
      <c r="D972" s="241">
        <v>0.58333333333333304</v>
      </c>
      <c r="E972" s="216">
        <v>112</v>
      </c>
      <c r="F972" s="216">
        <v>357</v>
      </c>
      <c r="G972" s="216">
        <v>77</v>
      </c>
      <c r="H972" s="216">
        <v>28.3</v>
      </c>
      <c r="I972" s="218">
        <v>7.4</v>
      </c>
      <c r="J972" s="242">
        <v>5.05</v>
      </c>
      <c r="K972" s="218">
        <v>47.82</v>
      </c>
      <c r="L972" s="242">
        <v>0.77459999999999996</v>
      </c>
      <c r="M972" s="243">
        <v>0.1</v>
      </c>
      <c r="N972" s="243">
        <v>7.44</v>
      </c>
      <c r="O972" s="244">
        <v>92000000</v>
      </c>
      <c r="P972" s="51" t="str">
        <f>IF(M972&lt;NORMA!$P$7,"NO CUMPLE","CUMPLE")</f>
        <v>NO CUMPLE</v>
      </c>
      <c r="Q972" s="51" t="str">
        <f>IF(E972&gt;NORMA!$P$8,"NO CUMPLE","CUMPLE")</f>
        <v>CUMPLE</v>
      </c>
      <c r="R972" s="51" t="str">
        <f>IF(F972&gt;NORMA!$P$9,"NO CUMPLE","CUMPLE")</f>
        <v>CUMPLE</v>
      </c>
      <c r="S972" s="51" t="str">
        <f>IF(K972&gt;NORMA!$P$10,"NO CUMPLE","CUMPLE")</f>
        <v>CUMPLE</v>
      </c>
      <c r="T972" s="51" t="str">
        <f>IF(J972&gt;NORMA!$P$11,"NO CUMPLE","CUMPLE")</f>
        <v>CUMPLE</v>
      </c>
      <c r="U972" s="51" t="str">
        <f>IF(G972&gt;NORMA!$P$12,"NO CUMPLE","CUMPLE")</f>
        <v>CUMPLE</v>
      </c>
      <c r="V972" s="51" t="str">
        <f>IF(H972&gt;NORMA!$P$13,"NO CUMPLE","CUMPLE")</f>
        <v>CUMPLE</v>
      </c>
      <c r="W972" s="51" t="str">
        <f>IF(O972&gt;NORMA!$P$14,"NO CUMPLE","CUMPLE")</f>
        <v>NO CUMPLE</v>
      </c>
      <c r="X972" s="51" t="str">
        <f>IF(AND(N972&gt;=NORMA!$Q$4, N972&lt;=NORMA!$R$4),"CUMPLE","NO CUMPLE")</f>
        <v>CUMPLE</v>
      </c>
      <c r="Y972" s="51" t="str">
        <f>IF(I972&gt;NORMA!$P$16,"NO CUMPLE","CUMPLE")</f>
        <v>NO CUMPLE</v>
      </c>
      <c r="Z972" s="51" t="str">
        <f>IF($M972&lt;NORMA!$P$23,"NO CUMPLE","CUMPLE")</f>
        <v>CUMPLE</v>
      </c>
      <c r="AA972" s="51" t="str">
        <f>IF($E972&gt;NORMA!$P$24,"NO CUMPLE","CUMPLE")</f>
        <v>NO CUMPLE</v>
      </c>
      <c r="AB972" s="51" t="str">
        <f>IF($F972&gt;NORMA!$P$25,"NO CUMPLE","CUMPLE")</f>
        <v>NO CUMPLE</v>
      </c>
      <c r="AC972" s="51" t="str">
        <f>IF($K972&gt;NORMA!$P$26,"NO CUMPLE","CUMPLE")</f>
        <v>NO CUMPLE</v>
      </c>
      <c r="AD972" s="51" t="str">
        <f>IF($J972&gt;NORMA!$P$27,"NO CUMPLE","CUMPLE")</f>
        <v>NO CUMPLE</v>
      </c>
      <c r="AE972" s="51" t="str">
        <f>IF($G972&gt;NORMA!$P$28,"NO CUMPLE","CUMPLE")</f>
        <v>NO CUMPLE</v>
      </c>
      <c r="AF972" s="51" t="str">
        <f>IF($H972&gt;NORMA!$P$29,"NO CUMPLE","CUMPLE")</f>
        <v>NO CUMPLE</v>
      </c>
      <c r="AG972" s="51" t="str">
        <f>IF($O972&gt;NORMA!$P$30,"NO CUMPLE","CUMPLE")</f>
        <v>NO CUMPLE</v>
      </c>
      <c r="AH972" s="51" t="str">
        <f>IF(AND($N972&gt;=NORMA!$R$18, $N972&lt;=NORMA!$S$18),"CUMPLE","NO CUMPLE")</f>
        <v>CUMPLE</v>
      </c>
      <c r="AI972" s="51" t="str">
        <f>IF($I972&gt;NORMA!$P$32,"NO CUMPLE","CUMPLE")</f>
        <v>NO CUMPLE</v>
      </c>
    </row>
    <row r="973" spans="1:35" ht="14.25" customHeight="1" x14ac:dyDescent="0.35">
      <c r="A973" s="213" t="s">
        <v>125</v>
      </c>
      <c r="B973" s="217" t="s">
        <v>123</v>
      </c>
      <c r="C973" s="240">
        <v>40241</v>
      </c>
      <c r="D973" s="241">
        <v>0.52777777777777801</v>
      </c>
      <c r="E973" s="216">
        <v>266</v>
      </c>
      <c r="F973" s="216">
        <v>655</v>
      </c>
      <c r="G973" s="216">
        <v>230</v>
      </c>
      <c r="H973" s="216">
        <v>90.4</v>
      </c>
      <c r="I973" s="218">
        <v>7.1</v>
      </c>
      <c r="J973" s="242">
        <v>8.9499999999999993</v>
      </c>
      <c r="K973" s="218">
        <v>88.81</v>
      </c>
      <c r="L973" s="242">
        <v>1.9830000000000001</v>
      </c>
      <c r="M973" s="243">
        <v>0.1</v>
      </c>
      <c r="N973" s="243">
        <v>7.52</v>
      </c>
      <c r="O973" s="244">
        <v>8100000</v>
      </c>
      <c r="P973" s="51" t="str">
        <f>IF(M973&lt;NORMA!$P$7,"NO CUMPLE","CUMPLE")</f>
        <v>NO CUMPLE</v>
      </c>
      <c r="Q973" s="51" t="str">
        <f>IF(E973&gt;NORMA!$P$8,"NO CUMPLE","CUMPLE")</f>
        <v>NO CUMPLE</v>
      </c>
      <c r="R973" s="51" t="str">
        <f>IF(F973&gt;NORMA!$P$9,"NO CUMPLE","CUMPLE")</f>
        <v>NO CUMPLE</v>
      </c>
      <c r="S973" s="51" t="str">
        <f>IF(K973&gt;NORMA!$P$10,"NO CUMPLE","CUMPLE")</f>
        <v>NO CUMPLE</v>
      </c>
      <c r="T973" s="51" t="str">
        <f>IF(J973&gt;NORMA!$P$11,"NO CUMPLE","CUMPLE")</f>
        <v>NO CUMPLE</v>
      </c>
      <c r="U973" s="51" t="str">
        <f>IF(G973&gt;NORMA!$P$12,"NO CUMPLE","CUMPLE")</f>
        <v>CUMPLE</v>
      </c>
      <c r="V973" s="51" t="str">
        <f>IF(H973&gt;NORMA!$P$13,"NO CUMPLE","CUMPLE")</f>
        <v>NO CUMPLE</v>
      </c>
      <c r="W973" s="51" t="str">
        <f>IF(O973&gt;NORMA!$P$14,"NO CUMPLE","CUMPLE")</f>
        <v>NO CUMPLE</v>
      </c>
      <c r="X973" s="51" t="str">
        <f>IF(AND(N973&gt;=NORMA!$Q$4, N973&lt;=NORMA!$R$4),"CUMPLE","NO CUMPLE")</f>
        <v>CUMPLE</v>
      </c>
      <c r="Y973" s="51" t="str">
        <f>IF(I973&gt;NORMA!$P$16,"NO CUMPLE","CUMPLE")</f>
        <v>NO CUMPLE</v>
      </c>
      <c r="Z973" s="51" t="str">
        <f>IF($M973&lt;NORMA!$P$23,"NO CUMPLE","CUMPLE")</f>
        <v>CUMPLE</v>
      </c>
      <c r="AA973" s="51" t="str">
        <f>IF($E973&gt;NORMA!$P$24,"NO CUMPLE","CUMPLE")</f>
        <v>NO CUMPLE</v>
      </c>
      <c r="AB973" s="51" t="str">
        <f>IF($F973&gt;NORMA!$P$25,"NO CUMPLE","CUMPLE")</f>
        <v>NO CUMPLE</v>
      </c>
      <c r="AC973" s="51" t="str">
        <f>IF($K973&gt;NORMA!$P$26,"NO CUMPLE","CUMPLE")</f>
        <v>NO CUMPLE</v>
      </c>
      <c r="AD973" s="51" t="str">
        <f>IF($J973&gt;NORMA!$P$27,"NO CUMPLE","CUMPLE")</f>
        <v>NO CUMPLE</v>
      </c>
      <c r="AE973" s="51" t="str">
        <f>IF($G973&gt;NORMA!$P$28,"NO CUMPLE","CUMPLE")</f>
        <v>NO CUMPLE</v>
      </c>
      <c r="AF973" s="51" t="str">
        <f>IF($H973&gt;NORMA!$P$29,"NO CUMPLE","CUMPLE")</f>
        <v>NO CUMPLE</v>
      </c>
      <c r="AG973" s="51" t="str">
        <f>IF($O973&gt;NORMA!$P$30,"NO CUMPLE","CUMPLE")</f>
        <v>NO CUMPLE</v>
      </c>
      <c r="AH973" s="51" t="str">
        <f>IF(AND($N973&gt;=NORMA!$R$18, $N973&lt;=NORMA!$S$18),"CUMPLE","NO CUMPLE")</f>
        <v>CUMPLE</v>
      </c>
      <c r="AI973" s="51" t="str">
        <f>IF($I973&gt;NORMA!$P$32,"NO CUMPLE","CUMPLE")</f>
        <v>NO CUMPLE</v>
      </c>
    </row>
    <row r="974" spans="1:35" ht="14.25" customHeight="1" x14ac:dyDescent="0.35">
      <c r="A974" s="213" t="s">
        <v>122</v>
      </c>
      <c r="B974" s="217" t="s">
        <v>123</v>
      </c>
      <c r="C974" s="240">
        <v>40242</v>
      </c>
      <c r="D974" s="241">
        <v>0.5</v>
      </c>
      <c r="E974" s="216">
        <v>258</v>
      </c>
      <c r="F974" s="216">
        <v>629</v>
      </c>
      <c r="G974" s="216">
        <v>262</v>
      </c>
      <c r="H974" s="216">
        <v>62.6</v>
      </c>
      <c r="I974" s="218">
        <v>11.5</v>
      </c>
      <c r="J974" s="242">
        <v>7.51</v>
      </c>
      <c r="K974" s="218">
        <v>70.569999999999993</v>
      </c>
      <c r="L974" s="242">
        <v>6.3159999999999998</v>
      </c>
      <c r="M974" s="243">
        <v>0.1</v>
      </c>
      <c r="N974" s="243">
        <v>7.13</v>
      </c>
      <c r="O974" s="244">
        <v>540000000</v>
      </c>
      <c r="P974" s="51" t="str">
        <f>IF(M974&lt;NORMA!$P$7,"NO CUMPLE","CUMPLE")</f>
        <v>NO CUMPLE</v>
      </c>
      <c r="Q974" s="51" t="str">
        <f>IF(E974&gt;NORMA!$P$8,"NO CUMPLE","CUMPLE")</f>
        <v>NO CUMPLE</v>
      </c>
      <c r="R974" s="51" t="str">
        <f>IF(F974&gt;NORMA!$P$9,"NO CUMPLE","CUMPLE")</f>
        <v>NO CUMPLE</v>
      </c>
      <c r="S974" s="51" t="str">
        <f>IF(K974&gt;NORMA!$P$10,"NO CUMPLE","CUMPLE")</f>
        <v>NO CUMPLE</v>
      </c>
      <c r="T974" s="51" t="str">
        <f>IF(J974&gt;NORMA!$P$11,"NO CUMPLE","CUMPLE")</f>
        <v>CUMPLE</v>
      </c>
      <c r="U974" s="51" t="str">
        <f>IF(G974&gt;NORMA!$P$12,"NO CUMPLE","CUMPLE")</f>
        <v>CUMPLE</v>
      </c>
      <c r="V974" s="51" t="str">
        <f>IF(H974&gt;NORMA!$P$13,"NO CUMPLE","CUMPLE")</f>
        <v>NO CUMPLE</v>
      </c>
      <c r="W974" s="51" t="str">
        <f>IF(O974&gt;NORMA!$P$14,"NO CUMPLE","CUMPLE")</f>
        <v>NO CUMPLE</v>
      </c>
      <c r="X974" s="51" t="str">
        <f>IF(AND(N974&gt;=NORMA!$Q$4, N974&lt;=NORMA!$R$4),"CUMPLE","NO CUMPLE")</f>
        <v>CUMPLE</v>
      </c>
      <c r="Y974" s="51" t="str">
        <f>IF(I974&gt;NORMA!$P$16,"NO CUMPLE","CUMPLE")</f>
        <v>NO CUMPLE</v>
      </c>
      <c r="Z974" s="51" t="str">
        <f>IF($M974&lt;NORMA!$P$23,"NO CUMPLE","CUMPLE")</f>
        <v>CUMPLE</v>
      </c>
      <c r="AA974" s="51" t="str">
        <f>IF($E974&gt;NORMA!$P$24,"NO CUMPLE","CUMPLE")</f>
        <v>NO CUMPLE</v>
      </c>
      <c r="AB974" s="51" t="str">
        <f>IF($F974&gt;NORMA!$P$25,"NO CUMPLE","CUMPLE")</f>
        <v>NO CUMPLE</v>
      </c>
      <c r="AC974" s="51" t="str">
        <f>IF($K974&gt;NORMA!$P$26,"NO CUMPLE","CUMPLE")</f>
        <v>NO CUMPLE</v>
      </c>
      <c r="AD974" s="51" t="str">
        <f>IF($J974&gt;NORMA!$P$27,"NO CUMPLE","CUMPLE")</f>
        <v>NO CUMPLE</v>
      </c>
      <c r="AE974" s="51" t="str">
        <f>IF($G974&gt;NORMA!$P$28,"NO CUMPLE","CUMPLE")</f>
        <v>NO CUMPLE</v>
      </c>
      <c r="AF974" s="51" t="str">
        <f>IF($H974&gt;NORMA!$P$29,"NO CUMPLE","CUMPLE")</f>
        <v>NO CUMPLE</v>
      </c>
      <c r="AG974" s="51" t="str">
        <f>IF($O974&gt;NORMA!$P$30,"NO CUMPLE","CUMPLE")</f>
        <v>NO CUMPLE</v>
      </c>
      <c r="AH974" s="51" t="str">
        <f>IF(AND($N974&gt;=NORMA!$R$18, $N974&lt;=NORMA!$S$18),"CUMPLE","NO CUMPLE")</f>
        <v>CUMPLE</v>
      </c>
      <c r="AI974" s="51" t="str">
        <f>IF($I974&gt;NORMA!$P$32,"NO CUMPLE","CUMPLE")</f>
        <v>NO CUMPLE</v>
      </c>
    </row>
    <row r="975" spans="1:35" ht="14.25" customHeight="1" x14ac:dyDescent="0.35">
      <c r="A975" s="213" t="s">
        <v>124</v>
      </c>
      <c r="B975" s="217" t="s">
        <v>123</v>
      </c>
      <c r="C975" s="240">
        <v>40243</v>
      </c>
      <c r="D975" s="241">
        <v>0.58333333333333304</v>
      </c>
      <c r="E975" s="216">
        <v>456</v>
      </c>
      <c r="F975" s="216">
        <v>1078</v>
      </c>
      <c r="G975" s="216">
        <v>650</v>
      </c>
      <c r="H975" s="216">
        <v>171</v>
      </c>
      <c r="I975" s="218">
        <v>13.7</v>
      </c>
      <c r="J975" s="242">
        <v>17.8</v>
      </c>
      <c r="K975" s="218">
        <v>107.45</v>
      </c>
      <c r="L975" s="242">
        <v>1.7224999999999999</v>
      </c>
      <c r="M975" s="243">
        <v>0.1</v>
      </c>
      <c r="N975" s="243">
        <v>8.2799999999999994</v>
      </c>
      <c r="O975" s="244">
        <v>94000000</v>
      </c>
      <c r="P975" s="51" t="str">
        <f>IF(M975&lt;NORMA!$P$7,"NO CUMPLE","CUMPLE")</f>
        <v>NO CUMPLE</v>
      </c>
      <c r="Q975" s="51" t="str">
        <f>IF(E975&gt;NORMA!$P$8,"NO CUMPLE","CUMPLE")</f>
        <v>NO CUMPLE</v>
      </c>
      <c r="R975" s="51" t="str">
        <f>IF(F975&gt;NORMA!$P$9,"NO CUMPLE","CUMPLE")</f>
        <v>NO CUMPLE</v>
      </c>
      <c r="S975" s="51" t="str">
        <f>IF(K975&gt;NORMA!$P$10,"NO CUMPLE","CUMPLE")</f>
        <v>NO CUMPLE</v>
      </c>
      <c r="T975" s="51" t="str">
        <f>IF(J975&gt;NORMA!$P$11,"NO CUMPLE","CUMPLE")</f>
        <v>NO CUMPLE</v>
      </c>
      <c r="U975" s="51" t="str">
        <f>IF(G975&gt;NORMA!$P$12,"NO CUMPLE","CUMPLE")</f>
        <v>NO CUMPLE</v>
      </c>
      <c r="V975" s="51" t="str">
        <f>IF(H975&gt;NORMA!$P$13,"NO CUMPLE","CUMPLE")</f>
        <v>NO CUMPLE</v>
      </c>
      <c r="W975" s="51" t="str">
        <f>IF(O975&gt;NORMA!$P$14,"NO CUMPLE","CUMPLE")</f>
        <v>NO CUMPLE</v>
      </c>
      <c r="X975" s="51" t="str">
        <f>IF(AND(N975&gt;=NORMA!$Q$4, N975&lt;=NORMA!$R$4),"CUMPLE","NO CUMPLE")</f>
        <v>CUMPLE</v>
      </c>
      <c r="Y975" s="51" t="str">
        <f>IF(I975&gt;NORMA!$P$16,"NO CUMPLE","CUMPLE")</f>
        <v>NO CUMPLE</v>
      </c>
      <c r="Z975" s="51" t="str">
        <f>IF($M975&lt;NORMA!$P$23,"NO CUMPLE","CUMPLE")</f>
        <v>CUMPLE</v>
      </c>
      <c r="AA975" s="51" t="str">
        <f>IF($E975&gt;NORMA!$P$24,"NO CUMPLE","CUMPLE")</f>
        <v>NO CUMPLE</v>
      </c>
      <c r="AB975" s="51" t="str">
        <f>IF($F975&gt;NORMA!$P$25,"NO CUMPLE","CUMPLE")</f>
        <v>NO CUMPLE</v>
      </c>
      <c r="AC975" s="51" t="str">
        <f>IF($K975&gt;NORMA!$P$26,"NO CUMPLE","CUMPLE")</f>
        <v>NO CUMPLE</v>
      </c>
      <c r="AD975" s="51" t="str">
        <f>IF($J975&gt;NORMA!$P$27,"NO CUMPLE","CUMPLE")</f>
        <v>NO CUMPLE</v>
      </c>
      <c r="AE975" s="51" t="str">
        <f>IF($G975&gt;NORMA!$P$28,"NO CUMPLE","CUMPLE")</f>
        <v>NO CUMPLE</v>
      </c>
      <c r="AF975" s="51" t="str">
        <f>IF($H975&gt;NORMA!$P$29,"NO CUMPLE","CUMPLE")</f>
        <v>NO CUMPLE</v>
      </c>
      <c r="AG975" s="51" t="str">
        <f>IF($O975&gt;NORMA!$P$30,"NO CUMPLE","CUMPLE")</f>
        <v>NO CUMPLE</v>
      </c>
      <c r="AH975" s="51" t="str">
        <f>IF(AND($N975&gt;=NORMA!$R$18, $N975&lt;=NORMA!$S$18),"CUMPLE","NO CUMPLE")</f>
        <v>CUMPLE</v>
      </c>
      <c r="AI975" s="51" t="str">
        <f>IF($I975&gt;NORMA!$P$32,"NO CUMPLE","CUMPLE")</f>
        <v>NO CUMPLE</v>
      </c>
    </row>
    <row r="976" spans="1:35" ht="14.25" customHeight="1" x14ac:dyDescent="0.35">
      <c r="A976" s="213" t="s">
        <v>121</v>
      </c>
      <c r="B976" s="272" t="s">
        <v>123</v>
      </c>
      <c r="C976" s="240">
        <v>40254</v>
      </c>
      <c r="D976" s="241">
        <v>2.0833333333333301E-2</v>
      </c>
      <c r="E976" s="216">
        <v>94.2</v>
      </c>
      <c r="F976" s="216">
        <v>307</v>
      </c>
      <c r="G976" s="216">
        <v>137</v>
      </c>
      <c r="H976" s="216">
        <v>22.2</v>
      </c>
      <c r="I976" s="218">
        <v>5.64</v>
      </c>
      <c r="J976" s="242">
        <v>5.6</v>
      </c>
      <c r="K976" s="218">
        <v>49.93</v>
      </c>
      <c r="L976" s="242">
        <v>0.58975</v>
      </c>
      <c r="M976" s="243">
        <v>0.1</v>
      </c>
      <c r="N976" s="243">
        <v>7.37</v>
      </c>
      <c r="O976" s="244">
        <v>13000000</v>
      </c>
      <c r="P976" s="51" t="str">
        <f>IF(M976&lt;NORMA!$P$7,"NO CUMPLE","CUMPLE")</f>
        <v>NO CUMPLE</v>
      </c>
      <c r="Q976" s="51" t="str">
        <f>IF(E976&gt;NORMA!$P$8,"NO CUMPLE","CUMPLE")</f>
        <v>CUMPLE</v>
      </c>
      <c r="R976" s="51" t="str">
        <f>IF(F976&gt;NORMA!$P$9,"NO CUMPLE","CUMPLE")</f>
        <v>CUMPLE</v>
      </c>
      <c r="S976" s="51" t="str">
        <f>IF(K976&gt;NORMA!$P$10,"NO CUMPLE","CUMPLE")</f>
        <v>CUMPLE</v>
      </c>
      <c r="T976" s="51" t="str">
        <f>IF(J976&gt;NORMA!$P$11,"NO CUMPLE","CUMPLE")</f>
        <v>CUMPLE</v>
      </c>
      <c r="U976" s="51" t="str">
        <f>IF(G976&gt;NORMA!$P$12,"NO CUMPLE","CUMPLE")</f>
        <v>CUMPLE</v>
      </c>
      <c r="V976" s="51" t="str">
        <f>IF(H976&gt;NORMA!$P$13,"NO CUMPLE","CUMPLE")</f>
        <v>CUMPLE</v>
      </c>
      <c r="W976" s="51" t="str">
        <f>IF(O976&gt;NORMA!$P$14,"NO CUMPLE","CUMPLE")</f>
        <v>NO CUMPLE</v>
      </c>
      <c r="X976" s="51" t="str">
        <f>IF(AND(N976&gt;=NORMA!$Q$4, N976&lt;=NORMA!$R$4),"CUMPLE","NO CUMPLE")</f>
        <v>CUMPLE</v>
      </c>
      <c r="Y976" s="51" t="str">
        <f>IF(I976&gt;NORMA!$P$16,"NO CUMPLE","CUMPLE")</f>
        <v>NO CUMPLE</v>
      </c>
      <c r="Z976" s="51" t="str">
        <f>IF($M976&lt;NORMA!$P$23,"NO CUMPLE","CUMPLE")</f>
        <v>CUMPLE</v>
      </c>
      <c r="AA976" s="51" t="str">
        <f>IF($E976&gt;NORMA!$P$24,"NO CUMPLE","CUMPLE")</f>
        <v>NO CUMPLE</v>
      </c>
      <c r="AB976" s="51" t="str">
        <f>IF($F976&gt;NORMA!$P$25,"NO CUMPLE","CUMPLE")</f>
        <v>NO CUMPLE</v>
      </c>
      <c r="AC976" s="51" t="str">
        <f>IF($K976&gt;NORMA!$P$26,"NO CUMPLE","CUMPLE")</f>
        <v>NO CUMPLE</v>
      </c>
      <c r="AD976" s="51" t="str">
        <f>IF($J976&gt;NORMA!$P$27,"NO CUMPLE","CUMPLE")</f>
        <v>NO CUMPLE</v>
      </c>
      <c r="AE976" s="51" t="str">
        <f>IF($G976&gt;NORMA!$P$28,"NO CUMPLE","CUMPLE")</f>
        <v>NO CUMPLE</v>
      </c>
      <c r="AF976" s="51" t="str">
        <f>IF($H976&gt;NORMA!$P$29,"NO CUMPLE","CUMPLE")</f>
        <v>NO CUMPLE</v>
      </c>
      <c r="AG976" s="51" t="str">
        <f>IF($O976&gt;NORMA!$P$30,"NO CUMPLE","CUMPLE")</f>
        <v>NO CUMPLE</v>
      </c>
      <c r="AH976" s="51" t="str">
        <f>IF(AND($N976&gt;=NORMA!$R$18, $N976&lt;=NORMA!$S$18),"CUMPLE","NO CUMPLE")</f>
        <v>CUMPLE</v>
      </c>
      <c r="AI976" s="51" t="str">
        <f>IF($I976&gt;NORMA!$P$32,"NO CUMPLE","CUMPLE")</f>
        <v>NO CUMPLE</v>
      </c>
    </row>
    <row r="977" spans="1:35" ht="14.25" customHeight="1" x14ac:dyDescent="0.35">
      <c r="A977" s="213" t="s">
        <v>125</v>
      </c>
      <c r="B977" s="217" t="s">
        <v>123</v>
      </c>
      <c r="C977" s="240">
        <v>40256</v>
      </c>
      <c r="D977" s="241">
        <v>2.0833333333333301E-2</v>
      </c>
      <c r="E977" s="216">
        <v>384</v>
      </c>
      <c r="F977" s="216">
        <v>825</v>
      </c>
      <c r="G977" s="216">
        <v>353</v>
      </c>
      <c r="H977" s="216">
        <v>92.8</v>
      </c>
      <c r="I977" s="218">
        <v>12</v>
      </c>
      <c r="J977" s="242">
        <v>8.3800000000000008</v>
      </c>
      <c r="K977" s="218">
        <v>78.099999999999994</v>
      </c>
      <c r="L977" s="242">
        <v>2.1619999999999999</v>
      </c>
      <c r="M977" s="243">
        <v>0.1</v>
      </c>
      <c r="N977" s="243">
        <v>7.66</v>
      </c>
      <c r="O977" s="244">
        <v>93000000</v>
      </c>
      <c r="P977" s="51" t="str">
        <f>IF(M977&lt;NORMA!$P$7,"NO CUMPLE","CUMPLE")</f>
        <v>NO CUMPLE</v>
      </c>
      <c r="Q977" s="51" t="str">
        <f>IF(E977&gt;NORMA!$P$8,"NO CUMPLE","CUMPLE")</f>
        <v>NO CUMPLE</v>
      </c>
      <c r="R977" s="51" t="str">
        <f>IF(F977&gt;NORMA!$P$9,"NO CUMPLE","CUMPLE")</f>
        <v>NO CUMPLE</v>
      </c>
      <c r="S977" s="51" t="str">
        <f>IF(K977&gt;NORMA!$P$10,"NO CUMPLE","CUMPLE")</f>
        <v>NO CUMPLE</v>
      </c>
      <c r="T977" s="51" t="str">
        <f>IF(J977&gt;NORMA!$P$11,"NO CUMPLE","CUMPLE")</f>
        <v>NO CUMPLE</v>
      </c>
      <c r="U977" s="51" t="str">
        <f>IF(G977&gt;NORMA!$P$12,"NO CUMPLE","CUMPLE")</f>
        <v>NO CUMPLE</v>
      </c>
      <c r="V977" s="51" t="str">
        <f>IF(H977&gt;NORMA!$P$13,"NO CUMPLE","CUMPLE")</f>
        <v>NO CUMPLE</v>
      </c>
      <c r="W977" s="51" t="str">
        <f>IF(O977&gt;NORMA!$P$14,"NO CUMPLE","CUMPLE")</f>
        <v>NO CUMPLE</v>
      </c>
      <c r="X977" s="51" t="str">
        <f>IF(AND(N977&gt;=NORMA!$Q$4, N977&lt;=NORMA!$R$4),"CUMPLE","NO CUMPLE")</f>
        <v>CUMPLE</v>
      </c>
      <c r="Y977" s="51" t="str">
        <f>IF(I977&gt;NORMA!$P$16,"NO CUMPLE","CUMPLE")</f>
        <v>NO CUMPLE</v>
      </c>
      <c r="Z977" s="51" t="str">
        <f>IF($M977&lt;NORMA!$P$23,"NO CUMPLE","CUMPLE")</f>
        <v>CUMPLE</v>
      </c>
      <c r="AA977" s="51" t="str">
        <f>IF($E977&gt;NORMA!$P$24,"NO CUMPLE","CUMPLE")</f>
        <v>NO CUMPLE</v>
      </c>
      <c r="AB977" s="51" t="str">
        <f>IF($F977&gt;NORMA!$P$25,"NO CUMPLE","CUMPLE")</f>
        <v>NO CUMPLE</v>
      </c>
      <c r="AC977" s="51" t="str">
        <f>IF($K977&gt;NORMA!$P$26,"NO CUMPLE","CUMPLE")</f>
        <v>NO CUMPLE</v>
      </c>
      <c r="AD977" s="51" t="str">
        <f>IF($J977&gt;NORMA!$P$27,"NO CUMPLE","CUMPLE")</f>
        <v>NO CUMPLE</v>
      </c>
      <c r="AE977" s="51" t="str">
        <f>IF($G977&gt;NORMA!$P$28,"NO CUMPLE","CUMPLE")</f>
        <v>NO CUMPLE</v>
      </c>
      <c r="AF977" s="51" t="str">
        <f>IF($H977&gt;NORMA!$P$29,"NO CUMPLE","CUMPLE")</f>
        <v>NO CUMPLE</v>
      </c>
      <c r="AG977" s="51" t="str">
        <f>IF($O977&gt;NORMA!$P$30,"NO CUMPLE","CUMPLE")</f>
        <v>NO CUMPLE</v>
      </c>
      <c r="AH977" s="51" t="str">
        <f>IF(AND($N977&gt;=NORMA!$R$18, $N977&lt;=NORMA!$S$18),"CUMPLE","NO CUMPLE")</f>
        <v>CUMPLE</v>
      </c>
      <c r="AI977" s="51" t="str">
        <f>IF($I977&gt;NORMA!$P$32,"NO CUMPLE","CUMPLE")</f>
        <v>NO CUMPLE</v>
      </c>
    </row>
    <row r="978" spans="1:35" ht="14.25" customHeight="1" x14ac:dyDescent="0.35">
      <c r="A978" s="213" t="s">
        <v>122</v>
      </c>
      <c r="B978" s="217" t="s">
        <v>123</v>
      </c>
      <c r="C978" s="240">
        <v>40261</v>
      </c>
      <c r="D978" s="241">
        <v>2.0833333333333301E-2</v>
      </c>
      <c r="E978" s="216">
        <v>315</v>
      </c>
      <c r="F978" s="216">
        <v>733</v>
      </c>
      <c r="G978" s="216">
        <v>432</v>
      </c>
      <c r="H978" s="216">
        <v>121</v>
      </c>
      <c r="I978" s="218">
        <v>12.87</v>
      </c>
      <c r="J978" s="242">
        <v>9.7899999999999991</v>
      </c>
      <c r="K978" s="218">
        <v>3.31</v>
      </c>
      <c r="L978" s="242">
        <v>5.657</v>
      </c>
      <c r="M978" s="243">
        <v>0.1</v>
      </c>
      <c r="N978" s="243">
        <v>7.66</v>
      </c>
      <c r="O978" s="244">
        <v>240000000</v>
      </c>
      <c r="P978" s="51" t="str">
        <f>IF(M978&lt;NORMA!$P$7,"NO CUMPLE","CUMPLE")</f>
        <v>NO CUMPLE</v>
      </c>
      <c r="Q978" s="51" t="str">
        <f>IF(E978&gt;NORMA!$P$8,"NO CUMPLE","CUMPLE")</f>
        <v>NO CUMPLE</v>
      </c>
      <c r="R978" s="51" t="str">
        <f>IF(F978&gt;NORMA!$P$9,"NO CUMPLE","CUMPLE")</f>
        <v>NO CUMPLE</v>
      </c>
      <c r="S978" s="51" t="str">
        <f>IF(K978&gt;NORMA!$P$10,"NO CUMPLE","CUMPLE")</f>
        <v>CUMPLE</v>
      </c>
      <c r="T978" s="51" t="str">
        <f>IF(J978&gt;NORMA!$P$11,"NO CUMPLE","CUMPLE")</f>
        <v>NO CUMPLE</v>
      </c>
      <c r="U978" s="51" t="str">
        <f>IF(G978&gt;NORMA!$P$12,"NO CUMPLE","CUMPLE")</f>
        <v>NO CUMPLE</v>
      </c>
      <c r="V978" s="51" t="str">
        <f>IF(H978&gt;NORMA!$P$13,"NO CUMPLE","CUMPLE")</f>
        <v>NO CUMPLE</v>
      </c>
      <c r="W978" s="51" t="str">
        <f>IF(O978&gt;NORMA!$P$14,"NO CUMPLE","CUMPLE")</f>
        <v>NO CUMPLE</v>
      </c>
      <c r="X978" s="51" t="str">
        <f>IF(AND(N978&gt;=NORMA!$Q$4, N978&lt;=NORMA!$R$4),"CUMPLE","NO CUMPLE")</f>
        <v>CUMPLE</v>
      </c>
      <c r="Y978" s="51" t="str">
        <f>IF(I978&gt;NORMA!$P$16,"NO CUMPLE","CUMPLE")</f>
        <v>NO CUMPLE</v>
      </c>
      <c r="Z978" s="51" t="str">
        <f>IF($M978&lt;NORMA!$P$23,"NO CUMPLE","CUMPLE")</f>
        <v>CUMPLE</v>
      </c>
      <c r="AA978" s="51" t="str">
        <f>IF($E978&gt;NORMA!$P$24,"NO CUMPLE","CUMPLE")</f>
        <v>NO CUMPLE</v>
      </c>
      <c r="AB978" s="51" t="str">
        <f>IF($F978&gt;NORMA!$P$25,"NO CUMPLE","CUMPLE")</f>
        <v>NO CUMPLE</v>
      </c>
      <c r="AC978" s="51" t="str">
        <f>IF($K978&gt;NORMA!$P$26,"NO CUMPLE","CUMPLE")</f>
        <v>CUMPLE</v>
      </c>
      <c r="AD978" s="51" t="str">
        <f>IF($J978&gt;NORMA!$P$27,"NO CUMPLE","CUMPLE")</f>
        <v>NO CUMPLE</v>
      </c>
      <c r="AE978" s="51" t="str">
        <f>IF($G978&gt;NORMA!$P$28,"NO CUMPLE","CUMPLE")</f>
        <v>NO CUMPLE</v>
      </c>
      <c r="AF978" s="51" t="str">
        <f>IF($H978&gt;NORMA!$P$29,"NO CUMPLE","CUMPLE")</f>
        <v>NO CUMPLE</v>
      </c>
      <c r="AG978" s="51" t="str">
        <f>IF($O978&gt;NORMA!$P$30,"NO CUMPLE","CUMPLE")</f>
        <v>NO CUMPLE</v>
      </c>
      <c r="AH978" s="51" t="str">
        <f>IF(AND($N978&gt;=NORMA!$R$18, $N978&lt;=NORMA!$S$18),"CUMPLE","NO CUMPLE")</f>
        <v>CUMPLE</v>
      </c>
      <c r="AI978" s="51" t="str">
        <f>IF($I978&gt;NORMA!$P$32,"NO CUMPLE","CUMPLE")</f>
        <v>NO CUMPLE</v>
      </c>
    </row>
    <row r="979" spans="1:35" ht="14.25" customHeight="1" x14ac:dyDescent="0.35">
      <c r="A979" s="213" t="s">
        <v>124</v>
      </c>
      <c r="B979" s="217" t="s">
        <v>123</v>
      </c>
      <c r="C979" s="240">
        <v>40262</v>
      </c>
      <c r="D979" s="241">
        <v>2.0833333333333301E-2</v>
      </c>
      <c r="E979" s="216">
        <v>298</v>
      </c>
      <c r="F979" s="216">
        <v>743</v>
      </c>
      <c r="G979" s="216">
        <v>383</v>
      </c>
      <c r="H979" s="216">
        <v>83.8</v>
      </c>
      <c r="I979" s="218">
        <v>10.18</v>
      </c>
      <c r="J979" s="242">
        <v>7.42</v>
      </c>
      <c r="K979" s="218">
        <v>74.209999999999994</v>
      </c>
      <c r="L979" s="242">
        <v>2.0830000000000002</v>
      </c>
      <c r="M979" s="243">
        <v>0.1</v>
      </c>
      <c r="N979" s="243">
        <v>8.15</v>
      </c>
      <c r="O979" s="244">
        <v>20000000</v>
      </c>
      <c r="P979" s="51" t="str">
        <f>IF(M979&lt;NORMA!$P$7,"NO CUMPLE","CUMPLE")</f>
        <v>NO CUMPLE</v>
      </c>
      <c r="Q979" s="51" t="str">
        <f>IF(E979&gt;NORMA!$P$8,"NO CUMPLE","CUMPLE")</f>
        <v>NO CUMPLE</v>
      </c>
      <c r="R979" s="51" t="str">
        <f>IF(F979&gt;NORMA!$P$9,"NO CUMPLE","CUMPLE")</f>
        <v>NO CUMPLE</v>
      </c>
      <c r="S979" s="51" t="str">
        <f>IF(K979&gt;NORMA!$P$10,"NO CUMPLE","CUMPLE")</f>
        <v>NO CUMPLE</v>
      </c>
      <c r="T979" s="51" t="str">
        <f>IF(J979&gt;NORMA!$P$11,"NO CUMPLE","CUMPLE")</f>
        <v>CUMPLE</v>
      </c>
      <c r="U979" s="51" t="str">
        <f>IF(G979&gt;NORMA!$P$12,"NO CUMPLE","CUMPLE")</f>
        <v>NO CUMPLE</v>
      </c>
      <c r="V979" s="51" t="str">
        <f>IF(H979&gt;NORMA!$P$13,"NO CUMPLE","CUMPLE")</f>
        <v>NO CUMPLE</v>
      </c>
      <c r="W979" s="51" t="str">
        <f>IF(O979&gt;NORMA!$P$14,"NO CUMPLE","CUMPLE")</f>
        <v>NO CUMPLE</v>
      </c>
      <c r="X979" s="51" t="str">
        <f>IF(AND(N979&gt;=NORMA!$Q$4, N979&lt;=NORMA!$R$4),"CUMPLE","NO CUMPLE")</f>
        <v>CUMPLE</v>
      </c>
      <c r="Y979" s="51" t="str">
        <f>IF(I979&gt;NORMA!$P$16,"NO CUMPLE","CUMPLE")</f>
        <v>NO CUMPLE</v>
      </c>
      <c r="Z979" s="51" t="str">
        <f>IF($M979&lt;NORMA!$P$23,"NO CUMPLE","CUMPLE")</f>
        <v>CUMPLE</v>
      </c>
      <c r="AA979" s="51" t="str">
        <f>IF($E979&gt;NORMA!$P$24,"NO CUMPLE","CUMPLE")</f>
        <v>NO CUMPLE</v>
      </c>
      <c r="AB979" s="51" t="str">
        <f>IF($F979&gt;NORMA!$P$25,"NO CUMPLE","CUMPLE")</f>
        <v>NO CUMPLE</v>
      </c>
      <c r="AC979" s="51" t="str">
        <f>IF($K979&gt;NORMA!$P$26,"NO CUMPLE","CUMPLE")</f>
        <v>NO CUMPLE</v>
      </c>
      <c r="AD979" s="51" t="str">
        <f>IF($J979&gt;NORMA!$P$27,"NO CUMPLE","CUMPLE")</f>
        <v>NO CUMPLE</v>
      </c>
      <c r="AE979" s="51" t="str">
        <f>IF($G979&gt;NORMA!$P$28,"NO CUMPLE","CUMPLE")</f>
        <v>NO CUMPLE</v>
      </c>
      <c r="AF979" s="51" t="str">
        <f>IF($H979&gt;NORMA!$P$29,"NO CUMPLE","CUMPLE")</f>
        <v>NO CUMPLE</v>
      </c>
      <c r="AG979" s="51" t="str">
        <f>IF($O979&gt;NORMA!$P$30,"NO CUMPLE","CUMPLE")</f>
        <v>NO CUMPLE</v>
      </c>
      <c r="AH979" s="51" t="str">
        <f>IF(AND($N979&gt;=NORMA!$R$18, $N979&lt;=NORMA!$S$18),"CUMPLE","NO CUMPLE")</f>
        <v>CUMPLE</v>
      </c>
      <c r="AI979" s="51" t="str">
        <f>IF($I979&gt;NORMA!$P$32,"NO CUMPLE","CUMPLE")</f>
        <v>NO CUMPLE</v>
      </c>
    </row>
    <row r="980" spans="1:35" ht="14.25" customHeight="1" x14ac:dyDescent="0.35">
      <c r="A980" s="213" t="s">
        <v>121</v>
      </c>
      <c r="B980" s="272" t="s">
        <v>123</v>
      </c>
      <c r="C980" s="240">
        <v>40273</v>
      </c>
      <c r="D980" s="241">
        <v>0.41666666666666702</v>
      </c>
      <c r="E980" s="216">
        <v>114</v>
      </c>
      <c r="F980" s="216">
        <v>306</v>
      </c>
      <c r="G980" s="216">
        <v>170</v>
      </c>
      <c r="H980" s="216">
        <v>30.1</v>
      </c>
      <c r="I980" s="218">
        <v>8.76</v>
      </c>
      <c r="J980" s="242">
        <v>6.21</v>
      </c>
      <c r="K980" s="218">
        <v>51.8</v>
      </c>
      <c r="L980" s="242">
        <v>0.62406665890000002</v>
      </c>
      <c r="M980" s="243">
        <v>0.1</v>
      </c>
      <c r="N980" s="243">
        <v>7.78</v>
      </c>
      <c r="O980" s="244">
        <v>4000000</v>
      </c>
      <c r="P980" s="51" t="str">
        <f>IF(M980&lt;NORMA!$P$7,"NO CUMPLE","CUMPLE")</f>
        <v>NO CUMPLE</v>
      </c>
      <c r="Q980" s="51" t="str">
        <f>IF(E980&gt;NORMA!$P$8,"NO CUMPLE","CUMPLE")</f>
        <v>CUMPLE</v>
      </c>
      <c r="R980" s="51" t="str">
        <f>IF(F980&gt;NORMA!$P$9,"NO CUMPLE","CUMPLE")</f>
        <v>CUMPLE</v>
      </c>
      <c r="S980" s="51" t="str">
        <f>IF(K980&gt;NORMA!$P$10,"NO CUMPLE","CUMPLE")</f>
        <v>NO CUMPLE</v>
      </c>
      <c r="T980" s="51" t="str">
        <f>IF(J980&gt;NORMA!$P$11,"NO CUMPLE","CUMPLE")</f>
        <v>CUMPLE</v>
      </c>
      <c r="U980" s="51" t="str">
        <f>IF(G980&gt;NORMA!$P$12,"NO CUMPLE","CUMPLE")</f>
        <v>CUMPLE</v>
      </c>
      <c r="V980" s="51" t="str">
        <f>IF(H980&gt;NORMA!$P$13,"NO CUMPLE","CUMPLE")</f>
        <v>CUMPLE</v>
      </c>
      <c r="W980" s="51" t="str">
        <f>IF(O980&gt;NORMA!$P$14,"NO CUMPLE","CUMPLE")</f>
        <v>NO CUMPLE</v>
      </c>
      <c r="X980" s="51" t="str">
        <f>IF(AND(N980&gt;=NORMA!$Q$4, N980&lt;=NORMA!$R$4),"CUMPLE","NO CUMPLE")</f>
        <v>CUMPLE</v>
      </c>
      <c r="Y980" s="51" t="str">
        <f>IF(I980&gt;NORMA!$P$16,"NO CUMPLE","CUMPLE")</f>
        <v>NO CUMPLE</v>
      </c>
      <c r="Z980" s="51" t="str">
        <f>IF($M980&lt;NORMA!$P$23,"NO CUMPLE","CUMPLE")</f>
        <v>CUMPLE</v>
      </c>
      <c r="AA980" s="51" t="str">
        <f>IF($E980&gt;NORMA!$P$24,"NO CUMPLE","CUMPLE")</f>
        <v>NO CUMPLE</v>
      </c>
      <c r="AB980" s="51" t="str">
        <f>IF($F980&gt;NORMA!$P$25,"NO CUMPLE","CUMPLE")</f>
        <v>NO CUMPLE</v>
      </c>
      <c r="AC980" s="51" t="str">
        <f>IF($K980&gt;NORMA!$P$26,"NO CUMPLE","CUMPLE")</f>
        <v>NO CUMPLE</v>
      </c>
      <c r="AD980" s="51" t="str">
        <f>IF($J980&gt;NORMA!$P$27,"NO CUMPLE","CUMPLE")</f>
        <v>NO CUMPLE</v>
      </c>
      <c r="AE980" s="51" t="str">
        <f>IF($G980&gt;NORMA!$P$28,"NO CUMPLE","CUMPLE")</f>
        <v>NO CUMPLE</v>
      </c>
      <c r="AF980" s="51" t="str">
        <f>IF($H980&gt;NORMA!$P$29,"NO CUMPLE","CUMPLE")</f>
        <v>NO CUMPLE</v>
      </c>
      <c r="AG980" s="51" t="str">
        <f>IF($O980&gt;NORMA!$P$30,"NO CUMPLE","CUMPLE")</f>
        <v>NO CUMPLE</v>
      </c>
      <c r="AH980" s="51" t="str">
        <f>IF(AND($N980&gt;=NORMA!$R$18, $N980&lt;=NORMA!$S$18),"CUMPLE","NO CUMPLE")</f>
        <v>CUMPLE</v>
      </c>
      <c r="AI980" s="51" t="str">
        <f>IF($I980&gt;NORMA!$P$32,"NO CUMPLE","CUMPLE")</f>
        <v>NO CUMPLE</v>
      </c>
    </row>
    <row r="981" spans="1:35" ht="14.25" customHeight="1" x14ac:dyDescent="0.35">
      <c r="A981" s="213" t="s">
        <v>125</v>
      </c>
      <c r="B981" s="217" t="s">
        <v>123</v>
      </c>
      <c r="C981" s="240">
        <v>40274</v>
      </c>
      <c r="D981" s="241">
        <v>0.58333333333333304</v>
      </c>
      <c r="E981" s="216">
        <v>237</v>
      </c>
      <c r="F981" s="216">
        <v>637</v>
      </c>
      <c r="G981" s="216">
        <v>281</v>
      </c>
      <c r="H981" s="216">
        <v>139</v>
      </c>
      <c r="I981" s="218">
        <v>7.96</v>
      </c>
      <c r="J981" s="242">
        <v>6.94</v>
      </c>
      <c r="K981" s="218">
        <v>80.489999999999995</v>
      </c>
      <c r="L981" s="242">
        <v>2.8491901842599998</v>
      </c>
      <c r="M981" s="243">
        <v>0.1</v>
      </c>
      <c r="N981" s="243">
        <v>8.27</v>
      </c>
      <c r="O981" s="244">
        <v>2400000</v>
      </c>
      <c r="P981" s="51" t="str">
        <f>IF(M981&lt;NORMA!$P$7,"NO CUMPLE","CUMPLE")</f>
        <v>NO CUMPLE</v>
      </c>
      <c r="Q981" s="51" t="str">
        <f>IF(E981&gt;NORMA!$P$8,"NO CUMPLE","CUMPLE")</f>
        <v>CUMPLE</v>
      </c>
      <c r="R981" s="51" t="str">
        <f>IF(F981&gt;NORMA!$P$9,"NO CUMPLE","CUMPLE")</f>
        <v>NO CUMPLE</v>
      </c>
      <c r="S981" s="51" t="str">
        <f>IF(K981&gt;NORMA!$P$10,"NO CUMPLE","CUMPLE")</f>
        <v>NO CUMPLE</v>
      </c>
      <c r="T981" s="51" t="str">
        <f>IF(J981&gt;NORMA!$P$11,"NO CUMPLE","CUMPLE")</f>
        <v>CUMPLE</v>
      </c>
      <c r="U981" s="51" t="str">
        <f>IF(G981&gt;NORMA!$P$12,"NO CUMPLE","CUMPLE")</f>
        <v>CUMPLE</v>
      </c>
      <c r="V981" s="51" t="str">
        <f>IF(H981&gt;NORMA!$P$13,"NO CUMPLE","CUMPLE")</f>
        <v>NO CUMPLE</v>
      </c>
      <c r="W981" s="51" t="str">
        <f>IF(O981&gt;NORMA!$P$14,"NO CUMPLE","CUMPLE")</f>
        <v>NO CUMPLE</v>
      </c>
      <c r="X981" s="51" t="str">
        <f>IF(AND(N981&gt;=NORMA!$Q$4, N981&lt;=NORMA!$R$4),"CUMPLE","NO CUMPLE")</f>
        <v>CUMPLE</v>
      </c>
      <c r="Y981" s="51" t="str">
        <f>IF(I981&gt;NORMA!$P$16,"NO CUMPLE","CUMPLE")</f>
        <v>NO CUMPLE</v>
      </c>
      <c r="Z981" s="51" t="str">
        <f>IF($M981&lt;NORMA!$P$23,"NO CUMPLE","CUMPLE")</f>
        <v>CUMPLE</v>
      </c>
      <c r="AA981" s="51" t="str">
        <f>IF($E981&gt;NORMA!$P$24,"NO CUMPLE","CUMPLE")</f>
        <v>NO CUMPLE</v>
      </c>
      <c r="AB981" s="51" t="str">
        <f>IF($F981&gt;NORMA!$P$25,"NO CUMPLE","CUMPLE")</f>
        <v>NO CUMPLE</v>
      </c>
      <c r="AC981" s="51" t="str">
        <f>IF($K981&gt;NORMA!$P$26,"NO CUMPLE","CUMPLE")</f>
        <v>NO CUMPLE</v>
      </c>
      <c r="AD981" s="51" t="str">
        <f>IF($J981&gt;NORMA!$P$27,"NO CUMPLE","CUMPLE")</f>
        <v>NO CUMPLE</v>
      </c>
      <c r="AE981" s="51" t="str">
        <f>IF($G981&gt;NORMA!$P$28,"NO CUMPLE","CUMPLE")</f>
        <v>NO CUMPLE</v>
      </c>
      <c r="AF981" s="51" t="str">
        <f>IF($H981&gt;NORMA!$P$29,"NO CUMPLE","CUMPLE")</f>
        <v>NO CUMPLE</v>
      </c>
      <c r="AG981" s="51" t="str">
        <f>IF($O981&gt;NORMA!$P$30,"NO CUMPLE","CUMPLE")</f>
        <v>NO CUMPLE</v>
      </c>
      <c r="AH981" s="51" t="str">
        <f>IF(AND($N981&gt;=NORMA!$R$18, $N981&lt;=NORMA!$S$18),"CUMPLE","NO CUMPLE")</f>
        <v>CUMPLE</v>
      </c>
      <c r="AI981" s="51" t="str">
        <f>IF($I981&gt;NORMA!$P$32,"NO CUMPLE","CUMPLE")</f>
        <v>NO CUMPLE</v>
      </c>
    </row>
    <row r="982" spans="1:35" ht="14.25" customHeight="1" x14ac:dyDescent="0.35">
      <c r="A982" s="213" t="s">
        <v>124</v>
      </c>
      <c r="B982" s="217" t="s">
        <v>123</v>
      </c>
      <c r="C982" s="240">
        <v>40278</v>
      </c>
      <c r="D982" s="241">
        <v>0.41666666666666702</v>
      </c>
      <c r="E982" s="216">
        <v>169</v>
      </c>
      <c r="F982" s="216">
        <v>407</v>
      </c>
      <c r="G982" s="216">
        <v>248</v>
      </c>
      <c r="H982" s="216">
        <v>194</v>
      </c>
      <c r="I982" s="218">
        <v>6.4</v>
      </c>
      <c r="J982" s="242">
        <v>5.14</v>
      </c>
      <c r="K982" s="218">
        <v>58.8</v>
      </c>
      <c r="L982" s="242">
        <v>4.2796088286240002</v>
      </c>
      <c r="M982" s="243">
        <v>0.1</v>
      </c>
      <c r="N982" s="243">
        <v>7.59</v>
      </c>
      <c r="O982" s="244">
        <v>13000000</v>
      </c>
      <c r="P982" s="51" t="str">
        <f>IF(M982&lt;NORMA!$P$7,"NO CUMPLE","CUMPLE")</f>
        <v>NO CUMPLE</v>
      </c>
      <c r="Q982" s="51" t="str">
        <f>IF(E982&gt;NORMA!$P$8,"NO CUMPLE","CUMPLE")</f>
        <v>CUMPLE</v>
      </c>
      <c r="R982" s="51" t="str">
        <f>IF(F982&gt;NORMA!$P$9,"NO CUMPLE","CUMPLE")</f>
        <v>CUMPLE</v>
      </c>
      <c r="S982" s="51" t="str">
        <f>IF(K982&gt;NORMA!$P$10,"NO CUMPLE","CUMPLE")</f>
        <v>NO CUMPLE</v>
      </c>
      <c r="T982" s="51" t="str">
        <f>IF(J982&gt;NORMA!$P$11,"NO CUMPLE","CUMPLE")</f>
        <v>CUMPLE</v>
      </c>
      <c r="U982" s="51" t="str">
        <f>IF(G982&gt;NORMA!$P$12,"NO CUMPLE","CUMPLE")</f>
        <v>CUMPLE</v>
      </c>
      <c r="V982" s="51" t="str">
        <f>IF(H982&gt;NORMA!$P$13,"NO CUMPLE","CUMPLE")</f>
        <v>NO CUMPLE</v>
      </c>
      <c r="W982" s="51" t="str">
        <f>IF(O982&gt;NORMA!$P$14,"NO CUMPLE","CUMPLE")</f>
        <v>NO CUMPLE</v>
      </c>
      <c r="X982" s="51" t="str">
        <f>IF(AND(N982&gt;=NORMA!$Q$4, N982&lt;=NORMA!$R$4),"CUMPLE","NO CUMPLE")</f>
        <v>CUMPLE</v>
      </c>
      <c r="Y982" s="51" t="str">
        <f>IF(I982&gt;NORMA!$P$16,"NO CUMPLE","CUMPLE")</f>
        <v>NO CUMPLE</v>
      </c>
      <c r="Z982" s="51" t="str">
        <f>IF($M982&lt;NORMA!$P$23,"NO CUMPLE","CUMPLE")</f>
        <v>CUMPLE</v>
      </c>
      <c r="AA982" s="51" t="str">
        <f>IF($E982&gt;NORMA!$P$24,"NO CUMPLE","CUMPLE")</f>
        <v>NO CUMPLE</v>
      </c>
      <c r="AB982" s="51" t="str">
        <f>IF($F982&gt;NORMA!$P$25,"NO CUMPLE","CUMPLE")</f>
        <v>NO CUMPLE</v>
      </c>
      <c r="AC982" s="51" t="str">
        <f>IF($K982&gt;NORMA!$P$26,"NO CUMPLE","CUMPLE")</f>
        <v>NO CUMPLE</v>
      </c>
      <c r="AD982" s="51" t="str">
        <f>IF($J982&gt;NORMA!$P$27,"NO CUMPLE","CUMPLE")</f>
        <v>NO CUMPLE</v>
      </c>
      <c r="AE982" s="51" t="str">
        <f>IF($G982&gt;NORMA!$P$28,"NO CUMPLE","CUMPLE")</f>
        <v>NO CUMPLE</v>
      </c>
      <c r="AF982" s="51" t="str">
        <f>IF($H982&gt;NORMA!$P$29,"NO CUMPLE","CUMPLE")</f>
        <v>NO CUMPLE</v>
      </c>
      <c r="AG982" s="51" t="str">
        <f>IF($O982&gt;NORMA!$P$30,"NO CUMPLE","CUMPLE")</f>
        <v>NO CUMPLE</v>
      </c>
      <c r="AH982" s="51" t="str">
        <f>IF(AND($N982&gt;=NORMA!$R$18, $N982&lt;=NORMA!$S$18),"CUMPLE","NO CUMPLE")</f>
        <v>CUMPLE</v>
      </c>
      <c r="AI982" s="51" t="str">
        <f>IF($I982&gt;NORMA!$P$32,"NO CUMPLE","CUMPLE")</f>
        <v>NO CUMPLE</v>
      </c>
    </row>
    <row r="983" spans="1:35" ht="14.25" customHeight="1" x14ac:dyDescent="0.35">
      <c r="A983" s="213" t="s">
        <v>122</v>
      </c>
      <c r="B983" s="217" t="s">
        <v>123</v>
      </c>
      <c r="C983" s="240">
        <v>40281</v>
      </c>
      <c r="D983" s="241">
        <v>0.95833333333333304</v>
      </c>
      <c r="E983" s="216">
        <v>87.6</v>
      </c>
      <c r="F983" s="216">
        <v>306</v>
      </c>
      <c r="G983" s="216">
        <v>270</v>
      </c>
      <c r="H983" s="216">
        <v>14.1</v>
      </c>
      <c r="I983" s="218">
        <v>4.7300000000000004</v>
      </c>
      <c r="J983" s="242">
        <v>3.13</v>
      </c>
      <c r="K983" s="218">
        <v>42.08</v>
      </c>
      <c r="L983" s="242">
        <v>5.636259052072</v>
      </c>
      <c r="M983" s="243">
        <v>0.4</v>
      </c>
      <c r="N983" s="243">
        <v>8.01</v>
      </c>
      <c r="O983" s="244">
        <v>3900000</v>
      </c>
      <c r="P983" s="51" t="str">
        <f>IF(M983&lt;NORMA!$P$7,"NO CUMPLE","CUMPLE")</f>
        <v>NO CUMPLE</v>
      </c>
      <c r="Q983" s="51" t="str">
        <f>IF(E983&gt;NORMA!$P$8,"NO CUMPLE","CUMPLE")</f>
        <v>CUMPLE</v>
      </c>
      <c r="R983" s="51" t="str">
        <f>IF(F983&gt;NORMA!$P$9,"NO CUMPLE","CUMPLE")</f>
        <v>CUMPLE</v>
      </c>
      <c r="S983" s="51" t="str">
        <f>IF(K983&gt;NORMA!$P$10,"NO CUMPLE","CUMPLE")</f>
        <v>CUMPLE</v>
      </c>
      <c r="T983" s="51" t="str">
        <f>IF(J983&gt;NORMA!$P$11,"NO CUMPLE","CUMPLE")</f>
        <v>CUMPLE</v>
      </c>
      <c r="U983" s="51" t="str">
        <f>IF(G983&gt;NORMA!$P$12,"NO CUMPLE","CUMPLE")</f>
        <v>CUMPLE</v>
      </c>
      <c r="V983" s="51" t="str">
        <f>IF(H983&gt;NORMA!$P$13,"NO CUMPLE","CUMPLE")</f>
        <v>CUMPLE</v>
      </c>
      <c r="W983" s="51" t="str">
        <f>IF(O983&gt;NORMA!$P$14,"NO CUMPLE","CUMPLE")</f>
        <v>NO CUMPLE</v>
      </c>
      <c r="X983" s="51" t="str">
        <f>IF(AND(N983&gt;=NORMA!$Q$4, N983&lt;=NORMA!$R$4),"CUMPLE","NO CUMPLE")</f>
        <v>CUMPLE</v>
      </c>
      <c r="Y983" s="51" t="str">
        <f>IF(I983&gt;NORMA!$P$16,"NO CUMPLE","CUMPLE")</f>
        <v>NO CUMPLE</v>
      </c>
      <c r="Z983" s="51" t="str">
        <f>IF($M983&lt;NORMA!$P$23,"NO CUMPLE","CUMPLE")</f>
        <v>CUMPLE</v>
      </c>
      <c r="AA983" s="51" t="str">
        <f>IF($E983&gt;NORMA!$P$24,"NO CUMPLE","CUMPLE")</f>
        <v>NO CUMPLE</v>
      </c>
      <c r="AB983" s="51" t="str">
        <f>IF($F983&gt;NORMA!$P$25,"NO CUMPLE","CUMPLE")</f>
        <v>NO CUMPLE</v>
      </c>
      <c r="AC983" s="51" t="str">
        <f>IF($K983&gt;NORMA!$P$26,"NO CUMPLE","CUMPLE")</f>
        <v>NO CUMPLE</v>
      </c>
      <c r="AD983" s="51" t="str">
        <f>IF($J983&gt;NORMA!$P$27,"NO CUMPLE","CUMPLE")</f>
        <v>NO CUMPLE</v>
      </c>
      <c r="AE983" s="51" t="str">
        <f>IF($G983&gt;NORMA!$P$28,"NO CUMPLE","CUMPLE")</f>
        <v>NO CUMPLE</v>
      </c>
      <c r="AF983" s="51" t="str">
        <f>IF($H983&gt;NORMA!$P$29,"NO CUMPLE","CUMPLE")</f>
        <v>NO CUMPLE</v>
      </c>
      <c r="AG983" s="51" t="str">
        <f>IF($O983&gt;NORMA!$P$30,"NO CUMPLE","CUMPLE")</f>
        <v>NO CUMPLE</v>
      </c>
      <c r="AH983" s="51" t="str">
        <f>IF(AND($N983&gt;=NORMA!$R$18, $N983&lt;=NORMA!$S$18),"CUMPLE","NO CUMPLE")</f>
        <v>CUMPLE</v>
      </c>
      <c r="AI983" s="51" t="str">
        <f>IF($I983&gt;NORMA!$P$32,"NO CUMPLE","CUMPLE")</f>
        <v>NO CUMPLE</v>
      </c>
    </row>
    <row r="984" spans="1:35" ht="14.25" customHeight="1" x14ac:dyDescent="0.35">
      <c r="A984" s="213" t="s">
        <v>125</v>
      </c>
      <c r="B984" s="217" t="s">
        <v>123</v>
      </c>
      <c r="C984" s="240">
        <v>40290</v>
      </c>
      <c r="D984" s="241">
        <v>0.95833333333333304</v>
      </c>
      <c r="E984" s="216">
        <v>152</v>
      </c>
      <c r="F984" s="216">
        <v>405</v>
      </c>
      <c r="G984" s="216">
        <v>246</v>
      </c>
      <c r="H984" s="216">
        <v>221</v>
      </c>
      <c r="I984" s="218">
        <v>7.2</v>
      </c>
      <c r="J984" s="242">
        <v>3.93</v>
      </c>
      <c r="K984" s="218">
        <v>46.09</v>
      </c>
      <c r="L984" s="242">
        <v>3.9695121015999999</v>
      </c>
      <c r="M984" s="243">
        <v>0.1</v>
      </c>
      <c r="N984" s="243">
        <v>7.87</v>
      </c>
      <c r="O984" s="244">
        <v>9300000</v>
      </c>
      <c r="P984" s="51" t="str">
        <f>IF(M984&lt;NORMA!$P$7,"NO CUMPLE","CUMPLE")</f>
        <v>NO CUMPLE</v>
      </c>
      <c r="Q984" s="51" t="str">
        <f>IF(E984&gt;NORMA!$P$8,"NO CUMPLE","CUMPLE")</f>
        <v>CUMPLE</v>
      </c>
      <c r="R984" s="51" t="str">
        <f>IF(F984&gt;NORMA!$P$9,"NO CUMPLE","CUMPLE")</f>
        <v>CUMPLE</v>
      </c>
      <c r="S984" s="51" t="str">
        <f>IF(K984&gt;NORMA!$P$10,"NO CUMPLE","CUMPLE")</f>
        <v>CUMPLE</v>
      </c>
      <c r="T984" s="51" t="str">
        <f>IF(J984&gt;NORMA!$P$11,"NO CUMPLE","CUMPLE")</f>
        <v>CUMPLE</v>
      </c>
      <c r="U984" s="51" t="str">
        <f>IF(G984&gt;NORMA!$P$12,"NO CUMPLE","CUMPLE")</f>
        <v>CUMPLE</v>
      </c>
      <c r="V984" s="51" t="str">
        <f>IF(H984&gt;NORMA!$P$13,"NO CUMPLE","CUMPLE")</f>
        <v>NO CUMPLE</v>
      </c>
      <c r="W984" s="51" t="str">
        <f>IF(O984&gt;NORMA!$P$14,"NO CUMPLE","CUMPLE")</f>
        <v>NO CUMPLE</v>
      </c>
      <c r="X984" s="51" t="str">
        <f>IF(AND(N984&gt;=NORMA!$Q$4, N984&lt;=NORMA!$R$4),"CUMPLE","NO CUMPLE")</f>
        <v>CUMPLE</v>
      </c>
      <c r="Y984" s="51" t="str">
        <f>IF(I984&gt;NORMA!$P$16,"NO CUMPLE","CUMPLE")</f>
        <v>NO CUMPLE</v>
      </c>
      <c r="Z984" s="51" t="str">
        <f>IF($M984&lt;NORMA!$P$23,"NO CUMPLE","CUMPLE")</f>
        <v>CUMPLE</v>
      </c>
      <c r="AA984" s="51" t="str">
        <f>IF($E984&gt;NORMA!$P$24,"NO CUMPLE","CUMPLE")</f>
        <v>NO CUMPLE</v>
      </c>
      <c r="AB984" s="51" t="str">
        <f>IF($F984&gt;NORMA!$P$25,"NO CUMPLE","CUMPLE")</f>
        <v>NO CUMPLE</v>
      </c>
      <c r="AC984" s="51" t="str">
        <f>IF($K984&gt;NORMA!$P$26,"NO CUMPLE","CUMPLE")</f>
        <v>NO CUMPLE</v>
      </c>
      <c r="AD984" s="51" t="str">
        <f>IF($J984&gt;NORMA!$P$27,"NO CUMPLE","CUMPLE")</f>
        <v>NO CUMPLE</v>
      </c>
      <c r="AE984" s="51" t="str">
        <f>IF($G984&gt;NORMA!$P$28,"NO CUMPLE","CUMPLE")</f>
        <v>NO CUMPLE</v>
      </c>
      <c r="AF984" s="51" t="str">
        <f>IF($H984&gt;NORMA!$P$29,"NO CUMPLE","CUMPLE")</f>
        <v>NO CUMPLE</v>
      </c>
      <c r="AG984" s="51" t="str">
        <f>IF($O984&gt;NORMA!$P$30,"NO CUMPLE","CUMPLE")</f>
        <v>NO CUMPLE</v>
      </c>
      <c r="AH984" s="51" t="str">
        <f>IF(AND($N984&gt;=NORMA!$R$18, $N984&lt;=NORMA!$S$18),"CUMPLE","NO CUMPLE")</f>
        <v>CUMPLE</v>
      </c>
      <c r="AI984" s="51" t="str">
        <f>IF($I984&gt;NORMA!$P$32,"NO CUMPLE","CUMPLE")</f>
        <v>NO CUMPLE</v>
      </c>
    </row>
    <row r="985" spans="1:35" ht="14.25" customHeight="1" x14ac:dyDescent="0.35">
      <c r="A985" s="213" t="s">
        <v>122</v>
      </c>
      <c r="B985" s="217" t="s">
        <v>123</v>
      </c>
      <c r="C985" s="240">
        <v>40297</v>
      </c>
      <c r="D985" s="241">
        <v>0.375</v>
      </c>
      <c r="E985" s="216">
        <v>31.2</v>
      </c>
      <c r="F985" s="216">
        <v>90.3</v>
      </c>
      <c r="G985" s="216">
        <v>110</v>
      </c>
      <c r="H985" s="216">
        <v>10.9</v>
      </c>
      <c r="I985" s="218">
        <v>1.98</v>
      </c>
      <c r="J985" s="242">
        <v>2.75</v>
      </c>
      <c r="K985" s="218">
        <v>25.18</v>
      </c>
      <c r="L985" s="242">
        <v>4.6290615444999998</v>
      </c>
      <c r="M985" s="243">
        <v>0.2</v>
      </c>
      <c r="N985" s="243">
        <v>6.64</v>
      </c>
      <c r="O985" s="244">
        <v>9300000</v>
      </c>
      <c r="P985" s="51" t="str">
        <f>IF(M985&lt;NORMA!$P$7,"NO CUMPLE","CUMPLE")</f>
        <v>NO CUMPLE</v>
      </c>
      <c r="Q985" s="51" t="str">
        <f>IF(E985&gt;NORMA!$P$8,"NO CUMPLE","CUMPLE")</f>
        <v>CUMPLE</v>
      </c>
      <c r="R985" s="51" t="str">
        <f>IF(F985&gt;NORMA!$P$9,"NO CUMPLE","CUMPLE")</f>
        <v>CUMPLE</v>
      </c>
      <c r="S985" s="51" t="str">
        <f>IF(K985&gt;NORMA!$P$10,"NO CUMPLE","CUMPLE")</f>
        <v>CUMPLE</v>
      </c>
      <c r="T985" s="51" t="str">
        <f>IF(J985&gt;NORMA!$P$11,"NO CUMPLE","CUMPLE")</f>
        <v>CUMPLE</v>
      </c>
      <c r="U985" s="51" t="str">
        <f>IF(G985&gt;NORMA!$P$12,"NO CUMPLE","CUMPLE")</f>
        <v>CUMPLE</v>
      </c>
      <c r="V985" s="51" t="str">
        <f>IF(H985&gt;NORMA!$P$13,"NO CUMPLE","CUMPLE")</f>
        <v>CUMPLE</v>
      </c>
      <c r="W985" s="51" t="str">
        <f>IF(O985&gt;NORMA!$P$14,"NO CUMPLE","CUMPLE")</f>
        <v>NO CUMPLE</v>
      </c>
      <c r="X985" s="51" t="str">
        <f>IF(AND(N985&gt;=NORMA!$Q$4, N985&lt;=NORMA!$R$4),"CUMPLE","NO CUMPLE")</f>
        <v>CUMPLE</v>
      </c>
      <c r="Y985" s="51" t="str">
        <f>IF(I985&gt;NORMA!$P$16,"NO CUMPLE","CUMPLE")</f>
        <v>CUMPLE</v>
      </c>
      <c r="Z985" s="51" t="str">
        <f>IF($M985&lt;NORMA!$P$23,"NO CUMPLE","CUMPLE")</f>
        <v>CUMPLE</v>
      </c>
      <c r="AA985" s="51" t="str">
        <f>IF($E985&gt;NORMA!$P$24,"NO CUMPLE","CUMPLE")</f>
        <v>NO CUMPLE</v>
      </c>
      <c r="AB985" s="51" t="str">
        <f>IF($F985&gt;NORMA!$P$25,"NO CUMPLE","CUMPLE")</f>
        <v>NO CUMPLE</v>
      </c>
      <c r="AC985" s="51" t="str">
        <f>IF($K985&gt;NORMA!$P$26,"NO CUMPLE","CUMPLE")</f>
        <v>NO CUMPLE</v>
      </c>
      <c r="AD985" s="51" t="str">
        <f>IF($J985&gt;NORMA!$P$27,"NO CUMPLE","CUMPLE")</f>
        <v>CUMPLE</v>
      </c>
      <c r="AE985" s="51" t="str">
        <f>IF($G985&gt;NORMA!$P$28,"NO CUMPLE","CUMPLE")</f>
        <v>NO CUMPLE</v>
      </c>
      <c r="AF985" s="51" t="str">
        <f>IF($H985&gt;NORMA!$P$29,"NO CUMPLE","CUMPLE")</f>
        <v>NO CUMPLE</v>
      </c>
      <c r="AG985" s="51" t="str">
        <f>IF($O985&gt;NORMA!$P$30,"NO CUMPLE","CUMPLE")</f>
        <v>NO CUMPLE</v>
      </c>
      <c r="AH985" s="51" t="str">
        <f>IF(AND($N985&gt;=NORMA!$R$18, $N985&lt;=NORMA!$S$18),"CUMPLE","NO CUMPLE")</f>
        <v>CUMPLE</v>
      </c>
      <c r="AI985" s="51" t="str">
        <f>IF($I985&gt;NORMA!$P$32,"NO CUMPLE","CUMPLE")</f>
        <v>NO CUMPLE</v>
      </c>
    </row>
    <row r="986" spans="1:35" ht="14.25" customHeight="1" x14ac:dyDescent="0.35">
      <c r="A986" s="213" t="s">
        <v>121</v>
      </c>
      <c r="B986" s="272" t="s">
        <v>123</v>
      </c>
      <c r="C986" s="240">
        <v>40311</v>
      </c>
      <c r="D986" s="241">
        <v>0.29166666666666702</v>
      </c>
      <c r="E986" s="216">
        <v>22.7</v>
      </c>
      <c r="F986" s="216">
        <v>119</v>
      </c>
      <c r="G986" s="216">
        <v>32</v>
      </c>
      <c r="H986" s="216">
        <v>4.5999999999999996</v>
      </c>
      <c r="I986" s="218">
        <v>3.13</v>
      </c>
      <c r="J986" s="242">
        <v>1.82</v>
      </c>
      <c r="K986" s="218">
        <v>16.23</v>
      </c>
      <c r="L986" s="242">
        <v>1.87800336108</v>
      </c>
      <c r="M986" s="243">
        <v>0.5</v>
      </c>
      <c r="N986" s="243">
        <v>7.45</v>
      </c>
      <c r="O986" s="244">
        <v>4600000</v>
      </c>
      <c r="P986" s="51" t="str">
        <f>IF(M986&lt;NORMA!$P$7,"NO CUMPLE","CUMPLE")</f>
        <v>CUMPLE</v>
      </c>
      <c r="Q986" s="51" t="str">
        <f>IF(E986&gt;NORMA!$P$8,"NO CUMPLE","CUMPLE")</f>
        <v>CUMPLE</v>
      </c>
      <c r="R986" s="51" t="str">
        <f>IF(F986&gt;NORMA!$P$9,"NO CUMPLE","CUMPLE")</f>
        <v>CUMPLE</v>
      </c>
      <c r="S986" s="51" t="str">
        <f>IF(K986&gt;NORMA!$P$10,"NO CUMPLE","CUMPLE")</f>
        <v>CUMPLE</v>
      </c>
      <c r="T986" s="51" t="str">
        <f>IF(J986&gt;NORMA!$P$11,"NO CUMPLE","CUMPLE")</f>
        <v>CUMPLE</v>
      </c>
      <c r="U986" s="51" t="str">
        <f>IF(G986&gt;NORMA!$P$12,"NO CUMPLE","CUMPLE")</f>
        <v>CUMPLE</v>
      </c>
      <c r="V986" s="51" t="str">
        <f>IF(H986&gt;NORMA!$P$13,"NO CUMPLE","CUMPLE")</f>
        <v>CUMPLE</v>
      </c>
      <c r="W986" s="51" t="str">
        <f>IF(O986&gt;NORMA!$P$14,"NO CUMPLE","CUMPLE")</f>
        <v>NO CUMPLE</v>
      </c>
      <c r="X986" s="51" t="str">
        <f>IF(AND(N986&gt;=NORMA!$Q$4, N986&lt;=NORMA!$R$4),"CUMPLE","NO CUMPLE")</f>
        <v>CUMPLE</v>
      </c>
      <c r="Y986" s="51" t="str">
        <f>IF(I986&gt;NORMA!$P$16,"NO CUMPLE","CUMPLE")</f>
        <v>NO CUMPLE</v>
      </c>
      <c r="Z986" s="51" t="str">
        <f>IF($M986&lt;NORMA!$P$23,"NO CUMPLE","CUMPLE")</f>
        <v>CUMPLE</v>
      </c>
      <c r="AA986" s="51" t="str">
        <f>IF($E986&gt;NORMA!$P$24,"NO CUMPLE","CUMPLE")</f>
        <v>NO CUMPLE</v>
      </c>
      <c r="AB986" s="51" t="str">
        <f>IF($F986&gt;NORMA!$P$25,"NO CUMPLE","CUMPLE")</f>
        <v>NO CUMPLE</v>
      </c>
      <c r="AC986" s="51" t="str">
        <f>IF($K986&gt;NORMA!$P$26,"NO CUMPLE","CUMPLE")</f>
        <v>NO CUMPLE</v>
      </c>
      <c r="AD986" s="51" t="str">
        <f>IF($J986&gt;NORMA!$P$27,"NO CUMPLE","CUMPLE")</f>
        <v>CUMPLE</v>
      </c>
      <c r="AE986" s="51" t="str">
        <f>IF($G986&gt;NORMA!$P$28,"NO CUMPLE","CUMPLE")</f>
        <v>CUMPLE</v>
      </c>
      <c r="AF986" s="51" t="str">
        <f>IF($H986&gt;NORMA!$P$29,"NO CUMPLE","CUMPLE")</f>
        <v>CUMPLE</v>
      </c>
      <c r="AG986" s="51" t="str">
        <f>IF($O986&gt;NORMA!$P$30,"NO CUMPLE","CUMPLE")</f>
        <v>NO CUMPLE</v>
      </c>
      <c r="AH986" s="51" t="str">
        <f>IF(AND($N986&gt;=NORMA!$R$18, $N986&lt;=NORMA!$S$18),"CUMPLE","NO CUMPLE")</f>
        <v>CUMPLE</v>
      </c>
      <c r="AI986" s="51" t="str">
        <f>IF($I986&gt;NORMA!$P$32,"NO CUMPLE","CUMPLE")</f>
        <v>NO CUMPLE</v>
      </c>
    </row>
    <row r="987" spans="1:35" ht="14.25" customHeight="1" x14ac:dyDescent="0.35">
      <c r="A987" s="213" t="s">
        <v>124</v>
      </c>
      <c r="B987" s="217" t="s">
        <v>123</v>
      </c>
      <c r="C987" s="240">
        <v>40311</v>
      </c>
      <c r="D987" s="241">
        <v>0.5</v>
      </c>
      <c r="E987" s="216">
        <v>258</v>
      </c>
      <c r="F987" s="216">
        <v>605</v>
      </c>
      <c r="G987" s="216">
        <v>248</v>
      </c>
      <c r="H987" s="216">
        <v>224</v>
      </c>
      <c r="I987" s="218">
        <v>7.78</v>
      </c>
      <c r="J987" s="242">
        <v>7.14</v>
      </c>
      <c r="K987" s="218">
        <v>69.540000000000006</v>
      </c>
      <c r="L987" s="242">
        <v>1.8880445723920001</v>
      </c>
      <c r="M987" s="243">
        <v>0.1</v>
      </c>
      <c r="N987" s="243">
        <v>8.1300000000000008</v>
      </c>
      <c r="O987" s="244">
        <v>46000000</v>
      </c>
      <c r="P987" s="51" t="str">
        <f>IF(M987&lt;NORMA!$P$7,"NO CUMPLE","CUMPLE")</f>
        <v>NO CUMPLE</v>
      </c>
      <c r="Q987" s="51" t="str">
        <f>IF(E987&gt;NORMA!$P$8,"NO CUMPLE","CUMPLE")</f>
        <v>NO CUMPLE</v>
      </c>
      <c r="R987" s="51" t="str">
        <f>IF(F987&gt;NORMA!$P$9,"NO CUMPLE","CUMPLE")</f>
        <v>NO CUMPLE</v>
      </c>
      <c r="S987" s="51" t="str">
        <f>IF(K987&gt;NORMA!$P$10,"NO CUMPLE","CUMPLE")</f>
        <v>NO CUMPLE</v>
      </c>
      <c r="T987" s="51" t="str">
        <f>IF(J987&gt;NORMA!$P$11,"NO CUMPLE","CUMPLE")</f>
        <v>CUMPLE</v>
      </c>
      <c r="U987" s="51" t="str">
        <f>IF(G987&gt;NORMA!$P$12,"NO CUMPLE","CUMPLE")</f>
        <v>CUMPLE</v>
      </c>
      <c r="V987" s="51" t="str">
        <f>IF(H987&gt;NORMA!$P$13,"NO CUMPLE","CUMPLE")</f>
        <v>NO CUMPLE</v>
      </c>
      <c r="W987" s="51" t="str">
        <f>IF(O987&gt;NORMA!$P$14,"NO CUMPLE","CUMPLE")</f>
        <v>NO CUMPLE</v>
      </c>
      <c r="X987" s="51" t="str">
        <f>IF(AND(N987&gt;=NORMA!$Q$4, N987&lt;=NORMA!$R$4),"CUMPLE","NO CUMPLE")</f>
        <v>CUMPLE</v>
      </c>
      <c r="Y987" s="51" t="str">
        <f>IF(I987&gt;NORMA!$P$16,"NO CUMPLE","CUMPLE")</f>
        <v>NO CUMPLE</v>
      </c>
      <c r="Z987" s="51" t="str">
        <f>IF($M987&lt;NORMA!$P$23,"NO CUMPLE","CUMPLE")</f>
        <v>CUMPLE</v>
      </c>
      <c r="AA987" s="51" t="str">
        <f>IF($E987&gt;NORMA!$P$24,"NO CUMPLE","CUMPLE")</f>
        <v>NO CUMPLE</v>
      </c>
      <c r="AB987" s="51" t="str">
        <f>IF($F987&gt;NORMA!$P$25,"NO CUMPLE","CUMPLE")</f>
        <v>NO CUMPLE</v>
      </c>
      <c r="AC987" s="51" t="str">
        <f>IF($K987&gt;NORMA!$P$26,"NO CUMPLE","CUMPLE")</f>
        <v>NO CUMPLE</v>
      </c>
      <c r="AD987" s="51" t="str">
        <f>IF($J987&gt;NORMA!$P$27,"NO CUMPLE","CUMPLE")</f>
        <v>NO CUMPLE</v>
      </c>
      <c r="AE987" s="51" t="str">
        <f>IF($G987&gt;NORMA!$P$28,"NO CUMPLE","CUMPLE")</f>
        <v>NO CUMPLE</v>
      </c>
      <c r="AF987" s="51" t="str">
        <f>IF($H987&gt;NORMA!$P$29,"NO CUMPLE","CUMPLE")</f>
        <v>NO CUMPLE</v>
      </c>
      <c r="AG987" s="51" t="str">
        <f>IF($O987&gt;NORMA!$P$30,"NO CUMPLE","CUMPLE")</f>
        <v>NO CUMPLE</v>
      </c>
      <c r="AH987" s="51" t="str">
        <f>IF(AND($N987&gt;=NORMA!$R$18, $N987&lt;=NORMA!$S$18),"CUMPLE","NO CUMPLE")</f>
        <v>CUMPLE</v>
      </c>
      <c r="AI987" s="51" t="str">
        <f>IF($I987&gt;NORMA!$P$32,"NO CUMPLE","CUMPLE")</f>
        <v>NO CUMPLE</v>
      </c>
    </row>
    <row r="988" spans="1:35" ht="14.25" customHeight="1" x14ac:dyDescent="0.35">
      <c r="A988" s="213" t="s">
        <v>125</v>
      </c>
      <c r="B988" s="217" t="s">
        <v>123</v>
      </c>
      <c r="C988" s="240">
        <v>40312</v>
      </c>
      <c r="D988" s="241">
        <v>0.52083333333333304</v>
      </c>
      <c r="E988" s="216">
        <v>123</v>
      </c>
      <c r="F988" s="216">
        <v>282</v>
      </c>
      <c r="G988" s="216">
        <v>197</v>
      </c>
      <c r="H988" s="216">
        <v>43.4</v>
      </c>
      <c r="I988" s="218">
        <v>4.3600000000000003</v>
      </c>
      <c r="J988" s="242">
        <v>3.32</v>
      </c>
      <c r="K988" s="218">
        <v>29.08</v>
      </c>
      <c r="L988" s="242">
        <v>4.1806738262912004</v>
      </c>
      <c r="M988" s="243">
        <v>0.1</v>
      </c>
      <c r="N988" s="243">
        <v>7.94</v>
      </c>
      <c r="O988" s="244">
        <v>11000000</v>
      </c>
      <c r="P988" s="51" t="str">
        <f>IF(M988&lt;NORMA!$P$7,"NO CUMPLE","CUMPLE")</f>
        <v>NO CUMPLE</v>
      </c>
      <c r="Q988" s="51" t="str">
        <f>IF(E988&gt;NORMA!$P$8,"NO CUMPLE","CUMPLE")</f>
        <v>CUMPLE</v>
      </c>
      <c r="R988" s="51" t="str">
        <f>IF(F988&gt;NORMA!$P$9,"NO CUMPLE","CUMPLE")</f>
        <v>CUMPLE</v>
      </c>
      <c r="S988" s="51" t="str">
        <f>IF(K988&gt;NORMA!$P$10,"NO CUMPLE","CUMPLE")</f>
        <v>CUMPLE</v>
      </c>
      <c r="T988" s="51" t="str">
        <f>IF(J988&gt;NORMA!$P$11,"NO CUMPLE","CUMPLE")</f>
        <v>CUMPLE</v>
      </c>
      <c r="U988" s="51" t="str">
        <f>IF(G988&gt;NORMA!$P$12,"NO CUMPLE","CUMPLE")</f>
        <v>CUMPLE</v>
      </c>
      <c r="V988" s="51" t="str">
        <f>IF(H988&gt;NORMA!$P$13,"NO CUMPLE","CUMPLE")</f>
        <v>CUMPLE</v>
      </c>
      <c r="W988" s="51" t="str">
        <f>IF(O988&gt;NORMA!$P$14,"NO CUMPLE","CUMPLE")</f>
        <v>NO CUMPLE</v>
      </c>
      <c r="X988" s="51" t="str">
        <f>IF(AND(N988&gt;=NORMA!$Q$4, N988&lt;=NORMA!$R$4),"CUMPLE","NO CUMPLE")</f>
        <v>CUMPLE</v>
      </c>
      <c r="Y988" s="51" t="str">
        <f>IF(I988&gt;NORMA!$P$16,"NO CUMPLE","CUMPLE")</f>
        <v>NO CUMPLE</v>
      </c>
      <c r="Z988" s="51" t="str">
        <f>IF($M988&lt;NORMA!$P$23,"NO CUMPLE","CUMPLE")</f>
        <v>CUMPLE</v>
      </c>
      <c r="AA988" s="51" t="str">
        <f>IF($E988&gt;NORMA!$P$24,"NO CUMPLE","CUMPLE")</f>
        <v>NO CUMPLE</v>
      </c>
      <c r="AB988" s="51" t="str">
        <f>IF($F988&gt;NORMA!$P$25,"NO CUMPLE","CUMPLE")</f>
        <v>NO CUMPLE</v>
      </c>
      <c r="AC988" s="51" t="str">
        <f>IF($K988&gt;NORMA!$P$26,"NO CUMPLE","CUMPLE")</f>
        <v>NO CUMPLE</v>
      </c>
      <c r="AD988" s="51" t="str">
        <f>IF($J988&gt;NORMA!$P$27,"NO CUMPLE","CUMPLE")</f>
        <v>NO CUMPLE</v>
      </c>
      <c r="AE988" s="51" t="str">
        <f>IF($G988&gt;NORMA!$P$28,"NO CUMPLE","CUMPLE")</f>
        <v>NO CUMPLE</v>
      </c>
      <c r="AF988" s="51" t="str">
        <f>IF($H988&gt;NORMA!$P$29,"NO CUMPLE","CUMPLE")</f>
        <v>NO CUMPLE</v>
      </c>
      <c r="AG988" s="51" t="str">
        <f>IF($O988&gt;NORMA!$P$30,"NO CUMPLE","CUMPLE")</f>
        <v>NO CUMPLE</v>
      </c>
      <c r="AH988" s="51" t="str">
        <f>IF(AND($N988&gt;=NORMA!$R$18, $N988&lt;=NORMA!$S$18),"CUMPLE","NO CUMPLE")</f>
        <v>CUMPLE</v>
      </c>
      <c r="AI988" s="51" t="str">
        <f>IF($I988&gt;NORMA!$P$32,"NO CUMPLE","CUMPLE")</f>
        <v>NO CUMPLE</v>
      </c>
    </row>
    <row r="989" spans="1:35" ht="14.25" customHeight="1" x14ac:dyDescent="0.35">
      <c r="A989" s="213" t="s">
        <v>122</v>
      </c>
      <c r="B989" s="217" t="s">
        <v>123</v>
      </c>
      <c r="C989" s="240">
        <v>40318</v>
      </c>
      <c r="D989" s="241">
        <v>0.54166666666666696</v>
      </c>
      <c r="E989" s="216">
        <v>158</v>
      </c>
      <c r="F989" s="216">
        <v>475</v>
      </c>
      <c r="G989" s="216">
        <v>535</v>
      </c>
      <c r="H989" s="216">
        <v>60.3</v>
      </c>
      <c r="I989" s="218">
        <v>5.89</v>
      </c>
      <c r="J989" s="242">
        <v>5.59</v>
      </c>
      <c r="K989" s="218">
        <v>46.1</v>
      </c>
      <c r="L989" s="242">
        <v>3.4311237346399999</v>
      </c>
      <c r="M989" s="243">
        <v>0.1</v>
      </c>
      <c r="N989" s="243">
        <v>8.0399999999999991</v>
      </c>
      <c r="O989" s="244">
        <v>9300000</v>
      </c>
      <c r="P989" s="51" t="str">
        <f>IF(M989&lt;NORMA!$P$7,"NO CUMPLE","CUMPLE")</f>
        <v>NO CUMPLE</v>
      </c>
      <c r="Q989" s="51" t="str">
        <f>IF(E989&gt;NORMA!$P$8,"NO CUMPLE","CUMPLE")</f>
        <v>CUMPLE</v>
      </c>
      <c r="R989" s="51" t="str">
        <f>IF(F989&gt;NORMA!$P$9,"NO CUMPLE","CUMPLE")</f>
        <v>CUMPLE</v>
      </c>
      <c r="S989" s="51" t="str">
        <f>IF(K989&gt;NORMA!$P$10,"NO CUMPLE","CUMPLE")</f>
        <v>CUMPLE</v>
      </c>
      <c r="T989" s="51" t="str">
        <f>IF(J989&gt;NORMA!$P$11,"NO CUMPLE","CUMPLE")</f>
        <v>CUMPLE</v>
      </c>
      <c r="U989" s="51" t="str">
        <f>IF(G989&gt;NORMA!$P$12,"NO CUMPLE","CUMPLE")</f>
        <v>NO CUMPLE</v>
      </c>
      <c r="V989" s="51" t="str">
        <f>IF(H989&gt;NORMA!$P$13,"NO CUMPLE","CUMPLE")</f>
        <v>NO CUMPLE</v>
      </c>
      <c r="W989" s="51" t="str">
        <f>IF(O989&gt;NORMA!$P$14,"NO CUMPLE","CUMPLE")</f>
        <v>NO CUMPLE</v>
      </c>
      <c r="X989" s="51" t="str">
        <f>IF(AND(N989&gt;=NORMA!$Q$4, N989&lt;=NORMA!$R$4),"CUMPLE","NO CUMPLE")</f>
        <v>CUMPLE</v>
      </c>
      <c r="Y989" s="51" t="str">
        <f>IF(I989&gt;NORMA!$P$16,"NO CUMPLE","CUMPLE")</f>
        <v>NO CUMPLE</v>
      </c>
      <c r="Z989" s="51" t="str">
        <f>IF($M989&lt;NORMA!$P$23,"NO CUMPLE","CUMPLE")</f>
        <v>CUMPLE</v>
      </c>
      <c r="AA989" s="51" t="str">
        <f>IF($E989&gt;NORMA!$P$24,"NO CUMPLE","CUMPLE")</f>
        <v>NO CUMPLE</v>
      </c>
      <c r="AB989" s="51" t="str">
        <f>IF($F989&gt;NORMA!$P$25,"NO CUMPLE","CUMPLE")</f>
        <v>NO CUMPLE</v>
      </c>
      <c r="AC989" s="51" t="str">
        <f>IF($K989&gt;NORMA!$P$26,"NO CUMPLE","CUMPLE")</f>
        <v>NO CUMPLE</v>
      </c>
      <c r="AD989" s="51" t="str">
        <f>IF($J989&gt;NORMA!$P$27,"NO CUMPLE","CUMPLE")</f>
        <v>NO CUMPLE</v>
      </c>
      <c r="AE989" s="51" t="str">
        <f>IF($G989&gt;NORMA!$P$28,"NO CUMPLE","CUMPLE")</f>
        <v>NO CUMPLE</v>
      </c>
      <c r="AF989" s="51" t="str">
        <f>IF($H989&gt;NORMA!$P$29,"NO CUMPLE","CUMPLE")</f>
        <v>NO CUMPLE</v>
      </c>
      <c r="AG989" s="51" t="str">
        <f>IF($O989&gt;NORMA!$P$30,"NO CUMPLE","CUMPLE")</f>
        <v>NO CUMPLE</v>
      </c>
      <c r="AH989" s="51" t="str">
        <f>IF(AND($N989&gt;=NORMA!$R$18, $N989&lt;=NORMA!$S$18),"CUMPLE","NO CUMPLE")</f>
        <v>CUMPLE</v>
      </c>
      <c r="AI989" s="51" t="str">
        <f>IF($I989&gt;NORMA!$P$32,"NO CUMPLE","CUMPLE")</f>
        <v>NO CUMPLE</v>
      </c>
    </row>
    <row r="990" spans="1:35" ht="14.25" customHeight="1" x14ac:dyDescent="0.35">
      <c r="A990" s="213" t="s">
        <v>125</v>
      </c>
      <c r="B990" s="217" t="s">
        <v>123</v>
      </c>
      <c r="C990" s="240">
        <v>40330</v>
      </c>
      <c r="D990" s="241">
        <v>0.1875</v>
      </c>
      <c r="E990" s="216">
        <v>12.3</v>
      </c>
      <c r="F990" s="216">
        <v>29.2</v>
      </c>
      <c r="G990" s="216">
        <v>139</v>
      </c>
      <c r="H990" s="216">
        <v>4.9000000000000004</v>
      </c>
      <c r="I990" s="218">
        <v>0.51</v>
      </c>
      <c r="J990" s="242">
        <v>0.89</v>
      </c>
      <c r="K990" s="218">
        <v>10.45</v>
      </c>
      <c r="L990" s="242">
        <v>5.2936090094079997</v>
      </c>
      <c r="M990" s="243">
        <v>3.87</v>
      </c>
      <c r="N990" s="243">
        <v>7.24</v>
      </c>
      <c r="O990" s="244">
        <v>46000</v>
      </c>
      <c r="P990" s="51" t="str">
        <f>IF(M990&lt;NORMA!$P$7,"NO CUMPLE","CUMPLE")</f>
        <v>CUMPLE</v>
      </c>
      <c r="Q990" s="51" t="str">
        <f>IF(E990&gt;NORMA!$P$8,"NO CUMPLE","CUMPLE")</f>
        <v>CUMPLE</v>
      </c>
      <c r="R990" s="51" t="str">
        <f>IF(F990&gt;NORMA!$P$9,"NO CUMPLE","CUMPLE")</f>
        <v>CUMPLE</v>
      </c>
      <c r="S990" s="51" t="str">
        <f>IF(K990&gt;NORMA!$P$10,"NO CUMPLE","CUMPLE")</f>
        <v>CUMPLE</v>
      </c>
      <c r="T990" s="51" t="str">
        <f>IF(J990&gt;NORMA!$P$11,"NO CUMPLE","CUMPLE")</f>
        <v>CUMPLE</v>
      </c>
      <c r="U990" s="51" t="str">
        <f>IF(G990&gt;NORMA!$P$12,"NO CUMPLE","CUMPLE")</f>
        <v>CUMPLE</v>
      </c>
      <c r="V990" s="51" t="str">
        <f>IF(H990&gt;NORMA!$P$13,"NO CUMPLE","CUMPLE")</f>
        <v>CUMPLE</v>
      </c>
      <c r="W990" s="51" t="str">
        <f>IF(O990&gt;NORMA!$P$14,"NO CUMPLE","CUMPLE")</f>
        <v>CUMPLE</v>
      </c>
      <c r="X990" s="51" t="str">
        <f>IF(AND(N990&gt;=NORMA!$Q$4, N990&lt;=NORMA!$R$4),"CUMPLE","NO CUMPLE")</f>
        <v>CUMPLE</v>
      </c>
      <c r="Y990" s="51" t="str">
        <f>IF(I990&gt;NORMA!$P$16,"NO CUMPLE","CUMPLE")</f>
        <v>CUMPLE</v>
      </c>
      <c r="Z990" s="51" t="str">
        <f>IF($M990&lt;NORMA!$P$23,"NO CUMPLE","CUMPLE")</f>
        <v>CUMPLE</v>
      </c>
      <c r="AA990" s="51" t="str">
        <f>IF($E990&gt;NORMA!$P$24,"NO CUMPLE","CUMPLE")</f>
        <v>CUMPLE</v>
      </c>
      <c r="AB990" s="51" t="str">
        <f>IF($F990&gt;NORMA!$P$25,"NO CUMPLE","CUMPLE")</f>
        <v>CUMPLE</v>
      </c>
      <c r="AC990" s="51" t="str">
        <f>IF($K990&gt;NORMA!$P$26,"NO CUMPLE","CUMPLE")</f>
        <v>NO CUMPLE</v>
      </c>
      <c r="AD990" s="51" t="str">
        <f>IF($J990&gt;NORMA!$P$27,"NO CUMPLE","CUMPLE")</f>
        <v>CUMPLE</v>
      </c>
      <c r="AE990" s="51" t="str">
        <f>IF($G990&gt;NORMA!$P$28,"NO CUMPLE","CUMPLE")</f>
        <v>NO CUMPLE</v>
      </c>
      <c r="AF990" s="51" t="str">
        <f>IF($H990&gt;NORMA!$P$29,"NO CUMPLE","CUMPLE")</f>
        <v>CUMPLE</v>
      </c>
      <c r="AG990" s="51" t="str">
        <f>IF($O990&gt;NORMA!$P$30,"NO CUMPLE","CUMPLE")</f>
        <v>CUMPLE</v>
      </c>
      <c r="AH990" s="51" t="str">
        <f>IF(AND($N990&gt;=NORMA!$R$18, $N990&lt;=NORMA!$S$18),"CUMPLE","NO CUMPLE")</f>
        <v>CUMPLE</v>
      </c>
      <c r="AI990" s="51" t="str">
        <f>IF($I990&gt;NORMA!$P$32,"NO CUMPLE","CUMPLE")</f>
        <v>CUMPLE</v>
      </c>
    </row>
    <row r="991" spans="1:35" ht="14.25" customHeight="1" x14ac:dyDescent="0.35">
      <c r="A991" s="213" t="s">
        <v>124</v>
      </c>
      <c r="B991" s="217" t="s">
        <v>123</v>
      </c>
      <c r="C991" s="240">
        <v>40331</v>
      </c>
      <c r="D991" s="241">
        <v>0.16666666666666699</v>
      </c>
      <c r="E991" s="216">
        <v>19.5</v>
      </c>
      <c r="F991" s="216">
        <v>34</v>
      </c>
      <c r="G991" s="216">
        <v>115</v>
      </c>
      <c r="H991" s="245">
        <v>3.6</v>
      </c>
      <c r="I991" s="218">
        <v>1.04</v>
      </c>
      <c r="J991" s="242">
        <v>1.1599999999999999</v>
      </c>
      <c r="K991" s="218">
        <v>10.35</v>
      </c>
      <c r="L991" s="242">
        <v>3.2065160192639999</v>
      </c>
      <c r="M991" s="243">
        <v>3.76</v>
      </c>
      <c r="N991" s="243">
        <v>7.2</v>
      </c>
      <c r="O991" s="244">
        <v>110000</v>
      </c>
      <c r="P991" s="51" t="str">
        <f>IF(M991&lt;NORMA!$P$7,"NO CUMPLE","CUMPLE")</f>
        <v>CUMPLE</v>
      </c>
      <c r="Q991" s="51" t="str">
        <f>IF(E991&gt;NORMA!$P$8,"NO CUMPLE","CUMPLE")</f>
        <v>CUMPLE</v>
      </c>
      <c r="R991" s="51" t="str">
        <f>IF(F991&gt;NORMA!$P$9,"NO CUMPLE","CUMPLE")</f>
        <v>CUMPLE</v>
      </c>
      <c r="S991" s="51" t="str">
        <f>IF(K991&gt;NORMA!$P$10,"NO CUMPLE","CUMPLE")</f>
        <v>CUMPLE</v>
      </c>
      <c r="T991" s="51" t="str">
        <f>IF(J991&gt;NORMA!$P$11,"NO CUMPLE","CUMPLE")</f>
        <v>CUMPLE</v>
      </c>
      <c r="U991" s="51" t="str">
        <f>IF(G991&gt;NORMA!$P$12,"NO CUMPLE","CUMPLE")</f>
        <v>CUMPLE</v>
      </c>
      <c r="V991" s="51" t="str">
        <f>IF(H991&gt;NORMA!$P$13,"NO CUMPLE","CUMPLE")</f>
        <v>CUMPLE</v>
      </c>
      <c r="W991" s="51" t="str">
        <f>IF(O991&gt;NORMA!$P$14,"NO CUMPLE","CUMPLE")</f>
        <v>CUMPLE</v>
      </c>
      <c r="X991" s="51" t="str">
        <f>IF(AND(N991&gt;=NORMA!$Q$4, N991&lt;=NORMA!$R$4),"CUMPLE","NO CUMPLE")</f>
        <v>CUMPLE</v>
      </c>
      <c r="Y991" s="51" t="str">
        <f>IF(I991&gt;NORMA!$P$16,"NO CUMPLE","CUMPLE")</f>
        <v>CUMPLE</v>
      </c>
      <c r="Z991" s="51" t="str">
        <f>IF($M991&lt;NORMA!$P$23,"NO CUMPLE","CUMPLE")</f>
        <v>CUMPLE</v>
      </c>
      <c r="AA991" s="51" t="str">
        <f>IF($E991&gt;NORMA!$P$24,"NO CUMPLE","CUMPLE")</f>
        <v>CUMPLE</v>
      </c>
      <c r="AB991" s="51" t="str">
        <f>IF($F991&gt;NORMA!$P$25,"NO CUMPLE","CUMPLE")</f>
        <v>CUMPLE</v>
      </c>
      <c r="AC991" s="51" t="str">
        <f>IF($K991&gt;NORMA!$P$26,"NO CUMPLE","CUMPLE")</f>
        <v>NO CUMPLE</v>
      </c>
      <c r="AD991" s="51" t="str">
        <f>IF($J991&gt;NORMA!$P$27,"NO CUMPLE","CUMPLE")</f>
        <v>CUMPLE</v>
      </c>
      <c r="AE991" s="51" t="str">
        <f>IF($G991&gt;NORMA!$P$28,"NO CUMPLE","CUMPLE")</f>
        <v>NO CUMPLE</v>
      </c>
      <c r="AF991" s="51" t="str">
        <f>IF($H991&gt;NORMA!$P$29,"NO CUMPLE","CUMPLE")</f>
        <v>CUMPLE</v>
      </c>
      <c r="AG991" s="51" t="str">
        <f>IF($O991&gt;NORMA!$P$30,"NO CUMPLE","CUMPLE")</f>
        <v>NO CUMPLE</v>
      </c>
      <c r="AH991" s="51" t="str">
        <f>IF(AND($N991&gt;=NORMA!$R$18, $N991&lt;=NORMA!$S$18),"CUMPLE","NO CUMPLE")</f>
        <v>CUMPLE</v>
      </c>
      <c r="AI991" s="51" t="str">
        <f>IF($I991&gt;NORMA!$P$32,"NO CUMPLE","CUMPLE")</f>
        <v>NO CUMPLE</v>
      </c>
    </row>
    <row r="992" spans="1:35" ht="14.25" customHeight="1" x14ac:dyDescent="0.35">
      <c r="A992" s="213" t="s">
        <v>121</v>
      </c>
      <c r="B992" s="272" t="s">
        <v>123</v>
      </c>
      <c r="C992" s="240">
        <v>40333</v>
      </c>
      <c r="D992" s="241">
        <v>0.16666666666666699</v>
      </c>
      <c r="E992" s="216">
        <v>3.6</v>
      </c>
      <c r="F992" s="216">
        <v>24</v>
      </c>
      <c r="G992" s="216">
        <v>53</v>
      </c>
      <c r="H992" s="245">
        <v>3.6</v>
      </c>
      <c r="I992" s="218">
        <v>0.56000000000000005</v>
      </c>
      <c r="J992" s="242">
        <v>0.81</v>
      </c>
      <c r="K992" s="218">
        <v>6.66</v>
      </c>
      <c r="L992" s="242">
        <v>4.0117629817919997</v>
      </c>
      <c r="M992" s="243">
        <v>3.92</v>
      </c>
      <c r="N992" s="243">
        <v>6.95</v>
      </c>
      <c r="O992" s="244">
        <v>4600</v>
      </c>
      <c r="P992" s="51" t="str">
        <f>IF(M992&lt;NORMA!$P$7,"NO CUMPLE","CUMPLE")</f>
        <v>CUMPLE</v>
      </c>
      <c r="Q992" s="51" t="str">
        <f>IF(E992&gt;NORMA!$P$8,"NO CUMPLE","CUMPLE")</f>
        <v>CUMPLE</v>
      </c>
      <c r="R992" s="51" t="str">
        <f>IF(F992&gt;NORMA!$P$9,"NO CUMPLE","CUMPLE")</f>
        <v>CUMPLE</v>
      </c>
      <c r="S992" s="51" t="str">
        <f>IF(K992&gt;NORMA!$P$10,"NO CUMPLE","CUMPLE")</f>
        <v>CUMPLE</v>
      </c>
      <c r="T992" s="51" t="str">
        <f>IF(J992&gt;NORMA!$P$11,"NO CUMPLE","CUMPLE")</f>
        <v>CUMPLE</v>
      </c>
      <c r="U992" s="51" t="str">
        <f>IF(G992&gt;NORMA!$P$12,"NO CUMPLE","CUMPLE")</f>
        <v>CUMPLE</v>
      </c>
      <c r="V992" s="51" t="str">
        <f>IF(H992&gt;NORMA!$P$13,"NO CUMPLE","CUMPLE")</f>
        <v>CUMPLE</v>
      </c>
      <c r="W992" s="51" t="str">
        <f>IF(O992&gt;NORMA!$P$14,"NO CUMPLE","CUMPLE")</f>
        <v>CUMPLE</v>
      </c>
      <c r="X992" s="51" t="str">
        <f>IF(AND(N992&gt;=NORMA!$Q$4, N992&lt;=NORMA!$R$4),"CUMPLE","NO CUMPLE")</f>
        <v>CUMPLE</v>
      </c>
      <c r="Y992" s="51" t="str">
        <f>IF(I992&gt;NORMA!$P$16,"NO CUMPLE","CUMPLE")</f>
        <v>CUMPLE</v>
      </c>
      <c r="Z992" s="51" t="str">
        <f>IF($M992&lt;NORMA!$P$23,"NO CUMPLE","CUMPLE")</f>
        <v>CUMPLE</v>
      </c>
      <c r="AA992" s="51" t="str">
        <f>IF($E992&gt;NORMA!$P$24,"NO CUMPLE","CUMPLE")</f>
        <v>CUMPLE</v>
      </c>
      <c r="AB992" s="51" t="str">
        <f>IF($F992&gt;NORMA!$P$25,"NO CUMPLE","CUMPLE")</f>
        <v>CUMPLE</v>
      </c>
      <c r="AC992" s="51" t="str">
        <f>IF($K992&gt;NORMA!$P$26,"NO CUMPLE","CUMPLE")</f>
        <v>CUMPLE</v>
      </c>
      <c r="AD992" s="51" t="str">
        <f>IF($J992&gt;NORMA!$P$27,"NO CUMPLE","CUMPLE")</f>
        <v>CUMPLE</v>
      </c>
      <c r="AE992" s="51" t="str">
        <f>IF($G992&gt;NORMA!$P$28,"NO CUMPLE","CUMPLE")</f>
        <v>CUMPLE</v>
      </c>
      <c r="AF992" s="51" t="str">
        <f>IF($H992&gt;NORMA!$P$29,"NO CUMPLE","CUMPLE")</f>
        <v>CUMPLE</v>
      </c>
      <c r="AG992" s="51" t="str">
        <f>IF($O992&gt;NORMA!$P$30,"NO CUMPLE","CUMPLE")</f>
        <v>CUMPLE</v>
      </c>
      <c r="AH992" s="51" t="str">
        <f>IF(AND($N992&gt;=NORMA!$R$18, $N992&lt;=NORMA!$S$18),"CUMPLE","NO CUMPLE")</f>
        <v>CUMPLE</v>
      </c>
      <c r="AI992" s="51" t="str">
        <f>IF($I992&gt;NORMA!$P$32,"NO CUMPLE","CUMPLE")</f>
        <v>CUMPLE</v>
      </c>
    </row>
    <row r="993" spans="1:35" ht="14.25" customHeight="1" x14ac:dyDescent="0.35">
      <c r="A993" s="213" t="s">
        <v>122</v>
      </c>
      <c r="B993" s="217" t="s">
        <v>123</v>
      </c>
      <c r="C993" s="240">
        <v>40337</v>
      </c>
      <c r="D993" s="241">
        <v>0.16666666666666699</v>
      </c>
      <c r="E993" s="216">
        <v>26</v>
      </c>
      <c r="F993" s="216">
        <v>54</v>
      </c>
      <c r="G993" s="216">
        <v>81</v>
      </c>
      <c r="H993" s="216">
        <v>10.7</v>
      </c>
      <c r="I993" s="218">
        <v>3.51</v>
      </c>
      <c r="J993" s="242">
        <v>1.37</v>
      </c>
      <c r="K993" s="218">
        <v>12.97</v>
      </c>
      <c r="L993" s="242">
        <v>6.1108056599999996</v>
      </c>
      <c r="M993" s="243">
        <v>2.29</v>
      </c>
      <c r="N993" s="243">
        <v>7.41</v>
      </c>
      <c r="O993" s="244">
        <v>930000</v>
      </c>
      <c r="P993" s="51" t="str">
        <f>IF(M993&lt;NORMA!$P$7,"NO CUMPLE","CUMPLE")</f>
        <v>CUMPLE</v>
      </c>
      <c r="Q993" s="51" t="str">
        <f>IF(E993&gt;NORMA!$P$8,"NO CUMPLE","CUMPLE")</f>
        <v>CUMPLE</v>
      </c>
      <c r="R993" s="51" t="str">
        <f>IF(F993&gt;NORMA!$P$9,"NO CUMPLE","CUMPLE")</f>
        <v>CUMPLE</v>
      </c>
      <c r="S993" s="51" t="str">
        <f>IF(K993&gt;NORMA!$P$10,"NO CUMPLE","CUMPLE")</f>
        <v>CUMPLE</v>
      </c>
      <c r="T993" s="51" t="str">
        <f>IF(J993&gt;NORMA!$P$11,"NO CUMPLE","CUMPLE")</f>
        <v>CUMPLE</v>
      </c>
      <c r="U993" s="51" t="str">
        <f>IF(G993&gt;NORMA!$P$12,"NO CUMPLE","CUMPLE")</f>
        <v>CUMPLE</v>
      </c>
      <c r="V993" s="51" t="str">
        <f>IF(H993&gt;NORMA!$P$13,"NO CUMPLE","CUMPLE")</f>
        <v>CUMPLE</v>
      </c>
      <c r="W993" s="51" t="str">
        <f>IF(O993&gt;NORMA!$P$14,"NO CUMPLE","CUMPLE")</f>
        <v>CUMPLE</v>
      </c>
      <c r="X993" s="51" t="str">
        <f>IF(AND(N993&gt;=NORMA!$Q$4, N993&lt;=NORMA!$R$4),"CUMPLE","NO CUMPLE")</f>
        <v>CUMPLE</v>
      </c>
      <c r="Y993" s="51" t="str">
        <f>IF(I993&gt;NORMA!$P$16,"NO CUMPLE","CUMPLE")</f>
        <v>NO CUMPLE</v>
      </c>
      <c r="Z993" s="51" t="str">
        <f>IF($M993&lt;NORMA!$P$23,"NO CUMPLE","CUMPLE")</f>
        <v>CUMPLE</v>
      </c>
      <c r="AA993" s="51" t="str">
        <f>IF($E993&gt;NORMA!$P$24,"NO CUMPLE","CUMPLE")</f>
        <v>NO CUMPLE</v>
      </c>
      <c r="AB993" s="51" t="str">
        <f>IF($F993&gt;NORMA!$P$25,"NO CUMPLE","CUMPLE")</f>
        <v>NO CUMPLE</v>
      </c>
      <c r="AC993" s="51" t="str">
        <f>IF($K993&gt;NORMA!$P$26,"NO CUMPLE","CUMPLE")</f>
        <v>NO CUMPLE</v>
      </c>
      <c r="AD993" s="51" t="str">
        <f>IF($J993&gt;NORMA!$P$27,"NO CUMPLE","CUMPLE")</f>
        <v>CUMPLE</v>
      </c>
      <c r="AE993" s="51" t="str">
        <f>IF($G993&gt;NORMA!$P$28,"NO CUMPLE","CUMPLE")</f>
        <v>NO CUMPLE</v>
      </c>
      <c r="AF993" s="51" t="str">
        <f>IF($H993&gt;NORMA!$P$29,"NO CUMPLE","CUMPLE")</f>
        <v>NO CUMPLE</v>
      </c>
      <c r="AG993" s="51" t="str">
        <f>IF($O993&gt;NORMA!$P$30,"NO CUMPLE","CUMPLE")</f>
        <v>NO CUMPLE</v>
      </c>
      <c r="AH993" s="51" t="str">
        <f>IF(AND($N993&gt;=NORMA!$R$18, $N993&lt;=NORMA!$S$18),"CUMPLE","NO CUMPLE")</f>
        <v>CUMPLE</v>
      </c>
      <c r="AI993" s="51" t="str">
        <f>IF($I993&gt;NORMA!$P$32,"NO CUMPLE","CUMPLE")</f>
        <v>NO CUMPLE</v>
      </c>
    </row>
    <row r="994" spans="1:35" ht="14.25" customHeight="1" x14ac:dyDescent="0.35">
      <c r="A994" s="213" t="s">
        <v>121</v>
      </c>
      <c r="B994" s="272" t="s">
        <v>123</v>
      </c>
      <c r="C994" s="240">
        <v>40350</v>
      </c>
      <c r="D994" s="241">
        <v>0.75</v>
      </c>
      <c r="E994" s="216">
        <v>11.1</v>
      </c>
      <c r="F994" s="216">
        <v>49.4</v>
      </c>
      <c r="G994" s="216">
        <v>74</v>
      </c>
      <c r="H994" s="245">
        <v>3.6</v>
      </c>
      <c r="I994" s="218">
        <v>0.43</v>
      </c>
      <c r="J994" s="242">
        <v>0.93</v>
      </c>
      <c r="K994" s="218">
        <v>32.47</v>
      </c>
      <c r="L994" s="242">
        <v>4.4547941688800003</v>
      </c>
      <c r="M994" s="243">
        <v>1.97</v>
      </c>
      <c r="N994" s="243">
        <v>6.96</v>
      </c>
      <c r="O994" s="244">
        <v>300000</v>
      </c>
      <c r="P994" s="51" t="str">
        <f>IF(M994&lt;NORMA!$P$7,"NO CUMPLE","CUMPLE")</f>
        <v>CUMPLE</v>
      </c>
      <c r="Q994" s="51" t="str">
        <f>IF(E994&gt;NORMA!$P$8,"NO CUMPLE","CUMPLE")</f>
        <v>CUMPLE</v>
      </c>
      <c r="R994" s="51" t="str">
        <f>IF(F994&gt;NORMA!$P$9,"NO CUMPLE","CUMPLE")</f>
        <v>CUMPLE</v>
      </c>
      <c r="S994" s="51" t="str">
        <f>IF(K994&gt;NORMA!$P$10,"NO CUMPLE","CUMPLE")</f>
        <v>CUMPLE</v>
      </c>
      <c r="T994" s="51" t="str">
        <f>IF(J994&gt;NORMA!$P$11,"NO CUMPLE","CUMPLE")</f>
        <v>CUMPLE</v>
      </c>
      <c r="U994" s="51" t="str">
        <f>IF(G994&gt;NORMA!$P$12,"NO CUMPLE","CUMPLE")</f>
        <v>CUMPLE</v>
      </c>
      <c r="V994" s="51" t="str">
        <f>IF(H994&gt;NORMA!$P$13,"NO CUMPLE","CUMPLE")</f>
        <v>CUMPLE</v>
      </c>
      <c r="W994" s="51" t="str">
        <f>IF(O994&gt;NORMA!$P$14,"NO CUMPLE","CUMPLE")</f>
        <v>CUMPLE</v>
      </c>
      <c r="X994" s="51" t="str">
        <f>IF(AND(N994&gt;=NORMA!$Q$4, N994&lt;=NORMA!$R$4),"CUMPLE","NO CUMPLE")</f>
        <v>CUMPLE</v>
      </c>
      <c r="Y994" s="51" t="str">
        <f>IF(I994&gt;NORMA!$P$16,"NO CUMPLE","CUMPLE")</f>
        <v>CUMPLE</v>
      </c>
      <c r="Z994" s="51" t="str">
        <f>IF($M994&lt;NORMA!$P$23,"NO CUMPLE","CUMPLE")</f>
        <v>CUMPLE</v>
      </c>
      <c r="AA994" s="51" t="str">
        <f>IF($E994&gt;NORMA!$P$24,"NO CUMPLE","CUMPLE")</f>
        <v>CUMPLE</v>
      </c>
      <c r="AB994" s="51" t="str">
        <f>IF($F994&gt;NORMA!$P$25,"NO CUMPLE","CUMPLE")</f>
        <v>CUMPLE</v>
      </c>
      <c r="AC994" s="51" t="str">
        <f>IF($K994&gt;NORMA!$P$26,"NO CUMPLE","CUMPLE")</f>
        <v>NO CUMPLE</v>
      </c>
      <c r="AD994" s="51" t="str">
        <f>IF($J994&gt;NORMA!$P$27,"NO CUMPLE","CUMPLE")</f>
        <v>CUMPLE</v>
      </c>
      <c r="AE994" s="51" t="str">
        <f>IF($G994&gt;NORMA!$P$28,"NO CUMPLE","CUMPLE")</f>
        <v>NO CUMPLE</v>
      </c>
      <c r="AF994" s="51" t="str">
        <f>IF($H994&gt;NORMA!$P$29,"NO CUMPLE","CUMPLE")</f>
        <v>CUMPLE</v>
      </c>
      <c r="AG994" s="51" t="str">
        <f>IF($O994&gt;NORMA!$P$30,"NO CUMPLE","CUMPLE")</f>
        <v>NO CUMPLE</v>
      </c>
      <c r="AH994" s="51" t="str">
        <f>IF(AND($N994&gt;=NORMA!$R$18, $N994&lt;=NORMA!$S$18),"CUMPLE","NO CUMPLE")</f>
        <v>CUMPLE</v>
      </c>
      <c r="AI994" s="51" t="str">
        <f>IF($I994&gt;NORMA!$P$32,"NO CUMPLE","CUMPLE")</f>
        <v>CUMPLE</v>
      </c>
    </row>
    <row r="995" spans="1:35" ht="14.25" customHeight="1" x14ac:dyDescent="0.35">
      <c r="A995" s="213" t="s">
        <v>125</v>
      </c>
      <c r="B995" s="217" t="s">
        <v>123</v>
      </c>
      <c r="C995" s="240">
        <v>40350</v>
      </c>
      <c r="D995" s="241">
        <v>0.79166666666666696</v>
      </c>
      <c r="E995" s="216">
        <v>38.700000000000003</v>
      </c>
      <c r="F995" s="216">
        <v>122</v>
      </c>
      <c r="G995" s="216">
        <v>116</v>
      </c>
      <c r="H995" s="216">
        <v>13</v>
      </c>
      <c r="I995" s="218">
        <v>1.99</v>
      </c>
      <c r="J995" s="242">
        <v>1.57</v>
      </c>
      <c r="K995" s="218">
        <v>12.34</v>
      </c>
      <c r="L995" s="242">
        <v>6.2101037656960001</v>
      </c>
      <c r="M995" s="243">
        <v>0.69</v>
      </c>
      <c r="N995" s="243">
        <v>7.07</v>
      </c>
      <c r="O995" s="244">
        <v>400000</v>
      </c>
      <c r="P995" s="51" t="str">
        <f>IF(M995&lt;NORMA!$P$7,"NO CUMPLE","CUMPLE")</f>
        <v>CUMPLE</v>
      </c>
      <c r="Q995" s="51" t="str">
        <f>IF(E995&gt;NORMA!$P$8,"NO CUMPLE","CUMPLE")</f>
        <v>CUMPLE</v>
      </c>
      <c r="R995" s="51" t="str">
        <f>IF(F995&gt;NORMA!$P$9,"NO CUMPLE","CUMPLE")</f>
        <v>CUMPLE</v>
      </c>
      <c r="S995" s="51" t="str">
        <f>IF(K995&gt;NORMA!$P$10,"NO CUMPLE","CUMPLE")</f>
        <v>CUMPLE</v>
      </c>
      <c r="T995" s="51" t="str">
        <f>IF(J995&gt;NORMA!$P$11,"NO CUMPLE","CUMPLE")</f>
        <v>CUMPLE</v>
      </c>
      <c r="U995" s="51" t="str">
        <f>IF(G995&gt;NORMA!$P$12,"NO CUMPLE","CUMPLE")</f>
        <v>CUMPLE</v>
      </c>
      <c r="V995" s="51" t="str">
        <f>IF(H995&gt;NORMA!$P$13,"NO CUMPLE","CUMPLE")</f>
        <v>CUMPLE</v>
      </c>
      <c r="W995" s="51" t="str">
        <f>IF(O995&gt;NORMA!$P$14,"NO CUMPLE","CUMPLE")</f>
        <v>CUMPLE</v>
      </c>
      <c r="X995" s="51" t="str">
        <f>IF(AND(N995&gt;=NORMA!$Q$4, N995&lt;=NORMA!$R$4),"CUMPLE","NO CUMPLE")</f>
        <v>CUMPLE</v>
      </c>
      <c r="Y995" s="51" t="str">
        <f>IF(I995&gt;NORMA!$P$16,"NO CUMPLE","CUMPLE")</f>
        <v>CUMPLE</v>
      </c>
      <c r="Z995" s="51" t="str">
        <f>IF($M995&lt;NORMA!$P$23,"NO CUMPLE","CUMPLE")</f>
        <v>CUMPLE</v>
      </c>
      <c r="AA995" s="51" t="str">
        <f>IF($E995&gt;NORMA!$P$24,"NO CUMPLE","CUMPLE")</f>
        <v>NO CUMPLE</v>
      </c>
      <c r="AB995" s="51" t="str">
        <f>IF($F995&gt;NORMA!$P$25,"NO CUMPLE","CUMPLE")</f>
        <v>NO CUMPLE</v>
      </c>
      <c r="AC995" s="51" t="str">
        <f>IF($K995&gt;NORMA!$P$26,"NO CUMPLE","CUMPLE")</f>
        <v>NO CUMPLE</v>
      </c>
      <c r="AD995" s="51" t="str">
        <f>IF($J995&gt;NORMA!$P$27,"NO CUMPLE","CUMPLE")</f>
        <v>CUMPLE</v>
      </c>
      <c r="AE995" s="51" t="str">
        <f>IF($G995&gt;NORMA!$P$28,"NO CUMPLE","CUMPLE")</f>
        <v>NO CUMPLE</v>
      </c>
      <c r="AF995" s="51" t="str">
        <f>IF($H995&gt;NORMA!$P$29,"NO CUMPLE","CUMPLE")</f>
        <v>NO CUMPLE</v>
      </c>
      <c r="AG995" s="51" t="str">
        <f>IF($O995&gt;NORMA!$P$30,"NO CUMPLE","CUMPLE")</f>
        <v>NO CUMPLE</v>
      </c>
      <c r="AH995" s="51" t="str">
        <f>IF(AND($N995&gt;=NORMA!$R$18, $N995&lt;=NORMA!$S$18),"CUMPLE","NO CUMPLE")</f>
        <v>CUMPLE</v>
      </c>
      <c r="AI995" s="51" t="str">
        <f>IF($I995&gt;NORMA!$P$32,"NO CUMPLE","CUMPLE")</f>
        <v>NO CUMPLE</v>
      </c>
    </row>
    <row r="996" spans="1:35" ht="14.25" customHeight="1" x14ac:dyDescent="0.35">
      <c r="A996" s="213" t="s">
        <v>124</v>
      </c>
      <c r="B996" s="217" t="s">
        <v>123</v>
      </c>
      <c r="C996" s="240">
        <v>40353</v>
      </c>
      <c r="D996" s="241">
        <v>0.83333333333333304</v>
      </c>
      <c r="E996" s="216">
        <v>60</v>
      </c>
      <c r="F996" s="216">
        <v>185</v>
      </c>
      <c r="G996" s="216">
        <v>96.8</v>
      </c>
      <c r="H996" s="216">
        <v>16</v>
      </c>
      <c r="I996" s="218">
        <v>3.24</v>
      </c>
      <c r="J996" s="242">
        <v>1.7</v>
      </c>
      <c r="K996" s="218">
        <v>16.8</v>
      </c>
      <c r="L996" s="242">
        <v>15.32341267544</v>
      </c>
      <c r="M996" s="243">
        <v>1.77</v>
      </c>
      <c r="N996" s="243">
        <v>7.72</v>
      </c>
      <c r="O996" s="244">
        <v>230000</v>
      </c>
      <c r="P996" s="51" t="str">
        <f>IF(M996&lt;NORMA!$P$7,"NO CUMPLE","CUMPLE")</f>
        <v>CUMPLE</v>
      </c>
      <c r="Q996" s="51" t="str">
        <f>IF(E996&gt;NORMA!$P$8,"NO CUMPLE","CUMPLE")</f>
        <v>CUMPLE</v>
      </c>
      <c r="R996" s="51" t="str">
        <f>IF(F996&gt;NORMA!$P$9,"NO CUMPLE","CUMPLE")</f>
        <v>CUMPLE</v>
      </c>
      <c r="S996" s="51" t="str">
        <f>IF(K996&gt;NORMA!$P$10,"NO CUMPLE","CUMPLE")</f>
        <v>CUMPLE</v>
      </c>
      <c r="T996" s="51" t="str">
        <f>IF(J996&gt;NORMA!$P$11,"NO CUMPLE","CUMPLE")</f>
        <v>CUMPLE</v>
      </c>
      <c r="U996" s="51" t="str">
        <f>IF(G996&gt;NORMA!$P$12,"NO CUMPLE","CUMPLE")</f>
        <v>CUMPLE</v>
      </c>
      <c r="V996" s="51" t="str">
        <f>IF(H996&gt;NORMA!$P$13,"NO CUMPLE","CUMPLE")</f>
        <v>CUMPLE</v>
      </c>
      <c r="W996" s="51" t="str">
        <f>IF(O996&gt;NORMA!$P$14,"NO CUMPLE","CUMPLE")</f>
        <v>CUMPLE</v>
      </c>
      <c r="X996" s="51" t="str">
        <f>IF(AND(N996&gt;=NORMA!$Q$4, N996&lt;=NORMA!$R$4),"CUMPLE","NO CUMPLE")</f>
        <v>CUMPLE</v>
      </c>
      <c r="Y996" s="51" t="str">
        <f>IF(I996&gt;NORMA!$P$16,"NO CUMPLE","CUMPLE")</f>
        <v>NO CUMPLE</v>
      </c>
      <c r="Z996" s="51" t="str">
        <f>IF($M996&lt;NORMA!$P$23,"NO CUMPLE","CUMPLE")</f>
        <v>CUMPLE</v>
      </c>
      <c r="AA996" s="51" t="str">
        <f>IF($E996&gt;NORMA!$P$24,"NO CUMPLE","CUMPLE")</f>
        <v>NO CUMPLE</v>
      </c>
      <c r="AB996" s="51" t="str">
        <f>IF($F996&gt;NORMA!$P$25,"NO CUMPLE","CUMPLE")</f>
        <v>NO CUMPLE</v>
      </c>
      <c r="AC996" s="51" t="str">
        <f>IF($K996&gt;NORMA!$P$26,"NO CUMPLE","CUMPLE")</f>
        <v>NO CUMPLE</v>
      </c>
      <c r="AD996" s="51" t="str">
        <f>IF($J996&gt;NORMA!$P$27,"NO CUMPLE","CUMPLE")</f>
        <v>CUMPLE</v>
      </c>
      <c r="AE996" s="51" t="str">
        <f>IF($G996&gt;NORMA!$P$28,"NO CUMPLE","CUMPLE")</f>
        <v>NO CUMPLE</v>
      </c>
      <c r="AF996" s="51" t="str">
        <f>IF($H996&gt;NORMA!$P$29,"NO CUMPLE","CUMPLE")</f>
        <v>NO CUMPLE</v>
      </c>
      <c r="AG996" s="51" t="str">
        <f>IF($O996&gt;NORMA!$P$30,"NO CUMPLE","CUMPLE")</f>
        <v>NO CUMPLE</v>
      </c>
      <c r="AH996" s="51" t="str">
        <f>IF(AND($N996&gt;=NORMA!$R$18, $N996&lt;=NORMA!$S$18),"CUMPLE","NO CUMPLE")</f>
        <v>CUMPLE</v>
      </c>
      <c r="AI996" s="51" t="str">
        <f>IF($I996&gt;NORMA!$P$32,"NO CUMPLE","CUMPLE")</f>
        <v>NO CUMPLE</v>
      </c>
    </row>
    <row r="997" spans="1:35" ht="14.25" customHeight="1" x14ac:dyDescent="0.35">
      <c r="A997" s="213" t="s">
        <v>121</v>
      </c>
      <c r="B997" s="272" t="s">
        <v>123</v>
      </c>
      <c r="C997" s="240">
        <v>40354</v>
      </c>
      <c r="D997" s="241">
        <v>0.8125</v>
      </c>
      <c r="E997" s="216">
        <v>10.9</v>
      </c>
      <c r="F997" s="216">
        <v>51.7</v>
      </c>
      <c r="G997" s="216">
        <v>62</v>
      </c>
      <c r="H997" s="245">
        <v>3.6</v>
      </c>
      <c r="I997" s="218">
        <v>0.53</v>
      </c>
      <c r="J997" s="242">
        <v>1.03</v>
      </c>
      <c r="K997" s="218">
        <v>7.94</v>
      </c>
      <c r="L997" s="242">
        <v>3.25317990968</v>
      </c>
      <c r="M997" s="243">
        <v>1.24</v>
      </c>
      <c r="N997" s="243">
        <v>7.54</v>
      </c>
      <c r="O997" s="244">
        <v>30000</v>
      </c>
      <c r="P997" s="51" t="str">
        <f>IF(M997&lt;NORMA!$P$7,"NO CUMPLE","CUMPLE")</f>
        <v>CUMPLE</v>
      </c>
      <c r="Q997" s="51" t="str">
        <f>IF(E997&gt;NORMA!$P$8,"NO CUMPLE","CUMPLE")</f>
        <v>CUMPLE</v>
      </c>
      <c r="R997" s="51" t="str">
        <f>IF(F997&gt;NORMA!$P$9,"NO CUMPLE","CUMPLE")</f>
        <v>CUMPLE</v>
      </c>
      <c r="S997" s="51" t="str">
        <f>IF(K997&gt;NORMA!$P$10,"NO CUMPLE","CUMPLE")</f>
        <v>CUMPLE</v>
      </c>
      <c r="T997" s="51" t="str">
        <f>IF(J997&gt;NORMA!$P$11,"NO CUMPLE","CUMPLE")</f>
        <v>CUMPLE</v>
      </c>
      <c r="U997" s="51" t="str">
        <f>IF(G997&gt;NORMA!$P$12,"NO CUMPLE","CUMPLE")</f>
        <v>CUMPLE</v>
      </c>
      <c r="V997" s="51" t="str">
        <f>IF(H997&gt;NORMA!$P$13,"NO CUMPLE","CUMPLE")</f>
        <v>CUMPLE</v>
      </c>
      <c r="W997" s="51" t="str">
        <f>IF(O997&gt;NORMA!$P$14,"NO CUMPLE","CUMPLE")</f>
        <v>CUMPLE</v>
      </c>
      <c r="X997" s="51" t="str">
        <f>IF(AND(N997&gt;=NORMA!$Q$4, N997&lt;=NORMA!$R$4),"CUMPLE","NO CUMPLE")</f>
        <v>CUMPLE</v>
      </c>
      <c r="Y997" s="51" t="str">
        <f>IF(I997&gt;NORMA!$P$16,"NO CUMPLE","CUMPLE")</f>
        <v>CUMPLE</v>
      </c>
      <c r="Z997" s="51" t="str">
        <f>IF($M997&lt;NORMA!$P$23,"NO CUMPLE","CUMPLE")</f>
        <v>CUMPLE</v>
      </c>
      <c r="AA997" s="51" t="str">
        <f>IF($E997&gt;NORMA!$P$24,"NO CUMPLE","CUMPLE")</f>
        <v>CUMPLE</v>
      </c>
      <c r="AB997" s="51" t="str">
        <f>IF($F997&gt;NORMA!$P$25,"NO CUMPLE","CUMPLE")</f>
        <v>NO CUMPLE</v>
      </c>
      <c r="AC997" s="51" t="str">
        <f>IF($K997&gt;NORMA!$P$26,"NO CUMPLE","CUMPLE")</f>
        <v>CUMPLE</v>
      </c>
      <c r="AD997" s="51" t="str">
        <f>IF($J997&gt;NORMA!$P$27,"NO CUMPLE","CUMPLE")</f>
        <v>CUMPLE</v>
      </c>
      <c r="AE997" s="51" t="str">
        <f>IF($G997&gt;NORMA!$P$28,"NO CUMPLE","CUMPLE")</f>
        <v>NO CUMPLE</v>
      </c>
      <c r="AF997" s="51" t="str">
        <f>IF($H997&gt;NORMA!$P$29,"NO CUMPLE","CUMPLE")</f>
        <v>CUMPLE</v>
      </c>
      <c r="AG997" s="51" t="str">
        <f>IF($O997&gt;NORMA!$P$30,"NO CUMPLE","CUMPLE")</f>
        <v>CUMPLE</v>
      </c>
      <c r="AH997" s="51" t="str">
        <f>IF(AND($N997&gt;=NORMA!$R$18, $N997&lt;=NORMA!$S$18),"CUMPLE","NO CUMPLE")</f>
        <v>CUMPLE</v>
      </c>
      <c r="AI997" s="51" t="str">
        <f>IF($I997&gt;NORMA!$P$32,"NO CUMPLE","CUMPLE")</f>
        <v>CUMPLE</v>
      </c>
    </row>
    <row r="998" spans="1:35" ht="14.25" customHeight="1" x14ac:dyDescent="0.35">
      <c r="A998" s="213" t="s">
        <v>122</v>
      </c>
      <c r="B998" s="217" t="s">
        <v>123</v>
      </c>
      <c r="C998" s="240">
        <v>40357</v>
      </c>
      <c r="D998" s="241">
        <v>0.79166666666666696</v>
      </c>
      <c r="E998" s="216">
        <v>72.599999999999994</v>
      </c>
      <c r="F998" s="216">
        <v>221</v>
      </c>
      <c r="G998" s="216">
        <v>122</v>
      </c>
      <c r="H998" s="216">
        <v>24.7</v>
      </c>
      <c r="I998" s="218">
        <v>3.87</v>
      </c>
      <c r="J998" s="242">
        <v>2.5</v>
      </c>
      <c r="K998" s="218">
        <v>22.39</v>
      </c>
      <c r="L998" s="242">
        <v>4.7354338087679997</v>
      </c>
      <c r="M998" s="243">
        <v>0.5</v>
      </c>
      <c r="N998" s="243">
        <v>7.31</v>
      </c>
      <c r="O998" s="244">
        <v>930000</v>
      </c>
      <c r="P998" s="51" t="str">
        <f>IF(M998&lt;NORMA!$P$7,"NO CUMPLE","CUMPLE")</f>
        <v>CUMPLE</v>
      </c>
      <c r="Q998" s="51" t="str">
        <f>IF(E998&gt;NORMA!$P$8,"NO CUMPLE","CUMPLE")</f>
        <v>CUMPLE</v>
      </c>
      <c r="R998" s="51" t="str">
        <f>IF(F998&gt;NORMA!$P$9,"NO CUMPLE","CUMPLE")</f>
        <v>CUMPLE</v>
      </c>
      <c r="S998" s="51" t="str">
        <f>IF(K998&gt;NORMA!$P$10,"NO CUMPLE","CUMPLE")</f>
        <v>CUMPLE</v>
      </c>
      <c r="T998" s="51" t="str">
        <f>IF(J998&gt;NORMA!$P$11,"NO CUMPLE","CUMPLE")</f>
        <v>CUMPLE</v>
      </c>
      <c r="U998" s="51" t="str">
        <f>IF(G998&gt;NORMA!$P$12,"NO CUMPLE","CUMPLE")</f>
        <v>CUMPLE</v>
      </c>
      <c r="V998" s="51" t="str">
        <f>IF(H998&gt;NORMA!$P$13,"NO CUMPLE","CUMPLE")</f>
        <v>CUMPLE</v>
      </c>
      <c r="W998" s="51" t="str">
        <f>IF(O998&gt;NORMA!$P$14,"NO CUMPLE","CUMPLE")</f>
        <v>CUMPLE</v>
      </c>
      <c r="X998" s="51" t="str">
        <f>IF(AND(N998&gt;=NORMA!$Q$4, N998&lt;=NORMA!$R$4),"CUMPLE","NO CUMPLE")</f>
        <v>CUMPLE</v>
      </c>
      <c r="Y998" s="51" t="str">
        <f>IF(I998&gt;NORMA!$P$16,"NO CUMPLE","CUMPLE")</f>
        <v>NO CUMPLE</v>
      </c>
      <c r="Z998" s="51" t="str">
        <f>IF($M998&lt;NORMA!$P$23,"NO CUMPLE","CUMPLE")</f>
        <v>CUMPLE</v>
      </c>
      <c r="AA998" s="51" t="str">
        <f>IF($E998&gt;NORMA!$P$24,"NO CUMPLE","CUMPLE")</f>
        <v>NO CUMPLE</v>
      </c>
      <c r="AB998" s="51" t="str">
        <f>IF($F998&gt;NORMA!$P$25,"NO CUMPLE","CUMPLE")</f>
        <v>NO CUMPLE</v>
      </c>
      <c r="AC998" s="51" t="str">
        <f>IF($K998&gt;NORMA!$P$26,"NO CUMPLE","CUMPLE")</f>
        <v>NO CUMPLE</v>
      </c>
      <c r="AD998" s="51" t="str">
        <f>IF($J998&gt;NORMA!$P$27,"NO CUMPLE","CUMPLE")</f>
        <v>CUMPLE</v>
      </c>
      <c r="AE998" s="51" t="str">
        <f>IF($G998&gt;NORMA!$P$28,"NO CUMPLE","CUMPLE")</f>
        <v>NO CUMPLE</v>
      </c>
      <c r="AF998" s="51" t="str">
        <f>IF($H998&gt;NORMA!$P$29,"NO CUMPLE","CUMPLE")</f>
        <v>NO CUMPLE</v>
      </c>
      <c r="AG998" s="51" t="str">
        <f>IF($O998&gt;NORMA!$P$30,"NO CUMPLE","CUMPLE")</f>
        <v>NO CUMPLE</v>
      </c>
      <c r="AH998" s="51" t="str">
        <f>IF(AND($N998&gt;=NORMA!$R$18, $N998&lt;=NORMA!$S$18),"CUMPLE","NO CUMPLE")</f>
        <v>CUMPLE</v>
      </c>
      <c r="AI998" s="51" t="str">
        <f>IF($I998&gt;NORMA!$P$32,"NO CUMPLE","CUMPLE")</f>
        <v>NO CUMPLE</v>
      </c>
    </row>
    <row r="999" spans="1:35" ht="14.25" customHeight="1" x14ac:dyDescent="0.35">
      <c r="A999" s="213" t="s">
        <v>124</v>
      </c>
      <c r="B999" s="217" t="s">
        <v>123</v>
      </c>
      <c r="C999" s="240">
        <v>40366</v>
      </c>
      <c r="D999" s="241">
        <v>0.75</v>
      </c>
      <c r="E999" s="216">
        <v>93.5</v>
      </c>
      <c r="F999" s="216">
        <v>320</v>
      </c>
      <c r="G999" s="216">
        <v>583</v>
      </c>
      <c r="H999" s="216">
        <v>40.4</v>
      </c>
      <c r="I999" s="218">
        <v>4.84</v>
      </c>
      <c r="J999" s="242">
        <v>3</v>
      </c>
      <c r="K999" s="218">
        <v>23.15</v>
      </c>
      <c r="L999" s="242">
        <v>3.4217224570239999</v>
      </c>
      <c r="M999" s="243">
        <v>0.5</v>
      </c>
      <c r="N999" s="243">
        <v>7.8</v>
      </c>
      <c r="O999" s="244">
        <v>2400000</v>
      </c>
      <c r="P999" s="51" t="str">
        <f>IF(M999&lt;NORMA!$P$7,"NO CUMPLE","CUMPLE")</f>
        <v>CUMPLE</v>
      </c>
      <c r="Q999" s="51" t="str">
        <f>IF(E999&gt;NORMA!$P$8,"NO CUMPLE","CUMPLE")</f>
        <v>CUMPLE</v>
      </c>
      <c r="R999" s="51" t="str">
        <f>IF(F999&gt;NORMA!$P$9,"NO CUMPLE","CUMPLE")</f>
        <v>CUMPLE</v>
      </c>
      <c r="S999" s="51" t="str">
        <f>IF(K999&gt;NORMA!$P$10,"NO CUMPLE","CUMPLE")</f>
        <v>CUMPLE</v>
      </c>
      <c r="T999" s="51" t="str">
        <f>IF(J999&gt;NORMA!$P$11,"NO CUMPLE","CUMPLE")</f>
        <v>CUMPLE</v>
      </c>
      <c r="U999" s="51" t="str">
        <f>IF(G999&gt;NORMA!$P$12,"NO CUMPLE","CUMPLE")</f>
        <v>NO CUMPLE</v>
      </c>
      <c r="V999" s="51" t="str">
        <f>IF(H999&gt;NORMA!$P$13,"NO CUMPLE","CUMPLE")</f>
        <v>CUMPLE</v>
      </c>
      <c r="W999" s="51" t="str">
        <f>IF(O999&gt;NORMA!$P$14,"NO CUMPLE","CUMPLE")</f>
        <v>NO CUMPLE</v>
      </c>
      <c r="X999" s="51" t="str">
        <f>IF(AND(N999&gt;=NORMA!$Q$4, N999&lt;=NORMA!$R$4),"CUMPLE","NO CUMPLE")</f>
        <v>CUMPLE</v>
      </c>
      <c r="Y999" s="51" t="str">
        <f>IF(I999&gt;NORMA!$P$16,"NO CUMPLE","CUMPLE")</f>
        <v>NO CUMPLE</v>
      </c>
      <c r="Z999" s="51" t="str">
        <f>IF($M999&lt;NORMA!$P$23,"NO CUMPLE","CUMPLE")</f>
        <v>CUMPLE</v>
      </c>
      <c r="AA999" s="51" t="str">
        <f>IF($E999&gt;NORMA!$P$24,"NO CUMPLE","CUMPLE")</f>
        <v>NO CUMPLE</v>
      </c>
      <c r="AB999" s="51" t="str">
        <f>IF($F999&gt;NORMA!$P$25,"NO CUMPLE","CUMPLE")</f>
        <v>NO CUMPLE</v>
      </c>
      <c r="AC999" s="51" t="str">
        <f>IF($K999&gt;NORMA!$P$26,"NO CUMPLE","CUMPLE")</f>
        <v>NO CUMPLE</v>
      </c>
      <c r="AD999" s="51" t="str">
        <f>IF($J999&gt;NORMA!$P$27,"NO CUMPLE","CUMPLE")</f>
        <v>CUMPLE</v>
      </c>
      <c r="AE999" s="51" t="str">
        <f>IF($G999&gt;NORMA!$P$28,"NO CUMPLE","CUMPLE")</f>
        <v>NO CUMPLE</v>
      </c>
      <c r="AF999" s="51" t="str">
        <f>IF($H999&gt;NORMA!$P$29,"NO CUMPLE","CUMPLE")</f>
        <v>NO CUMPLE</v>
      </c>
      <c r="AG999" s="51" t="str">
        <f>IF($O999&gt;NORMA!$P$30,"NO CUMPLE","CUMPLE")</f>
        <v>NO CUMPLE</v>
      </c>
      <c r="AH999" s="51" t="str">
        <f>IF(AND($N999&gt;=NORMA!$R$18, $N999&lt;=NORMA!$S$18),"CUMPLE","NO CUMPLE")</f>
        <v>CUMPLE</v>
      </c>
      <c r="AI999" s="51" t="str">
        <f>IF($I999&gt;NORMA!$P$32,"NO CUMPLE","CUMPLE")</f>
        <v>NO CUMPLE</v>
      </c>
    </row>
    <row r="1000" spans="1:35" ht="14.25" customHeight="1" x14ac:dyDescent="0.35">
      <c r="A1000" s="213" t="s">
        <v>121</v>
      </c>
      <c r="B1000" s="272" t="s">
        <v>123</v>
      </c>
      <c r="C1000" s="240">
        <v>40400</v>
      </c>
      <c r="D1000" s="241">
        <v>0.95833333333333304</v>
      </c>
      <c r="E1000" s="216">
        <v>68</v>
      </c>
      <c r="F1000" s="216">
        <v>192</v>
      </c>
      <c r="G1000" s="216">
        <v>106</v>
      </c>
      <c r="H1000" s="216">
        <v>14</v>
      </c>
      <c r="I1000" s="218">
        <v>3.57</v>
      </c>
      <c r="J1000" s="242">
        <v>2.71</v>
      </c>
      <c r="K1000" s="218">
        <v>24.48</v>
      </c>
      <c r="L1000" s="242">
        <v>3.79840047091733</v>
      </c>
      <c r="M1000" s="243">
        <v>0.19</v>
      </c>
      <c r="N1000" s="243">
        <v>8.8699999999999992</v>
      </c>
      <c r="O1000" s="244">
        <v>46000000</v>
      </c>
      <c r="P1000" s="51" t="str">
        <f>IF(M1000&lt;NORMA!$P$7,"NO CUMPLE","CUMPLE")</f>
        <v>NO CUMPLE</v>
      </c>
      <c r="Q1000" s="51" t="str">
        <f>IF(E1000&gt;NORMA!$P$8,"NO CUMPLE","CUMPLE")</f>
        <v>CUMPLE</v>
      </c>
      <c r="R1000" s="51" t="str">
        <f>IF(F1000&gt;NORMA!$P$9,"NO CUMPLE","CUMPLE")</f>
        <v>CUMPLE</v>
      </c>
      <c r="S1000" s="51" t="str">
        <f>IF(K1000&gt;NORMA!$P$10,"NO CUMPLE","CUMPLE")</f>
        <v>CUMPLE</v>
      </c>
      <c r="T1000" s="51" t="str">
        <f>IF(J1000&gt;NORMA!$P$11,"NO CUMPLE","CUMPLE")</f>
        <v>CUMPLE</v>
      </c>
      <c r="U1000" s="51" t="str">
        <f>IF(G1000&gt;NORMA!$P$12,"NO CUMPLE","CUMPLE")</f>
        <v>CUMPLE</v>
      </c>
      <c r="V1000" s="51" t="str">
        <f>IF(H1000&gt;NORMA!$P$13,"NO CUMPLE","CUMPLE")</f>
        <v>CUMPLE</v>
      </c>
      <c r="W1000" s="51" t="str">
        <f>IF(O1000&gt;NORMA!$P$14,"NO CUMPLE","CUMPLE")</f>
        <v>NO CUMPLE</v>
      </c>
      <c r="X1000" s="51" t="str">
        <f>IF(AND(N1000&gt;=NORMA!$Q$4, N1000&lt;=NORMA!$R$4),"CUMPLE","NO CUMPLE")</f>
        <v>CUMPLE</v>
      </c>
      <c r="Y1000" s="51" t="str">
        <f>IF(I1000&gt;NORMA!$P$16,"NO CUMPLE","CUMPLE")</f>
        <v>NO CUMPLE</v>
      </c>
      <c r="Z1000" s="51" t="str">
        <f>IF($M1000&lt;NORMA!$P$23,"NO CUMPLE","CUMPLE")</f>
        <v>CUMPLE</v>
      </c>
      <c r="AA1000" s="51" t="str">
        <f>IF($E1000&gt;NORMA!$P$24,"NO CUMPLE","CUMPLE")</f>
        <v>NO CUMPLE</v>
      </c>
      <c r="AB1000" s="51" t="str">
        <f>IF($F1000&gt;NORMA!$P$25,"NO CUMPLE","CUMPLE")</f>
        <v>NO CUMPLE</v>
      </c>
      <c r="AC1000" s="51" t="str">
        <f>IF($K1000&gt;NORMA!$P$26,"NO CUMPLE","CUMPLE")</f>
        <v>NO CUMPLE</v>
      </c>
      <c r="AD1000" s="51" t="str">
        <f>IF($J1000&gt;NORMA!$P$27,"NO CUMPLE","CUMPLE")</f>
        <v>CUMPLE</v>
      </c>
      <c r="AE1000" s="51" t="str">
        <f>IF($G1000&gt;NORMA!$P$28,"NO CUMPLE","CUMPLE")</f>
        <v>NO CUMPLE</v>
      </c>
      <c r="AF1000" s="51" t="str">
        <f>IF($H1000&gt;NORMA!$P$29,"NO CUMPLE","CUMPLE")</f>
        <v>NO CUMPLE</v>
      </c>
      <c r="AG1000" s="51" t="str">
        <f>IF($O1000&gt;NORMA!$P$30,"NO CUMPLE","CUMPLE")</f>
        <v>NO CUMPLE</v>
      </c>
      <c r="AH1000" s="51" t="str">
        <f>IF(AND($N1000&gt;=NORMA!$R$18, $N1000&lt;=NORMA!$S$18),"CUMPLE","NO CUMPLE")</f>
        <v>NO CUMPLE</v>
      </c>
      <c r="AI1000" s="51" t="str">
        <f>IF($I1000&gt;NORMA!$P$32,"NO CUMPLE","CUMPLE")</f>
        <v>NO CUMPLE</v>
      </c>
    </row>
    <row r="1001" spans="1:35" ht="14.25" customHeight="1" x14ac:dyDescent="0.35">
      <c r="A1001" s="213" t="s">
        <v>124</v>
      </c>
      <c r="B1001" s="217" t="s">
        <v>123</v>
      </c>
      <c r="C1001" s="252">
        <v>40401</v>
      </c>
      <c r="D1001" s="241">
        <v>0.60416666666666696</v>
      </c>
      <c r="E1001" s="216">
        <v>261</v>
      </c>
      <c r="F1001" s="216">
        <v>565</v>
      </c>
      <c r="G1001" s="216">
        <v>230</v>
      </c>
      <c r="H1001" s="216">
        <v>64</v>
      </c>
      <c r="I1001" s="218">
        <v>8.24</v>
      </c>
      <c r="J1001" s="242">
        <v>6.31</v>
      </c>
      <c r="K1001" s="218">
        <v>55.08</v>
      </c>
      <c r="L1001" s="242">
        <v>4.0781525020479998</v>
      </c>
      <c r="M1001" s="243">
        <v>0.3</v>
      </c>
      <c r="N1001" s="243">
        <v>7.45</v>
      </c>
      <c r="O1001" s="244">
        <v>4600000</v>
      </c>
      <c r="P1001" s="51" t="str">
        <f>IF(M1001&lt;NORMA!$P$7,"NO CUMPLE","CUMPLE")</f>
        <v>NO CUMPLE</v>
      </c>
      <c r="Q1001" s="51" t="str">
        <f>IF(E1001&gt;NORMA!$P$8,"NO CUMPLE","CUMPLE")</f>
        <v>NO CUMPLE</v>
      </c>
      <c r="R1001" s="51" t="str">
        <f>IF(F1001&gt;NORMA!$P$9,"NO CUMPLE","CUMPLE")</f>
        <v>NO CUMPLE</v>
      </c>
      <c r="S1001" s="51" t="str">
        <f>IF(K1001&gt;NORMA!$P$10,"NO CUMPLE","CUMPLE")</f>
        <v>NO CUMPLE</v>
      </c>
      <c r="T1001" s="51" t="str">
        <f>IF(J1001&gt;NORMA!$P$11,"NO CUMPLE","CUMPLE")</f>
        <v>CUMPLE</v>
      </c>
      <c r="U1001" s="51" t="str">
        <f>IF(G1001&gt;NORMA!$P$12,"NO CUMPLE","CUMPLE")</f>
        <v>CUMPLE</v>
      </c>
      <c r="V1001" s="51" t="str">
        <f>IF(H1001&gt;NORMA!$P$13,"NO CUMPLE","CUMPLE")</f>
        <v>NO CUMPLE</v>
      </c>
      <c r="W1001" s="51" t="str">
        <f>IF(O1001&gt;NORMA!$P$14,"NO CUMPLE","CUMPLE")</f>
        <v>NO CUMPLE</v>
      </c>
      <c r="X1001" s="51" t="str">
        <f>IF(AND(N1001&gt;=NORMA!$Q$4, N1001&lt;=NORMA!$R$4),"CUMPLE","NO CUMPLE")</f>
        <v>CUMPLE</v>
      </c>
      <c r="Y1001" s="51" t="str">
        <f>IF(I1001&gt;NORMA!$P$16,"NO CUMPLE","CUMPLE")</f>
        <v>NO CUMPLE</v>
      </c>
      <c r="Z1001" s="51" t="str">
        <f>IF($M1001&lt;NORMA!$P$23,"NO CUMPLE","CUMPLE")</f>
        <v>CUMPLE</v>
      </c>
      <c r="AA1001" s="51" t="str">
        <f>IF($E1001&gt;NORMA!$P$24,"NO CUMPLE","CUMPLE")</f>
        <v>NO CUMPLE</v>
      </c>
      <c r="AB1001" s="51" t="str">
        <f>IF($F1001&gt;NORMA!$P$25,"NO CUMPLE","CUMPLE")</f>
        <v>NO CUMPLE</v>
      </c>
      <c r="AC1001" s="51" t="str">
        <f>IF($K1001&gt;NORMA!$P$26,"NO CUMPLE","CUMPLE")</f>
        <v>NO CUMPLE</v>
      </c>
      <c r="AD1001" s="51" t="str">
        <f>IF($J1001&gt;NORMA!$P$27,"NO CUMPLE","CUMPLE")</f>
        <v>NO CUMPLE</v>
      </c>
      <c r="AE1001" s="51" t="str">
        <f>IF($G1001&gt;NORMA!$P$28,"NO CUMPLE","CUMPLE")</f>
        <v>NO CUMPLE</v>
      </c>
      <c r="AF1001" s="51" t="str">
        <f>IF($H1001&gt;NORMA!$P$29,"NO CUMPLE","CUMPLE")</f>
        <v>NO CUMPLE</v>
      </c>
      <c r="AG1001" s="51" t="str">
        <f>IF($O1001&gt;NORMA!$P$30,"NO CUMPLE","CUMPLE")</f>
        <v>NO CUMPLE</v>
      </c>
      <c r="AH1001" s="51" t="str">
        <f>IF(AND($N1001&gt;=NORMA!$R$18, $N1001&lt;=NORMA!$S$18),"CUMPLE","NO CUMPLE")</f>
        <v>CUMPLE</v>
      </c>
      <c r="AI1001" s="51" t="str">
        <f>IF($I1001&gt;NORMA!$P$32,"NO CUMPLE","CUMPLE")</f>
        <v>NO CUMPLE</v>
      </c>
    </row>
    <row r="1002" spans="1:35" ht="14.25" customHeight="1" x14ac:dyDescent="0.35">
      <c r="A1002" s="213" t="s">
        <v>125</v>
      </c>
      <c r="B1002" s="217" t="s">
        <v>123</v>
      </c>
      <c r="C1002" s="240">
        <v>40401</v>
      </c>
      <c r="D1002" s="241">
        <v>0.35416666666666702</v>
      </c>
      <c r="E1002" s="216">
        <v>161</v>
      </c>
      <c r="F1002" s="216">
        <v>358</v>
      </c>
      <c r="G1002" s="216">
        <v>66</v>
      </c>
      <c r="H1002" s="216">
        <v>45</v>
      </c>
      <c r="I1002" s="218">
        <v>5.24</v>
      </c>
      <c r="J1002" s="242">
        <v>4.87</v>
      </c>
      <c r="K1002" s="218">
        <v>46.07</v>
      </c>
      <c r="L1002" s="242">
        <v>3.288449618414</v>
      </c>
      <c r="M1002" s="243">
        <v>0.19</v>
      </c>
      <c r="N1002" s="243">
        <v>8.1300000000000008</v>
      </c>
      <c r="O1002" s="244">
        <v>4600000</v>
      </c>
      <c r="P1002" s="51" t="str">
        <f>IF(M1002&lt;NORMA!$P$7,"NO CUMPLE","CUMPLE")</f>
        <v>NO CUMPLE</v>
      </c>
      <c r="Q1002" s="51" t="str">
        <f>IF(E1002&gt;NORMA!$P$8,"NO CUMPLE","CUMPLE")</f>
        <v>CUMPLE</v>
      </c>
      <c r="R1002" s="51" t="str">
        <f>IF(F1002&gt;NORMA!$P$9,"NO CUMPLE","CUMPLE")</f>
        <v>CUMPLE</v>
      </c>
      <c r="S1002" s="51" t="str">
        <f>IF(K1002&gt;NORMA!$P$10,"NO CUMPLE","CUMPLE")</f>
        <v>CUMPLE</v>
      </c>
      <c r="T1002" s="51" t="str">
        <f>IF(J1002&gt;NORMA!$P$11,"NO CUMPLE","CUMPLE")</f>
        <v>CUMPLE</v>
      </c>
      <c r="U1002" s="51" t="str">
        <f>IF(G1002&gt;NORMA!$P$12,"NO CUMPLE","CUMPLE")</f>
        <v>CUMPLE</v>
      </c>
      <c r="V1002" s="51" t="str">
        <f>IF(H1002&gt;NORMA!$P$13,"NO CUMPLE","CUMPLE")</f>
        <v>CUMPLE</v>
      </c>
      <c r="W1002" s="51" t="str">
        <f>IF(O1002&gt;NORMA!$P$14,"NO CUMPLE","CUMPLE")</f>
        <v>NO CUMPLE</v>
      </c>
      <c r="X1002" s="51" t="str">
        <f>IF(AND(N1002&gt;=NORMA!$Q$4, N1002&lt;=NORMA!$R$4),"CUMPLE","NO CUMPLE")</f>
        <v>CUMPLE</v>
      </c>
      <c r="Y1002" s="51" t="str">
        <f>IF(I1002&gt;NORMA!$P$16,"NO CUMPLE","CUMPLE")</f>
        <v>NO CUMPLE</v>
      </c>
      <c r="Z1002" s="51" t="str">
        <f>IF($M1002&lt;NORMA!$P$23,"NO CUMPLE","CUMPLE")</f>
        <v>CUMPLE</v>
      </c>
      <c r="AA1002" s="51" t="str">
        <f>IF($E1002&gt;NORMA!$P$24,"NO CUMPLE","CUMPLE")</f>
        <v>NO CUMPLE</v>
      </c>
      <c r="AB1002" s="51" t="str">
        <f>IF($F1002&gt;NORMA!$P$25,"NO CUMPLE","CUMPLE")</f>
        <v>NO CUMPLE</v>
      </c>
      <c r="AC1002" s="51" t="str">
        <f>IF($K1002&gt;NORMA!$P$26,"NO CUMPLE","CUMPLE")</f>
        <v>NO CUMPLE</v>
      </c>
      <c r="AD1002" s="51" t="str">
        <f>IF($J1002&gt;NORMA!$P$27,"NO CUMPLE","CUMPLE")</f>
        <v>NO CUMPLE</v>
      </c>
      <c r="AE1002" s="51" t="str">
        <f>IF($G1002&gt;NORMA!$P$28,"NO CUMPLE","CUMPLE")</f>
        <v>NO CUMPLE</v>
      </c>
      <c r="AF1002" s="51" t="str">
        <f>IF($H1002&gt;NORMA!$P$29,"NO CUMPLE","CUMPLE")</f>
        <v>NO CUMPLE</v>
      </c>
      <c r="AG1002" s="51" t="str">
        <f>IF($O1002&gt;NORMA!$P$30,"NO CUMPLE","CUMPLE")</f>
        <v>NO CUMPLE</v>
      </c>
      <c r="AH1002" s="51" t="str">
        <f>IF(AND($N1002&gt;=NORMA!$R$18, $N1002&lt;=NORMA!$S$18),"CUMPLE","NO CUMPLE")</f>
        <v>CUMPLE</v>
      </c>
      <c r="AI1002" s="51" t="str">
        <f>IF($I1002&gt;NORMA!$P$32,"NO CUMPLE","CUMPLE")</f>
        <v>NO CUMPLE</v>
      </c>
    </row>
    <row r="1003" spans="1:35" ht="14.25" customHeight="1" x14ac:dyDescent="0.35">
      <c r="A1003" s="213" t="s">
        <v>122</v>
      </c>
      <c r="B1003" s="217" t="s">
        <v>123</v>
      </c>
      <c r="C1003" s="240">
        <v>40402</v>
      </c>
      <c r="D1003" s="241">
        <v>0.95833333333333304</v>
      </c>
      <c r="E1003" s="216">
        <v>179</v>
      </c>
      <c r="F1003" s="216">
        <v>634</v>
      </c>
      <c r="G1003" s="216">
        <v>237</v>
      </c>
      <c r="H1003" s="216">
        <v>61</v>
      </c>
      <c r="I1003" s="218">
        <v>7.84</v>
      </c>
      <c r="J1003" s="242">
        <v>6.31</v>
      </c>
      <c r="K1003" s="218">
        <v>54.88</v>
      </c>
      <c r="L1003" s="242">
        <v>4.9524712837599996</v>
      </c>
      <c r="M1003" s="243">
        <v>0.28000000000000003</v>
      </c>
      <c r="N1003" s="243">
        <v>7.79</v>
      </c>
      <c r="O1003" s="244">
        <v>930000</v>
      </c>
      <c r="P1003" s="51" t="str">
        <f>IF(M1003&lt;NORMA!$P$7,"NO CUMPLE","CUMPLE")</f>
        <v>NO CUMPLE</v>
      </c>
      <c r="Q1003" s="51" t="str">
        <f>IF(E1003&gt;NORMA!$P$8,"NO CUMPLE","CUMPLE")</f>
        <v>CUMPLE</v>
      </c>
      <c r="R1003" s="51" t="str">
        <f>IF(F1003&gt;NORMA!$P$9,"NO CUMPLE","CUMPLE")</f>
        <v>NO CUMPLE</v>
      </c>
      <c r="S1003" s="51" t="str">
        <f>IF(K1003&gt;NORMA!$P$10,"NO CUMPLE","CUMPLE")</f>
        <v>NO CUMPLE</v>
      </c>
      <c r="T1003" s="51" t="str">
        <f>IF(J1003&gt;NORMA!$P$11,"NO CUMPLE","CUMPLE")</f>
        <v>CUMPLE</v>
      </c>
      <c r="U1003" s="51" t="str">
        <f>IF(G1003&gt;NORMA!$P$12,"NO CUMPLE","CUMPLE")</f>
        <v>CUMPLE</v>
      </c>
      <c r="V1003" s="51" t="str">
        <f>IF(H1003&gt;NORMA!$P$13,"NO CUMPLE","CUMPLE")</f>
        <v>NO CUMPLE</v>
      </c>
      <c r="W1003" s="51" t="str">
        <f>IF(O1003&gt;NORMA!$P$14,"NO CUMPLE","CUMPLE")</f>
        <v>CUMPLE</v>
      </c>
      <c r="X1003" s="51" t="str">
        <f>IF(AND(N1003&gt;=NORMA!$Q$4, N1003&lt;=NORMA!$R$4),"CUMPLE","NO CUMPLE")</f>
        <v>CUMPLE</v>
      </c>
      <c r="Y1003" s="51" t="str">
        <f>IF(I1003&gt;NORMA!$P$16,"NO CUMPLE","CUMPLE")</f>
        <v>NO CUMPLE</v>
      </c>
      <c r="Z1003" s="51" t="str">
        <f>IF($M1003&lt;NORMA!$P$23,"NO CUMPLE","CUMPLE")</f>
        <v>CUMPLE</v>
      </c>
      <c r="AA1003" s="51" t="str">
        <f>IF($E1003&gt;NORMA!$P$24,"NO CUMPLE","CUMPLE")</f>
        <v>NO CUMPLE</v>
      </c>
      <c r="AB1003" s="51" t="str">
        <f>IF($F1003&gt;NORMA!$P$25,"NO CUMPLE","CUMPLE")</f>
        <v>NO CUMPLE</v>
      </c>
      <c r="AC1003" s="51" t="str">
        <f>IF($K1003&gt;NORMA!$P$26,"NO CUMPLE","CUMPLE")</f>
        <v>NO CUMPLE</v>
      </c>
      <c r="AD1003" s="51" t="str">
        <f>IF($J1003&gt;NORMA!$P$27,"NO CUMPLE","CUMPLE")</f>
        <v>NO CUMPLE</v>
      </c>
      <c r="AE1003" s="51" t="str">
        <f>IF($G1003&gt;NORMA!$P$28,"NO CUMPLE","CUMPLE")</f>
        <v>NO CUMPLE</v>
      </c>
      <c r="AF1003" s="51" t="str">
        <f>IF($H1003&gt;NORMA!$P$29,"NO CUMPLE","CUMPLE")</f>
        <v>NO CUMPLE</v>
      </c>
      <c r="AG1003" s="51" t="str">
        <f>IF($O1003&gt;NORMA!$P$30,"NO CUMPLE","CUMPLE")</f>
        <v>NO CUMPLE</v>
      </c>
      <c r="AH1003" s="51" t="str">
        <f>IF(AND($N1003&gt;=NORMA!$R$18, $N1003&lt;=NORMA!$S$18),"CUMPLE","NO CUMPLE")</f>
        <v>CUMPLE</v>
      </c>
      <c r="AI1003" s="51" t="str">
        <f>IF($I1003&gt;NORMA!$P$32,"NO CUMPLE","CUMPLE")</f>
        <v>NO CUMPLE</v>
      </c>
    </row>
    <row r="1004" spans="1:35" ht="14.25" customHeight="1" x14ac:dyDescent="0.35">
      <c r="A1004" s="213" t="s">
        <v>121</v>
      </c>
      <c r="B1004" s="272" t="s">
        <v>123</v>
      </c>
      <c r="C1004" s="240">
        <v>40418</v>
      </c>
      <c r="D1004" s="241">
        <v>0.35416666666666702</v>
      </c>
      <c r="E1004" s="216">
        <v>20</v>
      </c>
      <c r="F1004" s="216">
        <v>112</v>
      </c>
      <c r="G1004" s="216">
        <v>122</v>
      </c>
      <c r="H1004" s="216">
        <v>10</v>
      </c>
      <c r="I1004" s="218">
        <v>3.24</v>
      </c>
      <c r="J1004" s="242">
        <v>1.31</v>
      </c>
      <c r="K1004" s="218">
        <v>9.9700000000000006</v>
      </c>
      <c r="L1004" s="242">
        <v>3.9237226754751999</v>
      </c>
      <c r="M1004" s="243">
        <v>1.07</v>
      </c>
      <c r="N1004" s="243">
        <v>7.26</v>
      </c>
      <c r="O1004" s="244">
        <v>300000</v>
      </c>
      <c r="P1004" s="51" t="str">
        <f>IF(M1004&lt;NORMA!$P$7,"NO CUMPLE","CUMPLE")</f>
        <v>CUMPLE</v>
      </c>
      <c r="Q1004" s="51" t="str">
        <f>IF(E1004&gt;NORMA!$P$8,"NO CUMPLE","CUMPLE")</f>
        <v>CUMPLE</v>
      </c>
      <c r="R1004" s="51" t="str">
        <f>IF(F1004&gt;NORMA!$P$9,"NO CUMPLE","CUMPLE")</f>
        <v>CUMPLE</v>
      </c>
      <c r="S1004" s="51" t="str">
        <f>IF(K1004&gt;NORMA!$P$10,"NO CUMPLE","CUMPLE")</f>
        <v>CUMPLE</v>
      </c>
      <c r="T1004" s="51" t="str">
        <f>IF(J1004&gt;NORMA!$P$11,"NO CUMPLE","CUMPLE")</f>
        <v>CUMPLE</v>
      </c>
      <c r="U1004" s="51" t="str">
        <f>IF(G1004&gt;NORMA!$P$12,"NO CUMPLE","CUMPLE")</f>
        <v>CUMPLE</v>
      </c>
      <c r="V1004" s="51" t="str">
        <f>IF(H1004&gt;NORMA!$P$13,"NO CUMPLE","CUMPLE")</f>
        <v>CUMPLE</v>
      </c>
      <c r="W1004" s="51" t="str">
        <f>IF(O1004&gt;NORMA!$P$14,"NO CUMPLE","CUMPLE")</f>
        <v>CUMPLE</v>
      </c>
      <c r="X1004" s="51" t="str">
        <f>IF(AND(N1004&gt;=NORMA!$Q$4, N1004&lt;=NORMA!$R$4),"CUMPLE","NO CUMPLE")</f>
        <v>CUMPLE</v>
      </c>
      <c r="Y1004" s="51" t="str">
        <f>IF(I1004&gt;NORMA!$P$16,"NO CUMPLE","CUMPLE")</f>
        <v>NO CUMPLE</v>
      </c>
      <c r="Z1004" s="51" t="str">
        <f>IF($M1004&lt;NORMA!$P$23,"NO CUMPLE","CUMPLE")</f>
        <v>CUMPLE</v>
      </c>
      <c r="AA1004" s="51" t="str">
        <f>IF($E1004&gt;NORMA!$P$24,"NO CUMPLE","CUMPLE")</f>
        <v>CUMPLE</v>
      </c>
      <c r="AB1004" s="51" t="str">
        <f>IF($F1004&gt;NORMA!$P$25,"NO CUMPLE","CUMPLE")</f>
        <v>NO CUMPLE</v>
      </c>
      <c r="AC1004" s="51" t="str">
        <f>IF($K1004&gt;NORMA!$P$26,"NO CUMPLE","CUMPLE")</f>
        <v>CUMPLE</v>
      </c>
      <c r="AD1004" s="51" t="str">
        <f>IF($J1004&gt;NORMA!$P$27,"NO CUMPLE","CUMPLE")</f>
        <v>CUMPLE</v>
      </c>
      <c r="AE1004" s="51" t="str">
        <f>IF($G1004&gt;NORMA!$P$28,"NO CUMPLE","CUMPLE")</f>
        <v>NO CUMPLE</v>
      </c>
      <c r="AF1004" s="51" t="str">
        <f>IF($H1004&gt;NORMA!$P$29,"NO CUMPLE","CUMPLE")</f>
        <v>CUMPLE</v>
      </c>
      <c r="AG1004" s="51" t="str">
        <f>IF($O1004&gt;NORMA!$P$30,"NO CUMPLE","CUMPLE")</f>
        <v>NO CUMPLE</v>
      </c>
      <c r="AH1004" s="51" t="str">
        <f>IF(AND($N1004&gt;=NORMA!$R$18, $N1004&lt;=NORMA!$S$18),"CUMPLE","NO CUMPLE")</f>
        <v>CUMPLE</v>
      </c>
      <c r="AI1004" s="51" t="str">
        <f>IF($I1004&gt;NORMA!$P$32,"NO CUMPLE","CUMPLE")</f>
        <v>NO CUMPLE</v>
      </c>
    </row>
    <row r="1005" spans="1:35" ht="14.25" customHeight="1" x14ac:dyDescent="0.35">
      <c r="A1005" s="213" t="s">
        <v>124</v>
      </c>
      <c r="B1005" s="217" t="s">
        <v>123</v>
      </c>
      <c r="C1005" s="240">
        <v>40420</v>
      </c>
      <c r="D1005" s="241">
        <v>0.35416666666666702</v>
      </c>
      <c r="E1005" s="216">
        <v>176</v>
      </c>
      <c r="F1005" s="216">
        <v>429</v>
      </c>
      <c r="G1005" s="216">
        <v>140</v>
      </c>
      <c r="H1005" s="216">
        <v>126</v>
      </c>
      <c r="I1005" s="218">
        <v>5.56</v>
      </c>
      <c r="J1005" s="242">
        <v>5.63</v>
      </c>
      <c r="K1005" s="218">
        <v>57.64</v>
      </c>
      <c r="L1005" s="242">
        <v>2.7797028764479998</v>
      </c>
      <c r="M1005" s="243">
        <v>0.13</v>
      </c>
      <c r="N1005" s="243">
        <v>7.85</v>
      </c>
      <c r="O1005" s="244">
        <v>1100000</v>
      </c>
      <c r="P1005" s="51" t="str">
        <f>IF(M1005&lt;NORMA!$P$7,"NO CUMPLE","CUMPLE")</f>
        <v>NO CUMPLE</v>
      </c>
      <c r="Q1005" s="51" t="str">
        <f>IF(E1005&gt;NORMA!$P$8,"NO CUMPLE","CUMPLE")</f>
        <v>CUMPLE</v>
      </c>
      <c r="R1005" s="51" t="str">
        <f>IF(F1005&gt;NORMA!$P$9,"NO CUMPLE","CUMPLE")</f>
        <v>CUMPLE</v>
      </c>
      <c r="S1005" s="51" t="str">
        <f>IF(K1005&gt;NORMA!$P$10,"NO CUMPLE","CUMPLE")</f>
        <v>NO CUMPLE</v>
      </c>
      <c r="T1005" s="51" t="str">
        <f>IF(J1005&gt;NORMA!$P$11,"NO CUMPLE","CUMPLE")</f>
        <v>CUMPLE</v>
      </c>
      <c r="U1005" s="51" t="str">
        <f>IF(G1005&gt;NORMA!$P$12,"NO CUMPLE","CUMPLE")</f>
        <v>CUMPLE</v>
      </c>
      <c r="V1005" s="51" t="str">
        <f>IF(H1005&gt;NORMA!$P$13,"NO CUMPLE","CUMPLE")</f>
        <v>NO CUMPLE</v>
      </c>
      <c r="W1005" s="51" t="str">
        <f>IF(O1005&gt;NORMA!$P$14,"NO CUMPLE","CUMPLE")</f>
        <v>NO CUMPLE</v>
      </c>
      <c r="X1005" s="51" t="str">
        <f>IF(AND(N1005&gt;=NORMA!$Q$4, N1005&lt;=NORMA!$R$4),"CUMPLE","NO CUMPLE")</f>
        <v>CUMPLE</v>
      </c>
      <c r="Y1005" s="51" t="str">
        <f>IF(I1005&gt;NORMA!$P$16,"NO CUMPLE","CUMPLE")</f>
        <v>NO CUMPLE</v>
      </c>
      <c r="Z1005" s="51" t="str">
        <f>IF($M1005&lt;NORMA!$P$23,"NO CUMPLE","CUMPLE")</f>
        <v>CUMPLE</v>
      </c>
      <c r="AA1005" s="51" t="str">
        <f>IF($E1005&gt;NORMA!$P$24,"NO CUMPLE","CUMPLE")</f>
        <v>NO CUMPLE</v>
      </c>
      <c r="AB1005" s="51" t="str">
        <f>IF($F1005&gt;NORMA!$P$25,"NO CUMPLE","CUMPLE")</f>
        <v>NO CUMPLE</v>
      </c>
      <c r="AC1005" s="51" t="str">
        <f>IF($K1005&gt;NORMA!$P$26,"NO CUMPLE","CUMPLE")</f>
        <v>NO CUMPLE</v>
      </c>
      <c r="AD1005" s="51" t="str">
        <f>IF($J1005&gt;NORMA!$P$27,"NO CUMPLE","CUMPLE")</f>
        <v>NO CUMPLE</v>
      </c>
      <c r="AE1005" s="51" t="str">
        <f>IF($G1005&gt;NORMA!$P$28,"NO CUMPLE","CUMPLE")</f>
        <v>NO CUMPLE</v>
      </c>
      <c r="AF1005" s="51" t="str">
        <f>IF($H1005&gt;NORMA!$P$29,"NO CUMPLE","CUMPLE")</f>
        <v>NO CUMPLE</v>
      </c>
      <c r="AG1005" s="51" t="str">
        <f>IF($O1005&gt;NORMA!$P$30,"NO CUMPLE","CUMPLE")</f>
        <v>NO CUMPLE</v>
      </c>
      <c r="AH1005" s="51" t="str">
        <f>IF(AND($N1005&gt;=NORMA!$R$18, $N1005&lt;=NORMA!$S$18),"CUMPLE","NO CUMPLE")</f>
        <v>CUMPLE</v>
      </c>
      <c r="AI1005" s="51" t="str">
        <f>IF($I1005&gt;NORMA!$P$32,"NO CUMPLE","CUMPLE")</f>
        <v>NO CUMPLE</v>
      </c>
    </row>
    <row r="1006" spans="1:35" ht="14.25" customHeight="1" x14ac:dyDescent="0.35">
      <c r="A1006" s="213" t="s">
        <v>125</v>
      </c>
      <c r="B1006" s="217" t="s">
        <v>123</v>
      </c>
      <c r="C1006" s="240">
        <v>40421</v>
      </c>
      <c r="D1006" s="241">
        <v>0.60416666666666696</v>
      </c>
      <c r="E1006" s="216">
        <v>323</v>
      </c>
      <c r="F1006" s="216">
        <v>799</v>
      </c>
      <c r="G1006" s="216">
        <v>175</v>
      </c>
      <c r="H1006" s="216">
        <v>138</v>
      </c>
      <c r="I1006" s="218">
        <v>4.3099999999999996</v>
      </c>
      <c r="J1006" s="242">
        <v>7.95</v>
      </c>
      <c r="K1006" s="218">
        <v>79.52</v>
      </c>
      <c r="L1006" s="242">
        <v>3.7782701320399998</v>
      </c>
      <c r="M1006" s="243">
        <v>0.24</v>
      </c>
      <c r="N1006" s="243">
        <v>8.07</v>
      </c>
      <c r="O1006" s="244">
        <v>11000000</v>
      </c>
      <c r="P1006" s="51" t="str">
        <f>IF(M1006&lt;NORMA!$P$7,"NO CUMPLE","CUMPLE")</f>
        <v>NO CUMPLE</v>
      </c>
      <c r="Q1006" s="51" t="str">
        <f>IF(E1006&gt;NORMA!$P$8,"NO CUMPLE","CUMPLE")</f>
        <v>NO CUMPLE</v>
      </c>
      <c r="R1006" s="51" t="str">
        <f>IF(F1006&gt;NORMA!$P$9,"NO CUMPLE","CUMPLE")</f>
        <v>NO CUMPLE</v>
      </c>
      <c r="S1006" s="51" t="str">
        <f>IF(K1006&gt;NORMA!$P$10,"NO CUMPLE","CUMPLE")</f>
        <v>NO CUMPLE</v>
      </c>
      <c r="T1006" s="51" t="str">
        <f>IF(J1006&gt;NORMA!$P$11,"NO CUMPLE","CUMPLE")</f>
        <v>CUMPLE</v>
      </c>
      <c r="U1006" s="51" t="str">
        <f>IF(G1006&gt;NORMA!$P$12,"NO CUMPLE","CUMPLE")</f>
        <v>CUMPLE</v>
      </c>
      <c r="V1006" s="51" t="str">
        <f>IF(H1006&gt;NORMA!$P$13,"NO CUMPLE","CUMPLE")</f>
        <v>NO CUMPLE</v>
      </c>
      <c r="W1006" s="51" t="str">
        <f>IF(O1006&gt;NORMA!$P$14,"NO CUMPLE","CUMPLE")</f>
        <v>NO CUMPLE</v>
      </c>
      <c r="X1006" s="51" t="str">
        <f>IF(AND(N1006&gt;=NORMA!$Q$4, N1006&lt;=NORMA!$R$4),"CUMPLE","NO CUMPLE")</f>
        <v>CUMPLE</v>
      </c>
      <c r="Y1006" s="51" t="str">
        <f>IF(I1006&gt;NORMA!$P$16,"NO CUMPLE","CUMPLE")</f>
        <v>NO CUMPLE</v>
      </c>
      <c r="Z1006" s="51" t="str">
        <f>IF($M1006&lt;NORMA!$P$23,"NO CUMPLE","CUMPLE")</f>
        <v>CUMPLE</v>
      </c>
      <c r="AA1006" s="51" t="str">
        <f>IF($E1006&gt;NORMA!$P$24,"NO CUMPLE","CUMPLE")</f>
        <v>NO CUMPLE</v>
      </c>
      <c r="AB1006" s="51" t="str">
        <f>IF($F1006&gt;NORMA!$P$25,"NO CUMPLE","CUMPLE")</f>
        <v>NO CUMPLE</v>
      </c>
      <c r="AC1006" s="51" t="str">
        <f>IF($K1006&gt;NORMA!$P$26,"NO CUMPLE","CUMPLE")</f>
        <v>NO CUMPLE</v>
      </c>
      <c r="AD1006" s="51" t="str">
        <f>IF($J1006&gt;NORMA!$P$27,"NO CUMPLE","CUMPLE")</f>
        <v>NO CUMPLE</v>
      </c>
      <c r="AE1006" s="51" t="str">
        <f>IF($G1006&gt;NORMA!$P$28,"NO CUMPLE","CUMPLE")</f>
        <v>NO CUMPLE</v>
      </c>
      <c r="AF1006" s="51" t="str">
        <f>IF($H1006&gt;NORMA!$P$29,"NO CUMPLE","CUMPLE")</f>
        <v>NO CUMPLE</v>
      </c>
      <c r="AG1006" s="51" t="str">
        <f>IF($O1006&gt;NORMA!$P$30,"NO CUMPLE","CUMPLE")</f>
        <v>NO CUMPLE</v>
      </c>
      <c r="AH1006" s="51" t="str">
        <f>IF(AND($N1006&gt;=NORMA!$R$18, $N1006&lt;=NORMA!$S$18),"CUMPLE","NO CUMPLE")</f>
        <v>CUMPLE</v>
      </c>
      <c r="AI1006" s="51" t="str">
        <f>IF($I1006&gt;NORMA!$P$32,"NO CUMPLE","CUMPLE")</f>
        <v>NO CUMPLE</v>
      </c>
    </row>
    <row r="1007" spans="1:35" ht="14.25" customHeight="1" x14ac:dyDescent="0.35">
      <c r="A1007" s="213" t="s">
        <v>122</v>
      </c>
      <c r="B1007" s="217" t="s">
        <v>123</v>
      </c>
      <c r="C1007" s="240">
        <v>40421</v>
      </c>
      <c r="D1007" s="241">
        <v>0.35416666666666702</v>
      </c>
      <c r="E1007" s="216">
        <v>220</v>
      </c>
      <c r="F1007" s="216">
        <v>484</v>
      </c>
      <c r="G1007" s="216">
        <v>135</v>
      </c>
      <c r="H1007" s="216">
        <v>67</v>
      </c>
      <c r="I1007" s="218">
        <v>5.95</v>
      </c>
      <c r="J1007" s="242">
        <v>6.04</v>
      </c>
      <c r="K1007" s="218">
        <v>63.08</v>
      </c>
      <c r="L1007" s="242">
        <v>3.787703266336</v>
      </c>
      <c r="M1007" s="243">
        <v>0.26</v>
      </c>
      <c r="N1007" s="243">
        <v>8.14</v>
      </c>
      <c r="O1007" s="244">
        <v>7500000</v>
      </c>
      <c r="P1007" s="51" t="str">
        <f>IF(M1007&lt;NORMA!$P$7,"NO CUMPLE","CUMPLE")</f>
        <v>NO CUMPLE</v>
      </c>
      <c r="Q1007" s="51" t="str">
        <f>IF(E1007&gt;NORMA!$P$8,"NO CUMPLE","CUMPLE")</f>
        <v>CUMPLE</v>
      </c>
      <c r="R1007" s="51" t="str">
        <f>IF(F1007&gt;NORMA!$P$9,"NO CUMPLE","CUMPLE")</f>
        <v>CUMPLE</v>
      </c>
      <c r="S1007" s="51" t="str">
        <f>IF(K1007&gt;NORMA!$P$10,"NO CUMPLE","CUMPLE")</f>
        <v>NO CUMPLE</v>
      </c>
      <c r="T1007" s="51" t="str">
        <f>IF(J1007&gt;NORMA!$P$11,"NO CUMPLE","CUMPLE")</f>
        <v>CUMPLE</v>
      </c>
      <c r="U1007" s="51" t="str">
        <f>IF(G1007&gt;NORMA!$P$12,"NO CUMPLE","CUMPLE")</f>
        <v>CUMPLE</v>
      </c>
      <c r="V1007" s="51" t="str">
        <f>IF(H1007&gt;NORMA!$P$13,"NO CUMPLE","CUMPLE")</f>
        <v>NO CUMPLE</v>
      </c>
      <c r="W1007" s="51" t="str">
        <f>IF(O1007&gt;NORMA!$P$14,"NO CUMPLE","CUMPLE")</f>
        <v>NO CUMPLE</v>
      </c>
      <c r="X1007" s="51" t="str">
        <f>IF(AND(N1007&gt;=NORMA!$Q$4, N1007&lt;=NORMA!$R$4),"CUMPLE","NO CUMPLE")</f>
        <v>CUMPLE</v>
      </c>
      <c r="Y1007" s="51" t="str">
        <f>IF(I1007&gt;NORMA!$P$16,"NO CUMPLE","CUMPLE")</f>
        <v>NO CUMPLE</v>
      </c>
      <c r="Z1007" s="51" t="str">
        <f>IF($M1007&lt;NORMA!$P$23,"NO CUMPLE","CUMPLE")</f>
        <v>CUMPLE</v>
      </c>
      <c r="AA1007" s="51" t="str">
        <f>IF($E1007&gt;NORMA!$P$24,"NO CUMPLE","CUMPLE")</f>
        <v>NO CUMPLE</v>
      </c>
      <c r="AB1007" s="51" t="str">
        <f>IF($F1007&gt;NORMA!$P$25,"NO CUMPLE","CUMPLE")</f>
        <v>NO CUMPLE</v>
      </c>
      <c r="AC1007" s="51" t="str">
        <f>IF($K1007&gt;NORMA!$P$26,"NO CUMPLE","CUMPLE")</f>
        <v>NO CUMPLE</v>
      </c>
      <c r="AD1007" s="51" t="str">
        <f>IF($J1007&gt;NORMA!$P$27,"NO CUMPLE","CUMPLE")</f>
        <v>NO CUMPLE</v>
      </c>
      <c r="AE1007" s="51" t="str">
        <f>IF($G1007&gt;NORMA!$P$28,"NO CUMPLE","CUMPLE")</f>
        <v>NO CUMPLE</v>
      </c>
      <c r="AF1007" s="51" t="str">
        <f>IF($H1007&gt;NORMA!$P$29,"NO CUMPLE","CUMPLE")</f>
        <v>NO CUMPLE</v>
      </c>
      <c r="AG1007" s="51" t="str">
        <f>IF($O1007&gt;NORMA!$P$30,"NO CUMPLE","CUMPLE")</f>
        <v>NO CUMPLE</v>
      </c>
      <c r="AH1007" s="51" t="str">
        <f>IF(AND($N1007&gt;=NORMA!$R$18, $N1007&lt;=NORMA!$S$18),"CUMPLE","NO CUMPLE")</f>
        <v>CUMPLE</v>
      </c>
      <c r="AI1007" s="51" t="str">
        <f>IF($I1007&gt;NORMA!$P$32,"NO CUMPLE","CUMPLE")</f>
        <v>NO CUMPLE</v>
      </c>
    </row>
    <row r="1008" spans="1:35" ht="14.25" customHeight="1" x14ac:dyDescent="0.35">
      <c r="A1008" s="213" t="s">
        <v>121</v>
      </c>
      <c r="B1008" s="272" t="s">
        <v>123</v>
      </c>
      <c r="C1008" s="240">
        <v>40431</v>
      </c>
      <c r="D1008" s="241">
        <v>0.60416666666666696</v>
      </c>
      <c r="E1008" s="216">
        <v>18</v>
      </c>
      <c r="F1008" s="216">
        <v>71.5</v>
      </c>
      <c r="G1008" s="216">
        <v>102</v>
      </c>
      <c r="H1008" s="245">
        <v>3.6</v>
      </c>
      <c r="I1008" s="218">
        <v>1.76</v>
      </c>
      <c r="J1008" s="242">
        <v>1.01</v>
      </c>
      <c r="K1008" s="218">
        <v>12.08</v>
      </c>
      <c r="L1008" s="242">
        <v>5.334965583032</v>
      </c>
      <c r="M1008" s="243">
        <v>0.17</v>
      </c>
      <c r="N1008" s="243">
        <v>7.75</v>
      </c>
      <c r="O1008" s="244">
        <v>21000</v>
      </c>
      <c r="P1008" s="51" t="str">
        <f>IF(M1008&lt;NORMA!$P$7,"NO CUMPLE","CUMPLE")</f>
        <v>NO CUMPLE</v>
      </c>
      <c r="Q1008" s="51" t="str">
        <f>IF(E1008&gt;NORMA!$P$8,"NO CUMPLE","CUMPLE")</f>
        <v>CUMPLE</v>
      </c>
      <c r="R1008" s="51" t="str">
        <f>IF(F1008&gt;NORMA!$P$9,"NO CUMPLE","CUMPLE")</f>
        <v>CUMPLE</v>
      </c>
      <c r="S1008" s="51" t="str">
        <f>IF(K1008&gt;NORMA!$P$10,"NO CUMPLE","CUMPLE")</f>
        <v>CUMPLE</v>
      </c>
      <c r="T1008" s="51" t="str">
        <f>IF(J1008&gt;NORMA!$P$11,"NO CUMPLE","CUMPLE")</f>
        <v>CUMPLE</v>
      </c>
      <c r="U1008" s="51" t="str">
        <f>IF(G1008&gt;NORMA!$P$12,"NO CUMPLE","CUMPLE")</f>
        <v>CUMPLE</v>
      </c>
      <c r="V1008" s="51" t="str">
        <f>IF(H1008&gt;NORMA!$P$13,"NO CUMPLE","CUMPLE")</f>
        <v>CUMPLE</v>
      </c>
      <c r="W1008" s="51" t="str">
        <f>IF(O1008&gt;NORMA!$P$14,"NO CUMPLE","CUMPLE")</f>
        <v>CUMPLE</v>
      </c>
      <c r="X1008" s="51" t="str">
        <f>IF(AND(N1008&gt;=NORMA!$Q$4, N1008&lt;=NORMA!$R$4),"CUMPLE","NO CUMPLE")</f>
        <v>CUMPLE</v>
      </c>
      <c r="Y1008" s="51" t="str">
        <f>IF(I1008&gt;NORMA!$P$16,"NO CUMPLE","CUMPLE")</f>
        <v>CUMPLE</v>
      </c>
      <c r="Z1008" s="51" t="str">
        <f>IF($M1008&lt;NORMA!$P$23,"NO CUMPLE","CUMPLE")</f>
        <v>CUMPLE</v>
      </c>
      <c r="AA1008" s="51" t="str">
        <f>IF($E1008&gt;NORMA!$P$24,"NO CUMPLE","CUMPLE")</f>
        <v>CUMPLE</v>
      </c>
      <c r="AB1008" s="51" t="str">
        <f>IF($F1008&gt;NORMA!$P$25,"NO CUMPLE","CUMPLE")</f>
        <v>NO CUMPLE</v>
      </c>
      <c r="AC1008" s="51" t="str">
        <f>IF($K1008&gt;NORMA!$P$26,"NO CUMPLE","CUMPLE")</f>
        <v>NO CUMPLE</v>
      </c>
      <c r="AD1008" s="51" t="str">
        <f>IF($J1008&gt;NORMA!$P$27,"NO CUMPLE","CUMPLE")</f>
        <v>CUMPLE</v>
      </c>
      <c r="AE1008" s="51" t="str">
        <f>IF($G1008&gt;NORMA!$P$28,"NO CUMPLE","CUMPLE")</f>
        <v>NO CUMPLE</v>
      </c>
      <c r="AF1008" s="51" t="str">
        <f>IF($H1008&gt;NORMA!$P$29,"NO CUMPLE","CUMPLE")</f>
        <v>CUMPLE</v>
      </c>
      <c r="AG1008" s="51" t="str">
        <f>IF($O1008&gt;NORMA!$P$30,"NO CUMPLE","CUMPLE")</f>
        <v>CUMPLE</v>
      </c>
      <c r="AH1008" s="51" t="str">
        <f>IF(AND($N1008&gt;=NORMA!$R$18, $N1008&lt;=NORMA!$S$18),"CUMPLE","NO CUMPLE")</f>
        <v>CUMPLE</v>
      </c>
      <c r="AI1008" s="51" t="str">
        <f>IF($I1008&gt;NORMA!$P$32,"NO CUMPLE","CUMPLE")</f>
        <v>NO CUMPLE</v>
      </c>
    </row>
    <row r="1009" spans="1:35" ht="14.25" customHeight="1" x14ac:dyDescent="0.35">
      <c r="A1009" s="213" t="s">
        <v>124</v>
      </c>
      <c r="B1009" s="217" t="s">
        <v>123</v>
      </c>
      <c r="C1009" s="240">
        <v>40437</v>
      </c>
      <c r="D1009" s="241">
        <v>0.95833333333333304</v>
      </c>
      <c r="E1009" s="216">
        <v>244</v>
      </c>
      <c r="F1009" s="216">
        <v>545</v>
      </c>
      <c r="G1009" s="216">
        <v>130</v>
      </c>
      <c r="H1009" s="216">
        <v>57</v>
      </c>
      <c r="I1009" s="218">
        <v>10.199999999999999</v>
      </c>
      <c r="J1009" s="242">
        <v>4.84</v>
      </c>
      <c r="K1009" s="218">
        <v>57.21</v>
      </c>
      <c r="L1009" s="242">
        <v>1.7223571124543999</v>
      </c>
      <c r="M1009" s="243">
        <v>0.13</v>
      </c>
      <c r="N1009" s="243">
        <v>8.39</v>
      </c>
      <c r="O1009" s="244">
        <v>40000000</v>
      </c>
      <c r="P1009" s="51" t="str">
        <f>IF(M1009&lt;NORMA!$P$7,"NO CUMPLE","CUMPLE")</f>
        <v>NO CUMPLE</v>
      </c>
      <c r="Q1009" s="51" t="str">
        <f>IF(E1009&gt;NORMA!$P$8,"NO CUMPLE","CUMPLE")</f>
        <v>CUMPLE</v>
      </c>
      <c r="R1009" s="51" t="str">
        <f>IF(F1009&gt;NORMA!$P$9,"NO CUMPLE","CUMPLE")</f>
        <v>NO CUMPLE</v>
      </c>
      <c r="S1009" s="51" t="str">
        <f>IF(K1009&gt;NORMA!$P$10,"NO CUMPLE","CUMPLE")</f>
        <v>NO CUMPLE</v>
      </c>
      <c r="T1009" s="51" t="str">
        <f>IF(J1009&gt;NORMA!$P$11,"NO CUMPLE","CUMPLE")</f>
        <v>CUMPLE</v>
      </c>
      <c r="U1009" s="51" t="str">
        <f>IF(G1009&gt;NORMA!$P$12,"NO CUMPLE","CUMPLE")</f>
        <v>CUMPLE</v>
      </c>
      <c r="V1009" s="51" t="str">
        <f>IF(H1009&gt;NORMA!$P$13,"NO CUMPLE","CUMPLE")</f>
        <v>NO CUMPLE</v>
      </c>
      <c r="W1009" s="51" t="str">
        <f>IF(O1009&gt;NORMA!$P$14,"NO CUMPLE","CUMPLE")</f>
        <v>NO CUMPLE</v>
      </c>
      <c r="X1009" s="51" t="str">
        <f>IF(AND(N1009&gt;=NORMA!$Q$4, N1009&lt;=NORMA!$R$4),"CUMPLE","NO CUMPLE")</f>
        <v>CUMPLE</v>
      </c>
      <c r="Y1009" s="51" t="str">
        <f>IF(I1009&gt;NORMA!$P$16,"NO CUMPLE","CUMPLE")</f>
        <v>NO CUMPLE</v>
      </c>
      <c r="Z1009" s="51" t="str">
        <f>IF($M1009&lt;NORMA!$P$23,"NO CUMPLE","CUMPLE")</f>
        <v>CUMPLE</v>
      </c>
      <c r="AA1009" s="51" t="str">
        <f>IF($E1009&gt;NORMA!$P$24,"NO CUMPLE","CUMPLE")</f>
        <v>NO CUMPLE</v>
      </c>
      <c r="AB1009" s="51" t="str">
        <f>IF($F1009&gt;NORMA!$P$25,"NO CUMPLE","CUMPLE")</f>
        <v>NO CUMPLE</v>
      </c>
      <c r="AC1009" s="51" t="str">
        <f>IF($K1009&gt;NORMA!$P$26,"NO CUMPLE","CUMPLE")</f>
        <v>NO CUMPLE</v>
      </c>
      <c r="AD1009" s="51" t="str">
        <f>IF($J1009&gt;NORMA!$P$27,"NO CUMPLE","CUMPLE")</f>
        <v>NO CUMPLE</v>
      </c>
      <c r="AE1009" s="51" t="str">
        <f>IF($G1009&gt;NORMA!$P$28,"NO CUMPLE","CUMPLE")</f>
        <v>NO CUMPLE</v>
      </c>
      <c r="AF1009" s="51" t="str">
        <f>IF($H1009&gt;NORMA!$P$29,"NO CUMPLE","CUMPLE")</f>
        <v>NO CUMPLE</v>
      </c>
      <c r="AG1009" s="51" t="str">
        <f>IF($O1009&gt;NORMA!$P$30,"NO CUMPLE","CUMPLE")</f>
        <v>NO CUMPLE</v>
      </c>
      <c r="AH1009" s="51" t="str">
        <f>IF(AND($N1009&gt;=NORMA!$R$18, $N1009&lt;=NORMA!$S$18),"CUMPLE","NO CUMPLE")</f>
        <v>CUMPLE</v>
      </c>
      <c r="AI1009" s="51" t="str">
        <f>IF($I1009&gt;NORMA!$P$32,"NO CUMPLE","CUMPLE")</f>
        <v>NO CUMPLE</v>
      </c>
    </row>
    <row r="1010" spans="1:35" ht="14.25" customHeight="1" x14ac:dyDescent="0.35">
      <c r="A1010" s="213" t="s">
        <v>125</v>
      </c>
      <c r="B1010" s="217" t="s">
        <v>123</v>
      </c>
      <c r="C1010" s="240">
        <v>40437</v>
      </c>
      <c r="D1010" s="241">
        <v>0.95833333333333304</v>
      </c>
      <c r="E1010" s="216">
        <v>212</v>
      </c>
      <c r="F1010" s="216">
        <v>513</v>
      </c>
      <c r="G1010" s="216">
        <v>144</v>
      </c>
      <c r="H1010" s="216">
        <v>80</v>
      </c>
      <c r="I1010" s="218">
        <v>10.7</v>
      </c>
      <c r="J1010" s="242">
        <v>3.17</v>
      </c>
      <c r="K1010" s="218">
        <v>49.17</v>
      </c>
      <c r="L1010" s="242">
        <v>3.6198598153839998</v>
      </c>
      <c r="M1010" s="243">
        <v>0.17</v>
      </c>
      <c r="N1010" s="243">
        <v>7.58</v>
      </c>
      <c r="O1010" s="244">
        <v>28000000</v>
      </c>
      <c r="P1010" s="51" t="str">
        <f>IF(M1010&lt;NORMA!$P$7,"NO CUMPLE","CUMPLE")</f>
        <v>NO CUMPLE</v>
      </c>
      <c r="Q1010" s="51" t="str">
        <f>IF(E1010&gt;NORMA!$P$8,"NO CUMPLE","CUMPLE")</f>
        <v>CUMPLE</v>
      </c>
      <c r="R1010" s="51" t="str">
        <f>IF(F1010&gt;NORMA!$P$9,"NO CUMPLE","CUMPLE")</f>
        <v>NO CUMPLE</v>
      </c>
      <c r="S1010" s="51" t="str">
        <f>IF(K1010&gt;NORMA!$P$10,"NO CUMPLE","CUMPLE")</f>
        <v>CUMPLE</v>
      </c>
      <c r="T1010" s="51" t="str">
        <f>IF(J1010&gt;NORMA!$P$11,"NO CUMPLE","CUMPLE")</f>
        <v>CUMPLE</v>
      </c>
      <c r="U1010" s="51" t="str">
        <f>IF(G1010&gt;NORMA!$P$12,"NO CUMPLE","CUMPLE")</f>
        <v>CUMPLE</v>
      </c>
      <c r="V1010" s="51" t="str">
        <f>IF(H1010&gt;NORMA!$P$13,"NO CUMPLE","CUMPLE")</f>
        <v>NO CUMPLE</v>
      </c>
      <c r="W1010" s="51" t="str">
        <f>IF(O1010&gt;NORMA!$P$14,"NO CUMPLE","CUMPLE")</f>
        <v>NO CUMPLE</v>
      </c>
      <c r="X1010" s="51" t="str">
        <f>IF(AND(N1010&gt;=NORMA!$Q$4, N1010&lt;=NORMA!$R$4),"CUMPLE","NO CUMPLE")</f>
        <v>CUMPLE</v>
      </c>
      <c r="Y1010" s="51" t="str">
        <f>IF(I1010&gt;NORMA!$P$16,"NO CUMPLE","CUMPLE")</f>
        <v>NO CUMPLE</v>
      </c>
      <c r="Z1010" s="51" t="str">
        <f>IF($M1010&lt;NORMA!$P$23,"NO CUMPLE","CUMPLE")</f>
        <v>CUMPLE</v>
      </c>
      <c r="AA1010" s="51" t="str">
        <f>IF($E1010&gt;NORMA!$P$24,"NO CUMPLE","CUMPLE")</f>
        <v>NO CUMPLE</v>
      </c>
      <c r="AB1010" s="51" t="str">
        <f>IF($F1010&gt;NORMA!$P$25,"NO CUMPLE","CUMPLE")</f>
        <v>NO CUMPLE</v>
      </c>
      <c r="AC1010" s="51" t="str">
        <f>IF($K1010&gt;NORMA!$P$26,"NO CUMPLE","CUMPLE")</f>
        <v>NO CUMPLE</v>
      </c>
      <c r="AD1010" s="51" t="str">
        <f>IF($J1010&gt;NORMA!$P$27,"NO CUMPLE","CUMPLE")</f>
        <v>NO CUMPLE</v>
      </c>
      <c r="AE1010" s="51" t="str">
        <f>IF($G1010&gt;NORMA!$P$28,"NO CUMPLE","CUMPLE")</f>
        <v>NO CUMPLE</v>
      </c>
      <c r="AF1010" s="51" t="str">
        <f>IF($H1010&gt;NORMA!$P$29,"NO CUMPLE","CUMPLE")</f>
        <v>NO CUMPLE</v>
      </c>
      <c r="AG1010" s="51" t="str">
        <f>IF($O1010&gt;NORMA!$P$30,"NO CUMPLE","CUMPLE")</f>
        <v>NO CUMPLE</v>
      </c>
      <c r="AH1010" s="51" t="str">
        <f>IF(AND($N1010&gt;=NORMA!$R$18, $N1010&lt;=NORMA!$S$18),"CUMPLE","NO CUMPLE")</f>
        <v>CUMPLE</v>
      </c>
      <c r="AI1010" s="51" t="str">
        <f>IF($I1010&gt;NORMA!$P$32,"NO CUMPLE","CUMPLE")</f>
        <v>NO CUMPLE</v>
      </c>
    </row>
    <row r="1011" spans="1:35" ht="14.25" customHeight="1" x14ac:dyDescent="0.35">
      <c r="A1011" s="213" t="s">
        <v>122</v>
      </c>
      <c r="B1011" s="217" t="s">
        <v>123</v>
      </c>
      <c r="C1011" s="240">
        <v>40438</v>
      </c>
      <c r="D1011" s="241">
        <v>0.60416666666666696</v>
      </c>
      <c r="E1011" s="216">
        <v>248</v>
      </c>
      <c r="F1011" s="216">
        <v>573</v>
      </c>
      <c r="G1011" s="216">
        <v>200</v>
      </c>
      <c r="H1011" s="216">
        <v>64</v>
      </c>
      <c r="I1011" s="218">
        <v>12.9</v>
      </c>
      <c r="J1011" s="242">
        <v>6.61</v>
      </c>
      <c r="K1011" s="218">
        <v>63.1</v>
      </c>
      <c r="L1011" s="242">
        <v>5.9977234426799999</v>
      </c>
      <c r="M1011" s="243">
        <v>0.34</v>
      </c>
      <c r="N1011" s="243">
        <v>7.48</v>
      </c>
      <c r="O1011" s="244">
        <v>1100000000</v>
      </c>
      <c r="P1011" s="51" t="str">
        <f>IF(M1011&lt;NORMA!$P$7,"NO CUMPLE","CUMPLE")</f>
        <v>NO CUMPLE</v>
      </c>
      <c r="Q1011" s="51" t="str">
        <f>IF(E1011&gt;NORMA!$P$8,"NO CUMPLE","CUMPLE")</f>
        <v>CUMPLE</v>
      </c>
      <c r="R1011" s="51" t="str">
        <f>IF(F1011&gt;NORMA!$P$9,"NO CUMPLE","CUMPLE")</f>
        <v>NO CUMPLE</v>
      </c>
      <c r="S1011" s="51" t="str">
        <f>IF(K1011&gt;NORMA!$P$10,"NO CUMPLE","CUMPLE")</f>
        <v>NO CUMPLE</v>
      </c>
      <c r="T1011" s="51" t="str">
        <f>IF(J1011&gt;NORMA!$P$11,"NO CUMPLE","CUMPLE")</f>
        <v>CUMPLE</v>
      </c>
      <c r="U1011" s="51" t="str">
        <f>IF(G1011&gt;NORMA!$P$12,"NO CUMPLE","CUMPLE")</f>
        <v>CUMPLE</v>
      </c>
      <c r="V1011" s="51" t="str">
        <f>IF(H1011&gt;NORMA!$P$13,"NO CUMPLE","CUMPLE")</f>
        <v>NO CUMPLE</v>
      </c>
      <c r="W1011" s="51" t="str">
        <f>IF(O1011&gt;NORMA!$P$14,"NO CUMPLE","CUMPLE")</f>
        <v>NO CUMPLE</v>
      </c>
      <c r="X1011" s="51" t="str">
        <f>IF(AND(N1011&gt;=NORMA!$Q$4, N1011&lt;=NORMA!$R$4),"CUMPLE","NO CUMPLE")</f>
        <v>CUMPLE</v>
      </c>
      <c r="Y1011" s="51" t="str">
        <f>IF(I1011&gt;NORMA!$P$16,"NO CUMPLE","CUMPLE")</f>
        <v>NO CUMPLE</v>
      </c>
      <c r="Z1011" s="51" t="str">
        <f>IF($M1011&lt;NORMA!$P$23,"NO CUMPLE","CUMPLE")</f>
        <v>CUMPLE</v>
      </c>
      <c r="AA1011" s="51" t="str">
        <f>IF($E1011&gt;NORMA!$P$24,"NO CUMPLE","CUMPLE")</f>
        <v>NO CUMPLE</v>
      </c>
      <c r="AB1011" s="51" t="str">
        <f>IF($F1011&gt;NORMA!$P$25,"NO CUMPLE","CUMPLE")</f>
        <v>NO CUMPLE</v>
      </c>
      <c r="AC1011" s="51" t="str">
        <f>IF($K1011&gt;NORMA!$P$26,"NO CUMPLE","CUMPLE")</f>
        <v>NO CUMPLE</v>
      </c>
      <c r="AD1011" s="51" t="str">
        <f>IF($J1011&gt;NORMA!$P$27,"NO CUMPLE","CUMPLE")</f>
        <v>NO CUMPLE</v>
      </c>
      <c r="AE1011" s="51" t="str">
        <f>IF($G1011&gt;NORMA!$P$28,"NO CUMPLE","CUMPLE")</f>
        <v>NO CUMPLE</v>
      </c>
      <c r="AF1011" s="51" t="str">
        <f>IF($H1011&gt;NORMA!$P$29,"NO CUMPLE","CUMPLE")</f>
        <v>NO CUMPLE</v>
      </c>
      <c r="AG1011" s="51" t="str">
        <f>IF($O1011&gt;NORMA!$P$30,"NO CUMPLE","CUMPLE")</f>
        <v>NO CUMPLE</v>
      </c>
      <c r="AH1011" s="51" t="str">
        <f>IF(AND($N1011&gt;=NORMA!$R$18, $N1011&lt;=NORMA!$S$18),"CUMPLE","NO CUMPLE")</f>
        <v>CUMPLE</v>
      </c>
      <c r="AI1011" s="51" t="str">
        <f>IF($I1011&gt;NORMA!$P$32,"NO CUMPLE","CUMPLE")</f>
        <v>NO CUMPLE</v>
      </c>
    </row>
    <row r="1012" spans="1:35" ht="14.25" customHeight="1" x14ac:dyDescent="0.35">
      <c r="A1012" s="213" t="s">
        <v>124</v>
      </c>
      <c r="B1012" s="217" t="s">
        <v>123</v>
      </c>
      <c r="C1012" s="240">
        <v>40452</v>
      </c>
      <c r="D1012" s="251">
        <v>0.41666666666666702</v>
      </c>
      <c r="E1012" s="246">
        <v>214</v>
      </c>
      <c r="F1012" s="246">
        <v>443</v>
      </c>
      <c r="G1012" s="246">
        <v>172</v>
      </c>
      <c r="H1012" s="246">
        <v>86</v>
      </c>
      <c r="I1012" s="247">
        <v>7.35</v>
      </c>
      <c r="J1012" s="248">
        <v>4.84</v>
      </c>
      <c r="K1012" s="218">
        <v>3.38</v>
      </c>
      <c r="L1012" s="248">
        <v>3.9124592936839999</v>
      </c>
      <c r="M1012" s="249">
        <v>0.18</v>
      </c>
      <c r="N1012" s="249">
        <v>7.88</v>
      </c>
      <c r="O1012" s="250">
        <v>240000000</v>
      </c>
      <c r="P1012" s="51" t="str">
        <f>IF(M1012&lt;NORMA!$P$7,"NO CUMPLE","CUMPLE")</f>
        <v>NO CUMPLE</v>
      </c>
      <c r="Q1012" s="51" t="str">
        <f>IF(E1012&gt;NORMA!$P$8,"NO CUMPLE","CUMPLE")</f>
        <v>CUMPLE</v>
      </c>
      <c r="R1012" s="51" t="str">
        <f>IF(F1012&gt;NORMA!$P$9,"NO CUMPLE","CUMPLE")</f>
        <v>CUMPLE</v>
      </c>
      <c r="S1012" s="51" t="str">
        <f>IF(K1012&gt;NORMA!$P$10,"NO CUMPLE","CUMPLE")</f>
        <v>CUMPLE</v>
      </c>
      <c r="T1012" s="51" t="str">
        <f>IF(J1012&gt;NORMA!$P$11,"NO CUMPLE","CUMPLE")</f>
        <v>CUMPLE</v>
      </c>
      <c r="U1012" s="51" t="str">
        <f>IF(G1012&gt;NORMA!$P$12,"NO CUMPLE","CUMPLE")</f>
        <v>CUMPLE</v>
      </c>
      <c r="V1012" s="51" t="str">
        <f>IF(H1012&gt;NORMA!$P$13,"NO CUMPLE","CUMPLE")</f>
        <v>NO CUMPLE</v>
      </c>
      <c r="W1012" s="51" t="str">
        <f>IF(O1012&gt;NORMA!$P$14,"NO CUMPLE","CUMPLE")</f>
        <v>NO CUMPLE</v>
      </c>
      <c r="X1012" s="51" t="str">
        <f>IF(AND(N1012&gt;=NORMA!$Q$4, N1012&lt;=NORMA!$R$4),"CUMPLE","NO CUMPLE")</f>
        <v>CUMPLE</v>
      </c>
      <c r="Y1012" s="51" t="str">
        <f>IF(I1012&gt;NORMA!$P$16,"NO CUMPLE","CUMPLE")</f>
        <v>NO CUMPLE</v>
      </c>
      <c r="Z1012" s="51" t="str">
        <f>IF($M1012&lt;NORMA!$P$23,"NO CUMPLE","CUMPLE")</f>
        <v>CUMPLE</v>
      </c>
      <c r="AA1012" s="51" t="str">
        <f>IF($E1012&gt;NORMA!$P$24,"NO CUMPLE","CUMPLE")</f>
        <v>NO CUMPLE</v>
      </c>
      <c r="AB1012" s="51" t="str">
        <f>IF($F1012&gt;NORMA!$P$25,"NO CUMPLE","CUMPLE")</f>
        <v>NO CUMPLE</v>
      </c>
      <c r="AC1012" s="51" t="str">
        <f>IF($K1012&gt;NORMA!$P$26,"NO CUMPLE","CUMPLE")</f>
        <v>CUMPLE</v>
      </c>
      <c r="AD1012" s="51" t="str">
        <f>IF($J1012&gt;NORMA!$P$27,"NO CUMPLE","CUMPLE")</f>
        <v>NO CUMPLE</v>
      </c>
      <c r="AE1012" s="51" t="str">
        <f>IF($G1012&gt;NORMA!$P$28,"NO CUMPLE","CUMPLE")</f>
        <v>NO CUMPLE</v>
      </c>
      <c r="AF1012" s="51" t="str">
        <f>IF($H1012&gt;NORMA!$P$29,"NO CUMPLE","CUMPLE")</f>
        <v>NO CUMPLE</v>
      </c>
      <c r="AG1012" s="51" t="str">
        <f>IF($O1012&gt;NORMA!$P$30,"NO CUMPLE","CUMPLE")</f>
        <v>NO CUMPLE</v>
      </c>
      <c r="AH1012" s="51" t="str">
        <f>IF(AND($N1012&gt;=NORMA!$R$18, $N1012&lt;=NORMA!$S$18),"CUMPLE","NO CUMPLE")</f>
        <v>CUMPLE</v>
      </c>
      <c r="AI1012" s="51" t="str">
        <f>IF($I1012&gt;NORMA!$P$32,"NO CUMPLE","CUMPLE")</f>
        <v>NO CUMPLE</v>
      </c>
    </row>
    <row r="1013" spans="1:35" ht="14.25" customHeight="1" x14ac:dyDescent="0.35">
      <c r="A1013" s="213" t="s">
        <v>125</v>
      </c>
      <c r="B1013" s="217" t="s">
        <v>123</v>
      </c>
      <c r="C1013" s="240">
        <v>40453</v>
      </c>
      <c r="D1013" s="251">
        <v>0.41666666666666702</v>
      </c>
      <c r="E1013" s="216">
        <v>243</v>
      </c>
      <c r="F1013" s="216">
        <v>629</v>
      </c>
      <c r="G1013" s="216">
        <v>180</v>
      </c>
      <c r="H1013" s="216">
        <v>110</v>
      </c>
      <c r="I1013" s="218">
        <v>11.5</v>
      </c>
      <c r="J1013" s="242">
        <v>7.6</v>
      </c>
      <c r="K1013" s="218">
        <v>67.08</v>
      </c>
      <c r="L1013" s="242">
        <v>4.0691165810800003</v>
      </c>
      <c r="M1013" s="243">
        <v>0.42</v>
      </c>
      <c r="N1013" s="243">
        <v>7.87</v>
      </c>
      <c r="O1013" s="244">
        <v>24000000000</v>
      </c>
      <c r="P1013" s="51" t="str">
        <f>IF(M1013&lt;NORMA!$P$7,"NO CUMPLE","CUMPLE")</f>
        <v>NO CUMPLE</v>
      </c>
      <c r="Q1013" s="51" t="str">
        <f>IF(E1013&gt;NORMA!$P$8,"NO CUMPLE","CUMPLE")</f>
        <v>CUMPLE</v>
      </c>
      <c r="R1013" s="51" t="str">
        <f>IF(F1013&gt;NORMA!$P$9,"NO CUMPLE","CUMPLE")</f>
        <v>NO CUMPLE</v>
      </c>
      <c r="S1013" s="51" t="str">
        <f>IF(K1013&gt;NORMA!$P$10,"NO CUMPLE","CUMPLE")</f>
        <v>NO CUMPLE</v>
      </c>
      <c r="T1013" s="51" t="str">
        <f>IF(J1013&gt;NORMA!$P$11,"NO CUMPLE","CUMPLE")</f>
        <v>CUMPLE</v>
      </c>
      <c r="U1013" s="51" t="str">
        <f>IF(G1013&gt;NORMA!$P$12,"NO CUMPLE","CUMPLE")</f>
        <v>CUMPLE</v>
      </c>
      <c r="V1013" s="51" t="str">
        <f>IF(H1013&gt;NORMA!$P$13,"NO CUMPLE","CUMPLE")</f>
        <v>NO CUMPLE</v>
      </c>
      <c r="W1013" s="51" t="str">
        <f>IF(O1013&gt;NORMA!$P$14,"NO CUMPLE","CUMPLE")</f>
        <v>NO CUMPLE</v>
      </c>
      <c r="X1013" s="51" t="str">
        <f>IF(AND(N1013&gt;=NORMA!$Q$4, N1013&lt;=NORMA!$R$4),"CUMPLE","NO CUMPLE")</f>
        <v>CUMPLE</v>
      </c>
      <c r="Y1013" s="51" t="str">
        <f>IF(I1013&gt;NORMA!$P$16,"NO CUMPLE","CUMPLE")</f>
        <v>NO CUMPLE</v>
      </c>
      <c r="Z1013" s="51" t="str">
        <f>IF($M1013&lt;NORMA!$P$23,"NO CUMPLE","CUMPLE")</f>
        <v>CUMPLE</v>
      </c>
      <c r="AA1013" s="51" t="str">
        <f>IF($E1013&gt;NORMA!$P$24,"NO CUMPLE","CUMPLE")</f>
        <v>NO CUMPLE</v>
      </c>
      <c r="AB1013" s="51" t="str">
        <f>IF($F1013&gt;NORMA!$P$25,"NO CUMPLE","CUMPLE")</f>
        <v>NO CUMPLE</v>
      </c>
      <c r="AC1013" s="51" t="str">
        <f>IF($K1013&gt;NORMA!$P$26,"NO CUMPLE","CUMPLE")</f>
        <v>NO CUMPLE</v>
      </c>
      <c r="AD1013" s="51" t="str">
        <f>IF($J1013&gt;NORMA!$P$27,"NO CUMPLE","CUMPLE")</f>
        <v>NO CUMPLE</v>
      </c>
      <c r="AE1013" s="51" t="str">
        <f>IF($G1013&gt;NORMA!$P$28,"NO CUMPLE","CUMPLE")</f>
        <v>NO CUMPLE</v>
      </c>
      <c r="AF1013" s="51" t="str">
        <f>IF($H1013&gt;NORMA!$P$29,"NO CUMPLE","CUMPLE")</f>
        <v>NO CUMPLE</v>
      </c>
      <c r="AG1013" s="51" t="str">
        <f>IF($O1013&gt;NORMA!$P$30,"NO CUMPLE","CUMPLE")</f>
        <v>NO CUMPLE</v>
      </c>
      <c r="AH1013" s="51" t="str">
        <f>IF(AND($N1013&gt;=NORMA!$R$18, $N1013&lt;=NORMA!$S$18),"CUMPLE","NO CUMPLE")</f>
        <v>CUMPLE</v>
      </c>
      <c r="AI1013" s="51" t="str">
        <f>IF($I1013&gt;NORMA!$P$32,"NO CUMPLE","CUMPLE")</f>
        <v>NO CUMPLE</v>
      </c>
    </row>
    <row r="1014" spans="1:35" ht="14.25" customHeight="1" x14ac:dyDescent="0.35">
      <c r="A1014" s="213" t="s">
        <v>121</v>
      </c>
      <c r="B1014" s="272" t="s">
        <v>123</v>
      </c>
      <c r="C1014" s="240">
        <v>40455</v>
      </c>
      <c r="D1014" s="251">
        <v>0.625</v>
      </c>
      <c r="E1014" s="246">
        <v>58</v>
      </c>
      <c r="F1014" s="246">
        <v>247</v>
      </c>
      <c r="G1014" s="246">
        <v>117</v>
      </c>
      <c r="H1014" s="245">
        <v>3.6</v>
      </c>
      <c r="I1014" s="247">
        <v>5.86</v>
      </c>
      <c r="J1014" s="248">
        <v>3.1</v>
      </c>
      <c r="K1014" s="218">
        <v>28.15</v>
      </c>
      <c r="L1014" s="248">
        <v>1.5763801698986699</v>
      </c>
      <c r="M1014" s="249">
        <v>0.14000000000000001</v>
      </c>
      <c r="N1014" s="249">
        <v>7.5</v>
      </c>
      <c r="O1014" s="250">
        <v>2000000</v>
      </c>
      <c r="P1014" s="51" t="str">
        <f>IF(M1014&lt;NORMA!$P$7,"NO CUMPLE","CUMPLE")</f>
        <v>NO CUMPLE</v>
      </c>
      <c r="Q1014" s="51" t="str">
        <f>IF(E1014&gt;NORMA!$P$8,"NO CUMPLE","CUMPLE")</f>
        <v>CUMPLE</v>
      </c>
      <c r="R1014" s="51" t="str">
        <f>IF(F1014&gt;NORMA!$P$9,"NO CUMPLE","CUMPLE")</f>
        <v>CUMPLE</v>
      </c>
      <c r="S1014" s="51" t="str">
        <f>IF(K1014&gt;NORMA!$P$10,"NO CUMPLE","CUMPLE")</f>
        <v>CUMPLE</v>
      </c>
      <c r="T1014" s="51" t="str">
        <f>IF(J1014&gt;NORMA!$P$11,"NO CUMPLE","CUMPLE")</f>
        <v>CUMPLE</v>
      </c>
      <c r="U1014" s="51" t="str">
        <f>IF(G1014&gt;NORMA!$P$12,"NO CUMPLE","CUMPLE")</f>
        <v>CUMPLE</v>
      </c>
      <c r="V1014" s="51" t="str">
        <f>IF(H1014&gt;NORMA!$P$13,"NO CUMPLE","CUMPLE")</f>
        <v>CUMPLE</v>
      </c>
      <c r="W1014" s="51" t="str">
        <f>IF(O1014&gt;NORMA!$P$14,"NO CUMPLE","CUMPLE")</f>
        <v>NO CUMPLE</v>
      </c>
      <c r="X1014" s="51" t="str">
        <f>IF(AND(N1014&gt;=NORMA!$Q$4, N1014&lt;=NORMA!$R$4),"CUMPLE","NO CUMPLE")</f>
        <v>CUMPLE</v>
      </c>
      <c r="Y1014" s="51" t="str">
        <f>IF(I1014&gt;NORMA!$P$16,"NO CUMPLE","CUMPLE")</f>
        <v>NO CUMPLE</v>
      </c>
      <c r="Z1014" s="51" t="str">
        <f>IF($M1014&lt;NORMA!$P$23,"NO CUMPLE","CUMPLE")</f>
        <v>CUMPLE</v>
      </c>
      <c r="AA1014" s="51" t="str">
        <f>IF($E1014&gt;NORMA!$P$24,"NO CUMPLE","CUMPLE")</f>
        <v>NO CUMPLE</v>
      </c>
      <c r="AB1014" s="51" t="str">
        <f>IF($F1014&gt;NORMA!$P$25,"NO CUMPLE","CUMPLE")</f>
        <v>NO CUMPLE</v>
      </c>
      <c r="AC1014" s="51" t="str">
        <f>IF($K1014&gt;NORMA!$P$26,"NO CUMPLE","CUMPLE")</f>
        <v>NO CUMPLE</v>
      </c>
      <c r="AD1014" s="51" t="str">
        <f>IF($J1014&gt;NORMA!$P$27,"NO CUMPLE","CUMPLE")</f>
        <v>NO CUMPLE</v>
      </c>
      <c r="AE1014" s="51" t="str">
        <f>IF($G1014&gt;NORMA!$P$28,"NO CUMPLE","CUMPLE")</f>
        <v>NO CUMPLE</v>
      </c>
      <c r="AF1014" s="51" t="str">
        <f>IF($H1014&gt;NORMA!$P$29,"NO CUMPLE","CUMPLE")</f>
        <v>CUMPLE</v>
      </c>
      <c r="AG1014" s="51" t="str">
        <f>IF($O1014&gt;NORMA!$P$30,"NO CUMPLE","CUMPLE")</f>
        <v>NO CUMPLE</v>
      </c>
      <c r="AH1014" s="51" t="str">
        <f>IF(AND($N1014&gt;=NORMA!$R$18, $N1014&lt;=NORMA!$S$18),"CUMPLE","NO CUMPLE")</f>
        <v>CUMPLE</v>
      </c>
      <c r="AI1014" s="51" t="str">
        <f>IF($I1014&gt;NORMA!$P$32,"NO CUMPLE","CUMPLE")</f>
        <v>NO CUMPLE</v>
      </c>
    </row>
    <row r="1015" spans="1:35" ht="14.25" customHeight="1" x14ac:dyDescent="0.35">
      <c r="A1015" s="213" t="s">
        <v>122</v>
      </c>
      <c r="B1015" s="217" t="s">
        <v>123</v>
      </c>
      <c r="C1015" s="240">
        <v>40455</v>
      </c>
      <c r="D1015" s="251">
        <v>0.625</v>
      </c>
      <c r="E1015" s="246">
        <v>231</v>
      </c>
      <c r="F1015" s="246">
        <v>604</v>
      </c>
      <c r="G1015" s="246">
        <v>210</v>
      </c>
      <c r="H1015" s="246">
        <v>63</v>
      </c>
      <c r="I1015" s="247">
        <v>14.4</v>
      </c>
      <c r="J1015" s="248">
        <v>7.79</v>
      </c>
      <c r="K1015" s="218">
        <v>70.08</v>
      </c>
      <c r="L1015" s="248">
        <v>8.0789356978240008</v>
      </c>
      <c r="M1015" s="249">
        <v>0.44</v>
      </c>
      <c r="N1015" s="249">
        <v>7.92</v>
      </c>
      <c r="O1015" s="250">
        <v>21000000</v>
      </c>
      <c r="P1015" s="51" t="str">
        <f>IF(M1015&lt;NORMA!$P$7,"NO CUMPLE","CUMPLE")</f>
        <v>NO CUMPLE</v>
      </c>
      <c r="Q1015" s="51" t="str">
        <f>IF(E1015&gt;NORMA!$P$8,"NO CUMPLE","CUMPLE")</f>
        <v>CUMPLE</v>
      </c>
      <c r="R1015" s="51" t="str">
        <f>IF(F1015&gt;NORMA!$P$9,"NO CUMPLE","CUMPLE")</f>
        <v>NO CUMPLE</v>
      </c>
      <c r="S1015" s="51" t="str">
        <f>IF(K1015&gt;NORMA!$P$10,"NO CUMPLE","CUMPLE")</f>
        <v>NO CUMPLE</v>
      </c>
      <c r="T1015" s="51" t="str">
        <f>IF(J1015&gt;NORMA!$P$11,"NO CUMPLE","CUMPLE")</f>
        <v>CUMPLE</v>
      </c>
      <c r="U1015" s="51" t="str">
        <f>IF(G1015&gt;NORMA!$P$12,"NO CUMPLE","CUMPLE")</f>
        <v>CUMPLE</v>
      </c>
      <c r="V1015" s="51" t="str">
        <f>IF(H1015&gt;NORMA!$P$13,"NO CUMPLE","CUMPLE")</f>
        <v>NO CUMPLE</v>
      </c>
      <c r="W1015" s="51" t="str">
        <f>IF(O1015&gt;NORMA!$P$14,"NO CUMPLE","CUMPLE")</f>
        <v>NO CUMPLE</v>
      </c>
      <c r="X1015" s="51" t="str">
        <f>IF(AND(N1015&gt;=NORMA!$Q$4, N1015&lt;=NORMA!$R$4),"CUMPLE","NO CUMPLE")</f>
        <v>CUMPLE</v>
      </c>
      <c r="Y1015" s="51" t="str">
        <f>IF(I1015&gt;NORMA!$P$16,"NO CUMPLE","CUMPLE")</f>
        <v>NO CUMPLE</v>
      </c>
      <c r="Z1015" s="51" t="str">
        <f>IF($M1015&lt;NORMA!$P$23,"NO CUMPLE","CUMPLE")</f>
        <v>CUMPLE</v>
      </c>
      <c r="AA1015" s="51" t="str">
        <f>IF($E1015&gt;NORMA!$P$24,"NO CUMPLE","CUMPLE")</f>
        <v>NO CUMPLE</v>
      </c>
      <c r="AB1015" s="51" t="str">
        <f>IF($F1015&gt;NORMA!$P$25,"NO CUMPLE","CUMPLE")</f>
        <v>NO CUMPLE</v>
      </c>
      <c r="AC1015" s="51" t="str">
        <f>IF($K1015&gt;NORMA!$P$26,"NO CUMPLE","CUMPLE")</f>
        <v>NO CUMPLE</v>
      </c>
      <c r="AD1015" s="51" t="str">
        <f>IF($J1015&gt;NORMA!$P$27,"NO CUMPLE","CUMPLE")</f>
        <v>NO CUMPLE</v>
      </c>
      <c r="AE1015" s="51" t="str">
        <f>IF($G1015&gt;NORMA!$P$28,"NO CUMPLE","CUMPLE")</f>
        <v>NO CUMPLE</v>
      </c>
      <c r="AF1015" s="51" t="str">
        <f>IF($H1015&gt;NORMA!$P$29,"NO CUMPLE","CUMPLE")</f>
        <v>NO CUMPLE</v>
      </c>
      <c r="AG1015" s="51" t="str">
        <f>IF($O1015&gt;NORMA!$P$30,"NO CUMPLE","CUMPLE")</f>
        <v>NO CUMPLE</v>
      </c>
      <c r="AH1015" s="51" t="str">
        <f>IF(AND($N1015&gt;=NORMA!$R$18, $N1015&lt;=NORMA!$S$18),"CUMPLE","NO CUMPLE")</f>
        <v>CUMPLE</v>
      </c>
      <c r="AI1015" s="51" t="str">
        <f>IF($I1015&gt;NORMA!$P$32,"NO CUMPLE","CUMPLE")</f>
        <v>NO CUMPLE</v>
      </c>
    </row>
    <row r="1016" spans="1:35" ht="14.25" customHeight="1" x14ac:dyDescent="0.35">
      <c r="A1016" s="213" t="s">
        <v>124</v>
      </c>
      <c r="B1016" s="217" t="s">
        <v>123</v>
      </c>
      <c r="C1016" s="252">
        <v>40471</v>
      </c>
      <c r="D1016" s="251">
        <v>0.66666666666666696</v>
      </c>
      <c r="E1016" s="246">
        <v>228</v>
      </c>
      <c r="F1016" s="246">
        <v>526</v>
      </c>
      <c r="G1016" s="246">
        <v>324</v>
      </c>
      <c r="H1016" s="246">
        <v>68</v>
      </c>
      <c r="I1016" s="247">
        <v>9.6999999999999993</v>
      </c>
      <c r="J1016" s="248">
        <v>3.87</v>
      </c>
      <c r="K1016" s="218">
        <v>44.12</v>
      </c>
      <c r="L1016" s="248">
        <v>2.6837335139039999</v>
      </c>
      <c r="M1016" s="249">
        <v>0.85</v>
      </c>
      <c r="N1016" s="249">
        <v>8.77</v>
      </c>
      <c r="O1016" s="250">
        <v>24000000</v>
      </c>
      <c r="P1016" s="51" t="str">
        <f>IF(M1016&lt;NORMA!$P$7,"NO CUMPLE","CUMPLE")</f>
        <v>CUMPLE</v>
      </c>
      <c r="Q1016" s="51" t="str">
        <f>IF(E1016&gt;NORMA!$P$8,"NO CUMPLE","CUMPLE")</f>
        <v>CUMPLE</v>
      </c>
      <c r="R1016" s="51" t="str">
        <f>IF(F1016&gt;NORMA!$P$9,"NO CUMPLE","CUMPLE")</f>
        <v>NO CUMPLE</v>
      </c>
      <c r="S1016" s="51" t="str">
        <f>IF(K1016&gt;NORMA!$P$10,"NO CUMPLE","CUMPLE")</f>
        <v>CUMPLE</v>
      </c>
      <c r="T1016" s="51" t="str">
        <f>IF(J1016&gt;NORMA!$P$11,"NO CUMPLE","CUMPLE")</f>
        <v>CUMPLE</v>
      </c>
      <c r="U1016" s="51" t="str">
        <f>IF(G1016&gt;NORMA!$P$12,"NO CUMPLE","CUMPLE")</f>
        <v>NO CUMPLE</v>
      </c>
      <c r="V1016" s="51" t="str">
        <f>IF(H1016&gt;NORMA!$P$13,"NO CUMPLE","CUMPLE")</f>
        <v>NO CUMPLE</v>
      </c>
      <c r="W1016" s="51" t="str">
        <f>IF(O1016&gt;NORMA!$P$14,"NO CUMPLE","CUMPLE")</f>
        <v>NO CUMPLE</v>
      </c>
      <c r="X1016" s="51" t="str">
        <f>IF(AND(N1016&gt;=NORMA!$Q$4, N1016&lt;=NORMA!$R$4),"CUMPLE","NO CUMPLE")</f>
        <v>CUMPLE</v>
      </c>
      <c r="Y1016" s="51" t="str">
        <f>IF(I1016&gt;NORMA!$P$16,"NO CUMPLE","CUMPLE")</f>
        <v>NO CUMPLE</v>
      </c>
      <c r="Z1016" s="51" t="str">
        <f>IF($M1016&lt;NORMA!$P$23,"NO CUMPLE","CUMPLE")</f>
        <v>CUMPLE</v>
      </c>
      <c r="AA1016" s="51" t="str">
        <f>IF($E1016&gt;NORMA!$P$24,"NO CUMPLE","CUMPLE")</f>
        <v>NO CUMPLE</v>
      </c>
      <c r="AB1016" s="51" t="str">
        <f>IF($F1016&gt;NORMA!$P$25,"NO CUMPLE","CUMPLE")</f>
        <v>NO CUMPLE</v>
      </c>
      <c r="AC1016" s="51" t="str">
        <f>IF($K1016&gt;NORMA!$P$26,"NO CUMPLE","CUMPLE")</f>
        <v>NO CUMPLE</v>
      </c>
      <c r="AD1016" s="51" t="str">
        <f>IF($J1016&gt;NORMA!$P$27,"NO CUMPLE","CUMPLE")</f>
        <v>NO CUMPLE</v>
      </c>
      <c r="AE1016" s="51" t="str">
        <f>IF($G1016&gt;NORMA!$P$28,"NO CUMPLE","CUMPLE")</f>
        <v>NO CUMPLE</v>
      </c>
      <c r="AF1016" s="51" t="str">
        <f>IF($H1016&gt;NORMA!$P$29,"NO CUMPLE","CUMPLE")</f>
        <v>NO CUMPLE</v>
      </c>
      <c r="AG1016" s="51" t="str">
        <f>IF($O1016&gt;NORMA!$P$30,"NO CUMPLE","CUMPLE")</f>
        <v>NO CUMPLE</v>
      </c>
      <c r="AH1016" s="51" t="str">
        <f>IF(AND($N1016&gt;=NORMA!$R$18, $N1016&lt;=NORMA!$S$18),"CUMPLE","NO CUMPLE")</f>
        <v>NO CUMPLE</v>
      </c>
      <c r="AI1016" s="51" t="str">
        <f>IF($I1016&gt;NORMA!$P$32,"NO CUMPLE","CUMPLE")</f>
        <v>NO CUMPLE</v>
      </c>
    </row>
    <row r="1017" spans="1:35" ht="14.25" customHeight="1" x14ac:dyDescent="0.35">
      <c r="A1017" s="213" t="s">
        <v>122</v>
      </c>
      <c r="B1017" s="217" t="s">
        <v>123</v>
      </c>
      <c r="C1017" s="252">
        <v>40471</v>
      </c>
      <c r="D1017" s="241">
        <v>0.41666666666666702</v>
      </c>
      <c r="E1017" s="246">
        <v>168</v>
      </c>
      <c r="F1017" s="246">
        <v>306</v>
      </c>
      <c r="G1017" s="246">
        <v>260</v>
      </c>
      <c r="H1017" s="246">
        <v>40</v>
      </c>
      <c r="I1017" s="247">
        <v>6.73</v>
      </c>
      <c r="J1017" s="248">
        <v>3.83</v>
      </c>
      <c r="K1017" s="218">
        <v>37.08</v>
      </c>
      <c r="L1017" s="248">
        <v>4.962827536352</v>
      </c>
      <c r="M1017" s="249">
        <v>0.21</v>
      </c>
      <c r="N1017" s="249">
        <v>7.79</v>
      </c>
      <c r="O1017" s="250">
        <v>4300000</v>
      </c>
      <c r="P1017" s="51" t="str">
        <f>IF(M1017&lt;NORMA!$P$7,"NO CUMPLE","CUMPLE")</f>
        <v>NO CUMPLE</v>
      </c>
      <c r="Q1017" s="51" t="str">
        <f>IF(E1017&gt;NORMA!$P$8,"NO CUMPLE","CUMPLE")</f>
        <v>CUMPLE</v>
      </c>
      <c r="R1017" s="51" t="str">
        <f>IF(F1017&gt;NORMA!$P$9,"NO CUMPLE","CUMPLE")</f>
        <v>CUMPLE</v>
      </c>
      <c r="S1017" s="51" t="str">
        <f>IF(K1017&gt;NORMA!$P$10,"NO CUMPLE","CUMPLE")</f>
        <v>CUMPLE</v>
      </c>
      <c r="T1017" s="51" t="str">
        <f>IF(J1017&gt;NORMA!$P$11,"NO CUMPLE","CUMPLE")</f>
        <v>CUMPLE</v>
      </c>
      <c r="U1017" s="51" t="str">
        <f>IF(G1017&gt;NORMA!$P$12,"NO CUMPLE","CUMPLE")</f>
        <v>CUMPLE</v>
      </c>
      <c r="V1017" s="51" t="str">
        <f>IF(H1017&gt;NORMA!$P$13,"NO CUMPLE","CUMPLE")</f>
        <v>CUMPLE</v>
      </c>
      <c r="W1017" s="51" t="str">
        <f>IF(O1017&gt;NORMA!$P$14,"NO CUMPLE","CUMPLE")</f>
        <v>NO CUMPLE</v>
      </c>
      <c r="X1017" s="51" t="str">
        <f>IF(AND(N1017&gt;=NORMA!$Q$4, N1017&lt;=NORMA!$R$4),"CUMPLE","NO CUMPLE")</f>
        <v>CUMPLE</v>
      </c>
      <c r="Y1017" s="51" t="str">
        <f>IF(I1017&gt;NORMA!$P$16,"NO CUMPLE","CUMPLE")</f>
        <v>NO CUMPLE</v>
      </c>
      <c r="Z1017" s="51" t="str">
        <f>IF($M1017&lt;NORMA!$P$23,"NO CUMPLE","CUMPLE")</f>
        <v>CUMPLE</v>
      </c>
      <c r="AA1017" s="51" t="str">
        <f>IF($E1017&gt;NORMA!$P$24,"NO CUMPLE","CUMPLE")</f>
        <v>NO CUMPLE</v>
      </c>
      <c r="AB1017" s="51" t="str">
        <f>IF($F1017&gt;NORMA!$P$25,"NO CUMPLE","CUMPLE")</f>
        <v>NO CUMPLE</v>
      </c>
      <c r="AC1017" s="51" t="str">
        <f>IF($K1017&gt;NORMA!$P$26,"NO CUMPLE","CUMPLE")</f>
        <v>NO CUMPLE</v>
      </c>
      <c r="AD1017" s="51" t="str">
        <f>IF($J1017&gt;NORMA!$P$27,"NO CUMPLE","CUMPLE")</f>
        <v>NO CUMPLE</v>
      </c>
      <c r="AE1017" s="51" t="str">
        <f>IF($G1017&gt;NORMA!$P$28,"NO CUMPLE","CUMPLE")</f>
        <v>NO CUMPLE</v>
      </c>
      <c r="AF1017" s="51" t="str">
        <f>IF($H1017&gt;NORMA!$P$29,"NO CUMPLE","CUMPLE")</f>
        <v>NO CUMPLE</v>
      </c>
      <c r="AG1017" s="51" t="str">
        <f>IF($O1017&gt;NORMA!$P$30,"NO CUMPLE","CUMPLE")</f>
        <v>NO CUMPLE</v>
      </c>
      <c r="AH1017" s="51" t="str">
        <f>IF(AND($N1017&gt;=NORMA!$R$18, $N1017&lt;=NORMA!$S$18),"CUMPLE","NO CUMPLE")</f>
        <v>CUMPLE</v>
      </c>
      <c r="AI1017" s="51" t="str">
        <f>IF($I1017&gt;NORMA!$P$32,"NO CUMPLE","CUMPLE")</f>
        <v>NO CUMPLE</v>
      </c>
    </row>
    <row r="1018" spans="1:35" ht="14.25" customHeight="1" x14ac:dyDescent="0.35">
      <c r="A1018" s="213" t="s">
        <v>121</v>
      </c>
      <c r="B1018" s="272" t="s">
        <v>123</v>
      </c>
      <c r="C1018" s="240">
        <v>40472</v>
      </c>
      <c r="D1018" s="251">
        <v>0.41666666666666702</v>
      </c>
      <c r="E1018" s="246">
        <v>32</v>
      </c>
      <c r="F1018" s="246">
        <v>131</v>
      </c>
      <c r="G1018" s="246">
        <v>40</v>
      </c>
      <c r="H1018" s="216">
        <v>6.8</v>
      </c>
      <c r="I1018" s="247">
        <v>4.18</v>
      </c>
      <c r="J1018" s="248">
        <v>1.74</v>
      </c>
      <c r="K1018" s="218">
        <v>19.079999999999998</v>
      </c>
      <c r="L1018" s="248">
        <v>4.6982753024399999</v>
      </c>
      <c r="M1018" s="249">
        <v>0.13</v>
      </c>
      <c r="N1018" s="249">
        <v>7.63</v>
      </c>
      <c r="O1018" s="250">
        <v>430000</v>
      </c>
      <c r="P1018" s="51" t="str">
        <f>IF(M1018&lt;NORMA!$P$7,"NO CUMPLE","CUMPLE")</f>
        <v>NO CUMPLE</v>
      </c>
      <c r="Q1018" s="51" t="str">
        <f>IF(E1018&gt;NORMA!$P$8,"NO CUMPLE","CUMPLE")</f>
        <v>CUMPLE</v>
      </c>
      <c r="R1018" s="51" t="str">
        <f>IF(F1018&gt;NORMA!$P$9,"NO CUMPLE","CUMPLE")</f>
        <v>CUMPLE</v>
      </c>
      <c r="S1018" s="51" t="str">
        <f>IF(K1018&gt;NORMA!$P$10,"NO CUMPLE","CUMPLE")</f>
        <v>CUMPLE</v>
      </c>
      <c r="T1018" s="51" t="str">
        <f>IF(J1018&gt;NORMA!$P$11,"NO CUMPLE","CUMPLE")</f>
        <v>CUMPLE</v>
      </c>
      <c r="U1018" s="51" t="str">
        <f>IF(G1018&gt;NORMA!$P$12,"NO CUMPLE","CUMPLE")</f>
        <v>CUMPLE</v>
      </c>
      <c r="V1018" s="51" t="str">
        <f>IF(H1018&gt;NORMA!$P$13,"NO CUMPLE","CUMPLE")</f>
        <v>CUMPLE</v>
      </c>
      <c r="W1018" s="51" t="str">
        <f>IF(O1018&gt;NORMA!$P$14,"NO CUMPLE","CUMPLE")</f>
        <v>CUMPLE</v>
      </c>
      <c r="X1018" s="51" t="str">
        <f>IF(AND(N1018&gt;=NORMA!$Q$4, N1018&lt;=NORMA!$R$4),"CUMPLE","NO CUMPLE")</f>
        <v>CUMPLE</v>
      </c>
      <c r="Y1018" s="51" t="str">
        <f>IF(I1018&gt;NORMA!$P$16,"NO CUMPLE","CUMPLE")</f>
        <v>NO CUMPLE</v>
      </c>
      <c r="Z1018" s="51" t="str">
        <f>IF($M1018&lt;NORMA!$P$23,"NO CUMPLE","CUMPLE")</f>
        <v>CUMPLE</v>
      </c>
      <c r="AA1018" s="51" t="str">
        <f>IF($E1018&gt;NORMA!$P$24,"NO CUMPLE","CUMPLE")</f>
        <v>NO CUMPLE</v>
      </c>
      <c r="AB1018" s="51" t="str">
        <f>IF($F1018&gt;NORMA!$P$25,"NO CUMPLE","CUMPLE")</f>
        <v>NO CUMPLE</v>
      </c>
      <c r="AC1018" s="51" t="str">
        <f>IF($K1018&gt;NORMA!$P$26,"NO CUMPLE","CUMPLE")</f>
        <v>NO CUMPLE</v>
      </c>
      <c r="AD1018" s="51" t="str">
        <f>IF($J1018&gt;NORMA!$P$27,"NO CUMPLE","CUMPLE")</f>
        <v>CUMPLE</v>
      </c>
      <c r="AE1018" s="51" t="str">
        <f>IF($G1018&gt;NORMA!$P$28,"NO CUMPLE","CUMPLE")</f>
        <v>CUMPLE</v>
      </c>
      <c r="AF1018" s="51" t="str">
        <f>IF($H1018&gt;NORMA!$P$29,"NO CUMPLE","CUMPLE")</f>
        <v>CUMPLE</v>
      </c>
      <c r="AG1018" s="51" t="str">
        <f>IF($O1018&gt;NORMA!$P$30,"NO CUMPLE","CUMPLE")</f>
        <v>NO CUMPLE</v>
      </c>
      <c r="AH1018" s="51" t="str">
        <f>IF(AND($N1018&gt;=NORMA!$R$18, $N1018&lt;=NORMA!$S$18),"CUMPLE","NO CUMPLE")</f>
        <v>CUMPLE</v>
      </c>
      <c r="AI1018" s="51" t="str">
        <f>IF($I1018&gt;NORMA!$P$32,"NO CUMPLE","CUMPLE")</f>
        <v>NO CUMPLE</v>
      </c>
    </row>
    <row r="1019" spans="1:35" ht="14.25" customHeight="1" x14ac:dyDescent="0.35">
      <c r="A1019" s="213" t="s">
        <v>125</v>
      </c>
      <c r="B1019" s="217" t="s">
        <v>123</v>
      </c>
      <c r="C1019" s="252">
        <v>40473</v>
      </c>
      <c r="D1019" s="251">
        <v>0.625</v>
      </c>
      <c r="E1019" s="246">
        <v>241</v>
      </c>
      <c r="F1019" s="246">
        <v>634</v>
      </c>
      <c r="G1019" s="246">
        <v>394</v>
      </c>
      <c r="H1019" s="246">
        <v>885</v>
      </c>
      <c r="I1019" s="247">
        <v>14.2</v>
      </c>
      <c r="J1019" s="248">
        <v>4.97</v>
      </c>
      <c r="K1019" s="218">
        <v>52.13</v>
      </c>
      <c r="L1019" s="248">
        <v>4.2671499162800002</v>
      </c>
      <c r="M1019" s="249">
        <v>0.19</v>
      </c>
      <c r="N1019" s="249">
        <v>8.0500000000000007</v>
      </c>
      <c r="O1019" s="250">
        <v>23000000</v>
      </c>
      <c r="P1019" s="51" t="str">
        <f>IF(M1019&lt;NORMA!$P$7,"NO CUMPLE","CUMPLE")</f>
        <v>NO CUMPLE</v>
      </c>
      <c r="Q1019" s="51" t="str">
        <f>IF(E1019&gt;NORMA!$P$8,"NO CUMPLE","CUMPLE")</f>
        <v>CUMPLE</v>
      </c>
      <c r="R1019" s="51" t="str">
        <f>IF(F1019&gt;NORMA!$P$9,"NO CUMPLE","CUMPLE")</f>
        <v>NO CUMPLE</v>
      </c>
      <c r="S1019" s="51" t="str">
        <f>IF(K1019&gt;NORMA!$P$10,"NO CUMPLE","CUMPLE")</f>
        <v>NO CUMPLE</v>
      </c>
      <c r="T1019" s="51" t="str">
        <f>IF(J1019&gt;NORMA!$P$11,"NO CUMPLE","CUMPLE")</f>
        <v>CUMPLE</v>
      </c>
      <c r="U1019" s="51" t="str">
        <f>IF(G1019&gt;NORMA!$P$12,"NO CUMPLE","CUMPLE")</f>
        <v>NO CUMPLE</v>
      </c>
      <c r="V1019" s="51" t="str">
        <f>IF(H1019&gt;NORMA!$P$13,"NO CUMPLE","CUMPLE")</f>
        <v>NO CUMPLE</v>
      </c>
      <c r="W1019" s="51" t="str">
        <f>IF(O1019&gt;NORMA!$P$14,"NO CUMPLE","CUMPLE")</f>
        <v>NO CUMPLE</v>
      </c>
      <c r="X1019" s="51" t="str">
        <f>IF(AND(N1019&gt;=NORMA!$Q$4, N1019&lt;=NORMA!$R$4),"CUMPLE","NO CUMPLE")</f>
        <v>CUMPLE</v>
      </c>
      <c r="Y1019" s="51" t="str">
        <f>IF(I1019&gt;NORMA!$P$16,"NO CUMPLE","CUMPLE")</f>
        <v>NO CUMPLE</v>
      </c>
      <c r="Z1019" s="51" t="str">
        <f>IF($M1019&lt;NORMA!$P$23,"NO CUMPLE","CUMPLE")</f>
        <v>CUMPLE</v>
      </c>
      <c r="AA1019" s="51" t="str">
        <f>IF($E1019&gt;NORMA!$P$24,"NO CUMPLE","CUMPLE")</f>
        <v>NO CUMPLE</v>
      </c>
      <c r="AB1019" s="51" t="str">
        <f>IF($F1019&gt;NORMA!$P$25,"NO CUMPLE","CUMPLE")</f>
        <v>NO CUMPLE</v>
      </c>
      <c r="AC1019" s="51" t="str">
        <f>IF($K1019&gt;NORMA!$P$26,"NO CUMPLE","CUMPLE")</f>
        <v>NO CUMPLE</v>
      </c>
      <c r="AD1019" s="51" t="str">
        <f>IF($J1019&gt;NORMA!$P$27,"NO CUMPLE","CUMPLE")</f>
        <v>NO CUMPLE</v>
      </c>
      <c r="AE1019" s="51" t="str">
        <f>IF($G1019&gt;NORMA!$P$28,"NO CUMPLE","CUMPLE")</f>
        <v>NO CUMPLE</v>
      </c>
      <c r="AF1019" s="51" t="str">
        <f>IF($H1019&gt;NORMA!$P$29,"NO CUMPLE","CUMPLE")</f>
        <v>NO CUMPLE</v>
      </c>
      <c r="AG1019" s="51" t="str">
        <f>IF($O1019&gt;NORMA!$P$30,"NO CUMPLE","CUMPLE")</f>
        <v>NO CUMPLE</v>
      </c>
      <c r="AH1019" s="51" t="str">
        <f>IF(AND($N1019&gt;=NORMA!$R$18, $N1019&lt;=NORMA!$S$18),"CUMPLE","NO CUMPLE")</f>
        <v>CUMPLE</v>
      </c>
      <c r="AI1019" s="51" t="str">
        <f>IF($I1019&gt;NORMA!$P$32,"NO CUMPLE","CUMPLE")</f>
        <v>NO CUMPLE</v>
      </c>
    </row>
    <row r="1020" spans="1:35" ht="14.25" customHeight="1" x14ac:dyDescent="0.35">
      <c r="A1020" s="213" t="s">
        <v>124</v>
      </c>
      <c r="B1020" s="217" t="s">
        <v>123</v>
      </c>
      <c r="C1020" s="252">
        <v>40488</v>
      </c>
      <c r="D1020" s="251">
        <v>0.16666666666666699</v>
      </c>
      <c r="E1020" s="246">
        <v>165</v>
      </c>
      <c r="F1020" s="246">
        <v>436</v>
      </c>
      <c r="G1020" s="246">
        <v>473</v>
      </c>
      <c r="H1020" s="246">
        <v>45</v>
      </c>
      <c r="I1020" s="247">
        <v>12.2</v>
      </c>
      <c r="J1020" s="248">
        <v>4.49</v>
      </c>
      <c r="K1020" s="218">
        <v>39.08</v>
      </c>
      <c r="L1020" s="248">
        <v>2.7784003721696</v>
      </c>
      <c r="M1020" s="249">
        <v>0.13</v>
      </c>
      <c r="N1020" s="249">
        <v>7.59</v>
      </c>
      <c r="O1020" s="250">
        <v>9000000</v>
      </c>
      <c r="P1020" s="51" t="str">
        <f>IF(M1020&lt;NORMA!$P$7,"NO CUMPLE","CUMPLE")</f>
        <v>NO CUMPLE</v>
      </c>
      <c r="Q1020" s="51" t="str">
        <f>IF(E1020&gt;NORMA!$P$8,"NO CUMPLE","CUMPLE")</f>
        <v>CUMPLE</v>
      </c>
      <c r="R1020" s="51" t="str">
        <f>IF(F1020&gt;NORMA!$P$9,"NO CUMPLE","CUMPLE")</f>
        <v>CUMPLE</v>
      </c>
      <c r="S1020" s="51" t="str">
        <f>IF(K1020&gt;NORMA!$P$10,"NO CUMPLE","CUMPLE")</f>
        <v>CUMPLE</v>
      </c>
      <c r="T1020" s="51" t="str">
        <f>IF(J1020&gt;NORMA!$P$11,"NO CUMPLE","CUMPLE")</f>
        <v>CUMPLE</v>
      </c>
      <c r="U1020" s="51" t="str">
        <f>IF(G1020&gt;NORMA!$P$12,"NO CUMPLE","CUMPLE")</f>
        <v>NO CUMPLE</v>
      </c>
      <c r="V1020" s="51" t="str">
        <f>IF(H1020&gt;NORMA!$P$13,"NO CUMPLE","CUMPLE")</f>
        <v>CUMPLE</v>
      </c>
      <c r="W1020" s="51" t="str">
        <f>IF(O1020&gt;NORMA!$P$14,"NO CUMPLE","CUMPLE")</f>
        <v>NO CUMPLE</v>
      </c>
      <c r="X1020" s="51" t="str">
        <f>IF(AND(N1020&gt;=NORMA!$Q$4, N1020&lt;=NORMA!$R$4),"CUMPLE","NO CUMPLE")</f>
        <v>CUMPLE</v>
      </c>
      <c r="Y1020" s="51" t="str">
        <f>IF(I1020&gt;NORMA!$P$16,"NO CUMPLE","CUMPLE")</f>
        <v>NO CUMPLE</v>
      </c>
      <c r="Z1020" s="51" t="str">
        <f>IF($M1020&lt;NORMA!$P$23,"NO CUMPLE","CUMPLE")</f>
        <v>CUMPLE</v>
      </c>
      <c r="AA1020" s="51" t="str">
        <f>IF($E1020&gt;NORMA!$P$24,"NO CUMPLE","CUMPLE")</f>
        <v>NO CUMPLE</v>
      </c>
      <c r="AB1020" s="51" t="str">
        <f>IF($F1020&gt;NORMA!$P$25,"NO CUMPLE","CUMPLE")</f>
        <v>NO CUMPLE</v>
      </c>
      <c r="AC1020" s="51" t="str">
        <f>IF($K1020&gt;NORMA!$P$26,"NO CUMPLE","CUMPLE")</f>
        <v>NO CUMPLE</v>
      </c>
      <c r="AD1020" s="51" t="str">
        <f>IF($J1020&gt;NORMA!$P$27,"NO CUMPLE","CUMPLE")</f>
        <v>NO CUMPLE</v>
      </c>
      <c r="AE1020" s="51" t="str">
        <f>IF($G1020&gt;NORMA!$P$28,"NO CUMPLE","CUMPLE")</f>
        <v>NO CUMPLE</v>
      </c>
      <c r="AF1020" s="51" t="str">
        <f>IF($H1020&gt;NORMA!$P$29,"NO CUMPLE","CUMPLE")</f>
        <v>NO CUMPLE</v>
      </c>
      <c r="AG1020" s="51" t="str">
        <f>IF($O1020&gt;NORMA!$P$30,"NO CUMPLE","CUMPLE")</f>
        <v>NO CUMPLE</v>
      </c>
      <c r="AH1020" s="51" t="str">
        <f>IF(AND($N1020&gt;=NORMA!$R$18, $N1020&lt;=NORMA!$S$18),"CUMPLE","NO CUMPLE")</f>
        <v>CUMPLE</v>
      </c>
      <c r="AI1020" s="51" t="str">
        <f>IF($I1020&gt;NORMA!$P$32,"NO CUMPLE","CUMPLE")</f>
        <v>NO CUMPLE</v>
      </c>
    </row>
    <row r="1021" spans="1:35" ht="14.25" customHeight="1" x14ac:dyDescent="0.35">
      <c r="A1021" s="213" t="s">
        <v>122</v>
      </c>
      <c r="B1021" s="217" t="s">
        <v>123</v>
      </c>
      <c r="C1021" s="252">
        <v>40488</v>
      </c>
      <c r="D1021" s="251">
        <v>0.16666666666666699</v>
      </c>
      <c r="E1021" s="246">
        <v>161</v>
      </c>
      <c r="F1021" s="246">
        <v>390</v>
      </c>
      <c r="G1021" s="246">
        <v>183</v>
      </c>
      <c r="H1021" s="246">
        <v>47</v>
      </c>
      <c r="I1021" s="247">
        <v>22.2</v>
      </c>
      <c r="J1021" s="248">
        <v>4.16</v>
      </c>
      <c r="K1021" s="218">
        <v>45.08</v>
      </c>
      <c r="L1021" s="248">
        <v>4.0793390803199996</v>
      </c>
      <c r="M1021" s="249">
        <v>0.47</v>
      </c>
      <c r="N1021" s="249">
        <v>8.1300000000000008</v>
      </c>
      <c r="O1021" s="250">
        <v>430000000</v>
      </c>
      <c r="P1021" s="51" t="str">
        <f>IF(M1021&lt;NORMA!$P$7,"NO CUMPLE","CUMPLE")</f>
        <v>NO CUMPLE</v>
      </c>
      <c r="Q1021" s="51" t="str">
        <f>IF(E1021&gt;NORMA!$P$8,"NO CUMPLE","CUMPLE")</f>
        <v>CUMPLE</v>
      </c>
      <c r="R1021" s="51" t="str">
        <f>IF(F1021&gt;NORMA!$P$9,"NO CUMPLE","CUMPLE")</f>
        <v>CUMPLE</v>
      </c>
      <c r="S1021" s="51" t="str">
        <f>IF(K1021&gt;NORMA!$P$10,"NO CUMPLE","CUMPLE")</f>
        <v>CUMPLE</v>
      </c>
      <c r="T1021" s="51" t="str">
        <f>IF(J1021&gt;NORMA!$P$11,"NO CUMPLE","CUMPLE")</f>
        <v>CUMPLE</v>
      </c>
      <c r="U1021" s="51" t="str">
        <f>IF(G1021&gt;NORMA!$P$12,"NO CUMPLE","CUMPLE")</f>
        <v>CUMPLE</v>
      </c>
      <c r="V1021" s="51" t="str">
        <f>IF(H1021&gt;NORMA!$P$13,"NO CUMPLE","CUMPLE")</f>
        <v>CUMPLE</v>
      </c>
      <c r="W1021" s="51" t="str">
        <f>IF(O1021&gt;NORMA!$P$14,"NO CUMPLE","CUMPLE")</f>
        <v>NO CUMPLE</v>
      </c>
      <c r="X1021" s="51" t="str">
        <f>IF(AND(N1021&gt;=NORMA!$Q$4, N1021&lt;=NORMA!$R$4),"CUMPLE","NO CUMPLE")</f>
        <v>CUMPLE</v>
      </c>
      <c r="Y1021" s="51" t="str">
        <f>IF(I1021&gt;NORMA!$P$16,"NO CUMPLE","CUMPLE")</f>
        <v>NO CUMPLE</v>
      </c>
      <c r="Z1021" s="51" t="str">
        <f>IF($M1021&lt;NORMA!$P$23,"NO CUMPLE","CUMPLE")</f>
        <v>CUMPLE</v>
      </c>
      <c r="AA1021" s="51" t="str">
        <f>IF($E1021&gt;NORMA!$P$24,"NO CUMPLE","CUMPLE")</f>
        <v>NO CUMPLE</v>
      </c>
      <c r="AB1021" s="51" t="str">
        <f>IF($F1021&gt;NORMA!$P$25,"NO CUMPLE","CUMPLE")</f>
        <v>NO CUMPLE</v>
      </c>
      <c r="AC1021" s="51" t="str">
        <f>IF($K1021&gt;NORMA!$P$26,"NO CUMPLE","CUMPLE")</f>
        <v>NO CUMPLE</v>
      </c>
      <c r="AD1021" s="51" t="str">
        <f>IF($J1021&gt;NORMA!$P$27,"NO CUMPLE","CUMPLE")</f>
        <v>NO CUMPLE</v>
      </c>
      <c r="AE1021" s="51" t="str">
        <f>IF($G1021&gt;NORMA!$P$28,"NO CUMPLE","CUMPLE")</f>
        <v>NO CUMPLE</v>
      </c>
      <c r="AF1021" s="51" t="str">
        <f>IF($H1021&gt;NORMA!$P$29,"NO CUMPLE","CUMPLE")</f>
        <v>NO CUMPLE</v>
      </c>
      <c r="AG1021" s="51" t="str">
        <f>IF($O1021&gt;NORMA!$P$30,"NO CUMPLE","CUMPLE")</f>
        <v>NO CUMPLE</v>
      </c>
      <c r="AH1021" s="51" t="str">
        <f>IF(AND($N1021&gt;=NORMA!$R$18, $N1021&lt;=NORMA!$S$18),"CUMPLE","NO CUMPLE")</f>
        <v>CUMPLE</v>
      </c>
      <c r="AI1021" s="51" t="str">
        <f>IF($I1021&gt;NORMA!$P$32,"NO CUMPLE","CUMPLE")</f>
        <v>NO CUMPLE</v>
      </c>
    </row>
    <row r="1022" spans="1:35" ht="14.25" customHeight="1" x14ac:dyDescent="0.35">
      <c r="A1022" s="213" t="s">
        <v>121</v>
      </c>
      <c r="B1022" s="272" t="s">
        <v>123</v>
      </c>
      <c r="C1022" s="240">
        <v>40492</v>
      </c>
      <c r="D1022" s="251">
        <v>0.16666666666666699</v>
      </c>
      <c r="E1022" s="246">
        <v>11</v>
      </c>
      <c r="F1022" s="246">
        <v>143</v>
      </c>
      <c r="G1022" s="246">
        <v>827</v>
      </c>
      <c r="H1022" s="216">
        <v>9.6999999999999993</v>
      </c>
      <c r="I1022" s="247">
        <v>0.13</v>
      </c>
      <c r="J1022" s="248">
        <v>1.71</v>
      </c>
      <c r="K1022" s="218">
        <v>6.74</v>
      </c>
      <c r="L1022" s="248">
        <v>6.6914364276159999</v>
      </c>
      <c r="M1022" s="249">
        <v>3.24</v>
      </c>
      <c r="N1022" s="249">
        <v>7.94</v>
      </c>
      <c r="O1022" s="250">
        <v>300000</v>
      </c>
      <c r="P1022" s="51" t="str">
        <f>IF(M1022&lt;NORMA!$P$7,"NO CUMPLE","CUMPLE")</f>
        <v>CUMPLE</v>
      </c>
      <c r="Q1022" s="51" t="str">
        <f>IF(E1022&gt;NORMA!$P$8,"NO CUMPLE","CUMPLE")</f>
        <v>CUMPLE</v>
      </c>
      <c r="R1022" s="51" t="str">
        <f>IF(F1022&gt;NORMA!$P$9,"NO CUMPLE","CUMPLE")</f>
        <v>CUMPLE</v>
      </c>
      <c r="S1022" s="51" t="str">
        <f>IF(K1022&gt;NORMA!$P$10,"NO CUMPLE","CUMPLE")</f>
        <v>CUMPLE</v>
      </c>
      <c r="T1022" s="51" t="str">
        <f>IF(J1022&gt;NORMA!$P$11,"NO CUMPLE","CUMPLE")</f>
        <v>CUMPLE</v>
      </c>
      <c r="U1022" s="51" t="str">
        <f>IF(G1022&gt;NORMA!$P$12,"NO CUMPLE","CUMPLE")</f>
        <v>NO CUMPLE</v>
      </c>
      <c r="V1022" s="51" t="str">
        <f>IF(H1022&gt;NORMA!$P$13,"NO CUMPLE","CUMPLE")</f>
        <v>CUMPLE</v>
      </c>
      <c r="W1022" s="51" t="str">
        <f>IF(O1022&gt;NORMA!$P$14,"NO CUMPLE","CUMPLE")</f>
        <v>CUMPLE</v>
      </c>
      <c r="X1022" s="51" t="str">
        <f>IF(AND(N1022&gt;=NORMA!$Q$4, N1022&lt;=NORMA!$R$4),"CUMPLE","NO CUMPLE")</f>
        <v>CUMPLE</v>
      </c>
      <c r="Y1022" s="51" t="str">
        <f>IF(I1022&gt;NORMA!$P$16,"NO CUMPLE","CUMPLE")</f>
        <v>CUMPLE</v>
      </c>
      <c r="Z1022" s="51" t="str">
        <f>IF($M1022&lt;NORMA!$P$23,"NO CUMPLE","CUMPLE")</f>
        <v>CUMPLE</v>
      </c>
      <c r="AA1022" s="51" t="str">
        <f>IF($E1022&gt;NORMA!$P$24,"NO CUMPLE","CUMPLE")</f>
        <v>CUMPLE</v>
      </c>
      <c r="AB1022" s="51" t="str">
        <f>IF($F1022&gt;NORMA!$P$25,"NO CUMPLE","CUMPLE")</f>
        <v>NO CUMPLE</v>
      </c>
      <c r="AC1022" s="51" t="str">
        <f>IF($K1022&gt;NORMA!$P$26,"NO CUMPLE","CUMPLE")</f>
        <v>CUMPLE</v>
      </c>
      <c r="AD1022" s="51" t="str">
        <f>IF($J1022&gt;NORMA!$P$27,"NO CUMPLE","CUMPLE")</f>
        <v>CUMPLE</v>
      </c>
      <c r="AE1022" s="51" t="str">
        <f>IF($G1022&gt;NORMA!$P$28,"NO CUMPLE","CUMPLE")</f>
        <v>NO CUMPLE</v>
      </c>
      <c r="AF1022" s="51" t="str">
        <f>IF($H1022&gt;NORMA!$P$29,"NO CUMPLE","CUMPLE")</f>
        <v>CUMPLE</v>
      </c>
      <c r="AG1022" s="51" t="str">
        <f>IF($O1022&gt;NORMA!$P$30,"NO CUMPLE","CUMPLE")</f>
        <v>NO CUMPLE</v>
      </c>
      <c r="AH1022" s="51" t="str">
        <f>IF(AND($N1022&gt;=NORMA!$R$18, $N1022&lt;=NORMA!$S$18),"CUMPLE","NO CUMPLE")</f>
        <v>CUMPLE</v>
      </c>
      <c r="AI1022" s="51" t="str">
        <f>IF($I1022&gt;NORMA!$P$32,"NO CUMPLE","CUMPLE")</f>
        <v>CUMPLE</v>
      </c>
    </row>
    <row r="1023" spans="1:35" ht="14.25" customHeight="1" x14ac:dyDescent="0.35">
      <c r="A1023" s="213" t="s">
        <v>125</v>
      </c>
      <c r="B1023" s="217" t="s">
        <v>123</v>
      </c>
      <c r="C1023" s="252">
        <v>40504</v>
      </c>
      <c r="D1023" s="251">
        <v>0.27083333333333298</v>
      </c>
      <c r="E1023" s="246">
        <v>44</v>
      </c>
      <c r="F1023" s="246">
        <v>163</v>
      </c>
      <c r="G1023" s="246">
        <v>150</v>
      </c>
      <c r="H1023" s="245">
        <v>3.6</v>
      </c>
      <c r="I1023" s="247">
        <v>2.56</v>
      </c>
      <c r="J1023" s="248">
        <v>0.15</v>
      </c>
      <c r="K1023" s="218">
        <v>15.08</v>
      </c>
      <c r="L1023" s="248">
        <v>12.917245517248</v>
      </c>
      <c r="M1023" s="249">
        <v>0.13</v>
      </c>
      <c r="N1023" s="249">
        <v>7.45</v>
      </c>
      <c r="O1023" s="250">
        <v>930000</v>
      </c>
      <c r="P1023" s="51" t="str">
        <f>IF(M1023&lt;NORMA!$P$7,"NO CUMPLE","CUMPLE")</f>
        <v>NO CUMPLE</v>
      </c>
      <c r="Q1023" s="51" t="str">
        <f>IF(E1023&gt;NORMA!$P$8,"NO CUMPLE","CUMPLE")</f>
        <v>CUMPLE</v>
      </c>
      <c r="R1023" s="51" t="str">
        <f>IF(F1023&gt;NORMA!$P$9,"NO CUMPLE","CUMPLE")</f>
        <v>CUMPLE</v>
      </c>
      <c r="S1023" s="51" t="str">
        <f>IF(K1023&gt;NORMA!$P$10,"NO CUMPLE","CUMPLE")</f>
        <v>CUMPLE</v>
      </c>
      <c r="T1023" s="51" t="str">
        <f>IF(J1023&gt;NORMA!$P$11,"NO CUMPLE","CUMPLE")</f>
        <v>CUMPLE</v>
      </c>
      <c r="U1023" s="51" t="str">
        <f>IF(G1023&gt;NORMA!$P$12,"NO CUMPLE","CUMPLE")</f>
        <v>CUMPLE</v>
      </c>
      <c r="V1023" s="51" t="str">
        <f>IF(H1023&gt;NORMA!$P$13,"NO CUMPLE","CUMPLE")</f>
        <v>CUMPLE</v>
      </c>
      <c r="W1023" s="51" t="str">
        <f>IF(O1023&gt;NORMA!$P$14,"NO CUMPLE","CUMPLE")</f>
        <v>CUMPLE</v>
      </c>
      <c r="X1023" s="51" t="str">
        <f>IF(AND(N1023&gt;=NORMA!$Q$4, N1023&lt;=NORMA!$R$4),"CUMPLE","NO CUMPLE")</f>
        <v>CUMPLE</v>
      </c>
      <c r="Y1023" s="51" t="str">
        <f>IF(I1023&gt;NORMA!$P$16,"NO CUMPLE","CUMPLE")</f>
        <v>CUMPLE</v>
      </c>
      <c r="Z1023" s="51" t="str">
        <f>IF($M1023&lt;NORMA!$P$23,"NO CUMPLE","CUMPLE")</f>
        <v>CUMPLE</v>
      </c>
      <c r="AA1023" s="51" t="str">
        <f>IF($E1023&gt;NORMA!$P$24,"NO CUMPLE","CUMPLE")</f>
        <v>NO CUMPLE</v>
      </c>
      <c r="AB1023" s="51" t="str">
        <f>IF($F1023&gt;NORMA!$P$25,"NO CUMPLE","CUMPLE")</f>
        <v>NO CUMPLE</v>
      </c>
      <c r="AC1023" s="51" t="str">
        <f>IF($K1023&gt;NORMA!$P$26,"NO CUMPLE","CUMPLE")</f>
        <v>NO CUMPLE</v>
      </c>
      <c r="AD1023" s="51" t="str">
        <f>IF($J1023&gt;NORMA!$P$27,"NO CUMPLE","CUMPLE")</f>
        <v>CUMPLE</v>
      </c>
      <c r="AE1023" s="51" t="str">
        <f>IF($G1023&gt;NORMA!$P$28,"NO CUMPLE","CUMPLE")</f>
        <v>NO CUMPLE</v>
      </c>
      <c r="AF1023" s="51" t="str">
        <f>IF($H1023&gt;NORMA!$P$29,"NO CUMPLE","CUMPLE")</f>
        <v>CUMPLE</v>
      </c>
      <c r="AG1023" s="51" t="str">
        <f>IF($O1023&gt;NORMA!$P$30,"NO CUMPLE","CUMPLE")</f>
        <v>NO CUMPLE</v>
      </c>
      <c r="AH1023" s="51" t="str">
        <f>IF(AND($N1023&gt;=NORMA!$R$18, $N1023&lt;=NORMA!$S$18),"CUMPLE","NO CUMPLE")</f>
        <v>CUMPLE</v>
      </c>
      <c r="AI1023" s="51" t="str">
        <f>IF($I1023&gt;NORMA!$P$32,"NO CUMPLE","CUMPLE")</f>
        <v>NO CUMPLE</v>
      </c>
    </row>
    <row r="1024" spans="1:35" ht="14.25" customHeight="1" x14ac:dyDescent="0.35">
      <c r="A1024" s="213" t="s">
        <v>122</v>
      </c>
      <c r="B1024" s="217" t="s">
        <v>123</v>
      </c>
      <c r="C1024" s="252">
        <v>40505</v>
      </c>
      <c r="D1024" s="251">
        <v>0.54166666666666696</v>
      </c>
      <c r="E1024" s="246">
        <v>64</v>
      </c>
      <c r="F1024" s="246">
        <v>141</v>
      </c>
      <c r="G1024" s="246">
        <v>142</v>
      </c>
      <c r="H1024" s="246">
        <v>22</v>
      </c>
      <c r="I1024" s="247">
        <v>3.46</v>
      </c>
      <c r="J1024" s="248">
        <v>2.19</v>
      </c>
      <c r="K1024" s="218">
        <v>20.079999999999998</v>
      </c>
      <c r="L1024" s="248">
        <v>11.787803766992001</v>
      </c>
      <c r="M1024" s="249">
        <v>0.52</v>
      </c>
      <c r="N1024" s="249">
        <v>7.62</v>
      </c>
      <c r="O1024" s="250">
        <v>2100000</v>
      </c>
      <c r="P1024" s="51" t="str">
        <f>IF(M1024&lt;NORMA!$P$7,"NO CUMPLE","CUMPLE")</f>
        <v>CUMPLE</v>
      </c>
      <c r="Q1024" s="51" t="str">
        <f>IF(E1024&gt;NORMA!$P$8,"NO CUMPLE","CUMPLE")</f>
        <v>CUMPLE</v>
      </c>
      <c r="R1024" s="51" t="str">
        <f>IF(F1024&gt;NORMA!$P$9,"NO CUMPLE","CUMPLE")</f>
        <v>CUMPLE</v>
      </c>
      <c r="S1024" s="51" t="str">
        <f>IF(K1024&gt;NORMA!$P$10,"NO CUMPLE","CUMPLE")</f>
        <v>CUMPLE</v>
      </c>
      <c r="T1024" s="51" t="str">
        <f>IF(J1024&gt;NORMA!$P$11,"NO CUMPLE","CUMPLE")</f>
        <v>CUMPLE</v>
      </c>
      <c r="U1024" s="51" t="str">
        <f>IF(G1024&gt;NORMA!$P$12,"NO CUMPLE","CUMPLE")</f>
        <v>CUMPLE</v>
      </c>
      <c r="V1024" s="51" t="str">
        <f>IF(H1024&gt;NORMA!$P$13,"NO CUMPLE","CUMPLE")</f>
        <v>CUMPLE</v>
      </c>
      <c r="W1024" s="51" t="str">
        <f>IF(O1024&gt;NORMA!$P$14,"NO CUMPLE","CUMPLE")</f>
        <v>NO CUMPLE</v>
      </c>
      <c r="X1024" s="51" t="str">
        <f>IF(AND(N1024&gt;=NORMA!$Q$4, N1024&lt;=NORMA!$R$4),"CUMPLE","NO CUMPLE")</f>
        <v>CUMPLE</v>
      </c>
      <c r="Y1024" s="51" t="str">
        <f>IF(I1024&gt;NORMA!$P$16,"NO CUMPLE","CUMPLE")</f>
        <v>NO CUMPLE</v>
      </c>
      <c r="Z1024" s="51" t="str">
        <f>IF($M1024&lt;NORMA!$P$23,"NO CUMPLE","CUMPLE")</f>
        <v>CUMPLE</v>
      </c>
      <c r="AA1024" s="51" t="str">
        <f>IF($E1024&gt;NORMA!$P$24,"NO CUMPLE","CUMPLE")</f>
        <v>NO CUMPLE</v>
      </c>
      <c r="AB1024" s="51" t="str">
        <f>IF($F1024&gt;NORMA!$P$25,"NO CUMPLE","CUMPLE")</f>
        <v>NO CUMPLE</v>
      </c>
      <c r="AC1024" s="51" t="str">
        <f>IF($K1024&gt;NORMA!$P$26,"NO CUMPLE","CUMPLE")</f>
        <v>NO CUMPLE</v>
      </c>
      <c r="AD1024" s="51" t="str">
        <f>IF($J1024&gt;NORMA!$P$27,"NO CUMPLE","CUMPLE")</f>
        <v>CUMPLE</v>
      </c>
      <c r="AE1024" s="51" t="str">
        <f>IF($G1024&gt;NORMA!$P$28,"NO CUMPLE","CUMPLE")</f>
        <v>NO CUMPLE</v>
      </c>
      <c r="AF1024" s="51" t="str">
        <f>IF($H1024&gt;NORMA!$P$29,"NO CUMPLE","CUMPLE")</f>
        <v>NO CUMPLE</v>
      </c>
      <c r="AG1024" s="51" t="str">
        <f>IF($O1024&gt;NORMA!$P$30,"NO CUMPLE","CUMPLE")</f>
        <v>NO CUMPLE</v>
      </c>
      <c r="AH1024" s="51" t="str">
        <f>IF(AND($N1024&gt;=NORMA!$R$18, $N1024&lt;=NORMA!$S$18),"CUMPLE","NO CUMPLE")</f>
        <v>CUMPLE</v>
      </c>
      <c r="AI1024" s="51" t="str">
        <f>IF($I1024&gt;NORMA!$P$32,"NO CUMPLE","CUMPLE")</f>
        <v>NO CUMPLE</v>
      </c>
    </row>
    <row r="1025" spans="1:35" ht="14.25" customHeight="1" x14ac:dyDescent="0.35">
      <c r="A1025" s="213" t="s">
        <v>124</v>
      </c>
      <c r="B1025" s="217" t="s">
        <v>123</v>
      </c>
      <c r="C1025" s="252">
        <v>40506</v>
      </c>
      <c r="D1025" s="251">
        <v>0.54166666666666696</v>
      </c>
      <c r="E1025" s="246">
        <v>72</v>
      </c>
      <c r="F1025" s="246">
        <v>217</v>
      </c>
      <c r="G1025" s="246">
        <v>227</v>
      </c>
      <c r="H1025" s="246">
        <v>96</v>
      </c>
      <c r="I1025" s="247">
        <v>4.87</v>
      </c>
      <c r="J1025" s="248">
        <v>2.09</v>
      </c>
      <c r="K1025" s="218">
        <v>19.079999999999998</v>
      </c>
      <c r="L1025" s="248">
        <v>11.496787113568001</v>
      </c>
      <c r="M1025" s="249">
        <v>0.16</v>
      </c>
      <c r="N1025" s="249">
        <v>8.43</v>
      </c>
      <c r="O1025" s="250">
        <v>2300000</v>
      </c>
      <c r="P1025" s="51" t="str">
        <f>IF(M1025&lt;NORMA!$P$7,"NO CUMPLE","CUMPLE")</f>
        <v>NO CUMPLE</v>
      </c>
      <c r="Q1025" s="51" t="str">
        <f>IF(E1025&gt;NORMA!$P$8,"NO CUMPLE","CUMPLE")</f>
        <v>CUMPLE</v>
      </c>
      <c r="R1025" s="51" t="str">
        <f>IF(F1025&gt;NORMA!$P$9,"NO CUMPLE","CUMPLE")</f>
        <v>CUMPLE</v>
      </c>
      <c r="S1025" s="51" t="str">
        <f>IF(K1025&gt;NORMA!$P$10,"NO CUMPLE","CUMPLE")</f>
        <v>CUMPLE</v>
      </c>
      <c r="T1025" s="51" t="str">
        <f>IF(J1025&gt;NORMA!$P$11,"NO CUMPLE","CUMPLE")</f>
        <v>CUMPLE</v>
      </c>
      <c r="U1025" s="51" t="str">
        <f>IF(G1025&gt;NORMA!$P$12,"NO CUMPLE","CUMPLE")</f>
        <v>CUMPLE</v>
      </c>
      <c r="V1025" s="51" t="str">
        <f>IF(H1025&gt;NORMA!$P$13,"NO CUMPLE","CUMPLE")</f>
        <v>NO CUMPLE</v>
      </c>
      <c r="W1025" s="51" t="str">
        <f>IF(O1025&gt;NORMA!$P$14,"NO CUMPLE","CUMPLE")</f>
        <v>NO CUMPLE</v>
      </c>
      <c r="X1025" s="51" t="str">
        <f>IF(AND(N1025&gt;=NORMA!$Q$4, N1025&lt;=NORMA!$R$4),"CUMPLE","NO CUMPLE")</f>
        <v>CUMPLE</v>
      </c>
      <c r="Y1025" s="51" t="str">
        <f>IF(I1025&gt;NORMA!$P$16,"NO CUMPLE","CUMPLE")</f>
        <v>NO CUMPLE</v>
      </c>
      <c r="Z1025" s="51" t="str">
        <f>IF($M1025&lt;NORMA!$P$23,"NO CUMPLE","CUMPLE")</f>
        <v>CUMPLE</v>
      </c>
      <c r="AA1025" s="51" t="str">
        <f>IF($E1025&gt;NORMA!$P$24,"NO CUMPLE","CUMPLE")</f>
        <v>NO CUMPLE</v>
      </c>
      <c r="AB1025" s="51" t="str">
        <f>IF($F1025&gt;NORMA!$P$25,"NO CUMPLE","CUMPLE")</f>
        <v>NO CUMPLE</v>
      </c>
      <c r="AC1025" s="51" t="str">
        <f>IF($K1025&gt;NORMA!$P$26,"NO CUMPLE","CUMPLE")</f>
        <v>NO CUMPLE</v>
      </c>
      <c r="AD1025" s="51" t="str">
        <f>IF($J1025&gt;NORMA!$P$27,"NO CUMPLE","CUMPLE")</f>
        <v>CUMPLE</v>
      </c>
      <c r="AE1025" s="51" t="str">
        <f>IF($G1025&gt;NORMA!$P$28,"NO CUMPLE","CUMPLE")</f>
        <v>NO CUMPLE</v>
      </c>
      <c r="AF1025" s="51" t="str">
        <f>IF($H1025&gt;NORMA!$P$29,"NO CUMPLE","CUMPLE")</f>
        <v>NO CUMPLE</v>
      </c>
      <c r="AG1025" s="51" t="str">
        <f>IF($O1025&gt;NORMA!$P$30,"NO CUMPLE","CUMPLE")</f>
        <v>NO CUMPLE</v>
      </c>
      <c r="AH1025" s="51" t="str">
        <f>IF(AND($N1025&gt;=NORMA!$R$18, $N1025&lt;=NORMA!$S$18),"CUMPLE","NO CUMPLE")</f>
        <v>CUMPLE</v>
      </c>
      <c r="AI1025" s="51" t="str">
        <f>IF($I1025&gt;NORMA!$P$32,"NO CUMPLE","CUMPLE")</f>
        <v>NO CUMPLE</v>
      </c>
    </row>
    <row r="1026" spans="1:35" ht="14.25" customHeight="1" x14ac:dyDescent="0.35">
      <c r="A1026" s="213" t="s">
        <v>121</v>
      </c>
      <c r="B1026" s="272" t="s">
        <v>123</v>
      </c>
      <c r="C1026" s="252">
        <v>40508</v>
      </c>
      <c r="D1026" s="251">
        <v>0.55208333333333304</v>
      </c>
      <c r="E1026" s="246">
        <v>8.8000000000000007</v>
      </c>
      <c r="F1026" s="246">
        <v>27.9</v>
      </c>
      <c r="G1026" s="246">
        <v>171</v>
      </c>
      <c r="H1026" s="216">
        <v>7.7</v>
      </c>
      <c r="I1026" s="247">
        <v>2.5099999999999998</v>
      </c>
      <c r="J1026" s="248">
        <v>0.74</v>
      </c>
      <c r="K1026" s="218">
        <v>7.99</v>
      </c>
      <c r="L1026" s="248">
        <v>11.569881279800001</v>
      </c>
      <c r="M1026" s="249">
        <v>1.2</v>
      </c>
      <c r="N1026" s="249">
        <v>7.95</v>
      </c>
      <c r="O1026" s="250">
        <v>40000</v>
      </c>
      <c r="P1026" s="51" t="str">
        <f>IF(M1026&lt;NORMA!$P$7,"NO CUMPLE","CUMPLE")</f>
        <v>CUMPLE</v>
      </c>
      <c r="Q1026" s="51" t="str">
        <f>IF(E1026&gt;NORMA!$P$8,"NO CUMPLE","CUMPLE")</f>
        <v>CUMPLE</v>
      </c>
      <c r="R1026" s="51" t="str">
        <f>IF(F1026&gt;NORMA!$P$9,"NO CUMPLE","CUMPLE")</f>
        <v>CUMPLE</v>
      </c>
      <c r="S1026" s="51" t="str">
        <f>IF(K1026&gt;NORMA!$P$10,"NO CUMPLE","CUMPLE")</f>
        <v>CUMPLE</v>
      </c>
      <c r="T1026" s="51" t="str">
        <f>IF(J1026&gt;NORMA!$P$11,"NO CUMPLE","CUMPLE")</f>
        <v>CUMPLE</v>
      </c>
      <c r="U1026" s="51" t="str">
        <f>IF(G1026&gt;NORMA!$P$12,"NO CUMPLE","CUMPLE")</f>
        <v>CUMPLE</v>
      </c>
      <c r="V1026" s="51" t="str">
        <f>IF(H1026&gt;NORMA!$P$13,"NO CUMPLE","CUMPLE")</f>
        <v>CUMPLE</v>
      </c>
      <c r="W1026" s="51" t="str">
        <f>IF(O1026&gt;NORMA!$P$14,"NO CUMPLE","CUMPLE")</f>
        <v>CUMPLE</v>
      </c>
      <c r="X1026" s="51" t="str">
        <f>IF(AND(N1026&gt;=NORMA!$Q$4, N1026&lt;=NORMA!$R$4),"CUMPLE","NO CUMPLE")</f>
        <v>CUMPLE</v>
      </c>
      <c r="Y1026" s="51" t="str">
        <f>IF(I1026&gt;NORMA!$P$16,"NO CUMPLE","CUMPLE")</f>
        <v>CUMPLE</v>
      </c>
      <c r="Z1026" s="51" t="str">
        <f>IF($M1026&lt;NORMA!$P$23,"NO CUMPLE","CUMPLE")</f>
        <v>CUMPLE</v>
      </c>
      <c r="AA1026" s="51" t="str">
        <f>IF($E1026&gt;NORMA!$P$24,"NO CUMPLE","CUMPLE")</f>
        <v>CUMPLE</v>
      </c>
      <c r="AB1026" s="51" t="str">
        <f>IF($F1026&gt;NORMA!$P$25,"NO CUMPLE","CUMPLE")</f>
        <v>CUMPLE</v>
      </c>
      <c r="AC1026" s="51" t="str">
        <f>IF($K1026&gt;NORMA!$P$26,"NO CUMPLE","CUMPLE")</f>
        <v>CUMPLE</v>
      </c>
      <c r="AD1026" s="51" t="str">
        <f>IF($J1026&gt;NORMA!$P$27,"NO CUMPLE","CUMPLE")</f>
        <v>CUMPLE</v>
      </c>
      <c r="AE1026" s="51" t="str">
        <f>IF($G1026&gt;NORMA!$P$28,"NO CUMPLE","CUMPLE")</f>
        <v>NO CUMPLE</v>
      </c>
      <c r="AF1026" s="51" t="str">
        <f>IF($H1026&gt;NORMA!$P$29,"NO CUMPLE","CUMPLE")</f>
        <v>CUMPLE</v>
      </c>
      <c r="AG1026" s="51" t="str">
        <f>IF($O1026&gt;NORMA!$P$30,"NO CUMPLE","CUMPLE")</f>
        <v>CUMPLE</v>
      </c>
      <c r="AH1026" s="51" t="str">
        <f>IF(AND($N1026&gt;=NORMA!$R$18, $N1026&lt;=NORMA!$S$18),"CUMPLE","NO CUMPLE")</f>
        <v>CUMPLE</v>
      </c>
      <c r="AI1026" s="51" t="str">
        <f>IF($I1026&gt;NORMA!$P$32,"NO CUMPLE","CUMPLE")</f>
        <v>NO CUMPLE</v>
      </c>
    </row>
    <row r="1027" spans="1:35" ht="14.25" customHeight="1" x14ac:dyDescent="0.35">
      <c r="A1027" s="213" t="s">
        <v>125</v>
      </c>
      <c r="B1027" s="217" t="s">
        <v>123</v>
      </c>
      <c r="C1027" s="252">
        <v>40513</v>
      </c>
      <c r="D1027" s="251">
        <v>0.5625</v>
      </c>
      <c r="E1027" s="246">
        <v>178</v>
      </c>
      <c r="F1027" s="246">
        <v>563</v>
      </c>
      <c r="G1027" s="246">
        <v>482</v>
      </c>
      <c r="H1027" s="246">
        <v>48</v>
      </c>
      <c r="I1027" s="247">
        <v>7.64</v>
      </c>
      <c r="J1027" s="248">
        <v>0.24</v>
      </c>
      <c r="K1027" s="218">
        <v>46.08</v>
      </c>
      <c r="L1027" s="248">
        <v>4.8861139605439998</v>
      </c>
      <c r="M1027" s="249">
        <v>1.07</v>
      </c>
      <c r="N1027" s="249">
        <v>8.0399999999999991</v>
      </c>
      <c r="O1027" s="250">
        <v>4300000</v>
      </c>
      <c r="P1027" s="51" t="str">
        <f>IF(M1027&lt;NORMA!$P$7,"NO CUMPLE","CUMPLE")</f>
        <v>CUMPLE</v>
      </c>
      <c r="Q1027" s="51" t="str">
        <f>IF(E1027&gt;NORMA!$P$8,"NO CUMPLE","CUMPLE")</f>
        <v>CUMPLE</v>
      </c>
      <c r="R1027" s="51" t="str">
        <f>IF(F1027&gt;NORMA!$P$9,"NO CUMPLE","CUMPLE")</f>
        <v>NO CUMPLE</v>
      </c>
      <c r="S1027" s="51" t="str">
        <f>IF(K1027&gt;NORMA!$P$10,"NO CUMPLE","CUMPLE")</f>
        <v>CUMPLE</v>
      </c>
      <c r="T1027" s="51" t="str">
        <f>IF(J1027&gt;NORMA!$P$11,"NO CUMPLE","CUMPLE")</f>
        <v>CUMPLE</v>
      </c>
      <c r="U1027" s="51" t="str">
        <f>IF(G1027&gt;NORMA!$P$12,"NO CUMPLE","CUMPLE")</f>
        <v>NO CUMPLE</v>
      </c>
      <c r="V1027" s="51" t="str">
        <f>IF(H1027&gt;NORMA!$P$13,"NO CUMPLE","CUMPLE")</f>
        <v>CUMPLE</v>
      </c>
      <c r="W1027" s="51" t="str">
        <f>IF(O1027&gt;NORMA!$P$14,"NO CUMPLE","CUMPLE")</f>
        <v>NO CUMPLE</v>
      </c>
      <c r="X1027" s="51" t="str">
        <f>IF(AND(N1027&gt;=NORMA!$Q$4, N1027&lt;=NORMA!$R$4),"CUMPLE","NO CUMPLE")</f>
        <v>CUMPLE</v>
      </c>
      <c r="Y1027" s="51" t="str">
        <f>IF(I1027&gt;NORMA!$P$16,"NO CUMPLE","CUMPLE")</f>
        <v>NO CUMPLE</v>
      </c>
      <c r="Z1027" s="51" t="str">
        <f>IF($M1027&lt;NORMA!$P$23,"NO CUMPLE","CUMPLE")</f>
        <v>CUMPLE</v>
      </c>
      <c r="AA1027" s="51" t="str">
        <f>IF($E1027&gt;NORMA!$P$24,"NO CUMPLE","CUMPLE")</f>
        <v>NO CUMPLE</v>
      </c>
      <c r="AB1027" s="51" t="str">
        <f>IF($F1027&gt;NORMA!$P$25,"NO CUMPLE","CUMPLE")</f>
        <v>NO CUMPLE</v>
      </c>
      <c r="AC1027" s="51" t="str">
        <f>IF($K1027&gt;NORMA!$P$26,"NO CUMPLE","CUMPLE")</f>
        <v>NO CUMPLE</v>
      </c>
      <c r="AD1027" s="51" t="str">
        <f>IF($J1027&gt;NORMA!$P$27,"NO CUMPLE","CUMPLE")</f>
        <v>CUMPLE</v>
      </c>
      <c r="AE1027" s="51" t="str">
        <f>IF($G1027&gt;NORMA!$P$28,"NO CUMPLE","CUMPLE")</f>
        <v>NO CUMPLE</v>
      </c>
      <c r="AF1027" s="51" t="str">
        <f>IF($H1027&gt;NORMA!$P$29,"NO CUMPLE","CUMPLE")</f>
        <v>NO CUMPLE</v>
      </c>
      <c r="AG1027" s="51" t="str">
        <f>IF($O1027&gt;NORMA!$P$30,"NO CUMPLE","CUMPLE")</f>
        <v>NO CUMPLE</v>
      </c>
      <c r="AH1027" s="51" t="str">
        <f>IF(AND($N1027&gt;=NORMA!$R$18, $N1027&lt;=NORMA!$S$18),"CUMPLE","NO CUMPLE")</f>
        <v>CUMPLE</v>
      </c>
      <c r="AI1027" s="51" t="str">
        <f>IF($I1027&gt;NORMA!$P$32,"NO CUMPLE","CUMPLE")</f>
        <v>NO CUMPLE</v>
      </c>
    </row>
    <row r="1028" spans="1:35" ht="14.25" customHeight="1" x14ac:dyDescent="0.35">
      <c r="A1028" s="213" t="s">
        <v>121</v>
      </c>
      <c r="B1028" s="272" t="s">
        <v>123</v>
      </c>
      <c r="C1028" s="252">
        <v>40519</v>
      </c>
      <c r="D1028" s="251">
        <v>0.104166666666667</v>
      </c>
      <c r="E1028" s="246">
        <v>7.7</v>
      </c>
      <c r="F1028" s="246">
        <v>34</v>
      </c>
      <c r="G1028" s="246">
        <v>140</v>
      </c>
      <c r="H1028" s="216">
        <v>4.5999999999999996</v>
      </c>
      <c r="I1028" s="247">
        <v>0.16</v>
      </c>
      <c r="J1028" s="248">
        <v>1.05</v>
      </c>
      <c r="K1028" s="218">
        <v>6.85</v>
      </c>
      <c r="L1028" s="248">
        <v>8.1420896695600007</v>
      </c>
      <c r="M1028" s="249">
        <v>1.58</v>
      </c>
      <c r="N1028" s="249">
        <v>7.01</v>
      </c>
      <c r="O1028" s="250">
        <v>400000</v>
      </c>
      <c r="P1028" s="51" t="str">
        <f>IF(M1028&lt;NORMA!$P$7,"NO CUMPLE","CUMPLE")</f>
        <v>CUMPLE</v>
      </c>
      <c r="Q1028" s="51" t="str">
        <f>IF(E1028&gt;NORMA!$P$8,"NO CUMPLE","CUMPLE")</f>
        <v>CUMPLE</v>
      </c>
      <c r="R1028" s="51" t="str">
        <f>IF(F1028&gt;NORMA!$P$9,"NO CUMPLE","CUMPLE")</f>
        <v>CUMPLE</v>
      </c>
      <c r="S1028" s="51" t="str">
        <f>IF(K1028&gt;NORMA!$P$10,"NO CUMPLE","CUMPLE")</f>
        <v>CUMPLE</v>
      </c>
      <c r="T1028" s="51" t="str">
        <f>IF(J1028&gt;NORMA!$P$11,"NO CUMPLE","CUMPLE")</f>
        <v>CUMPLE</v>
      </c>
      <c r="U1028" s="51" t="str">
        <f>IF(G1028&gt;NORMA!$P$12,"NO CUMPLE","CUMPLE")</f>
        <v>CUMPLE</v>
      </c>
      <c r="V1028" s="51" t="str">
        <f>IF(H1028&gt;NORMA!$P$13,"NO CUMPLE","CUMPLE")</f>
        <v>CUMPLE</v>
      </c>
      <c r="W1028" s="51" t="str">
        <f>IF(O1028&gt;NORMA!$P$14,"NO CUMPLE","CUMPLE")</f>
        <v>CUMPLE</v>
      </c>
      <c r="X1028" s="51" t="str">
        <f>IF(AND(N1028&gt;=NORMA!$Q$4, N1028&lt;=NORMA!$R$4),"CUMPLE","NO CUMPLE")</f>
        <v>CUMPLE</v>
      </c>
      <c r="Y1028" s="51" t="str">
        <f>IF(I1028&gt;NORMA!$P$16,"NO CUMPLE","CUMPLE")</f>
        <v>CUMPLE</v>
      </c>
      <c r="Z1028" s="51" t="str">
        <f>IF($M1028&lt;NORMA!$P$23,"NO CUMPLE","CUMPLE")</f>
        <v>CUMPLE</v>
      </c>
      <c r="AA1028" s="51" t="str">
        <f>IF($E1028&gt;NORMA!$P$24,"NO CUMPLE","CUMPLE")</f>
        <v>CUMPLE</v>
      </c>
      <c r="AB1028" s="51" t="str">
        <f>IF($F1028&gt;NORMA!$P$25,"NO CUMPLE","CUMPLE")</f>
        <v>CUMPLE</v>
      </c>
      <c r="AC1028" s="51" t="str">
        <f>IF($K1028&gt;NORMA!$P$26,"NO CUMPLE","CUMPLE")</f>
        <v>CUMPLE</v>
      </c>
      <c r="AD1028" s="51" t="str">
        <f>IF($J1028&gt;NORMA!$P$27,"NO CUMPLE","CUMPLE")</f>
        <v>CUMPLE</v>
      </c>
      <c r="AE1028" s="51" t="str">
        <f>IF($G1028&gt;NORMA!$P$28,"NO CUMPLE","CUMPLE")</f>
        <v>NO CUMPLE</v>
      </c>
      <c r="AF1028" s="51" t="str">
        <f>IF($H1028&gt;NORMA!$P$29,"NO CUMPLE","CUMPLE")</f>
        <v>CUMPLE</v>
      </c>
      <c r="AG1028" s="51" t="str">
        <f>IF($O1028&gt;NORMA!$P$30,"NO CUMPLE","CUMPLE")</f>
        <v>NO CUMPLE</v>
      </c>
      <c r="AH1028" s="51" t="str">
        <f>IF(AND($N1028&gt;=NORMA!$R$18, $N1028&lt;=NORMA!$S$18),"CUMPLE","NO CUMPLE")</f>
        <v>CUMPLE</v>
      </c>
      <c r="AI1028" s="51" t="str">
        <f>IF($I1028&gt;NORMA!$P$32,"NO CUMPLE","CUMPLE")</f>
        <v>CUMPLE</v>
      </c>
    </row>
    <row r="1029" spans="1:35" ht="14.25" customHeight="1" x14ac:dyDescent="0.35">
      <c r="A1029" s="213" t="s">
        <v>124</v>
      </c>
      <c r="B1029" s="217" t="s">
        <v>123</v>
      </c>
      <c r="C1029" s="252">
        <v>40522</v>
      </c>
      <c r="D1029" s="251">
        <v>8.3333333333333301E-2</v>
      </c>
      <c r="E1029" s="246">
        <v>28</v>
      </c>
      <c r="F1029" s="246">
        <v>133</v>
      </c>
      <c r="G1029" s="246">
        <v>122</v>
      </c>
      <c r="H1029" s="246">
        <v>40</v>
      </c>
      <c r="I1029" s="247">
        <v>2.29</v>
      </c>
      <c r="J1029" s="248">
        <v>1.37</v>
      </c>
      <c r="K1029" s="218">
        <v>2.8</v>
      </c>
      <c r="L1029" s="248">
        <v>7.6708055737759997</v>
      </c>
      <c r="M1029" s="249">
        <v>2.2000000000000002</v>
      </c>
      <c r="N1029" s="249">
        <v>7.35</v>
      </c>
      <c r="O1029" s="250">
        <v>300000</v>
      </c>
      <c r="P1029" s="51" t="str">
        <f>IF(M1029&lt;NORMA!$P$7,"NO CUMPLE","CUMPLE")</f>
        <v>CUMPLE</v>
      </c>
      <c r="Q1029" s="51" t="str">
        <f>IF(E1029&gt;NORMA!$P$8,"NO CUMPLE","CUMPLE")</f>
        <v>CUMPLE</v>
      </c>
      <c r="R1029" s="51" t="str">
        <f>IF(F1029&gt;NORMA!$P$9,"NO CUMPLE","CUMPLE")</f>
        <v>CUMPLE</v>
      </c>
      <c r="S1029" s="51" t="str">
        <f>IF(K1029&gt;NORMA!$P$10,"NO CUMPLE","CUMPLE")</f>
        <v>CUMPLE</v>
      </c>
      <c r="T1029" s="51" t="str">
        <f>IF(J1029&gt;NORMA!$P$11,"NO CUMPLE","CUMPLE")</f>
        <v>CUMPLE</v>
      </c>
      <c r="U1029" s="51" t="str">
        <f>IF(G1029&gt;NORMA!$P$12,"NO CUMPLE","CUMPLE")</f>
        <v>CUMPLE</v>
      </c>
      <c r="V1029" s="51" t="str">
        <f>IF(H1029&gt;NORMA!$P$13,"NO CUMPLE","CUMPLE")</f>
        <v>CUMPLE</v>
      </c>
      <c r="W1029" s="51" t="str">
        <f>IF(O1029&gt;NORMA!$P$14,"NO CUMPLE","CUMPLE")</f>
        <v>CUMPLE</v>
      </c>
      <c r="X1029" s="51" t="str">
        <f>IF(AND(N1029&gt;=NORMA!$Q$4, N1029&lt;=NORMA!$R$4),"CUMPLE","NO CUMPLE")</f>
        <v>CUMPLE</v>
      </c>
      <c r="Y1029" s="51" t="str">
        <f>IF(I1029&gt;NORMA!$P$16,"NO CUMPLE","CUMPLE")</f>
        <v>CUMPLE</v>
      </c>
      <c r="Z1029" s="51" t="str">
        <f>IF($M1029&lt;NORMA!$P$23,"NO CUMPLE","CUMPLE")</f>
        <v>CUMPLE</v>
      </c>
      <c r="AA1029" s="51" t="str">
        <f>IF($E1029&gt;NORMA!$P$24,"NO CUMPLE","CUMPLE")</f>
        <v>NO CUMPLE</v>
      </c>
      <c r="AB1029" s="51" t="str">
        <f>IF($F1029&gt;NORMA!$P$25,"NO CUMPLE","CUMPLE")</f>
        <v>NO CUMPLE</v>
      </c>
      <c r="AC1029" s="51" t="str">
        <f>IF($K1029&gt;NORMA!$P$26,"NO CUMPLE","CUMPLE")</f>
        <v>CUMPLE</v>
      </c>
      <c r="AD1029" s="51" t="str">
        <f>IF($J1029&gt;NORMA!$P$27,"NO CUMPLE","CUMPLE")</f>
        <v>CUMPLE</v>
      </c>
      <c r="AE1029" s="51" t="str">
        <f>IF($G1029&gt;NORMA!$P$28,"NO CUMPLE","CUMPLE")</f>
        <v>NO CUMPLE</v>
      </c>
      <c r="AF1029" s="51" t="str">
        <f>IF($H1029&gt;NORMA!$P$29,"NO CUMPLE","CUMPLE")</f>
        <v>NO CUMPLE</v>
      </c>
      <c r="AG1029" s="51" t="str">
        <f>IF($O1029&gt;NORMA!$P$30,"NO CUMPLE","CUMPLE")</f>
        <v>NO CUMPLE</v>
      </c>
      <c r="AH1029" s="51" t="str">
        <f>IF(AND($N1029&gt;=NORMA!$R$18, $N1029&lt;=NORMA!$S$18),"CUMPLE","NO CUMPLE")</f>
        <v>CUMPLE</v>
      </c>
      <c r="AI1029" s="51" t="str">
        <f>IF($I1029&gt;NORMA!$P$32,"NO CUMPLE","CUMPLE")</f>
        <v>NO CUMPLE</v>
      </c>
    </row>
    <row r="1030" spans="1:35" ht="14.25" customHeight="1" x14ac:dyDescent="0.35">
      <c r="A1030" s="213" t="s">
        <v>122</v>
      </c>
      <c r="B1030" s="217" t="s">
        <v>123</v>
      </c>
      <c r="C1030" s="252">
        <v>40562</v>
      </c>
      <c r="D1030" s="251">
        <v>8.3333333333333301E-2</v>
      </c>
      <c r="E1030" s="246">
        <v>230</v>
      </c>
      <c r="F1030" s="246">
        <v>594</v>
      </c>
      <c r="G1030" s="246">
        <v>205</v>
      </c>
      <c r="H1030" s="246">
        <v>64</v>
      </c>
      <c r="I1030" s="247">
        <v>13.9</v>
      </c>
      <c r="J1030" s="248">
        <v>5.31</v>
      </c>
      <c r="K1030" s="218">
        <v>1.119</v>
      </c>
      <c r="L1030" s="248">
        <v>3.4572790148160002</v>
      </c>
      <c r="M1030" s="249">
        <v>0.1</v>
      </c>
      <c r="N1030" s="249">
        <v>7.12</v>
      </c>
      <c r="O1030" s="250">
        <v>240000000</v>
      </c>
      <c r="P1030" s="51" t="str">
        <f>IF(M1030&lt;NORMA!$P$7,"NO CUMPLE","CUMPLE")</f>
        <v>NO CUMPLE</v>
      </c>
      <c r="Q1030" s="51" t="str">
        <f>IF(E1030&gt;NORMA!$P$8,"NO CUMPLE","CUMPLE")</f>
        <v>CUMPLE</v>
      </c>
      <c r="R1030" s="51" t="str">
        <f>IF(F1030&gt;NORMA!$P$9,"NO CUMPLE","CUMPLE")</f>
        <v>NO CUMPLE</v>
      </c>
      <c r="S1030" s="51" t="str">
        <f>IF(K1030&gt;NORMA!$P$10,"NO CUMPLE","CUMPLE")</f>
        <v>CUMPLE</v>
      </c>
      <c r="T1030" s="51" t="str">
        <f>IF(J1030&gt;NORMA!$P$11,"NO CUMPLE","CUMPLE")</f>
        <v>CUMPLE</v>
      </c>
      <c r="U1030" s="51" t="str">
        <f>IF(G1030&gt;NORMA!$P$12,"NO CUMPLE","CUMPLE")</f>
        <v>CUMPLE</v>
      </c>
      <c r="V1030" s="51" t="str">
        <f>IF(H1030&gt;NORMA!$P$13,"NO CUMPLE","CUMPLE")</f>
        <v>NO CUMPLE</v>
      </c>
      <c r="W1030" s="51" t="str">
        <f>IF(O1030&gt;NORMA!$P$14,"NO CUMPLE","CUMPLE")</f>
        <v>NO CUMPLE</v>
      </c>
      <c r="X1030" s="51" t="str">
        <f>IF(AND(N1030&gt;=NORMA!$Q$4, N1030&lt;=NORMA!$R$4),"CUMPLE","NO CUMPLE")</f>
        <v>CUMPLE</v>
      </c>
      <c r="Y1030" s="51" t="str">
        <f>IF(I1030&gt;NORMA!$P$16,"NO CUMPLE","CUMPLE")</f>
        <v>NO CUMPLE</v>
      </c>
      <c r="Z1030" s="51" t="str">
        <f>IF($M1030&lt;NORMA!$P$23,"NO CUMPLE","CUMPLE")</f>
        <v>CUMPLE</v>
      </c>
      <c r="AA1030" s="51" t="str">
        <f>IF($E1030&gt;NORMA!$P$24,"NO CUMPLE","CUMPLE")</f>
        <v>NO CUMPLE</v>
      </c>
      <c r="AB1030" s="51" t="str">
        <f>IF($F1030&gt;NORMA!$P$25,"NO CUMPLE","CUMPLE")</f>
        <v>NO CUMPLE</v>
      </c>
      <c r="AC1030" s="51" t="str">
        <f>IF($K1030&gt;NORMA!$P$26,"NO CUMPLE","CUMPLE")</f>
        <v>CUMPLE</v>
      </c>
      <c r="AD1030" s="51" t="str">
        <f>IF($J1030&gt;NORMA!$P$27,"NO CUMPLE","CUMPLE")</f>
        <v>NO CUMPLE</v>
      </c>
      <c r="AE1030" s="51" t="str">
        <f>IF($G1030&gt;NORMA!$P$28,"NO CUMPLE","CUMPLE")</f>
        <v>NO CUMPLE</v>
      </c>
      <c r="AF1030" s="51" t="str">
        <f>IF($H1030&gt;NORMA!$P$29,"NO CUMPLE","CUMPLE")</f>
        <v>NO CUMPLE</v>
      </c>
      <c r="AG1030" s="51" t="str">
        <f>IF($O1030&gt;NORMA!$P$30,"NO CUMPLE","CUMPLE")</f>
        <v>NO CUMPLE</v>
      </c>
      <c r="AH1030" s="51" t="str">
        <f>IF(AND($N1030&gt;=NORMA!$R$18, $N1030&lt;=NORMA!$S$18),"CUMPLE","NO CUMPLE")</f>
        <v>CUMPLE</v>
      </c>
      <c r="AI1030" s="51" t="str">
        <f>IF($I1030&gt;NORMA!$P$32,"NO CUMPLE","CUMPLE")</f>
        <v>NO CUMPLE</v>
      </c>
    </row>
    <row r="1031" spans="1:35" ht="14.25" customHeight="1" x14ac:dyDescent="0.35">
      <c r="A1031" s="213" t="s">
        <v>125</v>
      </c>
      <c r="B1031" s="217" t="s">
        <v>123</v>
      </c>
      <c r="C1031" s="252">
        <v>40563</v>
      </c>
      <c r="D1031" s="251">
        <v>0.16666666666666699</v>
      </c>
      <c r="E1031" s="246">
        <v>192</v>
      </c>
      <c r="F1031" s="246">
        <v>485</v>
      </c>
      <c r="G1031" s="246">
        <v>180</v>
      </c>
      <c r="H1031" s="246">
        <v>38</v>
      </c>
      <c r="I1031" s="247">
        <v>9.77</v>
      </c>
      <c r="J1031" s="248">
        <v>4.9000000000000004</v>
      </c>
      <c r="K1031" s="218">
        <v>56.015000000000001</v>
      </c>
      <c r="L1031" s="248">
        <v>5.1674897521728003</v>
      </c>
      <c r="M1031" s="249">
        <v>0.19</v>
      </c>
      <c r="N1031" s="249">
        <v>7.42</v>
      </c>
      <c r="O1031" s="250">
        <v>24000000</v>
      </c>
      <c r="P1031" s="51" t="str">
        <f>IF(M1031&lt;NORMA!$P$7,"NO CUMPLE","CUMPLE")</f>
        <v>NO CUMPLE</v>
      </c>
      <c r="Q1031" s="51" t="str">
        <f>IF(E1031&gt;NORMA!$P$8,"NO CUMPLE","CUMPLE")</f>
        <v>CUMPLE</v>
      </c>
      <c r="R1031" s="51" t="str">
        <f>IF(F1031&gt;NORMA!$P$9,"NO CUMPLE","CUMPLE")</f>
        <v>CUMPLE</v>
      </c>
      <c r="S1031" s="51" t="str">
        <f>IF(K1031&gt;NORMA!$P$10,"NO CUMPLE","CUMPLE")</f>
        <v>NO CUMPLE</v>
      </c>
      <c r="T1031" s="51" t="str">
        <f>IF(J1031&gt;NORMA!$P$11,"NO CUMPLE","CUMPLE")</f>
        <v>CUMPLE</v>
      </c>
      <c r="U1031" s="51" t="str">
        <f>IF(G1031&gt;NORMA!$P$12,"NO CUMPLE","CUMPLE")</f>
        <v>CUMPLE</v>
      </c>
      <c r="V1031" s="51" t="str">
        <f>IF(H1031&gt;NORMA!$P$13,"NO CUMPLE","CUMPLE")</f>
        <v>CUMPLE</v>
      </c>
      <c r="W1031" s="51" t="str">
        <f>IF(O1031&gt;NORMA!$P$14,"NO CUMPLE","CUMPLE")</f>
        <v>NO CUMPLE</v>
      </c>
      <c r="X1031" s="51" t="str">
        <f>IF(AND(N1031&gt;=NORMA!$Q$4, N1031&lt;=NORMA!$R$4),"CUMPLE","NO CUMPLE")</f>
        <v>CUMPLE</v>
      </c>
      <c r="Y1031" s="51" t="str">
        <f>IF(I1031&gt;NORMA!$P$16,"NO CUMPLE","CUMPLE")</f>
        <v>NO CUMPLE</v>
      </c>
      <c r="Z1031" s="51" t="str">
        <f>IF($M1031&lt;NORMA!$P$23,"NO CUMPLE","CUMPLE")</f>
        <v>CUMPLE</v>
      </c>
      <c r="AA1031" s="51" t="str">
        <f>IF($E1031&gt;NORMA!$P$24,"NO CUMPLE","CUMPLE")</f>
        <v>NO CUMPLE</v>
      </c>
      <c r="AB1031" s="51" t="str">
        <f>IF($F1031&gt;NORMA!$P$25,"NO CUMPLE","CUMPLE")</f>
        <v>NO CUMPLE</v>
      </c>
      <c r="AC1031" s="51" t="str">
        <f>IF($K1031&gt;NORMA!$P$26,"NO CUMPLE","CUMPLE")</f>
        <v>NO CUMPLE</v>
      </c>
      <c r="AD1031" s="51" t="str">
        <f>IF($J1031&gt;NORMA!$P$27,"NO CUMPLE","CUMPLE")</f>
        <v>NO CUMPLE</v>
      </c>
      <c r="AE1031" s="51" t="str">
        <f>IF($G1031&gt;NORMA!$P$28,"NO CUMPLE","CUMPLE")</f>
        <v>NO CUMPLE</v>
      </c>
      <c r="AF1031" s="51" t="str">
        <f>IF($H1031&gt;NORMA!$P$29,"NO CUMPLE","CUMPLE")</f>
        <v>NO CUMPLE</v>
      </c>
      <c r="AG1031" s="51" t="str">
        <f>IF($O1031&gt;NORMA!$P$30,"NO CUMPLE","CUMPLE")</f>
        <v>NO CUMPLE</v>
      </c>
      <c r="AH1031" s="51" t="str">
        <f>IF(AND($N1031&gt;=NORMA!$R$18, $N1031&lt;=NORMA!$S$18),"CUMPLE","NO CUMPLE")</f>
        <v>CUMPLE</v>
      </c>
      <c r="AI1031" s="51" t="str">
        <f>IF($I1031&gt;NORMA!$P$32,"NO CUMPLE","CUMPLE")</f>
        <v>NO CUMPLE</v>
      </c>
    </row>
    <row r="1032" spans="1:35" ht="14.25" customHeight="1" x14ac:dyDescent="0.35">
      <c r="A1032" s="213" t="s">
        <v>121</v>
      </c>
      <c r="B1032" s="272" t="s">
        <v>123</v>
      </c>
      <c r="C1032" s="252">
        <v>40574</v>
      </c>
      <c r="D1032" s="251">
        <v>0.64583333333333304</v>
      </c>
      <c r="E1032" s="246">
        <v>104</v>
      </c>
      <c r="F1032" s="246">
        <v>339</v>
      </c>
      <c r="G1032" s="246">
        <v>295</v>
      </c>
      <c r="H1032" s="246">
        <v>26</v>
      </c>
      <c r="I1032" s="247">
        <v>6.97</v>
      </c>
      <c r="J1032" s="248">
        <v>4.04</v>
      </c>
      <c r="K1032" s="218">
        <v>23.013000000000002</v>
      </c>
      <c r="L1032" s="248">
        <v>1.5899816727946701</v>
      </c>
      <c r="M1032" s="249">
        <v>0.23</v>
      </c>
      <c r="N1032" s="249">
        <v>7.38</v>
      </c>
      <c r="O1032" s="250">
        <v>2300000</v>
      </c>
      <c r="P1032" s="51" t="str">
        <f>IF(M1032&lt;NORMA!$P$7,"NO CUMPLE","CUMPLE")</f>
        <v>NO CUMPLE</v>
      </c>
      <c r="Q1032" s="51" t="str">
        <f>IF(E1032&gt;NORMA!$P$8,"NO CUMPLE","CUMPLE")</f>
        <v>CUMPLE</v>
      </c>
      <c r="R1032" s="51" t="str">
        <f>IF(F1032&gt;NORMA!$P$9,"NO CUMPLE","CUMPLE")</f>
        <v>CUMPLE</v>
      </c>
      <c r="S1032" s="51" t="str">
        <f>IF(K1032&gt;NORMA!$P$10,"NO CUMPLE","CUMPLE")</f>
        <v>CUMPLE</v>
      </c>
      <c r="T1032" s="51" t="str">
        <f>IF(J1032&gt;NORMA!$P$11,"NO CUMPLE","CUMPLE")</f>
        <v>CUMPLE</v>
      </c>
      <c r="U1032" s="51" t="str">
        <f>IF(G1032&gt;NORMA!$P$12,"NO CUMPLE","CUMPLE")</f>
        <v>CUMPLE</v>
      </c>
      <c r="V1032" s="51" t="str">
        <f>IF(H1032&gt;NORMA!$P$13,"NO CUMPLE","CUMPLE")</f>
        <v>CUMPLE</v>
      </c>
      <c r="W1032" s="51" t="str">
        <f>IF(O1032&gt;NORMA!$P$14,"NO CUMPLE","CUMPLE")</f>
        <v>NO CUMPLE</v>
      </c>
      <c r="X1032" s="51" t="str">
        <f>IF(AND(N1032&gt;=NORMA!$Q$4, N1032&lt;=NORMA!$R$4),"CUMPLE","NO CUMPLE")</f>
        <v>CUMPLE</v>
      </c>
      <c r="Y1032" s="51" t="str">
        <f>IF(I1032&gt;NORMA!$P$16,"NO CUMPLE","CUMPLE")</f>
        <v>NO CUMPLE</v>
      </c>
      <c r="Z1032" s="51" t="str">
        <f>IF($M1032&lt;NORMA!$P$23,"NO CUMPLE","CUMPLE")</f>
        <v>CUMPLE</v>
      </c>
      <c r="AA1032" s="51" t="str">
        <f>IF($E1032&gt;NORMA!$P$24,"NO CUMPLE","CUMPLE")</f>
        <v>NO CUMPLE</v>
      </c>
      <c r="AB1032" s="51" t="str">
        <f>IF($F1032&gt;NORMA!$P$25,"NO CUMPLE","CUMPLE")</f>
        <v>NO CUMPLE</v>
      </c>
      <c r="AC1032" s="51" t="str">
        <f>IF($K1032&gt;NORMA!$P$26,"NO CUMPLE","CUMPLE")</f>
        <v>NO CUMPLE</v>
      </c>
      <c r="AD1032" s="51" t="str">
        <f>IF($J1032&gt;NORMA!$P$27,"NO CUMPLE","CUMPLE")</f>
        <v>NO CUMPLE</v>
      </c>
      <c r="AE1032" s="51" t="str">
        <f>IF($G1032&gt;NORMA!$P$28,"NO CUMPLE","CUMPLE")</f>
        <v>NO CUMPLE</v>
      </c>
      <c r="AF1032" s="51" t="str">
        <f>IF($H1032&gt;NORMA!$P$29,"NO CUMPLE","CUMPLE")</f>
        <v>NO CUMPLE</v>
      </c>
      <c r="AG1032" s="51" t="str">
        <f>IF($O1032&gt;NORMA!$P$30,"NO CUMPLE","CUMPLE")</f>
        <v>NO CUMPLE</v>
      </c>
      <c r="AH1032" s="51" t="str">
        <f>IF(AND($N1032&gt;=NORMA!$R$18, $N1032&lt;=NORMA!$S$18),"CUMPLE","NO CUMPLE")</f>
        <v>CUMPLE</v>
      </c>
      <c r="AI1032" s="51" t="str">
        <f>IF($I1032&gt;NORMA!$P$32,"NO CUMPLE","CUMPLE")</f>
        <v>NO CUMPLE</v>
      </c>
    </row>
    <row r="1033" spans="1:35" ht="14.25" customHeight="1" x14ac:dyDescent="0.35">
      <c r="A1033" s="213" t="s">
        <v>124</v>
      </c>
      <c r="B1033" s="217" t="s">
        <v>123</v>
      </c>
      <c r="C1033" s="252">
        <v>40575</v>
      </c>
      <c r="D1033" s="251">
        <v>0.27083333333333298</v>
      </c>
      <c r="E1033" s="246">
        <v>224</v>
      </c>
      <c r="F1033" s="246">
        <v>586</v>
      </c>
      <c r="G1033" s="246">
        <v>288</v>
      </c>
      <c r="H1033" s="246">
        <v>44</v>
      </c>
      <c r="I1033" s="247">
        <v>9.19</v>
      </c>
      <c r="J1033" s="248">
        <v>4.34</v>
      </c>
      <c r="K1033" s="218">
        <v>65.174999999999997</v>
      </c>
      <c r="L1033" s="248">
        <v>1.7977302475600001</v>
      </c>
      <c r="M1033" s="249">
        <v>0.15</v>
      </c>
      <c r="N1033" s="249">
        <v>8.2200000000000006</v>
      </c>
      <c r="O1033" s="250">
        <v>24000000</v>
      </c>
      <c r="P1033" s="51" t="str">
        <f>IF(M1033&lt;NORMA!$P$7,"NO CUMPLE","CUMPLE")</f>
        <v>NO CUMPLE</v>
      </c>
      <c r="Q1033" s="51" t="str">
        <f>IF(E1033&gt;NORMA!$P$8,"NO CUMPLE","CUMPLE")</f>
        <v>CUMPLE</v>
      </c>
      <c r="R1033" s="51" t="str">
        <f>IF(F1033&gt;NORMA!$P$9,"NO CUMPLE","CUMPLE")</f>
        <v>NO CUMPLE</v>
      </c>
      <c r="S1033" s="51" t="str">
        <f>IF(K1033&gt;NORMA!$P$10,"NO CUMPLE","CUMPLE")</f>
        <v>NO CUMPLE</v>
      </c>
      <c r="T1033" s="51" t="str">
        <f>IF(J1033&gt;NORMA!$P$11,"NO CUMPLE","CUMPLE")</f>
        <v>CUMPLE</v>
      </c>
      <c r="U1033" s="51" t="str">
        <f>IF(G1033&gt;NORMA!$P$12,"NO CUMPLE","CUMPLE")</f>
        <v>CUMPLE</v>
      </c>
      <c r="V1033" s="51" t="str">
        <f>IF(H1033&gt;NORMA!$P$13,"NO CUMPLE","CUMPLE")</f>
        <v>CUMPLE</v>
      </c>
      <c r="W1033" s="51" t="str">
        <f>IF(O1033&gt;NORMA!$P$14,"NO CUMPLE","CUMPLE")</f>
        <v>NO CUMPLE</v>
      </c>
      <c r="X1033" s="51" t="str">
        <f>IF(AND(N1033&gt;=NORMA!$Q$4, N1033&lt;=NORMA!$R$4),"CUMPLE","NO CUMPLE")</f>
        <v>CUMPLE</v>
      </c>
      <c r="Y1033" s="51" t="str">
        <f>IF(I1033&gt;NORMA!$P$16,"NO CUMPLE","CUMPLE")</f>
        <v>NO CUMPLE</v>
      </c>
      <c r="Z1033" s="51" t="str">
        <f>IF($M1033&lt;NORMA!$P$23,"NO CUMPLE","CUMPLE")</f>
        <v>CUMPLE</v>
      </c>
      <c r="AA1033" s="51" t="str">
        <f>IF($E1033&gt;NORMA!$P$24,"NO CUMPLE","CUMPLE")</f>
        <v>NO CUMPLE</v>
      </c>
      <c r="AB1033" s="51" t="str">
        <f>IF($F1033&gt;NORMA!$P$25,"NO CUMPLE","CUMPLE")</f>
        <v>NO CUMPLE</v>
      </c>
      <c r="AC1033" s="51" t="str">
        <f>IF($K1033&gt;NORMA!$P$26,"NO CUMPLE","CUMPLE")</f>
        <v>NO CUMPLE</v>
      </c>
      <c r="AD1033" s="51" t="str">
        <f>IF($J1033&gt;NORMA!$P$27,"NO CUMPLE","CUMPLE")</f>
        <v>NO CUMPLE</v>
      </c>
      <c r="AE1033" s="51" t="str">
        <f>IF($G1033&gt;NORMA!$P$28,"NO CUMPLE","CUMPLE")</f>
        <v>NO CUMPLE</v>
      </c>
      <c r="AF1033" s="51" t="str">
        <f>IF($H1033&gt;NORMA!$P$29,"NO CUMPLE","CUMPLE")</f>
        <v>NO CUMPLE</v>
      </c>
      <c r="AG1033" s="51" t="str">
        <f>IF($O1033&gt;NORMA!$P$30,"NO CUMPLE","CUMPLE")</f>
        <v>NO CUMPLE</v>
      </c>
      <c r="AH1033" s="51" t="str">
        <f>IF(AND($N1033&gt;=NORMA!$R$18, $N1033&lt;=NORMA!$S$18),"CUMPLE","NO CUMPLE")</f>
        <v>CUMPLE</v>
      </c>
      <c r="AI1033" s="51" t="str">
        <f>IF($I1033&gt;NORMA!$P$32,"NO CUMPLE","CUMPLE")</f>
        <v>NO CUMPLE</v>
      </c>
    </row>
    <row r="1034" spans="1:35" ht="14.25" customHeight="1" x14ac:dyDescent="0.35">
      <c r="A1034" s="213" t="s">
        <v>122</v>
      </c>
      <c r="B1034" s="217" t="s">
        <v>123</v>
      </c>
      <c r="C1034" s="252">
        <v>40581</v>
      </c>
      <c r="D1034" s="251">
        <v>0.64583333333333304</v>
      </c>
      <c r="E1034" s="246">
        <v>232</v>
      </c>
      <c r="F1034" s="246">
        <v>486</v>
      </c>
      <c r="G1034" s="246">
        <v>202</v>
      </c>
      <c r="H1034" s="246">
        <v>23</v>
      </c>
      <c r="I1034" s="247">
        <v>9.3699999999999992</v>
      </c>
      <c r="J1034" s="248">
        <v>9.2200000000000006</v>
      </c>
      <c r="K1034" s="218">
        <v>69.42</v>
      </c>
      <c r="L1034" s="248">
        <v>3.2553717569599998</v>
      </c>
      <c r="M1034" s="249">
        <v>0.84</v>
      </c>
      <c r="N1034" s="249">
        <v>7.44</v>
      </c>
      <c r="O1034" s="250">
        <v>110000000</v>
      </c>
      <c r="P1034" s="51" t="str">
        <f>IF(M1034&lt;NORMA!$P$7,"NO CUMPLE","CUMPLE")</f>
        <v>CUMPLE</v>
      </c>
      <c r="Q1034" s="51" t="str">
        <f>IF(E1034&gt;NORMA!$P$8,"NO CUMPLE","CUMPLE")</f>
        <v>CUMPLE</v>
      </c>
      <c r="R1034" s="51" t="str">
        <f>IF(F1034&gt;NORMA!$P$9,"NO CUMPLE","CUMPLE")</f>
        <v>CUMPLE</v>
      </c>
      <c r="S1034" s="51" t="str">
        <f>IF(K1034&gt;NORMA!$P$10,"NO CUMPLE","CUMPLE")</f>
        <v>NO CUMPLE</v>
      </c>
      <c r="T1034" s="51" t="str">
        <f>IF(J1034&gt;NORMA!$P$11,"NO CUMPLE","CUMPLE")</f>
        <v>NO CUMPLE</v>
      </c>
      <c r="U1034" s="51" t="str">
        <f>IF(G1034&gt;NORMA!$P$12,"NO CUMPLE","CUMPLE")</f>
        <v>CUMPLE</v>
      </c>
      <c r="V1034" s="51" t="str">
        <f>IF(H1034&gt;NORMA!$P$13,"NO CUMPLE","CUMPLE")</f>
        <v>CUMPLE</v>
      </c>
      <c r="W1034" s="51" t="str">
        <f>IF(O1034&gt;NORMA!$P$14,"NO CUMPLE","CUMPLE")</f>
        <v>NO CUMPLE</v>
      </c>
      <c r="X1034" s="51" t="str">
        <f>IF(AND(N1034&gt;=NORMA!$Q$4, N1034&lt;=NORMA!$R$4),"CUMPLE","NO CUMPLE")</f>
        <v>CUMPLE</v>
      </c>
      <c r="Y1034" s="51" t="str">
        <f>IF(I1034&gt;NORMA!$P$16,"NO CUMPLE","CUMPLE")</f>
        <v>NO CUMPLE</v>
      </c>
      <c r="Z1034" s="51" t="str">
        <f>IF($M1034&lt;NORMA!$P$23,"NO CUMPLE","CUMPLE")</f>
        <v>CUMPLE</v>
      </c>
      <c r="AA1034" s="51" t="str">
        <f>IF($E1034&gt;NORMA!$P$24,"NO CUMPLE","CUMPLE")</f>
        <v>NO CUMPLE</v>
      </c>
      <c r="AB1034" s="51" t="str">
        <f>IF($F1034&gt;NORMA!$P$25,"NO CUMPLE","CUMPLE")</f>
        <v>NO CUMPLE</v>
      </c>
      <c r="AC1034" s="51" t="str">
        <f>IF($K1034&gt;NORMA!$P$26,"NO CUMPLE","CUMPLE")</f>
        <v>NO CUMPLE</v>
      </c>
      <c r="AD1034" s="51" t="str">
        <f>IF($J1034&gt;NORMA!$P$27,"NO CUMPLE","CUMPLE")</f>
        <v>NO CUMPLE</v>
      </c>
      <c r="AE1034" s="51" t="str">
        <f>IF($G1034&gt;NORMA!$P$28,"NO CUMPLE","CUMPLE")</f>
        <v>NO CUMPLE</v>
      </c>
      <c r="AF1034" s="51" t="str">
        <f>IF($H1034&gt;NORMA!$P$29,"NO CUMPLE","CUMPLE")</f>
        <v>NO CUMPLE</v>
      </c>
      <c r="AG1034" s="51" t="str">
        <f>IF($O1034&gt;NORMA!$P$30,"NO CUMPLE","CUMPLE")</f>
        <v>NO CUMPLE</v>
      </c>
      <c r="AH1034" s="51" t="str">
        <f>IF(AND($N1034&gt;=NORMA!$R$18, $N1034&lt;=NORMA!$S$18),"CUMPLE","NO CUMPLE")</f>
        <v>CUMPLE</v>
      </c>
      <c r="AI1034" s="51" t="str">
        <f>IF($I1034&gt;NORMA!$P$32,"NO CUMPLE","CUMPLE")</f>
        <v>NO CUMPLE</v>
      </c>
    </row>
    <row r="1035" spans="1:35" ht="14.25" customHeight="1" x14ac:dyDescent="0.35">
      <c r="A1035" s="213" t="s">
        <v>125</v>
      </c>
      <c r="B1035" s="217" t="s">
        <v>123</v>
      </c>
      <c r="C1035" s="252">
        <v>40582</v>
      </c>
      <c r="D1035" s="251">
        <v>0.39583333333333298</v>
      </c>
      <c r="E1035" s="246">
        <v>290</v>
      </c>
      <c r="F1035" s="246">
        <v>604</v>
      </c>
      <c r="G1035" s="246">
        <v>290</v>
      </c>
      <c r="H1035" s="246">
        <v>61</v>
      </c>
      <c r="I1035" s="247">
        <v>11.1</v>
      </c>
      <c r="J1035" s="248">
        <v>13.3</v>
      </c>
      <c r="K1035" s="218">
        <v>80.945999999999998</v>
      </c>
      <c r="L1035" s="248">
        <v>2.7899088118400002</v>
      </c>
      <c r="M1035" s="249">
        <v>0.23</v>
      </c>
      <c r="N1035" s="249">
        <v>8.18</v>
      </c>
      <c r="O1035" s="250">
        <v>120000000</v>
      </c>
      <c r="P1035" s="51" t="str">
        <f>IF(M1035&lt;NORMA!$P$7,"NO CUMPLE","CUMPLE")</f>
        <v>NO CUMPLE</v>
      </c>
      <c r="Q1035" s="51" t="str">
        <f>IF(E1035&gt;NORMA!$P$8,"NO CUMPLE","CUMPLE")</f>
        <v>NO CUMPLE</v>
      </c>
      <c r="R1035" s="51" t="str">
        <f>IF(F1035&gt;NORMA!$P$9,"NO CUMPLE","CUMPLE")</f>
        <v>NO CUMPLE</v>
      </c>
      <c r="S1035" s="51" t="str">
        <f>IF(K1035&gt;NORMA!$P$10,"NO CUMPLE","CUMPLE")</f>
        <v>NO CUMPLE</v>
      </c>
      <c r="T1035" s="51" t="str">
        <f>IF(J1035&gt;NORMA!$P$11,"NO CUMPLE","CUMPLE")</f>
        <v>NO CUMPLE</v>
      </c>
      <c r="U1035" s="51" t="str">
        <f>IF(G1035&gt;NORMA!$P$12,"NO CUMPLE","CUMPLE")</f>
        <v>CUMPLE</v>
      </c>
      <c r="V1035" s="51" t="str">
        <f>IF(H1035&gt;NORMA!$P$13,"NO CUMPLE","CUMPLE")</f>
        <v>NO CUMPLE</v>
      </c>
      <c r="W1035" s="51" t="str">
        <f>IF(O1035&gt;NORMA!$P$14,"NO CUMPLE","CUMPLE")</f>
        <v>NO CUMPLE</v>
      </c>
      <c r="X1035" s="51" t="str">
        <f>IF(AND(N1035&gt;=NORMA!$Q$4, N1035&lt;=NORMA!$R$4),"CUMPLE","NO CUMPLE")</f>
        <v>CUMPLE</v>
      </c>
      <c r="Y1035" s="51" t="str">
        <f>IF(I1035&gt;NORMA!$P$16,"NO CUMPLE","CUMPLE")</f>
        <v>NO CUMPLE</v>
      </c>
      <c r="Z1035" s="51" t="str">
        <f>IF($M1035&lt;NORMA!$P$23,"NO CUMPLE","CUMPLE")</f>
        <v>CUMPLE</v>
      </c>
      <c r="AA1035" s="51" t="str">
        <f>IF($E1035&gt;NORMA!$P$24,"NO CUMPLE","CUMPLE")</f>
        <v>NO CUMPLE</v>
      </c>
      <c r="AB1035" s="51" t="str">
        <f>IF($F1035&gt;NORMA!$P$25,"NO CUMPLE","CUMPLE")</f>
        <v>NO CUMPLE</v>
      </c>
      <c r="AC1035" s="51" t="str">
        <f>IF($K1035&gt;NORMA!$P$26,"NO CUMPLE","CUMPLE")</f>
        <v>NO CUMPLE</v>
      </c>
      <c r="AD1035" s="51" t="str">
        <f>IF($J1035&gt;NORMA!$P$27,"NO CUMPLE","CUMPLE")</f>
        <v>NO CUMPLE</v>
      </c>
      <c r="AE1035" s="51" t="str">
        <f>IF($G1035&gt;NORMA!$P$28,"NO CUMPLE","CUMPLE")</f>
        <v>NO CUMPLE</v>
      </c>
      <c r="AF1035" s="51" t="str">
        <f>IF($H1035&gt;NORMA!$P$29,"NO CUMPLE","CUMPLE")</f>
        <v>NO CUMPLE</v>
      </c>
      <c r="AG1035" s="51" t="str">
        <f>IF($O1035&gt;NORMA!$P$30,"NO CUMPLE","CUMPLE")</f>
        <v>NO CUMPLE</v>
      </c>
      <c r="AH1035" s="51" t="str">
        <f>IF(AND($N1035&gt;=NORMA!$R$18, $N1035&lt;=NORMA!$S$18),"CUMPLE","NO CUMPLE")</f>
        <v>CUMPLE</v>
      </c>
      <c r="AI1035" s="51" t="str">
        <f>IF($I1035&gt;NORMA!$P$32,"NO CUMPLE","CUMPLE")</f>
        <v>NO CUMPLE</v>
      </c>
    </row>
    <row r="1036" spans="1:35" ht="14.25" customHeight="1" x14ac:dyDescent="0.35">
      <c r="A1036" s="213" t="s">
        <v>121</v>
      </c>
      <c r="B1036" s="272" t="s">
        <v>123</v>
      </c>
      <c r="C1036" s="252">
        <v>40589</v>
      </c>
      <c r="D1036" s="251">
        <v>0.27083333333333298</v>
      </c>
      <c r="E1036" s="246">
        <v>52.3</v>
      </c>
      <c r="F1036" s="246">
        <v>297</v>
      </c>
      <c r="G1036" s="246">
        <v>108</v>
      </c>
      <c r="H1036" s="216">
        <v>9.6999999999999993</v>
      </c>
      <c r="I1036" s="247">
        <v>5.14</v>
      </c>
      <c r="J1036" s="248">
        <v>3.93</v>
      </c>
      <c r="K1036" s="218">
        <v>21.672999999999998</v>
      </c>
      <c r="L1036" s="248">
        <v>1.222265162272</v>
      </c>
      <c r="M1036" s="249">
        <v>0.17</v>
      </c>
      <c r="N1036" s="249">
        <v>7.61</v>
      </c>
      <c r="O1036" s="250">
        <v>900000</v>
      </c>
      <c r="P1036" s="51" t="str">
        <f>IF(M1036&lt;NORMA!$P$7,"NO CUMPLE","CUMPLE")</f>
        <v>NO CUMPLE</v>
      </c>
      <c r="Q1036" s="51" t="str">
        <f>IF(E1036&gt;NORMA!$P$8,"NO CUMPLE","CUMPLE")</f>
        <v>CUMPLE</v>
      </c>
      <c r="R1036" s="51" t="str">
        <f>IF(F1036&gt;NORMA!$P$9,"NO CUMPLE","CUMPLE")</f>
        <v>CUMPLE</v>
      </c>
      <c r="S1036" s="51" t="str">
        <f>IF(K1036&gt;NORMA!$P$10,"NO CUMPLE","CUMPLE")</f>
        <v>CUMPLE</v>
      </c>
      <c r="T1036" s="51" t="str">
        <f>IF(J1036&gt;NORMA!$P$11,"NO CUMPLE","CUMPLE")</f>
        <v>CUMPLE</v>
      </c>
      <c r="U1036" s="51" t="str">
        <f>IF(G1036&gt;NORMA!$P$12,"NO CUMPLE","CUMPLE")</f>
        <v>CUMPLE</v>
      </c>
      <c r="V1036" s="51" t="str">
        <f>IF(H1036&gt;NORMA!$P$13,"NO CUMPLE","CUMPLE")</f>
        <v>CUMPLE</v>
      </c>
      <c r="W1036" s="51" t="str">
        <f>IF(O1036&gt;NORMA!$P$14,"NO CUMPLE","CUMPLE")</f>
        <v>CUMPLE</v>
      </c>
      <c r="X1036" s="51" t="str">
        <f>IF(AND(N1036&gt;=NORMA!$Q$4, N1036&lt;=NORMA!$R$4),"CUMPLE","NO CUMPLE")</f>
        <v>CUMPLE</v>
      </c>
      <c r="Y1036" s="51" t="str">
        <f>IF(I1036&gt;NORMA!$P$16,"NO CUMPLE","CUMPLE")</f>
        <v>NO CUMPLE</v>
      </c>
      <c r="Z1036" s="51" t="str">
        <f>IF($M1036&lt;NORMA!$P$23,"NO CUMPLE","CUMPLE")</f>
        <v>CUMPLE</v>
      </c>
      <c r="AA1036" s="51" t="str">
        <f>IF($E1036&gt;NORMA!$P$24,"NO CUMPLE","CUMPLE")</f>
        <v>NO CUMPLE</v>
      </c>
      <c r="AB1036" s="51" t="str">
        <f>IF($F1036&gt;NORMA!$P$25,"NO CUMPLE","CUMPLE")</f>
        <v>NO CUMPLE</v>
      </c>
      <c r="AC1036" s="51" t="str">
        <f>IF($K1036&gt;NORMA!$P$26,"NO CUMPLE","CUMPLE")</f>
        <v>NO CUMPLE</v>
      </c>
      <c r="AD1036" s="51" t="str">
        <f>IF($J1036&gt;NORMA!$P$27,"NO CUMPLE","CUMPLE")</f>
        <v>NO CUMPLE</v>
      </c>
      <c r="AE1036" s="51" t="str">
        <f>IF($G1036&gt;NORMA!$P$28,"NO CUMPLE","CUMPLE")</f>
        <v>NO CUMPLE</v>
      </c>
      <c r="AF1036" s="51" t="str">
        <f>IF($H1036&gt;NORMA!$P$29,"NO CUMPLE","CUMPLE")</f>
        <v>CUMPLE</v>
      </c>
      <c r="AG1036" s="51" t="str">
        <f>IF($O1036&gt;NORMA!$P$30,"NO CUMPLE","CUMPLE")</f>
        <v>NO CUMPLE</v>
      </c>
      <c r="AH1036" s="51" t="str">
        <f>IF(AND($N1036&gt;=NORMA!$R$18, $N1036&lt;=NORMA!$S$18),"CUMPLE","NO CUMPLE")</f>
        <v>CUMPLE</v>
      </c>
      <c r="AI1036" s="51" t="str">
        <f>IF($I1036&gt;NORMA!$P$32,"NO CUMPLE","CUMPLE")</f>
        <v>NO CUMPLE</v>
      </c>
    </row>
    <row r="1037" spans="1:35" ht="14.25" customHeight="1" x14ac:dyDescent="0.35">
      <c r="A1037" s="213" t="s">
        <v>124</v>
      </c>
      <c r="B1037" s="217" t="s">
        <v>123</v>
      </c>
      <c r="C1037" s="252">
        <v>40591</v>
      </c>
      <c r="D1037" s="251">
        <v>0.39583333333333298</v>
      </c>
      <c r="E1037" s="246">
        <v>176</v>
      </c>
      <c r="F1037" s="246">
        <v>436</v>
      </c>
      <c r="G1037" s="246">
        <v>274</v>
      </c>
      <c r="H1037" s="246">
        <v>54</v>
      </c>
      <c r="I1037" s="247">
        <v>4.5199999999999996</v>
      </c>
      <c r="J1037" s="248">
        <v>4.45</v>
      </c>
      <c r="K1037" s="218">
        <v>53.485999999999997</v>
      </c>
      <c r="L1037" s="248">
        <v>3.58368773397333</v>
      </c>
      <c r="M1037" s="249">
        <v>0.23</v>
      </c>
      <c r="N1037" s="249">
        <v>7.87</v>
      </c>
      <c r="O1037" s="250">
        <v>9300000</v>
      </c>
      <c r="P1037" s="51" t="str">
        <f>IF(M1037&lt;NORMA!$P$7,"NO CUMPLE","CUMPLE")</f>
        <v>NO CUMPLE</v>
      </c>
      <c r="Q1037" s="51" t="str">
        <f>IF(E1037&gt;NORMA!$P$8,"NO CUMPLE","CUMPLE")</f>
        <v>CUMPLE</v>
      </c>
      <c r="R1037" s="51" t="str">
        <f>IF(F1037&gt;NORMA!$P$9,"NO CUMPLE","CUMPLE")</f>
        <v>CUMPLE</v>
      </c>
      <c r="S1037" s="51" t="str">
        <f>IF(K1037&gt;NORMA!$P$10,"NO CUMPLE","CUMPLE")</f>
        <v>NO CUMPLE</v>
      </c>
      <c r="T1037" s="51" t="str">
        <f>IF(J1037&gt;NORMA!$P$11,"NO CUMPLE","CUMPLE")</f>
        <v>CUMPLE</v>
      </c>
      <c r="U1037" s="51" t="str">
        <f>IF(G1037&gt;NORMA!$P$12,"NO CUMPLE","CUMPLE")</f>
        <v>CUMPLE</v>
      </c>
      <c r="V1037" s="51" t="str">
        <f>IF(H1037&gt;NORMA!$P$13,"NO CUMPLE","CUMPLE")</f>
        <v>NO CUMPLE</v>
      </c>
      <c r="W1037" s="51" t="str">
        <f>IF(O1037&gt;NORMA!$P$14,"NO CUMPLE","CUMPLE")</f>
        <v>NO CUMPLE</v>
      </c>
      <c r="X1037" s="51" t="str">
        <f>IF(AND(N1037&gt;=NORMA!$Q$4, N1037&lt;=NORMA!$R$4),"CUMPLE","NO CUMPLE")</f>
        <v>CUMPLE</v>
      </c>
      <c r="Y1037" s="51" t="str">
        <f>IF(I1037&gt;NORMA!$P$16,"NO CUMPLE","CUMPLE")</f>
        <v>NO CUMPLE</v>
      </c>
      <c r="Z1037" s="51" t="str">
        <f>IF($M1037&lt;NORMA!$P$23,"NO CUMPLE","CUMPLE")</f>
        <v>CUMPLE</v>
      </c>
      <c r="AA1037" s="51" t="str">
        <f>IF($E1037&gt;NORMA!$P$24,"NO CUMPLE","CUMPLE")</f>
        <v>NO CUMPLE</v>
      </c>
      <c r="AB1037" s="51" t="str">
        <f>IF($F1037&gt;NORMA!$P$25,"NO CUMPLE","CUMPLE")</f>
        <v>NO CUMPLE</v>
      </c>
      <c r="AC1037" s="51" t="str">
        <f>IF($K1037&gt;NORMA!$P$26,"NO CUMPLE","CUMPLE")</f>
        <v>NO CUMPLE</v>
      </c>
      <c r="AD1037" s="51" t="str">
        <f>IF($J1037&gt;NORMA!$P$27,"NO CUMPLE","CUMPLE")</f>
        <v>NO CUMPLE</v>
      </c>
      <c r="AE1037" s="51" t="str">
        <f>IF($G1037&gt;NORMA!$P$28,"NO CUMPLE","CUMPLE")</f>
        <v>NO CUMPLE</v>
      </c>
      <c r="AF1037" s="51" t="str">
        <f>IF($H1037&gt;NORMA!$P$29,"NO CUMPLE","CUMPLE")</f>
        <v>NO CUMPLE</v>
      </c>
      <c r="AG1037" s="51" t="str">
        <f>IF($O1037&gt;NORMA!$P$30,"NO CUMPLE","CUMPLE")</f>
        <v>NO CUMPLE</v>
      </c>
      <c r="AH1037" s="51" t="str">
        <f>IF(AND($N1037&gt;=NORMA!$R$18, $N1037&lt;=NORMA!$S$18),"CUMPLE","NO CUMPLE")</f>
        <v>CUMPLE</v>
      </c>
      <c r="AI1037" s="51" t="str">
        <f>IF($I1037&gt;NORMA!$P$32,"NO CUMPLE","CUMPLE")</f>
        <v>NO CUMPLE</v>
      </c>
    </row>
    <row r="1038" spans="1:35" ht="14.25" customHeight="1" x14ac:dyDescent="0.35">
      <c r="A1038" s="213" t="s">
        <v>122</v>
      </c>
      <c r="B1038" s="217" t="s">
        <v>123</v>
      </c>
      <c r="C1038" s="252">
        <v>40598</v>
      </c>
      <c r="D1038" s="251">
        <v>0.27083333333333298</v>
      </c>
      <c r="E1038" s="246">
        <v>265</v>
      </c>
      <c r="F1038" s="246">
        <v>662</v>
      </c>
      <c r="G1038" s="246">
        <v>363</v>
      </c>
      <c r="H1038" s="246">
        <v>64</v>
      </c>
      <c r="I1038" s="247">
        <v>11.5</v>
      </c>
      <c r="J1038" s="248">
        <v>5.58</v>
      </c>
      <c r="K1038" s="218">
        <v>62.106000000000002</v>
      </c>
      <c r="L1038" s="248">
        <v>3.2423350220480001</v>
      </c>
      <c r="M1038" s="249">
        <v>0.35</v>
      </c>
      <c r="N1038" s="249">
        <v>7.53</v>
      </c>
      <c r="O1038" s="250">
        <v>430000000</v>
      </c>
      <c r="P1038" s="51" t="str">
        <f>IF(M1038&lt;NORMA!$P$7,"NO CUMPLE","CUMPLE")</f>
        <v>NO CUMPLE</v>
      </c>
      <c r="Q1038" s="51" t="str">
        <f>IF(E1038&gt;NORMA!$P$8,"NO CUMPLE","CUMPLE")</f>
        <v>NO CUMPLE</v>
      </c>
      <c r="R1038" s="51" t="str">
        <f>IF(F1038&gt;NORMA!$P$9,"NO CUMPLE","CUMPLE")</f>
        <v>NO CUMPLE</v>
      </c>
      <c r="S1038" s="51" t="str">
        <f>IF(K1038&gt;NORMA!$P$10,"NO CUMPLE","CUMPLE")</f>
        <v>NO CUMPLE</v>
      </c>
      <c r="T1038" s="51" t="str">
        <f>IF(J1038&gt;NORMA!$P$11,"NO CUMPLE","CUMPLE")</f>
        <v>CUMPLE</v>
      </c>
      <c r="U1038" s="51" t="str">
        <f>IF(G1038&gt;NORMA!$P$12,"NO CUMPLE","CUMPLE")</f>
        <v>NO CUMPLE</v>
      </c>
      <c r="V1038" s="51" t="str">
        <f>IF(H1038&gt;NORMA!$P$13,"NO CUMPLE","CUMPLE")</f>
        <v>NO CUMPLE</v>
      </c>
      <c r="W1038" s="51" t="str">
        <f>IF(O1038&gt;NORMA!$P$14,"NO CUMPLE","CUMPLE")</f>
        <v>NO CUMPLE</v>
      </c>
      <c r="X1038" s="51" t="str">
        <f>IF(AND(N1038&gt;=NORMA!$Q$4, N1038&lt;=NORMA!$R$4),"CUMPLE","NO CUMPLE")</f>
        <v>CUMPLE</v>
      </c>
      <c r="Y1038" s="51" t="str">
        <f>IF(I1038&gt;NORMA!$P$16,"NO CUMPLE","CUMPLE")</f>
        <v>NO CUMPLE</v>
      </c>
      <c r="Z1038" s="51" t="str">
        <f>IF($M1038&lt;NORMA!$P$23,"NO CUMPLE","CUMPLE")</f>
        <v>CUMPLE</v>
      </c>
      <c r="AA1038" s="51" t="str">
        <f>IF($E1038&gt;NORMA!$P$24,"NO CUMPLE","CUMPLE")</f>
        <v>NO CUMPLE</v>
      </c>
      <c r="AB1038" s="51" t="str">
        <f>IF($F1038&gt;NORMA!$P$25,"NO CUMPLE","CUMPLE")</f>
        <v>NO CUMPLE</v>
      </c>
      <c r="AC1038" s="51" t="str">
        <f>IF($K1038&gt;NORMA!$P$26,"NO CUMPLE","CUMPLE")</f>
        <v>NO CUMPLE</v>
      </c>
      <c r="AD1038" s="51" t="str">
        <f>IF($J1038&gt;NORMA!$P$27,"NO CUMPLE","CUMPLE")</f>
        <v>NO CUMPLE</v>
      </c>
      <c r="AE1038" s="51" t="str">
        <f>IF($G1038&gt;NORMA!$P$28,"NO CUMPLE","CUMPLE")</f>
        <v>NO CUMPLE</v>
      </c>
      <c r="AF1038" s="51" t="str">
        <f>IF($H1038&gt;NORMA!$P$29,"NO CUMPLE","CUMPLE")</f>
        <v>NO CUMPLE</v>
      </c>
      <c r="AG1038" s="51" t="str">
        <f>IF($O1038&gt;NORMA!$P$30,"NO CUMPLE","CUMPLE")</f>
        <v>NO CUMPLE</v>
      </c>
      <c r="AH1038" s="51" t="str">
        <f>IF(AND($N1038&gt;=NORMA!$R$18, $N1038&lt;=NORMA!$S$18),"CUMPLE","NO CUMPLE")</f>
        <v>CUMPLE</v>
      </c>
      <c r="AI1038" s="51" t="str">
        <f>IF($I1038&gt;NORMA!$P$32,"NO CUMPLE","CUMPLE")</f>
        <v>NO CUMPLE</v>
      </c>
    </row>
    <row r="1039" spans="1:35" ht="14.25" customHeight="1" x14ac:dyDescent="0.35">
      <c r="A1039" s="213" t="s">
        <v>125</v>
      </c>
      <c r="B1039" s="217" t="s">
        <v>123</v>
      </c>
      <c r="C1039" s="252">
        <v>40599</v>
      </c>
      <c r="D1039" s="251">
        <v>8.3333333333333301E-2</v>
      </c>
      <c r="E1039" s="216">
        <v>175</v>
      </c>
      <c r="F1039" s="216">
        <v>535</v>
      </c>
      <c r="G1039" s="216">
        <v>542</v>
      </c>
      <c r="H1039" s="216">
        <v>37</v>
      </c>
      <c r="I1039" s="218">
        <v>5.89</v>
      </c>
      <c r="J1039" s="242">
        <v>4.1399999999999997</v>
      </c>
      <c r="K1039" s="218">
        <v>40.295000000000002</v>
      </c>
      <c r="L1039" s="248">
        <v>3.449189124468</v>
      </c>
      <c r="M1039" s="243">
        <v>0.62</v>
      </c>
      <c r="N1039" s="243">
        <v>7.75</v>
      </c>
      <c r="O1039" s="244">
        <v>4600000000</v>
      </c>
      <c r="P1039" s="51" t="str">
        <f>IF(M1039&lt;NORMA!$P$7,"NO CUMPLE","CUMPLE")</f>
        <v>CUMPLE</v>
      </c>
      <c r="Q1039" s="51" t="str">
        <f>IF(E1039&gt;NORMA!$P$8,"NO CUMPLE","CUMPLE")</f>
        <v>CUMPLE</v>
      </c>
      <c r="R1039" s="51" t="str">
        <f>IF(F1039&gt;NORMA!$P$9,"NO CUMPLE","CUMPLE")</f>
        <v>NO CUMPLE</v>
      </c>
      <c r="S1039" s="51" t="str">
        <f>IF(K1039&gt;NORMA!$P$10,"NO CUMPLE","CUMPLE")</f>
        <v>CUMPLE</v>
      </c>
      <c r="T1039" s="51" t="str">
        <f>IF(J1039&gt;NORMA!$P$11,"NO CUMPLE","CUMPLE")</f>
        <v>CUMPLE</v>
      </c>
      <c r="U1039" s="51" t="str">
        <f>IF(G1039&gt;NORMA!$P$12,"NO CUMPLE","CUMPLE")</f>
        <v>NO CUMPLE</v>
      </c>
      <c r="V1039" s="51" t="str">
        <f>IF(H1039&gt;NORMA!$P$13,"NO CUMPLE","CUMPLE")</f>
        <v>CUMPLE</v>
      </c>
      <c r="W1039" s="51" t="str">
        <f>IF(O1039&gt;NORMA!$P$14,"NO CUMPLE","CUMPLE")</f>
        <v>NO CUMPLE</v>
      </c>
      <c r="X1039" s="51" t="str">
        <f>IF(AND(N1039&gt;=NORMA!$Q$4, N1039&lt;=NORMA!$R$4),"CUMPLE","NO CUMPLE")</f>
        <v>CUMPLE</v>
      </c>
      <c r="Y1039" s="51" t="str">
        <f>IF(I1039&gt;NORMA!$P$16,"NO CUMPLE","CUMPLE")</f>
        <v>NO CUMPLE</v>
      </c>
      <c r="Z1039" s="51" t="str">
        <f>IF($M1039&lt;NORMA!$P$23,"NO CUMPLE","CUMPLE")</f>
        <v>CUMPLE</v>
      </c>
      <c r="AA1039" s="51" t="str">
        <f>IF($E1039&gt;NORMA!$P$24,"NO CUMPLE","CUMPLE")</f>
        <v>NO CUMPLE</v>
      </c>
      <c r="AB1039" s="51" t="str">
        <f>IF($F1039&gt;NORMA!$P$25,"NO CUMPLE","CUMPLE")</f>
        <v>NO CUMPLE</v>
      </c>
      <c r="AC1039" s="51" t="str">
        <f>IF($K1039&gt;NORMA!$P$26,"NO CUMPLE","CUMPLE")</f>
        <v>NO CUMPLE</v>
      </c>
      <c r="AD1039" s="51" t="str">
        <f>IF($J1039&gt;NORMA!$P$27,"NO CUMPLE","CUMPLE")</f>
        <v>NO CUMPLE</v>
      </c>
      <c r="AE1039" s="51" t="str">
        <f>IF($G1039&gt;NORMA!$P$28,"NO CUMPLE","CUMPLE")</f>
        <v>NO CUMPLE</v>
      </c>
      <c r="AF1039" s="51" t="str">
        <f>IF($H1039&gt;NORMA!$P$29,"NO CUMPLE","CUMPLE")</f>
        <v>NO CUMPLE</v>
      </c>
      <c r="AG1039" s="51" t="str">
        <f>IF($O1039&gt;NORMA!$P$30,"NO CUMPLE","CUMPLE")</f>
        <v>NO CUMPLE</v>
      </c>
      <c r="AH1039" s="51" t="str">
        <f>IF(AND($N1039&gt;=NORMA!$R$18, $N1039&lt;=NORMA!$S$18),"CUMPLE","NO CUMPLE")</f>
        <v>CUMPLE</v>
      </c>
      <c r="AI1039" s="51" t="str">
        <f>IF($I1039&gt;NORMA!$P$32,"NO CUMPLE","CUMPLE")</f>
        <v>NO CUMPLE</v>
      </c>
    </row>
    <row r="1040" spans="1:35" ht="14.25" customHeight="1" x14ac:dyDescent="0.35">
      <c r="A1040" s="213" t="s">
        <v>124</v>
      </c>
      <c r="B1040" s="217" t="s">
        <v>123</v>
      </c>
      <c r="C1040" s="252">
        <v>40606</v>
      </c>
      <c r="D1040" s="251">
        <v>0.64583333333333304</v>
      </c>
      <c r="E1040" s="246">
        <v>38.700000000000003</v>
      </c>
      <c r="F1040" s="246">
        <v>231</v>
      </c>
      <c r="G1040" s="246">
        <v>402</v>
      </c>
      <c r="H1040" s="246">
        <v>8</v>
      </c>
      <c r="I1040" s="247">
        <v>2.1800000000000002</v>
      </c>
      <c r="J1040" s="248">
        <v>2.17</v>
      </c>
      <c r="K1040" s="218">
        <v>15.654999999999999</v>
      </c>
      <c r="L1040" s="248">
        <v>12.175471227368</v>
      </c>
      <c r="M1040" s="249">
        <v>0.95</v>
      </c>
      <c r="N1040" s="249">
        <v>7.68</v>
      </c>
      <c r="O1040" s="250">
        <v>2300000</v>
      </c>
      <c r="P1040" s="51" t="str">
        <f>IF(M1040&lt;NORMA!$P$7,"NO CUMPLE","CUMPLE")</f>
        <v>CUMPLE</v>
      </c>
      <c r="Q1040" s="51" t="str">
        <f>IF(E1040&gt;NORMA!$P$8,"NO CUMPLE","CUMPLE")</f>
        <v>CUMPLE</v>
      </c>
      <c r="R1040" s="51" t="str">
        <f>IF(F1040&gt;NORMA!$P$9,"NO CUMPLE","CUMPLE")</f>
        <v>CUMPLE</v>
      </c>
      <c r="S1040" s="51" t="str">
        <f>IF(K1040&gt;NORMA!$P$10,"NO CUMPLE","CUMPLE")</f>
        <v>CUMPLE</v>
      </c>
      <c r="T1040" s="51" t="str">
        <f>IF(J1040&gt;NORMA!$P$11,"NO CUMPLE","CUMPLE")</f>
        <v>CUMPLE</v>
      </c>
      <c r="U1040" s="51" t="str">
        <f>IF(G1040&gt;NORMA!$P$12,"NO CUMPLE","CUMPLE")</f>
        <v>NO CUMPLE</v>
      </c>
      <c r="V1040" s="51" t="str">
        <f>IF(H1040&gt;NORMA!$P$13,"NO CUMPLE","CUMPLE")</f>
        <v>CUMPLE</v>
      </c>
      <c r="W1040" s="51" t="str">
        <f>IF(O1040&gt;NORMA!$P$14,"NO CUMPLE","CUMPLE")</f>
        <v>NO CUMPLE</v>
      </c>
      <c r="X1040" s="51" t="str">
        <f>IF(AND(N1040&gt;=NORMA!$Q$4, N1040&lt;=NORMA!$R$4),"CUMPLE","NO CUMPLE")</f>
        <v>CUMPLE</v>
      </c>
      <c r="Y1040" s="51" t="str">
        <f>IF(I1040&gt;NORMA!$P$16,"NO CUMPLE","CUMPLE")</f>
        <v>CUMPLE</v>
      </c>
      <c r="Z1040" s="51" t="str">
        <f>IF($M1040&lt;NORMA!$P$23,"NO CUMPLE","CUMPLE")</f>
        <v>CUMPLE</v>
      </c>
      <c r="AA1040" s="51" t="str">
        <f>IF($E1040&gt;NORMA!$P$24,"NO CUMPLE","CUMPLE")</f>
        <v>NO CUMPLE</v>
      </c>
      <c r="AB1040" s="51" t="str">
        <f>IF($F1040&gt;NORMA!$P$25,"NO CUMPLE","CUMPLE")</f>
        <v>NO CUMPLE</v>
      </c>
      <c r="AC1040" s="51" t="str">
        <f>IF($K1040&gt;NORMA!$P$26,"NO CUMPLE","CUMPLE")</f>
        <v>NO CUMPLE</v>
      </c>
      <c r="AD1040" s="51" t="str">
        <f>IF($J1040&gt;NORMA!$P$27,"NO CUMPLE","CUMPLE")</f>
        <v>CUMPLE</v>
      </c>
      <c r="AE1040" s="51" t="str">
        <f>IF($G1040&gt;NORMA!$P$28,"NO CUMPLE","CUMPLE")</f>
        <v>NO CUMPLE</v>
      </c>
      <c r="AF1040" s="51" t="str">
        <f>IF($H1040&gt;NORMA!$P$29,"NO CUMPLE","CUMPLE")</f>
        <v>CUMPLE</v>
      </c>
      <c r="AG1040" s="51" t="str">
        <f>IF($O1040&gt;NORMA!$P$30,"NO CUMPLE","CUMPLE")</f>
        <v>NO CUMPLE</v>
      </c>
      <c r="AH1040" s="51" t="str">
        <f>IF(AND($N1040&gt;=NORMA!$R$18, $N1040&lt;=NORMA!$S$18),"CUMPLE","NO CUMPLE")</f>
        <v>CUMPLE</v>
      </c>
      <c r="AI1040" s="51" t="str">
        <f>IF($I1040&gt;NORMA!$P$32,"NO CUMPLE","CUMPLE")</f>
        <v>NO CUMPLE</v>
      </c>
    </row>
    <row r="1041" spans="1:35" ht="14.25" customHeight="1" x14ac:dyDescent="0.35">
      <c r="A1041" s="213" t="s">
        <v>121</v>
      </c>
      <c r="B1041" s="272" t="s">
        <v>123</v>
      </c>
      <c r="C1041" s="252">
        <v>40607</v>
      </c>
      <c r="D1041" s="251">
        <v>0.5</v>
      </c>
      <c r="E1041" s="246">
        <v>32.1</v>
      </c>
      <c r="F1041" s="246">
        <v>226</v>
      </c>
      <c r="G1041" s="246">
        <v>262</v>
      </c>
      <c r="H1041" s="216">
        <v>10.199999999999999</v>
      </c>
      <c r="I1041" s="247">
        <v>2.0299999999999998</v>
      </c>
      <c r="J1041" s="248">
        <v>2.93</v>
      </c>
      <c r="K1041" s="218">
        <v>18.146999999999998</v>
      </c>
      <c r="L1041" s="248">
        <v>4.5400915717672001</v>
      </c>
      <c r="M1041" s="249">
        <v>0.2</v>
      </c>
      <c r="N1041" s="249">
        <v>7.94</v>
      </c>
      <c r="O1041" s="250">
        <v>900000</v>
      </c>
      <c r="P1041" s="51" t="str">
        <f>IF(M1041&lt;NORMA!$P$7,"NO CUMPLE","CUMPLE")</f>
        <v>NO CUMPLE</v>
      </c>
      <c r="Q1041" s="51" t="str">
        <f>IF(E1041&gt;NORMA!$P$8,"NO CUMPLE","CUMPLE")</f>
        <v>CUMPLE</v>
      </c>
      <c r="R1041" s="51" t="str">
        <f>IF(F1041&gt;NORMA!$P$9,"NO CUMPLE","CUMPLE")</f>
        <v>CUMPLE</v>
      </c>
      <c r="S1041" s="51" t="str">
        <f>IF(K1041&gt;NORMA!$P$10,"NO CUMPLE","CUMPLE")</f>
        <v>CUMPLE</v>
      </c>
      <c r="T1041" s="51" t="str">
        <f>IF(J1041&gt;NORMA!$P$11,"NO CUMPLE","CUMPLE")</f>
        <v>CUMPLE</v>
      </c>
      <c r="U1041" s="51" t="str">
        <f>IF(G1041&gt;NORMA!$P$12,"NO CUMPLE","CUMPLE")</f>
        <v>CUMPLE</v>
      </c>
      <c r="V1041" s="51" t="str">
        <f>IF(H1041&gt;NORMA!$P$13,"NO CUMPLE","CUMPLE")</f>
        <v>CUMPLE</v>
      </c>
      <c r="W1041" s="51" t="str">
        <f>IF(O1041&gt;NORMA!$P$14,"NO CUMPLE","CUMPLE")</f>
        <v>CUMPLE</v>
      </c>
      <c r="X1041" s="51" t="str">
        <f>IF(AND(N1041&gt;=NORMA!$Q$4, N1041&lt;=NORMA!$R$4),"CUMPLE","NO CUMPLE")</f>
        <v>CUMPLE</v>
      </c>
      <c r="Y1041" s="51" t="str">
        <f>IF(I1041&gt;NORMA!$P$16,"NO CUMPLE","CUMPLE")</f>
        <v>CUMPLE</v>
      </c>
      <c r="Z1041" s="51" t="str">
        <f>IF($M1041&lt;NORMA!$P$23,"NO CUMPLE","CUMPLE")</f>
        <v>CUMPLE</v>
      </c>
      <c r="AA1041" s="51" t="str">
        <f>IF($E1041&gt;NORMA!$P$24,"NO CUMPLE","CUMPLE")</f>
        <v>NO CUMPLE</v>
      </c>
      <c r="AB1041" s="51" t="str">
        <f>IF($F1041&gt;NORMA!$P$25,"NO CUMPLE","CUMPLE")</f>
        <v>NO CUMPLE</v>
      </c>
      <c r="AC1041" s="51" t="str">
        <f>IF($K1041&gt;NORMA!$P$26,"NO CUMPLE","CUMPLE")</f>
        <v>NO CUMPLE</v>
      </c>
      <c r="AD1041" s="51" t="str">
        <f>IF($J1041&gt;NORMA!$P$27,"NO CUMPLE","CUMPLE")</f>
        <v>CUMPLE</v>
      </c>
      <c r="AE1041" s="51" t="str">
        <f>IF($G1041&gt;NORMA!$P$28,"NO CUMPLE","CUMPLE")</f>
        <v>NO CUMPLE</v>
      </c>
      <c r="AF1041" s="51" t="str">
        <f>IF($H1041&gt;NORMA!$P$29,"NO CUMPLE","CUMPLE")</f>
        <v>NO CUMPLE</v>
      </c>
      <c r="AG1041" s="51" t="str">
        <f>IF($O1041&gt;NORMA!$P$30,"NO CUMPLE","CUMPLE")</f>
        <v>NO CUMPLE</v>
      </c>
      <c r="AH1041" s="51" t="str">
        <f>IF(AND($N1041&gt;=NORMA!$R$18, $N1041&lt;=NORMA!$S$18),"CUMPLE","NO CUMPLE")</f>
        <v>CUMPLE</v>
      </c>
      <c r="AI1041" s="51" t="str">
        <f>IF($I1041&gt;NORMA!$P$32,"NO CUMPLE","CUMPLE")</f>
        <v>NO CUMPLE</v>
      </c>
    </row>
    <row r="1042" spans="1:35" ht="14.25" customHeight="1" x14ac:dyDescent="0.35">
      <c r="A1042" s="213" t="s">
        <v>122</v>
      </c>
      <c r="B1042" s="217" t="s">
        <v>123</v>
      </c>
      <c r="C1042" s="252">
        <v>40613</v>
      </c>
      <c r="D1042" s="251">
        <v>0.5</v>
      </c>
      <c r="E1042" s="246">
        <v>29.9</v>
      </c>
      <c r="F1042" s="246">
        <v>103</v>
      </c>
      <c r="G1042" s="246">
        <v>132</v>
      </c>
      <c r="H1042" s="246">
        <v>7.1</v>
      </c>
      <c r="I1042" s="247">
        <v>1.85</v>
      </c>
      <c r="J1042" s="248">
        <v>1.6</v>
      </c>
      <c r="K1042" s="218">
        <v>9.9600000000000009</v>
      </c>
      <c r="L1042" s="248">
        <v>9.5368740082559995</v>
      </c>
      <c r="M1042" s="249">
        <v>0.23</v>
      </c>
      <c r="N1042" s="249">
        <v>7.6</v>
      </c>
      <c r="O1042" s="250">
        <v>400000</v>
      </c>
      <c r="P1042" s="51" t="str">
        <f>IF(M1042&lt;NORMA!$P$7,"NO CUMPLE","CUMPLE")</f>
        <v>NO CUMPLE</v>
      </c>
      <c r="Q1042" s="51" t="str">
        <f>IF(E1042&gt;NORMA!$P$8,"NO CUMPLE","CUMPLE")</f>
        <v>CUMPLE</v>
      </c>
      <c r="R1042" s="51" t="str">
        <f>IF(F1042&gt;NORMA!$P$9,"NO CUMPLE","CUMPLE")</f>
        <v>CUMPLE</v>
      </c>
      <c r="S1042" s="51" t="str">
        <f>IF(K1042&gt;NORMA!$P$10,"NO CUMPLE","CUMPLE")</f>
        <v>CUMPLE</v>
      </c>
      <c r="T1042" s="51" t="str">
        <f>IF(J1042&gt;NORMA!$P$11,"NO CUMPLE","CUMPLE")</f>
        <v>CUMPLE</v>
      </c>
      <c r="U1042" s="51" t="str">
        <f>IF(G1042&gt;NORMA!$P$12,"NO CUMPLE","CUMPLE")</f>
        <v>CUMPLE</v>
      </c>
      <c r="V1042" s="51" t="str">
        <f>IF(H1042&gt;NORMA!$P$13,"NO CUMPLE","CUMPLE")</f>
        <v>CUMPLE</v>
      </c>
      <c r="W1042" s="51" t="str">
        <f>IF(O1042&gt;NORMA!$P$14,"NO CUMPLE","CUMPLE")</f>
        <v>CUMPLE</v>
      </c>
      <c r="X1042" s="51" t="str">
        <f>IF(AND(N1042&gt;=NORMA!$Q$4, N1042&lt;=NORMA!$R$4),"CUMPLE","NO CUMPLE")</f>
        <v>CUMPLE</v>
      </c>
      <c r="Y1042" s="51" t="str">
        <f>IF(I1042&gt;NORMA!$P$16,"NO CUMPLE","CUMPLE")</f>
        <v>CUMPLE</v>
      </c>
      <c r="Z1042" s="51" t="str">
        <f>IF($M1042&lt;NORMA!$P$23,"NO CUMPLE","CUMPLE")</f>
        <v>CUMPLE</v>
      </c>
      <c r="AA1042" s="51" t="str">
        <f>IF($E1042&gt;NORMA!$P$24,"NO CUMPLE","CUMPLE")</f>
        <v>NO CUMPLE</v>
      </c>
      <c r="AB1042" s="51" t="str">
        <f>IF($F1042&gt;NORMA!$P$25,"NO CUMPLE","CUMPLE")</f>
        <v>NO CUMPLE</v>
      </c>
      <c r="AC1042" s="51" t="str">
        <f>IF($K1042&gt;NORMA!$P$26,"NO CUMPLE","CUMPLE")</f>
        <v>CUMPLE</v>
      </c>
      <c r="AD1042" s="51" t="str">
        <f>IF($J1042&gt;NORMA!$P$27,"NO CUMPLE","CUMPLE")</f>
        <v>CUMPLE</v>
      </c>
      <c r="AE1042" s="51" t="str">
        <f>IF($G1042&gt;NORMA!$P$28,"NO CUMPLE","CUMPLE")</f>
        <v>NO CUMPLE</v>
      </c>
      <c r="AF1042" s="51" t="str">
        <f>IF($H1042&gt;NORMA!$P$29,"NO CUMPLE","CUMPLE")</f>
        <v>CUMPLE</v>
      </c>
      <c r="AG1042" s="51" t="str">
        <f>IF($O1042&gt;NORMA!$P$30,"NO CUMPLE","CUMPLE")</f>
        <v>NO CUMPLE</v>
      </c>
      <c r="AH1042" s="51" t="str">
        <f>IF(AND($N1042&gt;=NORMA!$R$18, $N1042&lt;=NORMA!$S$18),"CUMPLE","NO CUMPLE")</f>
        <v>CUMPLE</v>
      </c>
      <c r="AI1042" s="51" t="str">
        <f>IF($I1042&gt;NORMA!$P$32,"NO CUMPLE","CUMPLE")</f>
        <v>NO CUMPLE</v>
      </c>
    </row>
    <row r="1043" spans="1:35" ht="14.25" customHeight="1" x14ac:dyDescent="0.35">
      <c r="A1043" s="213" t="s">
        <v>125</v>
      </c>
      <c r="B1043" s="217" t="s">
        <v>123</v>
      </c>
      <c r="C1043" s="252">
        <v>40616</v>
      </c>
      <c r="D1043" s="251">
        <v>0.66666666666666696</v>
      </c>
      <c r="E1043" s="246">
        <v>71.5</v>
      </c>
      <c r="F1043" s="246">
        <v>190</v>
      </c>
      <c r="G1043" s="246">
        <v>138</v>
      </c>
      <c r="H1043" s="246">
        <v>15</v>
      </c>
      <c r="I1043" s="247">
        <v>4</v>
      </c>
      <c r="J1043" s="248">
        <v>2.0699999999999998</v>
      </c>
      <c r="K1043" s="218">
        <v>19.172999999999998</v>
      </c>
      <c r="L1043" s="248">
        <v>5.8149371881871996</v>
      </c>
      <c r="M1043" s="249">
        <v>0.45</v>
      </c>
      <c r="N1043" s="249">
        <v>7.38</v>
      </c>
      <c r="O1043" s="250">
        <v>1100000</v>
      </c>
      <c r="P1043" s="51" t="str">
        <f>IF(M1043&lt;NORMA!$P$7,"NO CUMPLE","CUMPLE")</f>
        <v>NO CUMPLE</v>
      </c>
      <c r="Q1043" s="51" t="str">
        <f>IF(E1043&gt;NORMA!$P$8,"NO CUMPLE","CUMPLE")</f>
        <v>CUMPLE</v>
      </c>
      <c r="R1043" s="51" t="str">
        <f>IF(F1043&gt;NORMA!$P$9,"NO CUMPLE","CUMPLE")</f>
        <v>CUMPLE</v>
      </c>
      <c r="S1043" s="51" t="str">
        <f>IF(K1043&gt;NORMA!$P$10,"NO CUMPLE","CUMPLE")</f>
        <v>CUMPLE</v>
      </c>
      <c r="T1043" s="51" t="str">
        <f>IF(J1043&gt;NORMA!$P$11,"NO CUMPLE","CUMPLE")</f>
        <v>CUMPLE</v>
      </c>
      <c r="U1043" s="51" t="str">
        <f>IF(G1043&gt;NORMA!$P$12,"NO CUMPLE","CUMPLE")</f>
        <v>CUMPLE</v>
      </c>
      <c r="V1043" s="51" t="str">
        <f>IF(H1043&gt;NORMA!$P$13,"NO CUMPLE","CUMPLE")</f>
        <v>CUMPLE</v>
      </c>
      <c r="W1043" s="51" t="str">
        <f>IF(O1043&gt;NORMA!$P$14,"NO CUMPLE","CUMPLE")</f>
        <v>NO CUMPLE</v>
      </c>
      <c r="X1043" s="51" t="str">
        <f>IF(AND(N1043&gt;=NORMA!$Q$4, N1043&lt;=NORMA!$R$4),"CUMPLE","NO CUMPLE")</f>
        <v>CUMPLE</v>
      </c>
      <c r="Y1043" s="51" t="str">
        <f>IF(I1043&gt;NORMA!$P$16,"NO CUMPLE","CUMPLE")</f>
        <v>NO CUMPLE</v>
      </c>
      <c r="Z1043" s="51" t="str">
        <f>IF($M1043&lt;NORMA!$P$23,"NO CUMPLE","CUMPLE")</f>
        <v>CUMPLE</v>
      </c>
      <c r="AA1043" s="51" t="str">
        <f>IF($E1043&gt;NORMA!$P$24,"NO CUMPLE","CUMPLE")</f>
        <v>NO CUMPLE</v>
      </c>
      <c r="AB1043" s="51" t="str">
        <f>IF($F1043&gt;NORMA!$P$25,"NO CUMPLE","CUMPLE")</f>
        <v>NO CUMPLE</v>
      </c>
      <c r="AC1043" s="51" t="str">
        <f>IF($K1043&gt;NORMA!$P$26,"NO CUMPLE","CUMPLE")</f>
        <v>NO CUMPLE</v>
      </c>
      <c r="AD1043" s="51" t="str">
        <f>IF($J1043&gt;NORMA!$P$27,"NO CUMPLE","CUMPLE")</f>
        <v>CUMPLE</v>
      </c>
      <c r="AE1043" s="51" t="str">
        <f>IF($G1043&gt;NORMA!$P$28,"NO CUMPLE","CUMPLE")</f>
        <v>NO CUMPLE</v>
      </c>
      <c r="AF1043" s="51" t="str">
        <f>IF($H1043&gt;NORMA!$P$29,"NO CUMPLE","CUMPLE")</f>
        <v>NO CUMPLE</v>
      </c>
      <c r="AG1043" s="51" t="str">
        <f>IF($O1043&gt;NORMA!$P$30,"NO CUMPLE","CUMPLE")</f>
        <v>NO CUMPLE</v>
      </c>
      <c r="AH1043" s="51" t="str">
        <f>IF(AND($N1043&gt;=NORMA!$R$18, $N1043&lt;=NORMA!$S$18),"CUMPLE","NO CUMPLE")</f>
        <v>CUMPLE</v>
      </c>
      <c r="AI1043" s="51" t="str">
        <f>IF($I1043&gt;NORMA!$P$32,"NO CUMPLE","CUMPLE")</f>
        <v>NO CUMPLE</v>
      </c>
    </row>
    <row r="1044" spans="1:35" ht="14.25" customHeight="1" x14ac:dyDescent="0.35">
      <c r="A1044" s="213" t="s">
        <v>124</v>
      </c>
      <c r="B1044" s="217" t="s">
        <v>123</v>
      </c>
      <c r="C1044" s="252">
        <v>40619</v>
      </c>
      <c r="D1044" s="251">
        <v>0</v>
      </c>
      <c r="E1044" s="246">
        <v>53</v>
      </c>
      <c r="F1044" s="246">
        <v>181</v>
      </c>
      <c r="G1044" s="246">
        <v>140</v>
      </c>
      <c r="H1044" s="246">
        <v>9.8000000000000007</v>
      </c>
      <c r="I1044" s="247">
        <v>3.46</v>
      </c>
      <c r="J1044" s="248">
        <v>1.6</v>
      </c>
      <c r="K1044" s="218">
        <v>16.084</v>
      </c>
      <c r="L1044" s="248">
        <v>5.6836253510399999</v>
      </c>
      <c r="M1044" s="249">
        <v>0.91</v>
      </c>
      <c r="N1044" s="249">
        <v>7.45</v>
      </c>
      <c r="O1044" s="250">
        <v>11000000</v>
      </c>
      <c r="P1044" s="51" t="str">
        <f>IF(M1044&lt;NORMA!$P$7,"NO CUMPLE","CUMPLE")</f>
        <v>CUMPLE</v>
      </c>
      <c r="Q1044" s="51" t="str">
        <f>IF(E1044&gt;NORMA!$P$8,"NO CUMPLE","CUMPLE")</f>
        <v>CUMPLE</v>
      </c>
      <c r="R1044" s="51" t="str">
        <f>IF(F1044&gt;NORMA!$P$9,"NO CUMPLE","CUMPLE")</f>
        <v>CUMPLE</v>
      </c>
      <c r="S1044" s="51" t="str">
        <f>IF(K1044&gt;NORMA!$P$10,"NO CUMPLE","CUMPLE")</f>
        <v>CUMPLE</v>
      </c>
      <c r="T1044" s="51" t="str">
        <f>IF(J1044&gt;NORMA!$P$11,"NO CUMPLE","CUMPLE")</f>
        <v>CUMPLE</v>
      </c>
      <c r="U1044" s="51" t="str">
        <f>IF(G1044&gt;NORMA!$P$12,"NO CUMPLE","CUMPLE")</f>
        <v>CUMPLE</v>
      </c>
      <c r="V1044" s="51" t="str">
        <f>IF(H1044&gt;NORMA!$P$13,"NO CUMPLE","CUMPLE")</f>
        <v>CUMPLE</v>
      </c>
      <c r="W1044" s="51" t="str">
        <f>IF(O1044&gt;NORMA!$P$14,"NO CUMPLE","CUMPLE")</f>
        <v>NO CUMPLE</v>
      </c>
      <c r="X1044" s="51" t="str">
        <f>IF(AND(N1044&gt;=NORMA!$Q$4, N1044&lt;=NORMA!$R$4),"CUMPLE","NO CUMPLE")</f>
        <v>CUMPLE</v>
      </c>
      <c r="Y1044" s="51" t="str">
        <f>IF(I1044&gt;NORMA!$P$16,"NO CUMPLE","CUMPLE")</f>
        <v>NO CUMPLE</v>
      </c>
      <c r="Z1044" s="51" t="str">
        <f>IF($M1044&lt;NORMA!$P$23,"NO CUMPLE","CUMPLE")</f>
        <v>CUMPLE</v>
      </c>
      <c r="AA1044" s="51" t="str">
        <f>IF($E1044&gt;NORMA!$P$24,"NO CUMPLE","CUMPLE")</f>
        <v>NO CUMPLE</v>
      </c>
      <c r="AB1044" s="51" t="str">
        <f>IF($F1044&gt;NORMA!$P$25,"NO CUMPLE","CUMPLE")</f>
        <v>NO CUMPLE</v>
      </c>
      <c r="AC1044" s="51" t="str">
        <f>IF($K1044&gt;NORMA!$P$26,"NO CUMPLE","CUMPLE")</f>
        <v>NO CUMPLE</v>
      </c>
      <c r="AD1044" s="51" t="str">
        <f>IF($J1044&gt;NORMA!$P$27,"NO CUMPLE","CUMPLE")</f>
        <v>CUMPLE</v>
      </c>
      <c r="AE1044" s="51" t="str">
        <f>IF($G1044&gt;NORMA!$P$28,"NO CUMPLE","CUMPLE")</f>
        <v>NO CUMPLE</v>
      </c>
      <c r="AF1044" s="51" t="str">
        <f>IF($H1044&gt;NORMA!$P$29,"NO CUMPLE","CUMPLE")</f>
        <v>CUMPLE</v>
      </c>
      <c r="AG1044" s="51" t="str">
        <f>IF($O1044&gt;NORMA!$P$30,"NO CUMPLE","CUMPLE")</f>
        <v>NO CUMPLE</v>
      </c>
      <c r="AH1044" s="51" t="str">
        <f>IF(AND($N1044&gt;=NORMA!$R$18, $N1044&lt;=NORMA!$S$18),"CUMPLE","NO CUMPLE")</f>
        <v>CUMPLE</v>
      </c>
      <c r="AI1044" s="51" t="str">
        <f>IF($I1044&gt;NORMA!$P$32,"NO CUMPLE","CUMPLE")</f>
        <v>NO CUMPLE</v>
      </c>
    </row>
    <row r="1045" spans="1:35" ht="14.25" customHeight="1" x14ac:dyDescent="0.35">
      <c r="A1045" s="213" t="s">
        <v>125</v>
      </c>
      <c r="B1045" s="217" t="s">
        <v>123</v>
      </c>
      <c r="C1045" s="252">
        <v>40626</v>
      </c>
      <c r="D1045" s="251">
        <v>0.29166666666666702</v>
      </c>
      <c r="E1045" s="246">
        <v>148</v>
      </c>
      <c r="F1045" s="246">
        <v>472</v>
      </c>
      <c r="G1045" s="246">
        <v>235</v>
      </c>
      <c r="H1045" s="246">
        <v>52</v>
      </c>
      <c r="I1045" s="247">
        <v>4.09</v>
      </c>
      <c r="J1045" s="248">
        <v>4.6399999999999997</v>
      </c>
      <c r="K1045" s="218">
        <v>46.615000000000002</v>
      </c>
      <c r="L1045" s="248">
        <v>5.7829658304383997</v>
      </c>
      <c r="M1045" s="249">
        <v>0.16</v>
      </c>
      <c r="N1045" s="249">
        <v>7.31</v>
      </c>
      <c r="O1045" s="250">
        <v>46000000</v>
      </c>
      <c r="P1045" s="51" t="str">
        <f>IF(M1045&lt;NORMA!$P$7,"NO CUMPLE","CUMPLE")</f>
        <v>NO CUMPLE</v>
      </c>
      <c r="Q1045" s="51" t="str">
        <f>IF(E1045&gt;NORMA!$P$8,"NO CUMPLE","CUMPLE")</f>
        <v>CUMPLE</v>
      </c>
      <c r="R1045" s="51" t="str">
        <f>IF(F1045&gt;NORMA!$P$9,"NO CUMPLE","CUMPLE")</f>
        <v>CUMPLE</v>
      </c>
      <c r="S1045" s="51" t="str">
        <f>IF(K1045&gt;NORMA!$P$10,"NO CUMPLE","CUMPLE")</f>
        <v>CUMPLE</v>
      </c>
      <c r="T1045" s="51" t="str">
        <f>IF(J1045&gt;NORMA!$P$11,"NO CUMPLE","CUMPLE")</f>
        <v>CUMPLE</v>
      </c>
      <c r="U1045" s="51" t="str">
        <f>IF(G1045&gt;NORMA!$P$12,"NO CUMPLE","CUMPLE")</f>
        <v>CUMPLE</v>
      </c>
      <c r="V1045" s="51" t="str">
        <f>IF(H1045&gt;NORMA!$P$13,"NO CUMPLE","CUMPLE")</f>
        <v>NO CUMPLE</v>
      </c>
      <c r="W1045" s="51" t="str">
        <f>IF(O1045&gt;NORMA!$P$14,"NO CUMPLE","CUMPLE")</f>
        <v>NO CUMPLE</v>
      </c>
      <c r="X1045" s="51" t="str">
        <f>IF(AND(N1045&gt;=NORMA!$Q$4, N1045&lt;=NORMA!$R$4),"CUMPLE","NO CUMPLE")</f>
        <v>CUMPLE</v>
      </c>
      <c r="Y1045" s="51" t="str">
        <f>IF(I1045&gt;NORMA!$P$16,"NO CUMPLE","CUMPLE")</f>
        <v>NO CUMPLE</v>
      </c>
      <c r="Z1045" s="51" t="str">
        <f>IF($M1045&lt;NORMA!$P$23,"NO CUMPLE","CUMPLE")</f>
        <v>CUMPLE</v>
      </c>
      <c r="AA1045" s="51" t="str">
        <f>IF($E1045&gt;NORMA!$P$24,"NO CUMPLE","CUMPLE")</f>
        <v>NO CUMPLE</v>
      </c>
      <c r="AB1045" s="51" t="str">
        <f>IF($F1045&gt;NORMA!$P$25,"NO CUMPLE","CUMPLE")</f>
        <v>NO CUMPLE</v>
      </c>
      <c r="AC1045" s="51" t="str">
        <f>IF($K1045&gt;NORMA!$P$26,"NO CUMPLE","CUMPLE")</f>
        <v>NO CUMPLE</v>
      </c>
      <c r="AD1045" s="51" t="str">
        <f>IF($J1045&gt;NORMA!$P$27,"NO CUMPLE","CUMPLE")</f>
        <v>NO CUMPLE</v>
      </c>
      <c r="AE1045" s="51" t="str">
        <f>IF($G1045&gt;NORMA!$P$28,"NO CUMPLE","CUMPLE")</f>
        <v>NO CUMPLE</v>
      </c>
      <c r="AF1045" s="51" t="str">
        <f>IF($H1045&gt;NORMA!$P$29,"NO CUMPLE","CUMPLE")</f>
        <v>NO CUMPLE</v>
      </c>
      <c r="AG1045" s="51" t="str">
        <f>IF($O1045&gt;NORMA!$P$30,"NO CUMPLE","CUMPLE")</f>
        <v>NO CUMPLE</v>
      </c>
      <c r="AH1045" s="51" t="str">
        <f>IF(AND($N1045&gt;=NORMA!$R$18, $N1045&lt;=NORMA!$S$18),"CUMPLE","NO CUMPLE")</f>
        <v>CUMPLE</v>
      </c>
      <c r="AI1045" s="51" t="str">
        <f>IF($I1045&gt;NORMA!$P$32,"NO CUMPLE","CUMPLE")</f>
        <v>NO CUMPLE</v>
      </c>
    </row>
    <row r="1046" spans="1:35" ht="14.25" customHeight="1" x14ac:dyDescent="0.35">
      <c r="A1046" s="213" t="s">
        <v>122</v>
      </c>
      <c r="B1046" s="217" t="s">
        <v>123</v>
      </c>
      <c r="C1046" s="252">
        <v>40628</v>
      </c>
      <c r="D1046" s="251">
        <v>0</v>
      </c>
      <c r="E1046" s="246">
        <v>99.3</v>
      </c>
      <c r="F1046" s="246">
        <v>271</v>
      </c>
      <c r="G1046" s="246">
        <v>372</v>
      </c>
      <c r="H1046" s="246">
        <v>11</v>
      </c>
      <c r="I1046" s="247">
        <v>4.13</v>
      </c>
      <c r="J1046" s="248">
        <v>1.1499999999999999</v>
      </c>
      <c r="K1046" s="218">
        <v>20.413</v>
      </c>
      <c r="L1046" s="248">
        <v>6.2445327478920003</v>
      </c>
      <c r="M1046" s="249">
        <v>0.24</v>
      </c>
      <c r="N1046" s="249">
        <v>7.32</v>
      </c>
      <c r="O1046" s="250">
        <v>4300000</v>
      </c>
      <c r="P1046" s="51" t="str">
        <f>IF(M1046&lt;NORMA!$P$7,"NO CUMPLE","CUMPLE")</f>
        <v>NO CUMPLE</v>
      </c>
      <c r="Q1046" s="51" t="str">
        <f>IF(E1046&gt;NORMA!$P$8,"NO CUMPLE","CUMPLE")</f>
        <v>CUMPLE</v>
      </c>
      <c r="R1046" s="51" t="str">
        <f>IF(F1046&gt;NORMA!$P$9,"NO CUMPLE","CUMPLE")</f>
        <v>CUMPLE</v>
      </c>
      <c r="S1046" s="51" t="str">
        <f>IF(K1046&gt;NORMA!$P$10,"NO CUMPLE","CUMPLE")</f>
        <v>CUMPLE</v>
      </c>
      <c r="T1046" s="51" t="str">
        <f>IF(J1046&gt;NORMA!$P$11,"NO CUMPLE","CUMPLE")</f>
        <v>CUMPLE</v>
      </c>
      <c r="U1046" s="51" t="str">
        <f>IF(G1046&gt;NORMA!$P$12,"NO CUMPLE","CUMPLE")</f>
        <v>NO CUMPLE</v>
      </c>
      <c r="V1046" s="51" t="str">
        <f>IF(H1046&gt;NORMA!$P$13,"NO CUMPLE","CUMPLE")</f>
        <v>CUMPLE</v>
      </c>
      <c r="W1046" s="51" t="str">
        <f>IF(O1046&gt;NORMA!$P$14,"NO CUMPLE","CUMPLE")</f>
        <v>NO CUMPLE</v>
      </c>
      <c r="X1046" s="51" t="str">
        <f>IF(AND(N1046&gt;=NORMA!$Q$4, N1046&lt;=NORMA!$R$4),"CUMPLE","NO CUMPLE")</f>
        <v>CUMPLE</v>
      </c>
      <c r="Y1046" s="51" t="str">
        <f>IF(I1046&gt;NORMA!$P$16,"NO CUMPLE","CUMPLE")</f>
        <v>NO CUMPLE</v>
      </c>
      <c r="Z1046" s="51" t="str">
        <f>IF($M1046&lt;NORMA!$P$23,"NO CUMPLE","CUMPLE")</f>
        <v>CUMPLE</v>
      </c>
      <c r="AA1046" s="51" t="str">
        <f>IF($E1046&gt;NORMA!$P$24,"NO CUMPLE","CUMPLE")</f>
        <v>NO CUMPLE</v>
      </c>
      <c r="AB1046" s="51" t="str">
        <f>IF($F1046&gt;NORMA!$P$25,"NO CUMPLE","CUMPLE")</f>
        <v>NO CUMPLE</v>
      </c>
      <c r="AC1046" s="51" t="str">
        <f>IF($K1046&gt;NORMA!$P$26,"NO CUMPLE","CUMPLE")</f>
        <v>NO CUMPLE</v>
      </c>
      <c r="AD1046" s="51" t="str">
        <f>IF($J1046&gt;NORMA!$P$27,"NO CUMPLE","CUMPLE")</f>
        <v>CUMPLE</v>
      </c>
      <c r="AE1046" s="51" t="str">
        <f>IF($G1046&gt;NORMA!$P$28,"NO CUMPLE","CUMPLE")</f>
        <v>NO CUMPLE</v>
      </c>
      <c r="AF1046" s="51" t="str">
        <f>IF($H1046&gt;NORMA!$P$29,"NO CUMPLE","CUMPLE")</f>
        <v>NO CUMPLE</v>
      </c>
      <c r="AG1046" s="51" t="str">
        <f>IF($O1046&gt;NORMA!$P$30,"NO CUMPLE","CUMPLE")</f>
        <v>NO CUMPLE</v>
      </c>
      <c r="AH1046" s="51" t="str">
        <f>IF(AND($N1046&gt;=NORMA!$R$18, $N1046&lt;=NORMA!$S$18),"CUMPLE","NO CUMPLE")</f>
        <v>CUMPLE</v>
      </c>
      <c r="AI1046" s="51" t="str">
        <f>IF($I1046&gt;NORMA!$P$32,"NO CUMPLE","CUMPLE")</f>
        <v>NO CUMPLE</v>
      </c>
    </row>
    <row r="1047" spans="1:35" ht="14.25" customHeight="1" x14ac:dyDescent="0.35">
      <c r="A1047" s="213" t="s">
        <v>121</v>
      </c>
      <c r="B1047" s="272" t="s">
        <v>123</v>
      </c>
      <c r="C1047" s="252">
        <v>40632</v>
      </c>
      <c r="D1047" s="251">
        <v>0</v>
      </c>
      <c r="E1047" s="246">
        <v>23.7</v>
      </c>
      <c r="F1047" s="246">
        <v>137</v>
      </c>
      <c r="G1047" s="246">
        <v>210</v>
      </c>
      <c r="H1047" s="245">
        <v>3.6</v>
      </c>
      <c r="I1047" s="247">
        <v>1.7</v>
      </c>
      <c r="J1047" s="248">
        <v>1.82</v>
      </c>
      <c r="K1047" s="218">
        <v>10.212999999999999</v>
      </c>
      <c r="L1047" s="248">
        <v>3.9866079967960002</v>
      </c>
      <c r="M1047" s="249">
        <v>0.15</v>
      </c>
      <c r="N1047" s="249">
        <v>6.82</v>
      </c>
      <c r="O1047" s="250">
        <v>700000</v>
      </c>
      <c r="P1047" s="51" t="str">
        <f>IF(M1047&lt;NORMA!$P$7,"NO CUMPLE","CUMPLE")</f>
        <v>NO CUMPLE</v>
      </c>
      <c r="Q1047" s="51" t="str">
        <f>IF(E1047&gt;NORMA!$P$8,"NO CUMPLE","CUMPLE")</f>
        <v>CUMPLE</v>
      </c>
      <c r="R1047" s="51" t="str">
        <f>IF(F1047&gt;NORMA!$P$9,"NO CUMPLE","CUMPLE")</f>
        <v>CUMPLE</v>
      </c>
      <c r="S1047" s="51" t="str">
        <f>IF(K1047&gt;NORMA!$P$10,"NO CUMPLE","CUMPLE")</f>
        <v>CUMPLE</v>
      </c>
      <c r="T1047" s="51" t="str">
        <f>IF(J1047&gt;NORMA!$P$11,"NO CUMPLE","CUMPLE")</f>
        <v>CUMPLE</v>
      </c>
      <c r="U1047" s="51" t="str">
        <f>IF(G1047&gt;NORMA!$P$12,"NO CUMPLE","CUMPLE")</f>
        <v>CUMPLE</v>
      </c>
      <c r="V1047" s="51" t="str">
        <f>IF(H1047&gt;NORMA!$P$13,"NO CUMPLE","CUMPLE")</f>
        <v>CUMPLE</v>
      </c>
      <c r="W1047" s="51" t="str">
        <f>IF(O1047&gt;NORMA!$P$14,"NO CUMPLE","CUMPLE")</f>
        <v>CUMPLE</v>
      </c>
      <c r="X1047" s="51" t="str">
        <f>IF(AND(N1047&gt;=NORMA!$Q$4, N1047&lt;=NORMA!$R$4),"CUMPLE","NO CUMPLE")</f>
        <v>CUMPLE</v>
      </c>
      <c r="Y1047" s="51" t="str">
        <f>IF(I1047&gt;NORMA!$P$16,"NO CUMPLE","CUMPLE")</f>
        <v>CUMPLE</v>
      </c>
      <c r="Z1047" s="51" t="str">
        <f>IF($M1047&lt;NORMA!$P$23,"NO CUMPLE","CUMPLE")</f>
        <v>CUMPLE</v>
      </c>
      <c r="AA1047" s="51" t="str">
        <f>IF($E1047&gt;NORMA!$P$24,"NO CUMPLE","CUMPLE")</f>
        <v>NO CUMPLE</v>
      </c>
      <c r="AB1047" s="51" t="str">
        <f>IF($F1047&gt;NORMA!$P$25,"NO CUMPLE","CUMPLE")</f>
        <v>NO CUMPLE</v>
      </c>
      <c r="AC1047" s="51" t="str">
        <f>IF($K1047&gt;NORMA!$P$26,"NO CUMPLE","CUMPLE")</f>
        <v>NO CUMPLE</v>
      </c>
      <c r="AD1047" s="51" t="str">
        <f>IF($J1047&gt;NORMA!$P$27,"NO CUMPLE","CUMPLE")</f>
        <v>CUMPLE</v>
      </c>
      <c r="AE1047" s="51" t="str">
        <f>IF($G1047&gt;NORMA!$P$28,"NO CUMPLE","CUMPLE")</f>
        <v>NO CUMPLE</v>
      </c>
      <c r="AF1047" s="51" t="str">
        <f>IF($H1047&gt;NORMA!$P$29,"NO CUMPLE","CUMPLE")</f>
        <v>CUMPLE</v>
      </c>
      <c r="AG1047" s="51" t="str">
        <f>IF($O1047&gt;NORMA!$P$30,"NO CUMPLE","CUMPLE")</f>
        <v>NO CUMPLE</v>
      </c>
      <c r="AH1047" s="51" t="str">
        <f>IF(AND($N1047&gt;=NORMA!$R$18, $N1047&lt;=NORMA!$S$18),"CUMPLE","NO CUMPLE")</f>
        <v>CUMPLE</v>
      </c>
      <c r="AI1047" s="51" t="str">
        <f>IF($I1047&gt;NORMA!$P$32,"NO CUMPLE","CUMPLE")</f>
        <v>NO CUMPLE</v>
      </c>
    </row>
    <row r="1048" spans="1:35" ht="14.25" customHeight="1" x14ac:dyDescent="0.35">
      <c r="A1048" s="213" t="s">
        <v>125</v>
      </c>
      <c r="B1048" s="217" t="s">
        <v>123</v>
      </c>
      <c r="C1048" s="252">
        <v>40635</v>
      </c>
      <c r="D1048" s="251">
        <v>0</v>
      </c>
      <c r="E1048" s="246">
        <v>150</v>
      </c>
      <c r="F1048" s="246">
        <v>531</v>
      </c>
      <c r="G1048" s="246">
        <v>423</v>
      </c>
      <c r="H1048" s="246">
        <v>28</v>
      </c>
      <c r="I1048" s="247">
        <v>6.11</v>
      </c>
      <c r="J1048" s="248">
        <v>4.5</v>
      </c>
      <c r="K1048" s="218">
        <v>37.915999999999997</v>
      </c>
      <c r="L1048" s="248">
        <v>5.1674897521728003</v>
      </c>
      <c r="M1048" s="249">
        <v>0.35</v>
      </c>
      <c r="N1048" s="249">
        <v>8</v>
      </c>
      <c r="O1048" s="250">
        <v>21000000</v>
      </c>
      <c r="P1048" s="51" t="str">
        <f>IF(M1048&lt;NORMA!$P$7,"NO CUMPLE","CUMPLE")</f>
        <v>NO CUMPLE</v>
      </c>
      <c r="Q1048" s="51" t="str">
        <f>IF(E1048&gt;NORMA!$P$8,"NO CUMPLE","CUMPLE")</f>
        <v>CUMPLE</v>
      </c>
      <c r="R1048" s="51" t="str">
        <f>IF(F1048&gt;NORMA!$P$9,"NO CUMPLE","CUMPLE")</f>
        <v>NO CUMPLE</v>
      </c>
      <c r="S1048" s="51" t="str">
        <f>IF(K1048&gt;NORMA!$P$10,"NO CUMPLE","CUMPLE")</f>
        <v>CUMPLE</v>
      </c>
      <c r="T1048" s="51" t="str">
        <f>IF(J1048&gt;NORMA!$P$11,"NO CUMPLE","CUMPLE")</f>
        <v>CUMPLE</v>
      </c>
      <c r="U1048" s="51" t="str">
        <f>IF(G1048&gt;NORMA!$P$12,"NO CUMPLE","CUMPLE")</f>
        <v>NO CUMPLE</v>
      </c>
      <c r="V1048" s="51" t="str">
        <f>IF(H1048&gt;NORMA!$P$13,"NO CUMPLE","CUMPLE")</f>
        <v>CUMPLE</v>
      </c>
      <c r="W1048" s="51" t="str">
        <f>IF(O1048&gt;NORMA!$P$14,"NO CUMPLE","CUMPLE")</f>
        <v>NO CUMPLE</v>
      </c>
      <c r="X1048" s="51" t="str">
        <f>IF(AND(N1048&gt;=NORMA!$Q$4, N1048&lt;=NORMA!$R$4),"CUMPLE","NO CUMPLE")</f>
        <v>CUMPLE</v>
      </c>
      <c r="Y1048" s="51" t="str">
        <f>IF(I1048&gt;NORMA!$P$16,"NO CUMPLE","CUMPLE")</f>
        <v>NO CUMPLE</v>
      </c>
      <c r="Z1048" s="51" t="str">
        <f>IF($M1048&lt;NORMA!$P$23,"NO CUMPLE","CUMPLE")</f>
        <v>CUMPLE</v>
      </c>
      <c r="AA1048" s="51" t="str">
        <f>IF($E1048&gt;NORMA!$P$24,"NO CUMPLE","CUMPLE")</f>
        <v>NO CUMPLE</v>
      </c>
      <c r="AB1048" s="51" t="str">
        <f>IF($F1048&gt;NORMA!$P$25,"NO CUMPLE","CUMPLE")</f>
        <v>NO CUMPLE</v>
      </c>
      <c r="AC1048" s="51" t="str">
        <f>IF($K1048&gt;NORMA!$P$26,"NO CUMPLE","CUMPLE")</f>
        <v>NO CUMPLE</v>
      </c>
      <c r="AD1048" s="51" t="str">
        <f>IF($J1048&gt;NORMA!$P$27,"NO CUMPLE","CUMPLE")</f>
        <v>NO CUMPLE</v>
      </c>
      <c r="AE1048" s="51" t="str">
        <f>IF($G1048&gt;NORMA!$P$28,"NO CUMPLE","CUMPLE")</f>
        <v>NO CUMPLE</v>
      </c>
      <c r="AF1048" s="51" t="str">
        <f>IF($H1048&gt;NORMA!$P$29,"NO CUMPLE","CUMPLE")</f>
        <v>NO CUMPLE</v>
      </c>
      <c r="AG1048" s="51" t="str">
        <f>IF($O1048&gt;NORMA!$P$30,"NO CUMPLE","CUMPLE")</f>
        <v>NO CUMPLE</v>
      </c>
      <c r="AH1048" s="51" t="str">
        <f>IF(AND($N1048&gt;=NORMA!$R$18, $N1048&lt;=NORMA!$S$18),"CUMPLE","NO CUMPLE")</f>
        <v>CUMPLE</v>
      </c>
      <c r="AI1048" s="51" t="str">
        <f>IF($I1048&gt;NORMA!$P$32,"NO CUMPLE","CUMPLE")</f>
        <v>NO CUMPLE</v>
      </c>
    </row>
    <row r="1049" spans="1:35" ht="14.25" customHeight="1" x14ac:dyDescent="0.35">
      <c r="A1049" s="213" t="s">
        <v>122</v>
      </c>
      <c r="B1049" s="217" t="s">
        <v>123</v>
      </c>
      <c r="C1049" s="252">
        <v>40645</v>
      </c>
      <c r="D1049" s="251">
        <v>0.39583333333333298</v>
      </c>
      <c r="E1049" s="246">
        <v>93.3</v>
      </c>
      <c r="F1049" s="246">
        <v>358</v>
      </c>
      <c r="G1049" s="246">
        <v>483</v>
      </c>
      <c r="H1049" s="246">
        <v>33</v>
      </c>
      <c r="I1049" s="247">
        <v>4.5599999999999996</v>
      </c>
      <c r="J1049" s="248">
        <v>3.36</v>
      </c>
      <c r="K1049" s="218">
        <v>21.914000000000001</v>
      </c>
      <c r="L1049" s="248">
        <v>7.9293076404639997</v>
      </c>
      <c r="M1049" s="249">
        <v>0.52</v>
      </c>
      <c r="N1049" s="249">
        <v>7.32</v>
      </c>
      <c r="O1049" s="250">
        <v>46000000</v>
      </c>
      <c r="P1049" s="51" t="str">
        <f>IF(M1049&lt;NORMA!$P$7,"NO CUMPLE","CUMPLE")</f>
        <v>CUMPLE</v>
      </c>
      <c r="Q1049" s="51" t="str">
        <f>IF(E1049&gt;NORMA!$P$8,"NO CUMPLE","CUMPLE")</f>
        <v>CUMPLE</v>
      </c>
      <c r="R1049" s="51" t="str">
        <f>IF(F1049&gt;NORMA!$P$9,"NO CUMPLE","CUMPLE")</f>
        <v>CUMPLE</v>
      </c>
      <c r="S1049" s="51" t="str">
        <f>IF(K1049&gt;NORMA!$P$10,"NO CUMPLE","CUMPLE")</f>
        <v>CUMPLE</v>
      </c>
      <c r="T1049" s="51" t="str">
        <f>IF(J1049&gt;NORMA!$P$11,"NO CUMPLE","CUMPLE")</f>
        <v>CUMPLE</v>
      </c>
      <c r="U1049" s="51" t="str">
        <f>IF(G1049&gt;NORMA!$P$12,"NO CUMPLE","CUMPLE")</f>
        <v>NO CUMPLE</v>
      </c>
      <c r="V1049" s="51" t="str">
        <f>IF(H1049&gt;NORMA!$P$13,"NO CUMPLE","CUMPLE")</f>
        <v>CUMPLE</v>
      </c>
      <c r="W1049" s="51" t="str">
        <f>IF(O1049&gt;NORMA!$P$14,"NO CUMPLE","CUMPLE")</f>
        <v>NO CUMPLE</v>
      </c>
      <c r="X1049" s="51" t="str">
        <f>IF(AND(N1049&gt;=NORMA!$Q$4, N1049&lt;=NORMA!$R$4),"CUMPLE","NO CUMPLE")</f>
        <v>CUMPLE</v>
      </c>
      <c r="Y1049" s="51" t="str">
        <f>IF(I1049&gt;NORMA!$P$16,"NO CUMPLE","CUMPLE")</f>
        <v>NO CUMPLE</v>
      </c>
      <c r="Z1049" s="51" t="str">
        <f>IF($M1049&lt;NORMA!$P$23,"NO CUMPLE","CUMPLE")</f>
        <v>CUMPLE</v>
      </c>
      <c r="AA1049" s="51" t="str">
        <f>IF($E1049&gt;NORMA!$P$24,"NO CUMPLE","CUMPLE")</f>
        <v>NO CUMPLE</v>
      </c>
      <c r="AB1049" s="51" t="str">
        <f>IF($F1049&gt;NORMA!$P$25,"NO CUMPLE","CUMPLE")</f>
        <v>NO CUMPLE</v>
      </c>
      <c r="AC1049" s="51" t="str">
        <f>IF($K1049&gt;NORMA!$P$26,"NO CUMPLE","CUMPLE")</f>
        <v>NO CUMPLE</v>
      </c>
      <c r="AD1049" s="51" t="str">
        <f>IF($J1049&gt;NORMA!$P$27,"NO CUMPLE","CUMPLE")</f>
        <v>NO CUMPLE</v>
      </c>
      <c r="AE1049" s="51" t="str">
        <f>IF($G1049&gt;NORMA!$P$28,"NO CUMPLE","CUMPLE")</f>
        <v>NO CUMPLE</v>
      </c>
      <c r="AF1049" s="51" t="str">
        <f>IF($H1049&gt;NORMA!$P$29,"NO CUMPLE","CUMPLE")</f>
        <v>NO CUMPLE</v>
      </c>
      <c r="AG1049" s="51" t="str">
        <f>IF($O1049&gt;NORMA!$P$30,"NO CUMPLE","CUMPLE")</f>
        <v>NO CUMPLE</v>
      </c>
      <c r="AH1049" s="51" t="str">
        <f>IF(AND($N1049&gt;=NORMA!$R$18, $N1049&lt;=NORMA!$S$18),"CUMPLE","NO CUMPLE")</f>
        <v>CUMPLE</v>
      </c>
      <c r="AI1049" s="51" t="str">
        <f>IF($I1049&gt;NORMA!$P$32,"NO CUMPLE","CUMPLE")</f>
        <v>NO CUMPLE</v>
      </c>
    </row>
    <row r="1050" spans="1:35" ht="14.25" customHeight="1" x14ac:dyDescent="0.35">
      <c r="A1050" s="213" t="s">
        <v>124</v>
      </c>
      <c r="B1050" s="217" t="s">
        <v>123</v>
      </c>
      <c r="C1050" s="252">
        <v>40648</v>
      </c>
      <c r="D1050" s="251">
        <v>0.52083333333333304</v>
      </c>
      <c r="E1050" s="246">
        <v>60.9</v>
      </c>
      <c r="F1050" s="246">
        <v>251</v>
      </c>
      <c r="G1050" s="246">
        <v>747</v>
      </c>
      <c r="H1050" s="246">
        <v>6.7</v>
      </c>
      <c r="I1050" s="247">
        <v>1.93</v>
      </c>
      <c r="J1050" s="248">
        <v>3</v>
      </c>
      <c r="K1050" s="218">
        <v>13.82</v>
      </c>
      <c r="L1050" s="248">
        <v>5.8866892558080002</v>
      </c>
      <c r="M1050" s="249">
        <v>1.87</v>
      </c>
      <c r="N1050" s="249">
        <v>7.8</v>
      </c>
      <c r="O1050" s="250">
        <v>4300000</v>
      </c>
      <c r="P1050" s="51" t="str">
        <f>IF(M1050&lt;NORMA!$P$7,"NO CUMPLE","CUMPLE")</f>
        <v>CUMPLE</v>
      </c>
      <c r="Q1050" s="51" t="str">
        <f>IF(E1050&gt;NORMA!$P$8,"NO CUMPLE","CUMPLE")</f>
        <v>CUMPLE</v>
      </c>
      <c r="R1050" s="51" t="str">
        <f>IF(F1050&gt;NORMA!$P$9,"NO CUMPLE","CUMPLE")</f>
        <v>CUMPLE</v>
      </c>
      <c r="S1050" s="51" t="str">
        <f>IF(K1050&gt;NORMA!$P$10,"NO CUMPLE","CUMPLE")</f>
        <v>CUMPLE</v>
      </c>
      <c r="T1050" s="51" t="str">
        <f>IF(J1050&gt;NORMA!$P$11,"NO CUMPLE","CUMPLE")</f>
        <v>CUMPLE</v>
      </c>
      <c r="U1050" s="51" t="str">
        <f>IF(G1050&gt;NORMA!$P$12,"NO CUMPLE","CUMPLE")</f>
        <v>NO CUMPLE</v>
      </c>
      <c r="V1050" s="51" t="str">
        <f>IF(H1050&gt;NORMA!$P$13,"NO CUMPLE","CUMPLE")</f>
        <v>CUMPLE</v>
      </c>
      <c r="W1050" s="51" t="str">
        <f>IF(O1050&gt;NORMA!$P$14,"NO CUMPLE","CUMPLE")</f>
        <v>NO CUMPLE</v>
      </c>
      <c r="X1050" s="51" t="str">
        <f>IF(AND(N1050&gt;=NORMA!$Q$4, N1050&lt;=NORMA!$R$4),"CUMPLE","NO CUMPLE")</f>
        <v>CUMPLE</v>
      </c>
      <c r="Y1050" s="51" t="str">
        <f>IF(I1050&gt;NORMA!$P$16,"NO CUMPLE","CUMPLE")</f>
        <v>CUMPLE</v>
      </c>
      <c r="Z1050" s="51" t="str">
        <f>IF($M1050&lt;NORMA!$P$23,"NO CUMPLE","CUMPLE")</f>
        <v>CUMPLE</v>
      </c>
      <c r="AA1050" s="51" t="str">
        <f>IF($E1050&gt;NORMA!$P$24,"NO CUMPLE","CUMPLE")</f>
        <v>NO CUMPLE</v>
      </c>
      <c r="AB1050" s="51" t="str">
        <f>IF($F1050&gt;NORMA!$P$25,"NO CUMPLE","CUMPLE")</f>
        <v>NO CUMPLE</v>
      </c>
      <c r="AC1050" s="51" t="str">
        <f>IF($K1050&gt;NORMA!$P$26,"NO CUMPLE","CUMPLE")</f>
        <v>NO CUMPLE</v>
      </c>
      <c r="AD1050" s="51" t="str">
        <f>IF($J1050&gt;NORMA!$P$27,"NO CUMPLE","CUMPLE")</f>
        <v>CUMPLE</v>
      </c>
      <c r="AE1050" s="51" t="str">
        <f>IF($G1050&gt;NORMA!$P$28,"NO CUMPLE","CUMPLE")</f>
        <v>NO CUMPLE</v>
      </c>
      <c r="AF1050" s="51" t="str">
        <f>IF($H1050&gt;NORMA!$P$29,"NO CUMPLE","CUMPLE")</f>
        <v>CUMPLE</v>
      </c>
      <c r="AG1050" s="51" t="str">
        <f>IF($O1050&gt;NORMA!$P$30,"NO CUMPLE","CUMPLE")</f>
        <v>NO CUMPLE</v>
      </c>
      <c r="AH1050" s="51" t="str">
        <f>IF(AND($N1050&gt;=NORMA!$R$18, $N1050&lt;=NORMA!$S$18),"CUMPLE","NO CUMPLE")</f>
        <v>CUMPLE</v>
      </c>
      <c r="AI1050" s="51" t="str">
        <f>IF($I1050&gt;NORMA!$P$32,"NO CUMPLE","CUMPLE")</f>
        <v>NO CUMPLE</v>
      </c>
    </row>
    <row r="1051" spans="1:35" ht="14.25" customHeight="1" x14ac:dyDescent="0.35">
      <c r="A1051" s="213" t="s">
        <v>121</v>
      </c>
      <c r="B1051" s="272" t="s">
        <v>123</v>
      </c>
      <c r="C1051" s="252">
        <v>40649</v>
      </c>
      <c r="D1051" s="251">
        <v>0.39583333333333298</v>
      </c>
      <c r="E1051" s="246">
        <v>16.100000000000001</v>
      </c>
      <c r="F1051" s="246">
        <v>102</v>
      </c>
      <c r="G1051" s="246">
        <v>307</v>
      </c>
      <c r="H1051" s="245">
        <v>3.6</v>
      </c>
      <c r="I1051" s="247">
        <v>0.44</v>
      </c>
      <c r="J1051" s="248">
        <v>1.86</v>
      </c>
      <c r="K1051" s="218">
        <v>7.7949999999999999</v>
      </c>
      <c r="L1051" s="248">
        <v>8.2840115955200009</v>
      </c>
      <c r="M1051" s="249">
        <v>1.45</v>
      </c>
      <c r="N1051" s="249">
        <v>7.4</v>
      </c>
      <c r="O1051" s="250">
        <v>150000</v>
      </c>
      <c r="P1051" s="51" t="str">
        <f>IF(M1051&lt;NORMA!$P$7,"NO CUMPLE","CUMPLE")</f>
        <v>CUMPLE</v>
      </c>
      <c r="Q1051" s="51" t="str">
        <f>IF(E1051&gt;NORMA!$P$8,"NO CUMPLE","CUMPLE")</f>
        <v>CUMPLE</v>
      </c>
      <c r="R1051" s="51" t="str">
        <f>IF(F1051&gt;NORMA!$P$9,"NO CUMPLE","CUMPLE")</f>
        <v>CUMPLE</v>
      </c>
      <c r="S1051" s="51" t="str">
        <f>IF(K1051&gt;NORMA!$P$10,"NO CUMPLE","CUMPLE")</f>
        <v>CUMPLE</v>
      </c>
      <c r="T1051" s="51" t="str">
        <f>IF(J1051&gt;NORMA!$P$11,"NO CUMPLE","CUMPLE")</f>
        <v>CUMPLE</v>
      </c>
      <c r="U1051" s="51" t="str">
        <f>IF(G1051&gt;NORMA!$P$12,"NO CUMPLE","CUMPLE")</f>
        <v>NO CUMPLE</v>
      </c>
      <c r="V1051" s="51" t="str">
        <f>IF(H1051&gt;NORMA!$P$13,"NO CUMPLE","CUMPLE")</f>
        <v>CUMPLE</v>
      </c>
      <c r="W1051" s="51" t="str">
        <f>IF(O1051&gt;NORMA!$P$14,"NO CUMPLE","CUMPLE")</f>
        <v>CUMPLE</v>
      </c>
      <c r="X1051" s="51" t="str">
        <f>IF(AND(N1051&gt;=NORMA!$Q$4, N1051&lt;=NORMA!$R$4),"CUMPLE","NO CUMPLE")</f>
        <v>CUMPLE</v>
      </c>
      <c r="Y1051" s="51" t="str">
        <f>IF(I1051&gt;NORMA!$P$16,"NO CUMPLE","CUMPLE")</f>
        <v>CUMPLE</v>
      </c>
      <c r="Z1051" s="51" t="str">
        <f>IF($M1051&lt;NORMA!$P$23,"NO CUMPLE","CUMPLE")</f>
        <v>CUMPLE</v>
      </c>
      <c r="AA1051" s="51" t="str">
        <f>IF($E1051&gt;NORMA!$P$24,"NO CUMPLE","CUMPLE")</f>
        <v>CUMPLE</v>
      </c>
      <c r="AB1051" s="51" t="str">
        <f>IF($F1051&gt;NORMA!$P$25,"NO CUMPLE","CUMPLE")</f>
        <v>NO CUMPLE</v>
      </c>
      <c r="AC1051" s="51" t="str">
        <f>IF($K1051&gt;NORMA!$P$26,"NO CUMPLE","CUMPLE")</f>
        <v>CUMPLE</v>
      </c>
      <c r="AD1051" s="51" t="str">
        <f>IF($J1051&gt;NORMA!$P$27,"NO CUMPLE","CUMPLE")</f>
        <v>CUMPLE</v>
      </c>
      <c r="AE1051" s="51" t="str">
        <f>IF($G1051&gt;NORMA!$P$28,"NO CUMPLE","CUMPLE")</f>
        <v>NO CUMPLE</v>
      </c>
      <c r="AF1051" s="51" t="str">
        <f>IF($H1051&gt;NORMA!$P$29,"NO CUMPLE","CUMPLE")</f>
        <v>CUMPLE</v>
      </c>
      <c r="AG1051" s="51" t="str">
        <f>IF($O1051&gt;NORMA!$P$30,"NO CUMPLE","CUMPLE")</f>
        <v>NO CUMPLE</v>
      </c>
      <c r="AH1051" s="51" t="str">
        <f>IF(AND($N1051&gt;=NORMA!$R$18, $N1051&lt;=NORMA!$S$18),"CUMPLE","NO CUMPLE")</f>
        <v>CUMPLE</v>
      </c>
      <c r="AI1051" s="51" t="str">
        <f>IF($I1051&gt;NORMA!$P$32,"NO CUMPLE","CUMPLE")</f>
        <v>CUMPLE</v>
      </c>
    </row>
    <row r="1052" spans="1:35" ht="14.25" customHeight="1" x14ac:dyDescent="0.35">
      <c r="A1052" s="213" t="s">
        <v>125</v>
      </c>
      <c r="B1052" s="217" t="s">
        <v>123</v>
      </c>
      <c r="C1052" s="252">
        <v>40651</v>
      </c>
      <c r="D1052" s="251">
        <v>0.16666666666666699</v>
      </c>
      <c r="E1052" s="246">
        <v>6.7</v>
      </c>
      <c r="F1052" s="246">
        <v>110</v>
      </c>
      <c r="G1052" s="246">
        <v>230</v>
      </c>
      <c r="H1052" s="245">
        <v>3.6</v>
      </c>
      <c r="I1052" s="247">
        <v>0.41</v>
      </c>
      <c r="J1052" s="248">
        <v>1.23</v>
      </c>
      <c r="K1052" s="218">
        <v>7.9450000000000003</v>
      </c>
      <c r="L1052" s="248">
        <v>7.9430163923199997</v>
      </c>
      <c r="M1052" s="249">
        <v>1.1499999999999999</v>
      </c>
      <c r="N1052" s="249">
        <v>7.33</v>
      </c>
      <c r="O1052" s="250">
        <v>30000</v>
      </c>
      <c r="P1052" s="51" t="str">
        <f>IF(M1052&lt;NORMA!$P$7,"NO CUMPLE","CUMPLE")</f>
        <v>CUMPLE</v>
      </c>
      <c r="Q1052" s="51" t="str">
        <f>IF(E1052&gt;NORMA!$P$8,"NO CUMPLE","CUMPLE")</f>
        <v>CUMPLE</v>
      </c>
      <c r="R1052" s="51" t="str">
        <f>IF(F1052&gt;NORMA!$P$9,"NO CUMPLE","CUMPLE")</f>
        <v>CUMPLE</v>
      </c>
      <c r="S1052" s="51" t="str">
        <f>IF(K1052&gt;NORMA!$P$10,"NO CUMPLE","CUMPLE")</f>
        <v>CUMPLE</v>
      </c>
      <c r="T1052" s="51" t="str">
        <f>IF(J1052&gt;NORMA!$P$11,"NO CUMPLE","CUMPLE")</f>
        <v>CUMPLE</v>
      </c>
      <c r="U1052" s="51" t="str">
        <f>IF(G1052&gt;NORMA!$P$12,"NO CUMPLE","CUMPLE")</f>
        <v>CUMPLE</v>
      </c>
      <c r="V1052" s="51" t="str">
        <f>IF(H1052&gt;NORMA!$P$13,"NO CUMPLE","CUMPLE")</f>
        <v>CUMPLE</v>
      </c>
      <c r="W1052" s="51" t="str">
        <f>IF(O1052&gt;NORMA!$P$14,"NO CUMPLE","CUMPLE")</f>
        <v>CUMPLE</v>
      </c>
      <c r="X1052" s="51" t="str">
        <f>IF(AND(N1052&gt;=NORMA!$Q$4, N1052&lt;=NORMA!$R$4),"CUMPLE","NO CUMPLE")</f>
        <v>CUMPLE</v>
      </c>
      <c r="Y1052" s="51" t="str">
        <f>IF(I1052&gt;NORMA!$P$16,"NO CUMPLE","CUMPLE")</f>
        <v>CUMPLE</v>
      </c>
      <c r="Z1052" s="51" t="str">
        <f>IF($M1052&lt;NORMA!$P$23,"NO CUMPLE","CUMPLE")</f>
        <v>CUMPLE</v>
      </c>
      <c r="AA1052" s="51" t="str">
        <f>IF($E1052&gt;NORMA!$P$24,"NO CUMPLE","CUMPLE")</f>
        <v>CUMPLE</v>
      </c>
      <c r="AB1052" s="51" t="str">
        <f>IF($F1052&gt;NORMA!$P$25,"NO CUMPLE","CUMPLE")</f>
        <v>NO CUMPLE</v>
      </c>
      <c r="AC1052" s="51" t="str">
        <f>IF($K1052&gt;NORMA!$P$26,"NO CUMPLE","CUMPLE")</f>
        <v>CUMPLE</v>
      </c>
      <c r="AD1052" s="51" t="str">
        <f>IF($J1052&gt;NORMA!$P$27,"NO CUMPLE","CUMPLE")</f>
        <v>CUMPLE</v>
      </c>
      <c r="AE1052" s="51" t="str">
        <f>IF($G1052&gt;NORMA!$P$28,"NO CUMPLE","CUMPLE")</f>
        <v>NO CUMPLE</v>
      </c>
      <c r="AF1052" s="51" t="str">
        <f>IF($H1052&gt;NORMA!$P$29,"NO CUMPLE","CUMPLE")</f>
        <v>CUMPLE</v>
      </c>
      <c r="AG1052" s="51" t="str">
        <f>IF($O1052&gt;NORMA!$P$30,"NO CUMPLE","CUMPLE")</f>
        <v>CUMPLE</v>
      </c>
      <c r="AH1052" s="51" t="str">
        <f>IF(AND($N1052&gt;=NORMA!$R$18, $N1052&lt;=NORMA!$S$18),"CUMPLE","NO CUMPLE")</f>
        <v>CUMPLE</v>
      </c>
      <c r="AI1052" s="51" t="str">
        <f>IF($I1052&gt;NORMA!$P$32,"NO CUMPLE","CUMPLE")</f>
        <v>CUMPLE</v>
      </c>
    </row>
    <row r="1053" spans="1:35" ht="14.25" customHeight="1" x14ac:dyDescent="0.35">
      <c r="A1053" s="213" t="s">
        <v>124</v>
      </c>
      <c r="B1053" s="217" t="s">
        <v>123</v>
      </c>
      <c r="C1053" s="252">
        <v>40658</v>
      </c>
      <c r="D1053" s="251">
        <v>0.33333333333333298</v>
      </c>
      <c r="E1053" s="246">
        <v>37.799999999999997</v>
      </c>
      <c r="F1053" s="246">
        <v>323</v>
      </c>
      <c r="G1053" s="246">
        <v>185</v>
      </c>
      <c r="H1053" s="246">
        <v>5.7</v>
      </c>
      <c r="I1053" s="247">
        <v>1.38</v>
      </c>
      <c r="J1053" s="248">
        <v>1.52</v>
      </c>
      <c r="K1053" s="218">
        <v>13.79</v>
      </c>
      <c r="L1053" s="248">
        <v>9.1501354228319993</v>
      </c>
      <c r="M1053" s="249">
        <v>0.47</v>
      </c>
      <c r="N1053" s="249">
        <v>7.44</v>
      </c>
      <c r="O1053" s="250">
        <v>2400000</v>
      </c>
      <c r="P1053" s="51" t="str">
        <f>IF(M1053&lt;NORMA!$P$7,"NO CUMPLE","CUMPLE")</f>
        <v>NO CUMPLE</v>
      </c>
      <c r="Q1053" s="51" t="str">
        <f>IF(E1053&gt;NORMA!$P$8,"NO CUMPLE","CUMPLE")</f>
        <v>CUMPLE</v>
      </c>
      <c r="R1053" s="51" t="str">
        <f>IF(F1053&gt;NORMA!$P$9,"NO CUMPLE","CUMPLE")</f>
        <v>CUMPLE</v>
      </c>
      <c r="S1053" s="51" t="str">
        <f>IF(K1053&gt;NORMA!$P$10,"NO CUMPLE","CUMPLE")</f>
        <v>CUMPLE</v>
      </c>
      <c r="T1053" s="51" t="str">
        <f>IF(J1053&gt;NORMA!$P$11,"NO CUMPLE","CUMPLE")</f>
        <v>CUMPLE</v>
      </c>
      <c r="U1053" s="51" t="str">
        <f>IF(G1053&gt;NORMA!$P$12,"NO CUMPLE","CUMPLE")</f>
        <v>CUMPLE</v>
      </c>
      <c r="V1053" s="51" t="str">
        <f>IF(H1053&gt;NORMA!$P$13,"NO CUMPLE","CUMPLE")</f>
        <v>CUMPLE</v>
      </c>
      <c r="W1053" s="51" t="str">
        <f>IF(O1053&gt;NORMA!$P$14,"NO CUMPLE","CUMPLE")</f>
        <v>NO CUMPLE</v>
      </c>
      <c r="X1053" s="51" t="str">
        <f>IF(AND(N1053&gt;=NORMA!$Q$4, N1053&lt;=NORMA!$R$4),"CUMPLE","NO CUMPLE")</f>
        <v>CUMPLE</v>
      </c>
      <c r="Y1053" s="51" t="str">
        <f>IF(I1053&gt;NORMA!$P$16,"NO CUMPLE","CUMPLE")</f>
        <v>CUMPLE</v>
      </c>
      <c r="Z1053" s="51" t="str">
        <f>IF($M1053&lt;NORMA!$P$23,"NO CUMPLE","CUMPLE")</f>
        <v>CUMPLE</v>
      </c>
      <c r="AA1053" s="51" t="str">
        <f>IF($E1053&gt;NORMA!$P$24,"NO CUMPLE","CUMPLE")</f>
        <v>NO CUMPLE</v>
      </c>
      <c r="AB1053" s="51" t="str">
        <f>IF($F1053&gt;NORMA!$P$25,"NO CUMPLE","CUMPLE")</f>
        <v>NO CUMPLE</v>
      </c>
      <c r="AC1053" s="51" t="str">
        <f>IF($K1053&gt;NORMA!$P$26,"NO CUMPLE","CUMPLE")</f>
        <v>NO CUMPLE</v>
      </c>
      <c r="AD1053" s="51" t="str">
        <f>IF($J1053&gt;NORMA!$P$27,"NO CUMPLE","CUMPLE")</f>
        <v>CUMPLE</v>
      </c>
      <c r="AE1053" s="51" t="str">
        <f>IF($G1053&gt;NORMA!$P$28,"NO CUMPLE","CUMPLE")</f>
        <v>NO CUMPLE</v>
      </c>
      <c r="AF1053" s="51" t="str">
        <f>IF($H1053&gt;NORMA!$P$29,"NO CUMPLE","CUMPLE")</f>
        <v>CUMPLE</v>
      </c>
      <c r="AG1053" s="51" t="str">
        <f>IF($O1053&gt;NORMA!$P$30,"NO CUMPLE","CUMPLE")</f>
        <v>NO CUMPLE</v>
      </c>
      <c r="AH1053" s="51" t="str">
        <f>IF(AND($N1053&gt;=NORMA!$R$18, $N1053&lt;=NORMA!$S$18),"CUMPLE","NO CUMPLE")</f>
        <v>CUMPLE</v>
      </c>
      <c r="AI1053" s="51" t="str">
        <f>IF($I1053&gt;NORMA!$P$32,"NO CUMPLE","CUMPLE")</f>
        <v>NO CUMPLE</v>
      </c>
    </row>
    <row r="1054" spans="1:35" ht="14.25" customHeight="1" x14ac:dyDescent="0.35">
      <c r="A1054" s="213" t="s">
        <v>122</v>
      </c>
      <c r="B1054" s="217" t="s">
        <v>123</v>
      </c>
      <c r="C1054" s="252">
        <v>40663</v>
      </c>
      <c r="D1054" s="251">
        <v>0.29166666666666702</v>
      </c>
      <c r="E1054" s="246">
        <v>29.4</v>
      </c>
      <c r="F1054" s="246">
        <v>103</v>
      </c>
      <c r="G1054" s="246">
        <v>153</v>
      </c>
      <c r="H1054" s="246">
        <v>6.2</v>
      </c>
      <c r="I1054" s="247">
        <v>1.31</v>
      </c>
      <c r="J1054" s="248">
        <v>0.03</v>
      </c>
      <c r="K1054" s="218">
        <v>10.331</v>
      </c>
      <c r="L1054" s="248">
        <v>11.0357747779872</v>
      </c>
      <c r="M1054" s="249">
        <v>0.82</v>
      </c>
      <c r="N1054" s="249">
        <v>7.17</v>
      </c>
      <c r="O1054" s="250">
        <v>11000000</v>
      </c>
      <c r="P1054" s="51" t="str">
        <f>IF(M1054&lt;NORMA!$P$7,"NO CUMPLE","CUMPLE")</f>
        <v>CUMPLE</v>
      </c>
      <c r="Q1054" s="51" t="str">
        <f>IF(E1054&gt;NORMA!$P$8,"NO CUMPLE","CUMPLE")</f>
        <v>CUMPLE</v>
      </c>
      <c r="R1054" s="51" t="str">
        <f>IF(F1054&gt;NORMA!$P$9,"NO CUMPLE","CUMPLE")</f>
        <v>CUMPLE</v>
      </c>
      <c r="S1054" s="51" t="str">
        <f>IF(K1054&gt;NORMA!$P$10,"NO CUMPLE","CUMPLE")</f>
        <v>CUMPLE</v>
      </c>
      <c r="T1054" s="51" t="str">
        <f>IF(J1054&gt;NORMA!$P$11,"NO CUMPLE","CUMPLE")</f>
        <v>CUMPLE</v>
      </c>
      <c r="U1054" s="51" t="str">
        <f>IF(G1054&gt;NORMA!$P$12,"NO CUMPLE","CUMPLE")</f>
        <v>CUMPLE</v>
      </c>
      <c r="V1054" s="51" t="str">
        <f>IF(H1054&gt;NORMA!$P$13,"NO CUMPLE","CUMPLE")</f>
        <v>CUMPLE</v>
      </c>
      <c r="W1054" s="51" t="str">
        <f>IF(O1054&gt;NORMA!$P$14,"NO CUMPLE","CUMPLE")</f>
        <v>NO CUMPLE</v>
      </c>
      <c r="X1054" s="51" t="str">
        <f>IF(AND(N1054&gt;=NORMA!$Q$4, N1054&lt;=NORMA!$R$4),"CUMPLE","NO CUMPLE")</f>
        <v>CUMPLE</v>
      </c>
      <c r="Y1054" s="51" t="str">
        <f>IF(I1054&gt;NORMA!$P$16,"NO CUMPLE","CUMPLE")</f>
        <v>CUMPLE</v>
      </c>
      <c r="Z1054" s="51" t="str">
        <f>IF($M1054&lt;NORMA!$P$23,"NO CUMPLE","CUMPLE")</f>
        <v>CUMPLE</v>
      </c>
      <c r="AA1054" s="51" t="str">
        <f>IF($E1054&gt;NORMA!$P$24,"NO CUMPLE","CUMPLE")</f>
        <v>NO CUMPLE</v>
      </c>
      <c r="AB1054" s="51" t="str">
        <f>IF($F1054&gt;NORMA!$P$25,"NO CUMPLE","CUMPLE")</f>
        <v>NO CUMPLE</v>
      </c>
      <c r="AC1054" s="51" t="str">
        <f>IF($K1054&gt;NORMA!$P$26,"NO CUMPLE","CUMPLE")</f>
        <v>NO CUMPLE</v>
      </c>
      <c r="AD1054" s="51" t="str">
        <f>IF($J1054&gt;NORMA!$P$27,"NO CUMPLE","CUMPLE")</f>
        <v>CUMPLE</v>
      </c>
      <c r="AE1054" s="51" t="str">
        <f>IF($G1054&gt;NORMA!$P$28,"NO CUMPLE","CUMPLE")</f>
        <v>NO CUMPLE</v>
      </c>
      <c r="AF1054" s="51" t="str">
        <f>IF($H1054&gt;NORMA!$P$29,"NO CUMPLE","CUMPLE")</f>
        <v>CUMPLE</v>
      </c>
      <c r="AG1054" s="51" t="str">
        <f>IF($O1054&gt;NORMA!$P$30,"NO CUMPLE","CUMPLE")</f>
        <v>NO CUMPLE</v>
      </c>
      <c r="AH1054" s="51" t="str">
        <f>IF(AND($N1054&gt;=NORMA!$R$18, $N1054&lt;=NORMA!$S$18),"CUMPLE","NO CUMPLE")</f>
        <v>CUMPLE</v>
      </c>
      <c r="AI1054" s="51" t="str">
        <f>IF($I1054&gt;NORMA!$P$32,"NO CUMPLE","CUMPLE")</f>
        <v>NO CUMPLE</v>
      </c>
    </row>
    <row r="1055" spans="1:35" ht="14.25" customHeight="1" x14ac:dyDescent="0.35">
      <c r="A1055" s="213" t="s">
        <v>121</v>
      </c>
      <c r="B1055" s="272" t="s">
        <v>123</v>
      </c>
      <c r="C1055" s="252">
        <v>40665</v>
      </c>
      <c r="D1055" s="251">
        <v>0.29166666666666702</v>
      </c>
      <c r="E1055" s="246">
        <v>5.3</v>
      </c>
      <c r="F1055" s="246">
        <v>38.4</v>
      </c>
      <c r="G1055" s="246">
        <v>134</v>
      </c>
      <c r="H1055" s="246">
        <v>41</v>
      </c>
      <c r="I1055" s="247">
        <v>0.83</v>
      </c>
      <c r="J1055" s="248">
        <v>1.2</v>
      </c>
      <c r="K1055" s="218">
        <v>6.0510000000000002</v>
      </c>
      <c r="L1055" s="248">
        <v>13.817141337976</v>
      </c>
      <c r="M1055" s="249">
        <v>0.5</v>
      </c>
      <c r="N1055" s="249">
        <v>7.13</v>
      </c>
      <c r="O1055" s="250">
        <v>2400</v>
      </c>
      <c r="P1055" s="51" t="str">
        <f>IF(M1055&lt;NORMA!$P$7,"NO CUMPLE","CUMPLE")</f>
        <v>CUMPLE</v>
      </c>
      <c r="Q1055" s="51" t="str">
        <f>IF(E1055&gt;NORMA!$P$8,"NO CUMPLE","CUMPLE")</f>
        <v>CUMPLE</v>
      </c>
      <c r="R1055" s="51" t="str">
        <f>IF(F1055&gt;NORMA!$P$9,"NO CUMPLE","CUMPLE")</f>
        <v>CUMPLE</v>
      </c>
      <c r="S1055" s="51" t="str">
        <f>IF(K1055&gt;NORMA!$P$10,"NO CUMPLE","CUMPLE")</f>
        <v>CUMPLE</v>
      </c>
      <c r="T1055" s="51" t="str">
        <f>IF(J1055&gt;NORMA!$P$11,"NO CUMPLE","CUMPLE")</f>
        <v>CUMPLE</v>
      </c>
      <c r="U1055" s="51" t="str">
        <f>IF(G1055&gt;NORMA!$P$12,"NO CUMPLE","CUMPLE")</f>
        <v>CUMPLE</v>
      </c>
      <c r="V1055" s="51" t="str">
        <f>IF(H1055&gt;NORMA!$P$13,"NO CUMPLE","CUMPLE")</f>
        <v>CUMPLE</v>
      </c>
      <c r="W1055" s="51" t="str">
        <f>IF(O1055&gt;NORMA!$P$14,"NO CUMPLE","CUMPLE")</f>
        <v>CUMPLE</v>
      </c>
      <c r="X1055" s="51" t="str">
        <f>IF(AND(N1055&gt;=NORMA!$Q$4, N1055&lt;=NORMA!$R$4),"CUMPLE","NO CUMPLE")</f>
        <v>CUMPLE</v>
      </c>
      <c r="Y1055" s="51" t="str">
        <f>IF(I1055&gt;NORMA!$P$16,"NO CUMPLE","CUMPLE")</f>
        <v>CUMPLE</v>
      </c>
      <c r="Z1055" s="51" t="str">
        <f>IF($M1055&lt;NORMA!$P$23,"NO CUMPLE","CUMPLE")</f>
        <v>CUMPLE</v>
      </c>
      <c r="AA1055" s="51" t="str">
        <f>IF($E1055&gt;NORMA!$P$24,"NO CUMPLE","CUMPLE")</f>
        <v>CUMPLE</v>
      </c>
      <c r="AB1055" s="51" t="str">
        <f>IF($F1055&gt;NORMA!$P$25,"NO CUMPLE","CUMPLE")</f>
        <v>CUMPLE</v>
      </c>
      <c r="AC1055" s="51" t="str">
        <f>IF($K1055&gt;NORMA!$P$26,"NO CUMPLE","CUMPLE")</f>
        <v>CUMPLE</v>
      </c>
      <c r="AD1055" s="51" t="str">
        <f>IF($J1055&gt;NORMA!$P$27,"NO CUMPLE","CUMPLE")</f>
        <v>CUMPLE</v>
      </c>
      <c r="AE1055" s="51" t="str">
        <f>IF($G1055&gt;NORMA!$P$28,"NO CUMPLE","CUMPLE")</f>
        <v>NO CUMPLE</v>
      </c>
      <c r="AF1055" s="51" t="str">
        <f>IF($H1055&gt;NORMA!$P$29,"NO CUMPLE","CUMPLE")</f>
        <v>NO CUMPLE</v>
      </c>
      <c r="AG1055" s="51" t="str">
        <f>IF($O1055&gt;NORMA!$P$30,"NO CUMPLE","CUMPLE")</f>
        <v>CUMPLE</v>
      </c>
      <c r="AH1055" s="51" t="str">
        <f>IF(AND($N1055&gt;=NORMA!$R$18, $N1055&lt;=NORMA!$S$18),"CUMPLE","NO CUMPLE")</f>
        <v>CUMPLE</v>
      </c>
      <c r="AI1055" s="51" t="str">
        <f>IF($I1055&gt;NORMA!$P$32,"NO CUMPLE","CUMPLE")</f>
        <v>CUMPLE</v>
      </c>
    </row>
    <row r="1056" spans="1:35" ht="14.25" customHeight="1" x14ac:dyDescent="0.35">
      <c r="A1056" s="213" t="s">
        <v>125</v>
      </c>
      <c r="B1056" s="217" t="s">
        <v>123</v>
      </c>
      <c r="C1056" s="252">
        <v>40668</v>
      </c>
      <c r="D1056" s="251">
        <v>0.5</v>
      </c>
      <c r="E1056" s="246">
        <v>69.8</v>
      </c>
      <c r="F1056" s="246">
        <v>196</v>
      </c>
      <c r="G1056" s="246">
        <v>124</v>
      </c>
      <c r="H1056" s="246">
        <v>13.1</v>
      </c>
      <c r="I1056" s="247">
        <v>3.03</v>
      </c>
      <c r="J1056" s="248">
        <v>2.5</v>
      </c>
      <c r="K1056" s="218">
        <v>19.414999999999999</v>
      </c>
      <c r="L1056" s="248">
        <v>14.526012893560001</v>
      </c>
      <c r="M1056" s="249">
        <v>0.46</v>
      </c>
      <c r="N1056" s="249">
        <v>7.74</v>
      </c>
      <c r="O1056" s="250">
        <v>110000000</v>
      </c>
      <c r="P1056" s="51" t="str">
        <f>IF(M1056&lt;NORMA!$P$7,"NO CUMPLE","CUMPLE")</f>
        <v>NO CUMPLE</v>
      </c>
      <c r="Q1056" s="51" t="str">
        <f>IF(E1056&gt;NORMA!$P$8,"NO CUMPLE","CUMPLE")</f>
        <v>CUMPLE</v>
      </c>
      <c r="R1056" s="51" t="str">
        <f>IF(F1056&gt;NORMA!$P$9,"NO CUMPLE","CUMPLE")</f>
        <v>CUMPLE</v>
      </c>
      <c r="S1056" s="51" t="str">
        <f>IF(K1056&gt;NORMA!$P$10,"NO CUMPLE","CUMPLE")</f>
        <v>CUMPLE</v>
      </c>
      <c r="T1056" s="51" t="str">
        <f>IF(J1056&gt;NORMA!$P$11,"NO CUMPLE","CUMPLE")</f>
        <v>CUMPLE</v>
      </c>
      <c r="U1056" s="51" t="str">
        <f>IF(G1056&gt;NORMA!$P$12,"NO CUMPLE","CUMPLE")</f>
        <v>CUMPLE</v>
      </c>
      <c r="V1056" s="51" t="str">
        <f>IF(H1056&gt;NORMA!$P$13,"NO CUMPLE","CUMPLE")</f>
        <v>CUMPLE</v>
      </c>
      <c r="W1056" s="51" t="str">
        <f>IF(O1056&gt;NORMA!$P$14,"NO CUMPLE","CUMPLE")</f>
        <v>NO CUMPLE</v>
      </c>
      <c r="X1056" s="51" t="str">
        <f>IF(AND(N1056&gt;=NORMA!$Q$4, N1056&lt;=NORMA!$R$4),"CUMPLE","NO CUMPLE")</f>
        <v>CUMPLE</v>
      </c>
      <c r="Y1056" s="51" t="str">
        <f>IF(I1056&gt;NORMA!$P$16,"NO CUMPLE","CUMPLE")</f>
        <v>NO CUMPLE</v>
      </c>
      <c r="Z1056" s="51" t="str">
        <f>IF($M1056&lt;NORMA!$P$23,"NO CUMPLE","CUMPLE")</f>
        <v>CUMPLE</v>
      </c>
      <c r="AA1056" s="51" t="str">
        <f>IF($E1056&gt;NORMA!$P$24,"NO CUMPLE","CUMPLE")</f>
        <v>NO CUMPLE</v>
      </c>
      <c r="AB1056" s="51" t="str">
        <f>IF($F1056&gt;NORMA!$P$25,"NO CUMPLE","CUMPLE")</f>
        <v>NO CUMPLE</v>
      </c>
      <c r="AC1056" s="51" t="str">
        <f>IF($K1056&gt;NORMA!$P$26,"NO CUMPLE","CUMPLE")</f>
        <v>NO CUMPLE</v>
      </c>
      <c r="AD1056" s="51" t="str">
        <f>IF($J1056&gt;NORMA!$P$27,"NO CUMPLE","CUMPLE")</f>
        <v>CUMPLE</v>
      </c>
      <c r="AE1056" s="51" t="str">
        <f>IF($G1056&gt;NORMA!$P$28,"NO CUMPLE","CUMPLE")</f>
        <v>NO CUMPLE</v>
      </c>
      <c r="AF1056" s="51" t="str">
        <f>IF($H1056&gt;NORMA!$P$29,"NO CUMPLE","CUMPLE")</f>
        <v>NO CUMPLE</v>
      </c>
      <c r="AG1056" s="51" t="str">
        <f>IF($O1056&gt;NORMA!$P$30,"NO CUMPLE","CUMPLE")</f>
        <v>NO CUMPLE</v>
      </c>
      <c r="AH1056" s="51" t="str">
        <f>IF(AND($N1056&gt;=NORMA!$R$18, $N1056&lt;=NORMA!$S$18),"CUMPLE","NO CUMPLE")</f>
        <v>CUMPLE</v>
      </c>
      <c r="AI1056" s="51" t="str">
        <f>IF($I1056&gt;NORMA!$P$32,"NO CUMPLE","CUMPLE")</f>
        <v>NO CUMPLE</v>
      </c>
    </row>
    <row r="1057" spans="1:35" ht="14.25" customHeight="1" x14ac:dyDescent="0.35">
      <c r="A1057" s="213" t="s">
        <v>124</v>
      </c>
      <c r="B1057" s="217" t="s">
        <v>123</v>
      </c>
      <c r="C1057" s="252">
        <v>40669</v>
      </c>
      <c r="D1057" s="251">
        <v>4.1666666666666699E-2</v>
      </c>
      <c r="E1057" s="246">
        <v>38.9</v>
      </c>
      <c r="F1057" s="246">
        <v>127</v>
      </c>
      <c r="G1057" s="246">
        <v>119</v>
      </c>
      <c r="H1057" s="246">
        <v>6.6</v>
      </c>
      <c r="I1057" s="247">
        <v>2.69</v>
      </c>
      <c r="J1057" s="248">
        <v>1.98</v>
      </c>
      <c r="K1057" s="218">
        <v>17.36</v>
      </c>
      <c r="L1057" s="248">
        <v>8.2917603836799998</v>
      </c>
      <c r="M1057" s="249">
        <v>1.1000000000000001</v>
      </c>
      <c r="N1057" s="249">
        <v>7.44</v>
      </c>
      <c r="O1057" s="250">
        <v>1100000</v>
      </c>
      <c r="P1057" s="51" t="str">
        <f>IF(M1057&lt;NORMA!$P$7,"NO CUMPLE","CUMPLE")</f>
        <v>CUMPLE</v>
      </c>
      <c r="Q1057" s="51" t="str">
        <f>IF(E1057&gt;NORMA!$P$8,"NO CUMPLE","CUMPLE")</f>
        <v>CUMPLE</v>
      </c>
      <c r="R1057" s="51" t="str">
        <f>IF(F1057&gt;NORMA!$P$9,"NO CUMPLE","CUMPLE")</f>
        <v>CUMPLE</v>
      </c>
      <c r="S1057" s="51" t="str">
        <f>IF(K1057&gt;NORMA!$P$10,"NO CUMPLE","CUMPLE")</f>
        <v>CUMPLE</v>
      </c>
      <c r="T1057" s="51" t="str">
        <f>IF(J1057&gt;NORMA!$P$11,"NO CUMPLE","CUMPLE")</f>
        <v>CUMPLE</v>
      </c>
      <c r="U1057" s="51" t="str">
        <f>IF(G1057&gt;NORMA!$P$12,"NO CUMPLE","CUMPLE")</f>
        <v>CUMPLE</v>
      </c>
      <c r="V1057" s="51" t="str">
        <f>IF(H1057&gt;NORMA!$P$13,"NO CUMPLE","CUMPLE")</f>
        <v>CUMPLE</v>
      </c>
      <c r="W1057" s="51" t="str">
        <f>IF(O1057&gt;NORMA!$P$14,"NO CUMPLE","CUMPLE")</f>
        <v>NO CUMPLE</v>
      </c>
      <c r="X1057" s="51" t="str">
        <f>IF(AND(N1057&gt;=NORMA!$Q$4, N1057&lt;=NORMA!$R$4),"CUMPLE","NO CUMPLE")</f>
        <v>CUMPLE</v>
      </c>
      <c r="Y1057" s="51" t="str">
        <f>IF(I1057&gt;NORMA!$P$16,"NO CUMPLE","CUMPLE")</f>
        <v>CUMPLE</v>
      </c>
      <c r="Z1057" s="51" t="str">
        <f>IF($M1057&lt;NORMA!$P$23,"NO CUMPLE","CUMPLE")</f>
        <v>CUMPLE</v>
      </c>
      <c r="AA1057" s="51" t="str">
        <f>IF($E1057&gt;NORMA!$P$24,"NO CUMPLE","CUMPLE")</f>
        <v>NO CUMPLE</v>
      </c>
      <c r="AB1057" s="51" t="str">
        <f>IF($F1057&gt;NORMA!$P$25,"NO CUMPLE","CUMPLE")</f>
        <v>NO CUMPLE</v>
      </c>
      <c r="AC1057" s="51" t="str">
        <f>IF($K1057&gt;NORMA!$P$26,"NO CUMPLE","CUMPLE")</f>
        <v>NO CUMPLE</v>
      </c>
      <c r="AD1057" s="51" t="str">
        <f>IF($J1057&gt;NORMA!$P$27,"NO CUMPLE","CUMPLE")</f>
        <v>CUMPLE</v>
      </c>
      <c r="AE1057" s="51" t="str">
        <f>IF($G1057&gt;NORMA!$P$28,"NO CUMPLE","CUMPLE")</f>
        <v>NO CUMPLE</v>
      </c>
      <c r="AF1057" s="51" t="str">
        <f>IF($H1057&gt;NORMA!$P$29,"NO CUMPLE","CUMPLE")</f>
        <v>CUMPLE</v>
      </c>
      <c r="AG1057" s="51" t="str">
        <f>IF($O1057&gt;NORMA!$P$30,"NO CUMPLE","CUMPLE")</f>
        <v>NO CUMPLE</v>
      </c>
      <c r="AH1057" s="51" t="str">
        <f>IF(AND($N1057&gt;=NORMA!$R$18, $N1057&lt;=NORMA!$S$18),"CUMPLE","NO CUMPLE")</f>
        <v>CUMPLE</v>
      </c>
      <c r="AI1057" s="51" t="str">
        <f>IF($I1057&gt;NORMA!$P$32,"NO CUMPLE","CUMPLE")</f>
        <v>NO CUMPLE</v>
      </c>
    </row>
    <row r="1058" spans="1:35" ht="14.25" customHeight="1" x14ac:dyDescent="0.35">
      <c r="A1058" s="213" t="s">
        <v>121</v>
      </c>
      <c r="B1058" s="272" t="s">
        <v>123</v>
      </c>
      <c r="C1058" s="252">
        <v>40680</v>
      </c>
      <c r="D1058" s="251">
        <v>0.14583333333333301</v>
      </c>
      <c r="E1058" s="246">
        <v>7.1</v>
      </c>
      <c r="F1058" s="246">
        <v>39.200000000000003</v>
      </c>
      <c r="G1058" s="246">
        <v>173</v>
      </c>
      <c r="H1058" s="246">
        <v>3.8</v>
      </c>
      <c r="I1058" s="247">
        <v>1</v>
      </c>
      <c r="J1058" s="248">
        <v>0.85</v>
      </c>
      <c r="K1058" s="218">
        <v>5.9</v>
      </c>
      <c r="L1058" s="248">
        <v>6.7019195603200004</v>
      </c>
      <c r="M1058" s="249">
        <v>4.75</v>
      </c>
      <c r="N1058" s="249">
        <v>7.19</v>
      </c>
      <c r="O1058" s="250">
        <v>300000</v>
      </c>
      <c r="P1058" s="51" t="str">
        <f>IF(M1058&lt;NORMA!$P$7,"NO CUMPLE","CUMPLE")</f>
        <v>CUMPLE</v>
      </c>
      <c r="Q1058" s="51" t="str">
        <f>IF(E1058&gt;NORMA!$P$8,"NO CUMPLE","CUMPLE")</f>
        <v>CUMPLE</v>
      </c>
      <c r="R1058" s="51" t="str">
        <f>IF(F1058&gt;NORMA!$P$9,"NO CUMPLE","CUMPLE")</f>
        <v>CUMPLE</v>
      </c>
      <c r="S1058" s="51" t="str">
        <f>IF(K1058&gt;NORMA!$P$10,"NO CUMPLE","CUMPLE")</f>
        <v>CUMPLE</v>
      </c>
      <c r="T1058" s="51" t="str">
        <f>IF(J1058&gt;NORMA!$P$11,"NO CUMPLE","CUMPLE")</f>
        <v>CUMPLE</v>
      </c>
      <c r="U1058" s="51" t="str">
        <f>IF(G1058&gt;NORMA!$P$12,"NO CUMPLE","CUMPLE")</f>
        <v>CUMPLE</v>
      </c>
      <c r="V1058" s="51" t="str">
        <f>IF(H1058&gt;NORMA!$P$13,"NO CUMPLE","CUMPLE")</f>
        <v>CUMPLE</v>
      </c>
      <c r="W1058" s="51" t="str">
        <f>IF(O1058&gt;NORMA!$P$14,"NO CUMPLE","CUMPLE")</f>
        <v>CUMPLE</v>
      </c>
      <c r="X1058" s="51" t="str">
        <f>IF(AND(N1058&gt;=NORMA!$Q$4, N1058&lt;=NORMA!$R$4),"CUMPLE","NO CUMPLE")</f>
        <v>CUMPLE</v>
      </c>
      <c r="Y1058" s="51" t="str">
        <f>IF(I1058&gt;NORMA!$P$16,"NO CUMPLE","CUMPLE")</f>
        <v>CUMPLE</v>
      </c>
      <c r="Z1058" s="51" t="str">
        <f>IF($M1058&lt;NORMA!$P$23,"NO CUMPLE","CUMPLE")</f>
        <v>CUMPLE</v>
      </c>
      <c r="AA1058" s="51" t="str">
        <f>IF($E1058&gt;NORMA!$P$24,"NO CUMPLE","CUMPLE")</f>
        <v>CUMPLE</v>
      </c>
      <c r="AB1058" s="51" t="str">
        <f>IF($F1058&gt;NORMA!$P$25,"NO CUMPLE","CUMPLE")</f>
        <v>CUMPLE</v>
      </c>
      <c r="AC1058" s="51" t="str">
        <f>IF($K1058&gt;NORMA!$P$26,"NO CUMPLE","CUMPLE")</f>
        <v>CUMPLE</v>
      </c>
      <c r="AD1058" s="51" t="str">
        <f>IF($J1058&gt;NORMA!$P$27,"NO CUMPLE","CUMPLE")</f>
        <v>CUMPLE</v>
      </c>
      <c r="AE1058" s="51" t="str">
        <f>IF($G1058&gt;NORMA!$P$28,"NO CUMPLE","CUMPLE")</f>
        <v>NO CUMPLE</v>
      </c>
      <c r="AF1058" s="51" t="str">
        <f>IF($H1058&gt;NORMA!$P$29,"NO CUMPLE","CUMPLE")</f>
        <v>CUMPLE</v>
      </c>
      <c r="AG1058" s="51" t="str">
        <f>IF($O1058&gt;NORMA!$P$30,"NO CUMPLE","CUMPLE")</f>
        <v>NO CUMPLE</v>
      </c>
      <c r="AH1058" s="51" t="str">
        <f>IF(AND($N1058&gt;=NORMA!$R$18, $N1058&lt;=NORMA!$S$18),"CUMPLE","NO CUMPLE")</f>
        <v>CUMPLE</v>
      </c>
      <c r="AI1058" s="51" t="str">
        <f>IF($I1058&gt;NORMA!$P$32,"NO CUMPLE","CUMPLE")</f>
        <v>CUMPLE</v>
      </c>
    </row>
    <row r="1059" spans="1:35" ht="14.25" customHeight="1" x14ac:dyDescent="0.35">
      <c r="A1059" s="213" t="s">
        <v>122</v>
      </c>
      <c r="B1059" s="217" t="s">
        <v>123</v>
      </c>
      <c r="C1059" s="252">
        <v>40683</v>
      </c>
      <c r="D1059" s="251">
        <v>4.1666666666666699E-2</v>
      </c>
      <c r="E1059" s="246">
        <v>58.9</v>
      </c>
      <c r="F1059" s="246">
        <v>206</v>
      </c>
      <c r="G1059" s="246">
        <v>310</v>
      </c>
      <c r="H1059" s="246">
        <v>33</v>
      </c>
      <c r="I1059" s="247">
        <v>2.97</v>
      </c>
      <c r="J1059" s="248">
        <v>1.86</v>
      </c>
      <c r="K1059" s="243">
        <v>13.8</v>
      </c>
      <c r="L1059" s="248">
        <v>14.492560130392</v>
      </c>
      <c r="M1059" s="249">
        <v>0.48</v>
      </c>
      <c r="N1059" s="249">
        <v>7.72</v>
      </c>
      <c r="O1059" s="250">
        <v>2300000</v>
      </c>
      <c r="P1059" s="51" t="str">
        <f>IF(M1059&lt;NORMA!$P$7,"NO CUMPLE","CUMPLE")</f>
        <v>NO CUMPLE</v>
      </c>
      <c r="Q1059" s="51" t="str">
        <f>IF(E1059&gt;NORMA!$P$8,"NO CUMPLE","CUMPLE")</f>
        <v>CUMPLE</v>
      </c>
      <c r="R1059" s="51" t="str">
        <f>IF(F1059&gt;NORMA!$P$9,"NO CUMPLE","CUMPLE")</f>
        <v>CUMPLE</v>
      </c>
      <c r="S1059" s="51" t="str">
        <f>IF(K1059&gt;NORMA!$P$10,"NO CUMPLE","CUMPLE")</f>
        <v>CUMPLE</v>
      </c>
      <c r="T1059" s="51" t="str">
        <f>IF(J1059&gt;NORMA!$P$11,"NO CUMPLE","CUMPLE")</f>
        <v>CUMPLE</v>
      </c>
      <c r="U1059" s="51" t="str">
        <f>IF(G1059&gt;NORMA!$P$12,"NO CUMPLE","CUMPLE")</f>
        <v>NO CUMPLE</v>
      </c>
      <c r="V1059" s="51" t="str">
        <f>IF(H1059&gt;NORMA!$P$13,"NO CUMPLE","CUMPLE")</f>
        <v>CUMPLE</v>
      </c>
      <c r="W1059" s="51" t="str">
        <f>IF(O1059&gt;NORMA!$P$14,"NO CUMPLE","CUMPLE")</f>
        <v>NO CUMPLE</v>
      </c>
      <c r="X1059" s="51" t="str">
        <f>IF(AND(N1059&gt;=NORMA!$Q$4, N1059&lt;=NORMA!$R$4),"CUMPLE","NO CUMPLE")</f>
        <v>CUMPLE</v>
      </c>
      <c r="Y1059" s="51" t="str">
        <f>IF(I1059&gt;NORMA!$P$16,"NO CUMPLE","CUMPLE")</f>
        <v>CUMPLE</v>
      </c>
      <c r="Z1059" s="51" t="str">
        <f>IF($M1059&lt;NORMA!$P$23,"NO CUMPLE","CUMPLE")</f>
        <v>CUMPLE</v>
      </c>
      <c r="AA1059" s="51" t="str">
        <f>IF($E1059&gt;NORMA!$P$24,"NO CUMPLE","CUMPLE")</f>
        <v>NO CUMPLE</v>
      </c>
      <c r="AB1059" s="51" t="str">
        <f>IF($F1059&gt;NORMA!$P$25,"NO CUMPLE","CUMPLE")</f>
        <v>NO CUMPLE</v>
      </c>
      <c r="AC1059" s="51" t="str">
        <f>IF($K1059&gt;NORMA!$P$26,"NO CUMPLE","CUMPLE")</f>
        <v>NO CUMPLE</v>
      </c>
      <c r="AD1059" s="51" t="str">
        <f>IF($J1059&gt;NORMA!$P$27,"NO CUMPLE","CUMPLE")</f>
        <v>CUMPLE</v>
      </c>
      <c r="AE1059" s="51" t="str">
        <f>IF($G1059&gt;NORMA!$P$28,"NO CUMPLE","CUMPLE")</f>
        <v>NO CUMPLE</v>
      </c>
      <c r="AF1059" s="51" t="str">
        <f>IF($H1059&gt;NORMA!$P$29,"NO CUMPLE","CUMPLE")</f>
        <v>NO CUMPLE</v>
      </c>
      <c r="AG1059" s="51" t="str">
        <f>IF($O1059&gt;NORMA!$P$30,"NO CUMPLE","CUMPLE")</f>
        <v>NO CUMPLE</v>
      </c>
      <c r="AH1059" s="51" t="str">
        <f>IF(AND($N1059&gt;=NORMA!$R$18, $N1059&lt;=NORMA!$S$18),"CUMPLE","NO CUMPLE")</f>
        <v>CUMPLE</v>
      </c>
      <c r="AI1059" s="51" t="str">
        <f>IF($I1059&gt;NORMA!$P$32,"NO CUMPLE","CUMPLE")</f>
        <v>NO CUMPLE</v>
      </c>
    </row>
    <row r="1060" spans="1:35" ht="14.25" customHeight="1" x14ac:dyDescent="0.35">
      <c r="A1060" s="213" t="s">
        <v>121</v>
      </c>
      <c r="B1060" s="272" t="s">
        <v>123</v>
      </c>
      <c r="C1060" s="240">
        <v>40703</v>
      </c>
      <c r="D1060" s="241">
        <v>0.375</v>
      </c>
      <c r="E1060" s="216">
        <v>8.6999999999999993</v>
      </c>
      <c r="F1060" s="216">
        <v>182</v>
      </c>
      <c r="G1060" s="216">
        <v>78</v>
      </c>
      <c r="H1060" s="245">
        <v>3.6</v>
      </c>
      <c r="I1060" s="218">
        <v>0.49</v>
      </c>
      <c r="J1060" s="242">
        <v>1.04</v>
      </c>
      <c r="K1060" s="218">
        <v>5.92</v>
      </c>
      <c r="L1060" s="242">
        <v>11.33994519408</v>
      </c>
      <c r="M1060" s="243">
        <v>1.03</v>
      </c>
      <c r="N1060" s="243">
        <v>7.15</v>
      </c>
      <c r="O1060" s="244">
        <v>30000</v>
      </c>
      <c r="P1060" s="51" t="str">
        <f>IF(M1060&lt;NORMA!$P$7,"NO CUMPLE","CUMPLE")</f>
        <v>CUMPLE</v>
      </c>
      <c r="Q1060" s="51" t="str">
        <f>IF(E1060&gt;NORMA!$P$8,"NO CUMPLE","CUMPLE")</f>
        <v>CUMPLE</v>
      </c>
      <c r="R1060" s="51" t="str">
        <f>IF(F1060&gt;NORMA!$P$9,"NO CUMPLE","CUMPLE")</f>
        <v>CUMPLE</v>
      </c>
      <c r="S1060" s="51" t="str">
        <f>IF(K1060&gt;NORMA!$P$10,"NO CUMPLE","CUMPLE")</f>
        <v>CUMPLE</v>
      </c>
      <c r="T1060" s="51" t="str">
        <f>IF(J1060&gt;NORMA!$P$11,"NO CUMPLE","CUMPLE")</f>
        <v>CUMPLE</v>
      </c>
      <c r="U1060" s="51" t="str">
        <f>IF(G1060&gt;NORMA!$P$12,"NO CUMPLE","CUMPLE")</f>
        <v>CUMPLE</v>
      </c>
      <c r="V1060" s="51" t="str">
        <f>IF(H1060&gt;NORMA!$P$13,"NO CUMPLE","CUMPLE")</f>
        <v>CUMPLE</v>
      </c>
      <c r="W1060" s="51" t="str">
        <f>IF(O1060&gt;NORMA!$P$14,"NO CUMPLE","CUMPLE")</f>
        <v>CUMPLE</v>
      </c>
      <c r="X1060" s="51" t="str">
        <f>IF(AND(N1060&gt;=NORMA!$Q$4, N1060&lt;=NORMA!$R$4),"CUMPLE","NO CUMPLE")</f>
        <v>CUMPLE</v>
      </c>
      <c r="Y1060" s="51" t="str">
        <f>IF(I1060&gt;NORMA!$P$16,"NO CUMPLE","CUMPLE")</f>
        <v>CUMPLE</v>
      </c>
      <c r="Z1060" s="51" t="str">
        <f>IF($M1060&lt;NORMA!$P$23,"NO CUMPLE","CUMPLE")</f>
        <v>CUMPLE</v>
      </c>
      <c r="AA1060" s="51" t="str">
        <f>IF($E1060&gt;NORMA!$P$24,"NO CUMPLE","CUMPLE")</f>
        <v>CUMPLE</v>
      </c>
      <c r="AB1060" s="51" t="str">
        <f>IF($F1060&gt;NORMA!$P$25,"NO CUMPLE","CUMPLE")</f>
        <v>NO CUMPLE</v>
      </c>
      <c r="AC1060" s="51" t="str">
        <f>IF($K1060&gt;NORMA!$P$26,"NO CUMPLE","CUMPLE")</f>
        <v>CUMPLE</v>
      </c>
      <c r="AD1060" s="51" t="str">
        <f>IF($J1060&gt;NORMA!$P$27,"NO CUMPLE","CUMPLE")</f>
        <v>CUMPLE</v>
      </c>
      <c r="AE1060" s="51" t="str">
        <f>IF($G1060&gt;NORMA!$P$28,"NO CUMPLE","CUMPLE")</f>
        <v>NO CUMPLE</v>
      </c>
      <c r="AF1060" s="51" t="str">
        <f>IF($H1060&gt;NORMA!$P$29,"NO CUMPLE","CUMPLE")</f>
        <v>CUMPLE</v>
      </c>
      <c r="AG1060" s="51" t="str">
        <f>IF($O1060&gt;NORMA!$P$30,"NO CUMPLE","CUMPLE")</f>
        <v>CUMPLE</v>
      </c>
      <c r="AH1060" s="51" t="str">
        <f>IF(AND($N1060&gt;=NORMA!$R$18, $N1060&lt;=NORMA!$S$18),"CUMPLE","NO CUMPLE")</f>
        <v>CUMPLE</v>
      </c>
      <c r="AI1060" s="51" t="str">
        <f>IF($I1060&gt;NORMA!$P$32,"NO CUMPLE","CUMPLE")</f>
        <v>CUMPLE</v>
      </c>
    </row>
    <row r="1061" spans="1:35" ht="14.25" customHeight="1" x14ac:dyDescent="0.35">
      <c r="A1061" s="213" t="s">
        <v>124</v>
      </c>
      <c r="B1061" s="217" t="s">
        <v>123</v>
      </c>
      <c r="C1061" s="240">
        <v>40703</v>
      </c>
      <c r="D1061" s="241">
        <v>0.29166666666666702</v>
      </c>
      <c r="E1061" s="216">
        <v>33</v>
      </c>
      <c r="F1061" s="216">
        <v>243</v>
      </c>
      <c r="G1061" s="216">
        <v>84</v>
      </c>
      <c r="H1061" s="216">
        <v>34</v>
      </c>
      <c r="I1061" s="218">
        <v>1.44</v>
      </c>
      <c r="J1061" s="242">
        <v>1.46</v>
      </c>
      <c r="K1061" s="218">
        <v>13.3</v>
      </c>
      <c r="L1061" s="242">
        <v>13.237241758128</v>
      </c>
      <c r="M1061" s="243">
        <v>0.88</v>
      </c>
      <c r="N1061" s="243">
        <v>7.21</v>
      </c>
      <c r="O1061" s="244">
        <v>430000</v>
      </c>
      <c r="P1061" s="51" t="str">
        <f>IF(M1061&lt;NORMA!$P$7,"NO CUMPLE","CUMPLE")</f>
        <v>CUMPLE</v>
      </c>
      <c r="Q1061" s="51" t="str">
        <f>IF(E1061&gt;NORMA!$P$8,"NO CUMPLE","CUMPLE")</f>
        <v>CUMPLE</v>
      </c>
      <c r="R1061" s="51" t="str">
        <f>IF(F1061&gt;NORMA!$P$9,"NO CUMPLE","CUMPLE")</f>
        <v>CUMPLE</v>
      </c>
      <c r="S1061" s="51" t="str">
        <f>IF(K1061&gt;NORMA!$P$10,"NO CUMPLE","CUMPLE")</f>
        <v>CUMPLE</v>
      </c>
      <c r="T1061" s="51" t="str">
        <f>IF(J1061&gt;NORMA!$P$11,"NO CUMPLE","CUMPLE")</f>
        <v>CUMPLE</v>
      </c>
      <c r="U1061" s="51" t="str">
        <f>IF(G1061&gt;NORMA!$P$12,"NO CUMPLE","CUMPLE")</f>
        <v>CUMPLE</v>
      </c>
      <c r="V1061" s="51" t="str">
        <f>IF(H1061&gt;NORMA!$P$13,"NO CUMPLE","CUMPLE")</f>
        <v>CUMPLE</v>
      </c>
      <c r="W1061" s="51" t="str">
        <f>IF(O1061&gt;NORMA!$P$14,"NO CUMPLE","CUMPLE")</f>
        <v>CUMPLE</v>
      </c>
      <c r="X1061" s="51" t="str">
        <f>IF(AND(N1061&gt;=NORMA!$Q$4, N1061&lt;=NORMA!$R$4),"CUMPLE","NO CUMPLE")</f>
        <v>CUMPLE</v>
      </c>
      <c r="Y1061" s="51" t="str">
        <f>IF(I1061&gt;NORMA!$P$16,"NO CUMPLE","CUMPLE")</f>
        <v>CUMPLE</v>
      </c>
      <c r="Z1061" s="51" t="str">
        <f>IF($M1061&lt;NORMA!$P$23,"NO CUMPLE","CUMPLE")</f>
        <v>CUMPLE</v>
      </c>
      <c r="AA1061" s="51" t="str">
        <f>IF($E1061&gt;NORMA!$P$24,"NO CUMPLE","CUMPLE")</f>
        <v>NO CUMPLE</v>
      </c>
      <c r="AB1061" s="51" t="str">
        <f>IF($F1061&gt;NORMA!$P$25,"NO CUMPLE","CUMPLE")</f>
        <v>NO CUMPLE</v>
      </c>
      <c r="AC1061" s="51" t="str">
        <f>IF($K1061&gt;NORMA!$P$26,"NO CUMPLE","CUMPLE")</f>
        <v>NO CUMPLE</v>
      </c>
      <c r="AD1061" s="51" t="str">
        <f>IF($J1061&gt;NORMA!$P$27,"NO CUMPLE","CUMPLE")</f>
        <v>CUMPLE</v>
      </c>
      <c r="AE1061" s="51" t="str">
        <f>IF($G1061&gt;NORMA!$P$28,"NO CUMPLE","CUMPLE")</f>
        <v>NO CUMPLE</v>
      </c>
      <c r="AF1061" s="51" t="str">
        <f>IF($H1061&gt;NORMA!$P$29,"NO CUMPLE","CUMPLE")</f>
        <v>NO CUMPLE</v>
      </c>
      <c r="AG1061" s="51" t="str">
        <f>IF($O1061&gt;NORMA!$P$30,"NO CUMPLE","CUMPLE")</f>
        <v>NO CUMPLE</v>
      </c>
      <c r="AH1061" s="51" t="str">
        <f>IF(AND($N1061&gt;=NORMA!$R$18, $N1061&lt;=NORMA!$S$18),"CUMPLE","NO CUMPLE")</f>
        <v>CUMPLE</v>
      </c>
      <c r="AI1061" s="51" t="str">
        <f>IF($I1061&gt;NORMA!$P$32,"NO CUMPLE","CUMPLE")</f>
        <v>NO CUMPLE</v>
      </c>
    </row>
    <row r="1062" spans="1:35" ht="14.25" customHeight="1" x14ac:dyDescent="0.35">
      <c r="A1062" s="213" t="s">
        <v>125</v>
      </c>
      <c r="B1062" s="217" t="s">
        <v>123</v>
      </c>
      <c r="C1062" s="240">
        <v>40704</v>
      </c>
      <c r="D1062" s="241">
        <v>0.3125</v>
      </c>
      <c r="E1062" s="216">
        <v>58.2</v>
      </c>
      <c r="F1062" s="216">
        <v>287</v>
      </c>
      <c r="G1062" s="216">
        <v>116</v>
      </c>
      <c r="H1062" s="216">
        <v>22</v>
      </c>
      <c r="I1062" s="218">
        <v>1.56</v>
      </c>
      <c r="J1062" s="242">
        <v>2.09</v>
      </c>
      <c r="K1062" s="218">
        <v>18.27</v>
      </c>
      <c r="L1062" s="242">
        <v>11.960816848447999</v>
      </c>
      <c r="M1062" s="243">
        <v>0.22</v>
      </c>
      <c r="N1062" s="243">
        <v>7.32</v>
      </c>
      <c r="O1062" s="244">
        <v>11000000</v>
      </c>
      <c r="P1062" s="51" t="str">
        <f>IF(M1062&lt;NORMA!$P$7,"NO CUMPLE","CUMPLE")</f>
        <v>NO CUMPLE</v>
      </c>
      <c r="Q1062" s="51" t="str">
        <f>IF(E1062&gt;NORMA!$P$8,"NO CUMPLE","CUMPLE")</f>
        <v>CUMPLE</v>
      </c>
      <c r="R1062" s="51" t="str">
        <f>IF(F1062&gt;NORMA!$P$9,"NO CUMPLE","CUMPLE")</f>
        <v>CUMPLE</v>
      </c>
      <c r="S1062" s="51" t="str">
        <f>IF(K1062&gt;NORMA!$P$10,"NO CUMPLE","CUMPLE")</f>
        <v>CUMPLE</v>
      </c>
      <c r="T1062" s="51" t="str">
        <f>IF(J1062&gt;NORMA!$P$11,"NO CUMPLE","CUMPLE")</f>
        <v>CUMPLE</v>
      </c>
      <c r="U1062" s="51" t="str">
        <f>IF(G1062&gt;NORMA!$P$12,"NO CUMPLE","CUMPLE")</f>
        <v>CUMPLE</v>
      </c>
      <c r="V1062" s="51" t="str">
        <f>IF(H1062&gt;NORMA!$P$13,"NO CUMPLE","CUMPLE")</f>
        <v>CUMPLE</v>
      </c>
      <c r="W1062" s="51" t="str">
        <f>IF(O1062&gt;NORMA!$P$14,"NO CUMPLE","CUMPLE")</f>
        <v>NO CUMPLE</v>
      </c>
      <c r="X1062" s="51" t="str">
        <f>IF(AND(N1062&gt;=NORMA!$Q$4, N1062&lt;=NORMA!$R$4),"CUMPLE","NO CUMPLE")</f>
        <v>CUMPLE</v>
      </c>
      <c r="Y1062" s="51" t="str">
        <f>IF(I1062&gt;NORMA!$P$16,"NO CUMPLE","CUMPLE")</f>
        <v>CUMPLE</v>
      </c>
      <c r="Z1062" s="51" t="str">
        <f>IF($M1062&lt;NORMA!$P$23,"NO CUMPLE","CUMPLE")</f>
        <v>CUMPLE</v>
      </c>
      <c r="AA1062" s="51" t="str">
        <f>IF($E1062&gt;NORMA!$P$24,"NO CUMPLE","CUMPLE")</f>
        <v>NO CUMPLE</v>
      </c>
      <c r="AB1062" s="51" t="str">
        <f>IF($F1062&gt;NORMA!$P$25,"NO CUMPLE","CUMPLE")</f>
        <v>NO CUMPLE</v>
      </c>
      <c r="AC1062" s="51" t="str">
        <f>IF($K1062&gt;NORMA!$P$26,"NO CUMPLE","CUMPLE")</f>
        <v>NO CUMPLE</v>
      </c>
      <c r="AD1062" s="51" t="str">
        <f>IF($J1062&gt;NORMA!$P$27,"NO CUMPLE","CUMPLE")</f>
        <v>CUMPLE</v>
      </c>
      <c r="AE1062" s="51" t="str">
        <f>IF($G1062&gt;NORMA!$P$28,"NO CUMPLE","CUMPLE")</f>
        <v>NO CUMPLE</v>
      </c>
      <c r="AF1062" s="51" t="str">
        <f>IF($H1062&gt;NORMA!$P$29,"NO CUMPLE","CUMPLE")</f>
        <v>NO CUMPLE</v>
      </c>
      <c r="AG1062" s="51" t="str">
        <f>IF($O1062&gt;NORMA!$P$30,"NO CUMPLE","CUMPLE")</f>
        <v>NO CUMPLE</v>
      </c>
      <c r="AH1062" s="51" t="str">
        <f>IF(AND($N1062&gt;=NORMA!$R$18, $N1062&lt;=NORMA!$S$18),"CUMPLE","NO CUMPLE")</f>
        <v>CUMPLE</v>
      </c>
      <c r="AI1062" s="51" t="str">
        <f>IF($I1062&gt;NORMA!$P$32,"NO CUMPLE","CUMPLE")</f>
        <v>NO CUMPLE</v>
      </c>
    </row>
    <row r="1063" spans="1:35" ht="14.25" customHeight="1" x14ac:dyDescent="0.35">
      <c r="A1063" s="213" t="s">
        <v>122</v>
      </c>
      <c r="B1063" s="217" t="s">
        <v>123</v>
      </c>
      <c r="C1063" s="240">
        <v>40704</v>
      </c>
      <c r="D1063" s="241">
        <v>0.29166666666666702</v>
      </c>
      <c r="E1063" s="216">
        <v>37.700000000000003</v>
      </c>
      <c r="F1063" s="216">
        <v>250</v>
      </c>
      <c r="G1063" s="216">
        <v>102</v>
      </c>
      <c r="H1063" s="216">
        <v>23</v>
      </c>
      <c r="I1063" s="218">
        <v>1.95</v>
      </c>
      <c r="J1063" s="242">
        <v>1.34</v>
      </c>
      <c r="K1063" s="218">
        <v>9.8059999999999992</v>
      </c>
      <c r="L1063" s="242">
        <v>11.9215336609067</v>
      </c>
      <c r="M1063" s="243">
        <v>0.99</v>
      </c>
      <c r="N1063" s="243">
        <v>7.1</v>
      </c>
      <c r="O1063" s="244">
        <v>2400000</v>
      </c>
      <c r="P1063" s="51" t="str">
        <f>IF(M1063&lt;NORMA!$P$7,"NO CUMPLE","CUMPLE")</f>
        <v>CUMPLE</v>
      </c>
      <c r="Q1063" s="51" t="str">
        <f>IF(E1063&gt;NORMA!$P$8,"NO CUMPLE","CUMPLE")</f>
        <v>CUMPLE</v>
      </c>
      <c r="R1063" s="51" t="str">
        <f>IF(F1063&gt;NORMA!$P$9,"NO CUMPLE","CUMPLE")</f>
        <v>CUMPLE</v>
      </c>
      <c r="S1063" s="51" t="str">
        <f>IF(K1063&gt;NORMA!$P$10,"NO CUMPLE","CUMPLE")</f>
        <v>CUMPLE</v>
      </c>
      <c r="T1063" s="51" t="str">
        <f>IF(J1063&gt;NORMA!$P$11,"NO CUMPLE","CUMPLE")</f>
        <v>CUMPLE</v>
      </c>
      <c r="U1063" s="51" t="str">
        <f>IF(G1063&gt;NORMA!$P$12,"NO CUMPLE","CUMPLE")</f>
        <v>CUMPLE</v>
      </c>
      <c r="V1063" s="51" t="str">
        <f>IF(H1063&gt;NORMA!$P$13,"NO CUMPLE","CUMPLE")</f>
        <v>CUMPLE</v>
      </c>
      <c r="W1063" s="51" t="str">
        <f>IF(O1063&gt;NORMA!$P$14,"NO CUMPLE","CUMPLE")</f>
        <v>NO CUMPLE</v>
      </c>
      <c r="X1063" s="51" t="str">
        <f>IF(AND(N1063&gt;=NORMA!$Q$4, N1063&lt;=NORMA!$R$4),"CUMPLE","NO CUMPLE")</f>
        <v>CUMPLE</v>
      </c>
      <c r="Y1063" s="51" t="str">
        <f>IF(I1063&gt;NORMA!$P$16,"NO CUMPLE","CUMPLE")</f>
        <v>CUMPLE</v>
      </c>
      <c r="Z1063" s="51" t="str">
        <f>IF($M1063&lt;NORMA!$P$23,"NO CUMPLE","CUMPLE")</f>
        <v>CUMPLE</v>
      </c>
      <c r="AA1063" s="51" t="str">
        <f>IF($E1063&gt;NORMA!$P$24,"NO CUMPLE","CUMPLE")</f>
        <v>NO CUMPLE</v>
      </c>
      <c r="AB1063" s="51" t="str">
        <f>IF($F1063&gt;NORMA!$P$25,"NO CUMPLE","CUMPLE")</f>
        <v>NO CUMPLE</v>
      </c>
      <c r="AC1063" s="51" t="str">
        <f>IF($K1063&gt;NORMA!$P$26,"NO CUMPLE","CUMPLE")</f>
        <v>CUMPLE</v>
      </c>
      <c r="AD1063" s="51" t="str">
        <f>IF($J1063&gt;NORMA!$P$27,"NO CUMPLE","CUMPLE")</f>
        <v>CUMPLE</v>
      </c>
      <c r="AE1063" s="51" t="str">
        <f>IF($G1063&gt;NORMA!$P$28,"NO CUMPLE","CUMPLE")</f>
        <v>NO CUMPLE</v>
      </c>
      <c r="AF1063" s="51" t="str">
        <f>IF($H1063&gt;NORMA!$P$29,"NO CUMPLE","CUMPLE")</f>
        <v>NO CUMPLE</v>
      </c>
      <c r="AG1063" s="51" t="str">
        <f>IF($O1063&gt;NORMA!$P$30,"NO CUMPLE","CUMPLE")</f>
        <v>NO CUMPLE</v>
      </c>
      <c r="AH1063" s="51" t="str">
        <f>IF(AND($N1063&gt;=NORMA!$R$18, $N1063&lt;=NORMA!$S$18),"CUMPLE","NO CUMPLE")</f>
        <v>CUMPLE</v>
      </c>
      <c r="AI1063" s="51" t="str">
        <f>IF($I1063&gt;NORMA!$P$32,"NO CUMPLE","CUMPLE")</f>
        <v>NO CUMPLE</v>
      </c>
    </row>
    <row r="1064" spans="1:35" ht="14.25" customHeight="1" x14ac:dyDescent="0.35">
      <c r="A1064" s="213" t="s">
        <v>121</v>
      </c>
      <c r="B1064" s="272" t="s">
        <v>123</v>
      </c>
      <c r="C1064" s="240">
        <v>40716</v>
      </c>
      <c r="D1064" s="241">
        <v>0.47916666666666702</v>
      </c>
      <c r="E1064" s="216">
        <v>31.2</v>
      </c>
      <c r="F1064" s="216">
        <v>122</v>
      </c>
      <c r="G1064" s="216">
        <v>114</v>
      </c>
      <c r="H1064" s="216">
        <v>10.1</v>
      </c>
      <c r="I1064" s="218">
        <v>2.98</v>
      </c>
      <c r="J1064" s="242">
        <v>1.93</v>
      </c>
      <c r="K1064" s="218">
        <v>13.417</v>
      </c>
      <c r="L1064" s="242">
        <v>2.1643694990400002</v>
      </c>
      <c r="M1064" s="243">
        <v>0.11</v>
      </c>
      <c r="N1064" s="243">
        <v>7.44</v>
      </c>
      <c r="O1064" s="244">
        <v>2300000</v>
      </c>
      <c r="P1064" s="51" t="str">
        <f>IF(M1064&lt;NORMA!$P$7,"NO CUMPLE","CUMPLE")</f>
        <v>NO CUMPLE</v>
      </c>
      <c r="Q1064" s="51" t="str">
        <f>IF(E1064&gt;NORMA!$P$8,"NO CUMPLE","CUMPLE")</f>
        <v>CUMPLE</v>
      </c>
      <c r="R1064" s="51" t="str">
        <f>IF(F1064&gt;NORMA!$P$9,"NO CUMPLE","CUMPLE")</f>
        <v>CUMPLE</v>
      </c>
      <c r="S1064" s="51" t="str">
        <f>IF(K1064&gt;NORMA!$P$10,"NO CUMPLE","CUMPLE")</f>
        <v>CUMPLE</v>
      </c>
      <c r="T1064" s="51" t="str">
        <f>IF(J1064&gt;NORMA!$P$11,"NO CUMPLE","CUMPLE")</f>
        <v>CUMPLE</v>
      </c>
      <c r="U1064" s="51" t="str">
        <f>IF(G1064&gt;NORMA!$P$12,"NO CUMPLE","CUMPLE")</f>
        <v>CUMPLE</v>
      </c>
      <c r="V1064" s="51" t="str">
        <f>IF(H1064&gt;NORMA!$P$13,"NO CUMPLE","CUMPLE")</f>
        <v>CUMPLE</v>
      </c>
      <c r="W1064" s="51" t="str">
        <f>IF(O1064&gt;NORMA!$P$14,"NO CUMPLE","CUMPLE")</f>
        <v>NO CUMPLE</v>
      </c>
      <c r="X1064" s="51" t="str">
        <f>IF(AND(N1064&gt;=NORMA!$Q$4, N1064&lt;=NORMA!$R$4),"CUMPLE","NO CUMPLE")</f>
        <v>CUMPLE</v>
      </c>
      <c r="Y1064" s="51" t="str">
        <f>IF(I1064&gt;NORMA!$P$16,"NO CUMPLE","CUMPLE")</f>
        <v>CUMPLE</v>
      </c>
      <c r="Z1064" s="51" t="str">
        <f>IF($M1064&lt;NORMA!$P$23,"NO CUMPLE","CUMPLE")</f>
        <v>CUMPLE</v>
      </c>
      <c r="AA1064" s="51" t="str">
        <f>IF($E1064&gt;NORMA!$P$24,"NO CUMPLE","CUMPLE")</f>
        <v>NO CUMPLE</v>
      </c>
      <c r="AB1064" s="51" t="str">
        <f>IF($F1064&gt;NORMA!$P$25,"NO CUMPLE","CUMPLE")</f>
        <v>NO CUMPLE</v>
      </c>
      <c r="AC1064" s="51" t="str">
        <f>IF($K1064&gt;NORMA!$P$26,"NO CUMPLE","CUMPLE")</f>
        <v>NO CUMPLE</v>
      </c>
      <c r="AD1064" s="51" t="str">
        <f>IF($J1064&gt;NORMA!$P$27,"NO CUMPLE","CUMPLE")</f>
        <v>CUMPLE</v>
      </c>
      <c r="AE1064" s="51" t="str">
        <f>IF($G1064&gt;NORMA!$P$28,"NO CUMPLE","CUMPLE")</f>
        <v>NO CUMPLE</v>
      </c>
      <c r="AF1064" s="51" t="str">
        <f>IF($H1064&gt;NORMA!$P$29,"NO CUMPLE","CUMPLE")</f>
        <v>NO CUMPLE</v>
      </c>
      <c r="AG1064" s="51" t="str">
        <f>IF($O1064&gt;NORMA!$P$30,"NO CUMPLE","CUMPLE")</f>
        <v>NO CUMPLE</v>
      </c>
      <c r="AH1064" s="51" t="str">
        <f>IF(AND($N1064&gt;=NORMA!$R$18, $N1064&lt;=NORMA!$S$18),"CUMPLE","NO CUMPLE")</f>
        <v>CUMPLE</v>
      </c>
      <c r="AI1064" s="51" t="str">
        <f>IF($I1064&gt;NORMA!$P$32,"NO CUMPLE","CUMPLE")</f>
        <v>NO CUMPLE</v>
      </c>
    </row>
    <row r="1065" spans="1:35" ht="14.25" customHeight="1" x14ac:dyDescent="0.35">
      <c r="A1065" s="213" t="s">
        <v>121</v>
      </c>
      <c r="B1065" s="272" t="s">
        <v>123</v>
      </c>
      <c r="C1065" s="240">
        <v>40729</v>
      </c>
      <c r="D1065" s="241">
        <v>0.41666666666666702</v>
      </c>
      <c r="E1065" s="216">
        <v>48.8</v>
      </c>
      <c r="F1065" s="216">
        <v>166</v>
      </c>
      <c r="G1065" s="216">
        <v>128</v>
      </c>
      <c r="H1065" s="216">
        <v>6.7</v>
      </c>
      <c r="I1065" s="218">
        <v>3.67</v>
      </c>
      <c r="J1065" s="242">
        <v>2.38</v>
      </c>
      <c r="K1065" s="218">
        <v>20.59</v>
      </c>
      <c r="L1065" s="242">
        <v>2.0595682800085302</v>
      </c>
      <c r="M1065" s="243">
        <v>0.12</v>
      </c>
      <c r="N1065" s="243">
        <v>7.34</v>
      </c>
      <c r="O1065" s="244">
        <v>6400000</v>
      </c>
      <c r="P1065" s="51" t="str">
        <f>IF(M1065&lt;NORMA!$P$7,"NO CUMPLE","CUMPLE")</f>
        <v>NO CUMPLE</v>
      </c>
      <c r="Q1065" s="51" t="str">
        <f>IF(E1065&gt;NORMA!$P$8,"NO CUMPLE","CUMPLE")</f>
        <v>CUMPLE</v>
      </c>
      <c r="R1065" s="51" t="str">
        <f>IF(F1065&gt;NORMA!$P$9,"NO CUMPLE","CUMPLE")</f>
        <v>CUMPLE</v>
      </c>
      <c r="S1065" s="51" t="str">
        <f>IF(K1065&gt;NORMA!$P$10,"NO CUMPLE","CUMPLE")</f>
        <v>CUMPLE</v>
      </c>
      <c r="T1065" s="51" t="str">
        <f>IF(J1065&gt;NORMA!$P$11,"NO CUMPLE","CUMPLE")</f>
        <v>CUMPLE</v>
      </c>
      <c r="U1065" s="51" t="str">
        <f>IF(G1065&gt;NORMA!$P$12,"NO CUMPLE","CUMPLE")</f>
        <v>CUMPLE</v>
      </c>
      <c r="V1065" s="51" t="str">
        <f>IF(H1065&gt;NORMA!$P$13,"NO CUMPLE","CUMPLE")</f>
        <v>CUMPLE</v>
      </c>
      <c r="W1065" s="51" t="str">
        <f>IF(O1065&gt;NORMA!$P$14,"NO CUMPLE","CUMPLE")</f>
        <v>NO CUMPLE</v>
      </c>
      <c r="X1065" s="51" t="str">
        <f>IF(AND(N1065&gt;=NORMA!$Q$4, N1065&lt;=NORMA!$R$4),"CUMPLE","NO CUMPLE")</f>
        <v>CUMPLE</v>
      </c>
      <c r="Y1065" s="51" t="str">
        <f>IF(I1065&gt;NORMA!$P$16,"NO CUMPLE","CUMPLE")</f>
        <v>NO CUMPLE</v>
      </c>
      <c r="Z1065" s="51" t="str">
        <f>IF($M1065&lt;NORMA!$P$23,"NO CUMPLE","CUMPLE")</f>
        <v>CUMPLE</v>
      </c>
      <c r="AA1065" s="51" t="str">
        <f>IF($E1065&gt;NORMA!$P$24,"NO CUMPLE","CUMPLE")</f>
        <v>NO CUMPLE</v>
      </c>
      <c r="AB1065" s="51" t="str">
        <f>IF($F1065&gt;NORMA!$P$25,"NO CUMPLE","CUMPLE")</f>
        <v>NO CUMPLE</v>
      </c>
      <c r="AC1065" s="51" t="str">
        <f>IF($K1065&gt;NORMA!$P$26,"NO CUMPLE","CUMPLE")</f>
        <v>NO CUMPLE</v>
      </c>
      <c r="AD1065" s="51" t="str">
        <f>IF($J1065&gt;NORMA!$P$27,"NO CUMPLE","CUMPLE")</f>
        <v>CUMPLE</v>
      </c>
      <c r="AE1065" s="51" t="str">
        <f>IF($G1065&gt;NORMA!$P$28,"NO CUMPLE","CUMPLE")</f>
        <v>NO CUMPLE</v>
      </c>
      <c r="AF1065" s="51" t="str">
        <f>IF($H1065&gt;NORMA!$P$29,"NO CUMPLE","CUMPLE")</f>
        <v>CUMPLE</v>
      </c>
      <c r="AG1065" s="51" t="str">
        <f>IF($O1065&gt;NORMA!$P$30,"NO CUMPLE","CUMPLE")</f>
        <v>NO CUMPLE</v>
      </c>
      <c r="AH1065" s="51" t="str">
        <f>IF(AND($N1065&gt;=NORMA!$R$18, $N1065&lt;=NORMA!$S$18),"CUMPLE","NO CUMPLE")</f>
        <v>CUMPLE</v>
      </c>
      <c r="AI1065" s="51" t="str">
        <f>IF($I1065&gt;NORMA!$P$32,"NO CUMPLE","CUMPLE")</f>
        <v>NO CUMPLE</v>
      </c>
    </row>
    <row r="1066" spans="1:35" ht="14.25" customHeight="1" x14ac:dyDescent="0.35">
      <c r="A1066" s="213" t="s">
        <v>124</v>
      </c>
      <c r="B1066" s="217" t="s">
        <v>123</v>
      </c>
      <c r="C1066" s="240">
        <v>40729</v>
      </c>
      <c r="D1066" s="241">
        <v>0.41666666666666702</v>
      </c>
      <c r="E1066" s="216">
        <v>229</v>
      </c>
      <c r="F1066" s="216">
        <v>436</v>
      </c>
      <c r="G1066" s="216">
        <v>200</v>
      </c>
      <c r="H1066" s="216">
        <v>126</v>
      </c>
      <c r="I1066" s="218">
        <v>7.18</v>
      </c>
      <c r="J1066" s="242">
        <v>6.03</v>
      </c>
      <c r="K1066" s="218">
        <v>59.19</v>
      </c>
      <c r="L1066" s="242">
        <v>4.3551135452800001</v>
      </c>
      <c r="M1066" s="243">
        <v>0.85</v>
      </c>
      <c r="N1066" s="243">
        <v>7.85</v>
      </c>
      <c r="O1066" s="244">
        <v>9300000</v>
      </c>
      <c r="P1066" s="51" t="str">
        <f>IF(M1066&lt;NORMA!$P$7,"NO CUMPLE","CUMPLE")</f>
        <v>CUMPLE</v>
      </c>
      <c r="Q1066" s="51" t="str">
        <f>IF(E1066&gt;NORMA!$P$8,"NO CUMPLE","CUMPLE")</f>
        <v>CUMPLE</v>
      </c>
      <c r="R1066" s="51" t="str">
        <f>IF(F1066&gt;NORMA!$P$9,"NO CUMPLE","CUMPLE")</f>
        <v>CUMPLE</v>
      </c>
      <c r="S1066" s="51" t="str">
        <f>IF(K1066&gt;NORMA!$P$10,"NO CUMPLE","CUMPLE")</f>
        <v>NO CUMPLE</v>
      </c>
      <c r="T1066" s="51" t="str">
        <f>IF(J1066&gt;NORMA!$P$11,"NO CUMPLE","CUMPLE")</f>
        <v>CUMPLE</v>
      </c>
      <c r="U1066" s="51" t="str">
        <f>IF(G1066&gt;NORMA!$P$12,"NO CUMPLE","CUMPLE")</f>
        <v>CUMPLE</v>
      </c>
      <c r="V1066" s="51" t="str">
        <f>IF(H1066&gt;NORMA!$P$13,"NO CUMPLE","CUMPLE")</f>
        <v>NO CUMPLE</v>
      </c>
      <c r="W1066" s="51" t="str">
        <f>IF(O1066&gt;NORMA!$P$14,"NO CUMPLE","CUMPLE")</f>
        <v>NO CUMPLE</v>
      </c>
      <c r="X1066" s="51" t="str">
        <f>IF(AND(N1066&gt;=NORMA!$Q$4, N1066&lt;=NORMA!$R$4),"CUMPLE","NO CUMPLE")</f>
        <v>CUMPLE</v>
      </c>
      <c r="Y1066" s="51" t="str">
        <f>IF(I1066&gt;NORMA!$P$16,"NO CUMPLE","CUMPLE")</f>
        <v>NO CUMPLE</v>
      </c>
      <c r="Z1066" s="51" t="str">
        <f>IF($M1066&lt;NORMA!$P$23,"NO CUMPLE","CUMPLE")</f>
        <v>CUMPLE</v>
      </c>
      <c r="AA1066" s="51" t="str">
        <f>IF($E1066&gt;NORMA!$P$24,"NO CUMPLE","CUMPLE")</f>
        <v>NO CUMPLE</v>
      </c>
      <c r="AB1066" s="51" t="str">
        <f>IF($F1066&gt;NORMA!$P$25,"NO CUMPLE","CUMPLE")</f>
        <v>NO CUMPLE</v>
      </c>
      <c r="AC1066" s="51" t="str">
        <f>IF($K1066&gt;NORMA!$P$26,"NO CUMPLE","CUMPLE")</f>
        <v>NO CUMPLE</v>
      </c>
      <c r="AD1066" s="51" t="str">
        <f>IF($J1066&gt;NORMA!$P$27,"NO CUMPLE","CUMPLE")</f>
        <v>NO CUMPLE</v>
      </c>
      <c r="AE1066" s="51" t="str">
        <f>IF($G1066&gt;NORMA!$P$28,"NO CUMPLE","CUMPLE")</f>
        <v>NO CUMPLE</v>
      </c>
      <c r="AF1066" s="51" t="str">
        <f>IF($H1066&gt;NORMA!$P$29,"NO CUMPLE","CUMPLE")</f>
        <v>NO CUMPLE</v>
      </c>
      <c r="AG1066" s="51" t="str">
        <f>IF($O1066&gt;NORMA!$P$30,"NO CUMPLE","CUMPLE")</f>
        <v>NO CUMPLE</v>
      </c>
      <c r="AH1066" s="51" t="str">
        <f>IF(AND($N1066&gt;=NORMA!$R$18, $N1066&lt;=NORMA!$S$18),"CUMPLE","NO CUMPLE")</f>
        <v>CUMPLE</v>
      </c>
      <c r="AI1066" s="51" t="str">
        <f>IF($I1066&gt;NORMA!$P$32,"NO CUMPLE","CUMPLE")</f>
        <v>NO CUMPLE</v>
      </c>
    </row>
    <row r="1067" spans="1:35" ht="14.25" customHeight="1" x14ac:dyDescent="0.35">
      <c r="A1067" s="213" t="s">
        <v>124</v>
      </c>
      <c r="B1067" s="217" t="s">
        <v>123</v>
      </c>
      <c r="C1067" s="240">
        <v>40731</v>
      </c>
      <c r="D1067" s="251">
        <v>0.33333333333333298</v>
      </c>
      <c r="E1067" s="246">
        <v>83.3</v>
      </c>
      <c r="F1067" s="246">
        <v>234</v>
      </c>
      <c r="G1067" s="246">
        <v>373</v>
      </c>
      <c r="H1067" s="246">
        <v>30</v>
      </c>
      <c r="I1067" s="247">
        <v>2.96</v>
      </c>
      <c r="J1067" s="248">
        <v>3.53</v>
      </c>
      <c r="K1067" s="218">
        <v>25.29</v>
      </c>
      <c r="L1067" s="248">
        <v>12.931608264239999</v>
      </c>
      <c r="M1067" s="249">
        <v>0.79</v>
      </c>
      <c r="N1067" s="249">
        <v>7.46</v>
      </c>
      <c r="O1067" s="250">
        <v>700000</v>
      </c>
      <c r="P1067" s="51" t="str">
        <f>IF(M1067&lt;NORMA!$P$7,"NO CUMPLE","CUMPLE")</f>
        <v>CUMPLE</v>
      </c>
      <c r="Q1067" s="51" t="str">
        <f>IF(E1067&gt;NORMA!$P$8,"NO CUMPLE","CUMPLE")</f>
        <v>CUMPLE</v>
      </c>
      <c r="R1067" s="51" t="str">
        <f>IF(F1067&gt;NORMA!$P$9,"NO CUMPLE","CUMPLE")</f>
        <v>CUMPLE</v>
      </c>
      <c r="S1067" s="51" t="str">
        <f>IF(K1067&gt;NORMA!$P$10,"NO CUMPLE","CUMPLE")</f>
        <v>CUMPLE</v>
      </c>
      <c r="T1067" s="51" t="str">
        <f>IF(J1067&gt;NORMA!$P$11,"NO CUMPLE","CUMPLE")</f>
        <v>CUMPLE</v>
      </c>
      <c r="U1067" s="51" t="str">
        <f>IF(G1067&gt;NORMA!$P$12,"NO CUMPLE","CUMPLE")</f>
        <v>NO CUMPLE</v>
      </c>
      <c r="V1067" s="51" t="str">
        <f>IF(H1067&gt;NORMA!$P$13,"NO CUMPLE","CUMPLE")</f>
        <v>CUMPLE</v>
      </c>
      <c r="W1067" s="51" t="str">
        <f>IF(O1067&gt;NORMA!$P$14,"NO CUMPLE","CUMPLE")</f>
        <v>CUMPLE</v>
      </c>
      <c r="X1067" s="51" t="str">
        <f>IF(AND(N1067&gt;=NORMA!$Q$4, N1067&lt;=NORMA!$R$4),"CUMPLE","NO CUMPLE")</f>
        <v>CUMPLE</v>
      </c>
      <c r="Y1067" s="51" t="str">
        <f>IF(I1067&gt;NORMA!$P$16,"NO CUMPLE","CUMPLE")</f>
        <v>CUMPLE</v>
      </c>
      <c r="Z1067" s="51" t="str">
        <f>IF($M1067&lt;NORMA!$P$23,"NO CUMPLE","CUMPLE")</f>
        <v>CUMPLE</v>
      </c>
      <c r="AA1067" s="51" t="str">
        <f>IF($E1067&gt;NORMA!$P$24,"NO CUMPLE","CUMPLE")</f>
        <v>NO CUMPLE</v>
      </c>
      <c r="AB1067" s="51" t="str">
        <f>IF($F1067&gt;NORMA!$P$25,"NO CUMPLE","CUMPLE")</f>
        <v>NO CUMPLE</v>
      </c>
      <c r="AC1067" s="51" t="str">
        <f>IF($K1067&gt;NORMA!$P$26,"NO CUMPLE","CUMPLE")</f>
        <v>NO CUMPLE</v>
      </c>
      <c r="AD1067" s="51" t="str">
        <f>IF($J1067&gt;NORMA!$P$27,"NO CUMPLE","CUMPLE")</f>
        <v>NO CUMPLE</v>
      </c>
      <c r="AE1067" s="51" t="str">
        <f>IF($G1067&gt;NORMA!$P$28,"NO CUMPLE","CUMPLE")</f>
        <v>NO CUMPLE</v>
      </c>
      <c r="AF1067" s="51" t="str">
        <f>IF($H1067&gt;NORMA!$P$29,"NO CUMPLE","CUMPLE")</f>
        <v>NO CUMPLE</v>
      </c>
      <c r="AG1067" s="51" t="str">
        <f>IF($O1067&gt;NORMA!$P$30,"NO CUMPLE","CUMPLE")</f>
        <v>NO CUMPLE</v>
      </c>
      <c r="AH1067" s="51" t="str">
        <f>IF(AND($N1067&gt;=NORMA!$R$18, $N1067&lt;=NORMA!$S$18),"CUMPLE","NO CUMPLE")</f>
        <v>CUMPLE</v>
      </c>
      <c r="AI1067" s="51" t="str">
        <f>IF($I1067&gt;NORMA!$P$32,"NO CUMPLE","CUMPLE")</f>
        <v>NO CUMPLE</v>
      </c>
    </row>
    <row r="1068" spans="1:35" ht="14.25" customHeight="1" x14ac:dyDescent="0.35">
      <c r="A1068" s="213" t="s">
        <v>125</v>
      </c>
      <c r="B1068" s="217" t="s">
        <v>123</v>
      </c>
      <c r="C1068" s="240">
        <v>40742</v>
      </c>
      <c r="D1068" s="241">
        <v>0.5625</v>
      </c>
      <c r="E1068" s="216">
        <v>83</v>
      </c>
      <c r="F1068" s="216">
        <v>327</v>
      </c>
      <c r="G1068" s="216">
        <v>330</v>
      </c>
      <c r="H1068" s="216">
        <v>64</v>
      </c>
      <c r="I1068" s="218">
        <v>3.94</v>
      </c>
      <c r="J1068" s="242">
        <v>3.4</v>
      </c>
      <c r="K1068" s="218">
        <v>29.79</v>
      </c>
      <c r="L1068" s="242">
        <v>10.145460238172801</v>
      </c>
      <c r="M1068" s="243">
        <v>0.09</v>
      </c>
      <c r="N1068" s="243">
        <v>8</v>
      </c>
      <c r="O1068" s="244">
        <v>700000</v>
      </c>
      <c r="P1068" s="51" t="str">
        <f>IF(M1068&lt;NORMA!$P$7,"NO CUMPLE","CUMPLE")</f>
        <v>NO CUMPLE</v>
      </c>
      <c r="Q1068" s="51" t="str">
        <f>IF(E1068&gt;NORMA!$P$8,"NO CUMPLE","CUMPLE")</f>
        <v>CUMPLE</v>
      </c>
      <c r="R1068" s="51" t="str">
        <f>IF(F1068&gt;NORMA!$P$9,"NO CUMPLE","CUMPLE")</f>
        <v>CUMPLE</v>
      </c>
      <c r="S1068" s="51" t="str">
        <f>IF(K1068&gt;NORMA!$P$10,"NO CUMPLE","CUMPLE")</f>
        <v>CUMPLE</v>
      </c>
      <c r="T1068" s="51" t="str">
        <f>IF(J1068&gt;NORMA!$P$11,"NO CUMPLE","CUMPLE")</f>
        <v>CUMPLE</v>
      </c>
      <c r="U1068" s="51" t="str">
        <f>IF(G1068&gt;NORMA!$P$12,"NO CUMPLE","CUMPLE")</f>
        <v>NO CUMPLE</v>
      </c>
      <c r="V1068" s="51" t="str">
        <f>IF(H1068&gt;NORMA!$P$13,"NO CUMPLE","CUMPLE")</f>
        <v>NO CUMPLE</v>
      </c>
      <c r="W1068" s="51" t="str">
        <f>IF(O1068&gt;NORMA!$P$14,"NO CUMPLE","CUMPLE")</f>
        <v>CUMPLE</v>
      </c>
      <c r="X1068" s="51" t="str">
        <f>IF(AND(N1068&gt;=NORMA!$Q$4, N1068&lt;=NORMA!$R$4),"CUMPLE","NO CUMPLE")</f>
        <v>CUMPLE</v>
      </c>
      <c r="Y1068" s="51" t="str">
        <f>IF(I1068&gt;NORMA!$P$16,"NO CUMPLE","CUMPLE")</f>
        <v>NO CUMPLE</v>
      </c>
      <c r="Z1068" s="51" t="str">
        <f>IF($M1068&lt;NORMA!$P$23,"NO CUMPLE","CUMPLE")</f>
        <v>NO CUMPLE</v>
      </c>
      <c r="AA1068" s="51" t="str">
        <f>IF($E1068&gt;NORMA!$P$24,"NO CUMPLE","CUMPLE")</f>
        <v>NO CUMPLE</v>
      </c>
      <c r="AB1068" s="51" t="str">
        <f>IF($F1068&gt;NORMA!$P$25,"NO CUMPLE","CUMPLE")</f>
        <v>NO CUMPLE</v>
      </c>
      <c r="AC1068" s="51" t="str">
        <f>IF($K1068&gt;NORMA!$P$26,"NO CUMPLE","CUMPLE")</f>
        <v>NO CUMPLE</v>
      </c>
      <c r="AD1068" s="51" t="str">
        <f>IF($J1068&gt;NORMA!$P$27,"NO CUMPLE","CUMPLE")</f>
        <v>NO CUMPLE</v>
      </c>
      <c r="AE1068" s="51" t="str">
        <f>IF($G1068&gt;NORMA!$P$28,"NO CUMPLE","CUMPLE")</f>
        <v>NO CUMPLE</v>
      </c>
      <c r="AF1068" s="51" t="str">
        <f>IF($H1068&gt;NORMA!$P$29,"NO CUMPLE","CUMPLE")</f>
        <v>NO CUMPLE</v>
      </c>
      <c r="AG1068" s="51" t="str">
        <f>IF($O1068&gt;NORMA!$P$30,"NO CUMPLE","CUMPLE")</f>
        <v>NO CUMPLE</v>
      </c>
      <c r="AH1068" s="51" t="str">
        <f>IF(AND($N1068&gt;=NORMA!$R$18, $N1068&lt;=NORMA!$S$18),"CUMPLE","NO CUMPLE")</f>
        <v>CUMPLE</v>
      </c>
      <c r="AI1068" s="51" t="str">
        <f>IF($I1068&gt;NORMA!$P$32,"NO CUMPLE","CUMPLE")</f>
        <v>NO CUMPLE</v>
      </c>
    </row>
    <row r="1069" spans="1:35" ht="14.25" customHeight="1" x14ac:dyDescent="0.35">
      <c r="A1069" s="213" t="s">
        <v>122</v>
      </c>
      <c r="B1069" s="217" t="s">
        <v>123</v>
      </c>
      <c r="C1069" s="240">
        <v>40742</v>
      </c>
      <c r="D1069" s="241">
        <v>0.5625</v>
      </c>
      <c r="E1069" s="216">
        <v>159</v>
      </c>
      <c r="F1069" s="216">
        <v>469</v>
      </c>
      <c r="G1069" s="216">
        <v>510</v>
      </c>
      <c r="H1069" s="216">
        <v>75</v>
      </c>
      <c r="I1069" s="218">
        <v>5.22</v>
      </c>
      <c r="J1069" s="242">
        <v>4.53</v>
      </c>
      <c r="K1069" s="218">
        <v>38.590000000000003</v>
      </c>
      <c r="L1069" s="242">
        <v>13.031574721151999</v>
      </c>
      <c r="M1069" s="243">
        <v>0.48</v>
      </c>
      <c r="N1069" s="243">
        <v>7.49</v>
      </c>
      <c r="O1069" s="244">
        <v>9300000</v>
      </c>
      <c r="P1069" s="51" t="str">
        <f>IF(M1069&lt;NORMA!$P$7,"NO CUMPLE","CUMPLE")</f>
        <v>NO CUMPLE</v>
      </c>
      <c r="Q1069" s="51" t="str">
        <f>IF(E1069&gt;NORMA!$P$8,"NO CUMPLE","CUMPLE")</f>
        <v>CUMPLE</v>
      </c>
      <c r="R1069" s="51" t="str">
        <f>IF(F1069&gt;NORMA!$P$9,"NO CUMPLE","CUMPLE")</f>
        <v>CUMPLE</v>
      </c>
      <c r="S1069" s="51" t="str">
        <f>IF(K1069&gt;NORMA!$P$10,"NO CUMPLE","CUMPLE")</f>
        <v>CUMPLE</v>
      </c>
      <c r="T1069" s="51" t="str">
        <f>IF(J1069&gt;NORMA!$P$11,"NO CUMPLE","CUMPLE")</f>
        <v>CUMPLE</v>
      </c>
      <c r="U1069" s="51" t="str">
        <f>IF(G1069&gt;NORMA!$P$12,"NO CUMPLE","CUMPLE")</f>
        <v>NO CUMPLE</v>
      </c>
      <c r="V1069" s="51" t="str">
        <f>IF(H1069&gt;NORMA!$P$13,"NO CUMPLE","CUMPLE")</f>
        <v>NO CUMPLE</v>
      </c>
      <c r="W1069" s="51" t="str">
        <f>IF(O1069&gt;NORMA!$P$14,"NO CUMPLE","CUMPLE")</f>
        <v>NO CUMPLE</v>
      </c>
      <c r="X1069" s="51" t="str">
        <f>IF(AND(N1069&gt;=NORMA!$Q$4, N1069&lt;=NORMA!$R$4),"CUMPLE","NO CUMPLE")</f>
        <v>CUMPLE</v>
      </c>
      <c r="Y1069" s="51" t="str">
        <f>IF(I1069&gt;NORMA!$P$16,"NO CUMPLE","CUMPLE")</f>
        <v>NO CUMPLE</v>
      </c>
      <c r="Z1069" s="51" t="str">
        <f>IF($M1069&lt;NORMA!$P$23,"NO CUMPLE","CUMPLE")</f>
        <v>CUMPLE</v>
      </c>
      <c r="AA1069" s="51" t="str">
        <f>IF($E1069&gt;NORMA!$P$24,"NO CUMPLE","CUMPLE")</f>
        <v>NO CUMPLE</v>
      </c>
      <c r="AB1069" s="51" t="str">
        <f>IF($F1069&gt;NORMA!$P$25,"NO CUMPLE","CUMPLE")</f>
        <v>NO CUMPLE</v>
      </c>
      <c r="AC1069" s="51" t="str">
        <f>IF($K1069&gt;NORMA!$P$26,"NO CUMPLE","CUMPLE")</f>
        <v>NO CUMPLE</v>
      </c>
      <c r="AD1069" s="51" t="str">
        <f>IF($J1069&gt;NORMA!$P$27,"NO CUMPLE","CUMPLE")</f>
        <v>NO CUMPLE</v>
      </c>
      <c r="AE1069" s="51" t="str">
        <f>IF($G1069&gt;NORMA!$P$28,"NO CUMPLE","CUMPLE")</f>
        <v>NO CUMPLE</v>
      </c>
      <c r="AF1069" s="51" t="str">
        <f>IF($H1069&gt;NORMA!$P$29,"NO CUMPLE","CUMPLE")</f>
        <v>NO CUMPLE</v>
      </c>
      <c r="AG1069" s="51" t="str">
        <f>IF($O1069&gt;NORMA!$P$30,"NO CUMPLE","CUMPLE")</f>
        <v>NO CUMPLE</v>
      </c>
      <c r="AH1069" s="51" t="str">
        <f>IF(AND($N1069&gt;=NORMA!$R$18, $N1069&lt;=NORMA!$S$18),"CUMPLE","NO CUMPLE")</f>
        <v>CUMPLE</v>
      </c>
      <c r="AI1069" s="51" t="str">
        <f>IF($I1069&gt;NORMA!$P$32,"NO CUMPLE","CUMPLE")</f>
        <v>NO CUMPLE</v>
      </c>
    </row>
    <row r="1070" spans="1:35" ht="14.25" customHeight="1" x14ac:dyDescent="0.35">
      <c r="A1070" s="213" t="s">
        <v>121</v>
      </c>
      <c r="B1070" s="272" t="s">
        <v>123</v>
      </c>
      <c r="C1070" s="240">
        <v>40746</v>
      </c>
      <c r="D1070" s="251">
        <v>0.52083333333333304</v>
      </c>
      <c r="E1070" s="246">
        <v>69</v>
      </c>
      <c r="F1070" s="246">
        <v>143</v>
      </c>
      <c r="G1070" s="246">
        <v>246</v>
      </c>
      <c r="H1070" s="216">
        <v>10.6</v>
      </c>
      <c r="I1070" s="247">
        <v>1.42</v>
      </c>
      <c r="J1070" s="248">
        <v>2.4700000000000002</v>
      </c>
      <c r="K1070" s="218">
        <v>1.19</v>
      </c>
      <c r="L1070" s="248">
        <v>10.2336491288</v>
      </c>
      <c r="M1070" s="249">
        <v>0.83</v>
      </c>
      <c r="N1070" s="249">
        <v>8.02</v>
      </c>
      <c r="O1070" s="250">
        <v>21000000</v>
      </c>
      <c r="P1070" s="51" t="str">
        <f>IF(M1070&lt;NORMA!$P$7,"NO CUMPLE","CUMPLE")</f>
        <v>CUMPLE</v>
      </c>
      <c r="Q1070" s="51" t="str">
        <f>IF(E1070&gt;NORMA!$P$8,"NO CUMPLE","CUMPLE")</f>
        <v>CUMPLE</v>
      </c>
      <c r="R1070" s="51" t="str">
        <f>IF(F1070&gt;NORMA!$P$9,"NO CUMPLE","CUMPLE")</f>
        <v>CUMPLE</v>
      </c>
      <c r="S1070" s="51" t="str">
        <f>IF(K1070&gt;NORMA!$P$10,"NO CUMPLE","CUMPLE")</f>
        <v>CUMPLE</v>
      </c>
      <c r="T1070" s="51" t="str">
        <f>IF(J1070&gt;NORMA!$P$11,"NO CUMPLE","CUMPLE")</f>
        <v>CUMPLE</v>
      </c>
      <c r="U1070" s="51" t="str">
        <f>IF(G1070&gt;NORMA!$P$12,"NO CUMPLE","CUMPLE")</f>
        <v>CUMPLE</v>
      </c>
      <c r="V1070" s="51" t="str">
        <f>IF(H1070&gt;NORMA!$P$13,"NO CUMPLE","CUMPLE")</f>
        <v>CUMPLE</v>
      </c>
      <c r="W1070" s="51" t="str">
        <f>IF(O1070&gt;NORMA!$P$14,"NO CUMPLE","CUMPLE")</f>
        <v>NO CUMPLE</v>
      </c>
      <c r="X1070" s="51" t="str">
        <f>IF(AND(N1070&gt;=NORMA!$Q$4, N1070&lt;=NORMA!$R$4),"CUMPLE","NO CUMPLE")</f>
        <v>CUMPLE</v>
      </c>
      <c r="Y1070" s="51" t="str">
        <f>IF(I1070&gt;NORMA!$P$16,"NO CUMPLE","CUMPLE")</f>
        <v>CUMPLE</v>
      </c>
      <c r="Z1070" s="51" t="str">
        <f>IF($M1070&lt;NORMA!$P$23,"NO CUMPLE","CUMPLE")</f>
        <v>CUMPLE</v>
      </c>
      <c r="AA1070" s="51" t="str">
        <f>IF($E1070&gt;NORMA!$P$24,"NO CUMPLE","CUMPLE")</f>
        <v>NO CUMPLE</v>
      </c>
      <c r="AB1070" s="51" t="str">
        <f>IF($F1070&gt;NORMA!$P$25,"NO CUMPLE","CUMPLE")</f>
        <v>NO CUMPLE</v>
      </c>
      <c r="AC1070" s="51" t="str">
        <f>IF($K1070&gt;NORMA!$P$26,"NO CUMPLE","CUMPLE")</f>
        <v>CUMPLE</v>
      </c>
      <c r="AD1070" s="51" t="str">
        <f>IF($J1070&gt;NORMA!$P$27,"NO CUMPLE","CUMPLE")</f>
        <v>CUMPLE</v>
      </c>
      <c r="AE1070" s="51" t="str">
        <f>IF($G1070&gt;NORMA!$P$28,"NO CUMPLE","CUMPLE")</f>
        <v>NO CUMPLE</v>
      </c>
      <c r="AF1070" s="51" t="str">
        <f>IF($H1070&gt;NORMA!$P$29,"NO CUMPLE","CUMPLE")</f>
        <v>NO CUMPLE</v>
      </c>
      <c r="AG1070" s="51" t="str">
        <f>IF($O1070&gt;NORMA!$P$30,"NO CUMPLE","CUMPLE")</f>
        <v>NO CUMPLE</v>
      </c>
      <c r="AH1070" s="51" t="str">
        <f>IF(AND($N1070&gt;=NORMA!$R$18, $N1070&lt;=NORMA!$S$18),"CUMPLE","NO CUMPLE")</f>
        <v>CUMPLE</v>
      </c>
      <c r="AI1070" s="51" t="str">
        <f>IF($I1070&gt;NORMA!$P$32,"NO CUMPLE","CUMPLE")</f>
        <v>NO CUMPLE</v>
      </c>
    </row>
    <row r="1071" spans="1:35" ht="14.25" customHeight="1" x14ac:dyDescent="0.35">
      <c r="A1071" s="213" t="s">
        <v>124</v>
      </c>
      <c r="B1071" s="217" t="s">
        <v>123</v>
      </c>
      <c r="C1071" s="240">
        <v>40746</v>
      </c>
      <c r="D1071" s="251">
        <v>0.39583333333333298</v>
      </c>
      <c r="E1071" s="246">
        <v>73.599999999999994</v>
      </c>
      <c r="F1071" s="246">
        <v>248</v>
      </c>
      <c r="G1071" s="246">
        <v>255</v>
      </c>
      <c r="H1071" s="246">
        <v>13</v>
      </c>
      <c r="I1071" s="247">
        <v>19.8</v>
      </c>
      <c r="J1071" s="248">
        <v>3.02</v>
      </c>
      <c r="K1071" s="218">
        <v>25.19</v>
      </c>
      <c r="L1071" s="248">
        <v>13.239276283903999</v>
      </c>
      <c r="M1071" s="249">
        <v>0.82</v>
      </c>
      <c r="N1071" s="249">
        <v>7.82</v>
      </c>
      <c r="O1071" s="250">
        <v>93000000</v>
      </c>
      <c r="P1071" s="51" t="str">
        <f>IF(M1071&lt;NORMA!$P$7,"NO CUMPLE","CUMPLE")</f>
        <v>CUMPLE</v>
      </c>
      <c r="Q1071" s="51" t="str">
        <f>IF(E1071&gt;NORMA!$P$8,"NO CUMPLE","CUMPLE")</f>
        <v>CUMPLE</v>
      </c>
      <c r="R1071" s="51" t="str">
        <f>IF(F1071&gt;NORMA!$P$9,"NO CUMPLE","CUMPLE")</f>
        <v>CUMPLE</v>
      </c>
      <c r="S1071" s="51" t="str">
        <f>IF(K1071&gt;NORMA!$P$10,"NO CUMPLE","CUMPLE")</f>
        <v>CUMPLE</v>
      </c>
      <c r="T1071" s="51" t="str">
        <f>IF(J1071&gt;NORMA!$P$11,"NO CUMPLE","CUMPLE")</f>
        <v>CUMPLE</v>
      </c>
      <c r="U1071" s="51" t="str">
        <f>IF(G1071&gt;NORMA!$P$12,"NO CUMPLE","CUMPLE")</f>
        <v>CUMPLE</v>
      </c>
      <c r="V1071" s="51" t="str">
        <f>IF(H1071&gt;NORMA!$P$13,"NO CUMPLE","CUMPLE")</f>
        <v>CUMPLE</v>
      </c>
      <c r="W1071" s="51" t="str">
        <f>IF(O1071&gt;NORMA!$P$14,"NO CUMPLE","CUMPLE")</f>
        <v>NO CUMPLE</v>
      </c>
      <c r="X1071" s="51" t="str">
        <f>IF(AND(N1071&gt;=NORMA!$Q$4, N1071&lt;=NORMA!$R$4),"CUMPLE","NO CUMPLE")</f>
        <v>CUMPLE</v>
      </c>
      <c r="Y1071" s="51" t="str">
        <f>IF(I1071&gt;NORMA!$P$16,"NO CUMPLE","CUMPLE")</f>
        <v>NO CUMPLE</v>
      </c>
      <c r="Z1071" s="51" t="str">
        <f>IF($M1071&lt;NORMA!$P$23,"NO CUMPLE","CUMPLE")</f>
        <v>CUMPLE</v>
      </c>
      <c r="AA1071" s="51" t="str">
        <f>IF($E1071&gt;NORMA!$P$24,"NO CUMPLE","CUMPLE")</f>
        <v>NO CUMPLE</v>
      </c>
      <c r="AB1071" s="51" t="str">
        <f>IF($F1071&gt;NORMA!$P$25,"NO CUMPLE","CUMPLE")</f>
        <v>NO CUMPLE</v>
      </c>
      <c r="AC1071" s="51" t="str">
        <f>IF($K1071&gt;NORMA!$P$26,"NO CUMPLE","CUMPLE")</f>
        <v>NO CUMPLE</v>
      </c>
      <c r="AD1071" s="51" t="str">
        <f>IF($J1071&gt;NORMA!$P$27,"NO CUMPLE","CUMPLE")</f>
        <v>NO CUMPLE</v>
      </c>
      <c r="AE1071" s="51" t="str">
        <f>IF($G1071&gt;NORMA!$P$28,"NO CUMPLE","CUMPLE")</f>
        <v>NO CUMPLE</v>
      </c>
      <c r="AF1071" s="51" t="str">
        <f>IF($H1071&gt;NORMA!$P$29,"NO CUMPLE","CUMPLE")</f>
        <v>NO CUMPLE</v>
      </c>
      <c r="AG1071" s="51" t="str">
        <f>IF($O1071&gt;NORMA!$P$30,"NO CUMPLE","CUMPLE")</f>
        <v>NO CUMPLE</v>
      </c>
      <c r="AH1071" s="51" t="str">
        <f>IF(AND($N1071&gt;=NORMA!$R$18, $N1071&lt;=NORMA!$S$18),"CUMPLE","NO CUMPLE")</f>
        <v>CUMPLE</v>
      </c>
      <c r="AI1071" s="51" t="str">
        <f>IF($I1071&gt;NORMA!$P$32,"NO CUMPLE","CUMPLE")</f>
        <v>NO CUMPLE</v>
      </c>
    </row>
    <row r="1072" spans="1:35" ht="14.25" customHeight="1" x14ac:dyDescent="0.35">
      <c r="A1072" s="213" t="s">
        <v>125</v>
      </c>
      <c r="B1072" s="217" t="s">
        <v>123</v>
      </c>
      <c r="C1072" s="240">
        <v>40751</v>
      </c>
      <c r="D1072" s="241">
        <v>0.5</v>
      </c>
      <c r="E1072" s="216">
        <v>69.400000000000006</v>
      </c>
      <c r="F1072" s="216">
        <v>224</v>
      </c>
      <c r="G1072" s="216">
        <v>307</v>
      </c>
      <c r="H1072" s="216">
        <v>27</v>
      </c>
      <c r="I1072" s="218">
        <v>2.94</v>
      </c>
      <c r="J1072" s="242">
        <v>2.81</v>
      </c>
      <c r="K1072" s="218">
        <v>22.42</v>
      </c>
      <c r="L1072" s="242">
        <v>15.846901350584</v>
      </c>
      <c r="M1072" s="243">
        <v>0.12</v>
      </c>
      <c r="N1072" s="243">
        <v>7.33</v>
      </c>
      <c r="O1072" s="244">
        <v>7500000</v>
      </c>
      <c r="P1072" s="51" t="str">
        <f>IF(M1072&lt;NORMA!$P$7,"NO CUMPLE","CUMPLE")</f>
        <v>NO CUMPLE</v>
      </c>
      <c r="Q1072" s="51" t="str">
        <f>IF(E1072&gt;NORMA!$P$8,"NO CUMPLE","CUMPLE")</f>
        <v>CUMPLE</v>
      </c>
      <c r="R1072" s="51" t="str">
        <f>IF(F1072&gt;NORMA!$P$9,"NO CUMPLE","CUMPLE")</f>
        <v>CUMPLE</v>
      </c>
      <c r="S1072" s="51" t="str">
        <f>IF(K1072&gt;NORMA!$P$10,"NO CUMPLE","CUMPLE")</f>
        <v>CUMPLE</v>
      </c>
      <c r="T1072" s="51" t="str">
        <f>IF(J1072&gt;NORMA!$P$11,"NO CUMPLE","CUMPLE")</f>
        <v>CUMPLE</v>
      </c>
      <c r="U1072" s="51" t="str">
        <f>IF(G1072&gt;NORMA!$P$12,"NO CUMPLE","CUMPLE")</f>
        <v>NO CUMPLE</v>
      </c>
      <c r="V1072" s="51" t="str">
        <f>IF(H1072&gt;NORMA!$P$13,"NO CUMPLE","CUMPLE")</f>
        <v>CUMPLE</v>
      </c>
      <c r="W1072" s="51" t="str">
        <f>IF(O1072&gt;NORMA!$P$14,"NO CUMPLE","CUMPLE")</f>
        <v>NO CUMPLE</v>
      </c>
      <c r="X1072" s="51" t="str">
        <f>IF(AND(N1072&gt;=NORMA!$Q$4, N1072&lt;=NORMA!$R$4),"CUMPLE","NO CUMPLE")</f>
        <v>CUMPLE</v>
      </c>
      <c r="Y1072" s="51" t="str">
        <f>IF(I1072&gt;NORMA!$P$16,"NO CUMPLE","CUMPLE")</f>
        <v>CUMPLE</v>
      </c>
      <c r="Z1072" s="51" t="str">
        <f>IF($M1072&lt;NORMA!$P$23,"NO CUMPLE","CUMPLE")</f>
        <v>CUMPLE</v>
      </c>
      <c r="AA1072" s="51" t="str">
        <f>IF($E1072&gt;NORMA!$P$24,"NO CUMPLE","CUMPLE")</f>
        <v>NO CUMPLE</v>
      </c>
      <c r="AB1072" s="51" t="str">
        <f>IF($F1072&gt;NORMA!$P$25,"NO CUMPLE","CUMPLE")</f>
        <v>NO CUMPLE</v>
      </c>
      <c r="AC1072" s="51" t="str">
        <f>IF($K1072&gt;NORMA!$P$26,"NO CUMPLE","CUMPLE")</f>
        <v>NO CUMPLE</v>
      </c>
      <c r="AD1072" s="51" t="str">
        <f>IF($J1072&gt;NORMA!$P$27,"NO CUMPLE","CUMPLE")</f>
        <v>CUMPLE</v>
      </c>
      <c r="AE1072" s="51" t="str">
        <f>IF($G1072&gt;NORMA!$P$28,"NO CUMPLE","CUMPLE")</f>
        <v>NO CUMPLE</v>
      </c>
      <c r="AF1072" s="51" t="str">
        <f>IF($H1072&gt;NORMA!$P$29,"NO CUMPLE","CUMPLE")</f>
        <v>NO CUMPLE</v>
      </c>
      <c r="AG1072" s="51" t="str">
        <f>IF($O1072&gt;NORMA!$P$30,"NO CUMPLE","CUMPLE")</f>
        <v>NO CUMPLE</v>
      </c>
      <c r="AH1072" s="51" t="str">
        <f>IF(AND($N1072&gt;=NORMA!$R$18, $N1072&lt;=NORMA!$S$18),"CUMPLE","NO CUMPLE")</f>
        <v>CUMPLE</v>
      </c>
      <c r="AI1072" s="51" t="str">
        <f>IF($I1072&gt;NORMA!$P$32,"NO CUMPLE","CUMPLE")</f>
        <v>NO CUMPLE</v>
      </c>
    </row>
    <row r="1073" spans="1:35" ht="14.25" customHeight="1" x14ac:dyDescent="0.35">
      <c r="A1073" s="213" t="s">
        <v>122</v>
      </c>
      <c r="B1073" s="217" t="s">
        <v>123</v>
      </c>
      <c r="C1073" s="240">
        <v>40751</v>
      </c>
      <c r="D1073" s="241">
        <v>0.5</v>
      </c>
      <c r="E1073" s="216">
        <v>88.2</v>
      </c>
      <c r="F1073" s="216">
        <v>203</v>
      </c>
      <c r="G1073" s="216">
        <v>240</v>
      </c>
      <c r="H1073" s="216">
        <v>77</v>
      </c>
      <c r="I1073" s="218">
        <v>3.3</v>
      </c>
      <c r="J1073" s="242">
        <v>2.91</v>
      </c>
      <c r="K1073" s="218">
        <v>25.69</v>
      </c>
      <c r="L1073" s="242">
        <v>16.710251385119999</v>
      </c>
      <c r="M1073" s="243">
        <v>1.24</v>
      </c>
      <c r="N1073" s="243">
        <v>7.29</v>
      </c>
      <c r="O1073" s="244">
        <v>4300000</v>
      </c>
      <c r="P1073" s="51" t="str">
        <f>IF(M1073&lt;NORMA!$P$7,"NO CUMPLE","CUMPLE")</f>
        <v>CUMPLE</v>
      </c>
      <c r="Q1073" s="51" t="str">
        <f>IF(E1073&gt;NORMA!$P$8,"NO CUMPLE","CUMPLE")</f>
        <v>CUMPLE</v>
      </c>
      <c r="R1073" s="51" t="str">
        <f>IF(F1073&gt;NORMA!$P$9,"NO CUMPLE","CUMPLE")</f>
        <v>CUMPLE</v>
      </c>
      <c r="S1073" s="51" t="str">
        <f>IF(K1073&gt;NORMA!$P$10,"NO CUMPLE","CUMPLE")</f>
        <v>CUMPLE</v>
      </c>
      <c r="T1073" s="51" t="str">
        <f>IF(J1073&gt;NORMA!$P$11,"NO CUMPLE","CUMPLE")</f>
        <v>CUMPLE</v>
      </c>
      <c r="U1073" s="51" t="str">
        <f>IF(G1073&gt;NORMA!$P$12,"NO CUMPLE","CUMPLE")</f>
        <v>CUMPLE</v>
      </c>
      <c r="V1073" s="51" t="str">
        <f>IF(H1073&gt;NORMA!$P$13,"NO CUMPLE","CUMPLE")</f>
        <v>NO CUMPLE</v>
      </c>
      <c r="W1073" s="51" t="str">
        <f>IF(O1073&gt;NORMA!$P$14,"NO CUMPLE","CUMPLE")</f>
        <v>NO CUMPLE</v>
      </c>
      <c r="X1073" s="51" t="str">
        <f>IF(AND(N1073&gt;=NORMA!$Q$4, N1073&lt;=NORMA!$R$4),"CUMPLE","NO CUMPLE")</f>
        <v>CUMPLE</v>
      </c>
      <c r="Y1073" s="51" t="str">
        <f>IF(I1073&gt;NORMA!$P$16,"NO CUMPLE","CUMPLE")</f>
        <v>NO CUMPLE</v>
      </c>
      <c r="Z1073" s="51" t="str">
        <f>IF($M1073&lt;NORMA!$P$23,"NO CUMPLE","CUMPLE")</f>
        <v>CUMPLE</v>
      </c>
      <c r="AA1073" s="51" t="str">
        <f>IF($E1073&gt;NORMA!$P$24,"NO CUMPLE","CUMPLE")</f>
        <v>NO CUMPLE</v>
      </c>
      <c r="AB1073" s="51" t="str">
        <f>IF($F1073&gt;NORMA!$P$25,"NO CUMPLE","CUMPLE")</f>
        <v>NO CUMPLE</v>
      </c>
      <c r="AC1073" s="51" t="str">
        <f>IF($K1073&gt;NORMA!$P$26,"NO CUMPLE","CUMPLE")</f>
        <v>NO CUMPLE</v>
      </c>
      <c r="AD1073" s="51" t="str">
        <f>IF($J1073&gt;NORMA!$P$27,"NO CUMPLE","CUMPLE")</f>
        <v>CUMPLE</v>
      </c>
      <c r="AE1073" s="51" t="str">
        <f>IF($G1073&gt;NORMA!$P$28,"NO CUMPLE","CUMPLE")</f>
        <v>NO CUMPLE</v>
      </c>
      <c r="AF1073" s="51" t="str">
        <f>IF($H1073&gt;NORMA!$P$29,"NO CUMPLE","CUMPLE")</f>
        <v>NO CUMPLE</v>
      </c>
      <c r="AG1073" s="51" t="str">
        <f>IF($O1073&gt;NORMA!$P$30,"NO CUMPLE","CUMPLE")</f>
        <v>NO CUMPLE</v>
      </c>
      <c r="AH1073" s="51" t="str">
        <f>IF(AND($N1073&gt;=NORMA!$R$18, $N1073&lt;=NORMA!$S$18),"CUMPLE","NO CUMPLE")</f>
        <v>CUMPLE</v>
      </c>
      <c r="AI1073" s="51" t="str">
        <f>IF($I1073&gt;NORMA!$P$32,"NO CUMPLE","CUMPLE")</f>
        <v>NO CUMPLE</v>
      </c>
    </row>
    <row r="1074" spans="1:35" ht="14.25" customHeight="1" x14ac:dyDescent="0.35">
      <c r="A1074" s="213" t="s">
        <v>121</v>
      </c>
      <c r="B1074" s="272" t="s">
        <v>123</v>
      </c>
      <c r="C1074" s="240">
        <v>40760</v>
      </c>
      <c r="D1074" s="251">
        <v>0.5625</v>
      </c>
      <c r="E1074" s="246">
        <v>9.6</v>
      </c>
      <c r="F1074" s="246">
        <v>69.7</v>
      </c>
      <c r="G1074" s="246">
        <v>58</v>
      </c>
      <c r="H1074" s="246">
        <v>8.9</v>
      </c>
      <c r="I1074" s="247">
        <v>2.2400000000000002</v>
      </c>
      <c r="J1074" s="248">
        <v>1.47</v>
      </c>
      <c r="K1074" s="218">
        <v>11.79</v>
      </c>
      <c r="L1074" s="248">
        <v>4.6911146543279996</v>
      </c>
      <c r="M1074" s="249">
        <v>0.39</v>
      </c>
      <c r="N1074" s="249">
        <v>7.73</v>
      </c>
      <c r="O1074" s="250">
        <v>2900000</v>
      </c>
      <c r="P1074" s="51" t="str">
        <f>IF(M1074&lt;NORMA!$P$7,"NO CUMPLE","CUMPLE")</f>
        <v>NO CUMPLE</v>
      </c>
      <c r="Q1074" s="51" t="str">
        <f>IF(E1074&gt;NORMA!$P$8,"NO CUMPLE","CUMPLE")</f>
        <v>CUMPLE</v>
      </c>
      <c r="R1074" s="51" t="str">
        <f>IF(F1074&gt;NORMA!$P$9,"NO CUMPLE","CUMPLE")</f>
        <v>CUMPLE</v>
      </c>
      <c r="S1074" s="51" t="str">
        <f>IF(K1074&gt;NORMA!$P$10,"NO CUMPLE","CUMPLE")</f>
        <v>CUMPLE</v>
      </c>
      <c r="T1074" s="51" t="str">
        <f>IF(J1074&gt;NORMA!$P$11,"NO CUMPLE","CUMPLE")</f>
        <v>CUMPLE</v>
      </c>
      <c r="U1074" s="51" t="str">
        <f>IF(G1074&gt;NORMA!$P$12,"NO CUMPLE","CUMPLE")</f>
        <v>CUMPLE</v>
      </c>
      <c r="V1074" s="51" t="str">
        <f>IF(H1074&gt;NORMA!$P$13,"NO CUMPLE","CUMPLE")</f>
        <v>CUMPLE</v>
      </c>
      <c r="W1074" s="51" t="str">
        <f>IF(O1074&gt;NORMA!$P$14,"NO CUMPLE","CUMPLE")</f>
        <v>NO CUMPLE</v>
      </c>
      <c r="X1074" s="51" t="str">
        <f>IF(AND(N1074&gt;=NORMA!$Q$4, N1074&lt;=NORMA!$R$4),"CUMPLE","NO CUMPLE")</f>
        <v>CUMPLE</v>
      </c>
      <c r="Y1074" s="51" t="str">
        <f>IF(I1074&gt;NORMA!$P$16,"NO CUMPLE","CUMPLE")</f>
        <v>CUMPLE</v>
      </c>
      <c r="Z1074" s="51" t="str">
        <f>IF($M1074&lt;NORMA!$P$23,"NO CUMPLE","CUMPLE")</f>
        <v>CUMPLE</v>
      </c>
      <c r="AA1074" s="51" t="str">
        <f>IF($E1074&gt;NORMA!$P$24,"NO CUMPLE","CUMPLE")</f>
        <v>CUMPLE</v>
      </c>
      <c r="AB1074" s="51" t="str">
        <f>IF($F1074&gt;NORMA!$P$25,"NO CUMPLE","CUMPLE")</f>
        <v>NO CUMPLE</v>
      </c>
      <c r="AC1074" s="51" t="str">
        <f>IF($K1074&gt;NORMA!$P$26,"NO CUMPLE","CUMPLE")</f>
        <v>NO CUMPLE</v>
      </c>
      <c r="AD1074" s="51" t="str">
        <f>IF($J1074&gt;NORMA!$P$27,"NO CUMPLE","CUMPLE")</f>
        <v>CUMPLE</v>
      </c>
      <c r="AE1074" s="51" t="str">
        <f>IF($G1074&gt;NORMA!$P$28,"NO CUMPLE","CUMPLE")</f>
        <v>CUMPLE</v>
      </c>
      <c r="AF1074" s="51" t="str">
        <f>IF($H1074&gt;NORMA!$P$29,"NO CUMPLE","CUMPLE")</f>
        <v>CUMPLE</v>
      </c>
      <c r="AG1074" s="51" t="str">
        <f>IF($O1074&gt;NORMA!$P$30,"NO CUMPLE","CUMPLE")</f>
        <v>NO CUMPLE</v>
      </c>
      <c r="AH1074" s="51" t="str">
        <f>IF(AND($N1074&gt;=NORMA!$R$18, $N1074&lt;=NORMA!$S$18),"CUMPLE","NO CUMPLE")</f>
        <v>CUMPLE</v>
      </c>
      <c r="AI1074" s="51" t="str">
        <f>IF($I1074&gt;NORMA!$P$32,"NO CUMPLE","CUMPLE")</f>
        <v>NO CUMPLE</v>
      </c>
    </row>
    <row r="1075" spans="1:35" ht="14.25" customHeight="1" x14ac:dyDescent="0.35">
      <c r="A1075" s="213" t="s">
        <v>124</v>
      </c>
      <c r="B1075" s="217" t="s">
        <v>123</v>
      </c>
      <c r="C1075" s="240">
        <v>40760</v>
      </c>
      <c r="D1075" s="251">
        <v>0.5625</v>
      </c>
      <c r="E1075" s="246">
        <v>209</v>
      </c>
      <c r="F1075" s="246">
        <v>501</v>
      </c>
      <c r="G1075" s="246">
        <v>243</v>
      </c>
      <c r="H1075" s="246">
        <v>79</v>
      </c>
      <c r="I1075" s="247">
        <v>6.61</v>
      </c>
      <c r="J1075" s="248">
        <v>4.67</v>
      </c>
      <c r="K1075" s="218">
        <v>38.39</v>
      </c>
      <c r="L1075" s="248">
        <v>6.0193386445600003</v>
      </c>
      <c r="M1075" s="249">
        <v>0.28000000000000003</v>
      </c>
      <c r="N1075" s="249">
        <v>7.9</v>
      </c>
      <c r="O1075" s="250">
        <v>150000000</v>
      </c>
      <c r="P1075" s="51" t="str">
        <f>IF(M1075&lt;NORMA!$P$7,"NO CUMPLE","CUMPLE")</f>
        <v>NO CUMPLE</v>
      </c>
      <c r="Q1075" s="51" t="str">
        <f>IF(E1075&gt;NORMA!$P$8,"NO CUMPLE","CUMPLE")</f>
        <v>CUMPLE</v>
      </c>
      <c r="R1075" s="51" t="str">
        <f>IF(F1075&gt;NORMA!$P$9,"NO CUMPLE","CUMPLE")</f>
        <v>NO CUMPLE</v>
      </c>
      <c r="S1075" s="51" t="str">
        <f>IF(K1075&gt;NORMA!$P$10,"NO CUMPLE","CUMPLE")</f>
        <v>CUMPLE</v>
      </c>
      <c r="T1075" s="51" t="str">
        <f>IF(J1075&gt;NORMA!$P$11,"NO CUMPLE","CUMPLE")</f>
        <v>CUMPLE</v>
      </c>
      <c r="U1075" s="51" t="str">
        <f>IF(G1075&gt;NORMA!$P$12,"NO CUMPLE","CUMPLE")</f>
        <v>CUMPLE</v>
      </c>
      <c r="V1075" s="51" t="str">
        <f>IF(H1075&gt;NORMA!$P$13,"NO CUMPLE","CUMPLE")</f>
        <v>NO CUMPLE</v>
      </c>
      <c r="W1075" s="51" t="str">
        <f>IF(O1075&gt;NORMA!$P$14,"NO CUMPLE","CUMPLE")</f>
        <v>NO CUMPLE</v>
      </c>
      <c r="X1075" s="51" t="str">
        <f>IF(AND(N1075&gt;=NORMA!$Q$4, N1075&lt;=NORMA!$R$4),"CUMPLE","NO CUMPLE")</f>
        <v>CUMPLE</v>
      </c>
      <c r="Y1075" s="51" t="str">
        <f>IF(I1075&gt;NORMA!$P$16,"NO CUMPLE","CUMPLE")</f>
        <v>NO CUMPLE</v>
      </c>
      <c r="Z1075" s="51" t="str">
        <f>IF($M1075&lt;NORMA!$P$23,"NO CUMPLE","CUMPLE")</f>
        <v>CUMPLE</v>
      </c>
      <c r="AA1075" s="51" t="str">
        <f>IF($E1075&gt;NORMA!$P$24,"NO CUMPLE","CUMPLE")</f>
        <v>NO CUMPLE</v>
      </c>
      <c r="AB1075" s="51" t="str">
        <f>IF($F1075&gt;NORMA!$P$25,"NO CUMPLE","CUMPLE")</f>
        <v>NO CUMPLE</v>
      </c>
      <c r="AC1075" s="51" t="str">
        <f>IF($K1075&gt;NORMA!$P$26,"NO CUMPLE","CUMPLE")</f>
        <v>NO CUMPLE</v>
      </c>
      <c r="AD1075" s="51" t="str">
        <f>IF($J1075&gt;NORMA!$P$27,"NO CUMPLE","CUMPLE")</f>
        <v>NO CUMPLE</v>
      </c>
      <c r="AE1075" s="51" t="str">
        <f>IF($G1075&gt;NORMA!$P$28,"NO CUMPLE","CUMPLE")</f>
        <v>NO CUMPLE</v>
      </c>
      <c r="AF1075" s="51" t="str">
        <f>IF($H1075&gt;NORMA!$P$29,"NO CUMPLE","CUMPLE")</f>
        <v>NO CUMPLE</v>
      </c>
      <c r="AG1075" s="51" t="str">
        <f>IF($O1075&gt;NORMA!$P$30,"NO CUMPLE","CUMPLE")</f>
        <v>NO CUMPLE</v>
      </c>
      <c r="AH1075" s="51" t="str">
        <f>IF(AND($N1075&gt;=NORMA!$R$18, $N1075&lt;=NORMA!$S$18),"CUMPLE","NO CUMPLE")</f>
        <v>CUMPLE</v>
      </c>
      <c r="AI1075" s="51" t="str">
        <f>IF($I1075&gt;NORMA!$P$32,"NO CUMPLE","CUMPLE")</f>
        <v>NO CUMPLE</v>
      </c>
    </row>
    <row r="1076" spans="1:35" ht="14.25" customHeight="1" x14ac:dyDescent="0.35">
      <c r="A1076" s="213" t="s">
        <v>125</v>
      </c>
      <c r="B1076" s="217" t="s">
        <v>123</v>
      </c>
      <c r="C1076" s="240">
        <v>40763</v>
      </c>
      <c r="D1076" s="241">
        <v>0.25</v>
      </c>
      <c r="E1076" s="216">
        <v>160</v>
      </c>
      <c r="F1076" s="216">
        <v>331</v>
      </c>
      <c r="G1076" s="216">
        <v>196</v>
      </c>
      <c r="H1076" s="216">
        <v>61</v>
      </c>
      <c r="I1076" s="218">
        <v>4.5999999999999996</v>
      </c>
      <c r="J1076" s="242">
        <v>4.24</v>
      </c>
      <c r="K1076" s="218">
        <v>44.29</v>
      </c>
      <c r="L1076" s="242">
        <v>5.3793561907200003</v>
      </c>
      <c r="M1076" s="243">
        <v>0.48</v>
      </c>
      <c r="N1076" s="243">
        <v>7.84</v>
      </c>
      <c r="O1076" s="244">
        <v>75000000</v>
      </c>
      <c r="P1076" s="51" t="str">
        <f>IF(M1076&lt;NORMA!$P$7,"NO CUMPLE","CUMPLE")</f>
        <v>NO CUMPLE</v>
      </c>
      <c r="Q1076" s="51" t="str">
        <f>IF(E1076&gt;NORMA!$P$8,"NO CUMPLE","CUMPLE")</f>
        <v>CUMPLE</v>
      </c>
      <c r="R1076" s="51" t="str">
        <f>IF(F1076&gt;NORMA!$P$9,"NO CUMPLE","CUMPLE")</f>
        <v>CUMPLE</v>
      </c>
      <c r="S1076" s="51" t="str">
        <f>IF(K1076&gt;NORMA!$P$10,"NO CUMPLE","CUMPLE")</f>
        <v>CUMPLE</v>
      </c>
      <c r="T1076" s="51" t="str">
        <f>IF(J1076&gt;NORMA!$P$11,"NO CUMPLE","CUMPLE")</f>
        <v>CUMPLE</v>
      </c>
      <c r="U1076" s="51" t="str">
        <f>IF(G1076&gt;NORMA!$P$12,"NO CUMPLE","CUMPLE")</f>
        <v>CUMPLE</v>
      </c>
      <c r="V1076" s="51" t="str">
        <f>IF(H1076&gt;NORMA!$P$13,"NO CUMPLE","CUMPLE")</f>
        <v>NO CUMPLE</v>
      </c>
      <c r="W1076" s="51" t="str">
        <f>IF(O1076&gt;NORMA!$P$14,"NO CUMPLE","CUMPLE")</f>
        <v>NO CUMPLE</v>
      </c>
      <c r="X1076" s="51" t="str">
        <f>IF(AND(N1076&gt;=NORMA!$Q$4, N1076&lt;=NORMA!$R$4),"CUMPLE","NO CUMPLE")</f>
        <v>CUMPLE</v>
      </c>
      <c r="Y1076" s="51" t="str">
        <f>IF(I1076&gt;NORMA!$P$16,"NO CUMPLE","CUMPLE")</f>
        <v>NO CUMPLE</v>
      </c>
      <c r="Z1076" s="51" t="str">
        <f>IF($M1076&lt;NORMA!$P$23,"NO CUMPLE","CUMPLE")</f>
        <v>CUMPLE</v>
      </c>
      <c r="AA1076" s="51" t="str">
        <f>IF($E1076&gt;NORMA!$P$24,"NO CUMPLE","CUMPLE")</f>
        <v>NO CUMPLE</v>
      </c>
      <c r="AB1076" s="51" t="str">
        <f>IF($F1076&gt;NORMA!$P$25,"NO CUMPLE","CUMPLE")</f>
        <v>NO CUMPLE</v>
      </c>
      <c r="AC1076" s="51" t="str">
        <f>IF($K1076&gt;NORMA!$P$26,"NO CUMPLE","CUMPLE")</f>
        <v>NO CUMPLE</v>
      </c>
      <c r="AD1076" s="51" t="str">
        <f>IF($J1076&gt;NORMA!$P$27,"NO CUMPLE","CUMPLE")</f>
        <v>NO CUMPLE</v>
      </c>
      <c r="AE1076" s="51" t="str">
        <f>IF($G1076&gt;NORMA!$P$28,"NO CUMPLE","CUMPLE")</f>
        <v>NO CUMPLE</v>
      </c>
      <c r="AF1076" s="51" t="str">
        <f>IF($H1076&gt;NORMA!$P$29,"NO CUMPLE","CUMPLE")</f>
        <v>NO CUMPLE</v>
      </c>
      <c r="AG1076" s="51" t="str">
        <f>IF($O1076&gt;NORMA!$P$30,"NO CUMPLE","CUMPLE")</f>
        <v>NO CUMPLE</v>
      </c>
      <c r="AH1076" s="51" t="str">
        <f>IF(AND($N1076&gt;=NORMA!$R$18, $N1076&lt;=NORMA!$S$18),"CUMPLE","NO CUMPLE")</f>
        <v>CUMPLE</v>
      </c>
      <c r="AI1076" s="51" t="str">
        <f>IF($I1076&gt;NORMA!$P$32,"NO CUMPLE","CUMPLE")</f>
        <v>NO CUMPLE</v>
      </c>
    </row>
    <row r="1077" spans="1:35" ht="14.25" customHeight="1" x14ac:dyDescent="0.35">
      <c r="A1077" s="213" t="s">
        <v>122</v>
      </c>
      <c r="B1077" s="217" t="s">
        <v>123</v>
      </c>
      <c r="C1077" s="240">
        <v>40763</v>
      </c>
      <c r="D1077" s="241">
        <v>0.39583333333333298</v>
      </c>
      <c r="E1077" s="216">
        <v>155</v>
      </c>
      <c r="F1077" s="216">
        <v>323</v>
      </c>
      <c r="G1077" s="216">
        <v>118</v>
      </c>
      <c r="H1077" s="216">
        <v>35</v>
      </c>
      <c r="I1077" s="218">
        <v>7.47</v>
      </c>
      <c r="J1077" s="242">
        <v>5.83</v>
      </c>
      <c r="K1077" s="218">
        <v>50.59</v>
      </c>
      <c r="L1077" s="242">
        <v>7.0592461913599998</v>
      </c>
      <c r="M1077" s="243">
        <v>0.49</v>
      </c>
      <c r="N1077" s="243">
        <v>7.72</v>
      </c>
      <c r="O1077" s="244">
        <v>290000000</v>
      </c>
      <c r="P1077" s="51" t="str">
        <f>IF(M1077&lt;NORMA!$P$7,"NO CUMPLE","CUMPLE")</f>
        <v>NO CUMPLE</v>
      </c>
      <c r="Q1077" s="51" t="str">
        <f>IF(E1077&gt;NORMA!$P$8,"NO CUMPLE","CUMPLE")</f>
        <v>CUMPLE</v>
      </c>
      <c r="R1077" s="51" t="str">
        <f>IF(F1077&gt;NORMA!$P$9,"NO CUMPLE","CUMPLE")</f>
        <v>CUMPLE</v>
      </c>
      <c r="S1077" s="51" t="str">
        <f>IF(K1077&gt;NORMA!$P$10,"NO CUMPLE","CUMPLE")</f>
        <v>NO CUMPLE</v>
      </c>
      <c r="T1077" s="51" t="str">
        <f>IF(J1077&gt;NORMA!$P$11,"NO CUMPLE","CUMPLE")</f>
        <v>CUMPLE</v>
      </c>
      <c r="U1077" s="51" t="str">
        <f>IF(G1077&gt;NORMA!$P$12,"NO CUMPLE","CUMPLE")</f>
        <v>CUMPLE</v>
      </c>
      <c r="V1077" s="51" t="str">
        <f>IF(H1077&gt;NORMA!$P$13,"NO CUMPLE","CUMPLE")</f>
        <v>CUMPLE</v>
      </c>
      <c r="W1077" s="51" t="str">
        <f>IF(O1077&gt;NORMA!$P$14,"NO CUMPLE","CUMPLE")</f>
        <v>NO CUMPLE</v>
      </c>
      <c r="X1077" s="51" t="str">
        <f>IF(AND(N1077&gt;=NORMA!$Q$4, N1077&lt;=NORMA!$R$4),"CUMPLE","NO CUMPLE")</f>
        <v>CUMPLE</v>
      </c>
      <c r="Y1077" s="51" t="str">
        <f>IF(I1077&gt;NORMA!$P$16,"NO CUMPLE","CUMPLE")</f>
        <v>NO CUMPLE</v>
      </c>
      <c r="Z1077" s="51" t="str">
        <f>IF($M1077&lt;NORMA!$P$23,"NO CUMPLE","CUMPLE")</f>
        <v>CUMPLE</v>
      </c>
      <c r="AA1077" s="51" t="str">
        <f>IF($E1077&gt;NORMA!$P$24,"NO CUMPLE","CUMPLE")</f>
        <v>NO CUMPLE</v>
      </c>
      <c r="AB1077" s="51" t="str">
        <f>IF($F1077&gt;NORMA!$P$25,"NO CUMPLE","CUMPLE")</f>
        <v>NO CUMPLE</v>
      </c>
      <c r="AC1077" s="51" t="str">
        <f>IF($K1077&gt;NORMA!$P$26,"NO CUMPLE","CUMPLE")</f>
        <v>NO CUMPLE</v>
      </c>
      <c r="AD1077" s="51" t="str">
        <f>IF($J1077&gt;NORMA!$P$27,"NO CUMPLE","CUMPLE")</f>
        <v>NO CUMPLE</v>
      </c>
      <c r="AE1077" s="51" t="str">
        <f>IF($G1077&gt;NORMA!$P$28,"NO CUMPLE","CUMPLE")</f>
        <v>NO CUMPLE</v>
      </c>
      <c r="AF1077" s="51" t="str">
        <f>IF($H1077&gt;NORMA!$P$29,"NO CUMPLE","CUMPLE")</f>
        <v>NO CUMPLE</v>
      </c>
      <c r="AG1077" s="51" t="str">
        <f>IF($O1077&gt;NORMA!$P$30,"NO CUMPLE","CUMPLE")</f>
        <v>NO CUMPLE</v>
      </c>
      <c r="AH1077" s="51" t="str">
        <f>IF(AND($N1077&gt;=NORMA!$R$18, $N1077&lt;=NORMA!$S$18),"CUMPLE","NO CUMPLE")</f>
        <v>CUMPLE</v>
      </c>
      <c r="AI1077" s="51" t="str">
        <f>IF($I1077&gt;NORMA!$P$32,"NO CUMPLE","CUMPLE")</f>
        <v>NO CUMPLE</v>
      </c>
    </row>
    <row r="1078" spans="1:35" ht="14.25" customHeight="1" x14ac:dyDescent="0.35">
      <c r="A1078" s="213" t="s">
        <v>125</v>
      </c>
      <c r="B1078" s="217" t="s">
        <v>123</v>
      </c>
      <c r="C1078" s="240">
        <v>40772</v>
      </c>
      <c r="D1078" s="251">
        <v>4.1666666666666699E-2</v>
      </c>
      <c r="E1078" s="246">
        <v>190</v>
      </c>
      <c r="F1078" s="246">
        <v>442</v>
      </c>
      <c r="G1078" s="246">
        <v>239</v>
      </c>
      <c r="H1078" s="246">
        <v>63</v>
      </c>
      <c r="I1078" s="247">
        <v>8.56</v>
      </c>
      <c r="J1078" s="248">
        <v>4.66</v>
      </c>
      <c r="K1078" s="218">
        <v>43.49</v>
      </c>
      <c r="L1078" s="248">
        <v>6.3861452566399999</v>
      </c>
      <c r="M1078" s="249">
        <v>0.21</v>
      </c>
      <c r="N1078" s="249">
        <v>8.7799999999999994</v>
      </c>
      <c r="O1078" s="250">
        <v>700000</v>
      </c>
      <c r="P1078" s="51" t="str">
        <f>IF(M1078&lt;NORMA!$P$7,"NO CUMPLE","CUMPLE")</f>
        <v>NO CUMPLE</v>
      </c>
      <c r="Q1078" s="51" t="str">
        <f>IF(E1078&gt;NORMA!$P$8,"NO CUMPLE","CUMPLE")</f>
        <v>CUMPLE</v>
      </c>
      <c r="R1078" s="51" t="str">
        <f>IF(F1078&gt;NORMA!$P$9,"NO CUMPLE","CUMPLE")</f>
        <v>CUMPLE</v>
      </c>
      <c r="S1078" s="51" t="str">
        <f>IF(K1078&gt;NORMA!$P$10,"NO CUMPLE","CUMPLE")</f>
        <v>CUMPLE</v>
      </c>
      <c r="T1078" s="51" t="str">
        <f>IF(J1078&gt;NORMA!$P$11,"NO CUMPLE","CUMPLE")</f>
        <v>CUMPLE</v>
      </c>
      <c r="U1078" s="51" t="str">
        <f>IF(G1078&gt;NORMA!$P$12,"NO CUMPLE","CUMPLE")</f>
        <v>CUMPLE</v>
      </c>
      <c r="V1078" s="51" t="str">
        <f>IF(H1078&gt;NORMA!$P$13,"NO CUMPLE","CUMPLE")</f>
        <v>NO CUMPLE</v>
      </c>
      <c r="W1078" s="51" t="str">
        <f>IF(O1078&gt;NORMA!$P$14,"NO CUMPLE","CUMPLE")</f>
        <v>CUMPLE</v>
      </c>
      <c r="X1078" s="51" t="str">
        <f>IF(AND(N1078&gt;=NORMA!$Q$4, N1078&lt;=NORMA!$R$4),"CUMPLE","NO CUMPLE")</f>
        <v>CUMPLE</v>
      </c>
      <c r="Y1078" s="51" t="str">
        <f>IF(I1078&gt;NORMA!$P$16,"NO CUMPLE","CUMPLE")</f>
        <v>NO CUMPLE</v>
      </c>
      <c r="Z1078" s="51" t="str">
        <f>IF($M1078&lt;NORMA!$P$23,"NO CUMPLE","CUMPLE")</f>
        <v>CUMPLE</v>
      </c>
      <c r="AA1078" s="51" t="str">
        <f>IF($E1078&gt;NORMA!$P$24,"NO CUMPLE","CUMPLE")</f>
        <v>NO CUMPLE</v>
      </c>
      <c r="AB1078" s="51" t="str">
        <f>IF($F1078&gt;NORMA!$P$25,"NO CUMPLE","CUMPLE")</f>
        <v>NO CUMPLE</v>
      </c>
      <c r="AC1078" s="51" t="str">
        <f>IF($K1078&gt;NORMA!$P$26,"NO CUMPLE","CUMPLE")</f>
        <v>NO CUMPLE</v>
      </c>
      <c r="AD1078" s="51" t="str">
        <f>IF($J1078&gt;NORMA!$P$27,"NO CUMPLE","CUMPLE")</f>
        <v>NO CUMPLE</v>
      </c>
      <c r="AE1078" s="51" t="str">
        <f>IF($G1078&gt;NORMA!$P$28,"NO CUMPLE","CUMPLE")</f>
        <v>NO CUMPLE</v>
      </c>
      <c r="AF1078" s="51" t="str">
        <f>IF($H1078&gt;NORMA!$P$29,"NO CUMPLE","CUMPLE")</f>
        <v>NO CUMPLE</v>
      </c>
      <c r="AG1078" s="51" t="str">
        <f>IF($O1078&gt;NORMA!$P$30,"NO CUMPLE","CUMPLE")</f>
        <v>NO CUMPLE</v>
      </c>
      <c r="AH1078" s="51" t="str">
        <f>IF(AND($N1078&gt;=NORMA!$R$18, $N1078&lt;=NORMA!$S$18),"CUMPLE","NO CUMPLE")</f>
        <v>NO CUMPLE</v>
      </c>
      <c r="AI1078" s="51" t="str">
        <f>IF($I1078&gt;NORMA!$P$32,"NO CUMPLE","CUMPLE")</f>
        <v>NO CUMPLE</v>
      </c>
    </row>
    <row r="1079" spans="1:35" ht="14.25" customHeight="1" x14ac:dyDescent="0.35">
      <c r="A1079" s="213" t="s">
        <v>122</v>
      </c>
      <c r="B1079" s="217" t="s">
        <v>123</v>
      </c>
      <c r="C1079" s="240">
        <v>40772</v>
      </c>
      <c r="D1079" s="251">
        <v>0.16666666666666699</v>
      </c>
      <c r="E1079" s="246">
        <v>230</v>
      </c>
      <c r="F1079" s="246">
        <v>521</v>
      </c>
      <c r="G1079" s="246">
        <v>1359</v>
      </c>
      <c r="H1079" s="246">
        <v>66</v>
      </c>
      <c r="I1079" s="247">
        <v>10.7</v>
      </c>
      <c r="J1079" s="248">
        <v>4.8600000000000003</v>
      </c>
      <c r="K1079" s="218">
        <v>44.39</v>
      </c>
      <c r="L1079" s="248">
        <v>4.6793283705600004</v>
      </c>
      <c r="M1079" s="249">
        <v>0.12</v>
      </c>
      <c r="N1079" s="249">
        <v>7.71</v>
      </c>
      <c r="O1079" s="250">
        <v>2000000</v>
      </c>
      <c r="P1079" s="51" t="str">
        <f>IF(M1079&lt;NORMA!$P$7,"NO CUMPLE","CUMPLE")</f>
        <v>NO CUMPLE</v>
      </c>
      <c r="Q1079" s="51" t="str">
        <f>IF(E1079&gt;NORMA!$P$8,"NO CUMPLE","CUMPLE")</f>
        <v>CUMPLE</v>
      </c>
      <c r="R1079" s="51" t="str">
        <f>IF(F1079&gt;NORMA!$P$9,"NO CUMPLE","CUMPLE")</f>
        <v>NO CUMPLE</v>
      </c>
      <c r="S1079" s="51" t="str">
        <f>IF(K1079&gt;NORMA!$P$10,"NO CUMPLE","CUMPLE")</f>
        <v>CUMPLE</v>
      </c>
      <c r="T1079" s="51" t="str">
        <f>IF(J1079&gt;NORMA!$P$11,"NO CUMPLE","CUMPLE")</f>
        <v>CUMPLE</v>
      </c>
      <c r="U1079" s="51" t="str">
        <f>IF(G1079&gt;NORMA!$P$12,"NO CUMPLE","CUMPLE")</f>
        <v>NO CUMPLE</v>
      </c>
      <c r="V1079" s="51" t="str">
        <f>IF(H1079&gt;NORMA!$P$13,"NO CUMPLE","CUMPLE")</f>
        <v>NO CUMPLE</v>
      </c>
      <c r="W1079" s="51" t="str">
        <f>IF(O1079&gt;NORMA!$P$14,"NO CUMPLE","CUMPLE")</f>
        <v>NO CUMPLE</v>
      </c>
      <c r="X1079" s="51" t="str">
        <f>IF(AND(N1079&gt;=NORMA!$Q$4, N1079&lt;=NORMA!$R$4),"CUMPLE","NO CUMPLE")</f>
        <v>CUMPLE</v>
      </c>
      <c r="Y1079" s="51" t="str">
        <f>IF(I1079&gt;NORMA!$P$16,"NO CUMPLE","CUMPLE")</f>
        <v>NO CUMPLE</v>
      </c>
      <c r="Z1079" s="51" t="str">
        <f>IF($M1079&lt;NORMA!$P$23,"NO CUMPLE","CUMPLE")</f>
        <v>CUMPLE</v>
      </c>
      <c r="AA1079" s="51" t="str">
        <f>IF($E1079&gt;NORMA!$P$24,"NO CUMPLE","CUMPLE")</f>
        <v>NO CUMPLE</v>
      </c>
      <c r="AB1079" s="51" t="str">
        <f>IF($F1079&gt;NORMA!$P$25,"NO CUMPLE","CUMPLE")</f>
        <v>NO CUMPLE</v>
      </c>
      <c r="AC1079" s="51" t="str">
        <f>IF($K1079&gt;NORMA!$P$26,"NO CUMPLE","CUMPLE")</f>
        <v>NO CUMPLE</v>
      </c>
      <c r="AD1079" s="51" t="str">
        <f>IF($J1079&gt;NORMA!$P$27,"NO CUMPLE","CUMPLE")</f>
        <v>NO CUMPLE</v>
      </c>
      <c r="AE1079" s="51" t="str">
        <f>IF($G1079&gt;NORMA!$P$28,"NO CUMPLE","CUMPLE")</f>
        <v>NO CUMPLE</v>
      </c>
      <c r="AF1079" s="51" t="str">
        <f>IF($H1079&gt;NORMA!$P$29,"NO CUMPLE","CUMPLE")</f>
        <v>NO CUMPLE</v>
      </c>
      <c r="AG1079" s="51" t="str">
        <f>IF($O1079&gt;NORMA!$P$30,"NO CUMPLE","CUMPLE")</f>
        <v>NO CUMPLE</v>
      </c>
      <c r="AH1079" s="51" t="str">
        <f>IF(AND($N1079&gt;=NORMA!$R$18, $N1079&lt;=NORMA!$S$18),"CUMPLE","NO CUMPLE")</f>
        <v>CUMPLE</v>
      </c>
      <c r="AI1079" s="51" t="str">
        <f>IF($I1079&gt;NORMA!$P$32,"NO CUMPLE","CUMPLE")</f>
        <v>NO CUMPLE</v>
      </c>
    </row>
    <row r="1080" spans="1:35" ht="14.25" customHeight="1" x14ac:dyDescent="0.35">
      <c r="A1080" s="213" t="s">
        <v>121</v>
      </c>
      <c r="B1080" s="272" t="s">
        <v>123</v>
      </c>
      <c r="C1080" s="240">
        <v>40778</v>
      </c>
      <c r="D1080" s="251">
        <v>0.54166666666666696</v>
      </c>
      <c r="E1080" s="246">
        <v>30.9</v>
      </c>
      <c r="F1080" s="246">
        <v>124</v>
      </c>
      <c r="G1080" s="246">
        <v>244</v>
      </c>
      <c r="H1080" s="216">
        <v>8.3000000000000007</v>
      </c>
      <c r="I1080" s="247">
        <v>1.57</v>
      </c>
      <c r="J1080" s="248">
        <v>1.69</v>
      </c>
      <c r="K1080" s="218">
        <v>11.81</v>
      </c>
      <c r="L1080" s="248">
        <v>7.877612851296</v>
      </c>
      <c r="M1080" s="249">
        <v>0.42</v>
      </c>
      <c r="N1080" s="249">
        <v>7.49</v>
      </c>
      <c r="O1080" s="250">
        <v>300000</v>
      </c>
      <c r="P1080" s="51" t="str">
        <f>IF(M1080&lt;NORMA!$P$7,"NO CUMPLE","CUMPLE")</f>
        <v>NO CUMPLE</v>
      </c>
      <c r="Q1080" s="51" t="str">
        <f>IF(E1080&gt;NORMA!$P$8,"NO CUMPLE","CUMPLE")</f>
        <v>CUMPLE</v>
      </c>
      <c r="R1080" s="51" t="str">
        <f>IF(F1080&gt;NORMA!$P$9,"NO CUMPLE","CUMPLE")</f>
        <v>CUMPLE</v>
      </c>
      <c r="S1080" s="51" t="str">
        <f>IF(K1080&gt;NORMA!$P$10,"NO CUMPLE","CUMPLE")</f>
        <v>CUMPLE</v>
      </c>
      <c r="T1080" s="51" t="str">
        <f>IF(J1080&gt;NORMA!$P$11,"NO CUMPLE","CUMPLE")</f>
        <v>CUMPLE</v>
      </c>
      <c r="U1080" s="51" t="str">
        <f>IF(G1080&gt;NORMA!$P$12,"NO CUMPLE","CUMPLE")</f>
        <v>CUMPLE</v>
      </c>
      <c r="V1080" s="51" t="str">
        <f>IF(H1080&gt;NORMA!$P$13,"NO CUMPLE","CUMPLE")</f>
        <v>CUMPLE</v>
      </c>
      <c r="W1080" s="51" t="str">
        <f>IF(O1080&gt;NORMA!$P$14,"NO CUMPLE","CUMPLE")</f>
        <v>CUMPLE</v>
      </c>
      <c r="X1080" s="51" t="str">
        <f>IF(AND(N1080&gt;=NORMA!$Q$4, N1080&lt;=NORMA!$R$4),"CUMPLE","NO CUMPLE")</f>
        <v>CUMPLE</v>
      </c>
      <c r="Y1080" s="51" t="str">
        <f>IF(I1080&gt;NORMA!$P$16,"NO CUMPLE","CUMPLE")</f>
        <v>CUMPLE</v>
      </c>
      <c r="Z1080" s="51" t="str">
        <f>IF($M1080&lt;NORMA!$P$23,"NO CUMPLE","CUMPLE")</f>
        <v>CUMPLE</v>
      </c>
      <c r="AA1080" s="51" t="str">
        <f>IF($E1080&gt;NORMA!$P$24,"NO CUMPLE","CUMPLE")</f>
        <v>NO CUMPLE</v>
      </c>
      <c r="AB1080" s="51" t="str">
        <f>IF($F1080&gt;NORMA!$P$25,"NO CUMPLE","CUMPLE")</f>
        <v>NO CUMPLE</v>
      </c>
      <c r="AC1080" s="51" t="str">
        <f>IF($K1080&gt;NORMA!$P$26,"NO CUMPLE","CUMPLE")</f>
        <v>NO CUMPLE</v>
      </c>
      <c r="AD1080" s="51" t="str">
        <f>IF($J1080&gt;NORMA!$P$27,"NO CUMPLE","CUMPLE")</f>
        <v>CUMPLE</v>
      </c>
      <c r="AE1080" s="51" t="str">
        <f>IF($G1080&gt;NORMA!$P$28,"NO CUMPLE","CUMPLE")</f>
        <v>NO CUMPLE</v>
      </c>
      <c r="AF1080" s="51" t="str">
        <f>IF($H1080&gt;NORMA!$P$29,"NO CUMPLE","CUMPLE")</f>
        <v>CUMPLE</v>
      </c>
      <c r="AG1080" s="51" t="str">
        <f>IF($O1080&gt;NORMA!$P$30,"NO CUMPLE","CUMPLE")</f>
        <v>NO CUMPLE</v>
      </c>
      <c r="AH1080" s="51" t="str">
        <f>IF(AND($N1080&gt;=NORMA!$R$18, $N1080&lt;=NORMA!$S$18),"CUMPLE","NO CUMPLE")</f>
        <v>CUMPLE</v>
      </c>
      <c r="AI1080" s="51" t="str">
        <f>IF($I1080&gt;NORMA!$P$32,"NO CUMPLE","CUMPLE")</f>
        <v>NO CUMPLE</v>
      </c>
    </row>
    <row r="1081" spans="1:35" ht="14.25" customHeight="1" x14ac:dyDescent="0.35">
      <c r="A1081" s="213" t="s">
        <v>124</v>
      </c>
      <c r="B1081" s="217" t="s">
        <v>123</v>
      </c>
      <c r="C1081" s="240">
        <v>40778</v>
      </c>
      <c r="D1081" s="251">
        <v>0.5625</v>
      </c>
      <c r="E1081" s="246">
        <v>80</v>
      </c>
      <c r="F1081" s="246">
        <v>287</v>
      </c>
      <c r="G1081" s="246">
        <v>365</v>
      </c>
      <c r="H1081" s="246">
        <v>119</v>
      </c>
      <c r="I1081" s="247">
        <v>4.2699999999999996</v>
      </c>
      <c r="J1081" s="248">
        <v>2.95</v>
      </c>
      <c r="K1081" s="218">
        <v>22.03</v>
      </c>
      <c r="L1081" s="248">
        <v>18.02883644416</v>
      </c>
      <c r="M1081" s="249">
        <v>0.82</v>
      </c>
      <c r="N1081" s="249">
        <v>8.6300000000000008</v>
      </c>
      <c r="O1081" s="250">
        <v>15000000</v>
      </c>
      <c r="P1081" s="51" t="str">
        <f>IF(M1081&lt;NORMA!$P$7,"NO CUMPLE","CUMPLE")</f>
        <v>CUMPLE</v>
      </c>
      <c r="Q1081" s="51" t="str">
        <f>IF(E1081&gt;NORMA!$P$8,"NO CUMPLE","CUMPLE")</f>
        <v>CUMPLE</v>
      </c>
      <c r="R1081" s="51" t="str">
        <f>IF(F1081&gt;NORMA!$P$9,"NO CUMPLE","CUMPLE")</f>
        <v>CUMPLE</v>
      </c>
      <c r="S1081" s="51" t="str">
        <f>IF(K1081&gt;NORMA!$P$10,"NO CUMPLE","CUMPLE")</f>
        <v>CUMPLE</v>
      </c>
      <c r="T1081" s="51" t="str">
        <f>IF(J1081&gt;NORMA!$P$11,"NO CUMPLE","CUMPLE")</f>
        <v>CUMPLE</v>
      </c>
      <c r="U1081" s="51" t="str">
        <f>IF(G1081&gt;NORMA!$P$12,"NO CUMPLE","CUMPLE")</f>
        <v>NO CUMPLE</v>
      </c>
      <c r="V1081" s="51" t="str">
        <f>IF(H1081&gt;NORMA!$P$13,"NO CUMPLE","CUMPLE")</f>
        <v>NO CUMPLE</v>
      </c>
      <c r="W1081" s="51" t="str">
        <f>IF(O1081&gt;NORMA!$P$14,"NO CUMPLE","CUMPLE")</f>
        <v>NO CUMPLE</v>
      </c>
      <c r="X1081" s="51" t="str">
        <f>IF(AND(N1081&gt;=NORMA!$Q$4, N1081&lt;=NORMA!$R$4),"CUMPLE","NO CUMPLE")</f>
        <v>CUMPLE</v>
      </c>
      <c r="Y1081" s="51" t="str">
        <f>IF(I1081&gt;NORMA!$P$16,"NO CUMPLE","CUMPLE")</f>
        <v>NO CUMPLE</v>
      </c>
      <c r="Z1081" s="51" t="str">
        <f>IF($M1081&lt;NORMA!$P$23,"NO CUMPLE","CUMPLE")</f>
        <v>CUMPLE</v>
      </c>
      <c r="AA1081" s="51" t="str">
        <f>IF($E1081&gt;NORMA!$P$24,"NO CUMPLE","CUMPLE")</f>
        <v>NO CUMPLE</v>
      </c>
      <c r="AB1081" s="51" t="str">
        <f>IF($F1081&gt;NORMA!$P$25,"NO CUMPLE","CUMPLE")</f>
        <v>NO CUMPLE</v>
      </c>
      <c r="AC1081" s="51" t="str">
        <f>IF($K1081&gt;NORMA!$P$26,"NO CUMPLE","CUMPLE")</f>
        <v>NO CUMPLE</v>
      </c>
      <c r="AD1081" s="51" t="str">
        <f>IF($J1081&gt;NORMA!$P$27,"NO CUMPLE","CUMPLE")</f>
        <v>CUMPLE</v>
      </c>
      <c r="AE1081" s="51" t="str">
        <f>IF($G1081&gt;NORMA!$P$28,"NO CUMPLE","CUMPLE")</f>
        <v>NO CUMPLE</v>
      </c>
      <c r="AF1081" s="51" t="str">
        <f>IF($H1081&gt;NORMA!$P$29,"NO CUMPLE","CUMPLE")</f>
        <v>NO CUMPLE</v>
      </c>
      <c r="AG1081" s="51" t="str">
        <f>IF($O1081&gt;NORMA!$P$30,"NO CUMPLE","CUMPLE")</f>
        <v>NO CUMPLE</v>
      </c>
      <c r="AH1081" s="51" t="str">
        <f>IF(AND($N1081&gt;=NORMA!$R$18, $N1081&lt;=NORMA!$S$18),"CUMPLE","NO CUMPLE")</f>
        <v>NO CUMPLE</v>
      </c>
      <c r="AI1081" s="51" t="str">
        <f>IF($I1081&gt;NORMA!$P$32,"NO CUMPLE","CUMPLE")</f>
        <v>NO CUMPLE</v>
      </c>
    </row>
    <row r="1082" spans="1:35" ht="14.25" customHeight="1" x14ac:dyDescent="0.35">
      <c r="A1082" s="213" t="s">
        <v>125</v>
      </c>
      <c r="B1082" s="217" t="s">
        <v>123</v>
      </c>
      <c r="C1082" s="240">
        <v>40789</v>
      </c>
      <c r="D1082" s="251">
        <v>0</v>
      </c>
      <c r="E1082" s="246">
        <v>145</v>
      </c>
      <c r="F1082" s="246">
        <v>501</v>
      </c>
      <c r="G1082" s="246">
        <v>262</v>
      </c>
      <c r="H1082" s="246">
        <v>100</v>
      </c>
      <c r="I1082" s="247">
        <v>10.6</v>
      </c>
      <c r="J1082" s="248">
        <v>5.83</v>
      </c>
      <c r="K1082" s="218">
        <v>45.49</v>
      </c>
      <c r="L1082" s="248">
        <v>4.1898563660160004</v>
      </c>
      <c r="M1082" s="249">
        <v>1.4</v>
      </c>
      <c r="N1082" s="249">
        <v>8.7799999999999994</v>
      </c>
      <c r="O1082" s="250">
        <v>9300000</v>
      </c>
      <c r="P1082" s="51" t="str">
        <f>IF(M1082&lt;NORMA!$P$7,"NO CUMPLE","CUMPLE")</f>
        <v>CUMPLE</v>
      </c>
      <c r="Q1082" s="51" t="str">
        <f>IF(E1082&gt;NORMA!$P$8,"NO CUMPLE","CUMPLE")</f>
        <v>CUMPLE</v>
      </c>
      <c r="R1082" s="51" t="str">
        <f>IF(F1082&gt;NORMA!$P$9,"NO CUMPLE","CUMPLE")</f>
        <v>NO CUMPLE</v>
      </c>
      <c r="S1082" s="51" t="str">
        <f>IF(K1082&gt;NORMA!$P$10,"NO CUMPLE","CUMPLE")</f>
        <v>CUMPLE</v>
      </c>
      <c r="T1082" s="51" t="str">
        <f>IF(J1082&gt;NORMA!$P$11,"NO CUMPLE","CUMPLE")</f>
        <v>CUMPLE</v>
      </c>
      <c r="U1082" s="51" t="str">
        <f>IF(G1082&gt;NORMA!$P$12,"NO CUMPLE","CUMPLE")</f>
        <v>CUMPLE</v>
      </c>
      <c r="V1082" s="51" t="str">
        <f>IF(H1082&gt;NORMA!$P$13,"NO CUMPLE","CUMPLE")</f>
        <v>NO CUMPLE</v>
      </c>
      <c r="W1082" s="51" t="str">
        <f>IF(O1082&gt;NORMA!$P$14,"NO CUMPLE","CUMPLE")</f>
        <v>NO CUMPLE</v>
      </c>
      <c r="X1082" s="51" t="str">
        <f>IF(AND(N1082&gt;=NORMA!$Q$4, N1082&lt;=NORMA!$R$4),"CUMPLE","NO CUMPLE")</f>
        <v>CUMPLE</v>
      </c>
      <c r="Y1082" s="51" t="str">
        <f>IF(I1082&gt;NORMA!$P$16,"NO CUMPLE","CUMPLE")</f>
        <v>NO CUMPLE</v>
      </c>
      <c r="Z1082" s="51" t="str">
        <f>IF($M1082&lt;NORMA!$P$23,"NO CUMPLE","CUMPLE")</f>
        <v>CUMPLE</v>
      </c>
      <c r="AA1082" s="51" t="str">
        <f>IF($E1082&gt;NORMA!$P$24,"NO CUMPLE","CUMPLE")</f>
        <v>NO CUMPLE</v>
      </c>
      <c r="AB1082" s="51" t="str">
        <f>IF($F1082&gt;NORMA!$P$25,"NO CUMPLE","CUMPLE")</f>
        <v>NO CUMPLE</v>
      </c>
      <c r="AC1082" s="51" t="str">
        <f>IF($K1082&gt;NORMA!$P$26,"NO CUMPLE","CUMPLE")</f>
        <v>NO CUMPLE</v>
      </c>
      <c r="AD1082" s="51" t="str">
        <f>IF($J1082&gt;NORMA!$P$27,"NO CUMPLE","CUMPLE")</f>
        <v>NO CUMPLE</v>
      </c>
      <c r="AE1082" s="51" t="str">
        <f>IF($G1082&gt;NORMA!$P$28,"NO CUMPLE","CUMPLE")</f>
        <v>NO CUMPLE</v>
      </c>
      <c r="AF1082" s="51" t="str">
        <f>IF($H1082&gt;NORMA!$P$29,"NO CUMPLE","CUMPLE")</f>
        <v>NO CUMPLE</v>
      </c>
      <c r="AG1082" s="51" t="str">
        <f>IF($O1082&gt;NORMA!$P$30,"NO CUMPLE","CUMPLE")</f>
        <v>NO CUMPLE</v>
      </c>
      <c r="AH1082" s="51" t="str">
        <f>IF(AND($N1082&gt;=NORMA!$R$18, $N1082&lt;=NORMA!$S$18),"CUMPLE","NO CUMPLE")</f>
        <v>NO CUMPLE</v>
      </c>
      <c r="AI1082" s="51" t="str">
        <f>IF($I1082&gt;NORMA!$P$32,"NO CUMPLE","CUMPLE")</f>
        <v>NO CUMPLE</v>
      </c>
    </row>
    <row r="1083" spans="1:35" ht="14.25" customHeight="1" x14ac:dyDescent="0.35">
      <c r="A1083" s="213" t="s">
        <v>122</v>
      </c>
      <c r="B1083" s="217" t="s">
        <v>123</v>
      </c>
      <c r="C1083" s="240">
        <v>40789</v>
      </c>
      <c r="D1083" s="251">
        <v>0.125</v>
      </c>
      <c r="E1083" s="246">
        <v>125</v>
      </c>
      <c r="F1083" s="246">
        <v>519</v>
      </c>
      <c r="G1083" s="246">
        <v>208</v>
      </c>
      <c r="H1083" s="246">
        <v>56</v>
      </c>
      <c r="I1083" s="247">
        <v>7.69</v>
      </c>
      <c r="J1083" s="248">
        <v>4.74</v>
      </c>
      <c r="K1083" s="218">
        <v>51.29</v>
      </c>
      <c r="L1083" s="248">
        <v>4.3374267023200002</v>
      </c>
      <c r="M1083" s="249">
        <v>1.46</v>
      </c>
      <c r="N1083" s="249">
        <v>7.3</v>
      </c>
      <c r="O1083" s="250">
        <v>1500000</v>
      </c>
      <c r="P1083" s="51" t="str">
        <f>IF(M1083&lt;NORMA!$P$7,"NO CUMPLE","CUMPLE")</f>
        <v>CUMPLE</v>
      </c>
      <c r="Q1083" s="51" t="str">
        <f>IF(E1083&gt;NORMA!$P$8,"NO CUMPLE","CUMPLE")</f>
        <v>CUMPLE</v>
      </c>
      <c r="R1083" s="51" t="str">
        <f>IF(F1083&gt;NORMA!$P$9,"NO CUMPLE","CUMPLE")</f>
        <v>NO CUMPLE</v>
      </c>
      <c r="S1083" s="51" t="str">
        <f>IF(K1083&gt;NORMA!$P$10,"NO CUMPLE","CUMPLE")</f>
        <v>NO CUMPLE</v>
      </c>
      <c r="T1083" s="51" t="str">
        <f>IF(J1083&gt;NORMA!$P$11,"NO CUMPLE","CUMPLE")</f>
        <v>CUMPLE</v>
      </c>
      <c r="U1083" s="51" t="str">
        <f>IF(G1083&gt;NORMA!$P$12,"NO CUMPLE","CUMPLE")</f>
        <v>CUMPLE</v>
      </c>
      <c r="V1083" s="51" t="str">
        <f>IF(H1083&gt;NORMA!$P$13,"NO CUMPLE","CUMPLE")</f>
        <v>NO CUMPLE</v>
      </c>
      <c r="W1083" s="51" t="str">
        <f>IF(O1083&gt;NORMA!$P$14,"NO CUMPLE","CUMPLE")</f>
        <v>NO CUMPLE</v>
      </c>
      <c r="X1083" s="51" t="str">
        <f>IF(AND(N1083&gt;=NORMA!$Q$4, N1083&lt;=NORMA!$R$4),"CUMPLE","NO CUMPLE")</f>
        <v>CUMPLE</v>
      </c>
      <c r="Y1083" s="51" t="str">
        <f>IF(I1083&gt;NORMA!$P$16,"NO CUMPLE","CUMPLE")</f>
        <v>NO CUMPLE</v>
      </c>
      <c r="Z1083" s="51" t="str">
        <f>IF($M1083&lt;NORMA!$P$23,"NO CUMPLE","CUMPLE")</f>
        <v>CUMPLE</v>
      </c>
      <c r="AA1083" s="51" t="str">
        <f>IF($E1083&gt;NORMA!$P$24,"NO CUMPLE","CUMPLE")</f>
        <v>NO CUMPLE</v>
      </c>
      <c r="AB1083" s="51" t="str">
        <f>IF($F1083&gt;NORMA!$P$25,"NO CUMPLE","CUMPLE")</f>
        <v>NO CUMPLE</v>
      </c>
      <c r="AC1083" s="51" t="str">
        <f>IF($K1083&gt;NORMA!$P$26,"NO CUMPLE","CUMPLE")</f>
        <v>NO CUMPLE</v>
      </c>
      <c r="AD1083" s="51" t="str">
        <f>IF($J1083&gt;NORMA!$P$27,"NO CUMPLE","CUMPLE")</f>
        <v>NO CUMPLE</v>
      </c>
      <c r="AE1083" s="51" t="str">
        <f>IF($G1083&gt;NORMA!$P$28,"NO CUMPLE","CUMPLE")</f>
        <v>NO CUMPLE</v>
      </c>
      <c r="AF1083" s="51" t="str">
        <f>IF($H1083&gt;NORMA!$P$29,"NO CUMPLE","CUMPLE")</f>
        <v>NO CUMPLE</v>
      </c>
      <c r="AG1083" s="51" t="str">
        <f>IF($O1083&gt;NORMA!$P$30,"NO CUMPLE","CUMPLE")</f>
        <v>NO CUMPLE</v>
      </c>
      <c r="AH1083" s="51" t="str">
        <f>IF(AND($N1083&gt;=NORMA!$R$18, $N1083&lt;=NORMA!$S$18),"CUMPLE","NO CUMPLE")</f>
        <v>CUMPLE</v>
      </c>
      <c r="AI1083" s="51" t="str">
        <f>IF($I1083&gt;NORMA!$P$32,"NO CUMPLE","CUMPLE")</f>
        <v>NO CUMPLE</v>
      </c>
    </row>
    <row r="1084" spans="1:35" ht="14.25" customHeight="1" x14ac:dyDescent="0.35">
      <c r="A1084" s="256" t="s">
        <v>121</v>
      </c>
      <c r="B1084" s="272" t="s">
        <v>123</v>
      </c>
      <c r="C1084" s="252">
        <v>40796</v>
      </c>
      <c r="D1084" s="251">
        <v>0.45833333333333298</v>
      </c>
      <c r="E1084" s="246">
        <v>39.6</v>
      </c>
      <c r="F1084" s="246">
        <v>183</v>
      </c>
      <c r="G1084" s="246">
        <v>513</v>
      </c>
      <c r="H1084" s="246">
        <v>125</v>
      </c>
      <c r="I1084" s="247">
        <v>1.93</v>
      </c>
      <c r="J1084" s="248">
        <v>2.2200000000000002</v>
      </c>
      <c r="K1084" s="218">
        <v>12.09</v>
      </c>
      <c r="L1084" s="248">
        <v>9.3260390230687999</v>
      </c>
      <c r="M1084" s="249">
        <v>0.17</v>
      </c>
      <c r="N1084" s="249">
        <v>7.44</v>
      </c>
      <c r="O1084" s="250">
        <v>400000</v>
      </c>
      <c r="P1084" s="51" t="str">
        <f>IF(M1084&lt;NORMA!$P$7,"NO CUMPLE","CUMPLE")</f>
        <v>NO CUMPLE</v>
      </c>
      <c r="Q1084" s="51" t="str">
        <f>IF(E1084&gt;NORMA!$P$8,"NO CUMPLE","CUMPLE")</f>
        <v>CUMPLE</v>
      </c>
      <c r="R1084" s="51" t="str">
        <f>IF(F1084&gt;NORMA!$P$9,"NO CUMPLE","CUMPLE")</f>
        <v>CUMPLE</v>
      </c>
      <c r="S1084" s="51" t="str">
        <f>IF(K1084&gt;NORMA!$P$10,"NO CUMPLE","CUMPLE")</f>
        <v>CUMPLE</v>
      </c>
      <c r="T1084" s="51" t="str">
        <f>IF(J1084&gt;NORMA!$P$11,"NO CUMPLE","CUMPLE")</f>
        <v>CUMPLE</v>
      </c>
      <c r="U1084" s="51" t="str">
        <f>IF(G1084&gt;NORMA!$P$12,"NO CUMPLE","CUMPLE")</f>
        <v>NO CUMPLE</v>
      </c>
      <c r="V1084" s="51" t="str">
        <f>IF(H1084&gt;NORMA!$P$13,"NO CUMPLE","CUMPLE")</f>
        <v>NO CUMPLE</v>
      </c>
      <c r="W1084" s="51" t="str">
        <f>IF(O1084&gt;NORMA!$P$14,"NO CUMPLE","CUMPLE")</f>
        <v>CUMPLE</v>
      </c>
      <c r="X1084" s="51" t="str">
        <f>IF(AND(N1084&gt;=NORMA!$Q$4, N1084&lt;=NORMA!$R$4),"CUMPLE","NO CUMPLE")</f>
        <v>CUMPLE</v>
      </c>
      <c r="Y1084" s="51" t="str">
        <f>IF(I1084&gt;NORMA!$P$16,"NO CUMPLE","CUMPLE")</f>
        <v>CUMPLE</v>
      </c>
      <c r="Z1084" s="51" t="str">
        <f>IF($M1084&lt;NORMA!$P$23,"NO CUMPLE","CUMPLE")</f>
        <v>CUMPLE</v>
      </c>
      <c r="AA1084" s="51" t="str">
        <f>IF($E1084&gt;NORMA!$P$24,"NO CUMPLE","CUMPLE")</f>
        <v>NO CUMPLE</v>
      </c>
      <c r="AB1084" s="51" t="str">
        <f>IF($F1084&gt;NORMA!$P$25,"NO CUMPLE","CUMPLE")</f>
        <v>NO CUMPLE</v>
      </c>
      <c r="AC1084" s="51" t="str">
        <f>IF($K1084&gt;NORMA!$P$26,"NO CUMPLE","CUMPLE")</f>
        <v>NO CUMPLE</v>
      </c>
      <c r="AD1084" s="51" t="str">
        <f>IF($J1084&gt;NORMA!$P$27,"NO CUMPLE","CUMPLE")</f>
        <v>CUMPLE</v>
      </c>
      <c r="AE1084" s="51" t="str">
        <f>IF($G1084&gt;NORMA!$P$28,"NO CUMPLE","CUMPLE")</f>
        <v>NO CUMPLE</v>
      </c>
      <c r="AF1084" s="51" t="str">
        <f>IF($H1084&gt;NORMA!$P$29,"NO CUMPLE","CUMPLE")</f>
        <v>NO CUMPLE</v>
      </c>
      <c r="AG1084" s="51" t="str">
        <f>IF($O1084&gt;NORMA!$P$30,"NO CUMPLE","CUMPLE")</f>
        <v>NO CUMPLE</v>
      </c>
      <c r="AH1084" s="51" t="str">
        <f>IF(AND($N1084&gt;=NORMA!$R$18, $N1084&lt;=NORMA!$S$18),"CUMPLE","NO CUMPLE")</f>
        <v>CUMPLE</v>
      </c>
      <c r="AI1084" s="51" t="str">
        <f>IF($I1084&gt;NORMA!$P$32,"NO CUMPLE","CUMPLE")</f>
        <v>NO CUMPLE</v>
      </c>
    </row>
    <row r="1085" spans="1:35" ht="14.25" customHeight="1" x14ac:dyDescent="0.35">
      <c r="A1085" s="213" t="s">
        <v>124</v>
      </c>
      <c r="B1085" s="217" t="s">
        <v>123</v>
      </c>
      <c r="C1085" s="240">
        <v>40796</v>
      </c>
      <c r="D1085" s="251">
        <v>0.45833333333333298</v>
      </c>
      <c r="E1085" s="246">
        <v>159</v>
      </c>
      <c r="F1085" s="246">
        <v>420</v>
      </c>
      <c r="G1085" s="246">
        <v>385</v>
      </c>
      <c r="H1085" s="246">
        <v>58</v>
      </c>
      <c r="I1085" s="247">
        <v>5.05</v>
      </c>
      <c r="J1085" s="248">
        <v>4.59</v>
      </c>
      <c r="K1085" s="218">
        <v>33.590000000000003</v>
      </c>
      <c r="L1085" s="248">
        <v>13.222195450399999</v>
      </c>
      <c r="M1085" s="249">
        <v>0.27</v>
      </c>
      <c r="N1085" s="249">
        <v>8.65</v>
      </c>
      <c r="O1085" s="250">
        <v>1500000</v>
      </c>
      <c r="P1085" s="51" t="str">
        <f>IF(M1085&lt;NORMA!$P$7,"NO CUMPLE","CUMPLE")</f>
        <v>NO CUMPLE</v>
      </c>
      <c r="Q1085" s="51" t="str">
        <f>IF(E1085&gt;NORMA!$P$8,"NO CUMPLE","CUMPLE")</f>
        <v>CUMPLE</v>
      </c>
      <c r="R1085" s="51" t="str">
        <f>IF(F1085&gt;NORMA!$P$9,"NO CUMPLE","CUMPLE")</f>
        <v>CUMPLE</v>
      </c>
      <c r="S1085" s="51" t="str">
        <f>IF(K1085&gt;NORMA!$P$10,"NO CUMPLE","CUMPLE")</f>
        <v>CUMPLE</v>
      </c>
      <c r="T1085" s="51" t="str">
        <f>IF(J1085&gt;NORMA!$P$11,"NO CUMPLE","CUMPLE")</f>
        <v>CUMPLE</v>
      </c>
      <c r="U1085" s="51" t="str">
        <f>IF(G1085&gt;NORMA!$P$12,"NO CUMPLE","CUMPLE")</f>
        <v>NO CUMPLE</v>
      </c>
      <c r="V1085" s="51" t="str">
        <f>IF(H1085&gt;NORMA!$P$13,"NO CUMPLE","CUMPLE")</f>
        <v>NO CUMPLE</v>
      </c>
      <c r="W1085" s="51" t="str">
        <f>IF(O1085&gt;NORMA!$P$14,"NO CUMPLE","CUMPLE")</f>
        <v>NO CUMPLE</v>
      </c>
      <c r="X1085" s="51" t="str">
        <f>IF(AND(N1085&gt;=NORMA!$Q$4, N1085&lt;=NORMA!$R$4),"CUMPLE","NO CUMPLE")</f>
        <v>CUMPLE</v>
      </c>
      <c r="Y1085" s="51" t="str">
        <f>IF(I1085&gt;NORMA!$P$16,"NO CUMPLE","CUMPLE")</f>
        <v>NO CUMPLE</v>
      </c>
      <c r="Z1085" s="51" t="str">
        <f>IF($M1085&lt;NORMA!$P$23,"NO CUMPLE","CUMPLE")</f>
        <v>CUMPLE</v>
      </c>
      <c r="AA1085" s="51" t="str">
        <f>IF($E1085&gt;NORMA!$P$24,"NO CUMPLE","CUMPLE")</f>
        <v>NO CUMPLE</v>
      </c>
      <c r="AB1085" s="51" t="str">
        <f>IF($F1085&gt;NORMA!$P$25,"NO CUMPLE","CUMPLE")</f>
        <v>NO CUMPLE</v>
      </c>
      <c r="AC1085" s="51" t="str">
        <f>IF($K1085&gt;NORMA!$P$26,"NO CUMPLE","CUMPLE")</f>
        <v>NO CUMPLE</v>
      </c>
      <c r="AD1085" s="51" t="str">
        <f>IF($J1085&gt;NORMA!$P$27,"NO CUMPLE","CUMPLE")</f>
        <v>NO CUMPLE</v>
      </c>
      <c r="AE1085" s="51" t="str">
        <f>IF($G1085&gt;NORMA!$P$28,"NO CUMPLE","CUMPLE")</f>
        <v>NO CUMPLE</v>
      </c>
      <c r="AF1085" s="51" t="str">
        <f>IF($H1085&gt;NORMA!$P$29,"NO CUMPLE","CUMPLE")</f>
        <v>NO CUMPLE</v>
      </c>
      <c r="AG1085" s="51" t="str">
        <f>IF($O1085&gt;NORMA!$P$30,"NO CUMPLE","CUMPLE")</f>
        <v>NO CUMPLE</v>
      </c>
      <c r="AH1085" s="51" t="str">
        <f>IF(AND($N1085&gt;=NORMA!$R$18, $N1085&lt;=NORMA!$S$18),"CUMPLE","NO CUMPLE")</f>
        <v>NO CUMPLE</v>
      </c>
      <c r="AI1085" s="51" t="str">
        <f>IF($I1085&gt;NORMA!$P$32,"NO CUMPLE","CUMPLE")</f>
        <v>NO CUMPLE</v>
      </c>
    </row>
    <row r="1086" spans="1:35" ht="14.25" customHeight="1" x14ac:dyDescent="0.35">
      <c r="A1086" s="213" t="s">
        <v>125</v>
      </c>
      <c r="B1086" s="217" t="s">
        <v>123</v>
      </c>
      <c r="C1086" s="240">
        <v>40801</v>
      </c>
      <c r="D1086" s="251">
        <v>0.52083333333333304</v>
      </c>
      <c r="E1086" s="246">
        <v>70.8</v>
      </c>
      <c r="F1086" s="246">
        <v>313</v>
      </c>
      <c r="G1086" s="246">
        <v>230</v>
      </c>
      <c r="H1086" s="246">
        <v>39</v>
      </c>
      <c r="I1086" s="247">
        <v>3.39</v>
      </c>
      <c r="J1086" s="248">
        <v>3.69</v>
      </c>
      <c r="K1086" s="218">
        <v>28.19</v>
      </c>
      <c r="L1086" s="248">
        <v>7.5653451777376004</v>
      </c>
      <c r="M1086" s="249">
        <v>0.14000000000000001</v>
      </c>
      <c r="N1086" s="249">
        <v>7.52</v>
      </c>
      <c r="O1086" s="250">
        <v>700000</v>
      </c>
      <c r="P1086" s="51" t="str">
        <f>IF(M1086&lt;NORMA!$P$7,"NO CUMPLE","CUMPLE")</f>
        <v>NO CUMPLE</v>
      </c>
      <c r="Q1086" s="51" t="str">
        <f>IF(E1086&gt;NORMA!$P$8,"NO CUMPLE","CUMPLE")</f>
        <v>CUMPLE</v>
      </c>
      <c r="R1086" s="51" t="str">
        <f>IF(F1086&gt;NORMA!$P$9,"NO CUMPLE","CUMPLE")</f>
        <v>CUMPLE</v>
      </c>
      <c r="S1086" s="51" t="str">
        <f>IF(K1086&gt;NORMA!$P$10,"NO CUMPLE","CUMPLE")</f>
        <v>CUMPLE</v>
      </c>
      <c r="T1086" s="51" t="str">
        <f>IF(J1086&gt;NORMA!$P$11,"NO CUMPLE","CUMPLE")</f>
        <v>CUMPLE</v>
      </c>
      <c r="U1086" s="51" t="str">
        <f>IF(G1086&gt;NORMA!$P$12,"NO CUMPLE","CUMPLE")</f>
        <v>CUMPLE</v>
      </c>
      <c r="V1086" s="51" t="str">
        <f>IF(H1086&gt;NORMA!$P$13,"NO CUMPLE","CUMPLE")</f>
        <v>CUMPLE</v>
      </c>
      <c r="W1086" s="51" t="str">
        <f>IF(O1086&gt;NORMA!$P$14,"NO CUMPLE","CUMPLE")</f>
        <v>CUMPLE</v>
      </c>
      <c r="X1086" s="51" t="str">
        <f>IF(AND(N1086&gt;=NORMA!$Q$4, N1086&lt;=NORMA!$R$4),"CUMPLE","NO CUMPLE")</f>
        <v>CUMPLE</v>
      </c>
      <c r="Y1086" s="51" t="str">
        <f>IF(I1086&gt;NORMA!$P$16,"NO CUMPLE","CUMPLE")</f>
        <v>NO CUMPLE</v>
      </c>
      <c r="Z1086" s="51" t="str">
        <f>IF($M1086&lt;NORMA!$P$23,"NO CUMPLE","CUMPLE")</f>
        <v>CUMPLE</v>
      </c>
      <c r="AA1086" s="51" t="str">
        <f>IF($E1086&gt;NORMA!$P$24,"NO CUMPLE","CUMPLE")</f>
        <v>NO CUMPLE</v>
      </c>
      <c r="AB1086" s="51" t="str">
        <f>IF($F1086&gt;NORMA!$P$25,"NO CUMPLE","CUMPLE")</f>
        <v>NO CUMPLE</v>
      </c>
      <c r="AC1086" s="51" t="str">
        <f>IF($K1086&gt;NORMA!$P$26,"NO CUMPLE","CUMPLE")</f>
        <v>NO CUMPLE</v>
      </c>
      <c r="AD1086" s="51" t="str">
        <f>IF($J1086&gt;NORMA!$P$27,"NO CUMPLE","CUMPLE")</f>
        <v>NO CUMPLE</v>
      </c>
      <c r="AE1086" s="51" t="str">
        <f>IF($G1086&gt;NORMA!$P$28,"NO CUMPLE","CUMPLE")</f>
        <v>NO CUMPLE</v>
      </c>
      <c r="AF1086" s="51" t="str">
        <f>IF($H1086&gt;NORMA!$P$29,"NO CUMPLE","CUMPLE")</f>
        <v>NO CUMPLE</v>
      </c>
      <c r="AG1086" s="51" t="str">
        <f>IF($O1086&gt;NORMA!$P$30,"NO CUMPLE","CUMPLE")</f>
        <v>NO CUMPLE</v>
      </c>
      <c r="AH1086" s="51" t="str">
        <f>IF(AND($N1086&gt;=NORMA!$R$18, $N1086&lt;=NORMA!$S$18),"CUMPLE","NO CUMPLE")</f>
        <v>CUMPLE</v>
      </c>
      <c r="AI1086" s="51" t="str">
        <f>IF($I1086&gt;NORMA!$P$32,"NO CUMPLE","CUMPLE")</f>
        <v>NO CUMPLE</v>
      </c>
    </row>
    <row r="1087" spans="1:35" ht="14.25" customHeight="1" x14ac:dyDescent="0.35">
      <c r="A1087" s="213" t="s">
        <v>122</v>
      </c>
      <c r="B1087" s="217" t="s">
        <v>123</v>
      </c>
      <c r="C1087" s="240">
        <v>40801</v>
      </c>
      <c r="D1087" s="251">
        <v>0.625</v>
      </c>
      <c r="E1087" s="246">
        <v>83.4</v>
      </c>
      <c r="F1087" s="246">
        <v>308</v>
      </c>
      <c r="G1087" s="246">
        <v>207</v>
      </c>
      <c r="H1087" s="246">
        <v>39</v>
      </c>
      <c r="I1087" s="247">
        <v>3.15</v>
      </c>
      <c r="J1087" s="248">
        <v>3.78</v>
      </c>
      <c r="K1087" s="218">
        <v>31.19</v>
      </c>
      <c r="L1087" s="248">
        <v>10.323841054080001</v>
      </c>
      <c r="M1087" s="249">
        <v>1.2</v>
      </c>
      <c r="N1087" s="249">
        <v>7.3</v>
      </c>
      <c r="O1087" s="250">
        <v>4300000</v>
      </c>
      <c r="P1087" s="51" t="str">
        <f>IF(M1087&lt;NORMA!$P$7,"NO CUMPLE","CUMPLE")</f>
        <v>CUMPLE</v>
      </c>
      <c r="Q1087" s="51" t="str">
        <f>IF(E1087&gt;NORMA!$P$8,"NO CUMPLE","CUMPLE")</f>
        <v>CUMPLE</v>
      </c>
      <c r="R1087" s="51" t="str">
        <f>IF(F1087&gt;NORMA!$P$9,"NO CUMPLE","CUMPLE")</f>
        <v>CUMPLE</v>
      </c>
      <c r="S1087" s="51" t="str">
        <f>IF(K1087&gt;NORMA!$P$10,"NO CUMPLE","CUMPLE")</f>
        <v>CUMPLE</v>
      </c>
      <c r="T1087" s="51" t="str">
        <f>IF(J1087&gt;NORMA!$P$11,"NO CUMPLE","CUMPLE")</f>
        <v>CUMPLE</v>
      </c>
      <c r="U1087" s="51" t="str">
        <f>IF(G1087&gt;NORMA!$P$12,"NO CUMPLE","CUMPLE")</f>
        <v>CUMPLE</v>
      </c>
      <c r="V1087" s="51" t="str">
        <f>IF(H1087&gt;NORMA!$P$13,"NO CUMPLE","CUMPLE")</f>
        <v>CUMPLE</v>
      </c>
      <c r="W1087" s="51" t="str">
        <f>IF(O1087&gt;NORMA!$P$14,"NO CUMPLE","CUMPLE")</f>
        <v>NO CUMPLE</v>
      </c>
      <c r="X1087" s="51" t="str">
        <f>IF(AND(N1087&gt;=NORMA!$Q$4, N1087&lt;=NORMA!$R$4),"CUMPLE","NO CUMPLE")</f>
        <v>CUMPLE</v>
      </c>
      <c r="Y1087" s="51" t="str">
        <f>IF(I1087&gt;NORMA!$P$16,"NO CUMPLE","CUMPLE")</f>
        <v>NO CUMPLE</v>
      </c>
      <c r="Z1087" s="51" t="str">
        <f>IF($M1087&lt;NORMA!$P$23,"NO CUMPLE","CUMPLE")</f>
        <v>CUMPLE</v>
      </c>
      <c r="AA1087" s="51" t="str">
        <f>IF($E1087&gt;NORMA!$P$24,"NO CUMPLE","CUMPLE")</f>
        <v>NO CUMPLE</v>
      </c>
      <c r="AB1087" s="51" t="str">
        <f>IF($F1087&gt;NORMA!$P$25,"NO CUMPLE","CUMPLE")</f>
        <v>NO CUMPLE</v>
      </c>
      <c r="AC1087" s="51" t="str">
        <f>IF($K1087&gt;NORMA!$P$26,"NO CUMPLE","CUMPLE")</f>
        <v>NO CUMPLE</v>
      </c>
      <c r="AD1087" s="51" t="str">
        <f>IF($J1087&gt;NORMA!$P$27,"NO CUMPLE","CUMPLE")</f>
        <v>NO CUMPLE</v>
      </c>
      <c r="AE1087" s="51" t="str">
        <f>IF($G1087&gt;NORMA!$P$28,"NO CUMPLE","CUMPLE")</f>
        <v>NO CUMPLE</v>
      </c>
      <c r="AF1087" s="51" t="str">
        <f>IF($H1087&gt;NORMA!$P$29,"NO CUMPLE","CUMPLE")</f>
        <v>NO CUMPLE</v>
      </c>
      <c r="AG1087" s="51" t="str">
        <f>IF($O1087&gt;NORMA!$P$30,"NO CUMPLE","CUMPLE")</f>
        <v>NO CUMPLE</v>
      </c>
      <c r="AH1087" s="51" t="str">
        <f>IF(AND($N1087&gt;=NORMA!$R$18, $N1087&lt;=NORMA!$S$18),"CUMPLE","NO CUMPLE")</f>
        <v>CUMPLE</v>
      </c>
      <c r="AI1087" s="51" t="str">
        <f>IF($I1087&gt;NORMA!$P$32,"NO CUMPLE","CUMPLE")</f>
        <v>NO CUMPLE</v>
      </c>
    </row>
    <row r="1088" spans="1:35" ht="14.25" customHeight="1" x14ac:dyDescent="0.35">
      <c r="A1088" s="256" t="s">
        <v>121</v>
      </c>
      <c r="B1088" s="272" t="s">
        <v>123</v>
      </c>
      <c r="C1088" s="252">
        <v>40807</v>
      </c>
      <c r="D1088" s="251">
        <v>0.4375</v>
      </c>
      <c r="E1088" s="246">
        <v>58.7</v>
      </c>
      <c r="F1088" s="246">
        <v>180</v>
      </c>
      <c r="G1088" s="246">
        <v>132</v>
      </c>
      <c r="H1088" s="246">
        <v>12</v>
      </c>
      <c r="I1088" s="247">
        <v>3.57</v>
      </c>
      <c r="J1088" s="248">
        <v>2.9</v>
      </c>
      <c r="K1088" s="218">
        <v>20.253</v>
      </c>
      <c r="L1088" s="248">
        <v>1.6172908770026699</v>
      </c>
      <c r="M1088" s="249">
        <v>0.17</v>
      </c>
      <c r="N1088" s="249">
        <v>7.37</v>
      </c>
      <c r="O1088" s="250">
        <v>400000</v>
      </c>
      <c r="P1088" s="51" t="str">
        <f>IF(M1088&lt;NORMA!$P$7,"NO CUMPLE","CUMPLE")</f>
        <v>NO CUMPLE</v>
      </c>
      <c r="Q1088" s="51" t="str">
        <f>IF(E1088&gt;NORMA!$P$8,"NO CUMPLE","CUMPLE")</f>
        <v>CUMPLE</v>
      </c>
      <c r="R1088" s="51" t="str">
        <f>IF(F1088&gt;NORMA!$P$9,"NO CUMPLE","CUMPLE")</f>
        <v>CUMPLE</v>
      </c>
      <c r="S1088" s="51" t="str">
        <f>IF(K1088&gt;NORMA!$P$10,"NO CUMPLE","CUMPLE")</f>
        <v>CUMPLE</v>
      </c>
      <c r="T1088" s="51" t="str">
        <f>IF(J1088&gt;NORMA!$P$11,"NO CUMPLE","CUMPLE")</f>
        <v>CUMPLE</v>
      </c>
      <c r="U1088" s="51" t="str">
        <f>IF(G1088&gt;NORMA!$P$12,"NO CUMPLE","CUMPLE")</f>
        <v>CUMPLE</v>
      </c>
      <c r="V1088" s="51" t="str">
        <f>IF(H1088&gt;NORMA!$P$13,"NO CUMPLE","CUMPLE")</f>
        <v>CUMPLE</v>
      </c>
      <c r="W1088" s="51" t="str">
        <f>IF(O1088&gt;NORMA!$P$14,"NO CUMPLE","CUMPLE")</f>
        <v>CUMPLE</v>
      </c>
      <c r="X1088" s="51" t="str">
        <f>IF(AND(N1088&gt;=NORMA!$Q$4, N1088&lt;=NORMA!$R$4),"CUMPLE","NO CUMPLE")</f>
        <v>CUMPLE</v>
      </c>
      <c r="Y1088" s="51" t="str">
        <f>IF(I1088&gt;NORMA!$P$16,"NO CUMPLE","CUMPLE")</f>
        <v>NO CUMPLE</v>
      </c>
      <c r="Z1088" s="51" t="str">
        <f>IF($M1088&lt;NORMA!$P$23,"NO CUMPLE","CUMPLE")</f>
        <v>CUMPLE</v>
      </c>
      <c r="AA1088" s="51" t="str">
        <f>IF($E1088&gt;NORMA!$P$24,"NO CUMPLE","CUMPLE")</f>
        <v>NO CUMPLE</v>
      </c>
      <c r="AB1088" s="51" t="str">
        <f>IF($F1088&gt;NORMA!$P$25,"NO CUMPLE","CUMPLE")</f>
        <v>NO CUMPLE</v>
      </c>
      <c r="AC1088" s="51" t="str">
        <f>IF($K1088&gt;NORMA!$P$26,"NO CUMPLE","CUMPLE")</f>
        <v>NO CUMPLE</v>
      </c>
      <c r="AD1088" s="51" t="str">
        <f>IF($J1088&gt;NORMA!$P$27,"NO CUMPLE","CUMPLE")</f>
        <v>CUMPLE</v>
      </c>
      <c r="AE1088" s="51" t="str">
        <f>IF($G1088&gt;NORMA!$P$28,"NO CUMPLE","CUMPLE")</f>
        <v>NO CUMPLE</v>
      </c>
      <c r="AF1088" s="51" t="str">
        <f>IF($H1088&gt;NORMA!$P$29,"NO CUMPLE","CUMPLE")</f>
        <v>NO CUMPLE</v>
      </c>
      <c r="AG1088" s="51" t="str">
        <f>IF($O1088&gt;NORMA!$P$30,"NO CUMPLE","CUMPLE")</f>
        <v>NO CUMPLE</v>
      </c>
      <c r="AH1088" s="51" t="str">
        <f>IF(AND($N1088&gt;=NORMA!$R$18, $N1088&lt;=NORMA!$S$18),"CUMPLE","NO CUMPLE")</f>
        <v>CUMPLE</v>
      </c>
      <c r="AI1088" s="51" t="str">
        <f>IF($I1088&gt;NORMA!$P$32,"NO CUMPLE","CUMPLE")</f>
        <v>NO CUMPLE</v>
      </c>
    </row>
    <row r="1089" spans="1:35" ht="14.25" customHeight="1" x14ac:dyDescent="0.35">
      <c r="A1089" s="213" t="s">
        <v>124</v>
      </c>
      <c r="B1089" s="217" t="s">
        <v>123</v>
      </c>
      <c r="C1089" s="240">
        <v>40807</v>
      </c>
      <c r="D1089" s="251">
        <v>0.5625</v>
      </c>
      <c r="E1089" s="246">
        <v>245</v>
      </c>
      <c r="F1089" s="246">
        <v>666</v>
      </c>
      <c r="G1089" s="246">
        <v>555</v>
      </c>
      <c r="H1089" s="246">
        <v>211</v>
      </c>
      <c r="I1089" s="247">
        <v>0.46</v>
      </c>
      <c r="J1089" s="248">
        <v>6.98</v>
      </c>
      <c r="K1089" s="218">
        <v>56.271999999999998</v>
      </c>
      <c r="L1089" s="248">
        <v>3.4788292678800001</v>
      </c>
      <c r="M1089" s="249">
        <v>0.28999999999999998</v>
      </c>
      <c r="N1089" s="249">
        <v>8.1300000000000008</v>
      </c>
      <c r="O1089" s="250">
        <v>3900000</v>
      </c>
      <c r="P1089" s="51" t="str">
        <f>IF(M1089&lt;NORMA!$P$7,"NO CUMPLE","CUMPLE")</f>
        <v>NO CUMPLE</v>
      </c>
      <c r="Q1089" s="51" t="str">
        <f>IF(E1089&gt;NORMA!$P$8,"NO CUMPLE","CUMPLE")</f>
        <v>CUMPLE</v>
      </c>
      <c r="R1089" s="51" t="str">
        <f>IF(F1089&gt;NORMA!$P$9,"NO CUMPLE","CUMPLE")</f>
        <v>NO CUMPLE</v>
      </c>
      <c r="S1089" s="51" t="str">
        <f>IF(K1089&gt;NORMA!$P$10,"NO CUMPLE","CUMPLE")</f>
        <v>NO CUMPLE</v>
      </c>
      <c r="T1089" s="51" t="str">
        <f>IF(J1089&gt;NORMA!$P$11,"NO CUMPLE","CUMPLE")</f>
        <v>CUMPLE</v>
      </c>
      <c r="U1089" s="51" t="str">
        <f>IF(G1089&gt;NORMA!$P$12,"NO CUMPLE","CUMPLE")</f>
        <v>NO CUMPLE</v>
      </c>
      <c r="V1089" s="51" t="str">
        <f>IF(H1089&gt;NORMA!$P$13,"NO CUMPLE","CUMPLE")</f>
        <v>NO CUMPLE</v>
      </c>
      <c r="W1089" s="51" t="str">
        <f>IF(O1089&gt;NORMA!$P$14,"NO CUMPLE","CUMPLE")</f>
        <v>NO CUMPLE</v>
      </c>
      <c r="X1089" s="51" t="str">
        <f>IF(AND(N1089&gt;=NORMA!$Q$4, N1089&lt;=NORMA!$R$4),"CUMPLE","NO CUMPLE")</f>
        <v>CUMPLE</v>
      </c>
      <c r="Y1089" s="51" t="str">
        <f>IF(I1089&gt;NORMA!$P$16,"NO CUMPLE","CUMPLE")</f>
        <v>CUMPLE</v>
      </c>
      <c r="Z1089" s="51" t="str">
        <f>IF($M1089&lt;NORMA!$P$23,"NO CUMPLE","CUMPLE")</f>
        <v>CUMPLE</v>
      </c>
      <c r="AA1089" s="51" t="str">
        <f>IF($E1089&gt;NORMA!$P$24,"NO CUMPLE","CUMPLE")</f>
        <v>NO CUMPLE</v>
      </c>
      <c r="AB1089" s="51" t="str">
        <f>IF($F1089&gt;NORMA!$P$25,"NO CUMPLE","CUMPLE")</f>
        <v>NO CUMPLE</v>
      </c>
      <c r="AC1089" s="51" t="str">
        <f>IF($K1089&gt;NORMA!$P$26,"NO CUMPLE","CUMPLE")</f>
        <v>NO CUMPLE</v>
      </c>
      <c r="AD1089" s="51" t="str">
        <f>IF($J1089&gt;NORMA!$P$27,"NO CUMPLE","CUMPLE")</f>
        <v>NO CUMPLE</v>
      </c>
      <c r="AE1089" s="51" t="str">
        <f>IF($G1089&gt;NORMA!$P$28,"NO CUMPLE","CUMPLE")</f>
        <v>NO CUMPLE</v>
      </c>
      <c r="AF1089" s="51" t="str">
        <f>IF($H1089&gt;NORMA!$P$29,"NO CUMPLE","CUMPLE")</f>
        <v>NO CUMPLE</v>
      </c>
      <c r="AG1089" s="51" t="str">
        <f>IF($O1089&gt;NORMA!$P$30,"NO CUMPLE","CUMPLE")</f>
        <v>NO CUMPLE</v>
      </c>
      <c r="AH1089" s="51" t="str">
        <f>IF(AND($N1089&gt;=NORMA!$R$18, $N1089&lt;=NORMA!$S$18),"CUMPLE","NO CUMPLE")</f>
        <v>CUMPLE</v>
      </c>
      <c r="AI1089" s="51" t="str">
        <f>IF($I1089&gt;NORMA!$P$32,"NO CUMPLE","CUMPLE")</f>
        <v>CUMPLE</v>
      </c>
    </row>
    <row r="1090" spans="1:35" ht="14.25" customHeight="1" x14ac:dyDescent="0.35">
      <c r="A1090" s="213" t="s">
        <v>122</v>
      </c>
      <c r="B1090" s="217" t="s">
        <v>123</v>
      </c>
      <c r="C1090" s="240">
        <v>40810</v>
      </c>
      <c r="D1090" s="251">
        <v>0</v>
      </c>
      <c r="E1090" s="246">
        <v>263</v>
      </c>
      <c r="F1090" s="246">
        <v>591</v>
      </c>
      <c r="G1090" s="246">
        <v>203</v>
      </c>
      <c r="H1090" s="246">
        <v>68</v>
      </c>
      <c r="I1090" s="247">
        <v>9.43</v>
      </c>
      <c r="J1090" s="248">
        <v>7.29</v>
      </c>
      <c r="K1090" s="218">
        <v>46.101999999999997</v>
      </c>
      <c r="L1090" s="248">
        <v>5.6337673659199998</v>
      </c>
      <c r="M1090" s="249">
        <v>0.15</v>
      </c>
      <c r="N1090" s="249">
        <v>8.0299999999999994</v>
      </c>
      <c r="O1090" s="250">
        <v>9300000</v>
      </c>
      <c r="P1090" s="51" t="str">
        <f>IF(M1090&lt;NORMA!$P$7,"NO CUMPLE","CUMPLE")</f>
        <v>NO CUMPLE</v>
      </c>
      <c r="Q1090" s="51" t="str">
        <f>IF(E1090&gt;NORMA!$P$8,"NO CUMPLE","CUMPLE")</f>
        <v>NO CUMPLE</v>
      </c>
      <c r="R1090" s="51" t="str">
        <f>IF(F1090&gt;NORMA!$P$9,"NO CUMPLE","CUMPLE")</f>
        <v>NO CUMPLE</v>
      </c>
      <c r="S1090" s="51" t="str">
        <f>IF(K1090&gt;NORMA!$P$10,"NO CUMPLE","CUMPLE")</f>
        <v>CUMPLE</v>
      </c>
      <c r="T1090" s="51" t="str">
        <f>IF(J1090&gt;NORMA!$P$11,"NO CUMPLE","CUMPLE")</f>
        <v>CUMPLE</v>
      </c>
      <c r="U1090" s="51" t="str">
        <f>IF(G1090&gt;NORMA!$P$12,"NO CUMPLE","CUMPLE")</f>
        <v>CUMPLE</v>
      </c>
      <c r="V1090" s="51" t="str">
        <f>IF(H1090&gt;NORMA!$P$13,"NO CUMPLE","CUMPLE")</f>
        <v>NO CUMPLE</v>
      </c>
      <c r="W1090" s="51" t="str">
        <f>IF(O1090&gt;NORMA!$P$14,"NO CUMPLE","CUMPLE")</f>
        <v>NO CUMPLE</v>
      </c>
      <c r="X1090" s="51" t="str">
        <f>IF(AND(N1090&gt;=NORMA!$Q$4, N1090&lt;=NORMA!$R$4),"CUMPLE","NO CUMPLE")</f>
        <v>CUMPLE</v>
      </c>
      <c r="Y1090" s="51" t="str">
        <f>IF(I1090&gt;NORMA!$P$16,"NO CUMPLE","CUMPLE")</f>
        <v>NO CUMPLE</v>
      </c>
      <c r="Z1090" s="51" t="str">
        <f>IF($M1090&lt;NORMA!$P$23,"NO CUMPLE","CUMPLE")</f>
        <v>CUMPLE</v>
      </c>
      <c r="AA1090" s="51" t="str">
        <f>IF($E1090&gt;NORMA!$P$24,"NO CUMPLE","CUMPLE")</f>
        <v>NO CUMPLE</v>
      </c>
      <c r="AB1090" s="51" t="str">
        <f>IF($F1090&gt;NORMA!$P$25,"NO CUMPLE","CUMPLE")</f>
        <v>NO CUMPLE</v>
      </c>
      <c r="AC1090" s="51" t="str">
        <f>IF($K1090&gt;NORMA!$P$26,"NO CUMPLE","CUMPLE")</f>
        <v>NO CUMPLE</v>
      </c>
      <c r="AD1090" s="51" t="str">
        <f>IF($J1090&gt;NORMA!$P$27,"NO CUMPLE","CUMPLE")</f>
        <v>NO CUMPLE</v>
      </c>
      <c r="AE1090" s="51" t="str">
        <f>IF($G1090&gt;NORMA!$P$28,"NO CUMPLE","CUMPLE")</f>
        <v>NO CUMPLE</v>
      </c>
      <c r="AF1090" s="51" t="str">
        <f>IF($H1090&gt;NORMA!$P$29,"NO CUMPLE","CUMPLE")</f>
        <v>NO CUMPLE</v>
      </c>
      <c r="AG1090" s="51" t="str">
        <f>IF($O1090&gt;NORMA!$P$30,"NO CUMPLE","CUMPLE")</f>
        <v>NO CUMPLE</v>
      </c>
      <c r="AH1090" s="51" t="str">
        <f>IF(AND($N1090&gt;=NORMA!$R$18, $N1090&lt;=NORMA!$S$18),"CUMPLE","NO CUMPLE")</f>
        <v>CUMPLE</v>
      </c>
      <c r="AI1090" s="51" t="str">
        <f>IF($I1090&gt;NORMA!$P$32,"NO CUMPLE","CUMPLE")</f>
        <v>NO CUMPLE</v>
      </c>
    </row>
    <row r="1091" spans="1:35" ht="14.25" customHeight="1" x14ac:dyDescent="0.35">
      <c r="A1091" s="256" t="s">
        <v>121</v>
      </c>
      <c r="B1091" s="272" t="s">
        <v>123</v>
      </c>
      <c r="C1091" s="252">
        <v>40840</v>
      </c>
      <c r="D1091" s="251">
        <v>0.5</v>
      </c>
      <c r="E1091" s="246">
        <v>13.8</v>
      </c>
      <c r="F1091" s="246">
        <v>44</v>
      </c>
      <c r="G1091" s="246">
        <v>223</v>
      </c>
      <c r="H1091" s="245">
        <v>3.6</v>
      </c>
      <c r="I1091" s="247">
        <v>0.55000000000000004</v>
      </c>
      <c r="J1091" s="248">
        <v>1.87</v>
      </c>
      <c r="K1091" s="218">
        <v>6.12</v>
      </c>
      <c r="L1091" s="248">
        <v>12.090965668160001</v>
      </c>
      <c r="M1091" s="249">
        <v>0.81</v>
      </c>
      <c r="N1091" s="249">
        <v>6.77</v>
      </c>
      <c r="O1091" s="250">
        <v>300000</v>
      </c>
      <c r="P1091" s="51" t="str">
        <f>IF(M1091&lt;NORMA!$P$7,"NO CUMPLE","CUMPLE")</f>
        <v>CUMPLE</v>
      </c>
      <c r="Q1091" s="51" t="str">
        <f>IF(E1091&gt;NORMA!$P$8,"NO CUMPLE","CUMPLE")</f>
        <v>CUMPLE</v>
      </c>
      <c r="R1091" s="51" t="str">
        <f>IF(F1091&gt;NORMA!$P$9,"NO CUMPLE","CUMPLE")</f>
        <v>CUMPLE</v>
      </c>
      <c r="S1091" s="51" t="str">
        <f>IF(K1091&gt;NORMA!$P$10,"NO CUMPLE","CUMPLE")</f>
        <v>CUMPLE</v>
      </c>
      <c r="T1091" s="51" t="str">
        <f>IF(J1091&gt;NORMA!$P$11,"NO CUMPLE","CUMPLE")</f>
        <v>CUMPLE</v>
      </c>
      <c r="U1091" s="51" t="str">
        <f>IF(G1091&gt;NORMA!$P$12,"NO CUMPLE","CUMPLE")</f>
        <v>CUMPLE</v>
      </c>
      <c r="V1091" s="51" t="str">
        <f>IF(H1091&gt;NORMA!$P$13,"NO CUMPLE","CUMPLE")</f>
        <v>CUMPLE</v>
      </c>
      <c r="W1091" s="51" t="str">
        <f>IF(O1091&gt;NORMA!$P$14,"NO CUMPLE","CUMPLE")</f>
        <v>CUMPLE</v>
      </c>
      <c r="X1091" s="51" t="str">
        <f>IF(AND(N1091&gt;=NORMA!$Q$4, N1091&lt;=NORMA!$R$4),"CUMPLE","NO CUMPLE")</f>
        <v>CUMPLE</v>
      </c>
      <c r="Y1091" s="51" t="str">
        <f>IF(I1091&gt;NORMA!$P$16,"NO CUMPLE","CUMPLE")</f>
        <v>CUMPLE</v>
      </c>
      <c r="Z1091" s="51" t="str">
        <f>IF($M1091&lt;NORMA!$P$23,"NO CUMPLE","CUMPLE")</f>
        <v>CUMPLE</v>
      </c>
      <c r="AA1091" s="51" t="str">
        <f>IF($E1091&gt;NORMA!$P$24,"NO CUMPLE","CUMPLE")</f>
        <v>CUMPLE</v>
      </c>
      <c r="AB1091" s="51" t="str">
        <f>IF($F1091&gt;NORMA!$P$25,"NO CUMPLE","CUMPLE")</f>
        <v>CUMPLE</v>
      </c>
      <c r="AC1091" s="51" t="str">
        <f>IF($K1091&gt;NORMA!$P$26,"NO CUMPLE","CUMPLE")</f>
        <v>CUMPLE</v>
      </c>
      <c r="AD1091" s="51" t="str">
        <f>IF($J1091&gt;NORMA!$P$27,"NO CUMPLE","CUMPLE")</f>
        <v>CUMPLE</v>
      </c>
      <c r="AE1091" s="51" t="str">
        <f>IF($G1091&gt;NORMA!$P$28,"NO CUMPLE","CUMPLE")</f>
        <v>NO CUMPLE</v>
      </c>
      <c r="AF1091" s="51" t="str">
        <f>IF($H1091&gt;NORMA!$P$29,"NO CUMPLE","CUMPLE")</f>
        <v>CUMPLE</v>
      </c>
      <c r="AG1091" s="51" t="str">
        <f>IF($O1091&gt;NORMA!$P$30,"NO CUMPLE","CUMPLE")</f>
        <v>NO CUMPLE</v>
      </c>
      <c r="AH1091" s="51" t="str">
        <f>IF(AND($N1091&gt;=NORMA!$R$18, $N1091&lt;=NORMA!$S$18),"CUMPLE","NO CUMPLE")</f>
        <v>CUMPLE</v>
      </c>
      <c r="AI1091" s="51" t="str">
        <f>IF($I1091&gt;NORMA!$P$32,"NO CUMPLE","CUMPLE")</f>
        <v>CUMPLE</v>
      </c>
    </row>
    <row r="1092" spans="1:35" ht="14.25" customHeight="1" x14ac:dyDescent="0.35">
      <c r="A1092" s="213" t="s">
        <v>124</v>
      </c>
      <c r="B1092" s="217" t="s">
        <v>123</v>
      </c>
      <c r="C1092" s="240">
        <v>40840</v>
      </c>
      <c r="D1092" s="251">
        <v>0.5</v>
      </c>
      <c r="E1092" s="246">
        <v>52.5</v>
      </c>
      <c r="F1092" s="246">
        <v>168</v>
      </c>
      <c r="G1092" s="246">
        <v>223</v>
      </c>
      <c r="H1092" s="246">
        <v>42</v>
      </c>
      <c r="I1092" s="247">
        <v>2.2400000000000002</v>
      </c>
      <c r="J1092" s="248">
        <v>2.25</v>
      </c>
      <c r="K1092" s="218">
        <v>15.39</v>
      </c>
      <c r="L1092" s="248">
        <v>23.46320025664</v>
      </c>
      <c r="M1092" s="249">
        <v>0.23</v>
      </c>
      <c r="N1092" s="249">
        <v>8.94</v>
      </c>
      <c r="O1092" s="250">
        <v>6400000</v>
      </c>
      <c r="P1092" s="51" t="str">
        <f>IF(M1092&lt;NORMA!$P$7,"NO CUMPLE","CUMPLE")</f>
        <v>NO CUMPLE</v>
      </c>
      <c r="Q1092" s="51" t="str">
        <f>IF(E1092&gt;NORMA!$P$8,"NO CUMPLE","CUMPLE")</f>
        <v>CUMPLE</v>
      </c>
      <c r="R1092" s="51" t="str">
        <f>IF(F1092&gt;NORMA!$P$9,"NO CUMPLE","CUMPLE")</f>
        <v>CUMPLE</v>
      </c>
      <c r="S1092" s="51" t="str">
        <f>IF(K1092&gt;NORMA!$P$10,"NO CUMPLE","CUMPLE")</f>
        <v>CUMPLE</v>
      </c>
      <c r="T1092" s="51" t="str">
        <f>IF(J1092&gt;NORMA!$P$11,"NO CUMPLE","CUMPLE")</f>
        <v>CUMPLE</v>
      </c>
      <c r="U1092" s="51" t="str">
        <f>IF(G1092&gt;NORMA!$P$12,"NO CUMPLE","CUMPLE")</f>
        <v>CUMPLE</v>
      </c>
      <c r="V1092" s="51" t="str">
        <f>IF(H1092&gt;NORMA!$P$13,"NO CUMPLE","CUMPLE")</f>
        <v>CUMPLE</v>
      </c>
      <c r="W1092" s="51" t="str">
        <f>IF(O1092&gt;NORMA!$P$14,"NO CUMPLE","CUMPLE")</f>
        <v>NO CUMPLE</v>
      </c>
      <c r="X1092" s="51" t="str">
        <f>IF(AND(N1092&gt;=NORMA!$Q$4, N1092&lt;=NORMA!$R$4),"CUMPLE","NO CUMPLE")</f>
        <v>CUMPLE</v>
      </c>
      <c r="Y1092" s="51" t="str">
        <f>IF(I1092&gt;NORMA!$P$16,"NO CUMPLE","CUMPLE")</f>
        <v>CUMPLE</v>
      </c>
      <c r="Z1092" s="51" t="str">
        <f>IF($M1092&lt;NORMA!$P$23,"NO CUMPLE","CUMPLE")</f>
        <v>CUMPLE</v>
      </c>
      <c r="AA1092" s="51" t="str">
        <f>IF($E1092&gt;NORMA!$P$24,"NO CUMPLE","CUMPLE")</f>
        <v>NO CUMPLE</v>
      </c>
      <c r="AB1092" s="51" t="str">
        <f>IF($F1092&gt;NORMA!$P$25,"NO CUMPLE","CUMPLE")</f>
        <v>NO CUMPLE</v>
      </c>
      <c r="AC1092" s="51" t="str">
        <f>IF($K1092&gt;NORMA!$P$26,"NO CUMPLE","CUMPLE")</f>
        <v>NO CUMPLE</v>
      </c>
      <c r="AD1092" s="51" t="str">
        <f>IF($J1092&gt;NORMA!$P$27,"NO CUMPLE","CUMPLE")</f>
        <v>CUMPLE</v>
      </c>
      <c r="AE1092" s="51" t="str">
        <f>IF($G1092&gt;NORMA!$P$28,"NO CUMPLE","CUMPLE")</f>
        <v>NO CUMPLE</v>
      </c>
      <c r="AF1092" s="51" t="str">
        <f>IF($H1092&gt;NORMA!$P$29,"NO CUMPLE","CUMPLE")</f>
        <v>NO CUMPLE</v>
      </c>
      <c r="AG1092" s="51" t="str">
        <f>IF($O1092&gt;NORMA!$P$30,"NO CUMPLE","CUMPLE")</f>
        <v>NO CUMPLE</v>
      </c>
      <c r="AH1092" s="51" t="str">
        <f>IF(AND($N1092&gt;=NORMA!$R$18, $N1092&lt;=NORMA!$S$18),"CUMPLE","NO CUMPLE")</f>
        <v>NO CUMPLE</v>
      </c>
      <c r="AI1092" s="51" t="str">
        <f>IF($I1092&gt;NORMA!$P$32,"NO CUMPLE","CUMPLE")</f>
        <v>NO CUMPLE</v>
      </c>
    </row>
    <row r="1093" spans="1:35" ht="14.25" customHeight="1" x14ac:dyDescent="0.35">
      <c r="A1093" s="213" t="s">
        <v>125</v>
      </c>
      <c r="B1093" s="217" t="s">
        <v>123</v>
      </c>
      <c r="C1093" s="240">
        <v>40841</v>
      </c>
      <c r="D1093" s="251">
        <v>0.625</v>
      </c>
      <c r="E1093" s="246">
        <v>30</v>
      </c>
      <c r="F1093" s="246">
        <v>133</v>
      </c>
      <c r="G1093" s="246">
        <v>230</v>
      </c>
      <c r="H1093" s="216">
        <v>5.0999999999999996</v>
      </c>
      <c r="I1093" s="247">
        <v>1.55</v>
      </c>
      <c r="J1093" s="248">
        <v>1.63</v>
      </c>
      <c r="K1093" s="218">
        <v>9.2899999999999991</v>
      </c>
      <c r="L1093" s="248">
        <v>26.530450221696</v>
      </c>
      <c r="M1093" s="249">
        <v>0.35</v>
      </c>
      <c r="N1093" s="249">
        <v>6.94</v>
      </c>
      <c r="O1093" s="250">
        <v>3000000</v>
      </c>
      <c r="P1093" s="51" t="str">
        <f>IF(M1093&lt;NORMA!$P$7,"NO CUMPLE","CUMPLE")</f>
        <v>NO CUMPLE</v>
      </c>
      <c r="Q1093" s="51" t="str">
        <f>IF(E1093&gt;NORMA!$P$8,"NO CUMPLE","CUMPLE")</f>
        <v>CUMPLE</v>
      </c>
      <c r="R1093" s="51" t="str">
        <f>IF(F1093&gt;NORMA!$P$9,"NO CUMPLE","CUMPLE")</f>
        <v>CUMPLE</v>
      </c>
      <c r="S1093" s="51" t="str">
        <f>IF(K1093&gt;NORMA!$P$10,"NO CUMPLE","CUMPLE")</f>
        <v>CUMPLE</v>
      </c>
      <c r="T1093" s="51" t="str">
        <f>IF(J1093&gt;NORMA!$P$11,"NO CUMPLE","CUMPLE")</f>
        <v>CUMPLE</v>
      </c>
      <c r="U1093" s="51" t="str">
        <f>IF(G1093&gt;NORMA!$P$12,"NO CUMPLE","CUMPLE")</f>
        <v>CUMPLE</v>
      </c>
      <c r="V1093" s="51" t="str">
        <f>IF(H1093&gt;NORMA!$P$13,"NO CUMPLE","CUMPLE")</f>
        <v>CUMPLE</v>
      </c>
      <c r="W1093" s="51" t="str">
        <f>IF(O1093&gt;NORMA!$P$14,"NO CUMPLE","CUMPLE")</f>
        <v>NO CUMPLE</v>
      </c>
      <c r="X1093" s="51" t="str">
        <f>IF(AND(N1093&gt;=NORMA!$Q$4, N1093&lt;=NORMA!$R$4),"CUMPLE","NO CUMPLE")</f>
        <v>CUMPLE</v>
      </c>
      <c r="Y1093" s="51" t="str">
        <f>IF(I1093&gt;NORMA!$P$16,"NO CUMPLE","CUMPLE")</f>
        <v>CUMPLE</v>
      </c>
      <c r="Z1093" s="51" t="str">
        <f>IF($M1093&lt;NORMA!$P$23,"NO CUMPLE","CUMPLE")</f>
        <v>CUMPLE</v>
      </c>
      <c r="AA1093" s="51" t="str">
        <f>IF($E1093&gt;NORMA!$P$24,"NO CUMPLE","CUMPLE")</f>
        <v>NO CUMPLE</v>
      </c>
      <c r="AB1093" s="51" t="str">
        <f>IF($F1093&gt;NORMA!$P$25,"NO CUMPLE","CUMPLE")</f>
        <v>NO CUMPLE</v>
      </c>
      <c r="AC1093" s="51" t="str">
        <f>IF($K1093&gt;NORMA!$P$26,"NO CUMPLE","CUMPLE")</f>
        <v>CUMPLE</v>
      </c>
      <c r="AD1093" s="51" t="str">
        <f>IF($J1093&gt;NORMA!$P$27,"NO CUMPLE","CUMPLE")</f>
        <v>CUMPLE</v>
      </c>
      <c r="AE1093" s="51" t="str">
        <f>IF($G1093&gt;NORMA!$P$28,"NO CUMPLE","CUMPLE")</f>
        <v>NO CUMPLE</v>
      </c>
      <c r="AF1093" s="51" t="str">
        <f>IF($H1093&gt;NORMA!$P$29,"NO CUMPLE","CUMPLE")</f>
        <v>CUMPLE</v>
      </c>
      <c r="AG1093" s="51" t="str">
        <f>IF($O1093&gt;NORMA!$P$30,"NO CUMPLE","CUMPLE")</f>
        <v>NO CUMPLE</v>
      </c>
      <c r="AH1093" s="51" t="str">
        <f>IF(AND($N1093&gt;=NORMA!$R$18, $N1093&lt;=NORMA!$S$18),"CUMPLE","NO CUMPLE")</f>
        <v>CUMPLE</v>
      </c>
      <c r="AI1093" s="51" t="str">
        <f>IF($I1093&gt;NORMA!$P$32,"NO CUMPLE","CUMPLE")</f>
        <v>NO CUMPLE</v>
      </c>
    </row>
    <row r="1094" spans="1:35" ht="14.25" customHeight="1" x14ac:dyDescent="0.35">
      <c r="A1094" s="256" t="s">
        <v>122</v>
      </c>
      <c r="B1094" s="214" t="s">
        <v>123</v>
      </c>
      <c r="C1094" s="252">
        <v>40841</v>
      </c>
      <c r="D1094" s="251">
        <v>0.625</v>
      </c>
      <c r="E1094" s="246">
        <v>31.2</v>
      </c>
      <c r="F1094" s="246">
        <v>130</v>
      </c>
      <c r="G1094" s="246">
        <v>273</v>
      </c>
      <c r="H1094" s="216">
        <v>7.8</v>
      </c>
      <c r="I1094" s="247">
        <v>1.82</v>
      </c>
      <c r="J1094" s="248">
        <v>1.76</v>
      </c>
      <c r="K1094" s="218">
        <v>10.49</v>
      </c>
      <c r="L1094" s="248">
        <v>49.718372170880002</v>
      </c>
      <c r="M1094" s="249">
        <v>0.3</v>
      </c>
      <c r="N1094" s="249">
        <v>8.27</v>
      </c>
      <c r="O1094" s="250">
        <v>3000000</v>
      </c>
      <c r="P1094" s="51" t="str">
        <f>IF(M1094&lt;NORMA!$P$7,"NO CUMPLE","CUMPLE")</f>
        <v>NO CUMPLE</v>
      </c>
      <c r="Q1094" s="51" t="str">
        <f>IF(E1094&gt;NORMA!$P$8,"NO CUMPLE","CUMPLE")</f>
        <v>CUMPLE</v>
      </c>
      <c r="R1094" s="51" t="str">
        <f>IF(F1094&gt;NORMA!$P$9,"NO CUMPLE","CUMPLE")</f>
        <v>CUMPLE</v>
      </c>
      <c r="S1094" s="51" t="str">
        <f>IF(K1094&gt;NORMA!$P$10,"NO CUMPLE","CUMPLE")</f>
        <v>CUMPLE</v>
      </c>
      <c r="T1094" s="51" t="str">
        <f>IF(J1094&gt;NORMA!$P$11,"NO CUMPLE","CUMPLE")</f>
        <v>CUMPLE</v>
      </c>
      <c r="U1094" s="51" t="str">
        <f>IF(G1094&gt;NORMA!$P$12,"NO CUMPLE","CUMPLE")</f>
        <v>CUMPLE</v>
      </c>
      <c r="V1094" s="51" t="str">
        <f>IF(H1094&gt;NORMA!$P$13,"NO CUMPLE","CUMPLE")</f>
        <v>CUMPLE</v>
      </c>
      <c r="W1094" s="51" t="str">
        <f>IF(O1094&gt;NORMA!$P$14,"NO CUMPLE","CUMPLE")</f>
        <v>NO CUMPLE</v>
      </c>
      <c r="X1094" s="51" t="str">
        <f>IF(AND(N1094&gt;=NORMA!$Q$4, N1094&lt;=NORMA!$R$4),"CUMPLE","NO CUMPLE")</f>
        <v>CUMPLE</v>
      </c>
      <c r="Y1094" s="51" t="str">
        <f>IF(I1094&gt;NORMA!$P$16,"NO CUMPLE","CUMPLE")</f>
        <v>CUMPLE</v>
      </c>
      <c r="Z1094" s="51" t="str">
        <f>IF($M1094&lt;NORMA!$P$23,"NO CUMPLE","CUMPLE")</f>
        <v>CUMPLE</v>
      </c>
      <c r="AA1094" s="51" t="str">
        <f>IF($E1094&gt;NORMA!$P$24,"NO CUMPLE","CUMPLE")</f>
        <v>NO CUMPLE</v>
      </c>
      <c r="AB1094" s="51" t="str">
        <f>IF($F1094&gt;NORMA!$P$25,"NO CUMPLE","CUMPLE")</f>
        <v>NO CUMPLE</v>
      </c>
      <c r="AC1094" s="51" t="str">
        <f>IF($K1094&gt;NORMA!$P$26,"NO CUMPLE","CUMPLE")</f>
        <v>NO CUMPLE</v>
      </c>
      <c r="AD1094" s="51" t="str">
        <f>IF($J1094&gt;NORMA!$P$27,"NO CUMPLE","CUMPLE")</f>
        <v>CUMPLE</v>
      </c>
      <c r="AE1094" s="51" t="str">
        <f>IF($G1094&gt;NORMA!$P$28,"NO CUMPLE","CUMPLE")</f>
        <v>NO CUMPLE</v>
      </c>
      <c r="AF1094" s="51" t="str">
        <f>IF($H1094&gt;NORMA!$P$29,"NO CUMPLE","CUMPLE")</f>
        <v>CUMPLE</v>
      </c>
      <c r="AG1094" s="51" t="str">
        <f>IF($O1094&gt;NORMA!$P$30,"NO CUMPLE","CUMPLE")</f>
        <v>NO CUMPLE</v>
      </c>
      <c r="AH1094" s="51" t="str">
        <f>IF(AND($N1094&gt;=NORMA!$R$18, $N1094&lt;=NORMA!$S$18),"CUMPLE","NO CUMPLE")</f>
        <v>CUMPLE</v>
      </c>
      <c r="AI1094" s="51" t="str">
        <f>IF($I1094&gt;NORMA!$P$32,"NO CUMPLE","CUMPLE")</f>
        <v>NO CUMPLE</v>
      </c>
    </row>
    <row r="1095" spans="1:35" ht="14.25" customHeight="1" x14ac:dyDescent="0.35">
      <c r="A1095" s="256" t="s">
        <v>121</v>
      </c>
      <c r="B1095" s="272" t="s">
        <v>123</v>
      </c>
      <c r="C1095" s="252">
        <v>40847</v>
      </c>
      <c r="D1095" s="251">
        <v>0.41666666666666702</v>
      </c>
      <c r="E1095" s="246">
        <v>18.600000000000001</v>
      </c>
      <c r="F1095" s="246">
        <v>53.1</v>
      </c>
      <c r="G1095" s="246">
        <v>77</v>
      </c>
      <c r="H1095" s="216">
        <v>5.8</v>
      </c>
      <c r="I1095" s="247">
        <v>1.44</v>
      </c>
      <c r="J1095" s="248">
        <v>1.1399999999999999</v>
      </c>
      <c r="K1095" s="218">
        <v>10.029999999999999</v>
      </c>
      <c r="L1095" s="248">
        <v>3.5251761998240001</v>
      </c>
      <c r="M1095" s="249">
        <v>1.06</v>
      </c>
      <c r="N1095" s="249">
        <v>7.42</v>
      </c>
      <c r="O1095" s="250">
        <v>400000</v>
      </c>
      <c r="P1095" s="51" t="str">
        <f>IF(M1095&lt;NORMA!$P$7,"NO CUMPLE","CUMPLE")</f>
        <v>CUMPLE</v>
      </c>
      <c r="Q1095" s="51" t="str">
        <f>IF(E1095&gt;NORMA!$P$8,"NO CUMPLE","CUMPLE")</f>
        <v>CUMPLE</v>
      </c>
      <c r="R1095" s="51" t="str">
        <f>IF(F1095&gt;NORMA!$P$9,"NO CUMPLE","CUMPLE")</f>
        <v>CUMPLE</v>
      </c>
      <c r="S1095" s="51" t="str">
        <f>IF(K1095&gt;NORMA!$P$10,"NO CUMPLE","CUMPLE")</f>
        <v>CUMPLE</v>
      </c>
      <c r="T1095" s="51" t="str">
        <f>IF(J1095&gt;NORMA!$P$11,"NO CUMPLE","CUMPLE")</f>
        <v>CUMPLE</v>
      </c>
      <c r="U1095" s="51" t="str">
        <f>IF(G1095&gt;NORMA!$P$12,"NO CUMPLE","CUMPLE")</f>
        <v>CUMPLE</v>
      </c>
      <c r="V1095" s="51" t="str">
        <f>IF(H1095&gt;NORMA!$P$13,"NO CUMPLE","CUMPLE")</f>
        <v>CUMPLE</v>
      </c>
      <c r="W1095" s="51" t="str">
        <f>IF(O1095&gt;NORMA!$P$14,"NO CUMPLE","CUMPLE")</f>
        <v>CUMPLE</v>
      </c>
      <c r="X1095" s="51" t="str">
        <f>IF(AND(N1095&gt;=NORMA!$Q$4, N1095&lt;=NORMA!$R$4),"CUMPLE","NO CUMPLE")</f>
        <v>CUMPLE</v>
      </c>
      <c r="Y1095" s="51" t="str">
        <f>IF(I1095&gt;NORMA!$P$16,"NO CUMPLE","CUMPLE")</f>
        <v>CUMPLE</v>
      </c>
      <c r="Z1095" s="51" t="str">
        <f>IF($M1095&lt;NORMA!$P$23,"NO CUMPLE","CUMPLE")</f>
        <v>CUMPLE</v>
      </c>
      <c r="AA1095" s="51" t="str">
        <f>IF($E1095&gt;NORMA!$P$24,"NO CUMPLE","CUMPLE")</f>
        <v>CUMPLE</v>
      </c>
      <c r="AB1095" s="51" t="str">
        <f>IF($F1095&gt;NORMA!$P$25,"NO CUMPLE","CUMPLE")</f>
        <v>NO CUMPLE</v>
      </c>
      <c r="AC1095" s="51" t="str">
        <f>IF($K1095&gt;NORMA!$P$26,"NO CUMPLE","CUMPLE")</f>
        <v>NO CUMPLE</v>
      </c>
      <c r="AD1095" s="51" t="str">
        <f>IF($J1095&gt;NORMA!$P$27,"NO CUMPLE","CUMPLE")</f>
        <v>CUMPLE</v>
      </c>
      <c r="AE1095" s="51" t="str">
        <f>IF($G1095&gt;NORMA!$P$28,"NO CUMPLE","CUMPLE")</f>
        <v>NO CUMPLE</v>
      </c>
      <c r="AF1095" s="51" t="str">
        <f>IF($H1095&gt;NORMA!$P$29,"NO CUMPLE","CUMPLE")</f>
        <v>CUMPLE</v>
      </c>
      <c r="AG1095" s="51" t="str">
        <f>IF($O1095&gt;NORMA!$P$30,"NO CUMPLE","CUMPLE")</f>
        <v>NO CUMPLE</v>
      </c>
      <c r="AH1095" s="51" t="str">
        <f>IF(AND($N1095&gt;=NORMA!$R$18, $N1095&lt;=NORMA!$S$18),"CUMPLE","NO CUMPLE")</f>
        <v>CUMPLE</v>
      </c>
      <c r="AI1095" s="51" t="str">
        <f>IF($I1095&gt;NORMA!$P$32,"NO CUMPLE","CUMPLE")</f>
        <v>NO CUMPLE</v>
      </c>
    </row>
    <row r="1096" spans="1:35" ht="14.25" customHeight="1" x14ac:dyDescent="0.35">
      <c r="A1096" s="213" t="s">
        <v>124</v>
      </c>
      <c r="B1096" s="217" t="s">
        <v>123</v>
      </c>
      <c r="C1096" s="240">
        <v>40847</v>
      </c>
      <c r="D1096" s="251">
        <v>0.41666666666666702</v>
      </c>
      <c r="E1096" s="246">
        <v>147</v>
      </c>
      <c r="F1096" s="246">
        <v>373</v>
      </c>
      <c r="G1096" s="246">
        <v>162</v>
      </c>
      <c r="H1096" s="246">
        <v>52</v>
      </c>
      <c r="I1096" s="247">
        <v>4.51</v>
      </c>
      <c r="J1096" s="248">
        <v>4.71</v>
      </c>
      <c r="K1096" s="218">
        <v>46.79</v>
      </c>
      <c r="L1096" s="248">
        <v>6.2705168650880001</v>
      </c>
      <c r="M1096" s="249">
        <v>0.24</v>
      </c>
      <c r="N1096" s="249">
        <v>8.57</v>
      </c>
      <c r="O1096" s="250">
        <v>2600000</v>
      </c>
      <c r="P1096" s="51" t="str">
        <f>IF(M1096&lt;NORMA!$P$7,"NO CUMPLE","CUMPLE")</f>
        <v>NO CUMPLE</v>
      </c>
      <c r="Q1096" s="51" t="str">
        <f>IF(E1096&gt;NORMA!$P$8,"NO CUMPLE","CUMPLE")</f>
        <v>CUMPLE</v>
      </c>
      <c r="R1096" s="51" t="str">
        <f>IF(F1096&gt;NORMA!$P$9,"NO CUMPLE","CUMPLE")</f>
        <v>CUMPLE</v>
      </c>
      <c r="S1096" s="51" t="str">
        <f>IF(K1096&gt;NORMA!$P$10,"NO CUMPLE","CUMPLE")</f>
        <v>CUMPLE</v>
      </c>
      <c r="T1096" s="51" t="str">
        <f>IF(J1096&gt;NORMA!$P$11,"NO CUMPLE","CUMPLE")</f>
        <v>CUMPLE</v>
      </c>
      <c r="U1096" s="51" t="str">
        <f>IF(G1096&gt;NORMA!$P$12,"NO CUMPLE","CUMPLE")</f>
        <v>CUMPLE</v>
      </c>
      <c r="V1096" s="51" t="str">
        <f>IF(H1096&gt;NORMA!$P$13,"NO CUMPLE","CUMPLE")</f>
        <v>NO CUMPLE</v>
      </c>
      <c r="W1096" s="51" t="str">
        <f>IF(O1096&gt;NORMA!$P$14,"NO CUMPLE","CUMPLE")</f>
        <v>NO CUMPLE</v>
      </c>
      <c r="X1096" s="51" t="str">
        <f>IF(AND(N1096&gt;=NORMA!$Q$4, N1096&lt;=NORMA!$R$4),"CUMPLE","NO CUMPLE")</f>
        <v>CUMPLE</v>
      </c>
      <c r="Y1096" s="51" t="str">
        <f>IF(I1096&gt;NORMA!$P$16,"NO CUMPLE","CUMPLE")</f>
        <v>NO CUMPLE</v>
      </c>
      <c r="Z1096" s="51" t="str">
        <f>IF($M1096&lt;NORMA!$P$23,"NO CUMPLE","CUMPLE")</f>
        <v>CUMPLE</v>
      </c>
      <c r="AA1096" s="51" t="str">
        <f>IF($E1096&gt;NORMA!$P$24,"NO CUMPLE","CUMPLE")</f>
        <v>NO CUMPLE</v>
      </c>
      <c r="AB1096" s="51" t="str">
        <f>IF($F1096&gt;NORMA!$P$25,"NO CUMPLE","CUMPLE")</f>
        <v>NO CUMPLE</v>
      </c>
      <c r="AC1096" s="51" t="str">
        <f>IF($K1096&gt;NORMA!$P$26,"NO CUMPLE","CUMPLE")</f>
        <v>NO CUMPLE</v>
      </c>
      <c r="AD1096" s="51" t="str">
        <f>IF($J1096&gt;NORMA!$P$27,"NO CUMPLE","CUMPLE")</f>
        <v>NO CUMPLE</v>
      </c>
      <c r="AE1096" s="51" t="str">
        <f>IF($G1096&gt;NORMA!$P$28,"NO CUMPLE","CUMPLE")</f>
        <v>NO CUMPLE</v>
      </c>
      <c r="AF1096" s="51" t="str">
        <f>IF($H1096&gt;NORMA!$P$29,"NO CUMPLE","CUMPLE")</f>
        <v>NO CUMPLE</v>
      </c>
      <c r="AG1096" s="51" t="str">
        <f>IF($O1096&gt;NORMA!$P$30,"NO CUMPLE","CUMPLE")</f>
        <v>NO CUMPLE</v>
      </c>
      <c r="AH1096" s="51" t="str">
        <f>IF(AND($N1096&gt;=NORMA!$R$18, $N1096&lt;=NORMA!$S$18),"CUMPLE","NO CUMPLE")</f>
        <v>NO CUMPLE</v>
      </c>
      <c r="AI1096" s="51" t="str">
        <f>IF($I1096&gt;NORMA!$P$32,"NO CUMPLE","CUMPLE")</f>
        <v>NO CUMPLE</v>
      </c>
    </row>
    <row r="1097" spans="1:35" ht="14.25" customHeight="1" x14ac:dyDescent="0.35">
      <c r="A1097" s="213" t="s">
        <v>125</v>
      </c>
      <c r="B1097" s="217" t="s">
        <v>123</v>
      </c>
      <c r="C1097" s="240">
        <v>40856</v>
      </c>
      <c r="D1097" s="251">
        <v>0.375</v>
      </c>
      <c r="E1097" s="246">
        <v>47.7</v>
      </c>
      <c r="F1097" s="246">
        <v>186</v>
      </c>
      <c r="G1097" s="246">
        <v>377</v>
      </c>
      <c r="H1097" s="246">
        <v>89</v>
      </c>
      <c r="I1097" s="247">
        <v>1.46</v>
      </c>
      <c r="J1097" s="248">
        <v>2.4300000000000002</v>
      </c>
      <c r="K1097" s="218">
        <v>18.8</v>
      </c>
      <c r="L1097" s="248">
        <v>8.0940961368960007</v>
      </c>
      <c r="M1097" s="249">
        <v>0.85</v>
      </c>
      <c r="N1097" s="249">
        <v>7.92</v>
      </c>
      <c r="O1097" s="250">
        <v>4300000</v>
      </c>
      <c r="P1097" s="51" t="str">
        <f>IF(M1097&lt;NORMA!$P$7,"NO CUMPLE","CUMPLE")</f>
        <v>CUMPLE</v>
      </c>
      <c r="Q1097" s="51" t="str">
        <f>IF(E1097&gt;NORMA!$P$8,"NO CUMPLE","CUMPLE")</f>
        <v>CUMPLE</v>
      </c>
      <c r="R1097" s="51" t="str">
        <f>IF(F1097&gt;NORMA!$P$9,"NO CUMPLE","CUMPLE")</f>
        <v>CUMPLE</v>
      </c>
      <c r="S1097" s="51" t="str">
        <f>IF(K1097&gt;NORMA!$P$10,"NO CUMPLE","CUMPLE")</f>
        <v>CUMPLE</v>
      </c>
      <c r="T1097" s="51" t="str">
        <f>IF(J1097&gt;NORMA!$P$11,"NO CUMPLE","CUMPLE")</f>
        <v>CUMPLE</v>
      </c>
      <c r="U1097" s="51" t="str">
        <f>IF(G1097&gt;NORMA!$P$12,"NO CUMPLE","CUMPLE")</f>
        <v>NO CUMPLE</v>
      </c>
      <c r="V1097" s="51" t="str">
        <f>IF(H1097&gt;NORMA!$P$13,"NO CUMPLE","CUMPLE")</f>
        <v>NO CUMPLE</v>
      </c>
      <c r="W1097" s="51" t="str">
        <f>IF(O1097&gt;NORMA!$P$14,"NO CUMPLE","CUMPLE")</f>
        <v>NO CUMPLE</v>
      </c>
      <c r="X1097" s="51" t="str">
        <f>IF(AND(N1097&gt;=NORMA!$Q$4, N1097&lt;=NORMA!$R$4),"CUMPLE","NO CUMPLE")</f>
        <v>CUMPLE</v>
      </c>
      <c r="Y1097" s="51" t="str">
        <f>IF(I1097&gt;NORMA!$P$16,"NO CUMPLE","CUMPLE")</f>
        <v>CUMPLE</v>
      </c>
      <c r="Z1097" s="51" t="str">
        <f>IF($M1097&lt;NORMA!$P$23,"NO CUMPLE","CUMPLE")</f>
        <v>CUMPLE</v>
      </c>
      <c r="AA1097" s="51" t="str">
        <f>IF($E1097&gt;NORMA!$P$24,"NO CUMPLE","CUMPLE")</f>
        <v>NO CUMPLE</v>
      </c>
      <c r="AB1097" s="51" t="str">
        <f>IF($F1097&gt;NORMA!$P$25,"NO CUMPLE","CUMPLE")</f>
        <v>NO CUMPLE</v>
      </c>
      <c r="AC1097" s="51" t="str">
        <f>IF($K1097&gt;NORMA!$P$26,"NO CUMPLE","CUMPLE")</f>
        <v>NO CUMPLE</v>
      </c>
      <c r="AD1097" s="51" t="str">
        <f>IF($J1097&gt;NORMA!$P$27,"NO CUMPLE","CUMPLE")</f>
        <v>CUMPLE</v>
      </c>
      <c r="AE1097" s="51" t="str">
        <f>IF($G1097&gt;NORMA!$P$28,"NO CUMPLE","CUMPLE")</f>
        <v>NO CUMPLE</v>
      </c>
      <c r="AF1097" s="51" t="str">
        <f>IF($H1097&gt;NORMA!$P$29,"NO CUMPLE","CUMPLE")</f>
        <v>NO CUMPLE</v>
      </c>
      <c r="AG1097" s="51" t="str">
        <f>IF($O1097&gt;NORMA!$P$30,"NO CUMPLE","CUMPLE")</f>
        <v>NO CUMPLE</v>
      </c>
      <c r="AH1097" s="51" t="str">
        <f>IF(AND($N1097&gt;=NORMA!$R$18, $N1097&lt;=NORMA!$S$18),"CUMPLE","NO CUMPLE")</f>
        <v>CUMPLE</v>
      </c>
      <c r="AI1097" s="51" t="str">
        <f>IF($I1097&gt;NORMA!$P$32,"NO CUMPLE","CUMPLE")</f>
        <v>NO CUMPLE</v>
      </c>
    </row>
    <row r="1098" spans="1:35" ht="14.25" customHeight="1" x14ac:dyDescent="0.35">
      <c r="A1098" s="256" t="s">
        <v>122</v>
      </c>
      <c r="B1098" s="214" t="s">
        <v>123</v>
      </c>
      <c r="C1098" s="252">
        <v>40856</v>
      </c>
      <c r="D1098" s="251">
        <v>0.41666666666666702</v>
      </c>
      <c r="E1098" s="246">
        <v>64.3</v>
      </c>
      <c r="F1098" s="246">
        <v>305</v>
      </c>
      <c r="G1098" s="246">
        <v>518</v>
      </c>
      <c r="H1098" s="246">
        <v>18</v>
      </c>
      <c r="I1098" s="247">
        <v>2.0099999999999998</v>
      </c>
      <c r="J1098" s="248">
        <v>2.71</v>
      </c>
      <c r="K1098" s="218">
        <v>17.989999999999998</v>
      </c>
      <c r="L1098" s="248">
        <v>18.324715862560002</v>
      </c>
      <c r="M1098" s="249">
        <v>0.44</v>
      </c>
      <c r="N1098" s="249">
        <v>8.58</v>
      </c>
      <c r="O1098" s="250">
        <v>3600000</v>
      </c>
      <c r="P1098" s="51" t="str">
        <f>IF(M1098&lt;NORMA!$P$7,"NO CUMPLE","CUMPLE")</f>
        <v>NO CUMPLE</v>
      </c>
      <c r="Q1098" s="51" t="str">
        <f>IF(E1098&gt;NORMA!$P$8,"NO CUMPLE","CUMPLE")</f>
        <v>CUMPLE</v>
      </c>
      <c r="R1098" s="51" t="str">
        <f>IF(F1098&gt;NORMA!$P$9,"NO CUMPLE","CUMPLE")</f>
        <v>CUMPLE</v>
      </c>
      <c r="S1098" s="51" t="str">
        <f>IF(K1098&gt;NORMA!$P$10,"NO CUMPLE","CUMPLE")</f>
        <v>CUMPLE</v>
      </c>
      <c r="T1098" s="51" t="str">
        <f>IF(J1098&gt;NORMA!$P$11,"NO CUMPLE","CUMPLE")</f>
        <v>CUMPLE</v>
      </c>
      <c r="U1098" s="51" t="str">
        <f>IF(G1098&gt;NORMA!$P$12,"NO CUMPLE","CUMPLE")</f>
        <v>NO CUMPLE</v>
      </c>
      <c r="V1098" s="51" t="str">
        <f>IF(H1098&gt;NORMA!$P$13,"NO CUMPLE","CUMPLE")</f>
        <v>CUMPLE</v>
      </c>
      <c r="W1098" s="51" t="str">
        <f>IF(O1098&gt;NORMA!$P$14,"NO CUMPLE","CUMPLE")</f>
        <v>NO CUMPLE</v>
      </c>
      <c r="X1098" s="51" t="str">
        <f>IF(AND(N1098&gt;=NORMA!$Q$4, N1098&lt;=NORMA!$R$4),"CUMPLE","NO CUMPLE")</f>
        <v>CUMPLE</v>
      </c>
      <c r="Y1098" s="51" t="str">
        <f>IF(I1098&gt;NORMA!$P$16,"NO CUMPLE","CUMPLE")</f>
        <v>CUMPLE</v>
      </c>
      <c r="Z1098" s="51" t="str">
        <f>IF($M1098&lt;NORMA!$P$23,"NO CUMPLE","CUMPLE")</f>
        <v>CUMPLE</v>
      </c>
      <c r="AA1098" s="51" t="str">
        <f>IF($E1098&gt;NORMA!$P$24,"NO CUMPLE","CUMPLE")</f>
        <v>NO CUMPLE</v>
      </c>
      <c r="AB1098" s="51" t="str">
        <f>IF($F1098&gt;NORMA!$P$25,"NO CUMPLE","CUMPLE")</f>
        <v>NO CUMPLE</v>
      </c>
      <c r="AC1098" s="51" t="str">
        <f>IF($K1098&gt;NORMA!$P$26,"NO CUMPLE","CUMPLE")</f>
        <v>NO CUMPLE</v>
      </c>
      <c r="AD1098" s="51" t="str">
        <f>IF($J1098&gt;NORMA!$P$27,"NO CUMPLE","CUMPLE")</f>
        <v>CUMPLE</v>
      </c>
      <c r="AE1098" s="51" t="str">
        <f>IF($G1098&gt;NORMA!$P$28,"NO CUMPLE","CUMPLE")</f>
        <v>NO CUMPLE</v>
      </c>
      <c r="AF1098" s="51" t="str">
        <f>IF($H1098&gt;NORMA!$P$29,"NO CUMPLE","CUMPLE")</f>
        <v>NO CUMPLE</v>
      </c>
      <c r="AG1098" s="51" t="str">
        <f>IF($O1098&gt;NORMA!$P$30,"NO CUMPLE","CUMPLE")</f>
        <v>NO CUMPLE</v>
      </c>
      <c r="AH1098" s="51" t="str">
        <f>IF(AND($N1098&gt;=NORMA!$R$18, $N1098&lt;=NORMA!$S$18),"CUMPLE","NO CUMPLE")</f>
        <v>NO CUMPLE</v>
      </c>
      <c r="AI1098" s="51" t="str">
        <f>IF($I1098&gt;NORMA!$P$32,"NO CUMPLE","CUMPLE")</f>
        <v>NO CUMPLE</v>
      </c>
    </row>
    <row r="1099" spans="1:35" ht="14.25" customHeight="1" x14ac:dyDescent="0.35">
      <c r="A1099" s="213" t="s">
        <v>124</v>
      </c>
      <c r="B1099" s="217" t="s">
        <v>123</v>
      </c>
      <c r="C1099" s="240">
        <v>40866</v>
      </c>
      <c r="D1099" s="251">
        <v>0.33333333333333298</v>
      </c>
      <c r="E1099" s="246">
        <v>39.9</v>
      </c>
      <c r="F1099" s="246">
        <v>131</v>
      </c>
      <c r="G1099" s="246">
        <v>330</v>
      </c>
      <c r="H1099" s="245">
        <v>3.6</v>
      </c>
      <c r="I1099" s="247">
        <v>0.81</v>
      </c>
      <c r="J1099" s="248">
        <v>1.5</v>
      </c>
      <c r="K1099" s="218">
        <v>7.72</v>
      </c>
      <c r="L1099" s="248">
        <v>13.157409400000001</v>
      </c>
      <c r="M1099" s="249">
        <v>0.36</v>
      </c>
      <c r="N1099" s="249">
        <v>7.83</v>
      </c>
      <c r="O1099" s="250">
        <v>3000000</v>
      </c>
      <c r="P1099" s="51" t="str">
        <f>IF(M1099&lt;NORMA!$P$7,"NO CUMPLE","CUMPLE")</f>
        <v>NO CUMPLE</v>
      </c>
      <c r="Q1099" s="51" t="str">
        <f>IF(E1099&gt;NORMA!$P$8,"NO CUMPLE","CUMPLE")</f>
        <v>CUMPLE</v>
      </c>
      <c r="R1099" s="51" t="str">
        <f>IF(F1099&gt;NORMA!$P$9,"NO CUMPLE","CUMPLE")</f>
        <v>CUMPLE</v>
      </c>
      <c r="S1099" s="51" t="str">
        <f>IF(K1099&gt;NORMA!$P$10,"NO CUMPLE","CUMPLE")</f>
        <v>CUMPLE</v>
      </c>
      <c r="T1099" s="51" t="str">
        <f>IF(J1099&gt;NORMA!$P$11,"NO CUMPLE","CUMPLE")</f>
        <v>CUMPLE</v>
      </c>
      <c r="U1099" s="51" t="str">
        <f>IF(G1099&gt;NORMA!$P$12,"NO CUMPLE","CUMPLE")</f>
        <v>NO CUMPLE</v>
      </c>
      <c r="V1099" s="51" t="str">
        <f>IF(H1099&gt;NORMA!$P$13,"NO CUMPLE","CUMPLE")</f>
        <v>CUMPLE</v>
      </c>
      <c r="W1099" s="51" t="str">
        <f>IF(O1099&gt;NORMA!$P$14,"NO CUMPLE","CUMPLE")</f>
        <v>NO CUMPLE</v>
      </c>
      <c r="X1099" s="51" t="str">
        <f>IF(AND(N1099&gt;=NORMA!$Q$4, N1099&lt;=NORMA!$R$4),"CUMPLE","NO CUMPLE")</f>
        <v>CUMPLE</v>
      </c>
      <c r="Y1099" s="51" t="str">
        <f>IF(I1099&gt;NORMA!$P$16,"NO CUMPLE","CUMPLE")</f>
        <v>CUMPLE</v>
      </c>
      <c r="Z1099" s="51" t="str">
        <f>IF($M1099&lt;NORMA!$P$23,"NO CUMPLE","CUMPLE")</f>
        <v>CUMPLE</v>
      </c>
      <c r="AA1099" s="51" t="str">
        <f>IF($E1099&gt;NORMA!$P$24,"NO CUMPLE","CUMPLE")</f>
        <v>NO CUMPLE</v>
      </c>
      <c r="AB1099" s="51" t="str">
        <f>IF($F1099&gt;NORMA!$P$25,"NO CUMPLE","CUMPLE")</f>
        <v>NO CUMPLE</v>
      </c>
      <c r="AC1099" s="51" t="str">
        <f>IF($K1099&gt;NORMA!$P$26,"NO CUMPLE","CUMPLE")</f>
        <v>CUMPLE</v>
      </c>
      <c r="AD1099" s="51" t="str">
        <f>IF($J1099&gt;NORMA!$P$27,"NO CUMPLE","CUMPLE")</f>
        <v>CUMPLE</v>
      </c>
      <c r="AE1099" s="51" t="str">
        <f>IF($G1099&gt;NORMA!$P$28,"NO CUMPLE","CUMPLE")</f>
        <v>NO CUMPLE</v>
      </c>
      <c r="AF1099" s="51" t="str">
        <f>IF($H1099&gt;NORMA!$P$29,"NO CUMPLE","CUMPLE")</f>
        <v>CUMPLE</v>
      </c>
      <c r="AG1099" s="51" t="str">
        <f>IF($O1099&gt;NORMA!$P$30,"NO CUMPLE","CUMPLE")</f>
        <v>NO CUMPLE</v>
      </c>
      <c r="AH1099" s="51" t="str">
        <f>IF(AND($N1099&gt;=NORMA!$R$18, $N1099&lt;=NORMA!$S$18),"CUMPLE","NO CUMPLE")</f>
        <v>CUMPLE</v>
      </c>
      <c r="AI1099" s="51" t="str">
        <f>IF($I1099&gt;NORMA!$P$32,"NO CUMPLE","CUMPLE")</f>
        <v>CUMPLE</v>
      </c>
    </row>
    <row r="1100" spans="1:35" ht="14.25" customHeight="1" x14ac:dyDescent="0.35">
      <c r="A1100" s="256" t="s">
        <v>121</v>
      </c>
      <c r="B1100" s="272" t="s">
        <v>123</v>
      </c>
      <c r="C1100" s="252">
        <v>40868</v>
      </c>
      <c r="D1100" s="251">
        <v>0.33333333333333298</v>
      </c>
      <c r="E1100" s="246">
        <v>6.3</v>
      </c>
      <c r="F1100" s="246">
        <v>35.9</v>
      </c>
      <c r="G1100" s="246">
        <v>180</v>
      </c>
      <c r="H1100" s="245">
        <v>3.6</v>
      </c>
      <c r="I1100" s="247">
        <v>0.17</v>
      </c>
      <c r="J1100" s="248">
        <v>0.97</v>
      </c>
      <c r="K1100" s="218">
        <v>4.45</v>
      </c>
      <c r="L1100" s="248">
        <v>10.832818982528</v>
      </c>
      <c r="M1100" s="249">
        <v>1.36</v>
      </c>
      <c r="N1100" s="249">
        <v>6.81</v>
      </c>
      <c r="O1100" s="250">
        <v>300000</v>
      </c>
      <c r="P1100" s="51" t="str">
        <f>IF(M1100&lt;NORMA!$P$7,"NO CUMPLE","CUMPLE")</f>
        <v>CUMPLE</v>
      </c>
      <c r="Q1100" s="51" t="str">
        <f>IF(E1100&gt;NORMA!$P$8,"NO CUMPLE","CUMPLE")</f>
        <v>CUMPLE</v>
      </c>
      <c r="R1100" s="51" t="str">
        <f>IF(F1100&gt;NORMA!$P$9,"NO CUMPLE","CUMPLE")</f>
        <v>CUMPLE</v>
      </c>
      <c r="S1100" s="51" t="str">
        <f>IF(K1100&gt;NORMA!$P$10,"NO CUMPLE","CUMPLE")</f>
        <v>CUMPLE</v>
      </c>
      <c r="T1100" s="51" t="str">
        <f>IF(J1100&gt;NORMA!$P$11,"NO CUMPLE","CUMPLE")</f>
        <v>CUMPLE</v>
      </c>
      <c r="U1100" s="51" t="str">
        <f>IF(G1100&gt;NORMA!$P$12,"NO CUMPLE","CUMPLE")</f>
        <v>CUMPLE</v>
      </c>
      <c r="V1100" s="51" t="str">
        <f>IF(H1100&gt;NORMA!$P$13,"NO CUMPLE","CUMPLE")</f>
        <v>CUMPLE</v>
      </c>
      <c r="W1100" s="51" t="str">
        <f>IF(O1100&gt;NORMA!$P$14,"NO CUMPLE","CUMPLE")</f>
        <v>CUMPLE</v>
      </c>
      <c r="X1100" s="51" t="str">
        <f>IF(AND(N1100&gt;=NORMA!$Q$4, N1100&lt;=NORMA!$R$4),"CUMPLE","NO CUMPLE")</f>
        <v>CUMPLE</v>
      </c>
      <c r="Y1100" s="51" t="str">
        <f>IF(I1100&gt;NORMA!$P$16,"NO CUMPLE","CUMPLE")</f>
        <v>CUMPLE</v>
      </c>
      <c r="Z1100" s="51" t="str">
        <f>IF($M1100&lt;NORMA!$P$23,"NO CUMPLE","CUMPLE")</f>
        <v>CUMPLE</v>
      </c>
      <c r="AA1100" s="51" t="str">
        <f>IF($E1100&gt;NORMA!$P$24,"NO CUMPLE","CUMPLE")</f>
        <v>CUMPLE</v>
      </c>
      <c r="AB1100" s="51" t="str">
        <f>IF($F1100&gt;NORMA!$P$25,"NO CUMPLE","CUMPLE")</f>
        <v>CUMPLE</v>
      </c>
      <c r="AC1100" s="51" t="str">
        <f>IF($K1100&gt;NORMA!$P$26,"NO CUMPLE","CUMPLE")</f>
        <v>CUMPLE</v>
      </c>
      <c r="AD1100" s="51" t="str">
        <f>IF($J1100&gt;NORMA!$P$27,"NO CUMPLE","CUMPLE")</f>
        <v>CUMPLE</v>
      </c>
      <c r="AE1100" s="51" t="str">
        <f>IF($G1100&gt;NORMA!$P$28,"NO CUMPLE","CUMPLE")</f>
        <v>NO CUMPLE</v>
      </c>
      <c r="AF1100" s="51" t="str">
        <f>IF($H1100&gt;NORMA!$P$29,"NO CUMPLE","CUMPLE")</f>
        <v>CUMPLE</v>
      </c>
      <c r="AG1100" s="51" t="str">
        <f>IF($O1100&gt;NORMA!$P$30,"NO CUMPLE","CUMPLE")</f>
        <v>NO CUMPLE</v>
      </c>
      <c r="AH1100" s="51" t="str">
        <f>IF(AND($N1100&gt;=NORMA!$R$18, $N1100&lt;=NORMA!$S$18),"CUMPLE","NO CUMPLE")</f>
        <v>CUMPLE</v>
      </c>
      <c r="AI1100" s="51" t="str">
        <f>IF($I1100&gt;NORMA!$P$32,"NO CUMPLE","CUMPLE")</f>
        <v>CUMPLE</v>
      </c>
    </row>
    <row r="1101" spans="1:35" ht="14.25" customHeight="1" x14ac:dyDescent="0.35">
      <c r="A1101" s="213" t="s">
        <v>125</v>
      </c>
      <c r="B1101" s="217" t="s">
        <v>123</v>
      </c>
      <c r="C1101" s="240">
        <v>40868</v>
      </c>
      <c r="D1101" s="251">
        <v>0.58333333333333304</v>
      </c>
      <c r="E1101" s="246">
        <v>37.700000000000003</v>
      </c>
      <c r="F1101" s="246">
        <v>159</v>
      </c>
      <c r="G1101" s="246">
        <v>240</v>
      </c>
      <c r="H1101" s="246">
        <v>15</v>
      </c>
      <c r="I1101" s="247">
        <v>2.2599999999999998</v>
      </c>
      <c r="J1101" s="248">
        <v>1.87</v>
      </c>
      <c r="K1101" s="218">
        <v>11.39</v>
      </c>
      <c r="L1101" s="248">
        <v>11.421535866559999</v>
      </c>
      <c r="M1101" s="249">
        <v>0.22</v>
      </c>
      <c r="N1101" s="249">
        <v>7.59</v>
      </c>
      <c r="O1101" s="250">
        <v>900000</v>
      </c>
      <c r="P1101" s="51" t="str">
        <f>IF(M1101&lt;NORMA!$P$7,"NO CUMPLE","CUMPLE")</f>
        <v>NO CUMPLE</v>
      </c>
      <c r="Q1101" s="51" t="str">
        <f>IF(E1101&gt;NORMA!$P$8,"NO CUMPLE","CUMPLE")</f>
        <v>CUMPLE</v>
      </c>
      <c r="R1101" s="51" t="str">
        <f>IF(F1101&gt;NORMA!$P$9,"NO CUMPLE","CUMPLE")</f>
        <v>CUMPLE</v>
      </c>
      <c r="S1101" s="51" t="str">
        <f>IF(K1101&gt;NORMA!$P$10,"NO CUMPLE","CUMPLE")</f>
        <v>CUMPLE</v>
      </c>
      <c r="T1101" s="51" t="str">
        <f>IF(J1101&gt;NORMA!$P$11,"NO CUMPLE","CUMPLE")</f>
        <v>CUMPLE</v>
      </c>
      <c r="U1101" s="51" t="str">
        <f>IF(G1101&gt;NORMA!$P$12,"NO CUMPLE","CUMPLE")</f>
        <v>CUMPLE</v>
      </c>
      <c r="V1101" s="51" t="str">
        <f>IF(H1101&gt;NORMA!$P$13,"NO CUMPLE","CUMPLE")</f>
        <v>CUMPLE</v>
      </c>
      <c r="W1101" s="51" t="str">
        <f>IF(O1101&gt;NORMA!$P$14,"NO CUMPLE","CUMPLE")</f>
        <v>CUMPLE</v>
      </c>
      <c r="X1101" s="51" t="str">
        <f>IF(AND(N1101&gt;=NORMA!$Q$4, N1101&lt;=NORMA!$R$4),"CUMPLE","NO CUMPLE")</f>
        <v>CUMPLE</v>
      </c>
      <c r="Y1101" s="51" t="str">
        <f>IF(I1101&gt;NORMA!$P$16,"NO CUMPLE","CUMPLE")</f>
        <v>CUMPLE</v>
      </c>
      <c r="Z1101" s="51" t="str">
        <f>IF($M1101&lt;NORMA!$P$23,"NO CUMPLE","CUMPLE")</f>
        <v>CUMPLE</v>
      </c>
      <c r="AA1101" s="51" t="str">
        <f>IF($E1101&gt;NORMA!$P$24,"NO CUMPLE","CUMPLE")</f>
        <v>NO CUMPLE</v>
      </c>
      <c r="AB1101" s="51" t="str">
        <f>IF($F1101&gt;NORMA!$P$25,"NO CUMPLE","CUMPLE")</f>
        <v>NO CUMPLE</v>
      </c>
      <c r="AC1101" s="51" t="str">
        <f>IF($K1101&gt;NORMA!$P$26,"NO CUMPLE","CUMPLE")</f>
        <v>NO CUMPLE</v>
      </c>
      <c r="AD1101" s="51" t="str">
        <f>IF($J1101&gt;NORMA!$P$27,"NO CUMPLE","CUMPLE")</f>
        <v>CUMPLE</v>
      </c>
      <c r="AE1101" s="51" t="str">
        <f>IF($G1101&gt;NORMA!$P$28,"NO CUMPLE","CUMPLE")</f>
        <v>NO CUMPLE</v>
      </c>
      <c r="AF1101" s="51" t="str">
        <f>IF($H1101&gt;NORMA!$P$29,"NO CUMPLE","CUMPLE")</f>
        <v>NO CUMPLE</v>
      </c>
      <c r="AG1101" s="51" t="str">
        <f>IF($O1101&gt;NORMA!$P$30,"NO CUMPLE","CUMPLE")</f>
        <v>NO CUMPLE</v>
      </c>
      <c r="AH1101" s="51" t="str">
        <f>IF(AND($N1101&gt;=NORMA!$R$18, $N1101&lt;=NORMA!$S$18),"CUMPLE","NO CUMPLE")</f>
        <v>CUMPLE</v>
      </c>
      <c r="AI1101" s="51" t="str">
        <f>IF($I1101&gt;NORMA!$P$32,"NO CUMPLE","CUMPLE")</f>
        <v>NO CUMPLE</v>
      </c>
    </row>
    <row r="1102" spans="1:35" ht="14.25" customHeight="1" x14ac:dyDescent="0.35">
      <c r="A1102" s="256" t="s">
        <v>122</v>
      </c>
      <c r="B1102" s="214" t="s">
        <v>123</v>
      </c>
      <c r="C1102" s="252">
        <v>40868</v>
      </c>
      <c r="D1102" s="251">
        <v>0.47916666666666702</v>
      </c>
      <c r="E1102" s="246">
        <v>43.8</v>
      </c>
      <c r="F1102" s="246">
        <v>149</v>
      </c>
      <c r="G1102" s="246">
        <v>230</v>
      </c>
      <c r="H1102" s="216">
        <v>6.8</v>
      </c>
      <c r="I1102" s="247">
        <v>1.24</v>
      </c>
      <c r="J1102" s="248">
        <v>1.64</v>
      </c>
      <c r="K1102" s="218">
        <v>11.09</v>
      </c>
      <c r="L1102" s="248">
        <v>13.205954625376</v>
      </c>
      <c r="M1102" s="249">
        <v>0.19</v>
      </c>
      <c r="N1102" s="249">
        <v>7.35</v>
      </c>
      <c r="O1102" s="250">
        <v>400000</v>
      </c>
      <c r="P1102" s="51" t="str">
        <f>IF(M1102&lt;NORMA!$P$7,"NO CUMPLE","CUMPLE")</f>
        <v>NO CUMPLE</v>
      </c>
      <c r="Q1102" s="51" t="str">
        <f>IF(E1102&gt;NORMA!$P$8,"NO CUMPLE","CUMPLE")</f>
        <v>CUMPLE</v>
      </c>
      <c r="R1102" s="51" t="str">
        <f>IF(F1102&gt;NORMA!$P$9,"NO CUMPLE","CUMPLE")</f>
        <v>CUMPLE</v>
      </c>
      <c r="S1102" s="51" t="str">
        <f>IF(K1102&gt;NORMA!$P$10,"NO CUMPLE","CUMPLE")</f>
        <v>CUMPLE</v>
      </c>
      <c r="T1102" s="51" t="str">
        <f>IF(J1102&gt;NORMA!$P$11,"NO CUMPLE","CUMPLE")</f>
        <v>CUMPLE</v>
      </c>
      <c r="U1102" s="51" t="str">
        <f>IF(G1102&gt;NORMA!$P$12,"NO CUMPLE","CUMPLE")</f>
        <v>CUMPLE</v>
      </c>
      <c r="V1102" s="51" t="str">
        <f>IF(H1102&gt;NORMA!$P$13,"NO CUMPLE","CUMPLE")</f>
        <v>CUMPLE</v>
      </c>
      <c r="W1102" s="51" t="str">
        <f>IF(O1102&gt;NORMA!$P$14,"NO CUMPLE","CUMPLE")</f>
        <v>CUMPLE</v>
      </c>
      <c r="X1102" s="51" t="str">
        <f>IF(AND(N1102&gt;=NORMA!$Q$4, N1102&lt;=NORMA!$R$4),"CUMPLE","NO CUMPLE")</f>
        <v>CUMPLE</v>
      </c>
      <c r="Y1102" s="51" t="str">
        <f>IF(I1102&gt;NORMA!$P$16,"NO CUMPLE","CUMPLE")</f>
        <v>CUMPLE</v>
      </c>
      <c r="Z1102" s="51" t="str">
        <f>IF($M1102&lt;NORMA!$P$23,"NO CUMPLE","CUMPLE")</f>
        <v>CUMPLE</v>
      </c>
      <c r="AA1102" s="51" t="str">
        <f>IF($E1102&gt;NORMA!$P$24,"NO CUMPLE","CUMPLE")</f>
        <v>NO CUMPLE</v>
      </c>
      <c r="AB1102" s="51" t="str">
        <f>IF($F1102&gt;NORMA!$P$25,"NO CUMPLE","CUMPLE")</f>
        <v>NO CUMPLE</v>
      </c>
      <c r="AC1102" s="51" t="str">
        <f>IF($K1102&gt;NORMA!$P$26,"NO CUMPLE","CUMPLE")</f>
        <v>NO CUMPLE</v>
      </c>
      <c r="AD1102" s="51" t="str">
        <f>IF($J1102&gt;NORMA!$P$27,"NO CUMPLE","CUMPLE")</f>
        <v>CUMPLE</v>
      </c>
      <c r="AE1102" s="51" t="str">
        <f>IF($G1102&gt;NORMA!$P$28,"NO CUMPLE","CUMPLE")</f>
        <v>NO CUMPLE</v>
      </c>
      <c r="AF1102" s="51" t="str">
        <f>IF($H1102&gt;NORMA!$P$29,"NO CUMPLE","CUMPLE")</f>
        <v>CUMPLE</v>
      </c>
      <c r="AG1102" s="51" t="str">
        <f>IF($O1102&gt;NORMA!$P$30,"NO CUMPLE","CUMPLE")</f>
        <v>NO CUMPLE</v>
      </c>
      <c r="AH1102" s="51" t="str">
        <f>IF(AND($N1102&gt;=NORMA!$R$18, $N1102&lt;=NORMA!$S$18),"CUMPLE","NO CUMPLE")</f>
        <v>CUMPLE</v>
      </c>
      <c r="AI1102" s="51" t="str">
        <f>IF($I1102&gt;NORMA!$P$32,"NO CUMPLE","CUMPLE")</f>
        <v>NO CUMPLE</v>
      </c>
    </row>
    <row r="1103" spans="1:35" ht="14.25" customHeight="1" x14ac:dyDescent="0.35">
      <c r="A1103" s="213" t="s">
        <v>124</v>
      </c>
      <c r="B1103" s="217" t="s">
        <v>123</v>
      </c>
      <c r="C1103" s="240">
        <v>40877</v>
      </c>
      <c r="D1103" s="251">
        <v>0.66666666666666696</v>
      </c>
      <c r="E1103" s="246">
        <v>74.7</v>
      </c>
      <c r="F1103" s="246">
        <v>222</v>
      </c>
      <c r="G1103" s="246">
        <v>275</v>
      </c>
      <c r="H1103" s="246">
        <v>38</v>
      </c>
      <c r="I1103" s="247">
        <v>0.49</v>
      </c>
      <c r="J1103" s="248">
        <v>1.9</v>
      </c>
      <c r="K1103" s="218">
        <v>3.99</v>
      </c>
      <c r="L1103" s="248">
        <v>8.7712693749999993</v>
      </c>
      <c r="M1103" s="249">
        <v>0.33</v>
      </c>
      <c r="N1103" s="249">
        <v>8.42</v>
      </c>
      <c r="O1103" s="250">
        <v>4300000</v>
      </c>
      <c r="P1103" s="51" t="str">
        <f>IF(M1103&lt;NORMA!$P$7,"NO CUMPLE","CUMPLE")</f>
        <v>NO CUMPLE</v>
      </c>
      <c r="Q1103" s="51" t="str">
        <f>IF(E1103&gt;NORMA!$P$8,"NO CUMPLE","CUMPLE")</f>
        <v>CUMPLE</v>
      </c>
      <c r="R1103" s="51" t="str">
        <f>IF(F1103&gt;NORMA!$P$9,"NO CUMPLE","CUMPLE")</f>
        <v>CUMPLE</v>
      </c>
      <c r="S1103" s="51" t="str">
        <f>IF(K1103&gt;NORMA!$P$10,"NO CUMPLE","CUMPLE")</f>
        <v>CUMPLE</v>
      </c>
      <c r="T1103" s="51" t="str">
        <f>IF(J1103&gt;NORMA!$P$11,"NO CUMPLE","CUMPLE")</f>
        <v>CUMPLE</v>
      </c>
      <c r="U1103" s="51" t="str">
        <f>IF(G1103&gt;NORMA!$P$12,"NO CUMPLE","CUMPLE")</f>
        <v>CUMPLE</v>
      </c>
      <c r="V1103" s="51" t="str">
        <f>IF(H1103&gt;NORMA!$P$13,"NO CUMPLE","CUMPLE")</f>
        <v>CUMPLE</v>
      </c>
      <c r="W1103" s="51" t="str">
        <f>IF(O1103&gt;NORMA!$P$14,"NO CUMPLE","CUMPLE")</f>
        <v>NO CUMPLE</v>
      </c>
      <c r="X1103" s="51" t="str">
        <f>IF(AND(N1103&gt;=NORMA!$Q$4, N1103&lt;=NORMA!$R$4),"CUMPLE","NO CUMPLE")</f>
        <v>CUMPLE</v>
      </c>
      <c r="Y1103" s="51" t="str">
        <f>IF(I1103&gt;NORMA!$P$16,"NO CUMPLE","CUMPLE")</f>
        <v>CUMPLE</v>
      </c>
      <c r="Z1103" s="51" t="str">
        <f>IF($M1103&lt;NORMA!$P$23,"NO CUMPLE","CUMPLE")</f>
        <v>CUMPLE</v>
      </c>
      <c r="AA1103" s="51" t="str">
        <f>IF($E1103&gt;NORMA!$P$24,"NO CUMPLE","CUMPLE")</f>
        <v>NO CUMPLE</v>
      </c>
      <c r="AB1103" s="51" t="str">
        <f>IF($F1103&gt;NORMA!$P$25,"NO CUMPLE","CUMPLE")</f>
        <v>NO CUMPLE</v>
      </c>
      <c r="AC1103" s="51" t="str">
        <f>IF($K1103&gt;NORMA!$P$26,"NO CUMPLE","CUMPLE")</f>
        <v>CUMPLE</v>
      </c>
      <c r="AD1103" s="51" t="str">
        <f>IF($J1103&gt;NORMA!$P$27,"NO CUMPLE","CUMPLE")</f>
        <v>CUMPLE</v>
      </c>
      <c r="AE1103" s="51" t="str">
        <f>IF($G1103&gt;NORMA!$P$28,"NO CUMPLE","CUMPLE")</f>
        <v>NO CUMPLE</v>
      </c>
      <c r="AF1103" s="51" t="str">
        <f>IF($H1103&gt;NORMA!$P$29,"NO CUMPLE","CUMPLE")</f>
        <v>NO CUMPLE</v>
      </c>
      <c r="AG1103" s="51" t="str">
        <f>IF($O1103&gt;NORMA!$P$30,"NO CUMPLE","CUMPLE")</f>
        <v>NO CUMPLE</v>
      </c>
      <c r="AH1103" s="51" t="str">
        <f>IF(AND($N1103&gt;=NORMA!$R$18, $N1103&lt;=NORMA!$S$18),"CUMPLE","NO CUMPLE")</f>
        <v>CUMPLE</v>
      </c>
      <c r="AI1103" s="51" t="str">
        <f>IF($I1103&gt;NORMA!$P$32,"NO CUMPLE","CUMPLE")</f>
        <v>CUMPLE</v>
      </c>
    </row>
    <row r="1104" spans="1:35" ht="14.25" customHeight="1" x14ac:dyDescent="0.35">
      <c r="A1104" s="256" t="s">
        <v>122</v>
      </c>
      <c r="B1104" s="214" t="s">
        <v>123</v>
      </c>
      <c r="C1104" s="252">
        <v>40883</v>
      </c>
      <c r="D1104" s="251">
        <v>0</v>
      </c>
      <c r="E1104" s="246">
        <v>39.9</v>
      </c>
      <c r="F1104" s="246">
        <v>196</v>
      </c>
      <c r="G1104" s="246">
        <v>340</v>
      </c>
      <c r="H1104" s="246">
        <v>11</v>
      </c>
      <c r="I1104" s="247">
        <v>2.5099999999999998</v>
      </c>
      <c r="J1104" s="248">
        <v>2.08</v>
      </c>
      <c r="K1104" s="218">
        <v>13.01</v>
      </c>
      <c r="L1104" s="248">
        <v>22.386196250000001</v>
      </c>
      <c r="M1104" s="249">
        <v>0.18</v>
      </c>
      <c r="N1104" s="249">
        <v>8.02</v>
      </c>
      <c r="O1104" s="250">
        <v>4300000</v>
      </c>
      <c r="P1104" s="51" t="str">
        <f>IF(M1104&lt;NORMA!$P$7,"NO CUMPLE","CUMPLE")</f>
        <v>NO CUMPLE</v>
      </c>
      <c r="Q1104" s="51" t="str">
        <f>IF(E1104&gt;NORMA!$P$8,"NO CUMPLE","CUMPLE")</f>
        <v>CUMPLE</v>
      </c>
      <c r="R1104" s="51" t="str">
        <f>IF(F1104&gt;NORMA!$P$9,"NO CUMPLE","CUMPLE")</f>
        <v>CUMPLE</v>
      </c>
      <c r="S1104" s="51" t="str">
        <f>IF(K1104&gt;NORMA!$P$10,"NO CUMPLE","CUMPLE")</f>
        <v>CUMPLE</v>
      </c>
      <c r="T1104" s="51" t="str">
        <f>IF(J1104&gt;NORMA!$P$11,"NO CUMPLE","CUMPLE")</f>
        <v>CUMPLE</v>
      </c>
      <c r="U1104" s="51" t="str">
        <f>IF(G1104&gt;NORMA!$P$12,"NO CUMPLE","CUMPLE")</f>
        <v>NO CUMPLE</v>
      </c>
      <c r="V1104" s="51" t="str">
        <f>IF(H1104&gt;NORMA!$P$13,"NO CUMPLE","CUMPLE")</f>
        <v>CUMPLE</v>
      </c>
      <c r="W1104" s="51" t="str">
        <f>IF(O1104&gt;NORMA!$P$14,"NO CUMPLE","CUMPLE")</f>
        <v>NO CUMPLE</v>
      </c>
      <c r="X1104" s="51" t="str">
        <f>IF(AND(N1104&gt;=NORMA!$Q$4, N1104&lt;=NORMA!$R$4),"CUMPLE","NO CUMPLE")</f>
        <v>CUMPLE</v>
      </c>
      <c r="Y1104" s="51" t="str">
        <f>IF(I1104&gt;NORMA!$P$16,"NO CUMPLE","CUMPLE")</f>
        <v>CUMPLE</v>
      </c>
      <c r="Z1104" s="51" t="str">
        <f>IF($M1104&lt;NORMA!$P$23,"NO CUMPLE","CUMPLE")</f>
        <v>CUMPLE</v>
      </c>
      <c r="AA1104" s="51" t="str">
        <f>IF($E1104&gt;NORMA!$P$24,"NO CUMPLE","CUMPLE")</f>
        <v>NO CUMPLE</v>
      </c>
      <c r="AB1104" s="51" t="str">
        <f>IF($F1104&gt;NORMA!$P$25,"NO CUMPLE","CUMPLE")</f>
        <v>NO CUMPLE</v>
      </c>
      <c r="AC1104" s="51" t="str">
        <f>IF($K1104&gt;NORMA!$P$26,"NO CUMPLE","CUMPLE")</f>
        <v>NO CUMPLE</v>
      </c>
      <c r="AD1104" s="51" t="str">
        <f>IF($J1104&gt;NORMA!$P$27,"NO CUMPLE","CUMPLE")</f>
        <v>CUMPLE</v>
      </c>
      <c r="AE1104" s="51" t="str">
        <f>IF($G1104&gt;NORMA!$P$28,"NO CUMPLE","CUMPLE")</f>
        <v>NO CUMPLE</v>
      </c>
      <c r="AF1104" s="51" t="str">
        <f>IF($H1104&gt;NORMA!$P$29,"NO CUMPLE","CUMPLE")</f>
        <v>NO CUMPLE</v>
      </c>
      <c r="AG1104" s="51" t="str">
        <f>IF($O1104&gt;NORMA!$P$30,"NO CUMPLE","CUMPLE")</f>
        <v>NO CUMPLE</v>
      </c>
      <c r="AH1104" s="51" t="str">
        <f>IF(AND($N1104&gt;=NORMA!$R$18, $N1104&lt;=NORMA!$S$18),"CUMPLE","NO CUMPLE")</f>
        <v>CUMPLE</v>
      </c>
      <c r="AI1104" s="51" t="str">
        <f>IF($I1104&gt;NORMA!$P$32,"NO CUMPLE","CUMPLE")</f>
        <v>NO CUMPLE</v>
      </c>
    </row>
    <row r="1105" spans="1:35" ht="14.25" customHeight="1" x14ac:dyDescent="0.35">
      <c r="A1105" s="256" t="s">
        <v>121</v>
      </c>
      <c r="B1105" s="272" t="s">
        <v>123</v>
      </c>
      <c r="C1105" s="252">
        <v>40927</v>
      </c>
      <c r="D1105" s="251">
        <v>0.52083333333333304</v>
      </c>
      <c r="E1105" s="246">
        <v>62.4</v>
      </c>
      <c r="F1105" s="246">
        <v>179</v>
      </c>
      <c r="G1105" s="246">
        <v>167</v>
      </c>
      <c r="H1105" s="216">
        <v>6.9</v>
      </c>
      <c r="I1105" s="247">
        <v>4.0999999999999996</v>
      </c>
      <c r="J1105" s="248">
        <v>2.2200000000000002</v>
      </c>
      <c r="K1105" s="218">
        <v>26.405000000000001</v>
      </c>
      <c r="L1105" s="248">
        <v>1.56923327842667</v>
      </c>
      <c r="M1105" s="249">
        <v>0.24</v>
      </c>
      <c r="N1105" s="249">
        <v>7.45</v>
      </c>
      <c r="O1105" s="250">
        <v>15000000</v>
      </c>
      <c r="P1105" s="51" t="str">
        <f>IF(M1105&lt;NORMA!$P$7,"NO CUMPLE","CUMPLE")</f>
        <v>NO CUMPLE</v>
      </c>
      <c r="Q1105" s="51" t="str">
        <f>IF(E1105&gt;NORMA!$P$8,"NO CUMPLE","CUMPLE")</f>
        <v>CUMPLE</v>
      </c>
      <c r="R1105" s="51" t="str">
        <f>IF(F1105&gt;NORMA!$P$9,"NO CUMPLE","CUMPLE")</f>
        <v>CUMPLE</v>
      </c>
      <c r="S1105" s="51" t="str">
        <f>IF(K1105&gt;NORMA!$P$10,"NO CUMPLE","CUMPLE")</f>
        <v>CUMPLE</v>
      </c>
      <c r="T1105" s="51" t="str">
        <f>IF(J1105&gt;NORMA!$P$11,"NO CUMPLE","CUMPLE")</f>
        <v>CUMPLE</v>
      </c>
      <c r="U1105" s="51" t="str">
        <f>IF(G1105&gt;NORMA!$P$12,"NO CUMPLE","CUMPLE")</f>
        <v>CUMPLE</v>
      </c>
      <c r="V1105" s="51" t="str">
        <f>IF(H1105&gt;NORMA!$P$13,"NO CUMPLE","CUMPLE")</f>
        <v>CUMPLE</v>
      </c>
      <c r="W1105" s="51" t="str">
        <f>IF(O1105&gt;NORMA!$P$14,"NO CUMPLE","CUMPLE")</f>
        <v>NO CUMPLE</v>
      </c>
      <c r="X1105" s="51" t="str">
        <f>IF(AND(N1105&gt;=NORMA!$Q$4, N1105&lt;=NORMA!$R$4),"CUMPLE","NO CUMPLE")</f>
        <v>CUMPLE</v>
      </c>
      <c r="Y1105" s="51" t="str">
        <f>IF(I1105&gt;NORMA!$P$16,"NO CUMPLE","CUMPLE")</f>
        <v>NO CUMPLE</v>
      </c>
      <c r="Z1105" s="51" t="str">
        <f>IF($M1105&lt;NORMA!$P$23,"NO CUMPLE","CUMPLE")</f>
        <v>CUMPLE</v>
      </c>
      <c r="AA1105" s="51" t="str">
        <f>IF($E1105&gt;NORMA!$P$24,"NO CUMPLE","CUMPLE")</f>
        <v>NO CUMPLE</v>
      </c>
      <c r="AB1105" s="51" t="str">
        <f>IF($F1105&gt;NORMA!$P$25,"NO CUMPLE","CUMPLE")</f>
        <v>NO CUMPLE</v>
      </c>
      <c r="AC1105" s="51" t="str">
        <f>IF($K1105&gt;NORMA!$P$26,"NO CUMPLE","CUMPLE")</f>
        <v>NO CUMPLE</v>
      </c>
      <c r="AD1105" s="51" t="str">
        <f>IF($J1105&gt;NORMA!$P$27,"NO CUMPLE","CUMPLE")</f>
        <v>CUMPLE</v>
      </c>
      <c r="AE1105" s="51" t="str">
        <f>IF($G1105&gt;NORMA!$P$28,"NO CUMPLE","CUMPLE")</f>
        <v>NO CUMPLE</v>
      </c>
      <c r="AF1105" s="51" t="str">
        <f>IF($H1105&gt;NORMA!$P$29,"NO CUMPLE","CUMPLE")</f>
        <v>CUMPLE</v>
      </c>
      <c r="AG1105" s="51" t="str">
        <f>IF($O1105&gt;NORMA!$P$30,"NO CUMPLE","CUMPLE")</f>
        <v>NO CUMPLE</v>
      </c>
      <c r="AH1105" s="51" t="str">
        <f>IF(AND($N1105&gt;=NORMA!$R$18, $N1105&lt;=NORMA!$S$18),"CUMPLE","NO CUMPLE")</f>
        <v>CUMPLE</v>
      </c>
      <c r="AI1105" s="51" t="str">
        <f>IF($I1105&gt;NORMA!$P$32,"NO CUMPLE","CUMPLE")</f>
        <v>NO CUMPLE</v>
      </c>
    </row>
    <row r="1106" spans="1:35" ht="14.25" customHeight="1" x14ac:dyDescent="0.35">
      <c r="A1106" s="213" t="s">
        <v>124</v>
      </c>
      <c r="B1106" s="217" t="s">
        <v>123</v>
      </c>
      <c r="C1106" s="240">
        <v>40927</v>
      </c>
      <c r="D1106" s="251">
        <v>0.52083333333333304</v>
      </c>
      <c r="E1106" s="246">
        <v>281</v>
      </c>
      <c r="F1106" s="246">
        <v>787</v>
      </c>
      <c r="G1106" s="246">
        <v>445</v>
      </c>
      <c r="H1106" s="246">
        <v>171</v>
      </c>
      <c r="I1106" s="247">
        <v>9.16</v>
      </c>
      <c r="J1106" s="248">
        <v>7.64</v>
      </c>
      <c r="K1106" s="218">
        <v>78.013000000000005</v>
      </c>
      <c r="L1106" s="248">
        <v>2.4516918749999999</v>
      </c>
      <c r="M1106" s="249">
        <v>0.15</v>
      </c>
      <c r="N1106" s="249">
        <v>8.2200000000000006</v>
      </c>
      <c r="O1106" s="250">
        <v>150000000</v>
      </c>
      <c r="P1106" s="51" t="str">
        <f>IF(M1106&lt;NORMA!$P$7,"NO CUMPLE","CUMPLE")</f>
        <v>NO CUMPLE</v>
      </c>
      <c r="Q1106" s="51" t="str">
        <f>IF(E1106&gt;NORMA!$P$8,"NO CUMPLE","CUMPLE")</f>
        <v>NO CUMPLE</v>
      </c>
      <c r="R1106" s="51" t="str">
        <f>IF(F1106&gt;NORMA!$P$9,"NO CUMPLE","CUMPLE")</f>
        <v>NO CUMPLE</v>
      </c>
      <c r="S1106" s="51" t="str">
        <f>IF(K1106&gt;NORMA!$P$10,"NO CUMPLE","CUMPLE")</f>
        <v>NO CUMPLE</v>
      </c>
      <c r="T1106" s="51" t="str">
        <f>IF(J1106&gt;NORMA!$P$11,"NO CUMPLE","CUMPLE")</f>
        <v>CUMPLE</v>
      </c>
      <c r="U1106" s="51" t="str">
        <f>IF(G1106&gt;NORMA!$P$12,"NO CUMPLE","CUMPLE")</f>
        <v>NO CUMPLE</v>
      </c>
      <c r="V1106" s="51" t="str">
        <f>IF(H1106&gt;NORMA!$P$13,"NO CUMPLE","CUMPLE")</f>
        <v>NO CUMPLE</v>
      </c>
      <c r="W1106" s="51" t="str">
        <f>IF(O1106&gt;NORMA!$P$14,"NO CUMPLE","CUMPLE")</f>
        <v>NO CUMPLE</v>
      </c>
      <c r="X1106" s="51" t="str">
        <f>IF(AND(N1106&gt;=NORMA!$Q$4, N1106&lt;=NORMA!$R$4),"CUMPLE","NO CUMPLE")</f>
        <v>CUMPLE</v>
      </c>
      <c r="Y1106" s="51" t="str">
        <f>IF(I1106&gt;NORMA!$P$16,"NO CUMPLE","CUMPLE")</f>
        <v>NO CUMPLE</v>
      </c>
      <c r="Z1106" s="51" t="str">
        <f>IF($M1106&lt;NORMA!$P$23,"NO CUMPLE","CUMPLE")</f>
        <v>CUMPLE</v>
      </c>
      <c r="AA1106" s="51" t="str">
        <f>IF($E1106&gt;NORMA!$P$24,"NO CUMPLE","CUMPLE")</f>
        <v>NO CUMPLE</v>
      </c>
      <c r="AB1106" s="51" t="str">
        <f>IF($F1106&gt;NORMA!$P$25,"NO CUMPLE","CUMPLE")</f>
        <v>NO CUMPLE</v>
      </c>
      <c r="AC1106" s="51" t="str">
        <f>IF($K1106&gt;NORMA!$P$26,"NO CUMPLE","CUMPLE")</f>
        <v>NO CUMPLE</v>
      </c>
      <c r="AD1106" s="51" t="str">
        <f>IF($J1106&gt;NORMA!$P$27,"NO CUMPLE","CUMPLE")</f>
        <v>NO CUMPLE</v>
      </c>
      <c r="AE1106" s="51" t="str">
        <f>IF($G1106&gt;NORMA!$P$28,"NO CUMPLE","CUMPLE")</f>
        <v>NO CUMPLE</v>
      </c>
      <c r="AF1106" s="51" t="str">
        <f>IF($H1106&gt;NORMA!$P$29,"NO CUMPLE","CUMPLE")</f>
        <v>NO CUMPLE</v>
      </c>
      <c r="AG1106" s="51" t="str">
        <f>IF($O1106&gt;NORMA!$P$30,"NO CUMPLE","CUMPLE")</f>
        <v>NO CUMPLE</v>
      </c>
      <c r="AH1106" s="51" t="str">
        <f>IF(AND($N1106&gt;=NORMA!$R$18, $N1106&lt;=NORMA!$S$18),"CUMPLE","NO CUMPLE")</f>
        <v>CUMPLE</v>
      </c>
      <c r="AI1106" s="51" t="str">
        <f>IF($I1106&gt;NORMA!$P$32,"NO CUMPLE","CUMPLE")</f>
        <v>NO CUMPLE</v>
      </c>
    </row>
    <row r="1107" spans="1:35" ht="14.25" customHeight="1" x14ac:dyDescent="0.35">
      <c r="A1107" s="213" t="s">
        <v>125</v>
      </c>
      <c r="B1107" s="217" t="s">
        <v>123</v>
      </c>
      <c r="C1107" s="240">
        <v>40929</v>
      </c>
      <c r="D1107" s="251">
        <v>0.33333333333333298</v>
      </c>
      <c r="E1107" s="246">
        <v>113</v>
      </c>
      <c r="F1107" s="246">
        <v>305</v>
      </c>
      <c r="G1107" s="246">
        <v>170</v>
      </c>
      <c r="H1107" s="246">
        <v>42</v>
      </c>
      <c r="I1107" s="247">
        <v>3.88</v>
      </c>
      <c r="J1107" s="248">
        <v>3.46</v>
      </c>
      <c r="K1107" s="218">
        <v>34.603000000000002</v>
      </c>
      <c r="L1107" s="248">
        <v>2.7954092333333298</v>
      </c>
      <c r="M1107" s="249">
        <v>0.23</v>
      </c>
      <c r="N1107" s="249">
        <v>7.72</v>
      </c>
      <c r="O1107" s="250">
        <v>9300000</v>
      </c>
      <c r="P1107" s="51" t="str">
        <f>IF(M1107&lt;NORMA!$P$7,"NO CUMPLE","CUMPLE")</f>
        <v>NO CUMPLE</v>
      </c>
      <c r="Q1107" s="51" t="str">
        <f>IF(E1107&gt;NORMA!$P$8,"NO CUMPLE","CUMPLE")</f>
        <v>CUMPLE</v>
      </c>
      <c r="R1107" s="51" t="str">
        <f>IF(F1107&gt;NORMA!$P$9,"NO CUMPLE","CUMPLE")</f>
        <v>CUMPLE</v>
      </c>
      <c r="S1107" s="51" t="str">
        <f>IF(K1107&gt;NORMA!$P$10,"NO CUMPLE","CUMPLE")</f>
        <v>CUMPLE</v>
      </c>
      <c r="T1107" s="51" t="str">
        <f>IF(J1107&gt;NORMA!$P$11,"NO CUMPLE","CUMPLE")</f>
        <v>CUMPLE</v>
      </c>
      <c r="U1107" s="51" t="str">
        <f>IF(G1107&gt;NORMA!$P$12,"NO CUMPLE","CUMPLE")</f>
        <v>CUMPLE</v>
      </c>
      <c r="V1107" s="51" t="str">
        <f>IF(H1107&gt;NORMA!$P$13,"NO CUMPLE","CUMPLE")</f>
        <v>CUMPLE</v>
      </c>
      <c r="W1107" s="51" t="str">
        <f>IF(O1107&gt;NORMA!$P$14,"NO CUMPLE","CUMPLE")</f>
        <v>NO CUMPLE</v>
      </c>
      <c r="X1107" s="51" t="str">
        <f>IF(AND(N1107&gt;=NORMA!$Q$4, N1107&lt;=NORMA!$R$4),"CUMPLE","NO CUMPLE")</f>
        <v>CUMPLE</v>
      </c>
      <c r="Y1107" s="51" t="str">
        <f>IF(I1107&gt;NORMA!$P$16,"NO CUMPLE","CUMPLE")</f>
        <v>NO CUMPLE</v>
      </c>
      <c r="Z1107" s="51" t="str">
        <f>IF($M1107&lt;NORMA!$P$23,"NO CUMPLE","CUMPLE")</f>
        <v>CUMPLE</v>
      </c>
      <c r="AA1107" s="51" t="str">
        <f>IF($E1107&gt;NORMA!$P$24,"NO CUMPLE","CUMPLE")</f>
        <v>NO CUMPLE</v>
      </c>
      <c r="AB1107" s="51" t="str">
        <f>IF($F1107&gt;NORMA!$P$25,"NO CUMPLE","CUMPLE")</f>
        <v>NO CUMPLE</v>
      </c>
      <c r="AC1107" s="51" t="str">
        <f>IF($K1107&gt;NORMA!$P$26,"NO CUMPLE","CUMPLE")</f>
        <v>NO CUMPLE</v>
      </c>
      <c r="AD1107" s="51" t="str">
        <f>IF($J1107&gt;NORMA!$P$27,"NO CUMPLE","CUMPLE")</f>
        <v>NO CUMPLE</v>
      </c>
      <c r="AE1107" s="51" t="str">
        <f>IF($G1107&gt;NORMA!$P$28,"NO CUMPLE","CUMPLE")</f>
        <v>NO CUMPLE</v>
      </c>
      <c r="AF1107" s="51" t="str">
        <f>IF($H1107&gt;NORMA!$P$29,"NO CUMPLE","CUMPLE")</f>
        <v>NO CUMPLE</v>
      </c>
      <c r="AG1107" s="51" t="str">
        <f>IF($O1107&gt;NORMA!$P$30,"NO CUMPLE","CUMPLE")</f>
        <v>NO CUMPLE</v>
      </c>
      <c r="AH1107" s="51" t="str">
        <f>IF(AND($N1107&gt;=NORMA!$R$18, $N1107&lt;=NORMA!$S$18),"CUMPLE","NO CUMPLE")</f>
        <v>CUMPLE</v>
      </c>
      <c r="AI1107" s="51" t="str">
        <f>IF($I1107&gt;NORMA!$P$32,"NO CUMPLE","CUMPLE")</f>
        <v>NO CUMPLE</v>
      </c>
    </row>
    <row r="1108" spans="1:35" ht="14.25" customHeight="1" x14ac:dyDescent="0.35">
      <c r="A1108" s="256" t="s">
        <v>122</v>
      </c>
      <c r="B1108" s="214" t="s">
        <v>123</v>
      </c>
      <c r="C1108" s="252">
        <v>40929</v>
      </c>
      <c r="D1108" s="251">
        <v>0.33333333333333298</v>
      </c>
      <c r="E1108" s="246">
        <v>128</v>
      </c>
      <c r="F1108" s="246">
        <v>281</v>
      </c>
      <c r="G1108" s="246">
        <v>297</v>
      </c>
      <c r="H1108" s="246">
        <v>24</v>
      </c>
      <c r="I1108" s="247">
        <v>6.52</v>
      </c>
      <c r="J1108" s="248">
        <v>3.9</v>
      </c>
      <c r="K1108" s="218">
        <v>39.802999999999997</v>
      </c>
      <c r="L1108" s="248">
        <v>5.0624360416666701</v>
      </c>
      <c r="M1108" s="249">
        <v>0.12</v>
      </c>
      <c r="N1108" s="249">
        <v>7.62</v>
      </c>
      <c r="O1108" s="250">
        <v>230000000</v>
      </c>
      <c r="P1108" s="51" t="str">
        <f>IF(M1108&lt;NORMA!$P$7,"NO CUMPLE","CUMPLE")</f>
        <v>NO CUMPLE</v>
      </c>
      <c r="Q1108" s="51" t="str">
        <f>IF(E1108&gt;NORMA!$P$8,"NO CUMPLE","CUMPLE")</f>
        <v>CUMPLE</v>
      </c>
      <c r="R1108" s="51" t="str">
        <f>IF(F1108&gt;NORMA!$P$9,"NO CUMPLE","CUMPLE")</f>
        <v>CUMPLE</v>
      </c>
      <c r="S1108" s="51" t="str">
        <f>IF(K1108&gt;NORMA!$P$10,"NO CUMPLE","CUMPLE")</f>
        <v>CUMPLE</v>
      </c>
      <c r="T1108" s="51" t="str">
        <f>IF(J1108&gt;NORMA!$P$11,"NO CUMPLE","CUMPLE")</f>
        <v>CUMPLE</v>
      </c>
      <c r="U1108" s="51" t="str">
        <f>IF(G1108&gt;NORMA!$P$12,"NO CUMPLE","CUMPLE")</f>
        <v>CUMPLE</v>
      </c>
      <c r="V1108" s="51" t="str">
        <f>IF(H1108&gt;NORMA!$P$13,"NO CUMPLE","CUMPLE")</f>
        <v>CUMPLE</v>
      </c>
      <c r="W1108" s="51" t="str">
        <f>IF(O1108&gt;NORMA!$P$14,"NO CUMPLE","CUMPLE")</f>
        <v>NO CUMPLE</v>
      </c>
      <c r="X1108" s="51" t="str">
        <f>IF(AND(N1108&gt;=NORMA!$Q$4, N1108&lt;=NORMA!$R$4),"CUMPLE","NO CUMPLE")</f>
        <v>CUMPLE</v>
      </c>
      <c r="Y1108" s="51" t="str">
        <f>IF(I1108&gt;NORMA!$P$16,"NO CUMPLE","CUMPLE")</f>
        <v>NO CUMPLE</v>
      </c>
      <c r="Z1108" s="51" t="str">
        <f>IF($M1108&lt;NORMA!$P$23,"NO CUMPLE","CUMPLE")</f>
        <v>CUMPLE</v>
      </c>
      <c r="AA1108" s="51" t="str">
        <f>IF($E1108&gt;NORMA!$P$24,"NO CUMPLE","CUMPLE")</f>
        <v>NO CUMPLE</v>
      </c>
      <c r="AB1108" s="51" t="str">
        <f>IF($F1108&gt;NORMA!$P$25,"NO CUMPLE","CUMPLE")</f>
        <v>NO CUMPLE</v>
      </c>
      <c r="AC1108" s="51" t="str">
        <f>IF($K1108&gt;NORMA!$P$26,"NO CUMPLE","CUMPLE")</f>
        <v>NO CUMPLE</v>
      </c>
      <c r="AD1108" s="51" t="str">
        <f>IF($J1108&gt;NORMA!$P$27,"NO CUMPLE","CUMPLE")</f>
        <v>NO CUMPLE</v>
      </c>
      <c r="AE1108" s="51" t="str">
        <f>IF($G1108&gt;NORMA!$P$28,"NO CUMPLE","CUMPLE")</f>
        <v>NO CUMPLE</v>
      </c>
      <c r="AF1108" s="51" t="str">
        <f>IF($H1108&gt;NORMA!$P$29,"NO CUMPLE","CUMPLE")</f>
        <v>NO CUMPLE</v>
      </c>
      <c r="AG1108" s="51" t="str">
        <f>IF($O1108&gt;NORMA!$P$30,"NO CUMPLE","CUMPLE")</f>
        <v>NO CUMPLE</v>
      </c>
      <c r="AH1108" s="51" t="str">
        <f>IF(AND($N1108&gt;=NORMA!$R$18, $N1108&lt;=NORMA!$S$18),"CUMPLE","NO CUMPLE")</f>
        <v>CUMPLE</v>
      </c>
      <c r="AI1108" s="51" t="str">
        <f>IF($I1108&gt;NORMA!$P$32,"NO CUMPLE","CUMPLE")</f>
        <v>NO CUMPLE</v>
      </c>
    </row>
    <row r="1109" spans="1:35" ht="14.25" customHeight="1" x14ac:dyDescent="0.35">
      <c r="A1109" s="256" t="s">
        <v>121</v>
      </c>
      <c r="B1109" s="272" t="s">
        <v>123</v>
      </c>
      <c r="C1109" s="252">
        <v>40946</v>
      </c>
      <c r="D1109" s="251">
        <v>0.5</v>
      </c>
      <c r="E1109" s="246">
        <v>31.5</v>
      </c>
      <c r="F1109" s="246">
        <v>155</v>
      </c>
      <c r="G1109" s="246">
        <v>180</v>
      </c>
      <c r="H1109" s="216">
        <v>4.8</v>
      </c>
      <c r="I1109" s="247">
        <v>2.34</v>
      </c>
      <c r="J1109" s="248">
        <v>1.55</v>
      </c>
      <c r="K1109" s="218">
        <v>18.003</v>
      </c>
      <c r="L1109" s="248">
        <v>2.1283547944444399</v>
      </c>
      <c r="M1109" s="249">
        <v>0.28000000000000003</v>
      </c>
      <c r="N1109" s="249">
        <v>7.45</v>
      </c>
      <c r="O1109" s="250">
        <v>4000000</v>
      </c>
      <c r="P1109" s="51" t="str">
        <f>IF(M1109&lt;NORMA!$P$7,"NO CUMPLE","CUMPLE")</f>
        <v>NO CUMPLE</v>
      </c>
      <c r="Q1109" s="51" t="str">
        <f>IF(E1109&gt;NORMA!$P$8,"NO CUMPLE","CUMPLE")</f>
        <v>CUMPLE</v>
      </c>
      <c r="R1109" s="51" t="str">
        <f>IF(F1109&gt;NORMA!$P$9,"NO CUMPLE","CUMPLE")</f>
        <v>CUMPLE</v>
      </c>
      <c r="S1109" s="51" t="str">
        <f>IF(K1109&gt;NORMA!$P$10,"NO CUMPLE","CUMPLE")</f>
        <v>CUMPLE</v>
      </c>
      <c r="T1109" s="51" t="str">
        <f>IF(J1109&gt;NORMA!$P$11,"NO CUMPLE","CUMPLE")</f>
        <v>CUMPLE</v>
      </c>
      <c r="U1109" s="51" t="str">
        <f>IF(G1109&gt;NORMA!$P$12,"NO CUMPLE","CUMPLE")</f>
        <v>CUMPLE</v>
      </c>
      <c r="V1109" s="51" t="str">
        <f>IF(H1109&gt;NORMA!$P$13,"NO CUMPLE","CUMPLE")</f>
        <v>CUMPLE</v>
      </c>
      <c r="W1109" s="51" t="str">
        <f>IF(O1109&gt;NORMA!$P$14,"NO CUMPLE","CUMPLE")</f>
        <v>NO CUMPLE</v>
      </c>
      <c r="X1109" s="51" t="str">
        <f>IF(AND(N1109&gt;=NORMA!$Q$4, N1109&lt;=NORMA!$R$4),"CUMPLE","NO CUMPLE")</f>
        <v>CUMPLE</v>
      </c>
      <c r="Y1109" s="51" t="str">
        <f>IF(I1109&gt;NORMA!$P$16,"NO CUMPLE","CUMPLE")</f>
        <v>CUMPLE</v>
      </c>
      <c r="Z1109" s="51" t="str">
        <f>IF($M1109&lt;NORMA!$P$23,"NO CUMPLE","CUMPLE")</f>
        <v>CUMPLE</v>
      </c>
      <c r="AA1109" s="51" t="str">
        <f>IF($E1109&gt;NORMA!$P$24,"NO CUMPLE","CUMPLE")</f>
        <v>NO CUMPLE</v>
      </c>
      <c r="AB1109" s="51" t="str">
        <f>IF($F1109&gt;NORMA!$P$25,"NO CUMPLE","CUMPLE")</f>
        <v>NO CUMPLE</v>
      </c>
      <c r="AC1109" s="51" t="str">
        <f>IF($K1109&gt;NORMA!$P$26,"NO CUMPLE","CUMPLE")</f>
        <v>NO CUMPLE</v>
      </c>
      <c r="AD1109" s="51" t="str">
        <f>IF($J1109&gt;NORMA!$P$27,"NO CUMPLE","CUMPLE")</f>
        <v>CUMPLE</v>
      </c>
      <c r="AE1109" s="51" t="str">
        <f>IF($G1109&gt;NORMA!$P$28,"NO CUMPLE","CUMPLE")</f>
        <v>NO CUMPLE</v>
      </c>
      <c r="AF1109" s="51" t="str">
        <f>IF($H1109&gt;NORMA!$P$29,"NO CUMPLE","CUMPLE")</f>
        <v>CUMPLE</v>
      </c>
      <c r="AG1109" s="51" t="str">
        <f>IF($O1109&gt;NORMA!$P$30,"NO CUMPLE","CUMPLE")</f>
        <v>NO CUMPLE</v>
      </c>
      <c r="AH1109" s="51" t="str">
        <f>IF(AND($N1109&gt;=NORMA!$R$18, $N1109&lt;=NORMA!$S$18),"CUMPLE","NO CUMPLE")</f>
        <v>CUMPLE</v>
      </c>
      <c r="AI1109" s="51" t="str">
        <f>IF($I1109&gt;NORMA!$P$32,"NO CUMPLE","CUMPLE")</f>
        <v>NO CUMPLE</v>
      </c>
    </row>
    <row r="1110" spans="1:35" ht="14.25" customHeight="1" x14ac:dyDescent="0.35">
      <c r="A1110" s="213" t="s">
        <v>124</v>
      </c>
      <c r="B1110" s="217" t="s">
        <v>123</v>
      </c>
      <c r="C1110" s="240">
        <v>40946</v>
      </c>
      <c r="D1110" s="251">
        <v>0.54166666666666696</v>
      </c>
      <c r="E1110" s="246">
        <v>184.2</v>
      </c>
      <c r="F1110" s="246">
        <v>676.2</v>
      </c>
      <c r="G1110" s="246">
        <v>390</v>
      </c>
      <c r="H1110" s="246">
        <v>177</v>
      </c>
      <c r="I1110" s="247">
        <v>11.4</v>
      </c>
      <c r="J1110" s="248">
        <v>5.21</v>
      </c>
      <c r="K1110" s="218">
        <v>61.610999999999997</v>
      </c>
      <c r="L1110" s="248">
        <v>3.8919181041666699</v>
      </c>
      <c r="M1110" s="249">
        <v>0.13</v>
      </c>
      <c r="N1110" s="249">
        <v>9.1300000000000008</v>
      </c>
      <c r="O1110" s="250">
        <v>75000000</v>
      </c>
      <c r="P1110" s="51" t="str">
        <f>IF(M1110&lt;NORMA!$P$7,"NO CUMPLE","CUMPLE")</f>
        <v>NO CUMPLE</v>
      </c>
      <c r="Q1110" s="51" t="str">
        <f>IF(E1110&gt;NORMA!$P$8,"NO CUMPLE","CUMPLE")</f>
        <v>CUMPLE</v>
      </c>
      <c r="R1110" s="51" t="str">
        <f>IF(F1110&gt;NORMA!$P$9,"NO CUMPLE","CUMPLE")</f>
        <v>NO CUMPLE</v>
      </c>
      <c r="S1110" s="51" t="str">
        <f>IF(K1110&gt;NORMA!$P$10,"NO CUMPLE","CUMPLE")</f>
        <v>NO CUMPLE</v>
      </c>
      <c r="T1110" s="51" t="str">
        <f>IF(J1110&gt;NORMA!$P$11,"NO CUMPLE","CUMPLE")</f>
        <v>CUMPLE</v>
      </c>
      <c r="U1110" s="51" t="str">
        <f>IF(G1110&gt;NORMA!$P$12,"NO CUMPLE","CUMPLE")</f>
        <v>NO CUMPLE</v>
      </c>
      <c r="V1110" s="51" t="str">
        <f>IF(H1110&gt;NORMA!$P$13,"NO CUMPLE","CUMPLE")</f>
        <v>NO CUMPLE</v>
      </c>
      <c r="W1110" s="51" t="str">
        <f>IF(O1110&gt;NORMA!$P$14,"NO CUMPLE","CUMPLE")</f>
        <v>NO CUMPLE</v>
      </c>
      <c r="X1110" s="51" t="str">
        <f>IF(AND(N1110&gt;=NORMA!$Q$4, N1110&lt;=NORMA!$R$4),"CUMPLE","NO CUMPLE")</f>
        <v>NO CUMPLE</v>
      </c>
      <c r="Y1110" s="51" t="str">
        <f>IF(I1110&gt;NORMA!$P$16,"NO CUMPLE","CUMPLE")</f>
        <v>NO CUMPLE</v>
      </c>
      <c r="Z1110" s="51" t="str">
        <f>IF($M1110&lt;NORMA!$P$23,"NO CUMPLE","CUMPLE")</f>
        <v>CUMPLE</v>
      </c>
      <c r="AA1110" s="51" t="str">
        <f>IF($E1110&gt;NORMA!$P$24,"NO CUMPLE","CUMPLE")</f>
        <v>NO CUMPLE</v>
      </c>
      <c r="AB1110" s="51" t="str">
        <f>IF($F1110&gt;NORMA!$P$25,"NO CUMPLE","CUMPLE")</f>
        <v>NO CUMPLE</v>
      </c>
      <c r="AC1110" s="51" t="str">
        <f>IF($K1110&gt;NORMA!$P$26,"NO CUMPLE","CUMPLE")</f>
        <v>NO CUMPLE</v>
      </c>
      <c r="AD1110" s="51" t="str">
        <f>IF($J1110&gt;NORMA!$P$27,"NO CUMPLE","CUMPLE")</f>
        <v>NO CUMPLE</v>
      </c>
      <c r="AE1110" s="51" t="str">
        <f>IF($G1110&gt;NORMA!$P$28,"NO CUMPLE","CUMPLE")</f>
        <v>NO CUMPLE</v>
      </c>
      <c r="AF1110" s="51" t="str">
        <f>IF($H1110&gt;NORMA!$P$29,"NO CUMPLE","CUMPLE")</f>
        <v>NO CUMPLE</v>
      </c>
      <c r="AG1110" s="51" t="str">
        <f>IF($O1110&gt;NORMA!$P$30,"NO CUMPLE","CUMPLE")</f>
        <v>NO CUMPLE</v>
      </c>
      <c r="AH1110" s="51" t="str">
        <f>IF(AND($N1110&gt;=NORMA!$R$18, $N1110&lt;=NORMA!$S$18),"CUMPLE","NO CUMPLE")</f>
        <v>NO CUMPLE</v>
      </c>
      <c r="AI1110" s="51" t="str">
        <f>IF($I1110&gt;NORMA!$P$32,"NO CUMPLE","CUMPLE")</f>
        <v>NO CUMPLE</v>
      </c>
    </row>
    <row r="1111" spans="1:35" ht="14.25" customHeight="1" x14ac:dyDescent="0.35">
      <c r="A1111" s="213" t="s">
        <v>125</v>
      </c>
      <c r="B1111" s="217" t="s">
        <v>123</v>
      </c>
      <c r="C1111" s="240">
        <v>40948</v>
      </c>
      <c r="D1111" s="251">
        <v>0.41666666666666702</v>
      </c>
      <c r="E1111" s="246">
        <v>187</v>
      </c>
      <c r="F1111" s="246">
        <v>438</v>
      </c>
      <c r="G1111" s="246">
        <v>167</v>
      </c>
      <c r="H1111" s="246">
        <v>66</v>
      </c>
      <c r="I1111" s="247">
        <v>7.22</v>
      </c>
      <c r="J1111" s="248">
        <v>6.17</v>
      </c>
      <c r="K1111" s="218">
        <v>66.409000000000006</v>
      </c>
      <c r="L1111" s="248">
        <v>2.4860149166666701</v>
      </c>
      <c r="M1111" s="249">
        <v>0.2</v>
      </c>
      <c r="N1111" s="249">
        <v>7.81</v>
      </c>
      <c r="O1111" s="250">
        <v>23000000</v>
      </c>
      <c r="P1111" s="51" t="str">
        <f>IF(M1111&lt;NORMA!$P$7,"NO CUMPLE","CUMPLE")</f>
        <v>NO CUMPLE</v>
      </c>
      <c r="Q1111" s="51" t="str">
        <f>IF(E1111&gt;NORMA!$P$8,"NO CUMPLE","CUMPLE")</f>
        <v>CUMPLE</v>
      </c>
      <c r="R1111" s="51" t="str">
        <f>IF(F1111&gt;NORMA!$P$9,"NO CUMPLE","CUMPLE")</f>
        <v>CUMPLE</v>
      </c>
      <c r="S1111" s="51" t="str">
        <f>IF(K1111&gt;NORMA!$P$10,"NO CUMPLE","CUMPLE")</f>
        <v>NO CUMPLE</v>
      </c>
      <c r="T1111" s="51" t="str">
        <f>IF(J1111&gt;NORMA!$P$11,"NO CUMPLE","CUMPLE")</f>
        <v>CUMPLE</v>
      </c>
      <c r="U1111" s="51" t="str">
        <f>IF(G1111&gt;NORMA!$P$12,"NO CUMPLE","CUMPLE")</f>
        <v>CUMPLE</v>
      </c>
      <c r="V1111" s="51" t="str">
        <f>IF(H1111&gt;NORMA!$P$13,"NO CUMPLE","CUMPLE")</f>
        <v>NO CUMPLE</v>
      </c>
      <c r="W1111" s="51" t="str">
        <f>IF(O1111&gt;NORMA!$P$14,"NO CUMPLE","CUMPLE")</f>
        <v>NO CUMPLE</v>
      </c>
      <c r="X1111" s="51" t="str">
        <f>IF(AND(N1111&gt;=NORMA!$Q$4, N1111&lt;=NORMA!$R$4),"CUMPLE","NO CUMPLE")</f>
        <v>CUMPLE</v>
      </c>
      <c r="Y1111" s="51" t="str">
        <f>IF(I1111&gt;NORMA!$P$16,"NO CUMPLE","CUMPLE")</f>
        <v>NO CUMPLE</v>
      </c>
      <c r="Z1111" s="51" t="str">
        <f>IF($M1111&lt;NORMA!$P$23,"NO CUMPLE","CUMPLE")</f>
        <v>CUMPLE</v>
      </c>
      <c r="AA1111" s="51" t="str">
        <f>IF($E1111&gt;NORMA!$P$24,"NO CUMPLE","CUMPLE")</f>
        <v>NO CUMPLE</v>
      </c>
      <c r="AB1111" s="51" t="str">
        <f>IF($F1111&gt;NORMA!$P$25,"NO CUMPLE","CUMPLE")</f>
        <v>NO CUMPLE</v>
      </c>
      <c r="AC1111" s="51" t="str">
        <f>IF($K1111&gt;NORMA!$P$26,"NO CUMPLE","CUMPLE")</f>
        <v>NO CUMPLE</v>
      </c>
      <c r="AD1111" s="51" t="str">
        <f>IF($J1111&gt;NORMA!$P$27,"NO CUMPLE","CUMPLE")</f>
        <v>NO CUMPLE</v>
      </c>
      <c r="AE1111" s="51" t="str">
        <f>IF($G1111&gt;NORMA!$P$28,"NO CUMPLE","CUMPLE")</f>
        <v>NO CUMPLE</v>
      </c>
      <c r="AF1111" s="51" t="str">
        <f>IF($H1111&gt;NORMA!$P$29,"NO CUMPLE","CUMPLE")</f>
        <v>NO CUMPLE</v>
      </c>
      <c r="AG1111" s="51" t="str">
        <f>IF($O1111&gt;NORMA!$P$30,"NO CUMPLE","CUMPLE")</f>
        <v>NO CUMPLE</v>
      </c>
      <c r="AH1111" s="51" t="str">
        <f>IF(AND($N1111&gt;=NORMA!$R$18, $N1111&lt;=NORMA!$S$18),"CUMPLE","NO CUMPLE")</f>
        <v>CUMPLE</v>
      </c>
      <c r="AI1111" s="51" t="str">
        <f>IF($I1111&gt;NORMA!$P$32,"NO CUMPLE","CUMPLE")</f>
        <v>NO CUMPLE</v>
      </c>
    </row>
    <row r="1112" spans="1:35" ht="14.25" customHeight="1" x14ac:dyDescent="0.35">
      <c r="A1112" s="256" t="s">
        <v>122</v>
      </c>
      <c r="B1112" s="214" t="s">
        <v>123</v>
      </c>
      <c r="C1112" s="252">
        <v>40948</v>
      </c>
      <c r="D1112" s="251">
        <v>0.5625</v>
      </c>
      <c r="E1112" s="246">
        <v>206</v>
      </c>
      <c r="F1112" s="246">
        <v>448</v>
      </c>
      <c r="G1112" s="246">
        <v>187</v>
      </c>
      <c r="H1112" s="246">
        <v>48</v>
      </c>
      <c r="I1112" s="247">
        <v>8.76</v>
      </c>
      <c r="J1112" s="248">
        <v>6.34</v>
      </c>
      <c r="K1112" s="218">
        <v>57.408999999999999</v>
      </c>
      <c r="L1112" s="248">
        <v>4.0313199166666696</v>
      </c>
      <c r="M1112" s="249">
        <v>0.13</v>
      </c>
      <c r="N1112" s="249">
        <v>8.23</v>
      </c>
      <c r="O1112" s="250">
        <v>240000000000</v>
      </c>
      <c r="P1112" s="51" t="str">
        <f>IF(M1112&lt;NORMA!$P$7,"NO CUMPLE","CUMPLE")</f>
        <v>NO CUMPLE</v>
      </c>
      <c r="Q1112" s="51" t="str">
        <f>IF(E1112&gt;NORMA!$P$8,"NO CUMPLE","CUMPLE")</f>
        <v>CUMPLE</v>
      </c>
      <c r="R1112" s="51" t="str">
        <f>IF(F1112&gt;NORMA!$P$9,"NO CUMPLE","CUMPLE")</f>
        <v>CUMPLE</v>
      </c>
      <c r="S1112" s="51" t="str">
        <f>IF(K1112&gt;NORMA!$P$10,"NO CUMPLE","CUMPLE")</f>
        <v>NO CUMPLE</v>
      </c>
      <c r="T1112" s="51" t="str">
        <f>IF(J1112&gt;NORMA!$P$11,"NO CUMPLE","CUMPLE")</f>
        <v>CUMPLE</v>
      </c>
      <c r="U1112" s="51" t="str">
        <f>IF(G1112&gt;NORMA!$P$12,"NO CUMPLE","CUMPLE")</f>
        <v>CUMPLE</v>
      </c>
      <c r="V1112" s="51" t="str">
        <f>IF(H1112&gt;NORMA!$P$13,"NO CUMPLE","CUMPLE")</f>
        <v>CUMPLE</v>
      </c>
      <c r="W1112" s="51" t="str">
        <f>IF(O1112&gt;NORMA!$P$14,"NO CUMPLE","CUMPLE")</f>
        <v>NO CUMPLE</v>
      </c>
      <c r="X1112" s="51" t="str">
        <f>IF(AND(N1112&gt;=NORMA!$Q$4, N1112&lt;=NORMA!$R$4),"CUMPLE","NO CUMPLE")</f>
        <v>CUMPLE</v>
      </c>
      <c r="Y1112" s="51" t="str">
        <f>IF(I1112&gt;NORMA!$P$16,"NO CUMPLE","CUMPLE")</f>
        <v>NO CUMPLE</v>
      </c>
      <c r="Z1112" s="51" t="str">
        <f>IF($M1112&lt;NORMA!$P$23,"NO CUMPLE","CUMPLE")</f>
        <v>CUMPLE</v>
      </c>
      <c r="AA1112" s="51" t="str">
        <f>IF($E1112&gt;NORMA!$P$24,"NO CUMPLE","CUMPLE")</f>
        <v>NO CUMPLE</v>
      </c>
      <c r="AB1112" s="51" t="str">
        <f>IF($F1112&gt;NORMA!$P$25,"NO CUMPLE","CUMPLE")</f>
        <v>NO CUMPLE</v>
      </c>
      <c r="AC1112" s="51" t="str">
        <f>IF($K1112&gt;NORMA!$P$26,"NO CUMPLE","CUMPLE")</f>
        <v>NO CUMPLE</v>
      </c>
      <c r="AD1112" s="51" t="str">
        <f>IF($J1112&gt;NORMA!$P$27,"NO CUMPLE","CUMPLE")</f>
        <v>NO CUMPLE</v>
      </c>
      <c r="AE1112" s="51" t="str">
        <f>IF($G1112&gt;NORMA!$P$28,"NO CUMPLE","CUMPLE")</f>
        <v>NO CUMPLE</v>
      </c>
      <c r="AF1112" s="51" t="str">
        <f>IF($H1112&gt;NORMA!$P$29,"NO CUMPLE","CUMPLE")</f>
        <v>NO CUMPLE</v>
      </c>
      <c r="AG1112" s="51" t="str">
        <f>IF($O1112&gt;NORMA!$P$30,"NO CUMPLE","CUMPLE")</f>
        <v>NO CUMPLE</v>
      </c>
      <c r="AH1112" s="51" t="str">
        <f>IF(AND($N1112&gt;=NORMA!$R$18, $N1112&lt;=NORMA!$S$18),"CUMPLE","NO CUMPLE")</f>
        <v>CUMPLE</v>
      </c>
      <c r="AI1112" s="51" t="str">
        <f>IF($I1112&gt;NORMA!$P$32,"NO CUMPLE","CUMPLE")</f>
        <v>NO CUMPLE</v>
      </c>
    </row>
    <row r="1113" spans="1:35" ht="14.25" customHeight="1" x14ac:dyDescent="0.35">
      <c r="A1113" s="213" t="s">
        <v>125</v>
      </c>
      <c r="B1113" s="217" t="s">
        <v>123</v>
      </c>
      <c r="C1113" s="240">
        <v>40969</v>
      </c>
      <c r="D1113" s="251">
        <v>0.125</v>
      </c>
      <c r="E1113" s="246">
        <v>168</v>
      </c>
      <c r="F1113" s="246">
        <v>397</v>
      </c>
      <c r="G1113" s="246">
        <v>206</v>
      </c>
      <c r="H1113" s="246">
        <v>40</v>
      </c>
      <c r="I1113" s="247">
        <v>7.55</v>
      </c>
      <c r="J1113" s="248">
        <v>4.37</v>
      </c>
      <c r="K1113" s="218">
        <v>45.405999999999999</v>
      </c>
      <c r="L1113" s="248">
        <v>2.1148596583333301</v>
      </c>
      <c r="M1113" s="249">
        <v>0.23</v>
      </c>
      <c r="N1113" s="249">
        <v>7.62</v>
      </c>
      <c r="O1113" s="250">
        <v>150000000</v>
      </c>
      <c r="P1113" s="51" t="str">
        <f>IF(M1113&lt;NORMA!$P$7,"NO CUMPLE","CUMPLE")</f>
        <v>NO CUMPLE</v>
      </c>
      <c r="Q1113" s="51" t="str">
        <f>IF(E1113&gt;NORMA!$P$8,"NO CUMPLE","CUMPLE")</f>
        <v>CUMPLE</v>
      </c>
      <c r="R1113" s="51" t="str">
        <f>IF(F1113&gt;NORMA!$P$9,"NO CUMPLE","CUMPLE")</f>
        <v>CUMPLE</v>
      </c>
      <c r="S1113" s="51" t="str">
        <f>IF(K1113&gt;NORMA!$P$10,"NO CUMPLE","CUMPLE")</f>
        <v>CUMPLE</v>
      </c>
      <c r="T1113" s="51" t="str">
        <f>IF(J1113&gt;NORMA!$P$11,"NO CUMPLE","CUMPLE")</f>
        <v>CUMPLE</v>
      </c>
      <c r="U1113" s="51" t="str">
        <f>IF(G1113&gt;NORMA!$P$12,"NO CUMPLE","CUMPLE")</f>
        <v>CUMPLE</v>
      </c>
      <c r="V1113" s="51" t="str">
        <f>IF(H1113&gt;NORMA!$P$13,"NO CUMPLE","CUMPLE")</f>
        <v>CUMPLE</v>
      </c>
      <c r="W1113" s="51" t="str">
        <f>IF(O1113&gt;NORMA!$P$14,"NO CUMPLE","CUMPLE")</f>
        <v>NO CUMPLE</v>
      </c>
      <c r="X1113" s="51" t="str">
        <f>IF(AND(N1113&gt;=NORMA!$Q$4, N1113&lt;=NORMA!$R$4),"CUMPLE","NO CUMPLE")</f>
        <v>CUMPLE</v>
      </c>
      <c r="Y1113" s="51" t="str">
        <f>IF(I1113&gt;NORMA!$P$16,"NO CUMPLE","CUMPLE")</f>
        <v>NO CUMPLE</v>
      </c>
      <c r="Z1113" s="51" t="str">
        <f>IF($M1113&lt;NORMA!$P$23,"NO CUMPLE","CUMPLE")</f>
        <v>CUMPLE</v>
      </c>
      <c r="AA1113" s="51" t="str">
        <f>IF($E1113&gt;NORMA!$P$24,"NO CUMPLE","CUMPLE")</f>
        <v>NO CUMPLE</v>
      </c>
      <c r="AB1113" s="51" t="str">
        <f>IF($F1113&gt;NORMA!$P$25,"NO CUMPLE","CUMPLE")</f>
        <v>NO CUMPLE</v>
      </c>
      <c r="AC1113" s="51" t="str">
        <f>IF($K1113&gt;NORMA!$P$26,"NO CUMPLE","CUMPLE")</f>
        <v>NO CUMPLE</v>
      </c>
      <c r="AD1113" s="51" t="str">
        <f>IF($J1113&gt;NORMA!$P$27,"NO CUMPLE","CUMPLE")</f>
        <v>NO CUMPLE</v>
      </c>
      <c r="AE1113" s="51" t="str">
        <f>IF($G1113&gt;NORMA!$P$28,"NO CUMPLE","CUMPLE")</f>
        <v>NO CUMPLE</v>
      </c>
      <c r="AF1113" s="51" t="str">
        <f>IF($H1113&gt;NORMA!$P$29,"NO CUMPLE","CUMPLE")</f>
        <v>NO CUMPLE</v>
      </c>
      <c r="AG1113" s="51" t="str">
        <f>IF($O1113&gt;NORMA!$P$30,"NO CUMPLE","CUMPLE")</f>
        <v>NO CUMPLE</v>
      </c>
      <c r="AH1113" s="51" t="str">
        <f>IF(AND($N1113&gt;=NORMA!$R$18, $N1113&lt;=NORMA!$S$18),"CUMPLE","NO CUMPLE")</f>
        <v>CUMPLE</v>
      </c>
      <c r="AI1113" s="51" t="str">
        <f>IF($I1113&gt;NORMA!$P$32,"NO CUMPLE","CUMPLE")</f>
        <v>NO CUMPLE</v>
      </c>
    </row>
    <row r="1114" spans="1:35" ht="14.25" customHeight="1" x14ac:dyDescent="0.35">
      <c r="A1114" s="256" t="s">
        <v>121</v>
      </c>
      <c r="B1114" s="272" t="s">
        <v>123</v>
      </c>
      <c r="C1114" s="252">
        <v>40973</v>
      </c>
      <c r="D1114" s="251">
        <v>0.5</v>
      </c>
      <c r="E1114" s="246">
        <v>71.3</v>
      </c>
      <c r="F1114" s="246">
        <v>264</v>
      </c>
      <c r="G1114" s="246">
        <v>104</v>
      </c>
      <c r="H1114" s="246">
        <v>23</v>
      </c>
      <c r="I1114" s="247">
        <v>7.69</v>
      </c>
      <c r="J1114" s="248">
        <v>4.04</v>
      </c>
      <c r="K1114" s="218">
        <v>36.826999999999998</v>
      </c>
      <c r="L1114" s="248">
        <v>1.1385469833333299</v>
      </c>
      <c r="M1114" s="249">
        <v>0.21</v>
      </c>
      <c r="N1114" s="249">
        <v>7.5</v>
      </c>
      <c r="O1114" s="250">
        <v>4300000</v>
      </c>
      <c r="P1114" s="51" t="str">
        <f>IF(M1114&lt;NORMA!$P$7,"NO CUMPLE","CUMPLE")</f>
        <v>NO CUMPLE</v>
      </c>
      <c r="Q1114" s="51" t="str">
        <f>IF(E1114&gt;NORMA!$P$8,"NO CUMPLE","CUMPLE")</f>
        <v>CUMPLE</v>
      </c>
      <c r="R1114" s="51" t="str">
        <f>IF(F1114&gt;NORMA!$P$9,"NO CUMPLE","CUMPLE")</f>
        <v>CUMPLE</v>
      </c>
      <c r="S1114" s="51" t="str">
        <f>IF(K1114&gt;NORMA!$P$10,"NO CUMPLE","CUMPLE")</f>
        <v>CUMPLE</v>
      </c>
      <c r="T1114" s="51" t="str">
        <f>IF(J1114&gt;NORMA!$P$11,"NO CUMPLE","CUMPLE")</f>
        <v>CUMPLE</v>
      </c>
      <c r="U1114" s="51" t="str">
        <f>IF(G1114&gt;NORMA!$P$12,"NO CUMPLE","CUMPLE")</f>
        <v>CUMPLE</v>
      </c>
      <c r="V1114" s="51" t="str">
        <f>IF(H1114&gt;NORMA!$P$13,"NO CUMPLE","CUMPLE")</f>
        <v>CUMPLE</v>
      </c>
      <c r="W1114" s="51" t="str">
        <f>IF(O1114&gt;NORMA!$P$14,"NO CUMPLE","CUMPLE")</f>
        <v>NO CUMPLE</v>
      </c>
      <c r="X1114" s="51" t="str">
        <f>IF(AND(N1114&gt;=NORMA!$Q$4, N1114&lt;=NORMA!$R$4),"CUMPLE","NO CUMPLE")</f>
        <v>CUMPLE</v>
      </c>
      <c r="Y1114" s="51" t="str">
        <f>IF(I1114&gt;NORMA!$P$16,"NO CUMPLE","CUMPLE")</f>
        <v>NO CUMPLE</v>
      </c>
      <c r="Z1114" s="51" t="str">
        <f>IF($M1114&lt;NORMA!$P$23,"NO CUMPLE","CUMPLE")</f>
        <v>CUMPLE</v>
      </c>
      <c r="AA1114" s="51" t="str">
        <f>IF($E1114&gt;NORMA!$P$24,"NO CUMPLE","CUMPLE")</f>
        <v>NO CUMPLE</v>
      </c>
      <c r="AB1114" s="51" t="str">
        <f>IF($F1114&gt;NORMA!$P$25,"NO CUMPLE","CUMPLE")</f>
        <v>NO CUMPLE</v>
      </c>
      <c r="AC1114" s="51" t="str">
        <f>IF($K1114&gt;NORMA!$P$26,"NO CUMPLE","CUMPLE")</f>
        <v>NO CUMPLE</v>
      </c>
      <c r="AD1114" s="51" t="str">
        <f>IF($J1114&gt;NORMA!$P$27,"NO CUMPLE","CUMPLE")</f>
        <v>NO CUMPLE</v>
      </c>
      <c r="AE1114" s="51" t="str">
        <f>IF($G1114&gt;NORMA!$P$28,"NO CUMPLE","CUMPLE")</f>
        <v>NO CUMPLE</v>
      </c>
      <c r="AF1114" s="51" t="str">
        <f>IF($H1114&gt;NORMA!$P$29,"NO CUMPLE","CUMPLE")</f>
        <v>NO CUMPLE</v>
      </c>
      <c r="AG1114" s="51" t="str">
        <f>IF($O1114&gt;NORMA!$P$30,"NO CUMPLE","CUMPLE")</f>
        <v>NO CUMPLE</v>
      </c>
      <c r="AH1114" s="51" t="str">
        <f>IF(AND($N1114&gt;=NORMA!$R$18, $N1114&lt;=NORMA!$S$18),"CUMPLE","NO CUMPLE")</f>
        <v>CUMPLE</v>
      </c>
      <c r="AI1114" s="51" t="str">
        <f>IF($I1114&gt;NORMA!$P$32,"NO CUMPLE","CUMPLE")</f>
        <v>NO CUMPLE</v>
      </c>
    </row>
    <row r="1115" spans="1:35" ht="14.25" customHeight="1" x14ac:dyDescent="0.35">
      <c r="A1115" s="256" t="s">
        <v>121</v>
      </c>
      <c r="B1115" s="272" t="s">
        <v>123</v>
      </c>
      <c r="C1115" s="252">
        <v>40975</v>
      </c>
      <c r="D1115" s="251">
        <v>0.33333333333333298</v>
      </c>
      <c r="E1115" s="246">
        <v>55.6</v>
      </c>
      <c r="F1115" s="246">
        <v>197</v>
      </c>
      <c r="G1115" s="246">
        <v>79</v>
      </c>
      <c r="H1115" s="246">
        <v>26</v>
      </c>
      <c r="I1115" s="247">
        <v>5.64</v>
      </c>
      <c r="J1115" s="248">
        <v>2.92</v>
      </c>
      <c r="K1115" s="218">
        <v>28.606000000000002</v>
      </c>
      <c r="L1115" s="248">
        <v>1.0941510000000001</v>
      </c>
      <c r="M1115" s="249">
        <v>0.27</v>
      </c>
      <c r="N1115" s="249">
        <v>7.59</v>
      </c>
      <c r="O1115" s="250">
        <v>9300000</v>
      </c>
      <c r="P1115" s="51" t="str">
        <f>IF(M1115&lt;NORMA!$P$7,"NO CUMPLE","CUMPLE")</f>
        <v>NO CUMPLE</v>
      </c>
      <c r="Q1115" s="51" t="str">
        <f>IF(E1115&gt;NORMA!$P$8,"NO CUMPLE","CUMPLE")</f>
        <v>CUMPLE</v>
      </c>
      <c r="R1115" s="51" t="str">
        <f>IF(F1115&gt;NORMA!$P$9,"NO CUMPLE","CUMPLE")</f>
        <v>CUMPLE</v>
      </c>
      <c r="S1115" s="51" t="str">
        <f>IF(K1115&gt;NORMA!$P$10,"NO CUMPLE","CUMPLE")</f>
        <v>CUMPLE</v>
      </c>
      <c r="T1115" s="51" t="str">
        <f>IF(J1115&gt;NORMA!$P$11,"NO CUMPLE","CUMPLE")</f>
        <v>CUMPLE</v>
      </c>
      <c r="U1115" s="51" t="str">
        <f>IF(G1115&gt;NORMA!$P$12,"NO CUMPLE","CUMPLE")</f>
        <v>CUMPLE</v>
      </c>
      <c r="V1115" s="51" t="str">
        <f>IF(H1115&gt;NORMA!$P$13,"NO CUMPLE","CUMPLE")</f>
        <v>CUMPLE</v>
      </c>
      <c r="W1115" s="51" t="str">
        <f>IF(O1115&gt;NORMA!$P$14,"NO CUMPLE","CUMPLE")</f>
        <v>NO CUMPLE</v>
      </c>
      <c r="X1115" s="51" t="str">
        <f>IF(AND(N1115&gt;=NORMA!$Q$4, N1115&lt;=NORMA!$R$4),"CUMPLE","NO CUMPLE")</f>
        <v>CUMPLE</v>
      </c>
      <c r="Y1115" s="51" t="str">
        <f>IF(I1115&gt;NORMA!$P$16,"NO CUMPLE","CUMPLE")</f>
        <v>NO CUMPLE</v>
      </c>
      <c r="Z1115" s="51" t="str">
        <f>IF($M1115&lt;NORMA!$P$23,"NO CUMPLE","CUMPLE")</f>
        <v>CUMPLE</v>
      </c>
      <c r="AA1115" s="51" t="str">
        <f>IF($E1115&gt;NORMA!$P$24,"NO CUMPLE","CUMPLE")</f>
        <v>NO CUMPLE</v>
      </c>
      <c r="AB1115" s="51" t="str">
        <f>IF($F1115&gt;NORMA!$P$25,"NO CUMPLE","CUMPLE")</f>
        <v>NO CUMPLE</v>
      </c>
      <c r="AC1115" s="51" t="str">
        <f>IF($K1115&gt;NORMA!$P$26,"NO CUMPLE","CUMPLE")</f>
        <v>NO CUMPLE</v>
      </c>
      <c r="AD1115" s="51" t="str">
        <f>IF($J1115&gt;NORMA!$P$27,"NO CUMPLE","CUMPLE")</f>
        <v>CUMPLE</v>
      </c>
      <c r="AE1115" s="51" t="str">
        <f>IF($G1115&gt;NORMA!$P$28,"NO CUMPLE","CUMPLE")</f>
        <v>NO CUMPLE</v>
      </c>
      <c r="AF1115" s="51" t="str">
        <f>IF($H1115&gt;NORMA!$P$29,"NO CUMPLE","CUMPLE")</f>
        <v>NO CUMPLE</v>
      </c>
      <c r="AG1115" s="51" t="str">
        <f>IF($O1115&gt;NORMA!$P$30,"NO CUMPLE","CUMPLE")</f>
        <v>NO CUMPLE</v>
      </c>
      <c r="AH1115" s="51" t="str">
        <f>IF(AND($N1115&gt;=NORMA!$R$18, $N1115&lt;=NORMA!$S$18),"CUMPLE","NO CUMPLE")</f>
        <v>CUMPLE</v>
      </c>
      <c r="AI1115" s="51" t="str">
        <f>IF($I1115&gt;NORMA!$P$32,"NO CUMPLE","CUMPLE")</f>
        <v>NO CUMPLE</v>
      </c>
    </row>
    <row r="1116" spans="1:35" ht="14.25" customHeight="1" x14ac:dyDescent="0.35">
      <c r="A1116" s="213" t="s">
        <v>124</v>
      </c>
      <c r="B1116" s="217" t="s">
        <v>123</v>
      </c>
      <c r="C1116" s="240">
        <v>40975</v>
      </c>
      <c r="D1116" s="251">
        <v>0.5</v>
      </c>
      <c r="E1116" s="246">
        <v>300</v>
      </c>
      <c r="F1116" s="246">
        <v>722</v>
      </c>
      <c r="G1116" s="246">
        <v>369</v>
      </c>
      <c r="H1116" s="246">
        <v>127</v>
      </c>
      <c r="I1116" s="247">
        <v>13.2</v>
      </c>
      <c r="J1116" s="248">
        <v>9.5</v>
      </c>
      <c r="K1116" s="218">
        <v>97.909000000000006</v>
      </c>
      <c r="L1116" s="248">
        <v>1.8011025833333301</v>
      </c>
      <c r="M1116" s="249">
        <v>0.21</v>
      </c>
      <c r="N1116" s="249">
        <v>8.86</v>
      </c>
      <c r="O1116" s="250">
        <v>1500000000</v>
      </c>
      <c r="P1116" s="51" t="str">
        <f>IF(M1116&lt;NORMA!$P$7,"NO CUMPLE","CUMPLE")</f>
        <v>NO CUMPLE</v>
      </c>
      <c r="Q1116" s="51" t="str">
        <f>IF(E1116&gt;NORMA!$P$8,"NO CUMPLE","CUMPLE")</f>
        <v>NO CUMPLE</v>
      </c>
      <c r="R1116" s="51" t="str">
        <f>IF(F1116&gt;NORMA!$P$9,"NO CUMPLE","CUMPLE")</f>
        <v>NO CUMPLE</v>
      </c>
      <c r="S1116" s="51" t="str">
        <f>IF(K1116&gt;NORMA!$P$10,"NO CUMPLE","CUMPLE")</f>
        <v>NO CUMPLE</v>
      </c>
      <c r="T1116" s="51" t="str">
        <f>IF(J1116&gt;NORMA!$P$11,"NO CUMPLE","CUMPLE")</f>
        <v>NO CUMPLE</v>
      </c>
      <c r="U1116" s="51" t="str">
        <f>IF(G1116&gt;NORMA!$P$12,"NO CUMPLE","CUMPLE")</f>
        <v>NO CUMPLE</v>
      </c>
      <c r="V1116" s="51" t="str">
        <f>IF(H1116&gt;NORMA!$P$13,"NO CUMPLE","CUMPLE")</f>
        <v>NO CUMPLE</v>
      </c>
      <c r="W1116" s="51" t="str">
        <f>IF(O1116&gt;NORMA!$P$14,"NO CUMPLE","CUMPLE")</f>
        <v>NO CUMPLE</v>
      </c>
      <c r="X1116" s="51" t="str">
        <f>IF(AND(N1116&gt;=NORMA!$Q$4, N1116&lt;=NORMA!$R$4),"CUMPLE","NO CUMPLE")</f>
        <v>CUMPLE</v>
      </c>
      <c r="Y1116" s="51" t="str">
        <f>IF(I1116&gt;NORMA!$P$16,"NO CUMPLE","CUMPLE")</f>
        <v>NO CUMPLE</v>
      </c>
      <c r="Z1116" s="51" t="str">
        <f>IF($M1116&lt;NORMA!$P$23,"NO CUMPLE","CUMPLE")</f>
        <v>CUMPLE</v>
      </c>
      <c r="AA1116" s="51" t="str">
        <f>IF($E1116&gt;NORMA!$P$24,"NO CUMPLE","CUMPLE")</f>
        <v>NO CUMPLE</v>
      </c>
      <c r="AB1116" s="51" t="str">
        <f>IF($F1116&gt;NORMA!$P$25,"NO CUMPLE","CUMPLE")</f>
        <v>NO CUMPLE</v>
      </c>
      <c r="AC1116" s="51" t="str">
        <f>IF($K1116&gt;NORMA!$P$26,"NO CUMPLE","CUMPLE")</f>
        <v>NO CUMPLE</v>
      </c>
      <c r="AD1116" s="51" t="str">
        <f>IF($J1116&gt;NORMA!$P$27,"NO CUMPLE","CUMPLE")</f>
        <v>NO CUMPLE</v>
      </c>
      <c r="AE1116" s="51" t="str">
        <f>IF($G1116&gt;NORMA!$P$28,"NO CUMPLE","CUMPLE")</f>
        <v>NO CUMPLE</v>
      </c>
      <c r="AF1116" s="51" t="str">
        <f>IF($H1116&gt;NORMA!$P$29,"NO CUMPLE","CUMPLE")</f>
        <v>NO CUMPLE</v>
      </c>
      <c r="AG1116" s="51" t="str">
        <f>IF($O1116&gt;NORMA!$P$30,"NO CUMPLE","CUMPLE")</f>
        <v>NO CUMPLE</v>
      </c>
      <c r="AH1116" s="51" t="str">
        <f>IF(AND($N1116&gt;=NORMA!$R$18, $N1116&lt;=NORMA!$S$18),"CUMPLE","NO CUMPLE")</f>
        <v>NO CUMPLE</v>
      </c>
      <c r="AI1116" s="51" t="str">
        <f>IF($I1116&gt;NORMA!$P$32,"NO CUMPLE","CUMPLE")</f>
        <v>NO CUMPLE</v>
      </c>
    </row>
    <row r="1117" spans="1:35" ht="14.25" customHeight="1" x14ac:dyDescent="0.35">
      <c r="A1117" s="213" t="s">
        <v>125</v>
      </c>
      <c r="B1117" s="217" t="s">
        <v>123</v>
      </c>
      <c r="C1117" s="240">
        <v>40976</v>
      </c>
      <c r="D1117" s="251">
        <v>0.125</v>
      </c>
      <c r="E1117" s="246">
        <v>232</v>
      </c>
      <c r="F1117" s="246">
        <v>587</v>
      </c>
      <c r="G1117" s="246">
        <v>180</v>
      </c>
      <c r="H1117" s="246">
        <v>62</v>
      </c>
      <c r="I1117" s="247">
        <v>10.1</v>
      </c>
      <c r="J1117" s="248">
        <v>6.9</v>
      </c>
      <c r="K1117" s="218">
        <v>69.111999999999995</v>
      </c>
      <c r="L1117" s="248">
        <v>1.5446</v>
      </c>
      <c r="M1117" s="249">
        <v>0.08</v>
      </c>
      <c r="N1117" s="249">
        <v>8.32</v>
      </c>
      <c r="O1117" s="250">
        <v>93000000</v>
      </c>
      <c r="P1117" s="51" t="str">
        <f>IF(M1117&lt;NORMA!$P$7,"NO CUMPLE","CUMPLE")</f>
        <v>NO CUMPLE</v>
      </c>
      <c r="Q1117" s="51" t="str">
        <f>IF(E1117&gt;NORMA!$P$8,"NO CUMPLE","CUMPLE")</f>
        <v>CUMPLE</v>
      </c>
      <c r="R1117" s="51" t="str">
        <f>IF(F1117&gt;NORMA!$P$9,"NO CUMPLE","CUMPLE")</f>
        <v>NO CUMPLE</v>
      </c>
      <c r="S1117" s="51" t="str">
        <f>IF(K1117&gt;NORMA!$P$10,"NO CUMPLE","CUMPLE")</f>
        <v>NO CUMPLE</v>
      </c>
      <c r="T1117" s="51" t="str">
        <f>IF(J1117&gt;NORMA!$P$11,"NO CUMPLE","CUMPLE")</f>
        <v>CUMPLE</v>
      </c>
      <c r="U1117" s="51" t="str">
        <f>IF(G1117&gt;NORMA!$P$12,"NO CUMPLE","CUMPLE")</f>
        <v>CUMPLE</v>
      </c>
      <c r="V1117" s="51" t="str">
        <f>IF(H1117&gt;NORMA!$P$13,"NO CUMPLE","CUMPLE")</f>
        <v>NO CUMPLE</v>
      </c>
      <c r="W1117" s="51" t="str">
        <f>IF(O1117&gt;NORMA!$P$14,"NO CUMPLE","CUMPLE")</f>
        <v>NO CUMPLE</v>
      </c>
      <c r="X1117" s="51" t="str">
        <f>IF(AND(N1117&gt;=NORMA!$Q$4, N1117&lt;=NORMA!$R$4),"CUMPLE","NO CUMPLE")</f>
        <v>CUMPLE</v>
      </c>
      <c r="Y1117" s="51" t="str">
        <f>IF(I1117&gt;NORMA!$P$16,"NO CUMPLE","CUMPLE")</f>
        <v>NO CUMPLE</v>
      </c>
      <c r="Z1117" s="51" t="str">
        <f>IF($M1117&lt;NORMA!$P$23,"NO CUMPLE","CUMPLE")</f>
        <v>NO CUMPLE</v>
      </c>
      <c r="AA1117" s="51" t="str">
        <f>IF($E1117&gt;NORMA!$P$24,"NO CUMPLE","CUMPLE")</f>
        <v>NO CUMPLE</v>
      </c>
      <c r="AB1117" s="51" t="str">
        <f>IF($F1117&gt;NORMA!$P$25,"NO CUMPLE","CUMPLE")</f>
        <v>NO CUMPLE</v>
      </c>
      <c r="AC1117" s="51" t="str">
        <f>IF($K1117&gt;NORMA!$P$26,"NO CUMPLE","CUMPLE")</f>
        <v>NO CUMPLE</v>
      </c>
      <c r="AD1117" s="51" t="str">
        <f>IF($J1117&gt;NORMA!$P$27,"NO CUMPLE","CUMPLE")</f>
        <v>NO CUMPLE</v>
      </c>
      <c r="AE1117" s="51" t="str">
        <f>IF($G1117&gt;NORMA!$P$28,"NO CUMPLE","CUMPLE")</f>
        <v>NO CUMPLE</v>
      </c>
      <c r="AF1117" s="51" t="str">
        <f>IF($H1117&gt;NORMA!$P$29,"NO CUMPLE","CUMPLE")</f>
        <v>NO CUMPLE</v>
      </c>
      <c r="AG1117" s="51" t="str">
        <f>IF($O1117&gt;NORMA!$P$30,"NO CUMPLE","CUMPLE")</f>
        <v>NO CUMPLE</v>
      </c>
      <c r="AH1117" s="51" t="str">
        <f>IF(AND($N1117&gt;=NORMA!$R$18, $N1117&lt;=NORMA!$S$18),"CUMPLE","NO CUMPLE")</f>
        <v>CUMPLE</v>
      </c>
      <c r="AI1117" s="51" t="str">
        <f>IF($I1117&gt;NORMA!$P$32,"NO CUMPLE","CUMPLE")</f>
        <v>NO CUMPLE</v>
      </c>
    </row>
    <row r="1118" spans="1:35" ht="14.25" customHeight="1" x14ac:dyDescent="0.35">
      <c r="A1118" s="213" t="s">
        <v>125</v>
      </c>
      <c r="B1118" s="217" t="s">
        <v>123</v>
      </c>
      <c r="C1118" s="240">
        <v>40981</v>
      </c>
      <c r="D1118" s="251">
        <v>0.125</v>
      </c>
      <c r="E1118" s="246">
        <v>284</v>
      </c>
      <c r="F1118" s="246">
        <v>628</v>
      </c>
      <c r="G1118" s="246">
        <v>203</v>
      </c>
      <c r="H1118" s="246">
        <v>52</v>
      </c>
      <c r="I1118" s="247">
        <v>10.199999999999999</v>
      </c>
      <c r="J1118" s="248">
        <v>6.71</v>
      </c>
      <c r="K1118" s="218">
        <v>70.094999999999999</v>
      </c>
      <c r="L1118" s="248">
        <v>1.4979543749999999</v>
      </c>
      <c r="M1118" s="249">
        <v>0.43</v>
      </c>
      <c r="N1118" s="249">
        <v>8.25</v>
      </c>
      <c r="O1118" s="250">
        <v>93000000</v>
      </c>
      <c r="P1118" s="51" t="str">
        <f>IF(M1118&lt;NORMA!$P$7,"NO CUMPLE","CUMPLE")</f>
        <v>NO CUMPLE</v>
      </c>
      <c r="Q1118" s="51" t="str">
        <f>IF(E1118&gt;NORMA!$P$8,"NO CUMPLE","CUMPLE")</f>
        <v>NO CUMPLE</v>
      </c>
      <c r="R1118" s="51" t="str">
        <f>IF(F1118&gt;NORMA!$P$9,"NO CUMPLE","CUMPLE")</f>
        <v>NO CUMPLE</v>
      </c>
      <c r="S1118" s="51" t="str">
        <f>IF(K1118&gt;NORMA!$P$10,"NO CUMPLE","CUMPLE")</f>
        <v>NO CUMPLE</v>
      </c>
      <c r="T1118" s="51" t="str">
        <f>IF(J1118&gt;NORMA!$P$11,"NO CUMPLE","CUMPLE")</f>
        <v>CUMPLE</v>
      </c>
      <c r="U1118" s="51" t="str">
        <f>IF(G1118&gt;NORMA!$P$12,"NO CUMPLE","CUMPLE")</f>
        <v>CUMPLE</v>
      </c>
      <c r="V1118" s="51" t="str">
        <f>IF(H1118&gt;NORMA!$P$13,"NO CUMPLE","CUMPLE")</f>
        <v>NO CUMPLE</v>
      </c>
      <c r="W1118" s="51" t="str">
        <f>IF(O1118&gt;NORMA!$P$14,"NO CUMPLE","CUMPLE")</f>
        <v>NO CUMPLE</v>
      </c>
      <c r="X1118" s="51" t="str">
        <f>IF(AND(N1118&gt;=NORMA!$Q$4, N1118&lt;=NORMA!$R$4),"CUMPLE","NO CUMPLE")</f>
        <v>CUMPLE</v>
      </c>
      <c r="Y1118" s="51" t="str">
        <f>IF(I1118&gt;NORMA!$P$16,"NO CUMPLE","CUMPLE")</f>
        <v>NO CUMPLE</v>
      </c>
      <c r="Z1118" s="51" t="str">
        <f>IF($M1118&lt;NORMA!$P$23,"NO CUMPLE","CUMPLE")</f>
        <v>CUMPLE</v>
      </c>
      <c r="AA1118" s="51" t="str">
        <f>IF($E1118&gt;NORMA!$P$24,"NO CUMPLE","CUMPLE")</f>
        <v>NO CUMPLE</v>
      </c>
      <c r="AB1118" s="51" t="str">
        <f>IF($F1118&gt;NORMA!$P$25,"NO CUMPLE","CUMPLE")</f>
        <v>NO CUMPLE</v>
      </c>
      <c r="AC1118" s="51" t="str">
        <f>IF($K1118&gt;NORMA!$P$26,"NO CUMPLE","CUMPLE")</f>
        <v>NO CUMPLE</v>
      </c>
      <c r="AD1118" s="51" t="str">
        <f>IF($J1118&gt;NORMA!$P$27,"NO CUMPLE","CUMPLE")</f>
        <v>NO CUMPLE</v>
      </c>
      <c r="AE1118" s="51" t="str">
        <f>IF($G1118&gt;NORMA!$P$28,"NO CUMPLE","CUMPLE")</f>
        <v>NO CUMPLE</v>
      </c>
      <c r="AF1118" s="51" t="str">
        <f>IF($H1118&gt;NORMA!$P$29,"NO CUMPLE","CUMPLE")</f>
        <v>NO CUMPLE</v>
      </c>
      <c r="AG1118" s="51" t="str">
        <f>IF($O1118&gt;NORMA!$P$30,"NO CUMPLE","CUMPLE")</f>
        <v>NO CUMPLE</v>
      </c>
      <c r="AH1118" s="51" t="str">
        <f>IF(AND($N1118&gt;=NORMA!$R$18, $N1118&lt;=NORMA!$S$18),"CUMPLE","NO CUMPLE")</f>
        <v>CUMPLE</v>
      </c>
      <c r="AI1118" s="51" t="str">
        <f>IF($I1118&gt;NORMA!$P$32,"NO CUMPLE","CUMPLE")</f>
        <v>NO CUMPLE</v>
      </c>
    </row>
    <row r="1119" spans="1:35" ht="14.25" customHeight="1" x14ac:dyDescent="0.35">
      <c r="A1119" s="256" t="s">
        <v>122</v>
      </c>
      <c r="B1119" s="214" t="s">
        <v>123</v>
      </c>
      <c r="C1119" s="252">
        <v>40981</v>
      </c>
      <c r="D1119" s="251">
        <v>0</v>
      </c>
      <c r="E1119" s="246">
        <v>333</v>
      </c>
      <c r="F1119" s="246">
        <v>671</v>
      </c>
      <c r="G1119" s="246">
        <v>283</v>
      </c>
      <c r="H1119" s="246">
        <v>94</v>
      </c>
      <c r="I1119" s="247">
        <v>11</v>
      </c>
      <c r="J1119" s="248">
        <v>7.53</v>
      </c>
      <c r="K1119" s="218">
        <v>79.438000000000002</v>
      </c>
      <c r="L1119" s="248">
        <v>3.77050325833333</v>
      </c>
      <c r="M1119" s="249">
        <v>1.23</v>
      </c>
      <c r="N1119" s="249">
        <v>8.14</v>
      </c>
      <c r="O1119" s="250">
        <v>210000000</v>
      </c>
      <c r="P1119" s="51" t="str">
        <f>IF(M1119&lt;NORMA!$P$7,"NO CUMPLE","CUMPLE")</f>
        <v>CUMPLE</v>
      </c>
      <c r="Q1119" s="51" t="str">
        <f>IF(E1119&gt;NORMA!$P$8,"NO CUMPLE","CUMPLE")</f>
        <v>NO CUMPLE</v>
      </c>
      <c r="R1119" s="51" t="str">
        <f>IF(F1119&gt;NORMA!$P$9,"NO CUMPLE","CUMPLE")</f>
        <v>NO CUMPLE</v>
      </c>
      <c r="S1119" s="51" t="str">
        <f>IF(K1119&gt;NORMA!$P$10,"NO CUMPLE","CUMPLE")</f>
        <v>NO CUMPLE</v>
      </c>
      <c r="T1119" s="51" t="str">
        <f>IF(J1119&gt;NORMA!$P$11,"NO CUMPLE","CUMPLE")</f>
        <v>CUMPLE</v>
      </c>
      <c r="U1119" s="51" t="str">
        <f>IF(G1119&gt;NORMA!$P$12,"NO CUMPLE","CUMPLE")</f>
        <v>CUMPLE</v>
      </c>
      <c r="V1119" s="51" t="str">
        <f>IF(H1119&gt;NORMA!$P$13,"NO CUMPLE","CUMPLE")</f>
        <v>NO CUMPLE</v>
      </c>
      <c r="W1119" s="51" t="str">
        <f>IF(O1119&gt;NORMA!$P$14,"NO CUMPLE","CUMPLE")</f>
        <v>NO CUMPLE</v>
      </c>
      <c r="X1119" s="51" t="str">
        <f>IF(AND(N1119&gt;=NORMA!$Q$4, N1119&lt;=NORMA!$R$4),"CUMPLE","NO CUMPLE")</f>
        <v>CUMPLE</v>
      </c>
      <c r="Y1119" s="51" t="str">
        <f>IF(I1119&gt;NORMA!$P$16,"NO CUMPLE","CUMPLE")</f>
        <v>NO CUMPLE</v>
      </c>
      <c r="Z1119" s="51" t="str">
        <f>IF($M1119&lt;NORMA!$P$23,"NO CUMPLE","CUMPLE")</f>
        <v>CUMPLE</v>
      </c>
      <c r="AA1119" s="51" t="str">
        <f>IF($E1119&gt;NORMA!$P$24,"NO CUMPLE","CUMPLE")</f>
        <v>NO CUMPLE</v>
      </c>
      <c r="AB1119" s="51" t="str">
        <f>IF($F1119&gt;NORMA!$P$25,"NO CUMPLE","CUMPLE")</f>
        <v>NO CUMPLE</v>
      </c>
      <c r="AC1119" s="51" t="str">
        <f>IF($K1119&gt;NORMA!$P$26,"NO CUMPLE","CUMPLE")</f>
        <v>NO CUMPLE</v>
      </c>
      <c r="AD1119" s="51" t="str">
        <f>IF($J1119&gt;NORMA!$P$27,"NO CUMPLE","CUMPLE")</f>
        <v>NO CUMPLE</v>
      </c>
      <c r="AE1119" s="51" t="str">
        <f>IF($G1119&gt;NORMA!$P$28,"NO CUMPLE","CUMPLE")</f>
        <v>NO CUMPLE</v>
      </c>
      <c r="AF1119" s="51" t="str">
        <f>IF($H1119&gt;NORMA!$P$29,"NO CUMPLE","CUMPLE")</f>
        <v>NO CUMPLE</v>
      </c>
      <c r="AG1119" s="51" t="str">
        <f>IF($O1119&gt;NORMA!$P$30,"NO CUMPLE","CUMPLE")</f>
        <v>NO CUMPLE</v>
      </c>
      <c r="AH1119" s="51" t="str">
        <f>IF(AND($N1119&gt;=NORMA!$R$18, $N1119&lt;=NORMA!$S$18),"CUMPLE","NO CUMPLE")</f>
        <v>CUMPLE</v>
      </c>
      <c r="AI1119" s="51" t="str">
        <f>IF($I1119&gt;NORMA!$P$32,"NO CUMPLE","CUMPLE")</f>
        <v>NO CUMPLE</v>
      </c>
    </row>
    <row r="1120" spans="1:35" ht="14.25" customHeight="1" x14ac:dyDescent="0.35">
      <c r="A1120" s="213" t="s">
        <v>121</v>
      </c>
      <c r="B1120" s="272" t="s">
        <v>123</v>
      </c>
      <c r="C1120" s="240">
        <v>41144</v>
      </c>
      <c r="D1120" s="251">
        <v>0.27083333333333298</v>
      </c>
      <c r="E1120" s="246">
        <v>26</v>
      </c>
      <c r="F1120" s="246">
        <v>59.1</v>
      </c>
      <c r="G1120" s="246">
        <v>26</v>
      </c>
      <c r="H1120" s="245">
        <v>3.6</v>
      </c>
      <c r="I1120" s="247">
        <v>0.98</v>
      </c>
      <c r="J1120" s="248">
        <v>0.99</v>
      </c>
      <c r="K1120" s="218">
        <v>8.7080000000000002</v>
      </c>
      <c r="L1120" s="248">
        <v>2.7141588888888899</v>
      </c>
      <c r="M1120" s="249">
        <v>0.7</v>
      </c>
      <c r="N1120" s="249">
        <v>7.19</v>
      </c>
      <c r="O1120" s="250">
        <v>6100000</v>
      </c>
      <c r="P1120" s="51" t="str">
        <f>IF(M1120&lt;NORMA!$P$7,"NO CUMPLE","CUMPLE")</f>
        <v>CUMPLE</v>
      </c>
      <c r="Q1120" s="51" t="str">
        <f>IF(E1120&gt;NORMA!$P$8,"NO CUMPLE","CUMPLE")</f>
        <v>CUMPLE</v>
      </c>
      <c r="R1120" s="51" t="str">
        <f>IF(F1120&gt;NORMA!$P$9,"NO CUMPLE","CUMPLE")</f>
        <v>CUMPLE</v>
      </c>
      <c r="S1120" s="51" t="str">
        <f>IF(K1120&gt;NORMA!$P$10,"NO CUMPLE","CUMPLE")</f>
        <v>CUMPLE</v>
      </c>
      <c r="T1120" s="51" t="str">
        <f>IF(J1120&gt;NORMA!$P$11,"NO CUMPLE","CUMPLE")</f>
        <v>CUMPLE</v>
      </c>
      <c r="U1120" s="51" t="str">
        <f>IF(G1120&gt;NORMA!$P$12,"NO CUMPLE","CUMPLE")</f>
        <v>CUMPLE</v>
      </c>
      <c r="V1120" s="51" t="str">
        <f>IF(H1120&gt;NORMA!$P$13,"NO CUMPLE","CUMPLE")</f>
        <v>CUMPLE</v>
      </c>
      <c r="W1120" s="51" t="str">
        <f>IF(O1120&gt;NORMA!$P$14,"NO CUMPLE","CUMPLE")</f>
        <v>NO CUMPLE</v>
      </c>
      <c r="X1120" s="51" t="str">
        <f>IF(AND(N1120&gt;=NORMA!$Q$4, N1120&lt;=NORMA!$R$4),"CUMPLE","NO CUMPLE")</f>
        <v>CUMPLE</v>
      </c>
      <c r="Y1120" s="51" t="str">
        <f>IF(I1120&gt;NORMA!$P$16,"NO CUMPLE","CUMPLE")</f>
        <v>CUMPLE</v>
      </c>
      <c r="Z1120" s="51" t="str">
        <f>IF($M1120&lt;NORMA!$P$23,"NO CUMPLE","CUMPLE")</f>
        <v>CUMPLE</v>
      </c>
      <c r="AA1120" s="51" t="str">
        <f>IF($E1120&gt;NORMA!$P$24,"NO CUMPLE","CUMPLE")</f>
        <v>NO CUMPLE</v>
      </c>
      <c r="AB1120" s="51" t="str">
        <f>IF($F1120&gt;NORMA!$P$25,"NO CUMPLE","CUMPLE")</f>
        <v>NO CUMPLE</v>
      </c>
      <c r="AC1120" s="51" t="str">
        <f>IF($K1120&gt;NORMA!$P$26,"NO CUMPLE","CUMPLE")</f>
        <v>CUMPLE</v>
      </c>
      <c r="AD1120" s="51" t="str">
        <f>IF($J1120&gt;NORMA!$P$27,"NO CUMPLE","CUMPLE")</f>
        <v>CUMPLE</v>
      </c>
      <c r="AE1120" s="51" t="str">
        <f>IF($G1120&gt;NORMA!$P$28,"NO CUMPLE","CUMPLE")</f>
        <v>CUMPLE</v>
      </c>
      <c r="AF1120" s="51" t="str">
        <f>IF($H1120&gt;NORMA!$P$29,"NO CUMPLE","CUMPLE")</f>
        <v>CUMPLE</v>
      </c>
      <c r="AG1120" s="51" t="str">
        <f>IF($O1120&gt;NORMA!$P$30,"NO CUMPLE","CUMPLE")</f>
        <v>NO CUMPLE</v>
      </c>
      <c r="AH1120" s="51" t="str">
        <f>IF(AND($N1120&gt;=NORMA!$R$18, $N1120&lt;=NORMA!$S$18),"CUMPLE","NO CUMPLE")</f>
        <v>CUMPLE</v>
      </c>
      <c r="AI1120" s="51" t="str">
        <f>IF($I1120&gt;NORMA!$P$32,"NO CUMPLE","CUMPLE")</f>
        <v>CUMPLE</v>
      </c>
    </row>
    <row r="1121" spans="1:35" ht="14.25" customHeight="1" x14ac:dyDescent="0.35">
      <c r="A1121" s="213" t="s">
        <v>124</v>
      </c>
      <c r="B1121" s="217" t="s">
        <v>123</v>
      </c>
      <c r="C1121" s="240">
        <v>41145</v>
      </c>
      <c r="D1121" s="251">
        <v>0.27083333333333298</v>
      </c>
      <c r="E1121" s="246">
        <v>98</v>
      </c>
      <c r="F1121" s="246">
        <v>247</v>
      </c>
      <c r="G1121" s="246">
        <v>128</v>
      </c>
      <c r="H1121" s="246">
        <v>213</v>
      </c>
      <c r="I1121" s="247">
        <v>1.94</v>
      </c>
      <c r="J1121" s="248">
        <v>3.66</v>
      </c>
      <c r="K1121" s="218">
        <v>30.952999999999999</v>
      </c>
      <c r="L1121" s="248">
        <v>3.5701033333333299</v>
      </c>
      <c r="M1121" s="249">
        <v>0.1</v>
      </c>
      <c r="N1121" s="249">
        <v>7.74</v>
      </c>
      <c r="O1121" s="250">
        <v>2300000</v>
      </c>
      <c r="P1121" s="51" t="str">
        <f>IF(M1121&lt;NORMA!$P$7,"NO CUMPLE","CUMPLE")</f>
        <v>NO CUMPLE</v>
      </c>
      <c r="Q1121" s="51" t="str">
        <f>IF(E1121&gt;NORMA!$P$8,"NO CUMPLE","CUMPLE")</f>
        <v>CUMPLE</v>
      </c>
      <c r="R1121" s="51" t="str">
        <f>IF(F1121&gt;NORMA!$P$9,"NO CUMPLE","CUMPLE")</f>
        <v>CUMPLE</v>
      </c>
      <c r="S1121" s="51" t="str">
        <f>IF(K1121&gt;NORMA!$P$10,"NO CUMPLE","CUMPLE")</f>
        <v>CUMPLE</v>
      </c>
      <c r="T1121" s="51" t="str">
        <f>IF(J1121&gt;NORMA!$P$11,"NO CUMPLE","CUMPLE")</f>
        <v>CUMPLE</v>
      </c>
      <c r="U1121" s="51" t="str">
        <f>IF(G1121&gt;NORMA!$P$12,"NO CUMPLE","CUMPLE")</f>
        <v>CUMPLE</v>
      </c>
      <c r="V1121" s="51" t="str">
        <f>IF(H1121&gt;NORMA!$P$13,"NO CUMPLE","CUMPLE")</f>
        <v>NO CUMPLE</v>
      </c>
      <c r="W1121" s="51" t="str">
        <f>IF(O1121&gt;NORMA!$P$14,"NO CUMPLE","CUMPLE")</f>
        <v>NO CUMPLE</v>
      </c>
      <c r="X1121" s="51" t="str">
        <f>IF(AND(N1121&gt;=NORMA!$Q$4, N1121&lt;=NORMA!$R$4),"CUMPLE","NO CUMPLE")</f>
        <v>CUMPLE</v>
      </c>
      <c r="Y1121" s="51" t="str">
        <f>IF(I1121&gt;NORMA!$P$16,"NO CUMPLE","CUMPLE")</f>
        <v>CUMPLE</v>
      </c>
      <c r="Z1121" s="51" t="str">
        <f>IF($M1121&lt;NORMA!$P$23,"NO CUMPLE","CUMPLE")</f>
        <v>CUMPLE</v>
      </c>
      <c r="AA1121" s="51" t="str">
        <f>IF($E1121&gt;NORMA!$P$24,"NO CUMPLE","CUMPLE")</f>
        <v>NO CUMPLE</v>
      </c>
      <c r="AB1121" s="51" t="str">
        <f>IF($F1121&gt;NORMA!$P$25,"NO CUMPLE","CUMPLE")</f>
        <v>NO CUMPLE</v>
      </c>
      <c r="AC1121" s="51" t="str">
        <f>IF($K1121&gt;NORMA!$P$26,"NO CUMPLE","CUMPLE")</f>
        <v>NO CUMPLE</v>
      </c>
      <c r="AD1121" s="51" t="str">
        <f>IF($J1121&gt;NORMA!$P$27,"NO CUMPLE","CUMPLE")</f>
        <v>NO CUMPLE</v>
      </c>
      <c r="AE1121" s="51" t="str">
        <f>IF($G1121&gt;NORMA!$P$28,"NO CUMPLE","CUMPLE")</f>
        <v>NO CUMPLE</v>
      </c>
      <c r="AF1121" s="51" t="str">
        <f>IF($H1121&gt;NORMA!$P$29,"NO CUMPLE","CUMPLE")</f>
        <v>NO CUMPLE</v>
      </c>
      <c r="AG1121" s="51" t="str">
        <f>IF($O1121&gt;NORMA!$P$30,"NO CUMPLE","CUMPLE")</f>
        <v>NO CUMPLE</v>
      </c>
      <c r="AH1121" s="51" t="str">
        <f>IF(AND($N1121&gt;=NORMA!$R$18, $N1121&lt;=NORMA!$S$18),"CUMPLE","NO CUMPLE")</f>
        <v>CUMPLE</v>
      </c>
      <c r="AI1121" s="51" t="str">
        <f>IF($I1121&gt;NORMA!$P$32,"NO CUMPLE","CUMPLE")</f>
        <v>NO CUMPLE</v>
      </c>
    </row>
    <row r="1122" spans="1:35" ht="14.25" customHeight="1" x14ac:dyDescent="0.35">
      <c r="A1122" s="213" t="s">
        <v>125</v>
      </c>
      <c r="B1122" s="217" t="s">
        <v>123</v>
      </c>
      <c r="C1122" s="240">
        <v>41146</v>
      </c>
      <c r="D1122" s="251">
        <v>0.375</v>
      </c>
      <c r="E1122" s="246">
        <v>101</v>
      </c>
      <c r="F1122" s="246">
        <v>281</v>
      </c>
      <c r="G1122" s="246">
        <v>146</v>
      </c>
      <c r="H1122" s="246">
        <v>48.7</v>
      </c>
      <c r="I1122" s="247">
        <v>2.57</v>
      </c>
      <c r="J1122" s="248">
        <v>3.64</v>
      </c>
      <c r="K1122" s="218">
        <v>33.963999999999999</v>
      </c>
      <c r="L1122" s="248">
        <v>3.78489875</v>
      </c>
      <c r="M1122" s="249">
        <v>7.0000000000000007E-2</v>
      </c>
      <c r="N1122" s="249">
        <v>7.91</v>
      </c>
      <c r="O1122" s="250">
        <v>23000000</v>
      </c>
      <c r="P1122" s="51" t="str">
        <f>IF(M1122&lt;NORMA!$P$7,"NO CUMPLE","CUMPLE")</f>
        <v>NO CUMPLE</v>
      </c>
      <c r="Q1122" s="51" t="str">
        <f>IF(E1122&gt;NORMA!$P$8,"NO CUMPLE","CUMPLE")</f>
        <v>CUMPLE</v>
      </c>
      <c r="R1122" s="51" t="str">
        <f>IF(F1122&gt;NORMA!$P$9,"NO CUMPLE","CUMPLE")</f>
        <v>CUMPLE</v>
      </c>
      <c r="S1122" s="51" t="str">
        <f>IF(K1122&gt;NORMA!$P$10,"NO CUMPLE","CUMPLE")</f>
        <v>CUMPLE</v>
      </c>
      <c r="T1122" s="51" t="str">
        <f>IF(J1122&gt;NORMA!$P$11,"NO CUMPLE","CUMPLE")</f>
        <v>CUMPLE</v>
      </c>
      <c r="U1122" s="51" t="str">
        <f>IF(G1122&gt;NORMA!$P$12,"NO CUMPLE","CUMPLE")</f>
        <v>CUMPLE</v>
      </c>
      <c r="V1122" s="51" t="str">
        <f>IF(H1122&gt;NORMA!$P$13,"NO CUMPLE","CUMPLE")</f>
        <v>CUMPLE</v>
      </c>
      <c r="W1122" s="51" t="str">
        <f>IF(O1122&gt;NORMA!$P$14,"NO CUMPLE","CUMPLE")</f>
        <v>NO CUMPLE</v>
      </c>
      <c r="X1122" s="51" t="str">
        <f>IF(AND(N1122&gt;=NORMA!$Q$4, N1122&lt;=NORMA!$R$4),"CUMPLE","NO CUMPLE")</f>
        <v>CUMPLE</v>
      </c>
      <c r="Y1122" s="51" t="str">
        <f>IF(I1122&gt;NORMA!$P$16,"NO CUMPLE","CUMPLE")</f>
        <v>CUMPLE</v>
      </c>
      <c r="Z1122" s="51" t="str">
        <f>IF($M1122&lt;NORMA!$P$23,"NO CUMPLE","CUMPLE")</f>
        <v>NO CUMPLE</v>
      </c>
      <c r="AA1122" s="51" t="str">
        <f>IF($E1122&gt;NORMA!$P$24,"NO CUMPLE","CUMPLE")</f>
        <v>NO CUMPLE</v>
      </c>
      <c r="AB1122" s="51" t="str">
        <f>IF($F1122&gt;NORMA!$P$25,"NO CUMPLE","CUMPLE")</f>
        <v>NO CUMPLE</v>
      </c>
      <c r="AC1122" s="51" t="str">
        <f>IF($K1122&gt;NORMA!$P$26,"NO CUMPLE","CUMPLE")</f>
        <v>NO CUMPLE</v>
      </c>
      <c r="AD1122" s="51" t="str">
        <f>IF($J1122&gt;NORMA!$P$27,"NO CUMPLE","CUMPLE")</f>
        <v>NO CUMPLE</v>
      </c>
      <c r="AE1122" s="51" t="str">
        <f>IF($G1122&gt;NORMA!$P$28,"NO CUMPLE","CUMPLE")</f>
        <v>NO CUMPLE</v>
      </c>
      <c r="AF1122" s="51" t="str">
        <f>IF($H1122&gt;NORMA!$P$29,"NO CUMPLE","CUMPLE")</f>
        <v>NO CUMPLE</v>
      </c>
      <c r="AG1122" s="51" t="str">
        <f>IF($O1122&gt;NORMA!$P$30,"NO CUMPLE","CUMPLE")</f>
        <v>NO CUMPLE</v>
      </c>
      <c r="AH1122" s="51" t="str">
        <f>IF(AND($N1122&gt;=NORMA!$R$18, $N1122&lt;=NORMA!$S$18),"CUMPLE","NO CUMPLE")</f>
        <v>CUMPLE</v>
      </c>
      <c r="AI1122" s="51" t="str">
        <f>IF($I1122&gt;NORMA!$P$32,"NO CUMPLE","CUMPLE")</f>
        <v>NO CUMPLE</v>
      </c>
    </row>
    <row r="1123" spans="1:35" ht="14.25" customHeight="1" x14ac:dyDescent="0.35">
      <c r="A1123" s="213" t="s">
        <v>122</v>
      </c>
      <c r="B1123" s="217" t="s">
        <v>123</v>
      </c>
      <c r="C1123" s="240">
        <v>41148</v>
      </c>
      <c r="D1123" s="251">
        <v>0.29166666666666702</v>
      </c>
      <c r="E1123" s="246">
        <v>73.2</v>
      </c>
      <c r="F1123" s="246">
        <v>427</v>
      </c>
      <c r="G1123" s="246">
        <v>520</v>
      </c>
      <c r="H1123" s="246">
        <v>63.2</v>
      </c>
      <c r="I1123" s="247">
        <v>2.83</v>
      </c>
      <c r="J1123" s="248">
        <v>4.1100000000000003</v>
      </c>
      <c r="K1123" s="218">
        <v>27.378</v>
      </c>
      <c r="L1123" s="248">
        <v>8.9111367500000007</v>
      </c>
      <c r="M1123" s="249">
        <v>0.7</v>
      </c>
      <c r="N1123" s="249">
        <v>7.62</v>
      </c>
      <c r="O1123" s="250">
        <v>3000000</v>
      </c>
      <c r="P1123" s="51" t="str">
        <f>IF(M1123&lt;NORMA!$P$7,"NO CUMPLE","CUMPLE")</f>
        <v>CUMPLE</v>
      </c>
      <c r="Q1123" s="51" t="str">
        <f>IF(E1123&gt;NORMA!$P$8,"NO CUMPLE","CUMPLE")</f>
        <v>CUMPLE</v>
      </c>
      <c r="R1123" s="51" t="str">
        <f>IF(F1123&gt;NORMA!$P$9,"NO CUMPLE","CUMPLE")</f>
        <v>CUMPLE</v>
      </c>
      <c r="S1123" s="51" t="str">
        <f>IF(K1123&gt;NORMA!$P$10,"NO CUMPLE","CUMPLE")</f>
        <v>CUMPLE</v>
      </c>
      <c r="T1123" s="51" t="str">
        <f>IF(J1123&gt;NORMA!$P$11,"NO CUMPLE","CUMPLE")</f>
        <v>CUMPLE</v>
      </c>
      <c r="U1123" s="51" t="str">
        <f>IF(G1123&gt;NORMA!$P$12,"NO CUMPLE","CUMPLE")</f>
        <v>NO CUMPLE</v>
      </c>
      <c r="V1123" s="51" t="str">
        <f>IF(H1123&gt;NORMA!$P$13,"NO CUMPLE","CUMPLE")</f>
        <v>NO CUMPLE</v>
      </c>
      <c r="W1123" s="51" t="str">
        <f>IF(O1123&gt;NORMA!$P$14,"NO CUMPLE","CUMPLE")</f>
        <v>NO CUMPLE</v>
      </c>
      <c r="X1123" s="51" t="str">
        <f>IF(AND(N1123&gt;=NORMA!$Q$4, N1123&lt;=NORMA!$R$4),"CUMPLE","NO CUMPLE")</f>
        <v>CUMPLE</v>
      </c>
      <c r="Y1123" s="51" t="str">
        <f>IF(I1123&gt;NORMA!$P$16,"NO CUMPLE","CUMPLE")</f>
        <v>CUMPLE</v>
      </c>
      <c r="Z1123" s="51" t="str">
        <f>IF($M1123&lt;NORMA!$P$23,"NO CUMPLE","CUMPLE")</f>
        <v>CUMPLE</v>
      </c>
      <c r="AA1123" s="51" t="str">
        <f>IF($E1123&gt;NORMA!$P$24,"NO CUMPLE","CUMPLE")</f>
        <v>NO CUMPLE</v>
      </c>
      <c r="AB1123" s="51" t="str">
        <f>IF($F1123&gt;NORMA!$P$25,"NO CUMPLE","CUMPLE")</f>
        <v>NO CUMPLE</v>
      </c>
      <c r="AC1123" s="51" t="str">
        <f>IF($K1123&gt;NORMA!$P$26,"NO CUMPLE","CUMPLE")</f>
        <v>NO CUMPLE</v>
      </c>
      <c r="AD1123" s="51" t="str">
        <f>IF($J1123&gt;NORMA!$P$27,"NO CUMPLE","CUMPLE")</f>
        <v>NO CUMPLE</v>
      </c>
      <c r="AE1123" s="51" t="str">
        <f>IF($G1123&gt;NORMA!$P$28,"NO CUMPLE","CUMPLE")</f>
        <v>NO CUMPLE</v>
      </c>
      <c r="AF1123" s="51" t="str">
        <f>IF($H1123&gt;NORMA!$P$29,"NO CUMPLE","CUMPLE")</f>
        <v>NO CUMPLE</v>
      </c>
      <c r="AG1123" s="51" t="str">
        <f>IF($O1123&gt;NORMA!$P$30,"NO CUMPLE","CUMPLE")</f>
        <v>NO CUMPLE</v>
      </c>
      <c r="AH1123" s="51" t="str">
        <f>IF(AND($N1123&gt;=NORMA!$R$18, $N1123&lt;=NORMA!$S$18),"CUMPLE","NO CUMPLE")</f>
        <v>CUMPLE</v>
      </c>
      <c r="AI1123" s="51" t="str">
        <f>IF($I1123&gt;NORMA!$P$32,"NO CUMPLE","CUMPLE")</f>
        <v>NO CUMPLE</v>
      </c>
    </row>
    <row r="1124" spans="1:35" ht="14.25" customHeight="1" x14ac:dyDescent="0.35">
      <c r="A1124" s="213" t="s">
        <v>121</v>
      </c>
      <c r="B1124" s="272" t="s">
        <v>123</v>
      </c>
      <c r="C1124" s="240">
        <v>41155</v>
      </c>
      <c r="D1124" s="251">
        <v>0.375</v>
      </c>
      <c r="E1124" s="246">
        <v>23.8</v>
      </c>
      <c r="F1124" s="246">
        <v>31.7</v>
      </c>
      <c r="G1124" s="246">
        <v>71</v>
      </c>
      <c r="H1124" s="246">
        <v>8.4</v>
      </c>
      <c r="I1124" s="247">
        <v>0.31</v>
      </c>
      <c r="J1124" s="248">
        <v>0.95</v>
      </c>
      <c r="K1124" s="218">
        <v>5.36</v>
      </c>
      <c r="L1124" s="248">
        <v>7.4905460833333297</v>
      </c>
      <c r="M1124" s="249">
        <v>2.2999999999999998</v>
      </c>
      <c r="N1124" s="249">
        <v>7.08</v>
      </c>
      <c r="O1124" s="250">
        <v>300000</v>
      </c>
      <c r="P1124" s="51" t="str">
        <f>IF(M1124&lt;NORMA!$P$7,"NO CUMPLE","CUMPLE")</f>
        <v>CUMPLE</v>
      </c>
      <c r="Q1124" s="51" t="str">
        <f>IF(E1124&gt;NORMA!$P$8,"NO CUMPLE","CUMPLE")</f>
        <v>CUMPLE</v>
      </c>
      <c r="R1124" s="51" t="str">
        <f>IF(F1124&gt;NORMA!$P$9,"NO CUMPLE","CUMPLE")</f>
        <v>CUMPLE</v>
      </c>
      <c r="S1124" s="51" t="str">
        <f>IF(K1124&gt;NORMA!$P$10,"NO CUMPLE","CUMPLE")</f>
        <v>CUMPLE</v>
      </c>
      <c r="T1124" s="51" t="str">
        <f>IF(J1124&gt;NORMA!$P$11,"NO CUMPLE","CUMPLE")</f>
        <v>CUMPLE</v>
      </c>
      <c r="U1124" s="51" t="str">
        <f>IF(G1124&gt;NORMA!$P$12,"NO CUMPLE","CUMPLE")</f>
        <v>CUMPLE</v>
      </c>
      <c r="V1124" s="51" t="str">
        <f>IF(H1124&gt;NORMA!$P$13,"NO CUMPLE","CUMPLE")</f>
        <v>CUMPLE</v>
      </c>
      <c r="W1124" s="51" t="str">
        <f>IF(O1124&gt;NORMA!$P$14,"NO CUMPLE","CUMPLE")</f>
        <v>CUMPLE</v>
      </c>
      <c r="X1124" s="51" t="str">
        <f>IF(AND(N1124&gt;=NORMA!$Q$4, N1124&lt;=NORMA!$R$4),"CUMPLE","NO CUMPLE")</f>
        <v>CUMPLE</v>
      </c>
      <c r="Y1124" s="51" t="str">
        <f>IF(I1124&gt;NORMA!$P$16,"NO CUMPLE","CUMPLE")</f>
        <v>CUMPLE</v>
      </c>
      <c r="Z1124" s="51" t="str">
        <f>IF($M1124&lt;NORMA!$P$23,"NO CUMPLE","CUMPLE")</f>
        <v>CUMPLE</v>
      </c>
      <c r="AA1124" s="51" t="str">
        <f>IF($E1124&gt;NORMA!$P$24,"NO CUMPLE","CUMPLE")</f>
        <v>NO CUMPLE</v>
      </c>
      <c r="AB1124" s="51" t="str">
        <f>IF($F1124&gt;NORMA!$P$25,"NO CUMPLE","CUMPLE")</f>
        <v>CUMPLE</v>
      </c>
      <c r="AC1124" s="51" t="str">
        <f>IF($K1124&gt;NORMA!$P$26,"NO CUMPLE","CUMPLE")</f>
        <v>CUMPLE</v>
      </c>
      <c r="AD1124" s="51" t="str">
        <f>IF($J1124&gt;NORMA!$P$27,"NO CUMPLE","CUMPLE")</f>
        <v>CUMPLE</v>
      </c>
      <c r="AE1124" s="51" t="str">
        <f>IF($G1124&gt;NORMA!$P$28,"NO CUMPLE","CUMPLE")</f>
        <v>NO CUMPLE</v>
      </c>
      <c r="AF1124" s="51" t="str">
        <f>IF($H1124&gt;NORMA!$P$29,"NO CUMPLE","CUMPLE")</f>
        <v>CUMPLE</v>
      </c>
      <c r="AG1124" s="51" t="str">
        <f>IF($O1124&gt;NORMA!$P$30,"NO CUMPLE","CUMPLE")</f>
        <v>NO CUMPLE</v>
      </c>
      <c r="AH1124" s="51" t="str">
        <f>IF(AND($N1124&gt;=NORMA!$R$18, $N1124&lt;=NORMA!$S$18),"CUMPLE","NO CUMPLE")</f>
        <v>CUMPLE</v>
      </c>
      <c r="AI1124" s="51" t="str">
        <f>IF($I1124&gt;NORMA!$P$32,"NO CUMPLE","CUMPLE")</f>
        <v>CUMPLE</v>
      </c>
    </row>
    <row r="1125" spans="1:35" ht="14.25" customHeight="1" x14ac:dyDescent="0.35">
      <c r="A1125" s="213" t="s">
        <v>124</v>
      </c>
      <c r="B1125" s="217" t="s">
        <v>123</v>
      </c>
      <c r="C1125" s="240">
        <v>41157</v>
      </c>
      <c r="D1125" s="251">
        <v>0.3125</v>
      </c>
      <c r="E1125" s="246">
        <v>51</v>
      </c>
      <c r="F1125" s="246">
        <v>100</v>
      </c>
      <c r="G1125" s="246">
        <v>106</v>
      </c>
      <c r="H1125" s="246">
        <v>11</v>
      </c>
      <c r="I1125" s="247">
        <v>0.64</v>
      </c>
      <c r="J1125" s="248">
        <v>1.41</v>
      </c>
      <c r="K1125" s="218">
        <v>12.888999999999999</v>
      </c>
      <c r="L1125" s="248">
        <v>6.5628898333333296</v>
      </c>
      <c r="M1125" s="249">
        <v>1.3</v>
      </c>
      <c r="N1125" s="249">
        <v>7.34</v>
      </c>
      <c r="O1125" s="250">
        <v>2300000</v>
      </c>
      <c r="P1125" s="51" t="str">
        <f>IF(M1125&lt;NORMA!$P$7,"NO CUMPLE","CUMPLE")</f>
        <v>CUMPLE</v>
      </c>
      <c r="Q1125" s="51" t="str">
        <f>IF(E1125&gt;NORMA!$P$8,"NO CUMPLE","CUMPLE")</f>
        <v>CUMPLE</v>
      </c>
      <c r="R1125" s="51" t="str">
        <f>IF(F1125&gt;NORMA!$P$9,"NO CUMPLE","CUMPLE")</f>
        <v>CUMPLE</v>
      </c>
      <c r="S1125" s="51" t="str">
        <f>IF(K1125&gt;NORMA!$P$10,"NO CUMPLE","CUMPLE")</f>
        <v>CUMPLE</v>
      </c>
      <c r="T1125" s="51" t="str">
        <f>IF(J1125&gt;NORMA!$P$11,"NO CUMPLE","CUMPLE")</f>
        <v>CUMPLE</v>
      </c>
      <c r="U1125" s="51" t="str">
        <f>IF(G1125&gt;NORMA!$P$12,"NO CUMPLE","CUMPLE")</f>
        <v>CUMPLE</v>
      </c>
      <c r="V1125" s="51" t="str">
        <f>IF(H1125&gt;NORMA!$P$13,"NO CUMPLE","CUMPLE")</f>
        <v>CUMPLE</v>
      </c>
      <c r="W1125" s="51" t="str">
        <f>IF(O1125&gt;NORMA!$P$14,"NO CUMPLE","CUMPLE")</f>
        <v>NO CUMPLE</v>
      </c>
      <c r="X1125" s="51" t="str">
        <f>IF(AND(N1125&gt;=NORMA!$Q$4, N1125&lt;=NORMA!$R$4),"CUMPLE","NO CUMPLE")</f>
        <v>CUMPLE</v>
      </c>
      <c r="Y1125" s="51" t="str">
        <f>IF(I1125&gt;NORMA!$P$16,"NO CUMPLE","CUMPLE")</f>
        <v>CUMPLE</v>
      </c>
      <c r="Z1125" s="51" t="str">
        <f>IF($M1125&lt;NORMA!$P$23,"NO CUMPLE","CUMPLE")</f>
        <v>CUMPLE</v>
      </c>
      <c r="AA1125" s="51" t="str">
        <f>IF($E1125&gt;NORMA!$P$24,"NO CUMPLE","CUMPLE")</f>
        <v>NO CUMPLE</v>
      </c>
      <c r="AB1125" s="51" t="str">
        <f>IF($F1125&gt;NORMA!$P$25,"NO CUMPLE","CUMPLE")</f>
        <v>NO CUMPLE</v>
      </c>
      <c r="AC1125" s="51" t="str">
        <f>IF($K1125&gt;NORMA!$P$26,"NO CUMPLE","CUMPLE")</f>
        <v>NO CUMPLE</v>
      </c>
      <c r="AD1125" s="51" t="str">
        <f>IF($J1125&gt;NORMA!$P$27,"NO CUMPLE","CUMPLE")</f>
        <v>CUMPLE</v>
      </c>
      <c r="AE1125" s="51" t="str">
        <f>IF($G1125&gt;NORMA!$P$28,"NO CUMPLE","CUMPLE")</f>
        <v>NO CUMPLE</v>
      </c>
      <c r="AF1125" s="51" t="str">
        <f>IF($H1125&gt;NORMA!$P$29,"NO CUMPLE","CUMPLE")</f>
        <v>NO CUMPLE</v>
      </c>
      <c r="AG1125" s="51" t="str">
        <f>IF($O1125&gt;NORMA!$P$30,"NO CUMPLE","CUMPLE")</f>
        <v>NO CUMPLE</v>
      </c>
      <c r="AH1125" s="51" t="str">
        <f>IF(AND($N1125&gt;=NORMA!$R$18, $N1125&lt;=NORMA!$S$18),"CUMPLE","NO CUMPLE")</f>
        <v>CUMPLE</v>
      </c>
      <c r="AI1125" s="51" t="str">
        <f>IF($I1125&gt;NORMA!$P$32,"NO CUMPLE","CUMPLE")</f>
        <v>CUMPLE</v>
      </c>
    </row>
    <row r="1126" spans="1:35" ht="14.25" customHeight="1" x14ac:dyDescent="0.35">
      <c r="A1126" s="213" t="s">
        <v>125</v>
      </c>
      <c r="B1126" s="217" t="s">
        <v>123</v>
      </c>
      <c r="C1126" s="240">
        <v>41158</v>
      </c>
      <c r="D1126" s="251">
        <v>0.5625</v>
      </c>
      <c r="E1126" s="246">
        <v>48</v>
      </c>
      <c r="F1126" s="246">
        <v>195</v>
      </c>
      <c r="G1126" s="246">
        <v>163</v>
      </c>
      <c r="H1126" s="246">
        <v>42</v>
      </c>
      <c r="I1126" s="247">
        <v>1.6</v>
      </c>
      <c r="J1126" s="248">
        <v>2.3199999999999998</v>
      </c>
      <c r="K1126" s="218">
        <v>17.663</v>
      </c>
      <c r="L1126" s="248">
        <v>16.026921250000001</v>
      </c>
      <c r="M1126" s="249">
        <v>0.5</v>
      </c>
      <c r="N1126" s="249">
        <v>7.63</v>
      </c>
      <c r="O1126" s="250">
        <v>23000000</v>
      </c>
      <c r="P1126" s="51" t="str">
        <f>IF(M1126&lt;NORMA!$P$7,"NO CUMPLE","CUMPLE")</f>
        <v>CUMPLE</v>
      </c>
      <c r="Q1126" s="51" t="str">
        <f>IF(E1126&gt;NORMA!$P$8,"NO CUMPLE","CUMPLE")</f>
        <v>CUMPLE</v>
      </c>
      <c r="R1126" s="51" t="str">
        <f>IF(F1126&gt;NORMA!$P$9,"NO CUMPLE","CUMPLE")</f>
        <v>CUMPLE</v>
      </c>
      <c r="S1126" s="51" t="str">
        <f>IF(K1126&gt;NORMA!$P$10,"NO CUMPLE","CUMPLE")</f>
        <v>CUMPLE</v>
      </c>
      <c r="T1126" s="51" t="str">
        <f>IF(J1126&gt;NORMA!$P$11,"NO CUMPLE","CUMPLE")</f>
        <v>CUMPLE</v>
      </c>
      <c r="U1126" s="51" t="str">
        <f>IF(G1126&gt;NORMA!$P$12,"NO CUMPLE","CUMPLE")</f>
        <v>CUMPLE</v>
      </c>
      <c r="V1126" s="51" t="str">
        <f>IF(H1126&gt;NORMA!$P$13,"NO CUMPLE","CUMPLE")</f>
        <v>CUMPLE</v>
      </c>
      <c r="W1126" s="51" t="str">
        <f>IF(O1126&gt;NORMA!$P$14,"NO CUMPLE","CUMPLE")</f>
        <v>NO CUMPLE</v>
      </c>
      <c r="X1126" s="51" t="str">
        <f>IF(AND(N1126&gt;=NORMA!$Q$4, N1126&lt;=NORMA!$R$4),"CUMPLE","NO CUMPLE")</f>
        <v>CUMPLE</v>
      </c>
      <c r="Y1126" s="51" t="str">
        <f>IF(I1126&gt;NORMA!$P$16,"NO CUMPLE","CUMPLE")</f>
        <v>CUMPLE</v>
      </c>
      <c r="Z1126" s="51" t="str">
        <f>IF($M1126&lt;NORMA!$P$23,"NO CUMPLE","CUMPLE")</f>
        <v>CUMPLE</v>
      </c>
      <c r="AA1126" s="51" t="str">
        <f>IF($E1126&gt;NORMA!$P$24,"NO CUMPLE","CUMPLE")</f>
        <v>NO CUMPLE</v>
      </c>
      <c r="AB1126" s="51" t="str">
        <f>IF($F1126&gt;NORMA!$P$25,"NO CUMPLE","CUMPLE")</f>
        <v>NO CUMPLE</v>
      </c>
      <c r="AC1126" s="51" t="str">
        <f>IF($K1126&gt;NORMA!$P$26,"NO CUMPLE","CUMPLE")</f>
        <v>NO CUMPLE</v>
      </c>
      <c r="AD1126" s="51" t="str">
        <f>IF($J1126&gt;NORMA!$P$27,"NO CUMPLE","CUMPLE")</f>
        <v>CUMPLE</v>
      </c>
      <c r="AE1126" s="51" t="str">
        <f>IF($G1126&gt;NORMA!$P$28,"NO CUMPLE","CUMPLE")</f>
        <v>NO CUMPLE</v>
      </c>
      <c r="AF1126" s="51" t="str">
        <f>IF($H1126&gt;NORMA!$P$29,"NO CUMPLE","CUMPLE")</f>
        <v>NO CUMPLE</v>
      </c>
      <c r="AG1126" s="51" t="str">
        <f>IF($O1126&gt;NORMA!$P$30,"NO CUMPLE","CUMPLE")</f>
        <v>NO CUMPLE</v>
      </c>
      <c r="AH1126" s="51" t="str">
        <f>IF(AND($N1126&gt;=NORMA!$R$18, $N1126&lt;=NORMA!$S$18),"CUMPLE","NO CUMPLE")</f>
        <v>CUMPLE</v>
      </c>
      <c r="AI1126" s="51" t="str">
        <f>IF($I1126&gt;NORMA!$P$32,"NO CUMPLE","CUMPLE")</f>
        <v>NO CUMPLE</v>
      </c>
    </row>
    <row r="1127" spans="1:35" ht="14.25" customHeight="1" x14ac:dyDescent="0.35">
      <c r="A1127" s="213" t="s">
        <v>122</v>
      </c>
      <c r="B1127" s="217" t="s">
        <v>123</v>
      </c>
      <c r="C1127" s="240">
        <v>41159</v>
      </c>
      <c r="D1127" s="251">
        <v>0.64583333333333304</v>
      </c>
      <c r="E1127" s="246">
        <v>102</v>
      </c>
      <c r="F1127" s="246">
        <v>221</v>
      </c>
      <c r="G1127" s="246">
        <v>185</v>
      </c>
      <c r="H1127" s="246">
        <v>128</v>
      </c>
      <c r="I1127" s="247">
        <v>1.94</v>
      </c>
      <c r="J1127" s="248">
        <v>3.13</v>
      </c>
      <c r="K1127" s="218">
        <v>22.702999999999999</v>
      </c>
      <c r="L1127" s="248">
        <v>11.0442269166667</v>
      </c>
      <c r="M1127" s="249">
        <v>1.2</v>
      </c>
      <c r="N1127" s="249">
        <v>7.66</v>
      </c>
      <c r="O1127" s="250">
        <v>21000000</v>
      </c>
      <c r="P1127" s="51" t="str">
        <f>IF(M1127&lt;NORMA!$P$7,"NO CUMPLE","CUMPLE")</f>
        <v>CUMPLE</v>
      </c>
      <c r="Q1127" s="51" t="str">
        <f>IF(E1127&gt;NORMA!$P$8,"NO CUMPLE","CUMPLE")</f>
        <v>CUMPLE</v>
      </c>
      <c r="R1127" s="51" t="str">
        <f>IF(F1127&gt;NORMA!$P$9,"NO CUMPLE","CUMPLE")</f>
        <v>CUMPLE</v>
      </c>
      <c r="S1127" s="51" t="str">
        <f>IF(K1127&gt;NORMA!$P$10,"NO CUMPLE","CUMPLE")</f>
        <v>CUMPLE</v>
      </c>
      <c r="T1127" s="51" t="str">
        <f>IF(J1127&gt;NORMA!$P$11,"NO CUMPLE","CUMPLE")</f>
        <v>CUMPLE</v>
      </c>
      <c r="U1127" s="51" t="str">
        <f>IF(G1127&gt;NORMA!$P$12,"NO CUMPLE","CUMPLE")</f>
        <v>CUMPLE</v>
      </c>
      <c r="V1127" s="51" t="str">
        <f>IF(H1127&gt;NORMA!$P$13,"NO CUMPLE","CUMPLE")</f>
        <v>NO CUMPLE</v>
      </c>
      <c r="W1127" s="51" t="str">
        <f>IF(O1127&gt;NORMA!$P$14,"NO CUMPLE","CUMPLE")</f>
        <v>NO CUMPLE</v>
      </c>
      <c r="X1127" s="51" t="str">
        <f>IF(AND(N1127&gt;=NORMA!$Q$4, N1127&lt;=NORMA!$R$4),"CUMPLE","NO CUMPLE")</f>
        <v>CUMPLE</v>
      </c>
      <c r="Y1127" s="51" t="str">
        <f>IF(I1127&gt;NORMA!$P$16,"NO CUMPLE","CUMPLE")</f>
        <v>CUMPLE</v>
      </c>
      <c r="Z1127" s="51" t="str">
        <f>IF($M1127&lt;NORMA!$P$23,"NO CUMPLE","CUMPLE")</f>
        <v>CUMPLE</v>
      </c>
      <c r="AA1127" s="51" t="str">
        <f>IF($E1127&gt;NORMA!$P$24,"NO CUMPLE","CUMPLE")</f>
        <v>NO CUMPLE</v>
      </c>
      <c r="AB1127" s="51" t="str">
        <f>IF($F1127&gt;NORMA!$P$25,"NO CUMPLE","CUMPLE")</f>
        <v>NO CUMPLE</v>
      </c>
      <c r="AC1127" s="51" t="str">
        <f>IF($K1127&gt;NORMA!$P$26,"NO CUMPLE","CUMPLE")</f>
        <v>NO CUMPLE</v>
      </c>
      <c r="AD1127" s="51" t="str">
        <f>IF($J1127&gt;NORMA!$P$27,"NO CUMPLE","CUMPLE")</f>
        <v>NO CUMPLE</v>
      </c>
      <c r="AE1127" s="51" t="str">
        <f>IF($G1127&gt;NORMA!$P$28,"NO CUMPLE","CUMPLE")</f>
        <v>NO CUMPLE</v>
      </c>
      <c r="AF1127" s="51" t="str">
        <f>IF($H1127&gt;NORMA!$P$29,"NO CUMPLE","CUMPLE")</f>
        <v>NO CUMPLE</v>
      </c>
      <c r="AG1127" s="51" t="str">
        <f>IF($O1127&gt;NORMA!$P$30,"NO CUMPLE","CUMPLE")</f>
        <v>NO CUMPLE</v>
      </c>
      <c r="AH1127" s="51" t="str">
        <f>IF(AND($N1127&gt;=NORMA!$R$18, $N1127&lt;=NORMA!$S$18),"CUMPLE","NO CUMPLE")</f>
        <v>CUMPLE</v>
      </c>
      <c r="AI1127" s="51" t="str">
        <f>IF($I1127&gt;NORMA!$P$32,"NO CUMPLE","CUMPLE")</f>
        <v>NO CUMPLE</v>
      </c>
    </row>
    <row r="1128" spans="1:35" ht="14.25" customHeight="1" x14ac:dyDescent="0.35">
      <c r="A1128" s="213" t="s">
        <v>121</v>
      </c>
      <c r="B1128" s="272" t="s">
        <v>123</v>
      </c>
      <c r="C1128" s="240">
        <v>41164</v>
      </c>
      <c r="D1128" s="251">
        <v>0.29166666666666702</v>
      </c>
      <c r="E1128" s="246">
        <v>7.1</v>
      </c>
      <c r="F1128" s="246">
        <v>32.4</v>
      </c>
      <c r="G1128" s="246">
        <v>30</v>
      </c>
      <c r="H1128" s="245">
        <v>3.6</v>
      </c>
      <c r="I1128" s="247">
        <v>0.3</v>
      </c>
      <c r="J1128" s="248">
        <v>0.81</v>
      </c>
      <c r="K1128" s="218">
        <v>5.3789999999999996</v>
      </c>
      <c r="L1128" s="248">
        <v>6.2616269999999998</v>
      </c>
      <c r="M1128" s="249">
        <v>2.15</v>
      </c>
      <c r="N1128" s="249">
        <v>7.08</v>
      </c>
      <c r="O1128" s="250">
        <v>300000</v>
      </c>
      <c r="P1128" s="51" t="str">
        <f>IF(M1128&lt;NORMA!$P$7,"NO CUMPLE","CUMPLE")</f>
        <v>CUMPLE</v>
      </c>
      <c r="Q1128" s="51" t="str">
        <f>IF(E1128&gt;NORMA!$P$8,"NO CUMPLE","CUMPLE")</f>
        <v>CUMPLE</v>
      </c>
      <c r="R1128" s="51" t="str">
        <f>IF(F1128&gt;NORMA!$P$9,"NO CUMPLE","CUMPLE")</f>
        <v>CUMPLE</v>
      </c>
      <c r="S1128" s="51" t="str">
        <f>IF(K1128&gt;NORMA!$P$10,"NO CUMPLE","CUMPLE")</f>
        <v>CUMPLE</v>
      </c>
      <c r="T1128" s="51" t="str">
        <f>IF(J1128&gt;NORMA!$P$11,"NO CUMPLE","CUMPLE")</f>
        <v>CUMPLE</v>
      </c>
      <c r="U1128" s="51" t="str">
        <f>IF(G1128&gt;NORMA!$P$12,"NO CUMPLE","CUMPLE")</f>
        <v>CUMPLE</v>
      </c>
      <c r="V1128" s="51" t="str">
        <f>IF(H1128&gt;NORMA!$P$13,"NO CUMPLE","CUMPLE")</f>
        <v>CUMPLE</v>
      </c>
      <c r="W1128" s="51" t="str">
        <f>IF(O1128&gt;NORMA!$P$14,"NO CUMPLE","CUMPLE")</f>
        <v>CUMPLE</v>
      </c>
      <c r="X1128" s="51" t="str">
        <f>IF(AND(N1128&gt;=NORMA!$Q$4, N1128&lt;=NORMA!$R$4),"CUMPLE","NO CUMPLE")</f>
        <v>CUMPLE</v>
      </c>
      <c r="Y1128" s="51" t="str">
        <f>IF(I1128&gt;NORMA!$P$16,"NO CUMPLE","CUMPLE")</f>
        <v>CUMPLE</v>
      </c>
      <c r="Z1128" s="51" t="str">
        <f>IF($M1128&lt;NORMA!$P$23,"NO CUMPLE","CUMPLE")</f>
        <v>CUMPLE</v>
      </c>
      <c r="AA1128" s="51" t="str">
        <f>IF($E1128&gt;NORMA!$P$24,"NO CUMPLE","CUMPLE")</f>
        <v>CUMPLE</v>
      </c>
      <c r="AB1128" s="51" t="str">
        <f>IF($F1128&gt;NORMA!$P$25,"NO CUMPLE","CUMPLE")</f>
        <v>CUMPLE</v>
      </c>
      <c r="AC1128" s="51" t="str">
        <f>IF($K1128&gt;NORMA!$P$26,"NO CUMPLE","CUMPLE")</f>
        <v>CUMPLE</v>
      </c>
      <c r="AD1128" s="51" t="str">
        <f>IF($J1128&gt;NORMA!$P$27,"NO CUMPLE","CUMPLE")</f>
        <v>CUMPLE</v>
      </c>
      <c r="AE1128" s="51" t="str">
        <f>IF($G1128&gt;NORMA!$P$28,"NO CUMPLE","CUMPLE")</f>
        <v>CUMPLE</v>
      </c>
      <c r="AF1128" s="51" t="str">
        <f>IF($H1128&gt;NORMA!$P$29,"NO CUMPLE","CUMPLE")</f>
        <v>CUMPLE</v>
      </c>
      <c r="AG1128" s="51" t="str">
        <f>IF($O1128&gt;NORMA!$P$30,"NO CUMPLE","CUMPLE")</f>
        <v>NO CUMPLE</v>
      </c>
      <c r="AH1128" s="51" t="str">
        <f>IF(AND($N1128&gt;=NORMA!$R$18, $N1128&lt;=NORMA!$S$18),"CUMPLE","NO CUMPLE")</f>
        <v>CUMPLE</v>
      </c>
      <c r="AI1128" s="51" t="str">
        <f>IF($I1128&gt;NORMA!$P$32,"NO CUMPLE","CUMPLE")</f>
        <v>CUMPLE</v>
      </c>
    </row>
    <row r="1129" spans="1:35" ht="14.25" customHeight="1" x14ac:dyDescent="0.35">
      <c r="A1129" s="213" t="s">
        <v>124</v>
      </c>
      <c r="B1129" s="217" t="s">
        <v>123</v>
      </c>
      <c r="C1129" s="240">
        <v>41169</v>
      </c>
      <c r="D1129" s="251">
        <v>0.4375</v>
      </c>
      <c r="E1129" s="246">
        <v>140</v>
      </c>
      <c r="F1129" s="246">
        <v>332</v>
      </c>
      <c r="G1129" s="246">
        <v>108</v>
      </c>
      <c r="H1129" s="246">
        <v>101</v>
      </c>
      <c r="I1129" s="247">
        <v>2.4900000000000002</v>
      </c>
      <c r="J1129" s="248">
        <v>4.92</v>
      </c>
      <c r="K1129" s="218">
        <v>45.683999999999997</v>
      </c>
      <c r="L1129" s="248">
        <v>4.4014863750000002</v>
      </c>
      <c r="M1129" s="249">
        <v>0.18</v>
      </c>
      <c r="N1129" s="249">
        <v>8.24</v>
      </c>
      <c r="O1129" s="250">
        <v>93000000</v>
      </c>
      <c r="P1129" s="51" t="str">
        <f>IF(M1129&lt;NORMA!$P$7,"NO CUMPLE","CUMPLE")</f>
        <v>NO CUMPLE</v>
      </c>
      <c r="Q1129" s="51" t="str">
        <f>IF(E1129&gt;NORMA!$P$8,"NO CUMPLE","CUMPLE")</f>
        <v>CUMPLE</v>
      </c>
      <c r="R1129" s="51" t="str">
        <f>IF(F1129&gt;NORMA!$P$9,"NO CUMPLE","CUMPLE")</f>
        <v>CUMPLE</v>
      </c>
      <c r="S1129" s="51" t="str">
        <f>IF(K1129&gt;NORMA!$P$10,"NO CUMPLE","CUMPLE")</f>
        <v>CUMPLE</v>
      </c>
      <c r="T1129" s="51" t="str">
        <f>IF(J1129&gt;NORMA!$P$11,"NO CUMPLE","CUMPLE")</f>
        <v>CUMPLE</v>
      </c>
      <c r="U1129" s="51" t="str">
        <f>IF(G1129&gt;NORMA!$P$12,"NO CUMPLE","CUMPLE")</f>
        <v>CUMPLE</v>
      </c>
      <c r="V1129" s="51" t="str">
        <f>IF(H1129&gt;NORMA!$P$13,"NO CUMPLE","CUMPLE")</f>
        <v>NO CUMPLE</v>
      </c>
      <c r="W1129" s="51" t="str">
        <f>IF(O1129&gt;NORMA!$P$14,"NO CUMPLE","CUMPLE")</f>
        <v>NO CUMPLE</v>
      </c>
      <c r="X1129" s="51" t="str">
        <f>IF(AND(N1129&gt;=NORMA!$Q$4, N1129&lt;=NORMA!$R$4),"CUMPLE","NO CUMPLE")</f>
        <v>CUMPLE</v>
      </c>
      <c r="Y1129" s="51" t="str">
        <f>IF(I1129&gt;NORMA!$P$16,"NO CUMPLE","CUMPLE")</f>
        <v>CUMPLE</v>
      </c>
      <c r="Z1129" s="51" t="str">
        <f>IF($M1129&lt;NORMA!$P$23,"NO CUMPLE","CUMPLE")</f>
        <v>CUMPLE</v>
      </c>
      <c r="AA1129" s="51" t="str">
        <f>IF($E1129&gt;NORMA!$P$24,"NO CUMPLE","CUMPLE")</f>
        <v>NO CUMPLE</v>
      </c>
      <c r="AB1129" s="51" t="str">
        <f>IF($F1129&gt;NORMA!$P$25,"NO CUMPLE","CUMPLE")</f>
        <v>NO CUMPLE</v>
      </c>
      <c r="AC1129" s="51" t="str">
        <f>IF($K1129&gt;NORMA!$P$26,"NO CUMPLE","CUMPLE")</f>
        <v>NO CUMPLE</v>
      </c>
      <c r="AD1129" s="51" t="str">
        <f>IF($J1129&gt;NORMA!$P$27,"NO CUMPLE","CUMPLE")</f>
        <v>NO CUMPLE</v>
      </c>
      <c r="AE1129" s="51" t="str">
        <f>IF($G1129&gt;NORMA!$P$28,"NO CUMPLE","CUMPLE")</f>
        <v>NO CUMPLE</v>
      </c>
      <c r="AF1129" s="51" t="str">
        <f>IF($H1129&gt;NORMA!$P$29,"NO CUMPLE","CUMPLE")</f>
        <v>NO CUMPLE</v>
      </c>
      <c r="AG1129" s="51" t="str">
        <f>IF($O1129&gt;NORMA!$P$30,"NO CUMPLE","CUMPLE")</f>
        <v>NO CUMPLE</v>
      </c>
      <c r="AH1129" s="51" t="str">
        <f>IF(AND($N1129&gt;=NORMA!$R$18, $N1129&lt;=NORMA!$S$18),"CUMPLE","NO CUMPLE")</f>
        <v>CUMPLE</v>
      </c>
      <c r="AI1129" s="51" t="str">
        <f>IF($I1129&gt;NORMA!$P$32,"NO CUMPLE","CUMPLE")</f>
        <v>NO CUMPLE</v>
      </c>
    </row>
    <row r="1130" spans="1:35" ht="14.25" customHeight="1" x14ac:dyDescent="0.35">
      <c r="A1130" s="213" t="s">
        <v>122</v>
      </c>
      <c r="B1130" s="217" t="s">
        <v>123</v>
      </c>
      <c r="C1130" s="240">
        <v>41171</v>
      </c>
      <c r="D1130" s="251">
        <v>0.95833333333333304</v>
      </c>
      <c r="E1130" s="246">
        <v>202</v>
      </c>
      <c r="F1130" s="246">
        <v>494</v>
      </c>
      <c r="G1130" s="246">
        <v>163</v>
      </c>
      <c r="H1130" s="246">
        <v>67</v>
      </c>
      <c r="I1130" s="247">
        <v>2.58</v>
      </c>
      <c r="J1130" s="248">
        <v>5.19</v>
      </c>
      <c r="K1130" s="218">
        <v>44.368000000000002</v>
      </c>
      <c r="L1130" s="248">
        <v>6.4576059791666696</v>
      </c>
      <c r="M1130" s="249">
        <v>0.69</v>
      </c>
      <c r="N1130" s="249">
        <v>7.64</v>
      </c>
      <c r="O1130" s="250">
        <v>43000000</v>
      </c>
      <c r="P1130" s="51" t="str">
        <f>IF(M1130&lt;NORMA!$P$7,"NO CUMPLE","CUMPLE")</f>
        <v>CUMPLE</v>
      </c>
      <c r="Q1130" s="51" t="str">
        <f>IF(E1130&gt;NORMA!$P$8,"NO CUMPLE","CUMPLE")</f>
        <v>CUMPLE</v>
      </c>
      <c r="R1130" s="51" t="str">
        <f>IF(F1130&gt;NORMA!$P$9,"NO CUMPLE","CUMPLE")</f>
        <v>CUMPLE</v>
      </c>
      <c r="S1130" s="51" t="str">
        <f>IF(K1130&gt;NORMA!$P$10,"NO CUMPLE","CUMPLE")</f>
        <v>CUMPLE</v>
      </c>
      <c r="T1130" s="51" t="str">
        <f>IF(J1130&gt;NORMA!$P$11,"NO CUMPLE","CUMPLE")</f>
        <v>CUMPLE</v>
      </c>
      <c r="U1130" s="51" t="str">
        <f>IF(G1130&gt;NORMA!$P$12,"NO CUMPLE","CUMPLE")</f>
        <v>CUMPLE</v>
      </c>
      <c r="V1130" s="51" t="str">
        <f>IF(H1130&gt;NORMA!$P$13,"NO CUMPLE","CUMPLE")</f>
        <v>NO CUMPLE</v>
      </c>
      <c r="W1130" s="51" t="str">
        <f>IF(O1130&gt;NORMA!$P$14,"NO CUMPLE","CUMPLE")</f>
        <v>NO CUMPLE</v>
      </c>
      <c r="X1130" s="51" t="str">
        <f>IF(AND(N1130&gt;=NORMA!$Q$4, N1130&lt;=NORMA!$R$4),"CUMPLE","NO CUMPLE")</f>
        <v>CUMPLE</v>
      </c>
      <c r="Y1130" s="51" t="str">
        <f>IF(I1130&gt;NORMA!$P$16,"NO CUMPLE","CUMPLE")</f>
        <v>CUMPLE</v>
      </c>
      <c r="Z1130" s="51" t="str">
        <f>IF($M1130&lt;NORMA!$P$23,"NO CUMPLE","CUMPLE")</f>
        <v>CUMPLE</v>
      </c>
      <c r="AA1130" s="51" t="str">
        <f>IF($E1130&gt;NORMA!$P$24,"NO CUMPLE","CUMPLE")</f>
        <v>NO CUMPLE</v>
      </c>
      <c r="AB1130" s="51" t="str">
        <f>IF($F1130&gt;NORMA!$P$25,"NO CUMPLE","CUMPLE")</f>
        <v>NO CUMPLE</v>
      </c>
      <c r="AC1130" s="51" t="str">
        <f>IF($K1130&gt;NORMA!$P$26,"NO CUMPLE","CUMPLE")</f>
        <v>NO CUMPLE</v>
      </c>
      <c r="AD1130" s="51" t="str">
        <f>IF($J1130&gt;NORMA!$P$27,"NO CUMPLE","CUMPLE")</f>
        <v>NO CUMPLE</v>
      </c>
      <c r="AE1130" s="51" t="str">
        <f>IF($G1130&gt;NORMA!$P$28,"NO CUMPLE","CUMPLE")</f>
        <v>NO CUMPLE</v>
      </c>
      <c r="AF1130" s="51" t="str">
        <f>IF($H1130&gt;NORMA!$P$29,"NO CUMPLE","CUMPLE")</f>
        <v>NO CUMPLE</v>
      </c>
      <c r="AG1130" s="51" t="str">
        <f>IF($O1130&gt;NORMA!$P$30,"NO CUMPLE","CUMPLE")</f>
        <v>NO CUMPLE</v>
      </c>
      <c r="AH1130" s="51" t="str">
        <f>IF(AND($N1130&gt;=NORMA!$R$18, $N1130&lt;=NORMA!$S$18),"CUMPLE","NO CUMPLE")</f>
        <v>CUMPLE</v>
      </c>
      <c r="AI1130" s="51" t="str">
        <f>IF($I1130&gt;NORMA!$P$32,"NO CUMPLE","CUMPLE")</f>
        <v>NO CUMPLE</v>
      </c>
    </row>
    <row r="1131" spans="1:35" ht="14.25" customHeight="1" x14ac:dyDescent="0.35">
      <c r="A1131" s="213" t="s">
        <v>121</v>
      </c>
      <c r="B1131" s="272" t="s">
        <v>123</v>
      </c>
      <c r="C1131" s="240">
        <v>41179</v>
      </c>
      <c r="D1131" s="251">
        <v>0.33333333333333298</v>
      </c>
      <c r="E1131" s="246">
        <v>44.9</v>
      </c>
      <c r="F1131" s="246">
        <v>80.400000000000006</v>
      </c>
      <c r="G1131" s="246">
        <v>63</v>
      </c>
      <c r="H1131" s="246">
        <v>10.4</v>
      </c>
      <c r="I1131" s="247">
        <v>3.85</v>
      </c>
      <c r="J1131" s="248">
        <v>1.76</v>
      </c>
      <c r="K1131" s="218">
        <v>14.962999999999999</v>
      </c>
      <c r="L1131" s="248">
        <v>2.7435939708333299</v>
      </c>
      <c r="M1131" s="249">
        <v>0.2</v>
      </c>
      <c r="N1131" s="249">
        <v>7.25</v>
      </c>
      <c r="O1131" s="250">
        <v>4300000</v>
      </c>
      <c r="P1131" s="51" t="str">
        <f>IF(M1131&lt;NORMA!$P$7,"NO CUMPLE","CUMPLE")</f>
        <v>NO CUMPLE</v>
      </c>
      <c r="Q1131" s="51" t="str">
        <f>IF(E1131&gt;NORMA!$P$8,"NO CUMPLE","CUMPLE")</f>
        <v>CUMPLE</v>
      </c>
      <c r="R1131" s="51" t="str">
        <f>IF(F1131&gt;NORMA!$P$9,"NO CUMPLE","CUMPLE")</f>
        <v>CUMPLE</v>
      </c>
      <c r="S1131" s="51" t="str">
        <f>IF(K1131&gt;NORMA!$P$10,"NO CUMPLE","CUMPLE")</f>
        <v>CUMPLE</v>
      </c>
      <c r="T1131" s="51" t="str">
        <f>IF(J1131&gt;NORMA!$P$11,"NO CUMPLE","CUMPLE")</f>
        <v>CUMPLE</v>
      </c>
      <c r="U1131" s="51" t="str">
        <f>IF(G1131&gt;NORMA!$P$12,"NO CUMPLE","CUMPLE")</f>
        <v>CUMPLE</v>
      </c>
      <c r="V1131" s="51" t="str">
        <f>IF(H1131&gt;NORMA!$P$13,"NO CUMPLE","CUMPLE")</f>
        <v>CUMPLE</v>
      </c>
      <c r="W1131" s="51" t="str">
        <f>IF(O1131&gt;NORMA!$P$14,"NO CUMPLE","CUMPLE")</f>
        <v>NO CUMPLE</v>
      </c>
      <c r="X1131" s="51" t="str">
        <f>IF(AND(N1131&gt;=NORMA!$Q$4, N1131&lt;=NORMA!$R$4),"CUMPLE","NO CUMPLE")</f>
        <v>CUMPLE</v>
      </c>
      <c r="Y1131" s="51" t="str">
        <f>IF(I1131&gt;NORMA!$P$16,"NO CUMPLE","CUMPLE")</f>
        <v>NO CUMPLE</v>
      </c>
      <c r="Z1131" s="51" t="str">
        <f>IF($M1131&lt;NORMA!$P$23,"NO CUMPLE","CUMPLE")</f>
        <v>CUMPLE</v>
      </c>
      <c r="AA1131" s="51" t="str">
        <f>IF($E1131&gt;NORMA!$P$24,"NO CUMPLE","CUMPLE")</f>
        <v>NO CUMPLE</v>
      </c>
      <c r="AB1131" s="51" t="str">
        <f>IF($F1131&gt;NORMA!$P$25,"NO CUMPLE","CUMPLE")</f>
        <v>NO CUMPLE</v>
      </c>
      <c r="AC1131" s="51" t="str">
        <f>IF($K1131&gt;NORMA!$P$26,"NO CUMPLE","CUMPLE")</f>
        <v>NO CUMPLE</v>
      </c>
      <c r="AD1131" s="51" t="str">
        <f>IF($J1131&gt;NORMA!$P$27,"NO CUMPLE","CUMPLE")</f>
        <v>CUMPLE</v>
      </c>
      <c r="AE1131" s="51" t="str">
        <f>IF($G1131&gt;NORMA!$P$28,"NO CUMPLE","CUMPLE")</f>
        <v>NO CUMPLE</v>
      </c>
      <c r="AF1131" s="51" t="str">
        <f>IF($H1131&gt;NORMA!$P$29,"NO CUMPLE","CUMPLE")</f>
        <v>NO CUMPLE</v>
      </c>
      <c r="AG1131" s="51" t="str">
        <f>IF($O1131&gt;NORMA!$P$30,"NO CUMPLE","CUMPLE")</f>
        <v>NO CUMPLE</v>
      </c>
      <c r="AH1131" s="51" t="str">
        <f>IF(AND($N1131&gt;=NORMA!$R$18, $N1131&lt;=NORMA!$S$18),"CUMPLE","NO CUMPLE")</f>
        <v>CUMPLE</v>
      </c>
      <c r="AI1131" s="51" t="str">
        <f>IF($I1131&gt;NORMA!$P$32,"NO CUMPLE","CUMPLE")</f>
        <v>NO CUMPLE</v>
      </c>
    </row>
    <row r="1132" spans="1:35" ht="14.25" customHeight="1" x14ac:dyDescent="0.35">
      <c r="A1132" s="213" t="s">
        <v>124</v>
      </c>
      <c r="B1132" s="217" t="s">
        <v>123</v>
      </c>
      <c r="C1132" s="240">
        <v>41180</v>
      </c>
      <c r="D1132" s="251">
        <v>0.52083333333333304</v>
      </c>
      <c r="E1132" s="246">
        <v>108</v>
      </c>
      <c r="F1132" s="246">
        <v>667</v>
      </c>
      <c r="G1132" s="246">
        <v>270</v>
      </c>
      <c r="H1132" s="246">
        <v>69</v>
      </c>
      <c r="I1132" s="247">
        <v>6.63</v>
      </c>
      <c r="J1132" s="248">
        <v>6.93</v>
      </c>
      <c r="K1132" s="218">
        <v>57.095999999999997</v>
      </c>
      <c r="L1132" s="248">
        <v>4.4361249999999997</v>
      </c>
      <c r="M1132" s="249">
        <v>0.21</v>
      </c>
      <c r="N1132" s="249">
        <v>8.31</v>
      </c>
      <c r="O1132" s="250">
        <v>390000000</v>
      </c>
      <c r="P1132" s="51" t="str">
        <f>IF(M1132&lt;NORMA!$P$7,"NO CUMPLE","CUMPLE")</f>
        <v>NO CUMPLE</v>
      </c>
      <c r="Q1132" s="51" t="str">
        <f>IF(E1132&gt;NORMA!$P$8,"NO CUMPLE","CUMPLE")</f>
        <v>CUMPLE</v>
      </c>
      <c r="R1132" s="51" t="str">
        <f>IF(F1132&gt;NORMA!$P$9,"NO CUMPLE","CUMPLE")</f>
        <v>NO CUMPLE</v>
      </c>
      <c r="S1132" s="51" t="str">
        <f>IF(K1132&gt;NORMA!$P$10,"NO CUMPLE","CUMPLE")</f>
        <v>NO CUMPLE</v>
      </c>
      <c r="T1132" s="51" t="str">
        <f>IF(J1132&gt;NORMA!$P$11,"NO CUMPLE","CUMPLE")</f>
        <v>CUMPLE</v>
      </c>
      <c r="U1132" s="51" t="str">
        <f>IF(G1132&gt;NORMA!$P$12,"NO CUMPLE","CUMPLE")</f>
        <v>CUMPLE</v>
      </c>
      <c r="V1132" s="51" t="str">
        <f>IF(H1132&gt;NORMA!$P$13,"NO CUMPLE","CUMPLE")</f>
        <v>NO CUMPLE</v>
      </c>
      <c r="W1132" s="51" t="str">
        <f>IF(O1132&gt;NORMA!$P$14,"NO CUMPLE","CUMPLE")</f>
        <v>NO CUMPLE</v>
      </c>
      <c r="X1132" s="51" t="str">
        <f>IF(AND(N1132&gt;=NORMA!$Q$4, N1132&lt;=NORMA!$R$4),"CUMPLE","NO CUMPLE")</f>
        <v>CUMPLE</v>
      </c>
      <c r="Y1132" s="51" t="str">
        <f>IF(I1132&gt;NORMA!$P$16,"NO CUMPLE","CUMPLE")</f>
        <v>NO CUMPLE</v>
      </c>
      <c r="Z1132" s="51" t="str">
        <f>IF($M1132&lt;NORMA!$P$23,"NO CUMPLE","CUMPLE")</f>
        <v>CUMPLE</v>
      </c>
      <c r="AA1132" s="51" t="str">
        <f>IF($E1132&gt;NORMA!$P$24,"NO CUMPLE","CUMPLE")</f>
        <v>NO CUMPLE</v>
      </c>
      <c r="AB1132" s="51" t="str">
        <f>IF($F1132&gt;NORMA!$P$25,"NO CUMPLE","CUMPLE")</f>
        <v>NO CUMPLE</v>
      </c>
      <c r="AC1132" s="51" t="str">
        <f>IF($K1132&gt;NORMA!$P$26,"NO CUMPLE","CUMPLE")</f>
        <v>NO CUMPLE</v>
      </c>
      <c r="AD1132" s="51" t="str">
        <f>IF($J1132&gt;NORMA!$P$27,"NO CUMPLE","CUMPLE")</f>
        <v>NO CUMPLE</v>
      </c>
      <c r="AE1132" s="51" t="str">
        <f>IF($G1132&gt;NORMA!$P$28,"NO CUMPLE","CUMPLE")</f>
        <v>NO CUMPLE</v>
      </c>
      <c r="AF1132" s="51" t="str">
        <f>IF($H1132&gt;NORMA!$P$29,"NO CUMPLE","CUMPLE")</f>
        <v>NO CUMPLE</v>
      </c>
      <c r="AG1132" s="51" t="str">
        <f>IF($O1132&gt;NORMA!$P$30,"NO CUMPLE","CUMPLE")</f>
        <v>NO CUMPLE</v>
      </c>
      <c r="AH1132" s="51" t="str">
        <f>IF(AND($N1132&gt;=NORMA!$R$18, $N1132&lt;=NORMA!$S$18),"CUMPLE","NO CUMPLE")</f>
        <v>CUMPLE</v>
      </c>
      <c r="AI1132" s="51" t="str">
        <f>IF($I1132&gt;NORMA!$P$32,"NO CUMPLE","CUMPLE")</f>
        <v>NO CUMPLE</v>
      </c>
    </row>
    <row r="1133" spans="1:35" ht="14.25" customHeight="1" x14ac:dyDescent="0.35">
      <c r="A1133" s="213" t="s">
        <v>125</v>
      </c>
      <c r="B1133" s="217" t="s">
        <v>123</v>
      </c>
      <c r="C1133" s="240">
        <v>41183</v>
      </c>
      <c r="D1133" s="251">
        <v>0.27083333333333298</v>
      </c>
      <c r="E1133" s="246">
        <v>114</v>
      </c>
      <c r="F1133" s="246">
        <v>301</v>
      </c>
      <c r="G1133" s="246">
        <v>141</v>
      </c>
      <c r="H1133" s="246">
        <v>42</v>
      </c>
      <c r="I1133" s="247">
        <v>1.8</v>
      </c>
      <c r="J1133" s="248">
        <v>4.6900000000000004</v>
      </c>
      <c r="K1133" s="218">
        <v>38.11</v>
      </c>
      <c r="L1133" s="248">
        <v>2.7471825000000001</v>
      </c>
      <c r="M1133" s="249">
        <v>0.18</v>
      </c>
      <c r="N1133" s="249">
        <v>7.65</v>
      </c>
      <c r="O1133" s="250">
        <v>93000000</v>
      </c>
      <c r="P1133" s="51" t="str">
        <f>IF(M1133&lt;NORMA!$P$7,"NO CUMPLE","CUMPLE")</f>
        <v>NO CUMPLE</v>
      </c>
      <c r="Q1133" s="51" t="str">
        <f>IF(E1133&gt;NORMA!$P$8,"NO CUMPLE","CUMPLE")</f>
        <v>CUMPLE</v>
      </c>
      <c r="R1133" s="51" t="str">
        <f>IF(F1133&gt;NORMA!$P$9,"NO CUMPLE","CUMPLE")</f>
        <v>CUMPLE</v>
      </c>
      <c r="S1133" s="51" t="str">
        <f>IF(K1133&gt;NORMA!$P$10,"NO CUMPLE","CUMPLE")</f>
        <v>CUMPLE</v>
      </c>
      <c r="T1133" s="51" t="str">
        <f>IF(J1133&gt;NORMA!$P$11,"NO CUMPLE","CUMPLE")</f>
        <v>CUMPLE</v>
      </c>
      <c r="U1133" s="51" t="str">
        <f>IF(G1133&gt;NORMA!$P$12,"NO CUMPLE","CUMPLE")</f>
        <v>CUMPLE</v>
      </c>
      <c r="V1133" s="51" t="str">
        <f>IF(H1133&gt;NORMA!$P$13,"NO CUMPLE","CUMPLE")</f>
        <v>CUMPLE</v>
      </c>
      <c r="W1133" s="51" t="str">
        <f>IF(O1133&gt;NORMA!$P$14,"NO CUMPLE","CUMPLE")</f>
        <v>NO CUMPLE</v>
      </c>
      <c r="X1133" s="51" t="str">
        <f>IF(AND(N1133&gt;=NORMA!$Q$4, N1133&lt;=NORMA!$R$4),"CUMPLE","NO CUMPLE")</f>
        <v>CUMPLE</v>
      </c>
      <c r="Y1133" s="51" t="str">
        <f>IF(I1133&gt;NORMA!$P$16,"NO CUMPLE","CUMPLE")</f>
        <v>CUMPLE</v>
      </c>
      <c r="Z1133" s="51" t="str">
        <f>IF($M1133&lt;NORMA!$P$23,"NO CUMPLE","CUMPLE")</f>
        <v>CUMPLE</v>
      </c>
      <c r="AA1133" s="51" t="str">
        <f>IF($E1133&gt;NORMA!$P$24,"NO CUMPLE","CUMPLE")</f>
        <v>NO CUMPLE</v>
      </c>
      <c r="AB1133" s="51" t="str">
        <f>IF($F1133&gt;NORMA!$P$25,"NO CUMPLE","CUMPLE")</f>
        <v>NO CUMPLE</v>
      </c>
      <c r="AC1133" s="51" t="str">
        <f>IF($K1133&gt;NORMA!$P$26,"NO CUMPLE","CUMPLE")</f>
        <v>NO CUMPLE</v>
      </c>
      <c r="AD1133" s="51" t="str">
        <f>IF($J1133&gt;NORMA!$P$27,"NO CUMPLE","CUMPLE")</f>
        <v>NO CUMPLE</v>
      </c>
      <c r="AE1133" s="51" t="str">
        <f>IF($G1133&gt;NORMA!$P$28,"NO CUMPLE","CUMPLE")</f>
        <v>NO CUMPLE</v>
      </c>
      <c r="AF1133" s="51" t="str">
        <f>IF($H1133&gt;NORMA!$P$29,"NO CUMPLE","CUMPLE")</f>
        <v>NO CUMPLE</v>
      </c>
      <c r="AG1133" s="51" t="str">
        <f>IF($O1133&gt;NORMA!$P$30,"NO CUMPLE","CUMPLE")</f>
        <v>NO CUMPLE</v>
      </c>
      <c r="AH1133" s="51" t="str">
        <f>IF(AND($N1133&gt;=NORMA!$R$18, $N1133&lt;=NORMA!$S$18),"CUMPLE","NO CUMPLE")</f>
        <v>CUMPLE</v>
      </c>
      <c r="AI1133" s="51" t="str">
        <f>IF($I1133&gt;NORMA!$P$32,"NO CUMPLE","CUMPLE")</f>
        <v>NO CUMPLE</v>
      </c>
    </row>
    <row r="1134" spans="1:35" ht="14.25" customHeight="1" x14ac:dyDescent="0.35">
      <c r="A1134" s="213" t="s">
        <v>122</v>
      </c>
      <c r="B1134" s="217" t="s">
        <v>123</v>
      </c>
      <c r="C1134" s="240">
        <v>41183</v>
      </c>
      <c r="D1134" s="251">
        <v>0.39583333333333298</v>
      </c>
      <c r="E1134" s="246">
        <v>154</v>
      </c>
      <c r="F1134" s="246">
        <v>484</v>
      </c>
      <c r="G1134" s="246">
        <v>164</v>
      </c>
      <c r="H1134" s="246">
        <v>96</v>
      </c>
      <c r="I1134" s="247">
        <v>2.68</v>
      </c>
      <c r="J1134" s="248">
        <v>6.43</v>
      </c>
      <c r="K1134" s="218">
        <v>53.372999999999998</v>
      </c>
      <c r="L1134" s="248">
        <v>3.1853449166666699</v>
      </c>
      <c r="M1134" s="249">
        <v>0.73</v>
      </c>
      <c r="N1134" s="249">
        <v>7.55</v>
      </c>
      <c r="O1134" s="250">
        <v>3000000</v>
      </c>
      <c r="P1134" s="51" t="str">
        <f>IF(M1134&lt;NORMA!$P$7,"NO CUMPLE","CUMPLE")</f>
        <v>CUMPLE</v>
      </c>
      <c r="Q1134" s="51" t="str">
        <f>IF(E1134&gt;NORMA!$P$8,"NO CUMPLE","CUMPLE")</f>
        <v>CUMPLE</v>
      </c>
      <c r="R1134" s="51" t="str">
        <f>IF(F1134&gt;NORMA!$P$9,"NO CUMPLE","CUMPLE")</f>
        <v>CUMPLE</v>
      </c>
      <c r="S1134" s="51" t="str">
        <f>IF(K1134&gt;NORMA!$P$10,"NO CUMPLE","CUMPLE")</f>
        <v>NO CUMPLE</v>
      </c>
      <c r="T1134" s="51" t="str">
        <f>IF(J1134&gt;NORMA!$P$11,"NO CUMPLE","CUMPLE")</f>
        <v>CUMPLE</v>
      </c>
      <c r="U1134" s="51" t="str">
        <f>IF(G1134&gt;NORMA!$P$12,"NO CUMPLE","CUMPLE")</f>
        <v>CUMPLE</v>
      </c>
      <c r="V1134" s="51" t="str">
        <f>IF(H1134&gt;NORMA!$P$13,"NO CUMPLE","CUMPLE")</f>
        <v>NO CUMPLE</v>
      </c>
      <c r="W1134" s="51" t="str">
        <f>IF(O1134&gt;NORMA!$P$14,"NO CUMPLE","CUMPLE")</f>
        <v>NO CUMPLE</v>
      </c>
      <c r="X1134" s="51" t="str">
        <f>IF(AND(N1134&gt;=NORMA!$Q$4, N1134&lt;=NORMA!$R$4),"CUMPLE","NO CUMPLE")</f>
        <v>CUMPLE</v>
      </c>
      <c r="Y1134" s="51" t="str">
        <f>IF(I1134&gt;NORMA!$P$16,"NO CUMPLE","CUMPLE")</f>
        <v>CUMPLE</v>
      </c>
      <c r="Z1134" s="51" t="str">
        <f>IF($M1134&lt;NORMA!$P$23,"NO CUMPLE","CUMPLE")</f>
        <v>CUMPLE</v>
      </c>
      <c r="AA1134" s="51" t="str">
        <f>IF($E1134&gt;NORMA!$P$24,"NO CUMPLE","CUMPLE")</f>
        <v>NO CUMPLE</v>
      </c>
      <c r="AB1134" s="51" t="str">
        <f>IF($F1134&gt;NORMA!$P$25,"NO CUMPLE","CUMPLE")</f>
        <v>NO CUMPLE</v>
      </c>
      <c r="AC1134" s="51" t="str">
        <f>IF($K1134&gt;NORMA!$P$26,"NO CUMPLE","CUMPLE")</f>
        <v>NO CUMPLE</v>
      </c>
      <c r="AD1134" s="51" t="str">
        <f>IF($J1134&gt;NORMA!$P$27,"NO CUMPLE","CUMPLE")</f>
        <v>NO CUMPLE</v>
      </c>
      <c r="AE1134" s="51" t="str">
        <f>IF($G1134&gt;NORMA!$P$28,"NO CUMPLE","CUMPLE")</f>
        <v>NO CUMPLE</v>
      </c>
      <c r="AF1134" s="51" t="str">
        <f>IF($H1134&gt;NORMA!$P$29,"NO CUMPLE","CUMPLE")</f>
        <v>NO CUMPLE</v>
      </c>
      <c r="AG1134" s="51" t="str">
        <f>IF($O1134&gt;NORMA!$P$30,"NO CUMPLE","CUMPLE")</f>
        <v>NO CUMPLE</v>
      </c>
      <c r="AH1134" s="51" t="str">
        <f>IF(AND($N1134&gt;=NORMA!$R$18, $N1134&lt;=NORMA!$S$18),"CUMPLE","NO CUMPLE")</f>
        <v>CUMPLE</v>
      </c>
      <c r="AI1134" s="51" t="str">
        <f>IF($I1134&gt;NORMA!$P$32,"NO CUMPLE","CUMPLE")</f>
        <v>NO CUMPLE</v>
      </c>
    </row>
    <row r="1135" spans="1:35" ht="14.25" customHeight="1" x14ac:dyDescent="0.35">
      <c r="A1135" s="213" t="s">
        <v>121</v>
      </c>
      <c r="B1135" s="272" t="s">
        <v>123</v>
      </c>
      <c r="C1135" s="240">
        <v>41200</v>
      </c>
      <c r="D1135" s="251">
        <v>0.52083333333333304</v>
      </c>
      <c r="E1135" s="246">
        <v>30.6</v>
      </c>
      <c r="F1135" s="246">
        <v>102</v>
      </c>
      <c r="G1135" s="246">
        <v>530</v>
      </c>
      <c r="H1135" s="246">
        <v>18</v>
      </c>
      <c r="I1135" s="247">
        <v>0.59</v>
      </c>
      <c r="J1135" s="248">
        <v>1.83</v>
      </c>
      <c r="K1135" s="218">
        <v>9.4640000000000004</v>
      </c>
      <c r="L1135" s="248">
        <v>10.5958790416667</v>
      </c>
      <c r="M1135" s="249">
        <v>1.29</v>
      </c>
      <c r="N1135" s="249">
        <v>8.0500000000000007</v>
      </c>
      <c r="O1135" s="250">
        <v>7200000</v>
      </c>
      <c r="P1135" s="51" t="str">
        <f>IF(M1135&lt;NORMA!$P$7,"NO CUMPLE","CUMPLE")</f>
        <v>CUMPLE</v>
      </c>
      <c r="Q1135" s="51" t="str">
        <f>IF(E1135&gt;NORMA!$P$8,"NO CUMPLE","CUMPLE")</f>
        <v>CUMPLE</v>
      </c>
      <c r="R1135" s="51" t="str">
        <f>IF(F1135&gt;NORMA!$P$9,"NO CUMPLE","CUMPLE")</f>
        <v>CUMPLE</v>
      </c>
      <c r="S1135" s="51" t="str">
        <f>IF(K1135&gt;NORMA!$P$10,"NO CUMPLE","CUMPLE")</f>
        <v>CUMPLE</v>
      </c>
      <c r="T1135" s="51" t="str">
        <f>IF(J1135&gt;NORMA!$P$11,"NO CUMPLE","CUMPLE")</f>
        <v>CUMPLE</v>
      </c>
      <c r="U1135" s="51" t="str">
        <f>IF(G1135&gt;NORMA!$P$12,"NO CUMPLE","CUMPLE")</f>
        <v>NO CUMPLE</v>
      </c>
      <c r="V1135" s="51" t="str">
        <f>IF(H1135&gt;NORMA!$P$13,"NO CUMPLE","CUMPLE")</f>
        <v>CUMPLE</v>
      </c>
      <c r="W1135" s="51" t="str">
        <f>IF(O1135&gt;NORMA!$P$14,"NO CUMPLE","CUMPLE")</f>
        <v>NO CUMPLE</v>
      </c>
      <c r="X1135" s="51" t="str">
        <f>IF(AND(N1135&gt;=NORMA!$Q$4, N1135&lt;=NORMA!$R$4),"CUMPLE","NO CUMPLE")</f>
        <v>CUMPLE</v>
      </c>
      <c r="Y1135" s="51" t="str">
        <f>IF(I1135&gt;NORMA!$P$16,"NO CUMPLE","CUMPLE")</f>
        <v>CUMPLE</v>
      </c>
      <c r="Z1135" s="51" t="str">
        <f>IF($M1135&lt;NORMA!$P$23,"NO CUMPLE","CUMPLE")</f>
        <v>CUMPLE</v>
      </c>
      <c r="AA1135" s="51" t="str">
        <f>IF($E1135&gt;NORMA!$P$24,"NO CUMPLE","CUMPLE")</f>
        <v>NO CUMPLE</v>
      </c>
      <c r="AB1135" s="51" t="str">
        <f>IF($F1135&gt;NORMA!$P$25,"NO CUMPLE","CUMPLE")</f>
        <v>NO CUMPLE</v>
      </c>
      <c r="AC1135" s="51" t="str">
        <f>IF($K1135&gt;NORMA!$P$26,"NO CUMPLE","CUMPLE")</f>
        <v>CUMPLE</v>
      </c>
      <c r="AD1135" s="51" t="str">
        <f>IF($J1135&gt;NORMA!$P$27,"NO CUMPLE","CUMPLE")</f>
        <v>CUMPLE</v>
      </c>
      <c r="AE1135" s="51" t="str">
        <f>IF($G1135&gt;NORMA!$P$28,"NO CUMPLE","CUMPLE")</f>
        <v>NO CUMPLE</v>
      </c>
      <c r="AF1135" s="51" t="str">
        <f>IF($H1135&gt;NORMA!$P$29,"NO CUMPLE","CUMPLE")</f>
        <v>NO CUMPLE</v>
      </c>
      <c r="AG1135" s="51" t="str">
        <f>IF($O1135&gt;NORMA!$P$30,"NO CUMPLE","CUMPLE")</f>
        <v>NO CUMPLE</v>
      </c>
      <c r="AH1135" s="51" t="str">
        <f>IF(AND($N1135&gt;=NORMA!$R$18, $N1135&lt;=NORMA!$S$18),"CUMPLE","NO CUMPLE")</f>
        <v>CUMPLE</v>
      </c>
      <c r="AI1135" s="51" t="str">
        <f>IF($I1135&gt;NORMA!$P$32,"NO CUMPLE","CUMPLE")</f>
        <v>CUMPLE</v>
      </c>
    </row>
    <row r="1136" spans="1:35" ht="14.25" customHeight="1" x14ac:dyDescent="0.35">
      <c r="A1136" s="213" t="s">
        <v>124</v>
      </c>
      <c r="B1136" s="217" t="s">
        <v>123</v>
      </c>
      <c r="C1136" s="240">
        <v>41200</v>
      </c>
      <c r="D1136" s="251">
        <v>0.39583333333333298</v>
      </c>
      <c r="E1136" s="246">
        <v>43.2</v>
      </c>
      <c r="F1136" s="246">
        <v>98.3</v>
      </c>
      <c r="G1136" s="246">
        <v>352</v>
      </c>
      <c r="H1136" s="246">
        <v>326</v>
      </c>
      <c r="I1136" s="247">
        <v>1.04</v>
      </c>
      <c r="J1136" s="248">
        <v>1.9</v>
      </c>
      <c r="K1136" s="218">
        <v>13.782</v>
      </c>
      <c r="L1136" s="248">
        <v>11.295838958333301</v>
      </c>
      <c r="M1136" s="249">
        <v>0.97</v>
      </c>
      <c r="N1136" s="249">
        <v>7.68</v>
      </c>
      <c r="O1136" s="250">
        <v>23000000</v>
      </c>
      <c r="P1136" s="51" t="str">
        <f>IF(M1136&lt;NORMA!$P$7,"NO CUMPLE","CUMPLE")</f>
        <v>CUMPLE</v>
      </c>
      <c r="Q1136" s="51" t="str">
        <f>IF(E1136&gt;NORMA!$P$8,"NO CUMPLE","CUMPLE")</f>
        <v>CUMPLE</v>
      </c>
      <c r="R1136" s="51" t="str">
        <f>IF(F1136&gt;NORMA!$P$9,"NO CUMPLE","CUMPLE")</f>
        <v>CUMPLE</v>
      </c>
      <c r="S1136" s="51" t="str">
        <f>IF(K1136&gt;NORMA!$P$10,"NO CUMPLE","CUMPLE")</f>
        <v>CUMPLE</v>
      </c>
      <c r="T1136" s="51" t="str">
        <f>IF(J1136&gt;NORMA!$P$11,"NO CUMPLE","CUMPLE")</f>
        <v>CUMPLE</v>
      </c>
      <c r="U1136" s="51" t="str">
        <f>IF(G1136&gt;NORMA!$P$12,"NO CUMPLE","CUMPLE")</f>
        <v>NO CUMPLE</v>
      </c>
      <c r="V1136" s="51" t="str">
        <f>IF(H1136&gt;NORMA!$P$13,"NO CUMPLE","CUMPLE")</f>
        <v>NO CUMPLE</v>
      </c>
      <c r="W1136" s="51" t="str">
        <f>IF(O1136&gt;NORMA!$P$14,"NO CUMPLE","CUMPLE")</f>
        <v>NO CUMPLE</v>
      </c>
      <c r="X1136" s="51" t="str">
        <f>IF(AND(N1136&gt;=NORMA!$Q$4, N1136&lt;=NORMA!$R$4),"CUMPLE","NO CUMPLE")</f>
        <v>CUMPLE</v>
      </c>
      <c r="Y1136" s="51" t="str">
        <f>IF(I1136&gt;NORMA!$P$16,"NO CUMPLE","CUMPLE")</f>
        <v>CUMPLE</v>
      </c>
      <c r="Z1136" s="51" t="str">
        <f>IF($M1136&lt;NORMA!$P$23,"NO CUMPLE","CUMPLE")</f>
        <v>CUMPLE</v>
      </c>
      <c r="AA1136" s="51" t="str">
        <f>IF($E1136&gt;NORMA!$P$24,"NO CUMPLE","CUMPLE")</f>
        <v>NO CUMPLE</v>
      </c>
      <c r="AB1136" s="51" t="str">
        <f>IF($F1136&gt;NORMA!$P$25,"NO CUMPLE","CUMPLE")</f>
        <v>NO CUMPLE</v>
      </c>
      <c r="AC1136" s="51" t="str">
        <f>IF($K1136&gt;NORMA!$P$26,"NO CUMPLE","CUMPLE")</f>
        <v>NO CUMPLE</v>
      </c>
      <c r="AD1136" s="51" t="str">
        <f>IF($J1136&gt;NORMA!$P$27,"NO CUMPLE","CUMPLE")</f>
        <v>CUMPLE</v>
      </c>
      <c r="AE1136" s="51" t="str">
        <f>IF($G1136&gt;NORMA!$P$28,"NO CUMPLE","CUMPLE")</f>
        <v>NO CUMPLE</v>
      </c>
      <c r="AF1136" s="51" t="str">
        <f>IF($H1136&gt;NORMA!$P$29,"NO CUMPLE","CUMPLE")</f>
        <v>NO CUMPLE</v>
      </c>
      <c r="AG1136" s="51" t="str">
        <f>IF($O1136&gt;NORMA!$P$30,"NO CUMPLE","CUMPLE")</f>
        <v>NO CUMPLE</v>
      </c>
      <c r="AH1136" s="51" t="str">
        <f>IF(AND($N1136&gt;=NORMA!$R$18, $N1136&lt;=NORMA!$S$18),"CUMPLE","NO CUMPLE")</f>
        <v>CUMPLE</v>
      </c>
      <c r="AI1136" s="51" t="str">
        <f>IF($I1136&gt;NORMA!$P$32,"NO CUMPLE","CUMPLE")</f>
        <v>NO CUMPLE</v>
      </c>
    </row>
    <row r="1137" spans="1:35" ht="14.25" customHeight="1" x14ac:dyDescent="0.35">
      <c r="A1137" s="213" t="s">
        <v>125</v>
      </c>
      <c r="B1137" s="217" t="s">
        <v>123</v>
      </c>
      <c r="C1137" s="240">
        <v>41205</v>
      </c>
      <c r="D1137" s="251">
        <v>0.16666666666666699</v>
      </c>
      <c r="E1137" s="246">
        <v>57.9</v>
      </c>
      <c r="F1137" s="246">
        <v>257</v>
      </c>
      <c r="G1137" s="246">
        <v>292</v>
      </c>
      <c r="H1137" s="246">
        <v>29</v>
      </c>
      <c r="I1137" s="247">
        <v>3.06</v>
      </c>
      <c r="J1137" s="248">
        <v>2.3199999999999998</v>
      </c>
      <c r="K1137" s="218">
        <v>20.358000000000001</v>
      </c>
      <c r="L1137" s="248">
        <v>15.7797594666667</v>
      </c>
      <c r="M1137" s="249">
        <v>0.91</v>
      </c>
      <c r="N1137" s="249">
        <v>8.01</v>
      </c>
      <c r="O1137" s="250">
        <v>9100000</v>
      </c>
      <c r="P1137" s="51" t="str">
        <f>IF(M1137&lt;NORMA!$P$7,"NO CUMPLE","CUMPLE")</f>
        <v>CUMPLE</v>
      </c>
      <c r="Q1137" s="51" t="str">
        <f>IF(E1137&gt;NORMA!$P$8,"NO CUMPLE","CUMPLE")</f>
        <v>CUMPLE</v>
      </c>
      <c r="R1137" s="51" t="str">
        <f>IF(F1137&gt;NORMA!$P$9,"NO CUMPLE","CUMPLE")</f>
        <v>CUMPLE</v>
      </c>
      <c r="S1137" s="51" t="str">
        <f>IF(K1137&gt;NORMA!$P$10,"NO CUMPLE","CUMPLE")</f>
        <v>CUMPLE</v>
      </c>
      <c r="T1137" s="51" t="str">
        <f>IF(J1137&gt;NORMA!$P$11,"NO CUMPLE","CUMPLE")</f>
        <v>CUMPLE</v>
      </c>
      <c r="U1137" s="51" t="str">
        <f>IF(G1137&gt;NORMA!$P$12,"NO CUMPLE","CUMPLE")</f>
        <v>CUMPLE</v>
      </c>
      <c r="V1137" s="51" t="str">
        <f>IF(H1137&gt;NORMA!$P$13,"NO CUMPLE","CUMPLE")</f>
        <v>CUMPLE</v>
      </c>
      <c r="W1137" s="51" t="str">
        <f>IF(O1137&gt;NORMA!$P$14,"NO CUMPLE","CUMPLE")</f>
        <v>NO CUMPLE</v>
      </c>
      <c r="X1137" s="51" t="str">
        <f>IF(AND(N1137&gt;=NORMA!$Q$4, N1137&lt;=NORMA!$R$4),"CUMPLE","NO CUMPLE")</f>
        <v>CUMPLE</v>
      </c>
      <c r="Y1137" s="51" t="str">
        <f>IF(I1137&gt;NORMA!$P$16,"NO CUMPLE","CUMPLE")</f>
        <v>NO CUMPLE</v>
      </c>
      <c r="Z1137" s="51" t="str">
        <f>IF($M1137&lt;NORMA!$P$23,"NO CUMPLE","CUMPLE")</f>
        <v>CUMPLE</v>
      </c>
      <c r="AA1137" s="51" t="str">
        <f>IF($E1137&gt;NORMA!$P$24,"NO CUMPLE","CUMPLE")</f>
        <v>NO CUMPLE</v>
      </c>
      <c r="AB1137" s="51" t="str">
        <f>IF($F1137&gt;NORMA!$P$25,"NO CUMPLE","CUMPLE")</f>
        <v>NO CUMPLE</v>
      </c>
      <c r="AC1137" s="51" t="str">
        <f>IF($K1137&gt;NORMA!$P$26,"NO CUMPLE","CUMPLE")</f>
        <v>NO CUMPLE</v>
      </c>
      <c r="AD1137" s="51" t="str">
        <f>IF($J1137&gt;NORMA!$P$27,"NO CUMPLE","CUMPLE")</f>
        <v>CUMPLE</v>
      </c>
      <c r="AE1137" s="51" t="str">
        <f>IF($G1137&gt;NORMA!$P$28,"NO CUMPLE","CUMPLE")</f>
        <v>NO CUMPLE</v>
      </c>
      <c r="AF1137" s="51" t="str">
        <f>IF($H1137&gt;NORMA!$P$29,"NO CUMPLE","CUMPLE")</f>
        <v>NO CUMPLE</v>
      </c>
      <c r="AG1137" s="51" t="str">
        <f>IF($O1137&gt;NORMA!$P$30,"NO CUMPLE","CUMPLE")</f>
        <v>NO CUMPLE</v>
      </c>
      <c r="AH1137" s="51" t="str">
        <f>IF(AND($N1137&gt;=NORMA!$R$18, $N1137&lt;=NORMA!$S$18),"CUMPLE","NO CUMPLE")</f>
        <v>CUMPLE</v>
      </c>
      <c r="AI1137" s="51" t="str">
        <f>IF($I1137&gt;NORMA!$P$32,"NO CUMPLE","CUMPLE")</f>
        <v>NO CUMPLE</v>
      </c>
    </row>
    <row r="1138" spans="1:35" ht="14.25" customHeight="1" x14ac:dyDescent="0.35">
      <c r="A1138" s="213" t="s">
        <v>122</v>
      </c>
      <c r="B1138" s="217" t="s">
        <v>123</v>
      </c>
      <c r="C1138" s="240">
        <v>41205</v>
      </c>
      <c r="D1138" s="251">
        <v>4.1666666666666699E-2</v>
      </c>
      <c r="E1138" s="246">
        <v>99.5</v>
      </c>
      <c r="F1138" s="246">
        <v>366</v>
      </c>
      <c r="G1138" s="246">
        <v>262</v>
      </c>
      <c r="H1138" s="246">
        <v>37</v>
      </c>
      <c r="I1138" s="247">
        <v>5.04</v>
      </c>
      <c r="J1138" s="248">
        <v>3.45</v>
      </c>
      <c r="K1138" s="218">
        <v>31.373000000000001</v>
      </c>
      <c r="L1138" s="248">
        <v>11.693289366666701</v>
      </c>
      <c r="M1138" s="249">
        <v>0.74</v>
      </c>
      <c r="N1138" s="249">
        <v>8.0299999999999994</v>
      </c>
      <c r="O1138" s="250">
        <v>14000000</v>
      </c>
      <c r="P1138" s="51" t="str">
        <f>IF(M1138&lt;NORMA!$P$7,"NO CUMPLE","CUMPLE")</f>
        <v>CUMPLE</v>
      </c>
      <c r="Q1138" s="51" t="str">
        <f>IF(E1138&gt;NORMA!$P$8,"NO CUMPLE","CUMPLE")</f>
        <v>CUMPLE</v>
      </c>
      <c r="R1138" s="51" t="str">
        <f>IF(F1138&gt;NORMA!$P$9,"NO CUMPLE","CUMPLE")</f>
        <v>CUMPLE</v>
      </c>
      <c r="S1138" s="51" t="str">
        <f>IF(K1138&gt;NORMA!$P$10,"NO CUMPLE","CUMPLE")</f>
        <v>CUMPLE</v>
      </c>
      <c r="T1138" s="51" t="str">
        <f>IF(J1138&gt;NORMA!$P$11,"NO CUMPLE","CUMPLE")</f>
        <v>CUMPLE</v>
      </c>
      <c r="U1138" s="51" t="str">
        <f>IF(G1138&gt;NORMA!$P$12,"NO CUMPLE","CUMPLE")</f>
        <v>CUMPLE</v>
      </c>
      <c r="V1138" s="51" t="str">
        <f>IF(H1138&gt;NORMA!$P$13,"NO CUMPLE","CUMPLE")</f>
        <v>CUMPLE</v>
      </c>
      <c r="W1138" s="51" t="str">
        <f>IF(O1138&gt;NORMA!$P$14,"NO CUMPLE","CUMPLE")</f>
        <v>NO CUMPLE</v>
      </c>
      <c r="X1138" s="51" t="str">
        <f>IF(AND(N1138&gt;=NORMA!$Q$4, N1138&lt;=NORMA!$R$4),"CUMPLE","NO CUMPLE")</f>
        <v>CUMPLE</v>
      </c>
      <c r="Y1138" s="51" t="str">
        <f>IF(I1138&gt;NORMA!$P$16,"NO CUMPLE","CUMPLE")</f>
        <v>NO CUMPLE</v>
      </c>
      <c r="Z1138" s="51" t="str">
        <f>IF($M1138&lt;NORMA!$P$23,"NO CUMPLE","CUMPLE")</f>
        <v>CUMPLE</v>
      </c>
      <c r="AA1138" s="51" t="str">
        <f>IF($E1138&gt;NORMA!$P$24,"NO CUMPLE","CUMPLE")</f>
        <v>NO CUMPLE</v>
      </c>
      <c r="AB1138" s="51" t="str">
        <f>IF($F1138&gt;NORMA!$P$25,"NO CUMPLE","CUMPLE")</f>
        <v>NO CUMPLE</v>
      </c>
      <c r="AC1138" s="51" t="str">
        <f>IF($K1138&gt;NORMA!$P$26,"NO CUMPLE","CUMPLE")</f>
        <v>NO CUMPLE</v>
      </c>
      <c r="AD1138" s="51" t="str">
        <f>IF($J1138&gt;NORMA!$P$27,"NO CUMPLE","CUMPLE")</f>
        <v>NO CUMPLE</v>
      </c>
      <c r="AE1138" s="51" t="str">
        <f>IF($G1138&gt;NORMA!$P$28,"NO CUMPLE","CUMPLE")</f>
        <v>NO CUMPLE</v>
      </c>
      <c r="AF1138" s="51" t="str">
        <f>IF($H1138&gt;NORMA!$P$29,"NO CUMPLE","CUMPLE")</f>
        <v>NO CUMPLE</v>
      </c>
      <c r="AG1138" s="51" t="str">
        <f>IF($O1138&gt;NORMA!$P$30,"NO CUMPLE","CUMPLE")</f>
        <v>NO CUMPLE</v>
      </c>
      <c r="AH1138" s="51" t="str">
        <f>IF(AND($N1138&gt;=NORMA!$R$18, $N1138&lt;=NORMA!$S$18),"CUMPLE","NO CUMPLE")</f>
        <v>CUMPLE</v>
      </c>
      <c r="AI1138" s="51" t="str">
        <f>IF($I1138&gt;NORMA!$P$32,"NO CUMPLE","CUMPLE")</f>
        <v>NO CUMPLE</v>
      </c>
    </row>
    <row r="1139" spans="1:35" ht="14.25" customHeight="1" x14ac:dyDescent="0.35">
      <c r="A1139" s="213" t="s">
        <v>125</v>
      </c>
      <c r="B1139" s="217" t="s">
        <v>123</v>
      </c>
      <c r="C1139" s="240">
        <v>41213</v>
      </c>
      <c r="D1139" s="251">
        <v>4.1666666666666699E-2</v>
      </c>
      <c r="E1139" s="246">
        <v>141</v>
      </c>
      <c r="F1139" s="246">
        <v>386</v>
      </c>
      <c r="G1139" s="246">
        <v>162</v>
      </c>
      <c r="H1139" s="246">
        <v>55</v>
      </c>
      <c r="I1139" s="247">
        <v>6.86</v>
      </c>
      <c r="J1139" s="248">
        <v>4.76</v>
      </c>
      <c r="K1139" s="218">
        <v>44.048999999999999</v>
      </c>
      <c r="L1139" s="248">
        <v>5.0011374458333302</v>
      </c>
      <c r="M1139" s="249">
        <v>0.43</v>
      </c>
      <c r="N1139" s="249">
        <v>8.52</v>
      </c>
      <c r="O1139" s="250">
        <v>72000000</v>
      </c>
      <c r="P1139" s="51" t="str">
        <f>IF(M1139&lt;NORMA!$P$7,"NO CUMPLE","CUMPLE")</f>
        <v>NO CUMPLE</v>
      </c>
      <c r="Q1139" s="51" t="str">
        <f>IF(E1139&gt;NORMA!$P$8,"NO CUMPLE","CUMPLE")</f>
        <v>CUMPLE</v>
      </c>
      <c r="R1139" s="51" t="str">
        <f>IF(F1139&gt;NORMA!$P$9,"NO CUMPLE","CUMPLE")</f>
        <v>CUMPLE</v>
      </c>
      <c r="S1139" s="51" t="str">
        <f>IF(K1139&gt;NORMA!$P$10,"NO CUMPLE","CUMPLE")</f>
        <v>CUMPLE</v>
      </c>
      <c r="T1139" s="51" t="str">
        <f>IF(J1139&gt;NORMA!$P$11,"NO CUMPLE","CUMPLE")</f>
        <v>CUMPLE</v>
      </c>
      <c r="U1139" s="51" t="str">
        <f>IF(G1139&gt;NORMA!$P$12,"NO CUMPLE","CUMPLE")</f>
        <v>CUMPLE</v>
      </c>
      <c r="V1139" s="51" t="str">
        <f>IF(H1139&gt;NORMA!$P$13,"NO CUMPLE","CUMPLE")</f>
        <v>NO CUMPLE</v>
      </c>
      <c r="W1139" s="51" t="str">
        <f>IF(O1139&gt;NORMA!$P$14,"NO CUMPLE","CUMPLE")</f>
        <v>NO CUMPLE</v>
      </c>
      <c r="X1139" s="51" t="str">
        <f>IF(AND(N1139&gt;=NORMA!$Q$4, N1139&lt;=NORMA!$R$4),"CUMPLE","NO CUMPLE")</f>
        <v>CUMPLE</v>
      </c>
      <c r="Y1139" s="51" t="str">
        <f>IF(I1139&gt;NORMA!$P$16,"NO CUMPLE","CUMPLE")</f>
        <v>NO CUMPLE</v>
      </c>
      <c r="Z1139" s="51" t="str">
        <f>IF($M1139&lt;NORMA!$P$23,"NO CUMPLE","CUMPLE")</f>
        <v>CUMPLE</v>
      </c>
      <c r="AA1139" s="51" t="str">
        <f>IF($E1139&gt;NORMA!$P$24,"NO CUMPLE","CUMPLE")</f>
        <v>NO CUMPLE</v>
      </c>
      <c r="AB1139" s="51" t="str">
        <f>IF($F1139&gt;NORMA!$P$25,"NO CUMPLE","CUMPLE")</f>
        <v>NO CUMPLE</v>
      </c>
      <c r="AC1139" s="51" t="str">
        <f>IF($K1139&gt;NORMA!$P$26,"NO CUMPLE","CUMPLE")</f>
        <v>NO CUMPLE</v>
      </c>
      <c r="AD1139" s="51" t="str">
        <f>IF($J1139&gt;NORMA!$P$27,"NO CUMPLE","CUMPLE")</f>
        <v>NO CUMPLE</v>
      </c>
      <c r="AE1139" s="51" t="str">
        <f>IF($G1139&gt;NORMA!$P$28,"NO CUMPLE","CUMPLE")</f>
        <v>NO CUMPLE</v>
      </c>
      <c r="AF1139" s="51" t="str">
        <f>IF($H1139&gt;NORMA!$P$29,"NO CUMPLE","CUMPLE")</f>
        <v>NO CUMPLE</v>
      </c>
      <c r="AG1139" s="51" t="str">
        <f>IF($O1139&gt;NORMA!$P$30,"NO CUMPLE","CUMPLE")</f>
        <v>NO CUMPLE</v>
      </c>
      <c r="AH1139" s="51" t="str">
        <f>IF(AND($N1139&gt;=NORMA!$R$18, $N1139&lt;=NORMA!$S$18),"CUMPLE","NO CUMPLE")</f>
        <v>NO CUMPLE</v>
      </c>
      <c r="AI1139" s="51" t="str">
        <f>IF($I1139&gt;NORMA!$P$32,"NO CUMPLE","CUMPLE")</f>
        <v>NO CUMPLE</v>
      </c>
    </row>
    <row r="1140" spans="1:35" ht="14.25" customHeight="1" x14ac:dyDescent="0.35">
      <c r="A1140" s="213" t="s">
        <v>121</v>
      </c>
      <c r="B1140" s="272" t="s">
        <v>123</v>
      </c>
      <c r="C1140" s="240">
        <v>41220</v>
      </c>
      <c r="D1140" s="251">
        <v>0.58333333333333304</v>
      </c>
      <c r="E1140" s="246">
        <v>35.6</v>
      </c>
      <c r="F1140" s="246">
        <v>100</v>
      </c>
      <c r="G1140" s="246">
        <v>43</v>
      </c>
      <c r="H1140" s="246">
        <v>9.9</v>
      </c>
      <c r="I1140" s="247">
        <v>1.44</v>
      </c>
      <c r="J1140" s="248">
        <v>1.52</v>
      </c>
      <c r="K1140" s="218">
        <v>13.202999999999999</v>
      </c>
      <c r="L1140" s="248">
        <v>1.8760208194444401</v>
      </c>
      <c r="M1140" s="249">
        <v>0.23</v>
      </c>
      <c r="N1140" s="249">
        <v>7.32</v>
      </c>
      <c r="O1140" s="250">
        <v>9100</v>
      </c>
      <c r="P1140" s="51" t="str">
        <f>IF(M1140&lt;NORMA!$P$7,"NO CUMPLE","CUMPLE")</f>
        <v>NO CUMPLE</v>
      </c>
      <c r="Q1140" s="51" t="str">
        <f>IF(E1140&gt;NORMA!$P$8,"NO CUMPLE","CUMPLE")</f>
        <v>CUMPLE</v>
      </c>
      <c r="R1140" s="51" t="str">
        <f>IF(F1140&gt;NORMA!$P$9,"NO CUMPLE","CUMPLE")</f>
        <v>CUMPLE</v>
      </c>
      <c r="S1140" s="51" t="str">
        <f>IF(K1140&gt;NORMA!$P$10,"NO CUMPLE","CUMPLE")</f>
        <v>CUMPLE</v>
      </c>
      <c r="T1140" s="51" t="str">
        <f>IF(J1140&gt;NORMA!$P$11,"NO CUMPLE","CUMPLE")</f>
        <v>CUMPLE</v>
      </c>
      <c r="U1140" s="51" t="str">
        <f>IF(G1140&gt;NORMA!$P$12,"NO CUMPLE","CUMPLE")</f>
        <v>CUMPLE</v>
      </c>
      <c r="V1140" s="51" t="str">
        <f>IF(H1140&gt;NORMA!$P$13,"NO CUMPLE","CUMPLE")</f>
        <v>CUMPLE</v>
      </c>
      <c r="W1140" s="51" t="str">
        <f>IF(O1140&gt;NORMA!$P$14,"NO CUMPLE","CUMPLE")</f>
        <v>CUMPLE</v>
      </c>
      <c r="X1140" s="51" t="str">
        <f>IF(AND(N1140&gt;=NORMA!$Q$4, N1140&lt;=NORMA!$R$4),"CUMPLE","NO CUMPLE")</f>
        <v>CUMPLE</v>
      </c>
      <c r="Y1140" s="51" t="str">
        <f>IF(I1140&gt;NORMA!$P$16,"NO CUMPLE","CUMPLE")</f>
        <v>CUMPLE</v>
      </c>
      <c r="Z1140" s="51" t="str">
        <f>IF($M1140&lt;NORMA!$P$23,"NO CUMPLE","CUMPLE")</f>
        <v>CUMPLE</v>
      </c>
      <c r="AA1140" s="51" t="str">
        <f>IF($E1140&gt;NORMA!$P$24,"NO CUMPLE","CUMPLE")</f>
        <v>NO CUMPLE</v>
      </c>
      <c r="AB1140" s="51" t="str">
        <f>IF($F1140&gt;NORMA!$P$25,"NO CUMPLE","CUMPLE")</f>
        <v>NO CUMPLE</v>
      </c>
      <c r="AC1140" s="51" t="str">
        <f>IF($K1140&gt;NORMA!$P$26,"NO CUMPLE","CUMPLE")</f>
        <v>NO CUMPLE</v>
      </c>
      <c r="AD1140" s="51" t="str">
        <f>IF($J1140&gt;NORMA!$P$27,"NO CUMPLE","CUMPLE")</f>
        <v>CUMPLE</v>
      </c>
      <c r="AE1140" s="51" t="str">
        <f>IF($G1140&gt;NORMA!$P$28,"NO CUMPLE","CUMPLE")</f>
        <v>CUMPLE</v>
      </c>
      <c r="AF1140" s="51" t="str">
        <f>IF($H1140&gt;NORMA!$P$29,"NO CUMPLE","CUMPLE")</f>
        <v>CUMPLE</v>
      </c>
      <c r="AG1140" s="51" t="str">
        <f>IF($O1140&gt;NORMA!$P$30,"NO CUMPLE","CUMPLE")</f>
        <v>CUMPLE</v>
      </c>
      <c r="AH1140" s="51" t="str">
        <f>IF(AND($N1140&gt;=NORMA!$R$18, $N1140&lt;=NORMA!$S$18),"CUMPLE","NO CUMPLE")</f>
        <v>CUMPLE</v>
      </c>
      <c r="AI1140" s="51" t="str">
        <f>IF($I1140&gt;NORMA!$P$32,"NO CUMPLE","CUMPLE")</f>
        <v>NO CUMPLE</v>
      </c>
    </row>
    <row r="1141" spans="1:35" ht="14.25" customHeight="1" x14ac:dyDescent="0.35">
      <c r="A1141" s="213" t="s">
        <v>124</v>
      </c>
      <c r="B1141" s="217" t="s">
        <v>123</v>
      </c>
      <c r="C1141" s="240">
        <v>41221</v>
      </c>
      <c r="D1141" s="251">
        <v>0.58333333333333304</v>
      </c>
      <c r="E1141" s="246">
        <v>216</v>
      </c>
      <c r="F1141" s="246">
        <v>615</v>
      </c>
      <c r="G1141" s="246">
        <v>210</v>
      </c>
      <c r="H1141" s="246">
        <v>107</v>
      </c>
      <c r="I1141" s="247">
        <v>8.91</v>
      </c>
      <c r="J1141" s="248">
        <v>10.9</v>
      </c>
      <c r="K1141" s="218">
        <v>61.908000000000001</v>
      </c>
      <c r="L1141" s="248">
        <v>3.604879575</v>
      </c>
      <c r="M1141" s="249">
        <v>0.54</v>
      </c>
      <c r="N1141" s="249">
        <v>8.23</v>
      </c>
      <c r="O1141" s="250">
        <v>110000000</v>
      </c>
      <c r="P1141" s="51" t="str">
        <f>IF(M1141&lt;NORMA!$P$7,"NO CUMPLE","CUMPLE")</f>
        <v>CUMPLE</v>
      </c>
      <c r="Q1141" s="51" t="str">
        <f>IF(E1141&gt;NORMA!$P$8,"NO CUMPLE","CUMPLE")</f>
        <v>CUMPLE</v>
      </c>
      <c r="R1141" s="51" t="str">
        <f>IF(F1141&gt;NORMA!$P$9,"NO CUMPLE","CUMPLE")</f>
        <v>NO CUMPLE</v>
      </c>
      <c r="S1141" s="51" t="str">
        <f>IF(K1141&gt;NORMA!$P$10,"NO CUMPLE","CUMPLE")</f>
        <v>NO CUMPLE</v>
      </c>
      <c r="T1141" s="51" t="str">
        <f>IF(J1141&gt;NORMA!$P$11,"NO CUMPLE","CUMPLE")</f>
        <v>NO CUMPLE</v>
      </c>
      <c r="U1141" s="51" t="str">
        <f>IF(G1141&gt;NORMA!$P$12,"NO CUMPLE","CUMPLE")</f>
        <v>CUMPLE</v>
      </c>
      <c r="V1141" s="51" t="str">
        <f>IF(H1141&gt;NORMA!$P$13,"NO CUMPLE","CUMPLE")</f>
        <v>NO CUMPLE</v>
      </c>
      <c r="W1141" s="51" t="str">
        <f>IF(O1141&gt;NORMA!$P$14,"NO CUMPLE","CUMPLE")</f>
        <v>NO CUMPLE</v>
      </c>
      <c r="X1141" s="51" t="str">
        <f>IF(AND(N1141&gt;=NORMA!$Q$4, N1141&lt;=NORMA!$R$4),"CUMPLE","NO CUMPLE")</f>
        <v>CUMPLE</v>
      </c>
      <c r="Y1141" s="51" t="str">
        <f>IF(I1141&gt;NORMA!$P$16,"NO CUMPLE","CUMPLE")</f>
        <v>NO CUMPLE</v>
      </c>
      <c r="Z1141" s="51" t="str">
        <f>IF($M1141&lt;NORMA!$P$23,"NO CUMPLE","CUMPLE")</f>
        <v>CUMPLE</v>
      </c>
      <c r="AA1141" s="51" t="str">
        <f>IF($E1141&gt;NORMA!$P$24,"NO CUMPLE","CUMPLE")</f>
        <v>NO CUMPLE</v>
      </c>
      <c r="AB1141" s="51" t="str">
        <f>IF($F1141&gt;NORMA!$P$25,"NO CUMPLE","CUMPLE")</f>
        <v>NO CUMPLE</v>
      </c>
      <c r="AC1141" s="51" t="str">
        <f>IF($K1141&gt;NORMA!$P$26,"NO CUMPLE","CUMPLE")</f>
        <v>NO CUMPLE</v>
      </c>
      <c r="AD1141" s="51" t="str">
        <f>IF($J1141&gt;NORMA!$P$27,"NO CUMPLE","CUMPLE")</f>
        <v>NO CUMPLE</v>
      </c>
      <c r="AE1141" s="51" t="str">
        <f>IF($G1141&gt;NORMA!$P$28,"NO CUMPLE","CUMPLE")</f>
        <v>NO CUMPLE</v>
      </c>
      <c r="AF1141" s="51" t="str">
        <f>IF($H1141&gt;NORMA!$P$29,"NO CUMPLE","CUMPLE")</f>
        <v>NO CUMPLE</v>
      </c>
      <c r="AG1141" s="51" t="str">
        <f>IF($O1141&gt;NORMA!$P$30,"NO CUMPLE","CUMPLE")</f>
        <v>NO CUMPLE</v>
      </c>
      <c r="AH1141" s="51" t="str">
        <f>IF(AND($N1141&gt;=NORMA!$R$18, $N1141&lt;=NORMA!$S$18),"CUMPLE","NO CUMPLE")</f>
        <v>CUMPLE</v>
      </c>
      <c r="AI1141" s="51" t="str">
        <f>IF($I1141&gt;NORMA!$P$32,"NO CUMPLE","CUMPLE")</f>
        <v>NO CUMPLE</v>
      </c>
    </row>
    <row r="1142" spans="1:35" ht="14.25" customHeight="1" x14ac:dyDescent="0.35">
      <c r="A1142" s="213" t="s">
        <v>125</v>
      </c>
      <c r="B1142" s="217" t="s">
        <v>123</v>
      </c>
      <c r="C1142" s="240">
        <v>41221</v>
      </c>
      <c r="D1142" s="251">
        <v>0.47916666666666702</v>
      </c>
      <c r="E1142" s="246">
        <v>206</v>
      </c>
      <c r="F1142" s="246">
        <v>631</v>
      </c>
      <c r="G1142" s="246">
        <v>225</v>
      </c>
      <c r="H1142" s="246">
        <v>62</v>
      </c>
      <c r="I1142" s="247">
        <v>4.75</v>
      </c>
      <c r="J1142" s="248">
        <v>6.5</v>
      </c>
      <c r="K1142" s="218">
        <v>45.125999999999998</v>
      </c>
      <c r="L1142" s="248">
        <v>3.4409702333333301</v>
      </c>
      <c r="M1142" s="249">
        <v>0.24</v>
      </c>
      <c r="N1142" s="249">
        <v>7.99</v>
      </c>
      <c r="O1142" s="250">
        <v>43000000</v>
      </c>
      <c r="P1142" s="51" t="str">
        <f>IF(M1142&lt;NORMA!$P$7,"NO CUMPLE","CUMPLE")</f>
        <v>NO CUMPLE</v>
      </c>
      <c r="Q1142" s="51" t="str">
        <f>IF(E1142&gt;NORMA!$P$8,"NO CUMPLE","CUMPLE")</f>
        <v>CUMPLE</v>
      </c>
      <c r="R1142" s="51" t="str">
        <f>IF(F1142&gt;NORMA!$P$9,"NO CUMPLE","CUMPLE")</f>
        <v>NO CUMPLE</v>
      </c>
      <c r="S1142" s="51" t="str">
        <f>IF(K1142&gt;NORMA!$P$10,"NO CUMPLE","CUMPLE")</f>
        <v>CUMPLE</v>
      </c>
      <c r="T1142" s="51" t="str">
        <f>IF(J1142&gt;NORMA!$P$11,"NO CUMPLE","CUMPLE")</f>
        <v>CUMPLE</v>
      </c>
      <c r="U1142" s="51" t="str">
        <f>IF(G1142&gt;NORMA!$P$12,"NO CUMPLE","CUMPLE")</f>
        <v>CUMPLE</v>
      </c>
      <c r="V1142" s="51" t="str">
        <f>IF(H1142&gt;NORMA!$P$13,"NO CUMPLE","CUMPLE")</f>
        <v>NO CUMPLE</v>
      </c>
      <c r="W1142" s="51" t="str">
        <f>IF(O1142&gt;NORMA!$P$14,"NO CUMPLE","CUMPLE")</f>
        <v>NO CUMPLE</v>
      </c>
      <c r="X1142" s="51" t="str">
        <f>IF(AND(N1142&gt;=NORMA!$Q$4, N1142&lt;=NORMA!$R$4),"CUMPLE","NO CUMPLE")</f>
        <v>CUMPLE</v>
      </c>
      <c r="Y1142" s="51" t="str">
        <f>IF(I1142&gt;NORMA!$P$16,"NO CUMPLE","CUMPLE")</f>
        <v>NO CUMPLE</v>
      </c>
      <c r="Z1142" s="51" t="str">
        <f>IF($M1142&lt;NORMA!$P$23,"NO CUMPLE","CUMPLE")</f>
        <v>CUMPLE</v>
      </c>
      <c r="AA1142" s="51" t="str">
        <f>IF($E1142&gt;NORMA!$P$24,"NO CUMPLE","CUMPLE")</f>
        <v>NO CUMPLE</v>
      </c>
      <c r="AB1142" s="51" t="str">
        <f>IF($F1142&gt;NORMA!$P$25,"NO CUMPLE","CUMPLE")</f>
        <v>NO CUMPLE</v>
      </c>
      <c r="AC1142" s="51" t="str">
        <f>IF($K1142&gt;NORMA!$P$26,"NO CUMPLE","CUMPLE")</f>
        <v>NO CUMPLE</v>
      </c>
      <c r="AD1142" s="51" t="str">
        <f>IF($J1142&gt;NORMA!$P$27,"NO CUMPLE","CUMPLE")</f>
        <v>NO CUMPLE</v>
      </c>
      <c r="AE1142" s="51" t="str">
        <f>IF($G1142&gt;NORMA!$P$28,"NO CUMPLE","CUMPLE")</f>
        <v>NO CUMPLE</v>
      </c>
      <c r="AF1142" s="51" t="str">
        <f>IF($H1142&gt;NORMA!$P$29,"NO CUMPLE","CUMPLE")</f>
        <v>NO CUMPLE</v>
      </c>
      <c r="AG1142" s="51" t="str">
        <f>IF($O1142&gt;NORMA!$P$30,"NO CUMPLE","CUMPLE")</f>
        <v>NO CUMPLE</v>
      </c>
      <c r="AH1142" s="51" t="str">
        <f>IF(AND($N1142&gt;=NORMA!$R$18, $N1142&lt;=NORMA!$S$18),"CUMPLE","NO CUMPLE")</f>
        <v>CUMPLE</v>
      </c>
      <c r="AI1142" s="51" t="str">
        <f>IF($I1142&gt;NORMA!$P$32,"NO CUMPLE","CUMPLE")</f>
        <v>NO CUMPLE</v>
      </c>
    </row>
    <row r="1143" spans="1:35" ht="14.25" customHeight="1" x14ac:dyDescent="0.35">
      <c r="A1143" s="213" t="s">
        <v>122</v>
      </c>
      <c r="B1143" s="217" t="s">
        <v>123</v>
      </c>
      <c r="C1143" s="240">
        <v>41222</v>
      </c>
      <c r="D1143" s="251">
        <v>0.54166666666666696</v>
      </c>
      <c r="E1143" s="246">
        <v>170</v>
      </c>
      <c r="F1143" s="246">
        <v>425</v>
      </c>
      <c r="G1143" s="246">
        <v>152</v>
      </c>
      <c r="H1143" s="246">
        <v>58</v>
      </c>
      <c r="I1143" s="247">
        <v>5.0599999999999996</v>
      </c>
      <c r="J1143" s="248">
        <v>5.41</v>
      </c>
      <c r="K1143" s="218">
        <v>51.177</v>
      </c>
      <c r="L1143" s="248">
        <v>3.9717359583333298</v>
      </c>
      <c r="M1143" s="249">
        <v>1.1299999999999999</v>
      </c>
      <c r="N1143" s="249">
        <v>7.73</v>
      </c>
      <c r="O1143" s="250">
        <v>20000000</v>
      </c>
      <c r="P1143" s="51" t="str">
        <f>IF(M1143&lt;NORMA!$P$7,"NO CUMPLE","CUMPLE")</f>
        <v>CUMPLE</v>
      </c>
      <c r="Q1143" s="51" t="str">
        <f>IF(E1143&gt;NORMA!$P$8,"NO CUMPLE","CUMPLE")</f>
        <v>CUMPLE</v>
      </c>
      <c r="R1143" s="51" t="str">
        <f>IF(F1143&gt;NORMA!$P$9,"NO CUMPLE","CUMPLE")</f>
        <v>CUMPLE</v>
      </c>
      <c r="S1143" s="51" t="str">
        <f>IF(K1143&gt;NORMA!$P$10,"NO CUMPLE","CUMPLE")</f>
        <v>NO CUMPLE</v>
      </c>
      <c r="T1143" s="51" t="str">
        <f>IF(J1143&gt;NORMA!$P$11,"NO CUMPLE","CUMPLE")</f>
        <v>CUMPLE</v>
      </c>
      <c r="U1143" s="51" t="str">
        <f>IF(G1143&gt;NORMA!$P$12,"NO CUMPLE","CUMPLE")</f>
        <v>CUMPLE</v>
      </c>
      <c r="V1143" s="51" t="str">
        <f>IF(H1143&gt;NORMA!$P$13,"NO CUMPLE","CUMPLE")</f>
        <v>NO CUMPLE</v>
      </c>
      <c r="W1143" s="51" t="str">
        <f>IF(O1143&gt;NORMA!$P$14,"NO CUMPLE","CUMPLE")</f>
        <v>NO CUMPLE</v>
      </c>
      <c r="X1143" s="51" t="str">
        <f>IF(AND(N1143&gt;=NORMA!$Q$4, N1143&lt;=NORMA!$R$4),"CUMPLE","NO CUMPLE")</f>
        <v>CUMPLE</v>
      </c>
      <c r="Y1143" s="51" t="str">
        <f>IF(I1143&gt;NORMA!$P$16,"NO CUMPLE","CUMPLE")</f>
        <v>NO CUMPLE</v>
      </c>
      <c r="Z1143" s="51" t="str">
        <f>IF($M1143&lt;NORMA!$P$23,"NO CUMPLE","CUMPLE")</f>
        <v>CUMPLE</v>
      </c>
      <c r="AA1143" s="51" t="str">
        <f>IF($E1143&gt;NORMA!$P$24,"NO CUMPLE","CUMPLE")</f>
        <v>NO CUMPLE</v>
      </c>
      <c r="AB1143" s="51" t="str">
        <f>IF($F1143&gt;NORMA!$P$25,"NO CUMPLE","CUMPLE")</f>
        <v>NO CUMPLE</v>
      </c>
      <c r="AC1143" s="51" t="str">
        <f>IF($K1143&gt;NORMA!$P$26,"NO CUMPLE","CUMPLE")</f>
        <v>NO CUMPLE</v>
      </c>
      <c r="AD1143" s="51" t="str">
        <f>IF($J1143&gt;NORMA!$P$27,"NO CUMPLE","CUMPLE")</f>
        <v>NO CUMPLE</v>
      </c>
      <c r="AE1143" s="51" t="str">
        <f>IF($G1143&gt;NORMA!$P$28,"NO CUMPLE","CUMPLE")</f>
        <v>NO CUMPLE</v>
      </c>
      <c r="AF1143" s="51" t="str">
        <f>IF($H1143&gt;NORMA!$P$29,"NO CUMPLE","CUMPLE")</f>
        <v>NO CUMPLE</v>
      </c>
      <c r="AG1143" s="51" t="str">
        <f>IF($O1143&gt;NORMA!$P$30,"NO CUMPLE","CUMPLE")</f>
        <v>NO CUMPLE</v>
      </c>
      <c r="AH1143" s="51" t="str">
        <f>IF(AND($N1143&gt;=NORMA!$R$18, $N1143&lt;=NORMA!$S$18),"CUMPLE","NO CUMPLE")</f>
        <v>CUMPLE</v>
      </c>
      <c r="AI1143" s="51" t="str">
        <f>IF($I1143&gt;NORMA!$P$32,"NO CUMPLE","CUMPLE")</f>
        <v>NO CUMPLE</v>
      </c>
    </row>
    <row r="1144" spans="1:35" ht="14.25" customHeight="1" x14ac:dyDescent="0.35">
      <c r="A1144" s="256" t="s">
        <v>121</v>
      </c>
      <c r="B1144" s="272" t="s">
        <v>123</v>
      </c>
      <c r="C1144" s="252">
        <v>41321</v>
      </c>
      <c r="D1144" s="251">
        <v>0.5</v>
      </c>
      <c r="E1144" s="246">
        <v>61</v>
      </c>
      <c r="F1144" s="246">
        <v>119</v>
      </c>
      <c r="G1144" s="246">
        <v>58</v>
      </c>
      <c r="H1144" s="245">
        <v>3.6</v>
      </c>
      <c r="I1144" s="247">
        <v>3.28</v>
      </c>
      <c r="J1144" s="248">
        <v>2.66</v>
      </c>
      <c r="K1144" s="218">
        <v>14.51</v>
      </c>
      <c r="L1144" s="248">
        <v>1.6268511291666701</v>
      </c>
      <c r="M1144" s="249">
        <v>0.21</v>
      </c>
      <c r="N1144" s="249">
        <v>7.38</v>
      </c>
      <c r="O1144" s="250">
        <v>1500000</v>
      </c>
      <c r="P1144" s="51" t="str">
        <f>IF(M1144&lt;NORMA!$P$7,"NO CUMPLE","CUMPLE")</f>
        <v>NO CUMPLE</v>
      </c>
      <c r="Q1144" s="51" t="str">
        <f>IF(E1144&gt;NORMA!$P$8,"NO CUMPLE","CUMPLE")</f>
        <v>CUMPLE</v>
      </c>
      <c r="R1144" s="51" t="str">
        <f>IF(F1144&gt;NORMA!$P$9,"NO CUMPLE","CUMPLE")</f>
        <v>CUMPLE</v>
      </c>
      <c r="S1144" s="51" t="str">
        <f>IF(K1144&gt;NORMA!$P$10,"NO CUMPLE","CUMPLE")</f>
        <v>CUMPLE</v>
      </c>
      <c r="T1144" s="51" t="str">
        <f>IF(J1144&gt;NORMA!$P$11,"NO CUMPLE","CUMPLE")</f>
        <v>CUMPLE</v>
      </c>
      <c r="U1144" s="51" t="str">
        <f>IF(G1144&gt;NORMA!$P$12,"NO CUMPLE","CUMPLE")</f>
        <v>CUMPLE</v>
      </c>
      <c r="V1144" s="51" t="str">
        <f>IF(H1144&gt;NORMA!$P$13,"NO CUMPLE","CUMPLE")</f>
        <v>CUMPLE</v>
      </c>
      <c r="W1144" s="51" t="str">
        <f>IF(O1144&gt;NORMA!$P$14,"NO CUMPLE","CUMPLE")</f>
        <v>NO CUMPLE</v>
      </c>
      <c r="X1144" s="51" t="str">
        <f>IF(AND(N1144&gt;=NORMA!$Q$4, N1144&lt;=NORMA!$R$4),"CUMPLE","NO CUMPLE")</f>
        <v>CUMPLE</v>
      </c>
      <c r="Y1144" s="51" t="str">
        <f>IF(I1144&gt;NORMA!$P$16,"NO CUMPLE","CUMPLE")</f>
        <v>NO CUMPLE</v>
      </c>
      <c r="Z1144" s="51" t="str">
        <f>IF($M1144&lt;NORMA!$P$23,"NO CUMPLE","CUMPLE")</f>
        <v>CUMPLE</v>
      </c>
      <c r="AA1144" s="51" t="str">
        <f>IF($E1144&gt;NORMA!$P$24,"NO CUMPLE","CUMPLE")</f>
        <v>NO CUMPLE</v>
      </c>
      <c r="AB1144" s="51" t="str">
        <f>IF($F1144&gt;NORMA!$P$25,"NO CUMPLE","CUMPLE")</f>
        <v>NO CUMPLE</v>
      </c>
      <c r="AC1144" s="51" t="str">
        <f>IF($K1144&gt;NORMA!$P$26,"NO CUMPLE","CUMPLE")</f>
        <v>NO CUMPLE</v>
      </c>
      <c r="AD1144" s="51" t="str">
        <f>IF($J1144&gt;NORMA!$P$27,"NO CUMPLE","CUMPLE")</f>
        <v>CUMPLE</v>
      </c>
      <c r="AE1144" s="51" t="str">
        <f>IF($G1144&gt;NORMA!$P$28,"NO CUMPLE","CUMPLE")</f>
        <v>CUMPLE</v>
      </c>
      <c r="AF1144" s="51" t="str">
        <f>IF($H1144&gt;NORMA!$P$29,"NO CUMPLE","CUMPLE")</f>
        <v>CUMPLE</v>
      </c>
      <c r="AG1144" s="51" t="str">
        <f>IF($O1144&gt;NORMA!$P$30,"NO CUMPLE","CUMPLE")</f>
        <v>NO CUMPLE</v>
      </c>
      <c r="AH1144" s="51" t="str">
        <f>IF(AND($N1144&gt;=NORMA!$R$18, $N1144&lt;=NORMA!$S$18),"CUMPLE","NO CUMPLE")</f>
        <v>CUMPLE</v>
      </c>
      <c r="AI1144" s="51" t="str">
        <f>IF($I1144&gt;NORMA!$P$32,"NO CUMPLE","CUMPLE")</f>
        <v>NO CUMPLE</v>
      </c>
    </row>
    <row r="1145" spans="1:35" ht="14.25" customHeight="1" x14ac:dyDescent="0.35">
      <c r="A1145" s="213" t="s">
        <v>124</v>
      </c>
      <c r="B1145" s="217" t="s">
        <v>123</v>
      </c>
      <c r="C1145" s="240">
        <v>41324</v>
      </c>
      <c r="D1145" s="251">
        <v>0.52083333333333304</v>
      </c>
      <c r="E1145" s="246">
        <v>353</v>
      </c>
      <c r="F1145" s="246">
        <v>865</v>
      </c>
      <c r="G1145" s="246">
        <v>580</v>
      </c>
      <c r="H1145" s="246">
        <v>285</v>
      </c>
      <c r="I1145" s="247">
        <v>3.75</v>
      </c>
      <c r="J1145" s="248">
        <v>10.3</v>
      </c>
      <c r="K1145" s="218">
        <v>88.51</v>
      </c>
      <c r="L1145" s="248">
        <v>3.0654073333333298</v>
      </c>
      <c r="M1145" s="249">
        <v>0.18</v>
      </c>
      <c r="N1145" s="249">
        <v>8.17</v>
      </c>
      <c r="O1145" s="250">
        <v>120000000</v>
      </c>
      <c r="P1145" s="51" t="str">
        <f>IF(M1145&lt;NORMA!$P$7,"NO CUMPLE","CUMPLE")</f>
        <v>NO CUMPLE</v>
      </c>
      <c r="Q1145" s="51" t="str">
        <f>IF(E1145&gt;NORMA!$P$8,"NO CUMPLE","CUMPLE")</f>
        <v>NO CUMPLE</v>
      </c>
      <c r="R1145" s="51" t="str">
        <f>IF(F1145&gt;NORMA!$P$9,"NO CUMPLE","CUMPLE")</f>
        <v>NO CUMPLE</v>
      </c>
      <c r="S1145" s="51" t="str">
        <f>IF(K1145&gt;NORMA!$P$10,"NO CUMPLE","CUMPLE")</f>
        <v>NO CUMPLE</v>
      </c>
      <c r="T1145" s="51" t="str">
        <f>IF(J1145&gt;NORMA!$P$11,"NO CUMPLE","CUMPLE")</f>
        <v>NO CUMPLE</v>
      </c>
      <c r="U1145" s="51" t="str">
        <f>IF(G1145&gt;NORMA!$P$12,"NO CUMPLE","CUMPLE")</f>
        <v>NO CUMPLE</v>
      </c>
      <c r="V1145" s="51" t="str">
        <f>IF(H1145&gt;NORMA!$P$13,"NO CUMPLE","CUMPLE")</f>
        <v>NO CUMPLE</v>
      </c>
      <c r="W1145" s="51" t="str">
        <f>IF(O1145&gt;NORMA!$P$14,"NO CUMPLE","CUMPLE")</f>
        <v>NO CUMPLE</v>
      </c>
      <c r="X1145" s="51" t="str">
        <f>IF(AND(N1145&gt;=NORMA!$Q$4, N1145&lt;=NORMA!$R$4),"CUMPLE","NO CUMPLE")</f>
        <v>CUMPLE</v>
      </c>
      <c r="Y1145" s="51" t="str">
        <f>IF(I1145&gt;NORMA!$P$16,"NO CUMPLE","CUMPLE")</f>
        <v>NO CUMPLE</v>
      </c>
      <c r="Z1145" s="51" t="str">
        <f>IF($M1145&lt;NORMA!$P$23,"NO CUMPLE","CUMPLE")</f>
        <v>CUMPLE</v>
      </c>
      <c r="AA1145" s="51" t="str">
        <f>IF($E1145&gt;NORMA!$P$24,"NO CUMPLE","CUMPLE")</f>
        <v>NO CUMPLE</v>
      </c>
      <c r="AB1145" s="51" t="str">
        <f>IF($F1145&gt;NORMA!$P$25,"NO CUMPLE","CUMPLE")</f>
        <v>NO CUMPLE</v>
      </c>
      <c r="AC1145" s="51" t="str">
        <f>IF($K1145&gt;NORMA!$P$26,"NO CUMPLE","CUMPLE")</f>
        <v>NO CUMPLE</v>
      </c>
      <c r="AD1145" s="51" t="str">
        <f>IF($J1145&gt;NORMA!$P$27,"NO CUMPLE","CUMPLE")</f>
        <v>NO CUMPLE</v>
      </c>
      <c r="AE1145" s="51" t="str">
        <f>IF($G1145&gt;NORMA!$P$28,"NO CUMPLE","CUMPLE")</f>
        <v>NO CUMPLE</v>
      </c>
      <c r="AF1145" s="51" t="str">
        <f>IF($H1145&gt;NORMA!$P$29,"NO CUMPLE","CUMPLE")</f>
        <v>NO CUMPLE</v>
      </c>
      <c r="AG1145" s="51" t="str">
        <f>IF($O1145&gt;NORMA!$P$30,"NO CUMPLE","CUMPLE")</f>
        <v>NO CUMPLE</v>
      </c>
      <c r="AH1145" s="51" t="str">
        <f>IF(AND($N1145&gt;=NORMA!$R$18, $N1145&lt;=NORMA!$S$18),"CUMPLE","NO CUMPLE")</f>
        <v>CUMPLE</v>
      </c>
      <c r="AI1145" s="51" t="str">
        <f>IF($I1145&gt;NORMA!$P$32,"NO CUMPLE","CUMPLE")</f>
        <v>NO CUMPLE</v>
      </c>
    </row>
    <row r="1146" spans="1:35" ht="14.25" customHeight="1" x14ac:dyDescent="0.35">
      <c r="A1146" s="256" t="s">
        <v>125</v>
      </c>
      <c r="B1146" s="214" t="s">
        <v>123</v>
      </c>
      <c r="C1146" s="252">
        <v>41326</v>
      </c>
      <c r="D1146" s="251">
        <v>0.25</v>
      </c>
      <c r="E1146" s="246">
        <v>223</v>
      </c>
      <c r="F1146" s="246">
        <v>733</v>
      </c>
      <c r="G1146" s="246">
        <v>203</v>
      </c>
      <c r="H1146" s="246">
        <v>48</v>
      </c>
      <c r="I1146" s="247">
        <v>5.99</v>
      </c>
      <c r="J1146" s="248">
        <v>8.91</v>
      </c>
      <c r="K1146" s="218">
        <v>79.209999999999994</v>
      </c>
      <c r="L1146" s="248">
        <v>1.9177723958333299</v>
      </c>
      <c r="M1146" s="249">
        <v>0.16</v>
      </c>
      <c r="N1146" s="249">
        <v>7.9</v>
      </c>
      <c r="O1146" s="250">
        <v>430000000</v>
      </c>
      <c r="P1146" s="51" t="str">
        <f>IF(M1146&lt;NORMA!$P$7,"NO CUMPLE","CUMPLE")</f>
        <v>NO CUMPLE</v>
      </c>
      <c r="Q1146" s="51" t="str">
        <f>IF(E1146&gt;NORMA!$P$8,"NO CUMPLE","CUMPLE")</f>
        <v>CUMPLE</v>
      </c>
      <c r="R1146" s="51" t="str">
        <f>IF(F1146&gt;NORMA!$P$9,"NO CUMPLE","CUMPLE")</f>
        <v>NO CUMPLE</v>
      </c>
      <c r="S1146" s="51" t="str">
        <f>IF(K1146&gt;NORMA!$P$10,"NO CUMPLE","CUMPLE")</f>
        <v>NO CUMPLE</v>
      </c>
      <c r="T1146" s="51" t="str">
        <f>IF(J1146&gt;NORMA!$P$11,"NO CUMPLE","CUMPLE")</f>
        <v>NO CUMPLE</v>
      </c>
      <c r="U1146" s="51" t="str">
        <f>IF(G1146&gt;NORMA!$P$12,"NO CUMPLE","CUMPLE")</f>
        <v>CUMPLE</v>
      </c>
      <c r="V1146" s="51" t="str">
        <f>IF(H1146&gt;NORMA!$P$13,"NO CUMPLE","CUMPLE")</f>
        <v>CUMPLE</v>
      </c>
      <c r="W1146" s="51" t="str">
        <f>IF(O1146&gt;NORMA!$P$14,"NO CUMPLE","CUMPLE")</f>
        <v>NO CUMPLE</v>
      </c>
      <c r="X1146" s="51" t="str">
        <f>IF(AND(N1146&gt;=NORMA!$Q$4, N1146&lt;=NORMA!$R$4),"CUMPLE","NO CUMPLE")</f>
        <v>CUMPLE</v>
      </c>
      <c r="Y1146" s="51" t="str">
        <f>IF(I1146&gt;NORMA!$P$16,"NO CUMPLE","CUMPLE")</f>
        <v>NO CUMPLE</v>
      </c>
      <c r="Z1146" s="51" t="str">
        <f>IF($M1146&lt;NORMA!$P$23,"NO CUMPLE","CUMPLE")</f>
        <v>CUMPLE</v>
      </c>
      <c r="AA1146" s="51" t="str">
        <f>IF($E1146&gt;NORMA!$P$24,"NO CUMPLE","CUMPLE")</f>
        <v>NO CUMPLE</v>
      </c>
      <c r="AB1146" s="51" t="str">
        <f>IF($F1146&gt;NORMA!$P$25,"NO CUMPLE","CUMPLE")</f>
        <v>NO CUMPLE</v>
      </c>
      <c r="AC1146" s="51" t="str">
        <f>IF($K1146&gt;NORMA!$P$26,"NO CUMPLE","CUMPLE")</f>
        <v>NO CUMPLE</v>
      </c>
      <c r="AD1146" s="51" t="str">
        <f>IF($J1146&gt;NORMA!$P$27,"NO CUMPLE","CUMPLE")</f>
        <v>NO CUMPLE</v>
      </c>
      <c r="AE1146" s="51" t="str">
        <f>IF($G1146&gt;NORMA!$P$28,"NO CUMPLE","CUMPLE")</f>
        <v>NO CUMPLE</v>
      </c>
      <c r="AF1146" s="51" t="str">
        <f>IF($H1146&gt;NORMA!$P$29,"NO CUMPLE","CUMPLE")</f>
        <v>NO CUMPLE</v>
      </c>
      <c r="AG1146" s="51" t="str">
        <f>IF($O1146&gt;NORMA!$P$30,"NO CUMPLE","CUMPLE")</f>
        <v>NO CUMPLE</v>
      </c>
      <c r="AH1146" s="51" t="str">
        <f>IF(AND($N1146&gt;=NORMA!$R$18, $N1146&lt;=NORMA!$S$18),"CUMPLE","NO CUMPLE")</f>
        <v>CUMPLE</v>
      </c>
      <c r="AI1146" s="51" t="str">
        <f>IF($I1146&gt;NORMA!$P$32,"NO CUMPLE","CUMPLE")</f>
        <v>NO CUMPLE</v>
      </c>
    </row>
    <row r="1147" spans="1:35" ht="14.25" customHeight="1" x14ac:dyDescent="0.35">
      <c r="A1147" s="256" t="s">
        <v>122</v>
      </c>
      <c r="B1147" s="214" t="s">
        <v>123</v>
      </c>
      <c r="C1147" s="252">
        <v>41328</v>
      </c>
      <c r="D1147" s="251">
        <v>0.33333333333333298</v>
      </c>
      <c r="E1147" s="246">
        <v>236</v>
      </c>
      <c r="F1147" s="246">
        <v>559</v>
      </c>
      <c r="G1147" s="246">
        <v>133</v>
      </c>
      <c r="H1147" s="246">
        <v>147</v>
      </c>
      <c r="I1147" s="247">
        <v>2.0499999999999998</v>
      </c>
      <c r="J1147" s="248">
        <v>7.5</v>
      </c>
      <c r="K1147" s="218">
        <v>60.68</v>
      </c>
      <c r="L1147" s="248">
        <v>2.2755252916666699</v>
      </c>
      <c r="M1147" s="249">
        <v>0.99</v>
      </c>
      <c r="N1147" s="249">
        <v>7.5</v>
      </c>
      <c r="O1147" s="250">
        <v>75000000</v>
      </c>
      <c r="P1147" s="51" t="str">
        <f>IF(M1147&lt;NORMA!$P$7,"NO CUMPLE","CUMPLE")</f>
        <v>CUMPLE</v>
      </c>
      <c r="Q1147" s="51" t="str">
        <f>IF(E1147&gt;NORMA!$P$8,"NO CUMPLE","CUMPLE")</f>
        <v>CUMPLE</v>
      </c>
      <c r="R1147" s="51" t="str">
        <f>IF(F1147&gt;NORMA!$P$9,"NO CUMPLE","CUMPLE")</f>
        <v>NO CUMPLE</v>
      </c>
      <c r="S1147" s="51" t="str">
        <f>IF(K1147&gt;NORMA!$P$10,"NO CUMPLE","CUMPLE")</f>
        <v>NO CUMPLE</v>
      </c>
      <c r="T1147" s="51" t="str">
        <f>IF(J1147&gt;NORMA!$P$11,"NO CUMPLE","CUMPLE")</f>
        <v>CUMPLE</v>
      </c>
      <c r="U1147" s="51" t="str">
        <f>IF(G1147&gt;NORMA!$P$12,"NO CUMPLE","CUMPLE")</f>
        <v>CUMPLE</v>
      </c>
      <c r="V1147" s="51" t="str">
        <f>IF(H1147&gt;NORMA!$P$13,"NO CUMPLE","CUMPLE")</f>
        <v>NO CUMPLE</v>
      </c>
      <c r="W1147" s="51" t="str">
        <f>IF(O1147&gt;NORMA!$P$14,"NO CUMPLE","CUMPLE")</f>
        <v>NO CUMPLE</v>
      </c>
      <c r="X1147" s="51" t="str">
        <f>IF(AND(N1147&gt;=NORMA!$Q$4, N1147&lt;=NORMA!$R$4),"CUMPLE","NO CUMPLE")</f>
        <v>CUMPLE</v>
      </c>
      <c r="Y1147" s="51" t="str">
        <f>IF(I1147&gt;NORMA!$P$16,"NO CUMPLE","CUMPLE")</f>
        <v>CUMPLE</v>
      </c>
      <c r="Z1147" s="51" t="str">
        <f>IF($M1147&lt;NORMA!$P$23,"NO CUMPLE","CUMPLE")</f>
        <v>CUMPLE</v>
      </c>
      <c r="AA1147" s="51" t="str">
        <f>IF($E1147&gt;NORMA!$P$24,"NO CUMPLE","CUMPLE")</f>
        <v>NO CUMPLE</v>
      </c>
      <c r="AB1147" s="51" t="str">
        <f>IF($F1147&gt;NORMA!$P$25,"NO CUMPLE","CUMPLE")</f>
        <v>NO CUMPLE</v>
      </c>
      <c r="AC1147" s="51" t="str">
        <f>IF($K1147&gt;NORMA!$P$26,"NO CUMPLE","CUMPLE")</f>
        <v>NO CUMPLE</v>
      </c>
      <c r="AD1147" s="51" t="str">
        <f>IF($J1147&gt;NORMA!$P$27,"NO CUMPLE","CUMPLE")</f>
        <v>NO CUMPLE</v>
      </c>
      <c r="AE1147" s="51" t="str">
        <f>IF($G1147&gt;NORMA!$P$28,"NO CUMPLE","CUMPLE")</f>
        <v>NO CUMPLE</v>
      </c>
      <c r="AF1147" s="51" t="str">
        <f>IF($H1147&gt;NORMA!$P$29,"NO CUMPLE","CUMPLE")</f>
        <v>NO CUMPLE</v>
      </c>
      <c r="AG1147" s="51" t="str">
        <f>IF($O1147&gt;NORMA!$P$30,"NO CUMPLE","CUMPLE")</f>
        <v>NO CUMPLE</v>
      </c>
      <c r="AH1147" s="51" t="str">
        <f>IF(AND($N1147&gt;=NORMA!$R$18, $N1147&lt;=NORMA!$S$18),"CUMPLE","NO CUMPLE")</f>
        <v>CUMPLE</v>
      </c>
      <c r="AI1147" s="51" t="str">
        <f>IF($I1147&gt;NORMA!$P$32,"NO CUMPLE","CUMPLE")</f>
        <v>NO CUMPLE</v>
      </c>
    </row>
    <row r="1148" spans="1:35" ht="14.25" customHeight="1" x14ac:dyDescent="0.35">
      <c r="A1148" s="256" t="s">
        <v>121</v>
      </c>
      <c r="B1148" s="272" t="s">
        <v>123</v>
      </c>
      <c r="C1148" s="252">
        <v>41341</v>
      </c>
      <c r="D1148" s="251">
        <v>0.58333333333333304</v>
      </c>
      <c r="E1148" s="246">
        <v>80.3</v>
      </c>
      <c r="F1148" s="246">
        <v>221</v>
      </c>
      <c r="G1148" s="246">
        <v>72</v>
      </c>
      <c r="H1148" s="245">
        <v>3.6</v>
      </c>
      <c r="I1148" s="247">
        <v>5.22</v>
      </c>
      <c r="J1148" s="248">
        <v>3.8</v>
      </c>
      <c r="K1148" s="218">
        <v>28.46</v>
      </c>
      <c r="L1148" s="248">
        <v>0.96135879166666705</v>
      </c>
      <c r="M1148" s="249">
        <v>0.24</v>
      </c>
      <c r="N1148" s="249">
        <v>7.45</v>
      </c>
      <c r="O1148" s="250">
        <v>3000000</v>
      </c>
      <c r="P1148" s="51" t="str">
        <f>IF(M1148&lt;NORMA!$P$7,"NO CUMPLE","CUMPLE")</f>
        <v>NO CUMPLE</v>
      </c>
      <c r="Q1148" s="51" t="str">
        <f>IF(E1148&gt;NORMA!$P$8,"NO CUMPLE","CUMPLE")</f>
        <v>CUMPLE</v>
      </c>
      <c r="R1148" s="51" t="str">
        <f>IF(F1148&gt;NORMA!$P$9,"NO CUMPLE","CUMPLE")</f>
        <v>CUMPLE</v>
      </c>
      <c r="S1148" s="51" t="str">
        <f>IF(K1148&gt;NORMA!$P$10,"NO CUMPLE","CUMPLE")</f>
        <v>CUMPLE</v>
      </c>
      <c r="T1148" s="51" t="str">
        <f>IF(J1148&gt;NORMA!$P$11,"NO CUMPLE","CUMPLE")</f>
        <v>CUMPLE</v>
      </c>
      <c r="U1148" s="51" t="str">
        <f>IF(G1148&gt;NORMA!$P$12,"NO CUMPLE","CUMPLE")</f>
        <v>CUMPLE</v>
      </c>
      <c r="V1148" s="51" t="str">
        <f>IF(H1148&gt;NORMA!$P$13,"NO CUMPLE","CUMPLE")</f>
        <v>CUMPLE</v>
      </c>
      <c r="W1148" s="51" t="str">
        <f>IF(O1148&gt;NORMA!$P$14,"NO CUMPLE","CUMPLE")</f>
        <v>NO CUMPLE</v>
      </c>
      <c r="X1148" s="51" t="str">
        <f>IF(AND(N1148&gt;=NORMA!$Q$4, N1148&lt;=NORMA!$R$4),"CUMPLE","NO CUMPLE")</f>
        <v>CUMPLE</v>
      </c>
      <c r="Y1148" s="51" t="str">
        <f>IF(I1148&gt;NORMA!$P$16,"NO CUMPLE","CUMPLE")</f>
        <v>NO CUMPLE</v>
      </c>
      <c r="Z1148" s="51" t="str">
        <f>IF($M1148&lt;NORMA!$P$23,"NO CUMPLE","CUMPLE")</f>
        <v>CUMPLE</v>
      </c>
      <c r="AA1148" s="51" t="str">
        <f>IF($E1148&gt;NORMA!$P$24,"NO CUMPLE","CUMPLE")</f>
        <v>NO CUMPLE</v>
      </c>
      <c r="AB1148" s="51" t="str">
        <f>IF($F1148&gt;NORMA!$P$25,"NO CUMPLE","CUMPLE")</f>
        <v>NO CUMPLE</v>
      </c>
      <c r="AC1148" s="51" t="str">
        <f>IF($K1148&gt;NORMA!$P$26,"NO CUMPLE","CUMPLE")</f>
        <v>NO CUMPLE</v>
      </c>
      <c r="AD1148" s="51" t="str">
        <f>IF($J1148&gt;NORMA!$P$27,"NO CUMPLE","CUMPLE")</f>
        <v>NO CUMPLE</v>
      </c>
      <c r="AE1148" s="51" t="str">
        <f>IF($G1148&gt;NORMA!$P$28,"NO CUMPLE","CUMPLE")</f>
        <v>NO CUMPLE</v>
      </c>
      <c r="AF1148" s="51" t="str">
        <f>IF($H1148&gt;NORMA!$P$29,"NO CUMPLE","CUMPLE")</f>
        <v>CUMPLE</v>
      </c>
      <c r="AG1148" s="51" t="str">
        <f>IF($O1148&gt;NORMA!$P$30,"NO CUMPLE","CUMPLE")</f>
        <v>NO CUMPLE</v>
      </c>
      <c r="AH1148" s="51" t="str">
        <f>IF(AND($N1148&gt;=NORMA!$R$18, $N1148&lt;=NORMA!$S$18),"CUMPLE","NO CUMPLE")</f>
        <v>CUMPLE</v>
      </c>
      <c r="AI1148" s="51" t="str">
        <f>IF($I1148&gt;NORMA!$P$32,"NO CUMPLE","CUMPLE")</f>
        <v>NO CUMPLE</v>
      </c>
    </row>
    <row r="1149" spans="1:35" ht="14.25" customHeight="1" x14ac:dyDescent="0.35">
      <c r="A1149" s="256" t="s">
        <v>122</v>
      </c>
      <c r="B1149" s="214" t="s">
        <v>123</v>
      </c>
      <c r="C1149" s="252">
        <v>41345</v>
      </c>
      <c r="D1149" s="251">
        <v>0.5</v>
      </c>
      <c r="E1149" s="246">
        <v>351</v>
      </c>
      <c r="F1149" s="246">
        <v>749</v>
      </c>
      <c r="G1149" s="246">
        <v>208</v>
      </c>
      <c r="H1149" s="246">
        <v>102</v>
      </c>
      <c r="I1149" s="247">
        <v>11.1</v>
      </c>
      <c r="J1149" s="248">
        <v>7.95</v>
      </c>
      <c r="K1149" s="218">
        <v>70.33</v>
      </c>
      <c r="L1149" s="248">
        <v>3.8821573833333298</v>
      </c>
      <c r="M1149" s="249">
        <v>1.5</v>
      </c>
      <c r="N1149" s="249">
        <v>7.39</v>
      </c>
      <c r="O1149" s="250">
        <v>14000000</v>
      </c>
      <c r="P1149" s="51" t="str">
        <f>IF(M1149&lt;NORMA!$P$7,"NO CUMPLE","CUMPLE")</f>
        <v>CUMPLE</v>
      </c>
      <c r="Q1149" s="51" t="str">
        <f>IF(E1149&gt;NORMA!$P$8,"NO CUMPLE","CUMPLE")</f>
        <v>NO CUMPLE</v>
      </c>
      <c r="R1149" s="51" t="str">
        <f>IF(F1149&gt;NORMA!$P$9,"NO CUMPLE","CUMPLE")</f>
        <v>NO CUMPLE</v>
      </c>
      <c r="S1149" s="51" t="str">
        <f>IF(K1149&gt;NORMA!$P$10,"NO CUMPLE","CUMPLE")</f>
        <v>NO CUMPLE</v>
      </c>
      <c r="T1149" s="51" t="str">
        <f>IF(J1149&gt;NORMA!$P$11,"NO CUMPLE","CUMPLE")</f>
        <v>CUMPLE</v>
      </c>
      <c r="U1149" s="51" t="str">
        <f>IF(G1149&gt;NORMA!$P$12,"NO CUMPLE","CUMPLE")</f>
        <v>CUMPLE</v>
      </c>
      <c r="V1149" s="51" t="str">
        <f>IF(H1149&gt;NORMA!$P$13,"NO CUMPLE","CUMPLE")</f>
        <v>NO CUMPLE</v>
      </c>
      <c r="W1149" s="51" t="str">
        <f>IF(O1149&gt;NORMA!$P$14,"NO CUMPLE","CUMPLE")</f>
        <v>NO CUMPLE</v>
      </c>
      <c r="X1149" s="51" t="str">
        <f>IF(AND(N1149&gt;=NORMA!$Q$4, N1149&lt;=NORMA!$R$4),"CUMPLE","NO CUMPLE")</f>
        <v>CUMPLE</v>
      </c>
      <c r="Y1149" s="51" t="str">
        <f>IF(I1149&gt;NORMA!$P$16,"NO CUMPLE","CUMPLE")</f>
        <v>NO CUMPLE</v>
      </c>
      <c r="Z1149" s="51" t="str">
        <f>IF($M1149&lt;NORMA!$P$23,"NO CUMPLE","CUMPLE")</f>
        <v>CUMPLE</v>
      </c>
      <c r="AA1149" s="51" t="str">
        <f>IF($E1149&gt;NORMA!$P$24,"NO CUMPLE","CUMPLE")</f>
        <v>NO CUMPLE</v>
      </c>
      <c r="AB1149" s="51" t="str">
        <f>IF($F1149&gt;NORMA!$P$25,"NO CUMPLE","CUMPLE")</f>
        <v>NO CUMPLE</v>
      </c>
      <c r="AC1149" s="51" t="str">
        <f>IF($K1149&gt;NORMA!$P$26,"NO CUMPLE","CUMPLE")</f>
        <v>NO CUMPLE</v>
      </c>
      <c r="AD1149" s="51" t="str">
        <f>IF($J1149&gt;NORMA!$P$27,"NO CUMPLE","CUMPLE")</f>
        <v>NO CUMPLE</v>
      </c>
      <c r="AE1149" s="51" t="str">
        <f>IF($G1149&gt;NORMA!$P$28,"NO CUMPLE","CUMPLE")</f>
        <v>NO CUMPLE</v>
      </c>
      <c r="AF1149" s="51" t="str">
        <f>IF($H1149&gt;NORMA!$P$29,"NO CUMPLE","CUMPLE")</f>
        <v>NO CUMPLE</v>
      </c>
      <c r="AG1149" s="51" t="str">
        <f>IF($O1149&gt;NORMA!$P$30,"NO CUMPLE","CUMPLE")</f>
        <v>NO CUMPLE</v>
      </c>
      <c r="AH1149" s="51" t="str">
        <f>IF(AND($N1149&gt;=NORMA!$R$18, $N1149&lt;=NORMA!$S$18),"CUMPLE","NO CUMPLE")</f>
        <v>CUMPLE</v>
      </c>
      <c r="AI1149" s="51" t="str">
        <f>IF($I1149&gt;NORMA!$P$32,"NO CUMPLE","CUMPLE")</f>
        <v>NO CUMPLE</v>
      </c>
    </row>
    <row r="1150" spans="1:35" ht="14.25" customHeight="1" x14ac:dyDescent="0.35">
      <c r="A1150" s="213" t="s">
        <v>124</v>
      </c>
      <c r="B1150" s="217" t="s">
        <v>123</v>
      </c>
      <c r="C1150" s="240">
        <v>41346</v>
      </c>
      <c r="D1150" s="251">
        <v>0.33333333333333298</v>
      </c>
      <c r="E1150" s="246">
        <v>299</v>
      </c>
      <c r="F1150" s="246">
        <v>652</v>
      </c>
      <c r="G1150" s="246">
        <v>247</v>
      </c>
      <c r="H1150" s="246">
        <v>83</v>
      </c>
      <c r="I1150" s="247">
        <v>6.47</v>
      </c>
      <c r="J1150" s="248">
        <v>7.6</v>
      </c>
      <c r="K1150" s="218">
        <v>80.27</v>
      </c>
      <c r="L1150" s="248">
        <v>2.6678443999999999</v>
      </c>
      <c r="M1150" s="249">
        <v>0.2</v>
      </c>
      <c r="N1150" s="249">
        <v>7.97</v>
      </c>
      <c r="O1150" s="250">
        <v>9100000</v>
      </c>
      <c r="P1150" s="51" t="str">
        <f>IF(M1150&lt;NORMA!$P$7,"NO CUMPLE","CUMPLE")</f>
        <v>NO CUMPLE</v>
      </c>
      <c r="Q1150" s="51" t="str">
        <f>IF(E1150&gt;NORMA!$P$8,"NO CUMPLE","CUMPLE")</f>
        <v>NO CUMPLE</v>
      </c>
      <c r="R1150" s="51" t="str">
        <f>IF(F1150&gt;NORMA!$P$9,"NO CUMPLE","CUMPLE")</f>
        <v>NO CUMPLE</v>
      </c>
      <c r="S1150" s="51" t="str">
        <f>IF(K1150&gt;NORMA!$P$10,"NO CUMPLE","CUMPLE")</f>
        <v>NO CUMPLE</v>
      </c>
      <c r="T1150" s="51" t="str">
        <f>IF(J1150&gt;NORMA!$P$11,"NO CUMPLE","CUMPLE")</f>
        <v>CUMPLE</v>
      </c>
      <c r="U1150" s="51" t="str">
        <f>IF(G1150&gt;NORMA!$P$12,"NO CUMPLE","CUMPLE")</f>
        <v>CUMPLE</v>
      </c>
      <c r="V1150" s="51" t="str">
        <f>IF(H1150&gt;NORMA!$P$13,"NO CUMPLE","CUMPLE")</f>
        <v>NO CUMPLE</v>
      </c>
      <c r="W1150" s="51" t="str">
        <f>IF(O1150&gt;NORMA!$P$14,"NO CUMPLE","CUMPLE")</f>
        <v>NO CUMPLE</v>
      </c>
      <c r="X1150" s="51" t="str">
        <f>IF(AND(N1150&gt;=NORMA!$Q$4, N1150&lt;=NORMA!$R$4),"CUMPLE","NO CUMPLE")</f>
        <v>CUMPLE</v>
      </c>
      <c r="Y1150" s="51" t="str">
        <f>IF(I1150&gt;NORMA!$P$16,"NO CUMPLE","CUMPLE")</f>
        <v>NO CUMPLE</v>
      </c>
      <c r="Z1150" s="51" t="str">
        <f>IF($M1150&lt;NORMA!$P$23,"NO CUMPLE","CUMPLE")</f>
        <v>CUMPLE</v>
      </c>
      <c r="AA1150" s="51" t="str">
        <f>IF($E1150&gt;NORMA!$P$24,"NO CUMPLE","CUMPLE")</f>
        <v>NO CUMPLE</v>
      </c>
      <c r="AB1150" s="51" t="str">
        <f>IF($F1150&gt;NORMA!$P$25,"NO CUMPLE","CUMPLE")</f>
        <v>NO CUMPLE</v>
      </c>
      <c r="AC1150" s="51" t="str">
        <f>IF($K1150&gt;NORMA!$P$26,"NO CUMPLE","CUMPLE")</f>
        <v>NO CUMPLE</v>
      </c>
      <c r="AD1150" s="51" t="str">
        <f>IF($J1150&gt;NORMA!$P$27,"NO CUMPLE","CUMPLE")</f>
        <v>NO CUMPLE</v>
      </c>
      <c r="AE1150" s="51" t="str">
        <f>IF($G1150&gt;NORMA!$P$28,"NO CUMPLE","CUMPLE")</f>
        <v>NO CUMPLE</v>
      </c>
      <c r="AF1150" s="51" t="str">
        <f>IF($H1150&gt;NORMA!$P$29,"NO CUMPLE","CUMPLE")</f>
        <v>NO CUMPLE</v>
      </c>
      <c r="AG1150" s="51" t="str">
        <f>IF($O1150&gt;NORMA!$P$30,"NO CUMPLE","CUMPLE")</f>
        <v>NO CUMPLE</v>
      </c>
      <c r="AH1150" s="51" t="str">
        <f>IF(AND($N1150&gt;=NORMA!$R$18, $N1150&lt;=NORMA!$S$18),"CUMPLE","NO CUMPLE")</f>
        <v>CUMPLE</v>
      </c>
      <c r="AI1150" s="51" t="str">
        <f>IF($I1150&gt;NORMA!$P$32,"NO CUMPLE","CUMPLE")</f>
        <v>NO CUMPLE</v>
      </c>
    </row>
    <row r="1151" spans="1:35" ht="14.25" customHeight="1" x14ac:dyDescent="0.35">
      <c r="A1151" s="256" t="s">
        <v>125</v>
      </c>
      <c r="B1151" s="214" t="s">
        <v>123</v>
      </c>
      <c r="C1151" s="252">
        <v>41346</v>
      </c>
      <c r="D1151" s="251">
        <v>0.58333333333333304</v>
      </c>
      <c r="E1151" s="246">
        <v>390</v>
      </c>
      <c r="F1151" s="246">
        <v>843</v>
      </c>
      <c r="G1151" s="246">
        <v>358</v>
      </c>
      <c r="H1151" s="246">
        <v>115</v>
      </c>
      <c r="I1151" s="247">
        <v>9.24</v>
      </c>
      <c r="J1151" s="248">
        <v>8.48</v>
      </c>
      <c r="K1151" s="218">
        <v>92.15</v>
      </c>
      <c r="L1151" s="248">
        <v>2.566811</v>
      </c>
      <c r="M1151" s="249">
        <v>0.17</v>
      </c>
      <c r="N1151" s="249">
        <v>8.15</v>
      </c>
      <c r="O1151" s="250">
        <v>23000000</v>
      </c>
      <c r="P1151" s="51" t="str">
        <f>IF(M1151&lt;NORMA!$P$7,"NO CUMPLE","CUMPLE")</f>
        <v>NO CUMPLE</v>
      </c>
      <c r="Q1151" s="51" t="str">
        <f>IF(E1151&gt;NORMA!$P$8,"NO CUMPLE","CUMPLE")</f>
        <v>NO CUMPLE</v>
      </c>
      <c r="R1151" s="51" t="str">
        <f>IF(F1151&gt;NORMA!$P$9,"NO CUMPLE","CUMPLE")</f>
        <v>NO CUMPLE</v>
      </c>
      <c r="S1151" s="51" t="str">
        <f>IF(K1151&gt;NORMA!$P$10,"NO CUMPLE","CUMPLE")</f>
        <v>NO CUMPLE</v>
      </c>
      <c r="T1151" s="51" t="str">
        <f>IF(J1151&gt;NORMA!$P$11,"NO CUMPLE","CUMPLE")</f>
        <v>NO CUMPLE</v>
      </c>
      <c r="U1151" s="51" t="str">
        <f>IF(G1151&gt;NORMA!$P$12,"NO CUMPLE","CUMPLE")</f>
        <v>NO CUMPLE</v>
      </c>
      <c r="V1151" s="51" t="str">
        <f>IF(H1151&gt;NORMA!$P$13,"NO CUMPLE","CUMPLE")</f>
        <v>NO CUMPLE</v>
      </c>
      <c r="W1151" s="51" t="str">
        <f>IF(O1151&gt;NORMA!$P$14,"NO CUMPLE","CUMPLE")</f>
        <v>NO CUMPLE</v>
      </c>
      <c r="X1151" s="51" t="str">
        <f>IF(AND(N1151&gt;=NORMA!$Q$4, N1151&lt;=NORMA!$R$4),"CUMPLE","NO CUMPLE")</f>
        <v>CUMPLE</v>
      </c>
      <c r="Y1151" s="51" t="str">
        <f>IF(I1151&gt;NORMA!$P$16,"NO CUMPLE","CUMPLE")</f>
        <v>NO CUMPLE</v>
      </c>
      <c r="Z1151" s="51" t="str">
        <f>IF($M1151&lt;NORMA!$P$23,"NO CUMPLE","CUMPLE")</f>
        <v>CUMPLE</v>
      </c>
      <c r="AA1151" s="51" t="str">
        <f>IF($E1151&gt;NORMA!$P$24,"NO CUMPLE","CUMPLE")</f>
        <v>NO CUMPLE</v>
      </c>
      <c r="AB1151" s="51" t="str">
        <f>IF($F1151&gt;NORMA!$P$25,"NO CUMPLE","CUMPLE")</f>
        <v>NO CUMPLE</v>
      </c>
      <c r="AC1151" s="51" t="str">
        <f>IF($K1151&gt;NORMA!$P$26,"NO CUMPLE","CUMPLE")</f>
        <v>NO CUMPLE</v>
      </c>
      <c r="AD1151" s="51" t="str">
        <f>IF($J1151&gt;NORMA!$P$27,"NO CUMPLE","CUMPLE")</f>
        <v>NO CUMPLE</v>
      </c>
      <c r="AE1151" s="51" t="str">
        <f>IF($G1151&gt;NORMA!$P$28,"NO CUMPLE","CUMPLE")</f>
        <v>NO CUMPLE</v>
      </c>
      <c r="AF1151" s="51" t="str">
        <f>IF($H1151&gt;NORMA!$P$29,"NO CUMPLE","CUMPLE")</f>
        <v>NO CUMPLE</v>
      </c>
      <c r="AG1151" s="51" t="str">
        <f>IF($O1151&gt;NORMA!$P$30,"NO CUMPLE","CUMPLE")</f>
        <v>NO CUMPLE</v>
      </c>
      <c r="AH1151" s="51" t="str">
        <f>IF(AND($N1151&gt;=NORMA!$R$18, $N1151&lt;=NORMA!$S$18),"CUMPLE","NO CUMPLE")</f>
        <v>CUMPLE</v>
      </c>
      <c r="AI1151" s="51" t="str">
        <f>IF($I1151&gt;NORMA!$P$32,"NO CUMPLE","CUMPLE")</f>
        <v>NO CUMPLE</v>
      </c>
    </row>
    <row r="1152" spans="1:35" ht="14.25" customHeight="1" x14ac:dyDescent="0.35">
      <c r="A1152" s="256" t="s">
        <v>122</v>
      </c>
      <c r="B1152" s="214" t="s">
        <v>123</v>
      </c>
      <c r="C1152" s="252">
        <v>41376</v>
      </c>
      <c r="D1152" s="251">
        <v>0.6875</v>
      </c>
      <c r="E1152" s="246">
        <v>225</v>
      </c>
      <c r="F1152" s="246">
        <v>475</v>
      </c>
      <c r="G1152" s="246">
        <v>126</v>
      </c>
      <c r="H1152" s="246">
        <v>4</v>
      </c>
      <c r="I1152" s="247">
        <v>8.4</v>
      </c>
      <c r="J1152" s="248">
        <v>7.27</v>
      </c>
      <c r="K1152" s="218">
        <v>69.42</v>
      </c>
      <c r="L1152" s="248">
        <v>3.2639263333333299</v>
      </c>
      <c r="M1152" s="249">
        <v>0.78</v>
      </c>
      <c r="N1152" s="249">
        <v>7.59</v>
      </c>
      <c r="O1152" s="250">
        <v>7500000</v>
      </c>
      <c r="P1152" s="51" t="str">
        <f>IF(M1152&lt;NORMA!$P$7,"NO CUMPLE","CUMPLE")</f>
        <v>CUMPLE</v>
      </c>
      <c r="Q1152" s="51" t="str">
        <f>IF(E1152&gt;NORMA!$P$8,"NO CUMPLE","CUMPLE")</f>
        <v>CUMPLE</v>
      </c>
      <c r="R1152" s="51" t="str">
        <f>IF(F1152&gt;NORMA!$P$9,"NO CUMPLE","CUMPLE")</f>
        <v>CUMPLE</v>
      </c>
      <c r="S1152" s="51" t="str">
        <f>IF(K1152&gt;NORMA!$P$10,"NO CUMPLE","CUMPLE")</f>
        <v>NO CUMPLE</v>
      </c>
      <c r="T1152" s="51" t="str">
        <f>IF(J1152&gt;NORMA!$P$11,"NO CUMPLE","CUMPLE")</f>
        <v>CUMPLE</v>
      </c>
      <c r="U1152" s="51" t="str">
        <f>IF(G1152&gt;NORMA!$P$12,"NO CUMPLE","CUMPLE")</f>
        <v>CUMPLE</v>
      </c>
      <c r="V1152" s="51" t="str">
        <f>IF(H1152&gt;NORMA!$P$13,"NO CUMPLE","CUMPLE")</f>
        <v>CUMPLE</v>
      </c>
      <c r="W1152" s="51" t="str">
        <f>IF(O1152&gt;NORMA!$P$14,"NO CUMPLE","CUMPLE")</f>
        <v>NO CUMPLE</v>
      </c>
      <c r="X1152" s="51" t="str">
        <f>IF(AND(N1152&gt;=NORMA!$Q$4, N1152&lt;=NORMA!$R$4),"CUMPLE","NO CUMPLE")</f>
        <v>CUMPLE</v>
      </c>
      <c r="Y1152" s="51" t="str">
        <f>IF(I1152&gt;NORMA!$P$16,"NO CUMPLE","CUMPLE")</f>
        <v>NO CUMPLE</v>
      </c>
      <c r="Z1152" s="51" t="str">
        <f>IF($M1152&lt;NORMA!$P$23,"NO CUMPLE","CUMPLE")</f>
        <v>CUMPLE</v>
      </c>
      <c r="AA1152" s="51" t="str">
        <f>IF($E1152&gt;NORMA!$P$24,"NO CUMPLE","CUMPLE")</f>
        <v>NO CUMPLE</v>
      </c>
      <c r="AB1152" s="51" t="str">
        <f>IF($F1152&gt;NORMA!$P$25,"NO CUMPLE","CUMPLE")</f>
        <v>NO CUMPLE</v>
      </c>
      <c r="AC1152" s="51" t="str">
        <f>IF($K1152&gt;NORMA!$P$26,"NO CUMPLE","CUMPLE")</f>
        <v>NO CUMPLE</v>
      </c>
      <c r="AD1152" s="51" t="str">
        <f>IF($J1152&gt;NORMA!$P$27,"NO CUMPLE","CUMPLE")</f>
        <v>NO CUMPLE</v>
      </c>
      <c r="AE1152" s="51" t="str">
        <f>IF($G1152&gt;NORMA!$P$28,"NO CUMPLE","CUMPLE")</f>
        <v>NO CUMPLE</v>
      </c>
      <c r="AF1152" s="51" t="str">
        <f>IF($H1152&gt;NORMA!$P$29,"NO CUMPLE","CUMPLE")</f>
        <v>CUMPLE</v>
      </c>
      <c r="AG1152" s="51" t="str">
        <f>IF($O1152&gt;NORMA!$P$30,"NO CUMPLE","CUMPLE")</f>
        <v>NO CUMPLE</v>
      </c>
      <c r="AH1152" s="51" t="str">
        <f>IF(AND($N1152&gt;=NORMA!$R$18, $N1152&lt;=NORMA!$S$18),"CUMPLE","NO CUMPLE")</f>
        <v>CUMPLE</v>
      </c>
      <c r="AI1152" s="51" t="str">
        <f>IF($I1152&gt;NORMA!$P$32,"NO CUMPLE","CUMPLE")</f>
        <v>NO CUMPLE</v>
      </c>
    </row>
    <row r="1153" spans="1:35" ht="14.25" customHeight="1" x14ac:dyDescent="0.35">
      <c r="A1153" s="256" t="s">
        <v>121</v>
      </c>
      <c r="B1153" s="272" t="s">
        <v>123</v>
      </c>
      <c r="C1153" s="252">
        <v>41379</v>
      </c>
      <c r="D1153" s="251">
        <v>0.66666666666666696</v>
      </c>
      <c r="E1153" s="246">
        <v>94.2</v>
      </c>
      <c r="F1153" s="246">
        <v>249</v>
      </c>
      <c r="G1153" s="246">
        <v>107</v>
      </c>
      <c r="H1153" s="246">
        <v>17</v>
      </c>
      <c r="I1153" s="247">
        <v>6.69</v>
      </c>
      <c r="J1153" s="248">
        <v>4.1500000000000004</v>
      </c>
      <c r="K1153" s="218">
        <v>34.11</v>
      </c>
      <c r="L1153" s="248">
        <v>0.89442097916666696</v>
      </c>
      <c r="M1153" s="249">
        <v>0.26</v>
      </c>
      <c r="N1153" s="249">
        <v>7.54</v>
      </c>
      <c r="O1153" s="250">
        <v>3600000</v>
      </c>
      <c r="P1153" s="51" t="str">
        <f>IF(M1153&lt;NORMA!$P$7,"NO CUMPLE","CUMPLE")</f>
        <v>NO CUMPLE</v>
      </c>
      <c r="Q1153" s="51" t="str">
        <f>IF(E1153&gt;NORMA!$P$8,"NO CUMPLE","CUMPLE")</f>
        <v>CUMPLE</v>
      </c>
      <c r="R1153" s="51" t="str">
        <f>IF(F1153&gt;NORMA!$P$9,"NO CUMPLE","CUMPLE")</f>
        <v>CUMPLE</v>
      </c>
      <c r="S1153" s="51" t="str">
        <f>IF(K1153&gt;NORMA!$P$10,"NO CUMPLE","CUMPLE")</f>
        <v>CUMPLE</v>
      </c>
      <c r="T1153" s="51" t="str">
        <f>IF(J1153&gt;NORMA!$P$11,"NO CUMPLE","CUMPLE")</f>
        <v>CUMPLE</v>
      </c>
      <c r="U1153" s="51" t="str">
        <f>IF(G1153&gt;NORMA!$P$12,"NO CUMPLE","CUMPLE")</f>
        <v>CUMPLE</v>
      </c>
      <c r="V1153" s="51" t="str">
        <f>IF(H1153&gt;NORMA!$P$13,"NO CUMPLE","CUMPLE")</f>
        <v>CUMPLE</v>
      </c>
      <c r="W1153" s="51" t="str">
        <f>IF(O1153&gt;NORMA!$P$14,"NO CUMPLE","CUMPLE")</f>
        <v>NO CUMPLE</v>
      </c>
      <c r="X1153" s="51" t="str">
        <f>IF(AND(N1153&gt;=NORMA!$Q$4, N1153&lt;=NORMA!$R$4),"CUMPLE","NO CUMPLE")</f>
        <v>CUMPLE</v>
      </c>
      <c r="Y1153" s="51" t="str">
        <f>IF(I1153&gt;NORMA!$P$16,"NO CUMPLE","CUMPLE")</f>
        <v>NO CUMPLE</v>
      </c>
      <c r="Z1153" s="51" t="str">
        <f>IF($M1153&lt;NORMA!$P$23,"NO CUMPLE","CUMPLE")</f>
        <v>CUMPLE</v>
      </c>
      <c r="AA1153" s="51" t="str">
        <f>IF($E1153&gt;NORMA!$P$24,"NO CUMPLE","CUMPLE")</f>
        <v>NO CUMPLE</v>
      </c>
      <c r="AB1153" s="51" t="str">
        <f>IF($F1153&gt;NORMA!$P$25,"NO CUMPLE","CUMPLE")</f>
        <v>NO CUMPLE</v>
      </c>
      <c r="AC1153" s="51" t="str">
        <f>IF($K1153&gt;NORMA!$P$26,"NO CUMPLE","CUMPLE")</f>
        <v>NO CUMPLE</v>
      </c>
      <c r="AD1153" s="51" t="str">
        <f>IF($J1153&gt;NORMA!$P$27,"NO CUMPLE","CUMPLE")</f>
        <v>NO CUMPLE</v>
      </c>
      <c r="AE1153" s="51" t="str">
        <f>IF($G1153&gt;NORMA!$P$28,"NO CUMPLE","CUMPLE")</f>
        <v>NO CUMPLE</v>
      </c>
      <c r="AF1153" s="51" t="str">
        <f>IF($H1153&gt;NORMA!$P$29,"NO CUMPLE","CUMPLE")</f>
        <v>NO CUMPLE</v>
      </c>
      <c r="AG1153" s="51" t="str">
        <f>IF($O1153&gt;NORMA!$P$30,"NO CUMPLE","CUMPLE")</f>
        <v>NO CUMPLE</v>
      </c>
      <c r="AH1153" s="51" t="str">
        <f>IF(AND($N1153&gt;=NORMA!$R$18, $N1153&lt;=NORMA!$S$18),"CUMPLE","NO CUMPLE")</f>
        <v>CUMPLE</v>
      </c>
      <c r="AI1153" s="51" t="str">
        <f>IF($I1153&gt;NORMA!$P$32,"NO CUMPLE","CUMPLE")</f>
        <v>NO CUMPLE</v>
      </c>
    </row>
    <row r="1154" spans="1:35" ht="14.25" customHeight="1" x14ac:dyDescent="0.35">
      <c r="A1154" s="256" t="s">
        <v>125</v>
      </c>
      <c r="B1154" s="214" t="s">
        <v>123</v>
      </c>
      <c r="C1154" s="252">
        <v>41380</v>
      </c>
      <c r="D1154" s="251">
        <v>0.33333333333333298</v>
      </c>
      <c r="E1154" s="246">
        <v>202</v>
      </c>
      <c r="F1154" s="246">
        <v>468</v>
      </c>
      <c r="G1154" s="246">
        <v>168</v>
      </c>
      <c r="H1154" s="246">
        <v>57</v>
      </c>
      <c r="I1154" s="247">
        <v>5.56</v>
      </c>
      <c r="J1154" s="248">
        <v>6.79</v>
      </c>
      <c r="K1154" s="218">
        <v>69.2</v>
      </c>
      <c r="L1154" s="248">
        <v>2.5493425833333299</v>
      </c>
      <c r="M1154" s="249">
        <v>0.21</v>
      </c>
      <c r="N1154" s="249">
        <v>7.84</v>
      </c>
      <c r="O1154" s="250">
        <v>27000000</v>
      </c>
      <c r="P1154" s="51" t="str">
        <f>IF(M1154&lt;NORMA!$P$7,"NO CUMPLE","CUMPLE")</f>
        <v>NO CUMPLE</v>
      </c>
      <c r="Q1154" s="51" t="str">
        <f>IF(E1154&gt;NORMA!$P$8,"NO CUMPLE","CUMPLE")</f>
        <v>CUMPLE</v>
      </c>
      <c r="R1154" s="51" t="str">
        <f>IF(F1154&gt;NORMA!$P$9,"NO CUMPLE","CUMPLE")</f>
        <v>CUMPLE</v>
      </c>
      <c r="S1154" s="51" t="str">
        <f>IF(K1154&gt;NORMA!$P$10,"NO CUMPLE","CUMPLE")</f>
        <v>NO CUMPLE</v>
      </c>
      <c r="T1154" s="51" t="str">
        <f>IF(J1154&gt;NORMA!$P$11,"NO CUMPLE","CUMPLE")</f>
        <v>CUMPLE</v>
      </c>
      <c r="U1154" s="51" t="str">
        <f>IF(G1154&gt;NORMA!$P$12,"NO CUMPLE","CUMPLE")</f>
        <v>CUMPLE</v>
      </c>
      <c r="V1154" s="51" t="str">
        <f>IF(H1154&gt;NORMA!$P$13,"NO CUMPLE","CUMPLE")</f>
        <v>NO CUMPLE</v>
      </c>
      <c r="W1154" s="51" t="str">
        <f>IF(O1154&gt;NORMA!$P$14,"NO CUMPLE","CUMPLE")</f>
        <v>NO CUMPLE</v>
      </c>
      <c r="X1154" s="51" t="str">
        <f>IF(AND(N1154&gt;=NORMA!$Q$4, N1154&lt;=NORMA!$R$4),"CUMPLE","NO CUMPLE")</f>
        <v>CUMPLE</v>
      </c>
      <c r="Y1154" s="51" t="str">
        <f>IF(I1154&gt;NORMA!$P$16,"NO CUMPLE","CUMPLE")</f>
        <v>NO CUMPLE</v>
      </c>
      <c r="Z1154" s="51" t="str">
        <f>IF($M1154&lt;NORMA!$P$23,"NO CUMPLE","CUMPLE")</f>
        <v>CUMPLE</v>
      </c>
      <c r="AA1154" s="51" t="str">
        <f>IF($E1154&gt;NORMA!$P$24,"NO CUMPLE","CUMPLE")</f>
        <v>NO CUMPLE</v>
      </c>
      <c r="AB1154" s="51" t="str">
        <f>IF($F1154&gt;NORMA!$P$25,"NO CUMPLE","CUMPLE")</f>
        <v>NO CUMPLE</v>
      </c>
      <c r="AC1154" s="51" t="str">
        <f>IF($K1154&gt;NORMA!$P$26,"NO CUMPLE","CUMPLE")</f>
        <v>NO CUMPLE</v>
      </c>
      <c r="AD1154" s="51" t="str">
        <f>IF($J1154&gt;NORMA!$P$27,"NO CUMPLE","CUMPLE")</f>
        <v>NO CUMPLE</v>
      </c>
      <c r="AE1154" s="51" t="str">
        <f>IF($G1154&gt;NORMA!$P$28,"NO CUMPLE","CUMPLE")</f>
        <v>NO CUMPLE</v>
      </c>
      <c r="AF1154" s="51" t="str">
        <f>IF($H1154&gt;NORMA!$P$29,"NO CUMPLE","CUMPLE")</f>
        <v>NO CUMPLE</v>
      </c>
      <c r="AG1154" s="51" t="str">
        <f>IF($O1154&gt;NORMA!$P$30,"NO CUMPLE","CUMPLE")</f>
        <v>NO CUMPLE</v>
      </c>
      <c r="AH1154" s="51" t="str">
        <f>IF(AND($N1154&gt;=NORMA!$R$18, $N1154&lt;=NORMA!$S$18),"CUMPLE","NO CUMPLE")</f>
        <v>CUMPLE</v>
      </c>
      <c r="AI1154" s="51" t="str">
        <f>IF($I1154&gt;NORMA!$P$32,"NO CUMPLE","CUMPLE")</f>
        <v>NO CUMPLE</v>
      </c>
    </row>
    <row r="1155" spans="1:35" ht="14.25" customHeight="1" x14ac:dyDescent="0.35">
      <c r="A1155" s="213" t="s">
        <v>124</v>
      </c>
      <c r="B1155" s="217" t="s">
        <v>123</v>
      </c>
      <c r="C1155" s="240">
        <v>41382</v>
      </c>
      <c r="D1155" s="251">
        <v>0.52083333333333304</v>
      </c>
      <c r="E1155" s="246">
        <v>374</v>
      </c>
      <c r="F1155" s="246">
        <v>899</v>
      </c>
      <c r="G1155" s="246">
        <v>360</v>
      </c>
      <c r="H1155" s="246">
        <v>140</v>
      </c>
      <c r="I1155" s="247">
        <v>8.76</v>
      </c>
      <c r="J1155" s="248">
        <v>10.5</v>
      </c>
      <c r="K1155" s="218">
        <v>96.3</v>
      </c>
      <c r="L1155" s="248">
        <v>2.9928550583333302</v>
      </c>
      <c r="M1155" s="249">
        <v>0.46</v>
      </c>
      <c r="N1155" s="249">
        <v>8.06</v>
      </c>
      <c r="O1155" s="250">
        <v>23000000</v>
      </c>
      <c r="P1155" s="51" t="str">
        <f>IF(M1155&lt;NORMA!$P$7,"NO CUMPLE","CUMPLE")</f>
        <v>NO CUMPLE</v>
      </c>
      <c r="Q1155" s="51" t="str">
        <f>IF(E1155&gt;NORMA!$P$8,"NO CUMPLE","CUMPLE")</f>
        <v>NO CUMPLE</v>
      </c>
      <c r="R1155" s="51" t="str">
        <f>IF(F1155&gt;NORMA!$P$9,"NO CUMPLE","CUMPLE")</f>
        <v>NO CUMPLE</v>
      </c>
      <c r="S1155" s="51" t="str">
        <f>IF(K1155&gt;NORMA!$P$10,"NO CUMPLE","CUMPLE")</f>
        <v>NO CUMPLE</v>
      </c>
      <c r="T1155" s="51" t="str">
        <f>IF(J1155&gt;NORMA!$P$11,"NO CUMPLE","CUMPLE")</f>
        <v>NO CUMPLE</v>
      </c>
      <c r="U1155" s="51" t="str">
        <f>IF(G1155&gt;NORMA!$P$12,"NO CUMPLE","CUMPLE")</f>
        <v>NO CUMPLE</v>
      </c>
      <c r="V1155" s="51" t="str">
        <f>IF(H1155&gt;NORMA!$P$13,"NO CUMPLE","CUMPLE")</f>
        <v>NO CUMPLE</v>
      </c>
      <c r="W1155" s="51" t="str">
        <f>IF(O1155&gt;NORMA!$P$14,"NO CUMPLE","CUMPLE")</f>
        <v>NO CUMPLE</v>
      </c>
      <c r="X1155" s="51" t="str">
        <f>IF(AND(N1155&gt;=NORMA!$Q$4, N1155&lt;=NORMA!$R$4),"CUMPLE","NO CUMPLE")</f>
        <v>CUMPLE</v>
      </c>
      <c r="Y1155" s="51" t="str">
        <f>IF(I1155&gt;NORMA!$P$16,"NO CUMPLE","CUMPLE")</f>
        <v>NO CUMPLE</v>
      </c>
      <c r="Z1155" s="51" t="str">
        <f>IF($M1155&lt;NORMA!$P$23,"NO CUMPLE","CUMPLE")</f>
        <v>CUMPLE</v>
      </c>
      <c r="AA1155" s="51" t="str">
        <f>IF($E1155&gt;NORMA!$P$24,"NO CUMPLE","CUMPLE")</f>
        <v>NO CUMPLE</v>
      </c>
      <c r="AB1155" s="51" t="str">
        <f>IF($F1155&gt;NORMA!$P$25,"NO CUMPLE","CUMPLE")</f>
        <v>NO CUMPLE</v>
      </c>
      <c r="AC1155" s="51" t="str">
        <f>IF($K1155&gt;NORMA!$P$26,"NO CUMPLE","CUMPLE")</f>
        <v>NO CUMPLE</v>
      </c>
      <c r="AD1155" s="51" t="str">
        <f>IF($J1155&gt;NORMA!$P$27,"NO CUMPLE","CUMPLE")</f>
        <v>NO CUMPLE</v>
      </c>
      <c r="AE1155" s="51" t="str">
        <f>IF($G1155&gt;NORMA!$P$28,"NO CUMPLE","CUMPLE")</f>
        <v>NO CUMPLE</v>
      </c>
      <c r="AF1155" s="51" t="str">
        <f>IF($H1155&gt;NORMA!$P$29,"NO CUMPLE","CUMPLE")</f>
        <v>NO CUMPLE</v>
      </c>
      <c r="AG1155" s="51" t="str">
        <f>IF($O1155&gt;NORMA!$P$30,"NO CUMPLE","CUMPLE")</f>
        <v>NO CUMPLE</v>
      </c>
      <c r="AH1155" s="51" t="str">
        <f>IF(AND($N1155&gt;=NORMA!$R$18, $N1155&lt;=NORMA!$S$18),"CUMPLE","NO CUMPLE")</f>
        <v>CUMPLE</v>
      </c>
      <c r="AI1155" s="51" t="str">
        <f>IF($I1155&gt;NORMA!$P$32,"NO CUMPLE","CUMPLE")</f>
        <v>NO CUMPLE</v>
      </c>
    </row>
    <row r="1156" spans="1:35" ht="14.25" customHeight="1" x14ac:dyDescent="0.35">
      <c r="A1156" s="256" t="s">
        <v>121</v>
      </c>
      <c r="B1156" s="272" t="s">
        <v>123</v>
      </c>
      <c r="C1156" s="252">
        <v>41394</v>
      </c>
      <c r="D1156" s="251">
        <v>0.33333333333333298</v>
      </c>
      <c r="E1156" s="246">
        <v>17</v>
      </c>
      <c r="F1156" s="246">
        <v>61.4</v>
      </c>
      <c r="G1156" s="246">
        <v>116</v>
      </c>
      <c r="H1156" s="246">
        <v>7.9</v>
      </c>
      <c r="I1156" s="247">
        <v>0.67</v>
      </c>
      <c r="J1156" s="248">
        <v>1.55</v>
      </c>
      <c r="K1156" s="218">
        <v>7.92</v>
      </c>
      <c r="L1156" s="248">
        <v>5.7417754833333303</v>
      </c>
      <c r="M1156" s="249">
        <v>2.04</v>
      </c>
      <c r="N1156" s="249">
        <v>7.32</v>
      </c>
      <c r="O1156" s="250">
        <v>360000</v>
      </c>
      <c r="P1156" s="51" t="str">
        <f>IF(M1156&lt;NORMA!$P$7,"NO CUMPLE","CUMPLE")</f>
        <v>CUMPLE</v>
      </c>
      <c r="Q1156" s="51" t="str">
        <f>IF(E1156&gt;NORMA!$P$8,"NO CUMPLE","CUMPLE")</f>
        <v>CUMPLE</v>
      </c>
      <c r="R1156" s="51" t="str">
        <f>IF(F1156&gt;NORMA!$P$9,"NO CUMPLE","CUMPLE")</f>
        <v>CUMPLE</v>
      </c>
      <c r="S1156" s="51" t="str">
        <f>IF(K1156&gt;NORMA!$P$10,"NO CUMPLE","CUMPLE")</f>
        <v>CUMPLE</v>
      </c>
      <c r="T1156" s="51" t="str">
        <f>IF(J1156&gt;NORMA!$P$11,"NO CUMPLE","CUMPLE")</f>
        <v>CUMPLE</v>
      </c>
      <c r="U1156" s="51" t="str">
        <f>IF(G1156&gt;NORMA!$P$12,"NO CUMPLE","CUMPLE")</f>
        <v>CUMPLE</v>
      </c>
      <c r="V1156" s="51" t="str">
        <f>IF(H1156&gt;NORMA!$P$13,"NO CUMPLE","CUMPLE")</f>
        <v>CUMPLE</v>
      </c>
      <c r="W1156" s="51" t="str">
        <f>IF(O1156&gt;NORMA!$P$14,"NO CUMPLE","CUMPLE")</f>
        <v>CUMPLE</v>
      </c>
      <c r="X1156" s="51" t="str">
        <f>IF(AND(N1156&gt;=NORMA!$Q$4, N1156&lt;=NORMA!$R$4),"CUMPLE","NO CUMPLE")</f>
        <v>CUMPLE</v>
      </c>
      <c r="Y1156" s="51" t="str">
        <f>IF(I1156&gt;NORMA!$P$16,"NO CUMPLE","CUMPLE")</f>
        <v>CUMPLE</v>
      </c>
      <c r="Z1156" s="51" t="str">
        <f>IF($M1156&lt;NORMA!$P$23,"NO CUMPLE","CUMPLE")</f>
        <v>CUMPLE</v>
      </c>
      <c r="AA1156" s="51" t="str">
        <f>IF($E1156&gt;NORMA!$P$24,"NO CUMPLE","CUMPLE")</f>
        <v>CUMPLE</v>
      </c>
      <c r="AB1156" s="51" t="str">
        <f>IF($F1156&gt;NORMA!$P$25,"NO CUMPLE","CUMPLE")</f>
        <v>NO CUMPLE</v>
      </c>
      <c r="AC1156" s="51" t="str">
        <f>IF($K1156&gt;NORMA!$P$26,"NO CUMPLE","CUMPLE")</f>
        <v>CUMPLE</v>
      </c>
      <c r="AD1156" s="51" t="str">
        <f>IF($J1156&gt;NORMA!$P$27,"NO CUMPLE","CUMPLE")</f>
        <v>CUMPLE</v>
      </c>
      <c r="AE1156" s="51" t="str">
        <f>IF($G1156&gt;NORMA!$P$28,"NO CUMPLE","CUMPLE")</f>
        <v>NO CUMPLE</v>
      </c>
      <c r="AF1156" s="51" t="str">
        <f>IF($H1156&gt;NORMA!$P$29,"NO CUMPLE","CUMPLE")</f>
        <v>CUMPLE</v>
      </c>
      <c r="AG1156" s="51" t="str">
        <f>IF($O1156&gt;NORMA!$P$30,"NO CUMPLE","CUMPLE")</f>
        <v>NO CUMPLE</v>
      </c>
      <c r="AH1156" s="51" t="str">
        <f>IF(AND($N1156&gt;=NORMA!$R$18, $N1156&lt;=NORMA!$S$18),"CUMPLE","NO CUMPLE")</f>
        <v>CUMPLE</v>
      </c>
      <c r="AI1156" s="51" t="str">
        <f>IF($I1156&gt;NORMA!$P$32,"NO CUMPLE","CUMPLE")</f>
        <v>CUMPLE</v>
      </c>
    </row>
    <row r="1157" spans="1:35" ht="14.25" customHeight="1" x14ac:dyDescent="0.35">
      <c r="A1157" s="213" t="s">
        <v>124</v>
      </c>
      <c r="B1157" s="217" t="s">
        <v>123</v>
      </c>
      <c r="C1157" s="240">
        <v>41397</v>
      </c>
      <c r="D1157" s="251">
        <v>0.58333333333333304</v>
      </c>
      <c r="E1157" s="246">
        <v>263</v>
      </c>
      <c r="F1157" s="246">
        <v>646</v>
      </c>
      <c r="G1157" s="246">
        <v>295</v>
      </c>
      <c r="H1157" s="246">
        <v>230</v>
      </c>
      <c r="I1157" s="247">
        <v>9.26</v>
      </c>
      <c r="J1157" s="248">
        <v>6.57</v>
      </c>
      <c r="K1157" s="218">
        <v>59.97</v>
      </c>
      <c r="L1157" s="248">
        <v>2.8840824</v>
      </c>
      <c r="M1157" s="249">
        <v>0.6</v>
      </c>
      <c r="N1157" s="249">
        <v>8.31</v>
      </c>
      <c r="O1157" s="250">
        <v>280000000</v>
      </c>
      <c r="P1157" s="51" t="str">
        <f>IF(M1157&lt;NORMA!$P$7,"NO CUMPLE","CUMPLE")</f>
        <v>CUMPLE</v>
      </c>
      <c r="Q1157" s="51" t="str">
        <f>IF(E1157&gt;NORMA!$P$8,"NO CUMPLE","CUMPLE")</f>
        <v>NO CUMPLE</v>
      </c>
      <c r="R1157" s="51" t="str">
        <f>IF(F1157&gt;NORMA!$P$9,"NO CUMPLE","CUMPLE")</f>
        <v>NO CUMPLE</v>
      </c>
      <c r="S1157" s="51" t="str">
        <f>IF(K1157&gt;NORMA!$P$10,"NO CUMPLE","CUMPLE")</f>
        <v>NO CUMPLE</v>
      </c>
      <c r="T1157" s="51" t="str">
        <f>IF(J1157&gt;NORMA!$P$11,"NO CUMPLE","CUMPLE")</f>
        <v>CUMPLE</v>
      </c>
      <c r="U1157" s="51" t="str">
        <f>IF(G1157&gt;NORMA!$P$12,"NO CUMPLE","CUMPLE")</f>
        <v>CUMPLE</v>
      </c>
      <c r="V1157" s="51" t="str">
        <f>IF(H1157&gt;NORMA!$P$13,"NO CUMPLE","CUMPLE")</f>
        <v>NO CUMPLE</v>
      </c>
      <c r="W1157" s="51" t="str">
        <f>IF(O1157&gt;NORMA!$P$14,"NO CUMPLE","CUMPLE")</f>
        <v>NO CUMPLE</v>
      </c>
      <c r="X1157" s="51" t="str">
        <f>IF(AND(N1157&gt;=NORMA!$Q$4, N1157&lt;=NORMA!$R$4),"CUMPLE","NO CUMPLE")</f>
        <v>CUMPLE</v>
      </c>
      <c r="Y1157" s="51" t="str">
        <f>IF(I1157&gt;NORMA!$P$16,"NO CUMPLE","CUMPLE")</f>
        <v>NO CUMPLE</v>
      </c>
      <c r="Z1157" s="51" t="str">
        <f>IF($M1157&lt;NORMA!$P$23,"NO CUMPLE","CUMPLE")</f>
        <v>CUMPLE</v>
      </c>
      <c r="AA1157" s="51" t="str">
        <f>IF($E1157&gt;NORMA!$P$24,"NO CUMPLE","CUMPLE")</f>
        <v>NO CUMPLE</v>
      </c>
      <c r="AB1157" s="51" t="str">
        <f>IF($F1157&gt;NORMA!$P$25,"NO CUMPLE","CUMPLE")</f>
        <v>NO CUMPLE</v>
      </c>
      <c r="AC1157" s="51" t="str">
        <f>IF($K1157&gt;NORMA!$P$26,"NO CUMPLE","CUMPLE")</f>
        <v>NO CUMPLE</v>
      </c>
      <c r="AD1157" s="51" t="str">
        <f>IF($J1157&gt;NORMA!$P$27,"NO CUMPLE","CUMPLE")</f>
        <v>NO CUMPLE</v>
      </c>
      <c r="AE1157" s="51" t="str">
        <f>IF($G1157&gt;NORMA!$P$28,"NO CUMPLE","CUMPLE")</f>
        <v>NO CUMPLE</v>
      </c>
      <c r="AF1157" s="51" t="str">
        <f>IF($H1157&gt;NORMA!$P$29,"NO CUMPLE","CUMPLE")</f>
        <v>NO CUMPLE</v>
      </c>
      <c r="AG1157" s="51" t="str">
        <f>IF($O1157&gt;NORMA!$P$30,"NO CUMPLE","CUMPLE")</f>
        <v>NO CUMPLE</v>
      </c>
      <c r="AH1157" s="51" t="str">
        <f>IF(AND($N1157&gt;=NORMA!$R$18, $N1157&lt;=NORMA!$S$18),"CUMPLE","NO CUMPLE")</f>
        <v>CUMPLE</v>
      </c>
      <c r="AI1157" s="51" t="str">
        <f>IF($I1157&gt;NORMA!$P$32,"NO CUMPLE","CUMPLE")</f>
        <v>NO CUMPLE</v>
      </c>
    </row>
    <row r="1158" spans="1:35" ht="14.25" customHeight="1" x14ac:dyDescent="0.35">
      <c r="A1158" s="256" t="s">
        <v>125</v>
      </c>
      <c r="B1158" s="214" t="s">
        <v>123</v>
      </c>
      <c r="C1158" s="252">
        <v>41403</v>
      </c>
      <c r="D1158" s="251">
        <v>0.75</v>
      </c>
      <c r="E1158" s="246">
        <v>80.2</v>
      </c>
      <c r="F1158" s="246">
        <v>178</v>
      </c>
      <c r="G1158" s="246">
        <v>163</v>
      </c>
      <c r="H1158" s="246">
        <v>62</v>
      </c>
      <c r="I1158" s="247">
        <v>2.61</v>
      </c>
      <c r="J1158" s="248">
        <v>1.1200000000000001</v>
      </c>
      <c r="K1158" s="218">
        <v>17.712</v>
      </c>
      <c r="L1158" s="248">
        <v>8.2511714833333301</v>
      </c>
      <c r="M1158" s="249">
        <v>1.65</v>
      </c>
      <c r="N1158" s="249">
        <v>7.69</v>
      </c>
      <c r="O1158" s="250">
        <v>3600000</v>
      </c>
      <c r="P1158" s="51" t="str">
        <f>IF(M1158&lt;NORMA!$P$7,"NO CUMPLE","CUMPLE")</f>
        <v>CUMPLE</v>
      </c>
      <c r="Q1158" s="51" t="str">
        <f>IF(E1158&gt;NORMA!$P$8,"NO CUMPLE","CUMPLE")</f>
        <v>CUMPLE</v>
      </c>
      <c r="R1158" s="51" t="str">
        <f>IF(F1158&gt;NORMA!$P$9,"NO CUMPLE","CUMPLE")</f>
        <v>CUMPLE</v>
      </c>
      <c r="S1158" s="51" t="str">
        <f>IF(K1158&gt;NORMA!$P$10,"NO CUMPLE","CUMPLE")</f>
        <v>CUMPLE</v>
      </c>
      <c r="T1158" s="51" t="str">
        <f>IF(J1158&gt;NORMA!$P$11,"NO CUMPLE","CUMPLE")</f>
        <v>CUMPLE</v>
      </c>
      <c r="U1158" s="51" t="str">
        <f>IF(G1158&gt;NORMA!$P$12,"NO CUMPLE","CUMPLE")</f>
        <v>CUMPLE</v>
      </c>
      <c r="V1158" s="51" t="str">
        <f>IF(H1158&gt;NORMA!$P$13,"NO CUMPLE","CUMPLE")</f>
        <v>NO CUMPLE</v>
      </c>
      <c r="W1158" s="51" t="str">
        <f>IF(O1158&gt;NORMA!$P$14,"NO CUMPLE","CUMPLE")</f>
        <v>NO CUMPLE</v>
      </c>
      <c r="X1158" s="51" t="str">
        <f>IF(AND(N1158&gt;=NORMA!$Q$4, N1158&lt;=NORMA!$R$4),"CUMPLE","NO CUMPLE")</f>
        <v>CUMPLE</v>
      </c>
      <c r="Y1158" s="51" t="str">
        <f>IF(I1158&gt;NORMA!$P$16,"NO CUMPLE","CUMPLE")</f>
        <v>CUMPLE</v>
      </c>
      <c r="Z1158" s="51" t="str">
        <f>IF($M1158&lt;NORMA!$P$23,"NO CUMPLE","CUMPLE")</f>
        <v>CUMPLE</v>
      </c>
      <c r="AA1158" s="51" t="str">
        <f>IF($E1158&gt;NORMA!$P$24,"NO CUMPLE","CUMPLE")</f>
        <v>NO CUMPLE</v>
      </c>
      <c r="AB1158" s="51" t="str">
        <f>IF($F1158&gt;NORMA!$P$25,"NO CUMPLE","CUMPLE")</f>
        <v>NO CUMPLE</v>
      </c>
      <c r="AC1158" s="51" t="str">
        <f>IF($K1158&gt;NORMA!$P$26,"NO CUMPLE","CUMPLE")</f>
        <v>NO CUMPLE</v>
      </c>
      <c r="AD1158" s="51" t="str">
        <f>IF($J1158&gt;NORMA!$P$27,"NO CUMPLE","CUMPLE")</f>
        <v>CUMPLE</v>
      </c>
      <c r="AE1158" s="51" t="str">
        <f>IF($G1158&gt;NORMA!$P$28,"NO CUMPLE","CUMPLE")</f>
        <v>NO CUMPLE</v>
      </c>
      <c r="AF1158" s="51" t="str">
        <f>IF($H1158&gt;NORMA!$P$29,"NO CUMPLE","CUMPLE")</f>
        <v>NO CUMPLE</v>
      </c>
      <c r="AG1158" s="51" t="str">
        <f>IF($O1158&gt;NORMA!$P$30,"NO CUMPLE","CUMPLE")</f>
        <v>NO CUMPLE</v>
      </c>
      <c r="AH1158" s="51" t="str">
        <f>IF(AND($N1158&gt;=NORMA!$R$18, $N1158&lt;=NORMA!$S$18),"CUMPLE","NO CUMPLE")</f>
        <v>CUMPLE</v>
      </c>
      <c r="AI1158" s="51" t="str">
        <f>IF($I1158&gt;NORMA!$P$32,"NO CUMPLE","CUMPLE")</f>
        <v>NO CUMPLE</v>
      </c>
    </row>
    <row r="1159" spans="1:35" ht="14.25" customHeight="1" x14ac:dyDescent="0.35">
      <c r="A1159" s="256" t="s">
        <v>122</v>
      </c>
      <c r="B1159" s="214" t="s">
        <v>123</v>
      </c>
      <c r="C1159" s="252">
        <v>41405</v>
      </c>
      <c r="D1159" s="251">
        <v>0.25</v>
      </c>
      <c r="E1159" s="246">
        <v>68.900000000000006</v>
      </c>
      <c r="F1159" s="246">
        <v>169</v>
      </c>
      <c r="G1159" s="246">
        <v>144</v>
      </c>
      <c r="H1159" s="246">
        <v>20</v>
      </c>
      <c r="I1159" s="247">
        <v>3.93</v>
      </c>
      <c r="J1159" s="248">
        <v>3.2</v>
      </c>
      <c r="K1159" s="218">
        <v>15.106</v>
      </c>
      <c r="L1159" s="248">
        <v>5.5521014166666696</v>
      </c>
      <c r="M1159" s="249">
        <v>1.26</v>
      </c>
      <c r="N1159" s="249">
        <v>7.5</v>
      </c>
      <c r="O1159" s="250">
        <v>1500000</v>
      </c>
      <c r="P1159" s="51" t="str">
        <f>IF(M1159&lt;NORMA!$P$7,"NO CUMPLE","CUMPLE")</f>
        <v>CUMPLE</v>
      </c>
      <c r="Q1159" s="51" t="str">
        <f>IF(E1159&gt;NORMA!$P$8,"NO CUMPLE","CUMPLE")</f>
        <v>CUMPLE</v>
      </c>
      <c r="R1159" s="51" t="str">
        <f>IF(F1159&gt;NORMA!$P$9,"NO CUMPLE","CUMPLE")</f>
        <v>CUMPLE</v>
      </c>
      <c r="S1159" s="51" t="str">
        <f>IF(K1159&gt;NORMA!$P$10,"NO CUMPLE","CUMPLE")</f>
        <v>CUMPLE</v>
      </c>
      <c r="T1159" s="51" t="str">
        <f>IF(J1159&gt;NORMA!$P$11,"NO CUMPLE","CUMPLE")</f>
        <v>CUMPLE</v>
      </c>
      <c r="U1159" s="51" t="str">
        <f>IF(G1159&gt;NORMA!$P$12,"NO CUMPLE","CUMPLE")</f>
        <v>CUMPLE</v>
      </c>
      <c r="V1159" s="51" t="str">
        <f>IF(H1159&gt;NORMA!$P$13,"NO CUMPLE","CUMPLE")</f>
        <v>CUMPLE</v>
      </c>
      <c r="W1159" s="51" t="str">
        <f>IF(O1159&gt;NORMA!$P$14,"NO CUMPLE","CUMPLE")</f>
        <v>NO CUMPLE</v>
      </c>
      <c r="X1159" s="51" t="str">
        <f>IF(AND(N1159&gt;=NORMA!$Q$4, N1159&lt;=NORMA!$R$4),"CUMPLE","NO CUMPLE")</f>
        <v>CUMPLE</v>
      </c>
      <c r="Y1159" s="51" t="str">
        <f>IF(I1159&gt;NORMA!$P$16,"NO CUMPLE","CUMPLE")</f>
        <v>NO CUMPLE</v>
      </c>
      <c r="Z1159" s="51" t="str">
        <f>IF($M1159&lt;NORMA!$P$23,"NO CUMPLE","CUMPLE")</f>
        <v>CUMPLE</v>
      </c>
      <c r="AA1159" s="51" t="str">
        <f>IF($E1159&gt;NORMA!$P$24,"NO CUMPLE","CUMPLE")</f>
        <v>NO CUMPLE</v>
      </c>
      <c r="AB1159" s="51" t="str">
        <f>IF($F1159&gt;NORMA!$P$25,"NO CUMPLE","CUMPLE")</f>
        <v>NO CUMPLE</v>
      </c>
      <c r="AC1159" s="51" t="str">
        <f>IF($K1159&gt;NORMA!$P$26,"NO CUMPLE","CUMPLE")</f>
        <v>NO CUMPLE</v>
      </c>
      <c r="AD1159" s="51" t="str">
        <f>IF($J1159&gt;NORMA!$P$27,"NO CUMPLE","CUMPLE")</f>
        <v>NO CUMPLE</v>
      </c>
      <c r="AE1159" s="51" t="str">
        <f>IF($G1159&gt;NORMA!$P$28,"NO CUMPLE","CUMPLE")</f>
        <v>NO CUMPLE</v>
      </c>
      <c r="AF1159" s="51" t="str">
        <f>IF($H1159&gt;NORMA!$P$29,"NO CUMPLE","CUMPLE")</f>
        <v>NO CUMPLE</v>
      </c>
      <c r="AG1159" s="51" t="str">
        <f>IF($O1159&gt;NORMA!$P$30,"NO CUMPLE","CUMPLE")</f>
        <v>NO CUMPLE</v>
      </c>
      <c r="AH1159" s="51" t="str">
        <f>IF(AND($N1159&gt;=NORMA!$R$18, $N1159&lt;=NORMA!$S$18),"CUMPLE","NO CUMPLE")</f>
        <v>CUMPLE</v>
      </c>
      <c r="AI1159" s="51" t="str">
        <f>IF($I1159&gt;NORMA!$P$32,"NO CUMPLE","CUMPLE")</f>
        <v>NO CUMPLE</v>
      </c>
    </row>
    <row r="1160" spans="1:35" ht="14.25" customHeight="1" x14ac:dyDescent="0.35">
      <c r="A1160" s="256" t="s">
        <v>121</v>
      </c>
      <c r="B1160" s="272" t="s">
        <v>123</v>
      </c>
      <c r="C1160" s="252">
        <v>41416</v>
      </c>
      <c r="D1160" s="251">
        <v>0.25</v>
      </c>
      <c r="E1160" s="246">
        <v>5.2</v>
      </c>
      <c r="F1160" s="246">
        <v>57.2</v>
      </c>
      <c r="G1160" s="246">
        <v>131</v>
      </c>
      <c r="H1160" s="246">
        <v>39</v>
      </c>
      <c r="I1160" s="247">
        <v>0.04</v>
      </c>
      <c r="J1160" s="248">
        <v>0.82</v>
      </c>
      <c r="K1160" s="218">
        <v>5.0030000000000001</v>
      </c>
      <c r="L1160" s="248">
        <v>10.2953998233333</v>
      </c>
      <c r="M1160" s="249">
        <v>4.79</v>
      </c>
      <c r="N1160" s="249">
        <v>7.53</v>
      </c>
      <c r="O1160" s="250">
        <v>230000</v>
      </c>
      <c r="P1160" s="51" t="str">
        <f>IF(M1160&lt;NORMA!$P$7,"NO CUMPLE","CUMPLE")</f>
        <v>CUMPLE</v>
      </c>
      <c r="Q1160" s="51" t="str">
        <f>IF(E1160&gt;NORMA!$P$8,"NO CUMPLE","CUMPLE")</f>
        <v>CUMPLE</v>
      </c>
      <c r="R1160" s="51" t="str">
        <f>IF(F1160&gt;NORMA!$P$9,"NO CUMPLE","CUMPLE")</f>
        <v>CUMPLE</v>
      </c>
      <c r="S1160" s="51" t="str">
        <f>IF(K1160&gt;NORMA!$P$10,"NO CUMPLE","CUMPLE")</f>
        <v>CUMPLE</v>
      </c>
      <c r="T1160" s="51" t="str">
        <f>IF(J1160&gt;NORMA!$P$11,"NO CUMPLE","CUMPLE")</f>
        <v>CUMPLE</v>
      </c>
      <c r="U1160" s="51" t="str">
        <f>IF(G1160&gt;NORMA!$P$12,"NO CUMPLE","CUMPLE")</f>
        <v>CUMPLE</v>
      </c>
      <c r="V1160" s="51" t="str">
        <f>IF(H1160&gt;NORMA!$P$13,"NO CUMPLE","CUMPLE")</f>
        <v>CUMPLE</v>
      </c>
      <c r="W1160" s="51" t="str">
        <f>IF(O1160&gt;NORMA!$P$14,"NO CUMPLE","CUMPLE")</f>
        <v>CUMPLE</v>
      </c>
      <c r="X1160" s="51" t="str">
        <f>IF(AND(N1160&gt;=NORMA!$Q$4, N1160&lt;=NORMA!$R$4),"CUMPLE","NO CUMPLE")</f>
        <v>CUMPLE</v>
      </c>
      <c r="Y1160" s="51" t="str">
        <f>IF(I1160&gt;NORMA!$P$16,"NO CUMPLE","CUMPLE")</f>
        <v>CUMPLE</v>
      </c>
      <c r="Z1160" s="51" t="str">
        <f>IF($M1160&lt;NORMA!$P$23,"NO CUMPLE","CUMPLE")</f>
        <v>CUMPLE</v>
      </c>
      <c r="AA1160" s="51" t="str">
        <f>IF($E1160&gt;NORMA!$P$24,"NO CUMPLE","CUMPLE")</f>
        <v>CUMPLE</v>
      </c>
      <c r="AB1160" s="51" t="str">
        <f>IF($F1160&gt;NORMA!$P$25,"NO CUMPLE","CUMPLE")</f>
        <v>NO CUMPLE</v>
      </c>
      <c r="AC1160" s="51" t="str">
        <f>IF($K1160&gt;NORMA!$P$26,"NO CUMPLE","CUMPLE")</f>
        <v>CUMPLE</v>
      </c>
      <c r="AD1160" s="51" t="str">
        <f>IF($J1160&gt;NORMA!$P$27,"NO CUMPLE","CUMPLE")</f>
        <v>CUMPLE</v>
      </c>
      <c r="AE1160" s="51" t="str">
        <f>IF($G1160&gt;NORMA!$P$28,"NO CUMPLE","CUMPLE")</f>
        <v>NO CUMPLE</v>
      </c>
      <c r="AF1160" s="51" t="str">
        <f>IF($H1160&gt;NORMA!$P$29,"NO CUMPLE","CUMPLE")</f>
        <v>NO CUMPLE</v>
      </c>
      <c r="AG1160" s="51" t="str">
        <f>IF($O1160&gt;NORMA!$P$30,"NO CUMPLE","CUMPLE")</f>
        <v>NO CUMPLE</v>
      </c>
      <c r="AH1160" s="51" t="str">
        <f>IF(AND($N1160&gt;=NORMA!$R$18, $N1160&lt;=NORMA!$S$18),"CUMPLE","NO CUMPLE")</f>
        <v>CUMPLE</v>
      </c>
      <c r="AI1160" s="51" t="str">
        <f>IF($I1160&gt;NORMA!$P$32,"NO CUMPLE","CUMPLE")</f>
        <v>CUMPLE</v>
      </c>
    </row>
    <row r="1161" spans="1:35" ht="14.25" customHeight="1" x14ac:dyDescent="0.35">
      <c r="A1161" s="213" t="s">
        <v>124</v>
      </c>
      <c r="B1161" s="217" t="s">
        <v>123</v>
      </c>
      <c r="C1161" s="252">
        <v>41416</v>
      </c>
      <c r="D1161" s="251">
        <v>0.41666666666666702</v>
      </c>
      <c r="E1161" s="246">
        <v>55.1</v>
      </c>
      <c r="F1161" s="246">
        <v>146</v>
      </c>
      <c r="G1161" s="246">
        <v>206</v>
      </c>
      <c r="H1161" s="246">
        <v>56</v>
      </c>
      <c r="I1161" s="247">
        <v>0.84</v>
      </c>
      <c r="J1161" s="248">
        <v>2.2400000000000002</v>
      </c>
      <c r="K1161" s="218">
        <v>17.106000000000002</v>
      </c>
      <c r="L1161" s="248">
        <v>12.331283458333299</v>
      </c>
      <c r="M1161" s="249">
        <v>2.0499999999999998</v>
      </c>
      <c r="N1161" s="249">
        <v>7.82</v>
      </c>
      <c r="O1161" s="250">
        <v>1500000</v>
      </c>
      <c r="P1161" s="51" t="str">
        <f>IF(M1161&lt;NORMA!$P$7,"NO CUMPLE","CUMPLE")</f>
        <v>CUMPLE</v>
      </c>
      <c r="Q1161" s="51" t="str">
        <f>IF(E1161&gt;NORMA!$P$8,"NO CUMPLE","CUMPLE")</f>
        <v>CUMPLE</v>
      </c>
      <c r="R1161" s="51" t="str">
        <f>IF(F1161&gt;NORMA!$P$9,"NO CUMPLE","CUMPLE")</f>
        <v>CUMPLE</v>
      </c>
      <c r="S1161" s="51" t="str">
        <f>IF(K1161&gt;NORMA!$P$10,"NO CUMPLE","CUMPLE")</f>
        <v>CUMPLE</v>
      </c>
      <c r="T1161" s="51" t="str">
        <f>IF(J1161&gt;NORMA!$P$11,"NO CUMPLE","CUMPLE")</f>
        <v>CUMPLE</v>
      </c>
      <c r="U1161" s="51" t="str">
        <f>IF(G1161&gt;NORMA!$P$12,"NO CUMPLE","CUMPLE")</f>
        <v>CUMPLE</v>
      </c>
      <c r="V1161" s="51" t="str">
        <f>IF(H1161&gt;NORMA!$P$13,"NO CUMPLE","CUMPLE")</f>
        <v>NO CUMPLE</v>
      </c>
      <c r="W1161" s="51" t="str">
        <f>IF(O1161&gt;NORMA!$P$14,"NO CUMPLE","CUMPLE")</f>
        <v>NO CUMPLE</v>
      </c>
      <c r="X1161" s="51" t="str">
        <f>IF(AND(N1161&gt;=NORMA!$Q$4, N1161&lt;=NORMA!$R$4),"CUMPLE","NO CUMPLE")</f>
        <v>CUMPLE</v>
      </c>
      <c r="Y1161" s="51" t="str">
        <f>IF(I1161&gt;NORMA!$P$16,"NO CUMPLE","CUMPLE")</f>
        <v>CUMPLE</v>
      </c>
      <c r="Z1161" s="51" t="str">
        <f>IF($M1161&lt;NORMA!$P$23,"NO CUMPLE","CUMPLE")</f>
        <v>CUMPLE</v>
      </c>
      <c r="AA1161" s="51" t="str">
        <f>IF($E1161&gt;NORMA!$P$24,"NO CUMPLE","CUMPLE")</f>
        <v>NO CUMPLE</v>
      </c>
      <c r="AB1161" s="51" t="str">
        <f>IF($F1161&gt;NORMA!$P$25,"NO CUMPLE","CUMPLE")</f>
        <v>NO CUMPLE</v>
      </c>
      <c r="AC1161" s="51" t="str">
        <f>IF($K1161&gt;NORMA!$P$26,"NO CUMPLE","CUMPLE")</f>
        <v>NO CUMPLE</v>
      </c>
      <c r="AD1161" s="51" t="str">
        <f>IF($J1161&gt;NORMA!$P$27,"NO CUMPLE","CUMPLE")</f>
        <v>CUMPLE</v>
      </c>
      <c r="AE1161" s="51" t="str">
        <f>IF($G1161&gt;NORMA!$P$28,"NO CUMPLE","CUMPLE")</f>
        <v>NO CUMPLE</v>
      </c>
      <c r="AF1161" s="51" t="str">
        <f>IF($H1161&gt;NORMA!$P$29,"NO CUMPLE","CUMPLE")</f>
        <v>NO CUMPLE</v>
      </c>
      <c r="AG1161" s="51" t="str">
        <f>IF($O1161&gt;NORMA!$P$30,"NO CUMPLE","CUMPLE")</f>
        <v>NO CUMPLE</v>
      </c>
      <c r="AH1161" s="51" t="str">
        <f>IF(AND($N1161&gt;=NORMA!$R$18, $N1161&lt;=NORMA!$S$18),"CUMPLE","NO CUMPLE")</f>
        <v>CUMPLE</v>
      </c>
      <c r="AI1161" s="51" t="str">
        <f>IF($I1161&gt;NORMA!$P$32,"NO CUMPLE","CUMPLE")</f>
        <v>CUMPLE</v>
      </c>
    </row>
    <row r="1162" spans="1:35" ht="14.25" customHeight="1" x14ac:dyDescent="0.35">
      <c r="A1162" s="256" t="s">
        <v>125</v>
      </c>
      <c r="B1162" s="214" t="s">
        <v>123</v>
      </c>
      <c r="C1162" s="252">
        <v>41423</v>
      </c>
      <c r="D1162" s="251">
        <v>0.5</v>
      </c>
      <c r="E1162" s="246">
        <v>169</v>
      </c>
      <c r="F1162" s="246">
        <v>433</v>
      </c>
      <c r="G1162" s="246">
        <v>228</v>
      </c>
      <c r="H1162" s="246">
        <v>88</v>
      </c>
      <c r="I1162" s="247">
        <v>2.16</v>
      </c>
      <c r="J1162" s="248">
        <v>5.92</v>
      </c>
      <c r="K1162" s="218">
        <v>46.459000000000003</v>
      </c>
      <c r="L1162" s="248">
        <v>4.3246925125000004</v>
      </c>
      <c r="M1162" s="249">
        <v>1.67</v>
      </c>
      <c r="N1162" s="249">
        <v>8.16</v>
      </c>
      <c r="O1162" s="250">
        <v>46000000000</v>
      </c>
      <c r="P1162" s="51" t="str">
        <f>IF(M1162&lt;NORMA!$P$7,"NO CUMPLE","CUMPLE")</f>
        <v>CUMPLE</v>
      </c>
      <c r="Q1162" s="51" t="str">
        <f>IF(E1162&gt;NORMA!$P$8,"NO CUMPLE","CUMPLE")</f>
        <v>CUMPLE</v>
      </c>
      <c r="R1162" s="51" t="str">
        <f>IF(F1162&gt;NORMA!$P$9,"NO CUMPLE","CUMPLE")</f>
        <v>CUMPLE</v>
      </c>
      <c r="S1162" s="51" t="str">
        <f>IF(K1162&gt;NORMA!$P$10,"NO CUMPLE","CUMPLE")</f>
        <v>CUMPLE</v>
      </c>
      <c r="T1162" s="51" t="str">
        <f>IF(J1162&gt;NORMA!$P$11,"NO CUMPLE","CUMPLE")</f>
        <v>CUMPLE</v>
      </c>
      <c r="U1162" s="51" t="str">
        <f>IF(G1162&gt;NORMA!$P$12,"NO CUMPLE","CUMPLE")</f>
        <v>CUMPLE</v>
      </c>
      <c r="V1162" s="51" t="str">
        <f>IF(H1162&gt;NORMA!$P$13,"NO CUMPLE","CUMPLE")</f>
        <v>NO CUMPLE</v>
      </c>
      <c r="W1162" s="51" t="str">
        <f>IF(O1162&gt;NORMA!$P$14,"NO CUMPLE","CUMPLE")</f>
        <v>NO CUMPLE</v>
      </c>
      <c r="X1162" s="51" t="str">
        <f>IF(AND(N1162&gt;=NORMA!$Q$4, N1162&lt;=NORMA!$R$4),"CUMPLE","NO CUMPLE")</f>
        <v>CUMPLE</v>
      </c>
      <c r="Y1162" s="51" t="str">
        <f>IF(I1162&gt;NORMA!$P$16,"NO CUMPLE","CUMPLE")</f>
        <v>CUMPLE</v>
      </c>
      <c r="Z1162" s="51" t="str">
        <f>IF($M1162&lt;NORMA!$P$23,"NO CUMPLE","CUMPLE")</f>
        <v>CUMPLE</v>
      </c>
      <c r="AA1162" s="51" t="str">
        <f>IF($E1162&gt;NORMA!$P$24,"NO CUMPLE","CUMPLE")</f>
        <v>NO CUMPLE</v>
      </c>
      <c r="AB1162" s="51" t="str">
        <f>IF($F1162&gt;NORMA!$P$25,"NO CUMPLE","CUMPLE")</f>
        <v>NO CUMPLE</v>
      </c>
      <c r="AC1162" s="51" t="str">
        <f>IF($K1162&gt;NORMA!$P$26,"NO CUMPLE","CUMPLE")</f>
        <v>NO CUMPLE</v>
      </c>
      <c r="AD1162" s="51" t="str">
        <f>IF($J1162&gt;NORMA!$P$27,"NO CUMPLE","CUMPLE")</f>
        <v>NO CUMPLE</v>
      </c>
      <c r="AE1162" s="51" t="str">
        <f>IF($G1162&gt;NORMA!$P$28,"NO CUMPLE","CUMPLE")</f>
        <v>NO CUMPLE</v>
      </c>
      <c r="AF1162" s="51" t="str">
        <f>IF($H1162&gt;NORMA!$P$29,"NO CUMPLE","CUMPLE")</f>
        <v>NO CUMPLE</v>
      </c>
      <c r="AG1162" s="51" t="str">
        <f>IF($O1162&gt;NORMA!$P$30,"NO CUMPLE","CUMPLE")</f>
        <v>NO CUMPLE</v>
      </c>
      <c r="AH1162" s="51" t="str">
        <f>IF(AND($N1162&gt;=NORMA!$R$18, $N1162&lt;=NORMA!$S$18),"CUMPLE","NO CUMPLE")</f>
        <v>CUMPLE</v>
      </c>
      <c r="AI1162" s="51" t="str">
        <f>IF($I1162&gt;NORMA!$P$32,"NO CUMPLE","CUMPLE")</f>
        <v>NO CUMPLE</v>
      </c>
    </row>
    <row r="1163" spans="1:35" ht="14.25" customHeight="1" x14ac:dyDescent="0.35">
      <c r="A1163" s="256" t="s">
        <v>122</v>
      </c>
      <c r="B1163" s="214" t="s">
        <v>123</v>
      </c>
      <c r="C1163" s="252">
        <v>41424</v>
      </c>
      <c r="D1163" s="251">
        <v>0.625</v>
      </c>
      <c r="E1163" s="246">
        <v>224</v>
      </c>
      <c r="F1163" s="246">
        <v>465</v>
      </c>
      <c r="G1163" s="246">
        <v>288</v>
      </c>
      <c r="H1163" s="246">
        <v>113</v>
      </c>
      <c r="I1163" s="247">
        <v>2.4300000000000002</v>
      </c>
      <c r="J1163" s="248">
        <v>6.31</v>
      </c>
      <c r="K1163" s="218">
        <v>51.521000000000001</v>
      </c>
      <c r="L1163" s="248">
        <v>4.474165825</v>
      </c>
      <c r="M1163" s="249">
        <v>0.74</v>
      </c>
      <c r="N1163" s="249">
        <v>7.74</v>
      </c>
      <c r="O1163" s="250">
        <v>23000000</v>
      </c>
      <c r="P1163" s="51" t="str">
        <f>IF(M1163&lt;NORMA!$P$7,"NO CUMPLE","CUMPLE")</f>
        <v>CUMPLE</v>
      </c>
      <c r="Q1163" s="51" t="str">
        <f>IF(E1163&gt;NORMA!$P$8,"NO CUMPLE","CUMPLE")</f>
        <v>CUMPLE</v>
      </c>
      <c r="R1163" s="51" t="str">
        <f>IF(F1163&gt;NORMA!$P$9,"NO CUMPLE","CUMPLE")</f>
        <v>CUMPLE</v>
      </c>
      <c r="S1163" s="51" t="str">
        <f>IF(K1163&gt;NORMA!$P$10,"NO CUMPLE","CUMPLE")</f>
        <v>NO CUMPLE</v>
      </c>
      <c r="T1163" s="51" t="str">
        <f>IF(J1163&gt;NORMA!$P$11,"NO CUMPLE","CUMPLE")</f>
        <v>CUMPLE</v>
      </c>
      <c r="U1163" s="51" t="str">
        <f>IF(G1163&gt;NORMA!$P$12,"NO CUMPLE","CUMPLE")</f>
        <v>CUMPLE</v>
      </c>
      <c r="V1163" s="51" t="str">
        <f>IF(H1163&gt;NORMA!$P$13,"NO CUMPLE","CUMPLE")</f>
        <v>NO CUMPLE</v>
      </c>
      <c r="W1163" s="51" t="str">
        <f>IF(O1163&gt;NORMA!$P$14,"NO CUMPLE","CUMPLE")</f>
        <v>NO CUMPLE</v>
      </c>
      <c r="X1163" s="51" t="str">
        <f>IF(AND(N1163&gt;=NORMA!$Q$4, N1163&lt;=NORMA!$R$4),"CUMPLE","NO CUMPLE")</f>
        <v>CUMPLE</v>
      </c>
      <c r="Y1163" s="51" t="str">
        <f>IF(I1163&gt;NORMA!$P$16,"NO CUMPLE","CUMPLE")</f>
        <v>CUMPLE</v>
      </c>
      <c r="Z1163" s="51" t="str">
        <f>IF($M1163&lt;NORMA!$P$23,"NO CUMPLE","CUMPLE")</f>
        <v>CUMPLE</v>
      </c>
      <c r="AA1163" s="51" t="str">
        <f>IF($E1163&gt;NORMA!$P$24,"NO CUMPLE","CUMPLE")</f>
        <v>NO CUMPLE</v>
      </c>
      <c r="AB1163" s="51" t="str">
        <f>IF($F1163&gt;NORMA!$P$25,"NO CUMPLE","CUMPLE")</f>
        <v>NO CUMPLE</v>
      </c>
      <c r="AC1163" s="51" t="str">
        <f>IF($K1163&gt;NORMA!$P$26,"NO CUMPLE","CUMPLE")</f>
        <v>NO CUMPLE</v>
      </c>
      <c r="AD1163" s="51" t="str">
        <f>IF($J1163&gt;NORMA!$P$27,"NO CUMPLE","CUMPLE")</f>
        <v>NO CUMPLE</v>
      </c>
      <c r="AE1163" s="51" t="str">
        <f>IF($G1163&gt;NORMA!$P$28,"NO CUMPLE","CUMPLE")</f>
        <v>NO CUMPLE</v>
      </c>
      <c r="AF1163" s="51" t="str">
        <f>IF($H1163&gt;NORMA!$P$29,"NO CUMPLE","CUMPLE")</f>
        <v>NO CUMPLE</v>
      </c>
      <c r="AG1163" s="51" t="str">
        <f>IF($O1163&gt;NORMA!$P$30,"NO CUMPLE","CUMPLE")</f>
        <v>NO CUMPLE</v>
      </c>
      <c r="AH1163" s="51" t="str">
        <f>IF(AND($N1163&gt;=NORMA!$R$18, $N1163&lt;=NORMA!$S$18),"CUMPLE","NO CUMPLE")</f>
        <v>CUMPLE</v>
      </c>
      <c r="AI1163" s="51" t="str">
        <f>IF($I1163&gt;NORMA!$P$32,"NO CUMPLE","CUMPLE")</f>
        <v>NO CUMPLE</v>
      </c>
    </row>
    <row r="1164" spans="1:35" ht="14.25" customHeight="1" x14ac:dyDescent="0.35">
      <c r="A1164" s="256" t="s">
        <v>121</v>
      </c>
      <c r="B1164" s="272" t="s">
        <v>123</v>
      </c>
      <c r="C1164" s="252">
        <v>41442</v>
      </c>
      <c r="D1164" s="251">
        <v>0.41666666666666702</v>
      </c>
      <c r="E1164" s="246">
        <v>10.6</v>
      </c>
      <c r="F1164" s="246">
        <v>23.3</v>
      </c>
      <c r="G1164" s="246">
        <v>33</v>
      </c>
      <c r="H1164" s="246">
        <v>28</v>
      </c>
      <c r="I1164" s="247">
        <v>0.28999999999999998</v>
      </c>
      <c r="J1164" s="248">
        <v>0.5</v>
      </c>
      <c r="K1164" s="218">
        <v>7.032</v>
      </c>
      <c r="L1164" s="248">
        <v>5.8835659124999999</v>
      </c>
      <c r="M1164" s="249">
        <v>2.94</v>
      </c>
      <c r="N1164" s="249">
        <v>7.48</v>
      </c>
      <c r="O1164" s="250">
        <v>750000</v>
      </c>
      <c r="P1164" s="51" t="str">
        <f>IF(M1164&lt;NORMA!$P$7,"NO CUMPLE","CUMPLE")</f>
        <v>CUMPLE</v>
      </c>
      <c r="Q1164" s="51" t="str">
        <f>IF(E1164&gt;NORMA!$P$8,"NO CUMPLE","CUMPLE")</f>
        <v>CUMPLE</v>
      </c>
      <c r="R1164" s="51" t="str">
        <f>IF(F1164&gt;NORMA!$P$9,"NO CUMPLE","CUMPLE")</f>
        <v>CUMPLE</v>
      </c>
      <c r="S1164" s="51" t="str">
        <f>IF(K1164&gt;NORMA!$P$10,"NO CUMPLE","CUMPLE")</f>
        <v>CUMPLE</v>
      </c>
      <c r="T1164" s="51" t="str">
        <f>IF(J1164&gt;NORMA!$P$11,"NO CUMPLE","CUMPLE")</f>
        <v>CUMPLE</v>
      </c>
      <c r="U1164" s="51" t="str">
        <f>IF(G1164&gt;NORMA!$P$12,"NO CUMPLE","CUMPLE")</f>
        <v>CUMPLE</v>
      </c>
      <c r="V1164" s="51" t="str">
        <f>IF(H1164&gt;NORMA!$P$13,"NO CUMPLE","CUMPLE")</f>
        <v>CUMPLE</v>
      </c>
      <c r="W1164" s="51" t="str">
        <f>IF(O1164&gt;NORMA!$P$14,"NO CUMPLE","CUMPLE")</f>
        <v>CUMPLE</v>
      </c>
      <c r="X1164" s="51" t="str">
        <f>IF(AND(N1164&gt;=NORMA!$Q$4, N1164&lt;=NORMA!$R$4),"CUMPLE","NO CUMPLE")</f>
        <v>CUMPLE</v>
      </c>
      <c r="Y1164" s="51" t="str">
        <f>IF(I1164&gt;NORMA!$P$16,"NO CUMPLE","CUMPLE")</f>
        <v>CUMPLE</v>
      </c>
      <c r="Z1164" s="51" t="str">
        <f>IF($M1164&lt;NORMA!$P$23,"NO CUMPLE","CUMPLE")</f>
        <v>CUMPLE</v>
      </c>
      <c r="AA1164" s="51" t="str">
        <f>IF($E1164&gt;NORMA!$P$24,"NO CUMPLE","CUMPLE")</f>
        <v>CUMPLE</v>
      </c>
      <c r="AB1164" s="51" t="str">
        <f>IF($F1164&gt;NORMA!$P$25,"NO CUMPLE","CUMPLE")</f>
        <v>CUMPLE</v>
      </c>
      <c r="AC1164" s="51" t="str">
        <f>IF($K1164&gt;NORMA!$P$26,"NO CUMPLE","CUMPLE")</f>
        <v>CUMPLE</v>
      </c>
      <c r="AD1164" s="51" t="str">
        <f>IF($J1164&gt;NORMA!$P$27,"NO CUMPLE","CUMPLE")</f>
        <v>CUMPLE</v>
      </c>
      <c r="AE1164" s="51" t="str">
        <f>IF($G1164&gt;NORMA!$P$28,"NO CUMPLE","CUMPLE")</f>
        <v>CUMPLE</v>
      </c>
      <c r="AF1164" s="51" t="str">
        <f>IF($H1164&gt;NORMA!$P$29,"NO CUMPLE","CUMPLE")</f>
        <v>NO CUMPLE</v>
      </c>
      <c r="AG1164" s="51" t="str">
        <f>IF($O1164&gt;NORMA!$P$30,"NO CUMPLE","CUMPLE")</f>
        <v>NO CUMPLE</v>
      </c>
      <c r="AH1164" s="51" t="str">
        <f>IF(AND($N1164&gt;=NORMA!$R$18, $N1164&lt;=NORMA!$S$18),"CUMPLE","NO CUMPLE")</f>
        <v>CUMPLE</v>
      </c>
      <c r="AI1164" s="51" t="str">
        <f>IF($I1164&gt;NORMA!$P$32,"NO CUMPLE","CUMPLE")</f>
        <v>CUMPLE</v>
      </c>
    </row>
    <row r="1165" spans="1:35" ht="14.25" customHeight="1" x14ac:dyDescent="0.35">
      <c r="A1165" s="213" t="s">
        <v>124</v>
      </c>
      <c r="B1165" s="217" t="s">
        <v>123</v>
      </c>
      <c r="C1165" s="240">
        <v>41442</v>
      </c>
      <c r="D1165" s="251">
        <v>0.75</v>
      </c>
      <c r="E1165" s="246">
        <v>101</v>
      </c>
      <c r="F1165" s="246">
        <v>317</v>
      </c>
      <c r="G1165" s="246">
        <v>410</v>
      </c>
      <c r="H1165" s="246">
        <v>250</v>
      </c>
      <c r="I1165" s="247">
        <v>3.04</v>
      </c>
      <c r="J1165" s="248">
        <v>3.11</v>
      </c>
      <c r="K1165" s="218">
        <v>24.068000000000001</v>
      </c>
      <c r="L1165" s="248">
        <v>6.38932241666667</v>
      </c>
      <c r="M1165" s="249">
        <v>0.71</v>
      </c>
      <c r="N1165" s="249">
        <v>7.89</v>
      </c>
      <c r="O1165" s="250">
        <v>720000000</v>
      </c>
      <c r="P1165" s="51" t="str">
        <f>IF(M1165&lt;NORMA!$P$7,"NO CUMPLE","CUMPLE")</f>
        <v>CUMPLE</v>
      </c>
      <c r="Q1165" s="51" t="str">
        <f>IF(E1165&gt;NORMA!$P$8,"NO CUMPLE","CUMPLE")</f>
        <v>CUMPLE</v>
      </c>
      <c r="R1165" s="51" t="str">
        <f>IF(F1165&gt;NORMA!$P$9,"NO CUMPLE","CUMPLE")</f>
        <v>CUMPLE</v>
      </c>
      <c r="S1165" s="51" t="str">
        <f>IF(K1165&gt;NORMA!$P$10,"NO CUMPLE","CUMPLE")</f>
        <v>CUMPLE</v>
      </c>
      <c r="T1165" s="51" t="str">
        <f>IF(J1165&gt;NORMA!$P$11,"NO CUMPLE","CUMPLE")</f>
        <v>CUMPLE</v>
      </c>
      <c r="U1165" s="51" t="str">
        <f>IF(G1165&gt;NORMA!$P$12,"NO CUMPLE","CUMPLE")</f>
        <v>NO CUMPLE</v>
      </c>
      <c r="V1165" s="51" t="str">
        <f>IF(H1165&gt;NORMA!$P$13,"NO CUMPLE","CUMPLE")</f>
        <v>NO CUMPLE</v>
      </c>
      <c r="W1165" s="51" t="str">
        <f>IF(O1165&gt;NORMA!$P$14,"NO CUMPLE","CUMPLE")</f>
        <v>NO CUMPLE</v>
      </c>
      <c r="X1165" s="51" t="str">
        <f>IF(AND(N1165&gt;=NORMA!$Q$4, N1165&lt;=NORMA!$R$4),"CUMPLE","NO CUMPLE")</f>
        <v>CUMPLE</v>
      </c>
      <c r="Y1165" s="51" t="str">
        <f>IF(I1165&gt;NORMA!$P$16,"NO CUMPLE","CUMPLE")</f>
        <v>NO CUMPLE</v>
      </c>
      <c r="Z1165" s="51" t="str">
        <f>IF($M1165&lt;NORMA!$P$23,"NO CUMPLE","CUMPLE")</f>
        <v>CUMPLE</v>
      </c>
      <c r="AA1165" s="51" t="str">
        <f>IF($E1165&gt;NORMA!$P$24,"NO CUMPLE","CUMPLE")</f>
        <v>NO CUMPLE</v>
      </c>
      <c r="AB1165" s="51" t="str">
        <f>IF($F1165&gt;NORMA!$P$25,"NO CUMPLE","CUMPLE")</f>
        <v>NO CUMPLE</v>
      </c>
      <c r="AC1165" s="51" t="str">
        <f>IF($K1165&gt;NORMA!$P$26,"NO CUMPLE","CUMPLE")</f>
        <v>NO CUMPLE</v>
      </c>
      <c r="AD1165" s="51" t="str">
        <f>IF($J1165&gt;NORMA!$P$27,"NO CUMPLE","CUMPLE")</f>
        <v>NO CUMPLE</v>
      </c>
      <c r="AE1165" s="51" t="str">
        <f>IF($G1165&gt;NORMA!$P$28,"NO CUMPLE","CUMPLE")</f>
        <v>NO CUMPLE</v>
      </c>
      <c r="AF1165" s="51" t="str">
        <f>IF($H1165&gt;NORMA!$P$29,"NO CUMPLE","CUMPLE")</f>
        <v>NO CUMPLE</v>
      </c>
      <c r="AG1165" s="51" t="str">
        <f>IF($O1165&gt;NORMA!$P$30,"NO CUMPLE","CUMPLE")</f>
        <v>NO CUMPLE</v>
      </c>
      <c r="AH1165" s="51" t="str">
        <f>IF(AND($N1165&gt;=NORMA!$R$18, $N1165&lt;=NORMA!$S$18),"CUMPLE","NO CUMPLE")</f>
        <v>CUMPLE</v>
      </c>
      <c r="AI1165" s="51" t="str">
        <f>IF($I1165&gt;NORMA!$P$32,"NO CUMPLE","CUMPLE")</f>
        <v>NO CUMPLE</v>
      </c>
    </row>
    <row r="1166" spans="1:35" ht="14.25" customHeight="1" x14ac:dyDescent="0.35">
      <c r="A1166" s="256" t="s">
        <v>125</v>
      </c>
      <c r="B1166" s="214" t="s">
        <v>123</v>
      </c>
      <c r="C1166" s="252">
        <v>41445</v>
      </c>
      <c r="D1166" s="251">
        <v>0.41666666666666702</v>
      </c>
      <c r="E1166" s="246">
        <v>73.7</v>
      </c>
      <c r="F1166" s="246">
        <v>174</v>
      </c>
      <c r="G1166" s="246">
        <v>92</v>
      </c>
      <c r="H1166" s="246">
        <v>42</v>
      </c>
      <c r="I1166" s="247">
        <v>1.08</v>
      </c>
      <c r="J1166" s="248">
        <v>2.0099999999999998</v>
      </c>
      <c r="K1166" s="218">
        <v>21.645</v>
      </c>
      <c r="L1166" s="248">
        <v>8.8554918333333301</v>
      </c>
      <c r="M1166" s="249">
        <v>1.62</v>
      </c>
      <c r="N1166" s="249">
        <v>7.99</v>
      </c>
      <c r="O1166" s="250">
        <v>9100000</v>
      </c>
      <c r="P1166" s="51" t="str">
        <f>IF(M1166&lt;NORMA!$P$7,"NO CUMPLE","CUMPLE")</f>
        <v>CUMPLE</v>
      </c>
      <c r="Q1166" s="51" t="str">
        <f>IF(E1166&gt;NORMA!$P$8,"NO CUMPLE","CUMPLE")</f>
        <v>CUMPLE</v>
      </c>
      <c r="R1166" s="51" t="str">
        <f>IF(F1166&gt;NORMA!$P$9,"NO CUMPLE","CUMPLE")</f>
        <v>CUMPLE</v>
      </c>
      <c r="S1166" s="51" t="str">
        <f>IF(K1166&gt;NORMA!$P$10,"NO CUMPLE","CUMPLE")</f>
        <v>CUMPLE</v>
      </c>
      <c r="T1166" s="51" t="str">
        <f>IF(J1166&gt;NORMA!$P$11,"NO CUMPLE","CUMPLE")</f>
        <v>CUMPLE</v>
      </c>
      <c r="U1166" s="51" t="str">
        <f>IF(G1166&gt;NORMA!$P$12,"NO CUMPLE","CUMPLE")</f>
        <v>CUMPLE</v>
      </c>
      <c r="V1166" s="51" t="str">
        <f>IF(H1166&gt;NORMA!$P$13,"NO CUMPLE","CUMPLE")</f>
        <v>CUMPLE</v>
      </c>
      <c r="W1166" s="51" t="str">
        <f>IF(O1166&gt;NORMA!$P$14,"NO CUMPLE","CUMPLE")</f>
        <v>NO CUMPLE</v>
      </c>
      <c r="X1166" s="51" t="str">
        <f>IF(AND(N1166&gt;=NORMA!$Q$4, N1166&lt;=NORMA!$R$4),"CUMPLE","NO CUMPLE")</f>
        <v>CUMPLE</v>
      </c>
      <c r="Y1166" s="51" t="str">
        <f>IF(I1166&gt;NORMA!$P$16,"NO CUMPLE","CUMPLE")</f>
        <v>CUMPLE</v>
      </c>
      <c r="Z1166" s="51" t="str">
        <f>IF($M1166&lt;NORMA!$P$23,"NO CUMPLE","CUMPLE")</f>
        <v>CUMPLE</v>
      </c>
      <c r="AA1166" s="51" t="str">
        <f>IF($E1166&gt;NORMA!$P$24,"NO CUMPLE","CUMPLE")</f>
        <v>NO CUMPLE</v>
      </c>
      <c r="AB1166" s="51" t="str">
        <f>IF($F1166&gt;NORMA!$P$25,"NO CUMPLE","CUMPLE")</f>
        <v>NO CUMPLE</v>
      </c>
      <c r="AC1166" s="51" t="str">
        <f>IF($K1166&gt;NORMA!$P$26,"NO CUMPLE","CUMPLE")</f>
        <v>NO CUMPLE</v>
      </c>
      <c r="AD1166" s="51" t="str">
        <f>IF($J1166&gt;NORMA!$P$27,"NO CUMPLE","CUMPLE")</f>
        <v>CUMPLE</v>
      </c>
      <c r="AE1166" s="51" t="str">
        <f>IF($G1166&gt;NORMA!$P$28,"NO CUMPLE","CUMPLE")</f>
        <v>NO CUMPLE</v>
      </c>
      <c r="AF1166" s="51" t="str">
        <f>IF($H1166&gt;NORMA!$P$29,"NO CUMPLE","CUMPLE")</f>
        <v>NO CUMPLE</v>
      </c>
      <c r="AG1166" s="51" t="str">
        <f>IF($O1166&gt;NORMA!$P$30,"NO CUMPLE","CUMPLE")</f>
        <v>NO CUMPLE</v>
      </c>
      <c r="AH1166" s="51" t="str">
        <f>IF(AND($N1166&gt;=NORMA!$R$18, $N1166&lt;=NORMA!$S$18),"CUMPLE","NO CUMPLE")</f>
        <v>CUMPLE</v>
      </c>
      <c r="AI1166" s="51" t="str">
        <f>IF($I1166&gt;NORMA!$P$32,"NO CUMPLE","CUMPLE")</f>
        <v>NO CUMPLE</v>
      </c>
    </row>
    <row r="1167" spans="1:35" ht="14.25" customHeight="1" x14ac:dyDescent="0.35">
      <c r="A1167" s="256" t="s">
        <v>122</v>
      </c>
      <c r="B1167" s="214" t="s">
        <v>123</v>
      </c>
      <c r="C1167" s="252">
        <v>41446</v>
      </c>
      <c r="D1167" s="251">
        <v>0.41666666666666702</v>
      </c>
      <c r="E1167" s="246">
        <v>55.4</v>
      </c>
      <c r="F1167" s="246">
        <v>145</v>
      </c>
      <c r="G1167" s="246">
        <v>80</v>
      </c>
      <c r="H1167" s="246">
        <v>31</v>
      </c>
      <c r="I1167" s="247">
        <v>1.72</v>
      </c>
      <c r="J1167" s="248">
        <v>2.15</v>
      </c>
      <c r="K1167" s="218">
        <v>19.808</v>
      </c>
      <c r="L1167" s="248">
        <v>8.3860778333333297</v>
      </c>
      <c r="M1167" s="249">
        <v>2.44</v>
      </c>
      <c r="N1167" s="249">
        <v>7.78</v>
      </c>
      <c r="O1167" s="250">
        <v>4300000</v>
      </c>
      <c r="P1167" s="51" t="str">
        <f>IF(M1167&lt;NORMA!$P$7,"NO CUMPLE","CUMPLE")</f>
        <v>CUMPLE</v>
      </c>
      <c r="Q1167" s="51" t="str">
        <f>IF(E1167&gt;NORMA!$P$8,"NO CUMPLE","CUMPLE")</f>
        <v>CUMPLE</v>
      </c>
      <c r="R1167" s="51" t="str">
        <f>IF(F1167&gt;NORMA!$P$9,"NO CUMPLE","CUMPLE")</f>
        <v>CUMPLE</v>
      </c>
      <c r="S1167" s="51" t="str">
        <f>IF(K1167&gt;NORMA!$P$10,"NO CUMPLE","CUMPLE")</f>
        <v>CUMPLE</v>
      </c>
      <c r="T1167" s="51" t="str">
        <f>IF(J1167&gt;NORMA!$P$11,"NO CUMPLE","CUMPLE")</f>
        <v>CUMPLE</v>
      </c>
      <c r="U1167" s="51" t="str">
        <f>IF(G1167&gt;NORMA!$P$12,"NO CUMPLE","CUMPLE")</f>
        <v>CUMPLE</v>
      </c>
      <c r="V1167" s="51" t="str">
        <f>IF(H1167&gt;NORMA!$P$13,"NO CUMPLE","CUMPLE")</f>
        <v>CUMPLE</v>
      </c>
      <c r="W1167" s="51" t="str">
        <f>IF(O1167&gt;NORMA!$P$14,"NO CUMPLE","CUMPLE")</f>
        <v>NO CUMPLE</v>
      </c>
      <c r="X1167" s="51" t="str">
        <f>IF(AND(N1167&gt;=NORMA!$Q$4, N1167&lt;=NORMA!$R$4),"CUMPLE","NO CUMPLE")</f>
        <v>CUMPLE</v>
      </c>
      <c r="Y1167" s="51" t="str">
        <f>IF(I1167&gt;NORMA!$P$16,"NO CUMPLE","CUMPLE")</f>
        <v>CUMPLE</v>
      </c>
      <c r="Z1167" s="51" t="str">
        <f>IF($M1167&lt;NORMA!$P$23,"NO CUMPLE","CUMPLE")</f>
        <v>CUMPLE</v>
      </c>
      <c r="AA1167" s="51" t="str">
        <f>IF($E1167&gt;NORMA!$P$24,"NO CUMPLE","CUMPLE")</f>
        <v>NO CUMPLE</v>
      </c>
      <c r="AB1167" s="51" t="str">
        <f>IF($F1167&gt;NORMA!$P$25,"NO CUMPLE","CUMPLE")</f>
        <v>NO CUMPLE</v>
      </c>
      <c r="AC1167" s="51" t="str">
        <f>IF($K1167&gt;NORMA!$P$26,"NO CUMPLE","CUMPLE")</f>
        <v>NO CUMPLE</v>
      </c>
      <c r="AD1167" s="51" t="str">
        <f>IF($J1167&gt;NORMA!$P$27,"NO CUMPLE","CUMPLE")</f>
        <v>CUMPLE</v>
      </c>
      <c r="AE1167" s="51" t="str">
        <f>IF($G1167&gt;NORMA!$P$28,"NO CUMPLE","CUMPLE")</f>
        <v>NO CUMPLE</v>
      </c>
      <c r="AF1167" s="51" t="str">
        <f>IF($H1167&gt;NORMA!$P$29,"NO CUMPLE","CUMPLE")</f>
        <v>NO CUMPLE</v>
      </c>
      <c r="AG1167" s="51" t="str">
        <f>IF($O1167&gt;NORMA!$P$30,"NO CUMPLE","CUMPLE")</f>
        <v>NO CUMPLE</v>
      </c>
      <c r="AH1167" s="51" t="str">
        <f>IF(AND($N1167&gt;=NORMA!$R$18, $N1167&lt;=NORMA!$S$18),"CUMPLE","NO CUMPLE")</f>
        <v>CUMPLE</v>
      </c>
      <c r="AI1167" s="51" t="str">
        <f>IF($I1167&gt;NORMA!$P$32,"NO CUMPLE","CUMPLE")</f>
        <v>NO CUMPLE</v>
      </c>
    </row>
    <row r="1168" spans="1:35" ht="14.25" customHeight="1" x14ac:dyDescent="0.35">
      <c r="A1168" s="250" t="s">
        <v>124</v>
      </c>
      <c r="B1168" s="269" t="s">
        <v>123</v>
      </c>
      <c r="C1168" s="270">
        <v>41473</v>
      </c>
      <c r="D1168" s="251">
        <v>0.41666666666666669</v>
      </c>
      <c r="E1168" s="262">
        <v>64.3</v>
      </c>
      <c r="F1168" s="262">
        <v>158</v>
      </c>
      <c r="G1168" s="262">
        <v>108</v>
      </c>
      <c r="H1168" s="262">
        <v>18</v>
      </c>
      <c r="I1168" s="249">
        <v>0.89</v>
      </c>
      <c r="J1168" s="271">
        <v>2.39</v>
      </c>
      <c r="K1168" s="243">
        <v>20.315999999999999</v>
      </c>
      <c r="L1168" s="271">
        <v>11.04</v>
      </c>
      <c r="M1168" s="249">
        <v>1.68</v>
      </c>
      <c r="N1168" s="249">
        <v>7.79</v>
      </c>
      <c r="O1168" s="250">
        <v>910000</v>
      </c>
      <c r="P1168" s="51" t="str">
        <f>IF(M1168&lt;NORMA!$P$7,"NO CUMPLE","CUMPLE")</f>
        <v>CUMPLE</v>
      </c>
      <c r="Q1168" s="51" t="str">
        <f>IF(E1168&gt;NORMA!$P$8,"NO CUMPLE","CUMPLE")</f>
        <v>CUMPLE</v>
      </c>
      <c r="R1168" s="51" t="str">
        <f>IF(F1168&gt;NORMA!$P$9,"NO CUMPLE","CUMPLE")</f>
        <v>CUMPLE</v>
      </c>
      <c r="S1168" s="51" t="str">
        <f>IF(K1168&gt;NORMA!$P$10,"NO CUMPLE","CUMPLE")</f>
        <v>CUMPLE</v>
      </c>
      <c r="T1168" s="51" t="str">
        <f>IF(J1168&gt;NORMA!$P$11,"NO CUMPLE","CUMPLE")</f>
        <v>CUMPLE</v>
      </c>
      <c r="U1168" s="51" t="str">
        <f>IF(G1168&gt;NORMA!$P$12,"NO CUMPLE","CUMPLE")</f>
        <v>CUMPLE</v>
      </c>
      <c r="V1168" s="51" t="str">
        <f>IF(H1168&gt;NORMA!$P$13,"NO CUMPLE","CUMPLE")</f>
        <v>CUMPLE</v>
      </c>
      <c r="W1168" s="51" t="str">
        <f>IF(O1168&gt;NORMA!$P$14,"NO CUMPLE","CUMPLE")</f>
        <v>CUMPLE</v>
      </c>
      <c r="X1168" s="51" t="str">
        <f>IF(AND(N1168&gt;=NORMA!$Q$4, N1168&lt;=NORMA!$R$4),"CUMPLE","NO CUMPLE")</f>
        <v>CUMPLE</v>
      </c>
      <c r="Y1168" s="51" t="str">
        <f>IF(I1168&gt;NORMA!$P$16,"NO CUMPLE","CUMPLE")</f>
        <v>CUMPLE</v>
      </c>
      <c r="Z1168" s="51" t="str">
        <f>IF($M1168&lt;NORMA!$P$23,"NO CUMPLE","CUMPLE")</f>
        <v>CUMPLE</v>
      </c>
      <c r="AA1168" s="51" t="str">
        <f>IF($E1168&gt;NORMA!$P$24,"NO CUMPLE","CUMPLE")</f>
        <v>NO CUMPLE</v>
      </c>
      <c r="AB1168" s="51" t="str">
        <f>IF($F1168&gt;NORMA!$P$25,"NO CUMPLE","CUMPLE")</f>
        <v>NO CUMPLE</v>
      </c>
      <c r="AC1168" s="51" t="str">
        <f>IF($K1168&gt;NORMA!$P$26,"NO CUMPLE","CUMPLE")</f>
        <v>NO CUMPLE</v>
      </c>
      <c r="AD1168" s="51" t="str">
        <f>IF($J1168&gt;NORMA!$P$27,"NO CUMPLE","CUMPLE")</f>
        <v>CUMPLE</v>
      </c>
      <c r="AE1168" s="51" t="str">
        <f>IF($G1168&gt;NORMA!$P$28,"NO CUMPLE","CUMPLE")</f>
        <v>NO CUMPLE</v>
      </c>
      <c r="AF1168" s="51" t="str">
        <f>IF($H1168&gt;NORMA!$P$29,"NO CUMPLE","CUMPLE")</f>
        <v>NO CUMPLE</v>
      </c>
      <c r="AG1168" s="51" t="str">
        <f>IF($O1168&gt;NORMA!$P$30,"NO CUMPLE","CUMPLE")</f>
        <v>NO CUMPLE</v>
      </c>
      <c r="AH1168" s="51" t="str">
        <f>IF(AND($N1168&gt;=NORMA!$R$18, $N1168&lt;=NORMA!$S$18),"CUMPLE","NO CUMPLE")</f>
        <v>CUMPLE</v>
      </c>
      <c r="AI1168" s="51" t="str">
        <f>IF($I1168&gt;NORMA!$P$32,"NO CUMPLE","CUMPLE")</f>
        <v>CUMPLE</v>
      </c>
    </row>
    <row r="1169" spans="1:35" ht="14.25" customHeight="1" x14ac:dyDescent="0.35">
      <c r="A1169" s="244" t="s">
        <v>121</v>
      </c>
      <c r="B1169" s="272" t="s">
        <v>123</v>
      </c>
      <c r="C1169" s="261">
        <v>41474</v>
      </c>
      <c r="D1169" s="251">
        <v>0.54166666666666663</v>
      </c>
      <c r="E1169" s="262">
        <v>17.100000000000001</v>
      </c>
      <c r="F1169" s="262">
        <v>26.2</v>
      </c>
      <c r="G1169" s="262">
        <v>58</v>
      </c>
      <c r="H1169" s="262">
        <v>4</v>
      </c>
      <c r="I1169" s="249">
        <v>0.1</v>
      </c>
      <c r="J1169" s="271">
        <v>1.01</v>
      </c>
      <c r="K1169" s="243">
        <v>8.5630000000000006</v>
      </c>
      <c r="L1169" s="271">
        <v>9.1050000000000004</v>
      </c>
      <c r="M1169" s="249">
        <v>3.41</v>
      </c>
      <c r="N1169" s="249">
        <v>7.44</v>
      </c>
      <c r="O1169" s="250">
        <v>430000</v>
      </c>
      <c r="P1169" s="51" t="str">
        <f>IF(M1169&lt;NORMA!$P$7,"NO CUMPLE","CUMPLE")</f>
        <v>CUMPLE</v>
      </c>
      <c r="Q1169" s="51" t="str">
        <f>IF(E1169&gt;NORMA!$P$8,"NO CUMPLE","CUMPLE")</f>
        <v>CUMPLE</v>
      </c>
      <c r="R1169" s="51" t="str">
        <f>IF(F1169&gt;NORMA!$P$9,"NO CUMPLE","CUMPLE")</f>
        <v>CUMPLE</v>
      </c>
      <c r="S1169" s="51" t="str">
        <f>IF(K1169&gt;NORMA!$P$10,"NO CUMPLE","CUMPLE")</f>
        <v>CUMPLE</v>
      </c>
      <c r="T1169" s="51" t="str">
        <f>IF(J1169&gt;NORMA!$P$11,"NO CUMPLE","CUMPLE")</f>
        <v>CUMPLE</v>
      </c>
      <c r="U1169" s="51" t="str">
        <f>IF(G1169&gt;NORMA!$P$12,"NO CUMPLE","CUMPLE")</f>
        <v>CUMPLE</v>
      </c>
      <c r="V1169" s="51" t="str">
        <f>IF(H1169&gt;NORMA!$P$13,"NO CUMPLE","CUMPLE")</f>
        <v>CUMPLE</v>
      </c>
      <c r="W1169" s="51" t="str">
        <f>IF(O1169&gt;NORMA!$P$14,"NO CUMPLE","CUMPLE")</f>
        <v>CUMPLE</v>
      </c>
      <c r="X1169" s="51" t="str">
        <f>IF(AND(N1169&gt;=NORMA!$Q$4, N1169&lt;=NORMA!$R$4),"CUMPLE","NO CUMPLE")</f>
        <v>CUMPLE</v>
      </c>
      <c r="Y1169" s="51" t="str">
        <f>IF(I1169&gt;NORMA!$P$16,"NO CUMPLE","CUMPLE")</f>
        <v>CUMPLE</v>
      </c>
      <c r="Z1169" s="51" t="str">
        <f>IF($M1169&lt;NORMA!$P$23,"NO CUMPLE","CUMPLE")</f>
        <v>CUMPLE</v>
      </c>
      <c r="AA1169" s="51" t="str">
        <f>IF($E1169&gt;NORMA!$P$24,"NO CUMPLE","CUMPLE")</f>
        <v>CUMPLE</v>
      </c>
      <c r="AB1169" s="51" t="str">
        <f>IF($F1169&gt;NORMA!$P$25,"NO CUMPLE","CUMPLE")</f>
        <v>CUMPLE</v>
      </c>
      <c r="AC1169" s="51" t="str">
        <f>IF($K1169&gt;NORMA!$P$26,"NO CUMPLE","CUMPLE")</f>
        <v>CUMPLE</v>
      </c>
      <c r="AD1169" s="51" t="str">
        <f>IF($J1169&gt;NORMA!$P$27,"NO CUMPLE","CUMPLE")</f>
        <v>CUMPLE</v>
      </c>
      <c r="AE1169" s="51" t="str">
        <f>IF($G1169&gt;NORMA!$P$28,"NO CUMPLE","CUMPLE")</f>
        <v>CUMPLE</v>
      </c>
      <c r="AF1169" s="51" t="str">
        <f>IF($H1169&gt;NORMA!$P$29,"NO CUMPLE","CUMPLE")</f>
        <v>CUMPLE</v>
      </c>
      <c r="AG1169" s="51" t="str">
        <f>IF($O1169&gt;NORMA!$P$30,"NO CUMPLE","CUMPLE")</f>
        <v>NO CUMPLE</v>
      </c>
      <c r="AH1169" s="51" t="str">
        <f>IF(AND($N1169&gt;=NORMA!$R$18, $N1169&lt;=NORMA!$S$18),"CUMPLE","NO CUMPLE")</f>
        <v>CUMPLE</v>
      </c>
      <c r="AI1169" s="51" t="str">
        <f>IF($I1169&gt;NORMA!$P$32,"NO CUMPLE","CUMPLE")</f>
        <v>CUMPLE</v>
      </c>
    </row>
    <row r="1170" spans="1:35" ht="14.25" customHeight="1" x14ac:dyDescent="0.35">
      <c r="A1170" s="250" t="s">
        <v>125</v>
      </c>
      <c r="B1170" s="269" t="s">
        <v>123</v>
      </c>
      <c r="C1170" s="270">
        <v>41480</v>
      </c>
      <c r="D1170" s="251">
        <v>0.41666666666666669</v>
      </c>
      <c r="E1170" s="262">
        <v>60.2</v>
      </c>
      <c r="F1170" s="262">
        <v>183</v>
      </c>
      <c r="G1170" s="262">
        <v>93</v>
      </c>
      <c r="H1170" s="262">
        <v>18</v>
      </c>
      <c r="I1170" s="249">
        <v>1</v>
      </c>
      <c r="J1170" s="271">
        <v>2.4300000000000002</v>
      </c>
      <c r="K1170" s="243">
        <v>20.100000000000001</v>
      </c>
      <c r="L1170" s="271">
        <v>10.035</v>
      </c>
      <c r="M1170" s="249">
        <v>1.28</v>
      </c>
      <c r="N1170" s="249">
        <v>7.73</v>
      </c>
      <c r="O1170" s="250">
        <v>4300000</v>
      </c>
      <c r="P1170" s="51" t="str">
        <f>IF(M1170&lt;NORMA!$P$7,"NO CUMPLE","CUMPLE")</f>
        <v>CUMPLE</v>
      </c>
      <c r="Q1170" s="51" t="str">
        <f>IF(E1170&gt;NORMA!$P$8,"NO CUMPLE","CUMPLE")</f>
        <v>CUMPLE</v>
      </c>
      <c r="R1170" s="51" t="str">
        <f>IF(F1170&gt;NORMA!$P$9,"NO CUMPLE","CUMPLE")</f>
        <v>CUMPLE</v>
      </c>
      <c r="S1170" s="51" t="str">
        <f>IF(K1170&gt;NORMA!$P$10,"NO CUMPLE","CUMPLE")</f>
        <v>CUMPLE</v>
      </c>
      <c r="T1170" s="51" t="str">
        <f>IF(J1170&gt;NORMA!$P$11,"NO CUMPLE","CUMPLE")</f>
        <v>CUMPLE</v>
      </c>
      <c r="U1170" s="51" t="str">
        <f>IF(G1170&gt;NORMA!$P$12,"NO CUMPLE","CUMPLE")</f>
        <v>CUMPLE</v>
      </c>
      <c r="V1170" s="51" t="str">
        <f>IF(H1170&gt;NORMA!$P$13,"NO CUMPLE","CUMPLE")</f>
        <v>CUMPLE</v>
      </c>
      <c r="W1170" s="51" t="str">
        <f>IF(O1170&gt;NORMA!$P$14,"NO CUMPLE","CUMPLE")</f>
        <v>NO CUMPLE</v>
      </c>
      <c r="X1170" s="51" t="str">
        <f>IF(AND(N1170&gt;=NORMA!$Q$4, N1170&lt;=NORMA!$R$4),"CUMPLE","NO CUMPLE")</f>
        <v>CUMPLE</v>
      </c>
      <c r="Y1170" s="51" t="str">
        <f>IF(I1170&gt;NORMA!$P$16,"NO CUMPLE","CUMPLE")</f>
        <v>CUMPLE</v>
      </c>
      <c r="Z1170" s="51" t="str">
        <f>IF($M1170&lt;NORMA!$P$23,"NO CUMPLE","CUMPLE")</f>
        <v>CUMPLE</v>
      </c>
      <c r="AA1170" s="51" t="str">
        <f>IF($E1170&gt;NORMA!$P$24,"NO CUMPLE","CUMPLE")</f>
        <v>NO CUMPLE</v>
      </c>
      <c r="AB1170" s="51" t="str">
        <f>IF($F1170&gt;NORMA!$P$25,"NO CUMPLE","CUMPLE")</f>
        <v>NO CUMPLE</v>
      </c>
      <c r="AC1170" s="51" t="str">
        <f>IF($K1170&gt;NORMA!$P$26,"NO CUMPLE","CUMPLE")</f>
        <v>NO CUMPLE</v>
      </c>
      <c r="AD1170" s="51" t="str">
        <f>IF($J1170&gt;NORMA!$P$27,"NO CUMPLE","CUMPLE")</f>
        <v>CUMPLE</v>
      </c>
      <c r="AE1170" s="51" t="str">
        <f>IF($G1170&gt;NORMA!$P$28,"NO CUMPLE","CUMPLE")</f>
        <v>NO CUMPLE</v>
      </c>
      <c r="AF1170" s="51" t="str">
        <f>IF($H1170&gt;NORMA!$P$29,"NO CUMPLE","CUMPLE")</f>
        <v>NO CUMPLE</v>
      </c>
      <c r="AG1170" s="51" t="str">
        <f>IF($O1170&gt;NORMA!$P$30,"NO CUMPLE","CUMPLE")</f>
        <v>NO CUMPLE</v>
      </c>
      <c r="AH1170" s="51" t="str">
        <f>IF(AND($N1170&gt;=NORMA!$R$18, $N1170&lt;=NORMA!$S$18),"CUMPLE","NO CUMPLE")</f>
        <v>CUMPLE</v>
      </c>
      <c r="AI1170" s="51" t="str">
        <f>IF($I1170&gt;NORMA!$P$32,"NO CUMPLE","CUMPLE")</f>
        <v>CUMPLE</v>
      </c>
    </row>
    <row r="1171" spans="1:35" ht="14.25" customHeight="1" x14ac:dyDescent="0.35">
      <c r="A1171" s="244" t="s">
        <v>122</v>
      </c>
      <c r="B1171" s="260" t="s">
        <v>123</v>
      </c>
      <c r="C1171" s="261">
        <v>41480</v>
      </c>
      <c r="D1171" s="251">
        <v>0.54166666666666663</v>
      </c>
      <c r="E1171" s="262">
        <v>81.3</v>
      </c>
      <c r="F1171" s="262">
        <v>197</v>
      </c>
      <c r="G1171" s="262">
        <v>138</v>
      </c>
      <c r="H1171" s="264">
        <v>27</v>
      </c>
      <c r="I1171" s="249">
        <v>1.68</v>
      </c>
      <c r="J1171" s="258">
        <v>2.83</v>
      </c>
      <c r="K1171" s="243">
        <v>23.709</v>
      </c>
      <c r="L1171" s="258">
        <v>10.396000000000001</v>
      </c>
      <c r="M1171" s="243">
        <v>1.2</v>
      </c>
      <c r="N1171" s="243">
        <v>7.72</v>
      </c>
      <c r="O1171" s="244">
        <v>9100000</v>
      </c>
      <c r="P1171" s="51" t="str">
        <f>IF(M1171&lt;NORMA!$P$7,"NO CUMPLE","CUMPLE")</f>
        <v>CUMPLE</v>
      </c>
      <c r="Q1171" s="51" t="str">
        <f>IF(E1171&gt;NORMA!$P$8,"NO CUMPLE","CUMPLE")</f>
        <v>CUMPLE</v>
      </c>
      <c r="R1171" s="51" t="str">
        <f>IF(F1171&gt;NORMA!$P$9,"NO CUMPLE","CUMPLE")</f>
        <v>CUMPLE</v>
      </c>
      <c r="S1171" s="51" t="str">
        <f>IF(K1171&gt;NORMA!$P$10,"NO CUMPLE","CUMPLE")</f>
        <v>CUMPLE</v>
      </c>
      <c r="T1171" s="51" t="str">
        <f>IF(J1171&gt;NORMA!$P$11,"NO CUMPLE","CUMPLE")</f>
        <v>CUMPLE</v>
      </c>
      <c r="U1171" s="51" t="str">
        <f>IF(G1171&gt;NORMA!$P$12,"NO CUMPLE","CUMPLE")</f>
        <v>CUMPLE</v>
      </c>
      <c r="V1171" s="51" t="str">
        <f>IF(H1171&gt;NORMA!$P$13,"NO CUMPLE","CUMPLE")</f>
        <v>CUMPLE</v>
      </c>
      <c r="W1171" s="51" t="str">
        <f>IF(O1171&gt;NORMA!$P$14,"NO CUMPLE","CUMPLE")</f>
        <v>NO CUMPLE</v>
      </c>
      <c r="X1171" s="51" t="str">
        <f>IF(AND(N1171&gt;=NORMA!$Q$4, N1171&lt;=NORMA!$R$4),"CUMPLE","NO CUMPLE")</f>
        <v>CUMPLE</v>
      </c>
      <c r="Y1171" s="51" t="str">
        <f>IF(I1171&gt;NORMA!$P$16,"NO CUMPLE","CUMPLE")</f>
        <v>CUMPLE</v>
      </c>
      <c r="Z1171" s="51" t="str">
        <f>IF($M1171&lt;NORMA!$P$23,"NO CUMPLE","CUMPLE")</f>
        <v>CUMPLE</v>
      </c>
      <c r="AA1171" s="51" t="str">
        <f>IF($E1171&gt;NORMA!$P$24,"NO CUMPLE","CUMPLE")</f>
        <v>NO CUMPLE</v>
      </c>
      <c r="AB1171" s="51" t="str">
        <f>IF($F1171&gt;NORMA!$P$25,"NO CUMPLE","CUMPLE")</f>
        <v>NO CUMPLE</v>
      </c>
      <c r="AC1171" s="51" t="str">
        <f>IF($K1171&gt;NORMA!$P$26,"NO CUMPLE","CUMPLE")</f>
        <v>NO CUMPLE</v>
      </c>
      <c r="AD1171" s="51" t="str">
        <f>IF($J1171&gt;NORMA!$P$27,"NO CUMPLE","CUMPLE")</f>
        <v>CUMPLE</v>
      </c>
      <c r="AE1171" s="51" t="str">
        <f>IF($G1171&gt;NORMA!$P$28,"NO CUMPLE","CUMPLE")</f>
        <v>NO CUMPLE</v>
      </c>
      <c r="AF1171" s="51" t="str">
        <f>IF($H1171&gt;NORMA!$P$29,"NO CUMPLE","CUMPLE")</f>
        <v>NO CUMPLE</v>
      </c>
      <c r="AG1171" s="51" t="str">
        <f>IF($O1171&gt;NORMA!$P$30,"NO CUMPLE","CUMPLE")</f>
        <v>NO CUMPLE</v>
      </c>
      <c r="AH1171" s="51" t="str">
        <f>IF(AND($N1171&gt;=NORMA!$R$18, $N1171&lt;=NORMA!$S$18),"CUMPLE","NO CUMPLE")</f>
        <v>CUMPLE</v>
      </c>
      <c r="AI1171" s="51" t="str">
        <f>IF($I1171&gt;NORMA!$P$32,"NO CUMPLE","CUMPLE")</f>
        <v>NO CUMPLE</v>
      </c>
    </row>
    <row r="1172" spans="1:35" ht="14.25" customHeight="1" x14ac:dyDescent="0.35">
      <c r="A1172" s="244" t="s">
        <v>121</v>
      </c>
      <c r="B1172" s="272" t="s">
        <v>123</v>
      </c>
      <c r="C1172" s="261">
        <v>41495</v>
      </c>
      <c r="D1172" s="251">
        <v>0.39583333333333331</v>
      </c>
      <c r="E1172" s="262">
        <v>7.3</v>
      </c>
      <c r="F1172" s="262">
        <v>29.2</v>
      </c>
      <c r="G1172" s="262">
        <v>38</v>
      </c>
      <c r="H1172" s="245">
        <v>3.6</v>
      </c>
      <c r="I1172" s="249">
        <v>0.09</v>
      </c>
      <c r="J1172" s="271">
        <v>0.96</v>
      </c>
      <c r="K1172" s="243">
        <v>5.63</v>
      </c>
      <c r="L1172" s="271">
        <v>7.7320000000000002</v>
      </c>
      <c r="M1172" s="249">
        <v>3.13</v>
      </c>
      <c r="N1172" s="249">
        <v>7.36</v>
      </c>
      <c r="O1172" s="250">
        <v>150000</v>
      </c>
      <c r="P1172" s="51" t="str">
        <f>IF(M1172&lt;NORMA!$P$7,"NO CUMPLE","CUMPLE")</f>
        <v>CUMPLE</v>
      </c>
      <c r="Q1172" s="51" t="str">
        <f>IF(E1172&gt;NORMA!$P$8,"NO CUMPLE","CUMPLE")</f>
        <v>CUMPLE</v>
      </c>
      <c r="R1172" s="51" t="str">
        <f>IF(F1172&gt;NORMA!$P$9,"NO CUMPLE","CUMPLE")</f>
        <v>CUMPLE</v>
      </c>
      <c r="S1172" s="51" t="str">
        <f>IF(K1172&gt;NORMA!$P$10,"NO CUMPLE","CUMPLE")</f>
        <v>CUMPLE</v>
      </c>
      <c r="T1172" s="51" t="str">
        <f>IF(J1172&gt;NORMA!$P$11,"NO CUMPLE","CUMPLE")</f>
        <v>CUMPLE</v>
      </c>
      <c r="U1172" s="51" t="str">
        <f>IF(G1172&gt;NORMA!$P$12,"NO CUMPLE","CUMPLE")</f>
        <v>CUMPLE</v>
      </c>
      <c r="V1172" s="51" t="str">
        <f>IF(H1172&gt;NORMA!$P$13,"NO CUMPLE","CUMPLE")</f>
        <v>CUMPLE</v>
      </c>
      <c r="W1172" s="51" t="str">
        <f>IF(O1172&gt;NORMA!$P$14,"NO CUMPLE","CUMPLE")</f>
        <v>CUMPLE</v>
      </c>
      <c r="X1172" s="51" t="str">
        <f>IF(AND(N1172&gt;=NORMA!$Q$4, N1172&lt;=NORMA!$R$4),"CUMPLE","NO CUMPLE")</f>
        <v>CUMPLE</v>
      </c>
      <c r="Y1172" s="51" t="str">
        <f>IF(I1172&gt;NORMA!$P$16,"NO CUMPLE","CUMPLE")</f>
        <v>CUMPLE</v>
      </c>
      <c r="Z1172" s="51" t="str">
        <f>IF($M1172&lt;NORMA!$P$23,"NO CUMPLE","CUMPLE")</f>
        <v>CUMPLE</v>
      </c>
      <c r="AA1172" s="51" t="str">
        <f>IF($E1172&gt;NORMA!$P$24,"NO CUMPLE","CUMPLE")</f>
        <v>CUMPLE</v>
      </c>
      <c r="AB1172" s="51" t="str">
        <f>IF($F1172&gt;NORMA!$P$25,"NO CUMPLE","CUMPLE")</f>
        <v>CUMPLE</v>
      </c>
      <c r="AC1172" s="51" t="str">
        <f>IF($K1172&gt;NORMA!$P$26,"NO CUMPLE","CUMPLE")</f>
        <v>CUMPLE</v>
      </c>
      <c r="AD1172" s="51" t="str">
        <f>IF($J1172&gt;NORMA!$P$27,"NO CUMPLE","CUMPLE")</f>
        <v>CUMPLE</v>
      </c>
      <c r="AE1172" s="51" t="str">
        <f>IF($G1172&gt;NORMA!$P$28,"NO CUMPLE","CUMPLE")</f>
        <v>CUMPLE</v>
      </c>
      <c r="AF1172" s="51" t="str">
        <f>IF($H1172&gt;NORMA!$P$29,"NO CUMPLE","CUMPLE")</f>
        <v>CUMPLE</v>
      </c>
      <c r="AG1172" s="51" t="str">
        <f>IF($O1172&gt;NORMA!$P$30,"NO CUMPLE","CUMPLE")</f>
        <v>NO CUMPLE</v>
      </c>
      <c r="AH1172" s="51" t="str">
        <f>IF(AND($N1172&gt;=NORMA!$R$18, $N1172&lt;=NORMA!$S$18),"CUMPLE","NO CUMPLE")</f>
        <v>CUMPLE</v>
      </c>
      <c r="AI1172" s="51" t="str">
        <f>IF($I1172&gt;NORMA!$P$32,"NO CUMPLE","CUMPLE")</f>
        <v>CUMPLE</v>
      </c>
    </row>
    <row r="1173" spans="1:35" ht="14.25" customHeight="1" x14ac:dyDescent="0.35">
      <c r="A1173" s="250" t="s">
        <v>124</v>
      </c>
      <c r="B1173" s="269" t="s">
        <v>123</v>
      </c>
      <c r="C1173" s="270">
        <v>41498</v>
      </c>
      <c r="D1173" s="251">
        <v>0.27083333333333331</v>
      </c>
      <c r="E1173" s="262">
        <v>105</v>
      </c>
      <c r="F1173" s="262">
        <v>255</v>
      </c>
      <c r="G1173" s="262">
        <v>168</v>
      </c>
      <c r="H1173" s="262">
        <v>13</v>
      </c>
      <c r="I1173" s="249">
        <v>1.68</v>
      </c>
      <c r="J1173" s="271">
        <v>3.87</v>
      </c>
      <c r="K1173" s="243">
        <v>32.700000000000003</v>
      </c>
      <c r="L1173" s="271">
        <v>5.9939999999999998</v>
      </c>
      <c r="M1173" s="249">
        <v>0.31</v>
      </c>
      <c r="N1173" s="249">
        <v>8.01</v>
      </c>
      <c r="O1173" s="250">
        <v>3600000</v>
      </c>
      <c r="P1173" s="51" t="str">
        <f>IF(M1173&lt;NORMA!$P$7,"NO CUMPLE","CUMPLE")</f>
        <v>NO CUMPLE</v>
      </c>
      <c r="Q1173" s="51" t="str">
        <f>IF(E1173&gt;NORMA!$P$8,"NO CUMPLE","CUMPLE")</f>
        <v>CUMPLE</v>
      </c>
      <c r="R1173" s="51" t="str">
        <f>IF(F1173&gt;NORMA!$P$9,"NO CUMPLE","CUMPLE")</f>
        <v>CUMPLE</v>
      </c>
      <c r="S1173" s="51" t="str">
        <f>IF(K1173&gt;NORMA!$P$10,"NO CUMPLE","CUMPLE")</f>
        <v>CUMPLE</v>
      </c>
      <c r="T1173" s="51" t="str">
        <f>IF(J1173&gt;NORMA!$P$11,"NO CUMPLE","CUMPLE")</f>
        <v>CUMPLE</v>
      </c>
      <c r="U1173" s="51" t="str">
        <f>IF(G1173&gt;NORMA!$P$12,"NO CUMPLE","CUMPLE")</f>
        <v>CUMPLE</v>
      </c>
      <c r="V1173" s="51" t="str">
        <f>IF(H1173&gt;NORMA!$P$13,"NO CUMPLE","CUMPLE")</f>
        <v>CUMPLE</v>
      </c>
      <c r="W1173" s="51" t="str">
        <f>IF(O1173&gt;NORMA!$P$14,"NO CUMPLE","CUMPLE")</f>
        <v>NO CUMPLE</v>
      </c>
      <c r="X1173" s="51" t="str">
        <f>IF(AND(N1173&gt;=NORMA!$Q$4, N1173&lt;=NORMA!$R$4),"CUMPLE","NO CUMPLE")</f>
        <v>CUMPLE</v>
      </c>
      <c r="Y1173" s="51" t="str">
        <f>IF(I1173&gt;NORMA!$P$16,"NO CUMPLE","CUMPLE")</f>
        <v>CUMPLE</v>
      </c>
      <c r="Z1173" s="51" t="str">
        <f>IF($M1173&lt;NORMA!$P$23,"NO CUMPLE","CUMPLE")</f>
        <v>CUMPLE</v>
      </c>
      <c r="AA1173" s="51" t="str">
        <f>IF($E1173&gt;NORMA!$P$24,"NO CUMPLE","CUMPLE")</f>
        <v>NO CUMPLE</v>
      </c>
      <c r="AB1173" s="51" t="str">
        <f>IF($F1173&gt;NORMA!$P$25,"NO CUMPLE","CUMPLE")</f>
        <v>NO CUMPLE</v>
      </c>
      <c r="AC1173" s="51" t="str">
        <f>IF($K1173&gt;NORMA!$P$26,"NO CUMPLE","CUMPLE")</f>
        <v>NO CUMPLE</v>
      </c>
      <c r="AD1173" s="51" t="str">
        <f>IF($J1173&gt;NORMA!$P$27,"NO CUMPLE","CUMPLE")</f>
        <v>NO CUMPLE</v>
      </c>
      <c r="AE1173" s="51" t="str">
        <f>IF($G1173&gt;NORMA!$P$28,"NO CUMPLE","CUMPLE")</f>
        <v>NO CUMPLE</v>
      </c>
      <c r="AF1173" s="51" t="str">
        <f>IF($H1173&gt;NORMA!$P$29,"NO CUMPLE","CUMPLE")</f>
        <v>NO CUMPLE</v>
      </c>
      <c r="AG1173" s="51" t="str">
        <f>IF($O1173&gt;NORMA!$P$30,"NO CUMPLE","CUMPLE")</f>
        <v>NO CUMPLE</v>
      </c>
      <c r="AH1173" s="51" t="str">
        <f>IF(AND($N1173&gt;=NORMA!$R$18, $N1173&lt;=NORMA!$S$18),"CUMPLE","NO CUMPLE")</f>
        <v>CUMPLE</v>
      </c>
      <c r="AI1173" s="51" t="str">
        <f>IF($I1173&gt;NORMA!$P$32,"NO CUMPLE","CUMPLE")</f>
        <v>NO CUMPLE</v>
      </c>
    </row>
    <row r="1174" spans="1:35" ht="14.25" customHeight="1" x14ac:dyDescent="0.35">
      <c r="A1174" s="250" t="s">
        <v>125</v>
      </c>
      <c r="B1174" s="269" t="s">
        <v>123</v>
      </c>
      <c r="C1174" s="270">
        <v>41498</v>
      </c>
      <c r="D1174" s="251">
        <v>0.375</v>
      </c>
      <c r="E1174" s="262">
        <v>112</v>
      </c>
      <c r="F1174" s="262">
        <v>364</v>
      </c>
      <c r="G1174" s="262">
        <v>193</v>
      </c>
      <c r="H1174" s="262">
        <v>18</v>
      </c>
      <c r="I1174" s="249">
        <v>1.54</v>
      </c>
      <c r="J1174" s="271">
        <v>4.18</v>
      </c>
      <c r="K1174" s="243">
        <v>34.299999999999997</v>
      </c>
      <c r="L1174" s="271">
        <v>5.569</v>
      </c>
      <c r="M1174" s="249">
        <v>1.1499999999999999</v>
      </c>
      <c r="N1174" s="249">
        <v>8.14</v>
      </c>
      <c r="O1174" s="250">
        <v>9100000</v>
      </c>
      <c r="P1174" s="51" t="str">
        <f>IF(M1174&lt;NORMA!$P$7,"NO CUMPLE","CUMPLE")</f>
        <v>CUMPLE</v>
      </c>
      <c r="Q1174" s="51" t="str">
        <f>IF(E1174&gt;NORMA!$P$8,"NO CUMPLE","CUMPLE")</f>
        <v>CUMPLE</v>
      </c>
      <c r="R1174" s="51" t="str">
        <f>IF(F1174&gt;NORMA!$P$9,"NO CUMPLE","CUMPLE")</f>
        <v>CUMPLE</v>
      </c>
      <c r="S1174" s="51" t="str">
        <f>IF(K1174&gt;NORMA!$P$10,"NO CUMPLE","CUMPLE")</f>
        <v>CUMPLE</v>
      </c>
      <c r="T1174" s="51" t="str">
        <f>IF(J1174&gt;NORMA!$P$11,"NO CUMPLE","CUMPLE")</f>
        <v>CUMPLE</v>
      </c>
      <c r="U1174" s="51" t="str">
        <f>IF(G1174&gt;NORMA!$P$12,"NO CUMPLE","CUMPLE")</f>
        <v>CUMPLE</v>
      </c>
      <c r="V1174" s="51" t="str">
        <f>IF(H1174&gt;NORMA!$P$13,"NO CUMPLE","CUMPLE")</f>
        <v>CUMPLE</v>
      </c>
      <c r="W1174" s="51" t="str">
        <f>IF(O1174&gt;NORMA!$P$14,"NO CUMPLE","CUMPLE")</f>
        <v>NO CUMPLE</v>
      </c>
      <c r="X1174" s="51" t="str">
        <f>IF(AND(N1174&gt;=NORMA!$Q$4, N1174&lt;=NORMA!$R$4),"CUMPLE","NO CUMPLE")</f>
        <v>CUMPLE</v>
      </c>
      <c r="Y1174" s="51" t="str">
        <f>IF(I1174&gt;NORMA!$P$16,"NO CUMPLE","CUMPLE")</f>
        <v>CUMPLE</v>
      </c>
      <c r="Z1174" s="51" t="str">
        <f>IF($M1174&lt;NORMA!$P$23,"NO CUMPLE","CUMPLE")</f>
        <v>CUMPLE</v>
      </c>
      <c r="AA1174" s="51" t="str">
        <f>IF($E1174&gt;NORMA!$P$24,"NO CUMPLE","CUMPLE")</f>
        <v>NO CUMPLE</v>
      </c>
      <c r="AB1174" s="51" t="str">
        <f>IF($F1174&gt;NORMA!$P$25,"NO CUMPLE","CUMPLE")</f>
        <v>NO CUMPLE</v>
      </c>
      <c r="AC1174" s="51" t="str">
        <f>IF($K1174&gt;NORMA!$P$26,"NO CUMPLE","CUMPLE")</f>
        <v>NO CUMPLE</v>
      </c>
      <c r="AD1174" s="51" t="str">
        <f>IF($J1174&gt;NORMA!$P$27,"NO CUMPLE","CUMPLE")</f>
        <v>NO CUMPLE</v>
      </c>
      <c r="AE1174" s="51" t="str">
        <f>IF($G1174&gt;NORMA!$P$28,"NO CUMPLE","CUMPLE")</f>
        <v>NO CUMPLE</v>
      </c>
      <c r="AF1174" s="51" t="str">
        <f>IF($H1174&gt;NORMA!$P$29,"NO CUMPLE","CUMPLE")</f>
        <v>NO CUMPLE</v>
      </c>
      <c r="AG1174" s="51" t="str">
        <f>IF($O1174&gt;NORMA!$P$30,"NO CUMPLE","CUMPLE")</f>
        <v>NO CUMPLE</v>
      </c>
      <c r="AH1174" s="51" t="str">
        <f>IF(AND($N1174&gt;=NORMA!$R$18, $N1174&lt;=NORMA!$S$18),"CUMPLE","NO CUMPLE")</f>
        <v>CUMPLE</v>
      </c>
      <c r="AI1174" s="51" t="str">
        <f>IF($I1174&gt;NORMA!$P$32,"NO CUMPLE","CUMPLE")</f>
        <v>NO CUMPLE</v>
      </c>
    </row>
    <row r="1175" spans="1:35" ht="14.25" customHeight="1" x14ac:dyDescent="0.35">
      <c r="A1175" s="244" t="s">
        <v>122</v>
      </c>
      <c r="B1175" s="260" t="s">
        <v>123</v>
      </c>
      <c r="C1175" s="261">
        <v>41501</v>
      </c>
      <c r="D1175" s="251">
        <v>0.625</v>
      </c>
      <c r="E1175" s="262">
        <v>80.3</v>
      </c>
      <c r="F1175" s="262">
        <v>249</v>
      </c>
      <c r="G1175" s="262">
        <v>132</v>
      </c>
      <c r="H1175" s="264">
        <v>34</v>
      </c>
      <c r="I1175" s="249">
        <v>1.83</v>
      </c>
      <c r="J1175" s="258">
        <v>3.17</v>
      </c>
      <c r="K1175" s="243">
        <v>23.85</v>
      </c>
      <c r="L1175" s="258">
        <v>11.397</v>
      </c>
      <c r="M1175" s="243">
        <v>2.2799999999999998</v>
      </c>
      <c r="N1175" s="243">
        <v>7.68</v>
      </c>
      <c r="O1175" s="244">
        <v>15000000</v>
      </c>
      <c r="P1175" s="51" t="str">
        <f>IF(M1175&lt;NORMA!$P$7,"NO CUMPLE","CUMPLE")</f>
        <v>CUMPLE</v>
      </c>
      <c r="Q1175" s="51" t="str">
        <f>IF(E1175&gt;NORMA!$P$8,"NO CUMPLE","CUMPLE")</f>
        <v>CUMPLE</v>
      </c>
      <c r="R1175" s="51" t="str">
        <f>IF(F1175&gt;NORMA!$P$9,"NO CUMPLE","CUMPLE")</f>
        <v>CUMPLE</v>
      </c>
      <c r="S1175" s="51" t="str">
        <f>IF(K1175&gt;NORMA!$P$10,"NO CUMPLE","CUMPLE")</f>
        <v>CUMPLE</v>
      </c>
      <c r="T1175" s="51" t="str">
        <f>IF(J1175&gt;NORMA!$P$11,"NO CUMPLE","CUMPLE")</f>
        <v>CUMPLE</v>
      </c>
      <c r="U1175" s="51" t="str">
        <f>IF(G1175&gt;NORMA!$P$12,"NO CUMPLE","CUMPLE")</f>
        <v>CUMPLE</v>
      </c>
      <c r="V1175" s="51" t="str">
        <f>IF(H1175&gt;NORMA!$P$13,"NO CUMPLE","CUMPLE")</f>
        <v>CUMPLE</v>
      </c>
      <c r="W1175" s="51" t="str">
        <f>IF(O1175&gt;NORMA!$P$14,"NO CUMPLE","CUMPLE")</f>
        <v>NO CUMPLE</v>
      </c>
      <c r="X1175" s="51" t="str">
        <f>IF(AND(N1175&gt;=NORMA!$Q$4, N1175&lt;=NORMA!$R$4),"CUMPLE","NO CUMPLE")</f>
        <v>CUMPLE</v>
      </c>
      <c r="Y1175" s="51" t="str">
        <f>IF(I1175&gt;NORMA!$P$16,"NO CUMPLE","CUMPLE")</f>
        <v>CUMPLE</v>
      </c>
      <c r="Z1175" s="51" t="str">
        <f>IF($M1175&lt;NORMA!$P$23,"NO CUMPLE","CUMPLE")</f>
        <v>CUMPLE</v>
      </c>
      <c r="AA1175" s="51" t="str">
        <f>IF($E1175&gt;NORMA!$P$24,"NO CUMPLE","CUMPLE")</f>
        <v>NO CUMPLE</v>
      </c>
      <c r="AB1175" s="51" t="str">
        <f>IF($F1175&gt;NORMA!$P$25,"NO CUMPLE","CUMPLE")</f>
        <v>NO CUMPLE</v>
      </c>
      <c r="AC1175" s="51" t="str">
        <f>IF($K1175&gt;NORMA!$P$26,"NO CUMPLE","CUMPLE")</f>
        <v>NO CUMPLE</v>
      </c>
      <c r="AD1175" s="51" t="str">
        <f>IF($J1175&gt;NORMA!$P$27,"NO CUMPLE","CUMPLE")</f>
        <v>NO CUMPLE</v>
      </c>
      <c r="AE1175" s="51" t="str">
        <f>IF($G1175&gt;NORMA!$P$28,"NO CUMPLE","CUMPLE")</f>
        <v>NO CUMPLE</v>
      </c>
      <c r="AF1175" s="51" t="str">
        <f>IF($H1175&gt;NORMA!$P$29,"NO CUMPLE","CUMPLE")</f>
        <v>NO CUMPLE</v>
      </c>
      <c r="AG1175" s="51" t="str">
        <f>IF($O1175&gt;NORMA!$P$30,"NO CUMPLE","CUMPLE")</f>
        <v>NO CUMPLE</v>
      </c>
      <c r="AH1175" s="51" t="str">
        <f>IF(AND($N1175&gt;=NORMA!$R$18, $N1175&lt;=NORMA!$S$18),"CUMPLE","NO CUMPLE")</f>
        <v>CUMPLE</v>
      </c>
      <c r="AI1175" s="51" t="str">
        <f>IF($I1175&gt;NORMA!$P$32,"NO CUMPLE","CUMPLE")</f>
        <v>NO CUMPLE</v>
      </c>
    </row>
    <row r="1176" spans="1:35" ht="14.25" customHeight="1" x14ac:dyDescent="0.35">
      <c r="A1176" s="244" t="s">
        <v>121</v>
      </c>
      <c r="B1176" s="272" t="s">
        <v>123</v>
      </c>
      <c r="C1176" s="261">
        <v>41517</v>
      </c>
      <c r="D1176" s="251">
        <v>0.25</v>
      </c>
      <c r="E1176" s="262">
        <v>24.2</v>
      </c>
      <c r="F1176" s="262">
        <v>62.1</v>
      </c>
      <c r="G1176" s="262">
        <v>45</v>
      </c>
      <c r="H1176" s="245">
        <v>3.6</v>
      </c>
      <c r="I1176" s="249">
        <v>1.39</v>
      </c>
      <c r="J1176" s="271">
        <v>1.19</v>
      </c>
      <c r="K1176" s="243">
        <v>10.72</v>
      </c>
      <c r="L1176" s="271">
        <v>3.931</v>
      </c>
      <c r="M1176" s="249">
        <v>1.95</v>
      </c>
      <c r="N1176" s="249">
        <v>7.56</v>
      </c>
      <c r="O1176" s="250">
        <v>430000</v>
      </c>
      <c r="P1176" s="51" t="str">
        <f>IF(M1176&lt;NORMA!$P$7,"NO CUMPLE","CUMPLE")</f>
        <v>CUMPLE</v>
      </c>
      <c r="Q1176" s="51" t="str">
        <f>IF(E1176&gt;NORMA!$P$8,"NO CUMPLE","CUMPLE")</f>
        <v>CUMPLE</v>
      </c>
      <c r="R1176" s="51" t="str">
        <f>IF(F1176&gt;NORMA!$P$9,"NO CUMPLE","CUMPLE")</f>
        <v>CUMPLE</v>
      </c>
      <c r="S1176" s="51" t="str">
        <f>IF(K1176&gt;NORMA!$P$10,"NO CUMPLE","CUMPLE")</f>
        <v>CUMPLE</v>
      </c>
      <c r="T1176" s="51" t="str">
        <f>IF(J1176&gt;NORMA!$P$11,"NO CUMPLE","CUMPLE")</f>
        <v>CUMPLE</v>
      </c>
      <c r="U1176" s="51" t="str">
        <f>IF(G1176&gt;NORMA!$P$12,"NO CUMPLE","CUMPLE")</f>
        <v>CUMPLE</v>
      </c>
      <c r="V1176" s="51" t="str">
        <f>IF(H1176&gt;NORMA!$P$13,"NO CUMPLE","CUMPLE")</f>
        <v>CUMPLE</v>
      </c>
      <c r="W1176" s="51" t="str">
        <f>IF(O1176&gt;NORMA!$P$14,"NO CUMPLE","CUMPLE")</f>
        <v>CUMPLE</v>
      </c>
      <c r="X1176" s="51" t="str">
        <f>IF(AND(N1176&gt;=NORMA!$Q$4, N1176&lt;=NORMA!$R$4),"CUMPLE","NO CUMPLE")</f>
        <v>CUMPLE</v>
      </c>
      <c r="Y1176" s="51" t="str">
        <f>IF(I1176&gt;NORMA!$P$16,"NO CUMPLE","CUMPLE")</f>
        <v>CUMPLE</v>
      </c>
      <c r="Z1176" s="51" t="str">
        <f>IF($M1176&lt;NORMA!$P$23,"NO CUMPLE","CUMPLE")</f>
        <v>CUMPLE</v>
      </c>
      <c r="AA1176" s="51" t="str">
        <f>IF($E1176&gt;NORMA!$P$24,"NO CUMPLE","CUMPLE")</f>
        <v>NO CUMPLE</v>
      </c>
      <c r="AB1176" s="51" t="str">
        <f>IF($F1176&gt;NORMA!$P$25,"NO CUMPLE","CUMPLE")</f>
        <v>NO CUMPLE</v>
      </c>
      <c r="AC1176" s="51" t="str">
        <f>IF($K1176&gt;NORMA!$P$26,"NO CUMPLE","CUMPLE")</f>
        <v>NO CUMPLE</v>
      </c>
      <c r="AD1176" s="51" t="str">
        <f>IF($J1176&gt;NORMA!$P$27,"NO CUMPLE","CUMPLE")</f>
        <v>CUMPLE</v>
      </c>
      <c r="AE1176" s="51" t="str">
        <f>IF($G1176&gt;NORMA!$P$28,"NO CUMPLE","CUMPLE")</f>
        <v>CUMPLE</v>
      </c>
      <c r="AF1176" s="51" t="str">
        <f>IF($H1176&gt;NORMA!$P$29,"NO CUMPLE","CUMPLE")</f>
        <v>CUMPLE</v>
      </c>
      <c r="AG1176" s="51" t="str">
        <f>IF($O1176&gt;NORMA!$P$30,"NO CUMPLE","CUMPLE")</f>
        <v>NO CUMPLE</v>
      </c>
      <c r="AH1176" s="51" t="str">
        <f>IF(AND($N1176&gt;=NORMA!$R$18, $N1176&lt;=NORMA!$S$18),"CUMPLE","NO CUMPLE")</f>
        <v>CUMPLE</v>
      </c>
      <c r="AI1176" s="51" t="str">
        <f>IF($I1176&gt;NORMA!$P$32,"NO CUMPLE","CUMPLE")</f>
        <v>NO CUMPLE</v>
      </c>
    </row>
    <row r="1177" spans="1:35" ht="14.25" customHeight="1" x14ac:dyDescent="0.35">
      <c r="A1177" s="244" t="s">
        <v>122</v>
      </c>
      <c r="B1177" s="260" t="s">
        <v>123</v>
      </c>
      <c r="C1177" s="261">
        <v>41519</v>
      </c>
      <c r="D1177" s="251">
        <v>0.375</v>
      </c>
      <c r="E1177" s="262">
        <v>113</v>
      </c>
      <c r="F1177" s="262">
        <v>313</v>
      </c>
      <c r="G1177" s="262">
        <v>112</v>
      </c>
      <c r="H1177" s="264">
        <v>33</v>
      </c>
      <c r="I1177" s="249">
        <v>7.15</v>
      </c>
      <c r="J1177" s="258">
        <v>4.9000000000000004</v>
      </c>
      <c r="K1177" s="243">
        <v>41.84</v>
      </c>
      <c r="L1177" s="258">
        <v>4.6868999999999996</v>
      </c>
      <c r="M1177" s="243">
        <v>2.4300000000000002</v>
      </c>
      <c r="N1177" s="243">
        <v>7.96</v>
      </c>
      <c r="O1177" s="244">
        <v>43000000</v>
      </c>
      <c r="P1177" s="51" t="str">
        <f>IF(M1177&lt;NORMA!$P$7,"NO CUMPLE","CUMPLE")</f>
        <v>CUMPLE</v>
      </c>
      <c r="Q1177" s="51" t="str">
        <f>IF(E1177&gt;NORMA!$P$8,"NO CUMPLE","CUMPLE")</f>
        <v>CUMPLE</v>
      </c>
      <c r="R1177" s="51" t="str">
        <f>IF(F1177&gt;NORMA!$P$9,"NO CUMPLE","CUMPLE")</f>
        <v>CUMPLE</v>
      </c>
      <c r="S1177" s="51" t="str">
        <f>IF(K1177&gt;NORMA!$P$10,"NO CUMPLE","CUMPLE")</f>
        <v>CUMPLE</v>
      </c>
      <c r="T1177" s="51" t="str">
        <f>IF(J1177&gt;NORMA!$P$11,"NO CUMPLE","CUMPLE")</f>
        <v>CUMPLE</v>
      </c>
      <c r="U1177" s="51" t="str">
        <f>IF(G1177&gt;NORMA!$P$12,"NO CUMPLE","CUMPLE")</f>
        <v>CUMPLE</v>
      </c>
      <c r="V1177" s="51" t="str">
        <f>IF(H1177&gt;NORMA!$P$13,"NO CUMPLE","CUMPLE")</f>
        <v>CUMPLE</v>
      </c>
      <c r="W1177" s="51" t="str">
        <f>IF(O1177&gt;NORMA!$P$14,"NO CUMPLE","CUMPLE")</f>
        <v>NO CUMPLE</v>
      </c>
      <c r="X1177" s="51" t="str">
        <f>IF(AND(N1177&gt;=NORMA!$Q$4, N1177&lt;=NORMA!$R$4),"CUMPLE","NO CUMPLE")</f>
        <v>CUMPLE</v>
      </c>
      <c r="Y1177" s="51" t="str">
        <f>IF(I1177&gt;NORMA!$P$16,"NO CUMPLE","CUMPLE")</f>
        <v>NO CUMPLE</v>
      </c>
      <c r="Z1177" s="51" t="str">
        <f>IF($M1177&lt;NORMA!$P$23,"NO CUMPLE","CUMPLE")</f>
        <v>CUMPLE</v>
      </c>
      <c r="AA1177" s="51" t="str">
        <f>IF($E1177&gt;NORMA!$P$24,"NO CUMPLE","CUMPLE")</f>
        <v>NO CUMPLE</v>
      </c>
      <c r="AB1177" s="51" t="str">
        <f>IF($F1177&gt;NORMA!$P$25,"NO CUMPLE","CUMPLE")</f>
        <v>NO CUMPLE</v>
      </c>
      <c r="AC1177" s="51" t="str">
        <f>IF($K1177&gt;NORMA!$P$26,"NO CUMPLE","CUMPLE")</f>
        <v>NO CUMPLE</v>
      </c>
      <c r="AD1177" s="51" t="str">
        <f>IF($J1177&gt;NORMA!$P$27,"NO CUMPLE","CUMPLE")</f>
        <v>NO CUMPLE</v>
      </c>
      <c r="AE1177" s="51" t="str">
        <f>IF($G1177&gt;NORMA!$P$28,"NO CUMPLE","CUMPLE")</f>
        <v>NO CUMPLE</v>
      </c>
      <c r="AF1177" s="51" t="str">
        <f>IF($H1177&gt;NORMA!$P$29,"NO CUMPLE","CUMPLE")</f>
        <v>NO CUMPLE</v>
      </c>
      <c r="AG1177" s="51" t="str">
        <f>IF($O1177&gt;NORMA!$P$30,"NO CUMPLE","CUMPLE")</f>
        <v>NO CUMPLE</v>
      </c>
      <c r="AH1177" s="51" t="str">
        <f>IF(AND($N1177&gt;=NORMA!$R$18, $N1177&lt;=NORMA!$S$18),"CUMPLE","NO CUMPLE")</f>
        <v>CUMPLE</v>
      </c>
      <c r="AI1177" s="51" t="str">
        <f>IF($I1177&gt;NORMA!$P$32,"NO CUMPLE","CUMPLE")</f>
        <v>NO CUMPLE</v>
      </c>
    </row>
    <row r="1178" spans="1:35" ht="14.25" customHeight="1" x14ac:dyDescent="0.35">
      <c r="A1178" s="250" t="s">
        <v>124</v>
      </c>
      <c r="B1178" s="269" t="s">
        <v>123</v>
      </c>
      <c r="C1178" s="270">
        <v>41521</v>
      </c>
      <c r="D1178" s="251">
        <v>0.625</v>
      </c>
      <c r="E1178" s="262">
        <v>225</v>
      </c>
      <c r="F1178" s="262">
        <v>442</v>
      </c>
      <c r="G1178" s="262">
        <v>214</v>
      </c>
      <c r="H1178" s="262">
        <v>57</v>
      </c>
      <c r="I1178" s="249">
        <v>8.61</v>
      </c>
      <c r="J1178" s="271">
        <v>5.24</v>
      </c>
      <c r="K1178" s="243">
        <v>44.62</v>
      </c>
      <c r="L1178" s="271">
        <v>3.87</v>
      </c>
      <c r="M1178" s="249">
        <v>1.39</v>
      </c>
      <c r="N1178" s="249">
        <v>8.41</v>
      </c>
      <c r="O1178" s="250">
        <v>21000000</v>
      </c>
      <c r="P1178" s="51" t="str">
        <f>IF(M1178&lt;NORMA!$P$7,"NO CUMPLE","CUMPLE")</f>
        <v>CUMPLE</v>
      </c>
      <c r="Q1178" s="51" t="str">
        <f>IF(E1178&gt;NORMA!$P$8,"NO CUMPLE","CUMPLE")</f>
        <v>CUMPLE</v>
      </c>
      <c r="R1178" s="51" t="str">
        <f>IF(F1178&gt;NORMA!$P$9,"NO CUMPLE","CUMPLE")</f>
        <v>CUMPLE</v>
      </c>
      <c r="S1178" s="51" t="str">
        <f>IF(K1178&gt;NORMA!$P$10,"NO CUMPLE","CUMPLE")</f>
        <v>CUMPLE</v>
      </c>
      <c r="T1178" s="51" t="str">
        <f>IF(J1178&gt;NORMA!$P$11,"NO CUMPLE","CUMPLE")</f>
        <v>CUMPLE</v>
      </c>
      <c r="U1178" s="51" t="str">
        <f>IF(G1178&gt;NORMA!$P$12,"NO CUMPLE","CUMPLE")</f>
        <v>CUMPLE</v>
      </c>
      <c r="V1178" s="51" t="str">
        <f>IF(H1178&gt;NORMA!$P$13,"NO CUMPLE","CUMPLE")</f>
        <v>NO CUMPLE</v>
      </c>
      <c r="W1178" s="51" t="str">
        <f>IF(O1178&gt;NORMA!$P$14,"NO CUMPLE","CUMPLE")</f>
        <v>NO CUMPLE</v>
      </c>
      <c r="X1178" s="51" t="str">
        <f>IF(AND(N1178&gt;=NORMA!$Q$4, N1178&lt;=NORMA!$R$4),"CUMPLE","NO CUMPLE")</f>
        <v>CUMPLE</v>
      </c>
      <c r="Y1178" s="51" t="str">
        <f>IF(I1178&gt;NORMA!$P$16,"NO CUMPLE","CUMPLE")</f>
        <v>NO CUMPLE</v>
      </c>
      <c r="Z1178" s="51" t="str">
        <f>IF($M1178&lt;NORMA!$P$23,"NO CUMPLE","CUMPLE")</f>
        <v>CUMPLE</v>
      </c>
      <c r="AA1178" s="51" t="str">
        <f>IF($E1178&gt;NORMA!$P$24,"NO CUMPLE","CUMPLE")</f>
        <v>NO CUMPLE</v>
      </c>
      <c r="AB1178" s="51" t="str">
        <f>IF($F1178&gt;NORMA!$P$25,"NO CUMPLE","CUMPLE")</f>
        <v>NO CUMPLE</v>
      </c>
      <c r="AC1178" s="51" t="str">
        <f>IF($K1178&gt;NORMA!$P$26,"NO CUMPLE","CUMPLE")</f>
        <v>NO CUMPLE</v>
      </c>
      <c r="AD1178" s="51" t="str">
        <f>IF($J1178&gt;NORMA!$P$27,"NO CUMPLE","CUMPLE")</f>
        <v>NO CUMPLE</v>
      </c>
      <c r="AE1178" s="51" t="str">
        <f>IF($G1178&gt;NORMA!$P$28,"NO CUMPLE","CUMPLE")</f>
        <v>NO CUMPLE</v>
      </c>
      <c r="AF1178" s="51" t="str">
        <f>IF($H1178&gt;NORMA!$P$29,"NO CUMPLE","CUMPLE")</f>
        <v>NO CUMPLE</v>
      </c>
      <c r="AG1178" s="51" t="str">
        <f>IF($O1178&gt;NORMA!$P$30,"NO CUMPLE","CUMPLE")</f>
        <v>NO CUMPLE</v>
      </c>
      <c r="AH1178" s="51" t="str">
        <f>IF(AND($N1178&gt;=NORMA!$R$18, $N1178&lt;=NORMA!$S$18),"CUMPLE","NO CUMPLE")</f>
        <v>CUMPLE</v>
      </c>
      <c r="AI1178" s="51" t="str">
        <f>IF($I1178&gt;NORMA!$P$32,"NO CUMPLE","CUMPLE")</f>
        <v>NO CUMPLE</v>
      </c>
    </row>
    <row r="1179" spans="1:35" ht="14.25" customHeight="1" x14ac:dyDescent="0.35">
      <c r="A1179" s="250" t="s">
        <v>125</v>
      </c>
      <c r="B1179" s="269" t="s">
        <v>123</v>
      </c>
      <c r="C1179" s="270">
        <v>41521</v>
      </c>
      <c r="D1179" s="251">
        <v>0.52083333333333337</v>
      </c>
      <c r="E1179" s="262">
        <v>218</v>
      </c>
      <c r="F1179" s="262">
        <v>482</v>
      </c>
      <c r="G1179" s="262">
        <v>210</v>
      </c>
      <c r="H1179" s="262">
        <v>61</v>
      </c>
      <c r="I1179" s="249">
        <v>6.5</v>
      </c>
      <c r="J1179" s="271">
        <v>6.51</v>
      </c>
      <c r="K1179" s="243">
        <v>59.83</v>
      </c>
      <c r="L1179" s="271">
        <v>4.1856999999999998</v>
      </c>
      <c r="M1179" s="249">
        <v>1.34</v>
      </c>
      <c r="N1179" s="249">
        <v>8.8699999999999992</v>
      </c>
      <c r="O1179" s="250">
        <v>7200000</v>
      </c>
      <c r="P1179" s="51" t="str">
        <f>IF(M1179&lt;NORMA!$P$7,"NO CUMPLE","CUMPLE")</f>
        <v>CUMPLE</v>
      </c>
      <c r="Q1179" s="51" t="str">
        <f>IF(E1179&gt;NORMA!$P$8,"NO CUMPLE","CUMPLE")</f>
        <v>CUMPLE</v>
      </c>
      <c r="R1179" s="51" t="str">
        <f>IF(F1179&gt;NORMA!$P$9,"NO CUMPLE","CUMPLE")</f>
        <v>CUMPLE</v>
      </c>
      <c r="S1179" s="51" t="str">
        <f>IF(K1179&gt;NORMA!$P$10,"NO CUMPLE","CUMPLE")</f>
        <v>NO CUMPLE</v>
      </c>
      <c r="T1179" s="51" t="str">
        <f>IF(J1179&gt;NORMA!$P$11,"NO CUMPLE","CUMPLE")</f>
        <v>CUMPLE</v>
      </c>
      <c r="U1179" s="51" t="str">
        <f>IF(G1179&gt;NORMA!$P$12,"NO CUMPLE","CUMPLE")</f>
        <v>CUMPLE</v>
      </c>
      <c r="V1179" s="51" t="str">
        <f>IF(H1179&gt;NORMA!$P$13,"NO CUMPLE","CUMPLE")</f>
        <v>NO CUMPLE</v>
      </c>
      <c r="W1179" s="51" t="str">
        <f>IF(O1179&gt;NORMA!$P$14,"NO CUMPLE","CUMPLE")</f>
        <v>NO CUMPLE</v>
      </c>
      <c r="X1179" s="51" t="str">
        <f>IF(AND(N1179&gt;=NORMA!$Q$4, N1179&lt;=NORMA!$R$4),"CUMPLE","NO CUMPLE")</f>
        <v>CUMPLE</v>
      </c>
      <c r="Y1179" s="51" t="str">
        <f>IF(I1179&gt;NORMA!$P$16,"NO CUMPLE","CUMPLE")</f>
        <v>NO CUMPLE</v>
      </c>
      <c r="Z1179" s="51" t="str">
        <f>IF($M1179&lt;NORMA!$P$23,"NO CUMPLE","CUMPLE")</f>
        <v>CUMPLE</v>
      </c>
      <c r="AA1179" s="51" t="str">
        <f>IF($E1179&gt;NORMA!$P$24,"NO CUMPLE","CUMPLE")</f>
        <v>NO CUMPLE</v>
      </c>
      <c r="AB1179" s="51" t="str">
        <f>IF($F1179&gt;NORMA!$P$25,"NO CUMPLE","CUMPLE")</f>
        <v>NO CUMPLE</v>
      </c>
      <c r="AC1179" s="51" t="str">
        <f>IF($K1179&gt;NORMA!$P$26,"NO CUMPLE","CUMPLE")</f>
        <v>NO CUMPLE</v>
      </c>
      <c r="AD1179" s="51" t="str">
        <f>IF($J1179&gt;NORMA!$P$27,"NO CUMPLE","CUMPLE")</f>
        <v>NO CUMPLE</v>
      </c>
      <c r="AE1179" s="51" t="str">
        <f>IF($G1179&gt;NORMA!$P$28,"NO CUMPLE","CUMPLE")</f>
        <v>NO CUMPLE</v>
      </c>
      <c r="AF1179" s="51" t="str">
        <f>IF($H1179&gt;NORMA!$P$29,"NO CUMPLE","CUMPLE")</f>
        <v>NO CUMPLE</v>
      </c>
      <c r="AG1179" s="51" t="str">
        <f>IF($O1179&gt;NORMA!$P$30,"NO CUMPLE","CUMPLE")</f>
        <v>NO CUMPLE</v>
      </c>
      <c r="AH1179" s="51" t="str">
        <f>IF(AND($N1179&gt;=NORMA!$R$18, $N1179&lt;=NORMA!$S$18),"CUMPLE","NO CUMPLE")</f>
        <v>NO CUMPLE</v>
      </c>
      <c r="AI1179" s="51" t="str">
        <f>IF($I1179&gt;NORMA!$P$32,"NO CUMPLE","CUMPLE")</f>
        <v>NO CUMPLE</v>
      </c>
    </row>
    <row r="1180" spans="1:35" ht="14.25" customHeight="1" x14ac:dyDescent="0.35">
      <c r="A1180" s="244" t="s">
        <v>121</v>
      </c>
      <c r="B1180" s="272" t="s">
        <v>123</v>
      </c>
      <c r="C1180" s="261">
        <v>41533</v>
      </c>
      <c r="D1180" s="251">
        <v>0.45833333333333331</v>
      </c>
      <c r="E1180" s="262">
        <v>64.8</v>
      </c>
      <c r="F1180" s="262">
        <v>170</v>
      </c>
      <c r="G1180" s="262">
        <v>74</v>
      </c>
      <c r="H1180" s="262">
        <v>11</v>
      </c>
      <c r="I1180" s="249">
        <v>4.5</v>
      </c>
      <c r="J1180" s="271">
        <v>2.92</v>
      </c>
      <c r="K1180" s="243">
        <v>25.81</v>
      </c>
      <c r="L1180" s="271">
        <v>1.2969999999999999</v>
      </c>
      <c r="M1180" s="249">
        <v>1.1399999999999999</v>
      </c>
      <c r="N1180" s="249">
        <v>6.86</v>
      </c>
      <c r="O1180" s="250">
        <v>2300000</v>
      </c>
      <c r="P1180" s="51" t="str">
        <f>IF(M1180&lt;NORMA!$P$7,"NO CUMPLE","CUMPLE")</f>
        <v>CUMPLE</v>
      </c>
      <c r="Q1180" s="51" t="str">
        <f>IF(E1180&gt;NORMA!$P$8,"NO CUMPLE","CUMPLE")</f>
        <v>CUMPLE</v>
      </c>
      <c r="R1180" s="51" t="str">
        <f>IF(F1180&gt;NORMA!$P$9,"NO CUMPLE","CUMPLE")</f>
        <v>CUMPLE</v>
      </c>
      <c r="S1180" s="51" t="str">
        <f>IF(K1180&gt;NORMA!$P$10,"NO CUMPLE","CUMPLE")</f>
        <v>CUMPLE</v>
      </c>
      <c r="T1180" s="51" t="str">
        <f>IF(J1180&gt;NORMA!$P$11,"NO CUMPLE","CUMPLE")</f>
        <v>CUMPLE</v>
      </c>
      <c r="U1180" s="51" t="str">
        <f>IF(G1180&gt;NORMA!$P$12,"NO CUMPLE","CUMPLE")</f>
        <v>CUMPLE</v>
      </c>
      <c r="V1180" s="51" t="str">
        <f>IF(H1180&gt;NORMA!$P$13,"NO CUMPLE","CUMPLE")</f>
        <v>CUMPLE</v>
      </c>
      <c r="W1180" s="51" t="str">
        <f>IF(O1180&gt;NORMA!$P$14,"NO CUMPLE","CUMPLE")</f>
        <v>NO CUMPLE</v>
      </c>
      <c r="X1180" s="51" t="str">
        <f>IF(AND(N1180&gt;=NORMA!$Q$4, N1180&lt;=NORMA!$R$4),"CUMPLE","NO CUMPLE")</f>
        <v>CUMPLE</v>
      </c>
      <c r="Y1180" s="51" t="str">
        <f>IF(I1180&gt;NORMA!$P$16,"NO CUMPLE","CUMPLE")</f>
        <v>NO CUMPLE</v>
      </c>
      <c r="Z1180" s="51" t="str">
        <f>IF($M1180&lt;NORMA!$P$23,"NO CUMPLE","CUMPLE")</f>
        <v>CUMPLE</v>
      </c>
      <c r="AA1180" s="51" t="str">
        <f>IF($E1180&gt;NORMA!$P$24,"NO CUMPLE","CUMPLE")</f>
        <v>NO CUMPLE</v>
      </c>
      <c r="AB1180" s="51" t="str">
        <f>IF($F1180&gt;NORMA!$P$25,"NO CUMPLE","CUMPLE")</f>
        <v>NO CUMPLE</v>
      </c>
      <c r="AC1180" s="51" t="str">
        <f>IF($K1180&gt;NORMA!$P$26,"NO CUMPLE","CUMPLE")</f>
        <v>NO CUMPLE</v>
      </c>
      <c r="AD1180" s="51" t="str">
        <f>IF($J1180&gt;NORMA!$P$27,"NO CUMPLE","CUMPLE")</f>
        <v>CUMPLE</v>
      </c>
      <c r="AE1180" s="51" t="str">
        <f>IF($G1180&gt;NORMA!$P$28,"NO CUMPLE","CUMPLE")</f>
        <v>NO CUMPLE</v>
      </c>
      <c r="AF1180" s="51" t="str">
        <f>IF($H1180&gt;NORMA!$P$29,"NO CUMPLE","CUMPLE")</f>
        <v>NO CUMPLE</v>
      </c>
      <c r="AG1180" s="51" t="str">
        <f>IF($O1180&gt;NORMA!$P$30,"NO CUMPLE","CUMPLE")</f>
        <v>NO CUMPLE</v>
      </c>
      <c r="AH1180" s="51" t="str">
        <f>IF(AND($N1180&gt;=NORMA!$R$18, $N1180&lt;=NORMA!$S$18),"CUMPLE","NO CUMPLE")</f>
        <v>CUMPLE</v>
      </c>
      <c r="AI1180" s="51" t="str">
        <f>IF($I1180&gt;NORMA!$P$32,"NO CUMPLE","CUMPLE")</f>
        <v>NO CUMPLE</v>
      </c>
    </row>
    <row r="1181" spans="1:35" ht="14.25" customHeight="1" x14ac:dyDescent="0.35">
      <c r="A1181" s="244" t="s">
        <v>122</v>
      </c>
      <c r="B1181" s="260" t="s">
        <v>123</v>
      </c>
      <c r="C1181" s="261">
        <v>41541</v>
      </c>
      <c r="D1181" s="251">
        <v>0.27083333333333331</v>
      </c>
      <c r="E1181" s="262">
        <v>202</v>
      </c>
      <c r="F1181" s="262">
        <v>442</v>
      </c>
      <c r="G1181" s="262">
        <v>148</v>
      </c>
      <c r="H1181" s="264">
        <v>53</v>
      </c>
      <c r="I1181" s="249">
        <v>7.95</v>
      </c>
      <c r="J1181" s="258">
        <v>6</v>
      </c>
      <c r="K1181" s="243">
        <v>51.5</v>
      </c>
      <c r="L1181" s="258">
        <v>2.7665000000000002</v>
      </c>
      <c r="M1181" s="243">
        <v>2.5299999999999998</v>
      </c>
      <c r="N1181" s="243">
        <v>7.52</v>
      </c>
      <c r="O1181" s="244">
        <v>43000000</v>
      </c>
      <c r="P1181" s="51" t="str">
        <f>IF(M1181&lt;NORMA!$P$7,"NO CUMPLE","CUMPLE")</f>
        <v>CUMPLE</v>
      </c>
      <c r="Q1181" s="51" t="str">
        <f>IF(E1181&gt;NORMA!$P$8,"NO CUMPLE","CUMPLE")</f>
        <v>CUMPLE</v>
      </c>
      <c r="R1181" s="51" t="str">
        <f>IF(F1181&gt;NORMA!$P$9,"NO CUMPLE","CUMPLE")</f>
        <v>CUMPLE</v>
      </c>
      <c r="S1181" s="51" t="str">
        <f>IF(K1181&gt;NORMA!$P$10,"NO CUMPLE","CUMPLE")</f>
        <v>NO CUMPLE</v>
      </c>
      <c r="T1181" s="51" t="str">
        <f>IF(J1181&gt;NORMA!$P$11,"NO CUMPLE","CUMPLE")</f>
        <v>CUMPLE</v>
      </c>
      <c r="U1181" s="51" t="str">
        <f>IF(G1181&gt;NORMA!$P$12,"NO CUMPLE","CUMPLE")</f>
        <v>CUMPLE</v>
      </c>
      <c r="V1181" s="51" t="str">
        <f>IF(H1181&gt;NORMA!$P$13,"NO CUMPLE","CUMPLE")</f>
        <v>NO CUMPLE</v>
      </c>
      <c r="W1181" s="51" t="str">
        <f>IF(O1181&gt;NORMA!$P$14,"NO CUMPLE","CUMPLE")</f>
        <v>NO CUMPLE</v>
      </c>
      <c r="X1181" s="51" t="str">
        <f>IF(AND(N1181&gt;=NORMA!$Q$4, N1181&lt;=NORMA!$R$4),"CUMPLE","NO CUMPLE")</f>
        <v>CUMPLE</v>
      </c>
      <c r="Y1181" s="51" t="str">
        <f>IF(I1181&gt;NORMA!$P$16,"NO CUMPLE","CUMPLE")</f>
        <v>NO CUMPLE</v>
      </c>
      <c r="Z1181" s="51" t="str">
        <f>IF($M1181&lt;NORMA!$P$23,"NO CUMPLE","CUMPLE")</f>
        <v>CUMPLE</v>
      </c>
      <c r="AA1181" s="51" t="str">
        <f>IF($E1181&gt;NORMA!$P$24,"NO CUMPLE","CUMPLE")</f>
        <v>NO CUMPLE</v>
      </c>
      <c r="AB1181" s="51" t="str">
        <f>IF($F1181&gt;NORMA!$P$25,"NO CUMPLE","CUMPLE")</f>
        <v>NO CUMPLE</v>
      </c>
      <c r="AC1181" s="51" t="str">
        <f>IF($K1181&gt;NORMA!$P$26,"NO CUMPLE","CUMPLE")</f>
        <v>NO CUMPLE</v>
      </c>
      <c r="AD1181" s="51" t="str">
        <f>IF($J1181&gt;NORMA!$P$27,"NO CUMPLE","CUMPLE")</f>
        <v>NO CUMPLE</v>
      </c>
      <c r="AE1181" s="51" t="str">
        <f>IF($G1181&gt;NORMA!$P$28,"NO CUMPLE","CUMPLE")</f>
        <v>NO CUMPLE</v>
      </c>
      <c r="AF1181" s="51" t="str">
        <f>IF($H1181&gt;NORMA!$P$29,"NO CUMPLE","CUMPLE")</f>
        <v>NO CUMPLE</v>
      </c>
      <c r="AG1181" s="51" t="str">
        <f>IF($O1181&gt;NORMA!$P$30,"NO CUMPLE","CUMPLE")</f>
        <v>NO CUMPLE</v>
      </c>
      <c r="AH1181" s="51" t="str">
        <f>IF(AND($N1181&gt;=NORMA!$R$18, $N1181&lt;=NORMA!$S$18),"CUMPLE","NO CUMPLE")</f>
        <v>CUMPLE</v>
      </c>
      <c r="AI1181" s="51" t="str">
        <f>IF($I1181&gt;NORMA!$P$32,"NO CUMPLE","CUMPLE")</f>
        <v>NO CUMPLE</v>
      </c>
    </row>
    <row r="1182" spans="1:35" ht="14.25" customHeight="1" x14ac:dyDescent="0.35">
      <c r="A1182" s="250" t="s">
        <v>124</v>
      </c>
      <c r="B1182" s="269" t="s">
        <v>123</v>
      </c>
      <c r="C1182" s="270">
        <v>41544</v>
      </c>
      <c r="D1182" s="251">
        <v>0.58333333333333337</v>
      </c>
      <c r="E1182" s="262">
        <v>327</v>
      </c>
      <c r="F1182" s="262">
        <v>722</v>
      </c>
      <c r="G1182" s="262">
        <v>292</v>
      </c>
      <c r="H1182" s="262">
        <v>163</v>
      </c>
      <c r="I1182" s="249">
        <v>11.3</v>
      </c>
      <c r="J1182" s="271">
        <v>8.1999999999999993</v>
      </c>
      <c r="K1182" s="243">
        <v>68.12</v>
      </c>
      <c r="L1182" s="271">
        <v>3.2440000000000002</v>
      </c>
      <c r="M1182" s="249">
        <v>0.19</v>
      </c>
      <c r="N1182" s="249">
        <v>7.96</v>
      </c>
      <c r="O1182" s="250">
        <v>120000000</v>
      </c>
      <c r="P1182" s="51" t="str">
        <f>IF(M1182&lt;NORMA!$P$7,"NO CUMPLE","CUMPLE")</f>
        <v>NO CUMPLE</v>
      </c>
      <c r="Q1182" s="51" t="str">
        <f>IF(E1182&gt;NORMA!$P$8,"NO CUMPLE","CUMPLE")</f>
        <v>NO CUMPLE</v>
      </c>
      <c r="R1182" s="51" t="str">
        <f>IF(F1182&gt;NORMA!$P$9,"NO CUMPLE","CUMPLE")</f>
        <v>NO CUMPLE</v>
      </c>
      <c r="S1182" s="51" t="str">
        <f>IF(K1182&gt;NORMA!$P$10,"NO CUMPLE","CUMPLE")</f>
        <v>NO CUMPLE</v>
      </c>
      <c r="T1182" s="51" t="str">
        <f>IF(J1182&gt;NORMA!$P$11,"NO CUMPLE","CUMPLE")</f>
        <v>NO CUMPLE</v>
      </c>
      <c r="U1182" s="51" t="str">
        <f>IF(G1182&gt;NORMA!$P$12,"NO CUMPLE","CUMPLE")</f>
        <v>CUMPLE</v>
      </c>
      <c r="V1182" s="51" t="str">
        <f>IF(H1182&gt;NORMA!$P$13,"NO CUMPLE","CUMPLE")</f>
        <v>NO CUMPLE</v>
      </c>
      <c r="W1182" s="51" t="str">
        <f>IF(O1182&gt;NORMA!$P$14,"NO CUMPLE","CUMPLE")</f>
        <v>NO CUMPLE</v>
      </c>
      <c r="X1182" s="51" t="str">
        <f>IF(AND(N1182&gt;=NORMA!$Q$4, N1182&lt;=NORMA!$R$4),"CUMPLE","NO CUMPLE")</f>
        <v>CUMPLE</v>
      </c>
      <c r="Y1182" s="51" t="str">
        <f>IF(I1182&gt;NORMA!$P$16,"NO CUMPLE","CUMPLE")</f>
        <v>NO CUMPLE</v>
      </c>
      <c r="Z1182" s="51" t="str">
        <f>IF($M1182&lt;NORMA!$P$23,"NO CUMPLE","CUMPLE")</f>
        <v>CUMPLE</v>
      </c>
      <c r="AA1182" s="51" t="str">
        <f>IF($E1182&gt;NORMA!$P$24,"NO CUMPLE","CUMPLE")</f>
        <v>NO CUMPLE</v>
      </c>
      <c r="AB1182" s="51" t="str">
        <f>IF($F1182&gt;NORMA!$P$25,"NO CUMPLE","CUMPLE")</f>
        <v>NO CUMPLE</v>
      </c>
      <c r="AC1182" s="51" t="str">
        <f>IF($K1182&gt;NORMA!$P$26,"NO CUMPLE","CUMPLE")</f>
        <v>NO CUMPLE</v>
      </c>
      <c r="AD1182" s="51" t="str">
        <f>IF($J1182&gt;NORMA!$P$27,"NO CUMPLE","CUMPLE")</f>
        <v>NO CUMPLE</v>
      </c>
      <c r="AE1182" s="51" t="str">
        <f>IF($G1182&gt;NORMA!$P$28,"NO CUMPLE","CUMPLE")</f>
        <v>NO CUMPLE</v>
      </c>
      <c r="AF1182" s="51" t="str">
        <f>IF($H1182&gt;NORMA!$P$29,"NO CUMPLE","CUMPLE")</f>
        <v>NO CUMPLE</v>
      </c>
      <c r="AG1182" s="51" t="str">
        <f>IF($O1182&gt;NORMA!$P$30,"NO CUMPLE","CUMPLE")</f>
        <v>NO CUMPLE</v>
      </c>
      <c r="AH1182" s="51" t="str">
        <f>IF(AND($N1182&gt;=NORMA!$R$18, $N1182&lt;=NORMA!$S$18),"CUMPLE","NO CUMPLE")</f>
        <v>CUMPLE</v>
      </c>
      <c r="AI1182" s="51" t="str">
        <f>IF($I1182&gt;NORMA!$P$32,"NO CUMPLE","CUMPLE")</f>
        <v>NO CUMPLE</v>
      </c>
    </row>
    <row r="1183" spans="1:35" ht="14.25" customHeight="1" x14ac:dyDescent="0.35">
      <c r="A1183" s="250" t="s">
        <v>125</v>
      </c>
      <c r="B1183" s="269" t="s">
        <v>123</v>
      </c>
      <c r="C1183" s="270">
        <v>41551</v>
      </c>
      <c r="D1183" s="251">
        <v>0.29166666666666669</v>
      </c>
      <c r="E1183" s="262">
        <v>88.5</v>
      </c>
      <c r="F1183" s="262">
        <v>214</v>
      </c>
      <c r="G1183" s="262">
        <v>118</v>
      </c>
      <c r="H1183" s="262">
        <v>19</v>
      </c>
      <c r="I1183" s="249">
        <v>0.83</v>
      </c>
      <c r="J1183" s="271">
        <v>3.06</v>
      </c>
      <c r="K1183" s="243">
        <v>27.83</v>
      </c>
      <c r="L1183" s="271">
        <v>4.0545</v>
      </c>
      <c r="M1183" s="249">
        <v>1.41</v>
      </c>
      <c r="N1183" s="249">
        <v>7.62</v>
      </c>
      <c r="O1183" s="250">
        <v>2300000</v>
      </c>
      <c r="P1183" s="51" t="str">
        <f>IF(M1183&lt;NORMA!$P$7,"NO CUMPLE","CUMPLE")</f>
        <v>CUMPLE</v>
      </c>
      <c r="Q1183" s="51" t="str">
        <f>IF(E1183&gt;NORMA!$P$8,"NO CUMPLE","CUMPLE")</f>
        <v>CUMPLE</v>
      </c>
      <c r="R1183" s="51" t="str">
        <f>IF(F1183&gt;NORMA!$P$9,"NO CUMPLE","CUMPLE")</f>
        <v>CUMPLE</v>
      </c>
      <c r="S1183" s="51" t="str">
        <f>IF(K1183&gt;NORMA!$P$10,"NO CUMPLE","CUMPLE")</f>
        <v>CUMPLE</v>
      </c>
      <c r="T1183" s="51" t="str">
        <f>IF(J1183&gt;NORMA!$P$11,"NO CUMPLE","CUMPLE")</f>
        <v>CUMPLE</v>
      </c>
      <c r="U1183" s="51" t="str">
        <f>IF(G1183&gt;NORMA!$P$12,"NO CUMPLE","CUMPLE")</f>
        <v>CUMPLE</v>
      </c>
      <c r="V1183" s="51" t="str">
        <f>IF(H1183&gt;NORMA!$P$13,"NO CUMPLE","CUMPLE")</f>
        <v>CUMPLE</v>
      </c>
      <c r="W1183" s="51" t="str">
        <f>IF(O1183&gt;NORMA!$P$14,"NO CUMPLE","CUMPLE")</f>
        <v>NO CUMPLE</v>
      </c>
      <c r="X1183" s="51" t="str">
        <f>IF(AND(N1183&gt;=NORMA!$Q$4, N1183&lt;=NORMA!$R$4),"CUMPLE","NO CUMPLE")</f>
        <v>CUMPLE</v>
      </c>
      <c r="Y1183" s="51" t="str">
        <f>IF(I1183&gt;NORMA!$P$16,"NO CUMPLE","CUMPLE")</f>
        <v>CUMPLE</v>
      </c>
      <c r="Z1183" s="51" t="str">
        <f>IF($M1183&lt;NORMA!$P$23,"NO CUMPLE","CUMPLE")</f>
        <v>CUMPLE</v>
      </c>
      <c r="AA1183" s="51" t="str">
        <f>IF($E1183&gt;NORMA!$P$24,"NO CUMPLE","CUMPLE")</f>
        <v>NO CUMPLE</v>
      </c>
      <c r="AB1183" s="51" t="str">
        <f>IF($F1183&gt;NORMA!$P$25,"NO CUMPLE","CUMPLE")</f>
        <v>NO CUMPLE</v>
      </c>
      <c r="AC1183" s="51" t="str">
        <f>IF($K1183&gt;NORMA!$P$26,"NO CUMPLE","CUMPLE")</f>
        <v>NO CUMPLE</v>
      </c>
      <c r="AD1183" s="51" t="str">
        <f>IF($J1183&gt;NORMA!$P$27,"NO CUMPLE","CUMPLE")</f>
        <v>NO CUMPLE</v>
      </c>
      <c r="AE1183" s="51" t="str">
        <f>IF($G1183&gt;NORMA!$P$28,"NO CUMPLE","CUMPLE")</f>
        <v>NO CUMPLE</v>
      </c>
      <c r="AF1183" s="51" t="str">
        <f>IF($H1183&gt;NORMA!$P$29,"NO CUMPLE","CUMPLE")</f>
        <v>NO CUMPLE</v>
      </c>
      <c r="AG1183" s="51" t="str">
        <f>IF($O1183&gt;NORMA!$P$30,"NO CUMPLE","CUMPLE")</f>
        <v>NO CUMPLE</v>
      </c>
      <c r="AH1183" s="51" t="str">
        <f>IF(AND($N1183&gt;=NORMA!$R$18, $N1183&lt;=NORMA!$S$18),"CUMPLE","NO CUMPLE")</f>
        <v>CUMPLE</v>
      </c>
      <c r="AI1183" s="51" t="str">
        <f>IF($I1183&gt;NORMA!$P$32,"NO CUMPLE","CUMPLE")</f>
        <v>CUMPLE</v>
      </c>
    </row>
    <row r="1184" spans="1:35" ht="14.25" customHeight="1" x14ac:dyDescent="0.35">
      <c r="A1184" s="244" t="s">
        <v>121</v>
      </c>
      <c r="B1184" s="272" t="s">
        <v>123</v>
      </c>
      <c r="C1184" s="261">
        <v>41558</v>
      </c>
      <c r="D1184" s="251">
        <v>0.5</v>
      </c>
      <c r="E1184" s="262">
        <v>105</v>
      </c>
      <c r="F1184" s="262">
        <v>187</v>
      </c>
      <c r="G1184" s="262">
        <v>79</v>
      </c>
      <c r="H1184" s="262">
        <v>23</v>
      </c>
      <c r="I1184" s="249">
        <v>3.9</v>
      </c>
      <c r="J1184" s="271">
        <v>2.83</v>
      </c>
      <c r="K1184" s="243">
        <v>24.63</v>
      </c>
      <c r="L1184" s="271">
        <v>1.55</v>
      </c>
      <c r="M1184" s="249">
        <v>2</v>
      </c>
      <c r="N1184" s="249">
        <v>7.66</v>
      </c>
      <c r="O1184" s="250">
        <v>4300000</v>
      </c>
      <c r="P1184" s="51" t="str">
        <f>IF(M1184&lt;NORMA!$P$7,"NO CUMPLE","CUMPLE")</f>
        <v>CUMPLE</v>
      </c>
      <c r="Q1184" s="51" t="str">
        <f>IF(E1184&gt;NORMA!$P$8,"NO CUMPLE","CUMPLE")</f>
        <v>CUMPLE</v>
      </c>
      <c r="R1184" s="51" t="str">
        <f>IF(F1184&gt;NORMA!$P$9,"NO CUMPLE","CUMPLE")</f>
        <v>CUMPLE</v>
      </c>
      <c r="S1184" s="51" t="str">
        <f>IF(K1184&gt;NORMA!$P$10,"NO CUMPLE","CUMPLE")</f>
        <v>CUMPLE</v>
      </c>
      <c r="T1184" s="51" t="str">
        <f>IF(J1184&gt;NORMA!$P$11,"NO CUMPLE","CUMPLE")</f>
        <v>CUMPLE</v>
      </c>
      <c r="U1184" s="51" t="str">
        <f>IF(G1184&gt;NORMA!$P$12,"NO CUMPLE","CUMPLE")</f>
        <v>CUMPLE</v>
      </c>
      <c r="V1184" s="51" t="str">
        <f>IF(H1184&gt;NORMA!$P$13,"NO CUMPLE","CUMPLE")</f>
        <v>CUMPLE</v>
      </c>
      <c r="W1184" s="51" t="str">
        <f>IF(O1184&gt;NORMA!$P$14,"NO CUMPLE","CUMPLE")</f>
        <v>NO CUMPLE</v>
      </c>
      <c r="X1184" s="51" t="str">
        <f>IF(AND(N1184&gt;=NORMA!$Q$4, N1184&lt;=NORMA!$R$4),"CUMPLE","NO CUMPLE")</f>
        <v>CUMPLE</v>
      </c>
      <c r="Y1184" s="51" t="str">
        <f>IF(I1184&gt;NORMA!$P$16,"NO CUMPLE","CUMPLE")</f>
        <v>NO CUMPLE</v>
      </c>
      <c r="Z1184" s="51" t="str">
        <f>IF($M1184&lt;NORMA!$P$23,"NO CUMPLE","CUMPLE")</f>
        <v>CUMPLE</v>
      </c>
      <c r="AA1184" s="51" t="str">
        <f>IF($E1184&gt;NORMA!$P$24,"NO CUMPLE","CUMPLE")</f>
        <v>NO CUMPLE</v>
      </c>
      <c r="AB1184" s="51" t="str">
        <f>IF($F1184&gt;NORMA!$P$25,"NO CUMPLE","CUMPLE")</f>
        <v>NO CUMPLE</v>
      </c>
      <c r="AC1184" s="51" t="str">
        <f>IF($K1184&gt;NORMA!$P$26,"NO CUMPLE","CUMPLE")</f>
        <v>NO CUMPLE</v>
      </c>
      <c r="AD1184" s="51" t="str">
        <f>IF($J1184&gt;NORMA!$P$27,"NO CUMPLE","CUMPLE")</f>
        <v>CUMPLE</v>
      </c>
      <c r="AE1184" s="51" t="str">
        <f>IF($G1184&gt;NORMA!$P$28,"NO CUMPLE","CUMPLE")</f>
        <v>NO CUMPLE</v>
      </c>
      <c r="AF1184" s="51" t="str">
        <f>IF($H1184&gt;NORMA!$P$29,"NO CUMPLE","CUMPLE")</f>
        <v>NO CUMPLE</v>
      </c>
      <c r="AG1184" s="51" t="str">
        <f>IF($O1184&gt;NORMA!$P$30,"NO CUMPLE","CUMPLE")</f>
        <v>NO CUMPLE</v>
      </c>
      <c r="AH1184" s="51" t="str">
        <f>IF(AND($N1184&gt;=NORMA!$R$18, $N1184&lt;=NORMA!$S$18),"CUMPLE","NO CUMPLE")</f>
        <v>CUMPLE</v>
      </c>
      <c r="AI1184" s="51" t="str">
        <f>IF($I1184&gt;NORMA!$P$32,"NO CUMPLE","CUMPLE")</f>
        <v>NO CUMPLE</v>
      </c>
    </row>
    <row r="1185" spans="1:35" ht="14.25" customHeight="1" x14ac:dyDescent="0.35">
      <c r="A1185" s="250" t="s">
        <v>124</v>
      </c>
      <c r="B1185" s="269" t="s">
        <v>123</v>
      </c>
      <c r="C1185" s="270">
        <v>41562</v>
      </c>
      <c r="D1185" s="251">
        <v>0.45833333333333331</v>
      </c>
      <c r="E1185" s="262">
        <v>320</v>
      </c>
      <c r="F1185" s="262">
        <v>676</v>
      </c>
      <c r="G1185" s="262">
        <v>253</v>
      </c>
      <c r="H1185" s="262">
        <v>147</v>
      </c>
      <c r="I1185" s="249">
        <v>11.2</v>
      </c>
      <c r="J1185" s="271">
        <v>10.61</v>
      </c>
      <c r="K1185" s="243">
        <v>86.5</v>
      </c>
      <c r="L1185" s="271">
        <v>2.754</v>
      </c>
      <c r="M1185" s="249">
        <v>0.53</v>
      </c>
      <c r="N1185" s="249">
        <v>8.17</v>
      </c>
      <c r="O1185" s="250">
        <v>23000000</v>
      </c>
      <c r="P1185" s="51" t="str">
        <f>IF(M1185&lt;NORMA!$P$7,"NO CUMPLE","CUMPLE")</f>
        <v>CUMPLE</v>
      </c>
      <c r="Q1185" s="51" t="str">
        <f>IF(E1185&gt;NORMA!$P$8,"NO CUMPLE","CUMPLE")</f>
        <v>NO CUMPLE</v>
      </c>
      <c r="R1185" s="51" t="str">
        <f>IF(F1185&gt;NORMA!$P$9,"NO CUMPLE","CUMPLE")</f>
        <v>NO CUMPLE</v>
      </c>
      <c r="S1185" s="51" t="str">
        <f>IF(K1185&gt;NORMA!$P$10,"NO CUMPLE","CUMPLE")</f>
        <v>NO CUMPLE</v>
      </c>
      <c r="T1185" s="51" t="str">
        <f>IF(J1185&gt;NORMA!$P$11,"NO CUMPLE","CUMPLE")</f>
        <v>NO CUMPLE</v>
      </c>
      <c r="U1185" s="51" t="str">
        <f>IF(G1185&gt;NORMA!$P$12,"NO CUMPLE","CUMPLE")</f>
        <v>CUMPLE</v>
      </c>
      <c r="V1185" s="51" t="str">
        <f>IF(H1185&gt;NORMA!$P$13,"NO CUMPLE","CUMPLE")</f>
        <v>NO CUMPLE</v>
      </c>
      <c r="W1185" s="51" t="str">
        <f>IF(O1185&gt;NORMA!$P$14,"NO CUMPLE","CUMPLE")</f>
        <v>NO CUMPLE</v>
      </c>
      <c r="X1185" s="51" t="str">
        <f>IF(AND(N1185&gt;=NORMA!$Q$4, N1185&lt;=NORMA!$R$4),"CUMPLE","NO CUMPLE")</f>
        <v>CUMPLE</v>
      </c>
      <c r="Y1185" s="51" t="str">
        <f>IF(I1185&gt;NORMA!$P$16,"NO CUMPLE","CUMPLE")</f>
        <v>NO CUMPLE</v>
      </c>
      <c r="Z1185" s="51" t="str">
        <f>IF($M1185&lt;NORMA!$P$23,"NO CUMPLE","CUMPLE")</f>
        <v>CUMPLE</v>
      </c>
      <c r="AA1185" s="51" t="str">
        <f>IF($E1185&gt;NORMA!$P$24,"NO CUMPLE","CUMPLE")</f>
        <v>NO CUMPLE</v>
      </c>
      <c r="AB1185" s="51" t="str">
        <f>IF($F1185&gt;NORMA!$P$25,"NO CUMPLE","CUMPLE")</f>
        <v>NO CUMPLE</v>
      </c>
      <c r="AC1185" s="51" t="str">
        <f>IF($K1185&gt;NORMA!$P$26,"NO CUMPLE","CUMPLE")</f>
        <v>NO CUMPLE</v>
      </c>
      <c r="AD1185" s="51" t="str">
        <f>IF($J1185&gt;NORMA!$P$27,"NO CUMPLE","CUMPLE")</f>
        <v>NO CUMPLE</v>
      </c>
      <c r="AE1185" s="51" t="str">
        <f>IF($G1185&gt;NORMA!$P$28,"NO CUMPLE","CUMPLE")</f>
        <v>NO CUMPLE</v>
      </c>
      <c r="AF1185" s="51" t="str">
        <f>IF($H1185&gt;NORMA!$P$29,"NO CUMPLE","CUMPLE")</f>
        <v>NO CUMPLE</v>
      </c>
      <c r="AG1185" s="51" t="str">
        <f>IF($O1185&gt;NORMA!$P$30,"NO CUMPLE","CUMPLE")</f>
        <v>NO CUMPLE</v>
      </c>
      <c r="AH1185" s="51" t="str">
        <f>IF(AND($N1185&gt;=NORMA!$R$18, $N1185&lt;=NORMA!$S$18),"CUMPLE","NO CUMPLE")</f>
        <v>CUMPLE</v>
      </c>
      <c r="AI1185" s="51" t="str">
        <f>IF($I1185&gt;NORMA!$P$32,"NO CUMPLE","CUMPLE")</f>
        <v>NO CUMPLE</v>
      </c>
    </row>
    <row r="1186" spans="1:35" ht="14.25" customHeight="1" x14ac:dyDescent="0.35">
      <c r="A1186" s="250" t="s">
        <v>125</v>
      </c>
      <c r="B1186" s="269" t="s">
        <v>123</v>
      </c>
      <c r="C1186" s="270">
        <v>41562</v>
      </c>
      <c r="D1186" s="251">
        <v>0.58333333333333337</v>
      </c>
      <c r="E1186" s="262">
        <v>345</v>
      </c>
      <c r="F1186" s="262">
        <v>767</v>
      </c>
      <c r="G1186" s="262">
        <v>276</v>
      </c>
      <c r="H1186" s="262">
        <v>107</v>
      </c>
      <c r="I1186" s="249">
        <v>12.2</v>
      </c>
      <c r="J1186" s="271">
        <v>10.61</v>
      </c>
      <c r="K1186" s="243">
        <v>81.63</v>
      </c>
      <c r="L1186" s="271">
        <v>2.9983</v>
      </c>
      <c r="M1186" s="249">
        <v>0.95</v>
      </c>
      <c r="N1186" s="249">
        <v>8.14</v>
      </c>
      <c r="O1186" s="250">
        <v>75000000</v>
      </c>
      <c r="P1186" s="51" t="str">
        <f>IF(M1186&lt;NORMA!$P$7,"NO CUMPLE","CUMPLE")</f>
        <v>CUMPLE</v>
      </c>
      <c r="Q1186" s="51" t="str">
        <f>IF(E1186&gt;NORMA!$P$8,"NO CUMPLE","CUMPLE")</f>
        <v>NO CUMPLE</v>
      </c>
      <c r="R1186" s="51" t="str">
        <f>IF(F1186&gt;NORMA!$P$9,"NO CUMPLE","CUMPLE")</f>
        <v>NO CUMPLE</v>
      </c>
      <c r="S1186" s="51" t="str">
        <f>IF(K1186&gt;NORMA!$P$10,"NO CUMPLE","CUMPLE")</f>
        <v>NO CUMPLE</v>
      </c>
      <c r="T1186" s="51" t="str">
        <f>IF(J1186&gt;NORMA!$P$11,"NO CUMPLE","CUMPLE")</f>
        <v>NO CUMPLE</v>
      </c>
      <c r="U1186" s="51" t="str">
        <f>IF(G1186&gt;NORMA!$P$12,"NO CUMPLE","CUMPLE")</f>
        <v>CUMPLE</v>
      </c>
      <c r="V1186" s="51" t="str">
        <f>IF(H1186&gt;NORMA!$P$13,"NO CUMPLE","CUMPLE")</f>
        <v>NO CUMPLE</v>
      </c>
      <c r="W1186" s="51" t="str">
        <f>IF(O1186&gt;NORMA!$P$14,"NO CUMPLE","CUMPLE")</f>
        <v>NO CUMPLE</v>
      </c>
      <c r="X1186" s="51" t="str">
        <f>IF(AND(N1186&gt;=NORMA!$Q$4, N1186&lt;=NORMA!$R$4),"CUMPLE","NO CUMPLE")</f>
        <v>CUMPLE</v>
      </c>
      <c r="Y1186" s="51" t="str">
        <f>IF(I1186&gt;NORMA!$P$16,"NO CUMPLE","CUMPLE")</f>
        <v>NO CUMPLE</v>
      </c>
      <c r="Z1186" s="51" t="str">
        <f>IF($M1186&lt;NORMA!$P$23,"NO CUMPLE","CUMPLE")</f>
        <v>CUMPLE</v>
      </c>
      <c r="AA1186" s="51" t="str">
        <f>IF($E1186&gt;NORMA!$P$24,"NO CUMPLE","CUMPLE")</f>
        <v>NO CUMPLE</v>
      </c>
      <c r="AB1186" s="51" t="str">
        <f>IF($F1186&gt;NORMA!$P$25,"NO CUMPLE","CUMPLE")</f>
        <v>NO CUMPLE</v>
      </c>
      <c r="AC1186" s="51" t="str">
        <f>IF($K1186&gt;NORMA!$P$26,"NO CUMPLE","CUMPLE")</f>
        <v>NO CUMPLE</v>
      </c>
      <c r="AD1186" s="51" t="str">
        <f>IF($J1186&gt;NORMA!$P$27,"NO CUMPLE","CUMPLE")</f>
        <v>NO CUMPLE</v>
      </c>
      <c r="AE1186" s="51" t="str">
        <f>IF($G1186&gt;NORMA!$P$28,"NO CUMPLE","CUMPLE")</f>
        <v>NO CUMPLE</v>
      </c>
      <c r="AF1186" s="51" t="str">
        <f>IF($H1186&gt;NORMA!$P$29,"NO CUMPLE","CUMPLE")</f>
        <v>NO CUMPLE</v>
      </c>
      <c r="AG1186" s="51" t="str">
        <f>IF($O1186&gt;NORMA!$P$30,"NO CUMPLE","CUMPLE")</f>
        <v>NO CUMPLE</v>
      </c>
      <c r="AH1186" s="51" t="str">
        <f>IF(AND($N1186&gt;=NORMA!$R$18, $N1186&lt;=NORMA!$S$18),"CUMPLE","NO CUMPLE")</f>
        <v>CUMPLE</v>
      </c>
      <c r="AI1186" s="51" t="str">
        <f>IF($I1186&gt;NORMA!$P$32,"NO CUMPLE","CUMPLE")</f>
        <v>NO CUMPLE</v>
      </c>
    </row>
    <row r="1187" spans="1:35" ht="14.25" customHeight="1" x14ac:dyDescent="0.35">
      <c r="A1187" s="244" t="s">
        <v>122</v>
      </c>
      <c r="B1187" s="260" t="s">
        <v>123</v>
      </c>
      <c r="C1187" s="261">
        <v>41565</v>
      </c>
      <c r="D1187" s="251">
        <v>0.5</v>
      </c>
      <c r="E1187" s="262">
        <v>186</v>
      </c>
      <c r="F1187" s="262">
        <v>464</v>
      </c>
      <c r="G1187" s="262">
        <v>217</v>
      </c>
      <c r="H1187" s="264">
        <v>66</v>
      </c>
      <c r="I1187" s="249">
        <v>7.28</v>
      </c>
      <c r="J1187" s="258">
        <v>5.55</v>
      </c>
      <c r="K1187" s="243">
        <v>52.22</v>
      </c>
      <c r="L1187" s="258">
        <v>4.5608000000000004</v>
      </c>
      <c r="M1187" s="243">
        <v>1.23</v>
      </c>
      <c r="N1187" s="243">
        <v>7.6</v>
      </c>
      <c r="O1187" s="244">
        <v>150000000</v>
      </c>
      <c r="P1187" s="51" t="str">
        <f>IF(M1187&lt;NORMA!$P$7,"NO CUMPLE","CUMPLE")</f>
        <v>CUMPLE</v>
      </c>
      <c r="Q1187" s="51" t="str">
        <f>IF(E1187&gt;NORMA!$P$8,"NO CUMPLE","CUMPLE")</f>
        <v>CUMPLE</v>
      </c>
      <c r="R1187" s="51" t="str">
        <f>IF(F1187&gt;NORMA!$P$9,"NO CUMPLE","CUMPLE")</f>
        <v>CUMPLE</v>
      </c>
      <c r="S1187" s="51" t="str">
        <f>IF(K1187&gt;NORMA!$P$10,"NO CUMPLE","CUMPLE")</f>
        <v>NO CUMPLE</v>
      </c>
      <c r="T1187" s="51" t="str">
        <f>IF(J1187&gt;NORMA!$P$11,"NO CUMPLE","CUMPLE")</f>
        <v>CUMPLE</v>
      </c>
      <c r="U1187" s="51" t="str">
        <f>IF(G1187&gt;NORMA!$P$12,"NO CUMPLE","CUMPLE")</f>
        <v>CUMPLE</v>
      </c>
      <c r="V1187" s="51" t="str">
        <f>IF(H1187&gt;NORMA!$P$13,"NO CUMPLE","CUMPLE")</f>
        <v>NO CUMPLE</v>
      </c>
      <c r="W1187" s="51" t="str">
        <f>IF(O1187&gt;NORMA!$P$14,"NO CUMPLE","CUMPLE")</f>
        <v>NO CUMPLE</v>
      </c>
      <c r="X1187" s="51" t="str">
        <f>IF(AND(N1187&gt;=NORMA!$Q$4, N1187&lt;=NORMA!$R$4),"CUMPLE","NO CUMPLE")</f>
        <v>CUMPLE</v>
      </c>
      <c r="Y1187" s="51" t="str">
        <f>IF(I1187&gt;NORMA!$P$16,"NO CUMPLE","CUMPLE")</f>
        <v>NO CUMPLE</v>
      </c>
      <c r="Z1187" s="51" t="str">
        <f>IF($M1187&lt;NORMA!$P$23,"NO CUMPLE","CUMPLE")</f>
        <v>CUMPLE</v>
      </c>
      <c r="AA1187" s="51" t="str">
        <f>IF($E1187&gt;NORMA!$P$24,"NO CUMPLE","CUMPLE")</f>
        <v>NO CUMPLE</v>
      </c>
      <c r="AB1187" s="51" t="str">
        <f>IF($F1187&gt;NORMA!$P$25,"NO CUMPLE","CUMPLE")</f>
        <v>NO CUMPLE</v>
      </c>
      <c r="AC1187" s="51" t="str">
        <f>IF($K1187&gt;NORMA!$P$26,"NO CUMPLE","CUMPLE")</f>
        <v>NO CUMPLE</v>
      </c>
      <c r="AD1187" s="51" t="str">
        <f>IF($J1187&gt;NORMA!$P$27,"NO CUMPLE","CUMPLE")</f>
        <v>NO CUMPLE</v>
      </c>
      <c r="AE1187" s="51" t="str">
        <f>IF($G1187&gt;NORMA!$P$28,"NO CUMPLE","CUMPLE")</f>
        <v>NO CUMPLE</v>
      </c>
      <c r="AF1187" s="51" t="str">
        <f>IF($H1187&gt;NORMA!$P$29,"NO CUMPLE","CUMPLE")</f>
        <v>NO CUMPLE</v>
      </c>
      <c r="AG1187" s="51" t="str">
        <f>IF($O1187&gt;NORMA!$P$30,"NO CUMPLE","CUMPLE")</f>
        <v>NO CUMPLE</v>
      </c>
      <c r="AH1187" s="51" t="str">
        <f>IF(AND($N1187&gt;=NORMA!$R$18, $N1187&lt;=NORMA!$S$18),"CUMPLE","NO CUMPLE")</f>
        <v>CUMPLE</v>
      </c>
      <c r="AI1187" s="51" t="str">
        <f>IF($I1187&gt;NORMA!$P$32,"NO CUMPLE","CUMPLE")</f>
        <v>NO CUMPLE</v>
      </c>
    </row>
    <row r="1188" spans="1:35" ht="14.25" customHeight="1" x14ac:dyDescent="0.35">
      <c r="A1188" s="250" t="s">
        <v>124</v>
      </c>
      <c r="B1188" s="269" t="s">
        <v>123</v>
      </c>
      <c r="C1188" s="270">
        <v>41585</v>
      </c>
      <c r="D1188" s="251">
        <v>0.5</v>
      </c>
      <c r="E1188" s="262">
        <v>128</v>
      </c>
      <c r="F1188" s="262">
        <v>418</v>
      </c>
      <c r="G1188" s="262">
        <v>815</v>
      </c>
      <c r="H1188" s="262">
        <v>977</v>
      </c>
      <c r="I1188" s="249">
        <v>6.19</v>
      </c>
      <c r="J1188" s="271">
        <v>4.4800000000000004</v>
      </c>
      <c r="K1188" s="243">
        <v>37.520000000000003</v>
      </c>
      <c r="L1188" s="271">
        <v>6.0860000000000003</v>
      </c>
      <c r="M1188" s="249">
        <v>0.31</v>
      </c>
      <c r="N1188" s="249">
        <v>8.59</v>
      </c>
      <c r="O1188" s="250">
        <v>3600000</v>
      </c>
      <c r="P1188" s="51" t="str">
        <f>IF(M1188&lt;NORMA!$P$7,"NO CUMPLE","CUMPLE")</f>
        <v>NO CUMPLE</v>
      </c>
      <c r="Q1188" s="51" t="str">
        <f>IF(E1188&gt;NORMA!$P$8,"NO CUMPLE","CUMPLE")</f>
        <v>CUMPLE</v>
      </c>
      <c r="R1188" s="51" t="str">
        <f>IF(F1188&gt;NORMA!$P$9,"NO CUMPLE","CUMPLE")</f>
        <v>CUMPLE</v>
      </c>
      <c r="S1188" s="51" t="str">
        <f>IF(K1188&gt;NORMA!$P$10,"NO CUMPLE","CUMPLE")</f>
        <v>CUMPLE</v>
      </c>
      <c r="T1188" s="51" t="str">
        <f>IF(J1188&gt;NORMA!$P$11,"NO CUMPLE","CUMPLE")</f>
        <v>CUMPLE</v>
      </c>
      <c r="U1188" s="51" t="str">
        <f>IF(G1188&gt;NORMA!$P$12,"NO CUMPLE","CUMPLE")</f>
        <v>NO CUMPLE</v>
      </c>
      <c r="V1188" s="51" t="str">
        <f>IF(H1188&gt;NORMA!$P$13,"NO CUMPLE","CUMPLE")</f>
        <v>NO CUMPLE</v>
      </c>
      <c r="W1188" s="51" t="str">
        <f>IF(O1188&gt;NORMA!$P$14,"NO CUMPLE","CUMPLE")</f>
        <v>NO CUMPLE</v>
      </c>
      <c r="X1188" s="51" t="str">
        <f>IF(AND(N1188&gt;=NORMA!$Q$4, N1188&lt;=NORMA!$R$4),"CUMPLE","NO CUMPLE")</f>
        <v>CUMPLE</v>
      </c>
      <c r="Y1188" s="51" t="str">
        <f>IF(I1188&gt;NORMA!$P$16,"NO CUMPLE","CUMPLE")</f>
        <v>NO CUMPLE</v>
      </c>
      <c r="Z1188" s="51" t="str">
        <f>IF($M1188&lt;NORMA!$P$23,"NO CUMPLE","CUMPLE")</f>
        <v>CUMPLE</v>
      </c>
      <c r="AA1188" s="51" t="str">
        <f>IF($E1188&gt;NORMA!$P$24,"NO CUMPLE","CUMPLE")</f>
        <v>NO CUMPLE</v>
      </c>
      <c r="AB1188" s="51" t="str">
        <f>IF($F1188&gt;NORMA!$P$25,"NO CUMPLE","CUMPLE")</f>
        <v>NO CUMPLE</v>
      </c>
      <c r="AC1188" s="51" t="str">
        <f>IF($K1188&gt;NORMA!$P$26,"NO CUMPLE","CUMPLE")</f>
        <v>NO CUMPLE</v>
      </c>
      <c r="AD1188" s="51" t="str">
        <f>IF($J1188&gt;NORMA!$P$27,"NO CUMPLE","CUMPLE")</f>
        <v>NO CUMPLE</v>
      </c>
      <c r="AE1188" s="51" t="str">
        <f>IF($G1188&gt;NORMA!$P$28,"NO CUMPLE","CUMPLE")</f>
        <v>NO CUMPLE</v>
      </c>
      <c r="AF1188" s="51" t="str">
        <f>IF($H1188&gt;NORMA!$P$29,"NO CUMPLE","CUMPLE")</f>
        <v>NO CUMPLE</v>
      </c>
      <c r="AG1188" s="51" t="str">
        <f>IF($O1188&gt;NORMA!$P$30,"NO CUMPLE","CUMPLE")</f>
        <v>NO CUMPLE</v>
      </c>
      <c r="AH1188" s="51" t="str">
        <f>IF(AND($N1188&gt;=NORMA!$R$18, $N1188&lt;=NORMA!$S$18),"CUMPLE","NO CUMPLE")</f>
        <v>NO CUMPLE</v>
      </c>
      <c r="AI1188" s="51" t="str">
        <f>IF($I1188&gt;NORMA!$P$32,"NO CUMPLE","CUMPLE")</f>
        <v>NO CUMPLE</v>
      </c>
    </row>
    <row r="1189" spans="1:35" ht="14.25" customHeight="1" x14ac:dyDescent="0.35">
      <c r="A1189" s="250" t="s">
        <v>125</v>
      </c>
      <c r="B1189" s="269" t="s">
        <v>123</v>
      </c>
      <c r="C1189" s="270">
        <v>41585</v>
      </c>
      <c r="D1189" s="251">
        <v>0.625</v>
      </c>
      <c r="E1189" s="262">
        <v>124</v>
      </c>
      <c r="F1189" s="262">
        <v>301</v>
      </c>
      <c r="G1189" s="262">
        <v>157</v>
      </c>
      <c r="H1189" s="262">
        <v>35</v>
      </c>
      <c r="I1189" s="249">
        <v>8.18</v>
      </c>
      <c r="J1189" s="271">
        <v>6.93</v>
      </c>
      <c r="K1189" s="243">
        <v>30.91</v>
      </c>
      <c r="L1189" s="271">
        <v>4.9824999999999999</v>
      </c>
      <c r="M1189" s="249">
        <v>2.1</v>
      </c>
      <c r="N1189" s="249">
        <v>8.0399999999999991</v>
      </c>
      <c r="O1189" s="250">
        <v>23000000</v>
      </c>
      <c r="P1189" s="51" t="str">
        <f>IF(M1189&lt;NORMA!$P$7,"NO CUMPLE","CUMPLE")</f>
        <v>CUMPLE</v>
      </c>
      <c r="Q1189" s="51" t="str">
        <f>IF(E1189&gt;NORMA!$P$8,"NO CUMPLE","CUMPLE")</f>
        <v>CUMPLE</v>
      </c>
      <c r="R1189" s="51" t="str">
        <f>IF(F1189&gt;NORMA!$P$9,"NO CUMPLE","CUMPLE")</f>
        <v>CUMPLE</v>
      </c>
      <c r="S1189" s="51" t="str">
        <f>IF(K1189&gt;NORMA!$P$10,"NO CUMPLE","CUMPLE")</f>
        <v>CUMPLE</v>
      </c>
      <c r="T1189" s="51" t="str">
        <f>IF(J1189&gt;NORMA!$P$11,"NO CUMPLE","CUMPLE")</f>
        <v>CUMPLE</v>
      </c>
      <c r="U1189" s="51" t="str">
        <f>IF(G1189&gt;NORMA!$P$12,"NO CUMPLE","CUMPLE")</f>
        <v>CUMPLE</v>
      </c>
      <c r="V1189" s="51" t="str">
        <f>IF(H1189&gt;NORMA!$P$13,"NO CUMPLE","CUMPLE")</f>
        <v>CUMPLE</v>
      </c>
      <c r="W1189" s="51" t="str">
        <f>IF(O1189&gt;NORMA!$P$14,"NO CUMPLE","CUMPLE")</f>
        <v>NO CUMPLE</v>
      </c>
      <c r="X1189" s="51" t="str">
        <f>IF(AND(N1189&gt;=NORMA!$Q$4, N1189&lt;=NORMA!$R$4),"CUMPLE","NO CUMPLE")</f>
        <v>CUMPLE</v>
      </c>
      <c r="Y1189" s="51" t="str">
        <f>IF(I1189&gt;NORMA!$P$16,"NO CUMPLE","CUMPLE")</f>
        <v>NO CUMPLE</v>
      </c>
      <c r="Z1189" s="51" t="str">
        <f>IF($M1189&lt;NORMA!$P$23,"NO CUMPLE","CUMPLE")</f>
        <v>CUMPLE</v>
      </c>
      <c r="AA1189" s="51" t="str">
        <f>IF($E1189&gt;NORMA!$P$24,"NO CUMPLE","CUMPLE")</f>
        <v>NO CUMPLE</v>
      </c>
      <c r="AB1189" s="51" t="str">
        <f>IF($F1189&gt;NORMA!$P$25,"NO CUMPLE","CUMPLE")</f>
        <v>NO CUMPLE</v>
      </c>
      <c r="AC1189" s="51" t="str">
        <f>IF($K1189&gt;NORMA!$P$26,"NO CUMPLE","CUMPLE")</f>
        <v>NO CUMPLE</v>
      </c>
      <c r="AD1189" s="51" t="str">
        <f>IF($J1189&gt;NORMA!$P$27,"NO CUMPLE","CUMPLE")</f>
        <v>NO CUMPLE</v>
      </c>
      <c r="AE1189" s="51" t="str">
        <f>IF($G1189&gt;NORMA!$P$28,"NO CUMPLE","CUMPLE")</f>
        <v>NO CUMPLE</v>
      </c>
      <c r="AF1189" s="51" t="str">
        <f>IF($H1189&gt;NORMA!$P$29,"NO CUMPLE","CUMPLE")</f>
        <v>NO CUMPLE</v>
      </c>
      <c r="AG1189" s="51" t="str">
        <f>IF($O1189&gt;NORMA!$P$30,"NO CUMPLE","CUMPLE")</f>
        <v>NO CUMPLE</v>
      </c>
      <c r="AH1189" s="51" t="str">
        <f>IF(AND($N1189&gt;=NORMA!$R$18, $N1189&lt;=NORMA!$S$18),"CUMPLE","NO CUMPLE")</f>
        <v>CUMPLE</v>
      </c>
      <c r="AI1189" s="51" t="str">
        <f>IF($I1189&gt;NORMA!$P$32,"NO CUMPLE","CUMPLE")</f>
        <v>NO CUMPLE</v>
      </c>
    </row>
    <row r="1190" spans="1:35" ht="14.25" customHeight="1" x14ac:dyDescent="0.35">
      <c r="A1190" s="244" t="s">
        <v>122</v>
      </c>
      <c r="B1190" s="260" t="s">
        <v>123</v>
      </c>
      <c r="C1190" s="261">
        <v>41586</v>
      </c>
      <c r="D1190" s="251">
        <v>0.29166666666666669</v>
      </c>
      <c r="E1190" s="262">
        <v>66.8</v>
      </c>
      <c r="F1190" s="262">
        <v>239</v>
      </c>
      <c r="G1190" s="262">
        <v>241</v>
      </c>
      <c r="H1190" s="264">
        <v>14</v>
      </c>
      <c r="I1190" s="249">
        <v>3.17</v>
      </c>
      <c r="J1190" s="258">
        <v>2.5</v>
      </c>
      <c r="K1190" s="243">
        <v>23.57</v>
      </c>
      <c r="L1190" s="258">
        <v>5.6573000000000002</v>
      </c>
      <c r="M1190" s="243">
        <v>1.86</v>
      </c>
      <c r="N1190" s="243">
        <v>7.77</v>
      </c>
      <c r="O1190" s="244">
        <v>3000000</v>
      </c>
      <c r="P1190" s="51" t="str">
        <f>IF(M1190&lt;NORMA!$P$7,"NO CUMPLE","CUMPLE")</f>
        <v>CUMPLE</v>
      </c>
      <c r="Q1190" s="51" t="str">
        <f>IF(E1190&gt;NORMA!$P$8,"NO CUMPLE","CUMPLE")</f>
        <v>CUMPLE</v>
      </c>
      <c r="R1190" s="51" t="str">
        <f>IF(F1190&gt;NORMA!$P$9,"NO CUMPLE","CUMPLE")</f>
        <v>CUMPLE</v>
      </c>
      <c r="S1190" s="51" t="str">
        <f>IF(K1190&gt;NORMA!$P$10,"NO CUMPLE","CUMPLE")</f>
        <v>CUMPLE</v>
      </c>
      <c r="T1190" s="51" t="str">
        <f>IF(J1190&gt;NORMA!$P$11,"NO CUMPLE","CUMPLE")</f>
        <v>CUMPLE</v>
      </c>
      <c r="U1190" s="51" t="str">
        <f>IF(G1190&gt;NORMA!$P$12,"NO CUMPLE","CUMPLE")</f>
        <v>CUMPLE</v>
      </c>
      <c r="V1190" s="51" t="str">
        <f>IF(H1190&gt;NORMA!$P$13,"NO CUMPLE","CUMPLE")</f>
        <v>CUMPLE</v>
      </c>
      <c r="W1190" s="51" t="str">
        <f>IF(O1190&gt;NORMA!$P$14,"NO CUMPLE","CUMPLE")</f>
        <v>NO CUMPLE</v>
      </c>
      <c r="X1190" s="51" t="str">
        <f>IF(AND(N1190&gt;=NORMA!$Q$4, N1190&lt;=NORMA!$R$4),"CUMPLE","NO CUMPLE")</f>
        <v>CUMPLE</v>
      </c>
      <c r="Y1190" s="51" t="str">
        <f>IF(I1190&gt;NORMA!$P$16,"NO CUMPLE","CUMPLE")</f>
        <v>NO CUMPLE</v>
      </c>
      <c r="Z1190" s="51" t="str">
        <f>IF($M1190&lt;NORMA!$P$23,"NO CUMPLE","CUMPLE")</f>
        <v>CUMPLE</v>
      </c>
      <c r="AA1190" s="51" t="str">
        <f>IF($E1190&gt;NORMA!$P$24,"NO CUMPLE","CUMPLE")</f>
        <v>NO CUMPLE</v>
      </c>
      <c r="AB1190" s="51" t="str">
        <f>IF($F1190&gt;NORMA!$P$25,"NO CUMPLE","CUMPLE")</f>
        <v>NO CUMPLE</v>
      </c>
      <c r="AC1190" s="51" t="str">
        <f>IF($K1190&gt;NORMA!$P$26,"NO CUMPLE","CUMPLE")</f>
        <v>NO CUMPLE</v>
      </c>
      <c r="AD1190" s="51" t="str">
        <f>IF($J1190&gt;NORMA!$P$27,"NO CUMPLE","CUMPLE")</f>
        <v>CUMPLE</v>
      </c>
      <c r="AE1190" s="51" t="str">
        <f>IF($G1190&gt;NORMA!$P$28,"NO CUMPLE","CUMPLE")</f>
        <v>NO CUMPLE</v>
      </c>
      <c r="AF1190" s="51" t="str">
        <f>IF($H1190&gt;NORMA!$P$29,"NO CUMPLE","CUMPLE")</f>
        <v>NO CUMPLE</v>
      </c>
      <c r="AG1190" s="51" t="str">
        <f>IF($O1190&gt;NORMA!$P$30,"NO CUMPLE","CUMPLE")</f>
        <v>NO CUMPLE</v>
      </c>
      <c r="AH1190" s="51" t="str">
        <f>IF(AND($N1190&gt;=NORMA!$R$18, $N1190&lt;=NORMA!$S$18),"CUMPLE","NO CUMPLE")</f>
        <v>CUMPLE</v>
      </c>
      <c r="AI1190" s="51" t="str">
        <f>IF($I1190&gt;NORMA!$P$32,"NO CUMPLE","CUMPLE")</f>
        <v>NO CUMPLE</v>
      </c>
    </row>
    <row r="1191" spans="1:35" ht="14.25" customHeight="1" x14ac:dyDescent="0.35">
      <c r="A1191" s="244" t="s">
        <v>121</v>
      </c>
      <c r="B1191" s="272" t="s">
        <v>123</v>
      </c>
      <c r="C1191" s="261">
        <v>41590</v>
      </c>
      <c r="D1191" s="251">
        <v>0.58333333333333337</v>
      </c>
      <c r="E1191" s="262">
        <v>15.3</v>
      </c>
      <c r="F1191" s="262">
        <v>77.8</v>
      </c>
      <c r="G1191" s="262">
        <v>68</v>
      </c>
      <c r="H1191" s="262">
        <v>22</v>
      </c>
      <c r="I1191" s="249">
        <v>1.05</v>
      </c>
      <c r="J1191" s="271">
        <v>1.21</v>
      </c>
      <c r="K1191" s="243">
        <v>14.29</v>
      </c>
      <c r="L1191" s="271">
        <v>7.5039999999999996</v>
      </c>
      <c r="M1191" s="259" t="s">
        <v>61</v>
      </c>
      <c r="N1191" s="249">
        <v>7.61</v>
      </c>
      <c r="O1191" s="250">
        <v>430000</v>
      </c>
      <c r="P1191" s="51" t="str">
        <f>IF(M1191&lt;NORMA!$P$7,"NO CUMPLE","CUMPLE")</f>
        <v>CUMPLE</v>
      </c>
      <c r="Q1191" s="51" t="str">
        <f>IF(E1191&gt;NORMA!$P$8,"NO CUMPLE","CUMPLE")</f>
        <v>CUMPLE</v>
      </c>
      <c r="R1191" s="51" t="str">
        <f>IF(F1191&gt;NORMA!$P$9,"NO CUMPLE","CUMPLE")</f>
        <v>CUMPLE</v>
      </c>
      <c r="S1191" s="51" t="str">
        <f>IF(K1191&gt;NORMA!$P$10,"NO CUMPLE","CUMPLE")</f>
        <v>CUMPLE</v>
      </c>
      <c r="T1191" s="51" t="str">
        <f>IF(J1191&gt;NORMA!$P$11,"NO CUMPLE","CUMPLE")</f>
        <v>CUMPLE</v>
      </c>
      <c r="U1191" s="51" t="str">
        <f>IF(G1191&gt;NORMA!$P$12,"NO CUMPLE","CUMPLE")</f>
        <v>CUMPLE</v>
      </c>
      <c r="V1191" s="51" t="str">
        <f>IF(H1191&gt;NORMA!$P$13,"NO CUMPLE","CUMPLE")</f>
        <v>CUMPLE</v>
      </c>
      <c r="W1191" s="51" t="str">
        <f>IF(O1191&gt;NORMA!$P$14,"NO CUMPLE","CUMPLE")</f>
        <v>CUMPLE</v>
      </c>
      <c r="X1191" s="51" t="str">
        <f>IF(AND(N1191&gt;=NORMA!$Q$4, N1191&lt;=NORMA!$R$4),"CUMPLE","NO CUMPLE")</f>
        <v>CUMPLE</v>
      </c>
      <c r="Y1191" s="51" t="str">
        <f>IF(I1191&gt;NORMA!$P$16,"NO CUMPLE","CUMPLE")</f>
        <v>CUMPLE</v>
      </c>
      <c r="Z1191" s="51" t="str">
        <f>IF($M1191&lt;NORMA!$P$23,"NO CUMPLE","CUMPLE")</f>
        <v>CUMPLE</v>
      </c>
      <c r="AA1191" s="51" t="str">
        <f>IF($E1191&gt;NORMA!$P$24,"NO CUMPLE","CUMPLE")</f>
        <v>CUMPLE</v>
      </c>
      <c r="AB1191" s="51" t="str">
        <f>IF($F1191&gt;NORMA!$P$25,"NO CUMPLE","CUMPLE")</f>
        <v>NO CUMPLE</v>
      </c>
      <c r="AC1191" s="51" t="str">
        <f>IF($K1191&gt;NORMA!$P$26,"NO CUMPLE","CUMPLE")</f>
        <v>NO CUMPLE</v>
      </c>
      <c r="AD1191" s="51" t="str">
        <f>IF($J1191&gt;NORMA!$P$27,"NO CUMPLE","CUMPLE")</f>
        <v>CUMPLE</v>
      </c>
      <c r="AE1191" s="51" t="str">
        <f>IF($G1191&gt;NORMA!$P$28,"NO CUMPLE","CUMPLE")</f>
        <v>NO CUMPLE</v>
      </c>
      <c r="AF1191" s="51" t="str">
        <f>IF($H1191&gt;NORMA!$P$29,"NO CUMPLE","CUMPLE")</f>
        <v>NO CUMPLE</v>
      </c>
      <c r="AG1191" s="51" t="str">
        <f>IF($O1191&gt;NORMA!$P$30,"NO CUMPLE","CUMPLE")</f>
        <v>NO CUMPLE</v>
      </c>
      <c r="AH1191" s="51" t="str">
        <f>IF(AND($N1191&gt;=NORMA!$R$18, $N1191&lt;=NORMA!$S$18),"CUMPLE","NO CUMPLE")</f>
        <v>CUMPLE</v>
      </c>
      <c r="AI1191" s="51" t="str">
        <f>IF($I1191&gt;NORMA!$P$32,"NO CUMPLE","CUMPLE")</f>
        <v>NO CUMPLE</v>
      </c>
    </row>
    <row r="1192" spans="1:35" ht="14.25" customHeight="1" x14ac:dyDescent="0.35">
      <c r="A1192" s="213" t="s">
        <v>121</v>
      </c>
      <c r="B1192" s="272" t="s">
        <v>123</v>
      </c>
      <c r="C1192" s="240">
        <v>41921</v>
      </c>
      <c r="D1192" s="251">
        <v>0.41666666666666669</v>
      </c>
      <c r="E1192" s="246">
        <v>12</v>
      </c>
      <c r="F1192" s="246">
        <v>59</v>
      </c>
      <c r="G1192" s="246">
        <v>150</v>
      </c>
      <c r="H1192" s="216">
        <v>12</v>
      </c>
      <c r="I1192" s="247">
        <v>0.14000000000000001</v>
      </c>
      <c r="J1192" s="242">
        <v>0.25</v>
      </c>
      <c r="K1192" s="218">
        <v>4.9470000000000001</v>
      </c>
      <c r="L1192" s="242">
        <v>4.5837599999999998</v>
      </c>
      <c r="M1192" s="243">
        <v>0.86</v>
      </c>
      <c r="N1192" s="243">
        <v>7.02</v>
      </c>
      <c r="O1192" s="244">
        <v>3800000</v>
      </c>
      <c r="P1192" s="51" t="str">
        <f>IF(M1192&lt;NORMA!$P$7,"NO CUMPLE","CUMPLE")</f>
        <v>CUMPLE</v>
      </c>
      <c r="Q1192" s="51" t="str">
        <f>IF(E1192&gt;NORMA!$P$8,"NO CUMPLE","CUMPLE")</f>
        <v>CUMPLE</v>
      </c>
      <c r="R1192" s="51" t="str">
        <f>IF(F1192&gt;NORMA!$P$9,"NO CUMPLE","CUMPLE")</f>
        <v>CUMPLE</v>
      </c>
      <c r="S1192" s="51" t="str">
        <f>IF(K1192&gt;NORMA!$P$10,"NO CUMPLE","CUMPLE")</f>
        <v>CUMPLE</v>
      </c>
      <c r="T1192" s="51" t="str">
        <f>IF(J1192&gt;NORMA!$P$11,"NO CUMPLE","CUMPLE")</f>
        <v>CUMPLE</v>
      </c>
      <c r="U1192" s="51" t="str">
        <f>IF(G1192&gt;NORMA!$P$12,"NO CUMPLE","CUMPLE")</f>
        <v>CUMPLE</v>
      </c>
      <c r="V1192" s="51" t="str">
        <f>IF(H1192&gt;NORMA!$P$13,"NO CUMPLE","CUMPLE")</f>
        <v>CUMPLE</v>
      </c>
      <c r="W1192" s="51" t="str">
        <f>IF(O1192&gt;NORMA!$P$14,"NO CUMPLE","CUMPLE")</f>
        <v>NO CUMPLE</v>
      </c>
      <c r="X1192" s="51" t="str">
        <f>IF(AND(N1192&gt;=NORMA!$Q$4, N1192&lt;=NORMA!$R$4),"CUMPLE","NO CUMPLE")</f>
        <v>CUMPLE</v>
      </c>
      <c r="Y1192" s="51" t="str">
        <f>IF(I1192&gt;NORMA!$P$16,"NO CUMPLE","CUMPLE")</f>
        <v>CUMPLE</v>
      </c>
      <c r="Z1192" s="51" t="str">
        <f>IF($M1192&lt;NORMA!$P$23,"NO CUMPLE","CUMPLE")</f>
        <v>CUMPLE</v>
      </c>
      <c r="AA1192" s="51" t="str">
        <f>IF($E1192&gt;NORMA!$P$24,"NO CUMPLE","CUMPLE")</f>
        <v>CUMPLE</v>
      </c>
      <c r="AB1192" s="51" t="str">
        <f>IF($F1192&gt;NORMA!$P$25,"NO CUMPLE","CUMPLE")</f>
        <v>NO CUMPLE</v>
      </c>
      <c r="AC1192" s="51" t="str">
        <f>IF($K1192&gt;NORMA!$P$26,"NO CUMPLE","CUMPLE")</f>
        <v>CUMPLE</v>
      </c>
      <c r="AD1192" s="51" t="str">
        <f>IF($J1192&gt;NORMA!$P$27,"NO CUMPLE","CUMPLE")</f>
        <v>CUMPLE</v>
      </c>
      <c r="AE1192" s="51" t="str">
        <f>IF($G1192&gt;NORMA!$P$28,"NO CUMPLE","CUMPLE")</f>
        <v>NO CUMPLE</v>
      </c>
      <c r="AF1192" s="51" t="str">
        <f>IF($H1192&gt;NORMA!$P$29,"NO CUMPLE","CUMPLE")</f>
        <v>NO CUMPLE</v>
      </c>
      <c r="AG1192" s="51" t="str">
        <f>IF($O1192&gt;NORMA!$P$30,"NO CUMPLE","CUMPLE")</f>
        <v>NO CUMPLE</v>
      </c>
      <c r="AH1192" s="51" t="str">
        <f>IF(AND($N1192&gt;=NORMA!$R$18, $N1192&lt;=NORMA!$S$18),"CUMPLE","NO CUMPLE")</f>
        <v>CUMPLE</v>
      </c>
      <c r="AI1192" s="51" t="str">
        <f>IF($I1192&gt;NORMA!$P$32,"NO CUMPLE","CUMPLE")</f>
        <v>CUMPLE</v>
      </c>
    </row>
    <row r="1193" spans="1:35" ht="14.25" customHeight="1" x14ac:dyDescent="0.35">
      <c r="A1193" s="213" t="s">
        <v>124</v>
      </c>
      <c r="B1193" s="217" t="s">
        <v>123</v>
      </c>
      <c r="C1193" s="240">
        <v>41921</v>
      </c>
      <c r="D1193" s="251">
        <v>0.33333333333333331</v>
      </c>
      <c r="E1193" s="246">
        <v>5</v>
      </c>
      <c r="F1193" s="246">
        <v>85</v>
      </c>
      <c r="G1193" s="246">
        <v>208</v>
      </c>
      <c r="H1193" s="216">
        <v>47</v>
      </c>
      <c r="I1193" s="247">
        <v>1.81</v>
      </c>
      <c r="J1193" s="242">
        <v>0.37</v>
      </c>
      <c r="K1193" s="218">
        <v>24.207000000000004</v>
      </c>
      <c r="L1193" s="242">
        <v>5.2474869999999996</v>
      </c>
      <c r="M1193" s="243">
        <v>2.89</v>
      </c>
      <c r="N1193" s="243">
        <v>7.34</v>
      </c>
      <c r="O1193" s="244">
        <v>24000000</v>
      </c>
      <c r="P1193" s="51" t="str">
        <f>IF(M1193&lt;NORMA!$P$7,"NO CUMPLE","CUMPLE")</f>
        <v>CUMPLE</v>
      </c>
      <c r="Q1193" s="51" t="str">
        <f>IF(E1193&gt;NORMA!$P$8,"NO CUMPLE","CUMPLE")</f>
        <v>CUMPLE</v>
      </c>
      <c r="R1193" s="51" t="str">
        <f>IF(F1193&gt;NORMA!$P$9,"NO CUMPLE","CUMPLE")</f>
        <v>CUMPLE</v>
      </c>
      <c r="S1193" s="51" t="str">
        <f>IF(K1193&gt;NORMA!$P$10,"NO CUMPLE","CUMPLE")</f>
        <v>CUMPLE</v>
      </c>
      <c r="T1193" s="51" t="str">
        <f>IF(J1193&gt;NORMA!$P$11,"NO CUMPLE","CUMPLE")</f>
        <v>CUMPLE</v>
      </c>
      <c r="U1193" s="51" t="str">
        <f>IF(G1193&gt;NORMA!$P$12,"NO CUMPLE","CUMPLE")</f>
        <v>CUMPLE</v>
      </c>
      <c r="V1193" s="51" t="str">
        <f>IF(H1193&gt;NORMA!$P$13,"NO CUMPLE","CUMPLE")</f>
        <v>CUMPLE</v>
      </c>
      <c r="W1193" s="51" t="str">
        <f>IF(O1193&gt;NORMA!$P$14,"NO CUMPLE","CUMPLE")</f>
        <v>NO CUMPLE</v>
      </c>
      <c r="X1193" s="51" t="str">
        <f>IF(AND(N1193&gt;=NORMA!$Q$4, N1193&lt;=NORMA!$R$4),"CUMPLE","NO CUMPLE")</f>
        <v>CUMPLE</v>
      </c>
      <c r="Y1193" s="51" t="str">
        <f>IF(I1193&gt;NORMA!$P$16,"NO CUMPLE","CUMPLE")</f>
        <v>CUMPLE</v>
      </c>
      <c r="Z1193" s="51" t="str">
        <f>IF($M1193&lt;NORMA!$P$23,"NO CUMPLE","CUMPLE")</f>
        <v>CUMPLE</v>
      </c>
      <c r="AA1193" s="51" t="str">
        <f>IF($E1193&gt;NORMA!$P$24,"NO CUMPLE","CUMPLE")</f>
        <v>CUMPLE</v>
      </c>
      <c r="AB1193" s="51" t="str">
        <f>IF($F1193&gt;NORMA!$P$25,"NO CUMPLE","CUMPLE")</f>
        <v>NO CUMPLE</v>
      </c>
      <c r="AC1193" s="51" t="str">
        <f>IF($K1193&gt;NORMA!$P$26,"NO CUMPLE","CUMPLE")</f>
        <v>NO CUMPLE</v>
      </c>
      <c r="AD1193" s="51" t="str">
        <f>IF($J1193&gt;NORMA!$P$27,"NO CUMPLE","CUMPLE")</f>
        <v>CUMPLE</v>
      </c>
      <c r="AE1193" s="51" t="str">
        <f>IF($G1193&gt;NORMA!$P$28,"NO CUMPLE","CUMPLE")</f>
        <v>NO CUMPLE</v>
      </c>
      <c r="AF1193" s="51" t="str">
        <f>IF($H1193&gt;NORMA!$P$29,"NO CUMPLE","CUMPLE")</f>
        <v>NO CUMPLE</v>
      </c>
      <c r="AG1193" s="51" t="str">
        <f>IF($O1193&gt;NORMA!$P$30,"NO CUMPLE","CUMPLE")</f>
        <v>NO CUMPLE</v>
      </c>
      <c r="AH1193" s="51" t="str">
        <f>IF(AND($N1193&gt;=NORMA!$R$18, $N1193&lt;=NORMA!$S$18),"CUMPLE","NO CUMPLE")</f>
        <v>CUMPLE</v>
      </c>
      <c r="AI1193" s="51" t="str">
        <f>IF($I1193&gt;NORMA!$P$32,"NO CUMPLE","CUMPLE")</f>
        <v>NO CUMPLE</v>
      </c>
    </row>
    <row r="1194" spans="1:35" ht="14.25" customHeight="1" x14ac:dyDescent="0.35">
      <c r="A1194" s="213" t="s">
        <v>121</v>
      </c>
      <c r="B1194" s="272" t="s">
        <v>123</v>
      </c>
      <c r="C1194" s="240">
        <v>41950</v>
      </c>
      <c r="D1194" s="251">
        <v>0.66666666666666663</v>
      </c>
      <c r="E1194" s="246">
        <v>6</v>
      </c>
      <c r="F1194" s="246">
        <v>77</v>
      </c>
      <c r="G1194" s="246">
        <v>58</v>
      </c>
      <c r="H1194" s="216">
        <v>12</v>
      </c>
      <c r="I1194" s="247">
        <v>2.75</v>
      </c>
      <c r="J1194" s="242">
        <v>1.88</v>
      </c>
      <c r="K1194" s="218">
        <v>19.407000000000004</v>
      </c>
      <c r="L1194" s="242">
        <v>1.0963728749999999</v>
      </c>
      <c r="M1194" s="259" t="s">
        <v>61</v>
      </c>
      <c r="N1194" s="243">
        <v>7.31</v>
      </c>
      <c r="O1194" s="244">
        <v>11000000</v>
      </c>
      <c r="P1194" s="51" t="str">
        <f>IF(M1194&lt;NORMA!$P$7,"NO CUMPLE","CUMPLE")</f>
        <v>CUMPLE</v>
      </c>
      <c r="Q1194" s="51" t="str">
        <f>IF(E1194&gt;NORMA!$P$8,"NO CUMPLE","CUMPLE")</f>
        <v>CUMPLE</v>
      </c>
      <c r="R1194" s="51" t="str">
        <f>IF(F1194&gt;NORMA!$P$9,"NO CUMPLE","CUMPLE")</f>
        <v>CUMPLE</v>
      </c>
      <c r="S1194" s="51" t="str">
        <f>IF(K1194&gt;NORMA!$P$10,"NO CUMPLE","CUMPLE")</f>
        <v>CUMPLE</v>
      </c>
      <c r="T1194" s="51" t="str">
        <f>IF(J1194&gt;NORMA!$P$11,"NO CUMPLE","CUMPLE")</f>
        <v>CUMPLE</v>
      </c>
      <c r="U1194" s="51" t="str">
        <f>IF(G1194&gt;NORMA!$P$12,"NO CUMPLE","CUMPLE")</f>
        <v>CUMPLE</v>
      </c>
      <c r="V1194" s="51" t="str">
        <f>IF(H1194&gt;NORMA!$P$13,"NO CUMPLE","CUMPLE")</f>
        <v>CUMPLE</v>
      </c>
      <c r="W1194" s="51" t="str">
        <f>IF(O1194&gt;NORMA!$P$14,"NO CUMPLE","CUMPLE")</f>
        <v>NO CUMPLE</v>
      </c>
      <c r="X1194" s="51" t="str">
        <f>IF(AND(N1194&gt;=NORMA!$Q$4, N1194&lt;=NORMA!$R$4),"CUMPLE","NO CUMPLE")</f>
        <v>CUMPLE</v>
      </c>
      <c r="Y1194" s="51" t="str">
        <f>IF(I1194&gt;NORMA!$P$16,"NO CUMPLE","CUMPLE")</f>
        <v>CUMPLE</v>
      </c>
      <c r="Z1194" s="51" t="str">
        <f>IF($M1194&lt;NORMA!$P$23,"NO CUMPLE","CUMPLE")</f>
        <v>CUMPLE</v>
      </c>
      <c r="AA1194" s="51" t="str">
        <f>IF($E1194&gt;NORMA!$P$24,"NO CUMPLE","CUMPLE")</f>
        <v>CUMPLE</v>
      </c>
      <c r="AB1194" s="51" t="str">
        <f>IF($F1194&gt;NORMA!$P$25,"NO CUMPLE","CUMPLE")</f>
        <v>NO CUMPLE</v>
      </c>
      <c r="AC1194" s="51" t="str">
        <f>IF($K1194&gt;NORMA!$P$26,"NO CUMPLE","CUMPLE")</f>
        <v>NO CUMPLE</v>
      </c>
      <c r="AD1194" s="51" t="str">
        <f>IF($J1194&gt;NORMA!$P$27,"NO CUMPLE","CUMPLE")</f>
        <v>CUMPLE</v>
      </c>
      <c r="AE1194" s="51" t="str">
        <f>IF($G1194&gt;NORMA!$P$28,"NO CUMPLE","CUMPLE")</f>
        <v>CUMPLE</v>
      </c>
      <c r="AF1194" s="51" t="str">
        <f>IF($H1194&gt;NORMA!$P$29,"NO CUMPLE","CUMPLE")</f>
        <v>NO CUMPLE</v>
      </c>
      <c r="AG1194" s="51" t="str">
        <f>IF($O1194&gt;NORMA!$P$30,"NO CUMPLE","CUMPLE")</f>
        <v>NO CUMPLE</v>
      </c>
      <c r="AH1194" s="51" t="str">
        <f>IF(AND($N1194&gt;=NORMA!$R$18, $N1194&lt;=NORMA!$S$18),"CUMPLE","NO CUMPLE")</f>
        <v>CUMPLE</v>
      </c>
      <c r="AI1194" s="51" t="str">
        <f>IF($I1194&gt;NORMA!$P$32,"NO CUMPLE","CUMPLE")</f>
        <v>NO CUMPLE</v>
      </c>
    </row>
    <row r="1195" spans="1:35" ht="14.25" customHeight="1" x14ac:dyDescent="0.35">
      <c r="A1195" s="213" t="s">
        <v>124</v>
      </c>
      <c r="B1195" s="217" t="s">
        <v>123</v>
      </c>
      <c r="C1195" s="240">
        <v>41950</v>
      </c>
      <c r="D1195" s="251">
        <v>0.5</v>
      </c>
      <c r="E1195" s="246">
        <v>465</v>
      </c>
      <c r="F1195" s="246">
        <v>646</v>
      </c>
      <c r="G1195" s="246">
        <v>227</v>
      </c>
      <c r="H1195" s="216">
        <v>370</v>
      </c>
      <c r="I1195" s="247">
        <v>7.96</v>
      </c>
      <c r="J1195" s="242">
        <v>3.1</v>
      </c>
      <c r="K1195" s="218">
        <v>70.106999999999999</v>
      </c>
      <c r="L1195" s="242">
        <v>2.767776225</v>
      </c>
      <c r="M1195" s="259" t="s">
        <v>61</v>
      </c>
      <c r="N1195" s="243">
        <v>7.62</v>
      </c>
      <c r="O1195" s="244">
        <v>63000000</v>
      </c>
      <c r="P1195" s="51" t="str">
        <f>IF(M1195&lt;NORMA!$P$7,"NO CUMPLE","CUMPLE")</f>
        <v>CUMPLE</v>
      </c>
      <c r="Q1195" s="51" t="str">
        <f>IF(E1195&gt;NORMA!$P$8,"NO CUMPLE","CUMPLE")</f>
        <v>NO CUMPLE</v>
      </c>
      <c r="R1195" s="51" t="str">
        <f>IF(F1195&gt;NORMA!$P$9,"NO CUMPLE","CUMPLE")</f>
        <v>NO CUMPLE</v>
      </c>
      <c r="S1195" s="51" t="str">
        <f>IF(K1195&gt;NORMA!$P$10,"NO CUMPLE","CUMPLE")</f>
        <v>NO CUMPLE</v>
      </c>
      <c r="T1195" s="51" t="str">
        <f>IF(J1195&gt;NORMA!$P$11,"NO CUMPLE","CUMPLE")</f>
        <v>CUMPLE</v>
      </c>
      <c r="U1195" s="51" t="str">
        <f>IF(G1195&gt;NORMA!$P$12,"NO CUMPLE","CUMPLE")</f>
        <v>CUMPLE</v>
      </c>
      <c r="V1195" s="51" t="str">
        <f>IF(H1195&gt;NORMA!$P$13,"NO CUMPLE","CUMPLE")</f>
        <v>NO CUMPLE</v>
      </c>
      <c r="W1195" s="51" t="str">
        <f>IF(O1195&gt;NORMA!$P$14,"NO CUMPLE","CUMPLE")</f>
        <v>NO CUMPLE</v>
      </c>
      <c r="X1195" s="51" t="str">
        <f>IF(AND(N1195&gt;=NORMA!$Q$4, N1195&lt;=NORMA!$R$4),"CUMPLE","NO CUMPLE")</f>
        <v>CUMPLE</v>
      </c>
      <c r="Y1195" s="51" t="str">
        <f>IF(I1195&gt;NORMA!$P$16,"NO CUMPLE","CUMPLE")</f>
        <v>NO CUMPLE</v>
      </c>
      <c r="Z1195" s="51" t="str">
        <f>IF($M1195&lt;NORMA!$P$23,"NO CUMPLE","CUMPLE")</f>
        <v>CUMPLE</v>
      </c>
      <c r="AA1195" s="51" t="str">
        <f>IF($E1195&gt;NORMA!$P$24,"NO CUMPLE","CUMPLE")</f>
        <v>NO CUMPLE</v>
      </c>
      <c r="AB1195" s="51" t="str">
        <f>IF($F1195&gt;NORMA!$P$25,"NO CUMPLE","CUMPLE")</f>
        <v>NO CUMPLE</v>
      </c>
      <c r="AC1195" s="51" t="str">
        <f>IF($K1195&gt;NORMA!$P$26,"NO CUMPLE","CUMPLE")</f>
        <v>NO CUMPLE</v>
      </c>
      <c r="AD1195" s="51" t="str">
        <f>IF($J1195&gt;NORMA!$P$27,"NO CUMPLE","CUMPLE")</f>
        <v>NO CUMPLE</v>
      </c>
      <c r="AE1195" s="51" t="str">
        <f>IF($G1195&gt;NORMA!$P$28,"NO CUMPLE","CUMPLE")</f>
        <v>NO CUMPLE</v>
      </c>
      <c r="AF1195" s="51" t="str">
        <f>IF($H1195&gt;NORMA!$P$29,"NO CUMPLE","CUMPLE")</f>
        <v>NO CUMPLE</v>
      </c>
      <c r="AG1195" s="51" t="str">
        <f>IF($O1195&gt;NORMA!$P$30,"NO CUMPLE","CUMPLE")</f>
        <v>NO CUMPLE</v>
      </c>
      <c r="AH1195" s="51" t="str">
        <f>IF(AND($N1195&gt;=NORMA!$R$18, $N1195&lt;=NORMA!$S$18),"CUMPLE","NO CUMPLE")</f>
        <v>CUMPLE</v>
      </c>
      <c r="AI1195" s="51" t="str">
        <f>IF($I1195&gt;NORMA!$P$32,"NO CUMPLE","CUMPLE")</f>
        <v>NO CUMPLE</v>
      </c>
    </row>
    <row r="1196" spans="1:35" ht="14.25" customHeight="1" x14ac:dyDescent="0.35">
      <c r="A1196" s="213" t="s">
        <v>122</v>
      </c>
      <c r="B1196" s="217" t="s">
        <v>123</v>
      </c>
      <c r="C1196" s="240">
        <v>41953</v>
      </c>
      <c r="D1196" s="251">
        <v>0.25</v>
      </c>
      <c r="E1196" s="246">
        <v>224</v>
      </c>
      <c r="F1196" s="246">
        <v>360</v>
      </c>
      <c r="G1196" s="246">
        <v>138</v>
      </c>
      <c r="H1196" s="216">
        <v>82</v>
      </c>
      <c r="I1196" s="247">
        <v>9.16</v>
      </c>
      <c r="J1196" s="242">
        <v>6.76</v>
      </c>
      <c r="K1196" s="218">
        <v>32.006999999999998</v>
      </c>
      <c r="L1196" s="242">
        <v>7.9786769999999994</v>
      </c>
      <c r="M1196" s="259" t="s">
        <v>61</v>
      </c>
      <c r="N1196" s="243">
        <v>6.79</v>
      </c>
      <c r="O1196" s="244">
        <v>79000000</v>
      </c>
      <c r="P1196" s="51" t="str">
        <f>IF(M1196&lt;NORMA!$P$7,"NO CUMPLE","CUMPLE")</f>
        <v>CUMPLE</v>
      </c>
      <c r="Q1196" s="51" t="str">
        <f>IF(E1196&gt;NORMA!$P$8,"NO CUMPLE","CUMPLE")</f>
        <v>CUMPLE</v>
      </c>
      <c r="R1196" s="51" t="str">
        <f>IF(F1196&gt;NORMA!$P$9,"NO CUMPLE","CUMPLE")</f>
        <v>CUMPLE</v>
      </c>
      <c r="S1196" s="51" t="str">
        <f>IF(K1196&gt;NORMA!$P$10,"NO CUMPLE","CUMPLE")</f>
        <v>CUMPLE</v>
      </c>
      <c r="T1196" s="51" t="str">
        <f>IF(J1196&gt;NORMA!$P$11,"NO CUMPLE","CUMPLE")</f>
        <v>CUMPLE</v>
      </c>
      <c r="U1196" s="51" t="str">
        <f>IF(G1196&gt;NORMA!$P$12,"NO CUMPLE","CUMPLE")</f>
        <v>CUMPLE</v>
      </c>
      <c r="V1196" s="51" t="str">
        <f>IF(H1196&gt;NORMA!$P$13,"NO CUMPLE","CUMPLE")</f>
        <v>NO CUMPLE</v>
      </c>
      <c r="W1196" s="51" t="str">
        <f>IF(O1196&gt;NORMA!$P$14,"NO CUMPLE","CUMPLE")</f>
        <v>NO CUMPLE</v>
      </c>
      <c r="X1196" s="51" t="str">
        <f>IF(AND(N1196&gt;=NORMA!$Q$4, N1196&lt;=NORMA!$R$4),"CUMPLE","NO CUMPLE")</f>
        <v>CUMPLE</v>
      </c>
      <c r="Y1196" s="51" t="str">
        <f>IF(I1196&gt;NORMA!$P$16,"NO CUMPLE","CUMPLE")</f>
        <v>NO CUMPLE</v>
      </c>
      <c r="Z1196" s="51" t="str">
        <f>IF($M1196&lt;NORMA!$P$23,"NO CUMPLE","CUMPLE")</f>
        <v>CUMPLE</v>
      </c>
      <c r="AA1196" s="51" t="str">
        <f>IF($E1196&gt;NORMA!$P$24,"NO CUMPLE","CUMPLE")</f>
        <v>NO CUMPLE</v>
      </c>
      <c r="AB1196" s="51" t="str">
        <f>IF($F1196&gt;NORMA!$P$25,"NO CUMPLE","CUMPLE")</f>
        <v>NO CUMPLE</v>
      </c>
      <c r="AC1196" s="51" t="str">
        <f>IF($K1196&gt;NORMA!$P$26,"NO CUMPLE","CUMPLE")</f>
        <v>NO CUMPLE</v>
      </c>
      <c r="AD1196" s="51" t="str">
        <f>IF($J1196&gt;NORMA!$P$27,"NO CUMPLE","CUMPLE")</f>
        <v>NO CUMPLE</v>
      </c>
      <c r="AE1196" s="51" t="str">
        <f>IF($G1196&gt;NORMA!$P$28,"NO CUMPLE","CUMPLE")</f>
        <v>NO CUMPLE</v>
      </c>
      <c r="AF1196" s="51" t="str">
        <f>IF($H1196&gt;NORMA!$P$29,"NO CUMPLE","CUMPLE")</f>
        <v>NO CUMPLE</v>
      </c>
      <c r="AG1196" s="51" t="str">
        <f>IF($O1196&gt;NORMA!$P$30,"NO CUMPLE","CUMPLE")</f>
        <v>NO CUMPLE</v>
      </c>
      <c r="AH1196" s="51" t="str">
        <f>IF(AND($N1196&gt;=NORMA!$R$18, $N1196&lt;=NORMA!$S$18),"CUMPLE","NO CUMPLE")</f>
        <v>CUMPLE</v>
      </c>
      <c r="AI1196" s="51" t="str">
        <f>IF($I1196&gt;NORMA!$P$32,"NO CUMPLE","CUMPLE")</f>
        <v>NO CUMPLE</v>
      </c>
    </row>
    <row r="1197" spans="1:35" ht="14.25" customHeight="1" x14ac:dyDescent="0.35">
      <c r="A1197" s="213" t="s">
        <v>125</v>
      </c>
      <c r="B1197" s="217" t="s">
        <v>123</v>
      </c>
      <c r="C1197" s="240">
        <v>41953</v>
      </c>
      <c r="D1197" s="251">
        <v>0.41666666666666669</v>
      </c>
      <c r="E1197" s="246">
        <v>206</v>
      </c>
      <c r="F1197" s="246">
        <v>308</v>
      </c>
      <c r="G1197" s="246">
        <v>189</v>
      </c>
      <c r="H1197" s="216">
        <v>91</v>
      </c>
      <c r="I1197" s="247">
        <v>5.7</v>
      </c>
      <c r="J1197" s="242">
        <v>6.96</v>
      </c>
      <c r="K1197" s="218">
        <v>53.307000000000002</v>
      </c>
      <c r="L1197" s="242">
        <v>10.684226687500001</v>
      </c>
      <c r="M1197" s="243">
        <v>0.22</v>
      </c>
      <c r="N1197" s="243">
        <v>7.55</v>
      </c>
      <c r="O1197" s="244">
        <v>8400000</v>
      </c>
      <c r="P1197" s="51" t="str">
        <f>IF(M1197&lt;NORMA!$P$7,"NO CUMPLE","CUMPLE")</f>
        <v>NO CUMPLE</v>
      </c>
      <c r="Q1197" s="51" t="str">
        <f>IF(E1197&gt;NORMA!$P$8,"NO CUMPLE","CUMPLE")</f>
        <v>CUMPLE</v>
      </c>
      <c r="R1197" s="51" t="str">
        <f>IF(F1197&gt;NORMA!$P$9,"NO CUMPLE","CUMPLE")</f>
        <v>CUMPLE</v>
      </c>
      <c r="S1197" s="51" t="str">
        <f>IF(K1197&gt;NORMA!$P$10,"NO CUMPLE","CUMPLE")</f>
        <v>NO CUMPLE</v>
      </c>
      <c r="T1197" s="51" t="str">
        <f>IF(J1197&gt;NORMA!$P$11,"NO CUMPLE","CUMPLE")</f>
        <v>CUMPLE</v>
      </c>
      <c r="U1197" s="51" t="str">
        <f>IF(G1197&gt;NORMA!$P$12,"NO CUMPLE","CUMPLE")</f>
        <v>CUMPLE</v>
      </c>
      <c r="V1197" s="51" t="str">
        <f>IF(H1197&gt;NORMA!$P$13,"NO CUMPLE","CUMPLE")</f>
        <v>NO CUMPLE</v>
      </c>
      <c r="W1197" s="51" t="str">
        <f>IF(O1197&gt;NORMA!$P$14,"NO CUMPLE","CUMPLE")</f>
        <v>NO CUMPLE</v>
      </c>
      <c r="X1197" s="51" t="str">
        <f>IF(AND(N1197&gt;=NORMA!$Q$4, N1197&lt;=NORMA!$R$4),"CUMPLE","NO CUMPLE")</f>
        <v>CUMPLE</v>
      </c>
      <c r="Y1197" s="51" t="str">
        <f>IF(I1197&gt;NORMA!$P$16,"NO CUMPLE","CUMPLE")</f>
        <v>NO CUMPLE</v>
      </c>
      <c r="Z1197" s="51" t="str">
        <f>IF($M1197&lt;NORMA!$P$23,"NO CUMPLE","CUMPLE")</f>
        <v>CUMPLE</v>
      </c>
      <c r="AA1197" s="51" t="str">
        <f>IF($E1197&gt;NORMA!$P$24,"NO CUMPLE","CUMPLE")</f>
        <v>NO CUMPLE</v>
      </c>
      <c r="AB1197" s="51" t="str">
        <f>IF($F1197&gt;NORMA!$P$25,"NO CUMPLE","CUMPLE")</f>
        <v>NO CUMPLE</v>
      </c>
      <c r="AC1197" s="51" t="str">
        <f>IF($K1197&gt;NORMA!$P$26,"NO CUMPLE","CUMPLE")</f>
        <v>NO CUMPLE</v>
      </c>
      <c r="AD1197" s="51" t="str">
        <f>IF($J1197&gt;NORMA!$P$27,"NO CUMPLE","CUMPLE")</f>
        <v>NO CUMPLE</v>
      </c>
      <c r="AE1197" s="51" t="str">
        <f>IF($G1197&gt;NORMA!$P$28,"NO CUMPLE","CUMPLE")</f>
        <v>NO CUMPLE</v>
      </c>
      <c r="AF1197" s="51" t="str">
        <f>IF($H1197&gt;NORMA!$P$29,"NO CUMPLE","CUMPLE")</f>
        <v>NO CUMPLE</v>
      </c>
      <c r="AG1197" s="51" t="str">
        <f>IF($O1197&gt;NORMA!$P$30,"NO CUMPLE","CUMPLE")</f>
        <v>NO CUMPLE</v>
      </c>
      <c r="AH1197" s="51" t="str">
        <f>IF(AND($N1197&gt;=NORMA!$R$18, $N1197&lt;=NORMA!$S$18),"CUMPLE","NO CUMPLE")</f>
        <v>CUMPLE</v>
      </c>
      <c r="AI1197" s="51" t="str">
        <f>IF($I1197&gt;NORMA!$P$32,"NO CUMPLE","CUMPLE")</f>
        <v>NO CUMPLE</v>
      </c>
    </row>
    <row r="1198" spans="1:35" ht="14.25" customHeight="1" x14ac:dyDescent="0.35">
      <c r="A1198" s="213" t="s">
        <v>121</v>
      </c>
      <c r="B1198" s="272" t="s">
        <v>123</v>
      </c>
      <c r="C1198" s="240">
        <v>41961</v>
      </c>
      <c r="D1198" s="251">
        <v>0.58333333333333337</v>
      </c>
      <c r="E1198" s="246">
        <v>23</v>
      </c>
      <c r="F1198" s="246">
        <v>29</v>
      </c>
      <c r="G1198" s="246">
        <v>76</v>
      </c>
      <c r="H1198" s="216">
        <v>82</v>
      </c>
      <c r="I1198" s="247">
        <v>0.9</v>
      </c>
      <c r="J1198" s="242">
        <v>1.4</v>
      </c>
      <c r="K1198" s="218">
        <v>14.882</v>
      </c>
      <c r="L1198" s="242">
        <v>3.8141370000000001</v>
      </c>
      <c r="M1198" s="243">
        <v>0.55000000000000004</v>
      </c>
      <c r="N1198" s="243">
        <v>7.45</v>
      </c>
      <c r="O1198" s="244">
        <v>840000</v>
      </c>
      <c r="P1198" s="51" t="str">
        <f>IF(M1198&lt;NORMA!$P$7,"NO CUMPLE","CUMPLE")</f>
        <v>CUMPLE</v>
      </c>
      <c r="Q1198" s="51" t="str">
        <f>IF(E1198&gt;NORMA!$P$8,"NO CUMPLE","CUMPLE")</f>
        <v>CUMPLE</v>
      </c>
      <c r="R1198" s="51" t="str">
        <f>IF(F1198&gt;NORMA!$P$9,"NO CUMPLE","CUMPLE")</f>
        <v>CUMPLE</v>
      </c>
      <c r="S1198" s="51" t="str">
        <f>IF(K1198&gt;NORMA!$P$10,"NO CUMPLE","CUMPLE")</f>
        <v>CUMPLE</v>
      </c>
      <c r="T1198" s="51" t="str">
        <f>IF(J1198&gt;NORMA!$P$11,"NO CUMPLE","CUMPLE")</f>
        <v>CUMPLE</v>
      </c>
      <c r="U1198" s="51" t="str">
        <f>IF(G1198&gt;NORMA!$P$12,"NO CUMPLE","CUMPLE")</f>
        <v>CUMPLE</v>
      </c>
      <c r="V1198" s="51" t="str">
        <f>IF(H1198&gt;NORMA!$P$13,"NO CUMPLE","CUMPLE")</f>
        <v>NO CUMPLE</v>
      </c>
      <c r="W1198" s="51" t="str">
        <f>IF(O1198&gt;NORMA!$P$14,"NO CUMPLE","CUMPLE")</f>
        <v>CUMPLE</v>
      </c>
      <c r="X1198" s="51" t="str">
        <f>IF(AND(N1198&gt;=NORMA!$Q$4, N1198&lt;=NORMA!$R$4),"CUMPLE","NO CUMPLE")</f>
        <v>CUMPLE</v>
      </c>
      <c r="Y1198" s="51" t="str">
        <f>IF(I1198&gt;NORMA!$P$16,"NO CUMPLE","CUMPLE")</f>
        <v>CUMPLE</v>
      </c>
      <c r="Z1198" s="51" t="str">
        <f>IF($M1198&lt;NORMA!$P$23,"NO CUMPLE","CUMPLE")</f>
        <v>CUMPLE</v>
      </c>
      <c r="AA1198" s="51" t="str">
        <f>IF($E1198&gt;NORMA!$P$24,"NO CUMPLE","CUMPLE")</f>
        <v>NO CUMPLE</v>
      </c>
      <c r="AB1198" s="51" t="str">
        <f>IF($F1198&gt;NORMA!$P$25,"NO CUMPLE","CUMPLE")</f>
        <v>CUMPLE</v>
      </c>
      <c r="AC1198" s="51" t="str">
        <f>IF($K1198&gt;NORMA!$P$26,"NO CUMPLE","CUMPLE")</f>
        <v>NO CUMPLE</v>
      </c>
      <c r="AD1198" s="51" t="str">
        <f>IF($J1198&gt;NORMA!$P$27,"NO CUMPLE","CUMPLE")</f>
        <v>CUMPLE</v>
      </c>
      <c r="AE1198" s="51" t="str">
        <f>IF($G1198&gt;NORMA!$P$28,"NO CUMPLE","CUMPLE")</f>
        <v>NO CUMPLE</v>
      </c>
      <c r="AF1198" s="51" t="str">
        <f>IF($H1198&gt;NORMA!$P$29,"NO CUMPLE","CUMPLE")</f>
        <v>NO CUMPLE</v>
      </c>
      <c r="AG1198" s="51" t="str">
        <f>IF($O1198&gt;NORMA!$P$30,"NO CUMPLE","CUMPLE")</f>
        <v>NO CUMPLE</v>
      </c>
      <c r="AH1198" s="51" t="str">
        <f>IF(AND($N1198&gt;=NORMA!$R$18, $N1198&lt;=NORMA!$S$18),"CUMPLE","NO CUMPLE")</f>
        <v>CUMPLE</v>
      </c>
      <c r="AI1198" s="51" t="str">
        <f>IF($I1198&gt;NORMA!$P$32,"NO CUMPLE","CUMPLE")</f>
        <v>CUMPLE</v>
      </c>
    </row>
    <row r="1199" spans="1:35" ht="14.25" customHeight="1" x14ac:dyDescent="0.35">
      <c r="A1199" s="213" t="s">
        <v>124</v>
      </c>
      <c r="B1199" s="217" t="s">
        <v>123</v>
      </c>
      <c r="C1199" s="240">
        <v>41961</v>
      </c>
      <c r="D1199" s="251">
        <v>0.42708333333333331</v>
      </c>
      <c r="E1199" s="246">
        <v>139</v>
      </c>
      <c r="F1199" s="246">
        <v>249</v>
      </c>
      <c r="G1199" s="246">
        <v>93</v>
      </c>
      <c r="H1199" s="216">
        <v>51</v>
      </c>
      <c r="I1199" s="247">
        <v>3.31</v>
      </c>
      <c r="J1199" s="242">
        <v>2.16</v>
      </c>
      <c r="K1199" s="218">
        <v>46.006999999999998</v>
      </c>
      <c r="L1199" s="242">
        <v>7.5825550000000002</v>
      </c>
      <c r="M1199" s="259" t="s">
        <v>61</v>
      </c>
      <c r="N1199" s="243">
        <v>7.9</v>
      </c>
      <c r="O1199" s="244">
        <v>40000000</v>
      </c>
      <c r="P1199" s="51" t="str">
        <f>IF(M1199&lt;NORMA!$P$7,"NO CUMPLE","CUMPLE")</f>
        <v>CUMPLE</v>
      </c>
      <c r="Q1199" s="51" t="str">
        <f>IF(E1199&gt;NORMA!$P$8,"NO CUMPLE","CUMPLE")</f>
        <v>CUMPLE</v>
      </c>
      <c r="R1199" s="51" t="str">
        <f>IF(F1199&gt;NORMA!$P$9,"NO CUMPLE","CUMPLE")</f>
        <v>CUMPLE</v>
      </c>
      <c r="S1199" s="51" t="str">
        <f>IF(K1199&gt;NORMA!$P$10,"NO CUMPLE","CUMPLE")</f>
        <v>CUMPLE</v>
      </c>
      <c r="T1199" s="51" t="str">
        <f>IF(J1199&gt;NORMA!$P$11,"NO CUMPLE","CUMPLE")</f>
        <v>CUMPLE</v>
      </c>
      <c r="U1199" s="51" t="str">
        <f>IF(G1199&gt;NORMA!$P$12,"NO CUMPLE","CUMPLE")</f>
        <v>CUMPLE</v>
      </c>
      <c r="V1199" s="51" t="str">
        <f>IF(H1199&gt;NORMA!$P$13,"NO CUMPLE","CUMPLE")</f>
        <v>NO CUMPLE</v>
      </c>
      <c r="W1199" s="51" t="str">
        <f>IF(O1199&gt;NORMA!$P$14,"NO CUMPLE","CUMPLE")</f>
        <v>NO CUMPLE</v>
      </c>
      <c r="X1199" s="51" t="str">
        <f>IF(AND(N1199&gt;=NORMA!$Q$4, N1199&lt;=NORMA!$R$4),"CUMPLE","NO CUMPLE")</f>
        <v>CUMPLE</v>
      </c>
      <c r="Y1199" s="51" t="str">
        <f>IF(I1199&gt;NORMA!$P$16,"NO CUMPLE","CUMPLE")</f>
        <v>NO CUMPLE</v>
      </c>
      <c r="Z1199" s="51" t="str">
        <f>IF($M1199&lt;NORMA!$P$23,"NO CUMPLE","CUMPLE")</f>
        <v>CUMPLE</v>
      </c>
      <c r="AA1199" s="51" t="str">
        <f>IF($E1199&gt;NORMA!$P$24,"NO CUMPLE","CUMPLE")</f>
        <v>NO CUMPLE</v>
      </c>
      <c r="AB1199" s="51" t="str">
        <f>IF($F1199&gt;NORMA!$P$25,"NO CUMPLE","CUMPLE")</f>
        <v>NO CUMPLE</v>
      </c>
      <c r="AC1199" s="51" t="str">
        <f>IF($K1199&gt;NORMA!$P$26,"NO CUMPLE","CUMPLE")</f>
        <v>NO CUMPLE</v>
      </c>
      <c r="AD1199" s="51" t="str">
        <f>IF($J1199&gt;NORMA!$P$27,"NO CUMPLE","CUMPLE")</f>
        <v>CUMPLE</v>
      </c>
      <c r="AE1199" s="51" t="str">
        <f>IF($G1199&gt;NORMA!$P$28,"NO CUMPLE","CUMPLE")</f>
        <v>NO CUMPLE</v>
      </c>
      <c r="AF1199" s="51" t="str">
        <f>IF($H1199&gt;NORMA!$P$29,"NO CUMPLE","CUMPLE")</f>
        <v>NO CUMPLE</v>
      </c>
      <c r="AG1199" s="51" t="str">
        <f>IF($O1199&gt;NORMA!$P$30,"NO CUMPLE","CUMPLE")</f>
        <v>NO CUMPLE</v>
      </c>
      <c r="AH1199" s="51" t="str">
        <f>IF(AND($N1199&gt;=NORMA!$R$18, $N1199&lt;=NORMA!$S$18),"CUMPLE","NO CUMPLE")</f>
        <v>CUMPLE</v>
      </c>
      <c r="AI1199" s="51" t="str">
        <f>IF($I1199&gt;NORMA!$P$32,"NO CUMPLE","CUMPLE")</f>
        <v>NO CUMPLE</v>
      </c>
    </row>
    <row r="1200" spans="1:35" ht="14.25" customHeight="1" x14ac:dyDescent="0.35">
      <c r="A1200" s="213" t="s">
        <v>122</v>
      </c>
      <c r="B1200" s="217" t="s">
        <v>123</v>
      </c>
      <c r="C1200" s="240">
        <v>41962</v>
      </c>
      <c r="D1200" s="251">
        <v>0.33333333333333331</v>
      </c>
      <c r="E1200" s="246">
        <v>150</v>
      </c>
      <c r="F1200" s="246">
        <v>236</v>
      </c>
      <c r="G1200" s="246">
        <v>310</v>
      </c>
      <c r="H1200" s="216">
        <v>24</v>
      </c>
      <c r="I1200" s="247">
        <v>3.88</v>
      </c>
      <c r="J1200" s="242">
        <v>2.35</v>
      </c>
      <c r="K1200" s="218">
        <v>24.507000000000001</v>
      </c>
      <c r="L1200" s="242">
        <v>9.9657350000000005</v>
      </c>
      <c r="M1200" s="259" t="s">
        <v>61</v>
      </c>
      <c r="N1200" s="243">
        <v>7.06</v>
      </c>
      <c r="O1200" s="244">
        <v>34000000</v>
      </c>
      <c r="P1200" s="51" t="str">
        <f>IF(M1200&lt;NORMA!$P$7,"NO CUMPLE","CUMPLE")</f>
        <v>CUMPLE</v>
      </c>
      <c r="Q1200" s="51" t="str">
        <f>IF(E1200&gt;NORMA!$P$8,"NO CUMPLE","CUMPLE")</f>
        <v>CUMPLE</v>
      </c>
      <c r="R1200" s="51" t="str">
        <f>IF(F1200&gt;NORMA!$P$9,"NO CUMPLE","CUMPLE")</f>
        <v>CUMPLE</v>
      </c>
      <c r="S1200" s="51" t="str">
        <f>IF(K1200&gt;NORMA!$P$10,"NO CUMPLE","CUMPLE")</f>
        <v>CUMPLE</v>
      </c>
      <c r="T1200" s="51" t="str">
        <f>IF(J1200&gt;NORMA!$P$11,"NO CUMPLE","CUMPLE")</f>
        <v>CUMPLE</v>
      </c>
      <c r="U1200" s="51" t="str">
        <f>IF(G1200&gt;NORMA!$P$12,"NO CUMPLE","CUMPLE")</f>
        <v>NO CUMPLE</v>
      </c>
      <c r="V1200" s="51" t="str">
        <f>IF(H1200&gt;NORMA!$P$13,"NO CUMPLE","CUMPLE")</f>
        <v>CUMPLE</v>
      </c>
      <c r="W1200" s="51" t="str">
        <f>IF(O1200&gt;NORMA!$P$14,"NO CUMPLE","CUMPLE")</f>
        <v>NO CUMPLE</v>
      </c>
      <c r="X1200" s="51" t="str">
        <f>IF(AND(N1200&gt;=NORMA!$Q$4, N1200&lt;=NORMA!$R$4),"CUMPLE","NO CUMPLE")</f>
        <v>CUMPLE</v>
      </c>
      <c r="Y1200" s="51" t="str">
        <f>IF(I1200&gt;NORMA!$P$16,"NO CUMPLE","CUMPLE")</f>
        <v>NO CUMPLE</v>
      </c>
      <c r="Z1200" s="51" t="str">
        <f>IF($M1200&lt;NORMA!$P$23,"NO CUMPLE","CUMPLE")</f>
        <v>CUMPLE</v>
      </c>
      <c r="AA1200" s="51" t="str">
        <f>IF($E1200&gt;NORMA!$P$24,"NO CUMPLE","CUMPLE")</f>
        <v>NO CUMPLE</v>
      </c>
      <c r="AB1200" s="51" t="str">
        <f>IF($F1200&gt;NORMA!$P$25,"NO CUMPLE","CUMPLE")</f>
        <v>NO CUMPLE</v>
      </c>
      <c r="AC1200" s="51" t="str">
        <f>IF($K1200&gt;NORMA!$P$26,"NO CUMPLE","CUMPLE")</f>
        <v>NO CUMPLE</v>
      </c>
      <c r="AD1200" s="51" t="str">
        <f>IF($J1200&gt;NORMA!$P$27,"NO CUMPLE","CUMPLE")</f>
        <v>CUMPLE</v>
      </c>
      <c r="AE1200" s="51" t="str">
        <f>IF($G1200&gt;NORMA!$P$28,"NO CUMPLE","CUMPLE")</f>
        <v>NO CUMPLE</v>
      </c>
      <c r="AF1200" s="51" t="str">
        <f>IF($H1200&gt;NORMA!$P$29,"NO CUMPLE","CUMPLE")</f>
        <v>NO CUMPLE</v>
      </c>
      <c r="AG1200" s="51" t="str">
        <f>IF($O1200&gt;NORMA!$P$30,"NO CUMPLE","CUMPLE")</f>
        <v>NO CUMPLE</v>
      </c>
      <c r="AH1200" s="51" t="str">
        <f>IF(AND($N1200&gt;=NORMA!$R$18, $N1200&lt;=NORMA!$S$18),"CUMPLE","NO CUMPLE")</f>
        <v>CUMPLE</v>
      </c>
      <c r="AI1200" s="51" t="str">
        <f>IF($I1200&gt;NORMA!$P$32,"NO CUMPLE","CUMPLE")</f>
        <v>NO CUMPLE</v>
      </c>
    </row>
    <row r="1201" spans="1:35" ht="14.25" customHeight="1" x14ac:dyDescent="0.35">
      <c r="A1201" s="213" t="s">
        <v>125</v>
      </c>
      <c r="B1201" s="217" t="s">
        <v>123</v>
      </c>
      <c r="C1201" s="240">
        <v>41962</v>
      </c>
      <c r="D1201" s="251">
        <v>0.5</v>
      </c>
      <c r="E1201" s="246">
        <v>178</v>
      </c>
      <c r="F1201" s="246">
        <v>224</v>
      </c>
      <c r="G1201" s="246">
        <v>174</v>
      </c>
      <c r="H1201" s="216">
        <v>41</v>
      </c>
      <c r="I1201" s="247">
        <v>4.38</v>
      </c>
      <c r="J1201" s="242">
        <v>1.98</v>
      </c>
      <c r="K1201" s="218">
        <v>39.606999999999999</v>
      </c>
      <c r="L1201" s="242">
        <v>14.009043999999999</v>
      </c>
      <c r="M1201" s="259" t="s">
        <v>61</v>
      </c>
      <c r="N1201" s="243">
        <v>7.61</v>
      </c>
      <c r="O1201" s="244">
        <v>34000000</v>
      </c>
      <c r="P1201" s="51" t="str">
        <f>IF(M1201&lt;NORMA!$P$7,"NO CUMPLE","CUMPLE")</f>
        <v>CUMPLE</v>
      </c>
      <c r="Q1201" s="51" t="str">
        <f>IF(E1201&gt;NORMA!$P$8,"NO CUMPLE","CUMPLE")</f>
        <v>CUMPLE</v>
      </c>
      <c r="R1201" s="51" t="str">
        <f>IF(F1201&gt;NORMA!$P$9,"NO CUMPLE","CUMPLE")</f>
        <v>CUMPLE</v>
      </c>
      <c r="S1201" s="51" t="str">
        <f>IF(K1201&gt;NORMA!$P$10,"NO CUMPLE","CUMPLE")</f>
        <v>CUMPLE</v>
      </c>
      <c r="T1201" s="51" t="str">
        <f>IF(J1201&gt;NORMA!$P$11,"NO CUMPLE","CUMPLE")</f>
        <v>CUMPLE</v>
      </c>
      <c r="U1201" s="51" t="str">
        <f>IF(G1201&gt;NORMA!$P$12,"NO CUMPLE","CUMPLE")</f>
        <v>CUMPLE</v>
      </c>
      <c r="V1201" s="51" t="str">
        <f>IF(H1201&gt;NORMA!$P$13,"NO CUMPLE","CUMPLE")</f>
        <v>CUMPLE</v>
      </c>
      <c r="W1201" s="51" t="str">
        <f>IF(O1201&gt;NORMA!$P$14,"NO CUMPLE","CUMPLE")</f>
        <v>NO CUMPLE</v>
      </c>
      <c r="X1201" s="51" t="str">
        <f>IF(AND(N1201&gt;=NORMA!$Q$4, N1201&lt;=NORMA!$R$4),"CUMPLE","NO CUMPLE")</f>
        <v>CUMPLE</v>
      </c>
      <c r="Y1201" s="51" t="str">
        <f>IF(I1201&gt;NORMA!$P$16,"NO CUMPLE","CUMPLE")</f>
        <v>NO CUMPLE</v>
      </c>
      <c r="Z1201" s="51" t="str">
        <f>IF($M1201&lt;NORMA!$P$23,"NO CUMPLE","CUMPLE")</f>
        <v>CUMPLE</v>
      </c>
      <c r="AA1201" s="51" t="str">
        <f>IF($E1201&gt;NORMA!$P$24,"NO CUMPLE","CUMPLE")</f>
        <v>NO CUMPLE</v>
      </c>
      <c r="AB1201" s="51" t="str">
        <f>IF($F1201&gt;NORMA!$P$25,"NO CUMPLE","CUMPLE")</f>
        <v>NO CUMPLE</v>
      </c>
      <c r="AC1201" s="51" t="str">
        <f>IF($K1201&gt;NORMA!$P$26,"NO CUMPLE","CUMPLE")</f>
        <v>NO CUMPLE</v>
      </c>
      <c r="AD1201" s="51" t="str">
        <f>IF($J1201&gt;NORMA!$P$27,"NO CUMPLE","CUMPLE")</f>
        <v>CUMPLE</v>
      </c>
      <c r="AE1201" s="51" t="str">
        <f>IF($G1201&gt;NORMA!$P$28,"NO CUMPLE","CUMPLE")</f>
        <v>NO CUMPLE</v>
      </c>
      <c r="AF1201" s="51" t="str">
        <f>IF($H1201&gt;NORMA!$P$29,"NO CUMPLE","CUMPLE")</f>
        <v>NO CUMPLE</v>
      </c>
      <c r="AG1201" s="51" t="str">
        <f>IF($O1201&gt;NORMA!$P$30,"NO CUMPLE","CUMPLE")</f>
        <v>NO CUMPLE</v>
      </c>
      <c r="AH1201" s="51" t="str">
        <f>IF(AND($N1201&gt;=NORMA!$R$18, $N1201&lt;=NORMA!$S$18),"CUMPLE","NO CUMPLE")</f>
        <v>CUMPLE</v>
      </c>
      <c r="AI1201" s="51" t="str">
        <f>IF($I1201&gt;NORMA!$P$32,"NO CUMPLE","CUMPLE")</f>
        <v>NO CUMPLE</v>
      </c>
    </row>
    <row r="1202" spans="1:35" ht="14.25" customHeight="1" x14ac:dyDescent="0.35">
      <c r="A1202" s="213" t="s">
        <v>121</v>
      </c>
      <c r="B1202" s="272" t="s">
        <v>123</v>
      </c>
      <c r="C1202" s="240">
        <v>41963</v>
      </c>
      <c r="D1202" s="251">
        <v>0.5</v>
      </c>
      <c r="E1202" s="246">
        <v>12</v>
      </c>
      <c r="F1202" s="246">
        <v>49</v>
      </c>
      <c r="G1202" s="246">
        <v>63</v>
      </c>
      <c r="H1202" s="216">
        <v>12</v>
      </c>
      <c r="I1202" s="247">
        <v>0.1</v>
      </c>
      <c r="J1202" s="242">
        <v>0.37</v>
      </c>
      <c r="K1202" s="218">
        <v>11.815999999999999</v>
      </c>
      <c r="L1202" s="242">
        <v>4.2856575000000001</v>
      </c>
      <c r="M1202" s="243">
        <v>0.86</v>
      </c>
      <c r="N1202" s="243">
        <v>7.15</v>
      </c>
      <c r="O1202" s="244">
        <v>1700000</v>
      </c>
      <c r="P1202" s="51" t="str">
        <f>IF(M1202&lt;NORMA!$P$7,"NO CUMPLE","CUMPLE")</f>
        <v>CUMPLE</v>
      </c>
      <c r="Q1202" s="51" t="str">
        <f>IF(E1202&gt;NORMA!$P$8,"NO CUMPLE","CUMPLE")</f>
        <v>CUMPLE</v>
      </c>
      <c r="R1202" s="51" t="str">
        <f>IF(F1202&gt;NORMA!$P$9,"NO CUMPLE","CUMPLE")</f>
        <v>CUMPLE</v>
      </c>
      <c r="S1202" s="51" t="str">
        <f>IF(K1202&gt;NORMA!$P$10,"NO CUMPLE","CUMPLE")</f>
        <v>CUMPLE</v>
      </c>
      <c r="T1202" s="51" t="str">
        <f>IF(J1202&gt;NORMA!$P$11,"NO CUMPLE","CUMPLE")</f>
        <v>CUMPLE</v>
      </c>
      <c r="U1202" s="51" t="str">
        <f>IF(G1202&gt;NORMA!$P$12,"NO CUMPLE","CUMPLE")</f>
        <v>CUMPLE</v>
      </c>
      <c r="V1202" s="51" t="str">
        <f>IF(H1202&gt;NORMA!$P$13,"NO CUMPLE","CUMPLE")</f>
        <v>CUMPLE</v>
      </c>
      <c r="W1202" s="51" t="str">
        <f>IF(O1202&gt;NORMA!$P$14,"NO CUMPLE","CUMPLE")</f>
        <v>NO CUMPLE</v>
      </c>
      <c r="X1202" s="51" t="str">
        <f>IF(AND(N1202&gt;=NORMA!$Q$4, N1202&lt;=NORMA!$R$4),"CUMPLE","NO CUMPLE")</f>
        <v>CUMPLE</v>
      </c>
      <c r="Y1202" s="51" t="str">
        <f>IF(I1202&gt;NORMA!$P$16,"NO CUMPLE","CUMPLE")</f>
        <v>CUMPLE</v>
      </c>
      <c r="Z1202" s="51" t="str">
        <f>IF($M1202&lt;NORMA!$P$23,"NO CUMPLE","CUMPLE")</f>
        <v>CUMPLE</v>
      </c>
      <c r="AA1202" s="51" t="str">
        <f>IF($E1202&gt;NORMA!$P$24,"NO CUMPLE","CUMPLE")</f>
        <v>CUMPLE</v>
      </c>
      <c r="AB1202" s="51" t="str">
        <f>IF($F1202&gt;NORMA!$P$25,"NO CUMPLE","CUMPLE")</f>
        <v>CUMPLE</v>
      </c>
      <c r="AC1202" s="51" t="str">
        <f>IF($K1202&gt;NORMA!$P$26,"NO CUMPLE","CUMPLE")</f>
        <v>NO CUMPLE</v>
      </c>
      <c r="AD1202" s="51" t="str">
        <f>IF($J1202&gt;NORMA!$P$27,"NO CUMPLE","CUMPLE")</f>
        <v>CUMPLE</v>
      </c>
      <c r="AE1202" s="51" t="str">
        <f>IF($G1202&gt;NORMA!$P$28,"NO CUMPLE","CUMPLE")</f>
        <v>NO CUMPLE</v>
      </c>
      <c r="AF1202" s="51" t="str">
        <f>IF($H1202&gt;NORMA!$P$29,"NO CUMPLE","CUMPLE")</f>
        <v>NO CUMPLE</v>
      </c>
      <c r="AG1202" s="51" t="str">
        <f>IF($O1202&gt;NORMA!$P$30,"NO CUMPLE","CUMPLE")</f>
        <v>NO CUMPLE</v>
      </c>
      <c r="AH1202" s="51" t="str">
        <f>IF(AND($N1202&gt;=NORMA!$R$18, $N1202&lt;=NORMA!$S$18),"CUMPLE","NO CUMPLE")</f>
        <v>CUMPLE</v>
      </c>
      <c r="AI1202" s="51" t="str">
        <f>IF($I1202&gt;NORMA!$P$32,"NO CUMPLE","CUMPLE")</f>
        <v>CUMPLE</v>
      </c>
    </row>
    <row r="1203" spans="1:35" ht="14.25" customHeight="1" x14ac:dyDescent="0.35">
      <c r="A1203" s="213" t="s">
        <v>121</v>
      </c>
      <c r="B1203" s="272" t="s">
        <v>123</v>
      </c>
      <c r="C1203" s="240">
        <v>41974</v>
      </c>
      <c r="D1203" s="251">
        <v>0.3263888888888889</v>
      </c>
      <c r="E1203" s="246">
        <v>48</v>
      </c>
      <c r="F1203" s="246">
        <v>70</v>
      </c>
      <c r="G1203" s="246">
        <v>45</v>
      </c>
      <c r="H1203" s="216">
        <v>20</v>
      </c>
      <c r="I1203" s="247">
        <v>0.57999999999999996</v>
      </c>
      <c r="J1203" s="242">
        <v>1.62</v>
      </c>
      <c r="K1203" s="218">
        <v>18.013000000000002</v>
      </c>
      <c r="L1203" s="242">
        <v>1.7574749999999999</v>
      </c>
      <c r="M1203" s="259" t="s">
        <v>61</v>
      </c>
      <c r="N1203" s="243">
        <v>6.9</v>
      </c>
      <c r="O1203" s="244">
        <v>24000000</v>
      </c>
      <c r="P1203" s="51" t="str">
        <f>IF(M1203&lt;NORMA!$P$7,"NO CUMPLE","CUMPLE")</f>
        <v>CUMPLE</v>
      </c>
      <c r="Q1203" s="51" t="str">
        <f>IF(E1203&gt;NORMA!$P$8,"NO CUMPLE","CUMPLE")</f>
        <v>CUMPLE</v>
      </c>
      <c r="R1203" s="51" t="str">
        <f>IF(F1203&gt;NORMA!$P$9,"NO CUMPLE","CUMPLE")</f>
        <v>CUMPLE</v>
      </c>
      <c r="S1203" s="51" t="str">
        <f>IF(K1203&gt;NORMA!$P$10,"NO CUMPLE","CUMPLE")</f>
        <v>CUMPLE</v>
      </c>
      <c r="T1203" s="51" t="str">
        <f>IF(J1203&gt;NORMA!$P$11,"NO CUMPLE","CUMPLE")</f>
        <v>CUMPLE</v>
      </c>
      <c r="U1203" s="51" t="str">
        <f>IF(G1203&gt;NORMA!$P$12,"NO CUMPLE","CUMPLE")</f>
        <v>CUMPLE</v>
      </c>
      <c r="V1203" s="51" t="str">
        <f>IF(H1203&gt;NORMA!$P$13,"NO CUMPLE","CUMPLE")</f>
        <v>CUMPLE</v>
      </c>
      <c r="W1203" s="51" t="str">
        <f>IF(O1203&gt;NORMA!$P$14,"NO CUMPLE","CUMPLE")</f>
        <v>NO CUMPLE</v>
      </c>
      <c r="X1203" s="51" t="str">
        <f>IF(AND(N1203&gt;=NORMA!$Q$4, N1203&lt;=NORMA!$R$4),"CUMPLE","NO CUMPLE")</f>
        <v>CUMPLE</v>
      </c>
      <c r="Y1203" s="51" t="str">
        <f>IF(I1203&gt;NORMA!$P$16,"NO CUMPLE","CUMPLE")</f>
        <v>CUMPLE</v>
      </c>
      <c r="Z1203" s="51" t="str">
        <f>IF($M1203&lt;NORMA!$P$23,"NO CUMPLE","CUMPLE")</f>
        <v>CUMPLE</v>
      </c>
      <c r="AA1203" s="51" t="str">
        <f>IF($E1203&gt;NORMA!$P$24,"NO CUMPLE","CUMPLE")</f>
        <v>NO CUMPLE</v>
      </c>
      <c r="AB1203" s="51" t="str">
        <f>IF($F1203&gt;NORMA!$P$25,"NO CUMPLE","CUMPLE")</f>
        <v>NO CUMPLE</v>
      </c>
      <c r="AC1203" s="51" t="str">
        <f>IF($K1203&gt;NORMA!$P$26,"NO CUMPLE","CUMPLE")</f>
        <v>NO CUMPLE</v>
      </c>
      <c r="AD1203" s="51" t="str">
        <f>IF($J1203&gt;NORMA!$P$27,"NO CUMPLE","CUMPLE")</f>
        <v>CUMPLE</v>
      </c>
      <c r="AE1203" s="51" t="str">
        <f>IF($G1203&gt;NORMA!$P$28,"NO CUMPLE","CUMPLE")</f>
        <v>CUMPLE</v>
      </c>
      <c r="AF1203" s="51" t="str">
        <f>IF($H1203&gt;NORMA!$P$29,"NO CUMPLE","CUMPLE")</f>
        <v>NO CUMPLE</v>
      </c>
      <c r="AG1203" s="51" t="str">
        <f>IF($O1203&gt;NORMA!$P$30,"NO CUMPLE","CUMPLE")</f>
        <v>NO CUMPLE</v>
      </c>
      <c r="AH1203" s="51" t="str">
        <f>IF(AND($N1203&gt;=NORMA!$R$18, $N1203&lt;=NORMA!$S$18),"CUMPLE","NO CUMPLE")</f>
        <v>CUMPLE</v>
      </c>
      <c r="AI1203" s="51" t="str">
        <f>IF($I1203&gt;NORMA!$P$32,"NO CUMPLE","CUMPLE")</f>
        <v>CUMPLE</v>
      </c>
    </row>
    <row r="1204" spans="1:35" ht="14.25" customHeight="1" x14ac:dyDescent="0.35">
      <c r="A1204" s="213" t="s">
        <v>125</v>
      </c>
      <c r="B1204" s="217" t="s">
        <v>123</v>
      </c>
      <c r="C1204" s="240">
        <v>41974</v>
      </c>
      <c r="D1204" s="251">
        <v>0.35416666666666669</v>
      </c>
      <c r="E1204" s="246">
        <v>123</v>
      </c>
      <c r="F1204" s="246">
        <v>325</v>
      </c>
      <c r="G1204" s="246">
        <v>92</v>
      </c>
      <c r="H1204" s="216">
        <v>26</v>
      </c>
      <c r="I1204" s="247">
        <v>6.04</v>
      </c>
      <c r="J1204" s="242">
        <v>2.58</v>
      </c>
      <c r="K1204" s="218">
        <v>54.707000000000001</v>
      </c>
      <c r="L1204" s="242">
        <v>2.468729975</v>
      </c>
      <c r="M1204" s="259" t="s">
        <v>61</v>
      </c>
      <c r="N1204" s="243">
        <v>7.98</v>
      </c>
      <c r="O1204" s="244">
        <v>58000000</v>
      </c>
      <c r="P1204" s="51" t="str">
        <f>IF(M1204&lt;NORMA!$P$7,"NO CUMPLE","CUMPLE")</f>
        <v>CUMPLE</v>
      </c>
      <c r="Q1204" s="51" t="str">
        <f>IF(E1204&gt;NORMA!$P$8,"NO CUMPLE","CUMPLE")</f>
        <v>CUMPLE</v>
      </c>
      <c r="R1204" s="51" t="str">
        <f>IF(F1204&gt;NORMA!$P$9,"NO CUMPLE","CUMPLE")</f>
        <v>CUMPLE</v>
      </c>
      <c r="S1204" s="51" t="str">
        <f>IF(K1204&gt;NORMA!$P$10,"NO CUMPLE","CUMPLE")</f>
        <v>NO CUMPLE</v>
      </c>
      <c r="T1204" s="51" t="str">
        <f>IF(J1204&gt;NORMA!$P$11,"NO CUMPLE","CUMPLE")</f>
        <v>CUMPLE</v>
      </c>
      <c r="U1204" s="51" t="str">
        <f>IF(G1204&gt;NORMA!$P$12,"NO CUMPLE","CUMPLE")</f>
        <v>CUMPLE</v>
      </c>
      <c r="V1204" s="51" t="str">
        <f>IF(H1204&gt;NORMA!$P$13,"NO CUMPLE","CUMPLE")</f>
        <v>CUMPLE</v>
      </c>
      <c r="W1204" s="51" t="str">
        <f>IF(O1204&gt;NORMA!$P$14,"NO CUMPLE","CUMPLE")</f>
        <v>NO CUMPLE</v>
      </c>
      <c r="X1204" s="51" t="str">
        <f>IF(AND(N1204&gt;=NORMA!$Q$4, N1204&lt;=NORMA!$R$4),"CUMPLE","NO CUMPLE")</f>
        <v>CUMPLE</v>
      </c>
      <c r="Y1204" s="51" t="str">
        <f>IF(I1204&gt;NORMA!$P$16,"NO CUMPLE","CUMPLE")</f>
        <v>NO CUMPLE</v>
      </c>
      <c r="Z1204" s="51" t="str">
        <f>IF($M1204&lt;NORMA!$P$23,"NO CUMPLE","CUMPLE")</f>
        <v>CUMPLE</v>
      </c>
      <c r="AA1204" s="51" t="str">
        <f>IF($E1204&gt;NORMA!$P$24,"NO CUMPLE","CUMPLE")</f>
        <v>NO CUMPLE</v>
      </c>
      <c r="AB1204" s="51" t="str">
        <f>IF($F1204&gt;NORMA!$P$25,"NO CUMPLE","CUMPLE")</f>
        <v>NO CUMPLE</v>
      </c>
      <c r="AC1204" s="51" t="str">
        <f>IF($K1204&gt;NORMA!$P$26,"NO CUMPLE","CUMPLE")</f>
        <v>NO CUMPLE</v>
      </c>
      <c r="AD1204" s="51" t="str">
        <f>IF($J1204&gt;NORMA!$P$27,"NO CUMPLE","CUMPLE")</f>
        <v>CUMPLE</v>
      </c>
      <c r="AE1204" s="51" t="str">
        <f>IF($G1204&gt;NORMA!$P$28,"NO CUMPLE","CUMPLE")</f>
        <v>NO CUMPLE</v>
      </c>
      <c r="AF1204" s="51" t="str">
        <f>IF($H1204&gt;NORMA!$P$29,"NO CUMPLE","CUMPLE")</f>
        <v>NO CUMPLE</v>
      </c>
      <c r="AG1204" s="51" t="str">
        <f>IF($O1204&gt;NORMA!$P$30,"NO CUMPLE","CUMPLE")</f>
        <v>NO CUMPLE</v>
      </c>
      <c r="AH1204" s="51" t="str">
        <f>IF(AND($N1204&gt;=NORMA!$R$18, $N1204&lt;=NORMA!$S$18),"CUMPLE","NO CUMPLE")</f>
        <v>CUMPLE</v>
      </c>
      <c r="AI1204" s="51" t="str">
        <f>IF($I1204&gt;NORMA!$P$32,"NO CUMPLE","CUMPLE")</f>
        <v>NO CUMPLE</v>
      </c>
    </row>
    <row r="1205" spans="1:35" ht="14.25" customHeight="1" x14ac:dyDescent="0.35">
      <c r="A1205" s="213" t="s">
        <v>121</v>
      </c>
      <c r="B1205" s="272" t="s">
        <v>123</v>
      </c>
      <c r="C1205" s="240">
        <v>41975</v>
      </c>
      <c r="D1205" s="251">
        <v>0.24305555555555555</v>
      </c>
      <c r="E1205" s="246">
        <v>68</v>
      </c>
      <c r="F1205" s="246">
        <v>87</v>
      </c>
      <c r="G1205" s="246">
        <v>45</v>
      </c>
      <c r="H1205" s="216">
        <v>22</v>
      </c>
      <c r="I1205" s="247">
        <v>1.61</v>
      </c>
      <c r="J1205" s="242">
        <v>0.54</v>
      </c>
      <c r="K1205" s="218">
        <v>16.907000000000004</v>
      </c>
      <c r="L1205" s="242">
        <v>1.3983568750000002</v>
      </c>
      <c r="M1205" s="259" t="s">
        <v>61</v>
      </c>
      <c r="N1205" s="243">
        <v>6.88</v>
      </c>
      <c r="O1205" s="244">
        <v>12000000</v>
      </c>
      <c r="P1205" s="51" t="str">
        <f>IF(M1205&lt;NORMA!$P$7,"NO CUMPLE","CUMPLE")</f>
        <v>CUMPLE</v>
      </c>
      <c r="Q1205" s="51" t="str">
        <f>IF(E1205&gt;NORMA!$P$8,"NO CUMPLE","CUMPLE")</f>
        <v>CUMPLE</v>
      </c>
      <c r="R1205" s="51" t="str">
        <f>IF(F1205&gt;NORMA!$P$9,"NO CUMPLE","CUMPLE")</f>
        <v>CUMPLE</v>
      </c>
      <c r="S1205" s="51" t="str">
        <f>IF(K1205&gt;NORMA!$P$10,"NO CUMPLE","CUMPLE")</f>
        <v>CUMPLE</v>
      </c>
      <c r="T1205" s="51" t="str">
        <f>IF(J1205&gt;NORMA!$P$11,"NO CUMPLE","CUMPLE")</f>
        <v>CUMPLE</v>
      </c>
      <c r="U1205" s="51" t="str">
        <f>IF(G1205&gt;NORMA!$P$12,"NO CUMPLE","CUMPLE")</f>
        <v>CUMPLE</v>
      </c>
      <c r="V1205" s="51" t="str">
        <f>IF(H1205&gt;NORMA!$P$13,"NO CUMPLE","CUMPLE")</f>
        <v>CUMPLE</v>
      </c>
      <c r="W1205" s="51" t="str">
        <f>IF(O1205&gt;NORMA!$P$14,"NO CUMPLE","CUMPLE")</f>
        <v>NO CUMPLE</v>
      </c>
      <c r="X1205" s="51" t="str">
        <f>IF(AND(N1205&gt;=NORMA!$Q$4, N1205&lt;=NORMA!$R$4),"CUMPLE","NO CUMPLE")</f>
        <v>CUMPLE</v>
      </c>
      <c r="Y1205" s="51" t="str">
        <f>IF(I1205&gt;NORMA!$P$16,"NO CUMPLE","CUMPLE")</f>
        <v>CUMPLE</v>
      </c>
      <c r="Z1205" s="51" t="str">
        <f>IF($M1205&lt;NORMA!$P$23,"NO CUMPLE","CUMPLE")</f>
        <v>CUMPLE</v>
      </c>
      <c r="AA1205" s="51" t="str">
        <f>IF($E1205&gt;NORMA!$P$24,"NO CUMPLE","CUMPLE")</f>
        <v>NO CUMPLE</v>
      </c>
      <c r="AB1205" s="51" t="str">
        <f>IF($F1205&gt;NORMA!$P$25,"NO CUMPLE","CUMPLE")</f>
        <v>NO CUMPLE</v>
      </c>
      <c r="AC1205" s="51" t="str">
        <f>IF($K1205&gt;NORMA!$P$26,"NO CUMPLE","CUMPLE")</f>
        <v>NO CUMPLE</v>
      </c>
      <c r="AD1205" s="51" t="str">
        <f>IF($J1205&gt;NORMA!$P$27,"NO CUMPLE","CUMPLE")</f>
        <v>CUMPLE</v>
      </c>
      <c r="AE1205" s="51" t="str">
        <f>IF($G1205&gt;NORMA!$P$28,"NO CUMPLE","CUMPLE")</f>
        <v>CUMPLE</v>
      </c>
      <c r="AF1205" s="51" t="str">
        <f>IF($H1205&gt;NORMA!$P$29,"NO CUMPLE","CUMPLE")</f>
        <v>NO CUMPLE</v>
      </c>
      <c r="AG1205" s="51" t="str">
        <f>IF($O1205&gt;NORMA!$P$30,"NO CUMPLE","CUMPLE")</f>
        <v>NO CUMPLE</v>
      </c>
      <c r="AH1205" s="51" t="str">
        <f>IF(AND($N1205&gt;=NORMA!$R$18, $N1205&lt;=NORMA!$S$18),"CUMPLE","NO CUMPLE")</f>
        <v>CUMPLE</v>
      </c>
      <c r="AI1205" s="51" t="str">
        <f>IF($I1205&gt;NORMA!$P$32,"NO CUMPLE","CUMPLE")</f>
        <v>NO CUMPLE</v>
      </c>
    </row>
    <row r="1206" spans="1:35" ht="14.25" customHeight="1" x14ac:dyDescent="0.35">
      <c r="A1206" s="213" t="s">
        <v>122</v>
      </c>
      <c r="B1206" s="217" t="s">
        <v>123</v>
      </c>
      <c r="C1206" s="240">
        <v>41977</v>
      </c>
      <c r="D1206" s="251">
        <v>0.46875</v>
      </c>
      <c r="E1206" s="246">
        <v>303</v>
      </c>
      <c r="F1206" s="246">
        <v>402</v>
      </c>
      <c r="G1206" s="246">
        <v>130</v>
      </c>
      <c r="H1206" s="216">
        <v>24</v>
      </c>
      <c r="I1206" s="247">
        <v>5.33</v>
      </c>
      <c r="J1206" s="242">
        <v>7.21</v>
      </c>
      <c r="K1206" s="218">
        <v>59.533999999999999</v>
      </c>
      <c r="L1206" s="242">
        <v>7.0491267812500009</v>
      </c>
      <c r="M1206" s="259" t="s">
        <v>61</v>
      </c>
      <c r="N1206" s="243">
        <v>7.14</v>
      </c>
      <c r="O1206" s="244">
        <v>49000000</v>
      </c>
      <c r="P1206" s="51" t="str">
        <f>IF(M1206&lt;NORMA!$P$7,"NO CUMPLE","CUMPLE")</f>
        <v>CUMPLE</v>
      </c>
      <c r="Q1206" s="51" t="str">
        <f>IF(E1206&gt;NORMA!$P$8,"NO CUMPLE","CUMPLE")</f>
        <v>NO CUMPLE</v>
      </c>
      <c r="R1206" s="51" t="str">
        <f>IF(F1206&gt;NORMA!$P$9,"NO CUMPLE","CUMPLE")</f>
        <v>CUMPLE</v>
      </c>
      <c r="S1206" s="51" t="str">
        <f>IF(K1206&gt;NORMA!$P$10,"NO CUMPLE","CUMPLE")</f>
        <v>NO CUMPLE</v>
      </c>
      <c r="T1206" s="51" t="str">
        <f>IF(J1206&gt;NORMA!$P$11,"NO CUMPLE","CUMPLE")</f>
        <v>CUMPLE</v>
      </c>
      <c r="U1206" s="51" t="str">
        <f>IF(G1206&gt;NORMA!$P$12,"NO CUMPLE","CUMPLE")</f>
        <v>CUMPLE</v>
      </c>
      <c r="V1206" s="51" t="str">
        <f>IF(H1206&gt;NORMA!$P$13,"NO CUMPLE","CUMPLE")</f>
        <v>CUMPLE</v>
      </c>
      <c r="W1206" s="51" t="str">
        <f>IF(O1206&gt;NORMA!$P$14,"NO CUMPLE","CUMPLE")</f>
        <v>NO CUMPLE</v>
      </c>
      <c r="X1206" s="51" t="str">
        <f>IF(AND(N1206&gt;=NORMA!$Q$4, N1206&lt;=NORMA!$R$4),"CUMPLE","NO CUMPLE")</f>
        <v>CUMPLE</v>
      </c>
      <c r="Y1206" s="51" t="str">
        <f>IF(I1206&gt;NORMA!$P$16,"NO CUMPLE","CUMPLE")</f>
        <v>NO CUMPLE</v>
      </c>
      <c r="Z1206" s="51" t="str">
        <f>IF($M1206&lt;NORMA!$P$23,"NO CUMPLE","CUMPLE")</f>
        <v>CUMPLE</v>
      </c>
      <c r="AA1206" s="51" t="str">
        <f>IF($E1206&gt;NORMA!$P$24,"NO CUMPLE","CUMPLE")</f>
        <v>NO CUMPLE</v>
      </c>
      <c r="AB1206" s="51" t="str">
        <f>IF($F1206&gt;NORMA!$P$25,"NO CUMPLE","CUMPLE")</f>
        <v>NO CUMPLE</v>
      </c>
      <c r="AC1206" s="51" t="str">
        <f>IF($K1206&gt;NORMA!$P$26,"NO CUMPLE","CUMPLE")</f>
        <v>NO CUMPLE</v>
      </c>
      <c r="AD1206" s="51" t="str">
        <f>IF($J1206&gt;NORMA!$P$27,"NO CUMPLE","CUMPLE")</f>
        <v>NO CUMPLE</v>
      </c>
      <c r="AE1206" s="51" t="str">
        <f>IF($G1206&gt;NORMA!$P$28,"NO CUMPLE","CUMPLE")</f>
        <v>NO CUMPLE</v>
      </c>
      <c r="AF1206" s="51" t="str">
        <f>IF($H1206&gt;NORMA!$P$29,"NO CUMPLE","CUMPLE")</f>
        <v>NO CUMPLE</v>
      </c>
      <c r="AG1206" s="51" t="str">
        <f>IF($O1206&gt;NORMA!$P$30,"NO CUMPLE","CUMPLE")</f>
        <v>NO CUMPLE</v>
      </c>
      <c r="AH1206" s="51" t="str">
        <f>IF(AND($N1206&gt;=NORMA!$R$18, $N1206&lt;=NORMA!$S$18),"CUMPLE","NO CUMPLE")</f>
        <v>CUMPLE</v>
      </c>
      <c r="AI1206" s="51" t="str">
        <f>IF($I1206&gt;NORMA!$P$32,"NO CUMPLE","CUMPLE")</f>
        <v>NO CUMPLE</v>
      </c>
    </row>
    <row r="1207" spans="1:35" ht="14.25" customHeight="1" x14ac:dyDescent="0.35">
      <c r="A1207" s="213" t="s">
        <v>125</v>
      </c>
      <c r="B1207" s="217" t="s">
        <v>123</v>
      </c>
      <c r="C1207" s="240">
        <v>41977</v>
      </c>
      <c r="D1207" s="251">
        <v>0.61458333333333337</v>
      </c>
      <c r="E1207" s="246">
        <v>638</v>
      </c>
      <c r="F1207" s="246">
        <v>867</v>
      </c>
      <c r="G1207" s="246">
        <v>357</v>
      </c>
      <c r="H1207" s="216">
        <v>184</v>
      </c>
      <c r="I1207" s="247">
        <v>10.55</v>
      </c>
      <c r="J1207" s="242">
        <v>8.07</v>
      </c>
      <c r="K1207" s="218">
        <v>57.807000000000002</v>
      </c>
      <c r="L1207" s="242">
        <v>8.2230559999999997</v>
      </c>
      <c r="M1207" s="259" t="s">
        <v>61</v>
      </c>
      <c r="N1207" s="243">
        <v>7.7</v>
      </c>
      <c r="O1207" s="244">
        <v>40000000</v>
      </c>
      <c r="P1207" s="51" t="str">
        <f>IF(M1207&lt;NORMA!$P$7,"NO CUMPLE","CUMPLE")</f>
        <v>CUMPLE</v>
      </c>
      <c r="Q1207" s="51" t="str">
        <f>IF(E1207&gt;NORMA!$P$8,"NO CUMPLE","CUMPLE")</f>
        <v>NO CUMPLE</v>
      </c>
      <c r="R1207" s="51" t="str">
        <f>IF(F1207&gt;NORMA!$P$9,"NO CUMPLE","CUMPLE")</f>
        <v>NO CUMPLE</v>
      </c>
      <c r="S1207" s="51" t="str">
        <f>IF(K1207&gt;NORMA!$P$10,"NO CUMPLE","CUMPLE")</f>
        <v>NO CUMPLE</v>
      </c>
      <c r="T1207" s="51" t="str">
        <f>IF(J1207&gt;NORMA!$P$11,"NO CUMPLE","CUMPLE")</f>
        <v>NO CUMPLE</v>
      </c>
      <c r="U1207" s="51" t="str">
        <f>IF(G1207&gt;NORMA!$P$12,"NO CUMPLE","CUMPLE")</f>
        <v>NO CUMPLE</v>
      </c>
      <c r="V1207" s="51" t="str">
        <f>IF(H1207&gt;NORMA!$P$13,"NO CUMPLE","CUMPLE")</f>
        <v>NO CUMPLE</v>
      </c>
      <c r="W1207" s="51" t="str">
        <f>IF(O1207&gt;NORMA!$P$14,"NO CUMPLE","CUMPLE")</f>
        <v>NO CUMPLE</v>
      </c>
      <c r="X1207" s="51" t="str">
        <f>IF(AND(N1207&gt;=NORMA!$Q$4, N1207&lt;=NORMA!$R$4),"CUMPLE","NO CUMPLE")</f>
        <v>CUMPLE</v>
      </c>
      <c r="Y1207" s="51" t="str">
        <f>IF(I1207&gt;NORMA!$P$16,"NO CUMPLE","CUMPLE")</f>
        <v>NO CUMPLE</v>
      </c>
      <c r="Z1207" s="51" t="str">
        <f>IF($M1207&lt;NORMA!$P$23,"NO CUMPLE","CUMPLE")</f>
        <v>CUMPLE</v>
      </c>
      <c r="AA1207" s="51" t="str">
        <f>IF($E1207&gt;NORMA!$P$24,"NO CUMPLE","CUMPLE")</f>
        <v>NO CUMPLE</v>
      </c>
      <c r="AB1207" s="51" t="str">
        <f>IF($F1207&gt;NORMA!$P$25,"NO CUMPLE","CUMPLE")</f>
        <v>NO CUMPLE</v>
      </c>
      <c r="AC1207" s="51" t="str">
        <f>IF($K1207&gt;NORMA!$P$26,"NO CUMPLE","CUMPLE")</f>
        <v>NO CUMPLE</v>
      </c>
      <c r="AD1207" s="51" t="str">
        <f>IF($J1207&gt;NORMA!$P$27,"NO CUMPLE","CUMPLE")</f>
        <v>NO CUMPLE</v>
      </c>
      <c r="AE1207" s="51" t="str">
        <f>IF($G1207&gt;NORMA!$P$28,"NO CUMPLE","CUMPLE")</f>
        <v>NO CUMPLE</v>
      </c>
      <c r="AF1207" s="51" t="str">
        <f>IF($H1207&gt;NORMA!$P$29,"NO CUMPLE","CUMPLE")</f>
        <v>NO CUMPLE</v>
      </c>
      <c r="AG1207" s="51" t="str">
        <f>IF($O1207&gt;NORMA!$P$30,"NO CUMPLE","CUMPLE")</f>
        <v>NO CUMPLE</v>
      </c>
      <c r="AH1207" s="51" t="str">
        <f>IF(AND($N1207&gt;=NORMA!$R$18, $N1207&lt;=NORMA!$S$18),"CUMPLE","NO CUMPLE")</f>
        <v>CUMPLE</v>
      </c>
      <c r="AI1207" s="51" t="str">
        <f>IF($I1207&gt;NORMA!$P$32,"NO CUMPLE","CUMPLE")</f>
        <v>NO CUMPLE</v>
      </c>
    </row>
    <row r="1208" spans="1:35" ht="14.25" customHeight="1" x14ac:dyDescent="0.35">
      <c r="A1208" s="213" t="s">
        <v>124</v>
      </c>
      <c r="B1208" s="217" t="s">
        <v>123</v>
      </c>
      <c r="C1208" s="240">
        <v>41977</v>
      </c>
      <c r="D1208" s="251">
        <v>0.59375</v>
      </c>
      <c r="E1208" s="246">
        <v>228</v>
      </c>
      <c r="F1208" s="246">
        <v>755</v>
      </c>
      <c r="G1208" s="246">
        <v>232</v>
      </c>
      <c r="H1208" s="216">
        <v>94</v>
      </c>
      <c r="I1208" s="247">
        <v>7.0000000000000007E-2</v>
      </c>
      <c r="J1208" s="242">
        <v>9.6999999999999993</v>
      </c>
      <c r="K1208" s="218">
        <v>63.906999999999996</v>
      </c>
      <c r="L1208" s="242">
        <v>2.1797188875</v>
      </c>
      <c r="M1208" s="243">
        <v>0.02</v>
      </c>
      <c r="N1208" s="243">
        <v>8.06</v>
      </c>
      <c r="O1208" s="244">
        <v>63000000</v>
      </c>
      <c r="P1208" s="51" t="str">
        <f>IF(M1208&lt;NORMA!$P$7,"NO CUMPLE","CUMPLE")</f>
        <v>NO CUMPLE</v>
      </c>
      <c r="Q1208" s="51" t="str">
        <f>IF(E1208&gt;NORMA!$P$8,"NO CUMPLE","CUMPLE")</f>
        <v>CUMPLE</v>
      </c>
      <c r="R1208" s="51" t="str">
        <f>IF(F1208&gt;NORMA!$P$9,"NO CUMPLE","CUMPLE")</f>
        <v>NO CUMPLE</v>
      </c>
      <c r="S1208" s="51" t="str">
        <f>IF(K1208&gt;NORMA!$P$10,"NO CUMPLE","CUMPLE")</f>
        <v>NO CUMPLE</v>
      </c>
      <c r="T1208" s="51" t="str">
        <f>IF(J1208&gt;NORMA!$P$11,"NO CUMPLE","CUMPLE")</f>
        <v>NO CUMPLE</v>
      </c>
      <c r="U1208" s="51" t="str">
        <f>IF(G1208&gt;NORMA!$P$12,"NO CUMPLE","CUMPLE")</f>
        <v>CUMPLE</v>
      </c>
      <c r="V1208" s="51" t="str">
        <f>IF(H1208&gt;NORMA!$P$13,"NO CUMPLE","CUMPLE")</f>
        <v>NO CUMPLE</v>
      </c>
      <c r="W1208" s="51" t="str">
        <f>IF(O1208&gt;NORMA!$P$14,"NO CUMPLE","CUMPLE")</f>
        <v>NO CUMPLE</v>
      </c>
      <c r="X1208" s="51" t="str">
        <f>IF(AND(N1208&gt;=NORMA!$Q$4, N1208&lt;=NORMA!$R$4),"CUMPLE","NO CUMPLE")</f>
        <v>CUMPLE</v>
      </c>
      <c r="Y1208" s="51" t="str">
        <f>IF(I1208&gt;NORMA!$P$16,"NO CUMPLE","CUMPLE")</f>
        <v>CUMPLE</v>
      </c>
      <c r="Z1208" s="51" t="str">
        <f>IF($M1208&lt;NORMA!$P$23,"NO CUMPLE","CUMPLE")</f>
        <v>NO CUMPLE</v>
      </c>
      <c r="AA1208" s="51" t="str">
        <f>IF($E1208&gt;NORMA!$P$24,"NO CUMPLE","CUMPLE")</f>
        <v>NO CUMPLE</v>
      </c>
      <c r="AB1208" s="51" t="str">
        <f>IF($F1208&gt;NORMA!$P$25,"NO CUMPLE","CUMPLE")</f>
        <v>NO CUMPLE</v>
      </c>
      <c r="AC1208" s="51" t="str">
        <f>IF($K1208&gt;NORMA!$P$26,"NO CUMPLE","CUMPLE")</f>
        <v>NO CUMPLE</v>
      </c>
      <c r="AD1208" s="51" t="str">
        <f>IF($J1208&gt;NORMA!$P$27,"NO CUMPLE","CUMPLE")</f>
        <v>NO CUMPLE</v>
      </c>
      <c r="AE1208" s="51" t="str">
        <f>IF($G1208&gt;NORMA!$P$28,"NO CUMPLE","CUMPLE")</f>
        <v>NO CUMPLE</v>
      </c>
      <c r="AF1208" s="51" t="str">
        <f>IF($H1208&gt;NORMA!$P$29,"NO CUMPLE","CUMPLE")</f>
        <v>NO CUMPLE</v>
      </c>
      <c r="AG1208" s="51" t="str">
        <f>IF($O1208&gt;NORMA!$P$30,"NO CUMPLE","CUMPLE")</f>
        <v>NO CUMPLE</v>
      </c>
      <c r="AH1208" s="51" t="str">
        <f>IF(AND($N1208&gt;=NORMA!$R$18, $N1208&lt;=NORMA!$S$18),"CUMPLE","NO CUMPLE")</f>
        <v>CUMPLE</v>
      </c>
      <c r="AI1208" s="51" t="str">
        <f>IF($I1208&gt;NORMA!$P$32,"NO CUMPLE","CUMPLE")</f>
        <v>CUMPLE</v>
      </c>
    </row>
    <row r="1209" spans="1:35" ht="14.25" customHeight="1" x14ac:dyDescent="0.35">
      <c r="A1209" s="213" t="s">
        <v>122</v>
      </c>
      <c r="B1209" s="217" t="s">
        <v>123</v>
      </c>
      <c r="C1209" s="240">
        <v>41979</v>
      </c>
      <c r="D1209" s="251">
        <v>0.4375</v>
      </c>
      <c r="E1209" s="246">
        <v>116</v>
      </c>
      <c r="F1209" s="246">
        <v>349</v>
      </c>
      <c r="G1209" s="246">
        <v>118</v>
      </c>
      <c r="H1209" s="216">
        <v>98</v>
      </c>
      <c r="I1209" s="247">
        <v>7.96</v>
      </c>
      <c r="J1209" s="242">
        <v>6.89</v>
      </c>
      <c r="K1209" s="218">
        <v>54.719000000000001</v>
      </c>
      <c r="L1209" s="242">
        <v>2.1298266750000003</v>
      </c>
      <c r="M1209" s="243">
        <v>0.44</v>
      </c>
      <c r="N1209" s="243">
        <v>7.36</v>
      </c>
      <c r="O1209" s="244">
        <v>33000000</v>
      </c>
      <c r="P1209" s="51" t="str">
        <f>IF(M1209&lt;NORMA!$P$7,"NO CUMPLE","CUMPLE")</f>
        <v>NO CUMPLE</v>
      </c>
      <c r="Q1209" s="51" t="str">
        <f>IF(E1209&gt;NORMA!$P$8,"NO CUMPLE","CUMPLE")</f>
        <v>CUMPLE</v>
      </c>
      <c r="R1209" s="51" t="str">
        <f>IF(F1209&gt;NORMA!$P$9,"NO CUMPLE","CUMPLE")</f>
        <v>CUMPLE</v>
      </c>
      <c r="S1209" s="51" t="str">
        <f>IF(K1209&gt;NORMA!$P$10,"NO CUMPLE","CUMPLE")</f>
        <v>NO CUMPLE</v>
      </c>
      <c r="T1209" s="51" t="str">
        <f>IF(J1209&gt;NORMA!$P$11,"NO CUMPLE","CUMPLE")</f>
        <v>CUMPLE</v>
      </c>
      <c r="U1209" s="51" t="str">
        <f>IF(G1209&gt;NORMA!$P$12,"NO CUMPLE","CUMPLE")</f>
        <v>CUMPLE</v>
      </c>
      <c r="V1209" s="51" t="str">
        <f>IF(H1209&gt;NORMA!$P$13,"NO CUMPLE","CUMPLE")</f>
        <v>NO CUMPLE</v>
      </c>
      <c r="W1209" s="51" t="str">
        <f>IF(O1209&gt;NORMA!$P$14,"NO CUMPLE","CUMPLE")</f>
        <v>NO CUMPLE</v>
      </c>
      <c r="X1209" s="51" t="str">
        <f>IF(AND(N1209&gt;=NORMA!$Q$4, N1209&lt;=NORMA!$R$4),"CUMPLE","NO CUMPLE")</f>
        <v>CUMPLE</v>
      </c>
      <c r="Y1209" s="51" t="str">
        <f>IF(I1209&gt;NORMA!$P$16,"NO CUMPLE","CUMPLE")</f>
        <v>NO CUMPLE</v>
      </c>
      <c r="Z1209" s="51" t="str">
        <f>IF($M1209&lt;NORMA!$P$23,"NO CUMPLE","CUMPLE")</f>
        <v>CUMPLE</v>
      </c>
      <c r="AA1209" s="51" t="str">
        <f>IF($E1209&gt;NORMA!$P$24,"NO CUMPLE","CUMPLE")</f>
        <v>NO CUMPLE</v>
      </c>
      <c r="AB1209" s="51" t="str">
        <f>IF($F1209&gt;NORMA!$P$25,"NO CUMPLE","CUMPLE")</f>
        <v>NO CUMPLE</v>
      </c>
      <c r="AC1209" s="51" t="str">
        <f>IF($K1209&gt;NORMA!$P$26,"NO CUMPLE","CUMPLE")</f>
        <v>NO CUMPLE</v>
      </c>
      <c r="AD1209" s="51" t="str">
        <f>IF($J1209&gt;NORMA!$P$27,"NO CUMPLE","CUMPLE")</f>
        <v>NO CUMPLE</v>
      </c>
      <c r="AE1209" s="51" t="str">
        <f>IF($G1209&gt;NORMA!$P$28,"NO CUMPLE","CUMPLE")</f>
        <v>NO CUMPLE</v>
      </c>
      <c r="AF1209" s="51" t="str">
        <f>IF($H1209&gt;NORMA!$P$29,"NO CUMPLE","CUMPLE")</f>
        <v>NO CUMPLE</v>
      </c>
      <c r="AG1209" s="51" t="str">
        <f>IF($O1209&gt;NORMA!$P$30,"NO CUMPLE","CUMPLE")</f>
        <v>NO CUMPLE</v>
      </c>
      <c r="AH1209" s="51" t="str">
        <f>IF(AND($N1209&gt;=NORMA!$R$18, $N1209&lt;=NORMA!$S$18),"CUMPLE","NO CUMPLE")</f>
        <v>CUMPLE</v>
      </c>
      <c r="AI1209" s="51" t="str">
        <f>IF($I1209&gt;NORMA!$P$32,"NO CUMPLE","CUMPLE")</f>
        <v>NO CUMPLE</v>
      </c>
    </row>
    <row r="1210" spans="1:35" ht="14.25" customHeight="1" x14ac:dyDescent="0.35">
      <c r="A1210" s="213" t="s">
        <v>125</v>
      </c>
      <c r="B1210" s="217" t="s">
        <v>123</v>
      </c>
      <c r="C1210" s="240">
        <v>41983</v>
      </c>
      <c r="D1210" s="251">
        <v>0.66666666666666663</v>
      </c>
      <c r="E1210" s="246">
        <v>101</v>
      </c>
      <c r="F1210" s="246">
        <v>202</v>
      </c>
      <c r="G1210" s="246">
        <v>109</v>
      </c>
      <c r="H1210" s="216">
        <v>21</v>
      </c>
      <c r="I1210" s="247">
        <v>2.56</v>
      </c>
      <c r="J1210" s="242">
        <v>2</v>
      </c>
      <c r="K1210" s="218">
        <v>14.706999999999999</v>
      </c>
      <c r="L1210" s="242">
        <v>19.124489999999998</v>
      </c>
      <c r="M1210" s="259" t="s">
        <v>61</v>
      </c>
      <c r="N1210" s="243">
        <v>7.98</v>
      </c>
      <c r="O1210" s="244">
        <v>34000000</v>
      </c>
      <c r="P1210" s="51" t="str">
        <f>IF(M1210&lt;NORMA!$P$7,"NO CUMPLE","CUMPLE")</f>
        <v>CUMPLE</v>
      </c>
      <c r="Q1210" s="51" t="str">
        <f>IF(E1210&gt;NORMA!$P$8,"NO CUMPLE","CUMPLE")</f>
        <v>CUMPLE</v>
      </c>
      <c r="R1210" s="51" t="str">
        <f>IF(F1210&gt;NORMA!$P$9,"NO CUMPLE","CUMPLE")</f>
        <v>CUMPLE</v>
      </c>
      <c r="S1210" s="51" t="str">
        <f>IF(K1210&gt;NORMA!$P$10,"NO CUMPLE","CUMPLE")</f>
        <v>CUMPLE</v>
      </c>
      <c r="T1210" s="51" t="str">
        <f>IF(J1210&gt;NORMA!$P$11,"NO CUMPLE","CUMPLE")</f>
        <v>CUMPLE</v>
      </c>
      <c r="U1210" s="51" t="str">
        <f>IF(G1210&gt;NORMA!$P$12,"NO CUMPLE","CUMPLE")</f>
        <v>CUMPLE</v>
      </c>
      <c r="V1210" s="51" t="str">
        <f>IF(H1210&gt;NORMA!$P$13,"NO CUMPLE","CUMPLE")</f>
        <v>CUMPLE</v>
      </c>
      <c r="W1210" s="51" t="str">
        <f>IF(O1210&gt;NORMA!$P$14,"NO CUMPLE","CUMPLE")</f>
        <v>NO CUMPLE</v>
      </c>
      <c r="X1210" s="51" t="str">
        <f>IF(AND(N1210&gt;=NORMA!$Q$4, N1210&lt;=NORMA!$R$4),"CUMPLE","NO CUMPLE")</f>
        <v>CUMPLE</v>
      </c>
      <c r="Y1210" s="51" t="str">
        <f>IF(I1210&gt;NORMA!$P$16,"NO CUMPLE","CUMPLE")</f>
        <v>CUMPLE</v>
      </c>
      <c r="Z1210" s="51" t="str">
        <f>IF($M1210&lt;NORMA!$P$23,"NO CUMPLE","CUMPLE")</f>
        <v>CUMPLE</v>
      </c>
      <c r="AA1210" s="51" t="str">
        <f>IF($E1210&gt;NORMA!$P$24,"NO CUMPLE","CUMPLE")</f>
        <v>NO CUMPLE</v>
      </c>
      <c r="AB1210" s="51" t="str">
        <f>IF($F1210&gt;NORMA!$P$25,"NO CUMPLE","CUMPLE")</f>
        <v>NO CUMPLE</v>
      </c>
      <c r="AC1210" s="51" t="str">
        <f>IF($K1210&gt;NORMA!$P$26,"NO CUMPLE","CUMPLE")</f>
        <v>NO CUMPLE</v>
      </c>
      <c r="AD1210" s="51" t="str">
        <f>IF($J1210&gt;NORMA!$P$27,"NO CUMPLE","CUMPLE")</f>
        <v>CUMPLE</v>
      </c>
      <c r="AE1210" s="51" t="str">
        <f>IF($G1210&gt;NORMA!$P$28,"NO CUMPLE","CUMPLE")</f>
        <v>NO CUMPLE</v>
      </c>
      <c r="AF1210" s="51" t="str">
        <f>IF($H1210&gt;NORMA!$P$29,"NO CUMPLE","CUMPLE")</f>
        <v>NO CUMPLE</v>
      </c>
      <c r="AG1210" s="51" t="str">
        <f>IF($O1210&gt;NORMA!$P$30,"NO CUMPLE","CUMPLE")</f>
        <v>NO CUMPLE</v>
      </c>
      <c r="AH1210" s="51" t="str">
        <f>IF(AND($N1210&gt;=NORMA!$R$18, $N1210&lt;=NORMA!$S$18),"CUMPLE","NO CUMPLE")</f>
        <v>CUMPLE</v>
      </c>
      <c r="AI1210" s="51" t="str">
        <f>IF($I1210&gt;NORMA!$P$32,"NO CUMPLE","CUMPLE")</f>
        <v>NO CUMPLE</v>
      </c>
    </row>
    <row r="1211" spans="1:35" ht="14.25" customHeight="1" x14ac:dyDescent="0.35">
      <c r="A1211" s="213" t="s">
        <v>122</v>
      </c>
      <c r="B1211" s="217" t="s">
        <v>123</v>
      </c>
      <c r="C1211" s="240">
        <v>41989</v>
      </c>
      <c r="D1211" s="251">
        <v>0.66666666666666663</v>
      </c>
      <c r="E1211" s="246">
        <v>139</v>
      </c>
      <c r="F1211" s="246">
        <v>260</v>
      </c>
      <c r="G1211" s="246">
        <v>134</v>
      </c>
      <c r="H1211" s="216">
        <v>85</v>
      </c>
      <c r="I1211" s="247">
        <v>3.95</v>
      </c>
      <c r="J1211" s="242">
        <v>3.08</v>
      </c>
      <c r="K1211" s="218">
        <v>24.707000000000004</v>
      </c>
      <c r="L1211" s="242">
        <v>9.6739378999999985</v>
      </c>
      <c r="M1211" s="243">
        <v>1.37</v>
      </c>
      <c r="N1211" s="243">
        <v>7.7</v>
      </c>
      <c r="O1211" s="244">
        <v>22000000</v>
      </c>
      <c r="P1211" s="51" t="str">
        <f>IF(M1211&lt;NORMA!$P$7,"NO CUMPLE","CUMPLE")</f>
        <v>CUMPLE</v>
      </c>
      <c r="Q1211" s="51" t="str">
        <f>IF(E1211&gt;NORMA!$P$8,"NO CUMPLE","CUMPLE")</f>
        <v>CUMPLE</v>
      </c>
      <c r="R1211" s="51" t="str">
        <f>IF(F1211&gt;NORMA!$P$9,"NO CUMPLE","CUMPLE")</f>
        <v>CUMPLE</v>
      </c>
      <c r="S1211" s="51" t="str">
        <f>IF(K1211&gt;NORMA!$P$10,"NO CUMPLE","CUMPLE")</f>
        <v>CUMPLE</v>
      </c>
      <c r="T1211" s="51" t="str">
        <f>IF(J1211&gt;NORMA!$P$11,"NO CUMPLE","CUMPLE")</f>
        <v>CUMPLE</v>
      </c>
      <c r="U1211" s="51" t="str">
        <f>IF(G1211&gt;NORMA!$P$12,"NO CUMPLE","CUMPLE")</f>
        <v>CUMPLE</v>
      </c>
      <c r="V1211" s="51" t="str">
        <f>IF(H1211&gt;NORMA!$P$13,"NO CUMPLE","CUMPLE")</f>
        <v>NO CUMPLE</v>
      </c>
      <c r="W1211" s="51" t="str">
        <f>IF(O1211&gt;NORMA!$P$14,"NO CUMPLE","CUMPLE")</f>
        <v>NO CUMPLE</v>
      </c>
      <c r="X1211" s="51" t="str">
        <f>IF(AND(N1211&gt;=NORMA!$Q$4, N1211&lt;=NORMA!$R$4),"CUMPLE","NO CUMPLE")</f>
        <v>CUMPLE</v>
      </c>
      <c r="Y1211" s="51" t="str">
        <f>IF(I1211&gt;NORMA!$P$16,"NO CUMPLE","CUMPLE")</f>
        <v>NO CUMPLE</v>
      </c>
      <c r="Z1211" s="51" t="str">
        <f>IF($M1211&lt;NORMA!$P$23,"NO CUMPLE","CUMPLE")</f>
        <v>CUMPLE</v>
      </c>
      <c r="AA1211" s="51" t="str">
        <f>IF($E1211&gt;NORMA!$P$24,"NO CUMPLE","CUMPLE")</f>
        <v>NO CUMPLE</v>
      </c>
      <c r="AB1211" s="51" t="str">
        <f>IF($F1211&gt;NORMA!$P$25,"NO CUMPLE","CUMPLE")</f>
        <v>NO CUMPLE</v>
      </c>
      <c r="AC1211" s="51" t="str">
        <f>IF($K1211&gt;NORMA!$P$26,"NO CUMPLE","CUMPLE")</f>
        <v>NO CUMPLE</v>
      </c>
      <c r="AD1211" s="51" t="str">
        <f>IF($J1211&gt;NORMA!$P$27,"NO CUMPLE","CUMPLE")</f>
        <v>NO CUMPLE</v>
      </c>
      <c r="AE1211" s="51" t="str">
        <f>IF($G1211&gt;NORMA!$P$28,"NO CUMPLE","CUMPLE")</f>
        <v>NO CUMPLE</v>
      </c>
      <c r="AF1211" s="51" t="str">
        <f>IF($H1211&gt;NORMA!$P$29,"NO CUMPLE","CUMPLE")</f>
        <v>NO CUMPLE</v>
      </c>
      <c r="AG1211" s="51" t="str">
        <f>IF($O1211&gt;NORMA!$P$30,"NO CUMPLE","CUMPLE")</f>
        <v>NO CUMPLE</v>
      </c>
      <c r="AH1211" s="51" t="str">
        <f>IF(AND($N1211&gt;=NORMA!$R$18, $N1211&lt;=NORMA!$S$18),"CUMPLE","NO CUMPLE")</f>
        <v>CUMPLE</v>
      </c>
      <c r="AI1211" s="51" t="str">
        <f>IF($I1211&gt;NORMA!$P$32,"NO CUMPLE","CUMPLE")</f>
        <v>NO CUMPLE</v>
      </c>
    </row>
    <row r="1212" spans="1:35" ht="14.25" customHeight="1" x14ac:dyDescent="0.35">
      <c r="A1212" s="213" t="s">
        <v>125</v>
      </c>
      <c r="B1212" s="217" t="s">
        <v>123</v>
      </c>
      <c r="C1212" s="240">
        <v>41991</v>
      </c>
      <c r="D1212" s="251">
        <v>0.25694444444444448</v>
      </c>
      <c r="E1212" s="246">
        <v>66</v>
      </c>
      <c r="F1212" s="246">
        <v>131</v>
      </c>
      <c r="G1212" s="246">
        <v>73</v>
      </c>
      <c r="H1212" s="216">
        <v>32</v>
      </c>
      <c r="I1212" s="247">
        <v>4.0599999999999996</v>
      </c>
      <c r="J1212" s="242">
        <v>2.79</v>
      </c>
      <c r="K1212" s="218">
        <v>4.5270000000000001</v>
      </c>
      <c r="L1212" s="242">
        <v>12.476174687499999</v>
      </c>
      <c r="M1212" s="243">
        <v>0.5</v>
      </c>
      <c r="N1212" s="243">
        <v>7.33</v>
      </c>
      <c r="O1212" s="244">
        <v>25000000</v>
      </c>
      <c r="P1212" s="51" t="str">
        <f>IF(M1212&lt;NORMA!$P$7,"NO CUMPLE","CUMPLE")</f>
        <v>CUMPLE</v>
      </c>
      <c r="Q1212" s="51" t="str">
        <f>IF(E1212&gt;NORMA!$P$8,"NO CUMPLE","CUMPLE")</f>
        <v>CUMPLE</v>
      </c>
      <c r="R1212" s="51" t="str">
        <f>IF(F1212&gt;NORMA!$P$9,"NO CUMPLE","CUMPLE")</f>
        <v>CUMPLE</v>
      </c>
      <c r="S1212" s="51" t="str">
        <f>IF(K1212&gt;NORMA!$P$10,"NO CUMPLE","CUMPLE")</f>
        <v>CUMPLE</v>
      </c>
      <c r="T1212" s="51" t="str">
        <f>IF(J1212&gt;NORMA!$P$11,"NO CUMPLE","CUMPLE")</f>
        <v>CUMPLE</v>
      </c>
      <c r="U1212" s="51" t="str">
        <f>IF(G1212&gt;NORMA!$P$12,"NO CUMPLE","CUMPLE")</f>
        <v>CUMPLE</v>
      </c>
      <c r="V1212" s="51" t="str">
        <f>IF(H1212&gt;NORMA!$P$13,"NO CUMPLE","CUMPLE")</f>
        <v>CUMPLE</v>
      </c>
      <c r="W1212" s="51" t="str">
        <f>IF(O1212&gt;NORMA!$P$14,"NO CUMPLE","CUMPLE")</f>
        <v>NO CUMPLE</v>
      </c>
      <c r="X1212" s="51" t="str">
        <f>IF(AND(N1212&gt;=NORMA!$Q$4, N1212&lt;=NORMA!$R$4),"CUMPLE","NO CUMPLE")</f>
        <v>CUMPLE</v>
      </c>
      <c r="Y1212" s="51" t="str">
        <f>IF(I1212&gt;NORMA!$P$16,"NO CUMPLE","CUMPLE")</f>
        <v>NO CUMPLE</v>
      </c>
      <c r="Z1212" s="51" t="str">
        <f>IF($M1212&lt;NORMA!$P$23,"NO CUMPLE","CUMPLE")</f>
        <v>CUMPLE</v>
      </c>
      <c r="AA1212" s="51" t="str">
        <f>IF($E1212&gt;NORMA!$P$24,"NO CUMPLE","CUMPLE")</f>
        <v>NO CUMPLE</v>
      </c>
      <c r="AB1212" s="51" t="str">
        <f>IF($F1212&gt;NORMA!$P$25,"NO CUMPLE","CUMPLE")</f>
        <v>NO CUMPLE</v>
      </c>
      <c r="AC1212" s="51" t="str">
        <f>IF($K1212&gt;NORMA!$P$26,"NO CUMPLE","CUMPLE")</f>
        <v>CUMPLE</v>
      </c>
      <c r="AD1212" s="51" t="str">
        <f>IF($J1212&gt;NORMA!$P$27,"NO CUMPLE","CUMPLE")</f>
        <v>CUMPLE</v>
      </c>
      <c r="AE1212" s="51" t="str">
        <f>IF($G1212&gt;NORMA!$P$28,"NO CUMPLE","CUMPLE")</f>
        <v>NO CUMPLE</v>
      </c>
      <c r="AF1212" s="51" t="str">
        <f>IF($H1212&gt;NORMA!$P$29,"NO CUMPLE","CUMPLE")</f>
        <v>NO CUMPLE</v>
      </c>
      <c r="AG1212" s="51" t="str">
        <f>IF($O1212&gt;NORMA!$P$30,"NO CUMPLE","CUMPLE")</f>
        <v>NO CUMPLE</v>
      </c>
      <c r="AH1212" s="51" t="str">
        <f>IF(AND($N1212&gt;=NORMA!$R$18, $N1212&lt;=NORMA!$S$18),"CUMPLE","NO CUMPLE")</f>
        <v>CUMPLE</v>
      </c>
      <c r="AI1212" s="51" t="str">
        <f>IF($I1212&gt;NORMA!$P$32,"NO CUMPLE","CUMPLE")</f>
        <v>NO CUMPLE</v>
      </c>
    </row>
    <row r="1213" spans="1:35" ht="14.25" customHeight="1" x14ac:dyDescent="0.35">
      <c r="A1213" s="213" t="s">
        <v>124</v>
      </c>
      <c r="B1213" s="217" t="s">
        <v>123</v>
      </c>
      <c r="C1213" s="240">
        <v>41992</v>
      </c>
      <c r="D1213" s="251">
        <v>0.25694444444444448</v>
      </c>
      <c r="E1213" s="246">
        <v>6</v>
      </c>
      <c r="F1213" s="246">
        <v>40</v>
      </c>
      <c r="G1213" s="246">
        <v>57</v>
      </c>
      <c r="H1213" s="216">
        <v>18</v>
      </c>
      <c r="I1213" s="247">
        <v>0.64</v>
      </c>
      <c r="J1213" s="242">
        <v>2.0099999999999998</v>
      </c>
      <c r="K1213" s="218">
        <v>20.937000000000001</v>
      </c>
      <c r="L1213" s="242">
        <v>6.0132912812499999</v>
      </c>
      <c r="M1213" s="243">
        <v>0.28000000000000003</v>
      </c>
      <c r="N1213" s="243">
        <v>7.27</v>
      </c>
      <c r="O1213" s="244">
        <v>79000</v>
      </c>
      <c r="P1213" s="51" t="str">
        <f>IF(M1213&lt;NORMA!$P$7,"NO CUMPLE","CUMPLE")</f>
        <v>NO CUMPLE</v>
      </c>
      <c r="Q1213" s="51" t="str">
        <f>IF(E1213&gt;NORMA!$P$8,"NO CUMPLE","CUMPLE")</f>
        <v>CUMPLE</v>
      </c>
      <c r="R1213" s="51" t="str">
        <f>IF(F1213&gt;NORMA!$P$9,"NO CUMPLE","CUMPLE")</f>
        <v>CUMPLE</v>
      </c>
      <c r="S1213" s="51" t="str">
        <f>IF(K1213&gt;NORMA!$P$10,"NO CUMPLE","CUMPLE")</f>
        <v>CUMPLE</v>
      </c>
      <c r="T1213" s="51" t="str">
        <f>IF(J1213&gt;NORMA!$P$11,"NO CUMPLE","CUMPLE")</f>
        <v>CUMPLE</v>
      </c>
      <c r="U1213" s="51" t="str">
        <f>IF(G1213&gt;NORMA!$P$12,"NO CUMPLE","CUMPLE")</f>
        <v>CUMPLE</v>
      </c>
      <c r="V1213" s="51" t="str">
        <f>IF(H1213&gt;NORMA!$P$13,"NO CUMPLE","CUMPLE")</f>
        <v>CUMPLE</v>
      </c>
      <c r="W1213" s="51" t="str">
        <f>IF(O1213&gt;NORMA!$P$14,"NO CUMPLE","CUMPLE")</f>
        <v>CUMPLE</v>
      </c>
      <c r="X1213" s="51" t="str">
        <f>IF(AND(N1213&gt;=NORMA!$Q$4, N1213&lt;=NORMA!$R$4),"CUMPLE","NO CUMPLE")</f>
        <v>CUMPLE</v>
      </c>
      <c r="Y1213" s="51" t="str">
        <f>IF(I1213&gt;NORMA!$P$16,"NO CUMPLE","CUMPLE")</f>
        <v>CUMPLE</v>
      </c>
      <c r="Z1213" s="51" t="str">
        <f>IF($M1213&lt;NORMA!$P$23,"NO CUMPLE","CUMPLE")</f>
        <v>CUMPLE</v>
      </c>
      <c r="AA1213" s="51" t="str">
        <f>IF($E1213&gt;NORMA!$P$24,"NO CUMPLE","CUMPLE")</f>
        <v>CUMPLE</v>
      </c>
      <c r="AB1213" s="51" t="str">
        <f>IF($F1213&gt;NORMA!$P$25,"NO CUMPLE","CUMPLE")</f>
        <v>CUMPLE</v>
      </c>
      <c r="AC1213" s="51" t="str">
        <f>IF($K1213&gt;NORMA!$P$26,"NO CUMPLE","CUMPLE")</f>
        <v>NO CUMPLE</v>
      </c>
      <c r="AD1213" s="51" t="str">
        <f>IF($J1213&gt;NORMA!$P$27,"NO CUMPLE","CUMPLE")</f>
        <v>CUMPLE</v>
      </c>
      <c r="AE1213" s="51" t="str">
        <f>IF($G1213&gt;NORMA!$P$28,"NO CUMPLE","CUMPLE")</f>
        <v>CUMPLE</v>
      </c>
      <c r="AF1213" s="51" t="str">
        <f>IF($H1213&gt;NORMA!$P$29,"NO CUMPLE","CUMPLE")</f>
        <v>NO CUMPLE</v>
      </c>
      <c r="AG1213" s="51" t="str">
        <f>IF($O1213&gt;NORMA!$P$30,"NO CUMPLE","CUMPLE")</f>
        <v>CUMPLE</v>
      </c>
      <c r="AH1213" s="51" t="str">
        <f>IF(AND($N1213&gt;=NORMA!$R$18, $N1213&lt;=NORMA!$S$18),"CUMPLE","NO CUMPLE")</f>
        <v>CUMPLE</v>
      </c>
      <c r="AI1213" s="51" t="str">
        <f>IF($I1213&gt;NORMA!$P$32,"NO CUMPLE","CUMPLE")</f>
        <v>CUMPLE</v>
      </c>
    </row>
    <row r="1214" spans="1:35" ht="14.25" customHeight="1" x14ac:dyDescent="0.35">
      <c r="A1214" s="213" t="s">
        <v>122</v>
      </c>
      <c r="B1214" s="217" t="s">
        <v>123</v>
      </c>
      <c r="C1214" s="240">
        <v>42003</v>
      </c>
      <c r="D1214" s="251">
        <v>0.58333333333333337</v>
      </c>
      <c r="E1214" s="246">
        <v>171</v>
      </c>
      <c r="F1214" s="246">
        <v>368</v>
      </c>
      <c r="G1214" s="246">
        <v>102</v>
      </c>
      <c r="H1214" s="216">
        <v>61</v>
      </c>
      <c r="I1214" s="247">
        <v>22.51</v>
      </c>
      <c r="J1214" s="242">
        <v>5.54</v>
      </c>
      <c r="K1214" s="218">
        <v>35.707000000000001</v>
      </c>
      <c r="L1214" s="242">
        <v>5.1228246249999989</v>
      </c>
      <c r="M1214" s="243">
        <v>0.28999999999999998</v>
      </c>
      <c r="N1214" s="243">
        <v>7.49</v>
      </c>
      <c r="O1214" s="244">
        <v>58000000</v>
      </c>
      <c r="P1214" s="51" t="str">
        <f>IF(M1214&lt;NORMA!$P$7,"NO CUMPLE","CUMPLE")</f>
        <v>NO CUMPLE</v>
      </c>
      <c r="Q1214" s="51" t="str">
        <f>IF(E1214&gt;NORMA!$P$8,"NO CUMPLE","CUMPLE")</f>
        <v>CUMPLE</v>
      </c>
      <c r="R1214" s="51" t="str">
        <f>IF(F1214&gt;NORMA!$P$9,"NO CUMPLE","CUMPLE")</f>
        <v>CUMPLE</v>
      </c>
      <c r="S1214" s="51" t="str">
        <f>IF(K1214&gt;NORMA!$P$10,"NO CUMPLE","CUMPLE")</f>
        <v>CUMPLE</v>
      </c>
      <c r="T1214" s="51" t="str">
        <f>IF(J1214&gt;NORMA!$P$11,"NO CUMPLE","CUMPLE")</f>
        <v>CUMPLE</v>
      </c>
      <c r="U1214" s="51" t="str">
        <f>IF(G1214&gt;NORMA!$P$12,"NO CUMPLE","CUMPLE")</f>
        <v>CUMPLE</v>
      </c>
      <c r="V1214" s="51" t="str">
        <f>IF(H1214&gt;NORMA!$P$13,"NO CUMPLE","CUMPLE")</f>
        <v>NO CUMPLE</v>
      </c>
      <c r="W1214" s="51" t="str">
        <f>IF(O1214&gt;NORMA!$P$14,"NO CUMPLE","CUMPLE")</f>
        <v>NO CUMPLE</v>
      </c>
      <c r="X1214" s="51" t="str">
        <f>IF(AND(N1214&gt;=NORMA!$Q$4, N1214&lt;=NORMA!$R$4),"CUMPLE","NO CUMPLE")</f>
        <v>CUMPLE</v>
      </c>
      <c r="Y1214" s="51" t="str">
        <f>IF(I1214&gt;NORMA!$P$16,"NO CUMPLE","CUMPLE")</f>
        <v>NO CUMPLE</v>
      </c>
      <c r="Z1214" s="51" t="str">
        <f>IF($M1214&lt;NORMA!$P$23,"NO CUMPLE","CUMPLE")</f>
        <v>CUMPLE</v>
      </c>
      <c r="AA1214" s="51" t="str">
        <f>IF($E1214&gt;NORMA!$P$24,"NO CUMPLE","CUMPLE")</f>
        <v>NO CUMPLE</v>
      </c>
      <c r="AB1214" s="51" t="str">
        <f>IF($F1214&gt;NORMA!$P$25,"NO CUMPLE","CUMPLE")</f>
        <v>NO CUMPLE</v>
      </c>
      <c r="AC1214" s="51" t="str">
        <f>IF($K1214&gt;NORMA!$P$26,"NO CUMPLE","CUMPLE")</f>
        <v>NO CUMPLE</v>
      </c>
      <c r="AD1214" s="51" t="str">
        <f>IF($J1214&gt;NORMA!$P$27,"NO CUMPLE","CUMPLE")</f>
        <v>NO CUMPLE</v>
      </c>
      <c r="AE1214" s="51" t="str">
        <f>IF($G1214&gt;NORMA!$P$28,"NO CUMPLE","CUMPLE")</f>
        <v>NO CUMPLE</v>
      </c>
      <c r="AF1214" s="51" t="str">
        <f>IF($H1214&gt;NORMA!$P$29,"NO CUMPLE","CUMPLE")</f>
        <v>NO CUMPLE</v>
      </c>
      <c r="AG1214" s="51" t="str">
        <f>IF($O1214&gt;NORMA!$P$30,"NO CUMPLE","CUMPLE")</f>
        <v>NO CUMPLE</v>
      </c>
      <c r="AH1214" s="51" t="str">
        <f>IF(AND($N1214&gt;=NORMA!$R$18, $N1214&lt;=NORMA!$S$18),"CUMPLE","NO CUMPLE")</f>
        <v>CUMPLE</v>
      </c>
      <c r="AI1214" s="51" t="str">
        <f>IF($I1214&gt;NORMA!$P$32,"NO CUMPLE","CUMPLE")</f>
        <v>NO CUMPLE</v>
      </c>
    </row>
    <row r="1215" spans="1:35" ht="14.25" customHeight="1" x14ac:dyDescent="0.35">
      <c r="A1215" s="213" t="s">
        <v>121</v>
      </c>
      <c r="B1215" s="272" t="s">
        <v>123</v>
      </c>
      <c r="C1215" s="240">
        <v>42009</v>
      </c>
      <c r="D1215" s="251">
        <v>0.5</v>
      </c>
      <c r="E1215" s="262">
        <v>93</v>
      </c>
      <c r="F1215" s="262">
        <v>184</v>
      </c>
      <c r="G1215" s="262">
        <v>48</v>
      </c>
      <c r="H1215" s="264">
        <v>39</v>
      </c>
      <c r="I1215" s="249">
        <v>2.91</v>
      </c>
      <c r="J1215" s="258">
        <v>3.91</v>
      </c>
      <c r="K1215" s="243">
        <v>37.906999999999996</v>
      </c>
      <c r="L1215" s="258">
        <v>0.38956991299999999</v>
      </c>
      <c r="M1215" s="243">
        <v>1.91</v>
      </c>
      <c r="N1215" s="243">
        <v>7.27</v>
      </c>
      <c r="O1215" s="244">
        <v>49000000</v>
      </c>
      <c r="P1215" s="51" t="str">
        <f>IF(M1215&lt;NORMA!$P$7,"NO CUMPLE","CUMPLE")</f>
        <v>CUMPLE</v>
      </c>
      <c r="Q1215" s="51" t="str">
        <f>IF(E1215&gt;NORMA!$P$8,"NO CUMPLE","CUMPLE")</f>
        <v>CUMPLE</v>
      </c>
      <c r="R1215" s="51" t="str">
        <f>IF(F1215&gt;NORMA!$P$9,"NO CUMPLE","CUMPLE")</f>
        <v>CUMPLE</v>
      </c>
      <c r="S1215" s="51" t="str">
        <f>IF(K1215&gt;NORMA!$P$10,"NO CUMPLE","CUMPLE")</f>
        <v>CUMPLE</v>
      </c>
      <c r="T1215" s="51" t="str">
        <f>IF(J1215&gt;NORMA!$P$11,"NO CUMPLE","CUMPLE")</f>
        <v>CUMPLE</v>
      </c>
      <c r="U1215" s="51" t="str">
        <f>IF(G1215&gt;NORMA!$P$12,"NO CUMPLE","CUMPLE")</f>
        <v>CUMPLE</v>
      </c>
      <c r="V1215" s="51" t="str">
        <f>IF(H1215&gt;NORMA!$P$13,"NO CUMPLE","CUMPLE")</f>
        <v>CUMPLE</v>
      </c>
      <c r="W1215" s="51" t="str">
        <f>IF(O1215&gt;NORMA!$P$14,"NO CUMPLE","CUMPLE")</f>
        <v>NO CUMPLE</v>
      </c>
      <c r="X1215" s="51" t="str">
        <f>IF(AND(N1215&gt;=NORMA!$Q$4, N1215&lt;=NORMA!$R$4),"CUMPLE","NO CUMPLE")</f>
        <v>CUMPLE</v>
      </c>
      <c r="Y1215" s="51" t="str">
        <f>IF(I1215&gt;NORMA!$P$16,"NO CUMPLE","CUMPLE")</f>
        <v>CUMPLE</v>
      </c>
      <c r="Z1215" s="51" t="str">
        <f>IF($M1215&lt;NORMA!$P$23,"NO CUMPLE","CUMPLE")</f>
        <v>CUMPLE</v>
      </c>
      <c r="AA1215" s="51" t="str">
        <f>IF($E1215&gt;NORMA!$P$24,"NO CUMPLE","CUMPLE")</f>
        <v>NO CUMPLE</v>
      </c>
      <c r="AB1215" s="51" t="str">
        <f>IF($F1215&gt;NORMA!$P$25,"NO CUMPLE","CUMPLE")</f>
        <v>NO CUMPLE</v>
      </c>
      <c r="AC1215" s="51" t="str">
        <f>IF($K1215&gt;NORMA!$P$26,"NO CUMPLE","CUMPLE")</f>
        <v>NO CUMPLE</v>
      </c>
      <c r="AD1215" s="51" t="str">
        <f>IF($J1215&gt;NORMA!$P$27,"NO CUMPLE","CUMPLE")</f>
        <v>NO CUMPLE</v>
      </c>
      <c r="AE1215" s="51" t="str">
        <f>IF($G1215&gt;NORMA!$P$28,"NO CUMPLE","CUMPLE")</f>
        <v>CUMPLE</v>
      </c>
      <c r="AF1215" s="51" t="str">
        <f>IF($H1215&gt;NORMA!$P$29,"NO CUMPLE","CUMPLE")</f>
        <v>NO CUMPLE</v>
      </c>
      <c r="AG1215" s="51" t="str">
        <f>IF($O1215&gt;NORMA!$P$30,"NO CUMPLE","CUMPLE")</f>
        <v>NO CUMPLE</v>
      </c>
      <c r="AH1215" s="51" t="str">
        <f>IF(AND($N1215&gt;=NORMA!$R$18, $N1215&lt;=NORMA!$S$18),"CUMPLE","NO CUMPLE")</f>
        <v>CUMPLE</v>
      </c>
      <c r="AI1215" s="51" t="str">
        <f>IF($I1215&gt;NORMA!$P$32,"NO CUMPLE","CUMPLE")</f>
        <v>NO CUMPLE</v>
      </c>
    </row>
    <row r="1216" spans="1:35" ht="14.25" customHeight="1" x14ac:dyDescent="0.35">
      <c r="A1216" s="213" t="s">
        <v>124</v>
      </c>
      <c r="B1216" s="217" t="s">
        <v>123</v>
      </c>
      <c r="C1216" s="240">
        <v>42009</v>
      </c>
      <c r="D1216" s="251">
        <v>0.66666666666666663</v>
      </c>
      <c r="E1216" s="262">
        <v>437</v>
      </c>
      <c r="F1216" s="262">
        <v>832</v>
      </c>
      <c r="G1216" s="262">
        <v>298</v>
      </c>
      <c r="H1216" s="264">
        <v>556</v>
      </c>
      <c r="I1216" s="249">
        <v>4.8499999999999996</v>
      </c>
      <c r="J1216" s="258">
        <v>10.56</v>
      </c>
      <c r="K1216" s="243">
        <v>73.507000000000005</v>
      </c>
      <c r="L1216" s="258">
        <v>1.4686115</v>
      </c>
      <c r="M1216" s="243">
        <v>1.88</v>
      </c>
      <c r="N1216" s="243">
        <v>7.62</v>
      </c>
      <c r="O1216" s="244">
        <v>84000000</v>
      </c>
      <c r="P1216" s="51" t="str">
        <f>IF(M1216&lt;NORMA!$P$7,"NO CUMPLE","CUMPLE")</f>
        <v>CUMPLE</v>
      </c>
      <c r="Q1216" s="51" t="str">
        <f>IF(E1216&gt;NORMA!$P$8,"NO CUMPLE","CUMPLE")</f>
        <v>NO CUMPLE</v>
      </c>
      <c r="R1216" s="51" t="str">
        <f>IF(F1216&gt;NORMA!$P$9,"NO CUMPLE","CUMPLE")</f>
        <v>NO CUMPLE</v>
      </c>
      <c r="S1216" s="51" t="str">
        <f>IF(K1216&gt;NORMA!$P$10,"NO CUMPLE","CUMPLE")</f>
        <v>NO CUMPLE</v>
      </c>
      <c r="T1216" s="51" t="str">
        <f>IF(J1216&gt;NORMA!$P$11,"NO CUMPLE","CUMPLE")</f>
        <v>NO CUMPLE</v>
      </c>
      <c r="U1216" s="51" t="str">
        <f>IF(G1216&gt;NORMA!$P$12,"NO CUMPLE","CUMPLE")</f>
        <v>CUMPLE</v>
      </c>
      <c r="V1216" s="51" t="str">
        <f>IF(H1216&gt;NORMA!$P$13,"NO CUMPLE","CUMPLE")</f>
        <v>NO CUMPLE</v>
      </c>
      <c r="W1216" s="51" t="str">
        <f>IF(O1216&gt;NORMA!$P$14,"NO CUMPLE","CUMPLE")</f>
        <v>NO CUMPLE</v>
      </c>
      <c r="X1216" s="51" t="str">
        <f>IF(AND(N1216&gt;=NORMA!$Q$4, N1216&lt;=NORMA!$R$4),"CUMPLE","NO CUMPLE")</f>
        <v>CUMPLE</v>
      </c>
      <c r="Y1216" s="51" t="str">
        <f>IF(I1216&gt;NORMA!$P$16,"NO CUMPLE","CUMPLE")</f>
        <v>NO CUMPLE</v>
      </c>
      <c r="Z1216" s="51" t="str">
        <f>IF($M1216&lt;NORMA!$P$23,"NO CUMPLE","CUMPLE")</f>
        <v>CUMPLE</v>
      </c>
      <c r="AA1216" s="51" t="str">
        <f>IF($E1216&gt;NORMA!$P$24,"NO CUMPLE","CUMPLE")</f>
        <v>NO CUMPLE</v>
      </c>
      <c r="AB1216" s="51" t="str">
        <f>IF($F1216&gt;NORMA!$P$25,"NO CUMPLE","CUMPLE")</f>
        <v>NO CUMPLE</v>
      </c>
      <c r="AC1216" s="51" t="str">
        <f>IF($K1216&gt;NORMA!$P$26,"NO CUMPLE","CUMPLE")</f>
        <v>NO CUMPLE</v>
      </c>
      <c r="AD1216" s="51" t="str">
        <f>IF($J1216&gt;NORMA!$P$27,"NO CUMPLE","CUMPLE")</f>
        <v>NO CUMPLE</v>
      </c>
      <c r="AE1216" s="51" t="str">
        <f>IF($G1216&gt;NORMA!$P$28,"NO CUMPLE","CUMPLE")</f>
        <v>NO CUMPLE</v>
      </c>
      <c r="AF1216" s="51" t="str">
        <f>IF($H1216&gt;NORMA!$P$29,"NO CUMPLE","CUMPLE")</f>
        <v>NO CUMPLE</v>
      </c>
      <c r="AG1216" s="51" t="str">
        <f>IF($O1216&gt;NORMA!$P$30,"NO CUMPLE","CUMPLE")</f>
        <v>NO CUMPLE</v>
      </c>
      <c r="AH1216" s="51" t="str">
        <f>IF(AND($N1216&gt;=NORMA!$R$18, $N1216&lt;=NORMA!$S$18),"CUMPLE","NO CUMPLE")</f>
        <v>CUMPLE</v>
      </c>
      <c r="AI1216" s="51" t="str">
        <f>IF($I1216&gt;NORMA!$P$32,"NO CUMPLE","CUMPLE")</f>
        <v>NO CUMPLE</v>
      </c>
    </row>
    <row r="1217" spans="1:35" ht="14.25" customHeight="1" x14ac:dyDescent="0.35">
      <c r="A1217" s="213" t="s">
        <v>122</v>
      </c>
      <c r="B1217" s="217" t="s">
        <v>123</v>
      </c>
      <c r="C1217" s="240">
        <v>42012</v>
      </c>
      <c r="D1217" s="251">
        <v>0.41666666666666669</v>
      </c>
      <c r="E1217" s="262">
        <v>276</v>
      </c>
      <c r="F1217" s="262">
        <v>425</v>
      </c>
      <c r="G1217" s="262">
        <v>134</v>
      </c>
      <c r="H1217" s="264">
        <v>75</v>
      </c>
      <c r="I1217" s="249">
        <v>6.04</v>
      </c>
      <c r="J1217" s="258">
        <v>6.35</v>
      </c>
      <c r="K1217" s="243">
        <v>79.156999999999996</v>
      </c>
      <c r="L1217" s="258">
        <v>1.422168017</v>
      </c>
      <c r="M1217" s="243">
        <v>1.59</v>
      </c>
      <c r="N1217" s="243">
        <v>7.25</v>
      </c>
      <c r="O1217" s="244">
        <v>47000000</v>
      </c>
      <c r="P1217" s="51" t="str">
        <f>IF(M1217&lt;NORMA!$P$7,"NO CUMPLE","CUMPLE")</f>
        <v>CUMPLE</v>
      </c>
      <c r="Q1217" s="51" t="str">
        <f>IF(E1217&gt;NORMA!$P$8,"NO CUMPLE","CUMPLE")</f>
        <v>NO CUMPLE</v>
      </c>
      <c r="R1217" s="51" t="str">
        <f>IF(F1217&gt;NORMA!$P$9,"NO CUMPLE","CUMPLE")</f>
        <v>CUMPLE</v>
      </c>
      <c r="S1217" s="51" t="str">
        <f>IF(K1217&gt;NORMA!$P$10,"NO CUMPLE","CUMPLE")</f>
        <v>NO CUMPLE</v>
      </c>
      <c r="T1217" s="51" t="str">
        <f>IF(J1217&gt;NORMA!$P$11,"NO CUMPLE","CUMPLE")</f>
        <v>CUMPLE</v>
      </c>
      <c r="U1217" s="51" t="str">
        <f>IF(G1217&gt;NORMA!$P$12,"NO CUMPLE","CUMPLE")</f>
        <v>CUMPLE</v>
      </c>
      <c r="V1217" s="51" t="str">
        <f>IF(H1217&gt;NORMA!$P$13,"NO CUMPLE","CUMPLE")</f>
        <v>NO CUMPLE</v>
      </c>
      <c r="W1217" s="51" t="str">
        <f>IF(O1217&gt;NORMA!$P$14,"NO CUMPLE","CUMPLE")</f>
        <v>NO CUMPLE</v>
      </c>
      <c r="X1217" s="51" t="str">
        <f>IF(AND(N1217&gt;=NORMA!$Q$4, N1217&lt;=NORMA!$R$4),"CUMPLE","NO CUMPLE")</f>
        <v>CUMPLE</v>
      </c>
      <c r="Y1217" s="51" t="str">
        <f>IF(I1217&gt;NORMA!$P$16,"NO CUMPLE","CUMPLE")</f>
        <v>NO CUMPLE</v>
      </c>
      <c r="Z1217" s="51" t="str">
        <f>IF($M1217&lt;NORMA!$P$23,"NO CUMPLE","CUMPLE")</f>
        <v>CUMPLE</v>
      </c>
      <c r="AA1217" s="51" t="str">
        <f>IF($E1217&gt;NORMA!$P$24,"NO CUMPLE","CUMPLE")</f>
        <v>NO CUMPLE</v>
      </c>
      <c r="AB1217" s="51" t="str">
        <f>IF($F1217&gt;NORMA!$P$25,"NO CUMPLE","CUMPLE")</f>
        <v>NO CUMPLE</v>
      </c>
      <c r="AC1217" s="51" t="str">
        <f>IF($K1217&gt;NORMA!$P$26,"NO CUMPLE","CUMPLE")</f>
        <v>NO CUMPLE</v>
      </c>
      <c r="AD1217" s="51" t="str">
        <f>IF($J1217&gt;NORMA!$P$27,"NO CUMPLE","CUMPLE")</f>
        <v>NO CUMPLE</v>
      </c>
      <c r="AE1217" s="51" t="str">
        <f>IF($G1217&gt;NORMA!$P$28,"NO CUMPLE","CUMPLE")</f>
        <v>NO CUMPLE</v>
      </c>
      <c r="AF1217" s="51" t="str">
        <f>IF($H1217&gt;NORMA!$P$29,"NO CUMPLE","CUMPLE")</f>
        <v>NO CUMPLE</v>
      </c>
      <c r="AG1217" s="51" t="str">
        <f>IF($O1217&gt;NORMA!$P$30,"NO CUMPLE","CUMPLE")</f>
        <v>NO CUMPLE</v>
      </c>
      <c r="AH1217" s="51" t="str">
        <f>IF(AND($N1217&gt;=NORMA!$R$18, $N1217&lt;=NORMA!$S$18),"CUMPLE","NO CUMPLE")</f>
        <v>CUMPLE</v>
      </c>
      <c r="AI1217" s="51" t="str">
        <f>IF($I1217&gt;NORMA!$P$32,"NO CUMPLE","CUMPLE")</f>
        <v>NO CUMPLE</v>
      </c>
    </row>
    <row r="1218" spans="1:35" ht="14.25" customHeight="1" x14ac:dyDescent="0.35">
      <c r="A1218" s="213" t="s">
        <v>125</v>
      </c>
      <c r="B1218" s="217" t="s">
        <v>123</v>
      </c>
      <c r="C1218" s="240">
        <v>42012</v>
      </c>
      <c r="D1218" s="251">
        <v>0.58333333333333337</v>
      </c>
      <c r="E1218" s="262">
        <v>555</v>
      </c>
      <c r="F1218" s="262">
        <v>738</v>
      </c>
      <c r="G1218" s="262">
        <v>276</v>
      </c>
      <c r="H1218" s="264">
        <v>59</v>
      </c>
      <c r="I1218" s="249">
        <v>27.15</v>
      </c>
      <c r="J1218" s="258">
        <v>15.39</v>
      </c>
      <c r="K1218" s="243">
        <v>60.356999999999999</v>
      </c>
      <c r="L1218" s="258">
        <v>1.726280883</v>
      </c>
      <c r="M1218" s="243">
        <v>2.62</v>
      </c>
      <c r="N1218" s="243">
        <v>8.33</v>
      </c>
      <c r="O1218" s="244">
        <v>79000000</v>
      </c>
      <c r="P1218" s="51" t="str">
        <f>IF(M1218&lt;NORMA!$P$7,"NO CUMPLE","CUMPLE")</f>
        <v>CUMPLE</v>
      </c>
      <c r="Q1218" s="51" t="str">
        <f>IF(E1218&gt;NORMA!$P$8,"NO CUMPLE","CUMPLE")</f>
        <v>NO CUMPLE</v>
      </c>
      <c r="R1218" s="51" t="str">
        <f>IF(F1218&gt;NORMA!$P$9,"NO CUMPLE","CUMPLE")</f>
        <v>NO CUMPLE</v>
      </c>
      <c r="S1218" s="51" t="str">
        <f>IF(K1218&gt;NORMA!$P$10,"NO CUMPLE","CUMPLE")</f>
        <v>NO CUMPLE</v>
      </c>
      <c r="T1218" s="51" t="str">
        <f>IF(J1218&gt;NORMA!$P$11,"NO CUMPLE","CUMPLE")</f>
        <v>NO CUMPLE</v>
      </c>
      <c r="U1218" s="51" t="str">
        <f>IF(G1218&gt;NORMA!$P$12,"NO CUMPLE","CUMPLE")</f>
        <v>CUMPLE</v>
      </c>
      <c r="V1218" s="51" t="str">
        <f>IF(H1218&gt;NORMA!$P$13,"NO CUMPLE","CUMPLE")</f>
        <v>NO CUMPLE</v>
      </c>
      <c r="W1218" s="51" t="str">
        <f>IF(O1218&gt;NORMA!$P$14,"NO CUMPLE","CUMPLE")</f>
        <v>NO CUMPLE</v>
      </c>
      <c r="X1218" s="51" t="str">
        <f>IF(AND(N1218&gt;=NORMA!$Q$4, N1218&lt;=NORMA!$R$4),"CUMPLE","NO CUMPLE")</f>
        <v>CUMPLE</v>
      </c>
      <c r="Y1218" s="51" t="str">
        <f>IF(I1218&gt;NORMA!$P$16,"NO CUMPLE","CUMPLE")</f>
        <v>NO CUMPLE</v>
      </c>
      <c r="Z1218" s="51" t="str">
        <f>IF($M1218&lt;NORMA!$P$23,"NO CUMPLE","CUMPLE")</f>
        <v>CUMPLE</v>
      </c>
      <c r="AA1218" s="51" t="str">
        <f>IF($E1218&gt;NORMA!$P$24,"NO CUMPLE","CUMPLE")</f>
        <v>NO CUMPLE</v>
      </c>
      <c r="AB1218" s="51" t="str">
        <f>IF($F1218&gt;NORMA!$P$25,"NO CUMPLE","CUMPLE")</f>
        <v>NO CUMPLE</v>
      </c>
      <c r="AC1218" s="51" t="str">
        <f>IF($K1218&gt;NORMA!$P$26,"NO CUMPLE","CUMPLE")</f>
        <v>NO CUMPLE</v>
      </c>
      <c r="AD1218" s="51" t="str">
        <f>IF($J1218&gt;NORMA!$P$27,"NO CUMPLE","CUMPLE")</f>
        <v>NO CUMPLE</v>
      </c>
      <c r="AE1218" s="51" t="str">
        <f>IF($G1218&gt;NORMA!$P$28,"NO CUMPLE","CUMPLE")</f>
        <v>NO CUMPLE</v>
      </c>
      <c r="AF1218" s="51" t="str">
        <f>IF($H1218&gt;NORMA!$P$29,"NO CUMPLE","CUMPLE")</f>
        <v>NO CUMPLE</v>
      </c>
      <c r="AG1218" s="51" t="str">
        <f>IF($O1218&gt;NORMA!$P$30,"NO CUMPLE","CUMPLE")</f>
        <v>NO CUMPLE</v>
      </c>
      <c r="AH1218" s="51" t="str">
        <f>IF(AND($N1218&gt;=NORMA!$R$18, $N1218&lt;=NORMA!$S$18),"CUMPLE","NO CUMPLE")</f>
        <v>CUMPLE</v>
      </c>
      <c r="AI1218" s="51" t="str">
        <f>IF($I1218&gt;NORMA!$P$32,"NO CUMPLE","CUMPLE")</f>
        <v>NO CUMPLE</v>
      </c>
    </row>
    <row r="1219" spans="1:35" ht="14.25" customHeight="1" x14ac:dyDescent="0.35">
      <c r="A1219" s="213" t="s">
        <v>124</v>
      </c>
      <c r="B1219" s="217" t="s">
        <v>123</v>
      </c>
      <c r="C1219" s="240">
        <v>42017</v>
      </c>
      <c r="D1219" s="251">
        <v>0.5</v>
      </c>
      <c r="E1219" s="262">
        <v>322</v>
      </c>
      <c r="F1219" s="262">
        <v>643</v>
      </c>
      <c r="G1219" s="262">
        <v>244</v>
      </c>
      <c r="H1219" s="264">
        <v>64</v>
      </c>
      <c r="I1219" s="249">
        <v>11.43</v>
      </c>
      <c r="J1219" s="258">
        <v>12.69</v>
      </c>
      <c r="K1219" s="243">
        <v>102.527</v>
      </c>
      <c r="L1219" s="258">
        <v>1.0943579809999999</v>
      </c>
      <c r="M1219" s="243">
        <v>1.06</v>
      </c>
      <c r="N1219" s="243">
        <v>8.08</v>
      </c>
      <c r="O1219" s="244">
        <v>110000000</v>
      </c>
      <c r="P1219" s="51" t="str">
        <f>IF(M1219&lt;NORMA!$P$7,"NO CUMPLE","CUMPLE")</f>
        <v>CUMPLE</v>
      </c>
      <c r="Q1219" s="51" t="str">
        <f>IF(E1219&gt;NORMA!$P$8,"NO CUMPLE","CUMPLE")</f>
        <v>NO CUMPLE</v>
      </c>
      <c r="R1219" s="51" t="str">
        <f>IF(F1219&gt;NORMA!$P$9,"NO CUMPLE","CUMPLE")</f>
        <v>NO CUMPLE</v>
      </c>
      <c r="S1219" s="51" t="str">
        <f>IF(K1219&gt;NORMA!$P$10,"NO CUMPLE","CUMPLE")</f>
        <v>NO CUMPLE</v>
      </c>
      <c r="T1219" s="51" t="str">
        <f>IF(J1219&gt;NORMA!$P$11,"NO CUMPLE","CUMPLE")</f>
        <v>NO CUMPLE</v>
      </c>
      <c r="U1219" s="51" t="str">
        <f>IF(G1219&gt;NORMA!$P$12,"NO CUMPLE","CUMPLE")</f>
        <v>CUMPLE</v>
      </c>
      <c r="V1219" s="51" t="str">
        <f>IF(H1219&gt;NORMA!$P$13,"NO CUMPLE","CUMPLE")</f>
        <v>NO CUMPLE</v>
      </c>
      <c r="W1219" s="51" t="str">
        <f>IF(O1219&gt;NORMA!$P$14,"NO CUMPLE","CUMPLE")</f>
        <v>NO CUMPLE</v>
      </c>
      <c r="X1219" s="51" t="str">
        <f>IF(AND(N1219&gt;=NORMA!$Q$4, N1219&lt;=NORMA!$R$4),"CUMPLE","NO CUMPLE")</f>
        <v>CUMPLE</v>
      </c>
      <c r="Y1219" s="51" t="str">
        <f>IF(I1219&gt;NORMA!$P$16,"NO CUMPLE","CUMPLE")</f>
        <v>NO CUMPLE</v>
      </c>
      <c r="Z1219" s="51" t="str">
        <f>IF($M1219&lt;NORMA!$P$23,"NO CUMPLE","CUMPLE")</f>
        <v>CUMPLE</v>
      </c>
      <c r="AA1219" s="51" t="str">
        <f>IF($E1219&gt;NORMA!$P$24,"NO CUMPLE","CUMPLE")</f>
        <v>NO CUMPLE</v>
      </c>
      <c r="AB1219" s="51" t="str">
        <f>IF($F1219&gt;NORMA!$P$25,"NO CUMPLE","CUMPLE")</f>
        <v>NO CUMPLE</v>
      </c>
      <c r="AC1219" s="51" t="str">
        <f>IF($K1219&gt;NORMA!$P$26,"NO CUMPLE","CUMPLE")</f>
        <v>NO CUMPLE</v>
      </c>
      <c r="AD1219" s="51" t="str">
        <f>IF($J1219&gt;NORMA!$P$27,"NO CUMPLE","CUMPLE")</f>
        <v>NO CUMPLE</v>
      </c>
      <c r="AE1219" s="51" t="str">
        <f>IF($G1219&gt;NORMA!$P$28,"NO CUMPLE","CUMPLE")</f>
        <v>NO CUMPLE</v>
      </c>
      <c r="AF1219" s="51" t="str">
        <f>IF($H1219&gt;NORMA!$P$29,"NO CUMPLE","CUMPLE")</f>
        <v>NO CUMPLE</v>
      </c>
      <c r="AG1219" s="51" t="str">
        <f>IF($O1219&gt;NORMA!$P$30,"NO CUMPLE","CUMPLE")</f>
        <v>NO CUMPLE</v>
      </c>
      <c r="AH1219" s="51" t="str">
        <f>IF(AND($N1219&gt;=NORMA!$R$18, $N1219&lt;=NORMA!$S$18),"CUMPLE","NO CUMPLE")</f>
        <v>CUMPLE</v>
      </c>
      <c r="AI1219" s="51" t="str">
        <f>IF($I1219&gt;NORMA!$P$32,"NO CUMPLE","CUMPLE")</f>
        <v>NO CUMPLE</v>
      </c>
    </row>
    <row r="1220" spans="1:35" ht="14.25" customHeight="1" x14ac:dyDescent="0.35">
      <c r="A1220" s="213" t="s">
        <v>125</v>
      </c>
      <c r="B1220" s="217" t="s">
        <v>123</v>
      </c>
      <c r="C1220" s="240">
        <v>42017</v>
      </c>
      <c r="D1220" s="251">
        <v>0.33333333333333331</v>
      </c>
      <c r="E1220" s="262">
        <v>212</v>
      </c>
      <c r="F1220" s="262">
        <v>353</v>
      </c>
      <c r="G1220" s="262">
        <v>91</v>
      </c>
      <c r="H1220" s="264">
        <v>45</v>
      </c>
      <c r="I1220" s="249">
        <v>7.77</v>
      </c>
      <c r="J1220" s="258">
        <v>8.93</v>
      </c>
      <c r="K1220" s="243">
        <v>78.507000000000005</v>
      </c>
      <c r="L1220" s="258">
        <v>1.3775944</v>
      </c>
      <c r="M1220" s="243">
        <v>1.63</v>
      </c>
      <c r="N1220" s="243">
        <v>7.66</v>
      </c>
      <c r="O1220" s="244">
        <v>40000000</v>
      </c>
      <c r="P1220" s="51" t="str">
        <f>IF(M1220&lt;NORMA!$P$7,"NO CUMPLE","CUMPLE")</f>
        <v>CUMPLE</v>
      </c>
      <c r="Q1220" s="51" t="str">
        <f>IF(E1220&gt;NORMA!$P$8,"NO CUMPLE","CUMPLE")</f>
        <v>CUMPLE</v>
      </c>
      <c r="R1220" s="51" t="str">
        <f>IF(F1220&gt;NORMA!$P$9,"NO CUMPLE","CUMPLE")</f>
        <v>CUMPLE</v>
      </c>
      <c r="S1220" s="51" t="str">
        <f>IF(K1220&gt;NORMA!$P$10,"NO CUMPLE","CUMPLE")</f>
        <v>NO CUMPLE</v>
      </c>
      <c r="T1220" s="51" t="str">
        <f>IF(J1220&gt;NORMA!$P$11,"NO CUMPLE","CUMPLE")</f>
        <v>NO CUMPLE</v>
      </c>
      <c r="U1220" s="51" t="str">
        <f>IF(G1220&gt;NORMA!$P$12,"NO CUMPLE","CUMPLE")</f>
        <v>CUMPLE</v>
      </c>
      <c r="V1220" s="51" t="str">
        <f>IF(H1220&gt;NORMA!$P$13,"NO CUMPLE","CUMPLE")</f>
        <v>CUMPLE</v>
      </c>
      <c r="W1220" s="51" t="str">
        <f>IF(O1220&gt;NORMA!$P$14,"NO CUMPLE","CUMPLE")</f>
        <v>NO CUMPLE</v>
      </c>
      <c r="X1220" s="51" t="str">
        <f>IF(AND(N1220&gt;=NORMA!$Q$4, N1220&lt;=NORMA!$R$4),"CUMPLE","NO CUMPLE")</f>
        <v>CUMPLE</v>
      </c>
      <c r="Y1220" s="51" t="str">
        <f>IF(I1220&gt;NORMA!$P$16,"NO CUMPLE","CUMPLE")</f>
        <v>NO CUMPLE</v>
      </c>
      <c r="Z1220" s="51" t="str">
        <f>IF($M1220&lt;NORMA!$P$23,"NO CUMPLE","CUMPLE")</f>
        <v>CUMPLE</v>
      </c>
      <c r="AA1220" s="51" t="str">
        <f>IF($E1220&gt;NORMA!$P$24,"NO CUMPLE","CUMPLE")</f>
        <v>NO CUMPLE</v>
      </c>
      <c r="AB1220" s="51" t="str">
        <f>IF($F1220&gt;NORMA!$P$25,"NO CUMPLE","CUMPLE")</f>
        <v>NO CUMPLE</v>
      </c>
      <c r="AC1220" s="51" t="str">
        <f>IF($K1220&gt;NORMA!$P$26,"NO CUMPLE","CUMPLE")</f>
        <v>NO CUMPLE</v>
      </c>
      <c r="AD1220" s="51" t="str">
        <f>IF($J1220&gt;NORMA!$P$27,"NO CUMPLE","CUMPLE")</f>
        <v>NO CUMPLE</v>
      </c>
      <c r="AE1220" s="51" t="str">
        <f>IF($G1220&gt;NORMA!$P$28,"NO CUMPLE","CUMPLE")</f>
        <v>NO CUMPLE</v>
      </c>
      <c r="AF1220" s="51" t="str">
        <f>IF($H1220&gt;NORMA!$P$29,"NO CUMPLE","CUMPLE")</f>
        <v>NO CUMPLE</v>
      </c>
      <c r="AG1220" s="51" t="str">
        <f>IF($O1220&gt;NORMA!$P$30,"NO CUMPLE","CUMPLE")</f>
        <v>NO CUMPLE</v>
      </c>
      <c r="AH1220" s="51" t="str">
        <f>IF(AND($N1220&gt;=NORMA!$R$18, $N1220&lt;=NORMA!$S$18),"CUMPLE","NO CUMPLE")</f>
        <v>CUMPLE</v>
      </c>
      <c r="AI1220" s="51" t="str">
        <f>IF($I1220&gt;NORMA!$P$32,"NO CUMPLE","CUMPLE")</f>
        <v>NO CUMPLE</v>
      </c>
    </row>
    <row r="1221" spans="1:35" ht="14.25" customHeight="1" x14ac:dyDescent="0.35">
      <c r="A1221" s="213" t="s">
        <v>121</v>
      </c>
      <c r="B1221" s="272" t="s">
        <v>123</v>
      </c>
      <c r="C1221" s="240">
        <v>42027</v>
      </c>
      <c r="D1221" s="251">
        <v>0.41666666666666669</v>
      </c>
      <c r="E1221" s="262">
        <v>153</v>
      </c>
      <c r="F1221" s="262">
        <v>194</v>
      </c>
      <c r="G1221" s="262">
        <v>54</v>
      </c>
      <c r="H1221" s="264">
        <v>34</v>
      </c>
      <c r="I1221" s="249">
        <v>6.74</v>
      </c>
      <c r="J1221" s="258">
        <v>3.5</v>
      </c>
      <c r="K1221" s="243">
        <v>22.779</v>
      </c>
      <c r="L1221" s="258">
        <v>0.21936752000000001</v>
      </c>
      <c r="M1221" s="243">
        <v>0.19</v>
      </c>
      <c r="N1221" s="243">
        <v>7.11</v>
      </c>
      <c r="O1221" s="244">
        <v>20000000</v>
      </c>
      <c r="P1221" s="51" t="str">
        <f>IF(M1221&lt;NORMA!$P$7,"NO CUMPLE","CUMPLE")</f>
        <v>NO CUMPLE</v>
      </c>
      <c r="Q1221" s="51" t="str">
        <f>IF(E1221&gt;NORMA!$P$8,"NO CUMPLE","CUMPLE")</f>
        <v>CUMPLE</v>
      </c>
      <c r="R1221" s="51" t="str">
        <f>IF(F1221&gt;NORMA!$P$9,"NO CUMPLE","CUMPLE")</f>
        <v>CUMPLE</v>
      </c>
      <c r="S1221" s="51" t="str">
        <f>IF(K1221&gt;NORMA!$P$10,"NO CUMPLE","CUMPLE")</f>
        <v>CUMPLE</v>
      </c>
      <c r="T1221" s="51" t="str">
        <f>IF(J1221&gt;NORMA!$P$11,"NO CUMPLE","CUMPLE")</f>
        <v>CUMPLE</v>
      </c>
      <c r="U1221" s="51" t="str">
        <f>IF(G1221&gt;NORMA!$P$12,"NO CUMPLE","CUMPLE")</f>
        <v>CUMPLE</v>
      </c>
      <c r="V1221" s="51" t="str">
        <f>IF(H1221&gt;NORMA!$P$13,"NO CUMPLE","CUMPLE")</f>
        <v>CUMPLE</v>
      </c>
      <c r="W1221" s="51" t="str">
        <f>IF(O1221&gt;NORMA!$P$14,"NO CUMPLE","CUMPLE")</f>
        <v>NO CUMPLE</v>
      </c>
      <c r="X1221" s="51" t="str">
        <f>IF(AND(N1221&gt;=NORMA!$Q$4, N1221&lt;=NORMA!$R$4),"CUMPLE","NO CUMPLE")</f>
        <v>CUMPLE</v>
      </c>
      <c r="Y1221" s="51" t="str">
        <f>IF(I1221&gt;NORMA!$P$16,"NO CUMPLE","CUMPLE")</f>
        <v>NO CUMPLE</v>
      </c>
      <c r="Z1221" s="51" t="str">
        <f>IF($M1221&lt;NORMA!$P$23,"NO CUMPLE","CUMPLE")</f>
        <v>CUMPLE</v>
      </c>
      <c r="AA1221" s="51" t="str">
        <f>IF($E1221&gt;NORMA!$P$24,"NO CUMPLE","CUMPLE")</f>
        <v>NO CUMPLE</v>
      </c>
      <c r="AB1221" s="51" t="str">
        <f>IF($F1221&gt;NORMA!$P$25,"NO CUMPLE","CUMPLE")</f>
        <v>NO CUMPLE</v>
      </c>
      <c r="AC1221" s="51" t="str">
        <f>IF($K1221&gt;NORMA!$P$26,"NO CUMPLE","CUMPLE")</f>
        <v>NO CUMPLE</v>
      </c>
      <c r="AD1221" s="51" t="str">
        <f>IF($J1221&gt;NORMA!$P$27,"NO CUMPLE","CUMPLE")</f>
        <v>NO CUMPLE</v>
      </c>
      <c r="AE1221" s="51" t="str">
        <f>IF($G1221&gt;NORMA!$P$28,"NO CUMPLE","CUMPLE")</f>
        <v>CUMPLE</v>
      </c>
      <c r="AF1221" s="51" t="str">
        <f>IF($H1221&gt;NORMA!$P$29,"NO CUMPLE","CUMPLE")</f>
        <v>NO CUMPLE</v>
      </c>
      <c r="AG1221" s="51" t="str">
        <f>IF($O1221&gt;NORMA!$P$30,"NO CUMPLE","CUMPLE")</f>
        <v>NO CUMPLE</v>
      </c>
      <c r="AH1221" s="51" t="str">
        <f>IF(AND($N1221&gt;=NORMA!$R$18, $N1221&lt;=NORMA!$S$18),"CUMPLE","NO CUMPLE")</f>
        <v>CUMPLE</v>
      </c>
      <c r="AI1221" s="51" t="str">
        <f>IF($I1221&gt;NORMA!$P$32,"NO CUMPLE","CUMPLE")</f>
        <v>NO CUMPLE</v>
      </c>
    </row>
    <row r="1222" spans="1:35" ht="14.25" customHeight="1" x14ac:dyDescent="0.35">
      <c r="A1222" s="213" t="s">
        <v>122</v>
      </c>
      <c r="B1222" s="217" t="s">
        <v>123</v>
      </c>
      <c r="C1222" s="240">
        <v>42032</v>
      </c>
      <c r="D1222" s="251">
        <v>0.5</v>
      </c>
      <c r="E1222" s="262">
        <v>305</v>
      </c>
      <c r="F1222" s="262">
        <v>462</v>
      </c>
      <c r="G1222" s="262">
        <v>172</v>
      </c>
      <c r="H1222" s="264">
        <v>47</v>
      </c>
      <c r="I1222" s="249">
        <v>9.56</v>
      </c>
      <c r="J1222" s="258">
        <v>4.41</v>
      </c>
      <c r="K1222" s="243">
        <v>32.906999999999996</v>
      </c>
      <c r="L1222" s="258">
        <v>1.4221439</v>
      </c>
      <c r="M1222" s="243">
        <v>1.44</v>
      </c>
      <c r="N1222" s="243">
        <v>7.11</v>
      </c>
      <c r="O1222" s="244">
        <v>40000000</v>
      </c>
      <c r="P1222" s="51" t="str">
        <f>IF(M1222&lt;NORMA!$P$7,"NO CUMPLE","CUMPLE")</f>
        <v>CUMPLE</v>
      </c>
      <c r="Q1222" s="51" t="str">
        <f>IF(E1222&gt;NORMA!$P$8,"NO CUMPLE","CUMPLE")</f>
        <v>NO CUMPLE</v>
      </c>
      <c r="R1222" s="51" t="str">
        <f>IF(F1222&gt;NORMA!$P$9,"NO CUMPLE","CUMPLE")</f>
        <v>CUMPLE</v>
      </c>
      <c r="S1222" s="51" t="str">
        <f>IF(K1222&gt;NORMA!$P$10,"NO CUMPLE","CUMPLE")</f>
        <v>CUMPLE</v>
      </c>
      <c r="T1222" s="51" t="str">
        <f>IF(J1222&gt;NORMA!$P$11,"NO CUMPLE","CUMPLE")</f>
        <v>CUMPLE</v>
      </c>
      <c r="U1222" s="51" t="str">
        <f>IF(G1222&gt;NORMA!$P$12,"NO CUMPLE","CUMPLE")</f>
        <v>CUMPLE</v>
      </c>
      <c r="V1222" s="51" t="str">
        <f>IF(H1222&gt;NORMA!$P$13,"NO CUMPLE","CUMPLE")</f>
        <v>CUMPLE</v>
      </c>
      <c r="W1222" s="51" t="str">
        <f>IF(O1222&gt;NORMA!$P$14,"NO CUMPLE","CUMPLE")</f>
        <v>NO CUMPLE</v>
      </c>
      <c r="X1222" s="51" t="str">
        <f>IF(AND(N1222&gt;=NORMA!$Q$4, N1222&lt;=NORMA!$R$4),"CUMPLE","NO CUMPLE")</f>
        <v>CUMPLE</v>
      </c>
      <c r="Y1222" s="51" t="str">
        <f>IF(I1222&gt;NORMA!$P$16,"NO CUMPLE","CUMPLE")</f>
        <v>NO CUMPLE</v>
      </c>
      <c r="Z1222" s="51" t="str">
        <f>IF($M1222&lt;NORMA!$P$23,"NO CUMPLE","CUMPLE")</f>
        <v>CUMPLE</v>
      </c>
      <c r="AA1222" s="51" t="str">
        <f>IF($E1222&gt;NORMA!$P$24,"NO CUMPLE","CUMPLE")</f>
        <v>NO CUMPLE</v>
      </c>
      <c r="AB1222" s="51" t="str">
        <f>IF($F1222&gt;NORMA!$P$25,"NO CUMPLE","CUMPLE")</f>
        <v>NO CUMPLE</v>
      </c>
      <c r="AC1222" s="51" t="str">
        <f>IF($K1222&gt;NORMA!$P$26,"NO CUMPLE","CUMPLE")</f>
        <v>NO CUMPLE</v>
      </c>
      <c r="AD1222" s="51" t="str">
        <f>IF($J1222&gt;NORMA!$P$27,"NO CUMPLE","CUMPLE")</f>
        <v>NO CUMPLE</v>
      </c>
      <c r="AE1222" s="51" t="str">
        <f>IF($G1222&gt;NORMA!$P$28,"NO CUMPLE","CUMPLE")</f>
        <v>NO CUMPLE</v>
      </c>
      <c r="AF1222" s="51" t="str">
        <f>IF($H1222&gt;NORMA!$P$29,"NO CUMPLE","CUMPLE")</f>
        <v>NO CUMPLE</v>
      </c>
      <c r="AG1222" s="51" t="str">
        <f>IF($O1222&gt;NORMA!$P$30,"NO CUMPLE","CUMPLE")</f>
        <v>NO CUMPLE</v>
      </c>
      <c r="AH1222" s="51" t="str">
        <f>IF(AND($N1222&gt;=NORMA!$R$18, $N1222&lt;=NORMA!$S$18),"CUMPLE","NO CUMPLE")</f>
        <v>CUMPLE</v>
      </c>
      <c r="AI1222" s="51" t="str">
        <f>IF($I1222&gt;NORMA!$P$32,"NO CUMPLE","CUMPLE")</f>
        <v>NO CUMPLE</v>
      </c>
    </row>
    <row r="1223" spans="1:35" ht="14.25" customHeight="1" x14ac:dyDescent="0.35">
      <c r="A1223" s="213" t="s">
        <v>125</v>
      </c>
      <c r="B1223" s="217" t="s">
        <v>123</v>
      </c>
      <c r="C1223" s="240">
        <v>42033</v>
      </c>
      <c r="D1223" s="251">
        <v>0.66666666666666663</v>
      </c>
      <c r="E1223" s="262">
        <v>224</v>
      </c>
      <c r="F1223" s="262">
        <v>482</v>
      </c>
      <c r="G1223" s="262">
        <v>356</v>
      </c>
      <c r="H1223" s="264">
        <v>140</v>
      </c>
      <c r="I1223" s="249">
        <v>9.9600000000000009</v>
      </c>
      <c r="J1223" s="258">
        <v>9.44</v>
      </c>
      <c r="K1223" s="243">
        <v>35.746000000000002</v>
      </c>
      <c r="L1223" s="258">
        <v>1.908571375</v>
      </c>
      <c r="M1223" s="259" t="s">
        <v>61</v>
      </c>
      <c r="N1223" s="243">
        <v>8.11</v>
      </c>
      <c r="O1223" s="244">
        <v>70000000</v>
      </c>
      <c r="P1223" s="51" t="str">
        <f>IF(M1223&lt;NORMA!$P$7,"NO CUMPLE","CUMPLE")</f>
        <v>CUMPLE</v>
      </c>
      <c r="Q1223" s="51" t="str">
        <f>IF(E1223&gt;NORMA!$P$8,"NO CUMPLE","CUMPLE")</f>
        <v>CUMPLE</v>
      </c>
      <c r="R1223" s="51" t="str">
        <f>IF(F1223&gt;NORMA!$P$9,"NO CUMPLE","CUMPLE")</f>
        <v>CUMPLE</v>
      </c>
      <c r="S1223" s="51" t="str">
        <f>IF(K1223&gt;NORMA!$P$10,"NO CUMPLE","CUMPLE")</f>
        <v>CUMPLE</v>
      </c>
      <c r="T1223" s="51" t="str">
        <f>IF(J1223&gt;NORMA!$P$11,"NO CUMPLE","CUMPLE")</f>
        <v>NO CUMPLE</v>
      </c>
      <c r="U1223" s="51" t="str">
        <f>IF(G1223&gt;NORMA!$P$12,"NO CUMPLE","CUMPLE")</f>
        <v>NO CUMPLE</v>
      </c>
      <c r="V1223" s="51" t="str">
        <f>IF(H1223&gt;NORMA!$P$13,"NO CUMPLE","CUMPLE")</f>
        <v>NO CUMPLE</v>
      </c>
      <c r="W1223" s="51" t="str">
        <f>IF(O1223&gt;NORMA!$P$14,"NO CUMPLE","CUMPLE")</f>
        <v>NO CUMPLE</v>
      </c>
      <c r="X1223" s="51" t="str">
        <f>IF(AND(N1223&gt;=NORMA!$Q$4, N1223&lt;=NORMA!$R$4),"CUMPLE","NO CUMPLE")</f>
        <v>CUMPLE</v>
      </c>
      <c r="Y1223" s="51" t="str">
        <f>IF(I1223&gt;NORMA!$P$16,"NO CUMPLE","CUMPLE")</f>
        <v>NO CUMPLE</v>
      </c>
      <c r="Z1223" s="51" t="str">
        <f>IF($M1223&lt;NORMA!$P$23,"NO CUMPLE","CUMPLE")</f>
        <v>CUMPLE</v>
      </c>
      <c r="AA1223" s="51" t="str">
        <f>IF($E1223&gt;NORMA!$P$24,"NO CUMPLE","CUMPLE")</f>
        <v>NO CUMPLE</v>
      </c>
      <c r="AB1223" s="51" t="str">
        <f>IF($F1223&gt;NORMA!$P$25,"NO CUMPLE","CUMPLE")</f>
        <v>NO CUMPLE</v>
      </c>
      <c r="AC1223" s="51" t="str">
        <f>IF($K1223&gt;NORMA!$P$26,"NO CUMPLE","CUMPLE")</f>
        <v>NO CUMPLE</v>
      </c>
      <c r="AD1223" s="51" t="str">
        <f>IF($J1223&gt;NORMA!$P$27,"NO CUMPLE","CUMPLE")</f>
        <v>NO CUMPLE</v>
      </c>
      <c r="AE1223" s="51" t="str">
        <f>IF($G1223&gt;NORMA!$P$28,"NO CUMPLE","CUMPLE")</f>
        <v>NO CUMPLE</v>
      </c>
      <c r="AF1223" s="51" t="str">
        <f>IF($H1223&gt;NORMA!$P$29,"NO CUMPLE","CUMPLE")</f>
        <v>NO CUMPLE</v>
      </c>
      <c r="AG1223" s="51" t="str">
        <f>IF($O1223&gt;NORMA!$P$30,"NO CUMPLE","CUMPLE")</f>
        <v>NO CUMPLE</v>
      </c>
      <c r="AH1223" s="51" t="str">
        <f>IF(AND($N1223&gt;=NORMA!$R$18, $N1223&lt;=NORMA!$S$18),"CUMPLE","NO CUMPLE")</f>
        <v>CUMPLE</v>
      </c>
      <c r="AI1223" s="51" t="str">
        <f>IF($I1223&gt;NORMA!$P$32,"NO CUMPLE","CUMPLE")</f>
        <v>NO CUMPLE</v>
      </c>
    </row>
    <row r="1224" spans="1:35" ht="14.25" customHeight="1" x14ac:dyDescent="0.35">
      <c r="A1224" s="213" t="s">
        <v>121</v>
      </c>
      <c r="B1224" s="272" t="s">
        <v>123</v>
      </c>
      <c r="C1224" s="240">
        <v>42035</v>
      </c>
      <c r="D1224" s="251">
        <v>0.33333333333333331</v>
      </c>
      <c r="E1224" s="262">
        <v>82</v>
      </c>
      <c r="F1224" s="262">
        <v>142</v>
      </c>
      <c r="G1224" s="262">
        <v>56</v>
      </c>
      <c r="H1224" s="264">
        <v>26</v>
      </c>
      <c r="I1224" s="249">
        <v>6.16</v>
      </c>
      <c r="J1224" s="258">
        <v>4.78</v>
      </c>
      <c r="K1224" s="243">
        <v>43.506999999999998</v>
      </c>
      <c r="L1224" s="258">
        <v>0.67810945</v>
      </c>
      <c r="M1224" s="243">
        <v>0.2</v>
      </c>
      <c r="N1224" s="243">
        <v>7.51</v>
      </c>
      <c r="O1224" s="244">
        <v>34000000</v>
      </c>
      <c r="P1224" s="51" t="str">
        <f>IF(M1224&lt;NORMA!$P$7,"NO CUMPLE","CUMPLE")</f>
        <v>NO CUMPLE</v>
      </c>
      <c r="Q1224" s="51" t="str">
        <f>IF(E1224&gt;NORMA!$P$8,"NO CUMPLE","CUMPLE")</f>
        <v>CUMPLE</v>
      </c>
      <c r="R1224" s="51" t="str">
        <f>IF(F1224&gt;NORMA!$P$9,"NO CUMPLE","CUMPLE")</f>
        <v>CUMPLE</v>
      </c>
      <c r="S1224" s="51" t="str">
        <f>IF(K1224&gt;NORMA!$P$10,"NO CUMPLE","CUMPLE")</f>
        <v>CUMPLE</v>
      </c>
      <c r="T1224" s="51" t="str">
        <f>IF(J1224&gt;NORMA!$P$11,"NO CUMPLE","CUMPLE")</f>
        <v>CUMPLE</v>
      </c>
      <c r="U1224" s="51" t="str">
        <f>IF(G1224&gt;NORMA!$P$12,"NO CUMPLE","CUMPLE")</f>
        <v>CUMPLE</v>
      </c>
      <c r="V1224" s="51" t="str">
        <f>IF(H1224&gt;NORMA!$P$13,"NO CUMPLE","CUMPLE")</f>
        <v>CUMPLE</v>
      </c>
      <c r="W1224" s="51" t="str">
        <f>IF(O1224&gt;NORMA!$P$14,"NO CUMPLE","CUMPLE")</f>
        <v>NO CUMPLE</v>
      </c>
      <c r="X1224" s="51" t="str">
        <f>IF(AND(N1224&gt;=NORMA!$Q$4, N1224&lt;=NORMA!$R$4),"CUMPLE","NO CUMPLE")</f>
        <v>CUMPLE</v>
      </c>
      <c r="Y1224" s="51" t="str">
        <f>IF(I1224&gt;NORMA!$P$16,"NO CUMPLE","CUMPLE")</f>
        <v>NO CUMPLE</v>
      </c>
      <c r="Z1224" s="51" t="str">
        <f>IF($M1224&lt;NORMA!$P$23,"NO CUMPLE","CUMPLE")</f>
        <v>CUMPLE</v>
      </c>
      <c r="AA1224" s="51" t="str">
        <f>IF($E1224&gt;NORMA!$P$24,"NO CUMPLE","CUMPLE")</f>
        <v>NO CUMPLE</v>
      </c>
      <c r="AB1224" s="51" t="str">
        <f>IF($F1224&gt;NORMA!$P$25,"NO CUMPLE","CUMPLE")</f>
        <v>NO CUMPLE</v>
      </c>
      <c r="AC1224" s="51" t="str">
        <f>IF($K1224&gt;NORMA!$P$26,"NO CUMPLE","CUMPLE")</f>
        <v>NO CUMPLE</v>
      </c>
      <c r="AD1224" s="51" t="str">
        <f>IF($J1224&gt;NORMA!$P$27,"NO CUMPLE","CUMPLE")</f>
        <v>NO CUMPLE</v>
      </c>
      <c r="AE1224" s="51" t="str">
        <f>IF($G1224&gt;NORMA!$P$28,"NO CUMPLE","CUMPLE")</f>
        <v>CUMPLE</v>
      </c>
      <c r="AF1224" s="51" t="str">
        <f>IF($H1224&gt;NORMA!$P$29,"NO CUMPLE","CUMPLE")</f>
        <v>NO CUMPLE</v>
      </c>
      <c r="AG1224" s="51" t="str">
        <f>IF($O1224&gt;NORMA!$P$30,"NO CUMPLE","CUMPLE")</f>
        <v>NO CUMPLE</v>
      </c>
      <c r="AH1224" s="51" t="str">
        <f>IF(AND($N1224&gt;=NORMA!$R$18, $N1224&lt;=NORMA!$S$18),"CUMPLE","NO CUMPLE")</f>
        <v>CUMPLE</v>
      </c>
      <c r="AI1224" s="51" t="str">
        <f>IF($I1224&gt;NORMA!$P$32,"NO CUMPLE","CUMPLE")</f>
        <v>NO CUMPLE</v>
      </c>
    </row>
    <row r="1225" spans="1:35" ht="14.25" customHeight="1" x14ac:dyDescent="0.35">
      <c r="A1225" s="213" t="s">
        <v>124</v>
      </c>
      <c r="B1225" s="217" t="s">
        <v>123</v>
      </c>
      <c r="C1225" s="240">
        <v>42035</v>
      </c>
      <c r="D1225" s="251">
        <v>0.33333333333333331</v>
      </c>
      <c r="E1225" s="262">
        <v>249</v>
      </c>
      <c r="F1225" s="262">
        <v>332</v>
      </c>
      <c r="G1225" s="262">
        <v>133</v>
      </c>
      <c r="H1225" s="264">
        <v>194</v>
      </c>
      <c r="I1225" s="249">
        <v>6.93</v>
      </c>
      <c r="J1225" s="258">
        <v>9.15</v>
      </c>
      <c r="K1225" s="243">
        <v>71.206999999999994</v>
      </c>
      <c r="L1225" s="258">
        <v>0.67697903800000003</v>
      </c>
      <c r="M1225" s="243">
        <v>0.01</v>
      </c>
      <c r="N1225" s="243">
        <v>7.66</v>
      </c>
      <c r="O1225" s="244">
        <v>14000000</v>
      </c>
      <c r="P1225" s="51" t="str">
        <f>IF(M1225&lt;NORMA!$P$7,"NO CUMPLE","CUMPLE")</f>
        <v>NO CUMPLE</v>
      </c>
      <c r="Q1225" s="51" t="str">
        <f>IF(E1225&gt;NORMA!$P$8,"NO CUMPLE","CUMPLE")</f>
        <v>CUMPLE</v>
      </c>
      <c r="R1225" s="51" t="str">
        <f>IF(F1225&gt;NORMA!$P$9,"NO CUMPLE","CUMPLE")</f>
        <v>CUMPLE</v>
      </c>
      <c r="S1225" s="51" t="str">
        <f>IF(K1225&gt;NORMA!$P$10,"NO CUMPLE","CUMPLE")</f>
        <v>NO CUMPLE</v>
      </c>
      <c r="T1225" s="51" t="str">
        <f>IF(J1225&gt;NORMA!$P$11,"NO CUMPLE","CUMPLE")</f>
        <v>NO CUMPLE</v>
      </c>
      <c r="U1225" s="51" t="str">
        <f>IF(G1225&gt;NORMA!$P$12,"NO CUMPLE","CUMPLE")</f>
        <v>CUMPLE</v>
      </c>
      <c r="V1225" s="51" t="str">
        <f>IF(H1225&gt;NORMA!$P$13,"NO CUMPLE","CUMPLE")</f>
        <v>NO CUMPLE</v>
      </c>
      <c r="W1225" s="51" t="str">
        <f>IF(O1225&gt;NORMA!$P$14,"NO CUMPLE","CUMPLE")</f>
        <v>NO CUMPLE</v>
      </c>
      <c r="X1225" s="51" t="str">
        <f>IF(AND(N1225&gt;=NORMA!$Q$4, N1225&lt;=NORMA!$R$4),"CUMPLE","NO CUMPLE")</f>
        <v>CUMPLE</v>
      </c>
      <c r="Y1225" s="51" t="str">
        <f>IF(I1225&gt;NORMA!$P$16,"NO CUMPLE","CUMPLE")</f>
        <v>NO CUMPLE</v>
      </c>
      <c r="Z1225" s="51" t="str">
        <f>IF($M1225&lt;NORMA!$P$23,"NO CUMPLE","CUMPLE")</f>
        <v>NO CUMPLE</v>
      </c>
      <c r="AA1225" s="51" t="str">
        <f>IF($E1225&gt;NORMA!$P$24,"NO CUMPLE","CUMPLE")</f>
        <v>NO CUMPLE</v>
      </c>
      <c r="AB1225" s="51" t="str">
        <f>IF($F1225&gt;NORMA!$P$25,"NO CUMPLE","CUMPLE")</f>
        <v>NO CUMPLE</v>
      </c>
      <c r="AC1225" s="51" t="str">
        <f>IF($K1225&gt;NORMA!$P$26,"NO CUMPLE","CUMPLE")</f>
        <v>NO CUMPLE</v>
      </c>
      <c r="AD1225" s="51" t="str">
        <f>IF($J1225&gt;NORMA!$P$27,"NO CUMPLE","CUMPLE")</f>
        <v>NO CUMPLE</v>
      </c>
      <c r="AE1225" s="51" t="str">
        <f>IF($G1225&gt;NORMA!$P$28,"NO CUMPLE","CUMPLE")</f>
        <v>NO CUMPLE</v>
      </c>
      <c r="AF1225" s="51" t="str">
        <f>IF($H1225&gt;NORMA!$P$29,"NO CUMPLE","CUMPLE")</f>
        <v>NO CUMPLE</v>
      </c>
      <c r="AG1225" s="51" t="str">
        <f>IF($O1225&gt;NORMA!$P$30,"NO CUMPLE","CUMPLE")</f>
        <v>NO CUMPLE</v>
      </c>
      <c r="AH1225" s="51" t="str">
        <f>IF(AND($N1225&gt;=NORMA!$R$18, $N1225&lt;=NORMA!$S$18),"CUMPLE","NO CUMPLE")</f>
        <v>CUMPLE</v>
      </c>
      <c r="AI1225" s="51" t="str">
        <f>IF($I1225&gt;NORMA!$P$32,"NO CUMPLE","CUMPLE")</f>
        <v>NO CUMPLE</v>
      </c>
    </row>
    <row r="1226" spans="1:35" ht="14.25" customHeight="1" x14ac:dyDescent="0.35">
      <c r="A1226" s="213" t="s">
        <v>121</v>
      </c>
      <c r="B1226" s="272" t="s">
        <v>123</v>
      </c>
      <c r="C1226" s="240">
        <v>42038</v>
      </c>
      <c r="D1226" s="251">
        <v>0.58333333333333337</v>
      </c>
      <c r="E1226" s="262">
        <v>39</v>
      </c>
      <c r="F1226" s="262">
        <v>62</v>
      </c>
      <c r="G1226" s="262">
        <v>85</v>
      </c>
      <c r="H1226" s="264">
        <v>26</v>
      </c>
      <c r="I1226" s="249">
        <v>7.33</v>
      </c>
      <c r="J1226" s="258">
        <v>3.99</v>
      </c>
      <c r="K1226" s="243">
        <v>11.307</v>
      </c>
      <c r="L1226" s="258">
        <v>0.69734211499999998</v>
      </c>
      <c r="M1226" s="243">
        <v>0.32</v>
      </c>
      <c r="N1226" s="243">
        <v>7.27</v>
      </c>
      <c r="O1226" s="244">
        <v>63000000</v>
      </c>
      <c r="P1226" s="51" t="str">
        <f>IF(M1226&lt;NORMA!$P$7,"NO CUMPLE","CUMPLE")</f>
        <v>NO CUMPLE</v>
      </c>
      <c r="Q1226" s="51" t="str">
        <f>IF(E1226&gt;NORMA!$P$8,"NO CUMPLE","CUMPLE")</f>
        <v>CUMPLE</v>
      </c>
      <c r="R1226" s="51" t="str">
        <f>IF(F1226&gt;NORMA!$P$9,"NO CUMPLE","CUMPLE")</f>
        <v>CUMPLE</v>
      </c>
      <c r="S1226" s="51" t="str">
        <f>IF(K1226&gt;NORMA!$P$10,"NO CUMPLE","CUMPLE")</f>
        <v>CUMPLE</v>
      </c>
      <c r="T1226" s="51" t="str">
        <f>IF(J1226&gt;NORMA!$P$11,"NO CUMPLE","CUMPLE")</f>
        <v>CUMPLE</v>
      </c>
      <c r="U1226" s="51" t="str">
        <f>IF(G1226&gt;NORMA!$P$12,"NO CUMPLE","CUMPLE")</f>
        <v>CUMPLE</v>
      </c>
      <c r="V1226" s="51" t="str">
        <f>IF(H1226&gt;NORMA!$P$13,"NO CUMPLE","CUMPLE")</f>
        <v>CUMPLE</v>
      </c>
      <c r="W1226" s="51" t="str">
        <f>IF(O1226&gt;NORMA!$P$14,"NO CUMPLE","CUMPLE")</f>
        <v>NO CUMPLE</v>
      </c>
      <c r="X1226" s="51" t="str">
        <f>IF(AND(N1226&gt;=NORMA!$Q$4, N1226&lt;=NORMA!$R$4),"CUMPLE","NO CUMPLE")</f>
        <v>CUMPLE</v>
      </c>
      <c r="Y1226" s="51" t="str">
        <f>IF(I1226&gt;NORMA!$P$16,"NO CUMPLE","CUMPLE")</f>
        <v>NO CUMPLE</v>
      </c>
      <c r="Z1226" s="51" t="str">
        <f>IF($M1226&lt;NORMA!$P$23,"NO CUMPLE","CUMPLE")</f>
        <v>CUMPLE</v>
      </c>
      <c r="AA1226" s="51" t="str">
        <f>IF($E1226&gt;NORMA!$P$24,"NO CUMPLE","CUMPLE")</f>
        <v>NO CUMPLE</v>
      </c>
      <c r="AB1226" s="51" t="str">
        <f>IF($F1226&gt;NORMA!$P$25,"NO CUMPLE","CUMPLE")</f>
        <v>NO CUMPLE</v>
      </c>
      <c r="AC1226" s="51" t="str">
        <f>IF($K1226&gt;NORMA!$P$26,"NO CUMPLE","CUMPLE")</f>
        <v>NO CUMPLE</v>
      </c>
      <c r="AD1226" s="51" t="str">
        <f>IF($J1226&gt;NORMA!$P$27,"NO CUMPLE","CUMPLE")</f>
        <v>NO CUMPLE</v>
      </c>
      <c r="AE1226" s="51" t="str">
        <f>IF($G1226&gt;NORMA!$P$28,"NO CUMPLE","CUMPLE")</f>
        <v>NO CUMPLE</v>
      </c>
      <c r="AF1226" s="51" t="str">
        <f>IF($H1226&gt;NORMA!$P$29,"NO CUMPLE","CUMPLE")</f>
        <v>NO CUMPLE</v>
      </c>
      <c r="AG1226" s="51" t="str">
        <f>IF($O1226&gt;NORMA!$P$30,"NO CUMPLE","CUMPLE")</f>
        <v>NO CUMPLE</v>
      </c>
      <c r="AH1226" s="51" t="str">
        <f>IF(AND($N1226&gt;=NORMA!$R$18, $N1226&lt;=NORMA!$S$18),"CUMPLE","NO CUMPLE")</f>
        <v>CUMPLE</v>
      </c>
      <c r="AI1226" s="51" t="str">
        <f>IF($I1226&gt;NORMA!$P$32,"NO CUMPLE","CUMPLE")</f>
        <v>NO CUMPLE</v>
      </c>
    </row>
    <row r="1227" spans="1:35" ht="14.25" customHeight="1" x14ac:dyDescent="0.35">
      <c r="A1227" s="213" t="s">
        <v>124</v>
      </c>
      <c r="B1227" s="217" t="s">
        <v>123</v>
      </c>
      <c r="C1227" s="240">
        <v>42039</v>
      </c>
      <c r="D1227" s="251">
        <v>0.41666666666666669</v>
      </c>
      <c r="E1227" s="262">
        <v>424</v>
      </c>
      <c r="F1227" s="262">
        <v>842</v>
      </c>
      <c r="G1227" s="262">
        <v>268</v>
      </c>
      <c r="H1227" s="264">
        <v>221</v>
      </c>
      <c r="I1227" s="249">
        <v>7.55</v>
      </c>
      <c r="J1227" s="258">
        <v>11.53</v>
      </c>
      <c r="K1227" s="243">
        <v>60.606999999999999</v>
      </c>
      <c r="L1227" s="258">
        <v>2.3422364</v>
      </c>
      <c r="M1227" s="243">
        <v>0.24</v>
      </c>
      <c r="N1227" s="243">
        <v>8.11</v>
      </c>
      <c r="O1227" s="244">
        <v>48000000</v>
      </c>
      <c r="P1227" s="51" t="str">
        <f>IF(M1227&lt;NORMA!$P$7,"NO CUMPLE","CUMPLE")</f>
        <v>NO CUMPLE</v>
      </c>
      <c r="Q1227" s="51" t="str">
        <f>IF(E1227&gt;NORMA!$P$8,"NO CUMPLE","CUMPLE")</f>
        <v>NO CUMPLE</v>
      </c>
      <c r="R1227" s="51" t="str">
        <f>IF(F1227&gt;NORMA!$P$9,"NO CUMPLE","CUMPLE")</f>
        <v>NO CUMPLE</v>
      </c>
      <c r="S1227" s="51" t="str">
        <f>IF(K1227&gt;NORMA!$P$10,"NO CUMPLE","CUMPLE")</f>
        <v>NO CUMPLE</v>
      </c>
      <c r="T1227" s="51" t="str">
        <f>IF(J1227&gt;NORMA!$P$11,"NO CUMPLE","CUMPLE")</f>
        <v>NO CUMPLE</v>
      </c>
      <c r="U1227" s="51" t="str">
        <f>IF(G1227&gt;NORMA!$P$12,"NO CUMPLE","CUMPLE")</f>
        <v>CUMPLE</v>
      </c>
      <c r="V1227" s="51" t="str">
        <f>IF(H1227&gt;NORMA!$P$13,"NO CUMPLE","CUMPLE")</f>
        <v>NO CUMPLE</v>
      </c>
      <c r="W1227" s="51" t="str">
        <f>IF(O1227&gt;NORMA!$P$14,"NO CUMPLE","CUMPLE")</f>
        <v>NO CUMPLE</v>
      </c>
      <c r="X1227" s="51" t="str">
        <f>IF(AND(N1227&gt;=NORMA!$Q$4, N1227&lt;=NORMA!$R$4),"CUMPLE","NO CUMPLE")</f>
        <v>CUMPLE</v>
      </c>
      <c r="Y1227" s="51" t="str">
        <f>IF(I1227&gt;NORMA!$P$16,"NO CUMPLE","CUMPLE")</f>
        <v>NO CUMPLE</v>
      </c>
      <c r="Z1227" s="51" t="str">
        <f>IF($M1227&lt;NORMA!$P$23,"NO CUMPLE","CUMPLE")</f>
        <v>CUMPLE</v>
      </c>
      <c r="AA1227" s="51" t="str">
        <f>IF($E1227&gt;NORMA!$P$24,"NO CUMPLE","CUMPLE")</f>
        <v>NO CUMPLE</v>
      </c>
      <c r="AB1227" s="51" t="str">
        <f>IF($F1227&gt;NORMA!$P$25,"NO CUMPLE","CUMPLE")</f>
        <v>NO CUMPLE</v>
      </c>
      <c r="AC1227" s="51" t="str">
        <f>IF($K1227&gt;NORMA!$P$26,"NO CUMPLE","CUMPLE")</f>
        <v>NO CUMPLE</v>
      </c>
      <c r="AD1227" s="51" t="str">
        <f>IF($J1227&gt;NORMA!$P$27,"NO CUMPLE","CUMPLE")</f>
        <v>NO CUMPLE</v>
      </c>
      <c r="AE1227" s="51" t="str">
        <f>IF($G1227&gt;NORMA!$P$28,"NO CUMPLE","CUMPLE")</f>
        <v>NO CUMPLE</v>
      </c>
      <c r="AF1227" s="51" t="str">
        <f>IF($H1227&gt;NORMA!$P$29,"NO CUMPLE","CUMPLE")</f>
        <v>NO CUMPLE</v>
      </c>
      <c r="AG1227" s="51" t="str">
        <f>IF($O1227&gt;NORMA!$P$30,"NO CUMPLE","CUMPLE")</f>
        <v>NO CUMPLE</v>
      </c>
      <c r="AH1227" s="51" t="str">
        <f>IF(AND($N1227&gt;=NORMA!$R$18, $N1227&lt;=NORMA!$S$18),"CUMPLE","NO CUMPLE")</f>
        <v>CUMPLE</v>
      </c>
      <c r="AI1227" s="51" t="str">
        <f>IF($I1227&gt;NORMA!$P$32,"NO CUMPLE","CUMPLE")</f>
        <v>NO CUMPLE</v>
      </c>
    </row>
    <row r="1228" spans="1:35" ht="14.25" customHeight="1" x14ac:dyDescent="0.35">
      <c r="A1228" s="213" t="s">
        <v>122</v>
      </c>
      <c r="B1228" s="217" t="s">
        <v>123</v>
      </c>
      <c r="C1228" s="240">
        <v>42039</v>
      </c>
      <c r="D1228" s="251">
        <v>0.25</v>
      </c>
      <c r="E1228" s="262">
        <v>319</v>
      </c>
      <c r="F1228" s="262">
        <v>547</v>
      </c>
      <c r="G1228" s="262">
        <v>177</v>
      </c>
      <c r="H1228" s="264">
        <v>93</v>
      </c>
      <c r="I1228" s="249">
        <v>12.92</v>
      </c>
      <c r="J1228" s="258">
        <v>9.26</v>
      </c>
      <c r="K1228" s="243">
        <v>75.106999999999999</v>
      </c>
      <c r="L1228" s="258">
        <v>4.5730644580000002</v>
      </c>
      <c r="M1228" s="243">
        <v>0.78</v>
      </c>
      <c r="N1228" s="243">
        <v>7.16</v>
      </c>
      <c r="O1228" s="244">
        <v>38000000</v>
      </c>
      <c r="P1228" s="51" t="str">
        <f>IF(M1228&lt;NORMA!$P$7,"NO CUMPLE","CUMPLE")</f>
        <v>CUMPLE</v>
      </c>
      <c r="Q1228" s="51" t="str">
        <f>IF(E1228&gt;NORMA!$P$8,"NO CUMPLE","CUMPLE")</f>
        <v>NO CUMPLE</v>
      </c>
      <c r="R1228" s="51" t="str">
        <f>IF(F1228&gt;NORMA!$P$9,"NO CUMPLE","CUMPLE")</f>
        <v>NO CUMPLE</v>
      </c>
      <c r="S1228" s="51" t="str">
        <f>IF(K1228&gt;NORMA!$P$10,"NO CUMPLE","CUMPLE")</f>
        <v>NO CUMPLE</v>
      </c>
      <c r="T1228" s="51" t="str">
        <f>IF(J1228&gt;NORMA!$P$11,"NO CUMPLE","CUMPLE")</f>
        <v>NO CUMPLE</v>
      </c>
      <c r="U1228" s="51" t="str">
        <f>IF(G1228&gt;NORMA!$P$12,"NO CUMPLE","CUMPLE")</f>
        <v>CUMPLE</v>
      </c>
      <c r="V1228" s="51" t="str">
        <f>IF(H1228&gt;NORMA!$P$13,"NO CUMPLE","CUMPLE")</f>
        <v>NO CUMPLE</v>
      </c>
      <c r="W1228" s="51" t="str">
        <f>IF(O1228&gt;NORMA!$P$14,"NO CUMPLE","CUMPLE")</f>
        <v>NO CUMPLE</v>
      </c>
      <c r="X1228" s="51" t="str">
        <f>IF(AND(N1228&gt;=NORMA!$Q$4, N1228&lt;=NORMA!$R$4),"CUMPLE","NO CUMPLE")</f>
        <v>CUMPLE</v>
      </c>
      <c r="Y1228" s="51" t="str">
        <f>IF(I1228&gt;NORMA!$P$16,"NO CUMPLE","CUMPLE")</f>
        <v>NO CUMPLE</v>
      </c>
      <c r="Z1228" s="51" t="str">
        <f>IF($M1228&lt;NORMA!$P$23,"NO CUMPLE","CUMPLE")</f>
        <v>CUMPLE</v>
      </c>
      <c r="AA1228" s="51" t="str">
        <f>IF($E1228&gt;NORMA!$P$24,"NO CUMPLE","CUMPLE")</f>
        <v>NO CUMPLE</v>
      </c>
      <c r="AB1228" s="51" t="str">
        <f>IF($F1228&gt;NORMA!$P$25,"NO CUMPLE","CUMPLE")</f>
        <v>NO CUMPLE</v>
      </c>
      <c r="AC1228" s="51" t="str">
        <f>IF($K1228&gt;NORMA!$P$26,"NO CUMPLE","CUMPLE")</f>
        <v>NO CUMPLE</v>
      </c>
      <c r="AD1228" s="51" t="str">
        <f>IF($J1228&gt;NORMA!$P$27,"NO CUMPLE","CUMPLE")</f>
        <v>NO CUMPLE</v>
      </c>
      <c r="AE1228" s="51" t="str">
        <f>IF($G1228&gt;NORMA!$P$28,"NO CUMPLE","CUMPLE")</f>
        <v>NO CUMPLE</v>
      </c>
      <c r="AF1228" s="51" t="str">
        <f>IF($H1228&gt;NORMA!$P$29,"NO CUMPLE","CUMPLE")</f>
        <v>NO CUMPLE</v>
      </c>
      <c r="AG1228" s="51" t="str">
        <f>IF($O1228&gt;NORMA!$P$30,"NO CUMPLE","CUMPLE")</f>
        <v>NO CUMPLE</v>
      </c>
      <c r="AH1228" s="51" t="str">
        <f>IF(AND($N1228&gt;=NORMA!$R$18, $N1228&lt;=NORMA!$S$18),"CUMPLE","NO CUMPLE")</f>
        <v>CUMPLE</v>
      </c>
      <c r="AI1228" s="51" t="str">
        <f>IF($I1228&gt;NORMA!$P$32,"NO CUMPLE","CUMPLE")</f>
        <v>NO CUMPLE</v>
      </c>
    </row>
    <row r="1229" spans="1:35" ht="14.25" customHeight="1" x14ac:dyDescent="0.35">
      <c r="A1229" s="213" t="s">
        <v>125</v>
      </c>
      <c r="B1229" s="217" t="s">
        <v>123</v>
      </c>
      <c r="C1229" s="240">
        <v>42044</v>
      </c>
      <c r="D1229" s="251">
        <v>0.25</v>
      </c>
      <c r="E1229" s="262">
        <v>288</v>
      </c>
      <c r="F1229" s="262">
        <v>325</v>
      </c>
      <c r="G1229" s="262">
        <v>160</v>
      </c>
      <c r="H1229" s="264">
        <v>32</v>
      </c>
      <c r="I1229" s="249">
        <v>6.94</v>
      </c>
      <c r="J1229" s="258">
        <v>5.66</v>
      </c>
      <c r="K1229" s="243">
        <v>69.057000000000002</v>
      </c>
      <c r="L1229" s="258">
        <v>2.7083729000000001</v>
      </c>
      <c r="M1229" s="243">
        <v>0.14000000000000001</v>
      </c>
      <c r="N1229" s="243">
        <v>7.48</v>
      </c>
      <c r="O1229" s="244">
        <v>70000000</v>
      </c>
      <c r="P1229" s="51" t="str">
        <f>IF(M1229&lt;NORMA!$P$7,"NO CUMPLE","CUMPLE")</f>
        <v>NO CUMPLE</v>
      </c>
      <c r="Q1229" s="51" t="str">
        <f>IF(E1229&gt;NORMA!$P$8,"NO CUMPLE","CUMPLE")</f>
        <v>NO CUMPLE</v>
      </c>
      <c r="R1229" s="51" t="str">
        <f>IF(F1229&gt;NORMA!$P$9,"NO CUMPLE","CUMPLE")</f>
        <v>CUMPLE</v>
      </c>
      <c r="S1229" s="51" t="str">
        <f>IF(K1229&gt;NORMA!$P$10,"NO CUMPLE","CUMPLE")</f>
        <v>NO CUMPLE</v>
      </c>
      <c r="T1229" s="51" t="str">
        <f>IF(J1229&gt;NORMA!$P$11,"NO CUMPLE","CUMPLE")</f>
        <v>CUMPLE</v>
      </c>
      <c r="U1229" s="51" t="str">
        <f>IF(G1229&gt;NORMA!$P$12,"NO CUMPLE","CUMPLE")</f>
        <v>CUMPLE</v>
      </c>
      <c r="V1229" s="51" t="str">
        <f>IF(H1229&gt;NORMA!$P$13,"NO CUMPLE","CUMPLE")</f>
        <v>CUMPLE</v>
      </c>
      <c r="W1229" s="51" t="str">
        <f>IF(O1229&gt;NORMA!$P$14,"NO CUMPLE","CUMPLE")</f>
        <v>NO CUMPLE</v>
      </c>
      <c r="X1229" s="51" t="str">
        <f>IF(AND(N1229&gt;=NORMA!$Q$4, N1229&lt;=NORMA!$R$4),"CUMPLE","NO CUMPLE")</f>
        <v>CUMPLE</v>
      </c>
      <c r="Y1229" s="51" t="str">
        <f>IF(I1229&gt;NORMA!$P$16,"NO CUMPLE","CUMPLE")</f>
        <v>NO CUMPLE</v>
      </c>
      <c r="Z1229" s="51" t="str">
        <f>IF($M1229&lt;NORMA!$P$23,"NO CUMPLE","CUMPLE")</f>
        <v>CUMPLE</v>
      </c>
      <c r="AA1229" s="51" t="str">
        <f>IF($E1229&gt;NORMA!$P$24,"NO CUMPLE","CUMPLE")</f>
        <v>NO CUMPLE</v>
      </c>
      <c r="AB1229" s="51" t="str">
        <f>IF($F1229&gt;NORMA!$P$25,"NO CUMPLE","CUMPLE")</f>
        <v>NO CUMPLE</v>
      </c>
      <c r="AC1229" s="51" t="str">
        <f>IF($K1229&gt;NORMA!$P$26,"NO CUMPLE","CUMPLE")</f>
        <v>NO CUMPLE</v>
      </c>
      <c r="AD1229" s="51" t="str">
        <f>IF($J1229&gt;NORMA!$P$27,"NO CUMPLE","CUMPLE")</f>
        <v>NO CUMPLE</v>
      </c>
      <c r="AE1229" s="51" t="str">
        <f>IF($G1229&gt;NORMA!$P$28,"NO CUMPLE","CUMPLE")</f>
        <v>NO CUMPLE</v>
      </c>
      <c r="AF1229" s="51" t="str">
        <f>IF($H1229&gt;NORMA!$P$29,"NO CUMPLE","CUMPLE")</f>
        <v>NO CUMPLE</v>
      </c>
      <c r="AG1229" s="51" t="str">
        <f>IF($O1229&gt;NORMA!$P$30,"NO CUMPLE","CUMPLE")</f>
        <v>NO CUMPLE</v>
      </c>
      <c r="AH1229" s="51" t="str">
        <f>IF(AND($N1229&gt;=NORMA!$R$18, $N1229&lt;=NORMA!$S$18),"CUMPLE","NO CUMPLE")</f>
        <v>CUMPLE</v>
      </c>
      <c r="AI1229" s="51" t="str">
        <f>IF($I1229&gt;NORMA!$P$32,"NO CUMPLE","CUMPLE")</f>
        <v>NO CUMPLE</v>
      </c>
    </row>
    <row r="1230" spans="1:35" ht="14.25" customHeight="1" x14ac:dyDescent="0.35">
      <c r="A1230" s="213" t="s">
        <v>122</v>
      </c>
      <c r="B1230" s="217" t="s">
        <v>123</v>
      </c>
      <c r="C1230" s="240">
        <v>42048</v>
      </c>
      <c r="D1230" s="251">
        <v>0.66666666666666663</v>
      </c>
      <c r="E1230" s="262">
        <v>254</v>
      </c>
      <c r="F1230" s="262">
        <v>335</v>
      </c>
      <c r="G1230" s="262">
        <v>224</v>
      </c>
      <c r="H1230" s="264">
        <v>58</v>
      </c>
      <c r="I1230" s="249">
        <v>10.81</v>
      </c>
      <c r="J1230" s="258">
        <v>13.88</v>
      </c>
      <c r="K1230" s="243">
        <v>88.606999999999999</v>
      </c>
      <c r="L1230" s="258">
        <v>5.1967728329999998</v>
      </c>
      <c r="M1230" s="243">
        <v>0.9</v>
      </c>
      <c r="N1230" s="243">
        <v>7.26</v>
      </c>
      <c r="O1230" s="244">
        <v>170000000</v>
      </c>
      <c r="P1230" s="51" t="str">
        <f>IF(M1230&lt;NORMA!$P$7,"NO CUMPLE","CUMPLE")</f>
        <v>CUMPLE</v>
      </c>
      <c r="Q1230" s="51" t="str">
        <f>IF(E1230&gt;NORMA!$P$8,"NO CUMPLE","CUMPLE")</f>
        <v>NO CUMPLE</v>
      </c>
      <c r="R1230" s="51" t="str">
        <f>IF(F1230&gt;NORMA!$P$9,"NO CUMPLE","CUMPLE")</f>
        <v>CUMPLE</v>
      </c>
      <c r="S1230" s="51" t="str">
        <f>IF(K1230&gt;NORMA!$P$10,"NO CUMPLE","CUMPLE")</f>
        <v>NO CUMPLE</v>
      </c>
      <c r="T1230" s="51" t="str">
        <f>IF(J1230&gt;NORMA!$P$11,"NO CUMPLE","CUMPLE")</f>
        <v>NO CUMPLE</v>
      </c>
      <c r="U1230" s="51" t="str">
        <f>IF(G1230&gt;NORMA!$P$12,"NO CUMPLE","CUMPLE")</f>
        <v>CUMPLE</v>
      </c>
      <c r="V1230" s="51" t="str">
        <f>IF(H1230&gt;NORMA!$P$13,"NO CUMPLE","CUMPLE")</f>
        <v>NO CUMPLE</v>
      </c>
      <c r="W1230" s="51" t="str">
        <f>IF(O1230&gt;NORMA!$P$14,"NO CUMPLE","CUMPLE")</f>
        <v>NO CUMPLE</v>
      </c>
      <c r="X1230" s="51" t="str">
        <f>IF(AND(N1230&gt;=NORMA!$Q$4, N1230&lt;=NORMA!$R$4),"CUMPLE","NO CUMPLE")</f>
        <v>CUMPLE</v>
      </c>
      <c r="Y1230" s="51" t="str">
        <f>IF(I1230&gt;NORMA!$P$16,"NO CUMPLE","CUMPLE")</f>
        <v>NO CUMPLE</v>
      </c>
      <c r="Z1230" s="51" t="str">
        <f>IF($M1230&lt;NORMA!$P$23,"NO CUMPLE","CUMPLE")</f>
        <v>CUMPLE</v>
      </c>
      <c r="AA1230" s="51" t="str">
        <f>IF($E1230&gt;NORMA!$P$24,"NO CUMPLE","CUMPLE")</f>
        <v>NO CUMPLE</v>
      </c>
      <c r="AB1230" s="51" t="str">
        <f>IF($F1230&gt;NORMA!$P$25,"NO CUMPLE","CUMPLE")</f>
        <v>NO CUMPLE</v>
      </c>
      <c r="AC1230" s="51" t="str">
        <f>IF($K1230&gt;NORMA!$P$26,"NO CUMPLE","CUMPLE")</f>
        <v>NO CUMPLE</v>
      </c>
      <c r="AD1230" s="51" t="str">
        <f>IF($J1230&gt;NORMA!$P$27,"NO CUMPLE","CUMPLE")</f>
        <v>NO CUMPLE</v>
      </c>
      <c r="AE1230" s="51" t="str">
        <f>IF($G1230&gt;NORMA!$P$28,"NO CUMPLE","CUMPLE")</f>
        <v>NO CUMPLE</v>
      </c>
      <c r="AF1230" s="51" t="str">
        <f>IF($H1230&gt;NORMA!$P$29,"NO CUMPLE","CUMPLE")</f>
        <v>NO CUMPLE</v>
      </c>
      <c r="AG1230" s="51" t="str">
        <f>IF($O1230&gt;NORMA!$P$30,"NO CUMPLE","CUMPLE")</f>
        <v>NO CUMPLE</v>
      </c>
      <c r="AH1230" s="51" t="str">
        <f>IF(AND($N1230&gt;=NORMA!$R$18, $N1230&lt;=NORMA!$S$18),"CUMPLE","NO CUMPLE")</f>
        <v>CUMPLE</v>
      </c>
      <c r="AI1230" s="51" t="str">
        <f>IF($I1230&gt;NORMA!$P$32,"NO CUMPLE","CUMPLE")</f>
        <v>NO CUMPLE</v>
      </c>
    </row>
    <row r="1231" spans="1:35" ht="14.25" customHeight="1" x14ac:dyDescent="0.35">
      <c r="A1231" s="213" t="s">
        <v>125</v>
      </c>
      <c r="B1231" s="217" t="s">
        <v>123</v>
      </c>
      <c r="C1231" s="240">
        <v>42048</v>
      </c>
      <c r="D1231" s="251">
        <v>0.5</v>
      </c>
      <c r="E1231" s="262">
        <v>182</v>
      </c>
      <c r="F1231" s="262">
        <v>242</v>
      </c>
      <c r="G1231" s="262">
        <v>250</v>
      </c>
      <c r="H1231" s="264">
        <v>67</v>
      </c>
      <c r="I1231" s="249">
        <v>6.73</v>
      </c>
      <c r="J1231" s="258">
        <v>11.2</v>
      </c>
      <c r="K1231" s="243">
        <v>112.107</v>
      </c>
      <c r="L1231" s="258">
        <v>7.0843429999999996</v>
      </c>
      <c r="M1231" s="243">
        <v>0.17</v>
      </c>
      <c r="N1231" s="243">
        <v>7.86</v>
      </c>
      <c r="O1231" s="244">
        <v>49000000</v>
      </c>
      <c r="P1231" s="51" t="str">
        <f>IF(M1231&lt;NORMA!$P$7,"NO CUMPLE","CUMPLE")</f>
        <v>NO CUMPLE</v>
      </c>
      <c r="Q1231" s="51" t="str">
        <f>IF(E1231&gt;NORMA!$P$8,"NO CUMPLE","CUMPLE")</f>
        <v>CUMPLE</v>
      </c>
      <c r="R1231" s="51" t="str">
        <f>IF(F1231&gt;NORMA!$P$9,"NO CUMPLE","CUMPLE")</f>
        <v>CUMPLE</v>
      </c>
      <c r="S1231" s="51" t="str">
        <f>IF(K1231&gt;NORMA!$P$10,"NO CUMPLE","CUMPLE")</f>
        <v>NO CUMPLE</v>
      </c>
      <c r="T1231" s="51" t="str">
        <f>IF(J1231&gt;NORMA!$P$11,"NO CUMPLE","CUMPLE")</f>
        <v>NO CUMPLE</v>
      </c>
      <c r="U1231" s="51" t="str">
        <f>IF(G1231&gt;NORMA!$P$12,"NO CUMPLE","CUMPLE")</f>
        <v>CUMPLE</v>
      </c>
      <c r="V1231" s="51" t="str">
        <f>IF(H1231&gt;NORMA!$P$13,"NO CUMPLE","CUMPLE")</f>
        <v>NO CUMPLE</v>
      </c>
      <c r="W1231" s="51" t="str">
        <f>IF(O1231&gt;NORMA!$P$14,"NO CUMPLE","CUMPLE")</f>
        <v>NO CUMPLE</v>
      </c>
      <c r="X1231" s="51" t="str">
        <f>IF(AND(N1231&gt;=NORMA!$Q$4, N1231&lt;=NORMA!$R$4),"CUMPLE","NO CUMPLE")</f>
        <v>CUMPLE</v>
      </c>
      <c r="Y1231" s="51" t="str">
        <f>IF(I1231&gt;NORMA!$P$16,"NO CUMPLE","CUMPLE")</f>
        <v>NO CUMPLE</v>
      </c>
      <c r="Z1231" s="51" t="str">
        <f>IF($M1231&lt;NORMA!$P$23,"NO CUMPLE","CUMPLE")</f>
        <v>CUMPLE</v>
      </c>
      <c r="AA1231" s="51" t="str">
        <f>IF($E1231&gt;NORMA!$P$24,"NO CUMPLE","CUMPLE")</f>
        <v>NO CUMPLE</v>
      </c>
      <c r="AB1231" s="51" t="str">
        <f>IF($F1231&gt;NORMA!$P$25,"NO CUMPLE","CUMPLE")</f>
        <v>NO CUMPLE</v>
      </c>
      <c r="AC1231" s="51" t="str">
        <f>IF($K1231&gt;NORMA!$P$26,"NO CUMPLE","CUMPLE")</f>
        <v>NO CUMPLE</v>
      </c>
      <c r="AD1231" s="51" t="str">
        <f>IF($J1231&gt;NORMA!$P$27,"NO CUMPLE","CUMPLE")</f>
        <v>NO CUMPLE</v>
      </c>
      <c r="AE1231" s="51" t="str">
        <f>IF($G1231&gt;NORMA!$P$28,"NO CUMPLE","CUMPLE")</f>
        <v>NO CUMPLE</v>
      </c>
      <c r="AF1231" s="51" t="str">
        <f>IF($H1231&gt;NORMA!$P$29,"NO CUMPLE","CUMPLE")</f>
        <v>NO CUMPLE</v>
      </c>
      <c r="AG1231" s="51" t="str">
        <f>IF($O1231&gt;NORMA!$P$30,"NO CUMPLE","CUMPLE")</f>
        <v>NO CUMPLE</v>
      </c>
      <c r="AH1231" s="51" t="str">
        <f>IF(AND($N1231&gt;=NORMA!$R$18, $N1231&lt;=NORMA!$S$18),"CUMPLE","NO CUMPLE")</f>
        <v>CUMPLE</v>
      </c>
      <c r="AI1231" s="51" t="str">
        <f>IF($I1231&gt;NORMA!$P$32,"NO CUMPLE","CUMPLE")</f>
        <v>NO CUMPLE</v>
      </c>
    </row>
    <row r="1232" spans="1:35" ht="14.25" customHeight="1" x14ac:dyDescent="0.35">
      <c r="A1232" s="213" t="s">
        <v>121</v>
      </c>
      <c r="B1232" s="272" t="s">
        <v>123</v>
      </c>
      <c r="C1232" s="240">
        <v>42049</v>
      </c>
      <c r="D1232" s="251">
        <v>0.25</v>
      </c>
      <c r="E1232" s="262">
        <v>31</v>
      </c>
      <c r="F1232" s="262">
        <v>40</v>
      </c>
      <c r="G1232" s="262">
        <v>71</v>
      </c>
      <c r="H1232" s="264">
        <v>34</v>
      </c>
      <c r="I1232" s="249">
        <v>7.33</v>
      </c>
      <c r="J1232" s="258">
        <v>4.67</v>
      </c>
      <c r="K1232" s="243">
        <v>55.587000000000003</v>
      </c>
      <c r="L1232" s="258">
        <v>0.54979222500000002</v>
      </c>
      <c r="M1232" s="243">
        <v>0.16</v>
      </c>
      <c r="N1232" s="243">
        <v>7.57</v>
      </c>
      <c r="O1232" s="244">
        <v>4800000</v>
      </c>
      <c r="P1232" s="51" t="str">
        <f>IF(M1232&lt;NORMA!$P$7,"NO CUMPLE","CUMPLE")</f>
        <v>NO CUMPLE</v>
      </c>
      <c r="Q1232" s="51" t="str">
        <f>IF(E1232&gt;NORMA!$P$8,"NO CUMPLE","CUMPLE")</f>
        <v>CUMPLE</v>
      </c>
      <c r="R1232" s="51" t="str">
        <f>IF(F1232&gt;NORMA!$P$9,"NO CUMPLE","CUMPLE")</f>
        <v>CUMPLE</v>
      </c>
      <c r="S1232" s="51" t="str">
        <f>IF(K1232&gt;NORMA!$P$10,"NO CUMPLE","CUMPLE")</f>
        <v>NO CUMPLE</v>
      </c>
      <c r="T1232" s="51" t="str">
        <f>IF(J1232&gt;NORMA!$P$11,"NO CUMPLE","CUMPLE")</f>
        <v>CUMPLE</v>
      </c>
      <c r="U1232" s="51" t="str">
        <f>IF(G1232&gt;NORMA!$P$12,"NO CUMPLE","CUMPLE")</f>
        <v>CUMPLE</v>
      </c>
      <c r="V1232" s="51" t="str">
        <f>IF(H1232&gt;NORMA!$P$13,"NO CUMPLE","CUMPLE")</f>
        <v>CUMPLE</v>
      </c>
      <c r="W1232" s="51" t="str">
        <f>IF(O1232&gt;NORMA!$P$14,"NO CUMPLE","CUMPLE")</f>
        <v>NO CUMPLE</v>
      </c>
      <c r="X1232" s="51" t="str">
        <f>IF(AND(N1232&gt;=NORMA!$Q$4, N1232&lt;=NORMA!$R$4),"CUMPLE","NO CUMPLE")</f>
        <v>CUMPLE</v>
      </c>
      <c r="Y1232" s="51" t="str">
        <f>IF(I1232&gt;NORMA!$P$16,"NO CUMPLE","CUMPLE")</f>
        <v>NO CUMPLE</v>
      </c>
      <c r="Z1232" s="51" t="str">
        <f>IF($M1232&lt;NORMA!$P$23,"NO CUMPLE","CUMPLE")</f>
        <v>CUMPLE</v>
      </c>
      <c r="AA1232" s="51" t="str">
        <f>IF($E1232&gt;NORMA!$P$24,"NO CUMPLE","CUMPLE")</f>
        <v>NO CUMPLE</v>
      </c>
      <c r="AB1232" s="51" t="str">
        <f>IF($F1232&gt;NORMA!$P$25,"NO CUMPLE","CUMPLE")</f>
        <v>CUMPLE</v>
      </c>
      <c r="AC1232" s="51" t="str">
        <f>IF($K1232&gt;NORMA!$P$26,"NO CUMPLE","CUMPLE")</f>
        <v>NO CUMPLE</v>
      </c>
      <c r="AD1232" s="51" t="str">
        <f>IF($J1232&gt;NORMA!$P$27,"NO CUMPLE","CUMPLE")</f>
        <v>NO CUMPLE</v>
      </c>
      <c r="AE1232" s="51" t="str">
        <f>IF($G1232&gt;NORMA!$P$28,"NO CUMPLE","CUMPLE")</f>
        <v>NO CUMPLE</v>
      </c>
      <c r="AF1232" s="51" t="str">
        <f>IF($H1232&gt;NORMA!$P$29,"NO CUMPLE","CUMPLE")</f>
        <v>NO CUMPLE</v>
      </c>
      <c r="AG1232" s="51" t="str">
        <f>IF($O1232&gt;NORMA!$P$30,"NO CUMPLE","CUMPLE")</f>
        <v>NO CUMPLE</v>
      </c>
      <c r="AH1232" s="51" t="str">
        <f>IF(AND($N1232&gt;=NORMA!$R$18, $N1232&lt;=NORMA!$S$18),"CUMPLE","NO CUMPLE")</f>
        <v>CUMPLE</v>
      </c>
      <c r="AI1232" s="51" t="str">
        <f>IF($I1232&gt;NORMA!$P$32,"NO CUMPLE","CUMPLE")</f>
        <v>NO CUMPLE</v>
      </c>
    </row>
    <row r="1233" spans="1:35" ht="14.25" customHeight="1" x14ac:dyDescent="0.35">
      <c r="A1233" s="213" t="s">
        <v>124</v>
      </c>
      <c r="B1233" s="217" t="s">
        <v>123</v>
      </c>
      <c r="C1233" s="240">
        <v>42059</v>
      </c>
      <c r="D1233" s="251">
        <v>0.58333333333333337</v>
      </c>
      <c r="E1233" s="262">
        <v>711</v>
      </c>
      <c r="F1233" s="262">
        <v>868</v>
      </c>
      <c r="G1233" s="262">
        <v>560</v>
      </c>
      <c r="H1233" s="264">
        <v>358</v>
      </c>
      <c r="I1233" s="249">
        <v>16.420000000000002</v>
      </c>
      <c r="J1233" s="258">
        <v>13.06</v>
      </c>
      <c r="K1233" s="243">
        <v>47.406999999999996</v>
      </c>
      <c r="L1233" s="258">
        <v>2.0780733439999999</v>
      </c>
      <c r="M1233" s="243">
        <v>0.12</v>
      </c>
      <c r="N1233" s="243">
        <v>7.95</v>
      </c>
      <c r="O1233" s="244">
        <v>120000000</v>
      </c>
      <c r="P1233" s="51" t="str">
        <f>IF(M1233&lt;NORMA!$P$7,"NO CUMPLE","CUMPLE")</f>
        <v>NO CUMPLE</v>
      </c>
      <c r="Q1233" s="51" t="str">
        <f>IF(E1233&gt;NORMA!$P$8,"NO CUMPLE","CUMPLE")</f>
        <v>NO CUMPLE</v>
      </c>
      <c r="R1233" s="51" t="str">
        <f>IF(F1233&gt;NORMA!$P$9,"NO CUMPLE","CUMPLE")</f>
        <v>NO CUMPLE</v>
      </c>
      <c r="S1233" s="51" t="str">
        <f>IF(K1233&gt;NORMA!$P$10,"NO CUMPLE","CUMPLE")</f>
        <v>CUMPLE</v>
      </c>
      <c r="T1233" s="51" t="str">
        <f>IF(J1233&gt;NORMA!$P$11,"NO CUMPLE","CUMPLE")</f>
        <v>NO CUMPLE</v>
      </c>
      <c r="U1233" s="51" t="str">
        <f>IF(G1233&gt;NORMA!$P$12,"NO CUMPLE","CUMPLE")</f>
        <v>NO CUMPLE</v>
      </c>
      <c r="V1233" s="51" t="str">
        <f>IF(H1233&gt;NORMA!$P$13,"NO CUMPLE","CUMPLE")</f>
        <v>NO CUMPLE</v>
      </c>
      <c r="W1233" s="51" t="str">
        <f>IF(O1233&gt;NORMA!$P$14,"NO CUMPLE","CUMPLE")</f>
        <v>NO CUMPLE</v>
      </c>
      <c r="X1233" s="51" t="str">
        <f>IF(AND(N1233&gt;=NORMA!$Q$4, N1233&lt;=NORMA!$R$4),"CUMPLE","NO CUMPLE")</f>
        <v>CUMPLE</v>
      </c>
      <c r="Y1233" s="51" t="str">
        <f>IF(I1233&gt;NORMA!$P$16,"NO CUMPLE","CUMPLE")</f>
        <v>NO CUMPLE</v>
      </c>
      <c r="Z1233" s="51" t="str">
        <f>IF($M1233&lt;NORMA!$P$23,"NO CUMPLE","CUMPLE")</f>
        <v>CUMPLE</v>
      </c>
      <c r="AA1233" s="51" t="str">
        <f>IF($E1233&gt;NORMA!$P$24,"NO CUMPLE","CUMPLE")</f>
        <v>NO CUMPLE</v>
      </c>
      <c r="AB1233" s="51" t="str">
        <f>IF($F1233&gt;NORMA!$P$25,"NO CUMPLE","CUMPLE")</f>
        <v>NO CUMPLE</v>
      </c>
      <c r="AC1233" s="51" t="str">
        <f>IF($K1233&gt;NORMA!$P$26,"NO CUMPLE","CUMPLE")</f>
        <v>NO CUMPLE</v>
      </c>
      <c r="AD1233" s="51" t="str">
        <f>IF($J1233&gt;NORMA!$P$27,"NO CUMPLE","CUMPLE")</f>
        <v>NO CUMPLE</v>
      </c>
      <c r="AE1233" s="51" t="str">
        <f>IF($G1233&gt;NORMA!$P$28,"NO CUMPLE","CUMPLE")</f>
        <v>NO CUMPLE</v>
      </c>
      <c r="AF1233" s="51" t="str">
        <f>IF($H1233&gt;NORMA!$P$29,"NO CUMPLE","CUMPLE")</f>
        <v>NO CUMPLE</v>
      </c>
      <c r="AG1233" s="51" t="str">
        <f>IF($O1233&gt;NORMA!$P$30,"NO CUMPLE","CUMPLE")</f>
        <v>NO CUMPLE</v>
      </c>
      <c r="AH1233" s="51" t="str">
        <f>IF(AND($N1233&gt;=NORMA!$R$18, $N1233&lt;=NORMA!$S$18),"CUMPLE","NO CUMPLE")</f>
        <v>CUMPLE</v>
      </c>
      <c r="AI1233" s="51" t="str">
        <f>IF($I1233&gt;NORMA!$P$32,"NO CUMPLE","CUMPLE")</f>
        <v>NO CUMPLE</v>
      </c>
    </row>
    <row r="1234" spans="1:35" ht="14.25" customHeight="1" x14ac:dyDescent="0.35">
      <c r="A1234" s="213" t="s">
        <v>122</v>
      </c>
      <c r="B1234" s="217" t="s">
        <v>123</v>
      </c>
      <c r="C1234" s="240">
        <v>42059</v>
      </c>
      <c r="D1234" s="251">
        <v>0.33333333333333331</v>
      </c>
      <c r="E1234" s="262">
        <v>390</v>
      </c>
      <c r="F1234" s="262">
        <v>474</v>
      </c>
      <c r="G1234" s="262">
        <v>133</v>
      </c>
      <c r="H1234" s="264">
        <v>63</v>
      </c>
      <c r="I1234" s="249">
        <v>15.54</v>
      </c>
      <c r="J1234" s="258">
        <v>6.86</v>
      </c>
      <c r="K1234" s="243">
        <v>43.207000000000001</v>
      </c>
      <c r="L1234" s="258">
        <v>5.1429717290000001</v>
      </c>
      <c r="M1234" s="243">
        <v>1.1399999999999999</v>
      </c>
      <c r="N1234" s="243">
        <v>7.36</v>
      </c>
      <c r="O1234" s="244">
        <v>34000000</v>
      </c>
      <c r="P1234" s="51" t="str">
        <f>IF(M1234&lt;NORMA!$P$7,"NO CUMPLE","CUMPLE")</f>
        <v>CUMPLE</v>
      </c>
      <c r="Q1234" s="51" t="str">
        <f>IF(E1234&gt;NORMA!$P$8,"NO CUMPLE","CUMPLE")</f>
        <v>NO CUMPLE</v>
      </c>
      <c r="R1234" s="51" t="str">
        <f>IF(F1234&gt;NORMA!$P$9,"NO CUMPLE","CUMPLE")</f>
        <v>CUMPLE</v>
      </c>
      <c r="S1234" s="51" t="str">
        <f>IF(K1234&gt;NORMA!$P$10,"NO CUMPLE","CUMPLE")</f>
        <v>CUMPLE</v>
      </c>
      <c r="T1234" s="51" t="str">
        <f>IF(J1234&gt;NORMA!$P$11,"NO CUMPLE","CUMPLE")</f>
        <v>CUMPLE</v>
      </c>
      <c r="U1234" s="51" t="str">
        <f>IF(G1234&gt;NORMA!$P$12,"NO CUMPLE","CUMPLE")</f>
        <v>CUMPLE</v>
      </c>
      <c r="V1234" s="51" t="str">
        <f>IF(H1234&gt;NORMA!$P$13,"NO CUMPLE","CUMPLE")</f>
        <v>NO CUMPLE</v>
      </c>
      <c r="W1234" s="51" t="str">
        <f>IF(O1234&gt;NORMA!$P$14,"NO CUMPLE","CUMPLE")</f>
        <v>NO CUMPLE</v>
      </c>
      <c r="X1234" s="51" t="str">
        <f>IF(AND(N1234&gt;=NORMA!$Q$4, N1234&lt;=NORMA!$R$4),"CUMPLE","NO CUMPLE")</f>
        <v>CUMPLE</v>
      </c>
      <c r="Y1234" s="51" t="str">
        <f>IF(I1234&gt;NORMA!$P$16,"NO CUMPLE","CUMPLE")</f>
        <v>NO CUMPLE</v>
      </c>
      <c r="Z1234" s="51" t="str">
        <f>IF($M1234&lt;NORMA!$P$23,"NO CUMPLE","CUMPLE")</f>
        <v>CUMPLE</v>
      </c>
      <c r="AA1234" s="51" t="str">
        <f>IF($E1234&gt;NORMA!$P$24,"NO CUMPLE","CUMPLE")</f>
        <v>NO CUMPLE</v>
      </c>
      <c r="AB1234" s="51" t="str">
        <f>IF($F1234&gt;NORMA!$P$25,"NO CUMPLE","CUMPLE")</f>
        <v>NO CUMPLE</v>
      </c>
      <c r="AC1234" s="51" t="str">
        <f>IF($K1234&gt;NORMA!$P$26,"NO CUMPLE","CUMPLE")</f>
        <v>NO CUMPLE</v>
      </c>
      <c r="AD1234" s="51" t="str">
        <f>IF($J1234&gt;NORMA!$P$27,"NO CUMPLE","CUMPLE")</f>
        <v>NO CUMPLE</v>
      </c>
      <c r="AE1234" s="51" t="str">
        <f>IF($G1234&gt;NORMA!$P$28,"NO CUMPLE","CUMPLE")</f>
        <v>NO CUMPLE</v>
      </c>
      <c r="AF1234" s="51" t="str">
        <f>IF($H1234&gt;NORMA!$P$29,"NO CUMPLE","CUMPLE")</f>
        <v>NO CUMPLE</v>
      </c>
      <c r="AG1234" s="51" t="str">
        <f>IF($O1234&gt;NORMA!$P$30,"NO CUMPLE","CUMPLE")</f>
        <v>NO CUMPLE</v>
      </c>
      <c r="AH1234" s="51" t="str">
        <f>IF(AND($N1234&gt;=NORMA!$R$18, $N1234&lt;=NORMA!$S$18),"CUMPLE","NO CUMPLE")</f>
        <v>CUMPLE</v>
      </c>
      <c r="AI1234" s="51" t="str">
        <f>IF($I1234&gt;NORMA!$P$32,"NO CUMPLE","CUMPLE")</f>
        <v>NO CUMPLE</v>
      </c>
    </row>
    <row r="1235" spans="1:35" ht="14.25" customHeight="1" x14ac:dyDescent="0.35">
      <c r="A1235" s="213" t="s">
        <v>124</v>
      </c>
      <c r="B1235" s="217" t="s">
        <v>123</v>
      </c>
      <c r="C1235" s="240">
        <v>42063</v>
      </c>
      <c r="D1235" s="251">
        <v>0.33333333333333331</v>
      </c>
      <c r="E1235" s="262">
        <v>579</v>
      </c>
      <c r="F1235" s="262">
        <v>685</v>
      </c>
      <c r="G1235" s="262">
        <v>236</v>
      </c>
      <c r="H1235" s="264">
        <v>241</v>
      </c>
      <c r="I1235" s="249">
        <v>7.77</v>
      </c>
      <c r="J1235" s="258">
        <v>9.01</v>
      </c>
      <c r="K1235" s="243">
        <v>37.896999999999998</v>
      </c>
      <c r="L1235" s="258">
        <v>2.2254810439999999</v>
      </c>
      <c r="M1235" s="243">
        <v>0.12</v>
      </c>
      <c r="N1235" s="243">
        <v>7.55</v>
      </c>
      <c r="O1235" s="244">
        <v>24000000</v>
      </c>
      <c r="P1235" s="51" t="str">
        <f>IF(M1235&lt;NORMA!$P$7,"NO CUMPLE","CUMPLE")</f>
        <v>NO CUMPLE</v>
      </c>
      <c r="Q1235" s="51" t="str">
        <f>IF(E1235&gt;NORMA!$P$8,"NO CUMPLE","CUMPLE")</f>
        <v>NO CUMPLE</v>
      </c>
      <c r="R1235" s="51" t="str">
        <f>IF(F1235&gt;NORMA!$P$9,"NO CUMPLE","CUMPLE")</f>
        <v>NO CUMPLE</v>
      </c>
      <c r="S1235" s="51" t="str">
        <f>IF(K1235&gt;NORMA!$P$10,"NO CUMPLE","CUMPLE")</f>
        <v>CUMPLE</v>
      </c>
      <c r="T1235" s="51" t="str">
        <f>IF(J1235&gt;NORMA!$P$11,"NO CUMPLE","CUMPLE")</f>
        <v>NO CUMPLE</v>
      </c>
      <c r="U1235" s="51" t="str">
        <f>IF(G1235&gt;NORMA!$P$12,"NO CUMPLE","CUMPLE")</f>
        <v>CUMPLE</v>
      </c>
      <c r="V1235" s="51" t="str">
        <f>IF(H1235&gt;NORMA!$P$13,"NO CUMPLE","CUMPLE")</f>
        <v>NO CUMPLE</v>
      </c>
      <c r="W1235" s="51" t="str">
        <f>IF(O1235&gt;NORMA!$P$14,"NO CUMPLE","CUMPLE")</f>
        <v>NO CUMPLE</v>
      </c>
      <c r="X1235" s="51" t="str">
        <f>IF(AND(N1235&gt;=NORMA!$Q$4, N1235&lt;=NORMA!$R$4),"CUMPLE","NO CUMPLE")</f>
        <v>CUMPLE</v>
      </c>
      <c r="Y1235" s="51" t="str">
        <f>IF(I1235&gt;NORMA!$P$16,"NO CUMPLE","CUMPLE")</f>
        <v>NO CUMPLE</v>
      </c>
      <c r="Z1235" s="51" t="str">
        <f>IF($M1235&lt;NORMA!$P$23,"NO CUMPLE","CUMPLE")</f>
        <v>CUMPLE</v>
      </c>
      <c r="AA1235" s="51" t="str">
        <f>IF($E1235&gt;NORMA!$P$24,"NO CUMPLE","CUMPLE")</f>
        <v>NO CUMPLE</v>
      </c>
      <c r="AB1235" s="51" t="str">
        <f>IF($F1235&gt;NORMA!$P$25,"NO CUMPLE","CUMPLE")</f>
        <v>NO CUMPLE</v>
      </c>
      <c r="AC1235" s="51" t="str">
        <f>IF($K1235&gt;NORMA!$P$26,"NO CUMPLE","CUMPLE")</f>
        <v>NO CUMPLE</v>
      </c>
      <c r="AD1235" s="51" t="str">
        <f>IF($J1235&gt;NORMA!$P$27,"NO CUMPLE","CUMPLE")</f>
        <v>NO CUMPLE</v>
      </c>
      <c r="AE1235" s="51" t="str">
        <f>IF($G1235&gt;NORMA!$P$28,"NO CUMPLE","CUMPLE")</f>
        <v>NO CUMPLE</v>
      </c>
      <c r="AF1235" s="51" t="str">
        <f>IF($H1235&gt;NORMA!$P$29,"NO CUMPLE","CUMPLE")</f>
        <v>NO CUMPLE</v>
      </c>
      <c r="AG1235" s="51" t="str">
        <f>IF($O1235&gt;NORMA!$P$30,"NO CUMPLE","CUMPLE")</f>
        <v>NO CUMPLE</v>
      </c>
      <c r="AH1235" s="51" t="str">
        <f>IF(AND($N1235&gt;=NORMA!$R$18, $N1235&lt;=NORMA!$S$18),"CUMPLE","NO CUMPLE")</f>
        <v>CUMPLE</v>
      </c>
      <c r="AI1235" s="51" t="str">
        <f>IF($I1235&gt;NORMA!$P$32,"NO CUMPLE","CUMPLE")</f>
        <v>NO CUMPLE</v>
      </c>
    </row>
    <row r="1236" spans="1:35" ht="14.25" customHeight="1" x14ac:dyDescent="0.35">
      <c r="A1236" s="213" t="s">
        <v>121</v>
      </c>
      <c r="B1236" s="272" t="s">
        <v>123</v>
      </c>
      <c r="C1236" s="240">
        <v>42074</v>
      </c>
      <c r="D1236" s="251">
        <v>0.66666666666666663</v>
      </c>
      <c r="E1236" s="262">
        <v>244</v>
      </c>
      <c r="F1236" s="262">
        <v>268</v>
      </c>
      <c r="G1236" s="262">
        <v>87</v>
      </c>
      <c r="H1236" s="264">
        <v>38</v>
      </c>
      <c r="I1236" s="249">
        <v>7.13</v>
      </c>
      <c r="J1236" s="258">
        <v>4.4000000000000004</v>
      </c>
      <c r="K1236" s="243">
        <v>38.396999999999998</v>
      </c>
      <c r="L1236" s="258">
        <v>0.20688580000000001</v>
      </c>
      <c r="M1236" s="243">
        <v>0.33</v>
      </c>
      <c r="N1236" s="243">
        <v>7.14</v>
      </c>
      <c r="O1236" s="244">
        <v>48000000</v>
      </c>
      <c r="P1236" s="51" t="str">
        <f>IF(M1236&lt;NORMA!$P$7,"NO CUMPLE","CUMPLE")</f>
        <v>NO CUMPLE</v>
      </c>
      <c r="Q1236" s="51" t="str">
        <f>IF(E1236&gt;NORMA!$P$8,"NO CUMPLE","CUMPLE")</f>
        <v>CUMPLE</v>
      </c>
      <c r="R1236" s="51" t="str">
        <f>IF(F1236&gt;NORMA!$P$9,"NO CUMPLE","CUMPLE")</f>
        <v>CUMPLE</v>
      </c>
      <c r="S1236" s="51" t="str">
        <f>IF(K1236&gt;NORMA!$P$10,"NO CUMPLE","CUMPLE")</f>
        <v>CUMPLE</v>
      </c>
      <c r="T1236" s="51" t="str">
        <f>IF(J1236&gt;NORMA!$P$11,"NO CUMPLE","CUMPLE")</f>
        <v>CUMPLE</v>
      </c>
      <c r="U1236" s="51" t="str">
        <f>IF(G1236&gt;NORMA!$P$12,"NO CUMPLE","CUMPLE")</f>
        <v>CUMPLE</v>
      </c>
      <c r="V1236" s="51" t="str">
        <f>IF(H1236&gt;NORMA!$P$13,"NO CUMPLE","CUMPLE")</f>
        <v>CUMPLE</v>
      </c>
      <c r="W1236" s="51" t="str">
        <f>IF(O1236&gt;NORMA!$P$14,"NO CUMPLE","CUMPLE")</f>
        <v>NO CUMPLE</v>
      </c>
      <c r="X1236" s="51" t="str">
        <f>IF(AND(N1236&gt;=NORMA!$Q$4, N1236&lt;=NORMA!$R$4),"CUMPLE","NO CUMPLE")</f>
        <v>CUMPLE</v>
      </c>
      <c r="Y1236" s="51" t="str">
        <f>IF(I1236&gt;NORMA!$P$16,"NO CUMPLE","CUMPLE")</f>
        <v>NO CUMPLE</v>
      </c>
      <c r="Z1236" s="51" t="str">
        <f>IF($M1236&lt;NORMA!$P$23,"NO CUMPLE","CUMPLE")</f>
        <v>CUMPLE</v>
      </c>
      <c r="AA1236" s="51" t="str">
        <f>IF($E1236&gt;NORMA!$P$24,"NO CUMPLE","CUMPLE")</f>
        <v>NO CUMPLE</v>
      </c>
      <c r="AB1236" s="51" t="str">
        <f>IF($F1236&gt;NORMA!$P$25,"NO CUMPLE","CUMPLE")</f>
        <v>NO CUMPLE</v>
      </c>
      <c r="AC1236" s="51" t="str">
        <f>IF($K1236&gt;NORMA!$P$26,"NO CUMPLE","CUMPLE")</f>
        <v>NO CUMPLE</v>
      </c>
      <c r="AD1236" s="51" t="str">
        <f>IF($J1236&gt;NORMA!$P$27,"NO CUMPLE","CUMPLE")</f>
        <v>NO CUMPLE</v>
      </c>
      <c r="AE1236" s="51" t="str">
        <f>IF($G1236&gt;NORMA!$P$28,"NO CUMPLE","CUMPLE")</f>
        <v>NO CUMPLE</v>
      </c>
      <c r="AF1236" s="51" t="str">
        <f>IF($H1236&gt;NORMA!$P$29,"NO CUMPLE","CUMPLE")</f>
        <v>NO CUMPLE</v>
      </c>
      <c r="AG1236" s="51" t="str">
        <f>IF($O1236&gt;NORMA!$P$30,"NO CUMPLE","CUMPLE")</f>
        <v>NO CUMPLE</v>
      </c>
      <c r="AH1236" s="51" t="str">
        <f>IF(AND($N1236&gt;=NORMA!$R$18, $N1236&lt;=NORMA!$S$18),"CUMPLE","NO CUMPLE")</f>
        <v>CUMPLE</v>
      </c>
      <c r="AI1236" s="51" t="str">
        <f>IF($I1236&gt;NORMA!$P$32,"NO CUMPLE","CUMPLE")</f>
        <v>NO CUMPLE</v>
      </c>
    </row>
    <row r="1237" spans="1:35" ht="14.25" customHeight="1" x14ac:dyDescent="0.35">
      <c r="A1237" s="213" t="s">
        <v>124</v>
      </c>
      <c r="B1237" s="217" t="s">
        <v>123</v>
      </c>
      <c r="C1237" s="240">
        <v>42075</v>
      </c>
      <c r="D1237" s="251">
        <v>0.25</v>
      </c>
      <c r="E1237" s="262">
        <v>241</v>
      </c>
      <c r="F1237" s="262">
        <v>515</v>
      </c>
      <c r="G1237" s="262">
        <v>119</v>
      </c>
      <c r="H1237" s="264">
        <v>274</v>
      </c>
      <c r="I1237" s="249">
        <v>7.46</v>
      </c>
      <c r="J1237" s="258">
        <v>4.9400000000000004</v>
      </c>
      <c r="K1237" s="243">
        <v>79.606999999999999</v>
      </c>
      <c r="L1237" s="258">
        <v>0.87145424999999999</v>
      </c>
      <c r="M1237" s="243">
        <v>0.47</v>
      </c>
      <c r="N1237" s="243">
        <v>7.35</v>
      </c>
      <c r="O1237" s="244">
        <v>79000000</v>
      </c>
      <c r="P1237" s="51" t="str">
        <f>IF(M1237&lt;NORMA!$P$7,"NO CUMPLE","CUMPLE")</f>
        <v>NO CUMPLE</v>
      </c>
      <c r="Q1237" s="51" t="str">
        <f>IF(E1237&gt;NORMA!$P$8,"NO CUMPLE","CUMPLE")</f>
        <v>CUMPLE</v>
      </c>
      <c r="R1237" s="51" t="str">
        <f>IF(F1237&gt;NORMA!$P$9,"NO CUMPLE","CUMPLE")</f>
        <v>NO CUMPLE</v>
      </c>
      <c r="S1237" s="51" t="str">
        <f>IF(K1237&gt;NORMA!$P$10,"NO CUMPLE","CUMPLE")</f>
        <v>NO CUMPLE</v>
      </c>
      <c r="T1237" s="51" t="str">
        <f>IF(J1237&gt;NORMA!$P$11,"NO CUMPLE","CUMPLE")</f>
        <v>CUMPLE</v>
      </c>
      <c r="U1237" s="51" t="str">
        <f>IF(G1237&gt;NORMA!$P$12,"NO CUMPLE","CUMPLE")</f>
        <v>CUMPLE</v>
      </c>
      <c r="V1237" s="51" t="str">
        <f>IF(H1237&gt;NORMA!$P$13,"NO CUMPLE","CUMPLE")</f>
        <v>NO CUMPLE</v>
      </c>
      <c r="W1237" s="51" t="str">
        <f>IF(O1237&gt;NORMA!$P$14,"NO CUMPLE","CUMPLE")</f>
        <v>NO CUMPLE</v>
      </c>
      <c r="X1237" s="51" t="str">
        <f>IF(AND(N1237&gt;=NORMA!$Q$4, N1237&lt;=NORMA!$R$4),"CUMPLE","NO CUMPLE")</f>
        <v>CUMPLE</v>
      </c>
      <c r="Y1237" s="51" t="str">
        <f>IF(I1237&gt;NORMA!$P$16,"NO CUMPLE","CUMPLE")</f>
        <v>NO CUMPLE</v>
      </c>
      <c r="Z1237" s="51" t="str">
        <f>IF($M1237&lt;NORMA!$P$23,"NO CUMPLE","CUMPLE")</f>
        <v>CUMPLE</v>
      </c>
      <c r="AA1237" s="51" t="str">
        <f>IF($E1237&gt;NORMA!$P$24,"NO CUMPLE","CUMPLE")</f>
        <v>NO CUMPLE</v>
      </c>
      <c r="AB1237" s="51" t="str">
        <f>IF($F1237&gt;NORMA!$P$25,"NO CUMPLE","CUMPLE")</f>
        <v>NO CUMPLE</v>
      </c>
      <c r="AC1237" s="51" t="str">
        <f>IF($K1237&gt;NORMA!$P$26,"NO CUMPLE","CUMPLE")</f>
        <v>NO CUMPLE</v>
      </c>
      <c r="AD1237" s="51" t="str">
        <f>IF($J1237&gt;NORMA!$P$27,"NO CUMPLE","CUMPLE")</f>
        <v>NO CUMPLE</v>
      </c>
      <c r="AE1237" s="51" t="str">
        <f>IF($G1237&gt;NORMA!$P$28,"NO CUMPLE","CUMPLE")</f>
        <v>NO CUMPLE</v>
      </c>
      <c r="AF1237" s="51" t="str">
        <f>IF($H1237&gt;NORMA!$P$29,"NO CUMPLE","CUMPLE")</f>
        <v>NO CUMPLE</v>
      </c>
      <c r="AG1237" s="51" t="str">
        <f>IF($O1237&gt;NORMA!$P$30,"NO CUMPLE","CUMPLE")</f>
        <v>NO CUMPLE</v>
      </c>
      <c r="AH1237" s="51" t="str">
        <f>IF(AND($N1237&gt;=NORMA!$R$18, $N1237&lt;=NORMA!$S$18),"CUMPLE","NO CUMPLE")</f>
        <v>CUMPLE</v>
      </c>
      <c r="AI1237" s="51" t="str">
        <f>IF($I1237&gt;NORMA!$P$32,"NO CUMPLE","CUMPLE")</f>
        <v>NO CUMPLE</v>
      </c>
    </row>
    <row r="1238" spans="1:35" ht="14.25" customHeight="1" x14ac:dyDescent="0.35">
      <c r="A1238" s="213" t="s">
        <v>122</v>
      </c>
      <c r="B1238" s="217" t="s">
        <v>123</v>
      </c>
      <c r="C1238" s="240">
        <v>42075</v>
      </c>
      <c r="D1238" s="251">
        <v>0.58333333333333337</v>
      </c>
      <c r="E1238" s="262">
        <v>356</v>
      </c>
      <c r="F1238" s="262">
        <v>500</v>
      </c>
      <c r="G1238" s="262">
        <v>150</v>
      </c>
      <c r="H1238" s="264">
        <v>148</v>
      </c>
      <c r="I1238" s="249">
        <v>11.25</v>
      </c>
      <c r="J1238" s="258">
        <v>8.1199999999999992</v>
      </c>
      <c r="K1238" s="243">
        <v>102.00700000000001</v>
      </c>
      <c r="L1238" s="258">
        <v>2.2242522500000002</v>
      </c>
      <c r="M1238" s="243">
        <v>1.34</v>
      </c>
      <c r="N1238" s="243">
        <v>7.24</v>
      </c>
      <c r="O1238" s="244">
        <v>58000000</v>
      </c>
      <c r="P1238" s="51" t="str">
        <f>IF(M1238&lt;NORMA!$P$7,"NO CUMPLE","CUMPLE")</f>
        <v>CUMPLE</v>
      </c>
      <c r="Q1238" s="51" t="str">
        <f>IF(E1238&gt;NORMA!$P$8,"NO CUMPLE","CUMPLE")</f>
        <v>NO CUMPLE</v>
      </c>
      <c r="R1238" s="51" t="str">
        <f>IF(F1238&gt;NORMA!$P$9,"NO CUMPLE","CUMPLE")</f>
        <v>CUMPLE</v>
      </c>
      <c r="S1238" s="51" t="str">
        <f>IF(K1238&gt;NORMA!$P$10,"NO CUMPLE","CUMPLE")</f>
        <v>NO CUMPLE</v>
      </c>
      <c r="T1238" s="51" t="str">
        <f>IF(J1238&gt;NORMA!$P$11,"NO CUMPLE","CUMPLE")</f>
        <v>NO CUMPLE</v>
      </c>
      <c r="U1238" s="51" t="str">
        <f>IF(G1238&gt;NORMA!$P$12,"NO CUMPLE","CUMPLE")</f>
        <v>CUMPLE</v>
      </c>
      <c r="V1238" s="51" t="str">
        <f>IF(H1238&gt;NORMA!$P$13,"NO CUMPLE","CUMPLE")</f>
        <v>NO CUMPLE</v>
      </c>
      <c r="W1238" s="51" t="str">
        <f>IF(O1238&gt;NORMA!$P$14,"NO CUMPLE","CUMPLE")</f>
        <v>NO CUMPLE</v>
      </c>
      <c r="X1238" s="51" t="str">
        <f>IF(AND(N1238&gt;=NORMA!$Q$4, N1238&lt;=NORMA!$R$4),"CUMPLE","NO CUMPLE")</f>
        <v>CUMPLE</v>
      </c>
      <c r="Y1238" s="51" t="str">
        <f>IF(I1238&gt;NORMA!$P$16,"NO CUMPLE","CUMPLE")</f>
        <v>NO CUMPLE</v>
      </c>
      <c r="Z1238" s="51" t="str">
        <f>IF($M1238&lt;NORMA!$P$23,"NO CUMPLE","CUMPLE")</f>
        <v>CUMPLE</v>
      </c>
      <c r="AA1238" s="51" t="str">
        <f>IF($E1238&gt;NORMA!$P$24,"NO CUMPLE","CUMPLE")</f>
        <v>NO CUMPLE</v>
      </c>
      <c r="AB1238" s="51" t="str">
        <f>IF($F1238&gt;NORMA!$P$25,"NO CUMPLE","CUMPLE")</f>
        <v>NO CUMPLE</v>
      </c>
      <c r="AC1238" s="51" t="str">
        <f>IF($K1238&gt;NORMA!$P$26,"NO CUMPLE","CUMPLE")</f>
        <v>NO CUMPLE</v>
      </c>
      <c r="AD1238" s="51" t="str">
        <f>IF($J1238&gt;NORMA!$P$27,"NO CUMPLE","CUMPLE")</f>
        <v>NO CUMPLE</v>
      </c>
      <c r="AE1238" s="51" t="str">
        <f>IF($G1238&gt;NORMA!$P$28,"NO CUMPLE","CUMPLE")</f>
        <v>NO CUMPLE</v>
      </c>
      <c r="AF1238" s="51" t="str">
        <f>IF($H1238&gt;NORMA!$P$29,"NO CUMPLE","CUMPLE")</f>
        <v>NO CUMPLE</v>
      </c>
      <c r="AG1238" s="51" t="str">
        <f>IF($O1238&gt;NORMA!$P$30,"NO CUMPLE","CUMPLE")</f>
        <v>NO CUMPLE</v>
      </c>
      <c r="AH1238" s="51" t="str">
        <f>IF(AND($N1238&gt;=NORMA!$R$18, $N1238&lt;=NORMA!$S$18),"CUMPLE","NO CUMPLE")</f>
        <v>CUMPLE</v>
      </c>
      <c r="AI1238" s="51" t="str">
        <f>IF($I1238&gt;NORMA!$P$32,"NO CUMPLE","CUMPLE")</f>
        <v>NO CUMPLE</v>
      </c>
    </row>
    <row r="1239" spans="1:35" ht="14.25" customHeight="1" x14ac:dyDescent="0.35">
      <c r="A1239" s="213" t="s">
        <v>125</v>
      </c>
      <c r="B1239" s="217" t="s">
        <v>123</v>
      </c>
      <c r="C1239" s="240">
        <v>42075</v>
      </c>
      <c r="D1239" s="251">
        <v>0.41666666666666669</v>
      </c>
      <c r="E1239" s="262">
        <v>483</v>
      </c>
      <c r="F1239" s="262">
        <v>560</v>
      </c>
      <c r="G1239" s="262">
        <v>190</v>
      </c>
      <c r="H1239" s="264">
        <v>232</v>
      </c>
      <c r="I1239" s="249">
        <v>7.99</v>
      </c>
      <c r="J1239" s="258">
        <v>8.66</v>
      </c>
      <c r="K1239" s="243">
        <v>128.90700000000001</v>
      </c>
      <c r="L1239" s="258">
        <v>2.1598674</v>
      </c>
      <c r="M1239" s="243">
        <v>0.33</v>
      </c>
      <c r="N1239" s="243">
        <v>7.64</v>
      </c>
      <c r="O1239" s="244">
        <v>63000000</v>
      </c>
      <c r="P1239" s="51" t="str">
        <f>IF(M1239&lt;NORMA!$P$7,"NO CUMPLE","CUMPLE")</f>
        <v>NO CUMPLE</v>
      </c>
      <c r="Q1239" s="51" t="str">
        <f>IF(E1239&gt;NORMA!$P$8,"NO CUMPLE","CUMPLE")</f>
        <v>NO CUMPLE</v>
      </c>
      <c r="R1239" s="51" t="str">
        <f>IF(F1239&gt;NORMA!$P$9,"NO CUMPLE","CUMPLE")</f>
        <v>NO CUMPLE</v>
      </c>
      <c r="S1239" s="51" t="str">
        <f>IF(K1239&gt;NORMA!$P$10,"NO CUMPLE","CUMPLE")</f>
        <v>NO CUMPLE</v>
      </c>
      <c r="T1239" s="51" t="str">
        <f>IF(J1239&gt;NORMA!$P$11,"NO CUMPLE","CUMPLE")</f>
        <v>NO CUMPLE</v>
      </c>
      <c r="U1239" s="51" t="str">
        <f>IF(G1239&gt;NORMA!$P$12,"NO CUMPLE","CUMPLE")</f>
        <v>CUMPLE</v>
      </c>
      <c r="V1239" s="51" t="str">
        <f>IF(H1239&gt;NORMA!$P$13,"NO CUMPLE","CUMPLE")</f>
        <v>NO CUMPLE</v>
      </c>
      <c r="W1239" s="51" t="str">
        <f>IF(O1239&gt;NORMA!$P$14,"NO CUMPLE","CUMPLE")</f>
        <v>NO CUMPLE</v>
      </c>
      <c r="X1239" s="51" t="str">
        <f>IF(AND(N1239&gt;=NORMA!$Q$4, N1239&lt;=NORMA!$R$4),"CUMPLE","NO CUMPLE")</f>
        <v>CUMPLE</v>
      </c>
      <c r="Y1239" s="51" t="str">
        <f>IF(I1239&gt;NORMA!$P$16,"NO CUMPLE","CUMPLE")</f>
        <v>NO CUMPLE</v>
      </c>
      <c r="Z1239" s="51" t="str">
        <f>IF($M1239&lt;NORMA!$P$23,"NO CUMPLE","CUMPLE")</f>
        <v>CUMPLE</v>
      </c>
      <c r="AA1239" s="51" t="str">
        <f>IF($E1239&gt;NORMA!$P$24,"NO CUMPLE","CUMPLE")</f>
        <v>NO CUMPLE</v>
      </c>
      <c r="AB1239" s="51" t="str">
        <f>IF($F1239&gt;NORMA!$P$25,"NO CUMPLE","CUMPLE")</f>
        <v>NO CUMPLE</v>
      </c>
      <c r="AC1239" s="51" t="str">
        <f>IF($K1239&gt;NORMA!$P$26,"NO CUMPLE","CUMPLE")</f>
        <v>NO CUMPLE</v>
      </c>
      <c r="AD1239" s="51" t="str">
        <f>IF($J1239&gt;NORMA!$P$27,"NO CUMPLE","CUMPLE")</f>
        <v>NO CUMPLE</v>
      </c>
      <c r="AE1239" s="51" t="str">
        <f>IF($G1239&gt;NORMA!$P$28,"NO CUMPLE","CUMPLE")</f>
        <v>NO CUMPLE</v>
      </c>
      <c r="AF1239" s="51" t="str">
        <f>IF($H1239&gt;NORMA!$P$29,"NO CUMPLE","CUMPLE")</f>
        <v>NO CUMPLE</v>
      </c>
      <c r="AG1239" s="51" t="str">
        <f>IF($O1239&gt;NORMA!$P$30,"NO CUMPLE","CUMPLE")</f>
        <v>NO CUMPLE</v>
      </c>
      <c r="AH1239" s="51" t="str">
        <f>IF(AND($N1239&gt;=NORMA!$R$18, $N1239&lt;=NORMA!$S$18),"CUMPLE","NO CUMPLE")</f>
        <v>CUMPLE</v>
      </c>
      <c r="AI1239" s="51" t="str">
        <f>IF($I1239&gt;NORMA!$P$32,"NO CUMPLE","CUMPLE")</f>
        <v>NO CUMPLE</v>
      </c>
    </row>
    <row r="1240" spans="1:35" ht="14.25" customHeight="1" x14ac:dyDescent="0.35">
      <c r="A1240" s="213" t="s">
        <v>124</v>
      </c>
      <c r="B1240" s="217" t="s">
        <v>123</v>
      </c>
      <c r="C1240" s="240">
        <v>42094</v>
      </c>
      <c r="D1240" s="251">
        <v>0.66666666666666663</v>
      </c>
      <c r="E1240" s="262">
        <v>1196</v>
      </c>
      <c r="F1240" s="262">
        <v>1996</v>
      </c>
      <c r="G1240" s="262">
        <v>262</v>
      </c>
      <c r="H1240" s="264">
        <v>717</v>
      </c>
      <c r="I1240" s="249">
        <v>10.81</v>
      </c>
      <c r="J1240" s="258">
        <v>7.52</v>
      </c>
      <c r="K1240" s="243">
        <v>58.116999999999997</v>
      </c>
      <c r="L1240" s="258">
        <v>3.991895</v>
      </c>
      <c r="M1240" s="243">
        <v>0.45</v>
      </c>
      <c r="N1240" s="243">
        <v>7.66</v>
      </c>
      <c r="O1240" s="244">
        <v>120000000</v>
      </c>
      <c r="P1240" s="51" t="str">
        <f>IF(M1240&lt;NORMA!$P$7,"NO CUMPLE","CUMPLE")</f>
        <v>NO CUMPLE</v>
      </c>
      <c r="Q1240" s="51" t="str">
        <f>IF(E1240&gt;NORMA!$P$8,"NO CUMPLE","CUMPLE")</f>
        <v>NO CUMPLE</v>
      </c>
      <c r="R1240" s="51" t="str">
        <f>IF(F1240&gt;NORMA!$P$9,"NO CUMPLE","CUMPLE")</f>
        <v>NO CUMPLE</v>
      </c>
      <c r="S1240" s="51" t="str">
        <f>IF(K1240&gt;NORMA!$P$10,"NO CUMPLE","CUMPLE")</f>
        <v>NO CUMPLE</v>
      </c>
      <c r="T1240" s="51" t="str">
        <f>IF(J1240&gt;NORMA!$P$11,"NO CUMPLE","CUMPLE")</f>
        <v>CUMPLE</v>
      </c>
      <c r="U1240" s="51" t="str">
        <f>IF(G1240&gt;NORMA!$P$12,"NO CUMPLE","CUMPLE")</f>
        <v>CUMPLE</v>
      </c>
      <c r="V1240" s="51" t="str">
        <f>IF(H1240&gt;NORMA!$P$13,"NO CUMPLE","CUMPLE")</f>
        <v>NO CUMPLE</v>
      </c>
      <c r="W1240" s="51" t="str">
        <f>IF(O1240&gt;NORMA!$P$14,"NO CUMPLE","CUMPLE")</f>
        <v>NO CUMPLE</v>
      </c>
      <c r="X1240" s="51" t="str">
        <f>IF(AND(N1240&gt;=NORMA!$Q$4, N1240&lt;=NORMA!$R$4),"CUMPLE","NO CUMPLE")</f>
        <v>CUMPLE</v>
      </c>
      <c r="Y1240" s="51" t="str">
        <f>IF(I1240&gt;NORMA!$P$16,"NO CUMPLE","CUMPLE")</f>
        <v>NO CUMPLE</v>
      </c>
      <c r="Z1240" s="51" t="str">
        <f>IF($M1240&lt;NORMA!$P$23,"NO CUMPLE","CUMPLE")</f>
        <v>CUMPLE</v>
      </c>
      <c r="AA1240" s="51" t="str">
        <f>IF($E1240&gt;NORMA!$P$24,"NO CUMPLE","CUMPLE")</f>
        <v>NO CUMPLE</v>
      </c>
      <c r="AB1240" s="51" t="str">
        <f>IF($F1240&gt;NORMA!$P$25,"NO CUMPLE","CUMPLE")</f>
        <v>NO CUMPLE</v>
      </c>
      <c r="AC1240" s="51" t="str">
        <f>IF($K1240&gt;NORMA!$P$26,"NO CUMPLE","CUMPLE")</f>
        <v>NO CUMPLE</v>
      </c>
      <c r="AD1240" s="51" t="str">
        <f>IF($J1240&gt;NORMA!$P$27,"NO CUMPLE","CUMPLE")</f>
        <v>NO CUMPLE</v>
      </c>
      <c r="AE1240" s="51" t="str">
        <f>IF($G1240&gt;NORMA!$P$28,"NO CUMPLE","CUMPLE")</f>
        <v>NO CUMPLE</v>
      </c>
      <c r="AF1240" s="51" t="str">
        <f>IF($H1240&gt;NORMA!$P$29,"NO CUMPLE","CUMPLE")</f>
        <v>NO CUMPLE</v>
      </c>
      <c r="AG1240" s="51" t="str">
        <f>IF($O1240&gt;NORMA!$P$30,"NO CUMPLE","CUMPLE")</f>
        <v>NO CUMPLE</v>
      </c>
      <c r="AH1240" s="51" t="str">
        <f>IF(AND($N1240&gt;=NORMA!$R$18, $N1240&lt;=NORMA!$S$18),"CUMPLE","NO CUMPLE")</f>
        <v>CUMPLE</v>
      </c>
      <c r="AI1240" s="51" t="str">
        <f>IF($I1240&gt;NORMA!$P$32,"NO CUMPLE","CUMPLE")</f>
        <v>NO CUMPLE</v>
      </c>
    </row>
    <row r="1241" spans="1:35" ht="14.25" customHeight="1" x14ac:dyDescent="0.35">
      <c r="A1241" s="213" t="s">
        <v>121</v>
      </c>
      <c r="B1241" s="272" t="s">
        <v>123</v>
      </c>
      <c r="C1241" s="240">
        <v>42241</v>
      </c>
      <c r="D1241" s="251">
        <v>0.41666666666666669</v>
      </c>
      <c r="E1241" s="246">
        <v>18</v>
      </c>
      <c r="F1241" s="246">
        <v>27</v>
      </c>
      <c r="G1241" s="246">
        <v>18</v>
      </c>
      <c r="H1241" s="216">
        <v>4.13</v>
      </c>
      <c r="I1241" s="247">
        <v>0.05</v>
      </c>
      <c r="J1241" s="242">
        <v>2.95</v>
      </c>
      <c r="K1241" s="218">
        <v>6.59</v>
      </c>
      <c r="L1241" s="242">
        <v>3.3701999999999996</v>
      </c>
      <c r="M1241" s="243">
        <v>1.89</v>
      </c>
      <c r="N1241" s="243">
        <v>7.48</v>
      </c>
      <c r="O1241" s="244">
        <v>220000</v>
      </c>
      <c r="P1241" s="51" t="str">
        <f>IF(M1241&lt;NORMA!$P$7,"NO CUMPLE","CUMPLE")</f>
        <v>CUMPLE</v>
      </c>
      <c r="Q1241" s="51" t="str">
        <f>IF(E1241&gt;NORMA!$P$8,"NO CUMPLE","CUMPLE")</f>
        <v>CUMPLE</v>
      </c>
      <c r="R1241" s="51" t="str">
        <f>IF(F1241&gt;NORMA!$P$9,"NO CUMPLE","CUMPLE")</f>
        <v>CUMPLE</v>
      </c>
      <c r="S1241" s="51" t="str">
        <f>IF(K1241&gt;NORMA!$P$10,"NO CUMPLE","CUMPLE")</f>
        <v>CUMPLE</v>
      </c>
      <c r="T1241" s="51" t="str">
        <f>IF(J1241&gt;NORMA!$P$11,"NO CUMPLE","CUMPLE")</f>
        <v>CUMPLE</v>
      </c>
      <c r="U1241" s="51" t="str">
        <f>IF(G1241&gt;NORMA!$P$12,"NO CUMPLE","CUMPLE")</f>
        <v>CUMPLE</v>
      </c>
      <c r="V1241" s="51" t="str">
        <f>IF(H1241&gt;NORMA!$P$13,"NO CUMPLE","CUMPLE")</f>
        <v>CUMPLE</v>
      </c>
      <c r="W1241" s="51" t="str">
        <f>IF(O1241&gt;NORMA!$P$14,"NO CUMPLE","CUMPLE")</f>
        <v>CUMPLE</v>
      </c>
      <c r="X1241" s="51" t="str">
        <f>IF(AND(N1241&gt;=NORMA!$Q$4, N1241&lt;=NORMA!$R$4),"CUMPLE","NO CUMPLE")</f>
        <v>CUMPLE</v>
      </c>
      <c r="Y1241" s="51" t="str">
        <f>IF(I1241&gt;NORMA!$P$16,"NO CUMPLE","CUMPLE")</f>
        <v>CUMPLE</v>
      </c>
      <c r="Z1241" s="51" t="str">
        <f>IF($M1241&lt;NORMA!$P$23,"NO CUMPLE","CUMPLE")</f>
        <v>CUMPLE</v>
      </c>
      <c r="AA1241" s="51" t="str">
        <f>IF($E1241&gt;NORMA!$P$24,"NO CUMPLE","CUMPLE")</f>
        <v>CUMPLE</v>
      </c>
      <c r="AB1241" s="51" t="str">
        <f>IF($F1241&gt;NORMA!$P$25,"NO CUMPLE","CUMPLE")</f>
        <v>CUMPLE</v>
      </c>
      <c r="AC1241" s="51" t="str">
        <f>IF($K1241&gt;NORMA!$P$26,"NO CUMPLE","CUMPLE")</f>
        <v>CUMPLE</v>
      </c>
      <c r="AD1241" s="51" t="str">
        <f>IF($J1241&gt;NORMA!$P$27,"NO CUMPLE","CUMPLE")</f>
        <v>CUMPLE</v>
      </c>
      <c r="AE1241" s="51" t="str">
        <f>IF($G1241&gt;NORMA!$P$28,"NO CUMPLE","CUMPLE")</f>
        <v>CUMPLE</v>
      </c>
      <c r="AF1241" s="51" t="str">
        <f>IF($H1241&gt;NORMA!$P$29,"NO CUMPLE","CUMPLE")</f>
        <v>CUMPLE</v>
      </c>
      <c r="AG1241" s="51" t="str">
        <f>IF($O1241&gt;NORMA!$P$30,"NO CUMPLE","CUMPLE")</f>
        <v>NO CUMPLE</v>
      </c>
      <c r="AH1241" s="51" t="str">
        <f>IF(AND($N1241&gt;=NORMA!$R$18, $N1241&lt;=NORMA!$S$18),"CUMPLE","NO CUMPLE")</f>
        <v>CUMPLE</v>
      </c>
      <c r="AI1241" s="51" t="str">
        <f>IF($I1241&gt;NORMA!$P$32,"NO CUMPLE","CUMPLE")</f>
        <v>CUMPLE</v>
      </c>
    </row>
    <row r="1242" spans="1:35" ht="14.25" customHeight="1" x14ac:dyDescent="0.35">
      <c r="A1242" s="213" t="s">
        <v>124</v>
      </c>
      <c r="B1242" s="217" t="s">
        <v>123</v>
      </c>
      <c r="C1242" s="240">
        <v>42241</v>
      </c>
      <c r="D1242" s="251">
        <v>0.25</v>
      </c>
      <c r="E1242" s="246">
        <v>77</v>
      </c>
      <c r="F1242" s="246">
        <v>113</v>
      </c>
      <c r="G1242" s="246">
        <v>68</v>
      </c>
      <c r="H1242" s="216">
        <v>15</v>
      </c>
      <c r="I1242" s="247">
        <v>0.28100000000000003</v>
      </c>
      <c r="J1242" s="242">
        <v>4.8499999999999996</v>
      </c>
      <c r="K1242" s="218">
        <v>16.333000000000002</v>
      </c>
      <c r="L1242" s="258">
        <v>4.3773999999999997</v>
      </c>
      <c r="M1242" s="243">
        <v>1.61</v>
      </c>
      <c r="N1242" s="243">
        <v>7.69</v>
      </c>
      <c r="O1242" s="244">
        <v>5400000</v>
      </c>
      <c r="P1242" s="51" t="str">
        <f>IF(M1242&lt;NORMA!$P$7,"NO CUMPLE","CUMPLE")</f>
        <v>CUMPLE</v>
      </c>
      <c r="Q1242" s="51" t="str">
        <f>IF(E1242&gt;NORMA!$P$8,"NO CUMPLE","CUMPLE")</f>
        <v>CUMPLE</v>
      </c>
      <c r="R1242" s="51" t="str">
        <f>IF(F1242&gt;NORMA!$P$9,"NO CUMPLE","CUMPLE")</f>
        <v>CUMPLE</v>
      </c>
      <c r="S1242" s="51" t="str">
        <f>IF(K1242&gt;NORMA!$P$10,"NO CUMPLE","CUMPLE")</f>
        <v>CUMPLE</v>
      </c>
      <c r="T1242" s="51" t="str">
        <f>IF(J1242&gt;NORMA!$P$11,"NO CUMPLE","CUMPLE")</f>
        <v>CUMPLE</v>
      </c>
      <c r="U1242" s="51" t="str">
        <f>IF(G1242&gt;NORMA!$P$12,"NO CUMPLE","CUMPLE")</f>
        <v>CUMPLE</v>
      </c>
      <c r="V1242" s="51" t="str">
        <f>IF(H1242&gt;NORMA!$P$13,"NO CUMPLE","CUMPLE")</f>
        <v>CUMPLE</v>
      </c>
      <c r="W1242" s="51" t="str">
        <f>IF(O1242&gt;NORMA!$P$14,"NO CUMPLE","CUMPLE")</f>
        <v>NO CUMPLE</v>
      </c>
      <c r="X1242" s="51" t="str">
        <f>IF(AND(N1242&gt;=NORMA!$Q$4, N1242&lt;=NORMA!$R$4),"CUMPLE","NO CUMPLE")</f>
        <v>CUMPLE</v>
      </c>
      <c r="Y1242" s="51" t="str">
        <f>IF(I1242&gt;NORMA!$P$16,"NO CUMPLE","CUMPLE")</f>
        <v>CUMPLE</v>
      </c>
      <c r="Z1242" s="51" t="str">
        <f>IF($M1242&lt;NORMA!$P$23,"NO CUMPLE","CUMPLE")</f>
        <v>CUMPLE</v>
      </c>
      <c r="AA1242" s="51" t="str">
        <f>IF($E1242&gt;NORMA!$P$24,"NO CUMPLE","CUMPLE")</f>
        <v>NO CUMPLE</v>
      </c>
      <c r="AB1242" s="51" t="str">
        <f>IF($F1242&gt;NORMA!$P$25,"NO CUMPLE","CUMPLE")</f>
        <v>NO CUMPLE</v>
      </c>
      <c r="AC1242" s="51" t="str">
        <f>IF($K1242&gt;NORMA!$P$26,"NO CUMPLE","CUMPLE")</f>
        <v>NO CUMPLE</v>
      </c>
      <c r="AD1242" s="51" t="str">
        <f>IF($J1242&gt;NORMA!$P$27,"NO CUMPLE","CUMPLE")</f>
        <v>NO CUMPLE</v>
      </c>
      <c r="AE1242" s="51" t="str">
        <f>IF($G1242&gt;NORMA!$P$28,"NO CUMPLE","CUMPLE")</f>
        <v>NO CUMPLE</v>
      </c>
      <c r="AF1242" s="51" t="str">
        <f>IF($H1242&gt;NORMA!$P$29,"NO CUMPLE","CUMPLE")</f>
        <v>NO CUMPLE</v>
      </c>
      <c r="AG1242" s="51" t="str">
        <f>IF($O1242&gt;NORMA!$P$30,"NO CUMPLE","CUMPLE")</f>
        <v>NO CUMPLE</v>
      </c>
      <c r="AH1242" s="51" t="str">
        <f>IF(AND($N1242&gt;=NORMA!$R$18, $N1242&lt;=NORMA!$S$18),"CUMPLE","NO CUMPLE")</f>
        <v>CUMPLE</v>
      </c>
      <c r="AI1242" s="51" t="str">
        <f>IF($I1242&gt;NORMA!$P$32,"NO CUMPLE","CUMPLE")</f>
        <v>CUMPLE</v>
      </c>
    </row>
    <row r="1243" spans="1:35" ht="14.25" customHeight="1" x14ac:dyDescent="0.35">
      <c r="A1243" s="213" t="s">
        <v>122</v>
      </c>
      <c r="B1243" s="217" t="s">
        <v>123</v>
      </c>
      <c r="C1243" s="240">
        <v>42248</v>
      </c>
      <c r="D1243" s="251">
        <v>0.33333333333333331</v>
      </c>
      <c r="E1243" s="246">
        <v>109</v>
      </c>
      <c r="F1243" s="246">
        <v>160</v>
      </c>
      <c r="G1243" s="246">
        <v>127</v>
      </c>
      <c r="H1243" s="216">
        <v>9.6999999999999993</v>
      </c>
      <c r="I1243" s="247">
        <v>3.88</v>
      </c>
      <c r="J1243" s="242">
        <v>5.16</v>
      </c>
      <c r="K1243" s="218">
        <v>46.914000000000001</v>
      </c>
      <c r="L1243" s="242">
        <v>3.6633299999999998</v>
      </c>
      <c r="M1243" s="243">
        <v>2.65</v>
      </c>
      <c r="N1243" s="243">
        <v>7.85</v>
      </c>
      <c r="O1243" s="244">
        <v>22000000</v>
      </c>
      <c r="P1243" s="51" t="str">
        <f>IF(M1243&lt;NORMA!$P$7,"NO CUMPLE","CUMPLE")</f>
        <v>CUMPLE</v>
      </c>
      <c r="Q1243" s="51" t="str">
        <f>IF(E1243&gt;NORMA!$P$8,"NO CUMPLE","CUMPLE")</f>
        <v>CUMPLE</v>
      </c>
      <c r="R1243" s="51" t="str">
        <f>IF(F1243&gt;NORMA!$P$9,"NO CUMPLE","CUMPLE")</f>
        <v>CUMPLE</v>
      </c>
      <c r="S1243" s="51" t="str">
        <f>IF(K1243&gt;NORMA!$P$10,"NO CUMPLE","CUMPLE")</f>
        <v>CUMPLE</v>
      </c>
      <c r="T1243" s="51" t="str">
        <f>IF(J1243&gt;NORMA!$P$11,"NO CUMPLE","CUMPLE")</f>
        <v>CUMPLE</v>
      </c>
      <c r="U1243" s="51" t="str">
        <f>IF(G1243&gt;NORMA!$P$12,"NO CUMPLE","CUMPLE")</f>
        <v>CUMPLE</v>
      </c>
      <c r="V1243" s="51" t="str">
        <f>IF(H1243&gt;NORMA!$P$13,"NO CUMPLE","CUMPLE")</f>
        <v>CUMPLE</v>
      </c>
      <c r="W1243" s="51" t="str">
        <f>IF(O1243&gt;NORMA!$P$14,"NO CUMPLE","CUMPLE")</f>
        <v>NO CUMPLE</v>
      </c>
      <c r="X1243" s="51" t="str">
        <f>IF(AND(N1243&gt;=NORMA!$Q$4, N1243&lt;=NORMA!$R$4),"CUMPLE","NO CUMPLE")</f>
        <v>CUMPLE</v>
      </c>
      <c r="Y1243" s="51" t="str">
        <f>IF(I1243&gt;NORMA!$P$16,"NO CUMPLE","CUMPLE")</f>
        <v>NO CUMPLE</v>
      </c>
      <c r="Z1243" s="51" t="str">
        <f>IF($M1243&lt;NORMA!$P$23,"NO CUMPLE","CUMPLE")</f>
        <v>CUMPLE</v>
      </c>
      <c r="AA1243" s="51" t="str">
        <f>IF($E1243&gt;NORMA!$P$24,"NO CUMPLE","CUMPLE")</f>
        <v>NO CUMPLE</v>
      </c>
      <c r="AB1243" s="51" t="str">
        <f>IF($F1243&gt;NORMA!$P$25,"NO CUMPLE","CUMPLE")</f>
        <v>NO CUMPLE</v>
      </c>
      <c r="AC1243" s="51" t="str">
        <f>IF($K1243&gt;NORMA!$P$26,"NO CUMPLE","CUMPLE")</f>
        <v>NO CUMPLE</v>
      </c>
      <c r="AD1243" s="51" t="str">
        <f>IF($J1243&gt;NORMA!$P$27,"NO CUMPLE","CUMPLE")</f>
        <v>NO CUMPLE</v>
      </c>
      <c r="AE1243" s="51" t="str">
        <f>IF($G1243&gt;NORMA!$P$28,"NO CUMPLE","CUMPLE")</f>
        <v>NO CUMPLE</v>
      </c>
      <c r="AF1243" s="51" t="str">
        <f>IF($H1243&gt;NORMA!$P$29,"NO CUMPLE","CUMPLE")</f>
        <v>CUMPLE</v>
      </c>
      <c r="AG1243" s="51" t="str">
        <f>IF($O1243&gt;NORMA!$P$30,"NO CUMPLE","CUMPLE")</f>
        <v>NO CUMPLE</v>
      </c>
      <c r="AH1243" s="51" t="str">
        <f>IF(AND($N1243&gt;=NORMA!$R$18, $N1243&lt;=NORMA!$S$18),"CUMPLE","NO CUMPLE")</f>
        <v>CUMPLE</v>
      </c>
      <c r="AI1243" s="51" t="str">
        <f>IF($I1243&gt;NORMA!$P$32,"NO CUMPLE","CUMPLE")</f>
        <v>NO CUMPLE</v>
      </c>
    </row>
    <row r="1244" spans="1:35" ht="14.25" customHeight="1" x14ac:dyDescent="0.35">
      <c r="A1244" s="213" t="s">
        <v>125</v>
      </c>
      <c r="B1244" s="217" t="s">
        <v>123</v>
      </c>
      <c r="C1244" s="240">
        <v>42248</v>
      </c>
      <c r="D1244" s="251">
        <v>0.51041666666666663</v>
      </c>
      <c r="E1244" s="246">
        <v>270</v>
      </c>
      <c r="F1244" s="246">
        <v>356</v>
      </c>
      <c r="G1244" s="246">
        <v>230</v>
      </c>
      <c r="H1244" s="216">
        <v>29.4</v>
      </c>
      <c r="I1244" s="247">
        <v>2.67</v>
      </c>
      <c r="J1244" s="242">
        <v>5.56</v>
      </c>
      <c r="K1244" s="218">
        <v>57.734000000000002</v>
      </c>
      <c r="L1244" s="242">
        <v>3.5105733333333338</v>
      </c>
      <c r="M1244" s="243">
        <v>0.76</v>
      </c>
      <c r="N1244" s="243">
        <v>8.23</v>
      </c>
      <c r="O1244" s="244">
        <v>35000000</v>
      </c>
      <c r="P1244" s="51" t="str">
        <f>IF(M1244&lt;NORMA!$P$7,"NO CUMPLE","CUMPLE")</f>
        <v>CUMPLE</v>
      </c>
      <c r="Q1244" s="51" t="str">
        <f>IF(E1244&gt;NORMA!$P$8,"NO CUMPLE","CUMPLE")</f>
        <v>NO CUMPLE</v>
      </c>
      <c r="R1244" s="51" t="str">
        <f>IF(F1244&gt;NORMA!$P$9,"NO CUMPLE","CUMPLE")</f>
        <v>CUMPLE</v>
      </c>
      <c r="S1244" s="51" t="str">
        <f>IF(K1244&gt;NORMA!$P$10,"NO CUMPLE","CUMPLE")</f>
        <v>NO CUMPLE</v>
      </c>
      <c r="T1244" s="51" t="str">
        <f>IF(J1244&gt;NORMA!$P$11,"NO CUMPLE","CUMPLE")</f>
        <v>CUMPLE</v>
      </c>
      <c r="U1244" s="51" t="str">
        <f>IF(G1244&gt;NORMA!$P$12,"NO CUMPLE","CUMPLE")</f>
        <v>CUMPLE</v>
      </c>
      <c r="V1244" s="51" t="str">
        <f>IF(H1244&gt;NORMA!$P$13,"NO CUMPLE","CUMPLE")</f>
        <v>CUMPLE</v>
      </c>
      <c r="W1244" s="51" t="str">
        <f>IF(O1244&gt;NORMA!$P$14,"NO CUMPLE","CUMPLE")</f>
        <v>NO CUMPLE</v>
      </c>
      <c r="X1244" s="51" t="str">
        <f>IF(AND(N1244&gt;=NORMA!$Q$4, N1244&lt;=NORMA!$R$4),"CUMPLE","NO CUMPLE")</f>
        <v>CUMPLE</v>
      </c>
      <c r="Y1244" s="51" t="str">
        <f>IF(I1244&gt;NORMA!$P$16,"NO CUMPLE","CUMPLE")</f>
        <v>CUMPLE</v>
      </c>
      <c r="Z1244" s="51" t="str">
        <f>IF($M1244&lt;NORMA!$P$23,"NO CUMPLE","CUMPLE")</f>
        <v>CUMPLE</v>
      </c>
      <c r="AA1244" s="51" t="str">
        <f>IF($E1244&gt;NORMA!$P$24,"NO CUMPLE","CUMPLE")</f>
        <v>NO CUMPLE</v>
      </c>
      <c r="AB1244" s="51" t="str">
        <f>IF($F1244&gt;NORMA!$P$25,"NO CUMPLE","CUMPLE")</f>
        <v>NO CUMPLE</v>
      </c>
      <c r="AC1244" s="51" t="str">
        <f>IF($K1244&gt;NORMA!$P$26,"NO CUMPLE","CUMPLE")</f>
        <v>NO CUMPLE</v>
      </c>
      <c r="AD1244" s="51" t="str">
        <f>IF($J1244&gt;NORMA!$P$27,"NO CUMPLE","CUMPLE")</f>
        <v>NO CUMPLE</v>
      </c>
      <c r="AE1244" s="51" t="str">
        <f>IF($G1244&gt;NORMA!$P$28,"NO CUMPLE","CUMPLE")</f>
        <v>NO CUMPLE</v>
      </c>
      <c r="AF1244" s="51" t="str">
        <f>IF($H1244&gt;NORMA!$P$29,"NO CUMPLE","CUMPLE")</f>
        <v>NO CUMPLE</v>
      </c>
      <c r="AG1244" s="51" t="str">
        <f>IF($O1244&gt;NORMA!$P$30,"NO CUMPLE","CUMPLE")</f>
        <v>NO CUMPLE</v>
      </c>
      <c r="AH1244" s="51" t="str">
        <f>IF(AND($N1244&gt;=NORMA!$R$18, $N1244&lt;=NORMA!$S$18),"CUMPLE","NO CUMPLE")</f>
        <v>CUMPLE</v>
      </c>
      <c r="AI1244" s="51" t="str">
        <f>IF($I1244&gt;NORMA!$P$32,"NO CUMPLE","CUMPLE")</f>
        <v>NO CUMPLE</v>
      </c>
    </row>
    <row r="1245" spans="1:35" ht="14.25" customHeight="1" x14ac:dyDescent="0.35">
      <c r="A1245" s="213" t="s">
        <v>124</v>
      </c>
      <c r="B1245" s="217" t="s">
        <v>123</v>
      </c>
      <c r="C1245" s="240">
        <v>42250</v>
      </c>
      <c r="D1245" s="251">
        <v>0.41666666666666669</v>
      </c>
      <c r="E1245" s="246">
        <v>390</v>
      </c>
      <c r="F1245" s="246">
        <v>560</v>
      </c>
      <c r="G1245" s="246">
        <v>132</v>
      </c>
      <c r="H1245" s="216">
        <v>24.2</v>
      </c>
      <c r="I1245" s="247">
        <v>2.99</v>
      </c>
      <c r="J1245" s="242">
        <v>10.5</v>
      </c>
      <c r="K1245" s="218">
        <v>71.603999999999999</v>
      </c>
      <c r="L1245" s="258">
        <v>2.9079999999999999</v>
      </c>
      <c r="M1245" s="243">
        <v>0.46</v>
      </c>
      <c r="N1245" s="243">
        <v>8.26</v>
      </c>
      <c r="O1245" s="244">
        <v>630000</v>
      </c>
      <c r="P1245" s="51" t="str">
        <f>IF(M1245&lt;NORMA!$P$7,"NO CUMPLE","CUMPLE")</f>
        <v>NO CUMPLE</v>
      </c>
      <c r="Q1245" s="51" t="str">
        <f>IF(E1245&gt;NORMA!$P$8,"NO CUMPLE","CUMPLE")</f>
        <v>NO CUMPLE</v>
      </c>
      <c r="R1245" s="51" t="str">
        <f>IF(F1245&gt;NORMA!$P$9,"NO CUMPLE","CUMPLE")</f>
        <v>NO CUMPLE</v>
      </c>
      <c r="S1245" s="51" t="str">
        <f>IF(K1245&gt;NORMA!$P$10,"NO CUMPLE","CUMPLE")</f>
        <v>NO CUMPLE</v>
      </c>
      <c r="T1245" s="51" t="str">
        <f>IF(J1245&gt;NORMA!$P$11,"NO CUMPLE","CUMPLE")</f>
        <v>NO CUMPLE</v>
      </c>
      <c r="U1245" s="51" t="str">
        <f>IF(G1245&gt;NORMA!$P$12,"NO CUMPLE","CUMPLE")</f>
        <v>CUMPLE</v>
      </c>
      <c r="V1245" s="51" t="str">
        <f>IF(H1245&gt;NORMA!$P$13,"NO CUMPLE","CUMPLE")</f>
        <v>CUMPLE</v>
      </c>
      <c r="W1245" s="51" t="str">
        <f>IF(O1245&gt;NORMA!$P$14,"NO CUMPLE","CUMPLE")</f>
        <v>CUMPLE</v>
      </c>
      <c r="X1245" s="51" t="str">
        <f>IF(AND(N1245&gt;=NORMA!$Q$4, N1245&lt;=NORMA!$R$4),"CUMPLE","NO CUMPLE")</f>
        <v>CUMPLE</v>
      </c>
      <c r="Y1245" s="51" t="str">
        <f>IF(I1245&gt;NORMA!$P$16,"NO CUMPLE","CUMPLE")</f>
        <v>CUMPLE</v>
      </c>
      <c r="Z1245" s="51" t="str">
        <f>IF($M1245&lt;NORMA!$P$23,"NO CUMPLE","CUMPLE")</f>
        <v>CUMPLE</v>
      </c>
      <c r="AA1245" s="51" t="str">
        <f>IF($E1245&gt;NORMA!$P$24,"NO CUMPLE","CUMPLE")</f>
        <v>NO CUMPLE</v>
      </c>
      <c r="AB1245" s="51" t="str">
        <f>IF($F1245&gt;NORMA!$P$25,"NO CUMPLE","CUMPLE")</f>
        <v>NO CUMPLE</v>
      </c>
      <c r="AC1245" s="51" t="str">
        <f>IF($K1245&gt;NORMA!$P$26,"NO CUMPLE","CUMPLE")</f>
        <v>NO CUMPLE</v>
      </c>
      <c r="AD1245" s="51" t="str">
        <f>IF($J1245&gt;NORMA!$P$27,"NO CUMPLE","CUMPLE")</f>
        <v>NO CUMPLE</v>
      </c>
      <c r="AE1245" s="51" t="str">
        <f>IF($G1245&gt;NORMA!$P$28,"NO CUMPLE","CUMPLE")</f>
        <v>NO CUMPLE</v>
      </c>
      <c r="AF1245" s="51" t="str">
        <f>IF($H1245&gt;NORMA!$P$29,"NO CUMPLE","CUMPLE")</f>
        <v>NO CUMPLE</v>
      </c>
      <c r="AG1245" s="51" t="str">
        <f>IF($O1245&gt;NORMA!$P$30,"NO CUMPLE","CUMPLE")</f>
        <v>NO CUMPLE</v>
      </c>
      <c r="AH1245" s="51" t="str">
        <f>IF(AND($N1245&gt;=NORMA!$R$18, $N1245&lt;=NORMA!$S$18),"CUMPLE","NO CUMPLE")</f>
        <v>CUMPLE</v>
      </c>
      <c r="AI1245" s="51" t="str">
        <f>IF($I1245&gt;NORMA!$P$32,"NO CUMPLE","CUMPLE")</f>
        <v>NO CUMPLE</v>
      </c>
    </row>
    <row r="1246" spans="1:35" ht="14.25" customHeight="1" x14ac:dyDescent="0.35">
      <c r="A1246" s="213" t="s">
        <v>124</v>
      </c>
      <c r="B1246" s="217" t="s">
        <v>123</v>
      </c>
      <c r="C1246" s="240">
        <v>42262</v>
      </c>
      <c r="D1246" s="251">
        <v>0.5</v>
      </c>
      <c r="E1246" s="246">
        <v>201</v>
      </c>
      <c r="F1246" s="246">
        <v>289</v>
      </c>
      <c r="G1246" s="246">
        <v>340</v>
      </c>
      <c r="H1246" s="216">
        <v>648</v>
      </c>
      <c r="I1246" s="247">
        <v>2.99</v>
      </c>
      <c r="J1246" s="242">
        <v>5.72</v>
      </c>
      <c r="K1246" s="218">
        <v>46.555</v>
      </c>
      <c r="L1246" s="258">
        <v>3.586392</v>
      </c>
      <c r="M1246" s="243">
        <v>0.93</v>
      </c>
      <c r="N1246" s="243">
        <v>8.56</v>
      </c>
      <c r="O1246" s="244">
        <v>15000000</v>
      </c>
      <c r="P1246" s="51" t="str">
        <f>IF(M1246&lt;NORMA!$P$7,"NO CUMPLE","CUMPLE")</f>
        <v>CUMPLE</v>
      </c>
      <c r="Q1246" s="51" t="str">
        <f>IF(E1246&gt;NORMA!$P$8,"NO CUMPLE","CUMPLE")</f>
        <v>CUMPLE</v>
      </c>
      <c r="R1246" s="51" t="str">
        <f>IF(F1246&gt;NORMA!$P$9,"NO CUMPLE","CUMPLE")</f>
        <v>CUMPLE</v>
      </c>
      <c r="S1246" s="51" t="str">
        <f>IF(K1246&gt;NORMA!$P$10,"NO CUMPLE","CUMPLE")</f>
        <v>CUMPLE</v>
      </c>
      <c r="T1246" s="51" t="str">
        <f>IF(J1246&gt;NORMA!$P$11,"NO CUMPLE","CUMPLE")</f>
        <v>CUMPLE</v>
      </c>
      <c r="U1246" s="51" t="str">
        <f>IF(G1246&gt;NORMA!$P$12,"NO CUMPLE","CUMPLE")</f>
        <v>NO CUMPLE</v>
      </c>
      <c r="V1246" s="51" t="str">
        <f>IF(H1246&gt;NORMA!$P$13,"NO CUMPLE","CUMPLE")</f>
        <v>NO CUMPLE</v>
      </c>
      <c r="W1246" s="51" t="str">
        <f>IF(O1246&gt;NORMA!$P$14,"NO CUMPLE","CUMPLE")</f>
        <v>NO CUMPLE</v>
      </c>
      <c r="X1246" s="51" t="str">
        <f>IF(AND(N1246&gt;=NORMA!$Q$4, N1246&lt;=NORMA!$R$4),"CUMPLE","NO CUMPLE")</f>
        <v>CUMPLE</v>
      </c>
      <c r="Y1246" s="51" t="str">
        <f>IF(I1246&gt;NORMA!$P$16,"NO CUMPLE","CUMPLE")</f>
        <v>CUMPLE</v>
      </c>
      <c r="Z1246" s="51" t="str">
        <f>IF($M1246&lt;NORMA!$P$23,"NO CUMPLE","CUMPLE")</f>
        <v>CUMPLE</v>
      </c>
      <c r="AA1246" s="51" t="str">
        <f>IF($E1246&gt;NORMA!$P$24,"NO CUMPLE","CUMPLE")</f>
        <v>NO CUMPLE</v>
      </c>
      <c r="AB1246" s="51" t="str">
        <f>IF($F1246&gt;NORMA!$P$25,"NO CUMPLE","CUMPLE")</f>
        <v>NO CUMPLE</v>
      </c>
      <c r="AC1246" s="51" t="str">
        <f>IF($K1246&gt;NORMA!$P$26,"NO CUMPLE","CUMPLE")</f>
        <v>NO CUMPLE</v>
      </c>
      <c r="AD1246" s="51" t="str">
        <f>IF($J1246&gt;NORMA!$P$27,"NO CUMPLE","CUMPLE")</f>
        <v>NO CUMPLE</v>
      </c>
      <c r="AE1246" s="51" t="str">
        <f>IF($G1246&gt;NORMA!$P$28,"NO CUMPLE","CUMPLE")</f>
        <v>NO CUMPLE</v>
      </c>
      <c r="AF1246" s="51" t="str">
        <f>IF($H1246&gt;NORMA!$P$29,"NO CUMPLE","CUMPLE")</f>
        <v>NO CUMPLE</v>
      </c>
      <c r="AG1246" s="51" t="str">
        <f>IF($O1246&gt;NORMA!$P$30,"NO CUMPLE","CUMPLE")</f>
        <v>NO CUMPLE</v>
      </c>
      <c r="AH1246" s="51" t="str">
        <f>IF(AND($N1246&gt;=NORMA!$R$18, $N1246&lt;=NORMA!$S$18),"CUMPLE","NO CUMPLE")</f>
        <v>NO CUMPLE</v>
      </c>
      <c r="AI1246" s="51" t="str">
        <f>IF($I1246&gt;NORMA!$P$32,"NO CUMPLE","CUMPLE")</f>
        <v>NO CUMPLE</v>
      </c>
    </row>
    <row r="1247" spans="1:35" ht="14.25" customHeight="1" x14ac:dyDescent="0.35">
      <c r="A1247" s="213" t="s">
        <v>125</v>
      </c>
      <c r="B1247" s="217" t="s">
        <v>123</v>
      </c>
      <c r="C1247" s="240">
        <v>42262</v>
      </c>
      <c r="D1247" s="251">
        <v>0.33333333333333331</v>
      </c>
      <c r="E1247" s="246">
        <v>138</v>
      </c>
      <c r="F1247" s="246">
        <v>211</v>
      </c>
      <c r="G1247" s="246">
        <v>122</v>
      </c>
      <c r="H1247" s="216">
        <v>166</v>
      </c>
      <c r="I1247" s="247">
        <v>1.25</v>
      </c>
      <c r="J1247" s="242">
        <v>3.16</v>
      </c>
      <c r="K1247" s="218">
        <v>42.366999999999997</v>
      </c>
      <c r="L1247" s="242">
        <v>4.6781225000000006</v>
      </c>
      <c r="M1247" s="243">
        <v>1.27</v>
      </c>
      <c r="N1247" s="243">
        <v>8.41</v>
      </c>
      <c r="O1247" s="244">
        <v>14000000</v>
      </c>
      <c r="P1247" s="51" t="str">
        <f>IF(M1247&lt;NORMA!$P$7,"NO CUMPLE","CUMPLE")</f>
        <v>CUMPLE</v>
      </c>
      <c r="Q1247" s="51" t="str">
        <f>IF(E1247&gt;NORMA!$P$8,"NO CUMPLE","CUMPLE")</f>
        <v>CUMPLE</v>
      </c>
      <c r="R1247" s="51" t="str">
        <f>IF(F1247&gt;NORMA!$P$9,"NO CUMPLE","CUMPLE")</f>
        <v>CUMPLE</v>
      </c>
      <c r="S1247" s="51" t="str">
        <f>IF(K1247&gt;NORMA!$P$10,"NO CUMPLE","CUMPLE")</f>
        <v>CUMPLE</v>
      </c>
      <c r="T1247" s="51" t="str">
        <f>IF(J1247&gt;NORMA!$P$11,"NO CUMPLE","CUMPLE")</f>
        <v>CUMPLE</v>
      </c>
      <c r="U1247" s="51" t="str">
        <f>IF(G1247&gt;NORMA!$P$12,"NO CUMPLE","CUMPLE")</f>
        <v>CUMPLE</v>
      </c>
      <c r="V1247" s="51" t="str">
        <f>IF(H1247&gt;NORMA!$P$13,"NO CUMPLE","CUMPLE")</f>
        <v>NO CUMPLE</v>
      </c>
      <c r="W1247" s="51" t="str">
        <f>IF(O1247&gt;NORMA!$P$14,"NO CUMPLE","CUMPLE")</f>
        <v>NO CUMPLE</v>
      </c>
      <c r="X1247" s="51" t="str">
        <f>IF(AND(N1247&gt;=NORMA!$Q$4, N1247&lt;=NORMA!$R$4),"CUMPLE","NO CUMPLE")</f>
        <v>CUMPLE</v>
      </c>
      <c r="Y1247" s="51" t="str">
        <f>IF(I1247&gt;NORMA!$P$16,"NO CUMPLE","CUMPLE")</f>
        <v>CUMPLE</v>
      </c>
      <c r="Z1247" s="51" t="str">
        <f>IF($M1247&lt;NORMA!$P$23,"NO CUMPLE","CUMPLE")</f>
        <v>CUMPLE</v>
      </c>
      <c r="AA1247" s="51" t="str">
        <f>IF($E1247&gt;NORMA!$P$24,"NO CUMPLE","CUMPLE")</f>
        <v>NO CUMPLE</v>
      </c>
      <c r="AB1247" s="51" t="str">
        <f>IF($F1247&gt;NORMA!$P$25,"NO CUMPLE","CUMPLE")</f>
        <v>NO CUMPLE</v>
      </c>
      <c r="AC1247" s="51" t="str">
        <f>IF($K1247&gt;NORMA!$P$26,"NO CUMPLE","CUMPLE")</f>
        <v>NO CUMPLE</v>
      </c>
      <c r="AD1247" s="51" t="str">
        <f>IF($J1247&gt;NORMA!$P$27,"NO CUMPLE","CUMPLE")</f>
        <v>NO CUMPLE</v>
      </c>
      <c r="AE1247" s="51" t="str">
        <f>IF($G1247&gt;NORMA!$P$28,"NO CUMPLE","CUMPLE")</f>
        <v>NO CUMPLE</v>
      </c>
      <c r="AF1247" s="51" t="str">
        <f>IF($H1247&gt;NORMA!$P$29,"NO CUMPLE","CUMPLE")</f>
        <v>NO CUMPLE</v>
      </c>
      <c r="AG1247" s="51" t="str">
        <f>IF($O1247&gt;NORMA!$P$30,"NO CUMPLE","CUMPLE")</f>
        <v>NO CUMPLE</v>
      </c>
      <c r="AH1247" s="51" t="str">
        <f>IF(AND($N1247&gt;=NORMA!$R$18, $N1247&lt;=NORMA!$S$18),"CUMPLE","NO CUMPLE")</f>
        <v>CUMPLE</v>
      </c>
      <c r="AI1247" s="51" t="str">
        <f>IF($I1247&gt;NORMA!$P$32,"NO CUMPLE","CUMPLE")</f>
        <v>NO CUMPLE</v>
      </c>
    </row>
    <row r="1248" spans="1:35" ht="14.25" customHeight="1" x14ac:dyDescent="0.35">
      <c r="A1248" s="213" t="s">
        <v>125</v>
      </c>
      <c r="B1248" s="217" t="s">
        <v>123</v>
      </c>
      <c r="C1248" s="240">
        <v>42272</v>
      </c>
      <c r="D1248" s="251">
        <v>0.66666666666666663</v>
      </c>
      <c r="E1248" s="246">
        <v>396</v>
      </c>
      <c r="F1248" s="246">
        <v>747</v>
      </c>
      <c r="G1248" s="246">
        <v>187</v>
      </c>
      <c r="H1248" s="216">
        <v>91.8</v>
      </c>
      <c r="I1248" s="247">
        <v>3.71</v>
      </c>
      <c r="J1248" s="242">
        <v>13</v>
      </c>
      <c r="K1248" s="218">
        <v>66.143000000000001</v>
      </c>
      <c r="L1248" s="242">
        <v>3.1416400000000002</v>
      </c>
      <c r="M1248" s="243">
        <v>0.5</v>
      </c>
      <c r="N1248" s="243">
        <v>7.86</v>
      </c>
      <c r="O1248" s="244">
        <v>35000000</v>
      </c>
      <c r="P1248" s="51" t="str">
        <f>IF(M1248&lt;NORMA!$P$7,"NO CUMPLE","CUMPLE")</f>
        <v>CUMPLE</v>
      </c>
      <c r="Q1248" s="51" t="str">
        <f>IF(E1248&gt;NORMA!$P$8,"NO CUMPLE","CUMPLE")</f>
        <v>NO CUMPLE</v>
      </c>
      <c r="R1248" s="51" t="str">
        <f>IF(F1248&gt;NORMA!$P$9,"NO CUMPLE","CUMPLE")</f>
        <v>NO CUMPLE</v>
      </c>
      <c r="S1248" s="51" t="str">
        <f>IF(K1248&gt;NORMA!$P$10,"NO CUMPLE","CUMPLE")</f>
        <v>NO CUMPLE</v>
      </c>
      <c r="T1248" s="51" t="str">
        <f>IF(J1248&gt;NORMA!$P$11,"NO CUMPLE","CUMPLE")</f>
        <v>NO CUMPLE</v>
      </c>
      <c r="U1248" s="51" t="str">
        <f>IF(G1248&gt;NORMA!$P$12,"NO CUMPLE","CUMPLE")</f>
        <v>CUMPLE</v>
      </c>
      <c r="V1248" s="51" t="str">
        <f>IF(H1248&gt;NORMA!$P$13,"NO CUMPLE","CUMPLE")</f>
        <v>NO CUMPLE</v>
      </c>
      <c r="W1248" s="51" t="str">
        <f>IF(O1248&gt;NORMA!$P$14,"NO CUMPLE","CUMPLE")</f>
        <v>NO CUMPLE</v>
      </c>
      <c r="X1248" s="51" t="str">
        <f>IF(AND(N1248&gt;=NORMA!$Q$4, N1248&lt;=NORMA!$R$4),"CUMPLE","NO CUMPLE")</f>
        <v>CUMPLE</v>
      </c>
      <c r="Y1248" s="51" t="str">
        <f>IF(I1248&gt;NORMA!$P$16,"NO CUMPLE","CUMPLE")</f>
        <v>NO CUMPLE</v>
      </c>
      <c r="Z1248" s="51" t="str">
        <f>IF($M1248&lt;NORMA!$P$23,"NO CUMPLE","CUMPLE")</f>
        <v>CUMPLE</v>
      </c>
      <c r="AA1248" s="51" t="str">
        <f>IF($E1248&gt;NORMA!$P$24,"NO CUMPLE","CUMPLE")</f>
        <v>NO CUMPLE</v>
      </c>
      <c r="AB1248" s="51" t="str">
        <f>IF($F1248&gt;NORMA!$P$25,"NO CUMPLE","CUMPLE")</f>
        <v>NO CUMPLE</v>
      </c>
      <c r="AC1248" s="51" t="str">
        <f>IF($K1248&gt;NORMA!$P$26,"NO CUMPLE","CUMPLE")</f>
        <v>NO CUMPLE</v>
      </c>
      <c r="AD1248" s="51" t="str">
        <f>IF($J1248&gt;NORMA!$P$27,"NO CUMPLE","CUMPLE")</f>
        <v>NO CUMPLE</v>
      </c>
      <c r="AE1248" s="51" t="str">
        <f>IF($G1248&gt;NORMA!$P$28,"NO CUMPLE","CUMPLE")</f>
        <v>NO CUMPLE</v>
      </c>
      <c r="AF1248" s="51" t="str">
        <f>IF($H1248&gt;NORMA!$P$29,"NO CUMPLE","CUMPLE")</f>
        <v>NO CUMPLE</v>
      </c>
      <c r="AG1248" s="51" t="str">
        <f>IF($O1248&gt;NORMA!$P$30,"NO CUMPLE","CUMPLE")</f>
        <v>NO CUMPLE</v>
      </c>
      <c r="AH1248" s="51" t="str">
        <f>IF(AND($N1248&gt;=NORMA!$R$18, $N1248&lt;=NORMA!$S$18),"CUMPLE","NO CUMPLE")</f>
        <v>CUMPLE</v>
      </c>
      <c r="AI1248" s="51" t="str">
        <f>IF($I1248&gt;NORMA!$P$32,"NO CUMPLE","CUMPLE")</f>
        <v>NO CUMPLE</v>
      </c>
    </row>
    <row r="1249" spans="1:35" ht="14.25" customHeight="1" x14ac:dyDescent="0.35">
      <c r="A1249" s="213" t="s">
        <v>121</v>
      </c>
      <c r="B1249" s="272" t="s">
        <v>123</v>
      </c>
      <c r="C1249" s="240">
        <v>42280</v>
      </c>
      <c r="D1249" s="251">
        <v>0.25</v>
      </c>
      <c r="E1249" s="246">
        <v>78</v>
      </c>
      <c r="F1249" s="246">
        <v>116</v>
      </c>
      <c r="G1249" s="246">
        <v>31</v>
      </c>
      <c r="H1249" s="216">
        <v>3.95</v>
      </c>
      <c r="I1249" s="247">
        <v>1.27</v>
      </c>
      <c r="J1249" s="242">
        <v>5.83</v>
      </c>
      <c r="K1249" s="218">
        <v>24.369999999999997</v>
      </c>
      <c r="L1249" s="242">
        <v>1.3274600000000003</v>
      </c>
      <c r="M1249" s="243">
        <v>1.27</v>
      </c>
      <c r="N1249" s="243">
        <v>8</v>
      </c>
      <c r="O1249" s="244">
        <v>2100000</v>
      </c>
      <c r="P1249" s="51" t="str">
        <f>IF(M1249&lt;NORMA!$P$7,"NO CUMPLE","CUMPLE")</f>
        <v>CUMPLE</v>
      </c>
      <c r="Q1249" s="51" t="str">
        <f>IF(E1249&gt;NORMA!$P$8,"NO CUMPLE","CUMPLE")</f>
        <v>CUMPLE</v>
      </c>
      <c r="R1249" s="51" t="str">
        <f>IF(F1249&gt;NORMA!$P$9,"NO CUMPLE","CUMPLE")</f>
        <v>CUMPLE</v>
      </c>
      <c r="S1249" s="51" t="str">
        <f>IF(K1249&gt;NORMA!$P$10,"NO CUMPLE","CUMPLE")</f>
        <v>CUMPLE</v>
      </c>
      <c r="T1249" s="51" t="str">
        <f>IF(J1249&gt;NORMA!$P$11,"NO CUMPLE","CUMPLE")</f>
        <v>CUMPLE</v>
      </c>
      <c r="U1249" s="51" t="str">
        <f>IF(G1249&gt;NORMA!$P$12,"NO CUMPLE","CUMPLE")</f>
        <v>CUMPLE</v>
      </c>
      <c r="V1249" s="51" t="str">
        <f>IF(H1249&gt;NORMA!$P$13,"NO CUMPLE","CUMPLE")</f>
        <v>CUMPLE</v>
      </c>
      <c r="W1249" s="51" t="str">
        <f>IF(O1249&gt;NORMA!$P$14,"NO CUMPLE","CUMPLE")</f>
        <v>NO CUMPLE</v>
      </c>
      <c r="X1249" s="51" t="str">
        <f>IF(AND(N1249&gt;=NORMA!$Q$4, N1249&lt;=NORMA!$R$4),"CUMPLE","NO CUMPLE")</f>
        <v>CUMPLE</v>
      </c>
      <c r="Y1249" s="51" t="str">
        <f>IF(I1249&gt;NORMA!$P$16,"NO CUMPLE","CUMPLE")</f>
        <v>CUMPLE</v>
      </c>
      <c r="Z1249" s="51" t="str">
        <f>IF($M1249&lt;NORMA!$P$23,"NO CUMPLE","CUMPLE")</f>
        <v>CUMPLE</v>
      </c>
      <c r="AA1249" s="51" t="str">
        <f>IF($E1249&gt;NORMA!$P$24,"NO CUMPLE","CUMPLE")</f>
        <v>NO CUMPLE</v>
      </c>
      <c r="AB1249" s="51" t="str">
        <f>IF($F1249&gt;NORMA!$P$25,"NO CUMPLE","CUMPLE")</f>
        <v>NO CUMPLE</v>
      </c>
      <c r="AC1249" s="51" t="str">
        <f>IF($K1249&gt;NORMA!$P$26,"NO CUMPLE","CUMPLE")</f>
        <v>NO CUMPLE</v>
      </c>
      <c r="AD1249" s="51" t="str">
        <f>IF($J1249&gt;NORMA!$P$27,"NO CUMPLE","CUMPLE")</f>
        <v>NO CUMPLE</v>
      </c>
      <c r="AE1249" s="51" t="str">
        <f>IF($G1249&gt;NORMA!$P$28,"NO CUMPLE","CUMPLE")</f>
        <v>CUMPLE</v>
      </c>
      <c r="AF1249" s="51" t="str">
        <f>IF($H1249&gt;NORMA!$P$29,"NO CUMPLE","CUMPLE")</f>
        <v>CUMPLE</v>
      </c>
      <c r="AG1249" s="51" t="str">
        <f>IF($O1249&gt;NORMA!$P$30,"NO CUMPLE","CUMPLE")</f>
        <v>NO CUMPLE</v>
      </c>
      <c r="AH1249" s="51" t="str">
        <f>IF(AND($N1249&gt;=NORMA!$R$18, $N1249&lt;=NORMA!$S$18),"CUMPLE","NO CUMPLE")</f>
        <v>CUMPLE</v>
      </c>
      <c r="AI1249" s="51" t="str">
        <f>IF($I1249&gt;NORMA!$P$32,"NO CUMPLE","CUMPLE")</f>
        <v>NO CUMPLE</v>
      </c>
    </row>
    <row r="1250" spans="1:35" ht="14.25" customHeight="1" x14ac:dyDescent="0.35">
      <c r="A1250" s="213" t="s">
        <v>125</v>
      </c>
      <c r="B1250" s="217" t="s">
        <v>123</v>
      </c>
      <c r="C1250" s="240">
        <v>42280</v>
      </c>
      <c r="D1250" s="251">
        <v>0.25</v>
      </c>
      <c r="E1250" s="246">
        <v>190</v>
      </c>
      <c r="F1250" s="246">
        <v>279</v>
      </c>
      <c r="G1250" s="246">
        <v>75</v>
      </c>
      <c r="H1250" s="216">
        <v>52.4</v>
      </c>
      <c r="I1250" s="247">
        <v>2.34</v>
      </c>
      <c r="J1250" s="242">
        <v>14.6</v>
      </c>
      <c r="K1250" s="218">
        <v>50.381</v>
      </c>
      <c r="L1250" s="242">
        <v>2.2608000000000001</v>
      </c>
      <c r="M1250" s="243">
        <v>0.76</v>
      </c>
      <c r="N1250" s="243">
        <v>7.52</v>
      </c>
      <c r="O1250" s="244">
        <v>1400000</v>
      </c>
      <c r="P1250" s="51" t="str">
        <f>IF(M1250&lt;NORMA!$P$7,"NO CUMPLE","CUMPLE")</f>
        <v>CUMPLE</v>
      </c>
      <c r="Q1250" s="51" t="str">
        <f>IF(E1250&gt;NORMA!$P$8,"NO CUMPLE","CUMPLE")</f>
        <v>CUMPLE</v>
      </c>
      <c r="R1250" s="51" t="str">
        <f>IF(F1250&gt;NORMA!$P$9,"NO CUMPLE","CUMPLE")</f>
        <v>CUMPLE</v>
      </c>
      <c r="S1250" s="51" t="str">
        <f>IF(K1250&gt;NORMA!$P$10,"NO CUMPLE","CUMPLE")</f>
        <v>NO CUMPLE</v>
      </c>
      <c r="T1250" s="51" t="str">
        <f>IF(J1250&gt;NORMA!$P$11,"NO CUMPLE","CUMPLE")</f>
        <v>NO CUMPLE</v>
      </c>
      <c r="U1250" s="51" t="str">
        <f>IF(G1250&gt;NORMA!$P$12,"NO CUMPLE","CUMPLE")</f>
        <v>CUMPLE</v>
      </c>
      <c r="V1250" s="51" t="str">
        <f>IF(H1250&gt;NORMA!$P$13,"NO CUMPLE","CUMPLE")</f>
        <v>NO CUMPLE</v>
      </c>
      <c r="W1250" s="51" t="str">
        <f>IF(O1250&gt;NORMA!$P$14,"NO CUMPLE","CUMPLE")</f>
        <v>NO CUMPLE</v>
      </c>
      <c r="X1250" s="51" t="str">
        <f>IF(AND(N1250&gt;=NORMA!$Q$4, N1250&lt;=NORMA!$R$4),"CUMPLE","NO CUMPLE")</f>
        <v>CUMPLE</v>
      </c>
      <c r="Y1250" s="51" t="str">
        <f>IF(I1250&gt;NORMA!$P$16,"NO CUMPLE","CUMPLE")</f>
        <v>CUMPLE</v>
      </c>
      <c r="Z1250" s="51" t="str">
        <f>IF($M1250&lt;NORMA!$P$23,"NO CUMPLE","CUMPLE")</f>
        <v>CUMPLE</v>
      </c>
      <c r="AA1250" s="51" t="str">
        <f>IF($E1250&gt;NORMA!$P$24,"NO CUMPLE","CUMPLE")</f>
        <v>NO CUMPLE</v>
      </c>
      <c r="AB1250" s="51" t="str">
        <f>IF($F1250&gt;NORMA!$P$25,"NO CUMPLE","CUMPLE")</f>
        <v>NO CUMPLE</v>
      </c>
      <c r="AC1250" s="51" t="str">
        <f>IF($K1250&gt;NORMA!$P$26,"NO CUMPLE","CUMPLE")</f>
        <v>NO CUMPLE</v>
      </c>
      <c r="AD1250" s="51" t="str">
        <f>IF($J1250&gt;NORMA!$P$27,"NO CUMPLE","CUMPLE")</f>
        <v>NO CUMPLE</v>
      </c>
      <c r="AE1250" s="51" t="str">
        <f>IF($G1250&gt;NORMA!$P$28,"NO CUMPLE","CUMPLE")</f>
        <v>NO CUMPLE</v>
      </c>
      <c r="AF1250" s="51" t="str">
        <f>IF($H1250&gt;NORMA!$P$29,"NO CUMPLE","CUMPLE")</f>
        <v>NO CUMPLE</v>
      </c>
      <c r="AG1250" s="51" t="str">
        <f>IF($O1250&gt;NORMA!$P$30,"NO CUMPLE","CUMPLE")</f>
        <v>NO CUMPLE</v>
      </c>
      <c r="AH1250" s="51" t="str">
        <f>IF(AND($N1250&gt;=NORMA!$R$18, $N1250&lt;=NORMA!$S$18),"CUMPLE","NO CUMPLE")</f>
        <v>CUMPLE</v>
      </c>
      <c r="AI1250" s="51" t="str">
        <f>IF($I1250&gt;NORMA!$P$32,"NO CUMPLE","CUMPLE")</f>
        <v>NO CUMPLE</v>
      </c>
    </row>
    <row r="1251" spans="1:35" ht="14.25" customHeight="1" x14ac:dyDescent="0.35">
      <c r="A1251" s="213" t="s">
        <v>122</v>
      </c>
      <c r="B1251" s="217" t="s">
        <v>123</v>
      </c>
      <c r="C1251" s="240">
        <v>42280</v>
      </c>
      <c r="D1251" s="251">
        <v>0.41666666666666669</v>
      </c>
      <c r="E1251" s="246">
        <v>260</v>
      </c>
      <c r="F1251" s="246">
        <v>417</v>
      </c>
      <c r="G1251" s="246">
        <v>180</v>
      </c>
      <c r="H1251" s="216">
        <v>26.8</v>
      </c>
      <c r="I1251" s="247">
        <v>3.77</v>
      </c>
      <c r="J1251" s="242">
        <v>19.100000000000001</v>
      </c>
      <c r="K1251" s="218">
        <v>65.180999999999997</v>
      </c>
      <c r="L1251" s="242">
        <v>3.2582599999999999</v>
      </c>
      <c r="M1251" s="243">
        <v>1.39</v>
      </c>
      <c r="N1251" s="243">
        <v>7.65</v>
      </c>
      <c r="O1251" s="244">
        <v>5400000</v>
      </c>
      <c r="P1251" s="51" t="str">
        <f>IF(M1251&lt;NORMA!$P$7,"NO CUMPLE","CUMPLE")</f>
        <v>CUMPLE</v>
      </c>
      <c r="Q1251" s="51" t="str">
        <f>IF(E1251&gt;NORMA!$P$8,"NO CUMPLE","CUMPLE")</f>
        <v>NO CUMPLE</v>
      </c>
      <c r="R1251" s="51" t="str">
        <f>IF(F1251&gt;NORMA!$P$9,"NO CUMPLE","CUMPLE")</f>
        <v>CUMPLE</v>
      </c>
      <c r="S1251" s="51" t="str">
        <f>IF(K1251&gt;NORMA!$P$10,"NO CUMPLE","CUMPLE")</f>
        <v>NO CUMPLE</v>
      </c>
      <c r="T1251" s="51" t="str">
        <f>IF(J1251&gt;NORMA!$P$11,"NO CUMPLE","CUMPLE")</f>
        <v>NO CUMPLE</v>
      </c>
      <c r="U1251" s="51" t="str">
        <f>IF(G1251&gt;NORMA!$P$12,"NO CUMPLE","CUMPLE")</f>
        <v>CUMPLE</v>
      </c>
      <c r="V1251" s="51" t="str">
        <f>IF(H1251&gt;NORMA!$P$13,"NO CUMPLE","CUMPLE")</f>
        <v>CUMPLE</v>
      </c>
      <c r="W1251" s="51" t="str">
        <f>IF(O1251&gt;NORMA!$P$14,"NO CUMPLE","CUMPLE")</f>
        <v>NO CUMPLE</v>
      </c>
      <c r="X1251" s="51" t="str">
        <f>IF(AND(N1251&gt;=NORMA!$Q$4, N1251&lt;=NORMA!$R$4),"CUMPLE","NO CUMPLE")</f>
        <v>CUMPLE</v>
      </c>
      <c r="Y1251" s="51" t="str">
        <f>IF(I1251&gt;NORMA!$P$16,"NO CUMPLE","CUMPLE")</f>
        <v>NO CUMPLE</v>
      </c>
      <c r="Z1251" s="51" t="str">
        <f>IF($M1251&lt;NORMA!$P$23,"NO CUMPLE","CUMPLE")</f>
        <v>CUMPLE</v>
      </c>
      <c r="AA1251" s="51" t="str">
        <f>IF($E1251&gt;NORMA!$P$24,"NO CUMPLE","CUMPLE")</f>
        <v>NO CUMPLE</v>
      </c>
      <c r="AB1251" s="51" t="str">
        <f>IF($F1251&gt;NORMA!$P$25,"NO CUMPLE","CUMPLE")</f>
        <v>NO CUMPLE</v>
      </c>
      <c r="AC1251" s="51" t="str">
        <f>IF($K1251&gt;NORMA!$P$26,"NO CUMPLE","CUMPLE")</f>
        <v>NO CUMPLE</v>
      </c>
      <c r="AD1251" s="51" t="str">
        <f>IF($J1251&gt;NORMA!$P$27,"NO CUMPLE","CUMPLE")</f>
        <v>NO CUMPLE</v>
      </c>
      <c r="AE1251" s="51" t="str">
        <f>IF($G1251&gt;NORMA!$P$28,"NO CUMPLE","CUMPLE")</f>
        <v>NO CUMPLE</v>
      </c>
      <c r="AF1251" s="51" t="str">
        <f>IF($H1251&gt;NORMA!$P$29,"NO CUMPLE","CUMPLE")</f>
        <v>NO CUMPLE</v>
      </c>
      <c r="AG1251" s="51" t="str">
        <f>IF($O1251&gt;NORMA!$P$30,"NO CUMPLE","CUMPLE")</f>
        <v>NO CUMPLE</v>
      </c>
      <c r="AH1251" s="51" t="str">
        <f>IF(AND($N1251&gt;=NORMA!$R$18, $N1251&lt;=NORMA!$S$18),"CUMPLE","NO CUMPLE")</f>
        <v>CUMPLE</v>
      </c>
      <c r="AI1251" s="51" t="str">
        <f>IF($I1251&gt;NORMA!$P$32,"NO CUMPLE","CUMPLE")</f>
        <v>NO CUMPLE</v>
      </c>
    </row>
    <row r="1252" spans="1:35" ht="14.25" customHeight="1" x14ac:dyDescent="0.35">
      <c r="A1252" s="213" t="s">
        <v>125</v>
      </c>
      <c r="B1252" s="217" t="s">
        <v>123</v>
      </c>
      <c r="C1252" s="240">
        <v>42283</v>
      </c>
      <c r="D1252" s="251">
        <v>0.41666666666666669</v>
      </c>
      <c r="E1252" s="246">
        <v>130</v>
      </c>
      <c r="F1252" s="246">
        <v>209</v>
      </c>
      <c r="G1252" s="246">
        <v>117</v>
      </c>
      <c r="H1252" s="216">
        <v>55.2</v>
      </c>
      <c r="I1252" s="247">
        <v>2.1</v>
      </c>
      <c r="J1252" s="242">
        <v>18.3</v>
      </c>
      <c r="K1252" s="218">
        <v>72.394999999999996</v>
      </c>
      <c r="L1252" s="242">
        <v>3.1928400000000008</v>
      </c>
      <c r="M1252" s="243">
        <v>0.7</v>
      </c>
      <c r="N1252" s="243">
        <v>7.95</v>
      </c>
      <c r="O1252" s="244">
        <v>3500000</v>
      </c>
      <c r="P1252" s="51" t="str">
        <f>IF(M1252&lt;NORMA!$P$7,"NO CUMPLE","CUMPLE")</f>
        <v>CUMPLE</v>
      </c>
      <c r="Q1252" s="51" t="str">
        <f>IF(E1252&gt;NORMA!$P$8,"NO CUMPLE","CUMPLE")</f>
        <v>CUMPLE</v>
      </c>
      <c r="R1252" s="51" t="str">
        <f>IF(F1252&gt;NORMA!$P$9,"NO CUMPLE","CUMPLE")</f>
        <v>CUMPLE</v>
      </c>
      <c r="S1252" s="51" t="str">
        <f>IF(K1252&gt;NORMA!$P$10,"NO CUMPLE","CUMPLE")</f>
        <v>NO CUMPLE</v>
      </c>
      <c r="T1252" s="51" t="str">
        <f>IF(J1252&gt;NORMA!$P$11,"NO CUMPLE","CUMPLE")</f>
        <v>NO CUMPLE</v>
      </c>
      <c r="U1252" s="51" t="str">
        <f>IF(G1252&gt;NORMA!$P$12,"NO CUMPLE","CUMPLE")</f>
        <v>CUMPLE</v>
      </c>
      <c r="V1252" s="51" t="str">
        <f>IF(H1252&gt;NORMA!$P$13,"NO CUMPLE","CUMPLE")</f>
        <v>NO CUMPLE</v>
      </c>
      <c r="W1252" s="51" t="str">
        <f>IF(O1252&gt;NORMA!$P$14,"NO CUMPLE","CUMPLE")</f>
        <v>NO CUMPLE</v>
      </c>
      <c r="X1252" s="51" t="str">
        <f>IF(AND(N1252&gt;=NORMA!$Q$4, N1252&lt;=NORMA!$R$4),"CUMPLE","NO CUMPLE")</f>
        <v>CUMPLE</v>
      </c>
      <c r="Y1252" s="51" t="str">
        <f>IF(I1252&gt;NORMA!$P$16,"NO CUMPLE","CUMPLE")</f>
        <v>CUMPLE</v>
      </c>
      <c r="Z1252" s="51" t="str">
        <f>IF($M1252&lt;NORMA!$P$23,"NO CUMPLE","CUMPLE")</f>
        <v>CUMPLE</v>
      </c>
      <c r="AA1252" s="51" t="str">
        <f>IF($E1252&gt;NORMA!$P$24,"NO CUMPLE","CUMPLE")</f>
        <v>NO CUMPLE</v>
      </c>
      <c r="AB1252" s="51" t="str">
        <f>IF($F1252&gt;NORMA!$P$25,"NO CUMPLE","CUMPLE")</f>
        <v>NO CUMPLE</v>
      </c>
      <c r="AC1252" s="51" t="str">
        <f>IF($K1252&gt;NORMA!$P$26,"NO CUMPLE","CUMPLE")</f>
        <v>NO CUMPLE</v>
      </c>
      <c r="AD1252" s="51" t="str">
        <f>IF($J1252&gt;NORMA!$P$27,"NO CUMPLE","CUMPLE")</f>
        <v>NO CUMPLE</v>
      </c>
      <c r="AE1252" s="51" t="str">
        <f>IF($G1252&gt;NORMA!$P$28,"NO CUMPLE","CUMPLE")</f>
        <v>NO CUMPLE</v>
      </c>
      <c r="AF1252" s="51" t="str">
        <f>IF($H1252&gt;NORMA!$P$29,"NO CUMPLE","CUMPLE")</f>
        <v>NO CUMPLE</v>
      </c>
      <c r="AG1252" s="51" t="str">
        <f>IF($O1252&gt;NORMA!$P$30,"NO CUMPLE","CUMPLE")</f>
        <v>NO CUMPLE</v>
      </c>
      <c r="AH1252" s="51" t="str">
        <f>IF(AND($N1252&gt;=NORMA!$R$18, $N1252&lt;=NORMA!$S$18),"CUMPLE","NO CUMPLE")</f>
        <v>CUMPLE</v>
      </c>
      <c r="AI1252" s="51" t="str">
        <f>IF($I1252&gt;NORMA!$P$32,"NO CUMPLE","CUMPLE")</f>
        <v>NO CUMPLE</v>
      </c>
    </row>
    <row r="1253" spans="1:35" ht="14.25" customHeight="1" x14ac:dyDescent="0.35">
      <c r="A1253" s="213" t="s">
        <v>122</v>
      </c>
      <c r="B1253" s="217" t="s">
        <v>123</v>
      </c>
      <c r="C1253" s="240">
        <v>42283</v>
      </c>
      <c r="D1253" s="251">
        <v>0.25</v>
      </c>
      <c r="E1253" s="246">
        <v>303</v>
      </c>
      <c r="F1253" s="246">
        <v>472</v>
      </c>
      <c r="G1253" s="246">
        <v>228</v>
      </c>
      <c r="H1253" s="216">
        <v>41.3</v>
      </c>
      <c r="I1253" s="247">
        <v>5.5</v>
      </c>
      <c r="J1253" s="242">
        <v>21.8</v>
      </c>
      <c r="K1253" s="218">
        <v>64.918999999999997</v>
      </c>
      <c r="L1253" s="242">
        <v>2.6182000000000003</v>
      </c>
      <c r="M1253" s="243">
        <v>1.83</v>
      </c>
      <c r="N1253" s="243">
        <v>7.42</v>
      </c>
      <c r="O1253" s="244">
        <v>4300000</v>
      </c>
      <c r="P1253" s="51" t="str">
        <f>IF(M1253&lt;NORMA!$P$7,"NO CUMPLE","CUMPLE")</f>
        <v>CUMPLE</v>
      </c>
      <c r="Q1253" s="51" t="str">
        <f>IF(E1253&gt;NORMA!$P$8,"NO CUMPLE","CUMPLE")</f>
        <v>NO CUMPLE</v>
      </c>
      <c r="R1253" s="51" t="str">
        <f>IF(F1253&gt;NORMA!$P$9,"NO CUMPLE","CUMPLE")</f>
        <v>CUMPLE</v>
      </c>
      <c r="S1253" s="51" t="str">
        <f>IF(K1253&gt;NORMA!$P$10,"NO CUMPLE","CUMPLE")</f>
        <v>NO CUMPLE</v>
      </c>
      <c r="T1253" s="51" t="str">
        <f>IF(J1253&gt;NORMA!$P$11,"NO CUMPLE","CUMPLE")</f>
        <v>NO CUMPLE</v>
      </c>
      <c r="U1253" s="51" t="str">
        <f>IF(G1253&gt;NORMA!$P$12,"NO CUMPLE","CUMPLE")</f>
        <v>CUMPLE</v>
      </c>
      <c r="V1253" s="51" t="str">
        <f>IF(H1253&gt;NORMA!$P$13,"NO CUMPLE","CUMPLE")</f>
        <v>CUMPLE</v>
      </c>
      <c r="W1253" s="51" t="str">
        <f>IF(O1253&gt;NORMA!$P$14,"NO CUMPLE","CUMPLE")</f>
        <v>NO CUMPLE</v>
      </c>
      <c r="X1253" s="51" t="str">
        <f>IF(AND(N1253&gt;=NORMA!$Q$4, N1253&lt;=NORMA!$R$4),"CUMPLE","NO CUMPLE")</f>
        <v>CUMPLE</v>
      </c>
      <c r="Y1253" s="51" t="str">
        <f>IF(I1253&gt;NORMA!$P$16,"NO CUMPLE","CUMPLE")</f>
        <v>NO CUMPLE</v>
      </c>
      <c r="Z1253" s="51" t="str">
        <f>IF($M1253&lt;NORMA!$P$23,"NO CUMPLE","CUMPLE")</f>
        <v>CUMPLE</v>
      </c>
      <c r="AA1253" s="51" t="str">
        <f>IF($E1253&gt;NORMA!$P$24,"NO CUMPLE","CUMPLE")</f>
        <v>NO CUMPLE</v>
      </c>
      <c r="AB1253" s="51" t="str">
        <f>IF($F1253&gt;NORMA!$P$25,"NO CUMPLE","CUMPLE")</f>
        <v>NO CUMPLE</v>
      </c>
      <c r="AC1253" s="51" t="str">
        <f>IF($K1253&gt;NORMA!$P$26,"NO CUMPLE","CUMPLE")</f>
        <v>NO CUMPLE</v>
      </c>
      <c r="AD1253" s="51" t="str">
        <f>IF($J1253&gt;NORMA!$P$27,"NO CUMPLE","CUMPLE")</f>
        <v>NO CUMPLE</v>
      </c>
      <c r="AE1253" s="51" t="str">
        <f>IF($G1253&gt;NORMA!$P$28,"NO CUMPLE","CUMPLE")</f>
        <v>NO CUMPLE</v>
      </c>
      <c r="AF1253" s="51" t="str">
        <f>IF($H1253&gt;NORMA!$P$29,"NO CUMPLE","CUMPLE")</f>
        <v>NO CUMPLE</v>
      </c>
      <c r="AG1253" s="51" t="str">
        <f>IF($O1253&gt;NORMA!$P$30,"NO CUMPLE","CUMPLE")</f>
        <v>NO CUMPLE</v>
      </c>
      <c r="AH1253" s="51" t="str">
        <f>IF(AND($N1253&gt;=NORMA!$R$18, $N1253&lt;=NORMA!$S$18),"CUMPLE","NO CUMPLE")</f>
        <v>CUMPLE</v>
      </c>
      <c r="AI1253" s="51" t="str">
        <f>IF($I1253&gt;NORMA!$P$32,"NO CUMPLE","CUMPLE")</f>
        <v>NO CUMPLE</v>
      </c>
    </row>
    <row r="1254" spans="1:35" ht="14.25" customHeight="1" x14ac:dyDescent="0.35">
      <c r="A1254" s="213" t="s">
        <v>121</v>
      </c>
      <c r="B1254" s="272" t="s">
        <v>123</v>
      </c>
      <c r="C1254" s="240">
        <v>42284</v>
      </c>
      <c r="D1254" s="251">
        <v>0.5</v>
      </c>
      <c r="E1254" s="246">
        <v>96</v>
      </c>
      <c r="F1254" s="246">
        <v>155</v>
      </c>
      <c r="G1254" s="246">
        <v>70</v>
      </c>
      <c r="H1254" s="216">
        <v>12.1</v>
      </c>
      <c r="I1254" s="247">
        <v>3.74</v>
      </c>
      <c r="J1254" s="242">
        <v>5.96</v>
      </c>
      <c r="K1254" s="218">
        <v>33.572999999999993</v>
      </c>
      <c r="L1254" s="242">
        <v>1.1148</v>
      </c>
      <c r="M1254" s="243">
        <v>0.76</v>
      </c>
      <c r="N1254" s="243">
        <v>7.7</v>
      </c>
      <c r="O1254" s="244">
        <v>280000</v>
      </c>
      <c r="P1254" s="51" t="str">
        <f>IF(M1254&lt;NORMA!$P$7,"NO CUMPLE","CUMPLE")</f>
        <v>CUMPLE</v>
      </c>
      <c r="Q1254" s="51" t="str">
        <f>IF(E1254&gt;NORMA!$P$8,"NO CUMPLE","CUMPLE")</f>
        <v>CUMPLE</v>
      </c>
      <c r="R1254" s="51" t="str">
        <f>IF(F1254&gt;NORMA!$P$9,"NO CUMPLE","CUMPLE")</f>
        <v>CUMPLE</v>
      </c>
      <c r="S1254" s="51" t="str">
        <f>IF(K1254&gt;NORMA!$P$10,"NO CUMPLE","CUMPLE")</f>
        <v>CUMPLE</v>
      </c>
      <c r="T1254" s="51" t="str">
        <f>IF(J1254&gt;NORMA!$P$11,"NO CUMPLE","CUMPLE")</f>
        <v>CUMPLE</v>
      </c>
      <c r="U1254" s="51" t="str">
        <f>IF(G1254&gt;NORMA!$P$12,"NO CUMPLE","CUMPLE")</f>
        <v>CUMPLE</v>
      </c>
      <c r="V1254" s="51" t="str">
        <f>IF(H1254&gt;NORMA!$P$13,"NO CUMPLE","CUMPLE")</f>
        <v>CUMPLE</v>
      </c>
      <c r="W1254" s="51" t="str">
        <f>IF(O1254&gt;NORMA!$P$14,"NO CUMPLE","CUMPLE")</f>
        <v>CUMPLE</v>
      </c>
      <c r="X1254" s="51" t="str">
        <f>IF(AND(N1254&gt;=NORMA!$Q$4, N1254&lt;=NORMA!$R$4),"CUMPLE","NO CUMPLE")</f>
        <v>CUMPLE</v>
      </c>
      <c r="Y1254" s="51" t="str">
        <f>IF(I1254&gt;NORMA!$P$16,"NO CUMPLE","CUMPLE")</f>
        <v>NO CUMPLE</v>
      </c>
      <c r="Z1254" s="51" t="str">
        <f>IF($M1254&lt;NORMA!$P$23,"NO CUMPLE","CUMPLE")</f>
        <v>CUMPLE</v>
      </c>
      <c r="AA1254" s="51" t="str">
        <f>IF($E1254&gt;NORMA!$P$24,"NO CUMPLE","CUMPLE")</f>
        <v>NO CUMPLE</v>
      </c>
      <c r="AB1254" s="51" t="str">
        <f>IF($F1254&gt;NORMA!$P$25,"NO CUMPLE","CUMPLE")</f>
        <v>NO CUMPLE</v>
      </c>
      <c r="AC1254" s="51" t="str">
        <f>IF($K1254&gt;NORMA!$P$26,"NO CUMPLE","CUMPLE")</f>
        <v>NO CUMPLE</v>
      </c>
      <c r="AD1254" s="51" t="str">
        <f>IF($J1254&gt;NORMA!$P$27,"NO CUMPLE","CUMPLE")</f>
        <v>NO CUMPLE</v>
      </c>
      <c r="AE1254" s="51" t="str">
        <f>IF($G1254&gt;NORMA!$P$28,"NO CUMPLE","CUMPLE")</f>
        <v>NO CUMPLE</v>
      </c>
      <c r="AF1254" s="51" t="str">
        <f>IF($H1254&gt;NORMA!$P$29,"NO CUMPLE","CUMPLE")</f>
        <v>NO CUMPLE</v>
      </c>
      <c r="AG1254" s="51" t="str">
        <f>IF($O1254&gt;NORMA!$P$30,"NO CUMPLE","CUMPLE")</f>
        <v>NO CUMPLE</v>
      </c>
      <c r="AH1254" s="51" t="str">
        <f>IF(AND($N1254&gt;=NORMA!$R$18, $N1254&lt;=NORMA!$S$18),"CUMPLE","NO CUMPLE")</f>
        <v>CUMPLE</v>
      </c>
      <c r="AI1254" s="51" t="str">
        <f>IF($I1254&gt;NORMA!$P$32,"NO CUMPLE","CUMPLE")</f>
        <v>NO CUMPLE</v>
      </c>
    </row>
    <row r="1255" spans="1:35" ht="14.25" customHeight="1" x14ac:dyDescent="0.35">
      <c r="A1255" s="213" t="s">
        <v>124</v>
      </c>
      <c r="B1255" s="217" t="s">
        <v>123</v>
      </c>
      <c r="C1255" s="240">
        <v>42284</v>
      </c>
      <c r="D1255" s="251">
        <v>0.33333333333333331</v>
      </c>
      <c r="E1255" s="246">
        <v>297</v>
      </c>
      <c r="F1255" s="246">
        <v>479</v>
      </c>
      <c r="G1255" s="246">
        <v>117</v>
      </c>
      <c r="H1255" s="216">
        <v>53.8</v>
      </c>
      <c r="I1255" s="247">
        <v>4.9400000000000004</v>
      </c>
      <c r="J1255" s="242">
        <v>11.3</v>
      </c>
      <c r="K1255" s="218">
        <v>83.075000000000003</v>
      </c>
      <c r="L1255" s="258">
        <v>2.4827499999999998</v>
      </c>
      <c r="M1255" s="243">
        <v>0.64</v>
      </c>
      <c r="N1255" s="243">
        <v>8.1</v>
      </c>
      <c r="O1255" s="244">
        <v>840000</v>
      </c>
      <c r="P1255" s="51" t="str">
        <f>IF(M1255&lt;NORMA!$P$7,"NO CUMPLE","CUMPLE")</f>
        <v>CUMPLE</v>
      </c>
      <c r="Q1255" s="51" t="str">
        <f>IF(E1255&gt;NORMA!$P$8,"NO CUMPLE","CUMPLE")</f>
        <v>NO CUMPLE</v>
      </c>
      <c r="R1255" s="51" t="str">
        <f>IF(F1255&gt;NORMA!$P$9,"NO CUMPLE","CUMPLE")</f>
        <v>CUMPLE</v>
      </c>
      <c r="S1255" s="51" t="str">
        <f>IF(K1255&gt;NORMA!$P$10,"NO CUMPLE","CUMPLE")</f>
        <v>NO CUMPLE</v>
      </c>
      <c r="T1255" s="51" t="str">
        <f>IF(J1255&gt;NORMA!$P$11,"NO CUMPLE","CUMPLE")</f>
        <v>NO CUMPLE</v>
      </c>
      <c r="U1255" s="51" t="str">
        <f>IF(G1255&gt;NORMA!$P$12,"NO CUMPLE","CUMPLE")</f>
        <v>CUMPLE</v>
      </c>
      <c r="V1255" s="51" t="str">
        <f>IF(H1255&gt;NORMA!$P$13,"NO CUMPLE","CUMPLE")</f>
        <v>NO CUMPLE</v>
      </c>
      <c r="W1255" s="51" t="str">
        <f>IF(O1255&gt;NORMA!$P$14,"NO CUMPLE","CUMPLE")</f>
        <v>CUMPLE</v>
      </c>
      <c r="X1255" s="51" t="str">
        <f>IF(AND(N1255&gt;=NORMA!$Q$4, N1255&lt;=NORMA!$R$4),"CUMPLE","NO CUMPLE")</f>
        <v>CUMPLE</v>
      </c>
      <c r="Y1255" s="51" t="str">
        <f>IF(I1255&gt;NORMA!$P$16,"NO CUMPLE","CUMPLE")</f>
        <v>NO CUMPLE</v>
      </c>
      <c r="Z1255" s="51" t="str">
        <f>IF($M1255&lt;NORMA!$P$23,"NO CUMPLE","CUMPLE")</f>
        <v>CUMPLE</v>
      </c>
      <c r="AA1255" s="51" t="str">
        <f>IF($E1255&gt;NORMA!$P$24,"NO CUMPLE","CUMPLE")</f>
        <v>NO CUMPLE</v>
      </c>
      <c r="AB1255" s="51" t="str">
        <f>IF($F1255&gt;NORMA!$P$25,"NO CUMPLE","CUMPLE")</f>
        <v>NO CUMPLE</v>
      </c>
      <c r="AC1255" s="51" t="str">
        <f>IF($K1255&gt;NORMA!$P$26,"NO CUMPLE","CUMPLE")</f>
        <v>NO CUMPLE</v>
      </c>
      <c r="AD1255" s="51" t="str">
        <f>IF($J1255&gt;NORMA!$P$27,"NO CUMPLE","CUMPLE")</f>
        <v>NO CUMPLE</v>
      </c>
      <c r="AE1255" s="51" t="str">
        <f>IF($G1255&gt;NORMA!$P$28,"NO CUMPLE","CUMPLE")</f>
        <v>NO CUMPLE</v>
      </c>
      <c r="AF1255" s="51" t="str">
        <f>IF($H1255&gt;NORMA!$P$29,"NO CUMPLE","CUMPLE")</f>
        <v>NO CUMPLE</v>
      </c>
      <c r="AG1255" s="51" t="str">
        <f>IF($O1255&gt;NORMA!$P$30,"NO CUMPLE","CUMPLE")</f>
        <v>NO CUMPLE</v>
      </c>
      <c r="AH1255" s="51" t="str">
        <f>IF(AND($N1255&gt;=NORMA!$R$18, $N1255&lt;=NORMA!$S$18),"CUMPLE","NO CUMPLE")</f>
        <v>CUMPLE</v>
      </c>
      <c r="AI1255" s="51" t="str">
        <f>IF($I1255&gt;NORMA!$P$32,"NO CUMPLE","CUMPLE")</f>
        <v>NO CUMPLE</v>
      </c>
    </row>
    <row r="1256" spans="1:35" ht="14.25" customHeight="1" x14ac:dyDescent="0.35">
      <c r="A1256" s="213" t="s">
        <v>121</v>
      </c>
      <c r="B1256" s="272" t="s">
        <v>123</v>
      </c>
      <c r="C1256" s="240">
        <v>42291</v>
      </c>
      <c r="D1256" s="251">
        <v>0.33333333333333331</v>
      </c>
      <c r="E1256" s="246">
        <v>110</v>
      </c>
      <c r="F1256" s="246">
        <v>179</v>
      </c>
      <c r="G1256" s="246">
        <v>173</v>
      </c>
      <c r="H1256" s="216">
        <v>3.79</v>
      </c>
      <c r="I1256" s="247">
        <v>0.84799999999999998</v>
      </c>
      <c r="J1256" s="242">
        <v>4.4800000000000004</v>
      </c>
      <c r="K1256" s="218">
        <v>27.788</v>
      </c>
      <c r="L1256" s="242">
        <v>1.1224000000000001</v>
      </c>
      <c r="M1256" s="243">
        <v>0.81</v>
      </c>
      <c r="N1256" s="243">
        <v>8.2799999999999994</v>
      </c>
      <c r="O1256" s="244">
        <v>2100000</v>
      </c>
      <c r="P1256" s="51" t="str">
        <f>IF(M1256&lt;NORMA!$P$7,"NO CUMPLE","CUMPLE")</f>
        <v>CUMPLE</v>
      </c>
      <c r="Q1256" s="51" t="str">
        <f>IF(E1256&gt;NORMA!$P$8,"NO CUMPLE","CUMPLE")</f>
        <v>CUMPLE</v>
      </c>
      <c r="R1256" s="51" t="str">
        <f>IF(F1256&gt;NORMA!$P$9,"NO CUMPLE","CUMPLE")</f>
        <v>CUMPLE</v>
      </c>
      <c r="S1256" s="51" t="str">
        <f>IF(K1256&gt;NORMA!$P$10,"NO CUMPLE","CUMPLE")</f>
        <v>CUMPLE</v>
      </c>
      <c r="T1256" s="51" t="str">
        <f>IF(J1256&gt;NORMA!$P$11,"NO CUMPLE","CUMPLE")</f>
        <v>CUMPLE</v>
      </c>
      <c r="U1256" s="51" t="str">
        <f>IF(G1256&gt;NORMA!$P$12,"NO CUMPLE","CUMPLE")</f>
        <v>CUMPLE</v>
      </c>
      <c r="V1256" s="51" t="str">
        <f>IF(H1256&gt;NORMA!$P$13,"NO CUMPLE","CUMPLE")</f>
        <v>CUMPLE</v>
      </c>
      <c r="W1256" s="51" t="str">
        <f>IF(O1256&gt;NORMA!$P$14,"NO CUMPLE","CUMPLE")</f>
        <v>NO CUMPLE</v>
      </c>
      <c r="X1256" s="51" t="str">
        <f>IF(AND(N1256&gt;=NORMA!$Q$4, N1256&lt;=NORMA!$R$4),"CUMPLE","NO CUMPLE")</f>
        <v>CUMPLE</v>
      </c>
      <c r="Y1256" s="51" t="str">
        <f>IF(I1256&gt;NORMA!$P$16,"NO CUMPLE","CUMPLE")</f>
        <v>CUMPLE</v>
      </c>
      <c r="Z1256" s="51" t="str">
        <f>IF($M1256&lt;NORMA!$P$23,"NO CUMPLE","CUMPLE")</f>
        <v>CUMPLE</v>
      </c>
      <c r="AA1256" s="51" t="str">
        <f>IF($E1256&gt;NORMA!$P$24,"NO CUMPLE","CUMPLE")</f>
        <v>NO CUMPLE</v>
      </c>
      <c r="AB1256" s="51" t="str">
        <f>IF($F1256&gt;NORMA!$P$25,"NO CUMPLE","CUMPLE")</f>
        <v>NO CUMPLE</v>
      </c>
      <c r="AC1256" s="51" t="str">
        <f>IF($K1256&gt;NORMA!$P$26,"NO CUMPLE","CUMPLE")</f>
        <v>NO CUMPLE</v>
      </c>
      <c r="AD1256" s="51" t="str">
        <f>IF($J1256&gt;NORMA!$P$27,"NO CUMPLE","CUMPLE")</f>
        <v>NO CUMPLE</v>
      </c>
      <c r="AE1256" s="51" t="str">
        <f>IF($G1256&gt;NORMA!$P$28,"NO CUMPLE","CUMPLE")</f>
        <v>NO CUMPLE</v>
      </c>
      <c r="AF1256" s="51" t="str">
        <f>IF($H1256&gt;NORMA!$P$29,"NO CUMPLE","CUMPLE")</f>
        <v>CUMPLE</v>
      </c>
      <c r="AG1256" s="51" t="str">
        <f>IF($O1256&gt;NORMA!$P$30,"NO CUMPLE","CUMPLE")</f>
        <v>NO CUMPLE</v>
      </c>
      <c r="AH1256" s="51" t="str">
        <f>IF(AND($N1256&gt;=NORMA!$R$18, $N1256&lt;=NORMA!$S$18),"CUMPLE","NO CUMPLE")</f>
        <v>CUMPLE</v>
      </c>
      <c r="AI1256" s="51" t="str">
        <f>IF($I1256&gt;NORMA!$P$32,"NO CUMPLE","CUMPLE")</f>
        <v>CUMPLE</v>
      </c>
    </row>
    <row r="1257" spans="1:35" ht="14.25" customHeight="1" x14ac:dyDescent="0.35">
      <c r="A1257" s="213" t="s">
        <v>122</v>
      </c>
      <c r="B1257" s="217" t="s">
        <v>123</v>
      </c>
      <c r="C1257" s="240">
        <v>42291</v>
      </c>
      <c r="D1257" s="251">
        <v>0.5</v>
      </c>
      <c r="E1257" s="246">
        <v>242</v>
      </c>
      <c r="F1257" s="246">
        <v>356</v>
      </c>
      <c r="G1257" s="246">
        <v>189</v>
      </c>
      <c r="H1257" s="216">
        <v>13.9</v>
      </c>
      <c r="I1257" s="247">
        <v>4.26</v>
      </c>
      <c r="J1257" s="242">
        <v>9.8800000000000008</v>
      </c>
      <c r="K1257" s="218">
        <v>53.503999999999998</v>
      </c>
      <c r="L1257" s="242">
        <v>4.2691999999999997</v>
      </c>
      <c r="M1257" s="243">
        <v>2.0499999999999998</v>
      </c>
      <c r="N1257" s="243">
        <v>7.39</v>
      </c>
      <c r="O1257" s="244">
        <v>63000</v>
      </c>
      <c r="P1257" s="51" t="str">
        <f>IF(M1257&lt;NORMA!$P$7,"NO CUMPLE","CUMPLE")</f>
        <v>CUMPLE</v>
      </c>
      <c r="Q1257" s="51" t="str">
        <f>IF(E1257&gt;NORMA!$P$8,"NO CUMPLE","CUMPLE")</f>
        <v>CUMPLE</v>
      </c>
      <c r="R1257" s="51" t="str">
        <f>IF(F1257&gt;NORMA!$P$9,"NO CUMPLE","CUMPLE")</f>
        <v>CUMPLE</v>
      </c>
      <c r="S1257" s="51" t="str">
        <f>IF(K1257&gt;NORMA!$P$10,"NO CUMPLE","CUMPLE")</f>
        <v>NO CUMPLE</v>
      </c>
      <c r="T1257" s="51" t="str">
        <f>IF(J1257&gt;NORMA!$P$11,"NO CUMPLE","CUMPLE")</f>
        <v>NO CUMPLE</v>
      </c>
      <c r="U1257" s="51" t="str">
        <f>IF(G1257&gt;NORMA!$P$12,"NO CUMPLE","CUMPLE")</f>
        <v>CUMPLE</v>
      </c>
      <c r="V1257" s="51" t="str">
        <f>IF(H1257&gt;NORMA!$P$13,"NO CUMPLE","CUMPLE")</f>
        <v>CUMPLE</v>
      </c>
      <c r="W1257" s="51" t="str">
        <f>IF(O1257&gt;NORMA!$P$14,"NO CUMPLE","CUMPLE")</f>
        <v>CUMPLE</v>
      </c>
      <c r="X1257" s="51" t="str">
        <f>IF(AND(N1257&gt;=NORMA!$Q$4, N1257&lt;=NORMA!$R$4),"CUMPLE","NO CUMPLE")</f>
        <v>CUMPLE</v>
      </c>
      <c r="Y1257" s="51" t="str">
        <f>IF(I1257&gt;NORMA!$P$16,"NO CUMPLE","CUMPLE")</f>
        <v>NO CUMPLE</v>
      </c>
      <c r="Z1257" s="51" t="str">
        <f>IF($M1257&lt;NORMA!$P$23,"NO CUMPLE","CUMPLE")</f>
        <v>CUMPLE</v>
      </c>
      <c r="AA1257" s="51" t="str">
        <f>IF($E1257&gt;NORMA!$P$24,"NO CUMPLE","CUMPLE")</f>
        <v>NO CUMPLE</v>
      </c>
      <c r="AB1257" s="51" t="str">
        <f>IF($F1257&gt;NORMA!$P$25,"NO CUMPLE","CUMPLE")</f>
        <v>NO CUMPLE</v>
      </c>
      <c r="AC1257" s="51" t="str">
        <f>IF($K1257&gt;NORMA!$P$26,"NO CUMPLE","CUMPLE")</f>
        <v>NO CUMPLE</v>
      </c>
      <c r="AD1257" s="51" t="str">
        <f>IF($J1257&gt;NORMA!$P$27,"NO CUMPLE","CUMPLE")</f>
        <v>NO CUMPLE</v>
      </c>
      <c r="AE1257" s="51" t="str">
        <f>IF($G1257&gt;NORMA!$P$28,"NO CUMPLE","CUMPLE")</f>
        <v>NO CUMPLE</v>
      </c>
      <c r="AF1257" s="51" t="str">
        <f>IF($H1257&gt;NORMA!$P$29,"NO CUMPLE","CUMPLE")</f>
        <v>NO CUMPLE</v>
      </c>
      <c r="AG1257" s="51" t="str">
        <f>IF($O1257&gt;NORMA!$P$30,"NO CUMPLE","CUMPLE")</f>
        <v>CUMPLE</v>
      </c>
      <c r="AH1257" s="51" t="str">
        <f>IF(AND($N1257&gt;=NORMA!$R$18, $N1257&lt;=NORMA!$S$18),"CUMPLE","NO CUMPLE")</f>
        <v>CUMPLE</v>
      </c>
      <c r="AI1257" s="51" t="str">
        <f>IF($I1257&gt;NORMA!$P$32,"NO CUMPLE","CUMPLE")</f>
        <v>NO CUMPLE</v>
      </c>
    </row>
    <row r="1258" spans="1:35" ht="14.25" customHeight="1" x14ac:dyDescent="0.35">
      <c r="A1258" s="213" t="s">
        <v>124</v>
      </c>
      <c r="B1258" s="217" t="s">
        <v>123</v>
      </c>
      <c r="C1258" s="240">
        <v>42291</v>
      </c>
      <c r="D1258" s="251">
        <v>0.66666666666666663</v>
      </c>
      <c r="E1258" s="246">
        <v>343</v>
      </c>
      <c r="F1258" s="246">
        <v>490</v>
      </c>
      <c r="G1258" s="246">
        <v>232</v>
      </c>
      <c r="H1258" s="216">
        <v>169</v>
      </c>
      <c r="I1258" s="247">
        <v>5.84</v>
      </c>
      <c r="J1258" s="242">
        <v>19.3</v>
      </c>
      <c r="K1258" s="218">
        <v>66.16</v>
      </c>
      <c r="L1258" s="258">
        <v>3.2349999999999999</v>
      </c>
      <c r="M1258" s="243">
        <v>0.63</v>
      </c>
      <c r="N1258" s="243">
        <v>8.1999999999999993</v>
      </c>
      <c r="O1258" s="244">
        <v>920000</v>
      </c>
      <c r="P1258" s="51" t="str">
        <f>IF(M1258&lt;NORMA!$P$7,"NO CUMPLE","CUMPLE")</f>
        <v>CUMPLE</v>
      </c>
      <c r="Q1258" s="51" t="str">
        <f>IF(E1258&gt;NORMA!$P$8,"NO CUMPLE","CUMPLE")</f>
        <v>NO CUMPLE</v>
      </c>
      <c r="R1258" s="51" t="str">
        <f>IF(F1258&gt;NORMA!$P$9,"NO CUMPLE","CUMPLE")</f>
        <v>CUMPLE</v>
      </c>
      <c r="S1258" s="51" t="str">
        <f>IF(K1258&gt;NORMA!$P$10,"NO CUMPLE","CUMPLE")</f>
        <v>NO CUMPLE</v>
      </c>
      <c r="T1258" s="51" t="str">
        <f>IF(J1258&gt;NORMA!$P$11,"NO CUMPLE","CUMPLE")</f>
        <v>NO CUMPLE</v>
      </c>
      <c r="U1258" s="51" t="str">
        <f>IF(G1258&gt;NORMA!$P$12,"NO CUMPLE","CUMPLE")</f>
        <v>CUMPLE</v>
      </c>
      <c r="V1258" s="51" t="str">
        <f>IF(H1258&gt;NORMA!$P$13,"NO CUMPLE","CUMPLE")</f>
        <v>NO CUMPLE</v>
      </c>
      <c r="W1258" s="51" t="str">
        <f>IF(O1258&gt;NORMA!$P$14,"NO CUMPLE","CUMPLE")</f>
        <v>CUMPLE</v>
      </c>
      <c r="X1258" s="51" t="str">
        <f>IF(AND(N1258&gt;=NORMA!$Q$4, N1258&lt;=NORMA!$R$4),"CUMPLE","NO CUMPLE")</f>
        <v>CUMPLE</v>
      </c>
      <c r="Y1258" s="51" t="str">
        <f>IF(I1258&gt;NORMA!$P$16,"NO CUMPLE","CUMPLE")</f>
        <v>NO CUMPLE</v>
      </c>
      <c r="Z1258" s="51" t="str">
        <f>IF($M1258&lt;NORMA!$P$23,"NO CUMPLE","CUMPLE")</f>
        <v>CUMPLE</v>
      </c>
      <c r="AA1258" s="51" t="str">
        <f>IF($E1258&gt;NORMA!$P$24,"NO CUMPLE","CUMPLE")</f>
        <v>NO CUMPLE</v>
      </c>
      <c r="AB1258" s="51" t="str">
        <f>IF($F1258&gt;NORMA!$P$25,"NO CUMPLE","CUMPLE")</f>
        <v>NO CUMPLE</v>
      </c>
      <c r="AC1258" s="51" t="str">
        <f>IF($K1258&gt;NORMA!$P$26,"NO CUMPLE","CUMPLE")</f>
        <v>NO CUMPLE</v>
      </c>
      <c r="AD1258" s="51" t="str">
        <f>IF($J1258&gt;NORMA!$P$27,"NO CUMPLE","CUMPLE")</f>
        <v>NO CUMPLE</v>
      </c>
      <c r="AE1258" s="51" t="str">
        <f>IF($G1258&gt;NORMA!$P$28,"NO CUMPLE","CUMPLE")</f>
        <v>NO CUMPLE</v>
      </c>
      <c r="AF1258" s="51" t="str">
        <f>IF($H1258&gt;NORMA!$P$29,"NO CUMPLE","CUMPLE")</f>
        <v>NO CUMPLE</v>
      </c>
      <c r="AG1258" s="51" t="str">
        <f>IF($O1258&gt;NORMA!$P$30,"NO CUMPLE","CUMPLE")</f>
        <v>NO CUMPLE</v>
      </c>
      <c r="AH1258" s="51" t="str">
        <f>IF(AND($N1258&gt;=NORMA!$R$18, $N1258&lt;=NORMA!$S$18),"CUMPLE","NO CUMPLE")</f>
        <v>CUMPLE</v>
      </c>
      <c r="AI1258" s="51" t="str">
        <f>IF($I1258&gt;NORMA!$P$32,"NO CUMPLE","CUMPLE")</f>
        <v>NO CUMPLE</v>
      </c>
    </row>
    <row r="1259" spans="1:35" ht="14.25" customHeight="1" x14ac:dyDescent="0.35">
      <c r="A1259" s="213" t="s">
        <v>121</v>
      </c>
      <c r="B1259" s="272" t="s">
        <v>123</v>
      </c>
      <c r="C1259" s="240">
        <v>42296</v>
      </c>
      <c r="D1259" s="251">
        <v>0.58333333333333337</v>
      </c>
      <c r="E1259" s="246">
        <v>118</v>
      </c>
      <c r="F1259" s="246">
        <v>181</v>
      </c>
      <c r="G1259" s="246">
        <v>50</v>
      </c>
      <c r="H1259" s="216">
        <v>5.18</v>
      </c>
      <c r="I1259" s="247">
        <v>3.57</v>
      </c>
      <c r="J1259" s="242">
        <v>4.8499999999999996</v>
      </c>
      <c r="K1259" s="218">
        <v>32.566000000000003</v>
      </c>
      <c r="L1259" s="242">
        <v>1.3457999999999999</v>
      </c>
      <c r="M1259" s="243">
        <v>0.76</v>
      </c>
      <c r="N1259" s="243">
        <v>7.67</v>
      </c>
      <c r="O1259" s="244">
        <v>430000</v>
      </c>
      <c r="P1259" s="51" t="str">
        <f>IF(M1259&lt;NORMA!$P$7,"NO CUMPLE","CUMPLE")</f>
        <v>CUMPLE</v>
      </c>
      <c r="Q1259" s="51" t="str">
        <f>IF(E1259&gt;NORMA!$P$8,"NO CUMPLE","CUMPLE")</f>
        <v>CUMPLE</v>
      </c>
      <c r="R1259" s="51" t="str">
        <f>IF(F1259&gt;NORMA!$P$9,"NO CUMPLE","CUMPLE")</f>
        <v>CUMPLE</v>
      </c>
      <c r="S1259" s="51" t="str">
        <f>IF(K1259&gt;NORMA!$P$10,"NO CUMPLE","CUMPLE")</f>
        <v>CUMPLE</v>
      </c>
      <c r="T1259" s="51" t="str">
        <f>IF(J1259&gt;NORMA!$P$11,"NO CUMPLE","CUMPLE")</f>
        <v>CUMPLE</v>
      </c>
      <c r="U1259" s="51" t="str">
        <f>IF(G1259&gt;NORMA!$P$12,"NO CUMPLE","CUMPLE")</f>
        <v>CUMPLE</v>
      </c>
      <c r="V1259" s="51" t="str">
        <f>IF(H1259&gt;NORMA!$P$13,"NO CUMPLE","CUMPLE")</f>
        <v>CUMPLE</v>
      </c>
      <c r="W1259" s="51" t="str">
        <f>IF(O1259&gt;NORMA!$P$14,"NO CUMPLE","CUMPLE")</f>
        <v>CUMPLE</v>
      </c>
      <c r="X1259" s="51" t="str">
        <f>IF(AND(N1259&gt;=NORMA!$Q$4, N1259&lt;=NORMA!$R$4),"CUMPLE","NO CUMPLE")</f>
        <v>CUMPLE</v>
      </c>
      <c r="Y1259" s="51" t="str">
        <f>IF(I1259&gt;NORMA!$P$16,"NO CUMPLE","CUMPLE")</f>
        <v>NO CUMPLE</v>
      </c>
      <c r="Z1259" s="51" t="str">
        <f>IF($M1259&lt;NORMA!$P$23,"NO CUMPLE","CUMPLE")</f>
        <v>CUMPLE</v>
      </c>
      <c r="AA1259" s="51" t="str">
        <f>IF($E1259&gt;NORMA!$P$24,"NO CUMPLE","CUMPLE")</f>
        <v>NO CUMPLE</v>
      </c>
      <c r="AB1259" s="51" t="str">
        <f>IF($F1259&gt;NORMA!$P$25,"NO CUMPLE","CUMPLE")</f>
        <v>NO CUMPLE</v>
      </c>
      <c r="AC1259" s="51" t="str">
        <f>IF($K1259&gt;NORMA!$P$26,"NO CUMPLE","CUMPLE")</f>
        <v>NO CUMPLE</v>
      </c>
      <c r="AD1259" s="51" t="str">
        <f>IF($J1259&gt;NORMA!$P$27,"NO CUMPLE","CUMPLE")</f>
        <v>NO CUMPLE</v>
      </c>
      <c r="AE1259" s="51" t="str">
        <f>IF($G1259&gt;NORMA!$P$28,"NO CUMPLE","CUMPLE")</f>
        <v>CUMPLE</v>
      </c>
      <c r="AF1259" s="51" t="str">
        <f>IF($H1259&gt;NORMA!$P$29,"NO CUMPLE","CUMPLE")</f>
        <v>CUMPLE</v>
      </c>
      <c r="AG1259" s="51" t="str">
        <f>IF($O1259&gt;NORMA!$P$30,"NO CUMPLE","CUMPLE")</f>
        <v>NO CUMPLE</v>
      </c>
      <c r="AH1259" s="51" t="str">
        <f>IF(AND($N1259&gt;=NORMA!$R$18, $N1259&lt;=NORMA!$S$18),"CUMPLE","NO CUMPLE")</f>
        <v>CUMPLE</v>
      </c>
      <c r="AI1259" s="51" t="str">
        <f>IF($I1259&gt;NORMA!$P$32,"NO CUMPLE","CUMPLE")</f>
        <v>NO CUMPLE</v>
      </c>
    </row>
    <row r="1260" spans="1:35" ht="14.25" customHeight="1" x14ac:dyDescent="0.35">
      <c r="A1260" s="213" t="s">
        <v>124</v>
      </c>
      <c r="B1260" s="217" t="s">
        <v>123</v>
      </c>
      <c r="C1260" s="240">
        <v>42297</v>
      </c>
      <c r="D1260" s="251">
        <v>0.58333333333333337</v>
      </c>
      <c r="E1260" s="246">
        <v>373</v>
      </c>
      <c r="F1260" s="246">
        <v>621</v>
      </c>
      <c r="G1260" s="246">
        <v>260</v>
      </c>
      <c r="H1260" s="216">
        <v>125</v>
      </c>
      <c r="I1260" s="247">
        <v>4.59</v>
      </c>
      <c r="J1260" s="242">
        <v>19.600000000000001</v>
      </c>
      <c r="K1260" s="218">
        <v>88.834000000000003</v>
      </c>
      <c r="L1260" s="258">
        <v>3.23184</v>
      </c>
      <c r="M1260" s="243">
        <v>0.52</v>
      </c>
      <c r="N1260" s="243">
        <v>8.4</v>
      </c>
      <c r="O1260" s="244">
        <v>920000</v>
      </c>
      <c r="P1260" s="51" t="str">
        <f>IF(M1260&lt;NORMA!$P$7,"NO CUMPLE","CUMPLE")</f>
        <v>CUMPLE</v>
      </c>
      <c r="Q1260" s="51" t="str">
        <f>IF(E1260&gt;NORMA!$P$8,"NO CUMPLE","CUMPLE")</f>
        <v>NO CUMPLE</v>
      </c>
      <c r="R1260" s="51" t="str">
        <f>IF(F1260&gt;NORMA!$P$9,"NO CUMPLE","CUMPLE")</f>
        <v>NO CUMPLE</v>
      </c>
      <c r="S1260" s="51" t="str">
        <f>IF(K1260&gt;NORMA!$P$10,"NO CUMPLE","CUMPLE")</f>
        <v>NO CUMPLE</v>
      </c>
      <c r="T1260" s="51" t="str">
        <f>IF(J1260&gt;NORMA!$P$11,"NO CUMPLE","CUMPLE")</f>
        <v>NO CUMPLE</v>
      </c>
      <c r="U1260" s="51" t="str">
        <f>IF(G1260&gt;NORMA!$P$12,"NO CUMPLE","CUMPLE")</f>
        <v>CUMPLE</v>
      </c>
      <c r="V1260" s="51" t="str">
        <f>IF(H1260&gt;NORMA!$P$13,"NO CUMPLE","CUMPLE")</f>
        <v>NO CUMPLE</v>
      </c>
      <c r="W1260" s="51" t="str">
        <f>IF(O1260&gt;NORMA!$P$14,"NO CUMPLE","CUMPLE")</f>
        <v>CUMPLE</v>
      </c>
      <c r="X1260" s="51" t="str">
        <f>IF(AND(N1260&gt;=NORMA!$Q$4, N1260&lt;=NORMA!$R$4),"CUMPLE","NO CUMPLE")</f>
        <v>CUMPLE</v>
      </c>
      <c r="Y1260" s="51" t="str">
        <f>IF(I1260&gt;NORMA!$P$16,"NO CUMPLE","CUMPLE")</f>
        <v>NO CUMPLE</v>
      </c>
      <c r="Z1260" s="51" t="str">
        <f>IF($M1260&lt;NORMA!$P$23,"NO CUMPLE","CUMPLE")</f>
        <v>CUMPLE</v>
      </c>
      <c r="AA1260" s="51" t="str">
        <f>IF($E1260&gt;NORMA!$P$24,"NO CUMPLE","CUMPLE")</f>
        <v>NO CUMPLE</v>
      </c>
      <c r="AB1260" s="51" t="str">
        <f>IF($F1260&gt;NORMA!$P$25,"NO CUMPLE","CUMPLE")</f>
        <v>NO CUMPLE</v>
      </c>
      <c r="AC1260" s="51" t="str">
        <f>IF($K1260&gt;NORMA!$P$26,"NO CUMPLE","CUMPLE")</f>
        <v>NO CUMPLE</v>
      </c>
      <c r="AD1260" s="51" t="str">
        <f>IF($J1260&gt;NORMA!$P$27,"NO CUMPLE","CUMPLE")</f>
        <v>NO CUMPLE</v>
      </c>
      <c r="AE1260" s="51" t="str">
        <f>IF($G1260&gt;NORMA!$P$28,"NO CUMPLE","CUMPLE")</f>
        <v>NO CUMPLE</v>
      </c>
      <c r="AF1260" s="51" t="str">
        <f>IF($H1260&gt;NORMA!$P$29,"NO CUMPLE","CUMPLE")</f>
        <v>NO CUMPLE</v>
      </c>
      <c r="AG1260" s="51" t="str">
        <f>IF($O1260&gt;NORMA!$P$30,"NO CUMPLE","CUMPLE")</f>
        <v>NO CUMPLE</v>
      </c>
      <c r="AH1260" s="51" t="str">
        <f>IF(AND($N1260&gt;=NORMA!$R$18, $N1260&lt;=NORMA!$S$18),"CUMPLE","NO CUMPLE")</f>
        <v>CUMPLE</v>
      </c>
      <c r="AI1260" s="51" t="str">
        <f>IF($I1260&gt;NORMA!$P$32,"NO CUMPLE","CUMPLE")</f>
        <v>NO CUMPLE</v>
      </c>
    </row>
    <row r="1261" spans="1:35" ht="14.25" customHeight="1" x14ac:dyDescent="0.35">
      <c r="A1261" s="213" t="s">
        <v>122</v>
      </c>
      <c r="B1261" s="217" t="s">
        <v>123</v>
      </c>
      <c r="C1261" s="240">
        <v>42297</v>
      </c>
      <c r="D1261" s="251">
        <v>0.58333333333333337</v>
      </c>
      <c r="E1261" s="246">
        <v>263</v>
      </c>
      <c r="F1261" s="246">
        <v>387</v>
      </c>
      <c r="G1261" s="246">
        <v>127</v>
      </c>
      <c r="H1261" s="216">
        <v>42.6</v>
      </c>
      <c r="I1261" s="247">
        <v>5.65</v>
      </c>
      <c r="J1261" s="242">
        <v>23.9</v>
      </c>
      <c r="K1261" s="218">
        <v>71.213999999999999</v>
      </c>
      <c r="L1261" s="242">
        <v>3.7925999999999997</v>
      </c>
      <c r="M1261" s="243">
        <v>1.35</v>
      </c>
      <c r="N1261" s="243">
        <v>7.49</v>
      </c>
      <c r="O1261" s="244">
        <v>2200</v>
      </c>
      <c r="P1261" s="51" t="str">
        <f>IF(M1261&lt;NORMA!$P$7,"NO CUMPLE","CUMPLE")</f>
        <v>CUMPLE</v>
      </c>
      <c r="Q1261" s="51" t="str">
        <f>IF(E1261&gt;NORMA!$P$8,"NO CUMPLE","CUMPLE")</f>
        <v>NO CUMPLE</v>
      </c>
      <c r="R1261" s="51" t="str">
        <f>IF(F1261&gt;NORMA!$P$9,"NO CUMPLE","CUMPLE")</f>
        <v>CUMPLE</v>
      </c>
      <c r="S1261" s="51" t="str">
        <f>IF(K1261&gt;NORMA!$P$10,"NO CUMPLE","CUMPLE")</f>
        <v>NO CUMPLE</v>
      </c>
      <c r="T1261" s="51" t="str">
        <f>IF(J1261&gt;NORMA!$P$11,"NO CUMPLE","CUMPLE")</f>
        <v>NO CUMPLE</v>
      </c>
      <c r="U1261" s="51" t="str">
        <f>IF(G1261&gt;NORMA!$P$12,"NO CUMPLE","CUMPLE")</f>
        <v>CUMPLE</v>
      </c>
      <c r="V1261" s="51" t="str">
        <f>IF(H1261&gt;NORMA!$P$13,"NO CUMPLE","CUMPLE")</f>
        <v>CUMPLE</v>
      </c>
      <c r="W1261" s="51" t="str">
        <f>IF(O1261&gt;NORMA!$P$14,"NO CUMPLE","CUMPLE")</f>
        <v>CUMPLE</v>
      </c>
      <c r="X1261" s="51" t="str">
        <f>IF(AND(N1261&gt;=NORMA!$Q$4, N1261&lt;=NORMA!$R$4),"CUMPLE","NO CUMPLE")</f>
        <v>CUMPLE</v>
      </c>
      <c r="Y1261" s="51" t="str">
        <f>IF(I1261&gt;NORMA!$P$16,"NO CUMPLE","CUMPLE")</f>
        <v>NO CUMPLE</v>
      </c>
      <c r="Z1261" s="51" t="str">
        <f>IF($M1261&lt;NORMA!$P$23,"NO CUMPLE","CUMPLE")</f>
        <v>CUMPLE</v>
      </c>
      <c r="AA1261" s="51" t="str">
        <f>IF($E1261&gt;NORMA!$P$24,"NO CUMPLE","CUMPLE")</f>
        <v>NO CUMPLE</v>
      </c>
      <c r="AB1261" s="51" t="str">
        <f>IF($F1261&gt;NORMA!$P$25,"NO CUMPLE","CUMPLE")</f>
        <v>NO CUMPLE</v>
      </c>
      <c r="AC1261" s="51" t="str">
        <f>IF($K1261&gt;NORMA!$P$26,"NO CUMPLE","CUMPLE")</f>
        <v>NO CUMPLE</v>
      </c>
      <c r="AD1261" s="51" t="str">
        <f>IF($J1261&gt;NORMA!$P$27,"NO CUMPLE","CUMPLE")</f>
        <v>NO CUMPLE</v>
      </c>
      <c r="AE1261" s="51" t="str">
        <f>IF($G1261&gt;NORMA!$P$28,"NO CUMPLE","CUMPLE")</f>
        <v>NO CUMPLE</v>
      </c>
      <c r="AF1261" s="51" t="str">
        <f>IF($H1261&gt;NORMA!$P$29,"NO CUMPLE","CUMPLE")</f>
        <v>NO CUMPLE</v>
      </c>
      <c r="AG1261" s="51" t="str">
        <f>IF($O1261&gt;NORMA!$P$30,"NO CUMPLE","CUMPLE")</f>
        <v>CUMPLE</v>
      </c>
      <c r="AH1261" s="51" t="str">
        <f>IF(AND($N1261&gt;=NORMA!$R$18, $N1261&lt;=NORMA!$S$18),"CUMPLE","NO CUMPLE")</f>
        <v>CUMPLE</v>
      </c>
      <c r="AI1261" s="51" t="str">
        <f>IF($I1261&gt;NORMA!$P$32,"NO CUMPLE","CUMPLE")</f>
        <v>NO CUMPLE</v>
      </c>
    </row>
    <row r="1262" spans="1:35" ht="14.25" customHeight="1" x14ac:dyDescent="0.35">
      <c r="A1262" s="213" t="s">
        <v>121</v>
      </c>
      <c r="B1262" s="272" t="s">
        <v>123</v>
      </c>
      <c r="C1262" s="240">
        <v>42303</v>
      </c>
      <c r="D1262" s="251">
        <v>0.66666666666666663</v>
      </c>
      <c r="E1262" s="246">
        <v>118</v>
      </c>
      <c r="F1262" s="246">
        <v>196</v>
      </c>
      <c r="G1262" s="246">
        <v>82</v>
      </c>
      <c r="H1262" s="216">
        <v>25.8</v>
      </c>
      <c r="I1262" s="247">
        <v>1.91</v>
      </c>
      <c r="J1262" s="242">
        <v>7.45</v>
      </c>
      <c r="K1262" s="218">
        <v>37.223000000000006</v>
      </c>
      <c r="L1262" s="242">
        <v>1.1536</v>
      </c>
      <c r="M1262" s="243">
        <v>0.82</v>
      </c>
      <c r="N1262" s="243">
        <v>7.66</v>
      </c>
      <c r="O1262" s="244">
        <v>15000000</v>
      </c>
      <c r="P1262" s="51" t="str">
        <f>IF(M1262&lt;NORMA!$P$7,"NO CUMPLE","CUMPLE")</f>
        <v>CUMPLE</v>
      </c>
      <c r="Q1262" s="51" t="str">
        <f>IF(E1262&gt;NORMA!$P$8,"NO CUMPLE","CUMPLE")</f>
        <v>CUMPLE</v>
      </c>
      <c r="R1262" s="51" t="str">
        <f>IF(F1262&gt;NORMA!$P$9,"NO CUMPLE","CUMPLE")</f>
        <v>CUMPLE</v>
      </c>
      <c r="S1262" s="51" t="str">
        <f>IF(K1262&gt;NORMA!$P$10,"NO CUMPLE","CUMPLE")</f>
        <v>CUMPLE</v>
      </c>
      <c r="T1262" s="51" t="str">
        <f>IF(J1262&gt;NORMA!$P$11,"NO CUMPLE","CUMPLE")</f>
        <v>CUMPLE</v>
      </c>
      <c r="U1262" s="51" t="str">
        <f>IF(G1262&gt;NORMA!$P$12,"NO CUMPLE","CUMPLE")</f>
        <v>CUMPLE</v>
      </c>
      <c r="V1262" s="51" t="str">
        <f>IF(H1262&gt;NORMA!$P$13,"NO CUMPLE","CUMPLE")</f>
        <v>CUMPLE</v>
      </c>
      <c r="W1262" s="51" t="str">
        <f>IF(O1262&gt;NORMA!$P$14,"NO CUMPLE","CUMPLE")</f>
        <v>NO CUMPLE</v>
      </c>
      <c r="X1262" s="51" t="str">
        <f>IF(AND(N1262&gt;=NORMA!$Q$4, N1262&lt;=NORMA!$R$4),"CUMPLE","NO CUMPLE")</f>
        <v>CUMPLE</v>
      </c>
      <c r="Y1262" s="51" t="str">
        <f>IF(I1262&gt;NORMA!$P$16,"NO CUMPLE","CUMPLE")</f>
        <v>CUMPLE</v>
      </c>
      <c r="Z1262" s="51" t="str">
        <f>IF($M1262&lt;NORMA!$P$23,"NO CUMPLE","CUMPLE")</f>
        <v>CUMPLE</v>
      </c>
      <c r="AA1262" s="51" t="str">
        <f>IF($E1262&gt;NORMA!$P$24,"NO CUMPLE","CUMPLE")</f>
        <v>NO CUMPLE</v>
      </c>
      <c r="AB1262" s="51" t="str">
        <f>IF($F1262&gt;NORMA!$P$25,"NO CUMPLE","CUMPLE")</f>
        <v>NO CUMPLE</v>
      </c>
      <c r="AC1262" s="51" t="str">
        <f>IF($K1262&gt;NORMA!$P$26,"NO CUMPLE","CUMPLE")</f>
        <v>NO CUMPLE</v>
      </c>
      <c r="AD1262" s="51" t="str">
        <f>IF($J1262&gt;NORMA!$P$27,"NO CUMPLE","CUMPLE")</f>
        <v>NO CUMPLE</v>
      </c>
      <c r="AE1262" s="51" t="str">
        <f>IF($G1262&gt;NORMA!$P$28,"NO CUMPLE","CUMPLE")</f>
        <v>NO CUMPLE</v>
      </c>
      <c r="AF1262" s="51" t="str">
        <f>IF($H1262&gt;NORMA!$P$29,"NO CUMPLE","CUMPLE")</f>
        <v>NO CUMPLE</v>
      </c>
      <c r="AG1262" s="51" t="str">
        <f>IF($O1262&gt;NORMA!$P$30,"NO CUMPLE","CUMPLE")</f>
        <v>NO CUMPLE</v>
      </c>
      <c r="AH1262" s="51" t="str">
        <f>IF(AND($N1262&gt;=NORMA!$R$18, $N1262&lt;=NORMA!$S$18),"CUMPLE","NO CUMPLE")</f>
        <v>CUMPLE</v>
      </c>
      <c r="AI1262" s="51" t="str">
        <f>IF($I1262&gt;NORMA!$P$32,"NO CUMPLE","CUMPLE")</f>
        <v>NO CUMPLE</v>
      </c>
    </row>
    <row r="1263" spans="1:35" ht="14.25" customHeight="1" x14ac:dyDescent="0.35">
      <c r="A1263" s="213" t="s">
        <v>125</v>
      </c>
      <c r="B1263" s="217" t="s">
        <v>123</v>
      </c>
      <c r="C1263" s="240">
        <v>42304</v>
      </c>
      <c r="D1263" s="251">
        <v>0.58333333333333337</v>
      </c>
      <c r="E1263" s="246">
        <v>365</v>
      </c>
      <c r="F1263" s="246">
        <v>595</v>
      </c>
      <c r="G1263" s="246">
        <v>296</v>
      </c>
      <c r="H1263" s="216">
        <v>87.1</v>
      </c>
      <c r="I1263" s="247">
        <v>3.24</v>
      </c>
      <c r="J1263" s="242">
        <v>24.1</v>
      </c>
      <c r="K1263" s="218">
        <v>96.404000000000011</v>
      </c>
      <c r="L1263" s="242">
        <v>2.8697499999999998</v>
      </c>
      <c r="M1263" s="243">
        <v>0.55000000000000004</v>
      </c>
      <c r="N1263" s="243">
        <v>8.11</v>
      </c>
      <c r="O1263" s="244">
        <v>70000000</v>
      </c>
      <c r="P1263" s="51" t="str">
        <f>IF(M1263&lt;NORMA!$P$7,"NO CUMPLE","CUMPLE")</f>
        <v>CUMPLE</v>
      </c>
      <c r="Q1263" s="51" t="str">
        <f>IF(E1263&gt;NORMA!$P$8,"NO CUMPLE","CUMPLE")</f>
        <v>NO CUMPLE</v>
      </c>
      <c r="R1263" s="51" t="str">
        <f>IF(F1263&gt;NORMA!$P$9,"NO CUMPLE","CUMPLE")</f>
        <v>NO CUMPLE</v>
      </c>
      <c r="S1263" s="51" t="str">
        <f>IF(K1263&gt;NORMA!$P$10,"NO CUMPLE","CUMPLE")</f>
        <v>NO CUMPLE</v>
      </c>
      <c r="T1263" s="51" t="str">
        <f>IF(J1263&gt;NORMA!$P$11,"NO CUMPLE","CUMPLE")</f>
        <v>NO CUMPLE</v>
      </c>
      <c r="U1263" s="51" t="str">
        <f>IF(G1263&gt;NORMA!$P$12,"NO CUMPLE","CUMPLE")</f>
        <v>CUMPLE</v>
      </c>
      <c r="V1263" s="51" t="str">
        <f>IF(H1263&gt;NORMA!$P$13,"NO CUMPLE","CUMPLE")</f>
        <v>NO CUMPLE</v>
      </c>
      <c r="W1263" s="51" t="str">
        <f>IF(O1263&gt;NORMA!$P$14,"NO CUMPLE","CUMPLE")</f>
        <v>NO CUMPLE</v>
      </c>
      <c r="X1263" s="51" t="str">
        <f>IF(AND(N1263&gt;=NORMA!$Q$4, N1263&lt;=NORMA!$R$4),"CUMPLE","NO CUMPLE")</f>
        <v>CUMPLE</v>
      </c>
      <c r="Y1263" s="51" t="str">
        <f>IF(I1263&gt;NORMA!$P$16,"NO CUMPLE","CUMPLE")</f>
        <v>NO CUMPLE</v>
      </c>
      <c r="Z1263" s="51" t="str">
        <f>IF($M1263&lt;NORMA!$P$23,"NO CUMPLE","CUMPLE")</f>
        <v>CUMPLE</v>
      </c>
      <c r="AA1263" s="51" t="str">
        <f>IF($E1263&gt;NORMA!$P$24,"NO CUMPLE","CUMPLE")</f>
        <v>NO CUMPLE</v>
      </c>
      <c r="AB1263" s="51" t="str">
        <f>IF($F1263&gt;NORMA!$P$25,"NO CUMPLE","CUMPLE")</f>
        <v>NO CUMPLE</v>
      </c>
      <c r="AC1263" s="51" t="str">
        <f>IF($K1263&gt;NORMA!$P$26,"NO CUMPLE","CUMPLE")</f>
        <v>NO CUMPLE</v>
      </c>
      <c r="AD1263" s="51" t="str">
        <f>IF($J1263&gt;NORMA!$P$27,"NO CUMPLE","CUMPLE")</f>
        <v>NO CUMPLE</v>
      </c>
      <c r="AE1263" s="51" t="str">
        <f>IF($G1263&gt;NORMA!$P$28,"NO CUMPLE","CUMPLE")</f>
        <v>NO CUMPLE</v>
      </c>
      <c r="AF1263" s="51" t="str">
        <f>IF($H1263&gt;NORMA!$P$29,"NO CUMPLE","CUMPLE")</f>
        <v>NO CUMPLE</v>
      </c>
      <c r="AG1263" s="51" t="str">
        <f>IF($O1263&gt;NORMA!$P$30,"NO CUMPLE","CUMPLE")</f>
        <v>NO CUMPLE</v>
      </c>
      <c r="AH1263" s="51" t="str">
        <f>IF(AND($N1263&gt;=NORMA!$R$18, $N1263&lt;=NORMA!$S$18),"CUMPLE","NO CUMPLE")</f>
        <v>CUMPLE</v>
      </c>
      <c r="AI1263" s="51" t="str">
        <f>IF($I1263&gt;NORMA!$P$32,"NO CUMPLE","CUMPLE")</f>
        <v>NO CUMPLE</v>
      </c>
    </row>
    <row r="1264" spans="1:35" ht="14.25" customHeight="1" x14ac:dyDescent="0.35">
      <c r="A1264" s="213" t="s">
        <v>122</v>
      </c>
      <c r="B1264" s="217" t="s">
        <v>123</v>
      </c>
      <c r="C1264" s="240">
        <v>42304</v>
      </c>
      <c r="D1264" s="251">
        <v>0.66666666666666663</v>
      </c>
      <c r="E1264" s="246">
        <v>250</v>
      </c>
      <c r="F1264" s="246">
        <v>422</v>
      </c>
      <c r="G1264" s="246">
        <v>186</v>
      </c>
      <c r="H1264" s="216">
        <v>60.2</v>
      </c>
      <c r="I1264" s="247">
        <v>5.17</v>
      </c>
      <c r="J1264" s="242">
        <v>33.1</v>
      </c>
      <c r="K1264" s="218">
        <v>77.406999999999996</v>
      </c>
      <c r="L1264" s="242">
        <v>3.5107499999999998</v>
      </c>
      <c r="M1264" s="243">
        <v>1.76</v>
      </c>
      <c r="N1264" s="243">
        <v>7.4</v>
      </c>
      <c r="O1264" s="244">
        <v>3300000</v>
      </c>
      <c r="P1264" s="51" t="str">
        <f>IF(M1264&lt;NORMA!$P$7,"NO CUMPLE","CUMPLE")</f>
        <v>CUMPLE</v>
      </c>
      <c r="Q1264" s="51" t="str">
        <f>IF(E1264&gt;NORMA!$P$8,"NO CUMPLE","CUMPLE")</f>
        <v>CUMPLE</v>
      </c>
      <c r="R1264" s="51" t="str">
        <f>IF(F1264&gt;NORMA!$P$9,"NO CUMPLE","CUMPLE")</f>
        <v>CUMPLE</v>
      </c>
      <c r="S1264" s="51" t="str">
        <f>IF(K1264&gt;NORMA!$P$10,"NO CUMPLE","CUMPLE")</f>
        <v>NO CUMPLE</v>
      </c>
      <c r="T1264" s="51" t="str">
        <f>IF(J1264&gt;NORMA!$P$11,"NO CUMPLE","CUMPLE")</f>
        <v>NO CUMPLE</v>
      </c>
      <c r="U1264" s="51" t="str">
        <f>IF(G1264&gt;NORMA!$P$12,"NO CUMPLE","CUMPLE")</f>
        <v>CUMPLE</v>
      </c>
      <c r="V1264" s="51" t="str">
        <f>IF(H1264&gt;NORMA!$P$13,"NO CUMPLE","CUMPLE")</f>
        <v>NO CUMPLE</v>
      </c>
      <c r="W1264" s="51" t="str">
        <f>IF(O1264&gt;NORMA!$P$14,"NO CUMPLE","CUMPLE")</f>
        <v>NO CUMPLE</v>
      </c>
      <c r="X1264" s="51" t="str">
        <f>IF(AND(N1264&gt;=NORMA!$Q$4, N1264&lt;=NORMA!$R$4),"CUMPLE","NO CUMPLE")</f>
        <v>CUMPLE</v>
      </c>
      <c r="Y1264" s="51" t="str">
        <f>IF(I1264&gt;NORMA!$P$16,"NO CUMPLE","CUMPLE")</f>
        <v>NO CUMPLE</v>
      </c>
      <c r="Z1264" s="51" t="str">
        <f>IF($M1264&lt;NORMA!$P$23,"NO CUMPLE","CUMPLE")</f>
        <v>CUMPLE</v>
      </c>
      <c r="AA1264" s="51" t="str">
        <f>IF($E1264&gt;NORMA!$P$24,"NO CUMPLE","CUMPLE")</f>
        <v>NO CUMPLE</v>
      </c>
      <c r="AB1264" s="51" t="str">
        <f>IF($F1264&gt;NORMA!$P$25,"NO CUMPLE","CUMPLE")</f>
        <v>NO CUMPLE</v>
      </c>
      <c r="AC1264" s="51" t="str">
        <f>IF($K1264&gt;NORMA!$P$26,"NO CUMPLE","CUMPLE")</f>
        <v>NO CUMPLE</v>
      </c>
      <c r="AD1264" s="51" t="str">
        <f>IF($J1264&gt;NORMA!$P$27,"NO CUMPLE","CUMPLE")</f>
        <v>NO CUMPLE</v>
      </c>
      <c r="AE1264" s="51" t="str">
        <f>IF($G1264&gt;NORMA!$P$28,"NO CUMPLE","CUMPLE")</f>
        <v>NO CUMPLE</v>
      </c>
      <c r="AF1264" s="51" t="str">
        <f>IF($H1264&gt;NORMA!$P$29,"NO CUMPLE","CUMPLE")</f>
        <v>NO CUMPLE</v>
      </c>
      <c r="AG1264" s="51" t="str">
        <f>IF($O1264&gt;NORMA!$P$30,"NO CUMPLE","CUMPLE")</f>
        <v>NO CUMPLE</v>
      </c>
      <c r="AH1264" s="51" t="str">
        <f>IF(AND($N1264&gt;=NORMA!$R$18, $N1264&lt;=NORMA!$S$18),"CUMPLE","NO CUMPLE")</f>
        <v>CUMPLE</v>
      </c>
      <c r="AI1264" s="51" t="str">
        <f>IF($I1264&gt;NORMA!$P$32,"NO CUMPLE","CUMPLE")</f>
        <v>NO CUMPLE</v>
      </c>
    </row>
    <row r="1265" spans="1:35" ht="14.25" customHeight="1" x14ac:dyDescent="0.35">
      <c r="A1265" s="256" t="s">
        <v>121</v>
      </c>
      <c r="B1265" s="272" t="s">
        <v>123</v>
      </c>
      <c r="C1265" s="215">
        <v>42830</v>
      </c>
      <c r="D1265" s="251">
        <v>0.5</v>
      </c>
      <c r="E1265" s="246">
        <v>34.299999999999997</v>
      </c>
      <c r="F1265" s="246">
        <v>949</v>
      </c>
      <c r="G1265" s="246">
        <v>35</v>
      </c>
      <c r="H1265" s="246">
        <v>14</v>
      </c>
      <c r="I1265" s="247">
        <v>0.78</v>
      </c>
      <c r="J1265" s="248">
        <v>1.218</v>
      </c>
      <c r="K1265" s="247">
        <v>14.010999999999999</v>
      </c>
      <c r="L1265" s="242">
        <v>2.2444000000000002</v>
      </c>
      <c r="M1265" s="249">
        <v>0.74</v>
      </c>
      <c r="N1265" s="249">
        <v>7.34</v>
      </c>
      <c r="O1265" s="250">
        <v>2400000</v>
      </c>
      <c r="P1265" s="51" t="str">
        <f>IF(M1265&lt;NORMA!$P$7,"NO CUMPLE","CUMPLE")</f>
        <v>CUMPLE</v>
      </c>
      <c r="Q1265" s="51" t="str">
        <f>IF(E1265&gt;NORMA!$P$8,"NO CUMPLE","CUMPLE")</f>
        <v>CUMPLE</v>
      </c>
      <c r="R1265" s="51" t="str">
        <f>IF(F1265&gt;NORMA!$P$9,"NO CUMPLE","CUMPLE")</f>
        <v>NO CUMPLE</v>
      </c>
      <c r="S1265" s="51" t="str">
        <f>IF(K1265&gt;NORMA!$P$10,"NO CUMPLE","CUMPLE")</f>
        <v>CUMPLE</v>
      </c>
      <c r="T1265" s="51" t="str">
        <f>IF(J1265&gt;NORMA!$P$11,"NO CUMPLE","CUMPLE")</f>
        <v>CUMPLE</v>
      </c>
      <c r="U1265" s="51" t="str">
        <f>IF(G1265&gt;NORMA!$P$12,"NO CUMPLE","CUMPLE")</f>
        <v>CUMPLE</v>
      </c>
      <c r="V1265" s="51" t="str">
        <f>IF(H1265&gt;NORMA!$P$13,"NO CUMPLE","CUMPLE")</f>
        <v>CUMPLE</v>
      </c>
      <c r="W1265" s="51" t="str">
        <f>IF(O1265&gt;NORMA!$P$14,"NO CUMPLE","CUMPLE")</f>
        <v>NO CUMPLE</v>
      </c>
      <c r="X1265" s="51" t="str">
        <f>IF(AND(N1265&gt;=NORMA!$Q$4, N1265&lt;=NORMA!$R$4),"CUMPLE","NO CUMPLE")</f>
        <v>CUMPLE</v>
      </c>
      <c r="Y1265" s="51" t="str">
        <f>IF(I1265&gt;NORMA!$P$16,"NO CUMPLE","CUMPLE")</f>
        <v>CUMPLE</v>
      </c>
      <c r="Z1265" s="51" t="str">
        <f>IF($M1265&lt;NORMA!$P$23,"NO CUMPLE","CUMPLE")</f>
        <v>CUMPLE</v>
      </c>
      <c r="AA1265" s="51" t="str">
        <f>IF($E1265&gt;NORMA!$P$24,"NO CUMPLE","CUMPLE")</f>
        <v>NO CUMPLE</v>
      </c>
      <c r="AB1265" s="51" t="str">
        <f>IF($F1265&gt;NORMA!$P$25,"NO CUMPLE","CUMPLE")</f>
        <v>NO CUMPLE</v>
      </c>
      <c r="AC1265" s="51" t="str">
        <f>IF($K1265&gt;NORMA!$P$26,"NO CUMPLE","CUMPLE")</f>
        <v>NO CUMPLE</v>
      </c>
      <c r="AD1265" s="51" t="str">
        <f>IF($J1265&gt;NORMA!$P$27,"NO CUMPLE","CUMPLE")</f>
        <v>CUMPLE</v>
      </c>
      <c r="AE1265" s="51" t="str">
        <f>IF($G1265&gt;NORMA!$P$28,"NO CUMPLE","CUMPLE")</f>
        <v>CUMPLE</v>
      </c>
      <c r="AF1265" s="51" t="str">
        <f>IF($H1265&gt;NORMA!$P$29,"NO CUMPLE","CUMPLE")</f>
        <v>NO CUMPLE</v>
      </c>
      <c r="AG1265" s="51" t="str">
        <f>IF($O1265&gt;NORMA!$P$30,"NO CUMPLE","CUMPLE")</f>
        <v>NO CUMPLE</v>
      </c>
      <c r="AH1265" s="51" t="str">
        <f>IF(AND($N1265&gt;=NORMA!$R$18, $N1265&lt;=NORMA!$S$18),"CUMPLE","NO CUMPLE")</f>
        <v>CUMPLE</v>
      </c>
      <c r="AI1265" s="51" t="str">
        <f>IF($I1265&gt;NORMA!$P$32,"NO CUMPLE","CUMPLE")</f>
        <v>CUMPLE</v>
      </c>
    </row>
    <row r="1266" spans="1:35" ht="14.25" customHeight="1" x14ac:dyDescent="0.35">
      <c r="A1266" s="256" t="s">
        <v>124</v>
      </c>
      <c r="B1266" s="217" t="s">
        <v>123</v>
      </c>
      <c r="C1266" s="215">
        <v>42830</v>
      </c>
      <c r="D1266" s="251">
        <v>0.66666666666666663</v>
      </c>
      <c r="E1266" s="246">
        <v>205</v>
      </c>
      <c r="F1266" s="246">
        <v>4069</v>
      </c>
      <c r="G1266" s="246">
        <v>330</v>
      </c>
      <c r="H1266" s="246">
        <v>83</v>
      </c>
      <c r="I1266" s="247">
        <v>5.43</v>
      </c>
      <c r="J1266" s="248">
        <v>4.3620000000000001</v>
      </c>
      <c r="K1266" s="247">
        <v>41.83</v>
      </c>
      <c r="L1266" s="242">
        <v>5.1070000000000002</v>
      </c>
      <c r="M1266" s="249">
        <v>0.51</v>
      </c>
      <c r="N1266" s="249">
        <v>7.61</v>
      </c>
      <c r="O1266" s="250">
        <v>5400000</v>
      </c>
      <c r="P1266" s="51" t="str">
        <f>IF(M1266&lt;NORMA!$P$7,"NO CUMPLE","CUMPLE")</f>
        <v>CUMPLE</v>
      </c>
      <c r="Q1266" s="51" t="str">
        <f>IF(E1266&gt;NORMA!$P$8,"NO CUMPLE","CUMPLE")</f>
        <v>CUMPLE</v>
      </c>
      <c r="R1266" s="51" t="str">
        <f>IF(F1266&gt;NORMA!$P$9,"NO CUMPLE","CUMPLE")</f>
        <v>NO CUMPLE</v>
      </c>
      <c r="S1266" s="51" t="str">
        <f>IF(K1266&gt;NORMA!$P$10,"NO CUMPLE","CUMPLE")</f>
        <v>CUMPLE</v>
      </c>
      <c r="T1266" s="51" t="str">
        <f>IF(J1266&gt;NORMA!$P$11,"NO CUMPLE","CUMPLE")</f>
        <v>CUMPLE</v>
      </c>
      <c r="U1266" s="51" t="str">
        <f>IF(G1266&gt;NORMA!$P$12,"NO CUMPLE","CUMPLE")</f>
        <v>NO CUMPLE</v>
      </c>
      <c r="V1266" s="51" t="str">
        <f>IF(H1266&gt;NORMA!$P$13,"NO CUMPLE","CUMPLE")</f>
        <v>NO CUMPLE</v>
      </c>
      <c r="W1266" s="51" t="str">
        <f>IF(O1266&gt;NORMA!$P$14,"NO CUMPLE","CUMPLE")</f>
        <v>NO CUMPLE</v>
      </c>
      <c r="X1266" s="51" t="str">
        <f>IF(AND(N1266&gt;=NORMA!$Q$4, N1266&lt;=NORMA!$R$4),"CUMPLE","NO CUMPLE")</f>
        <v>CUMPLE</v>
      </c>
      <c r="Y1266" s="51" t="str">
        <f>IF(I1266&gt;NORMA!$P$16,"NO CUMPLE","CUMPLE")</f>
        <v>NO CUMPLE</v>
      </c>
      <c r="Z1266" s="51" t="str">
        <f>IF($M1266&lt;NORMA!$P$23,"NO CUMPLE","CUMPLE")</f>
        <v>CUMPLE</v>
      </c>
      <c r="AA1266" s="51" t="str">
        <f>IF($E1266&gt;NORMA!$P$24,"NO CUMPLE","CUMPLE")</f>
        <v>NO CUMPLE</v>
      </c>
      <c r="AB1266" s="51" t="str">
        <f>IF($F1266&gt;NORMA!$P$25,"NO CUMPLE","CUMPLE")</f>
        <v>NO CUMPLE</v>
      </c>
      <c r="AC1266" s="51" t="str">
        <f>IF($K1266&gt;NORMA!$P$26,"NO CUMPLE","CUMPLE")</f>
        <v>NO CUMPLE</v>
      </c>
      <c r="AD1266" s="51" t="str">
        <f>IF($J1266&gt;NORMA!$P$27,"NO CUMPLE","CUMPLE")</f>
        <v>NO CUMPLE</v>
      </c>
      <c r="AE1266" s="51" t="str">
        <f>IF($G1266&gt;NORMA!$P$28,"NO CUMPLE","CUMPLE")</f>
        <v>NO CUMPLE</v>
      </c>
      <c r="AF1266" s="51" t="str">
        <f>IF($H1266&gt;NORMA!$P$29,"NO CUMPLE","CUMPLE")</f>
        <v>NO CUMPLE</v>
      </c>
      <c r="AG1266" s="51" t="str">
        <f>IF($O1266&gt;NORMA!$P$30,"NO CUMPLE","CUMPLE")</f>
        <v>NO CUMPLE</v>
      </c>
      <c r="AH1266" s="51" t="str">
        <f>IF(AND($N1266&gt;=NORMA!$R$18, $N1266&lt;=NORMA!$S$18),"CUMPLE","NO CUMPLE")</f>
        <v>CUMPLE</v>
      </c>
      <c r="AI1266" s="51" t="str">
        <f>IF($I1266&gt;NORMA!$P$32,"NO CUMPLE","CUMPLE")</f>
        <v>NO CUMPLE</v>
      </c>
    </row>
    <row r="1267" spans="1:35" ht="14.25" customHeight="1" x14ac:dyDescent="0.35">
      <c r="A1267" s="256" t="s">
        <v>125</v>
      </c>
      <c r="B1267" s="217" t="s">
        <v>123</v>
      </c>
      <c r="C1267" s="215">
        <v>42846</v>
      </c>
      <c r="D1267" s="251">
        <v>0.41666666666666669</v>
      </c>
      <c r="E1267" s="246">
        <v>95</v>
      </c>
      <c r="F1267" s="246">
        <v>244</v>
      </c>
      <c r="G1267" s="246">
        <v>188</v>
      </c>
      <c r="H1267" s="246">
        <v>45</v>
      </c>
      <c r="I1267" s="247">
        <v>1.6</v>
      </c>
      <c r="J1267" s="248">
        <v>3.9089999999999998</v>
      </c>
      <c r="K1267" s="247">
        <v>33.220999999999997</v>
      </c>
      <c r="L1267" s="242">
        <v>8.2702000000000009</v>
      </c>
      <c r="M1267" s="249">
        <v>0.8</v>
      </c>
      <c r="N1267" s="249">
        <v>8.16</v>
      </c>
      <c r="O1267" s="250">
        <v>450000</v>
      </c>
      <c r="P1267" s="51" t="str">
        <f>IF(M1267&lt;NORMA!$P$7,"NO CUMPLE","CUMPLE")</f>
        <v>CUMPLE</v>
      </c>
      <c r="Q1267" s="51" t="str">
        <f>IF(E1267&gt;NORMA!$P$8,"NO CUMPLE","CUMPLE")</f>
        <v>CUMPLE</v>
      </c>
      <c r="R1267" s="51" t="str">
        <f>IF(F1267&gt;NORMA!$P$9,"NO CUMPLE","CUMPLE")</f>
        <v>CUMPLE</v>
      </c>
      <c r="S1267" s="51" t="str">
        <f>IF(K1267&gt;NORMA!$P$10,"NO CUMPLE","CUMPLE")</f>
        <v>CUMPLE</v>
      </c>
      <c r="T1267" s="51" t="str">
        <f>IF(J1267&gt;NORMA!$P$11,"NO CUMPLE","CUMPLE")</f>
        <v>CUMPLE</v>
      </c>
      <c r="U1267" s="51" t="str">
        <f>IF(G1267&gt;NORMA!$P$12,"NO CUMPLE","CUMPLE")</f>
        <v>CUMPLE</v>
      </c>
      <c r="V1267" s="51" t="str">
        <f>IF(H1267&gt;NORMA!$P$13,"NO CUMPLE","CUMPLE")</f>
        <v>CUMPLE</v>
      </c>
      <c r="W1267" s="51" t="str">
        <f>IF(O1267&gt;NORMA!$P$14,"NO CUMPLE","CUMPLE")</f>
        <v>CUMPLE</v>
      </c>
      <c r="X1267" s="51" t="str">
        <f>IF(AND(N1267&gt;=NORMA!$Q$4, N1267&lt;=NORMA!$R$4),"CUMPLE","NO CUMPLE")</f>
        <v>CUMPLE</v>
      </c>
      <c r="Y1267" s="51" t="str">
        <f>IF(I1267&gt;NORMA!$P$16,"NO CUMPLE","CUMPLE")</f>
        <v>CUMPLE</v>
      </c>
      <c r="Z1267" s="51" t="str">
        <f>IF($M1267&lt;NORMA!$P$23,"NO CUMPLE","CUMPLE")</f>
        <v>CUMPLE</v>
      </c>
      <c r="AA1267" s="51" t="str">
        <f>IF($E1267&gt;NORMA!$P$24,"NO CUMPLE","CUMPLE")</f>
        <v>NO CUMPLE</v>
      </c>
      <c r="AB1267" s="51" t="str">
        <f>IF($F1267&gt;NORMA!$P$25,"NO CUMPLE","CUMPLE")</f>
        <v>NO CUMPLE</v>
      </c>
      <c r="AC1267" s="51" t="str">
        <f>IF($K1267&gt;NORMA!$P$26,"NO CUMPLE","CUMPLE")</f>
        <v>NO CUMPLE</v>
      </c>
      <c r="AD1267" s="51" t="str">
        <f>IF($J1267&gt;NORMA!$P$27,"NO CUMPLE","CUMPLE")</f>
        <v>NO CUMPLE</v>
      </c>
      <c r="AE1267" s="51" t="str">
        <f>IF($G1267&gt;NORMA!$P$28,"NO CUMPLE","CUMPLE")</f>
        <v>NO CUMPLE</v>
      </c>
      <c r="AF1267" s="51" t="str">
        <f>IF($H1267&gt;NORMA!$P$29,"NO CUMPLE","CUMPLE")</f>
        <v>NO CUMPLE</v>
      </c>
      <c r="AG1267" s="51" t="str">
        <f>IF($O1267&gt;NORMA!$P$30,"NO CUMPLE","CUMPLE")</f>
        <v>NO CUMPLE</v>
      </c>
      <c r="AH1267" s="51" t="str">
        <f>IF(AND($N1267&gt;=NORMA!$R$18, $N1267&lt;=NORMA!$S$18),"CUMPLE","NO CUMPLE")</f>
        <v>CUMPLE</v>
      </c>
      <c r="AI1267" s="51" t="str">
        <f>IF($I1267&gt;NORMA!$P$32,"NO CUMPLE","CUMPLE")</f>
        <v>NO CUMPLE</v>
      </c>
    </row>
    <row r="1268" spans="1:35" ht="14.25" customHeight="1" x14ac:dyDescent="0.35">
      <c r="A1268" s="256" t="s">
        <v>121</v>
      </c>
      <c r="B1268" s="272" t="s">
        <v>123</v>
      </c>
      <c r="C1268" s="215">
        <v>42850</v>
      </c>
      <c r="D1268" s="251">
        <v>0.33333333333333331</v>
      </c>
      <c r="E1268" s="246">
        <v>39.799999999999997</v>
      </c>
      <c r="F1268" s="246">
        <v>150</v>
      </c>
      <c r="G1268" s="246">
        <v>28</v>
      </c>
      <c r="H1268" s="246">
        <v>10</v>
      </c>
      <c r="I1268" s="247">
        <v>2.4</v>
      </c>
      <c r="J1268" s="248">
        <v>1.911</v>
      </c>
      <c r="K1268" s="247">
        <v>26.509</v>
      </c>
      <c r="L1268" s="242">
        <v>1.1157999999999999</v>
      </c>
      <c r="M1268" s="249">
        <v>0.35</v>
      </c>
      <c r="N1268" s="249">
        <v>7.51</v>
      </c>
      <c r="O1268" s="250">
        <v>1100000</v>
      </c>
      <c r="P1268" s="51" t="str">
        <f>IF(M1268&lt;NORMA!$P$7,"NO CUMPLE","CUMPLE")</f>
        <v>NO CUMPLE</v>
      </c>
      <c r="Q1268" s="51" t="str">
        <f>IF(E1268&gt;NORMA!$P$8,"NO CUMPLE","CUMPLE")</f>
        <v>CUMPLE</v>
      </c>
      <c r="R1268" s="51" t="str">
        <f>IF(F1268&gt;NORMA!$P$9,"NO CUMPLE","CUMPLE")</f>
        <v>CUMPLE</v>
      </c>
      <c r="S1268" s="51" t="str">
        <f>IF(K1268&gt;NORMA!$P$10,"NO CUMPLE","CUMPLE")</f>
        <v>CUMPLE</v>
      </c>
      <c r="T1268" s="51" t="str">
        <f>IF(J1268&gt;NORMA!$P$11,"NO CUMPLE","CUMPLE")</f>
        <v>CUMPLE</v>
      </c>
      <c r="U1268" s="51" t="str">
        <f>IF(G1268&gt;NORMA!$P$12,"NO CUMPLE","CUMPLE")</f>
        <v>CUMPLE</v>
      </c>
      <c r="V1268" s="51" t="str">
        <f>IF(H1268&gt;NORMA!$P$13,"NO CUMPLE","CUMPLE")</f>
        <v>CUMPLE</v>
      </c>
      <c r="W1268" s="51" t="str">
        <f>IF(O1268&gt;NORMA!$P$14,"NO CUMPLE","CUMPLE")</f>
        <v>NO CUMPLE</v>
      </c>
      <c r="X1268" s="51" t="str">
        <f>IF(AND(N1268&gt;=NORMA!$Q$4, N1268&lt;=NORMA!$R$4),"CUMPLE","NO CUMPLE")</f>
        <v>CUMPLE</v>
      </c>
      <c r="Y1268" s="51" t="str">
        <f>IF(I1268&gt;NORMA!$P$16,"NO CUMPLE","CUMPLE")</f>
        <v>CUMPLE</v>
      </c>
      <c r="Z1268" s="51" t="str">
        <f>IF($M1268&lt;NORMA!$P$23,"NO CUMPLE","CUMPLE")</f>
        <v>CUMPLE</v>
      </c>
      <c r="AA1268" s="51" t="str">
        <f>IF($E1268&gt;NORMA!$P$24,"NO CUMPLE","CUMPLE")</f>
        <v>NO CUMPLE</v>
      </c>
      <c r="AB1268" s="51" t="str">
        <f>IF($F1268&gt;NORMA!$P$25,"NO CUMPLE","CUMPLE")</f>
        <v>NO CUMPLE</v>
      </c>
      <c r="AC1268" s="51" t="str">
        <f>IF($K1268&gt;NORMA!$P$26,"NO CUMPLE","CUMPLE")</f>
        <v>NO CUMPLE</v>
      </c>
      <c r="AD1268" s="51" t="str">
        <f>IF($J1268&gt;NORMA!$P$27,"NO CUMPLE","CUMPLE")</f>
        <v>CUMPLE</v>
      </c>
      <c r="AE1268" s="51" t="str">
        <f>IF($G1268&gt;NORMA!$P$28,"NO CUMPLE","CUMPLE")</f>
        <v>CUMPLE</v>
      </c>
      <c r="AF1268" s="51" t="str">
        <f>IF($H1268&gt;NORMA!$P$29,"NO CUMPLE","CUMPLE")</f>
        <v>CUMPLE</v>
      </c>
      <c r="AG1268" s="51" t="str">
        <f>IF($O1268&gt;NORMA!$P$30,"NO CUMPLE","CUMPLE")</f>
        <v>NO CUMPLE</v>
      </c>
      <c r="AH1268" s="51" t="str">
        <f>IF(AND($N1268&gt;=NORMA!$R$18, $N1268&lt;=NORMA!$S$18),"CUMPLE","NO CUMPLE")</f>
        <v>CUMPLE</v>
      </c>
      <c r="AI1268" s="51" t="str">
        <f>IF($I1268&gt;NORMA!$P$32,"NO CUMPLE","CUMPLE")</f>
        <v>NO CUMPLE</v>
      </c>
    </row>
    <row r="1269" spans="1:35" ht="14.25" customHeight="1" x14ac:dyDescent="0.35">
      <c r="A1269" s="256" t="s">
        <v>124</v>
      </c>
      <c r="B1269" s="217" t="s">
        <v>123</v>
      </c>
      <c r="C1269" s="215">
        <v>42850</v>
      </c>
      <c r="D1269" s="251">
        <v>0.5</v>
      </c>
      <c r="E1269" s="246">
        <v>262</v>
      </c>
      <c r="F1269" s="246">
        <v>558</v>
      </c>
      <c r="G1269" s="246">
        <v>203.3</v>
      </c>
      <c r="H1269" s="246">
        <v>85</v>
      </c>
      <c r="I1269" s="247">
        <v>1.94</v>
      </c>
      <c r="J1269" s="248">
        <v>8.5129999999999999</v>
      </c>
      <c r="K1269" s="247">
        <v>87.719000000000008</v>
      </c>
      <c r="L1269" s="242">
        <v>3.5465999999999998</v>
      </c>
      <c r="M1269" s="249">
        <v>0.24</v>
      </c>
      <c r="N1269" s="249">
        <v>8.02</v>
      </c>
      <c r="O1269" s="250">
        <v>3300000</v>
      </c>
      <c r="P1269" s="51" t="str">
        <f>IF(M1269&lt;NORMA!$P$7,"NO CUMPLE","CUMPLE")</f>
        <v>NO CUMPLE</v>
      </c>
      <c r="Q1269" s="51" t="str">
        <f>IF(E1269&gt;NORMA!$P$8,"NO CUMPLE","CUMPLE")</f>
        <v>NO CUMPLE</v>
      </c>
      <c r="R1269" s="51" t="str">
        <f>IF(F1269&gt;NORMA!$P$9,"NO CUMPLE","CUMPLE")</f>
        <v>NO CUMPLE</v>
      </c>
      <c r="S1269" s="51" t="str">
        <f>IF(K1269&gt;NORMA!$P$10,"NO CUMPLE","CUMPLE")</f>
        <v>NO CUMPLE</v>
      </c>
      <c r="T1269" s="51" t="str">
        <f>IF(J1269&gt;NORMA!$P$11,"NO CUMPLE","CUMPLE")</f>
        <v>NO CUMPLE</v>
      </c>
      <c r="U1269" s="51" t="str">
        <f>IF(G1269&gt;NORMA!$P$12,"NO CUMPLE","CUMPLE")</f>
        <v>CUMPLE</v>
      </c>
      <c r="V1269" s="51" t="str">
        <f>IF(H1269&gt;NORMA!$P$13,"NO CUMPLE","CUMPLE")</f>
        <v>NO CUMPLE</v>
      </c>
      <c r="W1269" s="51" t="str">
        <f>IF(O1269&gt;NORMA!$P$14,"NO CUMPLE","CUMPLE")</f>
        <v>NO CUMPLE</v>
      </c>
      <c r="X1269" s="51" t="str">
        <f>IF(AND(N1269&gt;=NORMA!$Q$4, N1269&lt;=NORMA!$R$4),"CUMPLE","NO CUMPLE")</f>
        <v>CUMPLE</v>
      </c>
      <c r="Y1269" s="51" t="str">
        <f>IF(I1269&gt;NORMA!$P$16,"NO CUMPLE","CUMPLE")</f>
        <v>CUMPLE</v>
      </c>
      <c r="Z1269" s="51" t="str">
        <f>IF($M1269&lt;NORMA!$P$23,"NO CUMPLE","CUMPLE")</f>
        <v>CUMPLE</v>
      </c>
      <c r="AA1269" s="51" t="str">
        <f>IF($E1269&gt;NORMA!$P$24,"NO CUMPLE","CUMPLE")</f>
        <v>NO CUMPLE</v>
      </c>
      <c r="AB1269" s="51" t="str">
        <f>IF($F1269&gt;NORMA!$P$25,"NO CUMPLE","CUMPLE")</f>
        <v>NO CUMPLE</v>
      </c>
      <c r="AC1269" s="51" t="str">
        <f>IF($K1269&gt;NORMA!$P$26,"NO CUMPLE","CUMPLE")</f>
        <v>NO CUMPLE</v>
      </c>
      <c r="AD1269" s="51" t="str">
        <f>IF($J1269&gt;NORMA!$P$27,"NO CUMPLE","CUMPLE")</f>
        <v>NO CUMPLE</v>
      </c>
      <c r="AE1269" s="51" t="str">
        <f>IF($G1269&gt;NORMA!$P$28,"NO CUMPLE","CUMPLE")</f>
        <v>NO CUMPLE</v>
      </c>
      <c r="AF1269" s="51" t="str">
        <f>IF($H1269&gt;NORMA!$P$29,"NO CUMPLE","CUMPLE")</f>
        <v>NO CUMPLE</v>
      </c>
      <c r="AG1269" s="51" t="str">
        <f>IF($O1269&gt;NORMA!$P$30,"NO CUMPLE","CUMPLE")</f>
        <v>NO CUMPLE</v>
      </c>
      <c r="AH1269" s="51" t="str">
        <f>IF(AND($N1269&gt;=NORMA!$R$18, $N1269&lt;=NORMA!$S$18),"CUMPLE","NO CUMPLE")</f>
        <v>CUMPLE</v>
      </c>
      <c r="AI1269" s="51" t="str">
        <f>IF($I1269&gt;NORMA!$P$32,"NO CUMPLE","CUMPLE")</f>
        <v>NO CUMPLE</v>
      </c>
    </row>
    <row r="1270" spans="1:35" ht="14.25" customHeight="1" x14ac:dyDescent="0.35">
      <c r="A1270" s="256" t="s">
        <v>122</v>
      </c>
      <c r="B1270" s="217" t="s">
        <v>123</v>
      </c>
      <c r="C1270" s="215">
        <v>42853</v>
      </c>
      <c r="D1270" s="251">
        <v>0.5</v>
      </c>
      <c r="E1270" s="246">
        <v>263</v>
      </c>
      <c r="F1270" s="246">
        <v>531</v>
      </c>
      <c r="G1270" s="246">
        <v>180</v>
      </c>
      <c r="H1270" s="246">
        <v>70</v>
      </c>
      <c r="I1270" s="247">
        <v>2.52</v>
      </c>
      <c r="J1270" s="248">
        <v>7.1619999999999999</v>
      </c>
      <c r="K1270" s="247">
        <v>67.827000000000012</v>
      </c>
      <c r="L1270" s="242">
        <v>5.6456</v>
      </c>
      <c r="M1270" s="249">
        <v>1.26</v>
      </c>
      <c r="N1270" s="249">
        <v>7.69</v>
      </c>
      <c r="O1270" s="250">
        <v>200000</v>
      </c>
      <c r="P1270" s="51" t="str">
        <f>IF(M1270&lt;NORMA!$P$7,"NO CUMPLE","CUMPLE")</f>
        <v>CUMPLE</v>
      </c>
      <c r="Q1270" s="51" t="str">
        <f>IF(E1270&gt;NORMA!$P$8,"NO CUMPLE","CUMPLE")</f>
        <v>NO CUMPLE</v>
      </c>
      <c r="R1270" s="51" t="str">
        <f>IF(F1270&gt;NORMA!$P$9,"NO CUMPLE","CUMPLE")</f>
        <v>NO CUMPLE</v>
      </c>
      <c r="S1270" s="51" t="str">
        <f>IF(K1270&gt;NORMA!$P$10,"NO CUMPLE","CUMPLE")</f>
        <v>NO CUMPLE</v>
      </c>
      <c r="T1270" s="51" t="str">
        <f>IF(J1270&gt;NORMA!$P$11,"NO CUMPLE","CUMPLE")</f>
        <v>CUMPLE</v>
      </c>
      <c r="U1270" s="51" t="str">
        <f>IF(G1270&gt;NORMA!$P$12,"NO CUMPLE","CUMPLE")</f>
        <v>CUMPLE</v>
      </c>
      <c r="V1270" s="51" t="str">
        <f>IF(H1270&gt;NORMA!$P$13,"NO CUMPLE","CUMPLE")</f>
        <v>NO CUMPLE</v>
      </c>
      <c r="W1270" s="51" t="str">
        <f>IF(O1270&gt;NORMA!$P$14,"NO CUMPLE","CUMPLE")</f>
        <v>CUMPLE</v>
      </c>
      <c r="X1270" s="51" t="str">
        <f>IF(AND(N1270&gt;=NORMA!$Q$4, N1270&lt;=NORMA!$R$4),"CUMPLE","NO CUMPLE")</f>
        <v>CUMPLE</v>
      </c>
      <c r="Y1270" s="51" t="str">
        <f>IF(I1270&gt;NORMA!$P$16,"NO CUMPLE","CUMPLE")</f>
        <v>CUMPLE</v>
      </c>
      <c r="Z1270" s="51" t="str">
        <f>IF($M1270&lt;NORMA!$P$23,"NO CUMPLE","CUMPLE")</f>
        <v>CUMPLE</v>
      </c>
      <c r="AA1270" s="51" t="str">
        <f>IF($E1270&gt;NORMA!$P$24,"NO CUMPLE","CUMPLE")</f>
        <v>NO CUMPLE</v>
      </c>
      <c r="AB1270" s="51" t="str">
        <f>IF($F1270&gt;NORMA!$P$25,"NO CUMPLE","CUMPLE")</f>
        <v>NO CUMPLE</v>
      </c>
      <c r="AC1270" s="51" t="str">
        <f>IF($K1270&gt;NORMA!$P$26,"NO CUMPLE","CUMPLE")</f>
        <v>NO CUMPLE</v>
      </c>
      <c r="AD1270" s="51" t="str">
        <f>IF($J1270&gt;NORMA!$P$27,"NO CUMPLE","CUMPLE")</f>
        <v>NO CUMPLE</v>
      </c>
      <c r="AE1270" s="51" t="str">
        <f>IF($G1270&gt;NORMA!$P$28,"NO CUMPLE","CUMPLE")</f>
        <v>NO CUMPLE</v>
      </c>
      <c r="AF1270" s="51" t="str">
        <f>IF($H1270&gt;NORMA!$P$29,"NO CUMPLE","CUMPLE")</f>
        <v>NO CUMPLE</v>
      </c>
      <c r="AG1270" s="51" t="str">
        <f>IF($O1270&gt;NORMA!$P$30,"NO CUMPLE","CUMPLE")</f>
        <v>NO CUMPLE</v>
      </c>
      <c r="AH1270" s="51" t="str">
        <f>IF(AND($N1270&gt;=NORMA!$R$18, $N1270&lt;=NORMA!$S$18),"CUMPLE","NO CUMPLE")</f>
        <v>CUMPLE</v>
      </c>
      <c r="AI1270" s="51" t="str">
        <f>IF($I1270&gt;NORMA!$P$32,"NO CUMPLE","CUMPLE")</f>
        <v>NO CUMPLE</v>
      </c>
    </row>
    <row r="1271" spans="1:35" ht="14.25" customHeight="1" x14ac:dyDescent="0.35">
      <c r="A1271" s="256" t="s">
        <v>125</v>
      </c>
      <c r="B1271" s="217" t="s">
        <v>123</v>
      </c>
      <c r="C1271" s="215">
        <v>42853</v>
      </c>
      <c r="D1271" s="251">
        <v>0.33333333333333331</v>
      </c>
      <c r="E1271" s="246">
        <v>236</v>
      </c>
      <c r="F1271" s="246">
        <v>453</v>
      </c>
      <c r="G1271" s="246">
        <v>105</v>
      </c>
      <c r="H1271" s="246">
        <v>60</v>
      </c>
      <c r="I1271" s="247">
        <v>2.2799999999999998</v>
      </c>
      <c r="J1271" s="248">
        <v>6.6769999999999996</v>
      </c>
      <c r="K1271" s="247">
        <v>56.488999999999997</v>
      </c>
      <c r="L1271" s="242">
        <v>3.7168000000000001</v>
      </c>
      <c r="M1271" s="249">
        <v>0.81</v>
      </c>
      <c r="N1271" s="249">
        <v>8.19</v>
      </c>
      <c r="O1271" s="250">
        <v>1100000</v>
      </c>
      <c r="P1271" s="51" t="str">
        <f>IF(M1271&lt;NORMA!$P$7,"NO CUMPLE","CUMPLE")</f>
        <v>CUMPLE</v>
      </c>
      <c r="Q1271" s="51" t="str">
        <f>IF(E1271&gt;NORMA!$P$8,"NO CUMPLE","CUMPLE")</f>
        <v>CUMPLE</v>
      </c>
      <c r="R1271" s="51" t="str">
        <f>IF(F1271&gt;NORMA!$P$9,"NO CUMPLE","CUMPLE")</f>
        <v>CUMPLE</v>
      </c>
      <c r="S1271" s="51" t="str">
        <f>IF(K1271&gt;NORMA!$P$10,"NO CUMPLE","CUMPLE")</f>
        <v>NO CUMPLE</v>
      </c>
      <c r="T1271" s="51" t="str">
        <f>IF(J1271&gt;NORMA!$P$11,"NO CUMPLE","CUMPLE")</f>
        <v>CUMPLE</v>
      </c>
      <c r="U1271" s="51" t="str">
        <f>IF(G1271&gt;NORMA!$P$12,"NO CUMPLE","CUMPLE")</f>
        <v>CUMPLE</v>
      </c>
      <c r="V1271" s="51" t="str">
        <f>IF(H1271&gt;NORMA!$P$13,"NO CUMPLE","CUMPLE")</f>
        <v>NO CUMPLE</v>
      </c>
      <c r="W1271" s="51" t="str">
        <f>IF(O1271&gt;NORMA!$P$14,"NO CUMPLE","CUMPLE")</f>
        <v>NO CUMPLE</v>
      </c>
      <c r="X1271" s="51" t="str">
        <f>IF(AND(N1271&gt;=NORMA!$Q$4, N1271&lt;=NORMA!$R$4),"CUMPLE","NO CUMPLE")</f>
        <v>CUMPLE</v>
      </c>
      <c r="Y1271" s="51" t="str">
        <f>IF(I1271&gt;NORMA!$P$16,"NO CUMPLE","CUMPLE")</f>
        <v>CUMPLE</v>
      </c>
      <c r="Z1271" s="51" t="str">
        <f>IF($M1271&lt;NORMA!$P$23,"NO CUMPLE","CUMPLE")</f>
        <v>CUMPLE</v>
      </c>
      <c r="AA1271" s="51" t="str">
        <f>IF($E1271&gt;NORMA!$P$24,"NO CUMPLE","CUMPLE")</f>
        <v>NO CUMPLE</v>
      </c>
      <c r="AB1271" s="51" t="str">
        <f>IF($F1271&gt;NORMA!$P$25,"NO CUMPLE","CUMPLE")</f>
        <v>NO CUMPLE</v>
      </c>
      <c r="AC1271" s="51" t="str">
        <f>IF($K1271&gt;NORMA!$P$26,"NO CUMPLE","CUMPLE")</f>
        <v>NO CUMPLE</v>
      </c>
      <c r="AD1271" s="51" t="str">
        <f>IF($J1271&gt;NORMA!$P$27,"NO CUMPLE","CUMPLE")</f>
        <v>NO CUMPLE</v>
      </c>
      <c r="AE1271" s="51" t="str">
        <f>IF($G1271&gt;NORMA!$P$28,"NO CUMPLE","CUMPLE")</f>
        <v>NO CUMPLE</v>
      </c>
      <c r="AF1271" s="51" t="str">
        <f>IF($H1271&gt;NORMA!$P$29,"NO CUMPLE","CUMPLE")</f>
        <v>NO CUMPLE</v>
      </c>
      <c r="AG1271" s="51" t="str">
        <f>IF($O1271&gt;NORMA!$P$30,"NO CUMPLE","CUMPLE")</f>
        <v>NO CUMPLE</v>
      </c>
      <c r="AH1271" s="51" t="str">
        <f>IF(AND($N1271&gt;=NORMA!$R$18, $N1271&lt;=NORMA!$S$18),"CUMPLE","NO CUMPLE")</f>
        <v>CUMPLE</v>
      </c>
      <c r="AI1271" s="51" t="str">
        <f>IF($I1271&gt;NORMA!$P$32,"NO CUMPLE","CUMPLE")</f>
        <v>NO CUMPLE</v>
      </c>
    </row>
    <row r="1272" spans="1:35" ht="14.25" customHeight="1" x14ac:dyDescent="0.35">
      <c r="A1272" s="256" t="s">
        <v>122</v>
      </c>
      <c r="B1272" s="217" t="s">
        <v>123</v>
      </c>
      <c r="C1272" s="215">
        <v>42870</v>
      </c>
      <c r="D1272" s="251">
        <v>0.33333333333333331</v>
      </c>
      <c r="E1272" s="246">
        <v>15.7</v>
      </c>
      <c r="F1272" s="246">
        <v>29.9</v>
      </c>
      <c r="G1272" s="246">
        <v>26</v>
      </c>
      <c r="H1272" s="246">
        <v>19</v>
      </c>
      <c r="I1272" s="247">
        <v>0.55000000000000004</v>
      </c>
      <c r="J1272" s="248">
        <v>0.77700000000000002</v>
      </c>
      <c r="K1272" s="247">
        <v>6.8859999999999992</v>
      </c>
      <c r="L1272" s="242">
        <v>29.368200000000002</v>
      </c>
      <c r="M1272" s="249">
        <v>1.65</v>
      </c>
      <c r="N1272" s="249">
        <v>7.41</v>
      </c>
      <c r="O1272" s="250">
        <v>17000</v>
      </c>
      <c r="P1272" s="51" t="str">
        <f>IF(M1272&lt;NORMA!$P$7,"NO CUMPLE","CUMPLE")</f>
        <v>CUMPLE</v>
      </c>
      <c r="Q1272" s="51" t="str">
        <f>IF(E1272&gt;NORMA!$P$8,"NO CUMPLE","CUMPLE")</f>
        <v>CUMPLE</v>
      </c>
      <c r="R1272" s="51" t="str">
        <f>IF(F1272&gt;NORMA!$P$9,"NO CUMPLE","CUMPLE")</f>
        <v>CUMPLE</v>
      </c>
      <c r="S1272" s="51" t="str">
        <f>IF(K1272&gt;NORMA!$P$10,"NO CUMPLE","CUMPLE")</f>
        <v>CUMPLE</v>
      </c>
      <c r="T1272" s="51" t="str">
        <f>IF(J1272&gt;NORMA!$P$11,"NO CUMPLE","CUMPLE")</f>
        <v>CUMPLE</v>
      </c>
      <c r="U1272" s="51" t="str">
        <f>IF(G1272&gt;NORMA!$P$12,"NO CUMPLE","CUMPLE")</f>
        <v>CUMPLE</v>
      </c>
      <c r="V1272" s="51" t="str">
        <f>IF(H1272&gt;NORMA!$P$13,"NO CUMPLE","CUMPLE")</f>
        <v>CUMPLE</v>
      </c>
      <c r="W1272" s="51" t="str">
        <f>IF(O1272&gt;NORMA!$P$14,"NO CUMPLE","CUMPLE")</f>
        <v>CUMPLE</v>
      </c>
      <c r="X1272" s="51" t="str">
        <f>IF(AND(N1272&gt;=NORMA!$Q$4, N1272&lt;=NORMA!$R$4),"CUMPLE","NO CUMPLE")</f>
        <v>CUMPLE</v>
      </c>
      <c r="Y1272" s="51" t="str">
        <f>IF(I1272&gt;NORMA!$P$16,"NO CUMPLE","CUMPLE")</f>
        <v>CUMPLE</v>
      </c>
      <c r="Z1272" s="51" t="str">
        <f>IF($M1272&lt;NORMA!$P$23,"NO CUMPLE","CUMPLE")</f>
        <v>CUMPLE</v>
      </c>
      <c r="AA1272" s="51" t="str">
        <f>IF($E1272&gt;NORMA!$P$24,"NO CUMPLE","CUMPLE")</f>
        <v>CUMPLE</v>
      </c>
      <c r="AB1272" s="51" t="str">
        <f>IF($F1272&gt;NORMA!$P$25,"NO CUMPLE","CUMPLE")</f>
        <v>CUMPLE</v>
      </c>
      <c r="AC1272" s="51" t="str">
        <f>IF($K1272&gt;NORMA!$P$26,"NO CUMPLE","CUMPLE")</f>
        <v>CUMPLE</v>
      </c>
      <c r="AD1272" s="51" t="str">
        <f>IF($J1272&gt;NORMA!$P$27,"NO CUMPLE","CUMPLE")</f>
        <v>CUMPLE</v>
      </c>
      <c r="AE1272" s="51" t="str">
        <f>IF($G1272&gt;NORMA!$P$28,"NO CUMPLE","CUMPLE")</f>
        <v>CUMPLE</v>
      </c>
      <c r="AF1272" s="51" t="str">
        <f>IF($H1272&gt;NORMA!$P$29,"NO CUMPLE","CUMPLE")</f>
        <v>NO CUMPLE</v>
      </c>
      <c r="AG1272" s="51" t="str">
        <f>IF($O1272&gt;NORMA!$P$30,"NO CUMPLE","CUMPLE")</f>
        <v>CUMPLE</v>
      </c>
      <c r="AH1272" s="51" t="str">
        <f>IF(AND($N1272&gt;=NORMA!$R$18, $N1272&lt;=NORMA!$S$18),"CUMPLE","NO CUMPLE")</f>
        <v>CUMPLE</v>
      </c>
      <c r="AI1272" s="51" t="str">
        <f>IF($I1272&gt;NORMA!$P$32,"NO CUMPLE","CUMPLE")</f>
        <v>CUMPLE</v>
      </c>
    </row>
    <row r="1273" spans="1:35" ht="14.25" customHeight="1" x14ac:dyDescent="0.35">
      <c r="A1273" s="256" t="s">
        <v>125</v>
      </c>
      <c r="B1273" s="217" t="s">
        <v>123</v>
      </c>
      <c r="C1273" s="215">
        <v>42870</v>
      </c>
      <c r="D1273" s="251">
        <v>0.5</v>
      </c>
      <c r="E1273" s="246">
        <v>23.5</v>
      </c>
      <c r="F1273" s="246">
        <v>107</v>
      </c>
      <c r="G1273" s="246">
        <v>260</v>
      </c>
      <c r="H1273" s="246">
        <v>14</v>
      </c>
      <c r="I1273" s="247">
        <v>0.72</v>
      </c>
      <c r="J1273" s="248">
        <v>1.1419999999999999</v>
      </c>
      <c r="K1273" s="247">
        <v>10.466000000000001</v>
      </c>
      <c r="L1273" s="242">
        <v>42.628880000000002</v>
      </c>
      <c r="M1273" s="249">
        <v>1.28</v>
      </c>
      <c r="N1273" s="249">
        <v>7.51</v>
      </c>
      <c r="O1273" s="250">
        <v>92000</v>
      </c>
      <c r="P1273" s="51" t="str">
        <f>IF(M1273&lt;NORMA!$P$7,"NO CUMPLE","CUMPLE")</f>
        <v>CUMPLE</v>
      </c>
      <c r="Q1273" s="51" t="str">
        <f>IF(E1273&gt;NORMA!$P$8,"NO CUMPLE","CUMPLE")</f>
        <v>CUMPLE</v>
      </c>
      <c r="R1273" s="51" t="str">
        <f>IF(F1273&gt;NORMA!$P$9,"NO CUMPLE","CUMPLE")</f>
        <v>CUMPLE</v>
      </c>
      <c r="S1273" s="51" t="str">
        <f>IF(K1273&gt;NORMA!$P$10,"NO CUMPLE","CUMPLE")</f>
        <v>CUMPLE</v>
      </c>
      <c r="T1273" s="51" t="str">
        <f>IF(J1273&gt;NORMA!$P$11,"NO CUMPLE","CUMPLE")</f>
        <v>CUMPLE</v>
      </c>
      <c r="U1273" s="51" t="str">
        <f>IF(G1273&gt;NORMA!$P$12,"NO CUMPLE","CUMPLE")</f>
        <v>CUMPLE</v>
      </c>
      <c r="V1273" s="51" t="str">
        <f>IF(H1273&gt;NORMA!$P$13,"NO CUMPLE","CUMPLE")</f>
        <v>CUMPLE</v>
      </c>
      <c r="W1273" s="51" t="str">
        <f>IF(O1273&gt;NORMA!$P$14,"NO CUMPLE","CUMPLE")</f>
        <v>CUMPLE</v>
      </c>
      <c r="X1273" s="51" t="str">
        <f>IF(AND(N1273&gt;=NORMA!$Q$4, N1273&lt;=NORMA!$R$4),"CUMPLE","NO CUMPLE")</f>
        <v>CUMPLE</v>
      </c>
      <c r="Y1273" s="51" t="str">
        <f>IF(I1273&gt;NORMA!$P$16,"NO CUMPLE","CUMPLE")</f>
        <v>CUMPLE</v>
      </c>
      <c r="Z1273" s="51" t="str">
        <f>IF($M1273&lt;NORMA!$P$23,"NO CUMPLE","CUMPLE")</f>
        <v>CUMPLE</v>
      </c>
      <c r="AA1273" s="51" t="str">
        <f>IF($E1273&gt;NORMA!$P$24,"NO CUMPLE","CUMPLE")</f>
        <v>NO CUMPLE</v>
      </c>
      <c r="AB1273" s="51" t="str">
        <f>IF($F1273&gt;NORMA!$P$25,"NO CUMPLE","CUMPLE")</f>
        <v>NO CUMPLE</v>
      </c>
      <c r="AC1273" s="51" t="str">
        <f>IF($K1273&gt;NORMA!$P$26,"NO CUMPLE","CUMPLE")</f>
        <v>NO CUMPLE</v>
      </c>
      <c r="AD1273" s="51" t="str">
        <f>IF($J1273&gt;NORMA!$P$27,"NO CUMPLE","CUMPLE")</f>
        <v>CUMPLE</v>
      </c>
      <c r="AE1273" s="51" t="str">
        <f>IF($G1273&gt;NORMA!$P$28,"NO CUMPLE","CUMPLE")</f>
        <v>NO CUMPLE</v>
      </c>
      <c r="AF1273" s="51" t="str">
        <f>IF($H1273&gt;NORMA!$P$29,"NO CUMPLE","CUMPLE")</f>
        <v>NO CUMPLE</v>
      </c>
      <c r="AG1273" s="51" t="str">
        <f>IF($O1273&gt;NORMA!$P$30,"NO CUMPLE","CUMPLE")</f>
        <v>CUMPLE</v>
      </c>
      <c r="AH1273" s="51" t="str">
        <f>IF(AND($N1273&gt;=NORMA!$R$18, $N1273&lt;=NORMA!$S$18),"CUMPLE","NO CUMPLE")</f>
        <v>CUMPLE</v>
      </c>
      <c r="AI1273" s="51" t="str">
        <f>IF($I1273&gt;NORMA!$P$32,"NO CUMPLE","CUMPLE")</f>
        <v>CUMPLE</v>
      </c>
    </row>
    <row r="1274" spans="1:35" ht="14.25" customHeight="1" x14ac:dyDescent="0.35">
      <c r="A1274" s="256" t="s">
        <v>121</v>
      </c>
      <c r="B1274" s="272" t="s">
        <v>123</v>
      </c>
      <c r="C1274" s="215">
        <v>42880</v>
      </c>
      <c r="D1274" s="251">
        <v>0.25</v>
      </c>
      <c r="E1274" s="246">
        <v>3.8</v>
      </c>
      <c r="F1274" s="246">
        <v>30.6</v>
      </c>
      <c r="G1274" s="246">
        <v>37</v>
      </c>
      <c r="H1274" s="246">
        <v>12</v>
      </c>
      <c r="I1274" s="257">
        <v>0.37</v>
      </c>
      <c r="J1274" s="248">
        <v>0.38</v>
      </c>
      <c r="K1274" s="247">
        <v>5.3549999999999995</v>
      </c>
      <c r="L1274" s="242">
        <v>11.124799999999999</v>
      </c>
      <c r="M1274" s="249">
        <v>1.91</v>
      </c>
      <c r="N1274" s="249">
        <v>6.87</v>
      </c>
      <c r="O1274" s="250">
        <v>200</v>
      </c>
      <c r="P1274" s="51" t="str">
        <f>IF(M1274&lt;NORMA!$P$7,"NO CUMPLE","CUMPLE")</f>
        <v>CUMPLE</v>
      </c>
      <c r="Q1274" s="51" t="str">
        <f>IF(E1274&gt;NORMA!$P$8,"NO CUMPLE","CUMPLE")</f>
        <v>CUMPLE</v>
      </c>
      <c r="R1274" s="51" t="str">
        <f>IF(F1274&gt;NORMA!$P$9,"NO CUMPLE","CUMPLE")</f>
        <v>CUMPLE</v>
      </c>
      <c r="S1274" s="51" t="str">
        <f>IF(K1274&gt;NORMA!$P$10,"NO CUMPLE","CUMPLE")</f>
        <v>CUMPLE</v>
      </c>
      <c r="T1274" s="51" t="str">
        <f>IF(J1274&gt;NORMA!$P$11,"NO CUMPLE","CUMPLE")</f>
        <v>CUMPLE</v>
      </c>
      <c r="U1274" s="51" t="str">
        <f>IF(G1274&gt;NORMA!$P$12,"NO CUMPLE","CUMPLE")</f>
        <v>CUMPLE</v>
      </c>
      <c r="V1274" s="51" t="str">
        <f>IF(H1274&gt;NORMA!$P$13,"NO CUMPLE","CUMPLE")</f>
        <v>CUMPLE</v>
      </c>
      <c r="W1274" s="51" t="str">
        <f>IF(O1274&gt;NORMA!$P$14,"NO CUMPLE","CUMPLE")</f>
        <v>CUMPLE</v>
      </c>
      <c r="X1274" s="51" t="str">
        <f>IF(AND(N1274&gt;=NORMA!$Q$4, N1274&lt;=NORMA!$R$4),"CUMPLE","NO CUMPLE")</f>
        <v>CUMPLE</v>
      </c>
      <c r="Y1274" s="51" t="str">
        <f>IF(I1274&gt;NORMA!$P$16,"NO CUMPLE","CUMPLE")</f>
        <v>CUMPLE</v>
      </c>
      <c r="Z1274" s="51" t="str">
        <f>IF($M1274&lt;NORMA!$P$23,"NO CUMPLE","CUMPLE")</f>
        <v>CUMPLE</v>
      </c>
      <c r="AA1274" s="51" t="str">
        <f>IF($E1274&gt;NORMA!$P$24,"NO CUMPLE","CUMPLE")</f>
        <v>CUMPLE</v>
      </c>
      <c r="AB1274" s="51" t="str">
        <f>IF($F1274&gt;NORMA!$P$25,"NO CUMPLE","CUMPLE")</f>
        <v>CUMPLE</v>
      </c>
      <c r="AC1274" s="51" t="str">
        <f>IF($K1274&gt;NORMA!$P$26,"NO CUMPLE","CUMPLE")</f>
        <v>CUMPLE</v>
      </c>
      <c r="AD1274" s="51" t="str">
        <f>IF($J1274&gt;NORMA!$P$27,"NO CUMPLE","CUMPLE")</f>
        <v>CUMPLE</v>
      </c>
      <c r="AE1274" s="51" t="str">
        <f>IF($G1274&gt;NORMA!$P$28,"NO CUMPLE","CUMPLE")</f>
        <v>CUMPLE</v>
      </c>
      <c r="AF1274" s="51" t="str">
        <f>IF($H1274&gt;NORMA!$P$29,"NO CUMPLE","CUMPLE")</f>
        <v>NO CUMPLE</v>
      </c>
      <c r="AG1274" s="51" t="str">
        <f>IF($O1274&gt;NORMA!$P$30,"NO CUMPLE","CUMPLE")</f>
        <v>CUMPLE</v>
      </c>
      <c r="AH1274" s="51" t="str">
        <f>IF(AND($N1274&gt;=NORMA!$R$18, $N1274&lt;=NORMA!$S$18),"CUMPLE","NO CUMPLE")</f>
        <v>CUMPLE</v>
      </c>
      <c r="AI1274" s="51" t="str">
        <f>IF($I1274&gt;NORMA!$P$32,"NO CUMPLE","CUMPLE")</f>
        <v>CUMPLE</v>
      </c>
    </row>
    <row r="1275" spans="1:35" ht="14.25" customHeight="1" x14ac:dyDescent="0.35">
      <c r="A1275" s="256" t="s">
        <v>125</v>
      </c>
      <c r="B1275" s="217" t="s">
        <v>123</v>
      </c>
      <c r="C1275" s="215">
        <v>42880</v>
      </c>
      <c r="D1275" s="251">
        <v>0.58333333333333337</v>
      </c>
      <c r="E1275" s="246">
        <v>23.2</v>
      </c>
      <c r="F1275" s="246">
        <v>172.971</v>
      </c>
      <c r="G1275" s="246">
        <v>64</v>
      </c>
      <c r="H1275" s="246">
        <v>31</v>
      </c>
      <c r="I1275" s="247">
        <v>1.48</v>
      </c>
      <c r="J1275" s="248">
        <v>2.4169999999999998</v>
      </c>
      <c r="K1275" s="247">
        <v>21.698</v>
      </c>
      <c r="L1275" s="242">
        <v>12.655799999999999</v>
      </c>
      <c r="M1275" s="249">
        <v>0.48</v>
      </c>
      <c r="N1275" s="249">
        <v>7.69</v>
      </c>
      <c r="O1275" s="250">
        <v>680000</v>
      </c>
      <c r="P1275" s="51" t="str">
        <f>IF(M1275&lt;NORMA!$P$7,"NO CUMPLE","CUMPLE")</f>
        <v>NO CUMPLE</v>
      </c>
      <c r="Q1275" s="51" t="str">
        <f>IF(E1275&gt;NORMA!$P$8,"NO CUMPLE","CUMPLE")</f>
        <v>CUMPLE</v>
      </c>
      <c r="R1275" s="51" t="str">
        <f>IF(F1275&gt;NORMA!$P$9,"NO CUMPLE","CUMPLE")</f>
        <v>CUMPLE</v>
      </c>
      <c r="S1275" s="51" t="str">
        <f>IF(K1275&gt;NORMA!$P$10,"NO CUMPLE","CUMPLE")</f>
        <v>CUMPLE</v>
      </c>
      <c r="T1275" s="51" t="str">
        <f>IF(J1275&gt;NORMA!$P$11,"NO CUMPLE","CUMPLE")</f>
        <v>CUMPLE</v>
      </c>
      <c r="U1275" s="51" t="str">
        <f>IF(G1275&gt;NORMA!$P$12,"NO CUMPLE","CUMPLE")</f>
        <v>CUMPLE</v>
      </c>
      <c r="V1275" s="51" t="str">
        <f>IF(H1275&gt;NORMA!$P$13,"NO CUMPLE","CUMPLE")</f>
        <v>CUMPLE</v>
      </c>
      <c r="W1275" s="51" t="str">
        <f>IF(O1275&gt;NORMA!$P$14,"NO CUMPLE","CUMPLE")</f>
        <v>CUMPLE</v>
      </c>
      <c r="X1275" s="51" t="str">
        <f>IF(AND(N1275&gt;=NORMA!$Q$4, N1275&lt;=NORMA!$R$4),"CUMPLE","NO CUMPLE")</f>
        <v>CUMPLE</v>
      </c>
      <c r="Y1275" s="51" t="str">
        <f>IF(I1275&gt;NORMA!$P$16,"NO CUMPLE","CUMPLE")</f>
        <v>CUMPLE</v>
      </c>
      <c r="Z1275" s="51" t="str">
        <f>IF($M1275&lt;NORMA!$P$23,"NO CUMPLE","CUMPLE")</f>
        <v>CUMPLE</v>
      </c>
      <c r="AA1275" s="51" t="str">
        <f>IF($E1275&gt;NORMA!$P$24,"NO CUMPLE","CUMPLE")</f>
        <v>NO CUMPLE</v>
      </c>
      <c r="AB1275" s="51" t="str">
        <f>IF($F1275&gt;NORMA!$P$25,"NO CUMPLE","CUMPLE")</f>
        <v>NO CUMPLE</v>
      </c>
      <c r="AC1275" s="51" t="str">
        <f>IF($K1275&gt;NORMA!$P$26,"NO CUMPLE","CUMPLE")</f>
        <v>NO CUMPLE</v>
      </c>
      <c r="AD1275" s="51" t="str">
        <f>IF($J1275&gt;NORMA!$P$27,"NO CUMPLE","CUMPLE")</f>
        <v>CUMPLE</v>
      </c>
      <c r="AE1275" s="51" t="str">
        <f>IF($G1275&gt;NORMA!$P$28,"NO CUMPLE","CUMPLE")</f>
        <v>NO CUMPLE</v>
      </c>
      <c r="AF1275" s="51" t="str">
        <f>IF($H1275&gt;NORMA!$P$29,"NO CUMPLE","CUMPLE")</f>
        <v>NO CUMPLE</v>
      </c>
      <c r="AG1275" s="51" t="str">
        <f>IF($O1275&gt;NORMA!$P$30,"NO CUMPLE","CUMPLE")</f>
        <v>NO CUMPLE</v>
      </c>
      <c r="AH1275" s="51" t="str">
        <f>IF(AND($N1275&gt;=NORMA!$R$18, $N1275&lt;=NORMA!$S$18),"CUMPLE","NO CUMPLE")</f>
        <v>CUMPLE</v>
      </c>
      <c r="AI1275" s="51" t="str">
        <f>IF($I1275&gt;NORMA!$P$32,"NO CUMPLE","CUMPLE")</f>
        <v>NO CUMPLE</v>
      </c>
    </row>
    <row r="1276" spans="1:35" ht="14.25" customHeight="1" x14ac:dyDescent="0.35">
      <c r="A1276" s="256" t="s">
        <v>124</v>
      </c>
      <c r="B1276" s="217" t="s">
        <v>123</v>
      </c>
      <c r="C1276" s="215">
        <v>42880</v>
      </c>
      <c r="D1276" s="251">
        <v>0.41666666666666669</v>
      </c>
      <c r="E1276" s="246">
        <v>44.4</v>
      </c>
      <c r="F1276" s="246">
        <v>138.00299999999999</v>
      </c>
      <c r="G1276" s="246">
        <v>47</v>
      </c>
      <c r="H1276" s="246">
        <v>30</v>
      </c>
      <c r="I1276" s="247">
        <v>1.05</v>
      </c>
      <c r="J1276" s="248">
        <v>2.593</v>
      </c>
      <c r="K1276" s="247">
        <v>21.387</v>
      </c>
      <c r="L1276" s="242">
        <v>13.205399999999999</v>
      </c>
      <c r="M1276" s="249">
        <v>0.54</v>
      </c>
      <c r="N1276" s="249">
        <v>7.83</v>
      </c>
      <c r="O1276" s="250">
        <v>1400000</v>
      </c>
      <c r="P1276" s="51" t="str">
        <f>IF(M1276&lt;NORMA!$P$7,"NO CUMPLE","CUMPLE")</f>
        <v>CUMPLE</v>
      </c>
      <c r="Q1276" s="51" t="str">
        <f>IF(E1276&gt;NORMA!$P$8,"NO CUMPLE","CUMPLE")</f>
        <v>CUMPLE</v>
      </c>
      <c r="R1276" s="51" t="str">
        <f>IF(F1276&gt;NORMA!$P$9,"NO CUMPLE","CUMPLE")</f>
        <v>CUMPLE</v>
      </c>
      <c r="S1276" s="51" t="str">
        <f>IF(K1276&gt;NORMA!$P$10,"NO CUMPLE","CUMPLE")</f>
        <v>CUMPLE</v>
      </c>
      <c r="T1276" s="51" t="str">
        <f>IF(J1276&gt;NORMA!$P$11,"NO CUMPLE","CUMPLE")</f>
        <v>CUMPLE</v>
      </c>
      <c r="U1276" s="51" t="str">
        <f>IF(G1276&gt;NORMA!$P$12,"NO CUMPLE","CUMPLE")</f>
        <v>CUMPLE</v>
      </c>
      <c r="V1276" s="51" t="str">
        <f>IF(H1276&gt;NORMA!$P$13,"NO CUMPLE","CUMPLE")</f>
        <v>CUMPLE</v>
      </c>
      <c r="W1276" s="51" t="str">
        <f>IF(O1276&gt;NORMA!$P$14,"NO CUMPLE","CUMPLE")</f>
        <v>NO CUMPLE</v>
      </c>
      <c r="X1276" s="51" t="str">
        <f>IF(AND(N1276&gt;=NORMA!$Q$4, N1276&lt;=NORMA!$R$4),"CUMPLE","NO CUMPLE")</f>
        <v>CUMPLE</v>
      </c>
      <c r="Y1276" s="51" t="str">
        <f>IF(I1276&gt;NORMA!$P$16,"NO CUMPLE","CUMPLE")</f>
        <v>CUMPLE</v>
      </c>
      <c r="Z1276" s="51" t="str">
        <f>IF($M1276&lt;NORMA!$P$23,"NO CUMPLE","CUMPLE")</f>
        <v>CUMPLE</v>
      </c>
      <c r="AA1276" s="51" t="str">
        <f>IF($E1276&gt;NORMA!$P$24,"NO CUMPLE","CUMPLE")</f>
        <v>NO CUMPLE</v>
      </c>
      <c r="AB1276" s="51" t="str">
        <f>IF($F1276&gt;NORMA!$P$25,"NO CUMPLE","CUMPLE")</f>
        <v>NO CUMPLE</v>
      </c>
      <c r="AC1276" s="51" t="str">
        <f>IF($K1276&gt;NORMA!$P$26,"NO CUMPLE","CUMPLE")</f>
        <v>NO CUMPLE</v>
      </c>
      <c r="AD1276" s="51" t="str">
        <f>IF($J1276&gt;NORMA!$P$27,"NO CUMPLE","CUMPLE")</f>
        <v>CUMPLE</v>
      </c>
      <c r="AE1276" s="51" t="str">
        <f>IF($G1276&gt;NORMA!$P$28,"NO CUMPLE","CUMPLE")</f>
        <v>CUMPLE</v>
      </c>
      <c r="AF1276" s="51" t="str">
        <f>IF($H1276&gt;NORMA!$P$29,"NO CUMPLE","CUMPLE")</f>
        <v>NO CUMPLE</v>
      </c>
      <c r="AG1276" s="51" t="str">
        <f>IF($O1276&gt;NORMA!$P$30,"NO CUMPLE","CUMPLE")</f>
        <v>NO CUMPLE</v>
      </c>
      <c r="AH1276" s="51" t="str">
        <f>IF(AND($N1276&gt;=NORMA!$R$18, $N1276&lt;=NORMA!$S$18),"CUMPLE","NO CUMPLE")</f>
        <v>CUMPLE</v>
      </c>
      <c r="AI1276" s="51" t="str">
        <f>IF($I1276&gt;NORMA!$P$32,"NO CUMPLE","CUMPLE")</f>
        <v>NO CUMPLE</v>
      </c>
    </row>
    <row r="1277" spans="1:35" ht="14.25" customHeight="1" x14ac:dyDescent="0.35">
      <c r="A1277" s="256" t="s">
        <v>121</v>
      </c>
      <c r="B1277" s="272" t="s">
        <v>123</v>
      </c>
      <c r="C1277" s="215">
        <v>42887</v>
      </c>
      <c r="D1277" s="251">
        <v>0.41666666666666669</v>
      </c>
      <c r="E1277" s="246">
        <v>28</v>
      </c>
      <c r="F1277" s="246">
        <v>174</v>
      </c>
      <c r="G1277" s="246">
        <v>29</v>
      </c>
      <c r="H1277" s="246">
        <v>15</v>
      </c>
      <c r="I1277" s="247">
        <v>1.46</v>
      </c>
      <c r="J1277" s="248">
        <v>1.71</v>
      </c>
      <c r="K1277" s="247">
        <v>14.328999999999999</v>
      </c>
      <c r="L1277" s="242">
        <v>1.8458019999999997</v>
      </c>
      <c r="M1277" s="249">
        <v>0.96</v>
      </c>
      <c r="N1277" s="249">
        <v>7.59</v>
      </c>
      <c r="O1277" s="250">
        <v>920000</v>
      </c>
      <c r="P1277" s="51" t="str">
        <f>IF(M1277&lt;NORMA!$P$7,"NO CUMPLE","CUMPLE")</f>
        <v>CUMPLE</v>
      </c>
      <c r="Q1277" s="51" t="str">
        <f>IF(E1277&gt;NORMA!$P$8,"NO CUMPLE","CUMPLE")</f>
        <v>CUMPLE</v>
      </c>
      <c r="R1277" s="51" t="str">
        <f>IF(F1277&gt;NORMA!$P$9,"NO CUMPLE","CUMPLE")</f>
        <v>CUMPLE</v>
      </c>
      <c r="S1277" s="51" t="str">
        <f>IF(K1277&gt;NORMA!$P$10,"NO CUMPLE","CUMPLE")</f>
        <v>CUMPLE</v>
      </c>
      <c r="T1277" s="51" t="str">
        <f>IF(J1277&gt;NORMA!$P$11,"NO CUMPLE","CUMPLE")</f>
        <v>CUMPLE</v>
      </c>
      <c r="U1277" s="51" t="str">
        <f>IF(G1277&gt;NORMA!$P$12,"NO CUMPLE","CUMPLE")</f>
        <v>CUMPLE</v>
      </c>
      <c r="V1277" s="51" t="str">
        <f>IF(H1277&gt;NORMA!$P$13,"NO CUMPLE","CUMPLE")</f>
        <v>CUMPLE</v>
      </c>
      <c r="W1277" s="51" t="str">
        <f>IF(O1277&gt;NORMA!$P$14,"NO CUMPLE","CUMPLE")</f>
        <v>CUMPLE</v>
      </c>
      <c r="X1277" s="51" t="str">
        <f>IF(AND(N1277&gt;=NORMA!$Q$4, N1277&lt;=NORMA!$R$4),"CUMPLE","NO CUMPLE")</f>
        <v>CUMPLE</v>
      </c>
      <c r="Y1277" s="51" t="str">
        <f>IF(I1277&gt;NORMA!$P$16,"NO CUMPLE","CUMPLE")</f>
        <v>CUMPLE</v>
      </c>
      <c r="Z1277" s="51" t="str">
        <f>IF($M1277&lt;NORMA!$P$23,"NO CUMPLE","CUMPLE")</f>
        <v>CUMPLE</v>
      </c>
      <c r="AA1277" s="51" t="str">
        <f>IF($E1277&gt;NORMA!$P$24,"NO CUMPLE","CUMPLE")</f>
        <v>NO CUMPLE</v>
      </c>
      <c r="AB1277" s="51" t="str">
        <f>IF($F1277&gt;NORMA!$P$25,"NO CUMPLE","CUMPLE")</f>
        <v>NO CUMPLE</v>
      </c>
      <c r="AC1277" s="51" t="str">
        <f>IF($K1277&gt;NORMA!$P$26,"NO CUMPLE","CUMPLE")</f>
        <v>NO CUMPLE</v>
      </c>
      <c r="AD1277" s="51" t="str">
        <f>IF($J1277&gt;NORMA!$P$27,"NO CUMPLE","CUMPLE")</f>
        <v>CUMPLE</v>
      </c>
      <c r="AE1277" s="51" t="str">
        <f>IF($G1277&gt;NORMA!$P$28,"NO CUMPLE","CUMPLE")</f>
        <v>CUMPLE</v>
      </c>
      <c r="AF1277" s="51" t="str">
        <f>IF($H1277&gt;NORMA!$P$29,"NO CUMPLE","CUMPLE")</f>
        <v>NO CUMPLE</v>
      </c>
      <c r="AG1277" s="51" t="str">
        <f>IF($O1277&gt;NORMA!$P$30,"NO CUMPLE","CUMPLE")</f>
        <v>NO CUMPLE</v>
      </c>
      <c r="AH1277" s="51" t="str">
        <f>IF(AND($N1277&gt;=NORMA!$R$18, $N1277&lt;=NORMA!$S$18),"CUMPLE","NO CUMPLE")</f>
        <v>CUMPLE</v>
      </c>
      <c r="AI1277" s="51" t="str">
        <f>IF($I1277&gt;NORMA!$P$32,"NO CUMPLE","CUMPLE")</f>
        <v>NO CUMPLE</v>
      </c>
    </row>
    <row r="1278" spans="1:35" ht="14.25" customHeight="1" x14ac:dyDescent="0.35">
      <c r="A1278" s="256" t="s">
        <v>121</v>
      </c>
      <c r="B1278" s="272" t="s">
        <v>123</v>
      </c>
      <c r="C1278" s="215">
        <v>42893</v>
      </c>
      <c r="D1278" s="251">
        <v>0.58333333333333337</v>
      </c>
      <c r="E1278" s="246">
        <v>15.5</v>
      </c>
      <c r="F1278" s="246">
        <v>76.8</v>
      </c>
      <c r="G1278" s="246">
        <v>170</v>
      </c>
      <c r="H1278" s="246">
        <v>20</v>
      </c>
      <c r="I1278" s="247">
        <v>0.67</v>
      </c>
      <c r="J1278" s="248">
        <v>0.76400000000000001</v>
      </c>
      <c r="K1278" s="247">
        <v>10.001000000000001</v>
      </c>
      <c r="L1278" s="242">
        <v>11.8034</v>
      </c>
      <c r="M1278" s="249">
        <v>0.55000000000000004</v>
      </c>
      <c r="N1278" s="249">
        <v>7.56</v>
      </c>
      <c r="O1278" s="250">
        <v>330000</v>
      </c>
      <c r="P1278" s="51" t="str">
        <f>IF(M1278&lt;NORMA!$P$7,"NO CUMPLE","CUMPLE")</f>
        <v>CUMPLE</v>
      </c>
      <c r="Q1278" s="51" t="str">
        <f>IF(E1278&gt;NORMA!$P$8,"NO CUMPLE","CUMPLE")</f>
        <v>CUMPLE</v>
      </c>
      <c r="R1278" s="51" t="str">
        <f>IF(F1278&gt;NORMA!$P$9,"NO CUMPLE","CUMPLE")</f>
        <v>CUMPLE</v>
      </c>
      <c r="S1278" s="51" t="str">
        <f>IF(K1278&gt;NORMA!$P$10,"NO CUMPLE","CUMPLE")</f>
        <v>CUMPLE</v>
      </c>
      <c r="T1278" s="51" t="str">
        <f>IF(J1278&gt;NORMA!$P$11,"NO CUMPLE","CUMPLE")</f>
        <v>CUMPLE</v>
      </c>
      <c r="U1278" s="51" t="str">
        <f>IF(G1278&gt;NORMA!$P$12,"NO CUMPLE","CUMPLE")</f>
        <v>CUMPLE</v>
      </c>
      <c r="V1278" s="51" t="str">
        <f>IF(H1278&gt;NORMA!$P$13,"NO CUMPLE","CUMPLE")</f>
        <v>CUMPLE</v>
      </c>
      <c r="W1278" s="51" t="str">
        <f>IF(O1278&gt;NORMA!$P$14,"NO CUMPLE","CUMPLE")</f>
        <v>CUMPLE</v>
      </c>
      <c r="X1278" s="51" t="str">
        <f>IF(AND(N1278&gt;=NORMA!$Q$4, N1278&lt;=NORMA!$R$4),"CUMPLE","NO CUMPLE")</f>
        <v>CUMPLE</v>
      </c>
      <c r="Y1278" s="51" t="str">
        <f>IF(I1278&gt;NORMA!$P$16,"NO CUMPLE","CUMPLE")</f>
        <v>CUMPLE</v>
      </c>
      <c r="Z1278" s="51" t="str">
        <f>IF($M1278&lt;NORMA!$P$23,"NO CUMPLE","CUMPLE")</f>
        <v>CUMPLE</v>
      </c>
      <c r="AA1278" s="51" t="str">
        <f>IF($E1278&gt;NORMA!$P$24,"NO CUMPLE","CUMPLE")</f>
        <v>CUMPLE</v>
      </c>
      <c r="AB1278" s="51" t="str">
        <f>IF($F1278&gt;NORMA!$P$25,"NO CUMPLE","CUMPLE")</f>
        <v>NO CUMPLE</v>
      </c>
      <c r="AC1278" s="51" t="str">
        <f>IF($K1278&gt;NORMA!$P$26,"NO CUMPLE","CUMPLE")</f>
        <v>NO CUMPLE</v>
      </c>
      <c r="AD1278" s="51" t="str">
        <f>IF($J1278&gt;NORMA!$P$27,"NO CUMPLE","CUMPLE")</f>
        <v>CUMPLE</v>
      </c>
      <c r="AE1278" s="51" t="str">
        <f>IF($G1278&gt;NORMA!$P$28,"NO CUMPLE","CUMPLE")</f>
        <v>NO CUMPLE</v>
      </c>
      <c r="AF1278" s="51" t="str">
        <f>IF($H1278&gt;NORMA!$P$29,"NO CUMPLE","CUMPLE")</f>
        <v>NO CUMPLE</v>
      </c>
      <c r="AG1278" s="51" t="str">
        <f>IF($O1278&gt;NORMA!$P$30,"NO CUMPLE","CUMPLE")</f>
        <v>NO CUMPLE</v>
      </c>
      <c r="AH1278" s="51" t="str">
        <f>IF(AND($N1278&gt;=NORMA!$R$18, $N1278&lt;=NORMA!$S$18),"CUMPLE","NO CUMPLE")</f>
        <v>CUMPLE</v>
      </c>
      <c r="AI1278" s="51" t="str">
        <f>IF($I1278&gt;NORMA!$P$32,"NO CUMPLE","CUMPLE")</f>
        <v>CUMPLE</v>
      </c>
    </row>
    <row r="1279" spans="1:35" ht="14.25" customHeight="1" x14ac:dyDescent="0.35">
      <c r="A1279" s="256" t="s">
        <v>122</v>
      </c>
      <c r="B1279" s="217" t="s">
        <v>123</v>
      </c>
      <c r="C1279" s="215">
        <v>42893</v>
      </c>
      <c r="D1279" s="251">
        <v>0.41666666666666669</v>
      </c>
      <c r="E1279" s="246">
        <v>73</v>
      </c>
      <c r="F1279" s="246">
        <v>305.048</v>
      </c>
      <c r="G1279" s="246">
        <v>416</v>
      </c>
      <c r="H1279" s="246">
        <v>62</v>
      </c>
      <c r="I1279" s="247">
        <v>1.71</v>
      </c>
      <c r="J1279" s="248">
        <v>2.2890000000000001</v>
      </c>
      <c r="K1279" s="247">
        <v>22.516999999999999</v>
      </c>
      <c r="L1279" s="242">
        <v>8.5682500000000008</v>
      </c>
      <c r="M1279" s="249">
        <v>0.53</v>
      </c>
      <c r="N1279" s="249">
        <v>7.8</v>
      </c>
      <c r="O1279" s="250">
        <v>16000000</v>
      </c>
      <c r="P1279" s="51" t="str">
        <f>IF(M1279&lt;NORMA!$P$7,"NO CUMPLE","CUMPLE")</f>
        <v>CUMPLE</v>
      </c>
      <c r="Q1279" s="51" t="str">
        <f>IF(E1279&gt;NORMA!$P$8,"NO CUMPLE","CUMPLE")</f>
        <v>CUMPLE</v>
      </c>
      <c r="R1279" s="51" t="str">
        <f>IF(F1279&gt;NORMA!$P$9,"NO CUMPLE","CUMPLE")</f>
        <v>CUMPLE</v>
      </c>
      <c r="S1279" s="51" t="str">
        <f>IF(K1279&gt;NORMA!$P$10,"NO CUMPLE","CUMPLE")</f>
        <v>CUMPLE</v>
      </c>
      <c r="T1279" s="51" t="str">
        <f>IF(J1279&gt;NORMA!$P$11,"NO CUMPLE","CUMPLE")</f>
        <v>CUMPLE</v>
      </c>
      <c r="U1279" s="51" t="str">
        <f>IF(G1279&gt;NORMA!$P$12,"NO CUMPLE","CUMPLE")</f>
        <v>NO CUMPLE</v>
      </c>
      <c r="V1279" s="51" t="str">
        <f>IF(H1279&gt;NORMA!$P$13,"NO CUMPLE","CUMPLE")</f>
        <v>NO CUMPLE</v>
      </c>
      <c r="W1279" s="51" t="str">
        <f>IF(O1279&gt;NORMA!$P$14,"NO CUMPLE","CUMPLE")</f>
        <v>NO CUMPLE</v>
      </c>
      <c r="X1279" s="51" t="str">
        <f>IF(AND(N1279&gt;=NORMA!$Q$4, N1279&lt;=NORMA!$R$4),"CUMPLE","NO CUMPLE")</f>
        <v>CUMPLE</v>
      </c>
      <c r="Y1279" s="51" t="str">
        <f>IF(I1279&gt;NORMA!$P$16,"NO CUMPLE","CUMPLE")</f>
        <v>CUMPLE</v>
      </c>
      <c r="Z1279" s="51" t="str">
        <f>IF($M1279&lt;NORMA!$P$23,"NO CUMPLE","CUMPLE")</f>
        <v>CUMPLE</v>
      </c>
      <c r="AA1279" s="51" t="str">
        <f>IF($E1279&gt;NORMA!$P$24,"NO CUMPLE","CUMPLE")</f>
        <v>NO CUMPLE</v>
      </c>
      <c r="AB1279" s="51" t="str">
        <f>IF($F1279&gt;NORMA!$P$25,"NO CUMPLE","CUMPLE")</f>
        <v>NO CUMPLE</v>
      </c>
      <c r="AC1279" s="51" t="str">
        <f>IF($K1279&gt;NORMA!$P$26,"NO CUMPLE","CUMPLE")</f>
        <v>NO CUMPLE</v>
      </c>
      <c r="AD1279" s="51" t="str">
        <f>IF($J1279&gt;NORMA!$P$27,"NO CUMPLE","CUMPLE")</f>
        <v>CUMPLE</v>
      </c>
      <c r="AE1279" s="51" t="str">
        <f>IF($G1279&gt;NORMA!$P$28,"NO CUMPLE","CUMPLE")</f>
        <v>NO CUMPLE</v>
      </c>
      <c r="AF1279" s="51" t="str">
        <f>IF($H1279&gt;NORMA!$P$29,"NO CUMPLE","CUMPLE")</f>
        <v>NO CUMPLE</v>
      </c>
      <c r="AG1279" s="51" t="str">
        <f>IF($O1279&gt;NORMA!$P$30,"NO CUMPLE","CUMPLE")</f>
        <v>NO CUMPLE</v>
      </c>
      <c r="AH1279" s="51" t="str">
        <f>IF(AND($N1279&gt;=NORMA!$R$18, $N1279&lt;=NORMA!$S$18),"CUMPLE","NO CUMPLE")</f>
        <v>CUMPLE</v>
      </c>
      <c r="AI1279" s="51" t="str">
        <f>IF($I1279&gt;NORMA!$P$32,"NO CUMPLE","CUMPLE")</f>
        <v>NO CUMPLE</v>
      </c>
    </row>
    <row r="1280" spans="1:35" ht="14.25" customHeight="1" x14ac:dyDescent="0.35">
      <c r="A1280" s="256" t="s">
        <v>125</v>
      </c>
      <c r="B1280" s="217" t="s">
        <v>123</v>
      </c>
      <c r="C1280" s="215">
        <v>42899</v>
      </c>
      <c r="D1280" s="251">
        <v>0.25</v>
      </c>
      <c r="E1280" s="246">
        <v>16.600000000000001</v>
      </c>
      <c r="F1280" s="246">
        <v>43.2</v>
      </c>
      <c r="G1280" s="246">
        <v>237.3</v>
      </c>
      <c r="H1280" s="246">
        <v>8</v>
      </c>
      <c r="I1280" s="257">
        <v>0.1</v>
      </c>
      <c r="J1280" s="248">
        <v>0.378</v>
      </c>
      <c r="K1280" s="247">
        <v>6.57</v>
      </c>
      <c r="L1280" s="242">
        <v>39.3812</v>
      </c>
      <c r="M1280" s="249">
        <v>3.29</v>
      </c>
      <c r="N1280" s="249">
        <v>7.55</v>
      </c>
      <c r="O1280" s="250">
        <v>45000</v>
      </c>
      <c r="P1280" s="51" t="str">
        <f>IF(M1280&lt;NORMA!$P$7,"NO CUMPLE","CUMPLE")</f>
        <v>CUMPLE</v>
      </c>
      <c r="Q1280" s="51" t="str">
        <f>IF(E1280&gt;NORMA!$P$8,"NO CUMPLE","CUMPLE")</f>
        <v>CUMPLE</v>
      </c>
      <c r="R1280" s="51" t="str">
        <f>IF(F1280&gt;NORMA!$P$9,"NO CUMPLE","CUMPLE")</f>
        <v>CUMPLE</v>
      </c>
      <c r="S1280" s="51" t="str">
        <f>IF(K1280&gt;NORMA!$P$10,"NO CUMPLE","CUMPLE")</f>
        <v>CUMPLE</v>
      </c>
      <c r="T1280" s="51" t="str">
        <f>IF(J1280&gt;NORMA!$P$11,"NO CUMPLE","CUMPLE")</f>
        <v>CUMPLE</v>
      </c>
      <c r="U1280" s="51" t="str">
        <f>IF(G1280&gt;NORMA!$P$12,"NO CUMPLE","CUMPLE")</f>
        <v>CUMPLE</v>
      </c>
      <c r="V1280" s="51" t="str">
        <f>IF(H1280&gt;NORMA!$P$13,"NO CUMPLE","CUMPLE")</f>
        <v>CUMPLE</v>
      </c>
      <c r="W1280" s="51" t="str">
        <f>IF(O1280&gt;NORMA!$P$14,"NO CUMPLE","CUMPLE")</f>
        <v>CUMPLE</v>
      </c>
      <c r="X1280" s="51" t="str">
        <f>IF(AND(N1280&gt;=NORMA!$Q$4, N1280&lt;=NORMA!$R$4),"CUMPLE","NO CUMPLE")</f>
        <v>CUMPLE</v>
      </c>
      <c r="Y1280" s="51" t="str">
        <f>IF(I1280&gt;NORMA!$P$16,"NO CUMPLE","CUMPLE")</f>
        <v>CUMPLE</v>
      </c>
      <c r="Z1280" s="51" t="str">
        <f>IF($M1280&lt;NORMA!$P$23,"NO CUMPLE","CUMPLE")</f>
        <v>CUMPLE</v>
      </c>
      <c r="AA1280" s="51" t="str">
        <f>IF($E1280&gt;NORMA!$P$24,"NO CUMPLE","CUMPLE")</f>
        <v>CUMPLE</v>
      </c>
      <c r="AB1280" s="51" t="str">
        <f>IF($F1280&gt;NORMA!$P$25,"NO CUMPLE","CUMPLE")</f>
        <v>CUMPLE</v>
      </c>
      <c r="AC1280" s="51" t="str">
        <f>IF($K1280&gt;NORMA!$P$26,"NO CUMPLE","CUMPLE")</f>
        <v>CUMPLE</v>
      </c>
      <c r="AD1280" s="51" t="str">
        <f>IF($J1280&gt;NORMA!$P$27,"NO CUMPLE","CUMPLE")</f>
        <v>CUMPLE</v>
      </c>
      <c r="AE1280" s="51" t="str">
        <f>IF($G1280&gt;NORMA!$P$28,"NO CUMPLE","CUMPLE")</f>
        <v>NO CUMPLE</v>
      </c>
      <c r="AF1280" s="51" t="str">
        <f>IF($H1280&gt;NORMA!$P$29,"NO CUMPLE","CUMPLE")</f>
        <v>CUMPLE</v>
      </c>
      <c r="AG1280" s="51" t="str">
        <f>IF($O1280&gt;NORMA!$P$30,"NO CUMPLE","CUMPLE")</f>
        <v>CUMPLE</v>
      </c>
      <c r="AH1280" s="51" t="str">
        <f>IF(AND($N1280&gt;=NORMA!$R$18, $N1280&lt;=NORMA!$S$18),"CUMPLE","NO CUMPLE")</f>
        <v>CUMPLE</v>
      </c>
      <c r="AI1280" s="51" t="str">
        <f>IF($I1280&gt;NORMA!$P$32,"NO CUMPLE","CUMPLE")</f>
        <v>CUMPLE</v>
      </c>
    </row>
    <row r="1281" spans="1:35" ht="14.25" customHeight="1" x14ac:dyDescent="0.35">
      <c r="A1281" s="256" t="s">
        <v>124</v>
      </c>
      <c r="B1281" s="217" t="s">
        <v>123</v>
      </c>
      <c r="C1281" s="215">
        <v>42899</v>
      </c>
      <c r="D1281" s="251">
        <v>0.33333333333333331</v>
      </c>
      <c r="E1281" s="246">
        <v>16.100000000000001</v>
      </c>
      <c r="F1281" s="246">
        <v>41.1</v>
      </c>
      <c r="G1281" s="246">
        <v>128</v>
      </c>
      <c r="H1281" s="245">
        <v>6</v>
      </c>
      <c r="I1281" s="257">
        <v>0.15</v>
      </c>
      <c r="J1281" s="248">
        <v>0.65900000000000003</v>
      </c>
      <c r="K1281" s="247">
        <v>8.0090000000000003</v>
      </c>
      <c r="L1281" s="242">
        <v>39.646800000000006</v>
      </c>
      <c r="M1281" s="249">
        <v>2.77</v>
      </c>
      <c r="N1281" s="249">
        <v>7.67</v>
      </c>
      <c r="O1281" s="250">
        <v>540000</v>
      </c>
      <c r="P1281" s="51" t="str">
        <f>IF(M1281&lt;NORMA!$P$7,"NO CUMPLE","CUMPLE")</f>
        <v>CUMPLE</v>
      </c>
      <c r="Q1281" s="51" t="str">
        <f>IF(E1281&gt;NORMA!$P$8,"NO CUMPLE","CUMPLE")</f>
        <v>CUMPLE</v>
      </c>
      <c r="R1281" s="51" t="str">
        <f>IF(F1281&gt;NORMA!$P$9,"NO CUMPLE","CUMPLE")</f>
        <v>CUMPLE</v>
      </c>
      <c r="S1281" s="51" t="str">
        <f>IF(K1281&gt;NORMA!$P$10,"NO CUMPLE","CUMPLE")</f>
        <v>CUMPLE</v>
      </c>
      <c r="T1281" s="51" t="str">
        <f>IF(J1281&gt;NORMA!$P$11,"NO CUMPLE","CUMPLE")</f>
        <v>CUMPLE</v>
      </c>
      <c r="U1281" s="51" t="str">
        <f>IF(G1281&gt;NORMA!$P$12,"NO CUMPLE","CUMPLE")</f>
        <v>CUMPLE</v>
      </c>
      <c r="V1281" s="51" t="str">
        <f>IF(H1281&gt;NORMA!$P$13,"NO CUMPLE","CUMPLE")</f>
        <v>CUMPLE</v>
      </c>
      <c r="W1281" s="51" t="str">
        <f>IF(O1281&gt;NORMA!$P$14,"NO CUMPLE","CUMPLE")</f>
        <v>CUMPLE</v>
      </c>
      <c r="X1281" s="51" t="str">
        <f>IF(AND(N1281&gt;=NORMA!$Q$4, N1281&lt;=NORMA!$R$4),"CUMPLE","NO CUMPLE")</f>
        <v>CUMPLE</v>
      </c>
      <c r="Y1281" s="51" t="str">
        <f>IF(I1281&gt;NORMA!$P$16,"NO CUMPLE","CUMPLE")</f>
        <v>CUMPLE</v>
      </c>
      <c r="Z1281" s="51" t="str">
        <f>IF($M1281&lt;NORMA!$P$23,"NO CUMPLE","CUMPLE")</f>
        <v>CUMPLE</v>
      </c>
      <c r="AA1281" s="51" t="str">
        <f>IF($E1281&gt;NORMA!$P$24,"NO CUMPLE","CUMPLE")</f>
        <v>CUMPLE</v>
      </c>
      <c r="AB1281" s="51" t="str">
        <f>IF($F1281&gt;NORMA!$P$25,"NO CUMPLE","CUMPLE")</f>
        <v>CUMPLE</v>
      </c>
      <c r="AC1281" s="51" t="str">
        <f>IF($K1281&gt;NORMA!$P$26,"NO CUMPLE","CUMPLE")</f>
        <v>CUMPLE</v>
      </c>
      <c r="AD1281" s="51" t="str">
        <f>IF($J1281&gt;NORMA!$P$27,"NO CUMPLE","CUMPLE")</f>
        <v>CUMPLE</v>
      </c>
      <c r="AE1281" s="51" t="str">
        <f>IF($G1281&gt;NORMA!$P$28,"NO CUMPLE","CUMPLE")</f>
        <v>NO CUMPLE</v>
      </c>
      <c r="AF1281" s="51" t="str">
        <f>IF($H1281&gt;NORMA!$P$29,"NO CUMPLE","CUMPLE")</f>
        <v>CUMPLE</v>
      </c>
      <c r="AG1281" s="51" t="str">
        <f>IF($O1281&gt;NORMA!$P$30,"NO CUMPLE","CUMPLE")</f>
        <v>NO CUMPLE</v>
      </c>
      <c r="AH1281" s="51" t="str">
        <f>IF(AND($N1281&gt;=NORMA!$R$18, $N1281&lt;=NORMA!$S$18),"CUMPLE","NO CUMPLE")</f>
        <v>CUMPLE</v>
      </c>
      <c r="AI1281" s="51" t="str">
        <f>IF($I1281&gt;NORMA!$P$32,"NO CUMPLE","CUMPLE")</f>
        <v>CUMPLE</v>
      </c>
    </row>
    <row r="1282" spans="1:35" ht="14.25" customHeight="1" x14ac:dyDescent="0.35">
      <c r="A1282" s="256" t="s">
        <v>122</v>
      </c>
      <c r="B1282" s="217" t="s">
        <v>123</v>
      </c>
      <c r="C1282" s="215">
        <v>42899</v>
      </c>
      <c r="D1282" s="251">
        <v>0.58333333333333337</v>
      </c>
      <c r="E1282" s="246">
        <v>45.2</v>
      </c>
      <c r="F1282" s="246">
        <v>46.6</v>
      </c>
      <c r="G1282" s="246">
        <v>258</v>
      </c>
      <c r="H1282" s="246">
        <v>13</v>
      </c>
      <c r="I1282" s="257">
        <v>0.32</v>
      </c>
      <c r="J1282" s="248">
        <v>0.82599999999999996</v>
      </c>
      <c r="K1282" s="247">
        <v>9.8880000000000017</v>
      </c>
      <c r="L1282" s="242">
        <v>31.235599999999998</v>
      </c>
      <c r="M1282" s="249">
        <v>1.39</v>
      </c>
      <c r="N1282" s="249">
        <v>7.27</v>
      </c>
      <c r="O1282" s="250">
        <v>9200000</v>
      </c>
      <c r="P1282" s="51" t="str">
        <f>IF(M1282&lt;NORMA!$P$7,"NO CUMPLE","CUMPLE")</f>
        <v>CUMPLE</v>
      </c>
      <c r="Q1282" s="51" t="str">
        <f>IF(E1282&gt;NORMA!$P$8,"NO CUMPLE","CUMPLE")</f>
        <v>CUMPLE</v>
      </c>
      <c r="R1282" s="51" t="str">
        <f>IF(F1282&gt;NORMA!$P$9,"NO CUMPLE","CUMPLE")</f>
        <v>CUMPLE</v>
      </c>
      <c r="S1282" s="51" t="str">
        <f>IF(K1282&gt;NORMA!$P$10,"NO CUMPLE","CUMPLE")</f>
        <v>CUMPLE</v>
      </c>
      <c r="T1282" s="51" t="str">
        <f>IF(J1282&gt;NORMA!$P$11,"NO CUMPLE","CUMPLE")</f>
        <v>CUMPLE</v>
      </c>
      <c r="U1282" s="51" t="str">
        <f>IF(G1282&gt;NORMA!$P$12,"NO CUMPLE","CUMPLE")</f>
        <v>CUMPLE</v>
      </c>
      <c r="V1282" s="51" t="str">
        <f>IF(H1282&gt;NORMA!$P$13,"NO CUMPLE","CUMPLE")</f>
        <v>CUMPLE</v>
      </c>
      <c r="W1282" s="51" t="str">
        <f>IF(O1282&gt;NORMA!$P$14,"NO CUMPLE","CUMPLE")</f>
        <v>NO CUMPLE</v>
      </c>
      <c r="X1282" s="51" t="str">
        <f>IF(AND(N1282&gt;=NORMA!$Q$4, N1282&lt;=NORMA!$R$4),"CUMPLE","NO CUMPLE")</f>
        <v>CUMPLE</v>
      </c>
      <c r="Y1282" s="51" t="str">
        <f>IF(I1282&gt;NORMA!$P$16,"NO CUMPLE","CUMPLE")</f>
        <v>CUMPLE</v>
      </c>
      <c r="Z1282" s="51" t="str">
        <f>IF($M1282&lt;NORMA!$P$23,"NO CUMPLE","CUMPLE")</f>
        <v>CUMPLE</v>
      </c>
      <c r="AA1282" s="51" t="str">
        <f>IF($E1282&gt;NORMA!$P$24,"NO CUMPLE","CUMPLE")</f>
        <v>NO CUMPLE</v>
      </c>
      <c r="AB1282" s="51" t="str">
        <f>IF($F1282&gt;NORMA!$P$25,"NO CUMPLE","CUMPLE")</f>
        <v>CUMPLE</v>
      </c>
      <c r="AC1282" s="51" t="str">
        <f>IF($K1282&gt;NORMA!$P$26,"NO CUMPLE","CUMPLE")</f>
        <v>CUMPLE</v>
      </c>
      <c r="AD1282" s="51" t="str">
        <f>IF($J1282&gt;NORMA!$P$27,"NO CUMPLE","CUMPLE")</f>
        <v>CUMPLE</v>
      </c>
      <c r="AE1282" s="51" t="str">
        <f>IF($G1282&gt;NORMA!$P$28,"NO CUMPLE","CUMPLE")</f>
        <v>NO CUMPLE</v>
      </c>
      <c r="AF1282" s="51" t="str">
        <f>IF($H1282&gt;NORMA!$P$29,"NO CUMPLE","CUMPLE")</f>
        <v>NO CUMPLE</v>
      </c>
      <c r="AG1282" s="51" t="str">
        <f>IF($O1282&gt;NORMA!$P$30,"NO CUMPLE","CUMPLE")</f>
        <v>NO CUMPLE</v>
      </c>
      <c r="AH1282" s="51" t="str">
        <f>IF(AND($N1282&gt;=NORMA!$R$18, $N1282&lt;=NORMA!$S$18),"CUMPLE","NO CUMPLE")</f>
        <v>CUMPLE</v>
      </c>
      <c r="AI1282" s="51" t="str">
        <f>IF($I1282&gt;NORMA!$P$32,"NO CUMPLE","CUMPLE")</f>
        <v>CUMPLE</v>
      </c>
    </row>
    <row r="1283" spans="1:35" ht="14.25" customHeight="1" x14ac:dyDescent="0.35">
      <c r="A1283" s="256" t="s">
        <v>124</v>
      </c>
      <c r="B1283" s="217" t="s">
        <v>123</v>
      </c>
      <c r="C1283" s="215">
        <v>42901</v>
      </c>
      <c r="D1283" s="251">
        <v>0.58333333333333337</v>
      </c>
      <c r="E1283" s="246">
        <v>50.6</v>
      </c>
      <c r="F1283" s="246">
        <v>105.718</v>
      </c>
      <c r="G1283" s="246">
        <v>166.7</v>
      </c>
      <c r="H1283" s="246">
        <v>21</v>
      </c>
      <c r="I1283" s="247">
        <v>0.84</v>
      </c>
      <c r="J1283" s="248">
        <v>1.5069999999999999</v>
      </c>
      <c r="K1283" s="247">
        <v>11.23</v>
      </c>
      <c r="L1283" s="242">
        <v>20.696999999999999</v>
      </c>
      <c r="M1283" s="249">
        <v>2.12</v>
      </c>
      <c r="N1283" s="249">
        <v>7.27</v>
      </c>
      <c r="O1283" s="250">
        <v>2400000</v>
      </c>
      <c r="P1283" s="51" t="str">
        <f>IF(M1283&lt;NORMA!$P$7,"NO CUMPLE","CUMPLE")</f>
        <v>CUMPLE</v>
      </c>
      <c r="Q1283" s="51" t="str">
        <f>IF(E1283&gt;NORMA!$P$8,"NO CUMPLE","CUMPLE")</f>
        <v>CUMPLE</v>
      </c>
      <c r="R1283" s="51" t="str">
        <f>IF(F1283&gt;NORMA!$P$9,"NO CUMPLE","CUMPLE")</f>
        <v>CUMPLE</v>
      </c>
      <c r="S1283" s="51" t="str">
        <f>IF(K1283&gt;NORMA!$P$10,"NO CUMPLE","CUMPLE")</f>
        <v>CUMPLE</v>
      </c>
      <c r="T1283" s="51" t="str">
        <f>IF(J1283&gt;NORMA!$P$11,"NO CUMPLE","CUMPLE")</f>
        <v>CUMPLE</v>
      </c>
      <c r="U1283" s="51" t="str">
        <f>IF(G1283&gt;NORMA!$P$12,"NO CUMPLE","CUMPLE")</f>
        <v>CUMPLE</v>
      </c>
      <c r="V1283" s="51" t="str">
        <f>IF(H1283&gt;NORMA!$P$13,"NO CUMPLE","CUMPLE")</f>
        <v>CUMPLE</v>
      </c>
      <c r="W1283" s="51" t="str">
        <f>IF(O1283&gt;NORMA!$P$14,"NO CUMPLE","CUMPLE")</f>
        <v>NO CUMPLE</v>
      </c>
      <c r="X1283" s="51" t="str">
        <f>IF(AND(N1283&gt;=NORMA!$Q$4, N1283&lt;=NORMA!$R$4),"CUMPLE","NO CUMPLE")</f>
        <v>CUMPLE</v>
      </c>
      <c r="Y1283" s="51" t="str">
        <f>IF(I1283&gt;NORMA!$P$16,"NO CUMPLE","CUMPLE")</f>
        <v>CUMPLE</v>
      </c>
      <c r="Z1283" s="51" t="str">
        <f>IF($M1283&lt;NORMA!$P$23,"NO CUMPLE","CUMPLE")</f>
        <v>CUMPLE</v>
      </c>
      <c r="AA1283" s="51" t="str">
        <f>IF($E1283&gt;NORMA!$P$24,"NO CUMPLE","CUMPLE")</f>
        <v>NO CUMPLE</v>
      </c>
      <c r="AB1283" s="51" t="str">
        <f>IF($F1283&gt;NORMA!$P$25,"NO CUMPLE","CUMPLE")</f>
        <v>NO CUMPLE</v>
      </c>
      <c r="AC1283" s="51" t="str">
        <f>IF($K1283&gt;NORMA!$P$26,"NO CUMPLE","CUMPLE")</f>
        <v>NO CUMPLE</v>
      </c>
      <c r="AD1283" s="51" t="str">
        <f>IF($J1283&gt;NORMA!$P$27,"NO CUMPLE","CUMPLE")</f>
        <v>CUMPLE</v>
      </c>
      <c r="AE1283" s="51" t="str">
        <f>IF($G1283&gt;NORMA!$P$28,"NO CUMPLE","CUMPLE")</f>
        <v>NO CUMPLE</v>
      </c>
      <c r="AF1283" s="51" t="str">
        <f>IF($H1283&gt;NORMA!$P$29,"NO CUMPLE","CUMPLE")</f>
        <v>NO CUMPLE</v>
      </c>
      <c r="AG1283" s="51" t="str">
        <f>IF($O1283&gt;NORMA!$P$30,"NO CUMPLE","CUMPLE")</f>
        <v>NO CUMPLE</v>
      </c>
      <c r="AH1283" s="51" t="str">
        <f>IF(AND($N1283&gt;=NORMA!$R$18, $N1283&lt;=NORMA!$S$18),"CUMPLE","NO CUMPLE")</f>
        <v>CUMPLE</v>
      </c>
      <c r="AI1283" s="51" t="str">
        <f>IF($I1283&gt;NORMA!$P$32,"NO CUMPLE","CUMPLE")</f>
        <v>CUMPLE</v>
      </c>
    </row>
    <row r="1284" spans="1:35" ht="14.25" customHeight="1" x14ac:dyDescent="0.35">
      <c r="A1284" s="256" t="s">
        <v>125</v>
      </c>
      <c r="B1284" s="217" t="s">
        <v>123</v>
      </c>
      <c r="C1284" s="215">
        <v>42901</v>
      </c>
      <c r="D1284" s="251">
        <v>0.66666666666666663</v>
      </c>
      <c r="E1284" s="246">
        <v>51.5</v>
      </c>
      <c r="F1284" s="246">
        <v>116.646</v>
      </c>
      <c r="G1284" s="246">
        <v>160</v>
      </c>
      <c r="H1284" s="246">
        <v>16</v>
      </c>
      <c r="I1284" s="247">
        <v>0.99</v>
      </c>
      <c r="J1284" s="248">
        <v>1.4890000000000001</v>
      </c>
      <c r="K1284" s="247">
        <v>12.756</v>
      </c>
      <c r="L1284" s="242">
        <v>20.042200000000001</v>
      </c>
      <c r="M1284" s="249">
        <v>1.42</v>
      </c>
      <c r="N1284" s="249">
        <v>7.17</v>
      </c>
      <c r="O1284" s="250">
        <v>3500000</v>
      </c>
      <c r="P1284" s="51" t="str">
        <f>IF(M1284&lt;NORMA!$P$7,"NO CUMPLE","CUMPLE")</f>
        <v>CUMPLE</v>
      </c>
      <c r="Q1284" s="51" t="str">
        <f>IF(E1284&gt;NORMA!$P$8,"NO CUMPLE","CUMPLE")</f>
        <v>CUMPLE</v>
      </c>
      <c r="R1284" s="51" t="str">
        <f>IF(F1284&gt;NORMA!$P$9,"NO CUMPLE","CUMPLE")</f>
        <v>CUMPLE</v>
      </c>
      <c r="S1284" s="51" t="str">
        <f>IF(K1284&gt;NORMA!$P$10,"NO CUMPLE","CUMPLE")</f>
        <v>CUMPLE</v>
      </c>
      <c r="T1284" s="51" t="str">
        <f>IF(J1284&gt;NORMA!$P$11,"NO CUMPLE","CUMPLE")</f>
        <v>CUMPLE</v>
      </c>
      <c r="U1284" s="51" t="str">
        <f>IF(G1284&gt;NORMA!$P$12,"NO CUMPLE","CUMPLE")</f>
        <v>CUMPLE</v>
      </c>
      <c r="V1284" s="51" t="str">
        <f>IF(H1284&gt;NORMA!$P$13,"NO CUMPLE","CUMPLE")</f>
        <v>CUMPLE</v>
      </c>
      <c r="W1284" s="51" t="str">
        <f>IF(O1284&gt;NORMA!$P$14,"NO CUMPLE","CUMPLE")</f>
        <v>NO CUMPLE</v>
      </c>
      <c r="X1284" s="51" t="str">
        <f>IF(AND(N1284&gt;=NORMA!$Q$4, N1284&lt;=NORMA!$R$4),"CUMPLE","NO CUMPLE")</f>
        <v>CUMPLE</v>
      </c>
      <c r="Y1284" s="51" t="str">
        <f>IF(I1284&gt;NORMA!$P$16,"NO CUMPLE","CUMPLE")</f>
        <v>CUMPLE</v>
      </c>
      <c r="Z1284" s="51" t="str">
        <f>IF($M1284&lt;NORMA!$P$23,"NO CUMPLE","CUMPLE")</f>
        <v>CUMPLE</v>
      </c>
      <c r="AA1284" s="51" t="str">
        <f>IF($E1284&gt;NORMA!$P$24,"NO CUMPLE","CUMPLE")</f>
        <v>NO CUMPLE</v>
      </c>
      <c r="AB1284" s="51" t="str">
        <f>IF($F1284&gt;NORMA!$P$25,"NO CUMPLE","CUMPLE")</f>
        <v>NO CUMPLE</v>
      </c>
      <c r="AC1284" s="51" t="str">
        <f>IF($K1284&gt;NORMA!$P$26,"NO CUMPLE","CUMPLE")</f>
        <v>NO CUMPLE</v>
      </c>
      <c r="AD1284" s="51" t="str">
        <f>IF($J1284&gt;NORMA!$P$27,"NO CUMPLE","CUMPLE")</f>
        <v>CUMPLE</v>
      </c>
      <c r="AE1284" s="51" t="str">
        <f>IF($G1284&gt;NORMA!$P$28,"NO CUMPLE","CUMPLE")</f>
        <v>NO CUMPLE</v>
      </c>
      <c r="AF1284" s="51" t="str">
        <f>IF($H1284&gt;NORMA!$P$29,"NO CUMPLE","CUMPLE")</f>
        <v>NO CUMPLE</v>
      </c>
      <c r="AG1284" s="51" t="str">
        <f>IF($O1284&gt;NORMA!$P$30,"NO CUMPLE","CUMPLE")</f>
        <v>NO CUMPLE</v>
      </c>
      <c r="AH1284" s="51" t="str">
        <f>IF(AND($N1284&gt;=NORMA!$R$18, $N1284&lt;=NORMA!$S$18),"CUMPLE","NO CUMPLE")</f>
        <v>CUMPLE</v>
      </c>
      <c r="AI1284" s="51" t="str">
        <f>IF($I1284&gt;NORMA!$P$32,"NO CUMPLE","CUMPLE")</f>
        <v>CUMPLE</v>
      </c>
    </row>
    <row r="1285" spans="1:35" ht="14.25" customHeight="1" x14ac:dyDescent="0.35">
      <c r="A1285" s="256" t="s">
        <v>124</v>
      </c>
      <c r="B1285" s="217" t="s">
        <v>123</v>
      </c>
      <c r="C1285" s="215">
        <v>42906</v>
      </c>
      <c r="D1285" s="251">
        <v>0.25</v>
      </c>
      <c r="E1285" s="246">
        <v>34.9</v>
      </c>
      <c r="F1285" s="246">
        <v>90.775000000000006</v>
      </c>
      <c r="G1285" s="246">
        <v>18.3</v>
      </c>
      <c r="H1285" s="246">
        <v>11</v>
      </c>
      <c r="I1285" s="257">
        <v>0.4</v>
      </c>
      <c r="J1285" s="248">
        <v>1.371</v>
      </c>
      <c r="K1285" s="247">
        <v>12.350999999999999</v>
      </c>
      <c r="L1285" s="242">
        <v>13.203200000000001</v>
      </c>
      <c r="M1285" s="249">
        <v>1.32</v>
      </c>
      <c r="N1285" s="249">
        <v>7.65</v>
      </c>
      <c r="O1285" s="250">
        <v>2400000</v>
      </c>
      <c r="P1285" s="51" t="str">
        <f>IF(M1285&lt;NORMA!$P$7,"NO CUMPLE","CUMPLE")</f>
        <v>CUMPLE</v>
      </c>
      <c r="Q1285" s="51" t="str">
        <f>IF(E1285&gt;NORMA!$P$8,"NO CUMPLE","CUMPLE")</f>
        <v>CUMPLE</v>
      </c>
      <c r="R1285" s="51" t="str">
        <f>IF(F1285&gt;NORMA!$P$9,"NO CUMPLE","CUMPLE")</f>
        <v>CUMPLE</v>
      </c>
      <c r="S1285" s="51" t="str">
        <f>IF(K1285&gt;NORMA!$P$10,"NO CUMPLE","CUMPLE")</f>
        <v>CUMPLE</v>
      </c>
      <c r="T1285" s="51" t="str">
        <f>IF(J1285&gt;NORMA!$P$11,"NO CUMPLE","CUMPLE")</f>
        <v>CUMPLE</v>
      </c>
      <c r="U1285" s="51" t="str">
        <f>IF(G1285&gt;NORMA!$P$12,"NO CUMPLE","CUMPLE")</f>
        <v>CUMPLE</v>
      </c>
      <c r="V1285" s="51" t="str">
        <f>IF(H1285&gt;NORMA!$P$13,"NO CUMPLE","CUMPLE")</f>
        <v>CUMPLE</v>
      </c>
      <c r="W1285" s="51" t="str">
        <f>IF(O1285&gt;NORMA!$P$14,"NO CUMPLE","CUMPLE")</f>
        <v>NO CUMPLE</v>
      </c>
      <c r="X1285" s="51" t="str">
        <f>IF(AND(N1285&gt;=NORMA!$Q$4, N1285&lt;=NORMA!$R$4),"CUMPLE","NO CUMPLE")</f>
        <v>CUMPLE</v>
      </c>
      <c r="Y1285" s="51" t="str">
        <f>IF(I1285&gt;NORMA!$P$16,"NO CUMPLE","CUMPLE")</f>
        <v>CUMPLE</v>
      </c>
      <c r="Z1285" s="51" t="str">
        <f>IF($M1285&lt;NORMA!$P$23,"NO CUMPLE","CUMPLE")</f>
        <v>CUMPLE</v>
      </c>
      <c r="AA1285" s="51" t="str">
        <f>IF($E1285&gt;NORMA!$P$24,"NO CUMPLE","CUMPLE")</f>
        <v>NO CUMPLE</v>
      </c>
      <c r="AB1285" s="51" t="str">
        <f>IF($F1285&gt;NORMA!$P$25,"NO CUMPLE","CUMPLE")</f>
        <v>NO CUMPLE</v>
      </c>
      <c r="AC1285" s="51" t="str">
        <f>IF($K1285&gt;NORMA!$P$26,"NO CUMPLE","CUMPLE")</f>
        <v>NO CUMPLE</v>
      </c>
      <c r="AD1285" s="51" t="str">
        <f>IF($J1285&gt;NORMA!$P$27,"NO CUMPLE","CUMPLE")</f>
        <v>CUMPLE</v>
      </c>
      <c r="AE1285" s="51" t="str">
        <f>IF($G1285&gt;NORMA!$P$28,"NO CUMPLE","CUMPLE")</f>
        <v>CUMPLE</v>
      </c>
      <c r="AF1285" s="51" t="str">
        <f>IF($H1285&gt;NORMA!$P$29,"NO CUMPLE","CUMPLE")</f>
        <v>NO CUMPLE</v>
      </c>
      <c r="AG1285" s="51" t="str">
        <f>IF($O1285&gt;NORMA!$P$30,"NO CUMPLE","CUMPLE")</f>
        <v>NO CUMPLE</v>
      </c>
      <c r="AH1285" s="51" t="str">
        <f>IF(AND($N1285&gt;=NORMA!$R$18, $N1285&lt;=NORMA!$S$18),"CUMPLE","NO CUMPLE")</f>
        <v>CUMPLE</v>
      </c>
      <c r="AI1285" s="51" t="str">
        <f>IF($I1285&gt;NORMA!$P$32,"NO CUMPLE","CUMPLE")</f>
        <v>CUMPLE</v>
      </c>
    </row>
    <row r="1286" spans="1:35" ht="14.25" customHeight="1" x14ac:dyDescent="0.35">
      <c r="A1286" s="256" t="s">
        <v>122</v>
      </c>
      <c r="B1286" s="217" t="s">
        <v>123</v>
      </c>
      <c r="C1286" s="215">
        <v>42906</v>
      </c>
      <c r="D1286" s="251">
        <v>0.66666666666666663</v>
      </c>
      <c r="E1286" s="246">
        <v>111</v>
      </c>
      <c r="F1286" s="246">
        <v>216.327</v>
      </c>
      <c r="G1286" s="246">
        <v>102.5</v>
      </c>
      <c r="H1286" s="246">
        <v>30</v>
      </c>
      <c r="I1286" s="247">
        <v>2</v>
      </c>
      <c r="J1286" s="248">
        <v>2.2930000000000001</v>
      </c>
      <c r="K1286" s="247">
        <v>24.227</v>
      </c>
      <c r="L1286" s="242">
        <v>15.284600000000001</v>
      </c>
      <c r="M1286" s="249">
        <v>0.18</v>
      </c>
      <c r="N1286" s="249">
        <v>7.77</v>
      </c>
      <c r="O1286" s="250">
        <v>7900000</v>
      </c>
      <c r="P1286" s="51" t="str">
        <f>IF(M1286&lt;NORMA!$P$7,"NO CUMPLE","CUMPLE")</f>
        <v>NO CUMPLE</v>
      </c>
      <c r="Q1286" s="51" t="str">
        <f>IF(E1286&gt;NORMA!$P$8,"NO CUMPLE","CUMPLE")</f>
        <v>CUMPLE</v>
      </c>
      <c r="R1286" s="51" t="str">
        <f>IF(F1286&gt;NORMA!$P$9,"NO CUMPLE","CUMPLE")</f>
        <v>CUMPLE</v>
      </c>
      <c r="S1286" s="51" t="str">
        <f>IF(K1286&gt;NORMA!$P$10,"NO CUMPLE","CUMPLE")</f>
        <v>CUMPLE</v>
      </c>
      <c r="T1286" s="51" t="str">
        <f>IF(J1286&gt;NORMA!$P$11,"NO CUMPLE","CUMPLE")</f>
        <v>CUMPLE</v>
      </c>
      <c r="U1286" s="51" t="str">
        <f>IF(G1286&gt;NORMA!$P$12,"NO CUMPLE","CUMPLE")</f>
        <v>CUMPLE</v>
      </c>
      <c r="V1286" s="51" t="str">
        <f>IF(H1286&gt;NORMA!$P$13,"NO CUMPLE","CUMPLE")</f>
        <v>CUMPLE</v>
      </c>
      <c r="W1286" s="51" t="str">
        <f>IF(O1286&gt;NORMA!$P$14,"NO CUMPLE","CUMPLE")</f>
        <v>NO CUMPLE</v>
      </c>
      <c r="X1286" s="51" t="str">
        <f>IF(AND(N1286&gt;=NORMA!$Q$4, N1286&lt;=NORMA!$R$4),"CUMPLE","NO CUMPLE")</f>
        <v>CUMPLE</v>
      </c>
      <c r="Y1286" s="51" t="str">
        <f>IF(I1286&gt;NORMA!$P$16,"NO CUMPLE","CUMPLE")</f>
        <v>CUMPLE</v>
      </c>
      <c r="Z1286" s="51" t="str">
        <f>IF($M1286&lt;NORMA!$P$23,"NO CUMPLE","CUMPLE")</f>
        <v>CUMPLE</v>
      </c>
      <c r="AA1286" s="51" t="str">
        <f>IF($E1286&gt;NORMA!$P$24,"NO CUMPLE","CUMPLE")</f>
        <v>NO CUMPLE</v>
      </c>
      <c r="AB1286" s="51" t="str">
        <f>IF($F1286&gt;NORMA!$P$25,"NO CUMPLE","CUMPLE")</f>
        <v>NO CUMPLE</v>
      </c>
      <c r="AC1286" s="51" t="str">
        <f>IF($K1286&gt;NORMA!$P$26,"NO CUMPLE","CUMPLE")</f>
        <v>NO CUMPLE</v>
      </c>
      <c r="AD1286" s="51" t="str">
        <f>IF($J1286&gt;NORMA!$P$27,"NO CUMPLE","CUMPLE")</f>
        <v>CUMPLE</v>
      </c>
      <c r="AE1286" s="51" t="str">
        <f>IF($G1286&gt;NORMA!$P$28,"NO CUMPLE","CUMPLE")</f>
        <v>NO CUMPLE</v>
      </c>
      <c r="AF1286" s="51" t="str">
        <f>IF($H1286&gt;NORMA!$P$29,"NO CUMPLE","CUMPLE")</f>
        <v>NO CUMPLE</v>
      </c>
      <c r="AG1286" s="51" t="str">
        <f>IF($O1286&gt;NORMA!$P$30,"NO CUMPLE","CUMPLE")</f>
        <v>NO CUMPLE</v>
      </c>
      <c r="AH1286" s="51" t="str">
        <f>IF(AND($N1286&gt;=NORMA!$R$18, $N1286&lt;=NORMA!$S$18),"CUMPLE","NO CUMPLE")</f>
        <v>CUMPLE</v>
      </c>
      <c r="AI1286" s="51" t="str">
        <f>IF($I1286&gt;NORMA!$P$32,"NO CUMPLE","CUMPLE")</f>
        <v>NO CUMPLE</v>
      </c>
    </row>
    <row r="1287" spans="1:35" ht="14.25" customHeight="1" x14ac:dyDescent="0.35">
      <c r="A1287" s="256" t="s">
        <v>122</v>
      </c>
      <c r="B1287" s="217" t="s">
        <v>123</v>
      </c>
      <c r="C1287" s="215">
        <v>42912</v>
      </c>
      <c r="D1287" s="251">
        <v>0.25</v>
      </c>
      <c r="E1287" s="246">
        <v>139</v>
      </c>
      <c r="F1287" s="246">
        <v>290.63900000000001</v>
      </c>
      <c r="G1287" s="246">
        <v>116.7</v>
      </c>
      <c r="H1287" s="246">
        <v>43</v>
      </c>
      <c r="I1287" s="247">
        <v>3.36</v>
      </c>
      <c r="J1287" s="248">
        <v>4.3970000000000002</v>
      </c>
      <c r="K1287" s="247">
        <v>48.650999999999996</v>
      </c>
      <c r="L1287" s="242">
        <v>4.8468</v>
      </c>
      <c r="M1287" s="249">
        <v>0.68</v>
      </c>
      <c r="N1287" s="249">
        <v>7.47</v>
      </c>
      <c r="O1287" s="250">
        <v>780000</v>
      </c>
      <c r="P1287" s="51" t="str">
        <f>IF(M1287&lt;NORMA!$P$7,"NO CUMPLE","CUMPLE")</f>
        <v>CUMPLE</v>
      </c>
      <c r="Q1287" s="51" t="str">
        <f>IF(E1287&gt;NORMA!$P$8,"NO CUMPLE","CUMPLE")</f>
        <v>CUMPLE</v>
      </c>
      <c r="R1287" s="51" t="str">
        <f>IF(F1287&gt;NORMA!$P$9,"NO CUMPLE","CUMPLE")</f>
        <v>CUMPLE</v>
      </c>
      <c r="S1287" s="51" t="str">
        <f>IF(K1287&gt;NORMA!$P$10,"NO CUMPLE","CUMPLE")</f>
        <v>CUMPLE</v>
      </c>
      <c r="T1287" s="51" t="str">
        <f>IF(J1287&gt;NORMA!$P$11,"NO CUMPLE","CUMPLE")</f>
        <v>CUMPLE</v>
      </c>
      <c r="U1287" s="51" t="str">
        <f>IF(G1287&gt;NORMA!$P$12,"NO CUMPLE","CUMPLE")</f>
        <v>CUMPLE</v>
      </c>
      <c r="V1287" s="51" t="str">
        <f>IF(H1287&gt;NORMA!$P$13,"NO CUMPLE","CUMPLE")</f>
        <v>CUMPLE</v>
      </c>
      <c r="W1287" s="51" t="str">
        <f>IF(O1287&gt;NORMA!$P$14,"NO CUMPLE","CUMPLE")</f>
        <v>CUMPLE</v>
      </c>
      <c r="X1287" s="51" t="str">
        <f>IF(AND(N1287&gt;=NORMA!$Q$4, N1287&lt;=NORMA!$R$4),"CUMPLE","NO CUMPLE")</f>
        <v>CUMPLE</v>
      </c>
      <c r="Y1287" s="51" t="str">
        <f>IF(I1287&gt;NORMA!$P$16,"NO CUMPLE","CUMPLE")</f>
        <v>NO CUMPLE</v>
      </c>
      <c r="Z1287" s="51" t="str">
        <f>IF($M1287&lt;NORMA!$P$23,"NO CUMPLE","CUMPLE")</f>
        <v>CUMPLE</v>
      </c>
      <c r="AA1287" s="51" t="str">
        <f>IF($E1287&gt;NORMA!$P$24,"NO CUMPLE","CUMPLE")</f>
        <v>NO CUMPLE</v>
      </c>
      <c r="AB1287" s="51" t="str">
        <f>IF($F1287&gt;NORMA!$P$25,"NO CUMPLE","CUMPLE")</f>
        <v>NO CUMPLE</v>
      </c>
      <c r="AC1287" s="51" t="str">
        <f>IF($K1287&gt;NORMA!$P$26,"NO CUMPLE","CUMPLE")</f>
        <v>NO CUMPLE</v>
      </c>
      <c r="AD1287" s="51" t="str">
        <f>IF($J1287&gt;NORMA!$P$27,"NO CUMPLE","CUMPLE")</f>
        <v>NO CUMPLE</v>
      </c>
      <c r="AE1287" s="51" t="str">
        <f>IF($G1287&gt;NORMA!$P$28,"NO CUMPLE","CUMPLE")</f>
        <v>NO CUMPLE</v>
      </c>
      <c r="AF1287" s="51" t="str">
        <f>IF($H1287&gt;NORMA!$P$29,"NO CUMPLE","CUMPLE")</f>
        <v>NO CUMPLE</v>
      </c>
      <c r="AG1287" s="51" t="str">
        <f>IF($O1287&gt;NORMA!$P$30,"NO CUMPLE","CUMPLE")</f>
        <v>NO CUMPLE</v>
      </c>
      <c r="AH1287" s="51" t="str">
        <f>IF(AND($N1287&gt;=NORMA!$R$18, $N1287&lt;=NORMA!$S$18),"CUMPLE","NO CUMPLE")</f>
        <v>CUMPLE</v>
      </c>
      <c r="AI1287" s="51" t="str">
        <f>IF($I1287&gt;NORMA!$P$32,"NO CUMPLE","CUMPLE")</f>
        <v>NO CUMPLE</v>
      </c>
    </row>
    <row r="1288" spans="1:35" ht="14.25" customHeight="1" x14ac:dyDescent="0.35">
      <c r="A1288" s="256" t="s">
        <v>121</v>
      </c>
      <c r="B1288" s="272" t="s">
        <v>123</v>
      </c>
      <c r="C1288" s="215">
        <v>42914</v>
      </c>
      <c r="D1288" s="251">
        <v>0.66666666666666663</v>
      </c>
      <c r="E1288" s="245">
        <v>2</v>
      </c>
      <c r="F1288" s="245">
        <v>10</v>
      </c>
      <c r="G1288" s="246">
        <v>8.5</v>
      </c>
      <c r="H1288" s="246">
        <v>14</v>
      </c>
      <c r="I1288" s="247">
        <v>0.86</v>
      </c>
      <c r="J1288" s="248">
        <v>1.0489999999999999</v>
      </c>
      <c r="K1288" s="247">
        <v>12.831999999999999</v>
      </c>
      <c r="L1288" s="242">
        <v>2.7851999999999997</v>
      </c>
      <c r="M1288" s="249">
        <v>0.66</v>
      </c>
      <c r="N1288" s="249">
        <v>7.25</v>
      </c>
      <c r="O1288" s="250">
        <v>700000</v>
      </c>
      <c r="P1288" s="51" t="str">
        <f>IF(M1288&lt;NORMA!$P$7,"NO CUMPLE","CUMPLE")</f>
        <v>CUMPLE</v>
      </c>
      <c r="Q1288" s="51" t="str">
        <f>IF(E1288&gt;NORMA!$P$8,"NO CUMPLE","CUMPLE")</f>
        <v>CUMPLE</v>
      </c>
      <c r="R1288" s="51" t="str">
        <f>IF(F1288&gt;NORMA!$P$9,"NO CUMPLE","CUMPLE")</f>
        <v>CUMPLE</v>
      </c>
      <c r="S1288" s="51" t="str">
        <f>IF(K1288&gt;NORMA!$P$10,"NO CUMPLE","CUMPLE")</f>
        <v>CUMPLE</v>
      </c>
      <c r="T1288" s="51" t="str">
        <f>IF(J1288&gt;NORMA!$P$11,"NO CUMPLE","CUMPLE")</f>
        <v>CUMPLE</v>
      </c>
      <c r="U1288" s="51" t="str">
        <f>IF(G1288&gt;NORMA!$P$12,"NO CUMPLE","CUMPLE")</f>
        <v>CUMPLE</v>
      </c>
      <c r="V1288" s="51" t="str">
        <f>IF(H1288&gt;NORMA!$P$13,"NO CUMPLE","CUMPLE")</f>
        <v>CUMPLE</v>
      </c>
      <c r="W1288" s="51" t="str">
        <f>IF(O1288&gt;NORMA!$P$14,"NO CUMPLE","CUMPLE")</f>
        <v>CUMPLE</v>
      </c>
      <c r="X1288" s="51" t="str">
        <f>IF(AND(N1288&gt;=NORMA!$Q$4, N1288&lt;=NORMA!$R$4),"CUMPLE","NO CUMPLE")</f>
        <v>CUMPLE</v>
      </c>
      <c r="Y1288" s="51" t="str">
        <f>IF(I1288&gt;NORMA!$P$16,"NO CUMPLE","CUMPLE")</f>
        <v>CUMPLE</v>
      </c>
      <c r="Z1288" s="51" t="str">
        <f>IF($M1288&lt;NORMA!$P$23,"NO CUMPLE","CUMPLE")</f>
        <v>CUMPLE</v>
      </c>
      <c r="AA1288" s="51" t="str">
        <f>IF($E1288&gt;NORMA!$P$24,"NO CUMPLE","CUMPLE")</f>
        <v>CUMPLE</v>
      </c>
      <c r="AB1288" s="51" t="str">
        <f>IF($F1288&gt;NORMA!$P$25,"NO CUMPLE","CUMPLE")</f>
        <v>CUMPLE</v>
      </c>
      <c r="AC1288" s="51" t="str">
        <f>IF($K1288&gt;NORMA!$P$26,"NO CUMPLE","CUMPLE")</f>
        <v>NO CUMPLE</v>
      </c>
      <c r="AD1288" s="51" t="str">
        <f>IF($J1288&gt;NORMA!$P$27,"NO CUMPLE","CUMPLE")</f>
        <v>CUMPLE</v>
      </c>
      <c r="AE1288" s="51" t="str">
        <f>IF($G1288&gt;NORMA!$P$28,"NO CUMPLE","CUMPLE")</f>
        <v>CUMPLE</v>
      </c>
      <c r="AF1288" s="51" t="str">
        <f>IF($H1288&gt;NORMA!$P$29,"NO CUMPLE","CUMPLE")</f>
        <v>NO CUMPLE</v>
      </c>
      <c r="AG1288" s="51" t="str">
        <f>IF($O1288&gt;NORMA!$P$30,"NO CUMPLE","CUMPLE")</f>
        <v>NO CUMPLE</v>
      </c>
      <c r="AH1288" s="51" t="str">
        <f>IF(AND($N1288&gt;=NORMA!$R$18, $N1288&lt;=NORMA!$S$18),"CUMPLE","NO CUMPLE")</f>
        <v>CUMPLE</v>
      </c>
      <c r="AI1288" s="51" t="str">
        <f>IF($I1288&gt;NORMA!$P$32,"NO CUMPLE","CUMPLE")</f>
        <v>CUMPLE</v>
      </c>
    </row>
    <row r="1289" spans="1:35" ht="14.25" customHeight="1" x14ac:dyDescent="0.35">
      <c r="A1289" s="256" t="s">
        <v>121</v>
      </c>
      <c r="B1289" s="272" t="s">
        <v>123</v>
      </c>
      <c r="C1289" s="215">
        <v>43119</v>
      </c>
      <c r="D1289" s="251">
        <v>0.25</v>
      </c>
      <c r="E1289" s="246">
        <v>55.8</v>
      </c>
      <c r="F1289" s="246">
        <v>245</v>
      </c>
      <c r="G1289" s="246">
        <v>44</v>
      </c>
      <c r="H1289" s="246">
        <v>22</v>
      </c>
      <c r="I1289" s="247">
        <v>2.75</v>
      </c>
      <c r="J1289" s="248">
        <v>2.637</v>
      </c>
      <c r="K1289" s="247">
        <v>25</v>
      </c>
      <c r="L1289" s="242">
        <v>1.1164000000000001</v>
      </c>
      <c r="M1289" s="249">
        <v>0.92</v>
      </c>
      <c r="N1289" s="249">
        <v>7.26</v>
      </c>
      <c r="O1289" s="250">
        <v>16000000</v>
      </c>
      <c r="P1289" s="51" t="str">
        <f>IF(M1289&lt;NORMA!$P$7,"NO CUMPLE","CUMPLE")</f>
        <v>CUMPLE</v>
      </c>
      <c r="Q1289" s="51" t="str">
        <f>IF(E1289&gt;NORMA!$P$8,"NO CUMPLE","CUMPLE")</f>
        <v>CUMPLE</v>
      </c>
      <c r="R1289" s="51" t="str">
        <f>IF(F1289&gt;NORMA!$P$9,"NO CUMPLE","CUMPLE")</f>
        <v>CUMPLE</v>
      </c>
      <c r="S1289" s="51" t="str">
        <f>IF(K1289&gt;NORMA!$P$10,"NO CUMPLE","CUMPLE")</f>
        <v>CUMPLE</v>
      </c>
      <c r="T1289" s="51" t="str">
        <f>IF(J1289&gt;NORMA!$P$11,"NO CUMPLE","CUMPLE")</f>
        <v>CUMPLE</v>
      </c>
      <c r="U1289" s="51" t="str">
        <f>IF(G1289&gt;NORMA!$P$12,"NO CUMPLE","CUMPLE")</f>
        <v>CUMPLE</v>
      </c>
      <c r="V1289" s="51" t="str">
        <f>IF(H1289&gt;NORMA!$P$13,"NO CUMPLE","CUMPLE")</f>
        <v>CUMPLE</v>
      </c>
      <c r="W1289" s="51" t="str">
        <f>IF(O1289&gt;NORMA!$P$14,"NO CUMPLE","CUMPLE")</f>
        <v>NO CUMPLE</v>
      </c>
      <c r="X1289" s="51" t="str">
        <f>IF(AND(N1289&gt;=NORMA!$Q$4, N1289&lt;=NORMA!$R$4),"CUMPLE","NO CUMPLE")</f>
        <v>CUMPLE</v>
      </c>
      <c r="Y1289" s="51" t="str">
        <f>IF(I1289&gt;NORMA!$P$16,"NO CUMPLE","CUMPLE")</f>
        <v>CUMPLE</v>
      </c>
      <c r="Z1289" s="51" t="str">
        <f>IF($M1289&lt;NORMA!$P$23,"NO CUMPLE","CUMPLE")</f>
        <v>CUMPLE</v>
      </c>
      <c r="AA1289" s="51" t="str">
        <f>IF($E1289&gt;NORMA!$P$24,"NO CUMPLE","CUMPLE")</f>
        <v>NO CUMPLE</v>
      </c>
      <c r="AB1289" s="51" t="str">
        <f>IF($F1289&gt;NORMA!$P$25,"NO CUMPLE","CUMPLE")</f>
        <v>NO CUMPLE</v>
      </c>
      <c r="AC1289" s="51" t="str">
        <f>IF($K1289&gt;NORMA!$P$26,"NO CUMPLE","CUMPLE")</f>
        <v>NO CUMPLE</v>
      </c>
      <c r="AD1289" s="51" t="str">
        <f>IF($J1289&gt;NORMA!$P$27,"NO CUMPLE","CUMPLE")</f>
        <v>CUMPLE</v>
      </c>
      <c r="AE1289" s="51" t="str">
        <f>IF($G1289&gt;NORMA!$P$28,"NO CUMPLE","CUMPLE")</f>
        <v>CUMPLE</v>
      </c>
      <c r="AF1289" s="51" t="str">
        <f>IF($H1289&gt;NORMA!$P$29,"NO CUMPLE","CUMPLE")</f>
        <v>NO CUMPLE</v>
      </c>
      <c r="AG1289" s="51" t="str">
        <f>IF($O1289&gt;NORMA!$P$30,"NO CUMPLE","CUMPLE")</f>
        <v>NO CUMPLE</v>
      </c>
      <c r="AH1289" s="51" t="str">
        <f>IF(AND($N1289&gt;=NORMA!$R$18, $N1289&lt;=NORMA!$S$18),"CUMPLE","NO CUMPLE")</f>
        <v>CUMPLE</v>
      </c>
      <c r="AI1289" s="51" t="str">
        <f>IF($I1289&gt;NORMA!$P$32,"NO CUMPLE","CUMPLE")</f>
        <v>NO CUMPLE</v>
      </c>
    </row>
    <row r="1290" spans="1:35" ht="14.25" customHeight="1" x14ac:dyDescent="0.35">
      <c r="A1290" s="256" t="s">
        <v>124</v>
      </c>
      <c r="B1290" s="217" t="s">
        <v>123</v>
      </c>
      <c r="C1290" s="215">
        <v>43119</v>
      </c>
      <c r="D1290" s="251">
        <v>0.41666666666666669</v>
      </c>
      <c r="E1290" s="246">
        <v>220</v>
      </c>
      <c r="F1290" s="246">
        <v>490</v>
      </c>
      <c r="G1290" s="246">
        <v>190</v>
      </c>
      <c r="H1290" s="246">
        <v>106</v>
      </c>
      <c r="I1290" s="247">
        <v>3.43</v>
      </c>
      <c r="J1290" s="248">
        <v>5.5629999999999997</v>
      </c>
      <c r="K1290" s="247">
        <v>49.4</v>
      </c>
      <c r="L1290" s="242">
        <v>2.7650000000000001</v>
      </c>
      <c r="M1290" s="249">
        <v>0.55000000000000004</v>
      </c>
      <c r="N1290" s="249">
        <v>7.9</v>
      </c>
      <c r="O1290" s="250">
        <v>2700000</v>
      </c>
      <c r="P1290" s="51" t="str">
        <f>IF(M1290&lt;NORMA!$P$7,"NO CUMPLE","CUMPLE")</f>
        <v>CUMPLE</v>
      </c>
      <c r="Q1290" s="51" t="str">
        <f>IF(E1290&gt;NORMA!$P$8,"NO CUMPLE","CUMPLE")</f>
        <v>CUMPLE</v>
      </c>
      <c r="R1290" s="51" t="str">
        <f>IF(F1290&gt;NORMA!$P$9,"NO CUMPLE","CUMPLE")</f>
        <v>CUMPLE</v>
      </c>
      <c r="S1290" s="51" t="str">
        <f>IF(K1290&gt;NORMA!$P$10,"NO CUMPLE","CUMPLE")</f>
        <v>CUMPLE</v>
      </c>
      <c r="T1290" s="51" t="str">
        <f>IF(J1290&gt;NORMA!$P$11,"NO CUMPLE","CUMPLE")</f>
        <v>CUMPLE</v>
      </c>
      <c r="U1290" s="51" t="str">
        <f>IF(G1290&gt;NORMA!$P$12,"NO CUMPLE","CUMPLE")</f>
        <v>CUMPLE</v>
      </c>
      <c r="V1290" s="51" t="str">
        <f>IF(H1290&gt;NORMA!$P$13,"NO CUMPLE","CUMPLE")</f>
        <v>NO CUMPLE</v>
      </c>
      <c r="W1290" s="51" t="str">
        <f>IF(O1290&gt;NORMA!$P$14,"NO CUMPLE","CUMPLE")</f>
        <v>NO CUMPLE</v>
      </c>
      <c r="X1290" s="51" t="str">
        <f>IF(AND(N1290&gt;=NORMA!$Q$4, N1290&lt;=NORMA!$R$4),"CUMPLE","NO CUMPLE")</f>
        <v>CUMPLE</v>
      </c>
      <c r="Y1290" s="51" t="str">
        <f>IF(I1290&gt;NORMA!$P$16,"NO CUMPLE","CUMPLE")</f>
        <v>NO CUMPLE</v>
      </c>
      <c r="Z1290" s="51" t="str">
        <f>IF($M1290&lt;NORMA!$P$23,"NO CUMPLE","CUMPLE")</f>
        <v>CUMPLE</v>
      </c>
      <c r="AA1290" s="51" t="str">
        <f>IF($E1290&gt;NORMA!$P$24,"NO CUMPLE","CUMPLE")</f>
        <v>NO CUMPLE</v>
      </c>
      <c r="AB1290" s="51" t="str">
        <f>IF($F1290&gt;NORMA!$P$25,"NO CUMPLE","CUMPLE")</f>
        <v>NO CUMPLE</v>
      </c>
      <c r="AC1290" s="51" t="str">
        <f>IF($K1290&gt;NORMA!$P$26,"NO CUMPLE","CUMPLE")</f>
        <v>NO CUMPLE</v>
      </c>
      <c r="AD1290" s="51" t="str">
        <f>IF($J1290&gt;NORMA!$P$27,"NO CUMPLE","CUMPLE")</f>
        <v>NO CUMPLE</v>
      </c>
      <c r="AE1290" s="51" t="str">
        <f>IF($G1290&gt;NORMA!$P$28,"NO CUMPLE","CUMPLE")</f>
        <v>NO CUMPLE</v>
      </c>
      <c r="AF1290" s="51" t="str">
        <f>IF($H1290&gt;NORMA!$P$29,"NO CUMPLE","CUMPLE")</f>
        <v>NO CUMPLE</v>
      </c>
      <c r="AG1290" s="51" t="str">
        <f>IF($O1290&gt;NORMA!$P$30,"NO CUMPLE","CUMPLE")</f>
        <v>NO CUMPLE</v>
      </c>
      <c r="AH1290" s="51" t="str">
        <f>IF(AND($N1290&gt;=NORMA!$R$18, $N1290&lt;=NORMA!$S$18),"CUMPLE","NO CUMPLE")</f>
        <v>CUMPLE</v>
      </c>
      <c r="AI1290" s="51" t="str">
        <f>IF($I1290&gt;NORMA!$P$32,"NO CUMPLE","CUMPLE")</f>
        <v>NO CUMPLE</v>
      </c>
    </row>
    <row r="1291" spans="1:35" ht="14.25" customHeight="1" x14ac:dyDescent="0.35">
      <c r="A1291" s="256" t="s">
        <v>125</v>
      </c>
      <c r="B1291" s="217" t="s">
        <v>123</v>
      </c>
      <c r="C1291" s="215">
        <v>43122</v>
      </c>
      <c r="D1291" s="251">
        <v>0.5</v>
      </c>
      <c r="E1291" s="246">
        <v>216</v>
      </c>
      <c r="F1291" s="246">
        <v>597</v>
      </c>
      <c r="G1291" s="246">
        <v>256</v>
      </c>
      <c r="H1291" s="246">
        <v>116</v>
      </c>
      <c r="I1291" s="257">
        <v>0.4</v>
      </c>
      <c r="J1291" s="248">
        <v>7.1580000000000004</v>
      </c>
      <c r="K1291" s="247">
        <v>73.268000000000001</v>
      </c>
      <c r="L1291" s="242">
        <v>3.5994000000000002</v>
      </c>
      <c r="M1291" s="249">
        <v>0.34</v>
      </c>
      <c r="N1291" s="249">
        <v>7.8</v>
      </c>
      <c r="O1291" s="250">
        <v>11000000</v>
      </c>
      <c r="P1291" s="51" t="str">
        <f>IF(M1291&lt;NORMA!$P$7,"NO CUMPLE","CUMPLE")</f>
        <v>NO CUMPLE</v>
      </c>
      <c r="Q1291" s="51" t="str">
        <f>IF(E1291&gt;NORMA!$P$8,"NO CUMPLE","CUMPLE")</f>
        <v>CUMPLE</v>
      </c>
      <c r="R1291" s="51" t="str">
        <f>IF(F1291&gt;NORMA!$P$9,"NO CUMPLE","CUMPLE")</f>
        <v>NO CUMPLE</v>
      </c>
      <c r="S1291" s="51" t="str">
        <f>IF(K1291&gt;NORMA!$P$10,"NO CUMPLE","CUMPLE")</f>
        <v>NO CUMPLE</v>
      </c>
      <c r="T1291" s="51" t="str">
        <f>IF(J1291&gt;NORMA!$P$11,"NO CUMPLE","CUMPLE")</f>
        <v>CUMPLE</v>
      </c>
      <c r="U1291" s="51" t="str">
        <f>IF(G1291&gt;NORMA!$P$12,"NO CUMPLE","CUMPLE")</f>
        <v>CUMPLE</v>
      </c>
      <c r="V1291" s="51" t="str">
        <f>IF(H1291&gt;NORMA!$P$13,"NO CUMPLE","CUMPLE")</f>
        <v>NO CUMPLE</v>
      </c>
      <c r="W1291" s="51" t="str">
        <f>IF(O1291&gt;NORMA!$P$14,"NO CUMPLE","CUMPLE")</f>
        <v>NO CUMPLE</v>
      </c>
      <c r="X1291" s="51" t="str">
        <f>IF(AND(N1291&gt;=NORMA!$Q$4, N1291&lt;=NORMA!$R$4),"CUMPLE","NO CUMPLE")</f>
        <v>CUMPLE</v>
      </c>
      <c r="Y1291" s="51" t="str">
        <f>IF(I1291&gt;NORMA!$P$16,"NO CUMPLE","CUMPLE")</f>
        <v>CUMPLE</v>
      </c>
      <c r="Z1291" s="51" t="str">
        <f>IF($M1291&lt;NORMA!$P$23,"NO CUMPLE","CUMPLE")</f>
        <v>CUMPLE</v>
      </c>
      <c r="AA1291" s="51" t="str">
        <f>IF($E1291&gt;NORMA!$P$24,"NO CUMPLE","CUMPLE")</f>
        <v>NO CUMPLE</v>
      </c>
      <c r="AB1291" s="51" t="str">
        <f>IF($F1291&gt;NORMA!$P$25,"NO CUMPLE","CUMPLE")</f>
        <v>NO CUMPLE</v>
      </c>
      <c r="AC1291" s="51" t="str">
        <f>IF($K1291&gt;NORMA!$P$26,"NO CUMPLE","CUMPLE")</f>
        <v>NO CUMPLE</v>
      </c>
      <c r="AD1291" s="51" t="str">
        <f>IF($J1291&gt;NORMA!$P$27,"NO CUMPLE","CUMPLE")</f>
        <v>NO CUMPLE</v>
      </c>
      <c r="AE1291" s="51" t="str">
        <f>IF($G1291&gt;NORMA!$P$28,"NO CUMPLE","CUMPLE")</f>
        <v>NO CUMPLE</v>
      </c>
      <c r="AF1291" s="51" t="str">
        <f>IF($H1291&gt;NORMA!$P$29,"NO CUMPLE","CUMPLE")</f>
        <v>NO CUMPLE</v>
      </c>
      <c r="AG1291" s="51" t="str">
        <f>IF($O1291&gt;NORMA!$P$30,"NO CUMPLE","CUMPLE")</f>
        <v>NO CUMPLE</v>
      </c>
      <c r="AH1291" s="51" t="str">
        <f>IF(AND($N1291&gt;=NORMA!$R$18, $N1291&lt;=NORMA!$S$18),"CUMPLE","NO CUMPLE")</f>
        <v>CUMPLE</v>
      </c>
      <c r="AI1291" s="51" t="str">
        <f>IF($I1291&gt;NORMA!$P$32,"NO CUMPLE","CUMPLE")</f>
        <v>CUMPLE</v>
      </c>
    </row>
    <row r="1292" spans="1:35" ht="14.25" customHeight="1" x14ac:dyDescent="0.35">
      <c r="A1292" s="256" t="s">
        <v>122</v>
      </c>
      <c r="B1292" s="217" t="s">
        <v>123</v>
      </c>
      <c r="C1292" s="215">
        <v>43122</v>
      </c>
      <c r="D1292" s="251">
        <v>0.66666666666666663</v>
      </c>
      <c r="E1292" s="246">
        <v>251</v>
      </c>
      <c r="F1292" s="246">
        <v>498</v>
      </c>
      <c r="G1292" s="246">
        <v>132</v>
      </c>
      <c r="H1292" s="246">
        <v>60</v>
      </c>
      <c r="I1292" s="257">
        <v>0.4</v>
      </c>
      <c r="J1292" s="248">
        <v>6.3609999999999998</v>
      </c>
      <c r="K1292" s="247">
        <v>64.556000000000012</v>
      </c>
      <c r="L1292" s="242">
        <v>4.9923999999999999</v>
      </c>
      <c r="M1292" s="249">
        <v>0.94</v>
      </c>
      <c r="N1292" s="249">
        <v>7.27</v>
      </c>
      <c r="O1292" s="250">
        <v>16000000</v>
      </c>
      <c r="P1292" s="51" t="str">
        <f>IF(M1292&lt;NORMA!$P$7,"NO CUMPLE","CUMPLE")</f>
        <v>CUMPLE</v>
      </c>
      <c r="Q1292" s="51" t="str">
        <f>IF(E1292&gt;NORMA!$P$8,"NO CUMPLE","CUMPLE")</f>
        <v>NO CUMPLE</v>
      </c>
      <c r="R1292" s="51" t="str">
        <f>IF(F1292&gt;NORMA!$P$9,"NO CUMPLE","CUMPLE")</f>
        <v>CUMPLE</v>
      </c>
      <c r="S1292" s="51" t="str">
        <f>IF(K1292&gt;NORMA!$P$10,"NO CUMPLE","CUMPLE")</f>
        <v>NO CUMPLE</v>
      </c>
      <c r="T1292" s="51" t="str">
        <f>IF(J1292&gt;NORMA!$P$11,"NO CUMPLE","CUMPLE")</f>
        <v>CUMPLE</v>
      </c>
      <c r="U1292" s="51" t="str">
        <f>IF(G1292&gt;NORMA!$P$12,"NO CUMPLE","CUMPLE")</f>
        <v>CUMPLE</v>
      </c>
      <c r="V1292" s="51" t="str">
        <f>IF(H1292&gt;NORMA!$P$13,"NO CUMPLE","CUMPLE")</f>
        <v>NO CUMPLE</v>
      </c>
      <c r="W1292" s="51" t="str">
        <f>IF(O1292&gt;NORMA!$P$14,"NO CUMPLE","CUMPLE")</f>
        <v>NO CUMPLE</v>
      </c>
      <c r="X1292" s="51" t="str">
        <f>IF(AND(N1292&gt;=NORMA!$Q$4, N1292&lt;=NORMA!$R$4),"CUMPLE","NO CUMPLE")</f>
        <v>CUMPLE</v>
      </c>
      <c r="Y1292" s="51" t="str">
        <f>IF(I1292&gt;NORMA!$P$16,"NO CUMPLE","CUMPLE")</f>
        <v>CUMPLE</v>
      </c>
      <c r="Z1292" s="51" t="str">
        <f>IF($M1292&lt;NORMA!$P$23,"NO CUMPLE","CUMPLE")</f>
        <v>CUMPLE</v>
      </c>
      <c r="AA1292" s="51" t="str">
        <f>IF($E1292&gt;NORMA!$P$24,"NO CUMPLE","CUMPLE")</f>
        <v>NO CUMPLE</v>
      </c>
      <c r="AB1292" s="51" t="str">
        <f>IF($F1292&gt;NORMA!$P$25,"NO CUMPLE","CUMPLE")</f>
        <v>NO CUMPLE</v>
      </c>
      <c r="AC1292" s="51" t="str">
        <f>IF($K1292&gt;NORMA!$P$26,"NO CUMPLE","CUMPLE")</f>
        <v>NO CUMPLE</v>
      </c>
      <c r="AD1292" s="51" t="str">
        <f>IF($J1292&gt;NORMA!$P$27,"NO CUMPLE","CUMPLE")</f>
        <v>NO CUMPLE</v>
      </c>
      <c r="AE1292" s="51" t="str">
        <f>IF($G1292&gt;NORMA!$P$28,"NO CUMPLE","CUMPLE")</f>
        <v>NO CUMPLE</v>
      </c>
      <c r="AF1292" s="51" t="str">
        <f>IF($H1292&gt;NORMA!$P$29,"NO CUMPLE","CUMPLE")</f>
        <v>NO CUMPLE</v>
      </c>
      <c r="AG1292" s="51" t="str">
        <f>IF($O1292&gt;NORMA!$P$30,"NO CUMPLE","CUMPLE")</f>
        <v>NO CUMPLE</v>
      </c>
      <c r="AH1292" s="51" t="str">
        <f>IF(AND($N1292&gt;=NORMA!$R$18, $N1292&lt;=NORMA!$S$18),"CUMPLE","NO CUMPLE")</f>
        <v>CUMPLE</v>
      </c>
      <c r="AI1292" s="51" t="str">
        <f>IF($I1292&gt;NORMA!$P$32,"NO CUMPLE","CUMPLE")</f>
        <v>CUMPLE</v>
      </c>
    </row>
    <row r="1293" spans="1:35" ht="14.25" customHeight="1" x14ac:dyDescent="0.35">
      <c r="A1293" s="256" t="s">
        <v>121</v>
      </c>
      <c r="B1293" s="272" t="s">
        <v>123</v>
      </c>
      <c r="C1293" s="215">
        <v>43129</v>
      </c>
      <c r="D1293" s="251">
        <v>0.33333333333333331</v>
      </c>
      <c r="E1293" s="246">
        <v>22.4</v>
      </c>
      <c r="F1293" s="246">
        <v>270</v>
      </c>
      <c r="G1293" s="246">
        <v>84</v>
      </c>
      <c r="H1293" s="246">
        <v>30</v>
      </c>
      <c r="I1293" s="247">
        <v>3.26</v>
      </c>
      <c r="J1293" s="248">
        <v>3.8650000000000002</v>
      </c>
      <c r="K1293" s="247">
        <v>38.1</v>
      </c>
      <c r="L1293" s="242">
        <v>0.92420000000000002</v>
      </c>
      <c r="M1293" s="249">
        <v>0.33</v>
      </c>
      <c r="N1293" s="249">
        <v>7.59</v>
      </c>
      <c r="O1293" s="250">
        <v>16000000</v>
      </c>
      <c r="P1293" s="51" t="str">
        <f>IF(M1293&lt;NORMA!$P$7,"NO CUMPLE","CUMPLE")</f>
        <v>NO CUMPLE</v>
      </c>
      <c r="Q1293" s="51" t="str">
        <f>IF(E1293&gt;NORMA!$P$8,"NO CUMPLE","CUMPLE")</f>
        <v>CUMPLE</v>
      </c>
      <c r="R1293" s="51" t="str">
        <f>IF(F1293&gt;NORMA!$P$9,"NO CUMPLE","CUMPLE")</f>
        <v>CUMPLE</v>
      </c>
      <c r="S1293" s="51" t="str">
        <f>IF(K1293&gt;NORMA!$P$10,"NO CUMPLE","CUMPLE")</f>
        <v>CUMPLE</v>
      </c>
      <c r="T1293" s="51" t="str">
        <f>IF(J1293&gt;NORMA!$P$11,"NO CUMPLE","CUMPLE")</f>
        <v>CUMPLE</v>
      </c>
      <c r="U1293" s="51" t="str">
        <f>IF(G1293&gt;NORMA!$P$12,"NO CUMPLE","CUMPLE")</f>
        <v>CUMPLE</v>
      </c>
      <c r="V1293" s="51" t="str">
        <f>IF(H1293&gt;NORMA!$P$13,"NO CUMPLE","CUMPLE")</f>
        <v>CUMPLE</v>
      </c>
      <c r="W1293" s="51" t="str">
        <f>IF(O1293&gt;NORMA!$P$14,"NO CUMPLE","CUMPLE")</f>
        <v>NO CUMPLE</v>
      </c>
      <c r="X1293" s="51" t="str">
        <f>IF(AND(N1293&gt;=NORMA!$Q$4, N1293&lt;=NORMA!$R$4),"CUMPLE","NO CUMPLE")</f>
        <v>CUMPLE</v>
      </c>
      <c r="Y1293" s="51" t="str">
        <f>IF(I1293&gt;NORMA!$P$16,"NO CUMPLE","CUMPLE")</f>
        <v>NO CUMPLE</v>
      </c>
      <c r="Z1293" s="51" t="str">
        <f>IF($M1293&lt;NORMA!$P$23,"NO CUMPLE","CUMPLE")</f>
        <v>CUMPLE</v>
      </c>
      <c r="AA1293" s="51" t="str">
        <f>IF($E1293&gt;NORMA!$P$24,"NO CUMPLE","CUMPLE")</f>
        <v>NO CUMPLE</v>
      </c>
      <c r="AB1293" s="51" t="str">
        <f>IF($F1293&gt;NORMA!$P$25,"NO CUMPLE","CUMPLE")</f>
        <v>NO CUMPLE</v>
      </c>
      <c r="AC1293" s="51" t="str">
        <f>IF($K1293&gt;NORMA!$P$26,"NO CUMPLE","CUMPLE")</f>
        <v>NO CUMPLE</v>
      </c>
      <c r="AD1293" s="51" t="str">
        <f>IF($J1293&gt;NORMA!$P$27,"NO CUMPLE","CUMPLE")</f>
        <v>NO CUMPLE</v>
      </c>
      <c r="AE1293" s="51" t="str">
        <f>IF($G1293&gt;NORMA!$P$28,"NO CUMPLE","CUMPLE")</f>
        <v>NO CUMPLE</v>
      </c>
      <c r="AF1293" s="51" t="str">
        <f>IF($H1293&gt;NORMA!$P$29,"NO CUMPLE","CUMPLE")</f>
        <v>NO CUMPLE</v>
      </c>
      <c r="AG1293" s="51" t="str">
        <f>IF($O1293&gt;NORMA!$P$30,"NO CUMPLE","CUMPLE")</f>
        <v>NO CUMPLE</v>
      </c>
      <c r="AH1293" s="51" t="str">
        <f>IF(AND($N1293&gt;=NORMA!$R$18, $N1293&lt;=NORMA!$S$18),"CUMPLE","NO CUMPLE")</f>
        <v>CUMPLE</v>
      </c>
      <c r="AI1293" s="51" t="str">
        <f>IF($I1293&gt;NORMA!$P$32,"NO CUMPLE","CUMPLE")</f>
        <v>NO CUMPLE</v>
      </c>
    </row>
    <row r="1294" spans="1:35" ht="14.25" customHeight="1" x14ac:dyDescent="0.35">
      <c r="A1294" s="256" t="s">
        <v>124</v>
      </c>
      <c r="B1294" s="217" t="s">
        <v>123</v>
      </c>
      <c r="C1294" s="215">
        <v>43129</v>
      </c>
      <c r="D1294" s="251">
        <v>0.5</v>
      </c>
      <c r="E1294" s="246">
        <v>375</v>
      </c>
      <c r="F1294" s="246">
        <v>648</v>
      </c>
      <c r="G1294" s="246">
        <v>316</v>
      </c>
      <c r="H1294" s="246">
        <v>108</v>
      </c>
      <c r="I1294" s="247">
        <v>5.24</v>
      </c>
      <c r="J1294" s="248">
        <v>9.6289999999999996</v>
      </c>
      <c r="K1294" s="247">
        <v>58.5</v>
      </c>
      <c r="L1294" s="242">
        <v>3.0449999999999999</v>
      </c>
      <c r="M1294" s="249">
        <v>0.3</v>
      </c>
      <c r="N1294" s="249">
        <v>8.1</v>
      </c>
      <c r="O1294" s="250">
        <v>7000000</v>
      </c>
      <c r="P1294" s="51" t="str">
        <f>IF(M1294&lt;NORMA!$P$7,"NO CUMPLE","CUMPLE")</f>
        <v>NO CUMPLE</v>
      </c>
      <c r="Q1294" s="51" t="str">
        <f>IF(E1294&gt;NORMA!$P$8,"NO CUMPLE","CUMPLE")</f>
        <v>NO CUMPLE</v>
      </c>
      <c r="R1294" s="51" t="str">
        <f>IF(F1294&gt;NORMA!$P$9,"NO CUMPLE","CUMPLE")</f>
        <v>NO CUMPLE</v>
      </c>
      <c r="S1294" s="51" t="str">
        <f>IF(K1294&gt;NORMA!$P$10,"NO CUMPLE","CUMPLE")</f>
        <v>NO CUMPLE</v>
      </c>
      <c r="T1294" s="51" t="str">
        <f>IF(J1294&gt;NORMA!$P$11,"NO CUMPLE","CUMPLE")</f>
        <v>NO CUMPLE</v>
      </c>
      <c r="U1294" s="51" t="str">
        <f>IF(G1294&gt;NORMA!$P$12,"NO CUMPLE","CUMPLE")</f>
        <v>NO CUMPLE</v>
      </c>
      <c r="V1294" s="51" t="str">
        <f>IF(H1294&gt;NORMA!$P$13,"NO CUMPLE","CUMPLE")</f>
        <v>NO CUMPLE</v>
      </c>
      <c r="W1294" s="51" t="str">
        <f>IF(O1294&gt;NORMA!$P$14,"NO CUMPLE","CUMPLE")</f>
        <v>NO CUMPLE</v>
      </c>
      <c r="X1294" s="51" t="str">
        <f>IF(AND(N1294&gt;=NORMA!$Q$4, N1294&lt;=NORMA!$R$4),"CUMPLE","NO CUMPLE")</f>
        <v>CUMPLE</v>
      </c>
      <c r="Y1294" s="51" t="str">
        <f>IF(I1294&gt;NORMA!$P$16,"NO CUMPLE","CUMPLE")</f>
        <v>NO CUMPLE</v>
      </c>
      <c r="Z1294" s="51" t="str">
        <f>IF($M1294&lt;NORMA!$P$23,"NO CUMPLE","CUMPLE")</f>
        <v>CUMPLE</v>
      </c>
      <c r="AA1294" s="51" t="str">
        <f>IF($E1294&gt;NORMA!$P$24,"NO CUMPLE","CUMPLE")</f>
        <v>NO CUMPLE</v>
      </c>
      <c r="AB1294" s="51" t="str">
        <f>IF($F1294&gt;NORMA!$P$25,"NO CUMPLE","CUMPLE")</f>
        <v>NO CUMPLE</v>
      </c>
      <c r="AC1294" s="51" t="str">
        <f>IF($K1294&gt;NORMA!$P$26,"NO CUMPLE","CUMPLE")</f>
        <v>NO CUMPLE</v>
      </c>
      <c r="AD1294" s="51" t="str">
        <f>IF($J1294&gt;NORMA!$P$27,"NO CUMPLE","CUMPLE")</f>
        <v>NO CUMPLE</v>
      </c>
      <c r="AE1294" s="51" t="str">
        <f>IF($G1294&gt;NORMA!$P$28,"NO CUMPLE","CUMPLE")</f>
        <v>NO CUMPLE</v>
      </c>
      <c r="AF1294" s="51" t="str">
        <f>IF($H1294&gt;NORMA!$P$29,"NO CUMPLE","CUMPLE")</f>
        <v>NO CUMPLE</v>
      </c>
      <c r="AG1294" s="51" t="str">
        <f>IF($O1294&gt;NORMA!$P$30,"NO CUMPLE","CUMPLE")</f>
        <v>NO CUMPLE</v>
      </c>
      <c r="AH1294" s="51" t="str">
        <f>IF(AND($N1294&gt;=NORMA!$R$18, $N1294&lt;=NORMA!$S$18),"CUMPLE","NO CUMPLE")</f>
        <v>CUMPLE</v>
      </c>
      <c r="AI1294" s="51" t="str">
        <f>IF($I1294&gt;NORMA!$P$32,"NO CUMPLE","CUMPLE")</f>
        <v>NO CUMPLE</v>
      </c>
    </row>
    <row r="1295" spans="1:35" ht="14.25" customHeight="1" x14ac:dyDescent="0.35">
      <c r="A1295" s="256" t="s">
        <v>125</v>
      </c>
      <c r="B1295" s="217" t="s">
        <v>123</v>
      </c>
      <c r="C1295" s="215">
        <v>43129</v>
      </c>
      <c r="D1295" s="251">
        <v>0.66666666666666663</v>
      </c>
      <c r="E1295" s="246">
        <v>391</v>
      </c>
      <c r="F1295" s="246">
        <v>745</v>
      </c>
      <c r="G1295" s="246">
        <v>315</v>
      </c>
      <c r="H1295" s="246">
        <v>129</v>
      </c>
      <c r="I1295" s="247">
        <v>6.46</v>
      </c>
      <c r="J1295" s="248">
        <v>7.8639999999999999</v>
      </c>
      <c r="K1295" s="247">
        <v>54.7</v>
      </c>
      <c r="L1295" s="242">
        <v>3.4501999999999997</v>
      </c>
      <c r="M1295" s="249">
        <v>0.32</v>
      </c>
      <c r="N1295" s="249">
        <v>7.64</v>
      </c>
      <c r="O1295" s="250">
        <v>35000000</v>
      </c>
      <c r="P1295" s="51" t="str">
        <f>IF(M1295&lt;NORMA!$P$7,"NO CUMPLE","CUMPLE")</f>
        <v>NO CUMPLE</v>
      </c>
      <c r="Q1295" s="51" t="str">
        <f>IF(E1295&gt;NORMA!$P$8,"NO CUMPLE","CUMPLE")</f>
        <v>NO CUMPLE</v>
      </c>
      <c r="R1295" s="51" t="str">
        <f>IF(F1295&gt;NORMA!$P$9,"NO CUMPLE","CUMPLE")</f>
        <v>NO CUMPLE</v>
      </c>
      <c r="S1295" s="51" t="str">
        <f>IF(K1295&gt;NORMA!$P$10,"NO CUMPLE","CUMPLE")</f>
        <v>NO CUMPLE</v>
      </c>
      <c r="T1295" s="51" t="str">
        <f>IF(J1295&gt;NORMA!$P$11,"NO CUMPLE","CUMPLE")</f>
        <v>CUMPLE</v>
      </c>
      <c r="U1295" s="51" t="str">
        <f>IF(G1295&gt;NORMA!$P$12,"NO CUMPLE","CUMPLE")</f>
        <v>NO CUMPLE</v>
      </c>
      <c r="V1295" s="51" t="str">
        <f>IF(H1295&gt;NORMA!$P$13,"NO CUMPLE","CUMPLE")</f>
        <v>NO CUMPLE</v>
      </c>
      <c r="W1295" s="51" t="str">
        <f>IF(O1295&gt;NORMA!$P$14,"NO CUMPLE","CUMPLE")</f>
        <v>NO CUMPLE</v>
      </c>
      <c r="X1295" s="51" t="str">
        <f>IF(AND(N1295&gt;=NORMA!$Q$4, N1295&lt;=NORMA!$R$4),"CUMPLE","NO CUMPLE")</f>
        <v>CUMPLE</v>
      </c>
      <c r="Y1295" s="51" t="str">
        <f>IF(I1295&gt;NORMA!$P$16,"NO CUMPLE","CUMPLE")</f>
        <v>NO CUMPLE</v>
      </c>
      <c r="Z1295" s="51" t="str">
        <f>IF($M1295&lt;NORMA!$P$23,"NO CUMPLE","CUMPLE")</f>
        <v>CUMPLE</v>
      </c>
      <c r="AA1295" s="51" t="str">
        <f>IF($E1295&gt;NORMA!$P$24,"NO CUMPLE","CUMPLE")</f>
        <v>NO CUMPLE</v>
      </c>
      <c r="AB1295" s="51" t="str">
        <f>IF($F1295&gt;NORMA!$P$25,"NO CUMPLE","CUMPLE")</f>
        <v>NO CUMPLE</v>
      </c>
      <c r="AC1295" s="51" t="str">
        <f>IF($K1295&gt;NORMA!$P$26,"NO CUMPLE","CUMPLE")</f>
        <v>NO CUMPLE</v>
      </c>
      <c r="AD1295" s="51" t="str">
        <f>IF($J1295&gt;NORMA!$P$27,"NO CUMPLE","CUMPLE")</f>
        <v>NO CUMPLE</v>
      </c>
      <c r="AE1295" s="51" t="str">
        <f>IF($G1295&gt;NORMA!$P$28,"NO CUMPLE","CUMPLE")</f>
        <v>NO CUMPLE</v>
      </c>
      <c r="AF1295" s="51" t="str">
        <f>IF($H1295&gt;NORMA!$P$29,"NO CUMPLE","CUMPLE")</f>
        <v>NO CUMPLE</v>
      </c>
      <c r="AG1295" s="51" t="str">
        <f>IF($O1295&gt;NORMA!$P$30,"NO CUMPLE","CUMPLE")</f>
        <v>NO CUMPLE</v>
      </c>
      <c r="AH1295" s="51" t="str">
        <f>IF(AND($N1295&gt;=NORMA!$R$18, $N1295&lt;=NORMA!$S$18),"CUMPLE","NO CUMPLE")</f>
        <v>CUMPLE</v>
      </c>
      <c r="AI1295" s="51" t="str">
        <f>IF($I1295&gt;NORMA!$P$32,"NO CUMPLE","CUMPLE")</f>
        <v>NO CUMPLE</v>
      </c>
    </row>
    <row r="1296" spans="1:35" ht="14.25" customHeight="1" x14ac:dyDescent="0.35">
      <c r="A1296" s="256" t="s">
        <v>124</v>
      </c>
      <c r="B1296" s="217" t="s">
        <v>123</v>
      </c>
      <c r="C1296" s="215">
        <v>43138</v>
      </c>
      <c r="D1296" s="251">
        <v>0.25</v>
      </c>
      <c r="E1296" s="246">
        <v>238</v>
      </c>
      <c r="F1296" s="246">
        <v>342</v>
      </c>
      <c r="G1296" s="246">
        <v>150</v>
      </c>
      <c r="H1296" s="246">
        <v>73</v>
      </c>
      <c r="I1296" s="247">
        <v>3.2</v>
      </c>
      <c r="J1296" s="248">
        <v>5.9290000000000003</v>
      </c>
      <c r="K1296" s="247">
        <v>59.2</v>
      </c>
      <c r="L1296" s="242">
        <v>2.0045999999999999</v>
      </c>
      <c r="M1296" s="249">
        <v>0.62</v>
      </c>
      <c r="N1296" s="249">
        <v>7.74</v>
      </c>
      <c r="O1296" s="250">
        <v>11000000</v>
      </c>
      <c r="P1296" s="51" t="str">
        <f>IF(M1296&lt;NORMA!$P$7,"NO CUMPLE","CUMPLE")</f>
        <v>CUMPLE</v>
      </c>
      <c r="Q1296" s="51" t="str">
        <f>IF(E1296&gt;NORMA!$P$8,"NO CUMPLE","CUMPLE")</f>
        <v>CUMPLE</v>
      </c>
      <c r="R1296" s="51" t="str">
        <f>IF(F1296&gt;NORMA!$P$9,"NO CUMPLE","CUMPLE")</f>
        <v>CUMPLE</v>
      </c>
      <c r="S1296" s="51" t="str">
        <f>IF(K1296&gt;NORMA!$P$10,"NO CUMPLE","CUMPLE")</f>
        <v>NO CUMPLE</v>
      </c>
      <c r="T1296" s="51" t="str">
        <f>IF(J1296&gt;NORMA!$P$11,"NO CUMPLE","CUMPLE")</f>
        <v>CUMPLE</v>
      </c>
      <c r="U1296" s="51" t="str">
        <f>IF(G1296&gt;NORMA!$P$12,"NO CUMPLE","CUMPLE")</f>
        <v>CUMPLE</v>
      </c>
      <c r="V1296" s="51" t="str">
        <f>IF(H1296&gt;NORMA!$P$13,"NO CUMPLE","CUMPLE")</f>
        <v>NO CUMPLE</v>
      </c>
      <c r="W1296" s="51" t="str">
        <f>IF(O1296&gt;NORMA!$P$14,"NO CUMPLE","CUMPLE")</f>
        <v>NO CUMPLE</v>
      </c>
      <c r="X1296" s="51" t="str">
        <f>IF(AND(N1296&gt;=NORMA!$Q$4, N1296&lt;=NORMA!$R$4),"CUMPLE","NO CUMPLE")</f>
        <v>CUMPLE</v>
      </c>
      <c r="Y1296" s="51" t="str">
        <f>IF(I1296&gt;NORMA!$P$16,"NO CUMPLE","CUMPLE")</f>
        <v>NO CUMPLE</v>
      </c>
      <c r="Z1296" s="51" t="str">
        <f>IF($M1296&lt;NORMA!$P$23,"NO CUMPLE","CUMPLE")</f>
        <v>CUMPLE</v>
      </c>
      <c r="AA1296" s="51" t="str">
        <f>IF($E1296&gt;NORMA!$P$24,"NO CUMPLE","CUMPLE")</f>
        <v>NO CUMPLE</v>
      </c>
      <c r="AB1296" s="51" t="str">
        <f>IF($F1296&gt;NORMA!$P$25,"NO CUMPLE","CUMPLE")</f>
        <v>NO CUMPLE</v>
      </c>
      <c r="AC1296" s="51" t="str">
        <f>IF($K1296&gt;NORMA!$P$26,"NO CUMPLE","CUMPLE")</f>
        <v>NO CUMPLE</v>
      </c>
      <c r="AD1296" s="51" t="str">
        <f>IF($J1296&gt;NORMA!$P$27,"NO CUMPLE","CUMPLE")</f>
        <v>NO CUMPLE</v>
      </c>
      <c r="AE1296" s="51" t="str">
        <f>IF($G1296&gt;NORMA!$P$28,"NO CUMPLE","CUMPLE")</f>
        <v>NO CUMPLE</v>
      </c>
      <c r="AF1296" s="51" t="str">
        <f>IF($H1296&gt;NORMA!$P$29,"NO CUMPLE","CUMPLE")</f>
        <v>NO CUMPLE</v>
      </c>
      <c r="AG1296" s="51" t="str">
        <f>IF($O1296&gt;NORMA!$P$30,"NO CUMPLE","CUMPLE")</f>
        <v>NO CUMPLE</v>
      </c>
      <c r="AH1296" s="51" t="str">
        <f>IF(AND($N1296&gt;=NORMA!$R$18, $N1296&lt;=NORMA!$S$18),"CUMPLE","NO CUMPLE")</f>
        <v>CUMPLE</v>
      </c>
      <c r="AI1296" s="51" t="str">
        <f>IF($I1296&gt;NORMA!$P$32,"NO CUMPLE","CUMPLE")</f>
        <v>NO CUMPLE</v>
      </c>
    </row>
    <row r="1297" spans="1:35" ht="14.25" customHeight="1" x14ac:dyDescent="0.35">
      <c r="A1297" s="256" t="s">
        <v>125</v>
      </c>
      <c r="B1297" s="217" t="s">
        <v>123</v>
      </c>
      <c r="C1297" s="215">
        <v>43138</v>
      </c>
      <c r="D1297" s="251">
        <v>0.41666666666666669</v>
      </c>
      <c r="E1297" s="246">
        <v>390</v>
      </c>
      <c r="F1297" s="246">
        <v>628</v>
      </c>
      <c r="G1297" s="246">
        <v>240</v>
      </c>
      <c r="H1297" s="246">
        <v>126</v>
      </c>
      <c r="I1297" s="247">
        <v>3.83</v>
      </c>
      <c r="J1297" s="248">
        <v>7.5869999999999997</v>
      </c>
      <c r="K1297" s="247">
        <v>73.900000000000006</v>
      </c>
      <c r="L1297" s="242">
        <v>3.0461999999999998</v>
      </c>
      <c r="M1297" s="249">
        <v>0.12</v>
      </c>
      <c r="N1297" s="249">
        <v>7.75</v>
      </c>
      <c r="O1297" s="250">
        <v>7900000</v>
      </c>
      <c r="P1297" s="51" t="str">
        <f>IF(M1297&lt;NORMA!$P$7,"NO CUMPLE","CUMPLE")</f>
        <v>NO CUMPLE</v>
      </c>
      <c r="Q1297" s="51" t="str">
        <f>IF(E1297&gt;NORMA!$P$8,"NO CUMPLE","CUMPLE")</f>
        <v>NO CUMPLE</v>
      </c>
      <c r="R1297" s="51" t="str">
        <f>IF(F1297&gt;NORMA!$P$9,"NO CUMPLE","CUMPLE")</f>
        <v>NO CUMPLE</v>
      </c>
      <c r="S1297" s="51" t="str">
        <f>IF(K1297&gt;NORMA!$P$10,"NO CUMPLE","CUMPLE")</f>
        <v>NO CUMPLE</v>
      </c>
      <c r="T1297" s="51" t="str">
        <f>IF(J1297&gt;NORMA!$P$11,"NO CUMPLE","CUMPLE")</f>
        <v>CUMPLE</v>
      </c>
      <c r="U1297" s="51" t="str">
        <f>IF(G1297&gt;NORMA!$P$12,"NO CUMPLE","CUMPLE")</f>
        <v>CUMPLE</v>
      </c>
      <c r="V1297" s="51" t="str">
        <f>IF(H1297&gt;NORMA!$P$13,"NO CUMPLE","CUMPLE")</f>
        <v>NO CUMPLE</v>
      </c>
      <c r="W1297" s="51" t="str">
        <f>IF(O1297&gt;NORMA!$P$14,"NO CUMPLE","CUMPLE")</f>
        <v>NO CUMPLE</v>
      </c>
      <c r="X1297" s="51" t="str">
        <f>IF(AND(N1297&gt;=NORMA!$Q$4, N1297&lt;=NORMA!$R$4),"CUMPLE","NO CUMPLE")</f>
        <v>CUMPLE</v>
      </c>
      <c r="Y1297" s="51" t="str">
        <f>IF(I1297&gt;NORMA!$P$16,"NO CUMPLE","CUMPLE")</f>
        <v>NO CUMPLE</v>
      </c>
      <c r="Z1297" s="51" t="str">
        <f>IF($M1297&lt;NORMA!$P$23,"NO CUMPLE","CUMPLE")</f>
        <v>CUMPLE</v>
      </c>
      <c r="AA1297" s="51" t="str">
        <f>IF($E1297&gt;NORMA!$P$24,"NO CUMPLE","CUMPLE")</f>
        <v>NO CUMPLE</v>
      </c>
      <c r="AB1297" s="51" t="str">
        <f>IF($F1297&gt;NORMA!$P$25,"NO CUMPLE","CUMPLE")</f>
        <v>NO CUMPLE</v>
      </c>
      <c r="AC1297" s="51" t="str">
        <f>IF($K1297&gt;NORMA!$P$26,"NO CUMPLE","CUMPLE")</f>
        <v>NO CUMPLE</v>
      </c>
      <c r="AD1297" s="51" t="str">
        <f>IF($J1297&gt;NORMA!$P$27,"NO CUMPLE","CUMPLE")</f>
        <v>NO CUMPLE</v>
      </c>
      <c r="AE1297" s="51" t="str">
        <f>IF($G1297&gt;NORMA!$P$28,"NO CUMPLE","CUMPLE")</f>
        <v>NO CUMPLE</v>
      </c>
      <c r="AF1297" s="51" t="str">
        <f>IF($H1297&gt;NORMA!$P$29,"NO CUMPLE","CUMPLE")</f>
        <v>NO CUMPLE</v>
      </c>
      <c r="AG1297" s="51" t="str">
        <f>IF($O1297&gt;NORMA!$P$30,"NO CUMPLE","CUMPLE")</f>
        <v>NO CUMPLE</v>
      </c>
      <c r="AH1297" s="51" t="str">
        <f>IF(AND($N1297&gt;=NORMA!$R$18, $N1297&lt;=NORMA!$S$18),"CUMPLE","NO CUMPLE")</f>
        <v>CUMPLE</v>
      </c>
      <c r="AI1297" s="51" t="str">
        <f>IF($I1297&gt;NORMA!$P$32,"NO CUMPLE","CUMPLE")</f>
        <v>NO CUMPLE</v>
      </c>
    </row>
    <row r="1298" spans="1:35" ht="14.25" customHeight="1" x14ac:dyDescent="0.35">
      <c r="A1298" s="256" t="s">
        <v>122</v>
      </c>
      <c r="B1298" s="217" t="s">
        <v>123</v>
      </c>
      <c r="C1298" s="215">
        <v>43138</v>
      </c>
      <c r="D1298" s="251">
        <v>0.58333333333333337</v>
      </c>
      <c r="E1298" s="246">
        <v>294</v>
      </c>
      <c r="F1298" s="246">
        <v>588</v>
      </c>
      <c r="G1298" s="246">
        <v>280</v>
      </c>
      <c r="H1298" s="246">
        <v>75</v>
      </c>
      <c r="I1298" s="247">
        <v>4.7699999999999996</v>
      </c>
      <c r="J1298" s="248">
        <v>7.3819999999999997</v>
      </c>
      <c r="K1298" s="247">
        <v>98.6</v>
      </c>
      <c r="L1298" s="242">
        <v>4.3259999999999996</v>
      </c>
      <c r="M1298" s="249">
        <v>0.57999999999999996</v>
      </c>
      <c r="N1298" s="249">
        <v>7.35</v>
      </c>
      <c r="O1298" s="250">
        <v>13000000</v>
      </c>
      <c r="P1298" s="51" t="str">
        <f>IF(M1298&lt;NORMA!$P$7,"NO CUMPLE","CUMPLE")</f>
        <v>CUMPLE</v>
      </c>
      <c r="Q1298" s="51" t="str">
        <f>IF(E1298&gt;NORMA!$P$8,"NO CUMPLE","CUMPLE")</f>
        <v>NO CUMPLE</v>
      </c>
      <c r="R1298" s="51" t="str">
        <f>IF(F1298&gt;NORMA!$P$9,"NO CUMPLE","CUMPLE")</f>
        <v>NO CUMPLE</v>
      </c>
      <c r="S1298" s="51" t="str">
        <f>IF(K1298&gt;NORMA!$P$10,"NO CUMPLE","CUMPLE")</f>
        <v>NO CUMPLE</v>
      </c>
      <c r="T1298" s="51" t="str">
        <f>IF(J1298&gt;NORMA!$P$11,"NO CUMPLE","CUMPLE")</f>
        <v>CUMPLE</v>
      </c>
      <c r="U1298" s="51" t="str">
        <f>IF(G1298&gt;NORMA!$P$12,"NO CUMPLE","CUMPLE")</f>
        <v>CUMPLE</v>
      </c>
      <c r="V1298" s="51" t="str">
        <f>IF(H1298&gt;NORMA!$P$13,"NO CUMPLE","CUMPLE")</f>
        <v>NO CUMPLE</v>
      </c>
      <c r="W1298" s="51" t="str">
        <f>IF(O1298&gt;NORMA!$P$14,"NO CUMPLE","CUMPLE")</f>
        <v>NO CUMPLE</v>
      </c>
      <c r="X1298" s="51" t="str">
        <f>IF(AND(N1298&gt;=NORMA!$Q$4, N1298&lt;=NORMA!$R$4),"CUMPLE","NO CUMPLE")</f>
        <v>CUMPLE</v>
      </c>
      <c r="Y1298" s="51" t="str">
        <f>IF(I1298&gt;NORMA!$P$16,"NO CUMPLE","CUMPLE")</f>
        <v>NO CUMPLE</v>
      </c>
      <c r="Z1298" s="51" t="str">
        <f>IF($M1298&lt;NORMA!$P$23,"NO CUMPLE","CUMPLE")</f>
        <v>CUMPLE</v>
      </c>
      <c r="AA1298" s="51" t="str">
        <f>IF($E1298&gt;NORMA!$P$24,"NO CUMPLE","CUMPLE")</f>
        <v>NO CUMPLE</v>
      </c>
      <c r="AB1298" s="51" t="str">
        <f>IF($F1298&gt;NORMA!$P$25,"NO CUMPLE","CUMPLE")</f>
        <v>NO CUMPLE</v>
      </c>
      <c r="AC1298" s="51" t="str">
        <f>IF($K1298&gt;NORMA!$P$26,"NO CUMPLE","CUMPLE")</f>
        <v>NO CUMPLE</v>
      </c>
      <c r="AD1298" s="51" t="str">
        <f>IF($J1298&gt;NORMA!$P$27,"NO CUMPLE","CUMPLE")</f>
        <v>NO CUMPLE</v>
      </c>
      <c r="AE1298" s="51" t="str">
        <f>IF($G1298&gt;NORMA!$P$28,"NO CUMPLE","CUMPLE")</f>
        <v>NO CUMPLE</v>
      </c>
      <c r="AF1298" s="51" t="str">
        <f>IF($H1298&gt;NORMA!$P$29,"NO CUMPLE","CUMPLE")</f>
        <v>NO CUMPLE</v>
      </c>
      <c r="AG1298" s="51" t="str">
        <f>IF($O1298&gt;NORMA!$P$30,"NO CUMPLE","CUMPLE")</f>
        <v>NO CUMPLE</v>
      </c>
      <c r="AH1298" s="51" t="str">
        <f>IF(AND($N1298&gt;=NORMA!$R$18, $N1298&lt;=NORMA!$S$18),"CUMPLE","NO CUMPLE")</f>
        <v>CUMPLE</v>
      </c>
      <c r="AI1298" s="51" t="str">
        <f>IF($I1298&gt;NORMA!$P$32,"NO CUMPLE","CUMPLE")</f>
        <v>NO CUMPLE</v>
      </c>
    </row>
    <row r="1299" spans="1:35" ht="14.25" customHeight="1" x14ac:dyDescent="0.35">
      <c r="A1299" s="256" t="s">
        <v>121</v>
      </c>
      <c r="B1299" s="272" t="s">
        <v>123</v>
      </c>
      <c r="C1299" s="215">
        <v>43139</v>
      </c>
      <c r="D1299" s="251">
        <v>0.58333333333333337</v>
      </c>
      <c r="E1299" s="246">
        <v>92.4</v>
      </c>
      <c r="F1299" s="246">
        <v>226</v>
      </c>
      <c r="G1299" s="246">
        <v>66</v>
      </c>
      <c r="H1299" s="246">
        <v>59</v>
      </c>
      <c r="I1299" s="247">
        <v>2.34</v>
      </c>
      <c r="J1299" s="248">
        <v>2.9220000000000002</v>
      </c>
      <c r="K1299" s="247">
        <v>38.799999999999997</v>
      </c>
      <c r="L1299" s="242">
        <v>0.99985999999999986</v>
      </c>
      <c r="M1299" s="249">
        <v>0.33</v>
      </c>
      <c r="N1299" s="249">
        <v>7.57</v>
      </c>
      <c r="O1299" s="250">
        <v>22000000</v>
      </c>
      <c r="P1299" s="51" t="str">
        <f>IF(M1299&lt;NORMA!$P$7,"NO CUMPLE","CUMPLE")</f>
        <v>NO CUMPLE</v>
      </c>
      <c r="Q1299" s="51" t="str">
        <f>IF(E1299&gt;NORMA!$P$8,"NO CUMPLE","CUMPLE")</f>
        <v>CUMPLE</v>
      </c>
      <c r="R1299" s="51" t="str">
        <f>IF(F1299&gt;NORMA!$P$9,"NO CUMPLE","CUMPLE")</f>
        <v>CUMPLE</v>
      </c>
      <c r="S1299" s="51" t="str">
        <f>IF(K1299&gt;NORMA!$P$10,"NO CUMPLE","CUMPLE")</f>
        <v>CUMPLE</v>
      </c>
      <c r="T1299" s="51" t="str">
        <f>IF(J1299&gt;NORMA!$P$11,"NO CUMPLE","CUMPLE")</f>
        <v>CUMPLE</v>
      </c>
      <c r="U1299" s="51" t="str">
        <f>IF(G1299&gt;NORMA!$P$12,"NO CUMPLE","CUMPLE")</f>
        <v>CUMPLE</v>
      </c>
      <c r="V1299" s="51" t="str">
        <f>IF(H1299&gt;NORMA!$P$13,"NO CUMPLE","CUMPLE")</f>
        <v>NO CUMPLE</v>
      </c>
      <c r="W1299" s="51" t="str">
        <f>IF(O1299&gt;NORMA!$P$14,"NO CUMPLE","CUMPLE")</f>
        <v>NO CUMPLE</v>
      </c>
      <c r="X1299" s="51" t="str">
        <f>IF(AND(N1299&gt;=NORMA!$Q$4, N1299&lt;=NORMA!$R$4),"CUMPLE","NO CUMPLE")</f>
        <v>CUMPLE</v>
      </c>
      <c r="Y1299" s="51" t="str">
        <f>IF(I1299&gt;NORMA!$P$16,"NO CUMPLE","CUMPLE")</f>
        <v>CUMPLE</v>
      </c>
      <c r="Z1299" s="51" t="str">
        <f>IF($M1299&lt;NORMA!$P$23,"NO CUMPLE","CUMPLE")</f>
        <v>CUMPLE</v>
      </c>
      <c r="AA1299" s="51" t="str">
        <f>IF($E1299&gt;NORMA!$P$24,"NO CUMPLE","CUMPLE")</f>
        <v>NO CUMPLE</v>
      </c>
      <c r="AB1299" s="51" t="str">
        <f>IF($F1299&gt;NORMA!$P$25,"NO CUMPLE","CUMPLE")</f>
        <v>NO CUMPLE</v>
      </c>
      <c r="AC1299" s="51" t="str">
        <f>IF($K1299&gt;NORMA!$P$26,"NO CUMPLE","CUMPLE")</f>
        <v>NO CUMPLE</v>
      </c>
      <c r="AD1299" s="51" t="str">
        <f>IF($J1299&gt;NORMA!$P$27,"NO CUMPLE","CUMPLE")</f>
        <v>CUMPLE</v>
      </c>
      <c r="AE1299" s="51" t="str">
        <f>IF($G1299&gt;NORMA!$P$28,"NO CUMPLE","CUMPLE")</f>
        <v>NO CUMPLE</v>
      </c>
      <c r="AF1299" s="51" t="str">
        <f>IF($H1299&gt;NORMA!$P$29,"NO CUMPLE","CUMPLE")</f>
        <v>NO CUMPLE</v>
      </c>
      <c r="AG1299" s="51" t="str">
        <f>IF($O1299&gt;NORMA!$P$30,"NO CUMPLE","CUMPLE")</f>
        <v>NO CUMPLE</v>
      </c>
      <c r="AH1299" s="51" t="str">
        <f>IF(AND($N1299&gt;=NORMA!$R$18, $N1299&lt;=NORMA!$S$18),"CUMPLE","NO CUMPLE")</f>
        <v>CUMPLE</v>
      </c>
      <c r="AI1299" s="51" t="str">
        <f>IF($I1299&gt;NORMA!$P$32,"NO CUMPLE","CUMPLE")</f>
        <v>NO CUMPLE</v>
      </c>
    </row>
    <row r="1300" spans="1:35" ht="14.25" customHeight="1" x14ac:dyDescent="0.35">
      <c r="A1300" s="256" t="s">
        <v>121</v>
      </c>
      <c r="B1300" s="272" t="s">
        <v>123</v>
      </c>
      <c r="C1300" s="215">
        <v>43144</v>
      </c>
      <c r="D1300" s="251">
        <v>0.5</v>
      </c>
      <c r="E1300" s="246">
        <v>154</v>
      </c>
      <c r="F1300" s="246">
        <v>302</v>
      </c>
      <c r="G1300" s="246">
        <v>76</v>
      </c>
      <c r="H1300" s="246">
        <v>54</v>
      </c>
      <c r="I1300" s="247">
        <v>0.73</v>
      </c>
      <c r="J1300" s="248">
        <v>4.6399999999999997</v>
      </c>
      <c r="K1300" s="247">
        <v>41.8</v>
      </c>
      <c r="L1300" s="242">
        <v>0.68159999999999998</v>
      </c>
      <c r="M1300" s="249">
        <v>0.42</v>
      </c>
      <c r="N1300" s="249">
        <v>7.5</v>
      </c>
      <c r="O1300" s="250">
        <v>9200000</v>
      </c>
      <c r="P1300" s="51" t="str">
        <f>IF(M1300&lt;NORMA!$P$7,"NO CUMPLE","CUMPLE")</f>
        <v>NO CUMPLE</v>
      </c>
      <c r="Q1300" s="51" t="str">
        <f>IF(E1300&gt;NORMA!$P$8,"NO CUMPLE","CUMPLE")</f>
        <v>CUMPLE</v>
      </c>
      <c r="R1300" s="51" t="str">
        <f>IF(F1300&gt;NORMA!$P$9,"NO CUMPLE","CUMPLE")</f>
        <v>CUMPLE</v>
      </c>
      <c r="S1300" s="51" t="str">
        <f>IF(K1300&gt;NORMA!$P$10,"NO CUMPLE","CUMPLE")</f>
        <v>CUMPLE</v>
      </c>
      <c r="T1300" s="51" t="str">
        <f>IF(J1300&gt;NORMA!$P$11,"NO CUMPLE","CUMPLE")</f>
        <v>CUMPLE</v>
      </c>
      <c r="U1300" s="51" t="str">
        <f>IF(G1300&gt;NORMA!$P$12,"NO CUMPLE","CUMPLE")</f>
        <v>CUMPLE</v>
      </c>
      <c r="V1300" s="51" t="str">
        <f>IF(H1300&gt;NORMA!$P$13,"NO CUMPLE","CUMPLE")</f>
        <v>NO CUMPLE</v>
      </c>
      <c r="W1300" s="51" t="str">
        <f>IF(O1300&gt;NORMA!$P$14,"NO CUMPLE","CUMPLE")</f>
        <v>NO CUMPLE</v>
      </c>
      <c r="X1300" s="51" t="str">
        <f>IF(AND(N1300&gt;=NORMA!$Q$4, N1300&lt;=NORMA!$R$4),"CUMPLE","NO CUMPLE")</f>
        <v>CUMPLE</v>
      </c>
      <c r="Y1300" s="51" t="str">
        <f>IF(I1300&gt;NORMA!$P$16,"NO CUMPLE","CUMPLE")</f>
        <v>CUMPLE</v>
      </c>
      <c r="Z1300" s="51" t="str">
        <f>IF($M1300&lt;NORMA!$P$23,"NO CUMPLE","CUMPLE")</f>
        <v>CUMPLE</v>
      </c>
      <c r="AA1300" s="51" t="str">
        <f>IF($E1300&gt;NORMA!$P$24,"NO CUMPLE","CUMPLE")</f>
        <v>NO CUMPLE</v>
      </c>
      <c r="AB1300" s="51" t="str">
        <f>IF($F1300&gt;NORMA!$P$25,"NO CUMPLE","CUMPLE")</f>
        <v>NO CUMPLE</v>
      </c>
      <c r="AC1300" s="51" t="str">
        <f>IF($K1300&gt;NORMA!$P$26,"NO CUMPLE","CUMPLE")</f>
        <v>NO CUMPLE</v>
      </c>
      <c r="AD1300" s="51" t="str">
        <f>IF($J1300&gt;NORMA!$P$27,"NO CUMPLE","CUMPLE")</f>
        <v>NO CUMPLE</v>
      </c>
      <c r="AE1300" s="51" t="str">
        <f>IF($G1300&gt;NORMA!$P$28,"NO CUMPLE","CUMPLE")</f>
        <v>NO CUMPLE</v>
      </c>
      <c r="AF1300" s="51" t="str">
        <f>IF($H1300&gt;NORMA!$P$29,"NO CUMPLE","CUMPLE")</f>
        <v>NO CUMPLE</v>
      </c>
      <c r="AG1300" s="51" t="str">
        <f>IF($O1300&gt;NORMA!$P$30,"NO CUMPLE","CUMPLE")</f>
        <v>NO CUMPLE</v>
      </c>
      <c r="AH1300" s="51" t="str">
        <f>IF(AND($N1300&gt;=NORMA!$R$18, $N1300&lt;=NORMA!$S$18),"CUMPLE","NO CUMPLE")</f>
        <v>CUMPLE</v>
      </c>
      <c r="AI1300" s="51" t="str">
        <f>IF($I1300&gt;NORMA!$P$32,"NO CUMPLE","CUMPLE")</f>
        <v>CUMPLE</v>
      </c>
    </row>
    <row r="1301" spans="1:35" ht="14.25" customHeight="1" x14ac:dyDescent="0.35">
      <c r="A1301" s="256" t="s">
        <v>124</v>
      </c>
      <c r="B1301" s="217" t="s">
        <v>123</v>
      </c>
      <c r="C1301" s="215">
        <v>43144</v>
      </c>
      <c r="D1301" s="251">
        <v>0.66666666666666663</v>
      </c>
      <c r="E1301" s="246">
        <v>412</v>
      </c>
      <c r="F1301" s="246">
        <v>712</v>
      </c>
      <c r="G1301" s="246">
        <v>424</v>
      </c>
      <c r="H1301" s="246">
        <v>177</v>
      </c>
      <c r="I1301" s="247">
        <v>7.17</v>
      </c>
      <c r="J1301" s="248">
        <v>7.9329999999999998</v>
      </c>
      <c r="K1301" s="247">
        <v>70</v>
      </c>
      <c r="L1301" s="242">
        <v>2.9239999999999999</v>
      </c>
      <c r="M1301" s="249">
        <v>0.37</v>
      </c>
      <c r="N1301" s="249">
        <v>7.45</v>
      </c>
      <c r="O1301" s="250">
        <v>17000000</v>
      </c>
      <c r="P1301" s="51" t="str">
        <f>IF(M1301&lt;NORMA!$P$7,"NO CUMPLE","CUMPLE")</f>
        <v>NO CUMPLE</v>
      </c>
      <c r="Q1301" s="51" t="str">
        <f>IF(E1301&gt;NORMA!$P$8,"NO CUMPLE","CUMPLE")</f>
        <v>NO CUMPLE</v>
      </c>
      <c r="R1301" s="51" t="str">
        <f>IF(F1301&gt;NORMA!$P$9,"NO CUMPLE","CUMPLE")</f>
        <v>NO CUMPLE</v>
      </c>
      <c r="S1301" s="51" t="str">
        <f>IF(K1301&gt;NORMA!$P$10,"NO CUMPLE","CUMPLE")</f>
        <v>NO CUMPLE</v>
      </c>
      <c r="T1301" s="51" t="str">
        <f>IF(J1301&gt;NORMA!$P$11,"NO CUMPLE","CUMPLE")</f>
        <v>CUMPLE</v>
      </c>
      <c r="U1301" s="51" t="str">
        <f>IF(G1301&gt;NORMA!$P$12,"NO CUMPLE","CUMPLE")</f>
        <v>NO CUMPLE</v>
      </c>
      <c r="V1301" s="51" t="str">
        <f>IF(H1301&gt;NORMA!$P$13,"NO CUMPLE","CUMPLE")</f>
        <v>NO CUMPLE</v>
      </c>
      <c r="W1301" s="51" t="str">
        <f>IF(O1301&gt;NORMA!$P$14,"NO CUMPLE","CUMPLE")</f>
        <v>NO CUMPLE</v>
      </c>
      <c r="X1301" s="51" t="str">
        <f>IF(AND(N1301&gt;=NORMA!$Q$4, N1301&lt;=NORMA!$R$4),"CUMPLE","NO CUMPLE")</f>
        <v>CUMPLE</v>
      </c>
      <c r="Y1301" s="51" t="str">
        <f>IF(I1301&gt;NORMA!$P$16,"NO CUMPLE","CUMPLE")</f>
        <v>NO CUMPLE</v>
      </c>
      <c r="Z1301" s="51" t="str">
        <f>IF($M1301&lt;NORMA!$P$23,"NO CUMPLE","CUMPLE")</f>
        <v>CUMPLE</v>
      </c>
      <c r="AA1301" s="51" t="str">
        <f>IF($E1301&gt;NORMA!$P$24,"NO CUMPLE","CUMPLE")</f>
        <v>NO CUMPLE</v>
      </c>
      <c r="AB1301" s="51" t="str">
        <f>IF($F1301&gt;NORMA!$P$25,"NO CUMPLE","CUMPLE")</f>
        <v>NO CUMPLE</v>
      </c>
      <c r="AC1301" s="51" t="str">
        <f>IF($K1301&gt;NORMA!$P$26,"NO CUMPLE","CUMPLE")</f>
        <v>NO CUMPLE</v>
      </c>
      <c r="AD1301" s="51" t="str">
        <f>IF($J1301&gt;NORMA!$P$27,"NO CUMPLE","CUMPLE")</f>
        <v>NO CUMPLE</v>
      </c>
      <c r="AE1301" s="51" t="str">
        <f>IF($G1301&gt;NORMA!$P$28,"NO CUMPLE","CUMPLE")</f>
        <v>NO CUMPLE</v>
      </c>
      <c r="AF1301" s="51" t="str">
        <f>IF($H1301&gt;NORMA!$P$29,"NO CUMPLE","CUMPLE")</f>
        <v>NO CUMPLE</v>
      </c>
      <c r="AG1301" s="51" t="str">
        <f>IF($O1301&gt;NORMA!$P$30,"NO CUMPLE","CUMPLE")</f>
        <v>NO CUMPLE</v>
      </c>
      <c r="AH1301" s="51" t="str">
        <f>IF(AND($N1301&gt;=NORMA!$R$18, $N1301&lt;=NORMA!$S$18),"CUMPLE","NO CUMPLE")</f>
        <v>CUMPLE</v>
      </c>
      <c r="AI1301" s="51" t="str">
        <f>IF($I1301&gt;NORMA!$P$32,"NO CUMPLE","CUMPLE")</f>
        <v>NO CUMPLE</v>
      </c>
    </row>
    <row r="1302" spans="1:35" ht="14.25" customHeight="1" x14ac:dyDescent="0.35">
      <c r="A1302" s="256" t="s">
        <v>122</v>
      </c>
      <c r="B1302" s="217" t="s">
        <v>123</v>
      </c>
      <c r="C1302" s="215">
        <v>43145</v>
      </c>
      <c r="D1302" s="251">
        <v>0.25</v>
      </c>
      <c r="E1302" s="246">
        <v>320</v>
      </c>
      <c r="F1302" s="246">
        <v>476</v>
      </c>
      <c r="G1302" s="246">
        <v>810</v>
      </c>
      <c r="H1302" s="246">
        <v>750</v>
      </c>
      <c r="I1302" s="247">
        <v>6</v>
      </c>
      <c r="J1302" s="248">
        <v>8.6219999999999999</v>
      </c>
      <c r="K1302" s="247">
        <v>84.9</v>
      </c>
      <c r="L1302" s="242">
        <v>4.1577999999999999</v>
      </c>
      <c r="M1302" s="249">
        <v>0.96</v>
      </c>
      <c r="N1302" s="249">
        <v>7.08</v>
      </c>
      <c r="O1302" s="250">
        <v>2000000</v>
      </c>
      <c r="P1302" s="51" t="str">
        <f>IF(M1302&lt;NORMA!$P$7,"NO CUMPLE","CUMPLE")</f>
        <v>CUMPLE</v>
      </c>
      <c r="Q1302" s="51" t="str">
        <f>IF(E1302&gt;NORMA!$P$8,"NO CUMPLE","CUMPLE")</f>
        <v>NO CUMPLE</v>
      </c>
      <c r="R1302" s="51" t="str">
        <f>IF(F1302&gt;NORMA!$P$9,"NO CUMPLE","CUMPLE")</f>
        <v>CUMPLE</v>
      </c>
      <c r="S1302" s="51" t="str">
        <f>IF(K1302&gt;NORMA!$P$10,"NO CUMPLE","CUMPLE")</f>
        <v>NO CUMPLE</v>
      </c>
      <c r="T1302" s="51" t="str">
        <f>IF(J1302&gt;NORMA!$P$11,"NO CUMPLE","CUMPLE")</f>
        <v>NO CUMPLE</v>
      </c>
      <c r="U1302" s="51" t="str">
        <f>IF(G1302&gt;NORMA!$P$12,"NO CUMPLE","CUMPLE")</f>
        <v>NO CUMPLE</v>
      </c>
      <c r="V1302" s="51" t="str">
        <f>IF(H1302&gt;NORMA!$P$13,"NO CUMPLE","CUMPLE")</f>
        <v>NO CUMPLE</v>
      </c>
      <c r="W1302" s="51" t="str">
        <f>IF(O1302&gt;NORMA!$P$14,"NO CUMPLE","CUMPLE")</f>
        <v>NO CUMPLE</v>
      </c>
      <c r="X1302" s="51" t="str">
        <f>IF(AND(N1302&gt;=NORMA!$Q$4, N1302&lt;=NORMA!$R$4),"CUMPLE","NO CUMPLE")</f>
        <v>CUMPLE</v>
      </c>
      <c r="Y1302" s="51" t="str">
        <f>IF(I1302&gt;NORMA!$P$16,"NO CUMPLE","CUMPLE")</f>
        <v>NO CUMPLE</v>
      </c>
      <c r="Z1302" s="51" t="str">
        <f>IF($M1302&lt;NORMA!$P$23,"NO CUMPLE","CUMPLE")</f>
        <v>CUMPLE</v>
      </c>
      <c r="AA1302" s="51" t="str">
        <f>IF($E1302&gt;NORMA!$P$24,"NO CUMPLE","CUMPLE")</f>
        <v>NO CUMPLE</v>
      </c>
      <c r="AB1302" s="51" t="str">
        <f>IF($F1302&gt;NORMA!$P$25,"NO CUMPLE","CUMPLE")</f>
        <v>NO CUMPLE</v>
      </c>
      <c r="AC1302" s="51" t="str">
        <f>IF($K1302&gt;NORMA!$P$26,"NO CUMPLE","CUMPLE")</f>
        <v>NO CUMPLE</v>
      </c>
      <c r="AD1302" s="51" t="str">
        <f>IF($J1302&gt;NORMA!$P$27,"NO CUMPLE","CUMPLE")</f>
        <v>NO CUMPLE</v>
      </c>
      <c r="AE1302" s="51" t="str">
        <f>IF($G1302&gt;NORMA!$P$28,"NO CUMPLE","CUMPLE")</f>
        <v>NO CUMPLE</v>
      </c>
      <c r="AF1302" s="51" t="str">
        <f>IF($H1302&gt;NORMA!$P$29,"NO CUMPLE","CUMPLE")</f>
        <v>NO CUMPLE</v>
      </c>
      <c r="AG1302" s="51" t="str">
        <f>IF($O1302&gt;NORMA!$P$30,"NO CUMPLE","CUMPLE")</f>
        <v>NO CUMPLE</v>
      </c>
      <c r="AH1302" s="51" t="str">
        <f>IF(AND($N1302&gt;=NORMA!$R$18, $N1302&lt;=NORMA!$S$18),"CUMPLE","NO CUMPLE")</f>
        <v>CUMPLE</v>
      </c>
      <c r="AI1302" s="51" t="str">
        <f>IF($I1302&gt;NORMA!$P$32,"NO CUMPLE","CUMPLE")</f>
        <v>NO CUMPLE</v>
      </c>
    </row>
    <row r="1303" spans="1:35" ht="14.25" customHeight="1" x14ac:dyDescent="0.35">
      <c r="A1303" s="256" t="s">
        <v>124</v>
      </c>
      <c r="B1303" s="217" t="s">
        <v>123</v>
      </c>
      <c r="C1303" s="215">
        <v>43151</v>
      </c>
      <c r="D1303" s="251">
        <v>0.33333333333333331</v>
      </c>
      <c r="E1303" s="246">
        <v>188</v>
      </c>
      <c r="F1303" s="246">
        <v>765</v>
      </c>
      <c r="G1303" s="246">
        <v>273</v>
      </c>
      <c r="H1303" s="246">
        <v>61</v>
      </c>
      <c r="I1303" s="247">
        <v>7.32</v>
      </c>
      <c r="J1303" s="248">
        <v>7.47</v>
      </c>
      <c r="K1303" s="247">
        <v>66.5</v>
      </c>
      <c r="L1303" s="242">
        <v>2.5878000000000001</v>
      </c>
      <c r="M1303" s="249">
        <v>0.43</v>
      </c>
      <c r="N1303" s="249">
        <v>7.94</v>
      </c>
      <c r="O1303" s="250">
        <v>17000000</v>
      </c>
      <c r="P1303" s="51" t="str">
        <f>IF(M1303&lt;NORMA!$P$7,"NO CUMPLE","CUMPLE")</f>
        <v>NO CUMPLE</v>
      </c>
      <c r="Q1303" s="51" t="str">
        <f>IF(E1303&gt;NORMA!$P$8,"NO CUMPLE","CUMPLE")</f>
        <v>CUMPLE</v>
      </c>
      <c r="R1303" s="51" t="str">
        <f>IF(F1303&gt;NORMA!$P$9,"NO CUMPLE","CUMPLE")</f>
        <v>NO CUMPLE</v>
      </c>
      <c r="S1303" s="51" t="str">
        <f>IF(K1303&gt;NORMA!$P$10,"NO CUMPLE","CUMPLE")</f>
        <v>NO CUMPLE</v>
      </c>
      <c r="T1303" s="51" t="str">
        <f>IF(J1303&gt;NORMA!$P$11,"NO CUMPLE","CUMPLE")</f>
        <v>CUMPLE</v>
      </c>
      <c r="U1303" s="51" t="str">
        <f>IF(G1303&gt;NORMA!$P$12,"NO CUMPLE","CUMPLE")</f>
        <v>CUMPLE</v>
      </c>
      <c r="V1303" s="51" t="str">
        <f>IF(H1303&gt;NORMA!$P$13,"NO CUMPLE","CUMPLE")</f>
        <v>NO CUMPLE</v>
      </c>
      <c r="W1303" s="51" t="str">
        <f>IF(O1303&gt;NORMA!$P$14,"NO CUMPLE","CUMPLE")</f>
        <v>NO CUMPLE</v>
      </c>
      <c r="X1303" s="51" t="str">
        <f>IF(AND(N1303&gt;=NORMA!$Q$4, N1303&lt;=NORMA!$R$4),"CUMPLE","NO CUMPLE")</f>
        <v>CUMPLE</v>
      </c>
      <c r="Y1303" s="51" t="str">
        <f>IF(I1303&gt;NORMA!$P$16,"NO CUMPLE","CUMPLE")</f>
        <v>NO CUMPLE</v>
      </c>
      <c r="Z1303" s="51" t="str">
        <f>IF($M1303&lt;NORMA!$P$23,"NO CUMPLE","CUMPLE")</f>
        <v>CUMPLE</v>
      </c>
      <c r="AA1303" s="51" t="str">
        <f>IF($E1303&gt;NORMA!$P$24,"NO CUMPLE","CUMPLE")</f>
        <v>NO CUMPLE</v>
      </c>
      <c r="AB1303" s="51" t="str">
        <f>IF($F1303&gt;NORMA!$P$25,"NO CUMPLE","CUMPLE")</f>
        <v>NO CUMPLE</v>
      </c>
      <c r="AC1303" s="51" t="str">
        <f>IF($K1303&gt;NORMA!$P$26,"NO CUMPLE","CUMPLE")</f>
        <v>NO CUMPLE</v>
      </c>
      <c r="AD1303" s="51" t="str">
        <f>IF($J1303&gt;NORMA!$P$27,"NO CUMPLE","CUMPLE")</f>
        <v>NO CUMPLE</v>
      </c>
      <c r="AE1303" s="51" t="str">
        <f>IF($G1303&gt;NORMA!$P$28,"NO CUMPLE","CUMPLE")</f>
        <v>NO CUMPLE</v>
      </c>
      <c r="AF1303" s="51" t="str">
        <f>IF($H1303&gt;NORMA!$P$29,"NO CUMPLE","CUMPLE")</f>
        <v>NO CUMPLE</v>
      </c>
      <c r="AG1303" s="51" t="str">
        <f>IF($O1303&gt;NORMA!$P$30,"NO CUMPLE","CUMPLE")</f>
        <v>NO CUMPLE</v>
      </c>
      <c r="AH1303" s="51" t="str">
        <f>IF(AND($N1303&gt;=NORMA!$R$18, $N1303&lt;=NORMA!$S$18),"CUMPLE","NO CUMPLE")</f>
        <v>CUMPLE</v>
      </c>
      <c r="AI1303" s="51" t="str">
        <f>IF($I1303&gt;NORMA!$P$32,"NO CUMPLE","CUMPLE")</f>
        <v>NO CUMPLE</v>
      </c>
    </row>
    <row r="1304" spans="1:35" ht="14.25" customHeight="1" x14ac:dyDescent="0.35">
      <c r="A1304" s="256" t="s">
        <v>125</v>
      </c>
      <c r="B1304" s="217" t="s">
        <v>123</v>
      </c>
      <c r="C1304" s="215">
        <v>43152</v>
      </c>
      <c r="D1304" s="251">
        <v>0.25</v>
      </c>
      <c r="E1304" s="246">
        <v>220</v>
      </c>
      <c r="F1304" s="246">
        <v>377</v>
      </c>
      <c r="G1304" s="246">
        <v>156</v>
      </c>
      <c r="H1304" s="246">
        <v>82</v>
      </c>
      <c r="I1304" s="247">
        <v>8.51</v>
      </c>
      <c r="J1304" s="248">
        <v>6.1150000000000002</v>
      </c>
      <c r="K1304" s="247">
        <v>57.8</v>
      </c>
      <c r="L1304" s="242">
        <v>2.4154</v>
      </c>
      <c r="M1304" s="249">
        <v>0.42</v>
      </c>
      <c r="N1304" s="249">
        <v>7.64</v>
      </c>
      <c r="O1304" s="250">
        <v>15000000</v>
      </c>
      <c r="P1304" s="51" t="str">
        <f>IF(M1304&lt;NORMA!$P$7,"NO CUMPLE","CUMPLE")</f>
        <v>NO CUMPLE</v>
      </c>
      <c r="Q1304" s="51" t="str">
        <f>IF(E1304&gt;NORMA!$P$8,"NO CUMPLE","CUMPLE")</f>
        <v>CUMPLE</v>
      </c>
      <c r="R1304" s="51" t="str">
        <f>IF(F1304&gt;NORMA!$P$9,"NO CUMPLE","CUMPLE")</f>
        <v>CUMPLE</v>
      </c>
      <c r="S1304" s="51" t="str">
        <f>IF(K1304&gt;NORMA!$P$10,"NO CUMPLE","CUMPLE")</f>
        <v>NO CUMPLE</v>
      </c>
      <c r="T1304" s="51" t="str">
        <f>IF(J1304&gt;NORMA!$P$11,"NO CUMPLE","CUMPLE")</f>
        <v>CUMPLE</v>
      </c>
      <c r="U1304" s="51" t="str">
        <f>IF(G1304&gt;NORMA!$P$12,"NO CUMPLE","CUMPLE")</f>
        <v>CUMPLE</v>
      </c>
      <c r="V1304" s="51" t="str">
        <f>IF(H1304&gt;NORMA!$P$13,"NO CUMPLE","CUMPLE")</f>
        <v>NO CUMPLE</v>
      </c>
      <c r="W1304" s="51" t="str">
        <f>IF(O1304&gt;NORMA!$P$14,"NO CUMPLE","CUMPLE")</f>
        <v>NO CUMPLE</v>
      </c>
      <c r="X1304" s="51" t="str">
        <f>IF(AND(N1304&gt;=NORMA!$Q$4, N1304&lt;=NORMA!$R$4),"CUMPLE","NO CUMPLE")</f>
        <v>CUMPLE</v>
      </c>
      <c r="Y1304" s="51" t="str">
        <f>IF(I1304&gt;NORMA!$P$16,"NO CUMPLE","CUMPLE")</f>
        <v>NO CUMPLE</v>
      </c>
      <c r="Z1304" s="51" t="str">
        <f>IF($M1304&lt;NORMA!$P$23,"NO CUMPLE","CUMPLE")</f>
        <v>CUMPLE</v>
      </c>
      <c r="AA1304" s="51" t="str">
        <f>IF($E1304&gt;NORMA!$P$24,"NO CUMPLE","CUMPLE")</f>
        <v>NO CUMPLE</v>
      </c>
      <c r="AB1304" s="51" t="str">
        <f>IF($F1304&gt;NORMA!$P$25,"NO CUMPLE","CUMPLE")</f>
        <v>NO CUMPLE</v>
      </c>
      <c r="AC1304" s="51" t="str">
        <f>IF($K1304&gt;NORMA!$P$26,"NO CUMPLE","CUMPLE")</f>
        <v>NO CUMPLE</v>
      </c>
      <c r="AD1304" s="51" t="str">
        <f>IF($J1304&gt;NORMA!$P$27,"NO CUMPLE","CUMPLE")</f>
        <v>NO CUMPLE</v>
      </c>
      <c r="AE1304" s="51" t="str">
        <f>IF($G1304&gt;NORMA!$P$28,"NO CUMPLE","CUMPLE")</f>
        <v>NO CUMPLE</v>
      </c>
      <c r="AF1304" s="51" t="str">
        <f>IF($H1304&gt;NORMA!$P$29,"NO CUMPLE","CUMPLE")</f>
        <v>NO CUMPLE</v>
      </c>
      <c r="AG1304" s="51" t="str">
        <f>IF($O1304&gt;NORMA!$P$30,"NO CUMPLE","CUMPLE")</f>
        <v>NO CUMPLE</v>
      </c>
      <c r="AH1304" s="51" t="str">
        <f>IF(AND($N1304&gt;=NORMA!$R$18, $N1304&lt;=NORMA!$S$18),"CUMPLE","NO CUMPLE")</f>
        <v>CUMPLE</v>
      </c>
      <c r="AI1304" s="51" t="str">
        <f>IF($I1304&gt;NORMA!$P$32,"NO CUMPLE","CUMPLE")</f>
        <v>NO CUMPLE</v>
      </c>
    </row>
    <row r="1305" spans="1:35" ht="14.25" customHeight="1" x14ac:dyDescent="0.35">
      <c r="A1305" s="256" t="s">
        <v>122</v>
      </c>
      <c r="B1305" s="217" t="s">
        <v>123</v>
      </c>
      <c r="C1305" s="215">
        <v>43152</v>
      </c>
      <c r="D1305" s="251">
        <v>0.41666666666666669</v>
      </c>
      <c r="E1305" s="246">
        <v>56.6</v>
      </c>
      <c r="F1305" s="246">
        <v>465</v>
      </c>
      <c r="G1305" s="246">
        <v>212</v>
      </c>
      <c r="H1305" s="246">
        <v>90</v>
      </c>
      <c r="I1305" s="247">
        <v>11.79</v>
      </c>
      <c r="J1305" s="248">
        <v>7.0570000000000004</v>
      </c>
      <c r="K1305" s="247">
        <v>66</v>
      </c>
      <c r="L1305" s="242">
        <v>3.0289999999999999</v>
      </c>
      <c r="M1305" s="249">
        <v>0.49</v>
      </c>
      <c r="N1305" s="249">
        <v>7.52</v>
      </c>
      <c r="O1305" s="250">
        <v>21000000</v>
      </c>
      <c r="P1305" s="51" t="str">
        <f>IF(M1305&lt;NORMA!$P$7,"NO CUMPLE","CUMPLE")</f>
        <v>NO CUMPLE</v>
      </c>
      <c r="Q1305" s="51" t="str">
        <f>IF(E1305&gt;NORMA!$P$8,"NO CUMPLE","CUMPLE")</f>
        <v>CUMPLE</v>
      </c>
      <c r="R1305" s="51" t="str">
        <f>IF(F1305&gt;NORMA!$P$9,"NO CUMPLE","CUMPLE")</f>
        <v>CUMPLE</v>
      </c>
      <c r="S1305" s="51" t="str">
        <f>IF(K1305&gt;NORMA!$P$10,"NO CUMPLE","CUMPLE")</f>
        <v>NO CUMPLE</v>
      </c>
      <c r="T1305" s="51" t="str">
        <f>IF(J1305&gt;NORMA!$P$11,"NO CUMPLE","CUMPLE")</f>
        <v>CUMPLE</v>
      </c>
      <c r="U1305" s="51" t="str">
        <f>IF(G1305&gt;NORMA!$P$12,"NO CUMPLE","CUMPLE")</f>
        <v>CUMPLE</v>
      </c>
      <c r="V1305" s="51" t="str">
        <f>IF(H1305&gt;NORMA!$P$13,"NO CUMPLE","CUMPLE")</f>
        <v>NO CUMPLE</v>
      </c>
      <c r="W1305" s="51" t="str">
        <f>IF(O1305&gt;NORMA!$P$14,"NO CUMPLE","CUMPLE")</f>
        <v>NO CUMPLE</v>
      </c>
      <c r="X1305" s="51" t="str">
        <f>IF(AND(N1305&gt;=NORMA!$Q$4, N1305&lt;=NORMA!$R$4),"CUMPLE","NO CUMPLE")</f>
        <v>CUMPLE</v>
      </c>
      <c r="Y1305" s="51" t="str">
        <f>IF(I1305&gt;NORMA!$P$16,"NO CUMPLE","CUMPLE")</f>
        <v>NO CUMPLE</v>
      </c>
      <c r="Z1305" s="51" t="str">
        <f>IF($M1305&lt;NORMA!$P$23,"NO CUMPLE","CUMPLE")</f>
        <v>CUMPLE</v>
      </c>
      <c r="AA1305" s="51" t="str">
        <f>IF($E1305&gt;NORMA!$P$24,"NO CUMPLE","CUMPLE")</f>
        <v>NO CUMPLE</v>
      </c>
      <c r="AB1305" s="51" t="str">
        <f>IF($F1305&gt;NORMA!$P$25,"NO CUMPLE","CUMPLE")</f>
        <v>NO CUMPLE</v>
      </c>
      <c r="AC1305" s="51" t="str">
        <f>IF($K1305&gt;NORMA!$P$26,"NO CUMPLE","CUMPLE")</f>
        <v>NO CUMPLE</v>
      </c>
      <c r="AD1305" s="51" t="str">
        <f>IF($J1305&gt;NORMA!$P$27,"NO CUMPLE","CUMPLE")</f>
        <v>NO CUMPLE</v>
      </c>
      <c r="AE1305" s="51" t="str">
        <f>IF($G1305&gt;NORMA!$P$28,"NO CUMPLE","CUMPLE")</f>
        <v>NO CUMPLE</v>
      </c>
      <c r="AF1305" s="51" t="str">
        <f>IF($H1305&gt;NORMA!$P$29,"NO CUMPLE","CUMPLE")</f>
        <v>NO CUMPLE</v>
      </c>
      <c r="AG1305" s="51" t="str">
        <f>IF($O1305&gt;NORMA!$P$30,"NO CUMPLE","CUMPLE")</f>
        <v>NO CUMPLE</v>
      </c>
      <c r="AH1305" s="51" t="str">
        <f>IF(AND($N1305&gt;=NORMA!$R$18, $N1305&lt;=NORMA!$S$18),"CUMPLE","NO CUMPLE")</f>
        <v>CUMPLE</v>
      </c>
      <c r="AI1305" s="51" t="str">
        <f>IF($I1305&gt;NORMA!$P$32,"NO CUMPLE","CUMPLE")</f>
        <v>NO CUMPLE</v>
      </c>
    </row>
    <row r="1306" spans="1:35" ht="14.25" customHeight="1" x14ac:dyDescent="0.35">
      <c r="A1306" s="256" t="s">
        <v>121</v>
      </c>
      <c r="B1306" s="272" t="s">
        <v>123</v>
      </c>
      <c r="C1306" s="215">
        <v>43153</v>
      </c>
      <c r="D1306" s="251">
        <v>0.41666666666666669</v>
      </c>
      <c r="E1306" s="246">
        <v>101</v>
      </c>
      <c r="F1306" s="246">
        <v>116</v>
      </c>
      <c r="G1306" s="246">
        <v>80</v>
      </c>
      <c r="H1306" s="246">
        <v>22</v>
      </c>
      <c r="I1306" s="247">
        <v>5.07</v>
      </c>
      <c r="J1306" s="248">
        <v>4.05</v>
      </c>
      <c r="K1306" s="247">
        <v>43.7</v>
      </c>
      <c r="L1306" s="242">
        <v>1.0504200000000001</v>
      </c>
      <c r="M1306" s="249">
        <v>0.42</v>
      </c>
      <c r="N1306" s="249">
        <v>7.75</v>
      </c>
      <c r="O1306" s="250">
        <v>35000000</v>
      </c>
      <c r="P1306" s="51" t="str">
        <f>IF(M1306&lt;NORMA!$P$7,"NO CUMPLE","CUMPLE")</f>
        <v>NO CUMPLE</v>
      </c>
      <c r="Q1306" s="51" t="str">
        <f>IF(E1306&gt;NORMA!$P$8,"NO CUMPLE","CUMPLE")</f>
        <v>CUMPLE</v>
      </c>
      <c r="R1306" s="51" t="str">
        <f>IF(F1306&gt;NORMA!$P$9,"NO CUMPLE","CUMPLE")</f>
        <v>CUMPLE</v>
      </c>
      <c r="S1306" s="51" t="str">
        <f>IF(K1306&gt;NORMA!$P$10,"NO CUMPLE","CUMPLE")</f>
        <v>CUMPLE</v>
      </c>
      <c r="T1306" s="51" t="str">
        <f>IF(J1306&gt;NORMA!$P$11,"NO CUMPLE","CUMPLE")</f>
        <v>CUMPLE</v>
      </c>
      <c r="U1306" s="51" t="str">
        <f>IF(G1306&gt;NORMA!$P$12,"NO CUMPLE","CUMPLE")</f>
        <v>CUMPLE</v>
      </c>
      <c r="V1306" s="51" t="str">
        <f>IF(H1306&gt;NORMA!$P$13,"NO CUMPLE","CUMPLE")</f>
        <v>CUMPLE</v>
      </c>
      <c r="W1306" s="51" t="str">
        <f>IF(O1306&gt;NORMA!$P$14,"NO CUMPLE","CUMPLE")</f>
        <v>NO CUMPLE</v>
      </c>
      <c r="X1306" s="51" t="str">
        <f>IF(AND(N1306&gt;=NORMA!$Q$4, N1306&lt;=NORMA!$R$4),"CUMPLE","NO CUMPLE")</f>
        <v>CUMPLE</v>
      </c>
      <c r="Y1306" s="51" t="str">
        <f>IF(I1306&gt;NORMA!$P$16,"NO CUMPLE","CUMPLE")</f>
        <v>NO CUMPLE</v>
      </c>
      <c r="Z1306" s="51" t="str">
        <f>IF($M1306&lt;NORMA!$P$23,"NO CUMPLE","CUMPLE")</f>
        <v>CUMPLE</v>
      </c>
      <c r="AA1306" s="51" t="str">
        <f>IF($E1306&gt;NORMA!$P$24,"NO CUMPLE","CUMPLE")</f>
        <v>NO CUMPLE</v>
      </c>
      <c r="AB1306" s="51" t="str">
        <f>IF($F1306&gt;NORMA!$P$25,"NO CUMPLE","CUMPLE")</f>
        <v>NO CUMPLE</v>
      </c>
      <c r="AC1306" s="51" t="str">
        <f>IF($K1306&gt;NORMA!$P$26,"NO CUMPLE","CUMPLE")</f>
        <v>NO CUMPLE</v>
      </c>
      <c r="AD1306" s="51" t="str">
        <f>IF($J1306&gt;NORMA!$P$27,"NO CUMPLE","CUMPLE")</f>
        <v>NO CUMPLE</v>
      </c>
      <c r="AE1306" s="51" t="str">
        <f>IF($G1306&gt;NORMA!$P$28,"NO CUMPLE","CUMPLE")</f>
        <v>NO CUMPLE</v>
      </c>
      <c r="AF1306" s="51" t="str">
        <f>IF($H1306&gt;NORMA!$P$29,"NO CUMPLE","CUMPLE")</f>
        <v>NO CUMPLE</v>
      </c>
      <c r="AG1306" s="51" t="str">
        <f>IF($O1306&gt;NORMA!$P$30,"NO CUMPLE","CUMPLE")</f>
        <v>NO CUMPLE</v>
      </c>
      <c r="AH1306" s="51" t="str">
        <f>IF(AND($N1306&gt;=NORMA!$R$18, $N1306&lt;=NORMA!$S$18),"CUMPLE","NO CUMPLE")</f>
        <v>CUMPLE</v>
      </c>
      <c r="AI1306" s="51" t="str">
        <f>IF($I1306&gt;NORMA!$P$32,"NO CUMPLE","CUMPLE")</f>
        <v>NO CUMPLE</v>
      </c>
    </row>
    <row r="1307" spans="1:35" ht="14.25" customHeight="1" x14ac:dyDescent="0.35">
      <c r="A1307" s="256" t="s">
        <v>125</v>
      </c>
      <c r="B1307" s="217" t="s">
        <v>123</v>
      </c>
      <c r="C1307" s="215">
        <v>43158</v>
      </c>
      <c r="D1307" s="251">
        <v>0.33333333333333331</v>
      </c>
      <c r="E1307" s="246">
        <v>237</v>
      </c>
      <c r="F1307" s="246">
        <v>489</v>
      </c>
      <c r="G1307" s="246">
        <v>308</v>
      </c>
      <c r="H1307" s="246">
        <v>191</v>
      </c>
      <c r="I1307" s="247">
        <v>3.94</v>
      </c>
      <c r="J1307" s="248">
        <v>8.5619999999999994</v>
      </c>
      <c r="K1307" s="247">
        <v>70.7</v>
      </c>
      <c r="L1307" s="242">
        <v>2.6781999999999999</v>
      </c>
      <c r="M1307" s="249">
        <v>0.62</v>
      </c>
      <c r="N1307" s="249">
        <v>7.86</v>
      </c>
      <c r="O1307" s="250">
        <v>17000000</v>
      </c>
      <c r="P1307" s="51" t="str">
        <f>IF(M1307&lt;NORMA!$P$7,"NO CUMPLE","CUMPLE")</f>
        <v>CUMPLE</v>
      </c>
      <c r="Q1307" s="51" t="str">
        <f>IF(E1307&gt;NORMA!$P$8,"NO CUMPLE","CUMPLE")</f>
        <v>CUMPLE</v>
      </c>
      <c r="R1307" s="51" t="str">
        <f>IF(F1307&gt;NORMA!$P$9,"NO CUMPLE","CUMPLE")</f>
        <v>CUMPLE</v>
      </c>
      <c r="S1307" s="51" t="str">
        <f>IF(K1307&gt;NORMA!$P$10,"NO CUMPLE","CUMPLE")</f>
        <v>NO CUMPLE</v>
      </c>
      <c r="T1307" s="51" t="str">
        <f>IF(J1307&gt;NORMA!$P$11,"NO CUMPLE","CUMPLE")</f>
        <v>NO CUMPLE</v>
      </c>
      <c r="U1307" s="51" t="str">
        <f>IF(G1307&gt;NORMA!$P$12,"NO CUMPLE","CUMPLE")</f>
        <v>NO CUMPLE</v>
      </c>
      <c r="V1307" s="51" t="str">
        <f>IF(H1307&gt;NORMA!$P$13,"NO CUMPLE","CUMPLE")</f>
        <v>NO CUMPLE</v>
      </c>
      <c r="W1307" s="51" t="str">
        <f>IF(O1307&gt;NORMA!$P$14,"NO CUMPLE","CUMPLE")</f>
        <v>NO CUMPLE</v>
      </c>
      <c r="X1307" s="51" t="str">
        <f>IF(AND(N1307&gt;=NORMA!$Q$4, N1307&lt;=NORMA!$R$4),"CUMPLE","NO CUMPLE")</f>
        <v>CUMPLE</v>
      </c>
      <c r="Y1307" s="51" t="str">
        <f>IF(I1307&gt;NORMA!$P$16,"NO CUMPLE","CUMPLE")</f>
        <v>NO CUMPLE</v>
      </c>
      <c r="Z1307" s="51" t="str">
        <f>IF($M1307&lt;NORMA!$P$23,"NO CUMPLE","CUMPLE")</f>
        <v>CUMPLE</v>
      </c>
      <c r="AA1307" s="51" t="str">
        <f>IF($E1307&gt;NORMA!$P$24,"NO CUMPLE","CUMPLE")</f>
        <v>NO CUMPLE</v>
      </c>
      <c r="AB1307" s="51" t="str">
        <f>IF($F1307&gt;NORMA!$P$25,"NO CUMPLE","CUMPLE")</f>
        <v>NO CUMPLE</v>
      </c>
      <c r="AC1307" s="51" t="str">
        <f>IF($K1307&gt;NORMA!$P$26,"NO CUMPLE","CUMPLE")</f>
        <v>NO CUMPLE</v>
      </c>
      <c r="AD1307" s="51" t="str">
        <f>IF($J1307&gt;NORMA!$P$27,"NO CUMPLE","CUMPLE")</f>
        <v>NO CUMPLE</v>
      </c>
      <c r="AE1307" s="51" t="str">
        <f>IF($G1307&gt;NORMA!$P$28,"NO CUMPLE","CUMPLE")</f>
        <v>NO CUMPLE</v>
      </c>
      <c r="AF1307" s="51" t="str">
        <f>IF($H1307&gt;NORMA!$P$29,"NO CUMPLE","CUMPLE")</f>
        <v>NO CUMPLE</v>
      </c>
      <c r="AG1307" s="51" t="str">
        <f>IF($O1307&gt;NORMA!$P$30,"NO CUMPLE","CUMPLE")</f>
        <v>NO CUMPLE</v>
      </c>
      <c r="AH1307" s="51" t="str">
        <f>IF(AND($N1307&gt;=NORMA!$R$18, $N1307&lt;=NORMA!$S$18),"CUMPLE","NO CUMPLE")</f>
        <v>CUMPLE</v>
      </c>
      <c r="AI1307" s="51" t="str">
        <f>IF($I1307&gt;NORMA!$P$32,"NO CUMPLE","CUMPLE")</f>
        <v>NO CUMPLE</v>
      </c>
    </row>
    <row r="1308" spans="1:35" ht="14.25" customHeight="1" x14ac:dyDescent="0.35">
      <c r="A1308" s="256" t="s">
        <v>122</v>
      </c>
      <c r="B1308" s="217" t="s">
        <v>123</v>
      </c>
      <c r="C1308" s="215">
        <v>43158</v>
      </c>
      <c r="D1308" s="251">
        <v>0.5</v>
      </c>
      <c r="E1308" s="246">
        <v>277</v>
      </c>
      <c r="F1308" s="246">
        <v>548</v>
      </c>
      <c r="G1308" s="246">
        <v>316</v>
      </c>
      <c r="H1308" s="246">
        <v>95</v>
      </c>
      <c r="I1308" s="247">
        <v>9.67</v>
      </c>
      <c r="J1308" s="248">
        <v>11.922000000000001</v>
      </c>
      <c r="K1308" s="247">
        <v>74.5</v>
      </c>
      <c r="L1308" s="242">
        <v>3.7908000000000004</v>
      </c>
      <c r="M1308" s="249">
        <v>0.75</v>
      </c>
      <c r="N1308" s="249">
        <v>7.76</v>
      </c>
      <c r="O1308" s="250">
        <v>24000000</v>
      </c>
      <c r="P1308" s="51" t="str">
        <f>IF(M1308&lt;NORMA!$P$7,"NO CUMPLE","CUMPLE")</f>
        <v>CUMPLE</v>
      </c>
      <c r="Q1308" s="51" t="str">
        <f>IF(E1308&gt;NORMA!$P$8,"NO CUMPLE","CUMPLE")</f>
        <v>NO CUMPLE</v>
      </c>
      <c r="R1308" s="51" t="str">
        <f>IF(F1308&gt;NORMA!$P$9,"NO CUMPLE","CUMPLE")</f>
        <v>NO CUMPLE</v>
      </c>
      <c r="S1308" s="51" t="str">
        <f>IF(K1308&gt;NORMA!$P$10,"NO CUMPLE","CUMPLE")</f>
        <v>NO CUMPLE</v>
      </c>
      <c r="T1308" s="51" t="str">
        <f>IF(J1308&gt;NORMA!$P$11,"NO CUMPLE","CUMPLE")</f>
        <v>NO CUMPLE</v>
      </c>
      <c r="U1308" s="51" t="str">
        <f>IF(G1308&gt;NORMA!$P$12,"NO CUMPLE","CUMPLE")</f>
        <v>NO CUMPLE</v>
      </c>
      <c r="V1308" s="51" t="str">
        <f>IF(H1308&gt;NORMA!$P$13,"NO CUMPLE","CUMPLE")</f>
        <v>NO CUMPLE</v>
      </c>
      <c r="W1308" s="51" t="str">
        <f>IF(O1308&gt;NORMA!$P$14,"NO CUMPLE","CUMPLE")</f>
        <v>NO CUMPLE</v>
      </c>
      <c r="X1308" s="51" t="str">
        <f>IF(AND(N1308&gt;=NORMA!$Q$4, N1308&lt;=NORMA!$R$4),"CUMPLE","NO CUMPLE")</f>
        <v>CUMPLE</v>
      </c>
      <c r="Y1308" s="51" t="str">
        <f>IF(I1308&gt;NORMA!$P$16,"NO CUMPLE","CUMPLE")</f>
        <v>NO CUMPLE</v>
      </c>
      <c r="Z1308" s="51" t="str">
        <f>IF($M1308&lt;NORMA!$P$23,"NO CUMPLE","CUMPLE")</f>
        <v>CUMPLE</v>
      </c>
      <c r="AA1308" s="51" t="str">
        <f>IF($E1308&gt;NORMA!$P$24,"NO CUMPLE","CUMPLE")</f>
        <v>NO CUMPLE</v>
      </c>
      <c r="AB1308" s="51" t="str">
        <f>IF($F1308&gt;NORMA!$P$25,"NO CUMPLE","CUMPLE")</f>
        <v>NO CUMPLE</v>
      </c>
      <c r="AC1308" s="51" t="str">
        <f>IF($K1308&gt;NORMA!$P$26,"NO CUMPLE","CUMPLE")</f>
        <v>NO CUMPLE</v>
      </c>
      <c r="AD1308" s="51" t="str">
        <f>IF($J1308&gt;NORMA!$P$27,"NO CUMPLE","CUMPLE")</f>
        <v>NO CUMPLE</v>
      </c>
      <c r="AE1308" s="51" t="str">
        <f>IF($G1308&gt;NORMA!$P$28,"NO CUMPLE","CUMPLE")</f>
        <v>NO CUMPLE</v>
      </c>
      <c r="AF1308" s="51" t="str">
        <f>IF($H1308&gt;NORMA!$P$29,"NO CUMPLE","CUMPLE")</f>
        <v>NO CUMPLE</v>
      </c>
      <c r="AG1308" s="51" t="str">
        <f>IF($O1308&gt;NORMA!$P$30,"NO CUMPLE","CUMPLE")</f>
        <v>NO CUMPLE</v>
      </c>
      <c r="AH1308" s="51" t="str">
        <f>IF(AND($N1308&gt;=NORMA!$R$18, $N1308&lt;=NORMA!$S$18),"CUMPLE","NO CUMPLE")</f>
        <v>CUMPLE</v>
      </c>
      <c r="AI1308" s="51" t="str">
        <f>IF($I1308&gt;NORMA!$P$32,"NO CUMPLE","CUMPLE")</f>
        <v>NO CUMPLE</v>
      </c>
    </row>
    <row r="1309" spans="1:35" ht="14.25" customHeight="1" x14ac:dyDescent="0.35">
      <c r="A1309" s="256" t="s">
        <v>124</v>
      </c>
      <c r="B1309" s="217" t="s">
        <v>123</v>
      </c>
      <c r="C1309" s="215">
        <v>43158</v>
      </c>
      <c r="D1309" s="251">
        <v>0.58333333333333337</v>
      </c>
      <c r="E1309" s="246">
        <v>291</v>
      </c>
      <c r="F1309" s="246">
        <v>650</v>
      </c>
      <c r="G1309" s="246">
        <v>380</v>
      </c>
      <c r="H1309" s="246">
        <v>244</v>
      </c>
      <c r="I1309" s="247">
        <v>2.42</v>
      </c>
      <c r="J1309" s="248">
        <v>11.972</v>
      </c>
      <c r="K1309" s="247">
        <v>74.099999999999994</v>
      </c>
      <c r="L1309" s="242">
        <v>3.4161999999999999</v>
      </c>
      <c r="M1309" s="249">
        <v>0.57999999999999996</v>
      </c>
      <c r="N1309" s="249">
        <v>7.97</v>
      </c>
      <c r="O1309" s="250">
        <v>35000000</v>
      </c>
      <c r="P1309" s="51" t="str">
        <f>IF(M1309&lt;NORMA!$P$7,"NO CUMPLE","CUMPLE")</f>
        <v>CUMPLE</v>
      </c>
      <c r="Q1309" s="51" t="str">
        <f>IF(E1309&gt;NORMA!$P$8,"NO CUMPLE","CUMPLE")</f>
        <v>NO CUMPLE</v>
      </c>
      <c r="R1309" s="51" t="str">
        <f>IF(F1309&gt;NORMA!$P$9,"NO CUMPLE","CUMPLE")</f>
        <v>NO CUMPLE</v>
      </c>
      <c r="S1309" s="51" t="str">
        <f>IF(K1309&gt;NORMA!$P$10,"NO CUMPLE","CUMPLE")</f>
        <v>NO CUMPLE</v>
      </c>
      <c r="T1309" s="51" t="str">
        <f>IF(J1309&gt;NORMA!$P$11,"NO CUMPLE","CUMPLE")</f>
        <v>NO CUMPLE</v>
      </c>
      <c r="U1309" s="51" t="str">
        <f>IF(G1309&gt;NORMA!$P$12,"NO CUMPLE","CUMPLE")</f>
        <v>NO CUMPLE</v>
      </c>
      <c r="V1309" s="51" t="str">
        <f>IF(H1309&gt;NORMA!$P$13,"NO CUMPLE","CUMPLE")</f>
        <v>NO CUMPLE</v>
      </c>
      <c r="W1309" s="51" t="str">
        <f>IF(O1309&gt;NORMA!$P$14,"NO CUMPLE","CUMPLE")</f>
        <v>NO CUMPLE</v>
      </c>
      <c r="X1309" s="51" t="str">
        <f>IF(AND(N1309&gt;=NORMA!$Q$4, N1309&lt;=NORMA!$R$4),"CUMPLE","NO CUMPLE")</f>
        <v>CUMPLE</v>
      </c>
      <c r="Y1309" s="51" t="str">
        <f>IF(I1309&gt;NORMA!$P$16,"NO CUMPLE","CUMPLE")</f>
        <v>CUMPLE</v>
      </c>
      <c r="Z1309" s="51" t="str">
        <f>IF($M1309&lt;NORMA!$P$23,"NO CUMPLE","CUMPLE")</f>
        <v>CUMPLE</v>
      </c>
      <c r="AA1309" s="51" t="str">
        <f>IF($E1309&gt;NORMA!$P$24,"NO CUMPLE","CUMPLE")</f>
        <v>NO CUMPLE</v>
      </c>
      <c r="AB1309" s="51" t="str">
        <f>IF($F1309&gt;NORMA!$P$25,"NO CUMPLE","CUMPLE")</f>
        <v>NO CUMPLE</v>
      </c>
      <c r="AC1309" s="51" t="str">
        <f>IF($K1309&gt;NORMA!$P$26,"NO CUMPLE","CUMPLE")</f>
        <v>NO CUMPLE</v>
      </c>
      <c r="AD1309" s="51" t="str">
        <f>IF($J1309&gt;NORMA!$P$27,"NO CUMPLE","CUMPLE")</f>
        <v>NO CUMPLE</v>
      </c>
      <c r="AE1309" s="51" t="str">
        <f>IF($G1309&gt;NORMA!$P$28,"NO CUMPLE","CUMPLE")</f>
        <v>NO CUMPLE</v>
      </c>
      <c r="AF1309" s="51" t="str">
        <f>IF($H1309&gt;NORMA!$P$29,"NO CUMPLE","CUMPLE")</f>
        <v>NO CUMPLE</v>
      </c>
      <c r="AG1309" s="51" t="str">
        <f>IF($O1309&gt;NORMA!$P$30,"NO CUMPLE","CUMPLE")</f>
        <v>NO CUMPLE</v>
      </c>
      <c r="AH1309" s="51" t="str">
        <f>IF(AND($N1309&gt;=NORMA!$R$18, $N1309&lt;=NORMA!$S$18),"CUMPLE","NO CUMPLE")</f>
        <v>CUMPLE</v>
      </c>
      <c r="AI1309" s="51" t="str">
        <f>IF($I1309&gt;NORMA!$P$32,"NO CUMPLE","CUMPLE")</f>
        <v>NO CUMPLE</v>
      </c>
    </row>
    <row r="1310" spans="1:35" ht="14.25" customHeight="1" x14ac:dyDescent="0.35">
      <c r="A1310" s="256" t="s">
        <v>121</v>
      </c>
      <c r="B1310" s="272" t="s">
        <v>123</v>
      </c>
      <c r="C1310" s="215">
        <v>43164</v>
      </c>
      <c r="D1310" s="251">
        <v>0.66666666666666663</v>
      </c>
      <c r="E1310" s="246">
        <v>52.2</v>
      </c>
      <c r="F1310" s="246">
        <v>169</v>
      </c>
      <c r="G1310" s="246">
        <v>104</v>
      </c>
      <c r="H1310" s="246">
        <v>68</v>
      </c>
      <c r="I1310" s="247">
        <v>2.34</v>
      </c>
      <c r="J1310" s="248">
        <v>3.2210000000000001</v>
      </c>
      <c r="K1310" s="247">
        <v>27.9</v>
      </c>
      <c r="L1310" s="242">
        <v>1.4045999999999998</v>
      </c>
      <c r="M1310" s="249">
        <v>0.92</v>
      </c>
      <c r="N1310" s="249">
        <v>7.71</v>
      </c>
      <c r="O1310" s="250">
        <v>7000000</v>
      </c>
      <c r="P1310" s="51" t="str">
        <f>IF(M1310&lt;NORMA!$P$7,"NO CUMPLE","CUMPLE")</f>
        <v>CUMPLE</v>
      </c>
      <c r="Q1310" s="51" t="str">
        <f>IF(E1310&gt;NORMA!$P$8,"NO CUMPLE","CUMPLE")</f>
        <v>CUMPLE</v>
      </c>
      <c r="R1310" s="51" t="str">
        <f>IF(F1310&gt;NORMA!$P$9,"NO CUMPLE","CUMPLE")</f>
        <v>CUMPLE</v>
      </c>
      <c r="S1310" s="51" t="str">
        <f>IF(K1310&gt;NORMA!$P$10,"NO CUMPLE","CUMPLE")</f>
        <v>CUMPLE</v>
      </c>
      <c r="T1310" s="51" t="str">
        <f>IF(J1310&gt;NORMA!$P$11,"NO CUMPLE","CUMPLE")</f>
        <v>CUMPLE</v>
      </c>
      <c r="U1310" s="51" t="str">
        <f>IF(G1310&gt;NORMA!$P$12,"NO CUMPLE","CUMPLE")</f>
        <v>CUMPLE</v>
      </c>
      <c r="V1310" s="51" t="str">
        <f>IF(H1310&gt;NORMA!$P$13,"NO CUMPLE","CUMPLE")</f>
        <v>NO CUMPLE</v>
      </c>
      <c r="W1310" s="51" t="str">
        <f>IF(O1310&gt;NORMA!$P$14,"NO CUMPLE","CUMPLE")</f>
        <v>NO CUMPLE</v>
      </c>
      <c r="X1310" s="51" t="str">
        <f>IF(AND(N1310&gt;=NORMA!$Q$4, N1310&lt;=NORMA!$R$4),"CUMPLE","NO CUMPLE")</f>
        <v>CUMPLE</v>
      </c>
      <c r="Y1310" s="51" t="str">
        <f>IF(I1310&gt;NORMA!$P$16,"NO CUMPLE","CUMPLE")</f>
        <v>CUMPLE</v>
      </c>
      <c r="Z1310" s="51" t="str">
        <f>IF($M1310&lt;NORMA!$P$23,"NO CUMPLE","CUMPLE")</f>
        <v>CUMPLE</v>
      </c>
      <c r="AA1310" s="51" t="str">
        <f>IF($E1310&gt;NORMA!$P$24,"NO CUMPLE","CUMPLE")</f>
        <v>NO CUMPLE</v>
      </c>
      <c r="AB1310" s="51" t="str">
        <f>IF($F1310&gt;NORMA!$P$25,"NO CUMPLE","CUMPLE")</f>
        <v>NO CUMPLE</v>
      </c>
      <c r="AC1310" s="51" t="str">
        <f>IF($K1310&gt;NORMA!$P$26,"NO CUMPLE","CUMPLE")</f>
        <v>NO CUMPLE</v>
      </c>
      <c r="AD1310" s="51" t="str">
        <f>IF($J1310&gt;NORMA!$P$27,"NO CUMPLE","CUMPLE")</f>
        <v>NO CUMPLE</v>
      </c>
      <c r="AE1310" s="51" t="str">
        <f>IF($G1310&gt;NORMA!$P$28,"NO CUMPLE","CUMPLE")</f>
        <v>NO CUMPLE</v>
      </c>
      <c r="AF1310" s="51" t="str">
        <f>IF($H1310&gt;NORMA!$P$29,"NO CUMPLE","CUMPLE")</f>
        <v>NO CUMPLE</v>
      </c>
      <c r="AG1310" s="51" t="str">
        <f>IF($O1310&gt;NORMA!$P$30,"NO CUMPLE","CUMPLE")</f>
        <v>NO CUMPLE</v>
      </c>
      <c r="AH1310" s="51" t="str">
        <f>IF(AND($N1310&gt;=NORMA!$R$18, $N1310&lt;=NORMA!$S$18),"CUMPLE","NO CUMPLE")</f>
        <v>CUMPLE</v>
      </c>
      <c r="AI1310" s="51" t="str">
        <f>IF($I1310&gt;NORMA!$P$32,"NO CUMPLE","CUMPLE")</f>
        <v>NO CUMPLE</v>
      </c>
    </row>
    <row r="1311" spans="1:35" ht="14.25" customHeight="1" x14ac:dyDescent="0.35">
      <c r="A1311" s="256" t="s">
        <v>122</v>
      </c>
      <c r="B1311" s="217" t="s">
        <v>123</v>
      </c>
      <c r="C1311" s="215">
        <v>43164</v>
      </c>
      <c r="D1311" s="251">
        <v>0.33333333333333331</v>
      </c>
      <c r="E1311" s="246">
        <v>194</v>
      </c>
      <c r="F1311" s="246">
        <v>274</v>
      </c>
      <c r="G1311" s="246">
        <v>46.4</v>
      </c>
      <c r="H1311" s="246">
        <v>24</v>
      </c>
      <c r="I1311" s="247">
        <v>2.76</v>
      </c>
      <c r="J1311" s="248">
        <v>13.103999999999999</v>
      </c>
      <c r="K1311" s="247">
        <v>53.4</v>
      </c>
      <c r="L1311" s="242">
        <v>3.5988000000000002</v>
      </c>
      <c r="M1311" s="249">
        <v>0.92</v>
      </c>
      <c r="N1311" s="249">
        <v>7.92</v>
      </c>
      <c r="O1311" s="250">
        <v>4900000</v>
      </c>
      <c r="P1311" s="51" t="str">
        <f>IF(M1311&lt;NORMA!$P$7,"NO CUMPLE","CUMPLE")</f>
        <v>CUMPLE</v>
      </c>
      <c r="Q1311" s="51" t="str">
        <f>IF(E1311&gt;NORMA!$P$8,"NO CUMPLE","CUMPLE")</f>
        <v>CUMPLE</v>
      </c>
      <c r="R1311" s="51" t="str">
        <f>IF(F1311&gt;NORMA!$P$9,"NO CUMPLE","CUMPLE")</f>
        <v>CUMPLE</v>
      </c>
      <c r="S1311" s="51" t="str">
        <f>IF(K1311&gt;NORMA!$P$10,"NO CUMPLE","CUMPLE")</f>
        <v>NO CUMPLE</v>
      </c>
      <c r="T1311" s="51" t="str">
        <f>IF(J1311&gt;NORMA!$P$11,"NO CUMPLE","CUMPLE")</f>
        <v>NO CUMPLE</v>
      </c>
      <c r="U1311" s="51" t="str">
        <f>IF(G1311&gt;NORMA!$P$12,"NO CUMPLE","CUMPLE")</f>
        <v>CUMPLE</v>
      </c>
      <c r="V1311" s="51" t="str">
        <f>IF(H1311&gt;NORMA!$P$13,"NO CUMPLE","CUMPLE")</f>
        <v>CUMPLE</v>
      </c>
      <c r="W1311" s="51" t="str">
        <f>IF(O1311&gt;NORMA!$P$14,"NO CUMPLE","CUMPLE")</f>
        <v>NO CUMPLE</v>
      </c>
      <c r="X1311" s="51" t="str">
        <f>IF(AND(N1311&gt;=NORMA!$Q$4, N1311&lt;=NORMA!$R$4),"CUMPLE","NO CUMPLE")</f>
        <v>CUMPLE</v>
      </c>
      <c r="Y1311" s="51" t="str">
        <f>IF(I1311&gt;NORMA!$P$16,"NO CUMPLE","CUMPLE")</f>
        <v>CUMPLE</v>
      </c>
      <c r="Z1311" s="51" t="str">
        <f>IF($M1311&lt;NORMA!$P$23,"NO CUMPLE","CUMPLE")</f>
        <v>CUMPLE</v>
      </c>
      <c r="AA1311" s="51" t="str">
        <f>IF($E1311&gt;NORMA!$P$24,"NO CUMPLE","CUMPLE")</f>
        <v>NO CUMPLE</v>
      </c>
      <c r="AB1311" s="51" t="str">
        <f>IF($F1311&gt;NORMA!$P$25,"NO CUMPLE","CUMPLE")</f>
        <v>NO CUMPLE</v>
      </c>
      <c r="AC1311" s="51" t="str">
        <f>IF($K1311&gt;NORMA!$P$26,"NO CUMPLE","CUMPLE")</f>
        <v>NO CUMPLE</v>
      </c>
      <c r="AD1311" s="51" t="str">
        <f>IF($J1311&gt;NORMA!$P$27,"NO CUMPLE","CUMPLE")</f>
        <v>NO CUMPLE</v>
      </c>
      <c r="AE1311" s="51" t="str">
        <f>IF($G1311&gt;NORMA!$P$28,"NO CUMPLE","CUMPLE")</f>
        <v>CUMPLE</v>
      </c>
      <c r="AF1311" s="51" t="str">
        <f>IF($H1311&gt;NORMA!$P$29,"NO CUMPLE","CUMPLE")</f>
        <v>NO CUMPLE</v>
      </c>
      <c r="AG1311" s="51" t="str">
        <f>IF($O1311&gt;NORMA!$P$30,"NO CUMPLE","CUMPLE")</f>
        <v>NO CUMPLE</v>
      </c>
      <c r="AH1311" s="51" t="str">
        <f>IF(AND($N1311&gt;=NORMA!$R$18, $N1311&lt;=NORMA!$S$18),"CUMPLE","NO CUMPLE")</f>
        <v>CUMPLE</v>
      </c>
      <c r="AI1311" s="51" t="str">
        <f>IF($I1311&gt;NORMA!$P$32,"NO CUMPLE","CUMPLE")</f>
        <v>NO CUMPLE</v>
      </c>
    </row>
    <row r="1312" spans="1:35" ht="14.25" customHeight="1" x14ac:dyDescent="0.35">
      <c r="A1312" s="256" t="s">
        <v>125</v>
      </c>
      <c r="B1312" s="217" t="s">
        <v>123</v>
      </c>
      <c r="C1312" s="215">
        <v>43164</v>
      </c>
      <c r="D1312" s="251">
        <v>0.58333333333333337</v>
      </c>
      <c r="E1312" s="246">
        <v>315.2</v>
      </c>
      <c r="F1312" s="246">
        <v>532</v>
      </c>
      <c r="G1312" s="246">
        <v>453</v>
      </c>
      <c r="H1312" s="246">
        <v>107</v>
      </c>
      <c r="I1312" s="247">
        <v>4.17</v>
      </c>
      <c r="J1312" s="248">
        <v>9.8640000000000008</v>
      </c>
      <c r="K1312" s="247">
        <v>80.400000000000006</v>
      </c>
      <c r="L1312" s="242">
        <v>3.4314</v>
      </c>
      <c r="M1312" s="249">
        <v>0.24</v>
      </c>
      <c r="N1312" s="249">
        <v>8.49</v>
      </c>
      <c r="O1312" s="250">
        <v>35000000</v>
      </c>
      <c r="P1312" s="51" t="str">
        <f>IF(M1312&lt;NORMA!$P$7,"NO CUMPLE","CUMPLE")</f>
        <v>NO CUMPLE</v>
      </c>
      <c r="Q1312" s="51" t="str">
        <f>IF(E1312&gt;NORMA!$P$8,"NO CUMPLE","CUMPLE")</f>
        <v>NO CUMPLE</v>
      </c>
      <c r="R1312" s="51" t="str">
        <f>IF(F1312&gt;NORMA!$P$9,"NO CUMPLE","CUMPLE")</f>
        <v>NO CUMPLE</v>
      </c>
      <c r="S1312" s="51" t="str">
        <f>IF(K1312&gt;NORMA!$P$10,"NO CUMPLE","CUMPLE")</f>
        <v>NO CUMPLE</v>
      </c>
      <c r="T1312" s="51" t="str">
        <f>IF(J1312&gt;NORMA!$P$11,"NO CUMPLE","CUMPLE")</f>
        <v>NO CUMPLE</v>
      </c>
      <c r="U1312" s="51" t="str">
        <f>IF(G1312&gt;NORMA!$P$12,"NO CUMPLE","CUMPLE")</f>
        <v>NO CUMPLE</v>
      </c>
      <c r="V1312" s="51" t="str">
        <f>IF(H1312&gt;NORMA!$P$13,"NO CUMPLE","CUMPLE")</f>
        <v>NO CUMPLE</v>
      </c>
      <c r="W1312" s="51" t="str">
        <f>IF(O1312&gt;NORMA!$P$14,"NO CUMPLE","CUMPLE")</f>
        <v>NO CUMPLE</v>
      </c>
      <c r="X1312" s="51" t="str">
        <f>IF(AND(N1312&gt;=NORMA!$Q$4, N1312&lt;=NORMA!$R$4),"CUMPLE","NO CUMPLE")</f>
        <v>CUMPLE</v>
      </c>
      <c r="Y1312" s="51" t="str">
        <f>IF(I1312&gt;NORMA!$P$16,"NO CUMPLE","CUMPLE")</f>
        <v>NO CUMPLE</v>
      </c>
      <c r="Z1312" s="51" t="str">
        <f>IF($M1312&lt;NORMA!$P$23,"NO CUMPLE","CUMPLE")</f>
        <v>CUMPLE</v>
      </c>
      <c r="AA1312" s="51" t="str">
        <f>IF($E1312&gt;NORMA!$P$24,"NO CUMPLE","CUMPLE")</f>
        <v>NO CUMPLE</v>
      </c>
      <c r="AB1312" s="51" t="str">
        <f>IF($F1312&gt;NORMA!$P$25,"NO CUMPLE","CUMPLE")</f>
        <v>NO CUMPLE</v>
      </c>
      <c r="AC1312" s="51" t="str">
        <f>IF($K1312&gt;NORMA!$P$26,"NO CUMPLE","CUMPLE")</f>
        <v>NO CUMPLE</v>
      </c>
      <c r="AD1312" s="51" t="str">
        <f>IF($J1312&gt;NORMA!$P$27,"NO CUMPLE","CUMPLE")</f>
        <v>NO CUMPLE</v>
      </c>
      <c r="AE1312" s="51" t="str">
        <f>IF($G1312&gt;NORMA!$P$28,"NO CUMPLE","CUMPLE")</f>
        <v>NO CUMPLE</v>
      </c>
      <c r="AF1312" s="51" t="str">
        <f>IF($H1312&gt;NORMA!$P$29,"NO CUMPLE","CUMPLE")</f>
        <v>NO CUMPLE</v>
      </c>
      <c r="AG1312" s="51" t="str">
        <f>IF($O1312&gt;NORMA!$P$30,"NO CUMPLE","CUMPLE")</f>
        <v>NO CUMPLE</v>
      </c>
      <c r="AH1312" s="51" t="str">
        <f>IF(AND($N1312&gt;=NORMA!$R$18, $N1312&lt;=NORMA!$S$18),"CUMPLE","NO CUMPLE")</f>
        <v>CUMPLE</v>
      </c>
      <c r="AI1312" s="51" t="str">
        <f>IF($I1312&gt;NORMA!$P$32,"NO CUMPLE","CUMPLE")</f>
        <v>NO CUMPLE</v>
      </c>
    </row>
    <row r="1313" spans="1:35" ht="14.25" customHeight="1" x14ac:dyDescent="0.35">
      <c r="A1313" s="213" t="s">
        <v>124</v>
      </c>
      <c r="B1313" s="214" t="s">
        <v>123</v>
      </c>
      <c r="C1313" s="215">
        <v>43544</v>
      </c>
      <c r="D1313" s="251">
        <v>0.25</v>
      </c>
      <c r="E1313" s="216">
        <v>54.2</v>
      </c>
      <c r="F1313" s="216">
        <v>282</v>
      </c>
      <c r="G1313" s="216">
        <v>550</v>
      </c>
      <c r="H1313" s="216">
        <v>11.4</v>
      </c>
      <c r="I1313" s="218">
        <v>0.95</v>
      </c>
      <c r="J1313" s="242">
        <v>2.9220000000000002</v>
      </c>
      <c r="K1313" s="218">
        <v>36.276000000000003</v>
      </c>
      <c r="L1313" s="242">
        <v>6.3731999999999998</v>
      </c>
      <c r="M1313" s="243">
        <v>0.28999999999999998</v>
      </c>
      <c r="N1313" s="243">
        <v>7.47</v>
      </c>
      <c r="O1313" s="244">
        <v>697000</v>
      </c>
      <c r="P1313" s="51" t="str">
        <f>IF(M1313&lt;NORMA!$P$7,"NO CUMPLE","CUMPLE")</f>
        <v>NO CUMPLE</v>
      </c>
      <c r="Q1313" s="51" t="str">
        <f>IF(E1313&gt;NORMA!$P$8,"NO CUMPLE","CUMPLE")</f>
        <v>CUMPLE</v>
      </c>
      <c r="R1313" s="51" t="str">
        <f>IF(F1313&gt;NORMA!$P$9,"NO CUMPLE","CUMPLE")</f>
        <v>CUMPLE</v>
      </c>
      <c r="S1313" s="51" t="str">
        <f>IF(K1313&gt;NORMA!$P$10,"NO CUMPLE","CUMPLE")</f>
        <v>CUMPLE</v>
      </c>
      <c r="T1313" s="51" t="str">
        <f>IF(J1313&gt;NORMA!$P$11,"NO CUMPLE","CUMPLE")</f>
        <v>CUMPLE</v>
      </c>
      <c r="U1313" s="51" t="str">
        <f>IF(G1313&gt;NORMA!$P$12,"NO CUMPLE","CUMPLE")</f>
        <v>NO CUMPLE</v>
      </c>
      <c r="V1313" s="51" t="str">
        <f>IF(H1313&gt;NORMA!$P$13,"NO CUMPLE","CUMPLE")</f>
        <v>CUMPLE</v>
      </c>
      <c r="W1313" s="51" t="str">
        <f>IF(O1313&gt;NORMA!$P$14,"NO CUMPLE","CUMPLE")</f>
        <v>CUMPLE</v>
      </c>
      <c r="X1313" s="51" t="str">
        <f>IF(AND(N1313&gt;=NORMA!$Q$4, N1313&lt;=NORMA!$R$4),"CUMPLE","NO CUMPLE")</f>
        <v>CUMPLE</v>
      </c>
      <c r="Y1313" s="51" t="str">
        <f>IF(I1313&gt;NORMA!$P$16,"NO CUMPLE","CUMPLE")</f>
        <v>CUMPLE</v>
      </c>
      <c r="Z1313" s="51" t="str">
        <f>IF($M1313&lt;NORMA!$P$23,"NO CUMPLE","CUMPLE")</f>
        <v>CUMPLE</v>
      </c>
      <c r="AA1313" s="51" t="str">
        <f>IF($E1313&gt;NORMA!$P$24,"NO CUMPLE","CUMPLE")</f>
        <v>NO CUMPLE</v>
      </c>
      <c r="AB1313" s="51" t="str">
        <f>IF($F1313&gt;NORMA!$P$25,"NO CUMPLE","CUMPLE")</f>
        <v>NO CUMPLE</v>
      </c>
      <c r="AC1313" s="51" t="str">
        <f>IF($K1313&gt;NORMA!$P$26,"NO CUMPLE","CUMPLE")</f>
        <v>NO CUMPLE</v>
      </c>
      <c r="AD1313" s="51" t="str">
        <f>IF($J1313&gt;NORMA!$P$27,"NO CUMPLE","CUMPLE")</f>
        <v>CUMPLE</v>
      </c>
      <c r="AE1313" s="51" t="str">
        <f>IF($G1313&gt;NORMA!$P$28,"NO CUMPLE","CUMPLE")</f>
        <v>NO CUMPLE</v>
      </c>
      <c r="AF1313" s="51" t="str">
        <f>IF($H1313&gt;NORMA!$P$29,"NO CUMPLE","CUMPLE")</f>
        <v>NO CUMPLE</v>
      </c>
      <c r="AG1313" s="51" t="str">
        <f>IF($O1313&gt;NORMA!$P$30,"NO CUMPLE","CUMPLE")</f>
        <v>NO CUMPLE</v>
      </c>
      <c r="AH1313" s="51" t="str">
        <f>IF(AND($N1313&gt;=NORMA!$R$18, $N1313&lt;=NORMA!$S$18),"CUMPLE","NO CUMPLE")</f>
        <v>CUMPLE</v>
      </c>
      <c r="AI1313" s="51" t="str">
        <f>IF($I1313&gt;NORMA!$P$32,"NO CUMPLE","CUMPLE")</f>
        <v>CUMPLE</v>
      </c>
    </row>
    <row r="1314" spans="1:35" ht="14.25" customHeight="1" x14ac:dyDescent="0.35">
      <c r="A1314" s="213" t="s">
        <v>125</v>
      </c>
      <c r="B1314" s="214" t="s">
        <v>123</v>
      </c>
      <c r="C1314" s="215">
        <v>43544</v>
      </c>
      <c r="D1314" s="251">
        <v>0.41666666666666669</v>
      </c>
      <c r="E1314" s="216">
        <v>107.4</v>
      </c>
      <c r="F1314" s="216">
        <v>405</v>
      </c>
      <c r="G1314" s="216">
        <v>292</v>
      </c>
      <c r="H1314" s="216">
        <v>27.2</v>
      </c>
      <c r="I1314" s="218">
        <v>1.68</v>
      </c>
      <c r="J1314" s="242">
        <v>4.6520000000000001</v>
      </c>
      <c r="K1314" s="218">
        <v>15.36</v>
      </c>
      <c r="L1314" s="242">
        <v>4.6173999999999999</v>
      </c>
      <c r="M1314" s="243">
        <v>0.3</v>
      </c>
      <c r="N1314" s="243">
        <v>7.84</v>
      </c>
      <c r="O1314" s="244">
        <v>1250000</v>
      </c>
      <c r="P1314" s="51" t="str">
        <f>IF(M1314&lt;NORMA!$P$7,"NO CUMPLE","CUMPLE")</f>
        <v>NO CUMPLE</v>
      </c>
      <c r="Q1314" s="51" t="str">
        <f>IF(E1314&gt;NORMA!$P$8,"NO CUMPLE","CUMPLE")</f>
        <v>CUMPLE</v>
      </c>
      <c r="R1314" s="51" t="str">
        <f>IF(F1314&gt;NORMA!$P$9,"NO CUMPLE","CUMPLE")</f>
        <v>CUMPLE</v>
      </c>
      <c r="S1314" s="51" t="str">
        <f>IF(K1314&gt;NORMA!$P$10,"NO CUMPLE","CUMPLE")</f>
        <v>CUMPLE</v>
      </c>
      <c r="T1314" s="51" t="str">
        <f>IF(J1314&gt;NORMA!$P$11,"NO CUMPLE","CUMPLE")</f>
        <v>CUMPLE</v>
      </c>
      <c r="U1314" s="51" t="str">
        <f>IF(G1314&gt;NORMA!$P$12,"NO CUMPLE","CUMPLE")</f>
        <v>CUMPLE</v>
      </c>
      <c r="V1314" s="51" t="str">
        <f>IF(H1314&gt;NORMA!$P$13,"NO CUMPLE","CUMPLE")</f>
        <v>CUMPLE</v>
      </c>
      <c r="W1314" s="51" t="str">
        <f>IF(O1314&gt;NORMA!$P$14,"NO CUMPLE","CUMPLE")</f>
        <v>NO CUMPLE</v>
      </c>
      <c r="X1314" s="51" t="str">
        <f>IF(AND(N1314&gt;=NORMA!$Q$4, N1314&lt;=NORMA!$R$4),"CUMPLE","NO CUMPLE")</f>
        <v>CUMPLE</v>
      </c>
      <c r="Y1314" s="51" t="str">
        <f>IF(I1314&gt;NORMA!$P$16,"NO CUMPLE","CUMPLE")</f>
        <v>CUMPLE</v>
      </c>
      <c r="Z1314" s="51" t="str">
        <f>IF($M1314&lt;NORMA!$P$23,"NO CUMPLE","CUMPLE")</f>
        <v>CUMPLE</v>
      </c>
      <c r="AA1314" s="51" t="str">
        <f>IF($E1314&gt;NORMA!$P$24,"NO CUMPLE","CUMPLE")</f>
        <v>NO CUMPLE</v>
      </c>
      <c r="AB1314" s="51" t="str">
        <f>IF($F1314&gt;NORMA!$P$25,"NO CUMPLE","CUMPLE")</f>
        <v>NO CUMPLE</v>
      </c>
      <c r="AC1314" s="51" t="str">
        <f>IF($K1314&gt;NORMA!$P$26,"NO CUMPLE","CUMPLE")</f>
        <v>NO CUMPLE</v>
      </c>
      <c r="AD1314" s="51" t="str">
        <f>IF($J1314&gt;NORMA!$P$27,"NO CUMPLE","CUMPLE")</f>
        <v>NO CUMPLE</v>
      </c>
      <c r="AE1314" s="51" t="str">
        <f>IF($G1314&gt;NORMA!$P$28,"NO CUMPLE","CUMPLE")</f>
        <v>NO CUMPLE</v>
      </c>
      <c r="AF1314" s="51" t="str">
        <f>IF($H1314&gt;NORMA!$P$29,"NO CUMPLE","CUMPLE")</f>
        <v>NO CUMPLE</v>
      </c>
      <c r="AG1314" s="51" t="str">
        <f>IF($O1314&gt;NORMA!$P$30,"NO CUMPLE","CUMPLE")</f>
        <v>NO CUMPLE</v>
      </c>
      <c r="AH1314" s="51" t="str">
        <f>IF(AND($N1314&gt;=NORMA!$R$18, $N1314&lt;=NORMA!$S$18),"CUMPLE","NO CUMPLE")</f>
        <v>CUMPLE</v>
      </c>
      <c r="AI1314" s="51" t="str">
        <f>IF($I1314&gt;NORMA!$P$32,"NO CUMPLE","CUMPLE")</f>
        <v>NO CUMPLE</v>
      </c>
    </row>
    <row r="1315" spans="1:35" ht="14.25" customHeight="1" x14ac:dyDescent="0.35">
      <c r="A1315" s="213" t="s">
        <v>122</v>
      </c>
      <c r="B1315" s="214" t="s">
        <v>123</v>
      </c>
      <c r="C1315" s="215">
        <v>43544</v>
      </c>
      <c r="D1315" s="251">
        <v>0.58333333333333337</v>
      </c>
      <c r="E1315" s="216">
        <v>118</v>
      </c>
      <c r="F1315" s="216">
        <v>386</v>
      </c>
      <c r="G1315" s="216">
        <v>1540</v>
      </c>
      <c r="H1315" s="216">
        <v>29.1</v>
      </c>
      <c r="I1315" s="218">
        <v>2.16</v>
      </c>
      <c r="J1315" s="242">
        <v>5.4710000000000001</v>
      </c>
      <c r="K1315" s="218">
        <v>40.512999999999998</v>
      </c>
      <c r="L1315" s="242">
        <v>8.0798000000000005</v>
      </c>
      <c r="M1315" s="243">
        <v>0.31</v>
      </c>
      <c r="N1315" s="243">
        <v>7.9</v>
      </c>
      <c r="O1315" s="244">
        <v>1270000</v>
      </c>
      <c r="P1315" s="51" t="str">
        <f>IF(M1315&lt;NORMA!$P$7,"NO CUMPLE","CUMPLE")</f>
        <v>NO CUMPLE</v>
      </c>
      <c r="Q1315" s="51" t="str">
        <f>IF(E1315&gt;NORMA!$P$8,"NO CUMPLE","CUMPLE")</f>
        <v>CUMPLE</v>
      </c>
      <c r="R1315" s="51" t="str">
        <f>IF(F1315&gt;NORMA!$P$9,"NO CUMPLE","CUMPLE")</f>
        <v>CUMPLE</v>
      </c>
      <c r="S1315" s="51" t="str">
        <f>IF(K1315&gt;NORMA!$P$10,"NO CUMPLE","CUMPLE")</f>
        <v>CUMPLE</v>
      </c>
      <c r="T1315" s="51" t="str">
        <f>IF(J1315&gt;NORMA!$P$11,"NO CUMPLE","CUMPLE")</f>
        <v>CUMPLE</v>
      </c>
      <c r="U1315" s="51" t="str">
        <f>IF(G1315&gt;NORMA!$P$12,"NO CUMPLE","CUMPLE")</f>
        <v>NO CUMPLE</v>
      </c>
      <c r="V1315" s="51" t="str">
        <f>IF(H1315&gt;NORMA!$P$13,"NO CUMPLE","CUMPLE")</f>
        <v>CUMPLE</v>
      </c>
      <c r="W1315" s="51" t="str">
        <f>IF(O1315&gt;NORMA!$P$14,"NO CUMPLE","CUMPLE")</f>
        <v>NO CUMPLE</v>
      </c>
      <c r="X1315" s="51" t="str">
        <f>IF(AND(N1315&gt;=NORMA!$Q$4, N1315&lt;=NORMA!$R$4),"CUMPLE","NO CUMPLE")</f>
        <v>CUMPLE</v>
      </c>
      <c r="Y1315" s="51" t="str">
        <f>IF(I1315&gt;NORMA!$P$16,"NO CUMPLE","CUMPLE")</f>
        <v>CUMPLE</v>
      </c>
      <c r="Z1315" s="51" t="str">
        <f>IF($M1315&lt;NORMA!$P$23,"NO CUMPLE","CUMPLE")</f>
        <v>CUMPLE</v>
      </c>
      <c r="AA1315" s="51" t="str">
        <f>IF($E1315&gt;NORMA!$P$24,"NO CUMPLE","CUMPLE")</f>
        <v>NO CUMPLE</v>
      </c>
      <c r="AB1315" s="51" t="str">
        <f>IF($F1315&gt;NORMA!$P$25,"NO CUMPLE","CUMPLE")</f>
        <v>NO CUMPLE</v>
      </c>
      <c r="AC1315" s="51" t="str">
        <f>IF($K1315&gt;NORMA!$P$26,"NO CUMPLE","CUMPLE")</f>
        <v>NO CUMPLE</v>
      </c>
      <c r="AD1315" s="51" t="str">
        <f>IF($J1315&gt;NORMA!$P$27,"NO CUMPLE","CUMPLE")</f>
        <v>NO CUMPLE</v>
      </c>
      <c r="AE1315" s="51" t="str">
        <f>IF($G1315&gt;NORMA!$P$28,"NO CUMPLE","CUMPLE")</f>
        <v>NO CUMPLE</v>
      </c>
      <c r="AF1315" s="51" t="str">
        <f>IF($H1315&gt;NORMA!$P$29,"NO CUMPLE","CUMPLE")</f>
        <v>NO CUMPLE</v>
      </c>
      <c r="AG1315" s="51" t="str">
        <f>IF($O1315&gt;NORMA!$P$30,"NO CUMPLE","CUMPLE")</f>
        <v>NO CUMPLE</v>
      </c>
      <c r="AH1315" s="51" t="str">
        <f>IF(AND($N1315&gt;=NORMA!$R$18, $N1315&lt;=NORMA!$S$18),"CUMPLE","NO CUMPLE")</f>
        <v>CUMPLE</v>
      </c>
      <c r="AI1315" s="51" t="str">
        <f>IF($I1315&gt;NORMA!$P$32,"NO CUMPLE","CUMPLE")</f>
        <v>NO CUMPLE</v>
      </c>
    </row>
    <row r="1316" spans="1:35" ht="14.25" customHeight="1" x14ac:dyDescent="0.35">
      <c r="A1316" s="213" t="s">
        <v>121</v>
      </c>
      <c r="B1316" s="272" t="s">
        <v>123</v>
      </c>
      <c r="C1316" s="215">
        <v>43556</v>
      </c>
      <c r="D1316" s="251">
        <v>0.58333333333333337</v>
      </c>
      <c r="E1316" s="216">
        <v>78</v>
      </c>
      <c r="F1316" s="216">
        <v>288</v>
      </c>
      <c r="G1316" s="216">
        <v>97.5</v>
      </c>
      <c r="H1316" s="216">
        <v>25.1</v>
      </c>
      <c r="I1316" s="218">
        <v>3.43</v>
      </c>
      <c r="J1316" s="242">
        <v>4.383</v>
      </c>
      <c r="K1316" s="218">
        <v>52.253</v>
      </c>
      <c r="L1316" s="242">
        <v>1.0803200000000002</v>
      </c>
      <c r="M1316" s="243">
        <v>0.56000000000000005</v>
      </c>
      <c r="N1316" s="243">
        <v>8.23</v>
      </c>
      <c r="O1316" s="244">
        <v>10500000</v>
      </c>
      <c r="P1316" s="51" t="str">
        <f>IF(M1316&lt;NORMA!$P$7,"NO CUMPLE","CUMPLE")</f>
        <v>CUMPLE</v>
      </c>
      <c r="Q1316" s="51" t="str">
        <f>IF(E1316&gt;NORMA!$P$8,"NO CUMPLE","CUMPLE")</f>
        <v>CUMPLE</v>
      </c>
      <c r="R1316" s="51" t="str">
        <f>IF(F1316&gt;NORMA!$P$9,"NO CUMPLE","CUMPLE")</f>
        <v>CUMPLE</v>
      </c>
      <c r="S1316" s="51" t="str">
        <f>IF(K1316&gt;NORMA!$P$10,"NO CUMPLE","CUMPLE")</f>
        <v>NO CUMPLE</v>
      </c>
      <c r="T1316" s="51" t="str">
        <f>IF(J1316&gt;NORMA!$P$11,"NO CUMPLE","CUMPLE")</f>
        <v>CUMPLE</v>
      </c>
      <c r="U1316" s="51" t="str">
        <f>IF(G1316&gt;NORMA!$P$12,"NO CUMPLE","CUMPLE")</f>
        <v>CUMPLE</v>
      </c>
      <c r="V1316" s="51" t="str">
        <f>IF(H1316&gt;NORMA!$P$13,"NO CUMPLE","CUMPLE")</f>
        <v>CUMPLE</v>
      </c>
      <c r="W1316" s="51" t="str">
        <f>IF(O1316&gt;NORMA!$P$14,"NO CUMPLE","CUMPLE")</f>
        <v>NO CUMPLE</v>
      </c>
      <c r="X1316" s="51" t="str">
        <f>IF(AND(N1316&gt;=NORMA!$Q$4, N1316&lt;=NORMA!$R$4),"CUMPLE","NO CUMPLE")</f>
        <v>CUMPLE</v>
      </c>
      <c r="Y1316" s="51" t="str">
        <f>IF(I1316&gt;NORMA!$P$16,"NO CUMPLE","CUMPLE")</f>
        <v>NO CUMPLE</v>
      </c>
      <c r="Z1316" s="51" t="str">
        <f>IF($M1316&lt;NORMA!$P$23,"NO CUMPLE","CUMPLE")</f>
        <v>CUMPLE</v>
      </c>
      <c r="AA1316" s="51" t="str">
        <f>IF($E1316&gt;NORMA!$P$24,"NO CUMPLE","CUMPLE")</f>
        <v>NO CUMPLE</v>
      </c>
      <c r="AB1316" s="51" t="str">
        <f>IF($F1316&gt;NORMA!$P$25,"NO CUMPLE","CUMPLE")</f>
        <v>NO CUMPLE</v>
      </c>
      <c r="AC1316" s="51" t="str">
        <f>IF($K1316&gt;NORMA!$P$26,"NO CUMPLE","CUMPLE")</f>
        <v>NO CUMPLE</v>
      </c>
      <c r="AD1316" s="51" t="str">
        <f>IF($J1316&gt;NORMA!$P$27,"NO CUMPLE","CUMPLE")</f>
        <v>NO CUMPLE</v>
      </c>
      <c r="AE1316" s="51" t="str">
        <f>IF($G1316&gt;NORMA!$P$28,"NO CUMPLE","CUMPLE")</f>
        <v>NO CUMPLE</v>
      </c>
      <c r="AF1316" s="51" t="str">
        <f>IF($H1316&gt;NORMA!$P$29,"NO CUMPLE","CUMPLE")</f>
        <v>NO CUMPLE</v>
      </c>
      <c r="AG1316" s="51" t="str">
        <f>IF($O1316&gt;NORMA!$P$30,"NO CUMPLE","CUMPLE")</f>
        <v>NO CUMPLE</v>
      </c>
      <c r="AH1316" s="51" t="str">
        <f>IF(AND($N1316&gt;=NORMA!$R$18, $N1316&lt;=NORMA!$S$18),"CUMPLE","NO CUMPLE")</f>
        <v>CUMPLE</v>
      </c>
      <c r="AI1316" s="51" t="str">
        <f>IF($I1316&gt;NORMA!$P$32,"NO CUMPLE","CUMPLE")</f>
        <v>NO CUMPLE</v>
      </c>
    </row>
    <row r="1317" spans="1:35" ht="14.25" customHeight="1" x14ac:dyDescent="0.35">
      <c r="A1317" s="213" t="s">
        <v>124</v>
      </c>
      <c r="B1317" s="214" t="s">
        <v>123</v>
      </c>
      <c r="C1317" s="215">
        <v>43558</v>
      </c>
      <c r="D1317" s="251">
        <v>0.33333333333333331</v>
      </c>
      <c r="E1317" s="216">
        <v>87.3</v>
      </c>
      <c r="F1317" s="216">
        <v>250</v>
      </c>
      <c r="G1317" s="216">
        <v>125</v>
      </c>
      <c r="H1317" s="216">
        <v>11.1</v>
      </c>
      <c r="I1317" s="218">
        <v>0.91</v>
      </c>
      <c r="J1317" s="242">
        <v>3.9540000000000002</v>
      </c>
      <c r="K1317" s="218">
        <v>38.359000000000002</v>
      </c>
      <c r="L1317" s="242">
        <v>4.7427999999999999</v>
      </c>
      <c r="M1317" s="243">
        <v>0.79</v>
      </c>
      <c r="N1317" s="243">
        <v>7.65</v>
      </c>
      <c r="O1317" s="244">
        <v>10500000</v>
      </c>
      <c r="P1317" s="51" t="str">
        <f>IF(M1317&lt;NORMA!$P$7,"NO CUMPLE","CUMPLE")</f>
        <v>CUMPLE</v>
      </c>
      <c r="Q1317" s="51" t="str">
        <f>IF(E1317&gt;NORMA!$P$8,"NO CUMPLE","CUMPLE")</f>
        <v>CUMPLE</v>
      </c>
      <c r="R1317" s="51" t="str">
        <f>IF(F1317&gt;NORMA!$P$9,"NO CUMPLE","CUMPLE")</f>
        <v>CUMPLE</v>
      </c>
      <c r="S1317" s="51" t="str">
        <f>IF(K1317&gt;NORMA!$P$10,"NO CUMPLE","CUMPLE")</f>
        <v>CUMPLE</v>
      </c>
      <c r="T1317" s="51" t="str">
        <f>IF(J1317&gt;NORMA!$P$11,"NO CUMPLE","CUMPLE")</f>
        <v>CUMPLE</v>
      </c>
      <c r="U1317" s="51" t="str">
        <f>IF(G1317&gt;NORMA!$P$12,"NO CUMPLE","CUMPLE")</f>
        <v>CUMPLE</v>
      </c>
      <c r="V1317" s="51" t="str">
        <f>IF(H1317&gt;NORMA!$P$13,"NO CUMPLE","CUMPLE")</f>
        <v>CUMPLE</v>
      </c>
      <c r="W1317" s="51" t="str">
        <f>IF(O1317&gt;NORMA!$P$14,"NO CUMPLE","CUMPLE")</f>
        <v>NO CUMPLE</v>
      </c>
      <c r="X1317" s="51" t="str">
        <f>IF(AND(N1317&gt;=NORMA!$Q$4, N1317&lt;=NORMA!$R$4),"CUMPLE","NO CUMPLE")</f>
        <v>CUMPLE</v>
      </c>
      <c r="Y1317" s="51" t="str">
        <f>IF(I1317&gt;NORMA!$P$16,"NO CUMPLE","CUMPLE")</f>
        <v>CUMPLE</v>
      </c>
      <c r="Z1317" s="51" t="str">
        <f>IF($M1317&lt;NORMA!$P$23,"NO CUMPLE","CUMPLE")</f>
        <v>CUMPLE</v>
      </c>
      <c r="AA1317" s="51" t="str">
        <f>IF($E1317&gt;NORMA!$P$24,"NO CUMPLE","CUMPLE")</f>
        <v>NO CUMPLE</v>
      </c>
      <c r="AB1317" s="51" t="str">
        <f>IF($F1317&gt;NORMA!$P$25,"NO CUMPLE","CUMPLE")</f>
        <v>NO CUMPLE</v>
      </c>
      <c r="AC1317" s="51" t="str">
        <f>IF($K1317&gt;NORMA!$P$26,"NO CUMPLE","CUMPLE")</f>
        <v>NO CUMPLE</v>
      </c>
      <c r="AD1317" s="51" t="str">
        <f>IF($J1317&gt;NORMA!$P$27,"NO CUMPLE","CUMPLE")</f>
        <v>NO CUMPLE</v>
      </c>
      <c r="AE1317" s="51" t="str">
        <f>IF($G1317&gt;NORMA!$P$28,"NO CUMPLE","CUMPLE")</f>
        <v>NO CUMPLE</v>
      </c>
      <c r="AF1317" s="51" t="str">
        <f>IF($H1317&gt;NORMA!$P$29,"NO CUMPLE","CUMPLE")</f>
        <v>NO CUMPLE</v>
      </c>
      <c r="AG1317" s="51" t="str">
        <f>IF($O1317&gt;NORMA!$P$30,"NO CUMPLE","CUMPLE")</f>
        <v>NO CUMPLE</v>
      </c>
      <c r="AH1317" s="51" t="str">
        <f>IF(AND($N1317&gt;=NORMA!$R$18, $N1317&lt;=NORMA!$S$18),"CUMPLE","NO CUMPLE")</f>
        <v>CUMPLE</v>
      </c>
      <c r="AI1317" s="51" t="str">
        <f>IF($I1317&gt;NORMA!$P$32,"NO CUMPLE","CUMPLE")</f>
        <v>CUMPLE</v>
      </c>
    </row>
    <row r="1318" spans="1:35" ht="14.25" customHeight="1" x14ac:dyDescent="0.35">
      <c r="A1318" s="213" t="s">
        <v>125</v>
      </c>
      <c r="B1318" s="214" t="s">
        <v>123</v>
      </c>
      <c r="C1318" s="215">
        <v>43558</v>
      </c>
      <c r="D1318" s="251">
        <v>0.5</v>
      </c>
      <c r="E1318" s="216">
        <v>193</v>
      </c>
      <c r="F1318" s="216">
        <v>497</v>
      </c>
      <c r="G1318" s="216">
        <v>160</v>
      </c>
      <c r="H1318" s="216">
        <v>60</v>
      </c>
      <c r="I1318" s="218">
        <v>2.31</v>
      </c>
      <c r="J1318" s="242">
        <v>6.633</v>
      </c>
      <c r="K1318" s="218">
        <v>69.021000000000001</v>
      </c>
      <c r="L1318" s="242">
        <v>4.8978000000000002</v>
      </c>
      <c r="M1318" s="243">
        <v>0.84</v>
      </c>
      <c r="N1318" s="243">
        <v>7.73</v>
      </c>
      <c r="O1318" s="244">
        <v>17300000</v>
      </c>
      <c r="P1318" s="51" t="str">
        <f>IF(M1318&lt;NORMA!$P$7,"NO CUMPLE","CUMPLE")</f>
        <v>CUMPLE</v>
      </c>
      <c r="Q1318" s="51" t="str">
        <f>IF(E1318&gt;NORMA!$P$8,"NO CUMPLE","CUMPLE")</f>
        <v>CUMPLE</v>
      </c>
      <c r="R1318" s="51" t="str">
        <f>IF(F1318&gt;NORMA!$P$9,"NO CUMPLE","CUMPLE")</f>
        <v>CUMPLE</v>
      </c>
      <c r="S1318" s="51" t="str">
        <f>IF(K1318&gt;NORMA!$P$10,"NO CUMPLE","CUMPLE")</f>
        <v>NO CUMPLE</v>
      </c>
      <c r="T1318" s="51" t="str">
        <f>IF(J1318&gt;NORMA!$P$11,"NO CUMPLE","CUMPLE")</f>
        <v>CUMPLE</v>
      </c>
      <c r="U1318" s="51" t="str">
        <f>IF(G1318&gt;NORMA!$P$12,"NO CUMPLE","CUMPLE")</f>
        <v>CUMPLE</v>
      </c>
      <c r="V1318" s="51" t="str">
        <f>IF(H1318&gt;NORMA!$P$13,"NO CUMPLE","CUMPLE")</f>
        <v>NO CUMPLE</v>
      </c>
      <c r="W1318" s="51" t="str">
        <f>IF(O1318&gt;NORMA!$P$14,"NO CUMPLE","CUMPLE")</f>
        <v>NO CUMPLE</v>
      </c>
      <c r="X1318" s="51" t="str">
        <f>IF(AND(N1318&gt;=NORMA!$Q$4, N1318&lt;=NORMA!$R$4),"CUMPLE","NO CUMPLE")</f>
        <v>CUMPLE</v>
      </c>
      <c r="Y1318" s="51" t="str">
        <f>IF(I1318&gt;NORMA!$P$16,"NO CUMPLE","CUMPLE")</f>
        <v>CUMPLE</v>
      </c>
      <c r="Z1318" s="51" t="str">
        <f>IF($M1318&lt;NORMA!$P$23,"NO CUMPLE","CUMPLE")</f>
        <v>CUMPLE</v>
      </c>
      <c r="AA1318" s="51" t="str">
        <f>IF($E1318&gt;NORMA!$P$24,"NO CUMPLE","CUMPLE")</f>
        <v>NO CUMPLE</v>
      </c>
      <c r="AB1318" s="51" t="str">
        <f>IF($F1318&gt;NORMA!$P$25,"NO CUMPLE","CUMPLE")</f>
        <v>NO CUMPLE</v>
      </c>
      <c r="AC1318" s="51" t="str">
        <f>IF($K1318&gt;NORMA!$P$26,"NO CUMPLE","CUMPLE")</f>
        <v>NO CUMPLE</v>
      </c>
      <c r="AD1318" s="51" t="str">
        <f>IF($J1318&gt;NORMA!$P$27,"NO CUMPLE","CUMPLE")</f>
        <v>NO CUMPLE</v>
      </c>
      <c r="AE1318" s="51" t="str">
        <f>IF($G1318&gt;NORMA!$P$28,"NO CUMPLE","CUMPLE")</f>
        <v>NO CUMPLE</v>
      </c>
      <c r="AF1318" s="51" t="str">
        <f>IF($H1318&gt;NORMA!$P$29,"NO CUMPLE","CUMPLE")</f>
        <v>NO CUMPLE</v>
      </c>
      <c r="AG1318" s="51" t="str">
        <f>IF($O1318&gt;NORMA!$P$30,"NO CUMPLE","CUMPLE")</f>
        <v>NO CUMPLE</v>
      </c>
      <c r="AH1318" s="51" t="str">
        <f>IF(AND($N1318&gt;=NORMA!$R$18, $N1318&lt;=NORMA!$S$18),"CUMPLE","NO CUMPLE")</f>
        <v>CUMPLE</v>
      </c>
      <c r="AI1318" s="51" t="str">
        <f>IF($I1318&gt;NORMA!$P$32,"NO CUMPLE","CUMPLE")</f>
        <v>NO CUMPLE</v>
      </c>
    </row>
    <row r="1319" spans="1:35" ht="14.25" customHeight="1" x14ac:dyDescent="0.35">
      <c r="A1319" s="213" t="s">
        <v>122</v>
      </c>
      <c r="B1319" s="214" t="s">
        <v>123</v>
      </c>
      <c r="C1319" s="215">
        <v>43558</v>
      </c>
      <c r="D1319" s="251">
        <v>0.66666666666666663</v>
      </c>
      <c r="E1319" s="216">
        <v>214</v>
      </c>
      <c r="F1319" s="216">
        <v>469</v>
      </c>
      <c r="G1319" s="216">
        <v>163</v>
      </c>
      <c r="H1319" s="216">
        <v>42.1</v>
      </c>
      <c r="I1319" s="218">
        <v>3.27</v>
      </c>
      <c r="J1319" s="242">
        <v>6.4459999999999997</v>
      </c>
      <c r="K1319" s="218">
        <v>38.136999999999993</v>
      </c>
      <c r="L1319" s="242">
        <v>6.3193999999999999</v>
      </c>
      <c r="M1319" s="243">
        <v>0.87</v>
      </c>
      <c r="N1319" s="243">
        <v>7.55</v>
      </c>
      <c r="O1319" s="244">
        <v>81600000</v>
      </c>
      <c r="P1319" s="51" t="str">
        <f>IF(M1319&lt;NORMA!$P$7,"NO CUMPLE","CUMPLE")</f>
        <v>CUMPLE</v>
      </c>
      <c r="Q1319" s="51" t="str">
        <f>IF(E1319&gt;NORMA!$P$8,"NO CUMPLE","CUMPLE")</f>
        <v>CUMPLE</v>
      </c>
      <c r="R1319" s="51" t="str">
        <f>IF(F1319&gt;NORMA!$P$9,"NO CUMPLE","CUMPLE")</f>
        <v>CUMPLE</v>
      </c>
      <c r="S1319" s="51" t="str">
        <f>IF(K1319&gt;NORMA!$P$10,"NO CUMPLE","CUMPLE")</f>
        <v>CUMPLE</v>
      </c>
      <c r="T1319" s="51" t="str">
        <f>IF(J1319&gt;NORMA!$P$11,"NO CUMPLE","CUMPLE")</f>
        <v>CUMPLE</v>
      </c>
      <c r="U1319" s="51" t="str">
        <f>IF(G1319&gt;NORMA!$P$12,"NO CUMPLE","CUMPLE")</f>
        <v>CUMPLE</v>
      </c>
      <c r="V1319" s="51" t="str">
        <f>IF(H1319&gt;NORMA!$P$13,"NO CUMPLE","CUMPLE")</f>
        <v>CUMPLE</v>
      </c>
      <c r="W1319" s="51" t="str">
        <f>IF(O1319&gt;NORMA!$P$14,"NO CUMPLE","CUMPLE")</f>
        <v>NO CUMPLE</v>
      </c>
      <c r="X1319" s="51" t="str">
        <f>IF(AND(N1319&gt;=NORMA!$Q$4, N1319&lt;=NORMA!$R$4),"CUMPLE","NO CUMPLE")</f>
        <v>CUMPLE</v>
      </c>
      <c r="Y1319" s="51" t="str">
        <f>IF(I1319&gt;NORMA!$P$16,"NO CUMPLE","CUMPLE")</f>
        <v>NO CUMPLE</v>
      </c>
      <c r="Z1319" s="51" t="str">
        <f>IF($M1319&lt;NORMA!$P$23,"NO CUMPLE","CUMPLE")</f>
        <v>CUMPLE</v>
      </c>
      <c r="AA1319" s="51" t="str">
        <f>IF($E1319&gt;NORMA!$P$24,"NO CUMPLE","CUMPLE")</f>
        <v>NO CUMPLE</v>
      </c>
      <c r="AB1319" s="51" t="str">
        <f>IF($F1319&gt;NORMA!$P$25,"NO CUMPLE","CUMPLE")</f>
        <v>NO CUMPLE</v>
      </c>
      <c r="AC1319" s="51" t="str">
        <f>IF($K1319&gt;NORMA!$P$26,"NO CUMPLE","CUMPLE")</f>
        <v>NO CUMPLE</v>
      </c>
      <c r="AD1319" s="51" t="str">
        <f>IF($J1319&gt;NORMA!$P$27,"NO CUMPLE","CUMPLE")</f>
        <v>NO CUMPLE</v>
      </c>
      <c r="AE1319" s="51" t="str">
        <f>IF($G1319&gt;NORMA!$P$28,"NO CUMPLE","CUMPLE")</f>
        <v>NO CUMPLE</v>
      </c>
      <c r="AF1319" s="51" t="str">
        <f>IF($H1319&gt;NORMA!$P$29,"NO CUMPLE","CUMPLE")</f>
        <v>NO CUMPLE</v>
      </c>
      <c r="AG1319" s="51" t="str">
        <f>IF($O1319&gt;NORMA!$P$30,"NO CUMPLE","CUMPLE")</f>
        <v>NO CUMPLE</v>
      </c>
      <c r="AH1319" s="51" t="str">
        <f>IF(AND($N1319&gt;=NORMA!$R$18, $N1319&lt;=NORMA!$S$18),"CUMPLE","NO CUMPLE")</f>
        <v>CUMPLE</v>
      </c>
      <c r="AI1319" s="51" t="str">
        <f>IF($I1319&gt;NORMA!$P$32,"NO CUMPLE","CUMPLE")</f>
        <v>NO CUMPLE</v>
      </c>
    </row>
    <row r="1320" spans="1:35" ht="14.25" customHeight="1" x14ac:dyDescent="0.35">
      <c r="A1320" s="213" t="s">
        <v>121</v>
      </c>
      <c r="B1320" s="272" t="s">
        <v>123</v>
      </c>
      <c r="C1320" s="215">
        <v>43564</v>
      </c>
      <c r="D1320" s="251">
        <v>0.25</v>
      </c>
      <c r="E1320" s="216">
        <v>68</v>
      </c>
      <c r="F1320" s="216">
        <v>271</v>
      </c>
      <c r="G1320" s="216">
        <v>46</v>
      </c>
      <c r="H1320" s="216">
        <v>11.9</v>
      </c>
      <c r="I1320" s="218">
        <v>1.84</v>
      </c>
      <c r="J1320" s="242">
        <v>3.9</v>
      </c>
      <c r="K1320" s="218">
        <v>57.476999999999997</v>
      </c>
      <c r="L1320" s="242">
        <v>0.72260000000000002</v>
      </c>
      <c r="M1320" s="243">
        <v>0.1</v>
      </c>
      <c r="N1320" s="243">
        <v>7.73</v>
      </c>
      <c r="O1320" s="244">
        <v>7280</v>
      </c>
      <c r="P1320" s="51" t="str">
        <f>IF(M1320&lt;NORMA!$P$7,"NO CUMPLE","CUMPLE")</f>
        <v>NO CUMPLE</v>
      </c>
      <c r="Q1320" s="51" t="str">
        <f>IF(E1320&gt;NORMA!$P$8,"NO CUMPLE","CUMPLE")</f>
        <v>CUMPLE</v>
      </c>
      <c r="R1320" s="51" t="str">
        <f>IF(F1320&gt;NORMA!$P$9,"NO CUMPLE","CUMPLE")</f>
        <v>CUMPLE</v>
      </c>
      <c r="S1320" s="51" t="str">
        <f>IF(K1320&gt;NORMA!$P$10,"NO CUMPLE","CUMPLE")</f>
        <v>NO CUMPLE</v>
      </c>
      <c r="T1320" s="51" t="str">
        <f>IF(J1320&gt;NORMA!$P$11,"NO CUMPLE","CUMPLE")</f>
        <v>CUMPLE</v>
      </c>
      <c r="U1320" s="51" t="str">
        <f>IF(G1320&gt;NORMA!$P$12,"NO CUMPLE","CUMPLE")</f>
        <v>CUMPLE</v>
      </c>
      <c r="V1320" s="51" t="str">
        <f>IF(H1320&gt;NORMA!$P$13,"NO CUMPLE","CUMPLE")</f>
        <v>CUMPLE</v>
      </c>
      <c r="W1320" s="51" t="str">
        <f>IF(O1320&gt;NORMA!$P$14,"NO CUMPLE","CUMPLE")</f>
        <v>CUMPLE</v>
      </c>
      <c r="X1320" s="51" t="str">
        <f>IF(AND(N1320&gt;=NORMA!$Q$4, N1320&lt;=NORMA!$R$4),"CUMPLE","NO CUMPLE")</f>
        <v>CUMPLE</v>
      </c>
      <c r="Y1320" s="51" t="str">
        <f>IF(I1320&gt;NORMA!$P$16,"NO CUMPLE","CUMPLE")</f>
        <v>CUMPLE</v>
      </c>
      <c r="Z1320" s="51" t="str">
        <f>IF($M1320&lt;NORMA!$P$23,"NO CUMPLE","CUMPLE")</f>
        <v>CUMPLE</v>
      </c>
      <c r="AA1320" s="51" t="str">
        <f>IF($E1320&gt;NORMA!$P$24,"NO CUMPLE","CUMPLE")</f>
        <v>NO CUMPLE</v>
      </c>
      <c r="AB1320" s="51" t="str">
        <f>IF($F1320&gt;NORMA!$P$25,"NO CUMPLE","CUMPLE")</f>
        <v>NO CUMPLE</v>
      </c>
      <c r="AC1320" s="51" t="str">
        <f>IF($K1320&gt;NORMA!$P$26,"NO CUMPLE","CUMPLE")</f>
        <v>NO CUMPLE</v>
      </c>
      <c r="AD1320" s="51" t="str">
        <f>IF($J1320&gt;NORMA!$P$27,"NO CUMPLE","CUMPLE")</f>
        <v>NO CUMPLE</v>
      </c>
      <c r="AE1320" s="51" t="str">
        <f>IF($G1320&gt;NORMA!$P$28,"NO CUMPLE","CUMPLE")</f>
        <v>CUMPLE</v>
      </c>
      <c r="AF1320" s="51" t="str">
        <f>IF($H1320&gt;NORMA!$P$29,"NO CUMPLE","CUMPLE")</f>
        <v>NO CUMPLE</v>
      </c>
      <c r="AG1320" s="51" t="str">
        <f>IF($O1320&gt;NORMA!$P$30,"NO CUMPLE","CUMPLE")</f>
        <v>CUMPLE</v>
      </c>
      <c r="AH1320" s="51" t="str">
        <f>IF(AND($N1320&gt;=NORMA!$R$18, $N1320&lt;=NORMA!$S$18),"CUMPLE","NO CUMPLE")</f>
        <v>CUMPLE</v>
      </c>
      <c r="AI1320" s="51" t="str">
        <f>IF($I1320&gt;NORMA!$P$32,"NO CUMPLE","CUMPLE")</f>
        <v>NO CUMPLE</v>
      </c>
    </row>
    <row r="1321" spans="1:35" ht="14.25" customHeight="1" x14ac:dyDescent="0.35">
      <c r="A1321" s="213" t="s">
        <v>124</v>
      </c>
      <c r="B1321" s="214" t="s">
        <v>123</v>
      </c>
      <c r="C1321" s="215">
        <v>43564</v>
      </c>
      <c r="D1321" s="251">
        <v>0.41666666666666669</v>
      </c>
      <c r="E1321" s="216">
        <v>202</v>
      </c>
      <c r="F1321" s="216">
        <v>687</v>
      </c>
      <c r="G1321" s="216">
        <v>38</v>
      </c>
      <c r="H1321" s="216">
        <v>52.1</v>
      </c>
      <c r="I1321" s="218">
        <v>3.1</v>
      </c>
      <c r="J1321" s="242">
        <v>9.2050000000000001</v>
      </c>
      <c r="K1321" s="218">
        <v>85.082000000000008</v>
      </c>
      <c r="L1321" s="242">
        <v>3.5508000000000002</v>
      </c>
      <c r="M1321" s="243">
        <v>0.1</v>
      </c>
      <c r="N1321" s="243">
        <v>8.18</v>
      </c>
      <c r="O1321" s="244">
        <v>61300</v>
      </c>
      <c r="P1321" s="51" t="str">
        <f>IF(M1321&lt;NORMA!$P$7,"NO CUMPLE","CUMPLE")</f>
        <v>NO CUMPLE</v>
      </c>
      <c r="Q1321" s="51" t="str">
        <f>IF(E1321&gt;NORMA!$P$8,"NO CUMPLE","CUMPLE")</f>
        <v>CUMPLE</v>
      </c>
      <c r="R1321" s="51" t="str">
        <f>IF(F1321&gt;NORMA!$P$9,"NO CUMPLE","CUMPLE")</f>
        <v>NO CUMPLE</v>
      </c>
      <c r="S1321" s="51" t="str">
        <f>IF(K1321&gt;NORMA!$P$10,"NO CUMPLE","CUMPLE")</f>
        <v>NO CUMPLE</v>
      </c>
      <c r="T1321" s="51" t="str">
        <f>IF(J1321&gt;NORMA!$P$11,"NO CUMPLE","CUMPLE")</f>
        <v>NO CUMPLE</v>
      </c>
      <c r="U1321" s="51" t="str">
        <f>IF(G1321&gt;NORMA!$P$12,"NO CUMPLE","CUMPLE")</f>
        <v>CUMPLE</v>
      </c>
      <c r="V1321" s="51" t="str">
        <f>IF(H1321&gt;NORMA!$P$13,"NO CUMPLE","CUMPLE")</f>
        <v>NO CUMPLE</v>
      </c>
      <c r="W1321" s="51" t="str">
        <f>IF(O1321&gt;NORMA!$P$14,"NO CUMPLE","CUMPLE")</f>
        <v>CUMPLE</v>
      </c>
      <c r="X1321" s="51" t="str">
        <f>IF(AND(N1321&gt;=NORMA!$Q$4, N1321&lt;=NORMA!$R$4),"CUMPLE","NO CUMPLE")</f>
        <v>CUMPLE</v>
      </c>
      <c r="Y1321" s="51" t="str">
        <f>IF(I1321&gt;NORMA!$P$16,"NO CUMPLE","CUMPLE")</f>
        <v>NO CUMPLE</v>
      </c>
      <c r="Z1321" s="51" t="str">
        <f>IF($M1321&lt;NORMA!$P$23,"NO CUMPLE","CUMPLE")</f>
        <v>CUMPLE</v>
      </c>
      <c r="AA1321" s="51" t="str">
        <f>IF($E1321&gt;NORMA!$P$24,"NO CUMPLE","CUMPLE")</f>
        <v>NO CUMPLE</v>
      </c>
      <c r="AB1321" s="51" t="str">
        <f>IF($F1321&gt;NORMA!$P$25,"NO CUMPLE","CUMPLE")</f>
        <v>NO CUMPLE</v>
      </c>
      <c r="AC1321" s="51" t="str">
        <f>IF($K1321&gt;NORMA!$P$26,"NO CUMPLE","CUMPLE")</f>
        <v>NO CUMPLE</v>
      </c>
      <c r="AD1321" s="51" t="str">
        <f>IF($J1321&gt;NORMA!$P$27,"NO CUMPLE","CUMPLE")</f>
        <v>NO CUMPLE</v>
      </c>
      <c r="AE1321" s="51" t="str">
        <f>IF($G1321&gt;NORMA!$P$28,"NO CUMPLE","CUMPLE")</f>
        <v>CUMPLE</v>
      </c>
      <c r="AF1321" s="51" t="str">
        <f>IF($H1321&gt;NORMA!$P$29,"NO CUMPLE","CUMPLE")</f>
        <v>NO CUMPLE</v>
      </c>
      <c r="AG1321" s="51" t="str">
        <f>IF($O1321&gt;NORMA!$P$30,"NO CUMPLE","CUMPLE")</f>
        <v>CUMPLE</v>
      </c>
      <c r="AH1321" s="51" t="str">
        <f>IF(AND($N1321&gt;=NORMA!$R$18, $N1321&lt;=NORMA!$S$18),"CUMPLE","NO CUMPLE")</f>
        <v>CUMPLE</v>
      </c>
      <c r="AI1321" s="51" t="str">
        <f>IF($I1321&gt;NORMA!$P$32,"NO CUMPLE","CUMPLE")</f>
        <v>NO CUMPLE</v>
      </c>
    </row>
    <row r="1322" spans="1:35" ht="14.25" customHeight="1" x14ac:dyDescent="0.35">
      <c r="A1322" s="213" t="s">
        <v>125</v>
      </c>
      <c r="B1322" s="214" t="s">
        <v>123</v>
      </c>
      <c r="C1322" s="215">
        <v>43564</v>
      </c>
      <c r="D1322" s="251">
        <v>0.58333333333333337</v>
      </c>
      <c r="E1322" s="216">
        <v>342</v>
      </c>
      <c r="F1322" s="216">
        <v>909</v>
      </c>
      <c r="G1322" s="216">
        <v>150</v>
      </c>
      <c r="H1322" s="216">
        <v>75.3</v>
      </c>
      <c r="I1322" s="218">
        <v>4.5999999999999996</v>
      </c>
      <c r="J1322" s="242">
        <v>10.42</v>
      </c>
      <c r="K1322" s="218">
        <v>91.477999999999994</v>
      </c>
      <c r="L1322" s="242">
        <v>3.2234000000000003</v>
      </c>
      <c r="M1322" s="243">
        <v>0.1</v>
      </c>
      <c r="N1322" s="243">
        <v>8.1999999999999993</v>
      </c>
      <c r="O1322" s="244">
        <v>1120000</v>
      </c>
      <c r="P1322" s="51" t="str">
        <f>IF(M1322&lt;NORMA!$P$7,"NO CUMPLE","CUMPLE")</f>
        <v>NO CUMPLE</v>
      </c>
      <c r="Q1322" s="51" t="str">
        <f>IF(E1322&gt;NORMA!$P$8,"NO CUMPLE","CUMPLE")</f>
        <v>NO CUMPLE</v>
      </c>
      <c r="R1322" s="51" t="str">
        <f>IF(F1322&gt;NORMA!$P$9,"NO CUMPLE","CUMPLE")</f>
        <v>NO CUMPLE</v>
      </c>
      <c r="S1322" s="51" t="str">
        <f>IF(K1322&gt;NORMA!$P$10,"NO CUMPLE","CUMPLE")</f>
        <v>NO CUMPLE</v>
      </c>
      <c r="T1322" s="51" t="str">
        <f>IF(J1322&gt;NORMA!$P$11,"NO CUMPLE","CUMPLE")</f>
        <v>NO CUMPLE</v>
      </c>
      <c r="U1322" s="51" t="str">
        <f>IF(G1322&gt;NORMA!$P$12,"NO CUMPLE","CUMPLE")</f>
        <v>CUMPLE</v>
      </c>
      <c r="V1322" s="51" t="str">
        <f>IF(H1322&gt;NORMA!$P$13,"NO CUMPLE","CUMPLE")</f>
        <v>NO CUMPLE</v>
      </c>
      <c r="W1322" s="51" t="str">
        <f>IF(O1322&gt;NORMA!$P$14,"NO CUMPLE","CUMPLE")</f>
        <v>NO CUMPLE</v>
      </c>
      <c r="X1322" s="51" t="str">
        <f>IF(AND(N1322&gt;=NORMA!$Q$4, N1322&lt;=NORMA!$R$4),"CUMPLE","NO CUMPLE")</f>
        <v>CUMPLE</v>
      </c>
      <c r="Y1322" s="51" t="str">
        <f>IF(I1322&gt;NORMA!$P$16,"NO CUMPLE","CUMPLE")</f>
        <v>NO CUMPLE</v>
      </c>
      <c r="Z1322" s="51" t="str">
        <f>IF($M1322&lt;NORMA!$P$23,"NO CUMPLE","CUMPLE")</f>
        <v>CUMPLE</v>
      </c>
      <c r="AA1322" s="51" t="str">
        <f>IF($E1322&gt;NORMA!$P$24,"NO CUMPLE","CUMPLE")</f>
        <v>NO CUMPLE</v>
      </c>
      <c r="AB1322" s="51" t="str">
        <f>IF($F1322&gt;NORMA!$P$25,"NO CUMPLE","CUMPLE")</f>
        <v>NO CUMPLE</v>
      </c>
      <c r="AC1322" s="51" t="str">
        <f>IF($K1322&gt;NORMA!$P$26,"NO CUMPLE","CUMPLE")</f>
        <v>NO CUMPLE</v>
      </c>
      <c r="AD1322" s="51" t="str">
        <f>IF($J1322&gt;NORMA!$P$27,"NO CUMPLE","CUMPLE")</f>
        <v>NO CUMPLE</v>
      </c>
      <c r="AE1322" s="51" t="str">
        <f>IF($G1322&gt;NORMA!$P$28,"NO CUMPLE","CUMPLE")</f>
        <v>NO CUMPLE</v>
      </c>
      <c r="AF1322" s="51" t="str">
        <f>IF($H1322&gt;NORMA!$P$29,"NO CUMPLE","CUMPLE")</f>
        <v>NO CUMPLE</v>
      </c>
      <c r="AG1322" s="51" t="str">
        <f>IF($O1322&gt;NORMA!$P$30,"NO CUMPLE","CUMPLE")</f>
        <v>NO CUMPLE</v>
      </c>
      <c r="AH1322" s="51" t="str">
        <f>IF(AND($N1322&gt;=NORMA!$R$18, $N1322&lt;=NORMA!$S$18),"CUMPLE","NO CUMPLE")</f>
        <v>CUMPLE</v>
      </c>
      <c r="AI1322" s="51" t="str">
        <f>IF($I1322&gt;NORMA!$P$32,"NO CUMPLE","CUMPLE")</f>
        <v>NO CUMPLE</v>
      </c>
    </row>
    <row r="1323" spans="1:35" ht="14.25" customHeight="1" x14ac:dyDescent="0.35">
      <c r="A1323" s="213" t="s">
        <v>122</v>
      </c>
      <c r="B1323" s="214" t="s">
        <v>123</v>
      </c>
      <c r="C1323" s="215">
        <v>43571</v>
      </c>
      <c r="D1323" s="251">
        <v>0.5</v>
      </c>
      <c r="E1323" s="216">
        <v>220</v>
      </c>
      <c r="F1323" s="216">
        <v>511</v>
      </c>
      <c r="G1323" s="216">
        <v>240</v>
      </c>
      <c r="H1323" s="216">
        <v>54</v>
      </c>
      <c r="I1323" s="218">
        <v>3.1</v>
      </c>
      <c r="J1323" s="242">
        <v>5.915</v>
      </c>
      <c r="K1323" s="218">
        <v>72.577000000000012</v>
      </c>
      <c r="L1323" s="242">
        <v>6.1266000000000007</v>
      </c>
      <c r="M1323" s="243">
        <v>0.4</v>
      </c>
      <c r="N1323" s="243">
        <v>7.8</v>
      </c>
      <c r="O1323" s="244">
        <v>8660000</v>
      </c>
      <c r="P1323" s="51" t="str">
        <f>IF(M1323&lt;NORMA!$P$7,"NO CUMPLE","CUMPLE")</f>
        <v>NO CUMPLE</v>
      </c>
      <c r="Q1323" s="51" t="str">
        <f>IF(E1323&gt;NORMA!$P$8,"NO CUMPLE","CUMPLE")</f>
        <v>CUMPLE</v>
      </c>
      <c r="R1323" s="51" t="str">
        <f>IF(F1323&gt;NORMA!$P$9,"NO CUMPLE","CUMPLE")</f>
        <v>NO CUMPLE</v>
      </c>
      <c r="S1323" s="51" t="str">
        <f>IF(K1323&gt;NORMA!$P$10,"NO CUMPLE","CUMPLE")</f>
        <v>NO CUMPLE</v>
      </c>
      <c r="T1323" s="51" t="str">
        <f>IF(J1323&gt;NORMA!$P$11,"NO CUMPLE","CUMPLE")</f>
        <v>CUMPLE</v>
      </c>
      <c r="U1323" s="51" t="str">
        <f>IF(G1323&gt;NORMA!$P$12,"NO CUMPLE","CUMPLE")</f>
        <v>CUMPLE</v>
      </c>
      <c r="V1323" s="51" t="str">
        <f>IF(H1323&gt;NORMA!$P$13,"NO CUMPLE","CUMPLE")</f>
        <v>NO CUMPLE</v>
      </c>
      <c r="W1323" s="51" t="str">
        <f>IF(O1323&gt;NORMA!$P$14,"NO CUMPLE","CUMPLE")</f>
        <v>NO CUMPLE</v>
      </c>
      <c r="X1323" s="51" t="str">
        <f>IF(AND(N1323&gt;=NORMA!$Q$4, N1323&lt;=NORMA!$R$4),"CUMPLE","NO CUMPLE")</f>
        <v>CUMPLE</v>
      </c>
      <c r="Y1323" s="51" t="str">
        <f>IF(I1323&gt;NORMA!$P$16,"NO CUMPLE","CUMPLE")</f>
        <v>NO CUMPLE</v>
      </c>
      <c r="Z1323" s="51" t="str">
        <f>IF($M1323&lt;NORMA!$P$23,"NO CUMPLE","CUMPLE")</f>
        <v>CUMPLE</v>
      </c>
      <c r="AA1323" s="51" t="str">
        <f>IF($E1323&gt;NORMA!$P$24,"NO CUMPLE","CUMPLE")</f>
        <v>NO CUMPLE</v>
      </c>
      <c r="AB1323" s="51" t="str">
        <f>IF($F1323&gt;NORMA!$P$25,"NO CUMPLE","CUMPLE")</f>
        <v>NO CUMPLE</v>
      </c>
      <c r="AC1323" s="51" t="str">
        <f>IF($K1323&gt;NORMA!$P$26,"NO CUMPLE","CUMPLE")</f>
        <v>NO CUMPLE</v>
      </c>
      <c r="AD1323" s="51" t="str">
        <f>IF($J1323&gt;NORMA!$P$27,"NO CUMPLE","CUMPLE")</f>
        <v>NO CUMPLE</v>
      </c>
      <c r="AE1323" s="51" t="str">
        <f>IF($G1323&gt;NORMA!$P$28,"NO CUMPLE","CUMPLE")</f>
        <v>NO CUMPLE</v>
      </c>
      <c r="AF1323" s="51" t="str">
        <f>IF($H1323&gt;NORMA!$P$29,"NO CUMPLE","CUMPLE")</f>
        <v>NO CUMPLE</v>
      </c>
      <c r="AG1323" s="51" t="str">
        <f>IF($O1323&gt;NORMA!$P$30,"NO CUMPLE","CUMPLE")</f>
        <v>NO CUMPLE</v>
      </c>
      <c r="AH1323" s="51" t="str">
        <f>IF(AND($N1323&gt;=NORMA!$R$18, $N1323&lt;=NORMA!$S$18),"CUMPLE","NO CUMPLE")</f>
        <v>CUMPLE</v>
      </c>
      <c r="AI1323" s="51" t="str">
        <f>IF($I1323&gt;NORMA!$P$32,"NO CUMPLE","CUMPLE")</f>
        <v>NO CUMPLE</v>
      </c>
    </row>
    <row r="1324" spans="1:35" ht="14.25" customHeight="1" x14ac:dyDescent="0.35">
      <c r="A1324" s="213" t="s">
        <v>121</v>
      </c>
      <c r="B1324" s="272" t="s">
        <v>123</v>
      </c>
      <c r="C1324" s="215">
        <v>43584</v>
      </c>
      <c r="D1324" s="251">
        <v>0.41666666666666669</v>
      </c>
      <c r="E1324" s="216">
        <v>79.2</v>
      </c>
      <c r="F1324" s="216">
        <v>290</v>
      </c>
      <c r="G1324" s="216">
        <v>80</v>
      </c>
      <c r="H1324" s="216">
        <v>18.600000000000001</v>
      </c>
      <c r="I1324" s="218">
        <v>2.79</v>
      </c>
      <c r="J1324" s="242">
        <v>2.9020000000000001</v>
      </c>
      <c r="K1324" s="218">
        <v>57.888999999999996</v>
      </c>
      <c r="L1324" s="242">
        <v>1.3957600000000001</v>
      </c>
      <c r="M1324" s="243">
        <v>0.67</v>
      </c>
      <c r="N1324" s="243">
        <v>8.4700000000000006</v>
      </c>
      <c r="O1324" s="244">
        <v>122000</v>
      </c>
      <c r="P1324" s="51" t="str">
        <f>IF(M1324&lt;NORMA!$P$7,"NO CUMPLE","CUMPLE")</f>
        <v>CUMPLE</v>
      </c>
      <c r="Q1324" s="51" t="str">
        <f>IF(E1324&gt;NORMA!$P$8,"NO CUMPLE","CUMPLE")</f>
        <v>CUMPLE</v>
      </c>
      <c r="R1324" s="51" t="str">
        <f>IF(F1324&gt;NORMA!$P$9,"NO CUMPLE","CUMPLE")</f>
        <v>CUMPLE</v>
      </c>
      <c r="S1324" s="51" t="str">
        <f>IF(K1324&gt;NORMA!$P$10,"NO CUMPLE","CUMPLE")</f>
        <v>NO CUMPLE</v>
      </c>
      <c r="T1324" s="51" t="str">
        <f>IF(J1324&gt;NORMA!$P$11,"NO CUMPLE","CUMPLE")</f>
        <v>CUMPLE</v>
      </c>
      <c r="U1324" s="51" t="str">
        <f>IF(G1324&gt;NORMA!$P$12,"NO CUMPLE","CUMPLE")</f>
        <v>CUMPLE</v>
      </c>
      <c r="V1324" s="51" t="str">
        <f>IF(H1324&gt;NORMA!$P$13,"NO CUMPLE","CUMPLE")</f>
        <v>CUMPLE</v>
      </c>
      <c r="W1324" s="51" t="str">
        <f>IF(O1324&gt;NORMA!$P$14,"NO CUMPLE","CUMPLE")</f>
        <v>CUMPLE</v>
      </c>
      <c r="X1324" s="51" t="str">
        <f>IF(AND(N1324&gt;=NORMA!$Q$4, N1324&lt;=NORMA!$R$4),"CUMPLE","NO CUMPLE")</f>
        <v>CUMPLE</v>
      </c>
      <c r="Y1324" s="51" t="str">
        <f>IF(I1324&gt;NORMA!$P$16,"NO CUMPLE","CUMPLE")</f>
        <v>CUMPLE</v>
      </c>
      <c r="Z1324" s="51" t="str">
        <f>IF($M1324&lt;NORMA!$P$23,"NO CUMPLE","CUMPLE")</f>
        <v>CUMPLE</v>
      </c>
      <c r="AA1324" s="51" t="str">
        <f>IF($E1324&gt;NORMA!$P$24,"NO CUMPLE","CUMPLE")</f>
        <v>NO CUMPLE</v>
      </c>
      <c r="AB1324" s="51" t="str">
        <f>IF($F1324&gt;NORMA!$P$25,"NO CUMPLE","CUMPLE")</f>
        <v>NO CUMPLE</v>
      </c>
      <c r="AC1324" s="51" t="str">
        <f>IF($K1324&gt;NORMA!$P$26,"NO CUMPLE","CUMPLE")</f>
        <v>NO CUMPLE</v>
      </c>
      <c r="AD1324" s="51" t="str">
        <f>IF($J1324&gt;NORMA!$P$27,"NO CUMPLE","CUMPLE")</f>
        <v>CUMPLE</v>
      </c>
      <c r="AE1324" s="51" t="str">
        <f>IF($G1324&gt;NORMA!$P$28,"NO CUMPLE","CUMPLE")</f>
        <v>NO CUMPLE</v>
      </c>
      <c r="AF1324" s="51" t="str">
        <f>IF($H1324&gt;NORMA!$P$29,"NO CUMPLE","CUMPLE")</f>
        <v>NO CUMPLE</v>
      </c>
      <c r="AG1324" s="51" t="str">
        <f>IF($O1324&gt;NORMA!$P$30,"NO CUMPLE","CUMPLE")</f>
        <v>NO CUMPLE</v>
      </c>
      <c r="AH1324" s="51" t="str">
        <f>IF(AND($N1324&gt;=NORMA!$R$18, $N1324&lt;=NORMA!$S$18),"CUMPLE","NO CUMPLE")</f>
        <v>CUMPLE</v>
      </c>
      <c r="AI1324" s="51" t="str">
        <f>IF($I1324&gt;NORMA!$P$32,"NO CUMPLE","CUMPLE")</f>
        <v>NO CUMPLE</v>
      </c>
    </row>
    <row r="1325" spans="1:35" ht="14.25" customHeight="1" x14ac:dyDescent="0.35">
      <c r="A1325" s="213" t="s">
        <v>122</v>
      </c>
      <c r="B1325" s="214" t="s">
        <v>123</v>
      </c>
      <c r="C1325" s="215">
        <v>43594</v>
      </c>
      <c r="D1325" s="251">
        <v>0.33333333333333331</v>
      </c>
      <c r="E1325" s="216">
        <v>197</v>
      </c>
      <c r="F1325" s="216">
        <v>728</v>
      </c>
      <c r="G1325" s="216">
        <v>404</v>
      </c>
      <c r="H1325" s="216">
        <v>13</v>
      </c>
      <c r="I1325" s="218">
        <v>3.54</v>
      </c>
      <c r="J1325" s="242">
        <v>6.7919999999999998</v>
      </c>
      <c r="K1325" s="218">
        <v>61.688000000000002</v>
      </c>
      <c r="L1325" s="242">
        <v>6.7187999999999999</v>
      </c>
      <c r="M1325" s="243">
        <v>0.1</v>
      </c>
      <c r="N1325" s="243">
        <v>7.5</v>
      </c>
      <c r="O1325" s="244">
        <v>17300</v>
      </c>
      <c r="P1325" s="51" t="str">
        <f>IF(M1325&lt;NORMA!$P$7,"NO CUMPLE","CUMPLE")</f>
        <v>NO CUMPLE</v>
      </c>
      <c r="Q1325" s="51" t="str">
        <f>IF(E1325&gt;NORMA!$P$8,"NO CUMPLE","CUMPLE")</f>
        <v>CUMPLE</v>
      </c>
      <c r="R1325" s="51" t="str">
        <f>IF(F1325&gt;NORMA!$P$9,"NO CUMPLE","CUMPLE")</f>
        <v>NO CUMPLE</v>
      </c>
      <c r="S1325" s="51" t="str">
        <f>IF(K1325&gt;NORMA!$P$10,"NO CUMPLE","CUMPLE")</f>
        <v>NO CUMPLE</v>
      </c>
      <c r="T1325" s="51" t="str">
        <f>IF(J1325&gt;NORMA!$P$11,"NO CUMPLE","CUMPLE")</f>
        <v>CUMPLE</v>
      </c>
      <c r="U1325" s="51" t="str">
        <f>IF(G1325&gt;NORMA!$P$12,"NO CUMPLE","CUMPLE")</f>
        <v>NO CUMPLE</v>
      </c>
      <c r="V1325" s="51" t="str">
        <f>IF(H1325&gt;NORMA!$P$13,"NO CUMPLE","CUMPLE")</f>
        <v>CUMPLE</v>
      </c>
      <c r="W1325" s="51" t="str">
        <f>IF(O1325&gt;NORMA!$P$14,"NO CUMPLE","CUMPLE")</f>
        <v>CUMPLE</v>
      </c>
      <c r="X1325" s="51" t="str">
        <f>IF(AND(N1325&gt;=NORMA!$Q$4, N1325&lt;=NORMA!$R$4),"CUMPLE","NO CUMPLE")</f>
        <v>CUMPLE</v>
      </c>
      <c r="Y1325" s="51" t="str">
        <f>IF(I1325&gt;NORMA!$P$16,"NO CUMPLE","CUMPLE")</f>
        <v>NO CUMPLE</v>
      </c>
      <c r="Z1325" s="51" t="str">
        <f>IF($M1325&lt;NORMA!$P$23,"NO CUMPLE","CUMPLE")</f>
        <v>CUMPLE</v>
      </c>
      <c r="AA1325" s="51" t="str">
        <f>IF($E1325&gt;NORMA!$P$24,"NO CUMPLE","CUMPLE")</f>
        <v>NO CUMPLE</v>
      </c>
      <c r="AB1325" s="51" t="str">
        <f>IF($F1325&gt;NORMA!$P$25,"NO CUMPLE","CUMPLE")</f>
        <v>NO CUMPLE</v>
      </c>
      <c r="AC1325" s="51" t="str">
        <f>IF($K1325&gt;NORMA!$P$26,"NO CUMPLE","CUMPLE")</f>
        <v>NO CUMPLE</v>
      </c>
      <c r="AD1325" s="51" t="str">
        <f>IF($J1325&gt;NORMA!$P$27,"NO CUMPLE","CUMPLE")</f>
        <v>NO CUMPLE</v>
      </c>
      <c r="AE1325" s="51" t="str">
        <f>IF($G1325&gt;NORMA!$P$28,"NO CUMPLE","CUMPLE")</f>
        <v>NO CUMPLE</v>
      </c>
      <c r="AF1325" s="51" t="str">
        <f>IF($H1325&gt;NORMA!$P$29,"NO CUMPLE","CUMPLE")</f>
        <v>NO CUMPLE</v>
      </c>
      <c r="AG1325" s="51" t="str">
        <f>IF($O1325&gt;NORMA!$P$30,"NO CUMPLE","CUMPLE")</f>
        <v>CUMPLE</v>
      </c>
      <c r="AH1325" s="51" t="str">
        <f>IF(AND($N1325&gt;=NORMA!$R$18, $N1325&lt;=NORMA!$S$18),"CUMPLE","NO CUMPLE")</f>
        <v>CUMPLE</v>
      </c>
      <c r="AI1325" s="51" t="str">
        <f>IF($I1325&gt;NORMA!$P$32,"NO CUMPLE","CUMPLE")</f>
        <v>NO CUMPLE</v>
      </c>
    </row>
    <row r="1326" spans="1:35" ht="14.25" customHeight="1" x14ac:dyDescent="0.35">
      <c r="A1326" s="213" t="s">
        <v>124</v>
      </c>
      <c r="B1326" s="214" t="s">
        <v>123</v>
      </c>
      <c r="C1326" s="215">
        <v>43594</v>
      </c>
      <c r="D1326" s="251">
        <v>0.5</v>
      </c>
      <c r="E1326" s="216">
        <v>293</v>
      </c>
      <c r="F1326" s="216">
        <v>744</v>
      </c>
      <c r="G1326" s="216">
        <v>172</v>
      </c>
      <c r="H1326" s="216">
        <v>64.7</v>
      </c>
      <c r="I1326" s="218">
        <v>4.04</v>
      </c>
      <c r="J1326" s="242">
        <v>7.3559999999999999</v>
      </c>
      <c r="K1326" s="218">
        <v>66.798000000000002</v>
      </c>
      <c r="L1326" s="242">
        <v>5.0578000000000003</v>
      </c>
      <c r="M1326" s="243">
        <v>0.1</v>
      </c>
      <c r="N1326" s="243">
        <v>8</v>
      </c>
      <c r="O1326" s="244">
        <v>12000000</v>
      </c>
      <c r="P1326" s="51" t="str">
        <f>IF(M1326&lt;NORMA!$P$7,"NO CUMPLE","CUMPLE")</f>
        <v>NO CUMPLE</v>
      </c>
      <c r="Q1326" s="51" t="str">
        <f>IF(E1326&gt;NORMA!$P$8,"NO CUMPLE","CUMPLE")</f>
        <v>NO CUMPLE</v>
      </c>
      <c r="R1326" s="51" t="str">
        <f>IF(F1326&gt;NORMA!$P$9,"NO CUMPLE","CUMPLE")</f>
        <v>NO CUMPLE</v>
      </c>
      <c r="S1326" s="51" t="str">
        <f>IF(K1326&gt;NORMA!$P$10,"NO CUMPLE","CUMPLE")</f>
        <v>NO CUMPLE</v>
      </c>
      <c r="T1326" s="51" t="str">
        <f>IF(J1326&gt;NORMA!$P$11,"NO CUMPLE","CUMPLE")</f>
        <v>CUMPLE</v>
      </c>
      <c r="U1326" s="51" t="str">
        <f>IF(G1326&gt;NORMA!$P$12,"NO CUMPLE","CUMPLE")</f>
        <v>CUMPLE</v>
      </c>
      <c r="V1326" s="51" t="str">
        <f>IF(H1326&gt;NORMA!$P$13,"NO CUMPLE","CUMPLE")</f>
        <v>NO CUMPLE</v>
      </c>
      <c r="W1326" s="51" t="str">
        <f>IF(O1326&gt;NORMA!$P$14,"NO CUMPLE","CUMPLE")</f>
        <v>NO CUMPLE</v>
      </c>
      <c r="X1326" s="51" t="str">
        <f>IF(AND(N1326&gt;=NORMA!$Q$4, N1326&lt;=NORMA!$R$4),"CUMPLE","NO CUMPLE")</f>
        <v>CUMPLE</v>
      </c>
      <c r="Y1326" s="51" t="str">
        <f>IF(I1326&gt;NORMA!$P$16,"NO CUMPLE","CUMPLE")</f>
        <v>NO CUMPLE</v>
      </c>
      <c r="Z1326" s="51" t="str">
        <f>IF($M1326&lt;NORMA!$P$23,"NO CUMPLE","CUMPLE")</f>
        <v>CUMPLE</v>
      </c>
      <c r="AA1326" s="51" t="str">
        <f>IF($E1326&gt;NORMA!$P$24,"NO CUMPLE","CUMPLE")</f>
        <v>NO CUMPLE</v>
      </c>
      <c r="AB1326" s="51" t="str">
        <f>IF($F1326&gt;NORMA!$P$25,"NO CUMPLE","CUMPLE")</f>
        <v>NO CUMPLE</v>
      </c>
      <c r="AC1326" s="51" t="str">
        <f>IF($K1326&gt;NORMA!$P$26,"NO CUMPLE","CUMPLE")</f>
        <v>NO CUMPLE</v>
      </c>
      <c r="AD1326" s="51" t="str">
        <f>IF($J1326&gt;NORMA!$P$27,"NO CUMPLE","CUMPLE")</f>
        <v>NO CUMPLE</v>
      </c>
      <c r="AE1326" s="51" t="str">
        <f>IF($G1326&gt;NORMA!$P$28,"NO CUMPLE","CUMPLE")</f>
        <v>NO CUMPLE</v>
      </c>
      <c r="AF1326" s="51" t="str">
        <f>IF($H1326&gt;NORMA!$P$29,"NO CUMPLE","CUMPLE")</f>
        <v>NO CUMPLE</v>
      </c>
      <c r="AG1326" s="51" t="str">
        <f>IF($O1326&gt;NORMA!$P$30,"NO CUMPLE","CUMPLE")</f>
        <v>NO CUMPLE</v>
      </c>
      <c r="AH1326" s="51" t="str">
        <f>IF(AND($N1326&gt;=NORMA!$R$18, $N1326&lt;=NORMA!$S$18),"CUMPLE","NO CUMPLE")</f>
        <v>CUMPLE</v>
      </c>
      <c r="AI1326" s="51" t="str">
        <f>IF($I1326&gt;NORMA!$P$32,"NO CUMPLE","CUMPLE")</f>
        <v>NO CUMPLE</v>
      </c>
    </row>
    <row r="1327" spans="1:35" ht="14.25" customHeight="1" x14ac:dyDescent="0.35">
      <c r="A1327" s="213" t="s">
        <v>125</v>
      </c>
      <c r="B1327" s="214" t="s">
        <v>123</v>
      </c>
      <c r="C1327" s="215">
        <v>43594</v>
      </c>
      <c r="D1327" s="251">
        <v>0.66666666666666663</v>
      </c>
      <c r="E1327" s="216">
        <v>211</v>
      </c>
      <c r="F1327" s="216">
        <v>638</v>
      </c>
      <c r="G1327" s="216">
        <v>392</v>
      </c>
      <c r="H1327" s="216">
        <v>73.900000000000006</v>
      </c>
      <c r="I1327" s="218">
        <v>3.32</v>
      </c>
      <c r="J1327" s="242">
        <v>4.8550000000000004</v>
      </c>
      <c r="K1327" s="218">
        <v>33.643999999999998</v>
      </c>
      <c r="L1327" s="242">
        <v>5.6571999999999996</v>
      </c>
      <c r="M1327" s="243">
        <v>0.1</v>
      </c>
      <c r="N1327" s="243">
        <v>7.5</v>
      </c>
      <c r="O1327" s="244">
        <v>10500000</v>
      </c>
      <c r="P1327" s="51" t="str">
        <f>IF(M1327&lt;NORMA!$P$7,"NO CUMPLE","CUMPLE")</f>
        <v>NO CUMPLE</v>
      </c>
      <c r="Q1327" s="51" t="str">
        <f>IF(E1327&gt;NORMA!$P$8,"NO CUMPLE","CUMPLE")</f>
        <v>CUMPLE</v>
      </c>
      <c r="R1327" s="51" t="str">
        <f>IF(F1327&gt;NORMA!$P$9,"NO CUMPLE","CUMPLE")</f>
        <v>NO CUMPLE</v>
      </c>
      <c r="S1327" s="51" t="str">
        <f>IF(K1327&gt;NORMA!$P$10,"NO CUMPLE","CUMPLE")</f>
        <v>CUMPLE</v>
      </c>
      <c r="T1327" s="51" t="str">
        <f>IF(J1327&gt;NORMA!$P$11,"NO CUMPLE","CUMPLE")</f>
        <v>CUMPLE</v>
      </c>
      <c r="U1327" s="51" t="str">
        <f>IF(G1327&gt;NORMA!$P$12,"NO CUMPLE","CUMPLE")</f>
        <v>NO CUMPLE</v>
      </c>
      <c r="V1327" s="51" t="str">
        <f>IF(H1327&gt;NORMA!$P$13,"NO CUMPLE","CUMPLE")</f>
        <v>NO CUMPLE</v>
      </c>
      <c r="W1327" s="51" t="str">
        <f>IF(O1327&gt;NORMA!$P$14,"NO CUMPLE","CUMPLE")</f>
        <v>NO CUMPLE</v>
      </c>
      <c r="X1327" s="51" t="str">
        <f>IF(AND(N1327&gt;=NORMA!$Q$4, N1327&lt;=NORMA!$R$4),"CUMPLE","NO CUMPLE")</f>
        <v>CUMPLE</v>
      </c>
      <c r="Y1327" s="51" t="str">
        <f>IF(I1327&gt;NORMA!$P$16,"NO CUMPLE","CUMPLE")</f>
        <v>NO CUMPLE</v>
      </c>
      <c r="Z1327" s="51" t="str">
        <f>IF($M1327&lt;NORMA!$P$23,"NO CUMPLE","CUMPLE")</f>
        <v>CUMPLE</v>
      </c>
      <c r="AA1327" s="51" t="str">
        <f>IF($E1327&gt;NORMA!$P$24,"NO CUMPLE","CUMPLE")</f>
        <v>NO CUMPLE</v>
      </c>
      <c r="AB1327" s="51" t="str">
        <f>IF($F1327&gt;NORMA!$P$25,"NO CUMPLE","CUMPLE")</f>
        <v>NO CUMPLE</v>
      </c>
      <c r="AC1327" s="51" t="str">
        <f>IF($K1327&gt;NORMA!$P$26,"NO CUMPLE","CUMPLE")</f>
        <v>NO CUMPLE</v>
      </c>
      <c r="AD1327" s="51" t="str">
        <f>IF($J1327&gt;NORMA!$P$27,"NO CUMPLE","CUMPLE")</f>
        <v>NO CUMPLE</v>
      </c>
      <c r="AE1327" s="51" t="str">
        <f>IF($G1327&gt;NORMA!$P$28,"NO CUMPLE","CUMPLE")</f>
        <v>NO CUMPLE</v>
      </c>
      <c r="AF1327" s="51" t="str">
        <f>IF($H1327&gt;NORMA!$P$29,"NO CUMPLE","CUMPLE")</f>
        <v>NO CUMPLE</v>
      </c>
      <c r="AG1327" s="51" t="str">
        <f>IF($O1327&gt;NORMA!$P$30,"NO CUMPLE","CUMPLE")</f>
        <v>NO CUMPLE</v>
      </c>
      <c r="AH1327" s="51" t="str">
        <f>IF(AND($N1327&gt;=NORMA!$R$18, $N1327&lt;=NORMA!$S$18),"CUMPLE","NO CUMPLE")</f>
        <v>CUMPLE</v>
      </c>
      <c r="AI1327" s="51" t="str">
        <f>IF($I1327&gt;NORMA!$P$32,"NO CUMPLE","CUMPLE")</f>
        <v>NO CUMPLE</v>
      </c>
    </row>
    <row r="1328" spans="1:35" ht="14.25" customHeight="1" x14ac:dyDescent="0.35">
      <c r="A1328" s="213" t="s">
        <v>121</v>
      </c>
      <c r="B1328" s="272" t="s">
        <v>123</v>
      </c>
      <c r="C1328" s="215">
        <v>43599</v>
      </c>
      <c r="D1328" s="251">
        <v>0.66666666666666663</v>
      </c>
      <c r="E1328" s="216">
        <v>69.2</v>
      </c>
      <c r="F1328" s="216">
        <v>310</v>
      </c>
      <c r="G1328" s="216">
        <v>130</v>
      </c>
      <c r="H1328" s="216">
        <v>10</v>
      </c>
      <c r="I1328" s="218">
        <v>0.64</v>
      </c>
      <c r="J1328" s="242">
        <v>2.7069999999999999</v>
      </c>
      <c r="K1328" s="218">
        <v>60.046999999999997</v>
      </c>
      <c r="L1328" s="242">
        <v>20.1172</v>
      </c>
      <c r="M1328" s="243">
        <v>0.93</v>
      </c>
      <c r="N1328" s="243">
        <v>8.31</v>
      </c>
      <c r="O1328" s="244">
        <v>1890000</v>
      </c>
      <c r="P1328" s="51" t="str">
        <f>IF(M1328&lt;NORMA!$P$7,"NO CUMPLE","CUMPLE")</f>
        <v>CUMPLE</v>
      </c>
      <c r="Q1328" s="51" t="str">
        <f>IF(E1328&gt;NORMA!$P$8,"NO CUMPLE","CUMPLE")</f>
        <v>CUMPLE</v>
      </c>
      <c r="R1328" s="51" t="str">
        <f>IF(F1328&gt;NORMA!$P$9,"NO CUMPLE","CUMPLE")</f>
        <v>CUMPLE</v>
      </c>
      <c r="S1328" s="51" t="str">
        <f>IF(K1328&gt;NORMA!$P$10,"NO CUMPLE","CUMPLE")</f>
        <v>NO CUMPLE</v>
      </c>
      <c r="T1328" s="51" t="str">
        <f>IF(J1328&gt;NORMA!$P$11,"NO CUMPLE","CUMPLE")</f>
        <v>CUMPLE</v>
      </c>
      <c r="U1328" s="51" t="str">
        <f>IF(G1328&gt;NORMA!$P$12,"NO CUMPLE","CUMPLE")</f>
        <v>CUMPLE</v>
      </c>
      <c r="V1328" s="51" t="str">
        <f>IF(H1328&gt;NORMA!$P$13,"NO CUMPLE","CUMPLE")</f>
        <v>CUMPLE</v>
      </c>
      <c r="W1328" s="51" t="str">
        <f>IF(O1328&gt;NORMA!$P$14,"NO CUMPLE","CUMPLE")</f>
        <v>NO CUMPLE</v>
      </c>
      <c r="X1328" s="51" t="str">
        <f>IF(AND(N1328&gt;=NORMA!$Q$4, N1328&lt;=NORMA!$R$4),"CUMPLE","NO CUMPLE")</f>
        <v>CUMPLE</v>
      </c>
      <c r="Y1328" s="51" t="str">
        <f>IF(I1328&gt;NORMA!$P$16,"NO CUMPLE","CUMPLE")</f>
        <v>CUMPLE</v>
      </c>
      <c r="Z1328" s="51" t="str">
        <f>IF($M1328&lt;NORMA!$P$23,"NO CUMPLE","CUMPLE")</f>
        <v>CUMPLE</v>
      </c>
      <c r="AA1328" s="51" t="str">
        <f>IF($E1328&gt;NORMA!$P$24,"NO CUMPLE","CUMPLE")</f>
        <v>NO CUMPLE</v>
      </c>
      <c r="AB1328" s="51" t="str">
        <f>IF($F1328&gt;NORMA!$P$25,"NO CUMPLE","CUMPLE")</f>
        <v>NO CUMPLE</v>
      </c>
      <c r="AC1328" s="51" t="str">
        <f>IF($K1328&gt;NORMA!$P$26,"NO CUMPLE","CUMPLE")</f>
        <v>NO CUMPLE</v>
      </c>
      <c r="AD1328" s="51" t="str">
        <f>IF($J1328&gt;NORMA!$P$27,"NO CUMPLE","CUMPLE")</f>
        <v>CUMPLE</v>
      </c>
      <c r="AE1328" s="51" t="str">
        <f>IF($G1328&gt;NORMA!$P$28,"NO CUMPLE","CUMPLE")</f>
        <v>NO CUMPLE</v>
      </c>
      <c r="AF1328" s="51" t="str">
        <f>IF($H1328&gt;NORMA!$P$29,"NO CUMPLE","CUMPLE")</f>
        <v>CUMPLE</v>
      </c>
      <c r="AG1328" s="51" t="str">
        <f>IF($O1328&gt;NORMA!$P$30,"NO CUMPLE","CUMPLE")</f>
        <v>NO CUMPLE</v>
      </c>
      <c r="AH1328" s="51" t="str">
        <f>IF(AND($N1328&gt;=NORMA!$R$18, $N1328&lt;=NORMA!$S$18),"CUMPLE","NO CUMPLE")</f>
        <v>CUMPLE</v>
      </c>
      <c r="AI1328" s="51" t="str">
        <f>IF($I1328&gt;NORMA!$P$32,"NO CUMPLE","CUMPLE")</f>
        <v>CUMPLE</v>
      </c>
    </row>
    <row r="1329" spans="1:35" ht="14.25" customHeight="1" x14ac:dyDescent="0.35">
      <c r="A1329" s="213" t="s">
        <v>125</v>
      </c>
      <c r="B1329" s="214" t="s">
        <v>123</v>
      </c>
      <c r="C1329" s="215">
        <v>43609</v>
      </c>
      <c r="D1329" s="251">
        <v>0.25</v>
      </c>
      <c r="E1329" s="216">
        <v>32.799999999999997</v>
      </c>
      <c r="F1329" s="216">
        <v>215</v>
      </c>
      <c r="G1329" s="216">
        <v>26</v>
      </c>
      <c r="H1329" s="216">
        <v>13.3</v>
      </c>
      <c r="I1329" s="218">
        <v>0.89</v>
      </c>
      <c r="J1329" s="242">
        <v>2.2530000000000001</v>
      </c>
      <c r="K1329" s="218">
        <v>6.7</v>
      </c>
      <c r="L1329" s="242">
        <v>6.5578000000000003</v>
      </c>
      <c r="M1329" s="243">
        <v>0.63</v>
      </c>
      <c r="N1329" s="243">
        <v>7.74</v>
      </c>
      <c r="O1329" s="244">
        <v>242000</v>
      </c>
      <c r="P1329" s="51" t="str">
        <f>IF(M1329&lt;NORMA!$P$7,"NO CUMPLE","CUMPLE")</f>
        <v>CUMPLE</v>
      </c>
      <c r="Q1329" s="51" t="str">
        <f>IF(E1329&gt;NORMA!$P$8,"NO CUMPLE","CUMPLE")</f>
        <v>CUMPLE</v>
      </c>
      <c r="R1329" s="51" t="str">
        <f>IF(F1329&gt;NORMA!$P$9,"NO CUMPLE","CUMPLE")</f>
        <v>CUMPLE</v>
      </c>
      <c r="S1329" s="51" t="str">
        <f>IF(K1329&gt;NORMA!$P$10,"NO CUMPLE","CUMPLE")</f>
        <v>CUMPLE</v>
      </c>
      <c r="T1329" s="51" t="str">
        <f>IF(J1329&gt;NORMA!$P$11,"NO CUMPLE","CUMPLE")</f>
        <v>CUMPLE</v>
      </c>
      <c r="U1329" s="51" t="str">
        <f>IF(G1329&gt;NORMA!$P$12,"NO CUMPLE","CUMPLE")</f>
        <v>CUMPLE</v>
      </c>
      <c r="V1329" s="51" t="str">
        <f>IF(H1329&gt;NORMA!$P$13,"NO CUMPLE","CUMPLE")</f>
        <v>CUMPLE</v>
      </c>
      <c r="W1329" s="51" t="str">
        <f>IF(O1329&gt;NORMA!$P$14,"NO CUMPLE","CUMPLE")</f>
        <v>CUMPLE</v>
      </c>
      <c r="X1329" s="51" t="str">
        <f>IF(AND(N1329&gt;=NORMA!$Q$4, N1329&lt;=NORMA!$R$4),"CUMPLE","NO CUMPLE")</f>
        <v>CUMPLE</v>
      </c>
      <c r="Y1329" s="51" t="str">
        <f>IF(I1329&gt;NORMA!$P$16,"NO CUMPLE","CUMPLE")</f>
        <v>CUMPLE</v>
      </c>
      <c r="Z1329" s="51" t="str">
        <f>IF($M1329&lt;NORMA!$P$23,"NO CUMPLE","CUMPLE")</f>
        <v>CUMPLE</v>
      </c>
      <c r="AA1329" s="51" t="str">
        <f>IF($E1329&gt;NORMA!$P$24,"NO CUMPLE","CUMPLE")</f>
        <v>NO CUMPLE</v>
      </c>
      <c r="AB1329" s="51" t="str">
        <f>IF($F1329&gt;NORMA!$P$25,"NO CUMPLE","CUMPLE")</f>
        <v>NO CUMPLE</v>
      </c>
      <c r="AC1329" s="51" t="str">
        <f>IF($K1329&gt;NORMA!$P$26,"NO CUMPLE","CUMPLE")</f>
        <v>CUMPLE</v>
      </c>
      <c r="AD1329" s="51" t="str">
        <f>IF($J1329&gt;NORMA!$P$27,"NO CUMPLE","CUMPLE")</f>
        <v>CUMPLE</v>
      </c>
      <c r="AE1329" s="51" t="str">
        <f>IF($G1329&gt;NORMA!$P$28,"NO CUMPLE","CUMPLE")</f>
        <v>CUMPLE</v>
      </c>
      <c r="AF1329" s="51" t="str">
        <f>IF($H1329&gt;NORMA!$P$29,"NO CUMPLE","CUMPLE")</f>
        <v>NO CUMPLE</v>
      </c>
      <c r="AG1329" s="51" t="str">
        <f>IF($O1329&gt;NORMA!$P$30,"NO CUMPLE","CUMPLE")</f>
        <v>NO CUMPLE</v>
      </c>
      <c r="AH1329" s="51" t="str">
        <f>IF(AND($N1329&gt;=NORMA!$R$18, $N1329&lt;=NORMA!$S$18),"CUMPLE","NO CUMPLE")</f>
        <v>CUMPLE</v>
      </c>
      <c r="AI1329" s="51" t="str">
        <f>IF($I1329&gt;NORMA!$P$32,"NO CUMPLE","CUMPLE")</f>
        <v>CUMPLE</v>
      </c>
    </row>
    <row r="1330" spans="1:35" ht="14.25" customHeight="1" x14ac:dyDescent="0.35">
      <c r="A1330" s="213" t="s">
        <v>122</v>
      </c>
      <c r="B1330" s="214" t="s">
        <v>123</v>
      </c>
      <c r="C1330" s="215">
        <v>43609</v>
      </c>
      <c r="D1330" s="251">
        <v>0.41666666666666669</v>
      </c>
      <c r="E1330" s="216">
        <v>158</v>
      </c>
      <c r="F1330" s="216">
        <v>449</v>
      </c>
      <c r="G1330" s="216">
        <v>30.4</v>
      </c>
      <c r="H1330" s="216">
        <v>21.5</v>
      </c>
      <c r="I1330" s="218">
        <v>2.25</v>
      </c>
      <c r="J1330" s="242">
        <v>4.8849999999999998</v>
      </c>
      <c r="K1330" s="218">
        <v>7.6280000000000001</v>
      </c>
      <c r="L1330" s="242">
        <v>7.2003999999999992</v>
      </c>
      <c r="M1330" s="243">
        <v>1.38</v>
      </c>
      <c r="N1330" s="243">
        <v>8.1999999999999993</v>
      </c>
      <c r="O1330" s="244">
        <v>242000</v>
      </c>
      <c r="P1330" s="51" t="str">
        <f>IF(M1330&lt;NORMA!$P$7,"NO CUMPLE","CUMPLE")</f>
        <v>CUMPLE</v>
      </c>
      <c r="Q1330" s="51" t="str">
        <f>IF(E1330&gt;NORMA!$P$8,"NO CUMPLE","CUMPLE")</f>
        <v>CUMPLE</v>
      </c>
      <c r="R1330" s="51" t="str">
        <f>IF(F1330&gt;NORMA!$P$9,"NO CUMPLE","CUMPLE")</f>
        <v>CUMPLE</v>
      </c>
      <c r="S1330" s="51" t="str">
        <f>IF(K1330&gt;NORMA!$P$10,"NO CUMPLE","CUMPLE")</f>
        <v>CUMPLE</v>
      </c>
      <c r="T1330" s="51" t="str">
        <f>IF(J1330&gt;NORMA!$P$11,"NO CUMPLE","CUMPLE")</f>
        <v>CUMPLE</v>
      </c>
      <c r="U1330" s="51" t="str">
        <f>IF(G1330&gt;NORMA!$P$12,"NO CUMPLE","CUMPLE")</f>
        <v>CUMPLE</v>
      </c>
      <c r="V1330" s="51" t="str">
        <f>IF(H1330&gt;NORMA!$P$13,"NO CUMPLE","CUMPLE")</f>
        <v>CUMPLE</v>
      </c>
      <c r="W1330" s="51" t="str">
        <f>IF(O1330&gt;NORMA!$P$14,"NO CUMPLE","CUMPLE")</f>
        <v>CUMPLE</v>
      </c>
      <c r="X1330" s="51" t="str">
        <f>IF(AND(N1330&gt;=NORMA!$Q$4, N1330&lt;=NORMA!$R$4),"CUMPLE","NO CUMPLE")</f>
        <v>CUMPLE</v>
      </c>
      <c r="Y1330" s="51" t="str">
        <f>IF(I1330&gt;NORMA!$P$16,"NO CUMPLE","CUMPLE")</f>
        <v>CUMPLE</v>
      </c>
      <c r="Z1330" s="51" t="str">
        <f>IF($M1330&lt;NORMA!$P$23,"NO CUMPLE","CUMPLE")</f>
        <v>CUMPLE</v>
      </c>
      <c r="AA1330" s="51" t="str">
        <f>IF($E1330&gt;NORMA!$P$24,"NO CUMPLE","CUMPLE")</f>
        <v>NO CUMPLE</v>
      </c>
      <c r="AB1330" s="51" t="str">
        <f>IF($F1330&gt;NORMA!$P$25,"NO CUMPLE","CUMPLE")</f>
        <v>NO CUMPLE</v>
      </c>
      <c r="AC1330" s="51" t="str">
        <f>IF($K1330&gt;NORMA!$P$26,"NO CUMPLE","CUMPLE")</f>
        <v>CUMPLE</v>
      </c>
      <c r="AD1330" s="51" t="str">
        <f>IF($J1330&gt;NORMA!$P$27,"NO CUMPLE","CUMPLE")</f>
        <v>NO CUMPLE</v>
      </c>
      <c r="AE1330" s="51" t="str">
        <f>IF($G1330&gt;NORMA!$P$28,"NO CUMPLE","CUMPLE")</f>
        <v>CUMPLE</v>
      </c>
      <c r="AF1330" s="51" t="str">
        <f>IF($H1330&gt;NORMA!$P$29,"NO CUMPLE","CUMPLE")</f>
        <v>NO CUMPLE</v>
      </c>
      <c r="AG1330" s="51" t="str">
        <f>IF($O1330&gt;NORMA!$P$30,"NO CUMPLE","CUMPLE")</f>
        <v>NO CUMPLE</v>
      </c>
      <c r="AH1330" s="51" t="str">
        <f>IF(AND($N1330&gt;=NORMA!$R$18, $N1330&lt;=NORMA!$S$18),"CUMPLE","NO CUMPLE")</f>
        <v>CUMPLE</v>
      </c>
      <c r="AI1330" s="51" t="str">
        <f>IF($I1330&gt;NORMA!$P$32,"NO CUMPLE","CUMPLE")</f>
        <v>NO CUMPLE</v>
      </c>
    </row>
    <row r="1331" spans="1:35" ht="14.25" customHeight="1" x14ac:dyDescent="0.35">
      <c r="A1331" s="213" t="s">
        <v>121</v>
      </c>
      <c r="B1331" s="272" t="s">
        <v>123</v>
      </c>
      <c r="C1331" s="215">
        <v>43626</v>
      </c>
      <c r="D1331" s="251">
        <v>0.5</v>
      </c>
      <c r="E1331" s="216">
        <v>15</v>
      </c>
      <c r="F1331" s="216">
        <v>236</v>
      </c>
      <c r="G1331" s="216">
        <v>290</v>
      </c>
      <c r="H1331" s="216">
        <v>15.2</v>
      </c>
      <c r="I1331" s="218">
        <v>0.72299999999999998</v>
      </c>
      <c r="J1331" s="242">
        <v>2.6739999999999999</v>
      </c>
      <c r="K1331" s="218">
        <v>12.896999999999998</v>
      </c>
      <c r="L1331" s="242">
        <v>5.6443999999999992</v>
      </c>
      <c r="M1331" s="243">
        <v>0.86</v>
      </c>
      <c r="N1331" s="243">
        <v>7.8</v>
      </c>
      <c r="O1331" s="244">
        <v>591000</v>
      </c>
      <c r="P1331" s="51" t="str">
        <f>IF(M1331&lt;NORMA!$P$7,"NO CUMPLE","CUMPLE")</f>
        <v>CUMPLE</v>
      </c>
      <c r="Q1331" s="51" t="str">
        <f>IF(E1331&gt;NORMA!$P$8,"NO CUMPLE","CUMPLE")</f>
        <v>CUMPLE</v>
      </c>
      <c r="R1331" s="51" t="str">
        <f>IF(F1331&gt;NORMA!$P$9,"NO CUMPLE","CUMPLE")</f>
        <v>CUMPLE</v>
      </c>
      <c r="S1331" s="51" t="str">
        <f>IF(K1331&gt;NORMA!$P$10,"NO CUMPLE","CUMPLE")</f>
        <v>CUMPLE</v>
      </c>
      <c r="T1331" s="51" t="str">
        <f>IF(J1331&gt;NORMA!$P$11,"NO CUMPLE","CUMPLE")</f>
        <v>CUMPLE</v>
      </c>
      <c r="U1331" s="51" t="str">
        <f>IF(G1331&gt;NORMA!$P$12,"NO CUMPLE","CUMPLE")</f>
        <v>CUMPLE</v>
      </c>
      <c r="V1331" s="51" t="str">
        <f>IF(H1331&gt;NORMA!$P$13,"NO CUMPLE","CUMPLE")</f>
        <v>CUMPLE</v>
      </c>
      <c r="W1331" s="51" t="str">
        <f>IF(O1331&gt;NORMA!$P$14,"NO CUMPLE","CUMPLE")</f>
        <v>CUMPLE</v>
      </c>
      <c r="X1331" s="51" t="str">
        <f>IF(AND(N1331&gt;=NORMA!$Q$4, N1331&lt;=NORMA!$R$4),"CUMPLE","NO CUMPLE")</f>
        <v>CUMPLE</v>
      </c>
      <c r="Y1331" s="51" t="str">
        <f>IF(I1331&gt;NORMA!$P$16,"NO CUMPLE","CUMPLE")</f>
        <v>CUMPLE</v>
      </c>
      <c r="Z1331" s="51" t="str">
        <f>IF($M1331&lt;NORMA!$P$23,"NO CUMPLE","CUMPLE")</f>
        <v>CUMPLE</v>
      </c>
      <c r="AA1331" s="51" t="str">
        <f>IF($E1331&gt;NORMA!$P$24,"NO CUMPLE","CUMPLE")</f>
        <v>CUMPLE</v>
      </c>
      <c r="AB1331" s="51" t="str">
        <f>IF($F1331&gt;NORMA!$P$25,"NO CUMPLE","CUMPLE")</f>
        <v>NO CUMPLE</v>
      </c>
      <c r="AC1331" s="51" t="str">
        <f>IF($K1331&gt;NORMA!$P$26,"NO CUMPLE","CUMPLE")</f>
        <v>NO CUMPLE</v>
      </c>
      <c r="AD1331" s="51" t="str">
        <f>IF($J1331&gt;NORMA!$P$27,"NO CUMPLE","CUMPLE")</f>
        <v>CUMPLE</v>
      </c>
      <c r="AE1331" s="51" t="str">
        <f>IF($G1331&gt;NORMA!$P$28,"NO CUMPLE","CUMPLE")</f>
        <v>NO CUMPLE</v>
      </c>
      <c r="AF1331" s="51" t="str">
        <f>IF($H1331&gt;NORMA!$P$29,"NO CUMPLE","CUMPLE")</f>
        <v>NO CUMPLE</v>
      </c>
      <c r="AG1331" s="51" t="str">
        <f>IF($O1331&gt;NORMA!$P$30,"NO CUMPLE","CUMPLE")</f>
        <v>NO CUMPLE</v>
      </c>
      <c r="AH1331" s="51" t="str">
        <f>IF(AND($N1331&gt;=NORMA!$R$18, $N1331&lt;=NORMA!$S$18),"CUMPLE","NO CUMPLE")</f>
        <v>CUMPLE</v>
      </c>
      <c r="AI1331" s="51" t="str">
        <f>IF($I1331&gt;NORMA!$P$32,"NO CUMPLE","CUMPLE")</f>
        <v>CUMPLE</v>
      </c>
    </row>
    <row r="1332" spans="1:35" ht="14.25" customHeight="1" x14ac:dyDescent="0.35">
      <c r="A1332" s="213" t="s">
        <v>124</v>
      </c>
      <c r="B1332" s="214" t="s">
        <v>123</v>
      </c>
      <c r="C1332" s="215">
        <v>43626</v>
      </c>
      <c r="D1332" s="251">
        <v>0.66666666666666663</v>
      </c>
      <c r="E1332" s="216">
        <v>71.599999999999994</v>
      </c>
      <c r="F1332" s="216">
        <v>472</v>
      </c>
      <c r="G1332" s="216">
        <v>464</v>
      </c>
      <c r="H1332" s="216">
        <v>11.5</v>
      </c>
      <c r="I1332" s="218">
        <v>2.66</v>
      </c>
      <c r="J1332" s="242">
        <v>3.415</v>
      </c>
      <c r="K1332" s="218">
        <v>79.516999999999996</v>
      </c>
      <c r="L1332" s="242">
        <v>8.8007999999999988</v>
      </c>
      <c r="M1332" s="243">
        <v>1.97</v>
      </c>
      <c r="N1332" s="243">
        <v>7.94</v>
      </c>
      <c r="O1332" s="244">
        <v>10500000</v>
      </c>
      <c r="P1332" s="51" t="str">
        <f>IF(M1332&lt;NORMA!$P$7,"NO CUMPLE","CUMPLE")</f>
        <v>CUMPLE</v>
      </c>
      <c r="Q1332" s="51" t="str">
        <f>IF(E1332&gt;NORMA!$P$8,"NO CUMPLE","CUMPLE")</f>
        <v>CUMPLE</v>
      </c>
      <c r="R1332" s="51" t="str">
        <f>IF(F1332&gt;NORMA!$P$9,"NO CUMPLE","CUMPLE")</f>
        <v>CUMPLE</v>
      </c>
      <c r="S1332" s="51" t="str">
        <f>IF(K1332&gt;NORMA!$P$10,"NO CUMPLE","CUMPLE")</f>
        <v>NO CUMPLE</v>
      </c>
      <c r="T1332" s="51" t="str">
        <f>IF(J1332&gt;NORMA!$P$11,"NO CUMPLE","CUMPLE")</f>
        <v>CUMPLE</v>
      </c>
      <c r="U1332" s="51" t="str">
        <f>IF(G1332&gt;NORMA!$P$12,"NO CUMPLE","CUMPLE")</f>
        <v>NO CUMPLE</v>
      </c>
      <c r="V1332" s="51" t="str">
        <f>IF(H1332&gt;NORMA!$P$13,"NO CUMPLE","CUMPLE")</f>
        <v>CUMPLE</v>
      </c>
      <c r="W1332" s="51" t="str">
        <f>IF(O1332&gt;NORMA!$P$14,"NO CUMPLE","CUMPLE")</f>
        <v>NO CUMPLE</v>
      </c>
      <c r="X1332" s="51" t="str">
        <f>IF(AND(N1332&gt;=NORMA!$Q$4, N1332&lt;=NORMA!$R$4),"CUMPLE","NO CUMPLE")</f>
        <v>CUMPLE</v>
      </c>
      <c r="Y1332" s="51" t="str">
        <f>IF(I1332&gt;NORMA!$P$16,"NO CUMPLE","CUMPLE")</f>
        <v>CUMPLE</v>
      </c>
      <c r="Z1332" s="51" t="str">
        <f>IF($M1332&lt;NORMA!$P$23,"NO CUMPLE","CUMPLE")</f>
        <v>CUMPLE</v>
      </c>
      <c r="AA1332" s="51" t="str">
        <f>IF($E1332&gt;NORMA!$P$24,"NO CUMPLE","CUMPLE")</f>
        <v>NO CUMPLE</v>
      </c>
      <c r="AB1332" s="51" t="str">
        <f>IF($F1332&gt;NORMA!$P$25,"NO CUMPLE","CUMPLE")</f>
        <v>NO CUMPLE</v>
      </c>
      <c r="AC1332" s="51" t="str">
        <f>IF($K1332&gt;NORMA!$P$26,"NO CUMPLE","CUMPLE")</f>
        <v>NO CUMPLE</v>
      </c>
      <c r="AD1332" s="51" t="str">
        <f>IF($J1332&gt;NORMA!$P$27,"NO CUMPLE","CUMPLE")</f>
        <v>NO CUMPLE</v>
      </c>
      <c r="AE1332" s="51" t="str">
        <f>IF($G1332&gt;NORMA!$P$28,"NO CUMPLE","CUMPLE")</f>
        <v>NO CUMPLE</v>
      </c>
      <c r="AF1332" s="51" t="str">
        <f>IF($H1332&gt;NORMA!$P$29,"NO CUMPLE","CUMPLE")</f>
        <v>NO CUMPLE</v>
      </c>
      <c r="AG1332" s="51" t="str">
        <f>IF($O1332&gt;NORMA!$P$30,"NO CUMPLE","CUMPLE")</f>
        <v>NO CUMPLE</v>
      </c>
      <c r="AH1332" s="51" t="str">
        <f>IF(AND($N1332&gt;=NORMA!$R$18, $N1332&lt;=NORMA!$S$18),"CUMPLE","NO CUMPLE")</f>
        <v>CUMPLE</v>
      </c>
      <c r="AI1332" s="51" t="str">
        <f>IF($I1332&gt;NORMA!$P$32,"NO CUMPLE","CUMPLE")</f>
        <v>NO CUMPLE</v>
      </c>
    </row>
    <row r="1333" spans="1:35" ht="14.25" customHeight="1" x14ac:dyDescent="0.35">
      <c r="A1333" s="213" t="s">
        <v>122</v>
      </c>
      <c r="B1333" s="214" t="s">
        <v>123</v>
      </c>
      <c r="C1333" s="215">
        <v>43627</v>
      </c>
      <c r="D1333" s="251">
        <v>0.25</v>
      </c>
      <c r="E1333" s="216">
        <v>56.2</v>
      </c>
      <c r="F1333" s="216">
        <v>277</v>
      </c>
      <c r="G1333" s="216">
        <v>240</v>
      </c>
      <c r="H1333" s="216">
        <v>10</v>
      </c>
      <c r="I1333" s="218">
        <v>0.93</v>
      </c>
      <c r="J1333" s="242">
        <v>2.4319999999999999</v>
      </c>
      <c r="K1333" s="218">
        <v>12.479000000000001</v>
      </c>
      <c r="L1333" s="242">
        <v>14.726000000000001</v>
      </c>
      <c r="M1333" s="243">
        <v>2.12</v>
      </c>
      <c r="N1333" s="243">
        <v>7.73</v>
      </c>
      <c r="O1333" s="244">
        <v>4110000</v>
      </c>
      <c r="P1333" s="51" t="str">
        <f>IF(M1333&lt;NORMA!$P$7,"NO CUMPLE","CUMPLE")</f>
        <v>CUMPLE</v>
      </c>
      <c r="Q1333" s="51" t="str">
        <f>IF(E1333&gt;NORMA!$P$8,"NO CUMPLE","CUMPLE")</f>
        <v>CUMPLE</v>
      </c>
      <c r="R1333" s="51" t="str">
        <f>IF(F1333&gt;NORMA!$P$9,"NO CUMPLE","CUMPLE")</f>
        <v>CUMPLE</v>
      </c>
      <c r="S1333" s="51" t="str">
        <f>IF(K1333&gt;NORMA!$P$10,"NO CUMPLE","CUMPLE")</f>
        <v>CUMPLE</v>
      </c>
      <c r="T1333" s="51" t="str">
        <f>IF(J1333&gt;NORMA!$P$11,"NO CUMPLE","CUMPLE")</f>
        <v>CUMPLE</v>
      </c>
      <c r="U1333" s="51" t="str">
        <f>IF(G1333&gt;NORMA!$P$12,"NO CUMPLE","CUMPLE")</f>
        <v>CUMPLE</v>
      </c>
      <c r="V1333" s="51" t="str">
        <f>IF(H1333&gt;NORMA!$P$13,"NO CUMPLE","CUMPLE")</f>
        <v>CUMPLE</v>
      </c>
      <c r="W1333" s="51" t="str">
        <f>IF(O1333&gt;NORMA!$P$14,"NO CUMPLE","CUMPLE")</f>
        <v>NO CUMPLE</v>
      </c>
      <c r="X1333" s="51" t="str">
        <f>IF(AND(N1333&gt;=NORMA!$Q$4, N1333&lt;=NORMA!$R$4),"CUMPLE","NO CUMPLE")</f>
        <v>CUMPLE</v>
      </c>
      <c r="Y1333" s="51" t="str">
        <f>IF(I1333&gt;NORMA!$P$16,"NO CUMPLE","CUMPLE")</f>
        <v>CUMPLE</v>
      </c>
      <c r="Z1333" s="51" t="str">
        <f>IF($M1333&lt;NORMA!$P$23,"NO CUMPLE","CUMPLE")</f>
        <v>CUMPLE</v>
      </c>
      <c r="AA1333" s="51" t="str">
        <f>IF($E1333&gt;NORMA!$P$24,"NO CUMPLE","CUMPLE")</f>
        <v>NO CUMPLE</v>
      </c>
      <c r="AB1333" s="51" t="str">
        <f>IF($F1333&gt;NORMA!$P$25,"NO CUMPLE","CUMPLE")</f>
        <v>NO CUMPLE</v>
      </c>
      <c r="AC1333" s="51" t="str">
        <f>IF($K1333&gt;NORMA!$P$26,"NO CUMPLE","CUMPLE")</f>
        <v>NO CUMPLE</v>
      </c>
      <c r="AD1333" s="51" t="str">
        <f>IF($J1333&gt;NORMA!$P$27,"NO CUMPLE","CUMPLE")</f>
        <v>CUMPLE</v>
      </c>
      <c r="AE1333" s="51" t="str">
        <f>IF($G1333&gt;NORMA!$P$28,"NO CUMPLE","CUMPLE")</f>
        <v>NO CUMPLE</v>
      </c>
      <c r="AF1333" s="51" t="str">
        <f>IF($H1333&gt;NORMA!$P$29,"NO CUMPLE","CUMPLE")</f>
        <v>CUMPLE</v>
      </c>
      <c r="AG1333" s="51" t="str">
        <f>IF($O1333&gt;NORMA!$P$30,"NO CUMPLE","CUMPLE")</f>
        <v>NO CUMPLE</v>
      </c>
      <c r="AH1333" s="51" t="str">
        <f>IF(AND($N1333&gt;=NORMA!$R$18, $N1333&lt;=NORMA!$S$18),"CUMPLE","NO CUMPLE")</f>
        <v>CUMPLE</v>
      </c>
      <c r="AI1333" s="51" t="str">
        <f>IF($I1333&gt;NORMA!$P$32,"NO CUMPLE","CUMPLE")</f>
        <v>CUMPLE</v>
      </c>
    </row>
    <row r="1334" spans="1:35" ht="14.25" customHeight="1" x14ac:dyDescent="0.35">
      <c r="A1334" s="213" t="s">
        <v>125</v>
      </c>
      <c r="B1334" s="214" t="s">
        <v>123</v>
      </c>
      <c r="C1334" s="215">
        <v>43627</v>
      </c>
      <c r="D1334" s="251">
        <v>0.33333333333333331</v>
      </c>
      <c r="E1334" s="216">
        <v>44.2</v>
      </c>
      <c r="F1334" s="216">
        <v>189</v>
      </c>
      <c r="G1334" s="216">
        <v>194</v>
      </c>
      <c r="H1334" s="216">
        <v>10</v>
      </c>
      <c r="I1334" s="218">
        <v>0.55000000000000004</v>
      </c>
      <c r="J1334" s="242">
        <v>2.2509999999999999</v>
      </c>
      <c r="K1334" s="218">
        <v>16.838999999999999</v>
      </c>
      <c r="L1334" s="242">
        <v>17.998999999999999</v>
      </c>
      <c r="M1334" s="243">
        <v>0.1</v>
      </c>
      <c r="N1334" s="243">
        <v>8.08</v>
      </c>
      <c r="O1334" s="244">
        <v>3650000</v>
      </c>
      <c r="P1334" s="51" t="str">
        <f>IF(M1334&lt;NORMA!$P$7,"NO CUMPLE","CUMPLE")</f>
        <v>NO CUMPLE</v>
      </c>
      <c r="Q1334" s="51" t="str">
        <f>IF(E1334&gt;NORMA!$P$8,"NO CUMPLE","CUMPLE")</f>
        <v>CUMPLE</v>
      </c>
      <c r="R1334" s="51" t="str">
        <f>IF(F1334&gt;NORMA!$P$9,"NO CUMPLE","CUMPLE")</f>
        <v>CUMPLE</v>
      </c>
      <c r="S1334" s="51" t="str">
        <f>IF(K1334&gt;NORMA!$P$10,"NO CUMPLE","CUMPLE")</f>
        <v>CUMPLE</v>
      </c>
      <c r="T1334" s="51" t="str">
        <f>IF(J1334&gt;NORMA!$P$11,"NO CUMPLE","CUMPLE")</f>
        <v>CUMPLE</v>
      </c>
      <c r="U1334" s="51" t="str">
        <f>IF(G1334&gt;NORMA!$P$12,"NO CUMPLE","CUMPLE")</f>
        <v>CUMPLE</v>
      </c>
      <c r="V1334" s="51" t="str">
        <f>IF(H1334&gt;NORMA!$P$13,"NO CUMPLE","CUMPLE")</f>
        <v>CUMPLE</v>
      </c>
      <c r="W1334" s="51" t="str">
        <f>IF(O1334&gt;NORMA!$P$14,"NO CUMPLE","CUMPLE")</f>
        <v>NO CUMPLE</v>
      </c>
      <c r="X1334" s="51" t="str">
        <f>IF(AND(N1334&gt;=NORMA!$Q$4, N1334&lt;=NORMA!$R$4),"CUMPLE","NO CUMPLE")</f>
        <v>CUMPLE</v>
      </c>
      <c r="Y1334" s="51" t="str">
        <f>IF(I1334&gt;NORMA!$P$16,"NO CUMPLE","CUMPLE")</f>
        <v>CUMPLE</v>
      </c>
      <c r="Z1334" s="51" t="str">
        <f>IF($M1334&lt;NORMA!$P$23,"NO CUMPLE","CUMPLE")</f>
        <v>CUMPLE</v>
      </c>
      <c r="AA1334" s="51" t="str">
        <f>IF($E1334&gt;NORMA!$P$24,"NO CUMPLE","CUMPLE")</f>
        <v>NO CUMPLE</v>
      </c>
      <c r="AB1334" s="51" t="str">
        <f>IF($F1334&gt;NORMA!$P$25,"NO CUMPLE","CUMPLE")</f>
        <v>NO CUMPLE</v>
      </c>
      <c r="AC1334" s="51" t="str">
        <f>IF($K1334&gt;NORMA!$P$26,"NO CUMPLE","CUMPLE")</f>
        <v>NO CUMPLE</v>
      </c>
      <c r="AD1334" s="51" t="str">
        <f>IF($J1334&gt;NORMA!$P$27,"NO CUMPLE","CUMPLE")</f>
        <v>CUMPLE</v>
      </c>
      <c r="AE1334" s="51" t="str">
        <f>IF($G1334&gt;NORMA!$P$28,"NO CUMPLE","CUMPLE")</f>
        <v>NO CUMPLE</v>
      </c>
      <c r="AF1334" s="51" t="str">
        <f>IF($H1334&gt;NORMA!$P$29,"NO CUMPLE","CUMPLE")</f>
        <v>CUMPLE</v>
      </c>
      <c r="AG1334" s="51" t="str">
        <f>IF($O1334&gt;NORMA!$P$30,"NO CUMPLE","CUMPLE")</f>
        <v>NO CUMPLE</v>
      </c>
      <c r="AH1334" s="51" t="str">
        <f>IF(AND($N1334&gt;=NORMA!$R$18, $N1334&lt;=NORMA!$S$18),"CUMPLE","NO CUMPLE")</f>
        <v>CUMPLE</v>
      </c>
      <c r="AI1334" s="51" t="str">
        <f>IF($I1334&gt;NORMA!$P$32,"NO CUMPLE","CUMPLE")</f>
        <v>CUMPLE</v>
      </c>
    </row>
    <row r="1335" spans="1:35" ht="14.25" customHeight="1" x14ac:dyDescent="0.35">
      <c r="A1335" s="213" t="s">
        <v>121</v>
      </c>
      <c r="B1335" s="272" t="s">
        <v>123</v>
      </c>
      <c r="C1335" s="215">
        <v>43634</v>
      </c>
      <c r="D1335" s="251">
        <v>0.33333333333333331</v>
      </c>
      <c r="E1335" s="216">
        <v>5.7</v>
      </c>
      <c r="F1335" s="216">
        <v>40.799999999999997</v>
      </c>
      <c r="G1335" s="216">
        <v>62</v>
      </c>
      <c r="H1335" s="216">
        <v>10</v>
      </c>
      <c r="I1335" s="218">
        <v>0.4</v>
      </c>
      <c r="J1335" s="242">
        <v>0.60699999999999998</v>
      </c>
      <c r="K1335" s="218">
        <v>7.6069999999999993</v>
      </c>
      <c r="L1335" s="242">
        <v>20.101200000000002</v>
      </c>
      <c r="M1335" s="243">
        <v>0.85</v>
      </c>
      <c r="N1335" s="243">
        <v>7.72</v>
      </c>
      <c r="O1335" s="244">
        <v>15</v>
      </c>
      <c r="P1335" s="51" t="str">
        <f>IF(M1335&lt;NORMA!$P$7,"NO CUMPLE","CUMPLE")</f>
        <v>CUMPLE</v>
      </c>
      <c r="Q1335" s="51" t="str">
        <f>IF(E1335&gt;NORMA!$P$8,"NO CUMPLE","CUMPLE")</f>
        <v>CUMPLE</v>
      </c>
      <c r="R1335" s="51" t="str">
        <f>IF(F1335&gt;NORMA!$P$9,"NO CUMPLE","CUMPLE")</f>
        <v>CUMPLE</v>
      </c>
      <c r="S1335" s="51" t="str">
        <f>IF(K1335&gt;NORMA!$P$10,"NO CUMPLE","CUMPLE")</f>
        <v>CUMPLE</v>
      </c>
      <c r="T1335" s="51" t="str">
        <f>IF(J1335&gt;NORMA!$P$11,"NO CUMPLE","CUMPLE")</f>
        <v>CUMPLE</v>
      </c>
      <c r="U1335" s="51" t="str">
        <f>IF(G1335&gt;NORMA!$P$12,"NO CUMPLE","CUMPLE")</f>
        <v>CUMPLE</v>
      </c>
      <c r="V1335" s="51" t="str">
        <f>IF(H1335&gt;NORMA!$P$13,"NO CUMPLE","CUMPLE")</f>
        <v>CUMPLE</v>
      </c>
      <c r="W1335" s="51" t="str">
        <f>IF(O1335&gt;NORMA!$P$14,"NO CUMPLE","CUMPLE")</f>
        <v>CUMPLE</v>
      </c>
      <c r="X1335" s="51" t="str">
        <f>IF(AND(N1335&gt;=NORMA!$Q$4, N1335&lt;=NORMA!$R$4),"CUMPLE","NO CUMPLE")</f>
        <v>CUMPLE</v>
      </c>
      <c r="Y1335" s="51" t="str">
        <f>IF(I1335&gt;NORMA!$P$16,"NO CUMPLE","CUMPLE")</f>
        <v>CUMPLE</v>
      </c>
      <c r="Z1335" s="51" t="str">
        <f>IF($M1335&lt;NORMA!$P$23,"NO CUMPLE","CUMPLE")</f>
        <v>CUMPLE</v>
      </c>
      <c r="AA1335" s="51" t="str">
        <f>IF($E1335&gt;NORMA!$P$24,"NO CUMPLE","CUMPLE")</f>
        <v>CUMPLE</v>
      </c>
      <c r="AB1335" s="51" t="str">
        <f>IF($F1335&gt;NORMA!$P$25,"NO CUMPLE","CUMPLE")</f>
        <v>CUMPLE</v>
      </c>
      <c r="AC1335" s="51" t="str">
        <f>IF($K1335&gt;NORMA!$P$26,"NO CUMPLE","CUMPLE")</f>
        <v>CUMPLE</v>
      </c>
      <c r="AD1335" s="51" t="str">
        <f>IF($J1335&gt;NORMA!$P$27,"NO CUMPLE","CUMPLE")</f>
        <v>CUMPLE</v>
      </c>
      <c r="AE1335" s="51" t="str">
        <f>IF($G1335&gt;NORMA!$P$28,"NO CUMPLE","CUMPLE")</f>
        <v>NO CUMPLE</v>
      </c>
      <c r="AF1335" s="51" t="str">
        <f>IF($H1335&gt;NORMA!$P$29,"NO CUMPLE","CUMPLE")</f>
        <v>CUMPLE</v>
      </c>
      <c r="AG1335" s="51" t="str">
        <f>IF($O1335&gt;NORMA!$P$30,"NO CUMPLE","CUMPLE")</f>
        <v>CUMPLE</v>
      </c>
      <c r="AH1335" s="51" t="str">
        <f>IF(AND($N1335&gt;=NORMA!$R$18, $N1335&lt;=NORMA!$S$18),"CUMPLE","NO CUMPLE")</f>
        <v>CUMPLE</v>
      </c>
      <c r="AI1335" s="51" t="str">
        <f>IF($I1335&gt;NORMA!$P$32,"NO CUMPLE","CUMPLE")</f>
        <v>CUMPLE</v>
      </c>
    </row>
    <row r="1336" spans="1:35" ht="14.25" customHeight="1" x14ac:dyDescent="0.35">
      <c r="A1336" s="213" t="s">
        <v>124</v>
      </c>
      <c r="B1336" s="214" t="s">
        <v>123</v>
      </c>
      <c r="C1336" s="215">
        <v>43634</v>
      </c>
      <c r="D1336" s="251">
        <v>0.58333333333333337</v>
      </c>
      <c r="E1336" s="216">
        <v>49.8</v>
      </c>
      <c r="F1336" s="216">
        <v>162</v>
      </c>
      <c r="G1336" s="216">
        <v>48</v>
      </c>
      <c r="H1336" s="216">
        <v>14.4</v>
      </c>
      <c r="I1336" s="218">
        <v>0.84</v>
      </c>
      <c r="J1336" s="242">
        <v>1.52</v>
      </c>
      <c r="K1336" s="218">
        <v>13.106999999999999</v>
      </c>
      <c r="L1336" s="242">
        <v>23.4314</v>
      </c>
      <c r="M1336" s="243">
        <v>0.54</v>
      </c>
      <c r="N1336" s="243">
        <v>8.01</v>
      </c>
      <c r="O1336" s="244">
        <v>365000</v>
      </c>
      <c r="P1336" s="51" t="str">
        <f>IF(M1336&lt;NORMA!$P$7,"NO CUMPLE","CUMPLE")</f>
        <v>CUMPLE</v>
      </c>
      <c r="Q1336" s="51" t="str">
        <f>IF(E1336&gt;NORMA!$P$8,"NO CUMPLE","CUMPLE")</f>
        <v>CUMPLE</v>
      </c>
      <c r="R1336" s="51" t="str">
        <f>IF(F1336&gt;NORMA!$P$9,"NO CUMPLE","CUMPLE")</f>
        <v>CUMPLE</v>
      </c>
      <c r="S1336" s="51" t="str">
        <f>IF(K1336&gt;NORMA!$P$10,"NO CUMPLE","CUMPLE")</f>
        <v>CUMPLE</v>
      </c>
      <c r="T1336" s="51" t="str">
        <f>IF(J1336&gt;NORMA!$P$11,"NO CUMPLE","CUMPLE")</f>
        <v>CUMPLE</v>
      </c>
      <c r="U1336" s="51" t="str">
        <f>IF(G1336&gt;NORMA!$P$12,"NO CUMPLE","CUMPLE")</f>
        <v>CUMPLE</v>
      </c>
      <c r="V1336" s="51" t="str">
        <f>IF(H1336&gt;NORMA!$P$13,"NO CUMPLE","CUMPLE")</f>
        <v>CUMPLE</v>
      </c>
      <c r="W1336" s="51" t="str">
        <f>IF(O1336&gt;NORMA!$P$14,"NO CUMPLE","CUMPLE")</f>
        <v>CUMPLE</v>
      </c>
      <c r="X1336" s="51" t="str">
        <f>IF(AND(N1336&gt;=NORMA!$Q$4, N1336&lt;=NORMA!$R$4),"CUMPLE","NO CUMPLE")</f>
        <v>CUMPLE</v>
      </c>
      <c r="Y1336" s="51" t="str">
        <f>IF(I1336&gt;NORMA!$P$16,"NO CUMPLE","CUMPLE")</f>
        <v>CUMPLE</v>
      </c>
      <c r="Z1336" s="51" t="str">
        <f>IF($M1336&lt;NORMA!$P$23,"NO CUMPLE","CUMPLE")</f>
        <v>CUMPLE</v>
      </c>
      <c r="AA1336" s="51" t="str">
        <f>IF($E1336&gt;NORMA!$P$24,"NO CUMPLE","CUMPLE")</f>
        <v>NO CUMPLE</v>
      </c>
      <c r="AB1336" s="51" t="str">
        <f>IF($F1336&gt;NORMA!$P$25,"NO CUMPLE","CUMPLE")</f>
        <v>NO CUMPLE</v>
      </c>
      <c r="AC1336" s="51" t="str">
        <f>IF($K1336&gt;NORMA!$P$26,"NO CUMPLE","CUMPLE")</f>
        <v>NO CUMPLE</v>
      </c>
      <c r="AD1336" s="51" t="str">
        <f>IF($J1336&gt;NORMA!$P$27,"NO CUMPLE","CUMPLE")</f>
        <v>CUMPLE</v>
      </c>
      <c r="AE1336" s="51" t="str">
        <f>IF($G1336&gt;NORMA!$P$28,"NO CUMPLE","CUMPLE")</f>
        <v>CUMPLE</v>
      </c>
      <c r="AF1336" s="51" t="str">
        <f>IF($H1336&gt;NORMA!$P$29,"NO CUMPLE","CUMPLE")</f>
        <v>NO CUMPLE</v>
      </c>
      <c r="AG1336" s="51" t="str">
        <f>IF($O1336&gt;NORMA!$P$30,"NO CUMPLE","CUMPLE")</f>
        <v>NO CUMPLE</v>
      </c>
      <c r="AH1336" s="51" t="str">
        <f>IF(AND($N1336&gt;=NORMA!$R$18, $N1336&lt;=NORMA!$S$18),"CUMPLE","NO CUMPLE")</f>
        <v>CUMPLE</v>
      </c>
      <c r="AI1336" s="51" t="str">
        <f>IF($I1336&gt;NORMA!$P$32,"NO CUMPLE","CUMPLE")</f>
        <v>CUMPLE</v>
      </c>
    </row>
    <row r="1337" spans="1:35" ht="14.25" customHeight="1" x14ac:dyDescent="0.35">
      <c r="A1337" s="213" t="s">
        <v>121</v>
      </c>
      <c r="B1337" s="272" t="s">
        <v>123</v>
      </c>
      <c r="C1337" s="215">
        <v>43676</v>
      </c>
      <c r="D1337" s="251">
        <v>0.33333333333333331</v>
      </c>
      <c r="E1337" s="216">
        <v>4.0999999999999996</v>
      </c>
      <c r="F1337" s="216">
        <v>121</v>
      </c>
      <c r="G1337" s="216">
        <v>26</v>
      </c>
      <c r="H1337" s="216">
        <v>10</v>
      </c>
      <c r="I1337" s="218">
        <v>0.43</v>
      </c>
      <c r="J1337" s="242">
        <v>0.377</v>
      </c>
      <c r="K1337" s="218">
        <v>3.7809999999999997</v>
      </c>
      <c r="L1337" s="242">
        <v>12.836399999999999</v>
      </c>
      <c r="M1337" s="243">
        <v>1.1000000000000001</v>
      </c>
      <c r="N1337" s="243">
        <v>7.49</v>
      </c>
      <c r="O1337" s="244">
        <v>22800</v>
      </c>
      <c r="P1337" s="51" t="str">
        <f>IF(M1337&lt;NORMA!$P$7,"NO CUMPLE","CUMPLE")</f>
        <v>CUMPLE</v>
      </c>
      <c r="Q1337" s="51" t="str">
        <f>IF(E1337&gt;NORMA!$P$8,"NO CUMPLE","CUMPLE")</f>
        <v>CUMPLE</v>
      </c>
      <c r="R1337" s="51" t="str">
        <f>IF(F1337&gt;NORMA!$P$9,"NO CUMPLE","CUMPLE")</f>
        <v>CUMPLE</v>
      </c>
      <c r="S1337" s="51" t="str">
        <f>IF(K1337&gt;NORMA!$P$10,"NO CUMPLE","CUMPLE")</f>
        <v>CUMPLE</v>
      </c>
      <c r="T1337" s="51" t="str">
        <f>IF(J1337&gt;NORMA!$P$11,"NO CUMPLE","CUMPLE")</f>
        <v>CUMPLE</v>
      </c>
      <c r="U1337" s="51" t="str">
        <f>IF(G1337&gt;NORMA!$P$12,"NO CUMPLE","CUMPLE")</f>
        <v>CUMPLE</v>
      </c>
      <c r="V1337" s="51" t="str">
        <f>IF(H1337&gt;NORMA!$P$13,"NO CUMPLE","CUMPLE")</f>
        <v>CUMPLE</v>
      </c>
      <c r="W1337" s="51" t="str">
        <f>IF(O1337&gt;NORMA!$P$14,"NO CUMPLE","CUMPLE")</f>
        <v>CUMPLE</v>
      </c>
      <c r="X1337" s="51" t="str">
        <f>IF(AND(N1337&gt;=NORMA!$Q$4, N1337&lt;=NORMA!$R$4),"CUMPLE","NO CUMPLE")</f>
        <v>CUMPLE</v>
      </c>
      <c r="Y1337" s="51" t="str">
        <f>IF(I1337&gt;NORMA!$P$16,"NO CUMPLE","CUMPLE")</f>
        <v>CUMPLE</v>
      </c>
      <c r="Z1337" s="51" t="str">
        <f>IF($M1337&lt;NORMA!$P$23,"NO CUMPLE","CUMPLE")</f>
        <v>CUMPLE</v>
      </c>
      <c r="AA1337" s="51" t="str">
        <f>IF($E1337&gt;NORMA!$P$24,"NO CUMPLE","CUMPLE")</f>
        <v>CUMPLE</v>
      </c>
      <c r="AB1337" s="51" t="str">
        <f>IF($F1337&gt;NORMA!$P$25,"NO CUMPLE","CUMPLE")</f>
        <v>NO CUMPLE</v>
      </c>
      <c r="AC1337" s="51" t="str">
        <f>IF($K1337&gt;NORMA!$P$26,"NO CUMPLE","CUMPLE")</f>
        <v>CUMPLE</v>
      </c>
      <c r="AD1337" s="51" t="str">
        <f>IF($J1337&gt;NORMA!$P$27,"NO CUMPLE","CUMPLE")</f>
        <v>CUMPLE</v>
      </c>
      <c r="AE1337" s="51" t="str">
        <f>IF($G1337&gt;NORMA!$P$28,"NO CUMPLE","CUMPLE")</f>
        <v>CUMPLE</v>
      </c>
      <c r="AF1337" s="51" t="str">
        <f>IF($H1337&gt;NORMA!$P$29,"NO CUMPLE","CUMPLE")</f>
        <v>CUMPLE</v>
      </c>
      <c r="AG1337" s="51" t="str">
        <f>IF($O1337&gt;NORMA!$P$30,"NO CUMPLE","CUMPLE")</f>
        <v>CUMPLE</v>
      </c>
      <c r="AH1337" s="51" t="str">
        <f>IF(AND($N1337&gt;=NORMA!$R$18, $N1337&lt;=NORMA!$S$18),"CUMPLE","NO CUMPLE")</f>
        <v>CUMPLE</v>
      </c>
      <c r="AI1337" s="51" t="str">
        <f>IF($I1337&gt;NORMA!$P$32,"NO CUMPLE","CUMPLE")</f>
        <v>CUMPLE</v>
      </c>
    </row>
    <row r="1338" spans="1:35" ht="14.25" customHeight="1" x14ac:dyDescent="0.35">
      <c r="A1338" s="213" t="s">
        <v>124</v>
      </c>
      <c r="B1338" s="214" t="s">
        <v>123</v>
      </c>
      <c r="C1338" s="215">
        <v>43678</v>
      </c>
      <c r="D1338" s="251">
        <v>0.25</v>
      </c>
      <c r="E1338" s="216">
        <v>24.5</v>
      </c>
      <c r="F1338" s="216">
        <v>124</v>
      </c>
      <c r="G1338" s="216">
        <v>50</v>
      </c>
      <c r="H1338" s="216">
        <v>10</v>
      </c>
      <c r="I1338" s="218">
        <v>0.55000000000000004</v>
      </c>
      <c r="J1338" s="242">
        <v>1.2250000000000001</v>
      </c>
      <c r="K1338" s="218">
        <v>23.902000000000001</v>
      </c>
      <c r="L1338" s="242">
        <v>13.717600000000001</v>
      </c>
      <c r="M1338" s="243">
        <v>0.7</v>
      </c>
      <c r="N1338" s="243">
        <v>7.51</v>
      </c>
      <c r="O1338" s="244">
        <v>813000</v>
      </c>
      <c r="P1338" s="51" t="str">
        <f>IF(M1338&lt;NORMA!$P$7,"NO CUMPLE","CUMPLE")</f>
        <v>CUMPLE</v>
      </c>
      <c r="Q1338" s="51" t="str">
        <f>IF(E1338&gt;NORMA!$P$8,"NO CUMPLE","CUMPLE")</f>
        <v>CUMPLE</v>
      </c>
      <c r="R1338" s="51" t="str">
        <f>IF(F1338&gt;NORMA!$P$9,"NO CUMPLE","CUMPLE")</f>
        <v>CUMPLE</v>
      </c>
      <c r="S1338" s="51" t="str">
        <f>IF(K1338&gt;NORMA!$P$10,"NO CUMPLE","CUMPLE")</f>
        <v>CUMPLE</v>
      </c>
      <c r="T1338" s="51" t="str">
        <f>IF(J1338&gt;NORMA!$P$11,"NO CUMPLE","CUMPLE")</f>
        <v>CUMPLE</v>
      </c>
      <c r="U1338" s="51" t="str">
        <f>IF(G1338&gt;NORMA!$P$12,"NO CUMPLE","CUMPLE")</f>
        <v>CUMPLE</v>
      </c>
      <c r="V1338" s="51" t="str">
        <f>IF(H1338&gt;NORMA!$P$13,"NO CUMPLE","CUMPLE")</f>
        <v>CUMPLE</v>
      </c>
      <c r="W1338" s="51" t="str">
        <f>IF(O1338&gt;NORMA!$P$14,"NO CUMPLE","CUMPLE")</f>
        <v>CUMPLE</v>
      </c>
      <c r="X1338" s="51" t="str">
        <f>IF(AND(N1338&gt;=NORMA!$Q$4, N1338&lt;=NORMA!$R$4),"CUMPLE","NO CUMPLE")</f>
        <v>CUMPLE</v>
      </c>
      <c r="Y1338" s="51" t="str">
        <f>IF(I1338&gt;NORMA!$P$16,"NO CUMPLE","CUMPLE")</f>
        <v>CUMPLE</v>
      </c>
      <c r="Z1338" s="51" t="str">
        <f>IF($M1338&lt;NORMA!$P$23,"NO CUMPLE","CUMPLE")</f>
        <v>CUMPLE</v>
      </c>
      <c r="AA1338" s="51" t="str">
        <f>IF($E1338&gt;NORMA!$P$24,"NO CUMPLE","CUMPLE")</f>
        <v>NO CUMPLE</v>
      </c>
      <c r="AB1338" s="51" t="str">
        <f>IF($F1338&gt;NORMA!$P$25,"NO CUMPLE","CUMPLE")</f>
        <v>NO CUMPLE</v>
      </c>
      <c r="AC1338" s="51" t="str">
        <f>IF($K1338&gt;NORMA!$P$26,"NO CUMPLE","CUMPLE")</f>
        <v>NO CUMPLE</v>
      </c>
      <c r="AD1338" s="51" t="str">
        <f>IF($J1338&gt;NORMA!$P$27,"NO CUMPLE","CUMPLE")</f>
        <v>CUMPLE</v>
      </c>
      <c r="AE1338" s="51" t="str">
        <f>IF($G1338&gt;NORMA!$P$28,"NO CUMPLE","CUMPLE")</f>
        <v>CUMPLE</v>
      </c>
      <c r="AF1338" s="51" t="str">
        <f>IF($H1338&gt;NORMA!$P$29,"NO CUMPLE","CUMPLE")</f>
        <v>CUMPLE</v>
      </c>
      <c r="AG1338" s="51" t="str">
        <f>IF($O1338&gt;NORMA!$P$30,"NO CUMPLE","CUMPLE")</f>
        <v>NO CUMPLE</v>
      </c>
      <c r="AH1338" s="51" t="str">
        <f>IF(AND($N1338&gt;=NORMA!$R$18, $N1338&lt;=NORMA!$S$18),"CUMPLE","NO CUMPLE")</f>
        <v>CUMPLE</v>
      </c>
      <c r="AI1338" s="51" t="str">
        <f>IF($I1338&gt;NORMA!$P$32,"NO CUMPLE","CUMPLE")</f>
        <v>CUMPLE</v>
      </c>
    </row>
    <row r="1339" spans="1:35" ht="14.25" customHeight="1" x14ac:dyDescent="0.35">
      <c r="A1339" s="213" t="s">
        <v>125</v>
      </c>
      <c r="B1339" s="214" t="s">
        <v>123</v>
      </c>
      <c r="C1339" s="215">
        <v>43678</v>
      </c>
      <c r="D1339" s="251">
        <v>0.41666666666666669</v>
      </c>
      <c r="E1339" s="216">
        <v>47.8</v>
      </c>
      <c r="F1339" s="216">
        <v>138</v>
      </c>
      <c r="G1339" s="216">
        <v>73.3</v>
      </c>
      <c r="H1339" s="216">
        <v>10</v>
      </c>
      <c r="I1339" s="218">
        <v>1.1299999999999999</v>
      </c>
      <c r="J1339" s="242">
        <v>2.1829999999999998</v>
      </c>
      <c r="K1339" s="218">
        <v>33.202999999999996</v>
      </c>
      <c r="L1339" s="242">
        <v>14.309200000000001</v>
      </c>
      <c r="M1339" s="243">
        <v>0.39</v>
      </c>
      <c r="N1339" s="243">
        <v>8.7899999999999991</v>
      </c>
      <c r="O1339" s="244">
        <v>2760000</v>
      </c>
      <c r="P1339" s="51" t="str">
        <f>IF(M1339&lt;NORMA!$P$7,"NO CUMPLE","CUMPLE")</f>
        <v>NO CUMPLE</v>
      </c>
      <c r="Q1339" s="51" t="str">
        <f>IF(E1339&gt;NORMA!$P$8,"NO CUMPLE","CUMPLE")</f>
        <v>CUMPLE</v>
      </c>
      <c r="R1339" s="51" t="str">
        <f>IF(F1339&gt;NORMA!$P$9,"NO CUMPLE","CUMPLE")</f>
        <v>CUMPLE</v>
      </c>
      <c r="S1339" s="51" t="str">
        <f>IF(K1339&gt;NORMA!$P$10,"NO CUMPLE","CUMPLE")</f>
        <v>CUMPLE</v>
      </c>
      <c r="T1339" s="51" t="str">
        <f>IF(J1339&gt;NORMA!$P$11,"NO CUMPLE","CUMPLE")</f>
        <v>CUMPLE</v>
      </c>
      <c r="U1339" s="51" t="str">
        <f>IF(G1339&gt;NORMA!$P$12,"NO CUMPLE","CUMPLE")</f>
        <v>CUMPLE</v>
      </c>
      <c r="V1339" s="51" t="str">
        <f>IF(H1339&gt;NORMA!$P$13,"NO CUMPLE","CUMPLE")</f>
        <v>CUMPLE</v>
      </c>
      <c r="W1339" s="51" t="str">
        <f>IF(O1339&gt;NORMA!$P$14,"NO CUMPLE","CUMPLE")</f>
        <v>NO CUMPLE</v>
      </c>
      <c r="X1339" s="51" t="str">
        <f>IF(AND(N1339&gt;=NORMA!$Q$4, N1339&lt;=NORMA!$R$4),"CUMPLE","NO CUMPLE")</f>
        <v>CUMPLE</v>
      </c>
      <c r="Y1339" s="51" t="str">
        <f>IF(I1339&gt;NORMA!$P$16,"NO CUMPLE","CUMPLE")</f>
        <v>CUMPLE</v>
      </c>
      <c r="Z1339" s="51" t="str">
        <f>IF($M1339&lt;NORMA!$P$23,"NO CUMPLE","CUMPLE")</f>
        <v>CUMPLE</v>
      </c>
      <c r="AA1339" s="51" t="str">
        <f>IF($E1339&gt;NORMA!$P$24,"NO CUMPLE","CUMPLE")</f>
        <v>NO CUMPLE</v>
      </c>
      <c r="AB1339" s="51" t="str">
        <f>IF($F1339&gt;NORMA!$P$25,"NO CUMPLE","CUMPLE")</f>
        <v>NO CUMPLE</v>
      </c>
      <c r="AC1339" s="51" t="str">
        <f>IF($K1339&gt;NORMA!$P$26,"NO CUMPLE","CUMPLE")</f>
        <v>NO CUMPLE</v>
      </c>
      <c r="AD1339" s="51" t="str">
        <f>IF($J1339&gt;NORMA!$P$27,"NO CUMPLE","CUMPLE")</f>
        <v>CUMPLE</v>
      </c>
      <c r="AE1339" s="51" t="str">
        <f>IF($G1339&gt;NORMA!$P$28,"NO CUMPLE","CUMPLE")</f>
        <v>NO CUMPLE</v>
      </c>
      <c r="AF1339" s="51" t="str">
        <f>IF($H1339&gt;NORMA!$P$29,"NO CUMPLE","CUMPLE")</f>
        <v>CUMPLE</v>
      </c>
      <c r="AG1339" s="51" t="str">
        <f>IF($O1339&gt;NORMA!$P$30,"NO CUMPLE","CUMPLE")</f>
        <v>NO CUMPLE</v>
      </c>
      <c r="AH1339" s="51" t="str">
        <f>IF(AND($N1339&gt;=NORMA!$R$18, $N1339&lt;=NORMA!$S$18),"CUMPLE","NO CUMPLE")</f>
        <v>NO CUMPLE</v>
      </c>
      <c r="AI1339" s="51" t="str">
        <f>IF($I1339&gt;NORMA!$P$32,"NO CUMPLE","CUMPLE")</f>
        <v>NO CUMPLE</v>
      </c>
    </row>
    <row r="1340" spans="1:35" ht="14.25" customHeight="1" x14ac:dyDescent="0.35">
      <c r="A1340" s="213" t="s">
        <v>122</v>
      </c>
      <c r="B1340" s="214" t="s">
        <v>123</v>
      </c>
      <c r="C1340" s="215">
        <v>43678</v>
      </c>
      <c r="D1340" s="251">
        <v>0.58333333333333337</v>
      </c>
      <c r="E1340" s="216">
        <v>62.8</v>
      </c>
      <c r="F1340" s="216">
        <v>193</v>
      </c>
      <c r="G1340" s="216">
        <v>128</v>
      </c>
      <c r="H1340" s="216">
        <v>10</v>
      </c>
      <c r="I1340" s="218">
        <v>1.26</v>
      </c>
      <c r="J1340" s="242">
        <v>2.6070000000000002</v>
      </c>
      <c r="K1340" s="218">
        <v>40.704999999999998</v>
      </c>
      <c r="L1340" s="242">
        <v>15.758799999999999</v>
      </c>
      <c r="M1340" s="243">
        <v>0.81</v>
      </c>
      <c r="N1340" s="243">
        <v>7.99</v>
      </c>
      <c r="O1340" s="244">
        <v>9210000</v>
      </c>
      <c r="P1340" s="51" t="str">
        <f>IF(M1340&lt;NORMA!$P$7,"NO CUMPLE","CUMPLE")</f>
        <v>CUMPLE</v>
      </c>
      <c r="Q1340" s="51" t="str">
        <f>IF(E1340&gt;NORMA!$P$8,"NO CUMPLE","CUMPLE")</f>
        <v>CUMPLE</v>
      </c>
      <c r="R1340" s="51" t="str">
        <f>IF(F1340&gt;NORMA!$P$9,"NO CUMPLE","CUMPLE")</f>
        <v>CUMPLE</v>
      </c>
      <c r="S1340" s="51" t="str">
        <f>IF(K1340&gt;NORMA!$P$10,"NO CUMPLE","CUMPLE")</f>
        <v>CUMPLE</v>
      </c>
      <c r="T1340" s="51" t="str">
        <f>IF(J1340&gt;NORMA!$P$11,"NO CUMPLE","CUMPLE")</f>
        <v>CUMPLE</v>
      </c>
      <c r="U1340" s="51" t="str">
        <f>IF(G1340&gt;NORMA!$P$12,"NO CUMPLE","CUMPLE")</f>
        <v>CUMPLE</v>
      </c>
      <c r="V1340" s="51" t="str">
        <f>IF(H1340&gt;NORMA!$P$13,"NO CUMPLE","CUMPLE")</f>
        <v>CUMPLE</v>
      </c>
      <c r="W1340" s="51" t="str">
        <f>IF(O1340&gt;NORMA!$P$14,"NO CUMPLE","CUMPLE")</f>
        <v>NO CUMPLE</v>
      </c>
      <c r="X1340" s="51" t="str">
        <f>IF(AND(N1340&gt;=NORMA!$Q$4, N1340&lt;=NORMA!$R$4),"CUMPLE","NO CUMPLE")</f>
        <v>CUMPLE</v>
      </c>
      <c r="Y1340" s="51" t="str">
        <f>IF(I1340&gt;NORMA!$P$16,"NO CUMPLE","CUMPLE")</f>
        <v>CUMPLE</v>
      </c>
      <c r="Z1340" s="51" t="str">
        <f>IF($M1340&lt;NORMA!$P$23,"NO CUMPLE","CUMPLE")</f>
        <v>CUMPLE</v>
      </c>
      <c r="AA1340" s="51" t="str">
        <f>IF($E1340&gt;NORMA!$P$24,"NO CUMPLE","CUMPLE")</f>
        <v>NO CUMPLE</v>
      </c>
      <c r="AB1340" s="51" t="str">
        <f>IF($F1340&gt;NORMA!$P$25,"NO CUMPLE","CUMPLE")</f>
        <v>NO CUMPLE</v>
      </c>
      <c r="AC1340" s="51" t="str">
        <f>IF($K1340&gt;NORMA!$P$26,"NO CUMPLE","CUMPLE")</f>
        <v>NO CUMPLE</v>
      </c>
      <c r="AD1340" s="51" t="str">
        <f>IF($J1340&gt;NORMA!$P$27,"NO CUMPLE","CUMPLE")</f>
        <v>CUMPLE</v>
      </c>
      <c r="AE1340" s="51" t="str">
        <f>IF($G1340&gt;NORMA!$P$28,"NO CUMPLE","CUMPLE")</f>
        <v>NO CUMPLE</v>
      </c>
      <c r="AF1340" s="51" t="str">
        <f>IF($H1340&gt;NORMA!$P$29,"NO CUMPLE","CUMPLE")</f>
        <v>CUMPLE</v>
      </c>
      <c r="AG1340" s="51" t="str">
        <f>IF($O1340&gt;NORMA!$P$30,"NO CUMPLE","CUMPLE")</f>
        <v>NO CUMPLE</v>
      </c>
      <c r="AH1340" s="51" t="str">
        <f>IF(AND($N1340&gt;=NORMA!$R$18, $N1340&lt;=NORMA!$S$18),"CUMPLE","NO CUMPLE")</f>
        <v>CUMPLE</v>
      </c>
      <c r="AI1340" s="51" t="str">
        <f>IF($I1340&gt;NORMA!$P$32,"NO CUMPLE","CUMPLE")</f>
        <v>NO CUMPLE</v>
      </c>
    </row>
    <row r="1341" spans="1:35" ht="14.25" customHeight="1" x14ac:dyDescent="0.35">
      <c r="A1341" s="213" t="s">
        <v>122</v>
      </c>
      <c r="B1341" s="214" t="s">
        <v>123</v>
      </c>
      <c r="C1341" s="215">
        <v>43692</v>
      </c>
      <c r="D1341" s="251">
        <v>0.5</v>
      </c>
      <c r="E1341" s="216">
        <v>38.200000000000003</v>
      </c>
      <c r="F1341" s="216">
        <v>127</v>
      </c>
      <c r="G1341" s="216">
        <v>132</v>
      </c>
      <c r="H1341" s="216">
        <v>10</v>
      </c>
      <c r="I1341" s="218">
        <v>0.43</v>
      </c>
      <c r="J1341" s="242">
        <v>1.6180000000000001</v>
      </c>
      <c r="K1341" s="218">
        <v>11.839</v>
      </c>
      <c r="L1341" s="242">
        <v>20.837799999999998</v>
      </c>
      <c r="M1341" s="243">
        <v>1.03</v>
      </c>
      <c r="N1341" s="243">
        <v>7.78</v>
      </c>
      <c r="O1341" s="244">
        <v>1450000</v>
      </c>
      <c r="P1341" s="51" t="str">
        <f>IF(M1341&lt;NORMA!$P$7,"NO CUMPLE","CUMPLE")</f>
        <v>CUMPLE</v>
      </c>
      <c r="Q1341" s="51" t="str">
        <f>IF(E1341&gt;NORMA!$P$8,"NO CUMPLE","CUMPLE")</f>
        <v>CUMPLE</v>
      </c>
      <c r="R1341" s="51" t="str">
        <f>IF(F1341&gt;NORMA!$P$9,"NO CUMPLE","CUMPLE")</f>
        <v>CUMPLE</v>
      </c>
      <c r="S1341" s="51" t="str">
        <f>IF(K1341&gt;NORMA!$P$10,"NO CUMPLE","CUMPLE")</f>
        <v>CUMPLE</v>
      </c>
      <c r="T1341" s="51" t="str">
        <f>IF(J1341&gt;NORMA!$P$11,"NO CUMPLE","CUMPLE")</f>
        <v>CUMPLE</v>
      </c>
      <c r="U1341" s="51" t="str">
        <f>IF(G1341&gt;NORMA!$P$12,"NO CUMPLE","CUMPLE")</f>
        <v>CUMPLE</v>
      </c>
      <c r="V1341" s="51" t="str">
        <f>IF(H1341&gt;NORMA!$P$13,"NO CUMPLE","CUMPLE")</f>
        <v>CUMPLE</v>
      </c>
      <c r="W1341" s="51" t="str">
        <f>IF(O1341&gt;NORMA!$P$14,"NO CUMPLE","CUMPLE")</f>
        <v>NO CUMPLE</v>
      </c>
      <c r="X1341" s="51" t="str">
        <f>IF(AND(N1341&gt;=NORMA!$Q$4, N1341&lt;=NORMA!$R$4),"CUMPLE","NO CUMPLE")</f>
        <v>CUMPLE</v>
      </c>
      <c r="Y1341" s="51" t="str">
        <f>IF(I1341&gt;NORMA!$P$16,"NO CUMPLE","CUMPLE")</f>
        <v>CUMPLE</v>
      </c>
      <c r="Z1341" s="51" t="str">
        <f>IF($M1341&lt;NORMA!$P$23,"NO CUMPLE","CUMPLE")</f>
        <v>CUMPLE</v>
      </c>
      <c r="AA1341" s="51" t="str">
        <f>IF($E1341&gt;NORMA!$P$24,"NO CUMPLE","CUMPLE")</f>
        <v>NO CUMPLE</v>
      </c>
      <c r="AB1341" s="51" t="str">
        <f>IF($F1341&gt;NORMA!$P$25,"NO CUMPLE","CUMPLE")</f>
        <v>NO CUMPLE</v>
      </c>
      <c r="AC1341" s="51" t="str">
        <f>IF($K1341&gt;NORMA!$P$26,"NO CUMPLE","CUMPLE")</f>
        <v>NO CUMPLE</v>
      </c>
      <c r="AD1341" s="51" t="str">
        <f>IF($J1341&gt;NORMA!$P$27,"NO CUMPLE","CUMPLE")</f>
        <v>CUMPLE</v>
      </c>
      <c r="AE1341" s="51" t="str">
        <f>IF($G1341&gt;NORMA!$P$28,"NO CUMPLE","CUMPLE")</f>
        <v>NO CUMPLE</v>
      </c>
      <c r="AF1341" s="51" t="str">
        <f>IF($H1341&gt;NORMA!$P$29,"NO CUMPLE","CUMPLE")</f>
        <v>CUMPLE</v>
      </c>
      <c r="AG1341" s="51" t="str">
        <f>IF($O1341&gt;NORMA!$P$30,"NO CUMPLE","CUMPLE")</f>
        <v>NO CUMPLE</v>
      </c>
      <c r="AH1341" s="51" t="str">
        <f>IF(AND($N1341&gt;=NORMA!$R$18, $N1341&lt;=NORMA!$S$18),"CUMPLE","NO CUMPLE")</f>
        <v>CUMPLE</v>
      </c>
      <c r="AI1341" s="51" t="str">
        <f>IF($I1341&gt;NORMA!$P$32,"NO CUMPLE","CUMPLE")</f>
        <v>CUMPLE</v>
      </c>
    </row>
    <row r="1342" spans="1:35" ht="14.25" customHeight="1" x14ac:dyDescent="0.35">
      <c r="A1342" s="213" t="s">
        <v>125</v>
      </c>
      <c r="B1342" s="214" t="s">
        <v>123</v>
      </c>
      <c r="C1342" s="215">
        <v>43692</v>
      </c>
      <c r="D1342" s="251">
        <v>0.66666666666666663</v>
      </c>
      <c r="E1342" s="216">
        <v>7.8</v>
      </c>
      <c r="F1342" s="216">
        <v>214</v>
      </c>
      <c r="G1342" s="216">
        <v>150</v>
      </c>
      <c r="H1342" s="216">
        <v>10.3</v>
      </c>
      <c r="I1342" s="218">
        <v>0.86</v>
      </c>
      <c r="J1342" s="242">
        <v>1.827</v>
      </c>
      <c r="K1342" s="218">
        <v>22.774999999999999</v>
      </c>
      <c r="L1342" s="242">
        <v>14.923200000000001</v>
      </c>
      <c r="M1342" s="243">
        <v>0.21</v>
      </c>
      <c r="N1342" s="243">
        <v>8.2799999999999994</v>
      </c>
      <c r="O1342" s="244">
        <v>2170000</v>
      </c>
      <c r="P1342" s="51" t="str">
        <f>IF(M1342&lt;NORMA!$P$7,"NO CUMPLE","CUMPLE")</f>
        <v>NO CUMPLE</v>
      </c>
      <c r="Q1342" s="51" t="str">
        <f>IF(E1342&gt;NORMA!$P$8,"NO CUMPLE","CUMPLE")</f>
        <v>CUMPLE</v>
      </c>
      <c r="R1342" s="51" t="str">
        <f>IF(F1342&gt;NORMA!$P$9,"NO CUMPLE","CUMPLE")</f>
        <v>CUMPLE</v>
      </c>
      <c r="S1342" s="51" t="str">
        <f>IF(K1342&gt;NORMA!$P$10,"NO CUMPLE","CUMPLE")</f>
        <v>CUMPLE</v>
      </c>
      <c r="T1342" s="51" t="str">
        <f>IF(J1342&gt;NORMA!$P$11,"NO CUMPLE","CUMPLE")</f>
        <v>CUMPLE</v>
      </c>
      <c r="U1342" s="51" t="str">
        <f>IF(G1342&gt;NORMA!$P$12,"NO CUMPLE","CUMPLE")</f>
        <v>CUMPLE</v>
      </c>
      <c r="V1342" s="51" t="str">
        <f>IF(H1342&gt;NORMA!$P$13,"NO CUMPLE","CUMPLE")</f>
        <v>CUMPLE</v>
      </c>
      <c r="W1342" s="51" t="str">
        <f>IF(O1342&gt;NORMA!$P$14,"NO CUMPLE","CUMPLE")</f>
        <v>NO CUMPLE</v>
      </c>
      <c r="X1342" s="51" t="str">
        <f>IF(AND(N1342&gt;=NORMA!$Q$4, N1342&lt;=NORMA!$R$4),"CUMPLE","NO CUMPLE")</f>
        <v>CUMPLE</v>
      </c>
      <c r="Y1342" s="51" t="str">
        <f>IF(I1342&gt;NORMA!$P$16,"NO CUMPLE","CUMPLE")</f>
        <v>CUMPLE</v>
      </c>
      <c r="Z1342" s="51" t="str">
        <f>IF($M1342&lt;NORMA!$P$23,"NO CUMPLE","CUMPLE")</f>
        <v>CUMPLE</v>
      </c>
      <c r="AA1342" s="51" t="str">
        <f>IF($E1342&gt;NORMA!$P$24,"NO CUMPLE","CUMPLE")</f>
        <v>CUMPLE</v>
      </c>
      <c r="AB1342" s="51" t="str">
        <f>IF($F1342&gt;NORMA!$P$25,"NO CUMPLE","CUMPLE")</f>
        <v>NO CUMPLE</v>
      </c>
      <c r="AC1342" s="51" t="str">
        <f>IF($K1342&gt;NORMA!$P$26,"NO CUMPLE","CUMPLE")</f>
        <v>NO CUMPLE</v>
      </c>
      <c r="AD1342" s="51" t="str">
        <f>IF($J1342&gt;NORMA!$P$27,"NO CUMPLE","CUMPLE")</f>
        <v>CUMPLE</v>
      </c>
      <c r="AE1342" s="51" t="str">
        <f>IF($G1342&gt;NORMA!$P$28,"NO CUMPLE","CUMPLE")</f>
        <v>NO CUMPLE</v>
      </c>
      <c r="AF1342" s="51" t="str">
        <f>IF($H1342&gt;NORMA!$P$29,"NO CUMPLE","CUMPLE")</f>
        <v>NO CUMPLE</v>
      </c>
      <c r="AG1342" s="51" t="str">
        <f>IF($O1342&gt;NORMA!$P$30,"NO CUMPLE","CUMPLE")</f>
        <v>NO CUMPLE</v>
      </c>
      <c r="AH1342" s="51" t="str">
        <f>IF(AND($N1342&gt;=NORMA!$R$18, $N1342&lt;=NORMA!$S$18),"CUMPLE","NO CUMPLE")</f>
        <v>CUMPLE</v>
      </c>
      <c r="AI1342" s="51" t="str">
        <f>IF($I1342&gt;NORMA!$P$32,"NO CUMPLE","CUMPLE")</f>
        <v>CUMPLE</v>
      </c>
    </row>
    <row r="1343" spans="1:35" ht="14.25" customHeight="1" x14ac:dyDescent="0.35">
      <c r="A1343" s="213" t="s">
        <v>124</v>
      </c>
      <c r="B1343" s="214" t="s">
        <v>123</v>
      </c>
      <c r="C1343" s="215">
        <v>43692</v>
      </c>
      <c r="D1343" s="251">
        <v>0.33333333333333331</v>
      </c>
      <c r="E1343" s="216">
        <v>71</v>
      </c>
      <c r="F1343" s="216">
        <v>198</v>
      </c>
      <c r="G1343" s="216">
        <v>142</v>
      </c>
      <c r="H1343" s="216">
        <v>26.4</v>
      </c>
      <c r="I1343" s="218">
        <v>1.34</v>
      </c>
      <c r="J1343" s="242">
        <v>1.514</v>
      </c>
      <c r="K1343" s="218">
        <v>21.695</v>
      </c>
      <c r="L1343" s="242">
        <v>13.746600000000001</v>
      </c>
      <c r="M1343" s="243">
        <v>0.35</v>
      </c>
      <c r="N1343" s="243">
        <v>7.62</v>
      </c>
      <c r="O1343" s="244">
        <v>4880000</v>
      </c>
      <c r="P1343" s="51" t="str">
        <f>IF(M1343&lt;NORMA!$P$7,"NO CUMPLE","CUMPLE")</f>
        <v>NO CUMPLE</v>
      </c>
      <c r="Q1343" s="51" t="str">
        <f>IF(E1343&gt;NORMA!$P$8,"NO CUMPLE","CUMPLE")</f>
        <v>CUMPLE</v>
      </c>
      <c r="R1343" s="51" t="str">
        <f>IF(F1343&gt;NORMA!$P$9,"NO CUMPLE","CUMPLE")</f>
        <v>CUMPLE</v>
      </c>
      <c r="S1343" s="51" t="str">
        <f>IF(K1343&gt;NORMA!$P$10,"NO CUMPLE","CUMPLE")</f>
        <v>CUMPLE</v>
      </c>
      <c r="T1343" s="51" t="str">
        <f>IF(J1343&gt;NORMA!$P$11,"NO CUMPLE","CUMPLE")</f>
        <v>CUMPLE</v>
      </c>
      <c r="U1343" s="51" t="str">
        <f>IF(G1343&gt;NORMA!$P$12,"NO CUMPLE","CUMPLE")</f>
        <v>CUMPLE</v>
      </c>
      <c r="V1343" s="51" t="str">
        <f>IF(H1343&gt;NORMA!$P$13,"NO CUMPLE","CUMPLE")</f>
        <v>CUMPLE</v>
      </c>
      <c r="W1343" s="51" t="str">
        <f>IF(O1343&gt;NORMA!$P$14,"NO CUMPLE","CUMPLE")</f>
        <v>NO CUMPLE</v>
      </c>
      <c r="X1343" s="51" t="str">
        <f>IF(AND(N1343&gt;=NORMA!$Q$4, N1343&lt;=NORMA!$R$4),"CUMPLE","NO CUMPLE")</f>
        <v>CUMPLE</v>
      </c>
      <c r="Y1343" s="51" t="str">
        <f>IF(I1343&gt;NORMA!$P$16,"NO CUMPLE","CUMPLE")</f>
        <v>CUMPLE</v>
      </c>
      <c r="Z1343" s="51" t="str">
        <f>IF($M1343&lt;NORMA!$P$23,"NO CUMPLE","CUMPLE")</f>
        <v>CUMPLE</v>
      </c>
      <c r="AA1343" s="51" t="str">
        <f>IF($E1343&gt;NORMA!$P$24,"NO CUMPLE","CUMPLE")</f>
        <v>NO CUMPLE</v>
      </c>
      <c r="AB1343" s="51" t="str">
        <f>IF($F1343&gt;NORMA!$P$25,"NO CUMPLE","CUMPLE")</f>
        <v>NO CUMPLE</v>
      </c>
      <c r="AC1343" s="51" t="str">
        <f>IF($K1343&gt;NORMA!$P$26,"NO CUMPLE","CUMPLE")</f>
        <v>NO CUMPLE</v>
      </c>
      <c r="AD1343" s="51" t="str">
        <f>IF($J1343&gt;NORMA!$P$27,"NO CUMPLE","CUMPLE")</f>
        <v>CUMPLE</v>
      </c>
      <c r="AE1343" s="51" t="str">
        <f>IF($G1343&gt;NORMA!$P$28,"NO CUMPLE","CUMPLE")</f>
        <v>NO CUMPLE</v>
      </c>
      <c r="AF1343" s="51" t="str">
        <f>IF($H1343&gt;NORMA!$P$29,"NO CUMPLE","CUMPLE")</f>
        <v>NO CUMPLE</v>
      </c>
      <c r="AG1343" s="51" t="str">
        <f>IF($O1343&gt;NORMA!$P$30,"NO CUMPLE","CUMPLE")</f>
        <v>NO CUMPLE</v>
      </c>
      <c r="AH1343" s="51" t="str">
        <f>IF(AND($N1343&gt;=NORMA!$R$18, $N1343&lt;=NORMA!$S$18),"CUMPLE","NO CUMPLE")</f>
        <v>CUMPLE</v>
      </c>
      <c r="AI1343" s="51" t="str">
        <f>IF($I1343&gt;NORMA!$P$32,"NO CUMPLE","CUMPLE")</f>
        <v>NO CUMPLE</v>
      </c>
    </row>
    <row r="1344" spans="1:35" ht="14.25" customHeight="1" x14ac:dyDescent="0.35">
      <c r="A1344" s="213" t="s">
        <v>121</v>
      </c>
      <c r="B1344" s="272" t="s">
        <v>123</v>
      </c>
      <c r="C1344" s="215">
        <v>43698</v>
      </c>
      <c r="D1344" s="251">
        <v>0.33333333333333331</v>
      </c>
      <c r="E1344" s="216">
        <v>8.5</v>
      </c>
      <c r="F1344" s="216">
        <v>21.7</v>
      </c>
      <c r="G1344" s="216">
        <v>50</v>
      </c>
      <c r="H1344" s="216">
        <v>10</v>
      </c>
      <c r="I1344" s="218">
        <v>0.4</v>
      </c>
      <c r="J1344" s="242">
        <v>0.29799999999999999</v>
      </c>
      <c r="K1344" s="218">
        <v>7.42</v>
      </c>
      <c r="L1344" s="242">
        <v>12.9544</v>
      </c>
      <c r="M1344" s="243">
        <v>1.73</v>
      </c>
      <c r="N1344" s="243">
        <v>7.24</v>
      </c>
      <c r="O1344" s="244">
        <v>61300</v>
      </c>
      <c r="P1344" s="51" t="str">
        <f>IF(M1344&lt;NORMA!$P$7,"NO CUMPLE","CUMPLE")</f>
        <v>CUMPLE</v>
      </c>
      <c r="Q1344" s="51" t="str">
        <f>IF(E1344&gt;NORMA!$P$8,"NO CUMPLE","CUMPLE")</f>
        <v>CUMPLE</v>
      </c>
      <c r="R1344" s="51" t="str">
        <f>IF(F1344&gt;NORMA!$P$9,"NO CUMPLE","CUMPLE")</f>
        <v>CUMPLE</v>
      </c>
      <c r="S1344" s="51" t="str">
        <f>IF(K1344&gt;NORMA!$P$10,"NO CUMPLE","CUMPLE")</f>
        <v>CUMPLE</v>
      </c>
      <c r="T1344" s="51" t="str">
        <f>IF(J1344&gt;NORMA!$P$11,"NO CUMPLE","CUMPLE")</f>
        <v>CUMPLE</v>
      </c>
      <c r="U1344" s="51" t="str">
        <f>IF(G1344&gt;NORMA!$P$12,"NO CUMPLE","CUMPLE")</f>
        <v>CUMPLE</v>
      </c>
      <c r="V1344" s="51" t="str">
        <f>IF(H1344&gt;NORMA!$P$13,"NO CUMPLE","CUMPLE")</f>
        <v>CUMPLE</v>
      </c>
      <c r="W1344" s="51" t="str">
        <f>IF(O1344&gt;NORMA!$P$14,"NO CUMPLE","CUMPLE")</f>
        <v>CUMPLE</v>
      </c>
      <c r="X1344" s="51" t="str">
        <f>IF(AND(N1344&gt;=NORMA!$Q$4, N1344&lt;=NORMA!$R$4),"CUMPLE","NO CUMPLE")</f>
        <v>CUMPLE</v>
      </c>
      <c r="Y1344" s="51" t="str">
        <f>IF(I1344&gt;NORMA!$P$16,"NO CUMPLE","CUMPLE")</f>
        <v>CUMPLE</v>
      </c>
      <c r="Z1344" s="51" t="str">
        <f>IF($M1344&lt;NORMA!$P$23,"NO CUMPLE","CUMPLE")</f>
        <v>CUMPLE</v>
      </c>
      <c r="AA1344" s="51" t="str">
        <f>IF($E1344&gt;NORMA!$P$24,"NO CUMPLE","CUMPLE")</f>
        <v>CUMPLE</v>
      </c>
      <c r="AB1344" s="51" t="str">
        <f>IF($F1344&gt;NORMA!$P$25,"NO CUMPLE","CUMPLE")</f>
        <v>CUMPLE</v>
      </c>
      <c r="AC1344" s="51" t="str">
        <f>IF($K1344&gt;NORMA!$P$26,"NO CUMPLE","CUMPLE")</f>
        <v>CUMPLE</v>
      </c>
      <c r="AD1344" s="51" t="str">
        <f>IF($J1344&gt;NORMA!$P$27,"NO CUMPLE","CUMPLE")</f>
        <v>CUMPLE</v>
      </c>
      <c r="AE1344" s="51" t="str">
        <f>IF($G1344&gt;NORMA!$P$28,"NO CUMPLE","CUMPLE")</f>
        <v>CUMPLE</v>
      </c>
      <c r="AF1344" s="51" t="str">
        <f>IF($H1344&gt;NORMA!$P$29,"NO CUMPLE","CUMPLE")</f>
        <v>CUMPLE</v>
      </c>
      <c r="AG1344" s="51" t="str">
        <f>IF($O1344&gt;NORMA!$P$30,"NO CUMPLE","CUMPLE")</f>
        <v>CUMPLE</v>
      </c>
      <c r="AH1344" s="51" t="str">
        <f>IF(AND($N1344&gt;=NORMA!$R$18, $N1344&lt;=NORMA!$S$18),"CUMPLE","NO CUMPLE")</f>
        <v>CUMPLE</v>
      </c>
      <c r="AI1344" s="51" t="str">
        <f>IF($I1344&gt;NORMA!$P$32,"NO CUMPLE","CUMPLE")</f>
        <v>CUMPLE</v>
      </c>
    </row>
    <row r="1345" spans="1:35" ht="14.25" customHeight="1" x14ac:dyDescent="0.35">
      <c r="A1345" s="213" t="s">
        <v>125</v>
      </c>
      <c r="B1345" s="214" t="s">
        <v>123</v>
      </c>
      <c r="C1345" s="215">
        <v>43711</v>
      </c>
      <c r="D1345" s="251">
        <v>0.25</v>
      </c>
      <c r="E1345" s="216">
        <v>41.2</v>
      </c>
      <c r="F1345" s="216">
        <v>127</v>
      </c>
      <c r="G1345" s="216">
        <v>62</v>
      </c>
      <c r="H1345" s="216">
        <v>10</v>
      </c>
      <c r="I1345" s="218">
        <v>0.61</v>
      </c>
      <c r="J1345" s="242">
        <v>1.637</v>
      </c>
      <c r="K1345" s="218">
        <v>25.76</v>
      </c>
      <c r="L1345" s="242">
        <v>9.5256000000000007</v>
      </c>
      <c r="M1345" s="243">
        <v>0.85</v>
      </c>
      <c r="N1345" s="243">
        <v>7.72</v>
      </c>
      <c r="O1345" s="244">
        <v>980000</v>
      </c>
      <c r="P1345" s="51" t="str">
        <f>IF(M1345&lt;NORMA!$P$7,"NO CUMPLE","CUMPLE")</f>
        <v>CUMPLE</v>
      </c>
      <c r="Q1345" s="51" t="str">
        <f>IF(E1345&gt;NORMA!$P$8,"NO CUMPLE","CUMPLE")</f>
        <v>CUMPLE</v>
      </c>
      <c r="R1345" s="51" t="str">
        <f>IF(F1345&gt;NORMA!$P$9,"NO CUMPLE","CUMPLE")</f>
        <v>CUMPLE</v>
      </c>
      <c r="S1345" s="51" t="str">
        <f>IF(K1345&gt;NORMA!$P$10,"NO CUMPLE","CUMPLE")</f>
        <v>CUMPLE</v>
      </c>
      <c r="T1345" s="51" t="str">
        <f>IF(J1345&gt;NORMA!$P$11,"NO CUMPLE","CUMPLE")</f>
        <v>CUMPLE</v>
      </c>
      <c r="U1345" s="51" t="str">
        <f>IF(G1345&gt;NORMA!$P$12,"NO CUMPLE","CUMPLE")</f>
        <v>CUMPLE</v>
      </c>
      <c r="V1345" s="51" t="str">
        <f>IF(H1345&gt;NORMA!$P$13,"NO CUMPLE","CUMPLE")</f>
        <v>CUMPLE</v>
      </c>
      <c r="W1345" s="51" t="str">
        <f>IF(O1345&gt;NORMA!$P$14,"NO CUMPLE","CUMPLE")</f>
        <v>CUMPLE</v>
      </c>
      <c r="X1345" s="51" t="str">
        <f>IF(AND(N1345&gt;=NORMA!$Q$4, N1345&lt;=NORMA!$R$4),"CUMPLE","NO CUMPLE")</f>
        <v>CUMPLE</v>
      </c>
      <c r="Y1345" s="51" t="str">
        <f>IF(I1345&gt;NORMA!$P$16,"NO CUMPLE","CUMPLE")</f>
        <v>CUMPLE</v>
      </c>
      <c r="Z1345" s="51" t="str">
        <f>IF($M1345&lt;NORMA!$P$23,"NO CUMPLE","CUMPLE")</f>
        <v>CUMPLE</v>
      </c>
      <c r="AA1345" s="51" t="str">
        <f>IF($E1345&gt;NORMA!$P$24,"NO CUMPLE","CUMPLE")</f>
        <v>NO CUMPLE</v>
      </c>
      <c r="AB1345" s="51" t="str">
        <f>IF($F1345&gt;NORMA!$P$25,"NO CUMPLE","CUMPLE")</f>
        <v>NO CUMPLE</v>
      </c>
      <c r="AC1345" s="51" t="str">
        <f>IF($K1345&gt;NORMA!$P$26,"NO CUMPLE","CUMPLE")</f>
        <v>NO CUMPLE</v>
      </c>
      <c r="AD1345" s="51" t="str">
        <f>IF($J1345&gt;NORMA!$P$27,"NO CUMPLE","CUMPLE")</f>
        <v>CUMPLE</v>
      </c>
      <c r="AE1345" s="51" t="str">
        <f>IF($G1345&gt;NORMA!$P$28,"NO CUMPLE","CUMPLE")</f>
        <v>NO CUMPLE</v>
      </c>
      <c r="AF1345" s="51" t="str">
        <f>IF($H1345&gt;NORMA!$P$29,"NO CUMPLE","CUMPLE")</f>
        <v>CUMPLE</v>
      </c>
      <c r="AG1345" s="51" t="str">
        <f>IF($O1345&gt;NORMA!$P$30,"NO CUMPLE","CUMPLE")</f>
        <v>NO CUMPLE</v>
      </c>
      <c r="AH1345" s="51" t="str">
        <f>IF(AND($N1345&gt;=NORMA!$R$18, $N1345&lt;=NORMA!$S$18),"CUMPLE","NO CUMPLE")</f>
        <v>CUMPLE</v>
      </c>
      <c r="AI1345" s="51" t="str">
        <f>IF($I1345&gt;NORMA!$P$32,"NO CUMPLE","CUMPLE")</f>
        <v>CUMPLE</v>
      </c>
    </row>
    <row r="1346" spans="1:35" ht="14.25" customHeight="1" x14ac:dyDescent="0.35">
      <c r="A1346" s="213" t="s">
        <v>122</v>
      </c>
      <c r="B1346" s="214" t="s">
        <v>123</v>
      </c>
      <c r="C1346" s="215">
        <v>43711</v>
      </c>
      <c r="D1346" s="251">
        <v>0.41666666666666669</v>
      </c>
      <c r="E1346" s="216">
        <v>62</v>
      </c>
      <c r="F1346" s="216">
        <v>215</v>
      </c>
      <c r="G1346" s="216">
        <v>100</v>
      </c>
      <c r="H1346" s="216">
        <v>15.6</v>
      </c>
      <c r="I1346" s="218">
        <v>1.72</v>
      </c>
      <c r="J1346" s="242">
        <v>2.984</v>
      </c>
      <c r="K1346" s="218">
        <v>46.179999999999993</v>
      </c>
      <c r="L1346" s="242">
        <v>10.612399999999999</v>
      </c>
      <c r="M1346" s="243">
        <v>0.75</v>
      </c>
      <c r="N1346" s="243">
        <v>8.3699999999999992</v>
      </c>
      <c r="O1346" s="244">
        <v>17300000</v>
      </c>
      <c r="P1346" s="51" t="str">
        <f>IF(M1346&lt;NORMA!$P$7,"NO CUMPLE","CUMPLE")</f>
        <v>CUMPLE</v>
      </c>
      <c r="Q1346" s="51" t="str">
        <f>IF(E1346&gt;NORMA!$P$8,"NO CUMPLE","CUMPLE")</f>
        <v>CUMPLE</v>
      </c>
      <c r="R1346" s="51" t="str">
        <f>IF(F1346&gt;NORMA!$P$9,"NO CUMPLE","CUMPLE")</f>
        <v>CUMPLE</v>
      </c>
      <c r="S1346" s="51" t="str">
        <f>IF(K1346&gt;NORMA!$P$10,"NO CUMPLE","CUMPLE")</f>
        <v>CUMPLE</v>
      </c>
      <c r="T1346" s="51" t="str">
        <f>IF(J1346&gt;NORMA!$P$11,"NO CUMPLE","CUMPLE")</f>
        <v>CUMPLE</v>
      </c>
      <c r="U1346" s="51" t="str">
        <f>IF(G1346&gt;NORMA!$P$12,"NO CUMPLE","CUMPLE")</f>
        <v>CUMPLE</v>
      </c>
      <c r="V1346" s="51" t="str">
        <f>IF(H1346&gt;NORMA!$P$13,"NO CUMPLE","CUMPLE")</f>
        <v>CUMPLE</v>
      </c>
      <c r="W1346" s="51" t="str">
        <f>IF(O1346&gt;NORMA!$P$14,"NO CUMPLE","CUMPLE")</f>
        <v>NO CUMPLE</v>
      </c>
      <c r="X1346" s="51" t="str">
        <f>IF(AND(N1346&gt;=NORMA!$Q$4, N1346&lt;=NORMA!$R$4),"CUMPLE","NO CUMPLE")</f>
        <v>CUMPLE</v>
      </c>
      <c r="Y1346" s="51" t="str">
        <f>IF(I1346&gt;NORMA!$P$16,"NO CUMPLE","CUMPLE")</f>
        <v>CUMPLE</v>
      </c>
      <c r="Z1346" s="51" t="str">
        <f>IF($M1346&lt;NORMA!$P$23,"NO CUMPLE","CUMPLE")</f>
        <v>CUMPLE</v>
      </c>
      <c r="AA1346" s="51" t="str">
        <f>IF($E1346&gt;NORMA!$P$24,"NO CUMPLE","CUMPLE")</f>
        <v>NO CUMPLE</v>
      </c>
      <c r="AB1346" s="51" t="str">
        <f>IF($F1346&gt;NORMA!$P$25,"NO CUMPLE","CUMPLE")</f>
        <v>NO CUMPLE</v>
      </c>
      <c r="AC1346" s="51" t="str">
        <f>IF($K1346&gt;NORMA!$P$26,"NO CUMPLE","CUMPLE")</f>
        <v>NO CUMPLE</v>
      </c>
      <c r="AD1346" s="51" t="str">
        <f>IF($J1346&gt;NORMA!$P$27,"NO CUMPLE","CUMPLE")</f>
        <v>CUMPLE</v>
      </c>
      <c r="AE1346" s="51" t="str">
        <f>IF($G1346&gt;NORMA!$P$28,"NO CUMPLE","CUMPLE")</f>
        <v>NO CUMPLE</v>
      </c>
      <c r="AF1346" s="51" t="str">
        <f>IF($H1346&gt;NORMA!$P$29,"NO CUMPLE","CUMPLE")</f>
        <v>NO CUMPLE</v>
      </c>
      <c r="AG1346" s="51" t="str">
        <f>IF($O1346&gt;NORMA!$P$30,"NO CUMPLE","CUMPLE")</f>
        <v>NO CUMPLE</v>
      </c>
      <c r="AH1346" s="51" t="str">
        <f>IF(AND($N1346&gt;=NORMA!$R$18, $N1346&lt;=NORMA!$S$18),"CUMPLE","NO CUMPLE")</f>
        <v>CUMPLE</v>
      </c>
      <c r="AI1346" s="51" t="str">
        <f>IF($I1346&gt;NORMA!$P$32,"NO CUMPLE","CUMPLE")</f>
        <v>NO CUMPLE</v>
      </c>
    </row>
    <row r="1347" spans="1:35" ht="14.25" customHeight="1" x14ac:dyDescent="0.35">
      <c r="A1347" s="213" t="s">
        <v>124</v>
      </c>
      <c r="B1347" s="214" t="s">
        <v>123</v>
      </c>
      <c r="C1347" s="215">
        <v>43711</v>
      </c>
      <c r="D1347" s="251">
        <v>0.58333333333333337</v>
      </c>
      <c r="E1347" s="216">
        <v>129</v>
      </c>
      <c r="F1347" s="216">
        <v>252</v>
      </c>
      <c r="G1347" s="216">
        <v>143</v>
      </c>
      <c r="H1347" s="216">
        <v>32.4</v>
      </c>
      <c r="I1347" s="218">
        <v>1.9</v>
      </c>
      <c r="J1347" s="242">
        <v>3.085</v>
      </c>
      <c r="K1347" s="218">
        <v>48.71</v>
      </c>
      <c r="L1347" s="242">
        <v>8.7560000000000002</v>
      </c>
      <c r="M1347" s="243">
        <v>0.7</v>
      </c>
      <c r="N1347" s="243">
        <v>8.58</v>
      </c>
      <c r="O1347" s="244">
        <v>24200000</v>
      </c>
      <c r="P1347" s="51" t="str">
        <f>IF(M1347&lt;NORMA!$P$7,"NO CUMPLE","CUMPLE")</f>
        <v>CUMPLE</v>
      </c>
      <c r="Q1347" s="51" t="str">
        <f>IF(E1347&gt;NORMA!$P$8,"NO CUMPLE","CUMPLE")</f>
        <v>CUMPLE</v>
      </c>
      <c r="R1347" s="51" t="str">
        <f>IF(F1347&gt;NORMA!$P$9,"NO CUMPLE","CUMPLE")</f>
        <v>CUMPLE</v>
      </c>
      <c r="S1347" s="51" t="str">
        <f>IF(K1347&gt;NORMA!$P$10,"NO CUMPLE","CUMPLE")</f>
        <v>CUMPLE</v>
      </c>
      <c r="T1347" s="51" t="str">
        <f>IF(J1347&gt;NORMA!$P$11,"NO CUMPLE","CUMPLE")</f>
        <v>CUMPLE</v>
      </c>
      <c r="U1347" s="51" t="str">
        <f>IF(G1347&gt;NORMA!$P$12,"NO CUMPLE","CUMPLE")</f>
        <v>CUMPLE</v>
      </c>
      <c r="V1347" s="51" t="str">
        <f>IF(H1347&gt;NORMA!$P$13,"NO CUMPLE","CUMPLE")</f>
        <v>CUMPLE</v>
      </c>
      <c r="W1347" s="51" t="str">
        <f>IF(O1347&gt;NORMA!$P$14,"NO CUMPLE","CUMPLE")</f>
        <v>NO CUMPLE</v>
      </c>
      <c r="X1347" s="51" t="str">
        <f>IF(AND(N1347&gt;=NORMA!$Q$4, N1347&lt;=NORMA!$R$4),"CUMPLE","NO CUMPLE")</f>
        <v>CUMPLE</v>
      </c>
      <c r="Y1347" s="51" t="str">
        <f>IF(I1347&gt;NORMA!$P$16,"NO CUMPLE","CUMPLE")</f>
        <v>CUMPLE</v>
      </c>
      <c r="Z1347" s="51" t="str">
        <f>IF($M1347&lt;NORMA!$P$23,"NO CUMPLE","CUMPLE")</f>
        <v>CUMPLE</v>
      </c>
      <c r="AA1347" s="51" t="str">
        <f>IF($E1347&gt;NORMA!$P$24,"NO CUMPLE","CUMPLE")</f>
        <v>NO CUMPLE</v>
      </c>
      <c r="AB1347" s="51" t="str">
        <f>IF($F1347&gt;NORMA!$P$25,"NO CUMPLE","CUMPLE")</f>
        <v>NO CUMPLE</v>
      </c>
      <c r="AC1347" s="51" t="str">
        <f>IF($K1347&gt;NORMA!$P$26,"NO CUMPLE","CUMPLE")</f>
        <v>NO CUMPLE</v>
      </c>
      <c r="AD1347" s="51" t="str">
        <f>IF($J1347&gt;NORMA!$P$27,"NO CUMPLE","CUMPLE")</f>
        <v>NO CUMPLE</v>
      </c>
      <c r="AE1347" s="51" t="str">
        <f>IF($G1347&gt;NORMA!$P$28,"NO CUMPLE","CUMPLE")</f>
        <v>NO CUMPLE</v>
      </c>
      <c r="AF1347" s="51" t="str">
        <f>IF($H1347&gt;NORMA!$P$29,"NO CUMPLE","CUMPLE")</f>
        <v>NO CUMPLE</v>
      </c>
      <c r="AG1347" s="51" t="str">
        <f>IF($O1347&gt;NORMA!$P$30,"NO CUMPLE","CUMPLE")</f>
        <v>NO CUMPLE</v>
      </c>
      <c r="AH1347" s="51" t="str">
        <f>IF(AND($N1347&gt;=NORMA!$R$18, $N1347&lt;=NORMA!$S$18),"CUMPLE","NO CUMPLE")</f>
        <v>NO CUMPLE</v>
      </c>
      <c r="AI1347" s="51" t="str">
        <f>IF($I1347&gt;NORMA!$P$32,"NO CUMPLE","CUMPLE")</f>
        <v>NO CUMPLE</v>
      </c>
    </row>
    <row r="1348" spans="1:35" ht="14.25" customHeight="1" x14ac:dyDescent="0.35">
      <c r="A1348" s="213" t="s">
        <v>124</v>
      </c>
      <c r="B1348" s="214" t="s">
        <v>123</v>
      </c>
      <c r="C1348" s="215">
        <v>43724</v>
      </c>
      <c r="D1348" s="251">
        <v>0.33333333333333331</v>
      </c>
      <c r="E1348" s="216">
        <v>118</v>
      </c>
      <c r="F1348" s="216">
        <v>315</v>
      </c>
      <c r="G1348" s="216">
        <v>128</v>
      </c>
      <c r="H1348" s="216">
        <v>21.7</v>
      </c>
      <c r="I1348" s="218">
        <v>1.52</v>
      </c>
      <c r="J1348" s="242">
        <v>4.32</v>
      </c>
      <c r="K1348" s="218">
        <v>47.21</v>
      </c>
      <c r="L1348" s="242">
        <v>5.2543999999999995</v>
      </c>
      <c r="M1348" s="243">
        <v>0.28000000000000003</v>
      </c>
      <c r="N1348" s="243">
        <v>7.96</v>
      </c>
      <c r="O1348" s="244">
        <v>649000</v>
      </c>
      <c r="P1348" s="51" t="str">
        <f>IF(M1348&lt;NORMA!$P$7,"NO CUMPLE","CUMPLE")</f>
        <v>NO CUMPLE</v>
      </c>
      <c r="Q1348" s="51" t="str">
        <f>IF(E1348&gt;NORMA!$P$8,"NO CUMPLE","CUMPLE")</f>
        <v>CUMPLE</v>
      </c>
      <c r="R1348" s="51" t="str">
        <f>IF(F1348&gt;NORMA!$P$9,"NO CUMPLE","CUMPLE")</f>
        <v>CUMPLE</v>
      </c>
      <c r="S1348" s="51" t="str">
        <f>IF(K1348&gt;NORMA!$P$10,"NO CUMPLE","CUMPLE")</f>
        <v>CUMPLE</v>
      </c>
      <c r="T1348" s="51" t="str">
        <f>IF(J1348&gt;NORMA!$P$11,"NO CUMPLE","CUMPLE")</f>
        <v>CUMPLE</v>
      </c>
      <c r="U1348" s="51" t="str">
        <f>IF(G1348&gt;NORMA!$P$12,"NO CUMPLE","CUMPLE")</f>
        <v>CUMPLE</v>
      </c>
      <c r="V1348" s="51" t="str">
        <f>IF(H1348&gt;NORMA!$P$13,"NO CUMPLE","CUMPLE")</f>
        <v>CUMPLE</v>
      </c>
      <c r="W1348" s="51" t="str">
        <f>IF(O1348&gt;NORMA!$P$14,"NO CUMPLE","CUMPLE")</f>
        <v>CUMPLE</v>
      </c>
      <c r="X1348" s="51" t="str">
        <f>IF(AND(N1348&gt;=NORMA!$Q$4, N1348&lt;=NORMA!$R$4),"CUMPLE","NO CUMPLE")</f>
        <v>CUMPLE</v>
      </c>
      <c r="Y1348" s="51" t="str">
        <f>IF(I1348&gt;NORMA!$P$16,"NO CUMPLE","CUMPLE")</f>
        <v>CUMPLE</v>
      </c>
      <c r="Z1348" s="51" t="str">
        <f>IF($M1348&lt;NORMA!$P$23,"NO CUMPLE","CUMPLE")</f>
        <v>CUMPLE</v>
      </c>
      <c r="AA1348" s="51" t="str">
        <f>IF($E1348&gt;NORMA!$P$24,"NO CUMPLE","CUMPLE")</f>
        <v>NO CUMPLE</v>
      </c>
      <c r="AB1348" s="51" t="str">
        <f>IF($F1348&gt;NORMA!$P$25,"NO CUMPLE","CUMPLE")</f>
        <v>NO CUMPLE</v>
      </c>
      <c r="AC1348" s="51" t="str">
        <f>IF($K1348&gt;NORMA!$P$26,"NO CUMPLE","CUMPLE")</f>
        <v>NO CUMPLE</v>
      </c>
      <c r="AD1348" s="51" t="str">
        <f>IF($J1348&gt;NORMA!$P$27,"NO CUMPLE","CUMPLE")</f>
        <v>NO CUMPLE</v>
      </c>
      <c r="AE1348" s="51" t="str">
        <f>IF($G1348&gt;NORMA!$P$28,"NO CUMPLE","CUMPLE")</f>
        <v>NO CUMPLE</v>
      </c>
      <c r="AF1348" s="51" t="str">
        <f>IF($H1348&gt;NORMA!$P$29,"NO CUMPLE","CUMPLE")</f>
        <v>NO CUMPLE</v>
      </c>
      <c r="AG1348" s="51" t="str">
        <f>IF($O1348&gt;NORMA!$P$30,"NO CUMPLE","CUMPLE")</f>
        <v>NO CUMPLE</v>
      </c>
      <c r="AH1348" s="51" t="str">
        <f>IF(AND($N1348&gt;=NORMA!$R$18, $N1348&lt;=NORMA!$S$18),"CUMPLE","NO CUMPLE")</f>
        <v>CUMPLE</v>
      </c>
      <c r="AI1348" s="51" t="str">
        <f>IF($I1348&gt;NORMA!$P$32,"NO CUMPLE","CUMPLE")</f>
        <v>NO CUMPLE</v>
      </c>
    </row>
    <row r="1349" spans="1:35" ht="14.25" customHeight="1" x14ac:dyDescent="0.35">
      <c r="A1349" s="213" t="s">
        <v>122</v>
      </c>
      <c r="B1349" s="214" t="s">
        <v>123</v>
      </c>
      <c r="C1349" s="215">
        <v>43724</v>
      </c>
      <c r="D1349" s="251">
        <v>0.5</v>
      </c>
      <c r="E1349" s="216">
        <v>175</v>
      </c>
      <c r="F1349" s="216">
        <v>461</v>
      </c>
      <c r="G1349" s="216">
        <v>167</v>
      </c>
      <c r="H1349" s="216">
        <v>32.200000000000003</v>
      </c>
      <c r="I1349" s="218">
        <v>2.4700000000000002</v>
      </c>
      <c r="J1349" s="242">
        <v>5.7350000000000003</v>
      </c>
      <c r="K1349" s="218">
        <v>53.220000000000006</v>
      </c>
      <c r="L1349" s="242">
        <v>7.6446000000000005</v>
      </c>
      <c r="M1349" s="243">
        <v>0.38</v>
      </c>
      <c r="N1349" s="243">
        <v>7.85</v>
      </c>
      <c r="O1349" s="244">
        <v>23800000</v>
      </c>
      <c r="P1349" s="51" t="str">
        <f>IF(M1349&lt;NORMA!$P$7,"NO CUMPLE","CUMPLE")</f>
        <v>NO CUMPLE</v>
      </c>
      <c r="Q1349" s="51" t="str">
        <f>IF(E1349&gt;NORMA!$P$8,"NO CUMPLE","CUMPLE")</f>
        <v>CUMPLE</v>
      </c>
      <c r="R1349" s="51" t="str">
        <f>IF(F1349&gt;NORMA!$P$9,"NO CUMPLE","CUMPLE")</f>
        <v>CUMPLE</v>
      </c>
      <c r="S1349" s="51" t="str">
        <f>IF(K1349&gt;NORMA!$P$10,"NO CUMPLE","CUMPLE")</f>
        <v>NO CUMPLE</v>
      </c>
      <c r="T1349" s="51" t="str">
        <f>IF(J1349&gt;NORMA!$P$11,"NO CUMPLE","CUMPLE")</f>
        <v>CUMPLE</v>
      </c>
      <c r="U1349" s="51" t="str">
        <f>IF(G1349&gt;NORMA!$P$12,"NO CUMPLE","CUMPLE")</f>
        <v>CUMPLE</v>
      </c>
      <c r="V1349" s="51" t="str">
        <f>IF(H1349&gt;NORMA!$P$13,"NO CUMPLE","CUMPLE")</f>
        <v>CUMPLE</v>
      </c>
      <c r="W1349" s="51" t="str">
        <f>IF(O1349&gt;NORMA!$P$14,"NO CUMPLE","CUMPLE")</f>
        <v>NO CUMPLE</v>
      </c>
      <c r="X1349" s="51" t="str">
        <f>IF(AND(N1349&gt;=NORMA!$Q$4, N1349&lt;=NORMA!$R$4),"CUMPLE","NO CUMPLE")</f>
        <v>CUMPLE</v>
      </c>
      <c r="Y1349" s="51" t="str">
        <f>IF(I1349&gt;NORMA!$P$16,"NO CUMPLE","CUMPLE")</f>
        <v>CUMPLE</v>
      </c>
      <c r="Z1349" s="51" t="str">
        <f>IF($M1349&lt;NORMA!$P$23,"NO CUMPLE","CUMPLE")</f>
        <v>CUMPLE</v>
      </c>
      <c r="AA1349" s="51" t="str">
        <f>IF($E1349&gt;NORMA!$P$24,"NO CUMPLE","CUMPLE")</f>
        <v>NO CUMPLE</v>
      </c>
      <c r="AB1349" s="51" t="str">
        <f>IF($F1349&gt;NORMA!$P$25,"NO CUMPLE","CUMPLE")</f>
        <v>NO CUMPLE</v>
      </c>
      <c r="AC1349" s="51" t="str">
        <f>IF($K1349&gt;NORMA!$P$26,"NO CUMPLE","CUMPLE")</f>
        <v>NO CUMPLE</v>
      </c>
      <c r="AD1349" s="51" t="str">
        <f>IF($J1349&gt;NORMA!$P$27,"NO CUMPLE","CUMPLE")</f>
        <v>NO CUMPLE</v>
      </c>
      <c r="AE1349" s="51" t="str">
        <f>IF($G1349&gt;NORMA!$P$28,"NO CUMPLE","CUMPLE")</f>
        <v>NO CUMPLE</v>
      </c>
      <c r="AF1349" s="51" t="str">
        <f>IF($H1349&gt;NORMA!$P$29,"NO CUMPLE","CUMPLE")</f>
        <v>NO CUMPLE</v>
      </c>
      <c r="AG1349" s="51" t="str">
        <f>IF($O1349&gt;NORMA!$P$30,"NO CUMPLE","CUMPLE")</f>
        <v>NO CUMPLE</v>
      </c>
      <c r="AH1349" s="51" t="str">
        <f>IF(AND($N1349&gt;=NORMA!$R$18, $N1349&lt;=NORMA!$S$18),"CUMPLE","NO CUMPLE")</f>
        <v>CUMPLE</v>
      </c>
      <c r="AI1349" s="51" t="str">
        <f>IF($I1349&gt;NORMA!$P$32,"NO CUMPLE","CUMPLE")</f>
        <v>NO CUMPLE</v>
      </c>
    </row>
    <row r="1350" spans="1:35" ht="14.25" customHeight="1" x14ac:dyDescent="0.35">
      <c r="A1350" s="213" t="s">
        <v>125</v>
      </c>
      <c r="B1350" s="214" t="s">
        <v>123</v>
      </c>
      <c r="C1350" s="215">
        <v>43724</v>
      </c>
      <c r="D1350" s="251">
        <v>0.66666666666666663</v>
      </c>
      <c r="E1350" s="216">
        <v>257</v>
      </c>
      <c r="F1350" s="216">
        <v>586</v>
      </c>
      <c r="G1350" s="216">
        <v>223</v>
      </c>
      <c r="H1350" s="216">
        <v>39.700000000000003</v>
      </c>
      <c r="I1350" s="218">
        <v>3.55</v>
      </c>
      <c r="J1350" s="242">
        <v>5.9329999999999998</v>
      </c>
      <c r="K1350" s="218">
        <v>53.484000000000002</v>
      </c>
      <c r="L1350" s="242">
        <v>5.5203999999999995</v>
      </c>
      <c r="M1350" s="243">
        <v>0.2</v>
      </c>
      <c r="N1350" s="243">
        <v>8.01</v>
      </c>
      <c r="O1350" s="244">
        <v>30800000</v>
      </c>
      <c r="P1350" s="51" t="str">
        <f>IF(M1350&lt;NORMA!$P$7,"NO CUMPLE","CUMPLE")</f>
        <v>NO CUMPLE</v>
      </c>
      <c r="Q1350" s="51" t="str">
        <f>IF(E1350&gt;NORMA!$P$8,"NO CUMPLE","CUMPLE")</f>
        <v>NO CUMPLE</v>
      </c>
      <c r="R1350" s="51" t="str">
        <f>IF(F1350&gt;NORMA!$P$9,"NO CUMPLE","CUMPLE")</f>
        <v>NO CUMPLE</v>
      </c>
      <c r="S1350" s="51" t="str">
        <f>IF(K1350&gt;NORMA!$P$10,"NO CUMPLE","CUMPLE")</f>
        <v>NO CUMPLE</v>
      </c>
      <c r="T1350" s="51" t="str">
        <f>IF(J1350&gt;NORMA!$P$11,"NO CUMPLE","CUMPLE")</f>
        <v>CUMPLE</v>
      </c>
      <c r="U1350" s="51" t="str">
        <f>IF(G1350&gt;NORMA!$P$12,"NO CUMPLE","CUMPLE")</f>
        <v>CUMPLE</v>
      </c>
      <c r="V1350" s="51" t="str">
        <f>IF(H1350&gt;NORMA!$P$13,"NO CUMPLE","CUMPLE")</f>
        <v>CUMPLE</v>
      </c>
      <c r="W1350" s="51" t="str">
        <f>IF(O1350&gt;NORMA!$P$14,"NO CUMPLE","CUMPLE")</f>
        <v>NO CUMPLE</v>
      </c>
      <c r="X1350" s="51" t="str">
        <f>IF(AND(N1350&gt;=NORMA!$Q$4, N1350&lt;=NORMA!$R$4),"CUMPLE","NO CUMPLE")</f>
        <v>CUMPLE</v>
      </c>
      <c r="Y1350" s="51" t="str">
        <f>IF(I1350&gt;NORMA!$P$16,"NO CUMPLE","CUMPLE")</f>
        <v>NO CUMPLE</v>
      </c>
      <c r="Z1350" s="51" t="str">
        <f>IF($M1350&lt;NORMA!$P$23,"NO CUMPLE","CUMPLE")</f>
        <v>CUMPLE</v>
      </c>
      <c r="AA1350" s="51" t="str">
        <f>IF($E1350&gt;NORMA!$P$24,"NO CUMPLE","CUMPLE")</f>
        <v>NO CUMPLE</v>
      </c>
      <c r="AB1350" s="51" t="str">
        <f>IF($F1350&gt;NORMA!$P$25,"NO CUMPLE","CUMPLE")</f>
        <v>NO CUMPLE</v>
      </c>
      <c r="AC1350" s="51" t="str">
        <f>IF($K1350&gt;NORMA!$P$26,"NO CUMPLE","CUMPLE")</f>
        <v>NO CUMPLE</v>
      </c>
      <c r="AD1350" s="51" t="str">
        <f>IF($J1350&gt;NORMA!$P$27,"NO CUMPLE","CUMPLE")</f>
        <v>NO CUMPLE</v>
      </c>
      <c r="AE1350" s="51" t="str">
        <f>IF($G1350&gt;NORMA!$P$28,"NO CUMPLE","CUMPLE")</f>
        <v>NO CUMPLE</v>
      </c>
      <c r="AF1350" s="51" t="str">
        <f>IF($H1350&gt;NORMA!$P$29,"NO CUMPLE","CUMPLE")</f>
        <v>NO CUMPLE</v>
      </c>
      <c r="AG1350" s="51" t="str">
        <f>IF($O1350&gt;NORMA!$P$30,"NO CUMPLE","CUMPLE")</f>
        <v>NO CUMPLE</v>
      </c>
      <c r="AH1350" s="51" t="str">
        <f>IF(AND($N1350&gt;=NORMA!$R$18, $N1350&lt;=NORMA!$S$18),"CUMPLE","NO CUMPLE")</f>
        <v>CUMPLE</v>
      </c>
      <c r="AI1350" s="51" t="str">
        <f>IF($I1350&gt;NORMA!$P$32,"NO CUMPLE","CUMPLE")</f>
        <v>NO CUMPLE</v>
      </c>
    </row>
    <row r="1351" spans="1:35" ht="14.25" customHeight="1" x14ac:dyDescent="0.35">
      <c r="A1351" s="213" t="s">
        <v>121</v>
      </c>
      <c r="B1351" s="272" t="s">
        <v>123</v>
      </c>
      <c r="C1351" s="215">
        <v>43733</v>
      </c>
      <c r="D1351" s="251">
        <v>0.5</v>
      </c>
      <c r="E1351" s="216">
        <v>69</v>
      </c>
      <c r="F1351" s="216">
        <v>262</v>
      </c>
      <c r="G1351" s="216">
        <v>84.3</v>
      </c>
      <c r="H1351" s="216">
        <v>21.1</v>
      </c>
      <c r="I1351" s="218">
        <v>1.63</v>
      </c>
      <c r="J1351" s="242">
        <v>2.6789999999999998</v>
      </c>
      <c r="K1351" s="218">
        <v>23.810000000000002</v>
      </c>
      <c r="L1351" s="242">
        <v>1.9572000000000001</v>
      </c>
      <c r="M1351" s="243">
        <v>0.59</v>
      </c>
      <c r="N1351" s="243">
        <v>7.45</v>
      </c>
      <c r="O1351" s="244">
        <v>3080000</v>
      </c>
      <c r="P1351" s="51" t="str">
        <f>IF(M1351&lt;NORMA!$P$7,"NO CUMPLE","CUMPLE")</f>
        <v>CUMPLE</v>
      </c>
      <c r="Q1351" s="51" t="str">
        <f>IF(E1351&gt;NORMA!$P$8,"NO CUMPLE","CUMPLE")</f>
        <v>CUMPLE</v>
      </c>
      <c r="R1351" s="51" t="str">
        <f>IF(F1351&gt;NORMA!$P$9,"NO CUMPLE","CUMPLE")</f>
        <v>CUMPLE</v>
      </c>
      <c r="S1351" s="51" t="str">
        <f>IF(K1351&gt;NORMA!$P$10,"NO CUMPLE","CUMPLE")</f>
        <v>CUMPLE</v>
      </c>
      <c r="T1351" s="51" t="str">
        <f>IF(J1351&gt;NORMA!$P$11,"NO CUMPLE","CUMPLE")</f>
        <v>CUMPLE</v>
      </c>
      <c r="U1351" s="51" t="str">
        <f>IF(G1351&gt;NORMA!$P$12,"NO CUMPLE","CUMPLE")</f>
        <v>CUMPLE</v>
      </c>
      <c r="V1351" s="51" t="str">
        <f>IF(H1351&gt;NORMA!$P$13,"NO CUMPLE","CUMPLE")</f>
        <v>CUMPLE</v>
      </c>
      <c r="W1351" s="51" t="str">
        <f>IF(O1351&gt;NORMA!$P$14,"NO CUMPLE","CUMPLE")</f>
        <v>NO CUMPLE</v>
      </c>
      <c r="X1351" s="51" t="str">
        <f>IF(AND(N1351&gt;=NORMA!$Q$4, N1351&lt;=NORMA!$R$4),"CUMPLE","NO CUMPLE")</f>
        <v>CUMPLE</v>
      </c>
      <c r="Y1351" s="51" t="str">
        <f>IF(I1351&gt;NORMA!$P$16,"NO CUMPLE","CUMPLE")</f>
        <v>CUMPLE</v>
      </c>
      <c r="Z1351" s="51" t="str">
        <f>IF($M1351&lt;NORMA!$P$23,"NO CUMPLE","CUMPLE")</f>
        <v>CUMPLE</v>
      </c>
      <c r="AA1351" s="51" t="str">
        <f>IF($E1351&gt;NORMA!$P$24,"NO CUMPLE","CUMPLE")</f>
        <v>NO CUMPLE</v>
      </c>
      <c r="AB1351" s="51" t="str">
        <f>IF($F1351&gt;NORMA!$P$25,"NO CUMPLE","CUMPLE")</f>
        <v>NO CUMPLE</v>
      </c>
      <c r="AC1351" s="51" t="str">
        <f>IF($K1351&gt;NORMA!$P$26,"NO CUMPLE","CUMPLE")</f>
        <v>NO CUMPLE</v>
      </c>
      <c r="AD1351" s="51" t="str">
        <f>IF($J1351&gt;NORMA!$P$27,"NO CUMPLE","CUMPLE")</f>
        <v>CUMPLE</v>
      </c>
      <c r="AE1351" s="51" t="str">
        <f>IF($G1351&gt;NORMA!$P$28,"NO CUMPLE","CUMPLE")</f>
        <v>NO CUMPLE</v>
      </c>
      <c r="AF1351" s="51" t="str">
        <f>IF($H1351&gt;NORMA!$P$29,"NO CUMPLE","CUMPLE")</f>
        <v>NO CUMPLE</v>
      </c>
      <c r="AG1351" s="51" t="str">
        <f>IF($O1351&gt;NORMA!$P$30,"NO CUMPLE","CUMPLE")</f>
        <v>NO CUMPLE</v>
      </c>
      <c r="AH1351" s="51" t="str">
        <f>IF(AND($N1351&gt;=NORMA!$R$18, $N1351&lt;=NORMA!$S$18),"CUMPLE","NO CUMPLE")</f>
        <v>CUMPLE</v>
      </c>
      <c r="AI1351" s="51" t="str">
        <f>IF($I1351&gt;NORMA!$P$32,"NO CUMPLE","CUMPLE")</f>
        <v>NO CUMPLE</v>
      </c>
    </row>
    <row r="1352" spans="1:35" ht="14.25" customHeight="1" x14ac:dyDescent="0.35">
      <c r="A1352" s="213" t="s">
        <v>125</v>
      </c>
      <c r="B1352" s="214" t="s">
        <v>123</v>
      </c>
      <c r="C1352" s="215">
        <v>43740</v>
      </c>
      <c r="D1352" s="251">
        <v>0.33333333333333331</v>
      </c>
      <c r="E1352" s="216">
        <v>133</v>
      </c>
      <c r="F1352" s="216">
        <v>457</v>
      </c>
      <c r="G1352" s="216">
        <v>147</v>
      </c>
      <c r="H1352" s="216">
        <v>36.4</v>
      </c>
      <c r="I1352" s="218">
        <v>3.87</v>
      </c>
      <c r="J1352" s="242">
        <v>6.0990000000000002</v>
      </c>
      <c r="K1352" s="218">
        <v>56.339999999999996</v>
      </c>
      <c r="L1352" s="242">
        <v>3.2328000000000001</v>
      </c>
      <c r="M1352" s="243">
        <v>0.25</v>
      </c>
      <c r="N1352" s="243">
        <v>8.15</v>
      </c>
      <c r="O1352" s="244">
        <v>488000</v>
      </c>
      <c r="P1352" s="51" t="str">
        <f>IF(M1352&lt;NORMA!$P$7,"NO CUMPLE","CUMPLE")</f>
        <v>NO CUMPLE</v>
      </c>
      <c r="Q1352" s="51" t="str">
        <f>IF(E1352&gt;NORMA!$P$8,"NO CUMPLE","CUMPLE")</f>
        <v>CUMPLE</v>
      </c>
      <c r="R1352" s="51" t="str">
        <f>IF(F1352&gt;NORMA!$P$9,"NO CUMPLE","CUMPLE")</f>
        <v>CUMPLE</v>
      </c>
      <c r="S1352" s="51" t="str">
        <f>IF(K1352&gt;NORMA!$P$10,"NO CUMPLE","CUMPLE")</f>
        <v>NO CUMPLE</v>
      </c>
      <c r="T1352" s="51" t="str">
        <f>IF(J1352&gt;NORMA!$P$11,"NO CUMPLE","CUMPLE")</f>
        <v>CUMPLE</v>
      </c>
      <c r="U1352" s="51" t="str">
        <f>IF(G1352&gt;NORMA!$P$12,"NO CUMPLE","CUMPLE")</f>
        <v>CUMPLE</v>
      </c>
      <c r="V1352" s="51" t="str">
        <f>IF(H1352&gt;NORMA!$P$13,"NO CUMPLE","CUMPLE")</f>
        <v>CUMPLE</v>
      </c>
      <c r="W1352" s="51" t="str">
        <f>IF(O1352&gt;NORMA!$P$14,"NO CUMPLE","CUMPLE")</f>
        <v>CUMPLE</v>
      </c>
      <c r="X1352" s="51" t="str">
        <f>IF(AND(N1352&gt;=NORMA!$Q$4, N1352&lt;=NORMA!$R$4),"CUMPLE","NO CUMPLE")</f>
        <v>CUMPLE</v>
      </c>
      <c r="Y1352" s="51" t="str">
        <f>IF(I1352&gt;NORMA!$P$16,"NO CUMPLE","CUMPLE")</f>
        <v>NO CUMPLE</v>
      </c>
      <c r="Z1352" s="51" t="str">
        <f>IF($M1352&lt;NORMA!$P$23,"NO CUMPLE","CUMPLE")</f>
        <v>CUMPLE</v>
      </c>
      <c r="AA1352" s="51" t="str">
        <f>IF($E1352&gt;NORMA!$P$24,"NO CUMPLE","CUMPLE")</f>
        <v>NO CUMPLE</v>
      </c>
      <c r="AB1352" s="51" t="str">
        <f>IF($F1352&gt;NORMA!$P$25,"NO CUMPLE","CUMPLE")</f>
        <v>NO CUMPLE</v>
      </c>
      <c r="AC1352" s="51" t="str">
        <f>IF($K1352&gt;NORMA!$P$26,"NO CUMPLE","CUMPLE")</f>
        <v>NO CUMPLE</v>
      </c>
      <c r="AD1352" s="51" t="str">
        <f>IF($J1352&gt;NORMA!$P$27,"NO CUMPLE","CUMPLE")</f>
        <v>NO CUMPLE</v>
      </c>
      <c r="AE1352" s="51" t="str">
        <f>IF($G1352&gt;NORMA!$P$28,"NO CUMPLE","CUMPLE")</f>
        <v>NO CUMPLE</v>
      </c>
      <c r="AF1352" s="51" t="str">
        <f>IF($H1352&gt;NORMA!$P$29,"NO CUMPLE","CUMPLE")</f>
        <v>NO CUMPLE</v>
      </c>
      <c r="AG1352" s="51" t="str">
        <f>IF($O1352&gt;NORMA!$P$30,"NO CUMPLE","CUMPLE")</f>
        <v>NO CUMPLE</v>
      </c>
      <c r="AH1352" s="51" t="str">
        <f>IF(AND($N1352&gt;=NORMA!$R$18, $N1352&lt;=NORMA!$S$18),"CUMPLE","NO CUMPLE")</f>
        <v>CUMPLE</v>
      </c>
      <c r="AI1352" s="51" t="str">
        <f>IF($I1352&gt;NORMA!$P$32,"NO CUMPLE","CUMPLE")</f>
        <v>NO CUMPLE</v>
      </c>
    </row>
    <row r="1353" spans="1:35" ht="14.25" customHeight="1" x14ac:dyDescent="0.35">
      <c r="A1353" s="213" t="s">
        <v>124</v>
      </c>
      <c r="B1353" s="214" t="s">
        <v>123</v>
      </c>
      <c r="C1353" s="215">
        <v>43740</v>
      </c>
      <c r="D1353" s="251">
        <v>0.5</v>
      </c>
      <c r="E1353" s="216">
        <v>321</v>
      </c>
      <c r="F1353" s="216">
        <v>1044</v>
      </c>
      <c r="G1353" s="216">
        <v>348</v>
      </c>
      <c r="H1353" s="216">
        <v>57.2</v>
      </c>
      <c r="I1353" s="218">
        <v>4.7300000000000004</v>
      </c>
      <c r="J1353" s="242">
        <v>8.1999999999999993</v>
      </c>
      <c r="K1353" s="218">
        <v>79.92</v>
      </c>
      <c r="L1353" s="242">
        <v>3.3306</v>
      </c>
      <c r="M1353" s="243">
        <v>0.4</v>
      </c>
      <c r="N1353" s="243">
        <v>8.43</v>
      </c>
      <c r="O1353" s="244">
        <v>687000</v>
      </c>
      <c r="P1353" s="51" t="str">
        <f>IF(M1353&lt;NORMA!$P$7,"NO CUMPLE","CUMPLE")</f>
        <v>NO CUMPLE</v>
      </c>
      <c r="Q1353" s="51" t="str">
        <f>IF(E1353&gt;NORMA!$P$8,"NO CUMPLE","CUMPLE")</f>
        <v>NO CUMPLE</v>
      </c>
      <c r="R1353" s="51" t="str">
        <f>IF(F1353&gt;NORMA!$P$9,"NO CUMPLE","CUMPLE")</f>
        <v>NO CUMPLE</v>
      </c>
      <c r="S1353" s="51" t="str">
        <f>IF(K1353&gt;NORMA!$P$10,"NO CUMPLE","CUMPLE")</f>
        <v>NO CUMPLE</v>
      </c>
      <c r="T1353" s="51" t="str">
        <f>IF(J1353&gt;NORMA!$P$11,"NO CUMPLE","CUMPLE")</f>
        <v>NO CUMPLE</v>
      </c>
      <c r="U1353" s="51" t="str">
        <f>IF(G1353&gt;NORMA!$P$12,"NO CUMPLE","CUMPLE")</f>
        <v>NO CUMPLE</v>
      </c>
      <c r="V1353" s="51" t="str">
        <f>IF(H1353&gt;NORMA!$P$13,"NO CUMPLE","CUMPLE")</f>
        <v>NO CUMPLE</v>
      </c>
      <c r="W1353" s="51" t="str">
        <f>IF(O1353&gt;NORMA!$P$14,"NO CUMPLE","CUMPLE")</f>
        <v>CUMPLE</v>
      </c>
      <c r="X1353" s="51" t="str">
        <f>IF(AND(N1353&gt;=NORMA!$Q$4, N1353&lt;=NORMA!$R$4),"CUMPLE","NO CUMPLE")</f>
        <v>CUMPLE</v>
      </c>
      <c r="Y1353" s="51" t="str">
        <f>IF(I1353&gt;NORMA!$P$16,"NO CUMPLE","CUMPLE")</f>
        <v>NO CUMPLE</v>
      </c>
      <c r="Z1353" s="51" t="str">
        <f>IF($M1353&lt;NORMA!$P$23,"NO CUMPLE","CUMPLE")</f>
        <v>CUMPLE</v>
      </c>
      <c r="AA1353" s="51" t="str">
        <f>IF($E1353&gt;NORMA!$P$24,"NO CUMPLE","CUMPLE")</f>
        <v>NO CUMPLE</v>
      </c>
      <c r="AB1353" s="51" t="str">
        <f>IF($F1353&gt;NORMA!$P$25,"NO CUMPLE","CUMPLE")</f>
        <v>NO CUMPLE</v>
      </c>
      <c r="AC1353" s="51" t="str">
        <f>IF($K1353&gt;NORMA!$P$26,"NO CUMPLE","CUMPLE")</f>
        <v>NO CUMPLE</v>
      </c>
      <c r="AD1353" s="51" t="str">
        <f>IF($J1353&gt;NORMA!$P$27,"NO CUMPLE","CUMPLE")</f>
        <v>NO CUMPLE</v>
      </c>
      <c r="AE1353" s="51" t="str">
        <f>IF($G1353&gt;NORMA!$P$28,"NO CUMPLE","CUMPLE")</f>
        <v>NO CUMPLE</v>
      </c>
      <c r="AF1353" s="51" t="str">
        <f>IF($H1353&gt;NORMA!$P$29,"NO CUMPLE","CUMPLE")</f>
        <v>NO CUMPLE</v>
      </c>
      <c r="AG1353" s="51" t="str">
        <f>IF($O1353&gt;NORMA!$P$30,"NO CUMPLE","CUMPLE")</f>
        <v>NO CUMPLE</v>
      </c>
      <c r="AH1353" s="51" t="str">
        <f>IF(AND($N1353&gt;=NORMA!$R$18, $N1353&lt;=NORMA!$S$18),"CUMPLE","NO CUMPLE")</f>
        <v>CUMPLE</v>
      </c>
      <c r="AI1353" s="51" t="str">
        <f>IF($I1353&gt;NORMA!$P$32,"NO CUMPLE","CUMPLE")</f>
        <v>NO CUMPLE</v>
      </c>
    </row>
    <row r="1354" spans="1:35" ht="14.25" customHeight="1" x14ac:dyDescent="0.35">
      <c r="A1354" s="213" t="s">
        <v>122</v>
      </c>
      <c r="B1354" s="214" t="s">
        <v>123</v>
      </c>
      <c r="C1354" s="215">
        <v>43740</v>
      </c>
      <c r="D1354" s="251">
        <v>0.66666666666666663</v>
      </c>
      <c r="E1354" s="216">
        <v>255</v>
      </c>
      <c r="F1354" s="216">
        <v>800</v>
      </c>
      <c r="G1354" s="216">
        <v>344</v>
      </c>
      <c r="H1354" s="216">
        <v>42.4</v>
      </c>
      <c r="I1354" s="218">
        <v>4.66</v>
      </c>
      <c r="J1354" s="242">
        <v>7.4409999999999998</v>
      </c>
      <c r="K1354" s="218">
        <v>71.679999999999993</v>
      </c>
      <c r="L1354" s="242">
        <v>5.4059999999999997</v>
      </c>
      <c r="M1354" s="243">
        <v>0.49</v>
      </c>
      <c r="N1354" s="243">
        <v>7.46</v>
      </c>
      <c r="O1354" s="244">
        <v>1050000</v>
      </c>
      <c r="P1354" s="51" t="str">
        <f>IF(M1354&lt;NORMA!$P$7,"NO CUMPLE","CUMPLE")</f>
        <v>NO CUMPLE</v>
      </c>
      <c r="Q1354" s="51" t="str">
        <f>IF(E1354&gt;NORMA!$P$8,"NO CUMPLE","CUMPLE")</f>
        <v>NO CUMPLE</v>
      </c>
      <c r="R1354" s="51" t="str">
        <f>IF(F1354&gt;NORMA!$P$9,"NO CUMPLE","CUMPLE")</f>
        <v>NO CUMPLE</v>
      </c>
      <c r="S1354" s="51" t="str">
        <f>IF(K1354&gt;NORMA!$P$10,"NO CUMPLE","CUMPLE")</f>
        <v>NO CUMPLE</v>
      </c>
      <c r="T1354" s="51" t="str">
        <f>IF(J1354&gt;NORMA!$P$11,"NO CUMPLE","CUMPLE")</f>
        <v>CUMPLE</v>
      </c>
      <c r="U1354" s="51" t="str">
        <f>IF(G1354&gt;NORMA!$P$12,"NO CUMPLE","CUMPLE")</f>
        <v>NO CUMPLE</v>
      </c>
      <c r="V1354" s="51" t="str">
        <f>IF(H1354&gt;NORMA!$P$13,"NO CUMPLE","CUMPLE")</f>
        <v>CUMPLE</v>
      </c>
      <c r="W1354" s="51" t="str">
        <f>IF(O1354&gt;NORMA!$P$14,"NO CUMPLE","CUMPLE")</f>
        <v>NO CUMPLE</v>
      </c>
      <c r="X1354" s="51" t="str">
        <f>IF(AND(N1354&gt;=NORMA!$Q$4, N1354&lt;=NORMA!$R$4),"CUMPLE","NO CUMPLE")</f>
        <v>CUMPLE</v>
      </c>
      <c r="Y1354" s="51" t="str">
        <f>IF(I1354&gt;NORMA!$P$16,"NO CUMPLE","CUMPLE")</f>
        <v>NO CUMPLE</v>
      </c>
      <c r="Z1354" s="51" t="str">
        <f>IF($M1354&lt;NORMA!$P$23,"NO CUMPLE","CUMPLE")</f>
        <v>CUMPLE</v>
      </c>
      <c r="AA1354" s="51" t="str">
        <f>IF($E1354&gt;NORMA!$P$24,"NO CUMPLE","CUMPLE")</f>
        <v>NO CUMPLE</v>
      </c>
      <c r="AB1354" s="51" t="str">
        <f>IF($F1354&gt;NORMA!$P$25,"NO CUMPLE","CUMPLE")</f>
        <v>NO CUMPLE</v>
      </c>
      <c r="AC1354" s="51" t="str">
        <f>IF($K1354&gt;NORMA!$P$26,"NO CUMPLE","CUMPLE")</f>
        <v>NO CUMPLE</v>
      </c>
      <c r="AD1354" s="51" t="str">
        <f>IF($J1354&gt;NORMA!$P$27,"NO CUMPLE","CUMPLE")</f>
        <v>NO CUMPLE</v>
      </c>
      <c r="AE1354" s="51" t="str">
        <f>IF($G1354&gt;NORMA!$P$28,"NO CUMPLE","CUMPLE")</f>
        <v>NO CUMPLE</v>
      </c>
      <c r="AF1354" s="51" t="str">
        <f>IF($H1354&gt;NORMA!$P$29,"NO CUMPLE","CUMPLE")</f>
        <v>NO CUMPLE</v>
      </c>
      <c r="AG1354" s="51" t="str">
        <f>IF($O1354&gt;NORMA!$P$30,"NO CUMPLE","CUMPLE")</f>
        <v>NO CUMPLE</v>
      </c>
      <c r="AH1354" s="51" t="str">
        <f>IF(AND($N1354&gt;=NORMA!$R$18, $N1354&lt;=NORMA!$S$18),"CUMPLE","NO CUMPLE")</f>
        <v>CUMPLE</v>
      </c>
      <c r="AI1354" s="51" t="str">
        <f>IF($I1354&gt;NORMA!$P$32,"NO CUMPLE","CUMPLE")</f>
        <v>NO CUMPLE</v>
      </c>
    </row>
    <row r="1355" spans="1:35" ht="14.25" customHeight="1" x14ac:dyDescent="0.35">
      <c r="A1355" s="213" t="s">
        <v>121</v>
      </c>
      <c r="B1355" s="272" t="s">
        <v>123</v>
      </c>
      <c r="C1355" s="215">
        <v>43745</v>
      </c>
      <c r="D1355" s="251">
        <v>0.41666666666666669</v>
      </c>
      <c r="E1355" s="216">
        <v>50</v>
      </c>
      <c r="F1355" s="216">
        <v>204</v>
      </c>
      <c r="G1355" s="216">
        <v>50</v>
      </c>
      <c r="H1355" s="216">
        <v>10</v>
      </c>
      <c r="I1355" s="218">
        <v>0.65</v>
      </c>
      <c r="J1355" s="242">
        <v>1.3680000000000001</v>
      </c>
      <c r="K1355" s="218">
        <v>25.110000000000003</v>
      </c>
      <c r="L1355" s="242">
        <v>3.552</v>
      </c>
      <c r="M1355" s="243">
        <v>0.84</v>
      </c>
      <c r="N1355" s="243">
        <v>9</v>
      </c>
      <c r="O1355" s="244">
        <v>38100</v>
      </c>
      <c r="P1355" s="51" t="str">
        <f>IF(M1355&lt;NORMA!$P$7,"NO CUMPLE","CUMPLE")</f>
        <v>CUMPLE</v>
      </c>
      <c r="Q1355" s="51" t="str">
        <f>IF(E1355&gt;NORMA!$P$8,"NO CUMPLE","CUMPLE")</f>
        <v>CUMPLE</v>
      </c>
      <c r="R1355" s="51" t="str">
        <f>IF(F1355&gt;NORMA!$P$9,"NO CUMPLE","CUMPLE")</f>
        <v>CUMPLE</v>
      </c>
      <c r="S1355" s="51" t="str">
        <f>IF(K1355&gt;NORMA!$P$10,"NO CUMPLE","CUMPLE")</f>
        <v>CUMPLE</v>
      </c>
      <c r="T1355" s="51" t="str">
        <f>IF(J1355&gt;NORMA!$P$11,"NO CUMPLE","CUMPLE")</f>
        <v>CUMPLE</v>
      </c>
      <c r="U1355" s="51" t="str">
        <f>IF(G1355&gt;NORMA!$P$12,"NO CUMPLE","CUMPLE")</f>
        <v>CUMPLE</v>
      </c>
      <c r="V1355" s="51" t="str">
        <f>IF(H1355&gt;NORMA!$P$13,"NO CUMPLE","CUMPLE")</f>
        <v>CUMPLE</v>
      </c>
      <c r="W1355" s="51" t="str">
        <f>IF(O1355&gt;NORMA!$P$14,"NO CUMPLE","CUMPLE")</f>
        <v>CUMPLE</v>
      </c>
      <c r="X1355" s="51" t="str">
        <f>IF(AND(N1355&gt;=NORMA!$Q$4, N1355&lt;=NORMA!$R$4),"CUMPLE","NO CUMPLE")</f>
        <v>CUMPLE</v>
      </c>
      <c r="Y1355" s="51" t="str">
        <f>IF(I1355&gt;NORMA!$P$16,"NO CUMPLE","CUMPLE")</f>
        <v>CUMPLE</v>
      </c>
      <c r="Z1355" s="51" t="str">
        <f>IF($M1355&lt;NORMA!$P$23,"NO CUMPLE","CUMPLE")</f>
        <v>CUMPLE</v>
      </c>
      <c r="AA1355" s="51" t="str">
        <f>IF($E1355&gt;NORMA!$P$24,"NO CUMPLE","CUMPLE")</f>
        <v>NO CUMPLE</v>
      </c>
      <c r="AB1355" s="51" t="str">
        <f>IF($F1355&gt;NORMA!$P$25,"NO CUMPLE","CUMPLE")</f>
        <v>NO CUMPLE</v>
      </c>
      <c r="AC1355" s="51" t="str">
        <f>IF($K1355&gt;NORMA!$P$26,"NO CUMPLE","CUMPLE")</f>
        <v>NO CUMPLE</v>
      </c>
      <c r="AD1355" s="51" t="str">
        <f>IF($J1355&gt;NORMA!$P$27,"NO CUMPLE","CUMPLE")</f>
        <v>CUMPLE</v>
      </c>
      <c r="AE1355" s="51" t="str">
        <f>IF($G1355&gt;NORMA!$P$28,"NO CUMPLE","CUMPLE")</f>
        <v>CUMPLE</v>
      </c>
      <c r="AF1355" s="51" t="str">
        <f>IF($H1355&gt;NORMA!$P$29,"NO CUMPLE","CUMPLE")</f>
        <v>CUMPLE</v>
      </c>
      <c r="AG1355" s="51" t="str">
        <f>IF($O1355&gt;NORMA!$P$30,"NO CUMPLE","CUMPLE")</f>
        <v>CUMPLE</v>
      </c>
      <c r="AH1355" s="51" t="str">
        <f>IF(AND($N1355&gt;=NORMA!$R$18, $N1355&lt;=NORMA!$S$18),"CUMPLE","NO CUMPLE")</f>
        <v>NO CUMPLE</v>
      </c>
      <c r="AI1355" s="51" t="str">
        <f>IF($I1355&gt;NORMA!$P$32,"NO CUMPLE","CUMPLE")</f>
        <v>CUMPLE</v>
      </c>
    </row>
    <row r="1356" spans="1:35" ht="14.25" customHeight="1" x14ac:dyDescent="0.35">
      <c r="A1356" s="213" t="s">
        <v>121</v>
      </c>
      <c r="B1356" s="272" t="s">
        <v>123</v>
      </c>
      <c r="C1356" s="215">
        <v>43753</v>
      </c>
      <c r="D1356" s="251">
        <v>0.66666666666666663</v>
      </c>
      <c r="E1356" s="216">
        <v>26.6</v>
      </c>
      <c r="F1356" s="216">
        <v>154</v>
      </c>
      <c r="G1356" s="216">
        <v>68.900000000000006</v>
      </c>
      <c r="H1356" s="216">
        <v>10</v>
      </c>
      <c r="I1356" s="218">
        <v>0.63</v>
      </c>
      <c r="J1356" s="242">
        <v>1.21</v>
      </c>
      <c r="K1356" s="218">
        <v>18.302</v>
      </c>
      <c r="L1356" s="242">
        <v>6.9539999999999997</v>
      </c>
      <c r="M1356" s="243">
        <v>0.72</v>
      </c>
      <c r="N1356" s="243">
        <v>7.56</v>
      </c>
      <c r="O1356" s="244">
        <v>11000</v>
      </c>
      <c r="P1356" s="51" t="str">
        <f>IF(M1356&lt;NORMA!$P$7,"NO CUMPLE","CUMPLE")</f>
        <v>CUMPLE</v>
      </c>
      <c r="Q1356" s="51" t="str">
        <f>IF(E1356&gt;NORMA!$P$8,"NO CUMPLE","CUMPLE")</f>
        <v>CUMPLE</v>
      </c>
      <c r="R1356" s="51" t="str">
        <f>IF(F1356&gt;NORMA!$P$9,"NO CUMPLE","CUMPLE")</f>
        <v>CUMPLE</v>
      </c>
      <c r="S1356" s="51" t="str">
        <f>IF(K1356&gt;NORMA!$P$10,"NO CUMPLE","CUMPLE")</f>
        <v>CUMPLE</v>
      </c>
      <c r="T1356" s="51" t="str">
        <f>IF(J1356&gt;NORMA!$P$11,"NO CUMPLE","CUMPLE")</f>
        <v>CUMPLE</v>
      </c>
      <c r="U1356" s="51" t="str">
        <f>IF(G1356&gt;NORMA!$P$12,"NO CUMPLE","CUMPLE")</f>
        <v>CUMPLE</v>
      </c>
      <c r="V1356" s="51" t="str">
        <f>IF(H1356&gt;NORMA!$P$13,"NO CUMPLE","CUMPLE")</f>
        <v>CUMPLE</v>
      </c>
      <c r="W1356" s="51" t="str">
        <f>IF(O1356&gt;NORMA!$P$14,"NO CUMPLE","CUMPLE")</f>
        <v>CUMPLE</v>
      </c>
      <c r="X1356" s="51" t="str">
        <f>IF(AND(N1356&gt;=NORMA!$Q$4, N1356&lt;=NORMA!$R$4),"CUMPLE","NO CUMPLE")</f>
        <v>CUMPLE</v>
      </c>
      <c r="Y1356" s="51" t="str">
        <f>IF(I1356&gt;NORMA!$P$16,"NO CUMPLE","CUMPLE")</f>
        <v>CUMPLE</v>
      </c>
      <c r="Z1356" s="51" t="str">
        <f>IF($M1356&lt;NORMA!$P$23,"NO CUMPLE","CUMPLE")</f>
        <v>CUMPLE</v>
      </c>
      <c r="AA1356" s="51" t="str">
        <f>IF($E1356&gt;NORMA!$P$24,"NO CUMPLE","CUMPLE")</f>
        <v>NO CUMPLE</v>
      </c>
      <c r="AB1356" s="51" t="str">
        <f>IF($F1356&gt;NORMA!$P$25,"NO CUMPLE","CUMPLE")</f>
        <v>NO CUMPLE</v>
      </c>
      <c r="AC1356" s="51" t="str">
        <f>IF($K1356&gt;NORMA!$P$26,"NO CUMPLE","CUMPLE")</f>
        <v>NO CUMPLE</v>
      </c>
      <c r="AD1356" s="51" t="str">
        <f>IF($J1356&gt;NORMA!$P$27,"NO CUMPLE","CUMPLE")</f>
        <v>CUMPLE</v>
      </c>
      <c r="AE1356" s="51" t="str">
        <f>IF($G1356&gt;NORMA!$P$28,"NO CUMPLE","CUMPLE")</f>
        <v>NO CUMPLE</v>
      </c>
      <c r="AF1356" s="51" t="str">
        <f>IF($H1356&gt;NORMA!$P$29,"NO CUMPLE","CUMPLE")</f>
        <v>CUMPLE</v>
      </c>
      <c r="AG1356" s="51" t="str">
        <f>IF($O1356&gt;NORMA!$P$30,"NO CUMPLE","CUMPLE")</f>
        <v>CUMPLE</v>
      </c>
      <c r="AH1356" s="51" t="str">
        <f>IF(AND($N1356&gt;=NORMA!$R$18, $N1356&lt;=NORMA!$S$18),"CUMPLE","NO CUMPLE")</f>
        <v>CUMPLE</v>
      </c>
      <c r="AI1356" s="51" t="str">
        <f>IF($I1356&gt;NORMA!$P$32,"NO CUMPLE","CUMPLE")</f>
        <v>CUMPLE</v>
      </c>
    </row>
    <row r="1357" spans="1:35" ht="14.25" customHeight="1" x14ac:dyDescent="0.35">
      <c r="A1357" s="213" t="s">
        <v>121</v>
      </c>
      <c r="B1357" s="272" t="s">
        <v>123</v>
      </c>
      <c r="C1357" s="215">
        <v>43803</v>
      </c>
      <c r="D1357" s="251">
        <v>0.66666666666666663</v>
      </c>
      <c r="E1357" s="216">
        <v>55</v>
      </c>
      <c r="F1357" s="216">
        <v>158</v>
      </c>
      <c r="G1357" s="216">
        <v>562</v>
      </c>
      <c r="H1357" s="216">
        <v>10</v>
      </c>
      <c r="I1357" s="218">
        <v>0.67</v>
      </c>
      <c r="J1357" s="242">
        <v>1.335</v>
      </c>
      <c r="K1357" s="218">
        <v>84.11</v>
      </c>
      <c r="L1357" s="242">
        <v>3.1579999999999999</v>
      </c>
      <c r="M1357" s="243">
        <v>0.84</v>
      </c>
      <c r="N1357" s="243">
        <v>7.65</v>
      </c>
      <c r="O1357" s="244">
        <v>4360</v>
      </c>
      <c r="P1357" s="51" t="str">
        <f>IF(M1357&lt;NORMA!$P$7,"NO CUMPLE","CUMPLE")</f>
        <v>CUMPLE</v>
      </c>
      <c r="Q1357" s="51" t="str">
        <f>IF(E1357&gt;NORMA!$P$8,"NO CUMPLE","CUMPLE")</f>
        <v>CUMPLE</v>
      </c>
      <c r="R1357" s="51" t="str">
        <f>IF(F1357&gt;NORMA!$P$9,"NO CUMPLE","CUMPLE")</f>
        <v>CUMPLE</v>
      </c>
      <c r="S1357" s="51" t="str">
        <f>IF(K1357&gt;NORMA!$P$10,"NO CUMPLE","CUMPLE")</f>
        <v>NO CUMPLE</v>
      </c>
      <c r="T1357" s="51" t="str">
        <f>IF(J1357&gt;NORMA!$P$11,"NO CUMPLE","CUMPLE")</f>
        <v>CUMPLE</v>
      </c>
      <c r="U1357" s="51" t="str">
        <f>IF(G1357&gt;NORMA!$P$12,"NO CUMPLE","CUMPLE")</f>
        <v>NO CUMPLE</v>
      </c>
      <c r="V1357" s="51" t="str">
        <f>IF(H1357&gt;NORMA!$P$13,"NO CUMPLE","CUMPLE")</f>
        <v>CUMPLE</v>
      </c>
      <c r="W1357" s="51" t="str">
        <f>IF(O1357&gt;NORMA!$P$14,"NO CUMPLE","CUMPLE")</f>
        <v>CUMPLE</v>
      </c>
      <c r="X1357" s="51" t="str">
        <f>IF(AND(N1357&gt;=NORMA!$Q$4, N1357&lt;=NORMA!$R$4),"CUMPLE","NO CUMPLE")</f>
        <v>CUMPLE</v>
      </c>
      <c r="Y1357" s="51" t="str">
        <f>IF(I1357&gt;NORMA!$P$16,"NO CUMPLE","CUMPLE")</f>
        <v>CUMPLE</v>
      </c>
      <c r="Z1357" s="51" t="str">
        <f>IF($M1357&lt;NORMA!$P$23,"NO CUMPLE","CUMPLE")</f>
        <v>CUMPLE</v>
      </c>
      <c r="AA1357" s="51" t="str">
        <f>IF($E1357&gt;NORMA!$P$24,"NO CUMPLE","CUMPLE")</f>
        <v>NO CUMPLE</v>
      </c>
      <c r="AB1357" s="51" t="str">
        <f>IF($F1357&gt;NORMA!$P$25,"NO CUMPLE","CUMPLE")</f>
        <v>NO CUMPLE</v>
      </c>
      <c r="AC1357" s="51" t="str">
        <f>IF($K1357&gt;NORMA!$P$26,"NO CUMPLE","CUMPLE")</f>
        <v>NO CUMPLE</v>
      </c>
      <c r="AD1357" s="51" t="str">
        <f>IF($J1357&gt;NORMA!$P$27,"NO CUMPLE","CUMPLE")</f>
        <v>CUMPLE</v>
      </c>
      <c r="AE1357" s="51" t="str">
        <f>IF($G1357&gt;NORMA!$P$28,"NO CUMPLE","CUMPLE")</f>
        <v>NO CUMPLE</v>
      </c>
      <c r="AF1357" s="51" t="str">
        <f>IF($H1357&gt;NORMA!$P$29,"NO CUMPLE","CUMPLE")</f>
        <v>CUMPLE</v>
      </c>
      <c r="AG1357" s="51" t="str">
        <f>IF($O1357&gt;NORMA!$P$30,"NO CUMPLE","CUMPLE")</f>
        <v>CUMPLE</v>
      </c>
      <c r="AH1357" s="51" t="str">
        <f>IF(AND($N1357&gt;=NORMA!$R$18, $N1357&lt;=NORMA!$S$18),"CUMPLE","NO CUMPLE")</f>
        <v>CUMPLE</v>
      </c>
      <c r="AI1357" s="51" t="str">
        <f>IF($I1357&gt;NORMA!$P$32,"NO CUMPLE","CUMPLE")</f>
        <v>CUMPLE</v>
      </c>
    </row>
    <row r="1358" spans="1:35" ht="14.25" customHeight="1" x14ac:dyDescent="0.35">
      <c r="A1358" s="213" t="s">
        <v>122</v>
      </c>
      <c r="B1358" s="214" t="s">
        <v>123</v>
      </c>
      <c r="C1358" s="215">
        <v>43808</v>
      </c>
      <c r="D1358" s="251">
        <v>0.25</v>
      </c>
      <c r="E1358" s="216">
        <v>151</v>
      </c>
      <c r="F1358" s="216">
        <v>407</v>
      </c>
      <c r="G1358" s="216">
        <v>245</v>
      </c>
      <c r="H1358" s="216">
        <v>20</v>
      </c>
      <c r="I1358" s="218">
        <v>2.7</v>
      </c>
      <c r="J1358" s="242">
        <v>5.2089999999999996</v>
      </c>
      <c r="K1358" s="218">
        <v>77.31</v>
      </c>
      <c r="L1358" s="242">
        <v>4.9790000000000001</v>
      </c>
      <c r="M1358" s="243">
        <v>0.56000000000000005</v>
      </c>
      <c r="N1358" s="243">
        <v>7.58</v>
      </c>
      <c r="O1358" s="244">
        <v>549000</v>
      </c>
      <c r="P1358" s="51" t="str">
        <f>IF(M1358&lt;NORMA!$P$7,"NO CUMPLE","CUMPLE")</f>
        <v>CUMPLE</v>
      </c>
      <c r="Q1358" s="51" t="str">
        <f>IF(E1358&gt;NORMA!$P$8,"NO CUMPLE","CUMPLE")</f>
        <v>CUMPLE</v>
      </c>
      <c r="R1358" s="51" t="str">
        <f>IF(F1358&gt;NORMA!$P$9,"NO CUMPLE","CUMPLE")</f>
        <v>CUMPLE</v>
      </c>
      <c r="S1358" s="51" t="str">
        <f>IF(K1358&gt;NORMA!$P$10,"NO CUMPLE","CUMPLE")</f>
        <v>NO CUMPLE</v>
      </c>
      <c r="T1358" s="51" t="str">
        <f>IF(J1358&gt;NORMA!$P$11,"NO CUMPLE","CUMPLE")</f>
        <v>CUMPLE</v>
      </c>
      <c r="U1358" s="51" t="str">
        <f>IF(G1358&gt;NORMA!$P$12,"NO CUMPLE","CUMPLE")</f>
        <v>CUMPLE</v>
      </c>
      <c r="V1358" s="51" t="str">
        <f>IF(H1358&gt;NORMA!$P$13,"NO CUMPLE","CUMPLE")</f>
        <v>CUMPLE</v>
      </c>
      <c r="W1358" s="51" t="str">
        <f>IF(O1358&gt;NORMA!$P$14,"NO CUMPLE","CUMPLE")</f>
        <v>CUMPLE</v>
      </c>
      <c r="X1358" s="51" t="str">
        <f>IF(AND(N1358&gt;=NORMA!$Q$4, N1358&lt;=NORMA!$R$4),"CUMPLE","NO CUMPLE")</f>
        <v>CUMPLE</v>
      </c>
      <c r="Y1358" s="51" t="str">
        <f>IF(I1358&gt;NORMA!$P$16,"NO CUMPLE","CUMPLE")</f>
        <v>CUMPLE</v>
      </c>
      <c r="Z1358" s="51" t="str">
        <f>IF($M1358&lt;NORMA!$P$23,"NO CUMPLE","CUMPLE")</f>
        <v>CUMPLE</v>
      </c>
      <c r="AA1358" s="51" t="str">
        <f>IF($E1358&gt;NORMA!$P$24,"NO CUMPLE","CUMPLE")</f>
        <v>NO CUMPLE</v>
      </c>
      <c r="AB1358" s="51" t="str">
        <f>IF($F1358&gt;NORMA!$P$25,"NO CUMPLE","CUMPLE")</f>
        <v>NO CUMPLE</v>
      </c>
      <c r="AC1358" s="51" t="str">
        <f>IF($K1358&gt;NORMA!$P$26,"NO CUMPLE","CUMPLE")</f>
        <v>NO CUMPLE</v>
      </c>
      <c r="AD1358" s="51" t="str">
        <f>IF($J1358&gt;NORMA!$P$27,"NO CUMPLE","CUMPLE")</f>
        <v>NO CUMPLE</v>
      </c>
      <c r="AE1358" s="51" t="str">
        <f>IF($G1358&gt;NORMA!$P$28,"NO CUMPLE","CUMPLE")</f>
        <v>NO CUMPLE</v>
      </c>
      <c r="AF1358" s="51" t="str">
        <f>IF($H1358&gt;NORMA!$P$29,"NO CUMPLE","CUMPLE")</f>
        <v>NO CUMPLE</v>
      </c>
      <c r="AG1358" s="51" t="str">
        <f>IF($O1358&gt;NORMA!$P$30,"NO CUMPLE","CUMPLE")</f>
        <v>NO CUMPLE</v>
      </c>
      <c r="AH1358" s="51" t="str">
        <f>IF(AND($N1358&gt;=NORMA!$R$18, $N1358&lt;=NORMA!$S$18),"CUMPLE","NO CUMPLE")</f>
        <v>CUMPLE</v>
      </c>
      <c r="AI1358" s="51" t="str">
        <f>IF($I1358&gt;NORMA!$P$32,"NO CUMPLE","CUMPLE")</f>
        <v>NO CUMPLE</v>
      </c>
    </row>
    <row r="1359" spans="1:35" ht="14.25" customHeight="1" x14ac:dyDescent="0.35">
      <c r="A1359" s="213" t="s">
        <v>124</v>
      </c>
      <c r="B1359" s="214" t="s">
        <v>123</v>
      </c>
      <c r="C1359" s="215">
        <v>43808</v>
      </c>
      <c r="D1359" s="251">
        <v>0.41666666666666669</v>
      </c>
      <c r="E1359" s="216">
        <v>186</v>
      </c>
      <c r="F1359" s="216">
        <v>368</v>
      </c>
      <c r="G1359" s="216">
        <v>138</v>
      </c>
      <c r="H1359" s="216">
        <v>28</v>
      </c>
      <c r="I1359" s="218">
        <v>1.75</v>
      </c>
      <c r="J1359" s="242">
        <v>5.7140000000000004</v>
      </c>
      <c r="K1359" s="218">
        <v>48.41</v>
      </c>
      <c r="L1359" s="242">
        <v>5.5960000000000001</v>
      </c>
      <c r="M1359" s="243">
        <v>0.82</v>
      </c>
      <c r="N1359" s="243">
        <v>8.49</v>
      </c>
      <c r="O1359" s="244">
        <v>548000</v>
      </c>
      <c r="P1359" s="51" t="str">
        <f>IF(M1359&lt;NORMA!$P$7,"NO CUMPLE","CUMPLE")</f>
        <v>CUMPLE</v>
      </c>
      <c r="Q1359" s="51" t="str">
        <f>IF(E1359&gt;NORMA!$P$8,"NO CUMPLE","CUMPLE")</f>
        <v>CUMPLE</v>
      </c>
      <c r="R1359" s="51" t="str">
        <f>IF(F1359&gt;NORMA!$P$9,"NO CUMPLE","CUMPLE")</f>
        <v>CUMPLE</v>
      </c>
      <c r="S1359" s="51" t="str">
        <f>IF(K1359&gt;NORMA!$P$10,"NO CUMPLE","CUMPLE")</f>
        <v>CUMPLE</v>
      </c>
      <c r="T1359" s="51" t="str">
        <f>IF(J1359&gt;NORMA!$P$11,"NO CUMPLE","CUMPLE")</f>
        <v>CUMPLE</v>
      </c>
      <c r="U1359" s="51" t="str">
        <f>IF(G1359&gt;NORMA!$P$12,"NO CUMPLE","CUMPLE")</f>
        <v>CUMPLE</v>
      </c>
      <c r="V1359" s="51" t="str">
        <f>IF(H1359&gt;NORMA!$P$13,"NO CUMPLE","CUMPLE")</f>
        <v>CUMPLE</v>
      </c>
      <c r="W1359" s="51" t="str">
        <f>IF(O1359&gt;NORMA!$P$14,"NO CUMPLE","CUMPLE")</f>
        <v>CUMPLE</v>
      </c>
      <c r="X1359" s="51" t="str">
        <f>IF(AND(N1359&gt;=NORMA!$Q$4, N1359&lt;=NORMA!$R$4),"CUMPLE","NO CUMPLE")</f>
        <v>CUMPLE</v>
      </c>
      <c r="Y1359" s="51" t="str">
        <f>IF(I1359&gt;NORMA!$P$16,"NO CUMPLE","CUMPLE")</f>
        <v>CUMPLE</v>
      </c>
      <c r="Z1359" s="51" t="str">
        <f>IF($M1359&lt;NORMA!$P$23,"NO CUMPLE","CUMPLE")</f>
        <v>CUMPLE</v>
      </c>
      <c r="AA1359" s="51" t="str">
        <f>IF($E1359&gt;NORMA!$P$24,"NO CUMPLE","CUMPLE")</f>
        <v>NO CUMPLE</v>
      </c>
      <c r="AB1359" s="51" t="str">
        <f>IF($F1359&gt;NORMA!$P$25,"NO CUMPLE","CUMPLE")</f>
        <v>NO CUMPLE</v>
      </c>
      <c r="AC1359" s="51" t="str">
        <f>IF($K1359&gt;NORMA!$P$26,"NO CUMPLE","CUMPLE")</f>
        <v>NO CUMPLE</v>
      </c>
      <c r="AD1359" s="51" t="str">
        <f>IF($J1359&gt;NORMA!$P$27,"NO CUMPLE","CUMPLE")</f>
        <v>NO CUMPLE</v>
      </c>
      <c r="AE1359" s="51" t="str">
        <f>IF($G1359&gt;NORMA!$P$28,"NO CUMPLE","CUMPLE")</f>
        <v>NO CUMPLE</v>
      </c>
      <c r="AF1359" s="51" t="str">
        <f>IF($H1359&gt;NORMA!$P$29,"NO CUMPLE","CUMPLE")</f>
        <v>NO CUMPLE</v>
      </c>
      <c r="AG1359" s="51" t="str">
        <f>IF($O1359&gt;NORMA!$P$30,"NO CUMPLE","CUMPLE")</f>
        <v>NO CUMPLE</v>
      </c>
      <c r="AH1359" s="51" t="str">
        <f>IF(AND($N1359&gt;=NORMA!$R$18, $N1359&lt;=NORMA!$S$18),"CUMPLE","NO CUMPLE")</f>
        <v>CUMPLE</v>
      </c>
      <c r="AI1359" s="51" t="str">
        <f>IF($I1359&gt;NORMA!$P$32,"NO CUMPLE","CUMPLE")</f>
        <v>NO CUMPLE</v>
      </c>
    </row>
    <row r="1360" spans="1:35" ht="14.25" customHeight="1" x14ac:dyDescent="0.35">
      <c r="A1360" s="213" t="s">
        <v>125</v>
      </c>
      <c r="B1360" s="214" t="s">
        <v>123</v>
      </c>
      <c r="C1360" s="215">
        <v>43808</v>
      </c>
      <c r="D1360" s="251">
        <v>0.58333333333333337</v>
      </c>
      <c r="E1360" s="216">
        <v>173</v>
      </c>
      <c r="F1360" s="216">
        <v>502</v>
      </c>
      <c r="G1360" s="216">
        <v>207</v>
      </c>
      <c r="H1360" s="216">
        <v>55.6</v>
      </c>
      <c r="I1360" s="218">
        <v>2.81</v>
      </c>
      <c r="J1360" s="242">
        <v>5.7670000000000003</v>
      </c>
      <c r="K1360" s="218">
        <v>64.61</v>
      </c>
      <c r="L1360" s="242">
        <v>6.3868</v>
      </c>
      <c r="M1360" s="243">
        <v>0.52</v>
      </c>
      <c r="N1360" s="243">
        <v>8.3800000000000008</v>
      </c>
      <c r="O1360" s="244">
        <v>170000</v>
      </c>
      <c r="P1360" s="51" t="str">
        <f>IF(M1360&lt;NORMA!$P$7,"NO CUMPLE","CUMPLE")</f>
        <v>CUMPLE</v>
      </c>
      <c r="Q1360" s="51" t="str">
        <f>IF(E1360&gt;NORMA!$P$8,"NO CUMPLE","CUMPLE")</f>
        <v>CUMPLE</v>
      </c>
      <c r="R1360" s="51" t="str">
        <f>IF(F1360&gt;NORMA!$P$9,"NO CUMPLE","CUMPLE")</f>
        <v>NO CUMPLE</v>
      </c>
      <c r="S1360" s="51" t="str">
        <f>IF(K1360&gt;NORMA!$P$10,"NO CUMPLE","CUMPLE")</f>
        <v>NO CUMPLE</v>
      </c>
      <c r="T1360" s="51" t="str">
        <f>IF(J1360&gt;NORMA!$P$11,"NO CUMPLE","CUMPLE")</f>
        <v>CUMPLE</v>
      </c>
      <c r="U1360" s="51" t="str">
        <f>IF(G1360&gt;NORMA!$P$12,"NO CUMPLE","CUMPLE")</f>
        <v>CUMPLE</v>
      </c>
      <c r="V1360" s="51" t="str">
        <f>IF(H1360&gt;NORMA!$P$13,"NO CUMPLE","CUMPLE")</f>
        <v>NO CUMPLE</v>
      </c>
      <c r="W1360" s="51" t="str">
        <f>IF(O1360&gt;NORMA!$P$14,"NO CUMPLE","CUMPLE")</f>
        <v>CUMPLE</v>
      </c>
      <c r="X1360" s="51" t="str">
        <f>IF(AND(N1360&gt;=NORMA!$Q$4, N1360&lt;=NORMA!$R$4),"CUMPLE","NO CUMPLE")</f>
        <v>CUMPLE</v>
      </c>
      <c r="Y1360" s="51" t="str">
        <f>IF(I1360&gt;NORMA!$P$16,"NO CUMPLE","CUMPLE")</f>
        <v>CUMPLE</v>
      </c>
      <c r="Z1360" s="51" t="str">
        <f>IF($M1360&lt;NORMA!$P$23,"NO CUMPLE","CUMPLE")</f>
        <v>CUMPLE</v>
      </c>
      <c r="AA1360" s="51" t="str">
        <f>IF($E1360&gt;NORMA!$P$24,"NO CUMPLE","CUMPLE")</f>
        <v>NO CUMPLE</v>
      </c>
      <c r="AB1360" s="51" t="str">
        <f>IF($F1360&gt;NORMA!$P$25,"NO CUMPLE","CUMPLE")</f>
        <v>NO CUMPLE</v>
      </c>
      <c r="AC1360" s="51" t="str">
        <f>IF($K1360&gt;NORMA!$P$26,"NO CUMPLE","CUMPLE")</f>
        <v>NO CUMPLE</v>
      </c>
      <c r="AD1360" s="51" t="str">
        <f>IF($J1360&gt;NORMA!$P$27,"NO CUMPLE","CUMPLE")</f>
        <v>NO CUMPLE</v>
      </c>
      <c r="AE1360" s="51" t="str">
        <f>IF($G1360&gt;NORMA!$P$28,"NO CUMPLE","CUMPLE")</f>
        <v>NO CUMPLE</v>
      </c>
      <c r="AF1360" s="51" t="str">
        <f>IF($H1360&gt;NORMA!$P$29,"NO CUMPLE","CUMPLE")</f>
        <v>NO CUMPLE</v>
      </c>
      <c r="AG1360" s="51" t="str">
        <f>IF($O1360&gt;NORMA!$P$30,"NO CUMPLE","CUMPLE")</f>
        <v>NO CUMPLE</v>
      </c>
      <c r="AH1360" s="51" t="str">
        <f>IF(AND($N1360&gt;=NORMA!$R$18, $N1360&lt;=NORMA!$S$18),"CUMPLE","NO CUMPLE")</f>
        <v>CUMPLE</v>
      </c>
      <c r="AI1360" s="51" t="str">
        <f>IF($I1360&gt;NORMA!$P$32,"NO CUMPLE","CUMPLE")</f>
        <v>NO CUMPLE</v>
      </c>
    </row>
    <row r="1361" spans="1:35" ht="14.25" customHeight="1" x14ac:dyDescent="0.35">
      <c r="A1361" s="214" t="s">
        <v>122</v>
      </c>
      <c r="B1361" s="214" t="s">
        <v>123</v>
      </c>
      <c r="C1361" s="252">
        <v>43840</v>
      </c>
      <c r="D1361" s="251">
        <v>0.25</v>
      </c>
      <c r="E1361" s="246">
        <v>260</v>
      </c>
      <c r="F1361" s="246">
        <v>541.79999999999995</v>
      </c>
      <c r="G1361" s="246">
        <v>200</v>
      </c>
      <c r="H1361" s="246">
        <v>44.5</v>
      </c>
      <c r="I1361" s="247">
        <v>4.13</v>
      </c>
      <c r="J1361" s="248">
        <v>7.0620000000000003</v>
      </c>
      <c r="K1361" s="247">
        <v>32.71</v>
      </c>
      <c r="L1361" s="242">
        <v>2.552</v>
      </c>
      <c r="M1361" s="249">
        <v>0.76</v>
      </c>
      <c r="N1361" s="249">
        <v>7.41</v>
      </c>
      <c r="O1361" s="250">
        <v>90800</v>
      </c>
      <c r="P1361" s="51" t="str">
        <f>IF(M1361&lt;NORMA!$P$7,"NO CUMPLE","CUMPLE")</f>
        <v>CUMPLE</v>
      </c>
      <c r="Q1361" s="51" t="str">
        <f>IF(E1361&gt;NORMA!$P$8,"NO CUMPLE","CUMPLE")</f>
        <v>NO CUMPLE</v>
      </c>
      <c r="R1361" s="51" t="str">
        <f>IF(F1361&gt;NORMA!$P$9,"NO CUMPLE","CUMPLE")</f>
        <v>NO CUMPLE</v>
      </c>
      <c r="S1361" s="51" t="str">
        <f>IF(K1361&gt;NORMA!$P$10,"NO CUMPLE","CUMPLE")</f>
        <v>CUMPLE</v>
      </c>
      <c r="T1361" s="51" t="str">
        <f>IF(J1361&gt;NORMA!$P$11,"NO CUMPLE","CUMPLE")</f>
        <v>CUMPLE</v>
      </c>
      <c r="U1361" s="51" t="str">
        <f>IF(G1361&gt;NORMA!$P$12,"NO CUMPLE","CUMPLE")</f>
        <v>CUMPLE</v>
      </c>
      <c r="V1361" s="51" t="str">
        <f>IF(H1361&gt;NORMA!$P$13,"NO CUMPLE","CUMPLE")</f>
        <v>CUMPLE</v>
      </c>
      <c r="W1361" s="51" t="str">
        <f>IF(O1361&gt;NORMA!$P$14,"NO CUMPLE","CUMPLE")</f>
        <v>CUMPLE</v>
      </c>
      <c r="X1361" s="51" t="str">
        <f>IF(AND(N1361&gt;=NORMA!$Q$4, N1361&lt;=NORMA!$R$4),"CUMPLE","NO CUMPLE")</f>
        <v>CUMPLE</v>
      </c>
      <c r="Y1361" s="51" t="str">
        <f>IF(I1361&gt;NORMA!$P$16,"NO CUMPLE","CUMPLE")</f>
        <v>NO CUMPLE</v>
      </c>
      <c r="Z1361" s="51" t="str">
        <f>IF($M1361&lt;NORMA!$P$23,"NO CUMPLE","CUMPLE")</f>
        <v>CUMPLE</v>
      </c>
      <c r="AA1361" s="51" t="str">
        <f>IF($E1361&gt;NORMA!$P$24,"NO CUMPLE","CUMPLE")</f>
        <v>NO CUMPLE</v>
      </c>
      <c r="AB1361" s="51" t="str">
        <f>IF($F1361&gt;NORMA!$P$25,"NO CUMPLE","CUMPLE")</f>
        <v>NO CUMPLE</v>
      </c>
      <c r="AC1361" s="51" t="str">
        <f>IF($K1361&gt;NORMA!$P$26,"NO CUMPLE","CUMPLE")</f>
        <v>NO CUMPLE</v>
      </c>
      <c r="AD1361" s="51" t="str">
        <f>IF($J1361&gt;NORMA!$P$27,"NO CUMPLE","CUMPLE")</f>
        <v>NO CUMPLE</v>
      </c>
      <c r="AE1361" s="51" t="str">
        <f>IF($G1361&gt;NORMA!$P$28,"NO CUMPLE","CUMPLE")</f>
        <v>NO CUMPLE</v>
      </c>
      <c r="AF1361" s="51" t="str">
        <f>IF($H1361&gt;NORMA!$P$29,"NO CUMPLE","CUMPLE")</f>
        <v>NO CUMPLE</v>
      </c>
      <c r="AG1361" s="51" t="str">
        <f>IF($O1361&gt;NORMA!$P$30,"NO CUMPLE","CUMPLE")</f>
        <v>CUMPLE</v>
      </c>
      <c r="AH1361" s="51" t="str">
        <f>IF(AND($N1361&gt;=NORMA!$R$18, $N1361&lt;=NORMA!$S$18),"CUMPLE","NO CUMPLE")</f>
        <v>CUMPLE</v>
      </c>
      <c r="AI1361" s="51" t="str">
        <f>IF($I1361&gt;NORMA!$P$32,"NO CUMPLE","CUMPLE")</f>
        <v>NO CUMPLE</v>
      </c>
    </row>
    <row r="1362" spans="1:35" ht="14.25" customHeight="1" x14ac:dyDescent="0.35">
      <c r="A1362" s="214" t="s">
        <v>121</v>
      </c>
      <c r="B1362" s="272" t="s">
        <v>123</v>
      </c>
      <c r="C1362" s="252">
        <v>43843</v>
      </c>
      <c r="D1362" s="251">
        <v>0.25</v>
      </c>
      <c r="E1362" s="246">
        <v>77.2</v>
      </c>
      <c r="F1362" s="246">
        <v>225.7</v>
      </c>
      <c r="G1362" s="246">
        <v>68</v>
      </c>
      <c r="H1362" s="246">
        <v>23.6</v>
      </c>
      <c r="I1362" s="247">
        <v>2.73</v>
      </c>
      <c r="J1362" s="248">
        <v>4.3109999999999999</v>
      </c>
      <c r="K1362" s="247">
        <v>22.1</v>
      </c>
      <c r="L1362" s="242">
        <v>0.78920000000000001</v>
      </c>
      <c r="M1362" s="249">
        <v>0.4</v>
      </c>
      <c r="N1362" s="249">
        <v>7.66</v>
      </c>
      <c r="O1362" s="250">
        <v>24100</v>
      </c>
      <c r="P1362" s="51" t="str">
        <f>IF(M1362&lt;NORMA!$P$7,"NO CUMPLE","CUMPLE")</f>
        <v>NO CUMPLE</v>
      </c>
      <c r="Q1362" s="51" t="str">
        <f>IF(E1362&gt;NORMA!$P$8,"NO CUMPLE","CUMPLE")</f>
        <v>CUMPLE</v>
      </c>
      <c r="R1362" s="51" t="str">
        <f>IF(F1362&gt;NORMA!$P$9,"NO CUMPLE","CUMPLE")</f>
        <v>CUMPLE</v>
      </c>
      <c r="S1362" s="51" t="str">
        <f>IF(K1362&gt;NORMA!$P$10,"NO CUMPLE","CUMPLE")</f>
        <v>CUMPLE</v>
      </c>
      <c r="T1362" s="51" t="str">
        <f>IF(J1362&gt;NORMA!$P$11,"NO CUMPLE","CUMPLE")</f>
        <v>CUMPLE</v>
      </c>
      <c r="U1362" s="51" t="str">
        <f>IF(G1362&gt;NORMA!$P$12,"NO CUMPLE","CUMPLE")</f>
        <v>CUMPLE</v>
      </c>
      <c r="V1362" s="51" t="str">
        <f>IF(H1362&gt;NORMA!$P$13,"NO CUMPLE","CUMPLE")</f>
        <v>CUMPLE</v>
      </c>
      <c r="W1362" s="51" t="str">
        <f>IF(O1362&gt;NORMA!$P$14,"NO CUMPLE","CUMPLE")</f>
        <v>CUMPLE</v>
      </c>
      <c r="X1362" s="51" t="str">
        <f>IF(AND(N1362&gt;=NORMA!$Q$4, N1362&lt;=NORMA!$R$4),"CUMPLE","NO CUMPLE")</f>
        <v>CUMPLE</v>
      </c>
      <c r="Y1362" s="51" t="str">
        <f>IF(I1362&gt;NORMA!$P$16,"NO CUMPLE","CUMPLE")</f>
        <v>CUMPLE</v>
      </c>
      <c r="Z1362" s="51" t="str">
        <f>IF($M1362&lt;NORMA!$P$23,"NO CUMPLE","CUMPLE")</f>
        <v>CUMPLE</v>
      </c>
      <c r="AA1362" s="51" t="str">
        <f>IF($E1362&gt;NORMA!$P$24,"NO CUMPLE","CUMPLE")</f>
        <v>NO CUMPLE</v>
      </c>
      <c r="AB1362" s="51" t="str">
        <f>IF($F1362&gt;NORMA!$P$25,"NO CUMPLE","CUMPLE")</f>
        <v>NO CUMPLE</v>
      </c>
      <c r="AC1362" s="51" t="str">
        <f>IF($K1362&gt;NORMA!$P$26,"NO CUMPLE","CUMPLE")</f>
        <v>NO CUMPLE</v>
      </c>
      <c r="AD1362" s="51" t="str">
        <f>IF($J1362&gt;NORMA!$P$27,"NO CUMPLE","CUMPLE")</f>
        <v>NO CUMPLE</v>
      </c>
      <c r="AE1362" s="51" t="str">
        <f>IF($G1362&gt;NORMA!$P$28,"NO CUMPLE","CUMPLE")</f>
        <v>NO CUMPLE</v>
      </c>
      <c r="AF1362" s="51" t="str">
        <f>IF($H1362&gt;NORMA!$P$29,"NO CUMPLE","CUMPLE")</f>
        <v>NO CUMPLE</v>
      </c>
      <c r="AG1362" s="51" t="str">
        <f>IF($O1362&gt;NORMA!$P$30,"NO CUMPLE","CUMPLE")</f>
        <v>CUMPLE</v>
      </c>
      <c r="AH1362" s="51" t="str">
        <f>IF(AND($N1362&gt;=NORMA!$R$18, $N1362&lt;=NORMA!$S$18),"CUMPLE","NO CUMPLE")</f>
        <v>CUMPLE</v>
      </c>
      <c r="AI1362" s="51" t="str">
        <f>IF($I1362&gt;NORMA!$P$32,"NO CUMPLE","CUMPLE")</f>
        <v>NO CUMPLE</v>
      </c>
    </row>
    <row r="1363" spans="1:35" ht="14.25" customHeight="1" x14ac:dyDescent="0.35">
      <c r="A1363" s="214" t="s">
        <v>124</v>
      </c>
      <c r="B1363" s="214" t="s">
        <v>123</v>
      </c>
      <c r="C1363" s="252">
        <v>43843</v>
      </c>
      <c r="D1363" s="251">
        <v>0.41666666666666602</v>
      </c>
      <c r="E1363" s="262" t="s">
        <v>126</v>
      </c>
      <c r="F1363" s="246">
        <v>513.1</v>
      </c>
      <c r="G1363" s="246">
        <v>216</v>
      </c>
      <c r="H1363" s="246">
        <v>28.9</v>
      </c>
      <c r="I1363" s="247">
        <v>2.89</v>
      </c>
      <c r="J1363" s="248">
        <v>7.9180000000000001</v>
      </c>
      <c r="K1363" s="247">
        <v>18.810000000000002</v>
      </c>
      <c r="L1363" s="242">
        <v>3.1265999999999998</v>
      </c>
      <c r="M1363" s="249">
        <v>0.21</v>
      </c>
      <c r="N1363" s="249">
        <v>8.1199999999999992</v>
      </c>
      <c r="O1363" s="250">
        <v>548000</v>
      </c>
      <c r="P1363" s="51" t="str">
        <f>IF(M1363&lt;NORMA!$P$7,"NO CUMPLE","CUMPLE")</f>
        <v>NO CUMPLE</v>
      </c>
      <c r="Q1363" s="51" t="str">
        <f>IF(E1363&gt;NORMA!$P$8,"NO CUMPLE","CUMPLE")</f>
        <v>NO CUMPLE</v>
      </c>
      <c r="R1363" s="51" t="str">
        <f>IF(F1363&gt;NORMA!$P$9,"NO CUMPLE","CUMPLE")</f>
        <v>NO CUMPLE</v>
      </c>
      <c r="S1363" s="51" t="str">
        <f>IF(K1363&gt;NORMA!$P$10,"NO CUMPLE","CUMPLE")</f>
        <v>CUMPLE</v>
      </c>
      <c r="T1363" s="51" t="str">
        <f>IF(J1363&gt;NORMA!$P$11,"NO CUMPLE","CUMPLE")</f>
        <v>CUMPLE</v>
      </c>
      <c r="U1363" s="51" t="str">
        <f>IF(G1363&gt;NORMA!$P$12,"NO CUMPLE","CUMPLE")</f>
        <v>CUMPLE</v>
      </c>
      <c r="V1363" s="51" t="str">
        <f>IF(H1363&gt;NORMA!$P$13,"NO CUMPLE","CUMPLE")</f>
        <v>CUMPLE</v>
      </c>
      <c r="W1363" s="51" t="str">
        <f>IF(O1363&gt;NORMA!$P$14,"NO CUMPLE","CUMPLE")</f>
        <v>CUMPLE</v>
      </c>
      <c r="X1363" s="51" t="str">
        <f>IF(AND(N1363&gt;=NORMA!$Q$4, N1363&lt;=NORMA!$R$4),"CUMPLE","NO CUMPLE")</f>
        <v>CUMPLE</v>
      </c>
      <c r="Y1363" s="51" t="str">
        <f>IF(I1363&gt;NORMA!$P$16,"NO CUMPLE","CUMPLE")</f>
        <v>CUMPLE</v>
      </c>
      <c r="Z1363" s="51" t="str">
        <f>IF($M1363&lt;NORMA!$P$23,"NO CUMPLE","CUMPLE")</f>
        <v>CUMPLE</v>
      </c>
      <c r="AA1363" s="51" t="str">
        <f>IF($E1363&gt;NORMA!$P$24,"NO CUMPLE","CUMPLE")</f>
        <v>NO CUMPLE</v>
      </c>
      <c r="AB1363" s="51" t="str">
        <f>IF($F1363&gt;NORMA!$P$25,"NO CUMPLE","CUMPLE")</f>
        <v>NO CUMPLE</v>
      </c>
      <c r="AC1363" s="51" t="str">
        <f>IF($K1363&gt;NORMA!$P$26,"NO CUMPLE","CUMPLE")</f>
        <v>NO CUMPLE</v>
      </c>
      <c r="AD1363" s="51" t="str">
        <f>IF($J1363&gt;NORMA!$P$27,"NO CUMPLE","CUMPLE")</f>
        <v>NO CUMPLE</v>
      </c>
      <c r="AE1363" s="51" t="str">
        <f>IF($G1363&gt;NORMA!$P$28,"NO CUMPLE","CUMPLE")</f>
        <v>NO CUMPLE</v>
      </c>
      <c r="AF1363" s="51" t="str">
        <f>IF($H1363&gt;NORMA!$P$29,"NO CUMPLE","CUMPLE")</f>
        <v>NO CUMPLE</v>
      </c>
      <c r="AG1363" s="51" t="str">
        <f>IF($O1363&gt;NORMA!$P$30,"NO CUMPLE","CUMPLE")</f>
        <v>NO CUMPLE</v>
      </c>
      <c r="AH1363" s="51" t="str">
        <f>IF(AND($N1363&gt;=NORMA!$R$18, $N1363&lt;=NORMA!$S$18),"CUMPLE","NO CUMPLE")</f>
        <v>CUMPLE</v>
      </c>
      <c r="AI1363" s="51" t="str">
        <f>IF($I1363&gt;NORMA!$P$32,"NO CUMPLE","CUMPLE")</f>
        <v>NO CUMPLE</v>
      </c>
    </row>
    <row r="1364" spans="1:35" ht="14.25" customHeight="1" x14ac:dyDescent="0.35">
      <c r="A1364" s="214" t="s">
        <v>125</v>
      </c>
      <c r="B1364" s="214" t="s">
        <v>123</v>
      </c>
      <c r="C1364" s="252">
        <v>43843</v>
      </c>
      <c r="D1364" s="251">
        <v>0.58333333333333304</v>
      </c>
      <c r="E1364" s="246">
        <v>388</v>
      </c>
      <c r="F1364" s="246">
        <v>908.9</v>
      </c>
      <c r="G1364" s="246">
        <v>385</v>
      </c>
      <c r="H1364" s="246">
        <v>75.2</v>
      </c>
      <c r="I1364" s="247">
        <v>5.34</v>
      </c>
      <c r="J1364" s="248">
        <v>10.832000000000001</v>
      </c>
      <c r="K1364" s="247">
        <v>26.1</v>
      </c>
      <c r="L1364" s="242">
        <v>3.5268000000000002</v>
      </c>
      <c r="M1364" s="249">
        <v>0.21</v>
      </c>
      <c r="N1364" s="249">
        <v>8.06</v>
      </c>
      <c r="O1364" s="250">
        <v>687000</v>
      </c>
      <c r="P1364" s="51" t="str">
        <f>IF(M1364&lt;NORMA!$P$7,"NO CUMPLE","CUMPLE")</f>
        <v>NO CUMPLE</v>
      </c>
      <c r="Q1364" s="51" t="str">
        <f>IF(E1364&gt;NORMA!$P$8,"NO CUMPLE","CUMPLE")</f>
        <v>NO CUMPLE</v>
      </c>
      <c r="R1364" s="51" t="str">
        <f>IF(F1364&gt;NORMA!$P$9,"NO CUMPLE","CUMPLE")</f>
        <v>NO CUMPLE</v>
      </c>
      <c r="S1364" s="51" t="str">
        <f>IF(K1364&gt;NORMA!$P$10,"NO CUMPLE","CUMPLE")</f>
        <v>CUMPLE</v>
      </c>
      <c r="T1364" s="51" t="str">
        <f>IF(J1364&gt;NORMA!$P$11,"NO CUMPLE","CUMPLE")</f>
        <v>NO CUMPLE</v>
      </c>
      <c r="U1364" s="51" t="str">
        <f>IF(G1364&gt;NORMA!$P$12,"NO CUMPLE","CUMPLE")</f>
        <v>NO CUMPLE</v>
      </c>
      <c r="V1364" s="51" t="str">
        <f>IF(H1364&gt;NORMA!$P$13,"NO CUMPLE","CUMPLE")</f>
        <v>NO CUMPLE</v>
      </c>
      <c r="W1364" s="51" t="str">
        <f>IF(O1364&gt;NORMA!$P$14,"NO CUMPLE","CUMPLE")</f>
        <v>CUMPLE</v>
      </c>
      <c r="X1364" s="51" t="str">
        <f>IF(AND(N1364&gt;=NORMA!$Q$4, N1364&lt;=NORMA!$R$4),"CUMPLE","NO CUMPLE")</f>
        <v>CUMPLE</v>
      </c>
      <c r="Y1364" s="51" t="str">
        <f>IF(I1364&gt;NORMA!$P$16,"NO CUMPLE","CUMPLE")</f>
        <v>NO CUMPLE</v>
      </c>
      <c r="Z1364" s="51" t="str">
        <f>IF($M1364&lt;NORMA!$P$23,"NO CUMPLE","CUMPLE")</f>
        <v>CUMPLE</v>
      </c>
      <c r="AA1364" s="51" t="str">
        <f>IF($E1364&gt;NORMA!$P$24,"NO CUMPLE","CUMPLE")</f>
        <v>NO CUMPLE</v>
      </c>
      <c r="AB1364" s="51" t="str">
        <f>IF($F1364&gt;NORMA!$P$25,"NO CUMPLE","CUMPLE")</f>
        <v>NO CUMPLE</v>
      </c>
      <c r="AC1364" s="51" t="str">
        <f>IF($K1364&gt;NORMA!$P$26,"NO CUMPLE","CUMPLE")</f>
        <v>NO CUMPLE</v>
      </c>
      <c r="AD1364" s="51" t="str">
        <f>IF($J1364&gt;NORMA!$P$27,"NO CUMPLE","CUMPLE")</f>
        <v>NO CUMPLE</v>
      </c>
      <c r="AE1364" s="51" t="str">
        <f>IF($G1364&gt;NORMA!$P$28,"NO CUMPLE","CUMPLE")</f>
        <v>NO CUMPLE</v>
      </c>
      <c r="AF1364" s="51" t="str">
        <f>IF($H1364&gt;NORMA!$P$29,"NO CUMPLE","CUMPLE")</f>
        <v>NO CUMPLE</v>
      </c>
      <c r="AG1364" s="51" t="str">
        <f>IF($O1364&gt;NORMA!$P$30,"NO CUMPLE","CUMPLE")</f>
        <v>NO CUMPLE</v>
      </c>
      <c r="AH1364" s="51" t="str">
        <f>IF(AND($N1364&gt;=NORMA!$R$18, $N1364&lt;=NORMA!$S$18),"CUMPLE","NO CUMPLE")</f>
        <v>CUMPLE</v>
      </c>
      <c r="AI1364" s="51" t="str">
        <f>IF($I1364&gt;NORMA!$P$32,"NO CUMPLE","CUMPLE")</f>
        <v>NO CUMPLE</v>
      </c>
    </row>
    <row r="1365" spans="1:35" ht="14.25" customHeight="1" x14ac:dyDescent="0.35">
      <c r="A1365" s="214" t="s">
        <v>125</v>
      </c>
      <c r="B1365" s="214" t="s">
        <v>123</v>
      </c>
      <c r="C1365" s="252">
        <v>43851</v>
      </c>
      <c r="D1365" s="251">
        <v>0.33333333333333298</v>
      </c>
      <c r="E1365" s="246">
        <v>386</v>
      </c>
      <c r="F1365" s="246">
        <v>479</v>
      </c>
      <c r="G1365" s="246">
        <v>140</v>
      </c>
      <c r="H1365" s="246">
        <v>64.7</v>
      </c>
      <c r="I1365" s="247">
        <v>2.91</v>
      </c>
      <c r="J1365" s="248">
        <v>7.1779999999999999</v>
      </c>
      <c r="K1365" s="247">
        <v>21.810000000000002</v>
      </c>
      <c r="L1365" s="242">
        <v>2.3271999999999999</v>
      </c>
      <c r="M1365" s="249">
        <v>1.1399999999999999</v>
      </c>
      <c r="N1365" s="249">
        <v>7.72</v>
      </c>
      <c r="O1365" s="250">
        <v>112000</v>
      </c>
      <c r="P1365" s="51" t="str">
        <f>IF(M1365&lt;NORMA!$P$7,"NO CUMPLE","CUMPLE")</f>
        <v>CUMPLE</v>
      </c>
      <c r="Q1365" s="51" t="str">
        <f>IF(E1365&gt;NORMA!$P$8,"NO CUMPLE","CUMPLE")</f>
        <v>NO CUMPLE</v>
      </c>
      <c r="R1365" s="51" t="str">
        <f>IF(F1365&gt;NORMA!$P$9,"NO CUMPLE","CUMPLE")</f>
        <v>CUMPLE</v>
      </c>
      <c r="S1365" s="51" t="str">
        <f>IF(K1365&gt;NORMA!$P$10,"NO CUMPLE","CUMPLE")</f>
        <v>CUMPLE</v>
      </c>
      <c r="T1365" s="51" t="str">
        <f>IF(J1365&gt;NORMA!$P$11,"NO CUMPLE","CUMPLE")</f>
        <v>CUMPLE</v>
      </c>
      <c r="U1365" s="51" t="str">
        <f>IF(G1365&gt;NORMA!$P$12,"NO CUMPLE","CUMPLE")</f>
        <v>CUMPLE</v>
      </c>
      <c r="V1365" s="51" t="str">
        <f>IF(H1365&gt;NORMA!$P$13,"NO CUMPLE","CUMPLE")</f>
        <v>NO CUMPLE</v>
      </c>
      <c r="W1365" s="51" t="str">
        <f>IF(O1365&gt;NORMA!$P$14,"NO CUMPLE","CUMPLE")</f>
        <v>CUMPLE</v>
      </c>
      <c r="X1365" s="51" t="str">
        <f>IF(AND(N1365&gt;=NORMA!$Q$4, N1365&lt;=NORMA!$R$4),"CUMPLE","NO CUMPLE")</f>
        <v>CUMPLE</v>
      </c>
      <c r="Y1365" s="51" t="str">
        <f>IF(I1365&gt;NORMA!$P$16,"NO CUMPLE","CUMPLE")</f>
        <v>CUMPLE</v>
      </c>
      <c r="Z1365" s="51" t="str">
        <f>IF($M1365&lt;NORMA!$P$23,"NO CUMPLE","CUMPLE")</f>
        <v>CUMPLE</v>
      </c>
      <c r="AA1365" s="51" t="str">
        <f>IF($E1365&gt;NORMA!$P$24,"NO CUMPLE","CUMPLE")</f>
        <v>NO CUMPLE</v>
      </c>
      <c r="AB1365" s="51" t="str">
        <f>IF($F1365&gt;NORMA!$P$25,"NO CUMPLE","CUMPLE")</f>
        <v>NO CUMPLE</v>
      </c>
      <c r="AC1365" s="51" t="str">
        <f>IF($K1365&gt;NORMA!$P$26,"NO CUMPLE","CUMPLE")</f>
        <v>NO CUMPLE</v>
      </c>
      <c r="AD1365" s="51" t="str">
        <f>IF($J1365&gt;NORMA!$P$27,"NO CUMPLE","CUMPLE")</f>
        <v>NO CUMPLE</v>
      </c>
      <c r="AE1365" s="51" t="str">
        <f>IF($G1365&gt;NORMA!$P$28,"NO CUMPLE","CUMPLE")</f>
        <v>NO CUMPLE</v>
      </c>
      <c r="AF1365" s="51" t="str">
        <f>IF($H1365&gt;NORMA!$P$29,"NO CUMPLE","CUMPLE")</f>
        <v>NO CUMPLE</v>
      </c>
      <c r="AG1365" s="51" t="str">
        <f>IF($O1365&gt;NORMA!$P$30,"NO CUMPLE","CUMPLE")</f>
        <v>NO CUMPLE</v>
      </c>
      <c r="AH1365" s="51" t="str">
        <f>IF(AND($N1365&gt;=NORMA!$R$18, $N1365&lt;=NORMA!$S$18),"CUMPLE","NO CUMPLE")</f>
        <v>CUMPLE</v>
      </c>
      <c r="AI1365" s="51" t="str">
        <f>IF($I1365&gt;NORMA!$P$32,"NO CUMPLE","CUMPLE")</f>
        <v>NO CUMPLE</v>
      </c>
    </row>
    <row r="1366" spans="1:35" ht="14.25" customHeight="1" x14ac:dyDescent="0.35">
      <c r="A1366" s="214" t="s">
        <v>124</v>
      </c>
      <c r="B1366" s="214" t="s">
        <v>123</v>
      </c>
      <c r="C1366" s="252">
        <v>43851</v>
      </c>
      <c r="D1366" s="251">
        <v>0.5</v>
      </c>
      <c r="E1366" s="246">
        <v>426</v>
      </c>
      <c r="F1366" s="246">
        <v>774</v>
      </c>
      <c r="G1366" s="246">
        <v>390</v>
      </c>
      <c r="H1366" s="246">
        <v>103</v>
      </c>
      <c r="I1366" s="247">
        <v>3.74</v>
      </c>
      <c r="J1366" s="248">
        <v>11.179</v>
      </c>
      <c r="K1366" s="247">
        <v>29.610000000000003</v>
      </c>
      <c r="L1366" s="242">
        <v>3.0711999999999997</v>
      </c>
      <c r="M1366" s="249">
        <v>0.98</v>
      </c>
      <c r="N1366" s="249">
        <v>8.23</v>
      </c>
      <c r="O1366" s="250">
        <v>120000</v>
      </c>
      <c r="P1366" s="51" t="str">
        <f>IF(M1366&lt;NORMA!$P$7,"NO CUMPLE","CUMPLE")</f>
        <v>CUMPLE</v>
      </c>
      <c r="Q1366" s="51" t="str">
        <f>IF(E1366&gt;NORMA!$P$8,"NO CUMPLE","CUMPLE")</f>
        <v>NO CUMPLE</v>
      </c>
      <c r="R1366" s="51" t="str">
        <f>IF(F1366&gt;NORMA!$P$9,"NO CUMPLE","CUMPLE")</f>
        <v>NO CUMPLE</v>
      </c>
      <c r="S1366" s="51" t="str">
        <f>IF(K1366&gt;NORMA!$P$10,"NO CUMPLE","CUMPLE")</f>
        <v>CUMPLE</v>
      </c>
      <c r="T1366" s="51" t="str">
        <f>IF(J1366&gt;NORMA!$P$11,"NO CUMPLE","CUMPLE")</f>
        <v>NO CUMPLE</v>
      </c>
      <c r="U1366" s="51" t="str">
        <f>IF(G1366&gt;NORMA!$P$12,"NO CUMPLE","CUMPLE")</f>
        <v>NO CUMPLE</v>
      </c>
      <c r="V1366" s="51" t="str">
        <f>IF(H1366&gt;NORMA!$P$13,"NO CUMPLE","CUMPLE")</f>
        <v>NO CUMPLE</v>
      </c>
      <c r="W1366" s="51" t="str">
        <f>IF(O1366&gt;NORMA!$P$14,"NO CUMPLE","CUMPLE")</f>
        <v>CUMPLE</v>
      </c>
      <c r="X1366" s="51" t="str">
        <f>IF(AND(N1366&gt;=NORMA!$Q$4, N1366&lt;=NORMA!$R$4),"CUMPLE","NO CUMPLE")</f>
        <v>CUMPLE</v>
      </c>
      <c r="Y1366" s="51" t="str">
        <f>IF(I1366&gt;NORMA!$P$16,"NO CUMPLE","CUMPLE")</f>
        <v>NO CUMPLE</v>
      </c>
      <c r="Z1366" s="51" t="str">
        <f>IF($M1366&lt;NORMA!$P$23,"NO CUMPLE","CUMPLE")</f>
        <v>CUMPLE</v>
      </c>
      <c r="AA1366" s="51" t="str">
        <f>IF($E1366&gt;NORMA!$P$24,"NO CUMPLE","CUMPLE")</f>
        <v>NO CUMPLE</v>
      </c>
      <c r="AB1366" s="51" t="str">
        <f>IF($F1366&gt;NORMA!$P$25,"NO CUMPLE","CUMPLE")</f>
        <v>NO CUMPLE</v>
      </c>
      <c r="AC1366" s="51" t="str">
        <f>IF($K1366&gt;NORMA!$P$26,"NO CUMPLE","CUMPLE")</f>
        <v>NO CUMPLE</v>
      </c>
      <c r="AD1366" s="51" t="str">
        <f>IF($J1366&gt;NORMA!$P$27,"NO CUMPLE","CUMPLE")</f>
        <v>NO CUMPLE</v>
      </c>
      <c r="AE1366" s="51" t="str">
        <f>IF($G1366&gt;NORMA!$P$28,"NO CUMPLE","CUMPLE")</f>
        <v>NO CUMPLE</v>
      </c>
      <c r="AF1366" s="51" t="str">
        <f>IF($H1366&gt;NORMA!$P$29,"NO CUMPLE","CUMPLE")</f>
        <v>NO CUMPLE</v>
      </c>
      <c r="AG1366" s="51" t="str">
        <f>IF($O1366&gt;NORMA!$P$30,"NO CUMPLE","CUMPLE")</f>
        <v>NO CUMPLE</v>
      </c>
      <c r="AH1366" s="51" t="str">
        <f>IF(AND($N1366&gt;=NORMA!$R$18, $N1366&lt;=NORMA!$S$18),"CUMPLE","NO CUMPLE")</f>
        <v>CUMPLE</v>
      </c>
      <c r="AI1366" s="51" t="str">
        <f>IF($I1366&gt;NORMA!$P$32,"NO CUMPLE","CUMPLE")</f>
        <v>NO CUMPLE</v>
      </c>
    </row>
    <row r="1367" spans="1:35" ht="14.25" customHeight="1" x14ac:dyDescent="0.35">
      <c r="A1367" s="214" t="s">
        <v>121</v>
      </c>
      <c r="B1367" s="272" t="s">
        <v>123</v>
      </c>
      <c r="C1367" s="252">
        <v>43868</v>
      </c>
      <c r="D1367" s="251">
        <v>0.41666666666666602</v>
      </c>
      <c r="E1367" s="246">
        <v>181</v>
      </c>
      <c r="F1367" s="246">
        <v>222</v>
      </c>
      <c r="G1367" s="246">
        <v>50</v>
      </c>
      <c r="H1367" s="246">
        <v>19.3</v>
      </c>
      <c r="I1367" s="247">
        <v>2.2999999999999998</v>
      </c>
      <c r="J1367" s="248">
        <v>3.3759999999999999</v>
      </c>
      <c r="K1367" s="247">
        <v>9.9</v>
      </c>
      <c r="L1367" s="242">
        <v>0.76619999999999999</v>
      </c>
      <c r="M1367" s="249">
        <v>0.55000000000000004</v>
      </c>
      <c r="N1367" s="249">
        <v>8.5399999999999991</v>
      </c>
      <c r="O1367" s="250">
        <v>27500</v>
      </c>
      <c r="P1367" s="51" t="str">
        <f>IF(M1367&lt;NORMA!$P$7,"NO CUMPLE","CUMPLE")</f>
        <v>CUMPLE</v>
      </c>
      <c r="Q1367" s="51" t="str">
        <f>IF(E1367&gt;NORMA!$P$8,"NO CUMPLE","CUMPLE")</f>
        <v>CUMPLE</v>
      </c>
      <c r="R1367" s="51" t="str">
        <f>IF(F1367&gt;NORMA!$P$9,"NO CUMPLE","CUMPLE")</f>
        <v>CUMPLE</v>
      </c>
      <c r="S1367" s="51" t="str">
        <f>IF(K1367&gt;NORMA!$P$10,"NO CUMPLE","CUMPLE")</f>
        <v>CUMPLE</v>
      </c>
      <c r="T1367" s="51" t="str">
        <f>IF(J1367&gt;NORMA!$P$11,"NO CUMPLE","CUMPLE")</f>
        <v>CUMPLE</v>
      </c>
      <c r="U1367" s="51" t="str">
        <f>IF(G1367&gt;NORMA!$P$12,"NO CUMPLE","CUMPLE")</f>
        <v>CUMPLE</v>
      </c>
      <c r="V1367" s="51" t="str">
        <f>IF(H1367&gt;NORMA!$P$13,"NO CUMPLE","CUMPLE")</f>
        <v>CUMPLE</v>
      </c>
      <c r="W1367" s="51" t="str">
        <f>IF(O1367&gt;NORMA!$P$14,"NO CUMPLE","CUMPLE")</f>
        <v>CUMPLE</v>
      </c>
      <c r="X1367" s="51" t="str">
        <f>IF(AND(N1367&gt;=NORMA!$Q$4, N1367&lt;=NORMA!$R$4),"CUMPLE","NO CUMPLE")</f>
        <v>CUMPLE</v>
      </c>
      <c r="Y1367" s="51" t="str">
        <f>IF(I1367&gt;NORMA!$P$16,"NO CUMPLE","CUMPLE")</f>
        <v>CUMPLE</v>
      </c>
      <c r="Z1367" s="51" t="str">
        <f>IF($M1367&lt;NORMA!$P$23,"NO CUMPLE","CUMPLE")</f>
        <v>CUMPLE</v>
      </c>
      <c r="AA1367" s="51" t="str">
        <f>IF($E1367&gt;NORMA!$P$24,"NO CUMPLE","CUMPLE")</f>
        <v>NO CUMPLE</v>
      </c>
      <c r="AB1367" s="51" t="str">
        <f>IF($F1367&gt;NORMA!$P$25,"NO CUMPLE","CUMPLE")</f>
        <v>NO CUMPLE</v>
      </c>
      <c r="AC1367" s="51" t="str">
        <f>IF($K1367&gt;NORMA!$P$26,"NO CUMPLE","CUMPLE")</f>
        <v>CUMPLE</v>
      </c>
      <c r="AD1367" s="51" t="str">
        <f>IF($J1367&gt;NORMA!$P$27,"NO CUMPLE","CUMPLE")</f>
        <v>NO CUMPLE</v>
      </c>
      <c r="AE1367" s="51" t="str">
        <f>IF($G1367&gt;NORMA!$P$28,"NO CUMPLE","CUMPLE")</f>
        <v>CUMPLE</v>
      </c>
      <c r="AF1367" s="51" t="str">
        <f>IF($H1367&gt;NORMA!$P$29,"NO CUMPLE","CUMPLE")</f>
        <v>NO CUMPLE</v>
      </c>
      <c r="AG1367" s="51" t="str">
        <f>IF($O1367&gt;NORMA!$P$30,"NO CUMPLE","CUMPLE")</f>
        <v>CUMPLE</v>
      </c>
      <c r="AH1367" s="51" t="str">
        <f>IF(AND($N1367&gt;=NORMA!$R$18, $N1367&lt;=NORMA!$S$18),"CUMPLE","NO CUMPLE")</f>
        <v>NO CUMPLE</v>
      </c>
      <c r="AI1367" s="51" t="str">
        <f>IF($I1367&gt;NORMA!$P$32,"NO CUMPLE","CUMPLE")</f>
        <v>NO CUMPLE</v>
      </c>
    </row>
    <row r="1368" spans="1:35" ht="14.25" customHeight="1" x14ac:dyDescent="0.35">
      <c r="A1368" s="214" t="s">
        <v>125</v>
      </c>
      <c r="B1368" s="214" t="s">
        <v>123</v>
      </c>
      <c r="C1368" s="252">
        <v>43868</v>
      </c>
      <c r="D1368" s="251">
        <v>0.25</v>
      </c>
      <c r="E1368" s="246">
        <v>210</v>
      </c>
      <c r="F1368" s="246">
        <v>445</v>
      </c>
      <c r="G1368" s="246">
        <v>158</v>
      </c>
      <c r="H1368" s="246">
        <v>41.4</v>
      </c>
      <c r="I1368" s="247">
        <v>3.1</v>
      </c>
      <c r="J1368" s="248">
        <v>5.6619999999999999</v>
      </c>
      <c r="K1368" s="247">
        <v>5.27</v>
      </c>
      <c r="L1368" s="242">
        <v>2.1053999999999999</v>
      </c>
      <c r="M1368" s="249">
        <v>1</v>
      </c>
      <c r="N1368" s="249">
        <v>7.49</v>
      </c>
      <c r="O1368" s="250">
        <v>92100</v>
      </c>
      <c r="P1368" s="51" t="str">
        <f>IF(M1368&lt;NORMA!$P$7,"NO CUMPLE","CUMPLE")</f>
        <v>CUMPLE</v>
      </c>
      <c r="Q1368" s="51" t="str">
        <f>IF(E1368&gt;NORMA!$P$8,"NO CUMPLE","CUMPLE")</f>
        <v>CUMPLE</v>
      </c>
      <c r="R1368" s="51" t="str">
        <f>IF(F1368&gt;NORMA!$P$9,"NO CUMPLE","CUMPLE")</f>
        <v>CUMPLE</v>
      </c>
      <c r="S1368" s="51" t="str">
        <f>IF(K1368&gt;NORMA!$P$10,"NO CUMPLE","CUMPLE")</f>
        <v>CUMPLE</v>
      </c>
      <c r="T1368" s="51" t="str">
        <f>IF(J1368&gt;NORMA!$P$11,"NO CUMPLE","CUMPLE")</f>
        <v>CUMPLE</v>
      </c>
      <c r="U1368" s="51" t="str">
        <f>IF(G1368&gt;NORMA!$P$12,"NO CUMPLE","CUMPLE")</f>
        <v>CUMPLE</v>
      </c>
      <c r="V1368" s="51" t="str">
        <f>IF(H1368&gt;NORMA!$P$13,"NO CUMPLE","CUMPLE")</f>
        <v>CUMPLE</v>
      </c>
      <c r="W1368" s="51" t="str">
        <f>IF(O1368&gt;NORMA!$P$14,"NO CUMPLE","CUMPLE")</f>
        <v>CUMPLE</v>
      </c>
      <c r="X1368" s="51" t="str">
        <f>IF(AND(N1368&gt;=NORMA!$Q$4, N1368&lt;=NORMA!$R$4),"CUMPLE","NO CUMPLE")</f>
        <v>CUMPLE</v>
      </c>
      <c r="Y1368" s="51" t="str">
        <f>IF(I1368&gt;NORMA!$P$16,"NO CUMPLE","CUMPLE")</f>
        <v>NO CUMPLE</v>
      </c>
      <c r="Z1368" s="51" t="str">
        <f>IF($M1368&lt;NORMA!$P$23,"NO CUMPLE","CUMPLE")</f>
        <v>CUMPLE</v>
      </c>
      <c r="AA1368" s="51" t="str">
        <f>IF($E1368&gt;NORMA!$P$24,"NO CUMPLE","CUMPLE")</f>
        <v>NO CUMPLE</v>
      </c>
      <c r="AB1368" s="51" t="str">
        <f>IF($F1368&gt;NORMA!$P$25,"NO CUMPLE","CUMPLE")</f>
        <v>NO CUMPLE</v>
      </c>
      <c r="AC1368" s="51" t="str">
        <f>IF($K1368&gt;NORMA!$P$26,"NO CUMPLE","CUMPLE")</f>
        <v>CUMPLE</v>
      </c>
      <c r="AD1368" s="51" t="str">
        <f>IF($J1368&gt;NORMA!$P$27,"NO CUMPLE","CUMPLE")</f>
        <v>NO CUMPLE</v>
      </c>
      <c r="AE1368" s="51" t="str">
        <f>IF($G1368&gt;NORMA!$P$28,"NO CUMPLE","CUMPLE")</f>
        <v>NO CUMPLE</v>
      </c>
      <c r="AF1368" s="51" t="str">
        <f>IF($H1368&gt;NORMA!$P$29,"NO CUMPLE","CUMPLE")</f>
        <v>NO CUMPLE</v>
      </c>
      <c r="AG1368" s="51" t="str">
        <f>IF($O1368&gt;NORMA!$P$30,"NO CUMPLE","CUMPLE")</f>
        <v>CUMPLE</v>
      </c>
      <c r="AH1368" s="51" t="str">
        <f>IF(AND($N1368&gt;=NORMA!$R$18, $N1368&lt;=NORMA!$S$18),"CUMPLE","NO CUMPLE")</f>
        <v>CUMPLE</v>
      </c>
      <c r="AI1368" s="51" t="str">
        <f>IF($I1368&gt;NORMA!$P$32,"NO CUMPLE","CUMPLE")</f>
        <v>NO CUMPLE</v>
      </c>
    </row>
    <row r="1369" spans="1:35" ht="14.25" customHeight="1" x14ac:dyDescent="0.35">
      <c r="A1369" s="214" t="s">
        <v>121</v>
      </c>
      <c r="B1369" s="272" t="s">
        <v>123</v>
      </c>
      <c r="C1369" s="252">
        <v>43874</v>
      </c>
      <c r="D1369" s="251">
        <v>0.5</v>
      </c>
      <c r="E1369" s="246">
        <v>27.4</v>
      </c>
      <c r="F1369" s="246">
        <v>225</v>
      </c>
      <c r="G1369" s="246">
        <v>50</v>
      </c>
      <c r="H1369" s="246">
        <v>83.7</v>
      </c>
      <c r="I1369" s="247">
        <v>2.91</v>
      </c>
      <c r="J1369" s="248">
        <v>3.6549999999999998</v>
      </c>
      <c r="K1369" s="247">
        <v>5.89</v>
      </c>
      <c r="L1369" s="242">
        <v>0.97</v>
      </c>
      <c r="M1369" s="249">
        <v>0.24</v>
      </c>
      <c r="N1369" s="249">
        <v>8.17</v>
      </c>
      <c r="O1369" s="250">
        <v>71700</v>
      </c>
      <c r="P1369" s="51" t="str">
        <f>IF(M1369&lt;NORMA!$P$7,"NO CUMPLE","CUMPLE")</f>
        <v>NO CUMPLE</v>
      </c>
      <c r="Q1369" s="51" t="str">
        <f>IF(E1369&gt;NORMA!$P$8,"NO CUMPLE","CUMPLE")</f>
        <v>CUMPLE</v>
      </c>
      <c r="R1369" s="51" t="str">
        <f>IF(F1369&gt;NORMA!$P$9,"NO CUMPLE","CUMPLE")</f>
        <v>CUMPLE</v>
      </c>
      <c r="S1369" s="51" t="str">
        <f>IF(K1369&gt;NORMA!$P$10,"NO CUMPLE","CUMPLE")</f>
        <v>CUMPLE</v>
      </c>
      <c r="T1369" s="51" t="str">
        <f>IF(J1369&gt;NORMA!$P$11,"NO CUMPLE","CUMPLE")</f>
        <v>CUMPLE</v>
      </c>
      <c r="U1369" s="51" t="str">
        <f>IF(G1369&gt;NORMA!$P$12,"NO CUMPLE","CUMPLE")</f>
        <v>CUMPLE</v>
      </c>
      <c r="V1369" s="51" t="str">
        <f>IF(H1369&gt;NORMA!$P$13,"NO CUMPLE","CUMPLE")</f>
        <v>NO CUMPLE</v>
      </c>
      <c r="W1369" s="51" t="str">
        <f>IF(O1369&gt;NORMA!$P$14,"NO CUMPLE","CUMPLE")</f>
        <v>CUMPLE</v>
      </c>
      <c r="X1369" s="51" t="str">
        <f>IF(AND(N1369&gt;=NORMA!$Q$4, N1369&lt;=NORMA!$R$4),"CUMPLE","NO CUMPLE")</f>
        <v>CUMPLE</v>
      </c>
      <c r="Y1369" s="51" t="str">
        <f>IF(I1369&gt;NORMA!$P$16,"NO CUMPLE","CUMPLE")</f>
        <v>CUMPLE</v>
      </c>
      <c r="Z1369" s="51" t="str">
        <f>IF($M1369&lt;NORMA!$P$23,"NO CUMPLE","CUMPLE")</f>
        <v>CUMPLE</v>
      </c>
      <c r="AA1369" s="51" t="str">
        <f>IF($E1369&gt;NORMA!$P$24,"NO CUMPLE","CUMPLE")</f>
        <v>NO CUMPLE</v>
      </c>
      <c r="AB1369" s="51" t="str">
        <f>IF($F1369&gt;NORMA!$P$25,"NO CUMPLE","CUMPLE")</f>
        <v>NO CUMPLE</v>
      </c>
      <c r="AC1369" s="51" t="str">
        <f>IF($K1369&gt;NORMA!$P$26,"NO CUMPLE","CUMPLE")</f>
        <v>CUMPLE</v>
      </c>
      <c r="AD1369" s="51" t="str">
        <f>IF($J1369&gt;NORMA!$P$27,"NO CUMPLE","CUMPLE")</f>
        <v>NO CUMPLE</v>
      </c>
      <c r="AE1369" s="51" t="str">
        <f>IF($G1369&gt;NORMA!$P$28,"NO CUMPLE","CUMPLE")</f>
        <v>CUMPLE</v>
      </c>
      <c r="AF1369" s="51" t="str">
        <f>IF($H1369&gt;NORMA!$P$29,"NO CUMPLE","CUMPLE")</f>
        <v>NO CUMPLE</v>
      </c>
      <c r="AG1369" s="51" t="str">
        <f>IF($O1369&gt;NORMA!$P$30,"NO CUMPLE","CUMPLE")</f>
        <v>CUMPLE</v>
      </c>
      <c r="AH1369" s="51" t="str">
        <f>IF(AND($N1369&gt;=NORMA!$R$18, $N1369&lt;=NORMA!$S$18),"CUMPLE","NO CUMPLE")</f>
        <v>CUMPLE</v>
      </c>
      <c r="AI1369" s="51" t="str">
        <f>IF($I1369&gt;NORMA!$P$32,"NO CUMPLE","CUMPLE")</f>
        <v>NO CUMPLE</v>
      </c>
    </row>
    <row r="1370" spans="1:35" ht="14.25" customHeight="1" x14ac:dyDescent="0.35">
      <c r="A1370" s="214" t="s">
        <v>124</v>
      </c>
      <c r="B1370" s="214" t="s">
        <v>123</v>
      </c>
      <c r="C1370" s="252">
        <v>43874</v>
      </c>
      <c r="D1370" s="251">
        <v>0.33333333333333298</v>
      </c>
      <c r="E1370" s="246">
        <v>398</v>
      </c>
      <c r="F1370" s="246">
        <v>421</v>
      </c>
      <c r="G1370" s="246">
        <v>142</v>
      </c>
      <c r="H1370" s="246">
        <v>14.7</v>
      </c>
      <c r="I1370" s="247">
        <v>2.9</v>
      </c>
      <c r="J1370" s="248">
        <v>6.8140000000000001</v>
      </c>
      <c r="K1370" s="247">
        <v>7.95</v>
      </c>
      <c r="L1370" s="242">
        <v>3.0122</v>
      </c>
      <c r="M1370" s="249">
        <v>0.33</v>
      </c>
      <c r="N1370" s="249">
        <v>8.07</v>
      </c>
      <c r="O1370" s="250">
        <v>33700</v>
      </c>
      <c r="P1370" s="51" t="str">
        <f>IF(M1370&lt;NORMA!$P$7,"NO CUMPLE","CUMPLE")</f>
        <v>NO CUMPLE</v>
      </c>
      <c r="Q1370" s="51" t="str">
        <f>IF(E1370&gt;NORMA!$P$8,"NO CUMPLE","CUMPLE")</f>
        <v>NO CUMPLE</v>
      </c>
      <c r="R1370" s="51" t="str">
        <f>IF(F1370&gt;NORMA!$P$9,"NO CUMPLE","CUMPLE")</f>
        <v>CUMPLE</v>
      </c>
      <c r="S1370" s="51" t="str">
        <f>IF(K1370&gt;NORMA!$P$10,"NO CUMPLE","CUMPLE")</f>
        <v>CUMPLE</v>
      </c>
      <c r="T1370" s="51" t="str">
        <f>IF(J1370&gt;NORMA!$P$11,"NO CUMPLE","CUMPLE")</f>
        <v>CUMPLE</v>
      </c>
      <c r="U1370" s="51" t="str">
        <f>IF(G1370&gt;NORMA!$P$12,"NO CUMPLE","CUMPLE")</f>
        <v>CUMPLE</v>
      </c>
      <c r="V1370" s="51" t="str">
        <f>IF(H1370&gt;NORMA!$P$13,"NO CUMPLE","CUMPLE")</f>
        <v>CUMPLE</v>
      </c>
      <c r="W1370" s="51" t="str">
        <f>IF(O1370&gt;NORMA!$P$14,"NO CUMPLE","CUMPLE")</f>
        <v>CUMPLE</v>
      </c>
      <c r="X1370" s="51" t="str">
        <f>IF(AND(N1370&gt;=NORMA!$Q$4, N1370&lt;=NORMA!$R$4),"CUMPLE","NO CUMPLE")</f>
        <v>CUMPLE</v>
      </c>
      <c r="Y1370" s="51" t="str">
        <f>IF(I1370&gt;NORMA!$P$16,"NO CUMPLE","CUMPLE")</f>
        <v>CUMPLE</v>
      </c>
      <c r="Z1370" s="51" t="str">
        <f>IF($M1370&lt;NORMA!$P$23,"NO CUMPLE","CUMPLE")</f>
        <v>CUMPLE</v>
      </c>
      <c r="AA1370" s="51" t="str">
        <f>IF($E1370&gt;NORMA!$P$24,"NO CUMPLE","CUMPLE")</f>
        <v>NO CUMPLE</v>
      </c>
      <c r="AB1370" s="51" t="str">
        <f>IF($F1370&gt;NORMA!$P$25,"NO CUMPLE","CUMPLE")</f>
        <v>NO CUMPLE</v>
      </c>
      <c r="AC1370" s="51" t="str">
        <f>IF($K1370&gt;NORMA!$P$26,"NO CUMPLE","CUMPLE")</f>
        <v>CUMPLE</v>
      </c>
      <c r="AD1370" s="51" t="str">
        <f>IF($J1370&gt;NORMA!$P$27,"NO CUMPLE","CUMPLE")</f>
        <v>NO CUMPLE</v>
      </c>
      <c r="AE1370" s="51" t="str">
        <f>IF($G1370&gt;NORMA!$P$28,"NO CUMPLE","CUMPLE")</f>
        <v>NO CUMPLE</v>
      </c>
      <c r="AF1370" s="51" t="str">
        <f>IF($H1370&gt;NORMA!$P$29,"NO CUMPLE","CUMPLE")</f>
        <v>NO CUMPLE</v>
      </c>
      <c r="AG1370" s="51" t="str">
        <f>IF($O1370&gt;NORMA!$P$30,"NO CUMPLE","CUMPLE")</f>
        <v>CUMPLE</v>
      </c>
      <c r="AH1370" s="51" t="str">
        <f>IF(AND($N1370&gt;=NORMA!$R$18, $N1370&lt;=NORMA!$S$18),"CUMPLE","NO CUMPLE")</f>
        <v>CUMPLE</v>
      </c>
      <c r="AI1370" s="51" t="str">
        <f>IF($I1370&gt;NORMA!$P$32,"NO CUMPLE","CUMPLE")</f>
        <v>NO CUMPLE</v>
      </c>
    </row>
    <row r="1371" spans="1:35" ht="14.25" customHeight="1" x14ac:dyDescent="0.35">
      <c r="A1371" s="214" t="s">
        <v>122</v>
      </c>
      <c r="B1371" s="214" t="s">
        <v>123</v>
      </c>
      <c r="C1371" s="252">
        <v>43874</v>
      </c>
      <c r="D1371" s="251">
        <v>0.66666666666666596</v>
      </c>
      <c r="E1371" s="246">
        <v>408</v>
      </c>
      <c r="F1371" s="246">
        <v>710</v>
      </c>
      <c r="G1371" s="246">
        <v>223</v>
      </c>
      <c r="H1371" s="246">
        <v>64.099999999999994</v>
      </c>
      <c r="I1371" s="247">
        <v>4.49</v>
      </c>
      <c r="J1371" s="248">
        <v>7.8860000000000001</v>
      </c>
      <c r="K1371" s="247">
        <v>7.95</v>
      </c>
      <c r="L1371" s="242">
        <v>4.8811999999999998</v>
      </c>
      <c r="M1371" s="249">
        <v>0.18</v>
      </c>
      <c r="N1371" s="249">
        <v>8.23</v>
      </c>
      <c r="O1371" s="250">
        <v>72300</v>
      </c>
      <c r="P1371" s="51" t="str">
        <f>IF(M1371&lt;NORMA!$P$7,"NO CUMPLE","CUMPLE")</f>
        <v>NO CUMPLE</v>
      </c>
      <c r="Q1371" s="51" t="str">
        <f>IF(E1371&gt;NORMA!$P$8,"NO CUMPLE","CUMPLE")</f>
        <v>NO CUMPLE</v>
      </c>
      <c r="R1371" s="51" t="str">
        <f>IF(F1371&gt;NORMA!$P$9,"NO CUMPLE","CUMPLE")</f>
        <v>NO CUMPLE</v>
      </c>
      <c r="S1371" s="51" t="str">
        <f>IF(K1371&gt;NORMA!$P$10,"NO CUMPLE","CUMPLE")</f>
        <v>CUMPLE</v>
      </c>
      <c r="T1371" s="51" t="str">
        <f>IF(J1371&gt;NORMA!$P$11,"NO CUMPLE","CUMPLE")</f>
        <v>CUMPLE</v>
      </c>
      <c r="U1371" s="51" t="str">
        <f>IF(G1371&gt;NORMA!$P$12,"NO CUMPLE","CUMPLE")</f>
        <v>CUMPLE</v>
      </c>
      <c r="V1371" s="51" t="str">
        <f>IF(H1371&gt;NORMA!$P$13,"NO CUMPLE","CUMPLE")</f>
        <v>NO CUMPLE</v>
      </c>
      <c r="W1371" s="51" t="str">
        <f>IF(O1371&gt;NORMA!$P$14,"NO CUMPLE","CUMPLE")</f>
        <v>CUMPLE</v>
      </c>
      <c r="X1371" s="51" t="str">
        <f>IF(AND(N1371&gt;=NORMA!$Q$4, N1371&lt;=NORMA!$R$4),"CUMPLE","NO CUMPLE")</f>
        <v>CUMPLE</v>
      </c>
      <c r="Y1371" s="51" t="str">
        <f>IF(I1371&gt;NORMA!$P$16,"NO CUMPLE","CUMPLE")</f>
        <v>NO CUMPLE</v>
      </c>
      <c r="Z1371" s="51" t="str">
        <f>IF($M1371&lt;NORMA!$P$23,"NO CUMPLE","CUMPLE")</f>
        <v>CUMPLE</v>
      </c>
      <c r="AA1371" s="51" t="str">
        <f>IF($E1371&gt;NORMA!$P$24,"NO CUMPLE","CUMPLE")</f>
        <v>NO CUMPLE</v>
      </c>
      <c r="AB1371" s="51" t="str">
        <f>IF($F1371&gt;NORMA!$P$25,"NO CUMPLE","CUMPLE")</f>
        <v>NO CUMPLE</v>
      </c>
      <c r="AC1371" s="51" t="str">
        <f>IF($K1371&gt;NORMA!$P$26,"NO CUMPLE","CUMPLE")</f>
        <v>CUMPLE</v>
      </c>
      <c r="AD1371" s="51" t="str">
        <f>IF($J1371&gt;NORMA!$P$27,"NO CUMPLE","CUMPLE")</f>
        <v>NO CUMPLE</v>
      </c>
      <c r="AE1371" s="51" t="str">
        <f>IF($G1371&gt;NORMA!$P$28,"NO CUMPLE","CUMPLE")</f>
        <v>NO CUMPLE</v>
      </c>
      <c r="AF1371" s="51" t="str">
        <f>IF($H1371&gt;NORMA!$P$29,"NO CUMPLE","CUMPLE")</f>
        <v>NO CUMPLE</v>
      </c>
      <c r="AG1371" s="51" t="str">
        <f>IF($O1371&gt;NORMA!$P$30,"NO CUMPLE","CUMPLE")</f>
        <v>CUMPLE</v>
      </c>
      <c r="AH1371" s="51" t="str">
        <f>IF(AND($N1371&gt;=NORMA!$R$18, $N1371&lt;=NORMA!$S$18),"CUMPLE","NO CUMPLE")</f>
        <v>CUMPLE</v>
      </c>
      <c r="AI1371" s="51" t="str">
        <f>IF($I1371&gt;NORMA!$P$32,"NO CUMPLE","CUMPLE")</f>
        <v>NO CUMPLE</v>
      </c>
    </row>
    <row r="1372" spans="1:35" ht="14.25" customHeight="1" x14ac:dyDescent="0.35">
      <c r="A1372" s="214" t="s">
        <v>124</v>
      </c>
      <c r="B1372" s="214" t="s">
        <v>123</v>
      </c>
      <c r="C1372" s="252">
        <v>44005</v>
      </c>
      <c r="D1372" s="251">
        <v>0.25</v>
      </c>
      <c r="E1372" s="246">
        <v>17</v>
      </c>
      <c r="F1372" s="246">
        <v>39.4</v>
      </c>
      <c r="G1372" s="246">
        <v>63.64</v>
      </c>
      <c r="H1372" s="245">
        <v>10</v>
      </c>
      <c r="I1372" s="247">
        <v>0.41</v>
      </c>
      <c r="J1372" s="248">
        <v>0.96199999999999997</v>
      </c>
      <c r="K1372" s="247">
        <v>16.21</v>
      </c>
      <c r="L1372" s="242">
        <v>17.504999999999999</v>
      </c>
      <c r="M1372" s="249">
        <v>0.97</v>
      </c>
      <c r="N1372" s="249">
        <v>7.58</v>
      </c>
      <c r="O1372" s="250">
        <v>9800</v>
      </c>
      <c r="P1372" s="51" t="str">
        <f>IF(M1372&lt;NORMA!$P$7,"NO CUMPLE","CUMPLE")</f>
        <v>CUMPLE</v>
      </c>
      <c r="Q1372" s="51" t="str">
        <f>IF(E1372&gt;NORMA!$P$8,"NO CUMPLE","CUMPLE")</f>
        <v>CUMPLE</v>
      </c>
      <c r="R1372" s="51" t="str">
        <f>IF(F1372&gt;NORMA!$P$9,"NO CUMPLE","CUMPLE")</f>
        <v>CUMPLE</v>
      </c>
      <c r="S1372" s="51" t="str">
        <f>IF(K1372&gt;NORMA!$P$10,"NO CUMPLE","CUMPLE")</f>
        <v>CUMPLE</v>
      </c>
      <c r="T1372" s="51" t="str">
        <f>IF(J1372&gt;NORMA!$P$11,"NO CUMPLE","CUMPLE")</f>
        <v>CUMPLE</v>
      </c>
      <c r="U1372" s="51" t="str">
        <f>IF(G1372&gt;NORMA!$P$12,"NO CUMPLE","CUMPLE")</f>
        <v>CUMPLE</v>
      </c>
      <c r="V1372" s="51" t="str">
        <f>IF(H1372&gt;NORMA!$P$13,"NO CUMPLE","CUMPLE")</f>
        <v>CUMPLE</v>
      </c>
      <c r="W1372" s="51" t="str">
        <f>IF(O1372&gt;NORMA!$P$14,"NO CUMPLE","CUMPLE")</f>
        <v>CUMPLE</v>
      </c>
      <c r="X1372" s="51" t="str">
        <f>IF(AND(N1372&gt;=NORMA!$Q$4, N1372&lt;=NORMA!$R$4),"CUMPLE","NO CUMPLE")</f>
        <v>CUMPLE</v>
      </c>
      <c r="Y1372" s="51" t="str">
        <f>IF(I1372&gt;NORMA!$P$16,"NO CUMPLE","CUMPLE")</f>
        <v>CUMPLE</v>
      </c>
      <c r="Z1372" s="51" t="str">
        <f>IF($M1372&lt;NORMA!$P$23,"NO CUMPLE","CUMPLE")</f>
        <v>CUMPLE</v>
      </c>
      <c r="AA1372" s="51" t="str">
        <f>IF($E1372&gt;NORMA!$P$24,"NO CUMPLE","CUMPLE")</f>
        <v>CUMPLE</v>
      </c>
      <c r="AB1372" s="51" t="str">
        <f>IF($F1372&gt;NORMA!$P$25,"NO CUMPLE","CUMPLE")</f>
        <v>CUMPLE</v>
      </c>
      <c r="AC1372" s="51" t="str">
        <f>IF($K1372&gt;NORMA!$P$26,"NO CUMPLE","CUMPLE")</f>
        <v>NO CUMPLE</v>
      </c>
      <c r="AD1372" s="51" t="str">
        <f>IF($J1372&gt;NORMA!$P$27,"NO CUMPLE","CUMPLE")</f>
        <v>CUMPLE</v>
      </c>
      <c r="AE1372" s="51" t="str">
        <f>IF($G1372&gt;NORMA!$P$28,"NO CUMPLE","CUMPLE")</f>
        <v>NO CUMPLE</v>
      </c>
      <c r="AF1372" s="51" t="str">
        <f>IF($H1372&gt;NORMA!$P$29,"NO CUMPLE","CUMPLE")</f>
        <v>CUMPLE</v>
      </c>
      <c r="AG1372" s="51" t="str">
        <f>IF($O1372&gt;NORMA!$P$30,"NO CUMPLE","CUMPLE")</f>
        <v>CUMPLE</v>
      </c>
      <c r="AH1372" s="51" t="str">
        <f>IF(AND($N1372&gt;=NORMA!$R$18, $N1372&lt;=NORMA!$S$18),"CUMPLE","NO CUMPLE")</f>
        <v>CUMPLE</v>
      </c>
      <c r="AI1372" s="51" t="str">
        <f>IF($I1372&gt;NORMA!$P$32,"NO CUMPLE","CUMPLE")</f>
        <v>CUMPLE</v>
      </c>
    </row>
    <row r="1373" spans="1:35" ht="14.25" customHeight="1" x14ac:dyDescent="0.35">
      <c r="A1373" s="214" t="s">
        <v>125</v>
      </c>
      <c r="B1373" s="214" t="s">
        <v>123</v>
      </c>
      <c r="C1373" s="252">
        <v>44005</v>
      </c>
      <c r="D1373" s="251">
        <v>0.41666666666666602</v>
      </c>
      <c r="E1373" s="246">
        <v>58.5</v>
      </c>
      <c r="F1373" s="246">
        <v>123</v>
      </c>
      <c r="G1373" s="246">
        <v>110</v>
      </c>
      <c r="H1373" s="246">
        <v>16</v>
      </c>
      <c r="I1373" s="247">
        <v>1.1100000000000001</v>
      </c>
      <c r="J1373" s="248">
        <v>2.371</v>
      </c>
      <c r="K1373" s="247">
        <v>29.51</v>
      </c>
      <c r="L1373" s="242">
        <v>18.707999999999998</v>
      </c>
      <c r="M1373" s="249">
        <v>0.7</v>
      </c>
      <c r="N1373" s="249">
        <v>7.91</v>
      </c>
      <c r="O1373" s="250">
        <v>63300</v>
      </c>
      <c r="P1373" s="51" t="str">
        <f>IF(M1373&lt;NORMA!$P$7,"NO CUMPLE","CUMPLE")</f>
        <v>CUMPLE</v>
      </c>
      <c r="Q1373" s="51" t="str">
        <f>IF(E1373&gt;NORMA!$P$8,"NO CUMPLE","CUMPLE")</f>
        <v>CUMPLE</v>
      </c>
      <c r="R1373" s="51" t="str">
        <f>IF(F1373&gt;NORMA!$P$9,"NO CUMPLE","CUMPLE")</f>
        <v>CUMPLE</v>
      </c>
      <c r="S1373" s="51" t="str">
        <f>IF(K1373&gt;NORMA!$P$10,"NO CUMPLE","CUMPLE")</f>
        <v>CUMPLE</v>
      </c>
      <c r="T1373" s="51" t="str">
        <f>IF(J1373&gt;NORMA!$P$11,"NO CUMPLE","CUMPLE")</f>
        <v>CUMPLE</v>
      </c>
      <c r="U1373" s="51" t="str">
        <f>IF(G1373&gt;NORMA!$P$12,"NO CUMPLE","CUMPLE")</f>
        <v>CUMPLE</v>
      </c>
      <c r="V1373" s="51" t="str">
        <f>IF(H1373&gt;NORMA!$P$13,"NO CUMPLE","CUMPLE")</f>
        <v>CUMPLE</v>
      </c>
      <c r="W1373" s="51" t="str">
        <f>IF(O1373&gt;NORMA!$P$14,"NO CUMPLE","CUMPLE")</f>
        <v>CUMPLE</v>
      </c>
      <c r="X1373" s="51" t="str">
        <f>IF(AND(N1373&gt;=NORMA!$Q$4, N1373&lt;=NORMA!$R$4),"CUMPLE","NO CUMPLE")</f>
        <v>CUMPLE</v>
      </c>
      <c r="Y1373" s="51" t="str">
        <f>IF(I1373&gt;NORMA!$P$16,"NO CUMPLE","CUMPLE")</f>
        <v>CUMPLE</v>
      </c>
      <c r="Z1373" s="51" t="str">
        <f>IF($M1373&lt;NORMA!$P$23,"NO CUMPLE","CUMPLE")</f>
        <v>CUMPLE</v>
      </c>
      <c r="AA1373" s="51" t="str">
        <f>IF($E1373&gt;NORMA!$P$24,"NO CUMPLE","CUMPLE")</f>
        <v>NO CUMPLE</v>
      </c>
      <c r="AB1373" s="51" t="str">
        <f>IF($F1373&gt;NORMA!$P$25,"NO CUMPLE","CUMPLE")</f>
        <v>NO CUMPLE</v>
      </c>
      <c r="AC1373" s="51" t="str">
        <f>IF($K1373&gt;NORMA!$P$26,"NO CUMPLE","CUMPLE")</f>
        <v>NO CUMPLE</v>
      </c>
      <c r="AD1373" s="51" t="str">
        <f>IF($J1373&gt;NORMA!$P$27,"NO CUMPLE","CUMPLE")</f>
        <v>CUMPLE</v>
      </c>
      <c r="AE1373" s="51" t="str">
        <f>IF($G1373&gt;NORMA!$P$28,"NO CUMPLE","CUMPLE")</f>
        <v>NO CUMPLE</v>
      </c>
      <c r="AF1373" s="51" t="str">
        <f>IF($H1373&gt;NORMA!$P$29,"NO CUMPLE","CUMPLE")</f>
        <v>NO CUMPLE</v>
      </c>
      <c r="AG1373" s="51" t="str">
        <f>IF($O1373&gt;NORMA!$P$30,"NO CUMPLE","CUMPLE")</f>
        <v>CUMPLE</v>
      </c>
      <c r="AH1373" s="51" t="str">
        <f>IF(AND($N1373&gt;=NORMA!$R$18, $N1373&lt;=NORMA!$S$18),"CUMPLE","NO CUMPLE")</f>
        <v>CUMPLE</v>
      </c>
      <c r="AI1373" s="51" t="str">
        <f>IF($I1373&gt;NORMA!$P$32,"NO CUMPLE","CUMPLE")</f>
        <v>NO CUMPLE</v>
      </c>
    </row>
    <row r="1374" spans="1:35" ht="14.25" customHeight="1" x14ac:dyDescent="0.35">
      <c r="A1374" s="214" t="s">
        <v>121</v>
      </c>
      <c r="B1374" s="272" t="s">
        <v>123</v>
      </c>
      <c r="C1374" s="252">
        <v>44007</v>
      </c>
      <c r="D1374" s="251">
        <v>0.58333333333333304</v>
      </c>
      <c r="E1374" s="246">
        <v>16.8</v>
      </c>
      <c r="F1374" s="246">
        <v>43.2</v>
      </c>
      <c r="G1374" s="246">
        <v>28.3</v>
      </c>
      <c r="H1374" s="245">
        <v>10</v>
      </c>
      <c r="I1374" s="257">
        <v>0.04</v>
      </c>
      <c r="J1374" s="248">
        <v>0.77900000000000003</v>
      </c>
      <c r="K1374" s="247">
        <v>13.11</v>
      </c>
      <c r="L1374" s="242">
        <v>10.074999999999999</v>
      </c>
      <c r="M1374" s="249">
        <v>0.69</v>
      </c>
      <c r="N1374" s="249">
        <v>7.49</v>
      </c>
      <c r="O1374" s="250">
        <v>17400</v>
      </c>
      <c r="P1374" s="51" t="str">
        <f>IF(M1374&lt;NORMA!$P$7,"NO CUMPLE","CUMPLE")</f>
        <v>CUMPLE</v>
      </c>
      <c r="Q1374" s="51" t="str">
        <f>IF(E1374&gt;NORMA!$P$8,"NO CUMPLE","CUMPLE")</f>
        <v>CUMPLE</v>
      </c>
      <c r="R1374" s="51" t="str">
        <f>IF(F1374&gt;NORMA!$P$9,"NO CUMPLE","CUMPLE")</f>
        <v>CUMPLE</v>
      </c>
      <c r="S1374" s="51" t="str">
        <f>IF(K1374&gt;NORMA!$P$10,"NO CUMPLE","CUMPLE")</f>
        <v>CUMPLE</v>
      </c>
      <c r="T1374" s="51" t="str">
        <f>IF(J1374&gt;NORMA!$P$11,"NO CUMPLE","CUMPLE")</f>
        <v>CUMPLE</v>
      </c>
      <c r="U1374" s="51" t="str">
        <f>IF(G1374&gt;NORMA!$P$12,"NO CUMPLE","CUMPLE")</f>
        <v>CUMPLE</v>
      </c>
      <c r="V1374" s="51" t="str">
        <f>IF(H1374&gt;NORMA!$P$13,"NO CUMPLE","CUMPLE")</f>
        <v>CUMPLE</v>
      </c>
      <c r="W1374" s="51" t="str">
        <f>IF(O1374&gt;NORMA!$P$14,"NO CUMPLE","CUMPLE")</f>
        <v>CUMPLE</v>
      </c>
      <c r="X1374" s="51" t="str">
        <f>IF(AND(N1374&gt;=NORMA!$Q$4, N1374&lt;=NORMA!$R$4),"CUMPLE","NO CUMPLE")</f>
        <v>CUMPLE</v>
      </c>
      <c r="Y1374" s="51" t="str">
        <f>IF(I1374&gt;NORMA!$P$16,"NO CUMPLE","CUMPLE")</f>
        <v>CUMPLE</v>
      </c>
      <c r="Z1374" s="51" t="str">
        <f>IF($M1374&lt;NORMA!$P$23,"NO CUMPLE","CUMPLE")</f>
        <v>CUMPLE</v>
      </c>
      <c r="AA1374" s="51" t="str">
        <f>IF($E1374&gt;NORMA!$P$24,"NO CUMPLE","CUMPLE")</f>
        <v>CUMPLE</v>
      </c>
      <c r="AB1374" s="51" t="str">
        <f>IF($F1374&gt;NORMA!$P$25,"NO CUMPLE","CUMPLE")</f>
        <v>CUMPLE</v>
      </c>
      <c r="AC1374" s="51" t="str">
        <f>IF($K1374&gt;NORMA!$P$26,"NO CUMPLE","CUMPLE")</f>
        <v>NO CUMPLE</v>
      </c>
      <c r="AD1374" s="51" t="str">
        <f>IF($J1374&gt;NORMA!$P$27,"NO CUMPLE","CUMPLE")</f>
        <v>CUMPLE</v>
      </c>
      <c r="AE1374" s="51" t="str">
        <f>IF($G1374&gt;NORMA!$P$28,"NO CUMPLE","CUMPLE")</f>
        <v>CUMPLE</v>
      </c>
      <c r="AF1374" s="51" t="str">
        <f>IF($H1374&gt;NORMA!$P$29,"NO CUMPLE","CUMPLE")</f>
        <v>CUMPLE</v>
      </c>
      <c r="AG1374" s="51" t="str">
        <f>IF($O1374&gt;NORMA!$P$30,"NO CUMPLE","CUMPLE")</f>
        <v>CUMPLE</v>
      </c>
      <c r="AH1374" s="51" t="str">
        <f>IF(AND($N1374&gt;=NORMA!$R$18, $N1374&lt;=NORMA!$S$18),"CUMPLE","NO CUMPLE")</f>
        <v>CUMPLE</v>
      </c>
      <c r="AI1374" s="51" t="str">
        <f>IF($I1374&gt;NORMA!$P$32,"NO CUMPLE","CUMPLE")</f>
        <v>CUMPLE</v>
      </c>
    </row>
    <row r="1375" spans="1:35" ht="14.25" customHeight="1" x14ac:dyDescent="0.35">
      <c r="A1375" s="214" t="s">
        <v>121</v>
      </c>
      <c r="B1375" s="272" t="s">
        <v>123</v>
      </c>
      <c r="C1375" s="252">
        <v>44020</v>
      </c>
      <c r="D1375" s="251">
        <v>0.33333333333333298</v>
      </c>
      <c r="E1375" s="246">
        <v>12</v>
      </c>
      <c r="F1375" s="246">
        <v>33.5</v>
      </c>
      <c r="G1375" s="246">
        <v>30</v>
      </c>
      <c r="H1375" s="246">
        <v>13.5</v>
      </c>
      <c r="I1375" s="257">
        <v>0.4</v>
      </c>
      <c r="J1375" s="248">
        <v>0.81100000000000005</v>
      </c>
      <c r="K1375" s="247">
        <v>11.161999999999999</v>
      </c>
      <c r="L1375" s="242">
        <v>10.058999999999999</v>
      </c>
      <c r="M1375" s="249">
        <v>1.61</v>
      </c>
      <c r="N1375" s="249">
        <v>7.44</v>
      </c>
      <c r="O1375" s="250">
        <v>24500</v>
      </c>
      <c r="P1375" s="51" t="str">
        <f>IF(M1375&lt;NORMA!$P$7,"NO CUMPLE","CUMPLE")</f>
        <v>CUMPLE</v>
      </c>
      <c r="Q1375" s="51" t="str">
        <f>IF(E1375&gt;NORMA!$P$8,"NO CUMPLE","CUMPLE")</f>
        <v>CUMPLE</v>
      </c>
      <c r="R1375" s="51" t="str">
        <f>IF(F1375&gt;NORMA!$P$9,"NO CUMPLE","CUMPLE")</f>
        <v>CUMPLE</v>
      </c>
      <c r="S1375" s="51" t="str">
        <f>IF(K1375&gt;NORMA!$P$10,"NO CUMPLE","CUMPLE")</f>
        <v>CUMPLE</v>
      </c>
      <c r="T1375" s="51" t="str">
        <f>IF(J1375&gt;NORMA!$P$11,"NO CUMPLE","CUMPLE")</f>
        <v>CUMPLE</v>
      </c>
      <c r="U1375" s="51" t="str">
        <f>IF(G1375&gt;NORMA!$P$12,"NO CUMPLE","CUMPLE")</f>
        <v>CUMPLE</v>
      </c>
      <c r="V1375" s="51" t="str">
        <f>IF(H1375&gt;NORMA!$P$13,"NO CUMPLE","CUMPLE")</f>
        <v>CUMPLE</v>
      </c>
      <c r="W1375" s="51" t="str">
        <f>IF(O1375&gt;NORMA!$P$14,"NO CUMPLE","CUMPLE")</f>
        <v>CUMPLE</v>
      </c>
      <c r="X1375" s="51" t="str">
        <f>IF(AND(N1375&gt;=NORMA!$Q$4, N1375&lt;=NORMA!$R$4),"CUMPLE","NO CUMPLE")</f>
        <v>CUMPLE</v>
      </c>
      <c r="Y1375" s="51" t="str">
        <f>IF(I1375&gt;NORMA!$P$16,"NO CUMPLE","CUMPLE")</f>
        <v>CUMPLE</v>
      </c>
      <c r="Z1375" s="51" t="str">
        <f>IF($M1375&lt;NORMA!$P$23,"NO CUMPLE","CUMPLE")</f>
        <v>CUMPLE</v>
      </c>
      <c r="AA1375" s="51" t="str">
        <f>IF($E1375&gt;NORMA!$P$24,"NO CUMPLE","CUMPLE")</f>
        <v>CUMPLE</v>
      </c>
      <c r="AB1375" s="51" t="str">
        <f>IF($F1375&gt;NORMA!$P$25,"NO CUMPLE","CUMPLE")</f>
        <v>CUMPLE</v>
      </c>
      <c r="AC1375" s="51" t="str">
        <f>IF($K1375&gt;NORMA!$P$26,"NO CUMPLE","CUMPLE")</f>
        <v>NO CUMPLE</v>
      </c>
      <c r="AD1375" s="51" t="str">
        <f>IF($J1375&gt;NORMA!$P$27,"NO CUMPLE","CUMPLE")</f>
        <v>CUMPLE</v>
      </c>
      <c r="AE1375" s="51" t="str">
        <f>IF($G1375&gt;NORMA!$P$28,"NO CUMPLE","CUMPLE")</f>
        <v>CUMPLE</v>
      </c>
      <c r="AF1375" s="51" t="str">
        <f>IF($H1375&gt;NORMA!$P$29,"NO CUMPLE","CUMPLE")</f>
        <v>NO CUMPLE</v>
      </c>
      <c r="AG1375" s="51" t="str">
        <f>IF($O1375&gt;NORMA!$P$30,"NO CUMPLE","CUMPLE")</f>
        <v>CUMPLE</v>
      </c>
      <c r="AH1375" s="51" t="str">
        <f>IF(AND($N1375&gt;=NORMA!$R$18, $N1375&lt;=NORMA!$S$18),"CUMPLE","NO CUMPLE")</f>
        <v>CUMPLE</v>
      </c>
      <c r="AI1375" s="51" t="str">
        <f>IF($I1375&gt;NORMA!$P$32,"NO CUMPLE","CUMPLE")</f>
        <v>CUMPLE</v>
      </c>
    </row>
    <row r="1376" spans="1:35" ht="14.25" customHeight="1" x14ac:dyDescent="0.35">
      <c r="A1376" s="214" t="s">
        <v>124</v>
      </c>
      <c r="B1376" s="214" t="s">
        <v>123</v>
      </c>
      <c r="C1376" s="252">
        <v>44020</v>
      </c>
      <c r="D1376" s="251">
        <v>0.66666666666666596</v>
      </c>
      <c r="E1376" s="246">
        <v>112</v>
      </c>
      <c r="F1376" s="246">
        <v>358</v>
      </c>
      <c r="G1376" s="246">
        <v>149</v>
      </c>
      <c r="H1376" s="246">
        <v>45.3</v>
      </c>
      <c r="I1376" s="247">
        <v>2.2799999999999998</v>
      </c>
      <c r="J1376" s="248">
        <v>2.944</v>
      </c>
      <c r="K1376" s="247">
        <v>24.310000000000002</v>
      </c>
      <c r="L1376" s="242">
        <v>11.827999999999999</v>
      </c>
      <c r="M1376" s="249">
        <v>0.34</v>
      </c>
      <c r="N1376" s="249">
        <v>7.58</v>
      </c>
      <c r="O1376" s="250">
        <v>6980000</v>
      </c>
      <c r="P1376" s="51" t="str">
        <f>IF(M1376&lt;NORMA!$P$7,"NO CUMPLE","CUMPLE")</f>
        <v>NO CUMPLE</v>
      </c>
      <c r="Q1376" s="51" t="str">
        <f>IF(E1376&gt;NORMA!$P$8,"NO CUMPLE","CUMPLE")</f>
        <v>CUMPLE</v>
      </c>
      <c r="R1376" s="51" t="str">
        <f>IF(F1376&gt;NORMA!$P$9,"NO CUMPLE","CUMPLE")</f>
        <v>CUMPLE</v>
      </c>
      <c r="S1376" s="51" t="str">
        <f>IF(K1376&gt;NORMA!$P$10,"NO CUMPLE","CUMPLE")</f>
        <v>CUMPLE</v>
      </c>
      <c r="T1376" s="51" t="str">
        <f>IF(J1376&gt;NORMA!$P$11,"NO CUMPLE","CUMPLE")</f>
        <v>CUMPLE</v>
      </c>
      <c r="U1376" s="51" t="str">
        <f>IF(G1376&gt;NORMA!$P$12,"NO CUMPLE","CUMPLE")</f>
        <v>CUMPLE</v>
      </c>
      <c r="V1376" s="51" t="str">
        <f>IF(H1376&gt;NORMA!$P$13,"NO CUMPLE","CUMPLE")</f>
        <v>CUMPLE</v>
      </c>
      <c r="W1376" s="51" t="str">
        <f>IF(O1376&gt;NORMA!$P$14,"NO CUMPLE","CUMPLE")</f>
        <v>NO CUMPLE</v>
      </c>
      <c r="X1376" s="51" t="str">
        <f>IF(AND(N1376&gt;=NORMA!$Q$4, N1376&lt;=NORMA!$R$4),"CUMPLE","NO CUMPLE")</f>
        <v>CUMPLE</v>
      </c>
      <c r="Y1376" s="51" t="str">
        <f>IF(I1376&gt;NORMA!$P$16,"NO CUMPLE","CUMPLE")</f>
        <v>CUMPLE</v>
      </c>
      <c r="Z1376" s="51" t="str">
        <f>IF($M1376&lt;NORMA!$P$23,"NO CUMPLE","CUMPLE")</f>
        <v>CUMPLE</v>
      </c>
      <c r="AA1376" s="51" t="str">
        <f>IF($E1376&gt;NORMA!$P$24,"NO CUMPLE","CUMPLE")</f>
        <v>NO CUMPLE</v>
      </c>
      <c r="AB1376" s="51" t="str">
        <f>IF($F1376&gt;NORMA!$P$25,"NO CUMPLE","CUMPLE")</f>
        <v>NO CUMPLE</v>
      </c>
      <c r="AC1376" s="51" t="str">
        <f>IF($K1376&gt;NORMA!$P$26,"NO CUMPLE","CUMPLE")</f>
        <v>NO CUMPLE</v>
      </c>
      <c r="AD1376" s="51" t="str">
        <f>IF($J1376&gt;NORMA!$P$27,"NO CUMPLE","CUMPLE")</f>
        <v>CUMPLE</v>
      </c>
      <c r="AE1376" s="51" t="str">
        <f>IF($G1376&gt;NORMA!$P$28,"NO CUMPLE","CUMPLE")</f>
        <v>NO CUMPLE</v>
      </c>
      <c r="AF1376" s="51" t="str">
        <f>IF($H1376&gt;NORMA!$P$29,"NO CUMPLE","CUMPLE")</f>
        <v>NO CUMPLE</v>
      </c>
      <c r="AG1376" s="51" t="str">
        <f>IF($O1376&gt;NORMA!$P$30,"NO CUMPLE","CUMPLE")</f>
        <v>NO CUMPLE</v>
      </c>
      <c r="AH1376" s="51" t="str">
        <f>IF(AND($N1376&gt;=NORMA!$R$18, $N1376&lt;=NORMA!$S$18),"CUMPLE","NO CUMPLE")</f>
        <v>CUMPLE</v>
      </c>
      <c r="AI1376" s="51" t="str">
        <f>IF($I1376&gt;NORMA!$P$32,"NO CUMPLE","CUMPLE")</f>
        <v>NO CUMPLE</v>
      </c>
    </row>
    <row r="1377" spans="1:35" ht="14.25" customHeight="1" x14ac:dyDescent="0.35">
      <c r="A1377" s="214" t="s">
        <v>122</v>
      </c>
      <c r="B1377" s="214" t="s">
        <v>123</v>
      </c>
      <c r="C1377" s="252">
        <v>44021</v>
      </c>
      <c r="D1377" s="251">
        <v>0.5</v>
      </c>
      <c r="E1377" s="246">
        <v>94.3</v>
      </c>
      <c r="F1377" s="246">
        <v>385</v>
      </c>
      <c r="G1377" s="246">
        <v>83.3</v>
      </c>
      <c r="H1377" s="245">
        <v>10</v>
      </c>
      <c r="I1377" s="247">
        <v>1.74</v>
      </c>
      <c r="J1377" s="248">
        <v>3.7959999999999998</v>
      </c>
      <c r="K1377" s="247">
        <v>27.876000000000001</v>
      </c>
      <c r="L1377" s="242">
        <v>15.208200000000001</v>
      </c>
      <c r="M1377" s="249">
        <v>0.33</v>
      </c>
      <c r="N1377" s="249">
        <v>7.9</v>
      </c>
      <c r="O1377" s="250">
        <v>2290000</v>
      </c>
      <c r="P1377" s="51" t="str">
        <f>IF(M1377&lt;NORMA!$P$7,"NO CUMPLE","CUMPLE")</f>
        <v>NO CUMPLE</v>
      </c>
      <c r="Q1377" s="51" t="str">
        <f>IF(E1377&gt;NORMA!$P$8,"NO CUMPLE","CUMPLE")</f>
        <v>CUMPLE</v>
      </c>
      <c r="R1377" s="51" t="str">
        <f>IF(F1377&gt;NORMA!$P$9,"NO CUMPLE","CUMPLE")</f>
        <v>CUMPLE</v>
      </c>
      <c r="S1377" s="51" t="str">
        <f>IF(K1377&gt;NORMA!$P$10,"NO CUMPLE","CUMPLE")</f>
        <v>CUMPLE</v>
      </c>
      <c r="T1377" s="51" t="str">
        <f>IF(J1377&gt;NORMA!$P$11,"NO CUMPLE","CUMPLE")</f>
        <v>CUMPLE</v>
      </c>
      <c r="U1377" s="51" t="str">
        <f>IF(G1377&gt;NORMA!$P$12,"NO CUMPLE","CUMPLE")</f>
        <v>CUMPLE</v>
      </c>
      <c r="V1377" s="51" t="str">
        <f>IF(H1377&gt;NORMA!$P$13,"NO CUMPLE","CUMPLE")</f>
        <v>CUMPLE</v>
      </c>
      <c r="W1377" s="51" t="str">
        <f>IF(O1377&gt;NORMA!$P$14,"NO CUMPLE","CUMPLE")</f>
        <v>NO CUMPLE</v>
      </c>
      <c r="X1377" s="51" t="str">
        <f>IF(AND(N1377&gt;=NORMA!$Q$4, N1377&lt;=NORMA!$R$4),"CUMPLE","NO CUMPLE")</f>
        <v>CUMPLE</v>
      </c>
      <c r="Y1377" s="51" t="str">
        <f>IF(I1377&gt;NORMA!$P$16,"NO CUMPLE","CUMPLE")</f>
        <v>CUMPLE</v>
      </c>
      <c r="Z1377" s="51" t="str">
        <f>IF($M1377&lt;NORMA!$P$23,"NO CUMPLE","CUMPLE")</f>
        <v>CUMPLE</v>
      </c>
      <c r="AA1377" s="51" t="str">
        <f>IF($E1377&gt;NORMA!$P$24,"NO CUMPLE","CUMPLE")</f>
        <v>NO CUMPLE</v>
      </c>
      <c r="AB1377" s="51" t="str">
        <f>IF($F1377&gt;NORMA!$P$25,"NO CUMPLE","CUMPLE")</f>
        <v>NO CUMPLE</v>
      </c>
      <c r="AC1377" s="51" t="str">
        <f>IF($K1377&gt;NORMA!$P$26,"NO CUMPLE","CUMPLE")</f>
        <v>NO CUMPLE</v>
      </c>
      <c r="AD1377" s="51" t="str">
        <f>IF($J1377&gt;NORMA!$P$27,"NO CUMPLE","CUMPLE")</f>
        <v>NO CUMPLE</v>
      </c>
      <c r="AE1377" s="51" t="str">
        <f>IF($G1377&gt;NORMA!$P$28,"NO CUMPLE","CUMPLE")</f>
        <v>NO CUMPLE</v>
      </c>
      <c r="AF1377" s="51" t="str">
        <f>IF($H1377&gt;NORMA!$P$29,"NO CUMPLE","CUMPLE")</f>
        <v>CUMPLE</v>
      </c>
      <c r="AG1377" s="51" t="str">
        <f>IF($O1377&gt;NORMA!$P$30,"NO CUMPLE","CUMPLE")</f>
        <v>NO CUMPLE</v>
      </c>
      <c r="AH1377" s="51" t="str">
        <f>IF(AND($N1377&gt;=NORMA!$R$18, $N1377&lt;=NORMA!$S$18),"CUMPLE","NO CUMPLE")</f>
        <v>CUMPLE</v>
      </c>
      <c r="AI1377" s="51" t="str">
        <f>IF($I1377&gt;NORMA!$P$32,"NO CUMPLE","CUMPLE")</f>
        <v>NO CUMPLE</v>
      </c>
    </row>
    <row r="1378" spans="1:35" ht="14.25" customHeight="1" x14ac:dyDescent="0.35">
      <c r="A1378" s="214" t="s">
        <v>125</v>
      </c>
      <c r="B1378" s="214" t="s">
        <v>123</v>
      </c>
      <c r="C1378" s="252">
        <v>44021</v>
      </c>
      <c r="D1378" s="251">
        <v>0.66666666666666596</v>
      </c>
      <c r="E1378" s="246">
        <v>134</v>
      </c>
      <c r="F1378" s="246">
        <v>417</v>
      </c>
      <c r="G1378" s="246">
        <v>127</v>
      </c>
      <c r="H1378" s="245">
        <v>10</v>
      </c>
      <c r="I1378" s="247">
        <v>2.76</v>
      </c>
      <c r="J1378" s="248">
        <v>3.298</v>
      </c>
      <c r="K1378" s="247">
        <v>18.71</v>
      </c>
      <c r="L1378" s="242">
        <v>9.6237999999999992</v>
      </c>
      <c r="M1378" s="249">
        <v>0.35</v>
      </c>
      <c r="N1378" s="249">
        <v>7.78</v>
      </c>
      <c r="O1378" s="250">
        <v>1730000</v>
      </c>
      <c r="P1378" s="51" t="str">
        <f>IF(M1378&lt;NORMA!$P$7,"NO CUMPLE","CUMPLE")</f>
        <v>NO CUMPLE</v>
      </c>
      <c r="Q1378" s="51" t="str">
        <f>IF(E1378&gt;NORMA!$P$8,"NO CUMPLE","CUMPLE")</f>
        <v>CUMPLE</v>
      </c>
      <c r="R1378" s="51" t="str">
        <f>IF(F1378&gt;NORMA!$P$9,"NO CUMPLE","CUMPLE")</f>
        <v>CUMPLE</v>
      </c>
      <c r="S1378" s="51" t="str">
        <f>IF(K1378&gt;NORMA!$P$10,"NO CUMPLE","CUMPLE")</f>
        <v>CUMPLE</v>
      </c>
      <c r="T1378" s="51" t="str">
        <f>IF(J1378&gt;NORMA!$P$11,"NO CUMPLE","CUMPLE")</f>
        <v>CUMPLE</v>
      </c>
      <c r="U1378" s="51" t="str">
        <f>IF(G1378&gt;NORMA!$P$12,"NO CUMPLE","CUMPLE")</f>
        <v>CUMPLE</v>
      </c>
      <c r="V1378" s="51" t="str">
        <f>IF(H1378&gt;NORMA!$P$13,"NO CUMPLE","CUMPLE")</f>
        <v>CUMPLE</v>
      </c>
      <c r="W1378" s="51" t="str">
        <f>IF(O1378&gt;NORMA!$P$14,"NO CUMPLE","CUMPLE")</f>
        <v>NO CUMPLE</v>
      </c>
      <c r="X1378" s="51" t="str">
        <f>IF(AND(N1378&gt;=NORMA!$Q$4, N1378&lt;=NORMA!$R$4),"CUMPLE","NO CUMPLE")</f>
        <v>CUMPLE</v>
      </c>
      <c r="Y1378" s="51" t="str">
        <f>IF(I1378&gt;NORMA!$P$16,"NO CUMPLE","CUMPLE")</f>
        <v>CUMPLE</v>
      </c>
      <c r="Z1378" s="51" t="str">
        <f>IF($M1378&lt;NORMA!$P$23,"NO CUMPLE","CUMPLE")</f>
        <v>CUMPLE</v>
      </c>
      <c r="AA1378" s="51" t="str">
        <f>IF($E1378&gt;NORMA!$P$24,"NO CUMPLE","CUMPLE")</f>
        <v>NO CUMPLE</v>
      </c>
      <c r="AB1378" s="51" t="str">
        <f>IF($F1378&gt;NORMA!$P$25,"NO CUMPLE","CUMPLE")</f>
        <v>NO CUMPLE</v>
      </c>
      <c r="AC1378" s="51" t="str">
        <f>IF($K1378&gt;NORMA!$P$26,"NO CUMPLE","CUMPLE")</f>
        <v>NO CUMPLE</v>
      </c>
      <c r="AD1378" s="51" t="str">
        <f>IF($J1378&gt;NORMA!$P$27,"NO CUMPLE","CUMPLE")</f>
        <v>NO CUMPLE</v>
      </c>
      <c r="AE1378" s="51" t="str">
        <f>IF($G1378&gt;NORMA!$P$28,"NO CUMPLE","CUMPLE")</f>
        <v>NO CUMPLE</v>
      </c>
      <c r="AF1378" s="51" t="str">
        <f>IF($H1378&gt;NORMA!$P$29,"NO CUMPLE","CUMPLE")</f>
        <v>CUMPLE</v>
      </c>
      <c r="AG1378" s="51" t="str">
        <f>IF($O1378&gt;NORMA!$P$30,"NO CUMPLE","CUMPLE")</f>
        <v>NO CUMPLE</v>
      </c>
      <c r="AH1378" s="51" t="str">
        <f>IF(AND($N1378&gt;=NORMA!$R$18, $N1378&lt;=NORMA!$S$18),"CUMPLE","NO CUMPLE")</f>
        <v>CUMPLE</v>
      </c>
      <c r="AI1378" s="51" t="str">
        <f>IF($I1378&gt;NORMA!$P$32,"NO CUMPLE","CUMPLE")</f>
        <v>NO CUMPLE</v>
      </c>
    </row>
    <row r="1379" spans="1:35" ht="14.25" customHeight="1" x14ac:dyDescent="0.35">
      <c r="A1379" s="214" t="s">
        <v>121</v>
      </c>
      <c r="B1379" s="272" t="s">
        <v>123</v>
      </c>
      <c r="C1379" s="252">
        <v>44069</v>
      </c>
      <c r="D1379" s="251">
        <v>0.66666666666666596</v>
      </c>
      <c r="E1379" s="246">
        <v>38.799999999999997</v>
      </c>
      <c r="F1379" s="246">
        <v>96.14</v>
      </c>
      <c r="G1379" s="246">
        <v>38</v>
      </c>
      <c r="H1379" s="245">
        <v>10</v>
      </c>
      <c r="I1379" s="247">
        <v>0.74</v>
      </c>
      <c r="J1379" s="248">
        <v>1.5189999999999999</v>
      </c>
      <c r="K1379" s="247">
        <v>27.827999999999999</v>
      </c>
      <c r="L1379" s="242">
        <v>3.8439999999999999</v>
      </c>
      <c r="M1379" s="249">
        <v>1.23</v>
      </c>
      <c r="N1379" s="249">
        <v>7.52</v>
      </c>
      <c r="O1379" s="250">
        <v>54800</v>
      </c>
      <c r="P1379" s="51" t="str">
        <f>IF(M1379&lt;NORMA!$P$7,"NO CUMPLE","CUMPLE")</f>
        <v>CUMPLE</v>
      </c>
      <c r="Q1379" s="51" t="str">
        <f>IF(E1379&gt;NORMA!$P$8,"NO CUMPLE","CUMPLE")</f>
        <v>CUMPLE</v>
      </c>
      <c r="R1379" s="51" t="str">
        <f>IF(F1379&gt;NORMA!$P$9,"NO CUMPLE","CUMPLE")</f>
        <v>CUMPLE</v>
      </c>
      <c r="S1379" s="51" t="str">
        <f>IF(K1379&gt;NORMA!$P$10,"NO CUMPLE","CUMPLE")</f>
        <v>CUMPLE</v>
      </c>
      <c r="T1379" s="51" t="str">
        <f>IF(J1379&gt;NORMA!$P$11,"NO CUMPLE","CUMPLE")</f>
        <v>CUMPLE</v>
      </c>
      <c r="U1379" s="51" t="str">
        <f>IF(G1379&gt;NORMA!$P$12,"NO CUMPLE","CUMPLE")</f>
        <v>CUMPLE</v>
      </c>
      <c r="V1379" s="51" t="str">
        <f>IF(H1379&gt;NORMA!$P$13,"NO CUMPLE","CUMPLE")</f>
        <v>CUMPLE</v>
      </c>
      <c r="W1379" s="51" t="str">
        <f>IF(O1379&gt;NORMA!$P$14,"NO CUMPLE","CUMPLE")</f>
        <v>CUMPLE</v>
      </c>
      <c r="X1379" s="51" t="str">
        <f>IF(AND(N1379&gt;=NORMA!$Q$4, N1379&lt;=NORMA!$R$4),"CUMPLE","NO CUMPLE")</f>
        <v>CUMPLE</v>
      </c>
      <c r="Y1379" s="51" t="str">
        <f>IF(I1379&gt;NORMA!$P$16,"NO CUMPLE","CUMPLE")</f>
        <v>CUMPLE</v>
      </c>
      <c r="Z1379" s="51" t="str">
        <f>IF($M1379&lt;NORMA!$P$23,"NO CUMPLE","CUMPLE")</f>
        <v>CUMPLE</v>
      </c>
      <c r="AA1379" s="51" t="str">
        <f>IF($E1379&gt;NORMA!$P$24,"NO CUMPLE","CUMPLE")</f>
        <v>NO CUMPLE</v>
      </c>
      <c r="AB1379" s="51" t="str">
        <f>IF($F1379&gt;NORMA!$P$25,"NO CUMPLE","CUMPLE")</f>
        <v>NO CUMPLE</v>
      </c>
      <c r="AC1379" s="51" t="str">
        <f>IF($K1379&gt;NORMA!$P$26,"NO CUMPLE","CUMPLE")</f>
        <v>NO CUMPLE</v>
      </c>
      <c r="AD1379" s="51" t="str">
        <f>IF($J1379&gt;NORMA!$P$27,"NO CUMPLE","CUMPLE")</f>
        <v>CUMPLE</v>
      </c>
      <c r="AE1379" s="51" t="str">
        <f>IF($G1379&gt;NORMA!$P$28,"NO CUMPLE","CUMPLE")</f>
        <v>CUMPLE</v>
      </c>
      <c r="AF1379" s="51" t="str">
        <f>IF($H1379&gt;NORMA!$P$29,"NO CUMPLE","CUMPLE")</f>
        <v>CUMPLE</v>
      </c>
      <c r="AG1379" s="51" t="str">
        <f>IF($O1379&gt;NORMA!$P$30,"NO CUMPLE","CUMPLE")</f>
        <v>CUMPLE</v>
      </c>
      <c r="AH1379" s="51" t="str">
        <f>IF(AND($N1379&gt;=NORMA!$R$18, $N1379&lt;=NORMA!$S$18),"CUMPLE","NO CUMPLE")</f>
        <v>CUMPLE</v>
      </c>
      <c r="AI1379" s="51" t="str">
        <f>IF($I1379&gt;NORMA!$P$32,"NO CUMPLE","CUMPLE")</f>
        <v>CUMPLE</v>
      </c>
    </row>
    <row r="1380" spans="1:35" ht="14.25" customHeight="1" x14ac:dyDescent="0.35">
      <c r="A1380" s="214" t="s">
        <v>122</v>
      </c>
      <c r="B1380" s="214" t="s">
        <v>123</v>
      </c>
      <c r="C1380" s="252">
        <v>44069</v>
      </c>
      <c r="D1380" s="251">
        <v>0.33333333333333298</v>
      </c>
      <c r="E1380" s="246">
        <v>154</v>
      </c>
      <c r="F1380" s="246">
        <v>266</v>
      </c>
      <c r="G1380" s="246">
        <v>98</v>
      </c>
      <c r="H1380" s="246">
        <v>20</v>
      </c>
      <c r="I1380" s="247">
        <v>1.66</v>
      </c>
      <c r="J1380" s="248">
        <v>3.335</v>
      </c>
      <c r="K1380" s="247">
        <v>32.619</v>
      </c>
      <c r="L1380" s="242">
        <v>6.4470000000000001</v>
      </c>
      <c r="M1380" s="249">
        <v>0.92</v>
      </c>
      <c r="N1380" s="249">
        <v>7.31</v>
      </c>
      <c r="O1380" s="250">
        <v>1310000</v>
      </c>
      <c r="P1380" s="51" t="str">
        <f>IF(M1380&lt;NORMA!$P$7,"NO CUMPLE","CUMPLE")</f>
        <v>CUMPLE</v>
      </c>
      <c r="Q1380" s="51" t="str">
        <f>IF(E1380&gt;NORMA!$P$8,"NO CUMPLE","CUMPLE")</f>
        <v>CUMPLE</v>
      </c>
      <c r="R1380" s="51" t="str">
        <f>IF(F1380&gt;NORMA!$P$9,"NO CUMPLE","CUMPLE")</f>
        <v>CUMPLE</v>
      </c>
      <c r="S1380" s="51" t="str">
        <f>IF(K1380&gt;NORMA!$P$10,"NO CUMPLE","CUMPLE")</f>
        <v>CUMPLE</v>
      </c>
      <c r="T1380" s="51" t="str">
        <f>IF(J1380&gt;NORMA!$P$11,"NO CUMPLE","CUMPLE")</f>
        <v>CUMPLE</v>
      </c>
      <c r="U1380" s="51" t="str">
        <f>IF(G1380&gt;NORMA!$P$12,"NO CUMPLE","CUMPLE")</f>
        <v>CUMPLE</v>
      </c>
      <c r="V1380" s="51" t="str">
        <f>IF(H1380&gt;NORMA!$P$13,"NO CUMPLE","CUMPLE")</f>
        <v>CUMPLE</v>
      </c>
      <c r="W1380" s="51" t="str">
        <f>IF(O1380&gt;NORMA!$P$14,"NO CUMPLE","CUMPLE")</f>
        <v>NO CUMPLE</v>
      </c>
      <c r="X1380" s="51" t="str">
        <f>IF(AND(N1380&gt;=NORMA!$Q$4, N1380&lt;=NORMA!$R$4),"CUMPLE","NO CUMPLE")</f>
        <v>CUMPLE</v>
      </c>
      <c r="Y1380" s="51" t="str">
        <f>IF(I1380&gt;NORMA!$P$16,"NO CUMPLE","CUMPLE")</f>
        <v>CUMPLE</v>
      </c>
      <c r="Z1380" s="51" t="str">
        <f>IF($M1380&lt;NORMA!$P$23,"NO CUMPLE","CUMPLE")</f>
        <v>CUMPLE</v>
      </c>
      <c r="AA1380" s="51" t="str">
        <f>IF($E1380&gt;NORMA!$P$24,"NO CUMPLE","CUMPLE")</f>
        <v>NO CUMPLE</v>
      </c>
      <c r="AB1380" s="51" t="str">
        <f>IF($F1380&gt;NORMA!$P$25,"NO CUMPLE","CUMPLE")</f>
        <v>NO CUMPLE</v>
      </c>
      <c r="AC1380" s="51" t="str">
        <f>IF($K1380&gt;NORMA!$P$26,"NO CUMPLE","CUMPLE")</f>
        <v>NO CUMPLE</v>
      </c>
      <c r="AD1380" s="51" t="str">
        <f>IF($J1380&gt;NORMA!$P$27,"NO CUMPLE","CUMPLE")</f>
        <v>NO CUMPLE</v>
      </c>
      <c r="AE1380" s="51" t="str">
        <f>IF($G1380&gt;NORMA!$P$28,"NO CUMPLE","CUMPLE")</f>
        <v>NO CUMPLE</v>
      </c>
      <c r="AF1380" s="51" t="str">
        <f>IF($H1380&gt;NORMA!$P$29,"NO CUMPLE","CUMPLE")</f>
        <v>NO CUMPLE</v>
      </c>
      <c r="AG1380" s="51" t="str">
        <f>IF($O1380&gt;NORMA!$P$30,"NO CUMPLE","CUMPLE")</f>
        <v>NO CUMPLE</v>
      </c>
      <c r="AH1380" s="51" t="str">
        <f>IF(AND($N1380&gt;=NORMA!$R$18, $N1380&lt;=NORMA!$S$18),"CUMPLE","NO CUMPLE")</f>
        <v>CUMPLE</v>
      </c>
      <c r="AI1380" s="51" t="str">
        <f>IF($I1380&gt;NORMA!$P$32,"NO CUMPLE","CUMPLE")</f>
        <v>NO CUMPLE</v>
      </c>
    </row>
    <row r="1381" spans="1:35" ht="14.25" customHeight="1" x14ac:dyDescent="0.35">
      <c r="A1381" s="214" t="s">
        <v>125</v>
      </c>
      <c r="B1381" s="214" t="s">
        <v>123</v>
      </c>
      <c r="C1381" s="252">
        <v>44069</v>
      </c>
      <c r="D1381" s="251">
        <v>0.5</v>
      </c>
      <c r="E1381" s="246">
        <v>245</v>
      </c>
      <c r="F1381" s="246">
        <v>415</v>
      </c>
      <c r="G1381" s="246">
        <v>120</v>
      </c>
      <c r="H1381" s="246">
        <v>32.5</v>
      </c>
      <c r="I1381" s="247">
        <v>2.54</v>
      </c>
      <c r="J1381" s="248">
        <v>5.4660000000000002</v>
      </c>
      <c r="K1381" s="247">
        <v>37.421999999999997</v>
      </c>
      <c r="L1381" s="242">
        <v>5.8109999999999999</v>
      </c>
      <c r="M1381" s="249">
        <v>0.94</v>
      </c>
      <c r="N1381" s="249">
        <v>7.68</v>
      </c>
      <c r="O1381" s="250">
        <v>4670000</v>
      </c>
      <c r="P1381" s="51" t="str">
        <f>IF(M1381&lt;NORMA!$P$7,"NO CUMPLE","CUMPLE")</f>
        <v>CUMPLE</v>
      </c>
      <c r="Q1381" s="51" t="str">
        <f>IF(E1381&gt;NORMA!$P$8,"NO CUMPLE","CUMPLE")</f>
        <v>CUMPLE</v>
      </c>
      <c r="R1381" s="51" t="str">
        <f>IF(F1381&gt;NORMA!$P$9,"NO CUMPLE","CUMPLE")</f>
        <v>CUMPLE</v>
      </c>
      <c r="S1381" s="51" t="str">
        <f>IF(K1381&gt;NORMA!$P$10,"NO CUMPLE","CUMPLE")</f>
        <v>CUMPLE</v>
      </c>
      <c r="T1381" s="51" t="str">
        <f>IF(J1381&gt;NORMA!$P$11,"NO CUMPLE","CUMPLE")</f>
        <v>CUMPLE</v>
      </c>
      <c r="U1381" s="51" t="str">
        <f>IF(G1381&gt;NORMA!$P$12,"NO CUMPLE","CUMPLE")</f>
        <v>CUMPLE</v>
      </c>
      <c r="V1381" s="51" t="str">
        <f>IF(H1381&gt;NORMA!$P$13,"NO CUMPLE","CUMPLE")</f>
        <v>CUMPLE</v>
      </c>
      <c r="W1381" s="51" t="str">
        <f>IF(O1381&gt;NORMA!$P$14,"NO CUMPLE","CUMPLE")</f>
        <v>NO CUMPLE</v>
      </c>
      <c r="X1381" s="51" t="str">
        <f>IF(AND(N1381&gt;=NORMA!$Q$4, N1381&lt;=NORMA!$R$4),"CUMPLE","NO CUMPLE")</f>
        <v>CUMPLE</v>
      </c>
      <c r="Y1381" s="51" t="str">
        <f>IF(I1381&gt;NORMA!$P$16,"NO CUMPLE","CUMPLE")</f>
        <v>CUMPLE</v>
      </c>
      <c r="Z1381" s="51" t="str">
        <f>IF($M1381&lt;NORMA!$P$23,"NO CUMPLE","CUMPLE")</f>
        <v>CUMPLE</v>
      </c>
      <c r="AA1381" s="51" t="str">
        <f>IF($E1381&gt;NORMA!$P$24,"NO CUMPLE","CUMPLE")</f>
        <v>NO CUMPLE</v>
      </c>
      <c r="AB1381" s="51" t="str">
        <f>IF($F1381&gt;NORMA!$P$25,"NO CUMPLE","CUMPLE")</f>
        <v>NO CUMPLE</v>
      </c>
      <c r="AC1381" s="51" t="str">
        <f>IF($K1381&gt;NORMA!$P$26,"NO CUMPLE","CUMPLE")</f>
        <v>NO CUMPLE</v>
      </c>
      <c r="AD1381" s="51" t="str">
        <f>IF($J1381&gt;NORMA!$P$27,"NO CUMPLE","CUMPLE")</f>
        <v>NO CUMPLE</v>
      </c>
      <c r="AE1381" s="51" t="str">
        <f>IF($G1381&gt;NORMA!$P$28,"NO CUMPLE","CUMPLE")</f>
        <v>NO CUMPLE</v>
      </c>
      <c r="AF1381" s="51" t="str">
        <f>IF($H1381&gt;NORMA!$P$29,"NO CUMPLE","CUMPLE")</f>
        <v>NO CUMPLE</v>
      </c>
      <c r="AG1381" s="51" t="str">
        <f>IF($O1381&gt;NORMA!$P$30,"NO CUMPLE","CUMPLE")</f>
        <v>NO CUMPLE</v>
      </c>
      <c r="AH1381" s="51" t="str">
        <f>IF(AND($N1381&gt;=NORMA!$R$18, $N1381&lt;=NORMA!$S$18),"CUMPLE","NO CUMPLE")</f>
        <v>CUMPLE</v>
      </c>
      <c r="AI1381" s="51" t="str">
        <f>IF($I1381&gt;NORMA!$P$32,"NO CUMPLE","CUMPLE")</f>
        <v>NO CUMPLE</v>
      </c>
    </row>
    <row r="1382" spans="1:35" ht="14.25" customHeight="1" x14ac:dyDescent="0.35">
      <c r="A1382" s="214" t="s">
        <v>122</v>
      </c>
      <c r="B1382" s="214" t="s">
        <v>123</v>
      </c>
      <c r="C1382" s="266">
        <v>44082</v>
      </c>
      <c r="D1382" s="251">
        <v>0.41666666666666669</v>
      </c>
      <c r="E1382" s="246">
        <v>69.2</v>
      </c>
      <c r="F1382" s="246">
        <v>90</v>
      </c>
      <c r="G1382" s="246">
        <v>135</v>
      </c>
      <c r="H1382" s="246">
        <v>10.3</v>
      </c>
      <c r="I1382" s="247">
        <v>0.9</v>
      </c>
      <c r="J1382" s="248">
        <v>2.4940000000000002</v>
      </c>
      <c r="K1382" s="247">
        <v>4.62</v>
      </c>
      <c r="L1382" s="242">
        <v>11.525</v>
      </c>
      <c r="M1382" s="249">
        <v>0.7</v>
      </c>
      <c r="N1382" s="249">
        <v>7.91</v>
      </c>
      <c r="O1382" s="250">
        <v>960</v>
      </c>
      <c r="P1382" s="51" t="str">
        <f>IF(M1382&lt;NORMA!$P$7,"NO CUMPLE","CUMPLE")</f>
        <v>CUMPLE</v>
      </c>
      <c r="Q1382" s="51" t="str">
        <f>IF(E1382&gt;NORMA!$P$8,"NO CUMPLE","CUMPLE")</f>
        <v>CUMPLE</v>
      </c>
      <c r="R1382" s="51" t="str">
        <f>IF(F1382&gt;NORMA!$P$9,"NO CUMPLE","CUMPLE")</f>
        <v>CUMPLE</v>
      </c>
      <c r="S1382" s="51" t="str">
        <f>IF(K1382&gt;NORMA!$P$10,"NO CUMPLE","CUMPLE")</f>
        <v>CUMPLE</v>
      </c>
      <c r="T1382" s="51" t="str">
        <f>IF(J1382&gt;NORMA!$P$11,"NO CUMPLE","CUMPLE")</f>
        <v>CUMPLE</v>
      </c>
      <c r="U1382" s="51" t="str">
        <f>IF(G1382&gt;NORMA!$P$12,"NO CUMPLE","CUMPLE")</f>
        <v>CUMPLE</v>
      </c>
      <c r="V1382" s="51" t="str">
        <f>IF(H1382&gt;NORMA!$P$13,"NO CUMPLE","CUMPLE")</f>
        <v>CUMPLE</v>
      </c>
      <c r="W1382" s="51" t="str">
        <f>IF(O1382&gt;NORMA!$P$14,"NO CUMPLE","CUMPLE")</f>
        <v>CUMPLE</v>
      </c>
      <c r="X1382" s="51" t="str">
        <f>IF(AND(N1382&gt;=NORMA!$Q$4, N1382&lt;=NORMA!$R$4),"CUMPLE","NO CUMPLE")</f>
        <v>CUMPLE</v>
      </c>
      <c r="Y1382" s="51" t="str">
        <f>IF(I1382&gt;NORMA!$P$16,"NO CUMPLE","CUMPLE")</f>
        <v>CUMPLE</v>
      </c>
      <c r="Z1382" s="51" t="str">
        <f>IF($M1382&lt;NORMA!$P$23,"NO CUMPLE","CUMPLE")</f>
        <v>CUMPLE</v>
      </c>
      <c r="AA1382" s="51" t="str">
        <f>IF($E1382&gt;NORMA!$P$24,"NO CUMPLE","CUMPLE")</f>
        <v>NO CUMPLE</v>
      </c>
      <c r="AB1382" s="51" t="str">
        <f>IF($F1382&gt;NORMA!$P$25,"NO CUMPLE","CUMPLE")</f>
        <v>NO CUMPLE</v>
      </c>
      <c r="AC1382" s="51" t="str">
        <f>IF($K1382&gt;NORMA!$P$26,"NO CUMPLE","CUMPLE")</f>
        <v>CUMPLE</v>
      </c>
      <c r="AD1382" s="51" t="str">
        <f>IF($J1382&gt;NORMA!$P$27,"NO CUMPLE","CUMPLE")</f>
        <v>CUMPLE</v>
      </c>
      <c r="AE1382" s="51" t="str">
        <f>IF($G1382&gt;NORMA!$P$28,"NO CUMPLE","CUMPLE")</f>
        <v>NO CUMPLE</v>
      </c>
      <c r="AF1382" s="51" t="str">
        <f>IF($H1382&gt;NORMA!$P$29,"NO CUMPLE","CUMPLE")</f>
        <v>NO CUMPLE</v>
      </c>
      <c r="AG1382" s="51" t="str">
        <f>IF($O1382&gt;NORMA!$P$30,"NO CUMPLE","CUMPLE")</f>
        <v>CUMPLE</v>
      </c>
      <c r="AH1382" s="51" t="str">
        <f>IF(AND($N1382&gt;=NORMA!$R$18, $N1382&lt;=NORMA!$S$18),"CUMPLE","NO CUMPLE")</f>
        <v>CUMPLE</v>
      </c>
      <c r="AI1382" s="51" t="str">
        <f>IF($I1382&gt;NORMA!$P$32,"NO CUMPLE","CUMPLE")</f>
        <v>CUMPLE</v>
      </c>
    </row>
    <row r="1383" spans="1:35" ht="14.25" customHeight="1" x14ac:dyDescent="0.35">
      <c r="A1383" s="214" t="s">
        <v>124</v>
      </c>
      <c r="B1383" s="214" t="s">
        <v>123</v>
      </c>
      <c r="C1383" s="266">
        <v>44082</v>
      </c>
      <c r="D1383" s="251">
        <v>0.58333333333333337</v>
      </c>
      <c r="E1383" s="246">
        <v>92.2</v>
      </c>
      <c r="F1383" s="246">
        <v>151</v>
      </c>
      <c r="G1383" s="246">
        <v>128</v>
      </c>
      <c r="H1383" s="246">
        <v>18.5</v>
      </c>
      <c r="I1383" s="247">
        <v>1.86</v>
      </c>
      <c r="J1383" s="248">
        <v>2.0750000000000002</v>
      </c>
      <c r="K1383" s="247">
        <v>9.375</v>
      </c>
      <c r="L1383" s="242">
        <v>12.228999999999999</v>
      </c>
      <c r="M1383" s="249">
        <v>0.54</v>
      </c>
      <c r="N1383" s="249">
        <v>7.92</v>
      </c>
      <c r="O1383" s="250">
        <v>467</v>
      </c>
      <c r="P1383" s="51" t="str">
        <f>IF(M1383&lt;NORMA!$P$7,"NO CUMPLE","CUMPLE")</f>
        <v>CUMPLE</v>
      </c>
      <c r="Q1383" s="51" t="str">
        <f>IF(E1383&gt;NORMA!$P$8,"NO CUMPLE","CUMPLE")</f>
        <v>CUMPLE</v>
      </c>
      <c r="R1383" s="51" t="str">
        <f>IF(F1383&gt;NORMA!$P$9,"NO CUMPLE","CUMPLE")</f>
        <v>CUMPLE</v>
      </c>
      <c r="S1383" s="51" t="str">
        <f>IF(K1383&gt;NORMA!$P$10,"NO CUMPLE","CUMPLE")</f>
        <v>CUMPLE</v>
      </c>
      <c r="T1383" s="51" t="str">
        <f>IF(J1383&gt;NORMA!$P$11,"NO CUMPLE","CUMPLE")</f>
        <v>CUMPLE</v>
      </c>
      <c r="U1383" s="51" t="str">
        <f>IF(G1383&gt;NORMA!$P$12,"NO CUMPLE","CUMPLE")</f>
        <v>CUMPLE</v>
      </c>
      <c r="V1383" s="51" t="str">
        <f>IF(H1383&gt;NORMA!$P$13,"NO CUMPLE","CUMPLE")</f>
        <v>CUMPLE</v>
      </c>
      <c r="W1383" s="51" t="str">
        <f>IF(O1383&gt;NORMA!$P$14,"NO CUMPLE","CUMPLE")</f>
        <v>CUMPLE</v>
      </c>
      <c r="X1383" s="51" t="str">
        <f>IF(AND(N1383&gt;=NORMA!$Q$4, N1383&lt;=NORMA!$R$4),"CUMPLE","NO CUMPLE")</f>
        <v>CUMPLE</v>
      </c>
      <c r="Y1383" s="51" t="str">
        <f>IF(I1383&gt;NORMA!$P$16,"NO CUMPLE","CUMPLE")</f>
        <v>CUMPLE</v>
      </c>
      <c r="Z1383" s="51" t="str">
        <f>IF($M1383&lt;NORMA!$P$23,"NO CUMPLE","CUMPLE")</f>
        <v>CUMPLE</v>
      </c>
      <c r="AA1383" s="51" t="str">
        <f>IF($E1383&gt;NORMA!$P$24,"NO CUMPLE","CUMPLE")</f>
        <v>NO CUMPLE</v>
      </c>
      <c r="AB1383" s="51" t="str">
        <f>IF($F1383&gt;NORMA!$P$25,"NO CUMPLE","CUMPLE")</f>
        <v>NO CUMPLE</v>
      </c>
      <c r="AC1383" s="51" t="str">
        <f>IF($K1383&gt;NORMA!$P$26,"NO CUMPLE","CUMPLE")</f>
        <v>CUMPLE</v>
      </c>
      <c r="AD1383" s="51" t="str">
        <f>IF($J1383&gt;NORMA!$P$27,"NO CUMPLE","CUMPLE")</f>
        <v>CUMPLE</v>
      </c>
      <c r="AE1383" s="51" t="str">
        <f>IF($G1383&gt;NORMA!$P$28,"NO CUMPLE","CUMPLE")</f>
        <v>NO CUMPLE</v>
      </c>
      <c r="AF1383" s="51" t="str">
        <f>IF($H1383&gt;NORMA!$P$29,"NO CUMPLE","CUMPLE")</f>
        <v>NO CUMPLE</v>
      </c>
      <c r="AG1383" s="51" t="str">
        <f>IF($O1383&gt;NORMA!$P$30,"NO CUMPLE","CUMPLE")</f>
        <v>CUMPLE</v>
      </c>
      <c r="AH1383" s="51" t="str">
        <f>IF(AND($N1383&gt;=NORMA!$R$18, $N1383&lt;=NORMA!$S$18),"CUMPLE","NO CUMPLE")</f>
        <v>CUMPLE</v>
      </c>
      <c r="AI1383" s="51" t="str">
        <f>IF($I1383&gt;NORMA!$P$32,"NO CUMPLE","CUMPLE")</f>
        <v>NO CUMPLE</v>
      </c>
    </row>
    <row r="1384" spans="1:35" ht="14.25" customHeight="1" x14ac:dyDescent="0.35">
      <c r="A1384" s="214" t="s">
        <v>122</v>
      </c>
      <c r="B1384" s="214" t="s">
        <v>123</v>
      </c>
      <c r="C1384" s="266">
        <v>44088</v>
      </c>
      <c r="D1384" s="251">
        <v>0.58333333333333337</v>
      </c>
      <c r="E1384" s="246">
        <v>119</v>
      </c>
      <c r="F1384" s="246">
        <v>199</v>
      </c>
      <c r="G1384" s="246">
        <v>24</v>
      </c>
      <c r="H1384" s="246">
        <v>27.1</v>
      </c>
      <c r="I1384" s="247">
        <v>2.4900000000000002</v>
      </c>
      <c r="J1384" s="248">
        <v>4.2889999999999997</v>
      </c>
      <c r="K1384" s="247">
        <v>18.810000000000002</v>
      </c>
      <c r="L1384" s="242">
        <v>5.4020000000000001</v>
      </c>
      <c r="M1384" s="249">
        <v>0.46</v>
      </c>
      <c r="N1384" s="249">
        <v>7.72</v>
      </c>
      <c r="O1384" s="250">
        <v>214</v>
      </c>
      <c r="P1384" s="51" t="str">
        <f>IF(M1384&lt;NORMA!$P$7,"NO CUMPLE","CUMPLE")</f>
        <v>NO CUMPLE</v>
      </c>
      <c r="Q1384" s="51" t="str">
        <f>IF(E1384&gt;NORMA!$P$8,"NO CUMPLE","CUMPLE")</f>
        <v>CUMPLE</v>
      </c>
      <c r="R1384" s="51" t="str">
        <f>IF(F1384&gt;NORMA!$P$9,"NO CUMPLE","CUMPLE")</f>
        <v>CUMPLE</v>
      </c>
      <c r="S1384" s="51" t="str">
        <f>IF(K1384&gt;NORMA!$P$10,"NO CUMPLE","CUMPLE")</f>
        <v>CUMPLE</v>
      </c>
      <c r="T1384" s="51" t="str">
        <f>IF(J1384&gt;NORMA!$P$11,"NO CUMPLE","CUMPLE")</f>
        <v>CUMPLE</v>
      </c>
      <c r="U1384" s="51" t="str">
        <f>IF(G1384&gt;NORMA!$P$12,"NO CUMPLE","CUMPLE")</f>
        <v>CUMPLE</v>
      </c>
      <c r="V1384" s="51" t="str">
        <f>IF(H1384&gt;NORMA!$P$13,"NO CUMPLE","CUMPLE")</f>
        <v>CUMPLE</v>
      </c>
      <c r="W1384" s="51" t="str">
        <f>IF(O1384&gt;NORMA!$P$14,"NO CUMPLE","CUMPLE")</f>
        <v>CUMPLE</v>
      </c>
      <c r="X1384" s="51" t="str">
        <f>IF(AND(N1384&gt;=NORMA!$Q$4, N1384&lt;=NORMA!$R$4),"CUMPLE","NO CUMPLE")</f>
        <v>CUMPLE</v>
      </c>
      <c r="Y1384" s="51" t="str">
        <f>IF(I1384&gt;NORMA!$P$16,"NO CUMPLE","CUMPLE")</f>
        <v>CUMPLE</v>
      </c>
      <c r="Z1384" s="51" t="str">
        <f>IF($M1384&lt;NORMA!$P$23,"NO CUMPLE","CUMPLE")</f>
        <v>CUMPLE</v>
      </c>
      <c r="AA1384" s="51" t="str">
        <f>IF($E1384&gt;NORMA!$P$24,"NO CUMPLE","CUMPLE")</f>
        <v>NO CUMPLE</v>
      </c>
      <c r="AB1384" s="51" t="str">
        <f>IF($F1384&gt;NORMA!$P$25,"NO CUMPLE","CUMPLE")</f>
        <v>NO CUMPLE</v>
      </c>
      <c r="AC1384" s="51" t="str">
        <f>IF($K1384&gt;NORMA!$P$26,"NO CUMPLE","CUMPLE")</f>
        <v>NO CUMPLE</v>
      </c>
      <c r="AD1384" s="51" t="str">
        <f>IF($J1384&gt;NORMA!$P$27,"NO CUMPLE","CUMPLE")</f>
        <v>NO CUMPLE</v>
      </c>
      <c r="AE1384" s="51" t="str">
        <f>IF($G1384&gt;NORMA!$P$28,"NO CUMPLE","CUMPLE")</f>
        <v>CUMPLE</v>
      </c>
      <c r="AF1384" s="51" t="str">
        <f>IF($H1384&gt;NORMA!$P$29,"NO CUMPLE","CUMPLE")</f>
        <v>NO CUMPLE</v>
      </c>
      <c r="AG1384" s="51" t="str">
        <f>IF($O1384&gt;NORMA!$P$30,"NO CUMPLE","CUMPLE")</f>
        <v>CUMPLE</v>
      </c>
      <c r="AH1384" s="51" t="str">
        <f>IF(AND($N1384&gt;=NORMA!$R$18, $N1384&lt;=NORMA!$S$18),"CUMPLE","NO CUMPLE")</f>
        <v>CUMPLE</v>
      </c>
      <c r="AI1384" s="51" t="str">
        <f>IF($I1384&gt;NORMA!$P$32,"NO CUMPLE","CUMPLE")</f>
        <v>NO CUMPLE</v>
      </c>
    </row>
    <row r="1385" spans="1:35" ht="14.25" hidden="1" customHeight="1" x14ac:dyDescent="0.35">
      <c r="A1385" s="182"/>
      <c r="B1385" s="182"/>
      <c r="C1385" s="182"/>
      <c r="D1385" s="182"/>
      <c r="E1385" s="62"/>
      <c r="F1385" s="62"/>
      <c r="G1385" s="62"/>
      <c r="H1385" s="62"/>
      <c r="I1385" s="64"/>
      <c r="J1385" s="178"/>
      <c r="K1385" s="64"/>
      <c r="L1385" s="178"/>
      <c r="M1385" s="64"/>
      <c r="N1385" s="64"/>
      <c r="O1385" s="68"/>
      <c r="P1385" s="273"/>
      <c r="Q1385" s="273"/>
      <c r="R1385" s="273"/>
      <c r="S1385" s="273"/>
      <c r="T1385" s="273"/>
      <c r="U1385" s="273"/>
      <c r="V1385" s="273"/>
      <c r="W1385" s="273"/>
      <c r="X1385" s="273"/>
      <c r="Y1385" s="273"/>
    </row>
    <row r="1386" spans="1:35" ht="14.25" hidden="1" customHeight="1" x14ac:dyDescent="0.35">
      <c r="A1386" s="182"/>
      <c r="B1386" s="182"/>
      <c r="C1386" s="182"/>
      <c r="D1386" s="182"/>
      <c r="E1386" s="62"/>
      <c r="F1386" s="62"/>
      <c r="G1386" s="62"/>
      <c r="H1386" s="62"/>
      <c r="I1386" s="64"/>
      <c r="J1386" s="178"/>
      <c r="K1386" s="64"/>
      <c r="L1386" s="178"/>
      <c r="M1386" s="64"/>
      <c r="N1386" s="64"/>
      <c r="O1386" s="68"/>
      <c r="P1386" s="366" t="s">
        <v>44</v>
      </c>
      <c r="Q1386" s="346"/>
      <c r="R1386" s="346"/>
      <c r="S1386" s="346"/>
      <c r="T1386" s="346"/>
      <c r="U1386" s="346"/>
      <c r="V1386" s="346"/>
      <c r="W1386" s="346"/>
      <c r="X1386" s="346"/>
      <c r="Y1386" s="347"/>
      <c r="Z1386" s="367" t="s">
        <v>45</v>
      </c>
      <c r="AA1386" s="346"/>
      <c r="AB1386" s="346"/>
      <c r="AC1386" s="346"/>
      <c r="AD1386" s="346"/>
      <c r="AE1386" s="346"/>
      <c r="AF1386" s="346"/>
      <c r="AG1386" s="346"/>
      <c r="AH1386" s="346"/>
      <c r="AI1386" s="347"/>
    </row>
    <row r="1387" spans="1:35" ht="14.25" hidden="1" customHeight="1" x14ac:dyDescent="0.35">
      <c r="A1387" s="182"/>
      <c r="B1387" s="182"/>
      <c r="C1387" s="182"/>
      <c r="D1387" s="182"/>
      <c r="E1387" s="62"/>
      <c r="F1387" s="62"/>
      <c r="G1387" s="62"/>
      <c r="H1387" s="62"/>
      <c r="I1387" s="64"/>
      <c r="J1387" s="178"/>
      <c r="K1387" s="64"/>
      <c r="L1387" s="178"/>
      <c r="M1387" s="64"/>
      <c r="N1387" s="64"/>
      <c r="O1387" s="68"/>
      <c r="P1387" s="30" t="s">
        <v>53</v>
      </c>
      <c r="Q1387" s="31" t="s">
        <v>25</v>
      </c>
      <c r="R1387" s="31" t="s">
        <v>11</v>
      </c>
      <c r="S1387" s="32" t="s">
        <v>51</v>
      </c>
      <c r="T1387" s="33" t="s">
        <v>50</v>
      </c>
      <c r="U1387" s="31" t="s">
        <v>14</v>
      </c>
      <c r="V1387" s="31" t="s">
        <v>49</v>
      </c>
      <c r="W1387" s="34" t="s">
        <v>54</v>
      </c>
      <c r="X1387" s="30" t="s">
        <v>18</v>
      </c>
      <c r="Y1387" s="32" t="s">
        <v>21</v>
      </c>
      <c r="Z1387" s="35" t="s">
        <v>53</v>
      </c>
      <c r="AA1387" s="36" t="s">
        <v>25</v>
      </c>
      <c r="AB1387" s="36" t="s">
        <v>11</v>
      </c>
      <c r="AC1387" s="37" t="s">
        <v>51</v>
      </c>
      <c r="AD1387" s="38" t="s">
        <v>50</v>
      </c>
      <c r="AE1387" s="36" t="s">
        <v>14</v>
      </c>
      <c r="AF1387" s="36" t="s">
        <v>49</v>
      </c>
      <c r="AG1387" s="39" t="s">
        <v>54</v>
      </c>
      <c r="AH1387" s="35" t="s">
        <v>18</v>
      </c>
      <c r="AI1387" s="37" t="s">
        <v>21</v>
      </c>
    </row>
    <row r="1388" spans="1:35" ht="14.25" hidden="1" customHeight="1" x14ac:dyDescent="0.35">
      <c r="A1388" s="182"/>
      <c r="B1388" s="182"/>
      <c r="C1388" s="182"/>
      <c r="D1388" s="182"/>
      <c r="E1388" s="62"/>
      <c r="F1388" s="62"/>
      <c r="G1388" s="62"/>
      <c r="H1388" s="62"/>
      <c r="I1388" s="64"/>
      <c r="J1388" s="178"/>
      <c r="K1388" s="64"/>
      <c r="L1388" s="359" t="s">
        <v>62</v>
      </c>
      <c r="M1388" s="360"/>
      <c r="N1388" s="365">
        <v>2009</v>
      </c>
      <c r="O1388" s="123" t="s">
        <v>63</v>
      </c>
      <c r="P1388" s="124">
        <f t="shared" ref="P1388:AI1388" si="0">COUNTIF(P$3:P$14,"CUMPLE")</f>
        <v>0</v>
      </c>
      <c r="Q1388" s="124">
        <f t="shared" si="0"/>
        <v>7</v>
      </c>
      <c r="R1388" s="124">
        <f t="shared" si="0"/>
        <v>7</v>
      </c>
      <c r="S1388" s="124">
        <f t="shared" si="0"/>
        <v>4</v>
      </c>
      <c r="T1388" s="124">
        <f t="shared" si="0"/>
        <v>5</v>
      </c>
      <c r="U1388" s="124">
        <f t="shared" si="0"/>
        <v>4</v>
      </c>
      <c r="V1388" s="124">
        <f t="shared" si="0"/>
        <v>12</v>
      </c>
      <c r="W1388" s="124">
        <f t="shared" si="0"/>
        <v>3</v>
      </c>
      <c r="X1388" s="124">
        <f t="shared" si="0"/>
        <v>12</v>
      </c>
      <c r="Y1388" s="124">
        <f t="shared" si="0"/>
        <v>9</v>
      </c>
      <c r="Z1388" s="124">
        <f t="shared" si="0"/>
        <v>0</v>
      </c>
      <c r="AA1388" s="124">
        <f t="shared" si="0"/>
        <v>7</v>
      </c>
      <c r="AB1388" s="124">
        <f t="shared" si="0"/>
        <v>0</v>
      </c>
      <c r="AC1388" s="124">
        <f t="shared" si="0"/>
        <v>4</v>
      </c>
      <c r="AD1388" s="124">
        <f t="shared" si="0"/>
        <v>6</v>
      </c>
      <c r="AE1388" s="124">
        <f t="shared" si="0"/>
        <v>4</v>
      </c>
      <c r="AF1388" s="124">
        <f t="shared" si="0"/>
        <v>12</v>
      </c>
      <c r="AG1388" s="124">
        <f t="shared" si="0"/>
        <v>0</v>
      </c>
      <c r="AH1388" s="124">
        <f t="shared" si="0"/>
        <v>12</v>
      </c>
      <c r="AI1388" s="124">
        <f t="shared" si="0"/>
        <v>9</v>
      </c>
    </row>
    <row r="1389" spans="1:35" ht="14.25" hidden="1" customHeight="1" x14ac:dyDescent="0.35">
      <c r="A1389" s="182"/>
      <c r="B1389" s="182"/>
      <c r="C1389" s="182"/>
      <c r="D1389" s="182"/>
      <c r="E1389" s="62"/>
      <c r="F1389" s="62"/>
      <c r="G1389" s="62"/>
      <c r="H1389" s="62"/>
      <c r="I1389" s="64"/>
      <c r="J1389" s="178"/>
      <c r="K1389" s="64"/>
      <c r="L1389" s="361"/>
      <c r="M1389" s="362"/>
      <c r="N1389" s="350"/>
      <c r="O1389" s="123" t="s">
        <v>64</v>
      </c>
      <c r="P1389" s="124">
        <f t="shared" ref="P1389:AI1389" si="1">COUNTIF(P$3:P$14,"NO CUMPLE")</f>
        <v>12</v>
      </c>
      <c r="Q1389" s="124">
        <f t="shared" si="1"/>
        <v>5</v>
      </c>
      <c r="R1389" s="124">
        <f t="shared" si="1"/>
        <v>5</v>
      </c>
      <c r="S1389" s="124">
        <f t="shared" si="1"/>
        <v>8</v>
      </c>
      <c r="T1389" s="124">
        <f t="shared" si="1"/>
        <v>7</v>
      </c>
      <c r="U1389" s="124">
        <f t="shared" si="1"/>
        <v>8</v>
      </c>
      <c r="V1389" s="124">
        <f t="shared" si="1"/>
        <v>0</v>
      </c>
      <c r="W1389" s="124">
        <f t="shared" si="1"/>
        <v>9</v>
      </c>
      <c r="X1389" s="124">
        <f t="shared" si="1"/>
        <v>0</v>
      </c>
      <c r="Y1389" s="124">
        <f t="shared" si="1"/>
        <v>3</v>
      </c>
      <c r="Z1389" s="124">
        <f t="shared" si="1"/>
        <v>12</v>
      </c>
      <c r="AA1389" s="124">
        <f t="shared" si="1"/>
        <v>5</v>
      </c>
      <c r="AB1389" s="124">
        <f t="shared" si="1"/>
        <v>12</v>
      </c>
      <c r="AC1389" s="124">
        <f t="shared" si="1"/>
        <v>8</v>
      </c>
      <c r="AD1389" s="124">
        <f t="shared" si="1"/>
        <v>6</v>
      </c>
      <c r="AE1389" s="124">
        <f t="shared" si="1"/>
        <v>8</v>
      </c>
      <c r="AF1389" s="124">
        <f t="shared" si="1"/>
        <v>0</v>
      </c>
      <c r="AG1389" s="124">
        <f t="shared" si="1"/>
        <v>12</v>
      </c>
      <c r="AH1389" s="124">
        <f t="shared" si="1"/>
        <v>0</v>
      </c>
      <c r="AI1389" s="124">
        <f t="shared" si="1"/>
        <v>3</v>
      </c>
    </row>
    <row r="1390" spans="1:35" ht="14.25" hidden="1" customHeight="1" x14ac:dyDescent="0.35">
      <c r="A1390" s="182"/>
      <c r="B1390" s="182"/>
      <c r="C1390" s="182"/>
      <c r="D1390" s="182"/>
      <c r="E1390" s="62"/>
      <c r="F1390" s="62"/>
      <c r="G1390" s="62"/>
      <c r="H1390" s="62"/>
      <c r="I1390" s="64"/>
      <c r="J1390" s="178"/>
      <c r="K1390" s="64"/>
      <c r="L1390" s="361"/>
      <c r="M1390" s="362"/>
      <c r="N1390" s="365">
        <v>2010</v>
      </c>
      <c r="O1390" s="123" t="s">
        <v>63</v>
      </c>
      <c r="P1390" s="124">
        <f t="shared" ref="P1390:AI1390" si="2">COUNTIF(P$15:P$48,"CUMPLE")</f>
        <v>14</v>
      </c>
      <c r="Q1390" s="124">
        <f t="shared" si="2"/>
        <v>26</v>
      </c>
      <c r="R1390" s="124">
        <f t="shared" si="2"/>
        <v>30</v>
      </c>
      <c r="S1390" s="124">
        <f t="shared" si="2"/>
        <v>30</v>
      </c>
      <c r="T1390" s="124">
        <f t="shared" si="2"/>
        <v>15</v>
      </c>
      <c r="U1390" s="124">
        <f t="shared" si="2"/>
        <v>12</v>
      </c>
      <c r="V1390" s="124">
        <f t="shared" si="2"/>
        <v>33</v>
      </c>
      <c r="W1390" s="124">
        <f t="shared" si="2"/>
        <v>17</v>
      </c>
      <c r="X1390" s="124">
        <f t="shared" si="2"/>
        <v>34</v>
      </c>
      <c r="Y1390" s="124">
        <f t="shared" si="2"/>
        <v>33</v>
      </c>
      <c r="Z1390" s="124">
        <f t="shared" si="2"/>
        <v>14</v>
      </c>
      <c r="AA1390" s="124">
        <f t="shared" si="2"/>
        <v>26</v>
      </c>
      <c r="AB1390" s="124">
        <f t="shared" si="2"/>
        <v>5</v>
      </c>
      <c r="AC1390" s="124">
        <f t="shared" si="2"/>
        <v>30</v>
      </c>
      <c r="AD1390" s="124">
        <f t="shared" si="2"/>
        <v>27</v>
      </c>
      <c r="AE1390" s="124">
        <f t="shared" si="2"/>
        <v>12</v>
      </c>
      <c r="AF1390" s="124">
        <f t="shared" si="2"/>
        <v>33</v>
      </c>
      <c r="AG1390" s="124">
        <f t="shared" si="2"/>
        <v>12</v>
      </c>
      <c r="AH1390" s="124">
        <f t="shared" si="2"/>
        <v>30</v>
      </c>
      <c r="AI1390" s="124">
        <f t="shared" si="2"/>
        <v>33</v>
      </c>
    </row>
    <row r="1391" spans="1:35" ht="14.25" hidden="1" customHeight="1" x14ac:dyDescent="0.35">
      <c r="A1391" s="182"/>
      <c r="B1391" s="182"/>
      <c r="C1391" s="182"/>
      <c r="D1391" s="182"/>
      <c r="E1391" s="62"/>
      <c r="F1391" s="62"/>
      <c r="G1391" s="62"/>
      <c r="H1391" s="62"/>
      <c r="I1391" s="64"/>
      <c r="J1391" s="178"/>
      <c r="K1391" s="64"/>
      <c r="L1391" s="361"/>
      <c r="M1391" s="362"/>
      <c r="N1391" s="350"/>
      <c r="O1391" s="123" t="s">
        <v>64</v>
      </c>
      <c r="P1391" s="124">
        <f t="shared" ref="P1391:AI1391" si="3">COUNTIF(P$15:P$48,"NO CUMPLE")</f>
        <v>20</v>
      </c>
      <c r="Q1391" s="124">
        <f t="shared" si="3"/>
        <v>8</v>
      </c>
      <c r="R1391" s="124">
        <f t="shared" si="3"/>
        <v>4</v>
      </c>
      <c r="S1391" s="124">
        <f t="shared" si="3"/>
        <v>4</v>
      </c>
      <c r="T1391" s="124">
        <f t="shared" si="3"/>
        <v>19</v>
      </c>
      <c r="U1391" s="124">
        <f t="shared" si="3"/>
        <v>22</v>
      </c>
      <c r="V1391" s="124">
        <f t="shared" si="3"/>
        <v>1</v>
      </c>
      <c r="W1391" s="124">
        <f t="shared" si="3"/>
        <v>17</v>
      </c>
      <c r="X1391" s="124">
        <f t="shared" si="3"/>
        <v>0</v>
      </c>
      <c r="Y1391" s="124">
        <f t="shared" si="3"/>
        <v>1</v>
      </c>
      <c r="Z1391" s="124">
        <f t="shared" si="3"/>
        <v>20</v>
      </c>
      <c r="AA1391" s="124">
        <f t="shared" si="3"/>
        <v>8</v>
      </c>
      <c r="AB1391" s="124">
        <f t="shared" si="3"/>
        <v>29</v>
      </c>
      <c r="AC1391" s="124">
        <f t="shared" si="3"/>
        <v>4</v>
      </c>
      <c r="AD1391" s="124">
        <f t="shared" si="3"/>
        <v>7</v>
      </c>
      <c r="AE1391" s="124">
        <f t="shared" si="3"/>
        <v>22</v>
      </c>
      <c r="AF1391" s="124">
        <f t="shared" si="3"/>
        <v>1</v>
      </c>
      <c r="AG1391" s="124">
        <f t="shared" si="3"/>
        <v>22</v>
      </c>
      <c r="AH1391" s="124">
        <f t="shared" si="3"/>
        <v>4</v>
      </c>
      <c r="AI1391" s="124">
        <f t="shared" si="3"/>
        <v>1</v>
      </c>
    </row>
    <row r="1392" spans="1:35" ht="14.25" hidden="1" customHeight="1" x14ac:dyDescent="0.35">
      <c r="A1392" s="182"/>
      <c r="B1392" s="182"/>
      <c r="C1392" s="182"/>
      <c r="D1392" s="182"/>
      <c r="E1392" s="62"/>
      <c r="F1392" s="62"/>
      <c r="G1392" s="62"/>
      <c r="H1392" s="62"/>
      <c r="I1392" s="64"/>
      <c r="J1392" s="178"/>
      <c r="K1392" s="64"/>
      <c r="L1392" s="361"/>
      <c r="M1392" s="362"/>
      <c r="N1392" s="365">
        <v>2011</v>
      </c>
      <c r="O1392" s="123" t="s">
        <v>63</v>
      </c>
      <c r="P1392" s="124">
        <f t="shared" ref="P1392:AI1392" si="4">COUNTIF(P$49:P$86,"CUMPLE")</f>
        <v>21</v>
      </c>
      <c r="Q1392" s="124">
        <f t="shared" si="4"/>
        <v>36</v>
      </c>
      <c r="R1392" s="124">
        <f t="shared" si="4"/>
        <v>35</v>
      </c>
      <c r="S1392" s="124">
        <f t="shared" si="4"/>
        <v>37</v>
      </c>
      <c r="T1392" s="124">
        <f t="shared" si="4"/>
        <v>17</v>
      </c>
      <c r="U1392" s="124">
        <f t="shared" si="4"/>
        <v>8</v>
      </c>
      <c r="V1392" s="124">
        <f t="shared" si="4"/>
        <v>34</v>
      </c>
      <c r="W1392" s="124">
        <f t="shared" si="4"/>
        <v>16</v>
      </c>
      <c r="X1392" s="124">
        <f t="shared" si="4"/>
        <v>38</v>
      </c>
      <c r="Y1392" s="124">
        <f t="shared" si="4"/>
        <v>36</v>
      </c>
      <c r="Z1392" s="124">
        <f t="shared" si="4"/>
        <v>21</v>
      </c>
      <c r="AA1392" s="124">
        <f t="shared" si="4"/>
        <v>36</v>
      </c>
      <c r="AB1392" s="124">
        <f t="shared" si="4"/>
        <v>10</v>
      </c>
      <c r="AC1392" s="124">
        <f t="shared" si="4"/>
        <v>37</v>
      </c>
      <c r="AD1392" s="124">
        <f t="shared" si="4"/>
        <v>33</v>
      </c>
      <c r="AE1392" s="124">
        <f t="shared" si="4"/>
        <v>8</v>
      </c>
      <c r="AF1392" s="124">
        <f t="shared" si="4"/>
        <v>33</v>
      </c>
      <c r="AG1392" s="124">
        <f t="shared" si="4"/>
        <v>6</v>
      </c>
      <c r="AH1392" s="124">
        <f t="shared" si="4"/>
        <v>27</v>
      </c>
      <c r="AI1392" s="124">
        <f t="shared" si="4"/>
        <v>36</v>
      </c>
    </row>
    <row r="1393" spans="1:35" ht="14.25" hidden="1" customHeight="1" x14ac:dyDescent="0.35">
      <c r="A1393" s="182"/>
      <c r="B1393" s="182"/>
      <c r="C1393" s="182"/>
      <c r="D1393" s="182"/>
      <c r="E1393" s="62"/>
      <c r="F1393" s="62"/>
      <c r="G1393" s="62"/>
      <c r="H1393" s="62"/>
      <c r="I1393" s="64"/>
      <c r="J1393" s="178"/>
      <c r="K1393" s="64"/>
      <c r="L1393" s="361"/>
      <c r="M1393" s="362"/>
      <c r="N1393" s="350"/>
      <c r="O1393" s="123" t="s">
        <v>64</v>
      </c>
      <c r="P1393" s="124">
        <f t="shared" ref="P1393:AI1393" si="5">COUNTIF(P$49:P$86,"NO CUMPLE")</f>
        <v>17</v>
      </c>
      <c r="Q1393" s="124">
        <f t="shared" si="5"/>
        <v>2</v>
      </c>
      <c r="R1393" s="124">
        <f t="shared" si="5"/>
        <v>3</v>
      </c>
      <c r="S1393" s="124">
        <f t="shared" si="5"/>
        <v>1</v>
      </c>
      <c r="T1393" s="124">
        <f t="shared" si="5"/>
        <v>21</v>
      </c>
      <c r="U1393" s="124">
        <f t="shared" si="5"/>
        <v>30</v>
      </c>
      <c r="V1393" s="124">
        <f t="shared" si="5"/>
        <v>4</v>
      </c>
      <c r="W1393" s="124">
        <f t="shared" si="5"/>
        <v>22</v>
      </c>
      <c r="X1393" s="124">
        <f t="shared" si="5"/>
        <v>0</v>
      </c>
      <c r="Y1393" s="124">
        <f t="shared" si="5"/>
        <v>2</v>
      </c>
      <c r="Z1393" s="124">
        <f t="shared" si="5"/>
        <v>17</v>
      </c>
      <c r="AA1393" s="124">
        <f t="shared" si="5"/>
        <v>2</v>
      </c>
      <c r="AB1393" s="124">
        <f t="shared" si="5"/>
        <v>28</v>
      </c>
      <c r="AC1393" s="124">
        <f t="shared" si="5"/>
        <v>1</v>
      </c>
      <c r="AD1393" s="124">
        <f t="shared" si="5"/>
        <v>5</v>
      </c>
      <c r="AE1393" s="124">
        <f t="shared" si="5"/>
        <v>30</v>
      </c>
      <c r="AF1393" s="124">
        <f t="shared" si="5"/>
        <v>5</v>
      </c>
      <c r="AG1393" s="124">
        <f t="shared" si="5"/>
        <v>32</v>
      </c>
      <c r="AH1393" s="124">
        <f t="shared" si="5"/>
        <v>11</v>
      </c>
      <c r="AI1393" s="124">
        <f t="shared" si="5"/>
        <v>2</v>
      </c>
    </row>
    <row r="1394" spans="1:35" ht="14.25" hidden="1" customHeight="1" x14ac:dyDescent="0.35">
      <c r="A1394" s="182"/>
      <c r="B1394" s="182"/>
      <c r="C1394" s="182"/>
      <c r="D1394" s="182"/>
      <c r="E1394" s="62"/>
      <c r="F1394" s="62"/>
      <c r="G1394" s="62"/>
      <c r="H1394" s="62"/>
      <c r="I1394" s="64"/>
      <c r="J1394" s="178"/>
      <c r="K1394" s="64"/>
      <c r="L1394" s="361"/>
      <c r="M1394" s="362"/>
      <c r="N1394" s="365">
        <v>2012</v>
      </c>
      <c r="O1394" s="123" t="s">
        <v>63</v>
      </c>
      <c r="P1394" s="124">
        <f t="shared" ref="P1394:AI1394" si="6">COUNTIF(P$87:P$104,"CUMPLE")</f>
        <v>13</v>
      </c>
      <c r="Q1394" s="124">
        <f t="shared" si="6"/>
        <v>18</v>
      </c>
      <c r="R1394" s="124">
        <f t="shared" si="6"/>
        <v>17</v>
      </c>
      <c r="S1394" s="124">
        <f t="shared" si="6"/>
        <v>18</v>
      </c>
      <c r="T1394" s="124">
        <f t="shared" si="6"/>
        <v>13</v>
      </c>
      <c r="U1394" s="124">
        <f t="shared" si="6"/>
        <v>4</v>
      </c>
      <c r="V1394" s="124">
        <f t="shared" si="6"/>
        <v>18</v>
      </c>
      <c r="W1394" s="124">
        <f t="shared" si="6"/>
        <v>8</v>
      </c>
      <c r="X1394" s="124">
        <f t="shared" si="6"/>
        <v>18</v>
      </c>
      <c r="Y1394" s="124">
        <f t="shared" si="6"/>
        <v>18</v>
      </c>
      <c r="Z1394" s="124">
        <f t="shared" si="6"/>
        <v>13</v>
      </c>
      <c r="AA1394" s="124">
        <f t="shared" si="6"/>
        <v>18</v>
      </c>
      <c r="AB1394" s="124">
        <f t="shared" si="6"/>
        <v>4</v>
      </c>
      <c r="AC1394" s="124">
        <f t="shared" si="6"/>
        <v>18</v>
      </c>
      <c r="AD1394" s="124">
        <f t="shared" si="6"/>
        <v>17</v>
      </c>
      <c r="AE1394" s="124">
        <f t="shared" si="6"/>
        <v>4</v>
      </c>
      <c r="AF1394" s="124">
        <f t="shared" si="6"/>
        <v>18</v>
      </c>
      <c r="AG1394" s="124">
        <f t="shared" si="6"/>
        <v>5</v>
      </c>
      <c r="AH1394" s="124">
        <f t="shared" si="6"/>
        <v>16</v>
      </c>
      <c r="AI1394" s="124">
        <f t="shared" si="6"/>
        <v>18</v>
      </c>
    </row>
    <row r="1395" spans="1:35" ht="14.25" hidden="1" customHeight="1" x14ac:dyDescent="0.35">
      <c r="A1395" s="182"/>
      <c r="B1395" s="182"/>
      <c r="C1395" s="182"/>
      <c r="D1395" s="182"/>
      <c r="E1395" s="62"/>
      <c r="F1395" s="62"/>
      <c r="G1395" s="62"/>
      <c r="H1395" s="62"/>
      <c r="I1395" s="64"/>
      <c r="J1395" s="178"/>
      <c r="K1395" s="64"/>
      <c r="L1395" s="361"/>
      <c r="M1395" s="362"/>
      <c r="N1395" s="350"/>
      <c r="O1395" s="123" t="s">
        <v>64</v>
      </c>
      <c r="P1395" s="124">
        <f t="shared" ref="P1395:AI1395" si="7">COUNTIF(P$87:P$104,"NO CUMPLE")</f>
        <v>5</v>
      </c>
      <c r="Q1395" s="124">
        <f t="shared" si="7"/>
        <v>0</v>
      </c>
      <c r="R1395" s="124">
        <f t="shared" si="7"/>
        <v>1</v>
      </c>
      <c r="S1395" s="124">
        <f t="shared" si="7"/>
        <v>0</v>
      </c>
      <c r="T1395" s="124">
        <f t="shared" si="7"/>
        <v>5</v>
      </c>
      <c r="U1395" s="124">
        <f t="shared" si="7"/>
        <v>14</v>
      </c>
      <c r="V1395" s="124">
        <f t="shared" si="7"/>
        <v>0</v>
      </c>
      <c r="W1395" s="124">
        <f t="shared" si="7"/>
        <v>10</v>
      </c>
      <c r="X1395" s="124">
        <f t="shared" si="7"/>
        <v>0</v>
      </c>
      <c r="Y1395" s="124">
        <f t="shared" si="7"/>
        <v>0</v>
      </c>
      <c r="Z1395" s="124">
        <f t="shared" si="7"/>
        <v>5</v>
      </c>
      <c r="AA1395" s="124">
        <f t="shared" si="7"/>
        <v>0</v>
      </c>
      <c r="AB1395" s="124">
        <f t="shared" si="7"/>
        <v>14</v>
      </c>
      <c r="AC1395" s="124">
        <f t="shared" si="7"/>
        <v>0</v>
      </c>
      <c r="AD1395" s="124">
        <f t="shared" si="7"/>
        <v>1</v>
      </c>
      <c r="AE1395" s="124">
        <f t="shared" si="7"/>
        <v>14</v>
      </c>
      <c r="AF1395" s="124">
        <f t="shared" si="7"/>
        <v>0</v>
      </c>
      <c r="AG1395" s="124">
        <f t="shared" si="7"/>
        <v>13</v>
      </c>
      <c r="AH1395" s="124">
        <f t="shared" si="7"/>
        <v>2</v>
      </c>
      <c r="AI1395" s="124">
        <f t="shared" si="7"/>
        <v>0</v>
      </c>
    </row>
    <row r="1396" spans="1:35" ht="14.25" hidden="1" customHeight="1" x14ac:dyDescent="0.35">
      <c r="A1396" s="182"/>
      <c r="B1396" s="182"/>
      <c r="C1396" s="182"/>
      <c r="D1396" s="182"/>
      <c r="E1396" s="62"/>
      <c r="F1396" s="62"/>
      <c r="G1396" s="62"/>
      <c r="H1396" s="62"/>
      <c r="I1396" s="64"/>
      <c r="J1396" s="178"/>
      <c r="K1396" s="64"/>
      <c r="L1396" s="361"/>
      <c r="M1396" s="362"/>
      <c r="N1396" s="365">
        <v>2013</v>
      </c>
      <c r="O1396" s="123" t="s">
        <v>63</v>
      </c>
      <c r="P1396" s="124">
        <f t="shared" ref="P1396:AI1396" si="8">COUNTIF(P$105:P$128,"CUMPLE")</f>
        <v>20</v>
      </c>
      <c r="Q1396" s="124">
        <f t="shared" si="8"/>
        <v>24</v>
      </c>
      <c r="R1396" s="124">
        <f t="shared" si="8"/>
        <v>24</v>
      </c>
      <c r="S1396" s="124">
        <f t="shared" si="8"/>
        <v>24</v>
      </c>
      <c r="T1396" s="124">
        <f t="shared" si="8"/>
        <v>21</v>
      </c>
      <c r="U1396" s="124">
        <f t="shared" si="8"/>
        <v>12</v>
      </c>
      <c r="V1396" s="124">
        <f t="shared" si="8"/>
        <v>22</v>
      </c>
      <c r="W1396" s="124">
        <f t="shared" si="8"/>
        <v>12</v>
      </c>
      <c r="X1396" s="124">
        <f t="shared" si="8"/>
        <v>24</v>
      </c>
      <c r="Y1396" s="124">
        <f t="shared" si="8"/>
        <v>24</v>
      </c>
      <c r="Z1396" s="124">
        <f t="shared" si="8"/>
        <v>20</v>
      </c>
      <c r="AA1396" s="124">
        <f t="shared" si="8"/>
        <v>24</v>
      </c>
      <c r="AB1396" s="124">
        <f t="shared" si="8"/>
        <v>6</v>
      </c>
      <c r="AC1396" s="124">
        <f t="shared" si="8"/>
        <v>24</v>
      </c>
      <c r="AD1396" s="124">
        <f t="shared" si="8"/>
        <v>23</v>
      </c>
      <c r="AE1396" s="124">
        <f t="shared" si="8"/>
        <v>12</v>
      </c>
      <c r="AF1396" s="124">
        <f t="shared" si="8"/>
        <v>20</v>
      </c>
      <c r="AG1396" s="124">
        <f t="shared" si="8"/>
        <v>2</v>
      </c>
      <c r="AH1396" s="124">
        <f t="shared" si="8"/>
        <v>23</v>
      </c>
      <c r="AI1396" s="124">
        <f t="shared" si="8"/>
        <v>24</v>
      </c>
    </row>
    <row r="1397" spans="1:35" ht="14.25" hidden="1" customHeight="1" x14ac:dyDescent="0.35">
      <c r="A1397" s="182"/>
      <c r="B1397" s="182"/>
      <c r="C1397" s="182"/>
      <c r="D1397" s="182"/>
      <c r="E1397" s="62"/>
      <c r="F1397" s="62"/>
      <c r="G1397" s="62"/>
      <c r="H1397" s="62"/>
      <c r="I1397" s="64"/>
      <c r="J1397" s="178"/>
      <c r="K1397" s="64"/>
      <c r="L1397" s="361"/>
      <c r="M1397" s="362"/>
      <c r="N1397" s="350"/>
      <c r="O1397" s="123" t="s">
        <v>64</v>
      </c>
      <c r="P1397" s="124">
        <f t="shared" ref="P1397:AI1397" si="9">COUNTIF(P$105:P$128,"NO CUMPLE")</f>
        <v>4</v>
      </c>
      <c r="Q1397" s="124">
        <f t="shared" si="9"/>
        <v>0</v>
      </c>
      <c r="R1397" s="124">
        <f t="shared" si="9"/>
        <v>0</v>
      </c>
      <c r="S1397" s="124">
        <f t="shared" si="9"/>
        <v>0</v>
      </c>
      <c r="T1397" s="124">
        <f t="shared" si="9"/>
        <v>3</v>
      </c>
      <c r="U1397" s="124">
        <f t="shared" si="9"/>
        <v>12</v>
      </c>
      <c r="V1397" s="124">
        <f t="shared" si="9"/>
        <v>2</v>
      </c>
      <c r="W1397" s="124">
        <f t="shared" si="9"/>
        <v>12</v>
      </c>
      <c r="X1397" s="124">
        <f t="shared" si="9"/>
        <v>0</v>
      </c>
      <c r="Y1397" s="124">
        <f t="shared" si="9"/>
        <v>0</v>
      </c>
      <c r="Z1397" s="124">
        <f t="shared" si="9"/>
        <v>4</v>
      </c>
      <c r="AA1397" s="124">
        <f t="shared" si="9"/>
        <v>0</v>
      </c>
      <c r="AB1397" s="124">
        <f t="shared" si="9"/>
        <v>18</v>
      </c>
      <c r="AC1397" s="124">
        <f t="shared" si="9"/>
        <v>0</v>
      </c>
      <c r="AD1397" s="124">
        <f t="shared" si="9"/>
        <v>1</v>
      </c>
      <c r="AE1397" s="124">
        <f t="shared" si="9"/>
        <v>12</v>
      </c>
      <c r="AF1397" s="124">
        <f t="shared" si="9"/>
        <v>4</v>
      </c>
      <c r="AG1397" s="124">
        <f t="shared" si="9"/>
        <v>22</v>
      </c>
      <c r="AH1397" s="124">
        <f t="shared" si="9"/>
        <v>1</v>
      </c>
      <c r="AI1397" s="124">
        <f t="shared" si="9"/>
        <v>0</v>
      </c>
    </row>
    <row r="1398" spans="1:35" ht="14.25" hidden="1" customHeight="1" x14ac:dyDescent="0.35">
      <c r="A1398" s="182"/>
      <c r="B1398" s="182"/>
      <c r="C1398" s="182"/>
      <c r="D1398" s="182"/>
      <c r="E1398" s="62"/>
      <c r="F1398" s="62"/>
      <c r="G1398" s="62"/>
      <c r="H1398" s="62"/>
      <c r="I1398" s="64"/>
      <c r="J1398" s="178"/>
      <c r="K1398" s="64"/>
      <c r="L1398" s="361"/>
      <c r="M1398" s="362"/>
      <c r="N1398" s="365">
        <v>2014</v>
      </c>
      <c r="O1398" s="123" t="s">
        <v>63</v>
      </c>
      <c r="P1398" s="124">
        <f t="shared" ref="P1398:AI1398" si="10">COUNTIF(P$129:P$137,"CUMPLE")</f>
        <v>4</v>
      </c>
      <c r="Q1398" s="124">
        <f t="shared" si="10"/>
        <v>9</v>
      </c>
      <c r="R1398" s="124">
        <f t="shared" si="10"/>
        <v>6</v>
      </c>
      <c r="S1398" s="124">
        <f t="shared" si="10"/>
        <v>9</v>
      </c>
      <c r="T1398" s="124">
        <f t="shared" si="10"/>
        <v>7</v>
      </c>
      <c r="U1398" s="124">
        <f t="shared" si="10"/>
        <v>6</v>
      </c>
      <c r="V1398" s="124">
        <f t="shared" si="10"/>
        <v>9</v>
      </c>
      <c r="W1398" s="124">
        <f t="shared" si="10"/>
        <v>4</v>
      </c>
      <c r="X1398" s="124">
        <f t="shared" si="10"/>
        <v>9</v>
      </c>
      <c r="Y1398" s="124">
        <f t="shared" si="10"/>
        <v>9</v>
      </c>
      <c r="Z1398" s="124">
        <f t="shared" si="10"/>
        <v>4</v>
      </c>
      <c r="AA1398" s="124">
        <f t="shared" si="10"/>
        <v>9</v>
      </c>
      <c r="AB1398" s="124">
        <f t="shared" si="10"/>
        <v>1</v>
      </c>
      <c r="AC1398" s="124">
        <f t="shared" si="10"/>
        <v>9</v>
      </c>
      <c r="AD1398" s="124">
        <f t="shared" si="10"/>
        <v>8</v>
      </c>
      <c r="AE1398" s="124">
        <f t="shared" si="10"/>
        <v>6</v>
      </c>
      <c r="AF1398" s="124">
        <f t="shared" si="10"/>
        <v>8</v>
      </c>
      <c r="AG1398" s="124">
        <f t="shared" si="10"/>
        <v>2</v>
      </c>
      <c r="AH1398" s="124">
        <f t="shared" si="10"/>
        <v>7</v>
      </c>
      <c r="AI1398" s="124">
        <f t="shared" si="10"/>
        <v>9</v>
      </c>
    </row>
    <row r="1399" spans="1:35" ht="14.25" hidden="1" customHeight="1" x14ac:dyDescent="0.35">
      <c r="A1399" s="182"/>
      <c r="B1399" s="182"/>
      <c r="C1399" s="182"/>
      <c r="D1399" s="182"/>
      <c r="E1399" s="62"/>
      <c r="F1399" s="62"/>
      <c r="G1399" s="62"/>
      <c r="H1399" s="62"/>
      <c r="I1399" s="64"/>
      <c r="J1399" s="178"/>
      <c r="K1399" s="64"/>
      <c r="L1399" s="361"/>
      <c r="M1399" s="362"/>
      <c r="N1399" s="350"/>
      <c r="O1399" s="123" t="s">
        <v>64</v>
      </c>
      <c r="P1399" s="124">
        <f t="shared" ref="P1399:AI1399" si="11">COUNTIF(P$129:P$137,"NO CUMPLE")</f>
        <v>5</v>
      </c>
      <c r="Q1399" s="124">
        <f t="shared" si="11"/>
        <v>0</v>
      </c>
      <c r="R1399" s="124">
        <f t="shared" si="11"/>
        <v>3</v>
      </c>
      <c r="S1399" s="124">
        <f t="shared" si="11"/>
        <v>0</v>
      </c>
      <c r="T1399" s="124">
        <f t="shared" si="11"/>
        <v>2</v>
      </c>
      <c r="U1399" s="124">
        <f t="shared" si="11"/>
        <v>3</v>
      </c>
      <c r="V1399" s="124">
        <f t="shared" si="11"/>
        <v>0</v>
      </c>
      <c r="W1399" s="124">
        <f t="shared" si="11"/>
        <v>5</v>
      </c>
      <c r="X1399" s="124">
        <f t="shared" si="11"/>
        <v>0</v>
      </c>
      <c r="Y1399" s="124">
        <f t="shared" si="11"/>
        <v>0</v>
      </c>
      <c r="Z1399" s="124">
        <f t="shared" si="11"/>
        <v>5</v>
      </c>
      <c r="AA1399" s="124">
        <f t="shared" si="11"/>
        <v>0</v>
      </c>
      <c r="AB1399" s="124">
        <f t="shared" si="11"/>
        <v>8</v>
      </c>
      <c r="AC1399" s="124">
        <f t="shared" si="11"/>
        <v>0</v>
      </c>
      <c r="AD1399" s="124">
        <f t="shared" si="11"/>
        <v>1</v>
      </c>
      <c r="AE1399" s="124">
        <f t="shared" si="11"/>
        <v>3</v>
      </c>
      <c r="AF1399" s="124">
        <f t="shared" si="11"/>
        <v>1</v>
      </c>
      <c r="AG1399" s="124">
        <f t="shared" si="11"/>
        <v>7</v>
      </c>
      <c r="AH1399" s="124">
        <f t="shared" si="11"/>
        <v>2</v>
      </c>
      <c r="AI1399" s="124">
        <f t="shared" si="11"/>
        <v>0</v>
      </c>
    </row>
    <row r="1400" spans="1:35" ht="14.25" hidden="1" customHeight="1" x14ac:dyDescent="0.35">
      <c r="A1400" s="182"/>
      <c r="B1400" s="182"/>
      <c r="C1400" s="182"/>
      <c r="D1400" s="182"/>
      <c r="E1400" s="62"/>
      <c r="F1400" s="62"/>
      <c r="G1400" s="62"/>
      <c r="H1400" s="62"/>
      <c r="I1400" s="64"/>
      <c r="J1400" s="178"/>
      <c r="K1400" s="64"/>
      <c r="L1400" s="361"/>
      <c r="M1400" s="362"/>
      <c r="N1400" s="365">
        <v>2015</v>
      </c>
      <c r="O1400" s="123" t="s">
        <v>63</v>
      </c>
      <c r="P1400" s="124">
        <f t="shared" ref="P1400:AI1400" si="12">COUNTIF(P$138:P$164,"CUMPLE")</f>
        <v>11</v>
      </c>
      <c r="Q1400" s="124">
        <f t="shared" si="12"/>
        <v>19</v>
      </c>
      <c r="R1400" s="124">
        <f t="shared" si="12"/>
        <v>21</v>
      </c>
      <c r="S1400" s="124">
        <f t="shared" si="12"/>
        <v>27</v>
      </c>
      <c r="T1400" s="124">
        <f t="shared" si="12"/>
        <v>22</v>
      </c>
      <c r="U1400" s="124">
        <f t="shared" si="12"/>
        <v>18</v>
      </c>
      <c r="V1400" s="124">
        <f t="shared" si="12"/>
        <v>27</v>
      </c>
      <c r="W1400" s="124">
        <f t="shared" si="12"/>
        <v>16</v>
      </c>
      <c r="X1400" s="124">
        <f t="shared" si="12"/>
        <v>26</v>
      </c>
      <c r="Y1400" s="124">
        <f t="shared" si="12"/>
        <v>27</v>
      </c>
      <c r="Z1400" s="124">
        <f t="shared" si="12"/>
        <v>11</v>
      </c>
      <c r="AA1400" s="124">
        <f t="shared" si="12"/>
        <v>19</v>
      </c>
      <c r="AB1400" s="124">
        <f t="shared" si="12"/>
        <v>9</v>
      </c>
      <c r="AC1400" s="124">
        <f t="shared" si="12"/>
        <v>27</v>
      </c>
      <c r="AD1400" s="124">
        <f t="shared" si="12"/>
        <v>26</v>
      </c>
      <c r="AE1400" s="124">
        <f t="shared" si="12"/>
        <v>18</v>
      </c>
      <c r="AF1400" s="124">
        <f t="shared" si="12"/>
        <v>23</v>
      </c>
      <c r="AG1400" s="124">
        <f t="shared" si="12"/>
        <v>6</v>
      </c>
      <c r="AH1400" s="124">
        <f t="shared" si="12"/>
        <v>23</v>
      </c>
      <c r="AI1400" s="124">
        <f t="shared" si="12"/>
        <v>27</v>
      </c>
    </row>
    <row r="1401" spans="1:35" ht="14.25" hidden="1" customHeight="1" x14ac:dyDescent="0.35">
      <c r="A1401" s="182"/>
      <c r="B1401" s="182"/>
      <c r="C1401" s="182"/>
      <c r="D1401" s="182"/>
      <c r="E1401" s="62"/>
      <c r="F1401" s="62"/>
      <c r="G1401" s="62"/>
      <c r="H1401" s="62"/>
      <c r="I1401" s="64"/>
      <c r="J1401" s="178"/>
      <c r="K1401" s="64"/>
      <c r="L1401" s="361"/>
      <c r="M1401" s="362"/>
      <c r="N1401" s="350"/>
      <c r="O1401" s="123" t="s">
        <v>64</v>
      </c>
      <c r="P1401" s="124">
        <f t="shared" ref="P1401:AI1401" si="13">COUNTIF(P$138:P$164,"NO CUMPLE")</f>
        <v>16</v>
      </c>
      <c r="Q1401" s="124">
        <f t="shared" si="13"/>
        <v>8</v>
      </c>
      <c r="R1401" s="124">
        <f t="shared" si="13"/>
        <v>6</v>
      </c>
      <c r="S1401" s="124">
        <f t="shared" si="13"/>
        <v>0</v>
      </c>
      <c r="T1401" s="124">
        <f t="shared" si="13"/>
        <v>5</v>
      </c>
      <c r="U1401" s="124">
        <f t="shared" si="13"/>
        <v>9</v>
      </c>
      <c r="V1401" s="124">
        <f t="shared" si="13"/>
        <v>0</v>
      </c>
      <c r="W1401" s="124">
        <f t="shared" si="13"/>
        <v>11</v>
      </c>
      <c r="X1401" s="124">
        <f t="shared" si="13"/>
        <v>1</v>
      </c>
      <c r="Y1401" s="124">
        <f t="shared" si="13"/>
        <v>0</v>
      </c>
      <c r="Z1401" s="124">
        <f t="shared" si="13"/>
        <v>16</v>
      </c>
      <c r="AA1401" s="124">
        <f t="shared" si="13"/>
        <v>8</v>
      </c>
      <c r="AB1401" s="124">
        <f t="shared" si="13"/>
        <v>18</v>
      </c>
      <c r="AC1401" s="124">
        <f t="shared" si="13"/>
        <v>0</v>
      </c>
      <c r="AD1401" s="124">
        <f t="shared" si="13"/>
        <v>1</v>
      </c>
      <c r="AE1401" s="124">
        <f t="shared" si="13"/>
        <v>9</v>
      </c>
      <c r="AF1401" s="124">
        <f t="shared" si="13"/>
        <v>4</v>
      </c>
      <c r="AG1401" s="124">
        <f t="shared" si="13"/>
        <v>21</v>
      </c>
      <c r="AH1401" s="124">
        <f t="shared" si="13"/>
        <v>4</v>
      </c>
      <c r="AI1401" s="124">
        <f t="shared" si="13"/>
        <v>0</v>
      </c>
    </row>
    <row r="1402" spans="1:35" ht="14.25" hidden="1" customHeight="1" x14ac:dyDescent="0.35">
      <c r="A1402" s="182"/>
      <c r="B1402" s="182"/>
      <c r="C1402" s="182"/>
      <c r="D1402" s="182"/>
      <c r="E1402" s="62"/>
      <c r="F1402" s="62"/>
      <c r="G1402" s="62"/>
      <c r="H1402" s="62"/>
      <c r="I1402" s="64"/>
      <c r="J1402" s="178"/>
      <c r="K1402" s="64"/>
      <c r="L1402" s="361"/>
      <c r="M1402" s="362"/>
      <c r="N1402" s="365">
        <v>2017</v>
      </c>
      <c r="O1402" s="123" t="s">
        <v>63</v>
      </c>
      <c r="P1402" s="124">
        <f t="shared" ref="P1402:AI1402" si="14">COUNTIF(P$165:P$176,"CUMPLE")</f>
        <v>4</v>
      </c>
      <c r="Q1402" s="124">
        <f t="shared" si="14"/>
        <v>12</v>
      </c>
      <c r="R1402" s="124">
        <f t="shared" si="14"/>
        <v>12</v>
      </c>
      <c r="S1402" s="124">
        <f t="shared" si="14"/>
        <v>12</v>
      </c>
      <c r="T1402" s="124">
        <f t="shared" si="14"/>
        <v>12</v>
      </c>
      <c r="U1402" s="124">
        <f t="shared" si="14"/>
        <v>5</v>
      </c>
      <c r="V1402" s="124">
        <f t="shared" si="14"/>
        <v>9</v>
      </c>
      <c r="W1402" s="124">
        <f t="shared" si="14"/>
        <v>9</v>
      </c>
      <c r="X1402" s="124">
        <f t="shared" si="14"/>
        <v>12</v>
      </c>
      <c r="Y1402" s="124">
        <f t="shared" si="14"/>
        <v>12</v>
      </c>
      <c r="Z1402" s="124">
        <f t="shared" si="14"/>
        <v>4</v>
      </c>
      <c r="AA1402" s="124">
        <f t="shared" si="14"/>
        <v>12</v>
      </c>
      <c r="AB1402" s="124">
        <f t="shared" si="14"/>
        <v>8</v>
      </c>
      <c r="AC1402" s="124">
        <f t="shared" si="14"/>
        <v>12</v>
      </c>
      <c r="AD1402" s="124">
        <f t="shared" si="14"/>
        <v>12</v>
      </c>
      <c r="AE1402" s="124">
        <f t="shared" si="14"/>
        <v>5</v>
      </c>
      <c r="AF1402" s="124">
        <f t="shared" si="14"/>
        <v>6</v>
      </c>
      <c r="AG1402" s="124">
        <f t="shared" si="14"/>
        <v>2</v>
      </c>
      <c r="AH1402" s="124">
        <f t="shared" si="14"/>
        <v>12</v>
      </c>
      <c r="AI1402" s="124">
        <f t="shared" si="14"/>
        <v>12</v>
      </c>
    </row>
    <row r="1403" spans="1:35" ht="14.25" hidden="1" customHeight="1" x14ac:dyDescent="0.35">
      <c r="A1403" s="182"/>
      <c r="B1403" s="182"/>
      <c r="C1403" s="182"/>
      <c r="D1403" s="182"/>
      <c r="E1403" s="62"/>
      <c r="F1403" s="62"/>
      <c r="G1403" s="62"/>
      <c r="H1403" s="62"/>
      <c r="I1403" s="64"/>
      <c r="J1403" s="178"/>
      <c r="K1403" s="64"/>
      <c r="L1403" s="361"/>
      <c r="M1403" s="362"/>
      <c r="N1403" s="350"/>
      <c r="O1403" s="123" t="s">
        <v>64</v>
      </c>
      <c r="P1403" s="124">
        <f t="shared" ref="P1403:AI1403" si="15">COUNTIF(P$165:P$176,"NO CUMPLE")</f>
        <v>8</v>
      </c>
      <c r="Q1403" s="124">
        <f t="shared" si="15"/>
        <v>0</v>
      </c>
      <c r="R1403" s="124">
        <f t="shared" si="15"/>
        <v>0</v>
      </c>
      <c r="S1403" s="124">
        <f t="shared" si="15"/>
        <v>0</v>
      </c>
      <c r="T1403" s="124">
        <f t="shared" si="15"/>
        <v>0</v>
      </c>
      <c r="U1403" s="124">
        <f t="shared" si="15"/>
        <v>7</v>
      </c>
      <c r="V1403" s="124">
        <f t="shared" si="15"/>
        <v>3</v>
      </c>
      <c r="W1403" s="124">
        <f t="shared" si="15"/>
        <v>3</v>
      </c>
      <c r="X1403" s="124">
        <f t="shared" si="15"/>
        <v>0</v>
      </c>
      <c r="Y1403" s="124">
        <f t="shared" si="15"/>
        <v>0</v>
      </c>
      <c r="Z1403" s="124">
        <f t="shared" si="15"/>
        <v>8</v>
      </c>
      <c r="AA1403" s="124">
        <f t="shared" si="15"/>
        <v>0</v>
      </c>
      <c r="AB1403" s="124">
        <f t="shared" si="15"/>
        <v>4</v>
      </c>
      <c r="AC1403" s="124">
        <f t="shared" si="15"/>
        <v>0</v>
      </c>
      <c r="AD1403" s="124">
        <f t="shared" si="15"/>
        <v>0</v>
      </c>
      <c r="AE1403" s="124">
        <f t="shared" si="15"/>
        <v>7</v>
      </c>
      <c r="AF1403" s="124">
        <f t="shared" si="15"/>
        <v>6</v>
      </c>
      <c r="AG1403" s="124">
        <f t="shared" si="15"/>
        <v>10</v>
      </c>
      <c r="AH1403" s="124">
        <f t="shared" si="15"/>
        <v>0</v>
      </c>
      <c r="AI1403" s="124">
        <f t="shared" si="15"/>
        <v>0</v>
      </c>
    </row>
    <row r="1404" spans="1:35" ht="14.25" hidden="1" customHeight="1" x14ac:dyDescent="0.35">
      <c r="A1404" s="182"/>
      <c r="B1404" s="182"/>
      <c r="C1404" s="182"/>
      <c r="D1404" s="182"/>
      <c r="E1404" s="62"/>
      <c r="F1404" s="62"/>
      <c r="G1404" s="62"/>
      <c r="H1404" s="62"/>
      <c r="I1404" s="64"/>
      <c r="J1404" s="178"/>
      <c r="K1404" s="64"/>
      <c r="L1404" s="361"/>
      <c r="M1404" s="362"/>
      <c r="N1404" s="365">
        <v>2018</v>
      </c>
      <c r="O1404" s="123" t="s">
        <v>63</v>
      </c>
      <c r="P1404" s="124">
        <f t="shared" ref="P1404:AI1404" si="16">COUNTIF(P$177:P$188,"CUMPLE")</f>
        <v>7</v>
      </c>
      <c r="Q1404" s="124">
        <f t="shared" si="16"/>
        <v>10</v>
      </c>
      <c r="R1404" s="124">
        <f t="shared" si="16"/>
        <v>12</v>
      </c>
      <c r="S1404" s="124">
        <f t="shared" si="16"/>
        <v>5</v>
      </c>
      <c r="T1404" s="124">
        <f t="shared" si="16"/>
        <v>11</v>
      </c>
      <c r="U1404" s="124">
        <f t="shared" si="16"/>
        <v>12</v>
      </c>
      <c r="V1404" s="124">
        <f t="shared" si="16"/>
        <v>11</v>
      </c>
      <c r="W1404" s="124">
        <f t="shared" si="16"/>
        <v>8</v>
      </c>
      <c r="X1404" s="124">
        <f t="shared" si="16"/>
        <v>12</v>
      </c>
      <c r="Y1404" s="124">
        <f t="shared" si="16"/>
        <v>11</v>
      </c>
      <c r="Z1404" s="124">
        <f t="shared" si="16"/>
        <v>7</v>
      </c>
      <c r="AA1404" s="124">
        <f t="shared" si="16"/>
        <v>10</v>
      </c>
      <c r="AB1404" s="124">
        <f t="shared" si="16"/>
        <v>4</v>
      </c>
      <c r="AC1404" s="124">
        <f t="shared" si="16"/>
        <v>5</v>
      </c>
      <c r="AD1404" s="124">
        <f t="shared" si="16"/>
        <v>12</v>
      </c>
      <c r="AE1404" s="124">
        <f t="shared" si="16"/>
        <v>12</v>
      </c>
      <c r="AF1404" s="124">
        <f t="shared" si="16"/>
        <v>9</v>
      </c>
      <c r="AG1404" s="124">
        <f t="shared" si="16"/>
        <v>6</v>
      </c>
      <c r="AH1404" s="124">
        <f t="shared" si="16"/>
        <v>12</v>
      </c>
      <c r="AI1404" s="124">
        <f t="shared" si="16"/>
        <v>11</v>
      </c>
    </row>
    <row r="1405" spans="1:35" ht="14.25" hidden="1" customHeight="1" x14ac:dyDescent="0.35">
      <c r="A1405" s="182"/>
      <c r="B1405" s="182"/>
      <c r="C1405" s="182"/>
      <c r="D1405" s="182"/>
      <c r="E1405" s="62"/>
      <c r="F1405" s="62"/>
      <c r="G1405" s="62"/>
      <c r="H1405" s="62"/>
      <c r="I1405" s="64"/>
      <c r="J1405" s="178"/>
      <c r="K1405" s="64"/>
      <c r="L1405" s="361"/>
      <c r="M1405" s="362"/>
      <c r="N1405" s="350"/>
      <c r="O1405" s="123" t="s">
        <v>64</v>
      </c>
      <c r="P1405" s="124">
        <f t="shared" ref="P1405:AI1405" si="17">COUNTIF(P$177:P$188,"NO CUMPLE")</f>
        <v>5</v>
      </c>
      <c r="Q1405" s="124">
        <f t="shared" si="17"/>
        <v>2</v>
      </c>
      <c r="R1405" s="124">
        <f t="shared" si="17"/>
        <v>0</v>
      </c>
      <c r="S1405" s="124">
        <f t="shared" si="17"/>
        <v>7</v>
      </c>
      <c r="T1405" s="124">
        <f t="shared" si="17"/>
        <v>1</v>
      </c>
      <c r="U1405" s="124">
        <f t="shared" si="17"/>
        <v>0</v>
      </c>
      <c r="V1405" s="124">
        <f t="shared" si="17"/>
        <v>1</v>
      </c>
      <c r="W1405" s="124">
        <f t="shared" si="17"/>
        <v>4</v>
      </c>
      <c r="X1405" s="124">
        <f t="shared" si="17"/>
        <v>0</v>
      </c>
      <c r="Y1405" s="124">
        <f t="shared" si="17"/>
        <v>1</v>
      </c>
      <c r="Z1405" s="124">
        <f t="shared" si="17"/>
        <v>5</v>
      </c>
      <c r="AA1405" s="124">
        <f t="shared" si="17"/>
        <v>2</v>
      </c>
      <c r="AB1405" s="124">
        <f t="shared" si="17"/>
        <v>8</v>
      </c>
      <c r="AC1405" s="124">
        <f t="shared" si="17"/>
        <v>7</v>
      </c>
      <c r="AD1405" s="124">
        <f t="shared" si="17"/>
        <v>0</v>
      </c>
      <c r="AE1405" s="124">
        <f t="shared" si="17"/>
        <v>0</v>
      </c>
      <c r="AF1405" s="124">
        <f t="shared" si="17"/>
        <v>3</v>
      </c>
      <c r="AG1405" s="124">
        <f t="shared" si="17"/>
        <v>6</v>
      </c>
      <c r="AH1405" s="124">
        <f t="shared" si="17"/>
        <v>0</v>
      </c>
      <c r="AI1405" s="124">
        <f t="shared" si="17"/>
        <v>1</v>
      </c>
    </row>
    <row r="1406" spans="1:35" ht="14.25" hidden="1" customHeight="1" x14ac:dyDescent="0.35">
      <c r="A1406" s="182"/>
      <c r="B1406" s="182"/>
      <c r="C1406" s="182"/>
      <c r="D1406" s="182"/>
      <c r="E1406" s="62"/>
      <c r="F1406" s="62"/>
      <c r="G1406" s="62"/>
      <c r="H1406" s="62"/>
      <c r="I1406" s="64"/>
      <c r="J1406" s="178"/>
      <c r="K1406" s="64"/>
      <c r="L1406" s="361"/>
      <c r="M1406" s="362"/>
      <c r="N1406" s="365">
        <v>2019</v>
      </c>
      <c r="O1406" s="123" t="s">
        <v>63</v>
      </c>
      <c r="P1406" s="124">
        <f t="shared" ref="P1406:AI1406" si="18">COUNTIF(P$189:P$212,"CUMPLE")</f>
        <v>17</v>
      </c>
      <c r="Q1406" s="124">
        <f t="shared" si="18"/>
        <v>17</v>
      </c>
      <c r="R1406" s="124">
        <f t="shared" si="18"/>
        <v>19</v>
      </c>
      <c r="S1406" s="124">
        <f t="shared" si="18"/>
        <v>17</v>
      </c>
      <c r="T1406" s="124">
        <f t="shared" si="18"/>
        <v>19</v>
      </c>
      <c r="U1406" s="124">
        <f t="shared" si="18"/>
        <v>15</v>
      </c>
      <c r="V1406" s="124">
        <f t="shared" si="18"/>
        <v>24</v>
      </c>
      <c r="W1406" s="124">
        <f t="shared" si="18"/>
        <v>13</v>
      </c>
      <c r="X1406" s="124">
        <f t="shared" si="18"/>
        <v>24</v>
      </c>
      <c r="Y1406" s="124">
        <f t="shared" si="18"/>
        <v>22</v>
      </c>
      <c r="Z1406" s="124">
        <f t="shared" si="18"/>
        <v>17</v>
      </c>
      <c r="AA1406" s="124">
        <f t="shared" si="18"/>
        <v>17</v>
      </c>
      <c r="AB1406" s="124">
        <f t="shared" si="18"/>
        <v>2</v>
      </c>
      <c r="AC1406" s="124">
        <f t="shared" si="18"/>
        <v>17</v>
      </c>
      <c r="AD1406" s="124">
        <f t="shared" si="18"/>
        <v>22</v>
      </c>
      <c r="AE1406" s="124">
        <f t="shared" si="18"/>
        <v>15</v>
      </c>
      <c r="AF1406" s="124">
        <f t="shared" si="18"/>
        <v>22</v>
      </c>
      <c r="AG1406" s="124">
        <f t="shared" si="18"/>
        <v>5</v>
      </c>
      <c r="AH1406" s="124">
        <f t="shared" si="18"/>
        <v>24</v>
      </c>
      <c r="AI1406" s="124">
        <f t="shared" si="18"/>
        <v>22</v>
      </c>
    </row>
    <row r="1407" spans="1:35" ht="14.25" hidden="1" customHeight="1" x14ac:dyDescent="0.35">
      <c r="A1407" s="182"/>
      <c r="B1407" s="182"/>
      <c r="C1407" s="182"/>
      <c r="D1407" s="182"/>
      <c r="E1407" s="62"/>
      <c r="F1407" s="62"/>
      <c r="G1407" s="62"/>
      <c r="H1407" s="62"/>
      <c r="I1407" s="64"/>
      <c r="J1407" s="178"/>
      <c r="K1407" s="64"/>
      <c r="L1407" s="361"/>
      <c r="M1407" s="362"/>
      <c r="N1407" s="350"/>
      <c r="O1407" s="123" t="s">
        <v>64</v>
      </c>
      <c r="P1407" s="124">
        <f t="shared" ref="P1407:AI1407" si="19">COUNTIF(P$189:P$212,"NO CUMPLE")</f>
        <v>7</v>
      </c>
      <c r="Q1407" s="124">
        <f t="shared" si="19"/>
        <v>7</v>
      </c>
      <c r="R1407" s="124">
        <f t="shared" si="19"/>
        <v>5</v>
      </c>
      <c r="S1407" s="124">
        <f t="shared" si="19"/>
        <v>7</v>
      </c>
      <c r="T1407" s="124">
        <f t="shared" si="19"/>
        <v>5</v>
      </c>
      <c r="U1407" s="124">
        <f t="shared" si="19"/>
        <v>9</v>
      </c>
      <c r="V1407" s="124">
        <f t="shared" si="19"/>
        <v>0</v>
      </c>
      <c r="W1407" s="124">
        <f t="shared" si="19"/>
        <v>11</v>
      </c>
      <c r="X1407" s="124">
        <f t="shared" si="19"/>
        <v>0</v>
      </c>
      <c r="Y1407" s="124">
        <f t="shared" si="19"/>
        <v>2</v>
      </c>
      <c r="Z1407" s="124">
        <f t="shared" si="19"/>
        <v>7</v>
      </c>
      <c r="AA1407" s="124">
        <f t="shared" si="19"/>
        <v>7</v>
      </c>
      <c r="AB1407" s="124">
        <f t="shared" si="19"/>
        <v>22</v>
      </c>
      <c r="AC1407" s="124">
        <f t="shared" si="19"/>
        <v>7</v>
      </c>
      <c r="AD1407" s="124">
        <f t="shared" si="19"/>
        <v>2</v>
      </c>
      <c r="AE1407" s="124">
        <f t="shared" si="19"/>
        <v>9</v>
      </c>
      <c r="AF1407" s="124">
        <f t="shared" si="19"/>
        <v>2</v>
      </c>
      <c r="AG1407" s="124">
        <f t="shared" si="19"/>
        <v>19</v>
      </c>
      <c r="AH1407" s="124">
        <f t="shared" si="19"/>
        <v>0</v>
      </c>
      <c r="AI1407" s="124">
        <f t="shared" si="19"/>
        <v>2</v>
      </c>
    </row>
    <row r="1408" spans="1:35" ht="14.25" hidden="1" customHeight="1" x14ac:dyDescent="0.35">
      <c r="A1408" s="182"/>
      <c r="B1408" s="182"/>
      <c r="C1408" s="182"/>
      <c r="D1408" s="182"/>
      <c r="E1408" s="62"/>
      <c r="F1408" s="62"/>
      <c r="G1408" s="62"/>
      <c r="H1408" s="62"/>
      <c r="I1408" s="64"/>
      <c r="J1408" s="178"/>
      <c r="K1408" s="64"/>
      <c r="L1408" s="361"/>
      <c r="M1408" s="362"/>
      <c r="N1408" s="365">
        <v>2020</v>
      </c>
      <c r="O1408" s="123" t="s">
        <v>63</v>
      </c>
      <c r="P1408" s="124">
        <f t="shared" ref="P1408:AI1408" si="20">COUNTIF(P$213:P$224,"CUMPLE")</f>
        <v>9</v>
      </c>
      <c r="Q1408" s="124">
        <f t="shared" si="20"/>
        <v>11</v>
      </c>
      <c r="R1408" s="124">
        <f t="shared" si="20"/>
        <v>11</v>
      </c>
      <c r="S1408" s="124">
        <f t="shared" si="20"/>
        <v>6</v>
      </c>
      <c r="T1408" s="124">
        <f t="shared" si="20"/>
        <v>10</v>
      </c>
      <c r="U1408" s="124">
        <f t="shared" si="20"/>
        <v>3</v>
      </c>
      <c r="V1408" s="124">
        <f t="shared" si="20"/>
        <v>10</v>
      </c>
      <c r="W1408" s="124">
        <f t="shared" si="20"/>
        <v>9</v>
      </c>
      <c r="X1408" s="124">
        <f t="shared" si="20"/>
        <v>12</v>
      </c>
      <c r="Y1408" s="124">
        <f t="shared" si="20"/>
        <v>11</v>
      </c>
      <c r="Z1408" s="124">
        <f t="shared" si="20"/>
        <v>9</v>
      </c>
      <c r="AA1408" s="124">
        <f t="shared" si="20"/>
        <v>11</v>
      </c>
      <c r="AB1408" s="124">
        <f t="shared" si="20"/>
        <v>2</v>
      </c>
      <c r="AC1408" s="124">
        <f t="shared" si="20"/>
        <v>6</v>
      </c>
      <c r="AD1408" s="124">
        <f t="shared" si="20"/>
        <v>12</v>
      </c>
      <c r="AE1408" s="124">
        <f t="shared" si="20"/>
        <v>3</v>
      </c>
      <c r="AF1408" s="124">
        <f t="shared" si="20"/>
        <v>9</v>
      </c>
      <c r="AG1408" s="124">
        <f t="shared" si="20"/>
        <v>7</v>
      </c>
      <c r="AH1408" s="124">
        <f t="shared" si="20"/>
        <v>10</v>
      </c>
      <c r="AI1408" s="124">
        <f t="shared" si="20"/>
        <v>11</v>
      </c>
    </row>
    <row r="1409" spans="1:35" ht="14.25" hidden="1" customHeight="1" x14ac:dyDescent="0.35">
      <c r="A1409" s="182"/>
      <c r="B1409" s="182"/>
      <c r="C1409" s="182"/>
      <c r="D1409" s="182"/>
      <c r="J1409" s="178"/>
      <c r="K1409" s="64"/>
      <c r="L1409" s="363"/>
      <c r="M1409" s="364"/>
      <c r="N1409" s="350"/>
      <c r="O1409" s="123" t="s">
        <v>64</v>
      </c>
      <c r="P1409" s="124">
        <f t="shared" ref="P1409:AI1409" si="21">COUNTIF(P$213:P$224,"NO CUMPLE")</f>
        <v>3</v>
      </c>
      <c r="Q1409" s="124">
        <f t="shared" si="21"/>
        <v>1</v>
      </c>
      <c r="R1409" s="124">
        <f t="shared" si="21"/>
        <v>1</v>
      </c>
      <c r="S1409" s="124">
        <f t="shared" si="21"/>
        <v>6</v>
      </c>
      <c r="T1409" s="124">
        <f t="shared" si="21"/>
        <v>2</v>
      </c>
      <c r="U1409" s="124">
        <f t="shared" si="21"/>
        <v>9</v>
      </c>
      <c r="V1409" s="124">
        <f t="shared" si="21"/>
        <v>2</v>
      </c>
      <c r="W1409" s="124">
        <f t="shared" si="21"/>
        <v>3</v>
      </c>
      <c r="X1409" s="124">
        <f t="shared" si="21"/>
        <v>0</v>
      </c>
      <c r="Y1409" s="124">
        <f t="shared" si="21"/>
        <v>1</v>
      </c>
      <c r="Z1409" s="124">
        <f t="shared" si="21"/>
        <v>3</v>
      </c>
      <c r="AA1409" s="124">
        <f t="shared" si="21"/>
        <v>1</v>
      </c>
      <c r="AB1409" s="124">
        <f t="shared" si="21"/>
        <v>10</v>
      </c>
      <c r="AC1409" s="124">
        <f t="shared" si="21"/>
        <v>6</v>
      </c>
      <c r="AD1409" s="124">
        <f t="shared" si="21"/>
        <v>0</v>
      </c>
      <c r="AE1409" s="124">
        <f t="shared" si="21"/>
        <v>9</v>
      </c>
      <c r="AF1409" s="124">
        <f t="shared" si="21"/>
        <v>3</v>
      </c>
      <c r="AG1409" s="124">
        <f t="shared" si="21"/>
        <v>5</v>
      </c>
      <c r="AH1409" s="124">
        <f t="shared" si="21"/>
        <v>2</v>
      </c>
      <c r="AI1409" s="124">
        <f t="shared" si="21"/>
        <v>1</v>
      </c>
    </row>
    <row r="1410" spans="1:35" ht="14.25" hidden="1" customHeight="1" x14ac:dyDescent="0.35">
      <c r="A1410" s="182"/>
      <c r="B1410" s="182"/>
      <c r="C1410" s="182"/>
      <c r="D1410" s="182"/>
      <c r="J1410" s="178"/>
      <c r="K1410" s="64"/>
      <c r="L1410" s="359" t="s">
        <v>65</v>
      </c>
      <c r="M1410" s="360"/>
      <c r="N1410" s="365">
        <v>2009</v>
      </c>
      <c r="O1410" s="123" t="s">
        <v>63</v>
      </c>
      <c r="P1410" s="124">
        <f t="shared" ref="P1410:AI1410" si="22">COUNTIF(P$225:P$236,"CUMPLE")</f>
        <v>11</v>
      </c>
      <c r="Q1410" s="124">
        <f t="shared" si="22"/>
        <v>9</v>
      </c>
      <c r="R1410" s="124">
        <f t="shared" si="22"/>
        <v>5</v>
      </c>
      <c r="S1410" s="124">
        <f t="shared" si="22"/>
        <v>6</v>
      </c>
      <c r="T1410" s="124">
        <f t="shared" si="22"/>
        <v>5</v>
      </c>
      <c r="U1410" s="124">
        <f t="shared" si="22"/>
        <v>4</v>
      </c>
      <c r="V1410" s="124">
        <f t="shared" si="22"/>
        <v>11</v>
      </c>
      <c r="W1410" s="124">
        <f t="shared" si="22"/>
        <v>5</v>
      </c>
      <c r="X1410" s="124">
        <f t="shared" si="22"/>
        <v>10</v>
      </c>
      <c r="Y1410" s="124">
        <f t="shared" si="22"/>
        <v>9</v>
      </c>
      <c r="Z1410" s="124">
        <f t="shared" si="22"/>
        <v>2</v>
      </c>
      <c r="AA1410" s="124">
        <f t="shared" si="22"/>
        <v>3</v>
      </c>
      <c r="AB1410" s="124">
        <f t="shared" si="22"/>
        <v>0</v>
      </c>
      <c r="AC1410" s="124">
        <f t="shared" si="22"/>
        <v>1</v>
      </c>
      <c r="AD1410" s="124">
        <f t="shared" si="22"/>
        <v>0</v>
      </c>
      <c r="AE1410" s="124">
        <f t="shared" si="22"/>
        <v>4</v>
      </c>
      <c r="AF1410" s="124">
        <f t="shared" si="22"/>
        <v>10</v>
      </c>
      <c r="AG1410" s="124">
        <f t="shared" si="22"/>
        <v>3</v>
      </c>
      <c r="AH1410" s="124">
        <f t="shared" si="22"/>
        <v>7</v>
      </c>
      <c r="AI1410" s="124">
        <f t="shared" si="22"/>
        <v>5</v>
      </c>
    </row>
    <row r="1411" spans="1:35" ht="14.25" hidden="1" customHeight="1" x14ac:dyDescent="0.35">
      <c r="A1411" s="182"/>
      <c r="B1411" s="182"/>
      <c r="C1411" s="182"/>
      <c r="D1411" s="182"/>
      <c r="J1411" s="178"/>
      <c r="K1411" s="64"/>
      <c r="L1411" s="361"/>
      <c r="M1411" s="362"/>
      <c r="N1411" s="350"/>
      <c r="O1411" s="123" t="s">
        <v>64</v>
      </c>
      <c r="P1411" s="124">
        <f t="shared" ref="P1411:AI1411" si="23">COUNTIF(P$225:P$236,"NO CUMPLE")</f>
        <v>1</v>
      </c>
      <c r="Q1411" s="124">
        <f t="shared" si="23"/>
        <v>3</v>
      </c>
      <c r="R1411" s="124">
        <f t="shared" si="23"/>
        <v>7</v>
      </c>
      <c r="S1411" s="124">
        <f t="shared" si="23"/>
        <v>6</v>
      </c>
      <c r="T1411" s="124">
        <f t="shared" si="23"/>
        <v>7</v>
      </c>
      <c r="U1411" s="124">
        <f t="shared" si="23"/>
        <v>8</v>
      </c>
      <c r="V1411" s="124">
        <f t="shared" si="23"/>
        <v>1</v>
      </c>
      <c r="W1411" s="124">
        <f t="shared" si="23"/>
        <v>7</v>
      </c>
      <c r="X1411" s="124">
        <f t="shared" si="23"/>
        <v>2</v>
      </c>
      <c r="Y1411" s="124">
        <f t="shared" si="23"/>
        <v>3</v>
      </c>
      <c r="Z1411" s="124">
        <f t="shared" si="23"/>
        <v>10</v>
      </c>
      <c r="AA1411" s="124">
        <f t="shared" si="23"/>
        <v>9</v>
      </c>
      <c r="AB1411" s="124">
        <f t="shared" si="23"/>
        <v>12</v>
      </c>
      <c r="AC1411" s="124">
        <f t="shared" si="23"/>
        <v>11</v>
      </c>
      <c r="AD1411" s="124">
        <f t="shared" si="23"/>
        <v>12</v>
      </c>
      <c r="AE1411" s="124">
        <f t="shared" si="23"/>
        <v>8</v>
      </c>
      <c r="AF1411" s="124">
        <f t="shared" si="23"/>
        <v>2</v>
      </c>
      <c r="AG1411" s="124">
        <f t="shared" si="23"/>
        <v>9</v>
      </c>
      <c r="AH1411" s="124">
        <f t="shared" si="23"/>
        <v>5</v>
      </c>
      <c r="AI1411" s="124">
        <f t="shared" si="23"/>
        <v>7</v>
      </c>
    </row>
    <row r="1412" spans="1:35" ht="14.25" hidden="1" customHeight="1" x14ac:dyDescent="0.35">
      <c r="A1412" s="182"/>
      <c r="B1412" s="182"/>
      <c r="C1412" s="182"/>
      <c r="D1412" s="182"/>
      <c r="J1412" s="178"/>
      <c r="K1412" s="64"/>
      <c r="L1412" s="361"/>
      <c r="M1412" s="362"/>
      <c r="N1412" s="365">
        <v>2010</v>
      </c>
      <c r="O1412" s="123" t="s">
        <v>63</v>
      </c>
      <c r="P1412" s="124">
        <f t="shared" ref="P1412:AI1412" si="24">COUNTIF(P$237:P$270,"CUMPLE")</f>
        <v>28</v>
      </c>
      <c r="Q1412" s="124">
        <f t="shared" si="24"/>
        <v>33</v>
      </c>
      <c r="R1412" s="124">
        <f t="shared" si="24"/>
        <v>28</v>
      </c>
      <c r="S1412" s="124">
        <f t="shared" si="24"/>
        <v>26</v>
      </c>
      <c r="T1412" s="124">
        <f t="shared" si="24"/>
        <v>19</v>
      </c>
      <c r="U1412" s="124">
        <f t="shared" si="24"/>
        <v>12</v>
      </c>
      <c r="V1412" s="124">
        <f t="shared" si="24"/>
        <v>32</v>
      </c>
      <c r="W1412" s="124">
        <f t="shared" si="24"/>
        <v>31</v>
      </c>
      <c r="X1412" s="124">
        <f t="shared" si="24"/>
        <v>32</v>
      </c>
      <c r="Y1412" s="124">
        <f t="shared" si="24"/>
        <v>30</v>
      </c>
      <c r="Z1412" s="124">
        <f t="shared" si="24"/>
        <v>21</v>
      </c>
      <c r="AA1412" s="124">
        <f t="shared" si="24"/>
        <v>28</v>
      </c>
      <c r="AB1412" s="124">
        <f t="shared" si="24"/>
        <v>9</v>
      </c>
      <c r="AC1412" s="124">
        <f t="shared" si="24"/>
        <v>19</v>
      </c>
      <c r="AD1412" s="124">
        <f t="shared" si="24"/>
        <v>10</v>
      </c>
      <c r="AE1412" s="124">
        <f t="shared" si="24"/>
        <v>12</v>
      </c>
      <c r="AF1412" s="124">
        <f t="shared" si="24"/>
        <v>31</v>
      </c>
      <c r="AG1412" s="124">
        <f t="shared" si="24"/>
        <v>18</v>
      </c>
      <c r="AH1412" s="124">
        <f t="shared" si="24"/>
        <v>28</v>
      </c>
      <c r="AI1412" s="124">
        <f t="shared" si="24"/>
        <v>18</v>
      </c>
    </row>
    <row r="1413" spans="1:35" ht="14.25" hidden="1" customHeight="1" x14ac:dyDescent="0.35">
      <c r="A1413" s="182"/>
      <c r="B1413" s="182"/>
      <c r="C1413" s="182"/>
      <c r="D1413" s="182"/>
      <c r="J1413" s="178"/>
      <c r="K1413" s="64"/>
      <c r="L1413" s="361"/>
      <c r="M1413" s="362"/>
      <c r="N1413" s="350"/>
      <c r="O1413" s="123" t="s">
        <v>64</v>
      </c>
      <c r="P1413" s="124">
        <f t="shared" ref="P1413:AI1413" si="25">COUNTIF(P$237:P$270,"NO CUMPLE")</f>
        <v>6</v>
      </c>
      <c r="Q1413" s="124">
        <f t="shared" si="25"/>
        <v>1</v>
      </c>
      <c r="R1413" s="124">
        <f t="shared" si="25"/>
        <v>6</v>
      </c>
      <c r="S1413" s="124">
        <f t="shared" si="25"/>
        <v>8</v>
      </c>
      <c r="T1413" s="124">
        <f t="shared" si="25"/>
        <v>15</v>
      </c>
      <c r="U1413" s="124">
        <f t="shared" si="25"/>
        <v>22</v>
      </c>
      <c r="V1413" s="124">
        <f t="shared" si="25"/>
        <v>2</v>
      </c>
      <c r="W1413" s="124">
        <f t="shared" si="25"/>
        <v>3</v>
      </c>
      <c r="X1413" s="124">
        <f t="shared" si="25"/>
        <v>2</v>
      </c>
      <c r="Y1413" s="124">
        <f t="shared" si="25"/>
        <v>4</v>
      </c>
      <c r="Z1413" s="124">
        <f t="shared" si="25"/>
        <v>13</v>
      </c>
      <c r="AA1413" s="124">
        <f t="shared" si="25"/>
        <v>6</v>
      </c>
      <c r="AB1413" s="124">
        <f t="shared" si="25"/>
        <v>25</v>
      </c>
      <c r="AC1413" s="124">
        <f t="shared" si="25"/>
        <v>15</v>
      </c>
      <c r="AD1413" s="124">
        <f t="shared" si="25"/>
        <v>24</v>
      </c>
      <c r="AE1413" s="124">
        <f t="shared" si="25"/>
        <v>22</v>
      </c>
      <c r="AF1413" s="124">
        <f t="shared" si="25"/>
        <v>3</v>
      </c>
      <c r="AG1413" s="124">
        <f t="shared" si="25"/>
        <v>16</v>
      </c>
      <c r="AH1413" s="124">
        <f t="shared" si="25"/>
        <v>6</v>
      </c>
      <c r="AI1413" s="124">
        <f t="shared" si="25"/>
        <v>16</v>
      </c>
    </row>
    <row r="1414" spans="1:35" ht="14.25" hidden="1" customHeight="1" x14ac:dyDescent="0.35">
      <c r="A1414" s="182"/>
      <c r="B1414" s="182"/>
      <c r="C1414" s="182"/>
      <c r="D1414" s="182"/>
      <c r="J1414" s="178"/>
      <c r="K1414" s="64"/>
      <c r="L1414" s="361"/>
      <c r="M1414" s="362"/>
      <c r="N1414" s="365">
        <v>2011</v>
      </c>
      <c r="O1414" s="123" t="s">
        <v>63</v>
      </c>
      <c r="P1414" s="124">
        <f t="shared" ref="P1414:AI1414" si="26">COUNTIF(P$271:P$306,"CUMPLE")</f>
        <v>36</v>
      </c>
      <c r="Q1414" s="124">
        <f t="shared" si="26"/>
        <v>34</v>
      </c>
      <c r="R1414" s="124">
        <f t="shared" si="26"/>
        <v>28</v>
      </c>
      <c r="S1414" s="124">
        <f t="shared" si="26"/>
        <v>32</v>
      </c>
      <c r="T1414" s="124">
        <f t="shared" si="26"/>
        <v>26</v>
      </c>
      <c r="U1414" s="124">
        <f t="shared" si="26"/>
        <v>14</v>
      </c>
      <c r="V1414" s="124">
        <f t="shared" si="26"/>
        <v>35</v>
      </c>
      <c r="W1414" s="124">
        <f t="shared" si="26"/>
        <v>34</v>
      </c>
      <c r="X1414" s="124">
        <f t="shared" si="26"/>
        <v>28</v>
      </c>
      <c r="Y1414" s="124">
        <f t="shared" si="26"/>
        <v>35</v>
      </c>
      <c r="Z1414" s="124">
        <f t="shared" si="26"/>
        <v>31</v>
      </c>
      <c r="AA1414" s="124">
        <f t="shared" si="26"/>
        <v>25</v>
      </c>
      <c r="AB1414" s="124">
        <f t="shared" si="26"/>
        <v>2</v>
      </c>
      <c r="AC1414" s="124">
        <f t="shared" si="26"/>
        <v>30</v>
      </c>
      <c r="AD1414" s="124">
        <f t="shared" si="26"/>
        <v>17</v>
      </c>
      <c r="AE1414" s="124">
        <f t="shared" si="26"/>
        <v>14</v>
      </c>
      <c r="AF1414" s="124">
        <f t="shared" si="26"/>
        <v>31</v>
      </c>
      <c r="AG1414" s="124">
        <f t="shared" si="26"/>
        <v>21</v>
      </c>
      <c r="AH1414" s="124">
        <f t="shared" si="26"/>
        <v>25</v>
      </c>
      <c r="AI1414" s="124">
        <f t="shared" si="26"/>
        <v>31</v>
      </c>
    </row>
    <row r="1415" spans="1:35" ht="14.25" hidden="1" customHeight="1" x14ac:dyDescent="0.35">
      <c r="A1415" s="182"/>
      <c r="B1415" s="182"/>
      <c r="C1415" s="182"/>
      <c r="D1415" s="182"/>
      <c r="J1415" s="178"/>
      <c r="K1415" s="64"/>
      <c r="L1415" s="361"/>
      <c r="M1415" s="362"/>
      <c r="N1415" s="350"/>
      <c r="O1415" s="123" t="s">
        <v>64</v>
      </c>
      <c r="P1415" s="124">
        <f t="shared" ref="P1415:AI1415" si="27">COUNTIF(P$271:P$306,"NO CUMPLE")</f>
        <v>0</v>
      </c>
      <c r="Q1415" s="124">
        <f t="shared" si="27"/>
        <v>2</v>
      </c>
      <c r="R1415" s="124">
        <f t="shared" si="27"/>
        <v>8</v>
      </c>
      <c r="S1415" s="124">
        <f t="shared" si="27"/>
        <v>4</v>
      </c>
      <c r="T1415" s="124">
        <f t="shared" si="27"/>
        <v>10</v>
      </c>
      <c r="U1415" s="124">
        <f t="shared" si="27"/>
        <v>22</v>
      </c>
      <c r="V1415" s="124">
        <f t="shared" si="27"/>
        <v>1</v>
      </c>
      <c r="W1415" s="124">
        <f t="shared" si="27"/>
        <v>2</v>
      </c>
      <c r="X1415" s="124">
        <f t="shared" si="27"/>
        <v>8</v>
      </c>
      <c r="Y1415" s="124">
        <f t="shared" si="27"/>
        <v>1</v>
      </c>
      <c r="Z1415" s="124">
        <f t="shared" si="27"/>
        <v>5</v>
      </c>
      <c r="AA1415" s="124">
        <f t="shared" si="27"/>
        <v>11</v>
      </c>
      <c r="AB1415" s="124">
        <f t="shared" si="27"/>
        <v>34</v>
      </c>
      <c r="AC1415" s="124">
        <f t="shared" si="27"/>
        <v>6</v>
      </c>
      <c r="AD1415" s="124">
        <f t="shared" si="27"/>
        <v>19</v>
      </c>
      <c r="AE1415" s="124">
        <f t="shared" si="27"/>
        <v>22</v>
      </c>
      <c r="AF1415" s="124">
        <f t="shared" si="27"/>
        <v>5</v>
      </c>
      <c r="AG1415" s="124">
        <f t="shared" si="27"/>
        <v>15</v>
      </c>
      <c r="AH1415" s="124">
        <f t="shared" si="27"/>
        <v>11</v>
      </c>
      <c r="AI1415" s="124">
        <f t="shared" si="27"/>
        <v>5</v>
      </c>
    </row>
    <row r="1416" spans="1:35" ht="14.25" hidden="1" customHeight="1" x14ac:dyDescent="0.35">
      <c r="A1416" s="182"/>
      <c r="B1416" s="182"/>
      <c r="C1416" s="182"/>
      <c r="D1416" s="182"/>
      <c r="J1416" s="178"/>
      <c r="K1416" s="64"/>
      <c r="L1416" s="361"/>
      <c r="M1416" s="362"/>
      <c r="N1416" s="365">
        <v>2012</v>
      </c>
      <c r="O1416" s="123" t="s">
        <v>63</v>
      </c>
      <c r="P1416" s="124">
        <f t="shared" ref="P1416:AI1416" si="28">COUNTIF(P$307:P$326,"CUMPLE")</f>
        <v>20</v>
      </c>
      <c r="Q1416" s="124">
        <f t="shared" si="28"/>
        <v>18</v>
      </c>
      <c r="R1416" s="124">
        <f t="shared" si="28"/>
        <v>16</v>
      </c>
      <c r="S1416" s="124">
        <f t="shared" si="28"/>
        <v>17</v>
      </c>
      <c r="T1416" s="124">
        <f t="shared" si="28"/>
        <v>13</v>
      </c>
      <c r="U1416" s="124">
        <f t="shared" si="28"/>
        <v>7</v>
      </c>
      <c r="V1416" s="124">
        <f t="shared" si="28"/>
        <v>20</v>
      </c>
      <c r="W1416" s="124">
        <f t="shared" si="28"/>
        <v>15</v>
      </c>
      <c r="X1416" s="124">
        <f t="shared" si="28"/>
        <v>18</v>
      </c>
      <c r="Y1416" s="124">
        <f t="shared" si="28"/>
        <v>19</v>
      </c>
      <c r="Z1416" s="124">
        <f t="shared" si="28"/>
        <v>18</v>
      </c>
      <c r="AA1416" s="124">
        <f t="shared" si="28"/>
        <v>15</v>
      </c>
      <c r="AB1416" s="124">
        <f t="shared" si="28"/>
        <v>5</v>
      </c>
      <c r="AC1416" s="124">
        <f t="shared" si="28"/>
        <v>15</v>
      </c>
      <c r="AD1416" s="124">
        <f t="shared" si="28"/>
        <v>5</v>
      </c>
      <c r="AE1416" s="124">
        <f t="shared" si="28"/>
        <v>7</v>
      </c>
      <c r="AF1416" s="124">
        <f t="shared" si="28"/>
        <v>16</v>
      </c>
      <c r="AG1416" s="124">
        <f t="shared" si="28"/>
        <v>8</v>
      </c>
      <c r="AH1416" s="124">
        <f t="shared" si="28"/>
        <v>15</v>
      </c>
      <c r="AI1416" s="124">
        <f t="shared" si="28"/>
        <v>15</v>
      </c>
    </row>
    <row r="1417" spans="1:35" ht="14.25" hidden="1" customHeight="1" x14ac:dyDescent="0.35">
      <c r="A1417" s="182"/>
      <c r="B1417" s="182"/>
      <c r="C1417" s="182"/>
      <c r="D1417" s="182"/>
      <c r="J1417" s="178"/>
      <c r="K1417" s="64"/>
      <c r="L1417" s="361"/>
      <c r="M1417" s="362"/>
      <c r="N1417" s="350"/>
      <c r="O1417" s="123" t="s">
        <v>64</v>
      </c>
      <c r="P1417" s="124">
        <f t="shared" ref="P1417:AI1417" si="29">COUNTIF(P$307:P$326,"NO CUMPLE")</f>
        <v>0</v>
      </c>
      <c r="Q1417" s="124">
        <f t="shared" si="29"/>
        <v>2</v>
      </c>
      <c r="R1417" s="124">
        <f t="shared" si="29"/>
        <v>4</v>
      </c>
      <c r="S1417" s="124">
        <f t="shared" si="29"/>
        <v>3</v>
      </c>
      <c r="T1417" s="124">
        <f t="shared" si="29"/>
        <v>7</v>
      </c>
      <c r="U1417" s="124">
        <f t="shared" si="29"/>
        <v>13</v>
      </c>
      <c r="V1417" s="124">
        <f t="shared" si="29"/>
        <v>0</v>
      </c>
      <c r="W1417" s="124">
        <f t="shared" si="29"/>
        <v>5</v>
      </c>
      <c r="X1417" s="124">
        <f t="shared" si="29"/>
        <v>2</v>
      </c>
      <c r="Y1417" s="124">
        <f t="shared" si="29"/>
        <v>1</v>
      </c>
      <c r="Z1417" s="124">
        <f t="shared" si="29"/>
        <v>2</v>
      </c>
      <c r="AA1417" s="124">
        <f t="shared" si="29"/>
        <v>5</v>
      </c>
      <c r="AB1417" s="124">
        <f t="shared" si="29"/>
        <v>15</v>
      </c>
      <c r="AC1417" s="124">
        <f t="shared" si="29"/>
        <v>5</v>
      </c>
      <c r="AD1417" s="124">
        <f t="shared" si="29"/>
        <v>15</v>
      </c>
      <c r="AE1417" s="124">
        <f t="shared" si="29"/>
        <v>13</v>
      </c>
      <c r="AF1417" s="124">
        <f t="shared" si="29"/>
        <v>4</v>
      </c>
      <c r="AG1417" s="124">
        <f t="shared" si="29"/>
        <v>12</v>
      </c>
      <c r="AH1417" s="124">
        <f t="shared" si="29"/>
        <v>5</v>
      </c>
      <c r="AI1417" s="124">
        <f t="shared" si="29"/>
        <v>5</v>
      </c>
    </row>
    <row r="1418" spans="1:35" ht="14.25" hidden="1" customHeight="1" x14ac:dyDescent="0.35">
      <c r="A1418" s="182"/>
      <c r="B1418" s="182"/>
      <c r="C1418" s="182"/>
      <c r="D1418" s="182"/>
      <c r="J1418" s="178"/>
      <c r="K1418" s="64"/>
      <c r="L1418" s="361"/>
      <c r="M1418" s="362"/>
      <c r="N1418" s="365">
        <v>2013</v>
      </c>
      <c r="O1418" s="123" t="s">
        <v>63</v>
      </c>
      <c r="P1418" s="124">
        <f t="shared" ref="P1418:AI1418" si="30">COUNTIF(P$327:P$350,"CUMPLE")</f>
        <v>24</v>
      </c>
      <c r="Q1418" s="124">
        <f t="shared" si="30"/>
        <v>24</v>
      </c>
      <c r="R1418" s="124">
        <f t="shared" si="30"/>
        <v>21</v>
      </c>
      <c r="S1418" s="124">
        <f t="shared" si="30"/>
        <v>22</v>
      </c>
      <c r="T1418" s="124">
        <f t="shared" si="30"/>
        <v>10</v>
      </c>
      <c r="U1418" s="124">
        <f t="shared" si="30"/>
        <v>6</v>
      </c>
      <c r="V1418" s="124">
        <f t="shared" si="30"/>
        <v>21</v>
      </c>
      <c r="W1418" s="124">
        <f t="shared" si="30"/>
        <v>24</v>
      </c>
      <c r="X1418" s="124">
        <f t="shared" si="30"/>
        <v>24</v>
      </c>
      <c r="Y1418" s="124">
        <f t="shared" si="30"/>
        <v>24</v>
      </c>
      <c r="Z1418" s="124">
        <f t="shared" si="30"/>
        <v>24</v>
      </c>
      <c r="AA1418" s="124">
        <f t="shared" si="30"/>
        <v>22</v>
      </c>
      <c r="AB1418" s="124">
        <f t="shared" si="30"/>
        <v>5</v>
      </c>
      <c r="AC1418" s="124">
        <f t="shared" si="30"/>
        <v>19</v>
      </c>
      <c r="AD1418" s="124">
        <f t="shared" si="30"/>
        <v>3</v>
      </c>
      <c r="AE1418" s="124">
        <f t="shared" si="30"/>
        <v>6</v>
      </c>
      <c r="AF1418" s="124">
        <f t="shared" si="30"/>
        <v>19</v>
      </c>
      <c r="AG1418" s="124">
        <f t="shared" si="30"/>
        <v>5</v>
      </c>
      <c r="AH1418" s="124">
        <f t="shared" si="30"/>
        <v>22</v>
      </c>
      <c r="AI1418" s="124">
        <f t="shared" si="30"/>
        <v>23</v>
      </c>
    </row>
    <row r="1419" spans="1:35" ht="14.25" hidden="1" customHeight="1" x14ac:dyDescent="0.35">
      <c r="A1419" s="182"/>
      <c r="B1419" s="182"/>
      <c r="C1419" s="182"/>
      <c r="D1419" s="182"/>
      <c r="J1419" s="178"/>
      <c r="K1419" s="64"/>
      <c r="L1419" s="361"/>
      <c r="M1419" s="362"/>
      <c r="N1419" s="350"/>
      <c r="O1419" s="123" t="s">
        <v>64</v>
      </c>
      <c r="P1419" s="124">
        <f t="shared" ref="P1419:AI1419" si="31">COUNTIF(P$327:P$350,"NO CUMPLE")</f>
        <v>0</v>
      </c>
      <c r="Q1419" s="124">
        <f t="shared" si="31"/>
        <v>0</v>
      </c>
      <c r="R1419" s="124">
        <f t="shared" si="31"/>
        <v>3</v>
      </c>
      <c r="S1419" s="124">
        <f t="shared" si="31"/>
        <v>2</v>
      </c>
      <c r="T1419" s="124">
        <f t="shared" si="31"/>
        <v>14</v>
      </c>
      <c r="U1419" s="124">
        <f t="shared" si="31"/>
        <v>18</v>
      </c>
      <c r="V1419" s="124">
        <f t="shared" si="31"/>
        <v>3</v>
      </c>
      <c r="W1419" s="124">
        <f t="shared" si="31"/>
        <v>0</v>
      </c>
      <c r="X1419" s="124">
        <f t="shared" si="31"/>
        <v>0</v>
      </c>
      <c r="Y1419" s="124">
        <f t="shared" si="31"/>
        <v>0</v>
      </c>
      <c r="Z1419" s="124">
        <f t="shared" si="31"/>
        <v>0</v>
      </c>
      <c r="AA1419" s="124">
        <f t="shared" si="31"/>
        <v>2</v>
      </c>
      <c r="AB1419" s="124">
        <f t="shared" si="31"/>
        <v>19</v>
      </c>
      <c r="AC1419" s="124">
        <f t="shared" si="31"/>
        <v>5</v>
      </c>
      <c r="AD1419" s="124">
        <f t="shared" si="31"/>
        <v>21</v>
      </c>
      <c r="AE1419" s="124">
        <f t="shared" si="31"/>
        <v>18</v>
      </c>
      <c r="AF1419" s="124">
        <f t="shared" si="31"/>
        <v>5</v>
      </c>
      <c r="AG1419" s="124">
        <f t="shared" si="31"/>
        <v>19</v>
      </c>
      <c r="AH1419" s="124">
        <f t="shared" si="31"/>
        <v>2</v>
      </c>
      <c r="AI1419" s="124">
        <f t="shared" si="31"/>
        <v>1</v>
      </c>
    </row>
    <row r="1420" spans="1:35" ht="14.25" hidden="1" customHeight="1" x14ac:dyDescent="0.35">
      <c r="A1420" s="182"/>
      <c r="B1420" s="182"/>
      <c r="C1420" s="182"/>
      <c r="D1420" s="182"/>
      <c r="J1420" s="178"/>
      <c r="K1420" s="64"/>
      <c r="L1420" s="361"/>
      <c r="M1420" s="362"/>
      <c r="N1420" s="365">
        <v>2014</v>
      </c>
      <c r="O1420" s="123" t="s">
        <v>63</v>
      </c>
      <c r="P1420" s="124">
        <f t="shared" ref="P1420:AI1420" si="32">COUNTIF(P$351:P$361,"CUMPLE")</f>
        <v>10</v>
      </c>
      <c r="Q1420" s="124">
        <f t="shared" si="32"/>
        <v>11</v>
      </c>
      <c r="R1420" s="124">
        <f t="shared" si="32"/>
        <v>10</v>
      </c>
      <c r="S1420" s="124">
        <f t="shared" si="32"/>
        <v>9</v>
      </c>
      <c r="T1420" s="124">
        <f t="shared" si="32"/>
        <v>6</v>
      </c>
      <c r="U1420" s="124">
        <f t="shared" si="32"/>
        <v>6</v>
      </c>
      <c r="V1420" s="124">
        <f t="shared" si="32"/>
        <v>10</v>
      </c>
      <c r="W1420" s="124">
        <f t="shared" si="32"/>
        <v>8</v>
      </c>
      <c r="X1420" s="124">
        <f t="shared" si="32"/>
        <v>11</v>
      </c>
      <c r="Y1420" s="124">
        <f t="shared" si="32"/>
        <v>11</v>
      </c>
      <c r="Z1420" s="124">
        <f t="shared" si="32"/>
        <v>7</v>
      </c>
      <c r="AA1420" s="124">
        <f t="shared" si="32"/>
        <v>8</v>
      </c>
      <c r="AB1420" s="124">
        <f t="shared" si="32"/>
        <v>5</v>
      </c>
      <c r="AC1420" s="124">
        <f t="shared" si="32"/>
        <v>5</v>
      </c>
      <c r="AD1420" s="124">
        <f t="shared" si="32"/>
        <v>5</v>
      </c>
      <c r="AE1420" s="124">
        <f t="shared" si="32"/>
        <v>6</v>
      </c>
      <c r="AF1420" s="124">
        <f t="shared" si="32"/>
        <v>7</v>
      </c>
      <c r="AG1420" s="124">
        <f t="shared" si="32"/>
        <v>2</v>
      </c>
      <c r="AH1420" s="124">
        <f t="shared" si="32"/>
        <v>8</v>
      </c>
      <c r="AI1420" s="124">
        <f t="shared" si="32"/>
        <v>11</v>
      </c>
    </row>
    <row r="1421" spans="1:35" ht="14.25" hidden="1" customHeight="1" x14ac:dyDescent="0.35">
      <c r="A1421" s="182"/>
      <c r="B1421" s="182"/>
      <c r="C1421" s="182"/>
      <c r="D1421" s="182"/>
      <c r="J1421" s="178"/>
      <c r="K1421" s="64"/>
      <c r="L1421" s="361"/>
      <c r="M1421" s="362"/>
      <c r="N1421" s="350"/>
      <c r="O1421" s="123" t="s">
        <v>64</v>
      </c>
      <c r="P1421" s="124">
        <f t="shared" ref="P1421:AI1421" si="33">COUNTIF(P$351:P$361,"NO CUMPLE")</f>
        <v>1</v>
      </c>
      <c r="Q1421" s="124">
        <f t="shared" si="33"/>
        <v>0</v>
      </c>
      <c r="R1421" s="124">
        <f t="shared" si="33"/>
        <v>1</v>
      </c>
      <c r="S1421" s="124">
        <f t="shared" si="33"/>
        <v>2</v>
      </c>
      <c r="T1421" s="124">
        <f t="shared" si="33"/>
        <v>5</v>
      </c>
      <c r="U1421" s="124">
        <f t="shared" si="33"/>
        <v>5</v>
      </c>
      <c r="V1421" s="124">
        <f t="shared" si="33"/>
        <v>1</v>
      </c>
      <c r="W1421" s="124">
        <f t="shared" si="33"/>
        <v>3</v>
      </c>
      <c r="X1421" s="124">
        <f t="shared" si="33"/>
        <v>0</v>
      </c>
      <c r="Y1421" s="124">
        <f t="shared" si="33"/>
        <v>0</v>
      </c>
      <c r="Z1421" s="124">
        <f t="shared" si="33"/>
        <v>4</v>
      </c>
      <c r="AA1421" s="124">
        <f t="shared" si="33"/>
        <v>3</v>
      </c>
      <c r="AB1421" s="124">
        <f t="shared" si="33"/>
        <v>6</v>
      </c>
      <c r="AC1421" s="124">
        <f t="shared" si="33"/>
        <v>6</v>
      </c>
      <c r="AD1421" s="124">
        <f t="shared" si="33"/>
        <v>6</v>
      </c>
      <c r="AE1421" s="124">
        <f t="shared" si="33"/>
        <v>5</v>
      </c>
      <c r="AF1421" s="124">
        <f t="shared" si="33"/>
        <v>4</v>
      </c>
      <c r="AG1421" s="124">
        <f t="shared" si="33"/>
        <v>9</v>
      </c>
      <c r="AH1421" s="124">
        <f t="shared" si="33"/>
        <v>3</v>
      </c>
      <c r="AI1421" s="124">
        <f t="shared" si="33"/>
        <v>0</v>
      </c>
    </row>
    <row r="1422" spans="1:35" ht="14.25" hidden="1" customHeight="1" x14ac:dyDescent="0.35">
      <c r="A1422" s="182"/>
      <c r="B1422" s="182"/>
      <c r="C1422" s="182"/>
      <c r="D1422" s="182"/>
      <c r="J1422" s="178"/>
      <c r="K1422" s="64"/>
      <c r="L1422" s="361"/>
      <c r="M1422" s="362"/>
      <c r="N1422" s="365">
        <v>2015</v>
      </c>
      <c r="O1422" s="123" t="s">
        <v>63</v>
      </c>
      <c r="P1422" s="124">
        <f t="shared" ref="P1422:AI1422" si="34">COUNTIF(P$362:P$410,"CUMPLE")</f>
        <v>48</v>
      </c>
      <c r="Q1422" s="124">
        <f t="shared" si="34"/>
        <v>46</v>
      </c>
      <c r="R1422" s="124">
        <f t="shared" si="34"/>
        <v>43</v>
      </c>
      <c r="S1422" s="124">
        <f t="shared" si="34"/>
        <v>28</v>
      </c>
      <c r="T1422" s="124">
        <f t="shared" si="34"/>
        <v>39</v>
      </c>
      <c r="U1422" s="124">
        <f t="shared" si="34"/>
        <v>29</v>
      </c>
      <c r="V1422" s="124">
        <f t="shared" si="34"/>
        <v>48</v>
      </c>
      <c r="W1422" s="124">
        <f t="shared" si="34"/>
        <v>43</v>
      </c>
      <c r="X1422" s="124">
        <f t="shared" si="34"/>
        <v>37</v>
      </c>
      <c r="Y1422" s="124">
        <f t="shared" si="34"/>
        <v>49</v>
      </c>
      <c r="Z1422" s="124">
        <f t="shared" si="34"/>
        <v>43</v>
      </c>
      <c r="AA1422" s="124">
        <f t="shared" si="34"/>
        <v>16</v>
      </c>
      <c r="AB1422" s="124">
        <f t="shared" si="34"/>
        <v>11</v>
      </c>
      <c r="AC1422" s="124">
        <f t="shared" si="34"/>
        <v>21</v>
      </c>
      <c r="AD1422" s="124">
        <f t="shared" si="34"/>
        <v>27</v>
      </c>
      <c r="AE1422" s="124">
        <f t="shared" si="34"/>
        <v>29</v>
      </c>
      <c r="AF1422" s="124">
        <f t="shared" si="34"/>
        <v>43</v>
      </c>
      <c r="AG1422" s="124">
        <f t="shared" si="34"/>
        <v>12</v>
      </c>
      <c r="AH1422" s="124">
        <f t="shared" si="34"/>
        <v>26</v>
      </c>
      <c r="AI1422" s="124">
        <f t="shared" si="34"/>
        <v>43</v>
      </c>
    </row>
    <row r="1423" spans="1:35" ht="14.25" hidden="1" customHeight="1" x14ac:dyDescent="0.35">
      <c r="A1423" s="182"/>
      <c r="B1423" s="182"/>
      <c r="C1423" s="182"/>
      <c r="D1423" s="182"/>
      <c r="J1423" s="178"/>
      <c r="K1423" s="64"/>
      <c r="L1423" s="361"/>
      <c r="M1423" s="362"/>
      <c r="N1423" s="350"/>
      <c r="O1423" s="123" t="s">
        <v>64</v>
      </c>
      <c r="P1423" s="124">
        <f t="shared" ref="P1423:AI1423" si="35">COUNTIF(P$362:P$410,"NO CUMPLE")</f>
        <v>1</v>
      </c>
      <c r="Q1423" s="124">
        <f t="shared" si="35"/>
        <v>3</v>
      </c>
      <c r="R1423" s="124">
        <f t="shared" si="35"/>
        <v>6</v>
      </c>
      <c r="S1423" s="124">
        <f t="shared" si="35"/>
        <v>21</v>
      </c>
      <c r="T1423" s="124">
        <f t="shared" si="35"/>
        <v>10</v>
      </c>
      <c r="U1423" s="124">
        <f t="shared" si="35"/>
        <v>20</v>
      </c>
      <c r="V1423" s="124">
        <f t="shared" si="35"/>
        <v>1</v>
      </c>
      <c r="W1423" s="124">
        <f t="shared" si="35"/>
        <v>6</v>
      </c>
      <c r="X1423" s="124">
        <f t="shared" si="35"/>
        <v>12</v>
      </c>
      <c r="Y1423" s="124">
        <f t="shared" si="35"/>
        <v>0</v>
      </c>
      <c r="Z1423" s="124">
        <f t="shared" si="35"/>
        <v>6</v>
      </c>
      <c r="AA1423" s="124">
        <f t="shared" si="35"/>
        <v>33</v>
      </c>
      <c r="AB1423" s="124">
        <f t="shared" si="35"/>
        <v>38</v>
      </c>
      <c r="AC1423" s="124">
        <f t="shared" si="35"/>
        <v>28</v>
      </c>
      <c r="AD1423" s="124">
        <f t="shared" si="35"/>
        <v>22</v>
      </c>
      <c r="AE1423" s="124">
        <f t="shared" si="35"/>
        <v>20</v>
      </c>
      <c r="AF1423" s="124">
        <f t="shared" si="35"/>
        <v>6</v>
      </c>
      <c r="AG1423" s="124">
        <f t="shared" si="35"/>
        <v>37</v>
      </c>
      <c r="AH1423" s="124">
        <f t="shared" si="35"/>
        <v>23</v>
      </c>
      <c r="AI1423" s="124">
        <f t="shared" si="35"/>
        <v>6</v>
      </c>
    </row>
    <row r="1424" spans="1:35" ht="14.25" hidden="1" customHeight="1" x14ac:dyDescent="0.35">
      <c r="A1424" s="182"/>
      <c r="B1424" s="182"/>
      <c r="C1424" s="182"/>
      <c r="D1424" s="182"/>
      <c r="J1424" s="178"/>
      <c r="K1424" s="64"/>
      <c r="L1424" s="361"/>
      <c r="M1424" s="362"/>
      <c r="N1424" s="365">
        <v>2017</v>
      </c>
      <c r="O1424" s="123" t="s">
        <v>63</v>
      </c>
      <c r="P1424" s="124">
        <f t="shared" ref="P1424:AI1424" si="36">COUNTIF(P$411:P$422,"CUMPLE")</f>
        <v>12</v>
      </c>
      <c r="Q1424" s="124">
        <f t="shared" si="36"/>
        <v>12</v>
      </c>
      <c r="R1424" s="124">
        <f t="shared" si="36"/>
        <v>11</v>
      </c>
      <c r="S1424" s="124">
        <f t="shared" si="36"/>
        <v>8</v>
      </c>
      <c r="T1424" s="124">
        <f t="shared" si="36"/>
        <v>11</v>
      </c>
      <c r="U1424" s="124">
        <f t="shared" si="36"/>
        <v>8</v>
      </c>
      <c r="V1424" s="124">
        <f t="shared" si="36"/>
        <v>9</v>
      </c>
      <c r="W1424" s="124">
        <f t="shared" si="36"/>
        <v>12</v>
      </c>
      <c r="X1424" s="124">
        <f t="shared" si="36"/>
        <v>10</v>
      </c>
      <c r="Y1424" s="124">
        <f t="shared" si="36"/>
        <v>12</v>
      </c>
      <c r="Z1424" s="124">
        <f t="shared" si="36"/>
        <v>8</v>
      </c>
      <c r="AA1424" s="124">
        <f t="shared" si="36"/>
        <v>9</v>
      </c>
      <c r="AB1424" s="124">
        <f t="shared" si="36"/>
        <v>2</v>
      </c>
      <c r="AC1424" s="124">
        <f t="shared" si="36"/>
        <v>8</v>
      </c>
      <c r="AD1424" s="124">
        <f t="shared" si="36"/>
        <v>9</v>
      </c>
      <c r="AE1424" s="124">
        <f t="shared" si="36"/>
        <v>8</v>
      </c>
      <c r="AF1424" s="124">
        <f t="shared" si="36"/>
        <v>6</v>
      </c>
      <c r="AG1424" s="124">
        <f t="shared" si="36"/>
        <v>9</v>
      </c>
      <c r="AH1424" s="124">
        <f t="shared" si="36"/>
        <v>8</v>
      </c>
      <c r="AI1424" s="124">
        <f t="shared" si="36"/>
        <v>12</v>
      </c>
    </row>
    <row r="1425" spans="1:35" ht="14.25" hidden="1" customHeight="1" x14ac:dyDescent="0.35">
      <c r="A1425" s="182"/>
      <c r="B1425" s="182"/>
      <c r="C1425" s="182"/>
      <c r="D1425" s="182"/>
      <c r="J1425" s="178"/>
      <c r="K1425" s="64"/>
      <c r="L1425" s="361"/>
      <c r="M1425" s="362"/>
      <c r="N1425" s="350"/>
      <c r="O1425" s="123" t="s">
        <v>64</v>
      </c>
      <c r="P1425" s="124">
        <f t="shared" ref="P1425:AI1425" si="37">COUNTIF(P$411:P$422,"NO CUMPLE")</f>
        <v>0</v>
      </c>
      <c r="Q1425" s="124">
        <f t="shared" si="37"/>
        <v>0</v>
      </c>
      <c r="R1425" s="124">
        <f t="shared" si="37"/>
        <v>1</v>
      </c>
      <c r="S1425" s="124">
        <f t="shared" si="37"/>
        <v>4</v>
      </c>
      <c r="T1425" s="124">
        <f t="shared" si="37"/>
        <v>1</v>
      </c>
      <c r="U1425" s="124">
        <f t="shared" si="37"/>
        <v>4</v>
      </c>
      <c r="V1425" s="124">
        <f t="shared" si="37"/>
        <v>3</v>
      </c>
      <c r="W1425" s="124">
        <f t="shared" si="37"/>
        <v>0</v>
      </c>
      <c r="X1425" s="124">
        <f t="shared" si="37"/>
        <v>2</v>
      </c>
      <c r="Y1425" s="124">
        <f t="shared" si="37"/>
        <v>0</v>
      </c>
      <c r="Z1425" s="124">
        <f t="shared" si="37"/>
        <v>4</v>
      </c>
      <c r="AA1425" s="124">
        <f t="shared" si="37"/>
        <v>3</v>
      </c>
      <c r="AB1425" s="124">
        <f t="shared" si="37"/>
        <v>10</v>
      </c>
      <c r="AC1425" s="124">
        <f t="shared" si="37"/>
        <v>4</v>
      </c>
      <c r="AD1425" s="124">
        <f t="shared" si="37"/>
        <v>3</v>
      </c>
      <c r="AE1425" s="124">
        <f t="shared" si="37"/>
        <v>4</v>
      </c>
      <c r="AF1425" s="124">
        <f t="shared" si="37"/>
        <v>6</v>
      </c>
      <c r="AG1425" s="124">
        <f t="shared" si="37"/>
        <v>3</v>
      </c>
      <c r="AH1425" s="124">
        <f t="shared" si="37"/>
        <v>4</v>
      </c>
      <c r="AI1425" s="124">
        <f t="shared" si="37"/>
        <v>0</v>
      </c>
    </row>
    <row r="1426" spans="1:35" ht="14.25" hidden="1" customHeight="1" x14ac:dyDescent="0.35">
      <c r="A1426" s="182"/>
      <c r="B1426" s="182"/>
      <c r="C1426" s="182"/>
      <c r="D1426" s="182"/>
      <c r="J1426" s="178"/>
      <c r="K1426" s="64"/>
      <c r="L1426" s="361"/>
      <c r="M1426" s="362"/>
      <c r="N1426" s="365">
        <v>2018</v>
      </c>
      <c r="O1426" s="123" t="s">
        <v>63</v>
      </c>
      <c r="P1426" s="124">
        <f t="shared" ref="P1426:AI1426" si="38">COUNTIF(P$423:P$434,"CUMPLE")</f>
        <v>12</v>
      </c>
      <c r="Q1426" s="124">
        <f t="shared" si="38"/>
        <v>12</v>
      </c>
      <c r="R1426" s="124">
        <f t="shared" si="38"/>
        <v>8</v>
      </c>
      <c r="S1426" s="124">
        <f t="shared" si="38"/>
        <v>6</v>
      </c>
      <c r="T1426" s="124">
        <f t="shared" si="38"/>
        <v>11</v>
      </c>
      <c r="U1426" s="124">
        <f t="shared" si="38"/>
        <v>7</v>
      </c>
      <c r="V1426" s="124">
        <f t="shared" si="38"/>
        <v>11</v>
      </c>
      <c r="W1426" s="124">
        <f t="shared" si="38"/>
        <v>12</v>
      </c>
      <c r="X1426" s="124">
        <f t="shared" si="38"/>
        <v>7</v>
      </c>
      <c r="Y1426" s="124">
        <f t="shared" si="38"/>
        <v>12</v>
      </c>
      <c r="Z1426" s="124">
        <f t="shared" si="38"/>
        <v>2</v>
      </c>
      <c r="AA1426" s="124">
        <f t="shared" si="38"/>
        <v>3</v>
      </c>
      <c r="AB1426" s="124">
        <f t="shared" si="38"/>
        <v>0</v>
      </c>
      <c r="AC1426" s="124">
        <f t="shared" si="38"/>
        <v>2</v>
      </c>
      <c r="AD1426" s="124">
        <f t="shared" si="38"/>
        <v>5</v>
      </c>
      <c r="AE1426" s="124">
        <f t="shared" si="38"/>
        <v>7</v>
      </c>
      <c r="AF1426" s="124">
        <f t="shared" si="38"/>
        <v>8</v>
      </c>
      <c r="AG1426" s="124">
        <f t="shared" si="38"/>
        <v>8</v>
      </c>
      <c r="AH1426" s="124">
        <f t="shared" si="38"/>
        <v>6</v>
      </c>
      <c r="AI1426" s="124">
        <f t="shared" si="38"/>
        <v>11</v>
      </c>
    </row>
    <row r="1427" spans="1:35" ht="14.25" hidden="1" customHeight="1" x14ac:dyDescent="0.35">
      <c r="A1427" s="182"/>
      <c r="B1427" s="182"/>
      <c r="C1427" s="182"/>
      <c r="D1427" s="182"/>
      <c r="J1427" s="178"/>
      <c r="K1427" s="64"/>
      <c r="L1427" s="361"/>
      <c r="M1427" s="362"/>
      <c r="N1427" s="350"/>
      <c r="O1427" s="123" t="s">
        <v>64</v>
      </c>
      <c r="P1427" s="124">
        <f t="shared" ref="P1427:AI1427" si="39">COUNTIF(P$423:P$434,"NO CUMPLE")</f>
        <v>0</v>
      </c>
      <c r="Q1427" s="124">
        <f t="shared" si="39"/>
        <v>0</v>
      </c>
      <c r="R1427" s="124">
        <f t="shared" si="39"/>
        <v>4</v>
      </c>
      <c r="S1427" s="124">
        <f t="shared" si="39"/>
        <v>6</v>
      </c>
      <c r="T1427" s="124">
        <f t="shared" si="39"/>
        <v>1</v>
      </c>
      <c r="U1427" s="124">
        <f t="shared" si="39"/>
        <v>5</v>
      </c>
      <c r="V1427" s="124">
        <f t="shared" si="39"/>
        <v>1</v>
      </c>
      <c r="W1427" s="124">
        <f t="shared" si="39"/>
        <v>0</v>
      </c>
      <c r="X1427" s="124">
        <f t="shared" si="39"/>
        <v>5</v>
      </c>
      <c r="Y1427" s="124">
        <f t="shared" si="39"/>
        <v>0</v>
      </c>
      <c r="Z1427" s="124">
        <f t="shared" si="39"/>
        <v>10</v>
      </c>
      <c r="AA1427" s="124">
        <f t="shared" si="39"/>
        <v>9</v>
      </c>
      <c r="AB1427" s="124">
        <f t="shared" si="39"/>
        <v>12</v>
      </c>
      <c r="AC1427" s="124">
        <f t="shared" si="39"/>
        <v>10</v>
      </c>
      <c r="AD1427" s="124">
        <f t="shared" si="39"/>
        <v>7</v>
      </c>
      <c r="AE1427" s="124">
        <f t="shared" si="39"/>
        <v>5</v>
      </c>
      <c r="AF1427" s="124">
        <f t="shared" si="39"/>
        <v>4</v>
      </c>
      <c r="AG1427" s="124">
        <f t="shared" si="39"/>
        <v>4</v>
      </c>
      <c r="AH1427" s="124">
        <f t="shared" si="39"/>
        <v>6</v>
      </c>
      <c r="AI1427" s="124">
        <f t="shared" si="39"/>
        <v>1</v>
      </c>
    </row>
    <row r="1428" spans="1:35" ht="14.25" hidden="1" customHeight="1" x14ac:dyDescent="0.35">
      <c r="A1428" s="182"/>
      <c r="B1428" s="182"/>
      <c r="C1428" s="182"/>
      <c r="D1428" s="182"/>
      <c r="J1428" s="178"/>
      <c r="K1428" s="64"/>
      <c r="L1428" s="361"/>
      <c r="M1428" s="362"/>
      <c r="N1428" s="365">
        <v>2019</v>
      </c>
      <c r="O1428" s="123" t="s">
        <v>63</v>
      </c>
      <c r="P1428" s="124">
        <f t="shared" ref="P1428:AI1428" si="40">COUNTIF(P$435:P$458,"CUMPLE")</f>
        <v>24</v>
      </c>
      <c r="Q1428" s="124">
        <f t="shared" si="40"/>
        <v>18</v>
      </c>
      <c r="R1428" s="124">
        <f t="shared" si="40"/>
        <v>15</v>
      </c>
      <c r="S1428" s="124">
        <f t="shared" si="40"/>
        <v>15</v>
      </c>
      <c r="T1428" s="124">
        <f t="shared" si="40"/>
        <v>21</v>
      </c>
      <c r="U1428" s="124">
        <f t="shared" si="40"/>
        <v>12</v>
      </c>
      <c r="V1428" s="124">
        <f t="shared" si="40"/>
        <v>24</v>
      </c>
      <c r="W1428" s="124">
        <f t="shared" si="40"/>
        <v>20</v>
      </c>
      <c r="X1428" s="124">
        <f t="shared" si="40"/>
        <v>16</v>
      </c>
      <c r="Y1428" s="124">
        <f t="shared" si="40"/>
        <v>24</v>
      </c>
      <c r="Z1428" s="124">
        <f t="shared" si="40"/>
        <v>17</v>
      </c>
      <c r="AA1428" s="124">
        <f t="shared" si="40"/>
        <v>11</v>
      </c>
      <c r="AB1428" s="124">
        <f t="shared" si="40"/>
        <v>0</v>
      </c>
      <c r="AC1428" s="124">
        <f t="shared" si="40"/>
        <v>11</v>
      </c>
      <c r="AD1428" s="124">
        <f t="shared" si="40"/>
        <v>13</v>
      </c>
      <c r="AE1428" s="124">
        <f t="shared" si="40"/>
        <v>12</v>
      </c>
      <c r="AF1428" s="124">
        <f t="shared" si="40"/>
        <v>22</v>
      </c>
      <c r="AG1428" s="124">
        <f t="shared" si="40"/>
        <v>15</v>
      </c>
      <c r="AH1428" s="124">
        <f t="shared" si="40"/>
        <v>12</v>
      </c>
      <c r="AI1428" s="124">
        <f t="shared" si="40"/>
        <v>24</v>
      </c>
    </row>
    <row r="1429" spans="1:35" ht="14.25" hidden="1" customHeight="1" x14ac:dyDescent="0.35">
      <c r="A1429" s="182"/>
      <c r="B1429" s="182"/>
      <c r="C1429" s="182"/>
      <c r="D1429" s="182"/>
      <c r="J1429" s="178"/>
      <c r="K1429" s="64"/>
      <c r="L1429" s="361"/>
      <c r="M1429" s="362"/>
      <c r="N1429" s="350"/>
      <c r="O1429" s="123" t="s">
        <v>64</v>
      </c>
      <c r="P1429" s="124">
        <f t="shared" ref="P1429:AI1429" si="41">COUNTIF(P$435:P$458,"NO CUMPLE")</f>
        <v>0</v>
      </c>
      <c r="Q1429" s="124">
        <f t="shared" si="41"/>
        <v>6</v>
      </c>
      <c r="R1429" s="124">
        <f t="shared" si="41"/>
        <v>9</v>
      </c>
      <c r="S1429" s="124">
        <f t="shared" si="41"/>
        <v>9</v>
      </c>
      <c r="T1429" s="124">
        <f t="shared" si="41"/>
        <v>3</v>
      </c>
      <c r="U1429" s="124">
        <f t="shared" si="41"/>
        <v>12</v>
      </c>
      <c r="V1429" s="124">
        <f t="shared" si="41"/>
        <v>0</v>
      </c>
      <c r="W1429" s="124">
        <f t="shared" si="41"/>
        <v>4</v>
      </c>
      <c r="X1429" s="124">
        <f t="shared" si="41"/>
        <v>8</v>
      </c>
      <c r="Y1429" s="124">
        <f t="shared" si="41"/>
        <v>0</v>
      </c>
      <c r="Z1429" s="124">
        <f t="shared" si="41"/>
        <v>7</v>
      </c>
      <c r="AA1429" s="124">
        <f t="shared" si="41"/>
        <v>13</v>
      </c>
      <c r="AB1429" s="124">
        <f t="shared" si="41"/>
        <v>24</v>
      </c>
      <c r="AC1429" s="124">
        <f t="shared" si="41"/>
        <v>13</v>
      </c>
      <c r="AD1429" s="124">
        <f t="shared" si="41"/>
        <v>11</v>
      </c>
      <c r="AE1429" s="124">
        <f t="shared" si="41"/>
        <v>12</v>
      </c>
      <c r="AF1429" s="124">
        <f t="shared" si="41"/>
        <v>2</v>
      </c>
      <c r="AG1429" s="124">
        <f t="shared" si="41"/>
        <v>9</v>
      </c>
      <c r="AH1429" s="124">
        <f t="shared" si="41"/>
        <v>12</v>
      </c>
      <c r="AI1429" s="124">
        <f t="shared" si="41"/>
        <v>0</v>
      </c>
    </row>
    <row r="1430" spans="1:35" ht="14.25" hidden="1" customHeight="1" x14ac:dyDescent="0.35">
      <c r="A1430" s="182"/>
      <c r="B1430" s="182"/>
      <c r="C1430" s="182"/>
      <c r="D1430" s="182"/>
      <c r="J1430" s="178"/>
      <c r="K1430" s="64"/>
      <c r="L1430" s="361"/>
      <c r="M1430" s="362"/>
      <c r="N1430" s="365">
        <v>2020</v>
      </c>
      <c r="O1430" s="123" t="s">
        <v>63</v>
      </c>
      <c r="P1430" s="124">
        <f t="shared" ref="P1430:AI1430" si="42">COUNTIF(P$459:P$470,"CUMPLE")</f>
        <v>12</v>
      </c>
      <c r="Q1430" s="124">
        <f t="shared" si="42"/>
        <v>9</v>
      </c>
      <c r="R1430" s="124">
        <f t="shared" si="42"/>
        <v>9</v>
      </c>
      <c r="S1430" s="124">
        <f t="shared" si="42"/>
        <v>10</v>
      </c>
      <c r="T1430" s="124">
        <f t="shared" si="42"/>
        <v>11</v>
      </c>
      <c r="U1430" s="124">
        <f t="shared" si="42"/>
        <v>9</v>
      </c>
      <c r="V1430" s="124">
        <f t="shared" si="42"/>
        <v>12</v>
      </c>
      <c r="W1430" s="124">
        <f t="shared" si="42"/>
        <v>12</v>
      </c>
      <c r="X1430" s="124">
        <f t="shared" si="42"/>
        <v>10</v>
      </c>
      <c r="Y1430" s="124">
        <f t="shared" si="42"/>
        <v>12</v>
      </c>
      <c r="Z1430" s="124">
        <f t="shared" si="42"/>
        <v>9</v>
      </c>
      <c r="AA1430" s="124">
        <f t="shared" si="42"/>
        <v>7</v>
      </c>
      <c r="AB1430" s="124">
        <f t="shared" si="42"/>
        <v>1</v>
      </c>
      <c r="AC1430" s="124">
        <f t="shared" si="42"/>
        <v>7</v>
      </c>
      <c r="AD1430" s="124">
        <f t="shared" si="42"/>
        <v>8</v>
      </c>
      <c r="AE1430" s="124">
        <f t="shared" si="42"/>
        <v>9</v>
      </c>
      <c r="AF1430" s="124">
        <f t="shared" si="42"/>
        <v>10</v>
      </c>
      <c r="AG1430" s="124">
        <f t="shared" si="42"/>
        <v>12</v>
      </c>
      <c r="AH1430" s="124">
        <f t="shared" si="42"/>
        <v>8</v>
      </c>
      <c r="AI1430" s="124">
        <f t="shared" si="42"/>
        <v>9</v>
      </c>
    </row>
    <row r="1431" spans="1:35" ht="14.25" hidden="1" customHeight="1" x14ac:dyDescent="0.35">
      <c r="A1431" s="182"/>
      <c r="B1431" s="182"/>
      <c r="C1431" s="182"/>
      <c r="D1431" s="182"/>
      <c r="J1431" s="178"/>
      <c r="K1431" s="64"/>
      <c r="L1431" s="363"/>
      <c r="M1431" s="364"/>
      <c r="N1431" s="350"/>
      <c r="O1431" s="123" t="s">
        <v>64</v>
      </c>
      <c r="P1431" s="124">
        <f t="shared" ref="P1431:AI1431" si="43">COUNTIF(P$459:P$470,"NO CUMPLE")</f>
        <v>0</v>
      </c>
      <c r="Q1431" s="124">
        <f t="shared" si="43"/>
        <v>3</v>
      </c>
      <c r="R1431" s="124">
        <f t="shared" si="43"/>
        <v>3</v>
      </c>
      <c r="S1431" s="124">
        <f t="shared" si="43"/>
        <v>2</v>
      </c>
      <c r="T1431" s="124">
        <f t="shared" si="43"/>
        <v>1</v>
      </c>
      <c r="U1431" s="124">
        <f t="shared" si="43"/>
        <v>3</v>
      </c>
      <c r="V1431" s="124">
        <f t="shared" si="43"/>
        <v>0</v>
      </c>
      <c r="W1431" s="124">
        <f t="shared" si="43"/>
        <v>0</v>
      </c>
      <c r="X1431" s="124">
        <f t="shared" si="43"/>
        <v>2</v>
      </c>
      <c r="Y1431" s="124">
        <f t="shared" si="43"/>
        <v>0</v>
      </c>
      <c r="Z1431" s="124">
        <f t="shared" si="43"/>
        <v>3</v>
      </c>
      <c r="AA1431" s="124">
        <f t="shared" si="43"/>
        <v>5</v>
      </c>
      <c r="AB1431" s="124">
        <f t="shared" si="43"/>
        <v>11</v>
      </c>
      <c r="AC1431" s="124">
        <f t="shared" si="43"/>
        <v>5</v>
      </c>
      <c r="AD1431" s="124">
        <f t="shared" si="43"/>
        <v>4</v>
      </c>
      <c r="AE1431" s="124">
        <f t="shared" si="43"/>
        <v>3</v>
      </c>
      <c r="AF1431" s="124">
        <f t="shared" si="43"/>
        <v>2</v>
      </c>
      <c r="AG1431" s="124">
        <f t="shared" si="43"/>
        <v>0</v>
      </c>
      <c r="AH1431" s="124">
        <f t="shared" si="43"/>
        <v>4</v>
      </c>
      <c r="AI1431" s="124">
        <f t="shared" si="43"/>
        <v>3</v>
      </c>
    </row>
    <row r="1432" spans="1:35" ht="14.25" hidden="1" customHeight="1" x14ac:dyDescent="0.35">
      <c r="A1432" s="182"/>
      <c r="B1432" s="182"/>
      <c r="C1432" s="182"/>
      <c r="D1432" s="182"/>
      <c r="J1432" s="178"/>
      <c r="K1432" s="64"/>
      <c r="L1432" s="359" t="s">
        <v>87</v>
      </c>
      <c r="M1432" s="360"/>
      <c r="N1432" s="365">
        <v>2009</v>
      </c>
      <c r="O1432" s="123" t="s">
        <v>63</v>
      </c>
      <c r="P1432" s="124">
        <f t="shared" ref="P1432:AI1432" si="44">COUNTIF(P$471:P$494,"CUMPLE")</f>
        <v>6</v>
      </c>
      <c r="Q1432" s="124">
        <f t="shared" si="44"/>
        <v>15</v>
      </c>
      <c r="R1432" s="124">
        <f t="shared" si="44"/>
        <v>5</v>
      </c>
      <c r="S1432" s="124">
        <f t="shared" si="44"/>
        <v>8</v>
      </c>
      <c r="T1432" s="124">
        <f t="shared" si="44"/>
        <v>14</v>
      </c>
      <c r="U1432" s="124">
        <f t="shared" si="44"/>
        <v>13</v>
      </c>
      <c r="V1432" s="124">
        <f t="shared" si="44"/>
        <v>18</v>
      </c>
      <c r="W1432" s="124">
        <f t="shared" si="44"/>
        <v>5</v>
      </c>
      <c r="X1432" s="124">
        <f t="shared" si="44"/>
        <v>22</v>
      </c>
      <c r="Y1432" s="124">
        <f t="shared" si="44"/>
        <v>13</v>
      </c>
      <c r="Z1432" s="124">
        <f t="shared" si="44"/>
        <v>6</v>
      </c>
      <c r="AA1432" s="124">
        <f t="shared" si="44"/>
        <v>9</v>
      </c>
      <c r="AB1432" s="124">
        <f t="shared" si="44"/>
        <v>1</v>
      </c>
      <c r="AC1432" s="124">
        <f t="shared" si="44"/>
        <v>3</v>
      </c>
      <c r="AD1432" s="124">
        <f t="shared" si="44"/>
        <v>6</v>
      </c>
      <c r="AE1432" s="124">
        <f t="shared" si="44"/>
        <v>11</v>
      </c>
      <c r="AF1432" s="124">
        <f t="shared" si="44"/>
        <v>13</v>
      </c>
      <c r="AG1432" s="124">
        <f t="shared" si="44"/>
        <v>3</v>
      </c>
      <c r="AH1432" s="124">
        <f t="shared" si="44"/>
        <v>19</v>
      </c>
      <c r="AI1432" s="124">
        <f t="shared" si="44"/>
        <v>10</v>
      </c>
    </row>
    <row r="1433" spans="1:35" ht="14.25" hidden="1" customHeight="1" x14ac:dyDescent="0.35">
      <c r="A1433" s="182"/>
      <c r="B1433" s="182"/>
      <c r="C1433" s="182"/>
      <c r="D1433" s="182"/>
      <c r="J1433" s="178"/>
      <c r="K1433" s="64"/>
      <c r="L1433" s="361"/>
      <c r="M1433" s="362"/>
      <c r="N1433" s="350"/>
      <c r="O1433" s="123" t="s">
        <v>64</v>
      </c>
      <c r="P1433" s="124">
        <f t="shared" ref="P1433:AI1433" si="45">COUNTIF(P$471:P$494,"NO CUMPLE")</f>
        <v>18</v>
      </c>
      <c r="Q1433" s="124">
        <f t="shared" si="45"/>
        <v>9</v>
      </c>
      <c r="R1433" s="124">
        <f t="shared" si="45"/>
        <v>19</v>
      </c>
      <c r="S1433" s="124">
        <f t="shared" si="45"/>
        <v>16</v>
      </c>
      <c r="T1433" s="124">
        <f t="shared" si="45"/>
        <v>10</v>
      </c>
      <c r="U1433" s="124">
        <f t="shared" si="45"/>
        <v>11</v>
      </c>
      <c r="V1433" s="124">
        <f t="shared" si="45"/>
        <v>6</v>
      </c>
      <c r="W1433" s="124">
        <f t="shared" si="45"/>
        <v>19</v>
      </c>
      <c r="X1433" s="124">
        <f t="shared" si="45"/>
        <v>2</v>
      </c>
      <c r="Y1433" s="124">
        <f t="shared" si="45"/>
        <v>11</v>
      </c>
      <c r="Z1433" s="124">
        <f t="shared" si="45"/>
        <v>18</v>
      </c>
      <c r="AA1433" s="124">
        <f t="shared" si="45"/>
        <v>15</v>
      </c>
      <c r="AB1433" s="124">
        <f t="shared" si="45"/>
        <v>23</v>
      </c>
      <c r="AC1433" s="124">
        <f t="shared" si="45"/>
        <v>21</v>
      </c>
      <c r="AD1433" s="124">
        <f t="shared" si="45"/>
        <v>18</v>
      </c>
      <c r="AE1433" s="124">
        <f t="shared" si="45"/>
        <v>13</v>
      </c>
      <c r="AF1433" s="124">
        <f t="shared" si="45"/>
        <v>11</v>
      </c>
      <c r="AG1433" s="124">
        <f t="shared" si="45"/>
        <v>21</v>
      </c>
      <c r="AH1433" s="124">
        <f t="shared" si="45"/>
        <v>5</v>
      </c>
      <c r="AI1433" s="124">
        <f t="shared" si="45"/>
        <v>14</v>
      </c>
    </row>
    <row r="1434" spans="1:35" ht="14.25" hidden="1" customHeight="1" x14ac:dyDescent="0.35">
      <c r="A1434" s="182"/>
      <c r="B1434" s="182"/>
      <c r="C1434" s="182"/>
      <c r="D1434" s="182"/>
      <c r="J1434" s="178"/>
      <c r="K1434" s="64"/>
      <c r="L1434" s="361"/>
      <c r="M1434" s="362"/>
      <c r="N1434" s="365">
        <v>2010</v>
      </c>
      <c r="O1434" s="123" t="s">
        <v>63</v>
      </c>
      <c r="P1434" s="124">
        <f t="shared" ref="P1434:AI1434" si="46">COUNTIF(P$495:P$560,"CUMPLE")</f>
        <v>35</v>
      </c>
      <c r="Q1434" s="124">
        <f t="shared" si="46"/>
        <v>58</v>
      </c>
      <c r="R1434" s="124">
        <f t="shared" si="46"/>
        <v>49</v>
      </c>
      <c r="S1434" s="124">
        <f t="shared" si="46"/>
        <v>44</v>
      </c>
      <c r="T1434" s="124">
        <f t="shared" si="46"/>
        <v>51</v>
      </c>
      <c r="U1434" s="124">
        <f t="shared" si="46"/>
        <v>38</v>
      </c>
      <c r="V1434" s="124">
        <f t="shared" si="46"/>
        <v>55</v>
      </c>
      <c r="W1434" s="124">
        <f t="shared" si="46"/>
        <v>46</v>
      </c>
      <c r="X1434" s="124">
        <f t="shared" si="46"/>
        <v>65</v>
      </c>
      <c r="Y1434" s="124">
        <f t="shared" si="46"/>
        <v>43</v>
      </c>
      <c r="Z1434" s="124">
        <f t="shared" si="46"/>
        <v>19</v>
      </c>
      <c r="AA1434" s="124">
        <f t="shared" si="46"/>
        <v>46</v>
      </c>
      <c r="AB1434" s="124">
        <f t="shared" si="46"/>
        <v>21</v>
      </c>
      <c r="AC1434" s="124">
        <f t="shared" si="46"/>
        <v>28</v>
      </c>
      <c r="AD1434" s="124">
        <f t="shared" si="46"/>
        <v>43</v>
      </c>
      <c r="AE1434" s="124">
        <f t="shared" si="46"/>
        <v>37</v>
      </c>
      <c r="AF1434" s="124">
        <f t="shared" si="46"/>
        <v>52</v>
      </c>
      <c r="AG1434" s="124">
        <f t="shared" si="46"/>
        <v>29</v>
      </c>
      <c r="AH1434" s="124">
        <f t="shared" si="46"/>
        <v>61</v>
      </c>
      <c r="AI1434" s="124">
        <f t="shared" si="46"/>
        <v>31</v>
      </c>
    </row>
    <row r="1435" spans="1:35" ht="14.25" hidden="1" customHeight="1" x14ac:dyDescent="0.35">
      <c r="A1435" s="182"/>
      <c r="B1435" s="182"/>
      <c r="C1435" s="182"/>
      <c r="D1435" s="182"/>
      <c r="J1435" s="178"/>
      <c r="K1435" s="64"/>
      <c r="L1435" s="361"/>
      <c r="M1435" s="362"/>
      <c r="N1435" s="350"/>
      <c r="O1435" s="123" t="s">
        <v>64</v>
      </c>
      <c r="P1435" s="124">
        <f t="shared" ref="P1435:AI1435" si="47">COUNTIF(P$495:P$560,"NO CUMPLE")</f>
        <v>31</v>
      </c>
      <c r="Q1435" s="124">
        <f t="shared" si="47"/>
        <v>8</v>
      </c>
      <c r="R1435" s="124">
        <f t="shared" si="47"/>
        <v>17</v>
      </c>
      <c r="S1435" s="124">
        <f t="shared" si="47"/>
        <v>22</v>
      </c>
      <c r="T1435" s="124">
        <f t="shared" si="47"/>
        <v>15</v>
      </c>
      <c r="U1435" s="124">
        <f t="shared" si="47"/>
        <v>28</v>
      </c>
      <c r="V1435" s="124">
        <f t="shared" si="47"/>
        <v>11</v>
      </c>
      <c r="W1435" s="124">
        <f t="shared" si="47"/>
        <v>20</v>
      </c>
      <c r="X1435" s="124">
        <f t="shared" si="47"/>
        <v>1</v>
      </c>
      <c r="Y1435" s="124">
        <f t="shared" si="47"/>
        <v>23</v>
      </c>
      <c r="Z1435" s="124">
        <f t="shared" si="47"/>
        <v>47</v>
      </c>
      <c r="AA1435" s="124">
        <f t="shared" si="47"/>
        <v>20</v>
      </c>
      <c r="AB1435" s="124">
        <f t="shared" si="47"/>
        <v>45</v>
      </c>
      <c r="AC1435" s="124">
        <f t="shared" si="47"/>
        <v>38</v>
      </c>
      <c r="AD1435" s="124">
        <f t="shared" si="47"/>
        <v>23</v>
      </c>
      <c r="AE1435" s="124">
        <f t="shared" si="47"/>
        <v>29</v>
      </c>
      <c r="AF1435" s="124">
        <f t="shared" si="47"/>
        <v>14</v>
      </c>
      <c r="AG1435" s="124">
        <f t="shared" si="47"/>
        <v>37</v>
      </c>
      <c r="AH1435" s="124">
        <f t="shared" si="47"/>
        <v>5</v>
      </c>
      <c r="AI1435" s="124">
        <f t="shared" si="47"/>
        <v>35</v>
      </c>
    </row>
    <row r="1436" spans="1:35" ht="14.25" hidden="1" customHeight="1" x14ac:dyDescent="0.35">
      <c r="A1436" s="182"/>
      <c r="B1436" s="182"/>
      <c r="C1436" s="182"/>
      <c r="D1436" s="182"/>
      <c r="J1436" s="178"/>
      <c r="K1436" s="64"/>
      <c r="L1436" s="361"/>
      <c r="M1436" s="362"/>
      <c r="N1436" s="365">
        <v>2011</v>
      </c>
      <c r="O1436" s="123" t="s">
        <v>63</v>
      </c>
      <c r="P1436" s="124">
        <f t="shared" ref="P1436:AI1436" si="48">COUNTIF(P$561:P$635,"CUMPLE")</f>
        <v>26</v>
      </c>
      <c r="Q1436" s="124">
        <f t="shared" si="48"/>
        <v>71</v>
      </c>
      <c r="R1436" s="124">
        <f t="shared" si="48"/>
        <v>59</v>
      </c>
      <c r="S1436" s="124">
        <f t="shared" si="48"/>
        <v>64</v>
      </c>
      <c r="T1436" s="124">
        <f t="shared" si="48"/>
        <v>70</v>
      </c>
      <c r="U1436" s="124">
        <f t="shared" si="48"/>
        <v>29</v>
      </c>
      <c r="V1436" s="124">
        <f t="shared" si="48"/>
        <v>67</v>
      </c>
      <c r="W1436" s="124">
        <f t="shared" si="48"/>
        <v>58</v>
      </c>
      <c r="X1436" s="124">
        <f t="shared" si="48"/>
        <v>60</v>
      </c>
      <c r="Y1436" s="124">
        <f t="shared" si="48"/>
        <v>66</v>
      </c>
      <c r="Z1436" s="124">
        <f t="shared" si="48"/>
        <v>19</v>
      </c>
      <c r="AA1436" s="124">
        <f t="shared" si="48"/>
        <v>47</v>
      </c>
      <c r="AB1436" s="124">
        <f t="shared" si="48"/>
        <v>21</v>
      </c>
      <c r="AC1436" s="124">
        <f t="shared" si="48"/>
        <v>46</v>
      </c>
      <c r="AD1436" s="124">
        <f t="shared" si="48"/>
        <v>59</v>
      </c>
      <c r="AE1436" s="124">
        <f t="shared" si="48"/>
        <v>28</v>
      </c>
      <c r="AF1436" s="124">
        <f t="shared" si="48"/>
        <v>56</v>
      </c>
      <c r="AG1436" s="124">
        <f t="shared" si="48"/>
        <v>27</v>
      </c>
      <c r="AH1436" s="124">
        <f t="shared" si="48"/>
        <v>55</v>
      </c>
      <c r="AI1436" s="124">
        <f t="shared" si="48"/>
        <v>40</v>
      </c>
    </row>
    <row r="1437" spans="1:35" ht="14.25" hidden="1" customHeight="1" x14ac:dyDescent="0.35">
      <c r="A1437" s="182"/>
      <c r="B1437" s="182"/>
      <c r="C1437" s="182"/>
      <c r="D1437" s="182"/>
      <c r="J1437" s="178"/>
      <c r="K1437" s="64"/>
      <c r="L1437" s="361"/>
      <c r="M1437" s="362"/>
      <c r="N1437" s="350"/>
      <c r="O1437" s="123" t="s">
        <v>64</v>
      </c>
      <c r="P1437" s="124">
        <f t="shared" ref="P1437:AI1437" si="49">COUNTIF(P$561:P$635,"NO CUMPLE")</f>
        <v>49</v>
      </c>
      <c r="Q1437" s="124">
        <f t="shared" si="49"/>
        <v>4</v>
      </c>
      <c r="R1437" s="124">
        <f t="shared" si="49"/>
        <v>16</v>
      </c>
      <c r="S1437" s="124">
        <f t="shared" si="49"/>
        <v>11</v>
      </c>
      <c r="T1437" s="124">
        <f t="shared" si="49"/>
        <v>5</v>
      </c>
      <c r="U1437" s="124">
        <f t="shared" si="49"/>
        <v>46</v>
      </c>
      <c r="V1437" s="124">
        <f t="shared" si="49"/>
        <v>8</v>
      </c>
      <c r="W1437" s="124">
        <f t="shared" si="49"/>
        <v>17</v>
      </c>
      <c r="X1437" s="124">
        <f t="shared" si="49"/>
        <v>15</v>
      </c>
      <c r="Y1437" s="124">
        <f t="shared" si="49"/>
        <v>9</v>
      </c>
      <c r="Z1437" s="124">
        <f t="shared" si="49"/>
        <v>56</v>
      </c>
      <c r="AA1437" s="124">
        <f t="shared" si="49"/>
        <v>28</v>
      </c>
      <c r="AB1437" s="124">
        <f t="shared" si="49"/>
        <v>54</v>
      </c>
      <c r="AC1437" s="124">
        <f t="shared" si="49"/>
        <v>29</v>
      </c>
      <c r="AD1437" s="124">
        <f t="shared" si="49"/>
        <v>16</v>
      </c>
      <c r="AE1437" s="124">
        <f t="shared" si="49"/>
        <v>47</v>
      </c>
      <c r="AF1437" s="124">
        <f t="shared" si="49"/>
        <v>19</v>
      </c>
      <c r="AG1437" s="124">
        <f t="shared" si="49"/>
        <v>48</v>
      </c>
      <c r="AH1437" s="124">
        <f t="shared" si="49"/>
        <v>20</v>
      </c>
      <c r="AI1437" s="124">
        <f t="shared" si="49"/>
        <v>35</v>
      </c>
    </row>
    <row r="1438" spans="1:35" ht="14.25" hidden="1" customHeight="1" x14ac:dyDescent="0.35">
      <c r="A1438" s="182"/>
      <c r="B1438" s="182"/>
      <c r="C1438" s="182"/>
      <c r="D1438" s="182"/>
      <c r="J1438" s="178"/>
      <c r="K1438" s="64"/>
      <c r="L1438" s="361"/>
      <c r="M1438" s="362"/>
      <c r="N1438" s="365">
        <v>2012</v>
      </c>
      <c r="O1438" s="123" t="s">
        <v>63</v>
      </c>
      <c r="P1438" s="124">
        <f t="shared" ref="P1438:AI1438" si="50">COUNTIF(P$636:P$674,"CUMPLE")</f>
        <v>20</v>
      </c>
      <c r="Q1438" s="124">
        <f t="shared" si="50"/>
        <v>37</v>
      </c>
      <c r="R1438" s="124">
        <f t="shared" si="50"/>
        <v>31</v>
      </c>
      <c r="S1438" s="124">
        <f t="shared" si="50"/>
        <v>28</v>
      </c>
      <c r="T1438" s="124">
        <f t="shared" si="50"/>
        <v>34</v>
      </c>
      <c r="U1438" s="124">
        <f t="shared" si="50"/>
        <v>21</v>
      </c>
      <c r="V1438" s="124">
        <f t="shared" si="50"/>
        <v>33</v>
      </c>
      <c r="W1438" s="124">
        <f t="shared" si="50"/>
        <v>24</v>
      </c>
      <c r="X1438" s="124">
        <f t="shared" si="50"/>
        <v>35</v>
      </c>
      <c r="Y1438" s="124">
        <f t="shared" si="50"/>
        <v>32</v>
      </c>
      <c r="Z1438" s="124">
        <f t="shared" si="50"/>
        <v>17</v>
      </c>
      <c r="AA1438" s="124">
        <f t="shared" si="50"/>
        <v>21</v>
      </c>
      <c r="AB1438" s="124">
        <f t="shared" si="50"/>
        <v>11</v>
      </c>
      <c r="AC1438" s="124">
        <f t="shared" si="50"/>
        <v>17</v>
      </c>
      <c r="AD1438" s="124">
        <f t="shared" si="50"/>
        <v>28</v>
      </c>
      <c r="AE1438" s="124">
        <f t="shared" si="50"/>
        <v>20</v>
      </c>
      <c r="AF1438" s="124">
        <f t="shared" si="50"/>
        <v>27</v>
      </c>
      <c r="AG1438" s="124">
        <f t="shared" si="50"/>
        <v>10</v>
      </c>
      <c r="AH1438" s="124">
        <f t="shared" si="50"/>
        <v>29</v>
      </c>
      <c r="AI1438" s="124">
        <f t="shared" si="50"/>
        <v>23</v>
      </c>
    </row>
    <row r="1439" spans="1:35" ht="14.25" hidden="1" customHeight="1" x14ac:dyDescent="0.35">
      <c r="A1439" s="182"/>
      <c r="B1439" s="182"/>
      <c r="C1439" s="182"/>
      <c r="D1439" s="182"/>
      <c r="J1439" s="178"/>
      <c r="K1439" s="64"/>
      <c r="L1439" s="361"/>
      <c r="M1439" s="362"/>
      <c r="N1439" s="350"/>
      <c r="O1439" s="123" t="s">
        <v>64</v>
      </c>
      <c r="P1439" s="124">
        <f t="shared" ref="P1439:AI1439" si="51">COUNTIF(P$636:P$674,"NO CUMPLE")</f>
        <v>19</v>
      </c>
      <c r="Q1439" s="124">
        <f t="shared" si="51"/>
        <v>2</v>
      </c>
      <c r="R1439" s="124">
        <f t="shared" si="51"/>
        <v>8</v>
      </c>
      <c r="S1439" s="124">
        <f t="shared" si="51"/>
        <v>11</v>
      </c>
      <c r="T1439" s="124">
        <f t="shared" si="51"/>
        <v>5</v>
      </c>
      <c r="U1439" s="124">
        <f t="shared" si="51"/>
        <v>18</v>
      </c>
      <c r="V1439" s="124">
        <f t="shared" si="51"/>
        <v>6</v>
      </c>
      <c r="W1439" s="124">
        <f t="shared" si="51"/>
        <v>15</v>
      </c>
      <c r="X1439" s="124">
        <f t="shared" si="51"/>
        <v>4</v>
      </c>
      <c r="Y1439" s="124">
        <f t="shared" si="51"/>
        <v>7</v>
      </c>
      <c r="Z1439" s="124">
        <f t="shared" si="51"/>
        <v>22</v>
      </c>
      <c r="AA1439" s="124">
        <f t="shared" si="51"/>
        <v>18</v>
      </c>
      <c r="AB1439" s="124">
        <f t="shared" si="51"/>
        <v>28</v>
      </c>
      <c r="AC1439" s="124">
        <f t="shared" si="51"/>
        <v>22</v>
      </c>
      <c r="AD1439" s="124">
        <f t="shared" si="51"/>
        <v>11</v>
      </c>
      <c r="AE1439" s="124">
        <f t="shared" si="51"/>
        <v>19</v>
      </c>
      <c r="AF1439" s="124">
        <f t="shared" si="51"/>
        <v>12</v>
      </c>
      <c r="AG1439" s="124">
        <f t="shared" si="51"/>
        <v>29</v>
      </c>
      <c r="AH1439" s="124">
        <f t="shared" si="51"/>
        <v>10</v>
      </c>
      <c r="AI1439" s="124">
        <f t="shared" si="51"/>
        <v>16</v>
      </c>
    </row>
    <row r="1440" spans="1:35" ht="14.25" hidden="1" customHeight="1" x14ac:dyDescent="0.35">
      <c r="A1440" s="182"/>
      <c r="B1440" s="182"/>
      <c r="C1440" s="182"/>
      <c r="D1440" s="182"/>
      <c r="J1440" s="178"/>
      <c r="K1440" s="64"/>
      <c r="L1440" s="361"/>
      <c r="M1440" s="362"/>
      <c r="N1440" s="365">
        <v>2013</v>
      </c>
      <c r="O1440" s="123" t="s">
        <v>63</v>
      </c>
      <c r="P1440" s="124">
        <f t="shared" ref="P1440:AI1440" si="52">COUNTIF(P$675:P$722,"CUMPLE")</f>
        <v>40</v>
      </c>
      <c r="Q1440" s="124">
        <f t="shared" si="52"/>
        <v>46</v>
      </c>
      <c r="R1440" s="124">
        <f t="shared" si="52"/>
        <v>39</v>
      </c>
      <c r="S1440" s="124">
        <f t="shared" si="52"/>
        <v>37</v>
      </c>
      <c r="T1440" s="124">
        <f t="shared" si="52"/>
        <v>37</v>
      </c>
      <c r="U1440" s="124">
        <f t="shared" si="52"/>
        <v>34</v>
      </c>
      <c r="V1440" s="124">
        <f t="shared" si="52"/>
        <v>35</v>
      </c>
      <c r="W1440" s="124">
        <f t="shared" si="52"/>
        <v>36</v>
      </c>
      <c r="X1440" s="124">
        <f t="shared" si="52"/>
        <v>47</v>
      </c>
      <c r="Y1440" s="124">
        <f t="shared" si="52"/>
        <v>40</v>
      </c>
      <c r="Z1440" s="124">
        <f t="shared" si="52"/>
        <v>34</v>
      </c>
      <c r="AA1440" s="124">
        <f t="shared" si="52"/>
        <v>36</v>
      </c>
      <c r="AB1440" s="124">
        <f t="shared" si="52"/>
        <v>18</v>
      </c>
      <c r="AC1440" s="124">
        <f t="shared" si="52"/>
        <v>29</v>
      </c>
      <c r="AD1440" s="124">
        <f t="shared" si="52"/>
        <v>31</v>
      </c>
      <c r="AE1440" s="124">
        <f t="shared" si="52"/>
        <v>34</v>
      </c>
      <c r="AF1440" s="124">
        <f t="shared" si="52"/>
        <v>32</v>
      </c>
      <c r="AG1440" s="124">
        <f t="shared" si="52"/>
        <v>12</v>
      </c>
      <c r="AH1440" s="124">
        <f t="shared" si="52"/>
        <v>44</v>
      </c>
      <c r="AI1440" s="124">
        <f t="shared" si="52"/>
        <v>33</v>
      </c>
    </row>
    <row r="1441" spans="1:35" ht="14.25" hidden="1" customHeight="1" x14ac:dyDescent="0.35">
      <c r="A1441" s="182"/>
      <c r="B1441" s="182"/>
      <c r="C1441" s="182"/>
      <c r="D1441" s="182"/>
      <c r="J1441" s="178"/>
      <c r="K1441" s="64"/>
      <c r="L1441" s="361"/>
      <c r="M1441" s="362"/>
      <c r="N1441" s="350"/>
      <c r="O1441" s="123" t="s">
        <v>64</v>
      </c>
      <c r="P1441" s="124">
        <f t="shared" ref="P1441:AI1441" si="53">COUNTIF(P$675:P$722,"NO CUMPLE")</f>
        <v>8</v>
      </c>
      <c r="Q1441" s="124">
        <f t="shared" si="53"/>
        <v>2</v>
      </c>
      <c r="R1441" s="124">
        <f t="shared" si="53"/>
        <v>9</v>
      </c>
      <c r="S1441" s="124">
        <f t="shared" si="53"/>
        <v>11</v>
      </c>
      <c r="T1441" s="124">
        <f t="shared" si="53"/>
        <v>11</v>
      </c>
      <c r="U1441" s="124">
        <f t="shared" si="53"/>
        <v>14</v>
      </c>
      <c r="V1441" s="124">
        <f t="shared" si="53"/>
        <v>13</v>
      </c>
      <c r="W1441" s="124">
        <f t="shared" si="53"/>
        <v>12</v>
      </c>
      <c r="X1441" s="124">
        <f t="shared" si="53"/>
        <v>1</v>
      </c>
      <c r="Y1441" s="124">
        <f t="shared" si="53"/>
        <v>8</v>
      </c>
      <c r="Z1441" s="124">
        <f t="shared" si="53"/>
        <v>14</v>
      </c>
      <c r="AA1441" s="124">
        <f t="shared" si="53"/>
        <v>12</v>
      </c>
      <c r="AB1441" s="124">
        <f t="shared" si="53"/>
        <v>30</v>
      </c>
      <c r="AC1441" s="124">
        <f t="shared" si="53"/>
        <v>19</v>
      </c>
      <c r="AD1441" s="124">
        <f t="shared" si="53"/>
        <v>17</v>
      </c>
      <c r="AE1441" s="124">
        <f t="shared" si="53"/>
        <v>14</v>
      </c>
      <c r="AF1441" s="124">
        <f t="shared" si="53"/>
        <v>16</v>
      </c>
      <c r="AG1441" s="124">
        <f t="shared" si="53"/>
        <v>36</v>
      </c>
      <c r="AH1441" s="124">
        <f t="shared" si="53"/>
        <v>4</v>
      </c>
      <c r="AI1441" s="124">
        <f t="shared" si="53"/>
        <v>15</v>
      </c>
    </row>
    <row r="1442" spans="1:35" ht="14.25" hidden="1" customHeight="1" x14ac:dyDescent="0.35">
      <c r="A1442" s="182"/>
      <c r="B1442" s="182"/>
      <c r="C1442" s="182"/>
      <c r="D1442" s="182"/>
      <c r="J1442" s="178"/>
      <c r="K1442" s="64"/>
      <c r="L1442" s="361"/>
      <c r="M1442" s="362"/>
      <c r="N1442" s="365">
        <v>2014</v>
      </c>
      <c r="O1442" s="123" t="s">
        <v>63</v>
      </c>
      <c r="P1442" s="124">
        <f t="shared" ref="P1442:AI1442" si="54">COUNTIF(P$723:P$745,"CUMPLE")</f>
        <v>14</v>
      </c>
      <c r="Q1442" s="124">
        <f t="shared" si="54"/>
        <v>22</v>
      </c>
      <c r="R1442" s="124">
        <f t="shared" si="54"/>
        <v>21</v>
      </c>
      <c r="S1442" s="124">
        <f t="shared" si="54"/>
        <v>20</v>
      </c>
      <c r="T1442" s="124">
        <f t="shared" si="54"/>
        <v>20</v>
      </c>
      <c r="U1442" s="124">
        <f t="shared" si="54"/>
        <v>16</v>
      </c>
      <c r="V1442" s="124">
        <f t="shared" si="54"/>
        <v>19</v>
      </c>
      <c r="W1442" s="124">
        <f t="shared" si="54"/>
        <v>11</v>
      </c>
      <c r="X1442" s="124">
        <f t="shared" si="54"/>
        <v>23</v>
      </c>
      <c r="Y1442" s="124">
        <f t="shared" si="54"/>
        <v>22</v>
      </c>
      <c r="Z1442" s="124">
        <f t="shared" si="54"/>
        <v>10</v>
      </c>
      <c r="AA1442" s="124">
        <f t="shared" si="54"/>
        <v>16</v>
      </c>
      <c r="AB1442" s="124">
        <f t="shared" si="54"/>
        <v>10</v>
      </c>
      <c r="AC1442" s="124">
        <f t="shared" si="54"/>
        <v>6</v>
      </c>
      <c r="AD1442" s="124">
        <f t="shared" si="54"/>
        <v>18</v>
      </c>
      <c r="AE1442" s="124">
        <f t="shared" si="54"/>
        <v>15</v>
      </c>
      <c r="AF1442" s="124">
        <f t="shared" si="54"/>
        <v>11</v>
      </c>
      <c r="AG1442" s="124">
        <f t="shared" si="54"/>
        <v>4</v>
      </c>
      <c r="AH1442" s="124">
        <f t="shared" si="54"/>
        <v>19</v>
      </c>
      <c r="AI1442" s="124">
        <f t="shared" si="54"/>
        <v>19</v>
      </c>
    </row>
    <row r="1443" spans="1:35" ht="14.25" hidden="1" customHeight="1" x14ac:dyDescent="0.35">
      <c r="A1443" s="182"/>
      <c r="B1443" s="182"/>
      <c r="C1443" s="182"/>
      <c r="D1443" s="182"/>
      <c r="J1443" s="178"/>
      <c r="K1443" s="64"/>
      <c r="L1443" s="361"/>
      <c r="M1443" s="362"/>
      <c r="N1443" s="350"/>
      <c r="O1443" s="123" t="s">
        <v>64</v>
      </c>
      <c r="P1443" s="124">
        <f t="shared" ref="P1443:AI1443" si="55">COUNTIF(P$723:P$745,"NO CUMPLE")</f>
        <v>9</v>
      </c>
      <c r="Q1443" s="124">
        <f t="shared" si="55"/>
        <v>1</v>
      </c>
      <c r="R1443" s="124">
        <f t="shared" si="55"/>
        <v>2</v>
      </c>
      <c r="S1443" s="124">
        <f t="shared" si="55"/>
        <v>3</v>
      </c>
      <c r="T1443" s="124">
        <f t="shared" si="55"/>
        <v>3</v>
      </c>
      <c r="U1443" s="124">
        <f t="shared" si="55"/>
        <v>7</v>
      </c>
      <c r="V1443" s="124">
        <f t="shared" si="55"/>
        <v>4</v>
      </c>
      <c r="W1443" s="124">
        <f t="shared" si="55"/>
        <v>12</v>
      </c>
      <c r="X1443" s="124">
        <f t="shared" si="55"/>
        <v>0</v>
      </c>
      <c r="Y1443" s="124">
        <f t="shared" si="55"/>
        <v>1</v>
      </c>
      <c r="Z1443" s="124">
        <f t="shared" si="55"/>
        <v>13</v>
      </c>
      <c r="AA1443" s="124">
        <f t="shared" si="55"/>
        <v>7</v>
      </c>
      <c r="AB1443" s="124">
        <f t="shared" si="55"/>
        <v>13</v>
      </c>
      <c r="AC1443" s="124">
        <f t="shared" si="55"/>
        <v>17</v>
      </c>
      <c r="AD1443" s="124">
        <f t="shared" si="55"/>
        <v>5</v>
      </c>
      <c r="AE1443" s="124">
        <f t="shared" si="55"/>
        <v>8</v>
      </c>
      <c r="AF1443" s="124">
        <f t="shared" si="55"/>
        <v>12</v>
      </c>
      <c r="AG1443" s="124">
        <f t="shared" si="55"/>
        <v>19</v>
      </c>
      <c r="AH1443" s="124">
        <f t="shared" si="55"/>
        <v>4</v>
      </c>
      <c r="AI1443" s="124">
        <f t="shared" si="55"/>
        <v>4</v>
      </c>
    </row>
    <row r="1444" spans="1:35" ht="14.25" hidden="1" customHeight="1" x14ac:dyDescent="0.35">
      <c r="A1444" s="182"/>
      <c r="B1444" s="182"/>
      <c r="C1444" s="182"/>
      <c r="D1444" s="182"/>
      <c r="J1444" s="178"/>
      <c r="K1444" s="64"/>
      <c r="L1444" s="361"/>
      <c r="M1444" s="362"/>
      <c r="N1444" s="365">
        <v>2015</v>
      </c>
      <c r="O1444" s="123" t="s">
        <v>63</v>
      </c>
      <c r="P1444" s="124">
        <f t="shared" ref="P1444:AI1444" si="56">COUNTIF(P$746:P$819,"CUMPLE")</f>
        <v>49</v>
      </c>
      <c r="Q1444" s="124">
        <f t="shared" si="56"/>
        <v>58</v>
      </c>
      <c r="R1444" s="124">
        <f t="shared" si="56"/>
        <v>61</v>
      </c>
      <c r="S1444" s="124">
        <f t="shared" si="56"/>
        <v>32</v>
      </c>
      <c r="T1444" s="124">
        <f t="shared" si="56"/>
        <v>64</v>
      </c>
      <c r="U1444" s="124">
        <f t="shared" si="56"/>
        <v>50</v>
      </c>
      <c r="V1444" s="124">
        <f t="shared" si="56"/>
        <v>61</v>
      </c>
      <c r="W1444" s="124">
        <f t="shared" si="56"/>
        <v>45</v>
      </c>
      <c r="X1444" s="124">
        <f t="shared" si="56"/>
        <v>62</v>
      </c>
      <c r="Y1444" s="124">
        <f t="shared" si="56"/>
        <v>60</v>
      </c>
      <c r="Z1444" s="124">
        <f t="shared" si="56"/>
        <v>33</v>
      </c>
      <c r="AA1444" s="124">
        <f t="shared" si="56"/>
        <v>23</v>
      </c>
      <c r="AB1444" s="124">
        <f t="shared" si="56"/>
        <v>22</v>
      </c>
      <c r="AC1444" s="124">
        <f t="shared" si="56"/>
        <v>19</v>
      </c>
      <c r="AD1444" s="124">
        <f t="shared" si="56"/>
        <v>47</v>
      </c>
      <c r="AE1444" s="124">
        <f t="shared" si="56"/>
        <v>48</v>
      </c>
      <c r="AF1444" s="124">
        <f t="shared" si="56"/>
        <v>54</v>
      </c>
      <c r="AG1444" s="124">
        <f t="shared" si="56"/>
        <v>16</v>
      </c>
      <c r="AH1444" s="124">
        <f t="shared" si="56"/>
        <v>45</v>
      </c>
      <c r="AI1444" s="124">
        <f t="shared" si="56"/>
        <v>49</v>
      </c>
    </row>
    <row r="1445" spans="1:35" ht="14.25" hidden="1" customHeight="1" x14ac:dyDescent="0.35">
      <c r="A1445" s="182"/>
      <c r="B1445" s="182"/>
      <c r="C1445" s="182"/>
      <c r="D1445" s="182"/>
      <c r="J1445" s="178"/>
      <c r="K1445" s="64"/>
      <c r="L1445" s="361"/>
      <c r="M1445" s="362"/>
      <c r="N1445" s="350"/>
      <c r="O1445" s="123" t="s">
        <v>64</v>
      </c>
      <c r="P1445" s="124">
        <f t="shared" ref="P1445:AI1445" si="57">COUNTIF(P$746:P$819,"NO CUMPLE")</f>
        <v>25</v>
      </c>
      <c r="Q1445" s="124">
        <f t="shared" si="57"/>
        <v>16</v>
      </c>
      <c r="R1445" s="124">
        <f t="shared" si="57"/>
        <v>13</v>
      </c>
      <c r="S1445" s="124">
        <f t="shared" si="57"/>
        <v>42</v>
      </c>
      <c r="T1445" s="124">
        <f t="shared" si="57"/>
        <v>10</v>
      </c>
      <c r="U1445" s="124">
        <f t="shared" si="57"/>
        <v>24</v>
      </c>
      <c r="V1445" s="124">
        <f t="shared" si="57"/>
        <v>13</v>
      </c>
      <c r="W1445" s="124">
        <f t="shared" si="57"/>
        <v>29</v>
      </c>
      <c r="X1445" s="124">
        <f t="shared" si="57"/>
        <v>12</v>
      </c>
      <c r="Y1445" s="124">
        <f t="shared" si="57"/>
        <v>14</v>
      </c>
      <c r="Z1445" s="124">
        <f t="shared" si="57"/>
        <v>41</v>
      </c>
      <c r="AA1445" s="124">
        <f t="shared" si="57"/>
        <v>51</v>
      </c>
      <c r="AB1445" s="124">
        <f t="shared" si="57"/>
        <v>52</v>
      </c>
      <c r="AC1445" s="124">
        <f t="shared" si="57"/>
        <v>55</v>
      </c>
      <c r="AD1445" s="124">
        <f t="shared" si="57"/>
        <v>27</v>
      </c>
      <c r="AE1445" s="124">
        <f t="shared" si="57"/>
        <v>26</v>
      </c>
      <c r="AF1445" s="124">
        <f t="shared" si="57"/>
        <v>20</v>
      </c>
      <c r="AG1445" s="124">
        <f t="shared" si="57"/>
        <v>58</v>
      </c>
      <c r="AH1445" s="124">
        <f t="shared" si="57"/>
        <v>29</v>
      </c>
      <c r="AI1445" s="124">
        <f t="shared" si="57"/>
        <v>25</v>
      </c>
    </row>
    <row r="1446" spans="1:35" ht="14.25" hidden="1" customHeight="1" x14ac:dyDescent="0.35">
      <c r="A1446" s="182"/>
      <c r="B1446" s="182"/>
      <c r="C1446" s="182"/>
      <c r="D1446" s="182"/>
      <c r="J1446" s="178"/>
      <c r="K1446" s="64"/>
      <c r="L1446" s="361"/>
      <c r="M1446" s="362"/>
      <c r="N1446" s="365">
        <v>2017</v>
      </c>
      <c r="O1446" s="123" t="s">
        <v>63</v>
      </c>
      <c r="P1446" s="124">
        <f t="shared" ref="P1446:AI1446" si="58">COUNTIF(P$820:P$843,"CUMPLE")</f>
        <v>14</v>
      </c>
      <c r="Q1446" s="124">
        <f t="shared" si="58"/>
        <v>24</v>
      </c>
      <c r="R1446" s="124">
        <f t="shared" si="58"/>
        <v>22</v>
      </c>
      <c r="S1446" s="124">
        <f t="shared" si="58"/>
        <v>18</v>
      </c>
      <c r="T1446" s="124">
        <f t="shared" si="58"/>
        <v>24</v>
      </c>
      <c r="U1446" s="124">
        <f t="shared" si="58"/>
        <v>19</v>
      </c>
      <c r="V1446" s="124">
        <f t="shared" si="58"/>
        <v>19</v>
      </c>
      <c r="W1446" s="124">
        <f t="shared" si="58"/>
        <v>22</v>
      </c>
      <c r="X1446" s="124">
        <f t="shared" si="58"/>
        <v>22</v>
      </c>
      <c r="Y1446" s="124">
        <f t="shared" si="58"/>
        <v>24</v>
      </c>
      <c r="Z1446" s="124">
        <f t="shared" si="58"/>
        <v>11</v>
      </c>
      <c r="AA1446" s="124">
        <f t="shared" si="58"/>
        <v>17</v>
      </c>
      <c r="AB1446" s="124">
        <f t="shared" si="58"/>
        <v>12</v>
      </c>
      <c r="AC1446" s="124">
        <f t="shared" si="58"/>
        <v>10</v>
      </c>
      <c r="AD1446" s="124">
        <f t="shared" si="58"/>
        <v>23</v>
      </c>
      <c r="AE1446" s="124">
        <f t="shared" si="58"/>
        <v>19</v>
      </c>
      <c r="AF1446" s="124">
        <f t="shared" si="58"/>
        <v>9</v>
      </c>
      <c r="AG1446" s="124">
        <f t="shared" si="58"/>
        <v>16</v>
      </c>
      <c r="AH1446" s="124">
        <f t="shared" si="58"/>
        <v>20</v>
      </c>
      <c r="AI1446" s="124">
        <f t="shared" si="58"/>
        <v>19</v>
      </c>
    </row>
    <row r="1447" spans="1:35" ht="14.25" hidden="1" customHeight="1" x14ac:dyDescent="0.35">
      <c r="A1447" s="182"/>
      <c r="B1447" s="182"/>
      <c r="C1447" s="182"/>
      <c r="D1447" s="182"/>
      <c r="J1447" s="178"/>
      <c r="K1447" s="64"/>
      <c r="L1447" s="361"/>
      <c r="M1447" s="362"/>
      <c r="N1447" s="350"/>
      <c r="O1447" s="123" t="s">
        <v>64</v>
      </c>
      <c r="P1447" s="124">
        <f t="shared" ref="P1447:AI1447" si="59">COUNTIF(P$820:P$843,"NO CUMPLE")</f>
        <v>10</v>
      </c>
      <c r="Q1447" s="124">
        <f t="shared" si="59"/>
        <v>0</v>
      </c>
      <c r="R1447" s="124">
        <f t="shared" si="59"/>
        <v>2</v>
      </c>
      <c r="S1447" s="124">
        <f t="shared" si="59"/>
        <v>6</v>
      </c>
      <c r="T1447" s="124">
        <f t="shared" si="59"/>
        <v>0</v>
      </c>
      <c r="U1447" s="124">
        <f t="shared" si="59"/>
        <v>5</v>
      </c>
      <c r="V1447" s="124">
        <f t="shared" si="59"/>
        <v>5</v>
      </c>
      <c r="W1447" s="124">
        <f t="shared" si="59"/>
        <v>2</v>
      </c>
      <c r="X1447" s="124">
        <f t="shared" si="59"/>
        <v>2</v>
      </c>
      <c r="Y1447" s="124">
        <f t="shared" si="59"/>
        <v>0</v>
      </c>
      <c r="Z1447" s="124">
        <f t="shared" si="59"/>
        <v>13</v>
      </c>
      <c r="AA1447" s="124">
        <f t="shared" si="59"/>
        <v>7</v>
      </c>
      <c r="AB1447" s="124">
        <f t="shared" si="59"/>
        <v>12</v>
      </c>
      <c r="AC1447" s="124">
        <f t="shared" si="59"/>
        <v>14</v>
      </c>
      <c r="AD1447" s="124">
        <f t="shared" si="59"/>
        <v>1</v>
      </c>
      <c r="AE1447" s="124">
        <f t="shared" si="59"/>
        <v>5</v>
      </c>
      <c r="AF1447" s="124">
        <f t="shared" si="59"/>
        <v>15</v>
      </c>
      <c r="AG1447" s="124">
        <f t="shared" si="59"/>
        <v>8</v>
      </c>
      <c r="AH1447" s="124">
        <f t="shared" si="59"/>
        <v>4</v>
      </c>
      <c r="AI1447" s="124">
        <f t="shared" si="59"/>
        <v>5</v>
      </c>
    </row>
    <row r="1448" spans="1:35" ht="14.25" hidden="1" customHeight="1" x14ac:dyDescent="0.35">
      <c r="A1448" s="182"/>
      <c r="B1448" s="182"/>
      <c r="C1448" s="182"/>
      <c r="D1448" s="182"/>
      <c r="J1448" s="178"/>
      <c r="K1448" s="64"/>
      <c r="L1448" s="361"/>
      <c r="M1448" s="362"/>
      <c r="N1448" s="365">
        <v>2018</v>
      </c>
      <c r="O1448" s="123" t="s">
        <v>63</v>
      </c>
      <c r="P1448" s="124">
        <f t="shared" ref="P1448:AI1448" si="60">COUNTIF(P$844:P$867,"CUMPLE")</f>
        <v>9</v>
      </c>
      <c r="Q1448" s="124">
        <f t="shared" si="60"/>
        <v>21</v>
      </c>
      <c r="R1448" s="124">
        <f t="shared" si="60"/>
        <v>14</v>
      </c>
      <c r="S1448" s="124">
        <f t="shared" si="60"/>
        <v>4</v>
      </c>
      <c r="T1448" s="124">
        <f t="shared" si="60"/>
        <v>23</v>
      </c>
      <c r="U1448" s="124">
        <f t="shared" si="60"/>
        <v>17</v>
      </c>
      <c r="V1448" s="124">
        <f t="shared" si="60"/>
        <v>15</v>
      </c>
      <c r="W1448" s="124">
        <f t="shared" si="60"/>
        <v>12</v>
      </c>
      <c r="X1448" s="124">
        <f t="shared" si="60"/>
        <v>19</v>
      </c>
      <c r="Y1448" s="124">
        <f t="shared" si="60"/>
        <v>20</v>
      </c>
      <c r="Z1448" s="124">
        <f t="shared" si="60"/>
        <v>6</v>
      </c>
      <c r="AA1448" s="124">
        <f t="shared" si="60"/>
        <v>6</v>
      </c>
      <c r="AB1448" s="124">
        <f t="shared" si="60"/>
        <v>0</v>
      </c>
      <c r="AC1448" s="124">
        <f t="shared" si="60"/>
        <v>0</v>
      </c>
      <c r="AD1448" s="124">
        <f t="shared" si="60"/>
        <v>17</v>
      </c>
      <c r="AE1448" s="124">
        <f t="shared" si="60"/>
        <v>17</v>
      </c>
      <c r="AF1448" s="124">
        <f t="shared" si="60"/>
        <v>9</v>
      </c>
      <c r="AG1448" s="124">
        <f t="shared" si="60"/>
        <v>5</v>
      </c>
      <c r="AH1448" s="124">
        <f t="shared" si="60"/>
        <v>17</v>
      </c>
      <c r="AI1448" s="124">
        <f t="shared" si="60"/>
        <v>12</v>
      </c>
    </row>
    <row r="1449" spans="1:35" ht="14.25" hidden="1" customHeight="1" x14ac:dyDescent="0.35">
      <c r="A1449" s="182"/>
      <c r="B1449" s="182"/>
      <c r="C1449" s="182"/>
      <c r="D1449" s="182"/>
      <c r="J1449" s="178"/>
      <c r="K1449" s="64"/>
      <c r="L1449" s="361"/>
      <c r="M1449" s="362"/>
      <c r="N1449" s="350"/>
      <c r="O1449" s="123" t="s">
        <v>64</v>
      </c>
      <c r="P1449" s="124">
        <f t="shared" ref="P1449:AI1449" si="61">COUNTIF(P$844:P$867,"NO CUMPLE")</f>
        <v>15</v>
      </c>
      <c r="Q1449" s="124">
        <f t="shared" si="61"/>
        <v>3</v>
      </c>
      <c r="R1449" s="124">
        <f t="shared" si="61"/>
        <v>10</v>
      </c>
      <c r="S1449" s="124">
        <f t="shared" si="61"/>
        <v>20</v>
      </c>
      <c r="T1449" s="124">
        <f t="shared" si="61"/>
        <v>1</v>
      </c>
      <c r="U1449" s="124">
        <f t="shared" si="61"/>
        <v>7</v>
      </c>
      <c r="V1449" s="124">
        <f t="shared" si="61"/>
        <v>9</v>
      </c>
      <c r="W1449" s="124">
        <f t="shared" si="61"/>
        <v>12</v>
      </c>
      <c r="X1449" s="124">
        <f t="shared" si="61"/>
        <v>5</v>
      </c>
      <c r="Y1449" s="124">
        <f t="shared" si="61"/>
        <v>4</v>
      </c>
      <c r="Z1449" s="124">
        <f t="shared" si="61"/>
        <v>18</v>
      </c>
      <c r="AA1449" s="124">
        <f t="shared" si="61"/>
        <v>18</v>
      </c>
      <c r="AB1449" s="124">
        <f t="shared" si="61"/>
        <v>24</v>
      </c>
      <c r="AC1449" s="124">
        <f t="shared" si="61"/>
        <v>24</v>
      </c>
      <c r="AD1449" s="124">
        <f t="shared" si="61"/>
        <v>7</v>
      </c>
      <c r="AE1449" s="124">
        <f t="shared" si="61"/>
        <v>7</v>
      </c>
      <c r="AF1449" s="124">
        <f t="shared" si="61"/>
        <v>15</v>
      </c>
      <c r="AG1449" s="124">
        <f t="shared" si="61"/>
        <v>19</v>
      </c>
      <c r="AH1449" s="124">
        <f t="shared" si="61"/>
        <v>7</v>
      </c>
      <c r="AI1449" s="124">
        <f t="shared" si="61"/>
        <v>12</v>
      </c>
    </row>
    <row r="1450" spans="1:35" ht="14.25" hidden="1" customHeight="1" x14ac:dyDescent="0.35">
      <c r="A1450" s="182"/>
      <c r="B1450" s="182"/>
      <c r="C1450" s="182"/>
      <c r="D1450" s="182"/>
      <c r="J1450" s="178"/>
      <c r="K1450" s="64"/>
      <c r="L1450" s="361"/>
      <c r="M1450" s="362"/>
      <c r="N1450" s="365">
        <v>2019</v>
      </c>
      <c r="O1450" s="123" t="s">
        <v>63</v>
      </c>
      <c r="P1450" s="124">
        <f t="shared" ref="P1450:AI1450" si="62">COUNTIF(P$868:P$915,"CUMPLE")</f>
        <v>23</v>
      </c>
      <c r="Q1450" s="124">
        <f t="shared" si="62"/>
        <v>41</v>
      </c>
      <c r="R1450" s="124">
        <f t="shared" si="62"/>
        <v>27</v>
      </c>
      <c r="S1450" s="124">
        <f t="shared" si="62"/>
        <v>22</v>
      </c>
      <c r="T1450" s="124">
        <f t="shared" si="62"/>
        <v>47</v>
      </c>
      <c r="U1450" s="124">
        <f t="shared" si="62"/>
        <v>34</v>
      </c>
      <c r="V1450" s="124">
        <f t="shared" si="62"/>
        <v>44</v>
      </c>
      <c r="W1450" s="124">
        <f t="shared" si="62"/>
        <v>35</v>
      </c>
      <c r="X1450" s="124">
        <f t="shared" si="62"/>
        <v>39</v>
      </c>
      <c r="Y1450" s="124">
        <f t="shared" si="62"/>
        <v>47</v>
      </c>
      <c r="Z1450" s="124">
        <f t="shared" si="62"/>
        <v>13</v>
      </c>
      <c r="AA1450" s="124">
        <f t="shared" si="62"/>
        <v>20</v>
      </c>
      <c r="AB1450" s="124">
        <f t="shared" si="62"/>
        <v>4</v>
      </c>
      <c r="AC1450" s="124">
        <f t="shared" si="62"/>
        <v>14</v>
      </c>
      <c r="AD1450" s="124">
        <f t="shared" si="62"/>
        <v>42</v>
      </c>
      <c r="AE1450" s="124">
        <f t="shared" si="62"/>
        <v>33</v>
      </c>
      <c r="AF1450" s="124">
        <f t="shared" si="62"/>
        <v>39</v>
      </c>
      <c r="AG1450" s="124">
        <f t="shared" si="62"/>
        <v>25</v>
      </c>
      <c r="AH1450" s="124">
        <f t="shared" si="62"/>
        <v>35</v>
      </c>
      <c r="AI1450" s="124">
        <f t="shared" si="62"/>
        <v>41</v>
      </c>
    </row>
    <row r="1451" spans="1:35" ht="14.25" hidden="1" customHeight="1" x14ac:dyDescent="0.35">
      <c r="A1451" s="182"/>
      <c r="B1451" s="182"/>
      <c r="C1451" s="182"/>
      <c r="D1451" s="182"/>
      <c r="J1451" s="178"/>
      <c r="K1451" s="64"/>
      <c r="L1451" s="361"/>
      <c r="M1451" s="362"/>
      <c r="N1451" s="350"/>
      <c r="O1451" s="123" t="s">
        <v>64</v>
      </c>
      <c r="P1451" s="124">
        <f t="shared" ref="P1451:AI1451" si="63">COUNTIF(P$868:P$915,"NO CUMPLE")</f>
        <v>25</v>
      </c>
      <c r="Q1451" s="124">
        <f t="shared" si="63"/>
        <v>7</v>
      </c>
      <c r="R1451" s="124">
        <f t="shared" si="63"/>
        <v>21</v>
      </c>
      <c r="S1451" s="124">
        <f t="shared" si="63"/>
        <v>26</v>
      </c>
      <c r="T1451" s="124">
        <f t="shared" si="63"/>
        <v>1</v>
      </c>
      <c r="U1451" s="124">
        <f t="shared" si="63"/>
        <v>14</v>
      </c>
      <c r="V1451" s="124">
        <f t="shared" si="63"/>
        <v>4</v>
      </c>
      <c r="W1451" s="124">
        <f t="shared" si="63"/>
        <v>13</v>
      </c>
      <c r="X1451" s="124">
        <f t="shared" si="63"/>
        <v>9</v>
      </c>
      <c r="Y1451" s="124">
        <f t="shared" si="63"/>
        <v>1</v>
      </c>
      <c r="Z1451" s="124">
        <f t="shared" si="63"/>
        <v>35</v>
      </c>
      <c r="AA1451" s="124">
        <f t="shared" si="63"/>
        <v>28</v>
      </c>
      <c r="AB1451" s="124">
        <f t="shared" si="63"/>
        <v>44</v>
      </c>
      <c r="AC1451" s="124">
        <f t="shared" si="63"/>
        <v>34</v>
      </c>
      <c r="AD1451" s="124">
        <f t="shared" si="63"/>
        <v>6</v>
      </c>
      <c r="AE1451" s="124">
        <f t="shared" si="63"/>
        <v>15</v>
      </c>
      <c r="AF1451" s="124">
        <f t="shared" si="63"/>
        <v>9</v>
      </c>
      <c r="AG1451" s="124">
        <f t="shared" si="63"/>
        <v>23</v>
      </c>
      <c r="AH1451" s="124">
        <f t="shared" si="63"/>
        <v>13</v>
      </c>
      <c r="AI1451" s="124">
        <f t="shared" si="63"/>
        <v>7</v>
      </c>
    </row>
    <row r="1452" spans="1:35" ht="14.25" hidden="1" customHeight="1" x14ac:dyDescent="0.35">
      <c r="A1452" s="182"/>
      <c r="B1452" s="182"/>
      <c r="C1452" s="182"/>
      <c r="D1452" s="182"/>
      <c r="J1452" s="178"/>
      <c r="K1452" s="64"/>
      <c r="L1452" s="361"/>
      <c r="M1452" s="362"/>
      <c r="N1452" s="365">
        <v>2020</v>
      </c>
      <c r="O1452" s="123" t="s">
        <v>63</v>
      </c>
      <c r="P1452" s="124">
        <f t="shared" ref="P1452:AI1452" si="64">COUNTIF(P$916:P$939,"CUMPLE")</f>
        <v>11</v>
      </c>
      <c r="Q1452" s="124">
        <f t="shared" si="64"/>
        <v>19</v>
      </c>
      <c r="R1452" s="124">
        <f t="shared" si="64"/>
        <v>16</v>
      </c>
      <c r="S1452" s="124">
        <f t="shared" si="64"/>
        <v>19</v>
      </c>
      <c r="T1452" s="124">
        <f t="shared" si="64"/>
        <v>23</v>
      </c>
      <c r="U1452" s="124">
        <f t="shared" si="64"/>
        <v>20</v>
      </c>
      <c r="V1452" s="124">
        <f t="shared" si="64"/>
        <v>20</v>
      </c>
      <c r="W1452" s="124">
        <f t="shared" si="64"/>
        <v>24</v>
      </c>
      <c r="X1452" s="124">
        <f t="shared" si="64"/>
        <v>21</v>
      </c>
      <c r="Y1452" s="124">
        <f t="shared" si="64"/>
        <v>24</v>
      </c>
      <c r="Z1452" s="124">
        <f t="shared" si="64"/>
        <v>6</v>
      </c>
      <c r="AA1452" s="124">
        <f t="shared" si="64"/>
        <v>14</v>
      </c>
      <c r="AB1452" s="124">
        <f t="shared" si="64"/>
        <v>7</v>
      </c>
      <c r="AC1452" s="124">
        <f t="shared" si="64"/>
        <v>12</v>
      </c>
      <c r="AD1452" s="124">
        <f t="shared" si="64"/>
        <v>19</v>
      </c>
      <c r="AE1452" s="124">
        <f t="shared" si="64"/>
        <v>20</v>
      </c>
      <c r="AF1452" s="124">
        <f t="shared" si="64"/>
        <v>13</v>
      </c>
      <c r="AG1452" s="124">
        <f t="shared" si="64"/>
        <v>21</v>
      </c>
      <c r="AH1452" s="124">
        <f t="shared" si="64"/>
        <v>18</v>
      </c>
      <c r="AI1452" s="124">
        <f t="shared" si="64"/>
        <v>16</v>
      </c>
    </row>
    <row r="1453" spans="1:35" ht="14.25" hidden="1" customHeight="1" x14ac:dyDescent="0.35">
      <c r="A1453" s="182"/>
      <c r="B1453" s="182"/>
      <c r="C1453" s="182"/>
      <c r="D1453" s="182"/>
      <c r="J1453" s="178"/>
      <c r="K1453" s="64"/>
      <c r="L1453" s="363"/>
      <c r="M1453" s="364"/>
      <c r="N1453" s="350"/>
      <c r="O1453" s="123" t="s">
        <v>64</v>
      </c>
      <c r="P1453" s="124">
        <f t="shared" ref="P1453:AI1453" si="65">COUNTIF(P$916:P$939,"NO CUMPLE")</f>
        <v>13</v>
      </c>
      <c r="Q1453" s="124">
        <f t="shared" si="65"/>
        <v>5</v>
      </c>
      <c r="R1453" s="124">
        <f t="shared" si="65"/>
        <v>8</v>
      </c>
      <c r="S1453" s="124">
        <f t="shared" si="65"/>
        <v>5</v>
      </c>
      <c r="T1453" s="124">
        <f t="shared" si="65"/>
        <v>1</v>
      </c>
      <c r="U1453" s="124">
        <f t="shared" si="65"/>
        <v>4</v>
      </c>
      <c r="V1453" s="124">
        <f t="shared" si="65"/>
        <v>4</v>
      </c>
      <c r="W1453" s="124">
        <f t="shared" si="65"/>
        <v>0</v>
      </c>
      <c r="X1453" s="124">
        <f t="shared" si="65"/>
        <v>3</v>
      </c>
      <c r="Y1453" s="124">
        <f t="shared" si="65"/>
        <v>0</v>
      </c>
      <c r="Z1453" s="124">
        <f t="shared" si="65"/>
        <v>18</v>
      </c>
      <c r="AA1453" s="124">
        <f t="shared" si="65"/>
        <v>10</v>
      </c>
      <c r="AB1453" s="124">
        <f t="shared" si="65"/>
        <v>17</v>
      </c>
      <c r="AC1453" s="124">
        <f t="shared" si="65"/>
        <v>12</v>
      </c>
      <c r="AD1453" s="124">
        <f t="shared" si="65"/>
        <v>5</v>
      </c>
      <c r="AE1453" s="124">
        <f t="shared" si="65"/>
        <v>4</v>
      </c>
      <c r="AF1453" s="124">
        <f t="shared" si="65"/>
        <v>11</v>
      </c>
      <c r="AG1453" s="124">
        <f t="shared" si="65"/>
        <v>3</v>
      </c>
      <c r="AH1453" s="124">
        <f t="shared" si="65"/>
        <v>6</v>
      </c>
      <c r="AI1453" s="124">
        <f t="shared" si="65"/>
        <v>8</v>
      </c>
    </row>
    <row r="1454" spans="1:35" ht="14.25" hidden="1" customHeight="1" x14ac:dyDescent="0.35">
      <c r="A1454" s="182"/>
      <c r="B1454" s="182"/>
      <c r="C1454" s="182"/>
      <c r="D1454" s="182"/>
      <c r="J1454" s="178"/>
      <c r="K1454" s="64"/>
      <c r="L1454" s="359" t="s">
        <v>88</v>
      </c>
      <c r="M1454" s="360"/>
      <c r="N1454" s="365">
        <v>2009</v>
      </c>
      <c r="O1454" s="123" t="s">
        <v>63</v>
      </c>
      <c r="P1454" s="124">
        <f t="shared" ref="P1454:AI1454" si="66">COUNTIF(P$940:P$963,"CUMPLE")</f>
        <v>4</v>
      </c>
      <c r="Q1454" s="124">
        <f t="shared" si="66"/>
        <v>13</v>
      </c>
      <c r="R1454" s="124">
        <f t="shared" si="66"/>
        <v>8</v>
      </c>
      <c r="S1454" s="124">
        <f t="shared" si="66"/>
        <v>6</v>
      </c>
      <c r="T1454" s="124">
        <f t="shared" si="66"/>
        <v>19</v>
      </c>
      <c r="U1454" s="124">
        <f t="shared" si="66"/>
        <v>24</v>
      </c>
      <c r="V1454" s="124">
        <f t="shared" si="66"/>
        <v>10</v>
      </c>
      <c r="W1454" s="124">
        <f t="shared" si="66"/>
        <v>0</v>
      </c>
      <c r="X1454" s="124">
        <f t="shared" si="66"/>
        <v>24</v>
      </c>
      <c r="Y1454" s="124">
        <f t="shared" si="66"/>
        <v>0</v>
      </c>
      <c r="Z1454" s="124">
        <f t="shared" si="66"/>
        <v>24</v>
      </c>
      <c r="AA1454" s="124">
        <f t="shared" si="66"/>
        <v>0</v>
      </c>
      <c r="AB1454" s="124">
        <f t="shared" si="66"/>
        <v>0</v>
      </c>
      <c r="AC1454" s="124">
        <f t="shared" si="66"/>
        <v>0</v>
      </c>
      <c r="AD1454" s="124">
        <f t="shared" si="66"/>
        <v>0</v>
      </c>
      <c r="AE1454" s="124">
        <f t="shared" si="66"/>
        <v>1</v>
      </c>
      <c r="AF1454" s="124">
        <f t="shared" si="66"/>
        <v>0</v>
      </c>
      <c r="AG1454" s="124">
        <f t="shared" si="66"/>
        <v>0</v>
      </c>
      <c r="AH1454" s="124">
        <f t="shared" si="66"/>
        <v>24</v>
      </c>
      <c r="AI1454" s="124">
        <f t="shared" si="66"/>
        <v>0</v>
      </c>
    </row>
    <row r="1455" spans="1:35" ht="14.25" hidden="1" customHeight="1" x14ac:dyDescent="0.35">
      <c r="A1455" s="182"/>
      <c r="B1455" s="182"/>
      <c r="C1455" s="182"/>
      <c r="D1455" s="182"/>
      <c r="J1455" s="178"/>
      <c r="K1455" s="64"/>
      <c r="L1455" s="361"/>
      <c r="M1455" s="362"/>
      <c r="N1455" s="350"/>
      <c r="O1455" s="123" t="s">
        <v>64</v>
      </c>
      <c r="P1455" s="124">
        <f t="shared" ref="P1455:AI1455" si="67">COUNTIF(P$940:P$963,"NO CUMPLE")</f>
        <v>20</v>
      </c>
      <c r="Q1455" s="124">
        <f t="shared" si="67"/>
        <v>11</v>
      </c>
      <c r="R1455" s="124">
        <f t="shared" si="67"/>
        <v>16</v>
      </c>
      <c r="S1455" s="124">
        <f t="shared" si="67"/>
        <v>18</v>
      </c>
      <c r="T1455" s="124">
        <f t="shared" si="67"/>
        <v>5</v>
      </c>
      <c r="U1455" s="124">
        <f t="shared" si="67"/>
        <v>0</v>
      </c>
      <c r="V1455" s="124">
        <f t="shared" si="67"/>
        <v>14</v>
      </c>
      <c r="W1455" s="124">
        <f t="shared" si="67"/>
        <v>24</v>
      </c>
      <c r="X1455" s="124">
        <f t="shared" si="67"/>
        <v>0</v>
      </c>
      <c r="Y1455" s="124">
        <f t="shared" si="67"/>
        <v>24</v>
      </c>
      <c r="Z1455" s="124">
        <f t="shared" si="67"/>
        <v>0</v>
      </c>
      <c r="AA1455" s="124">
        <f t="shared" si="67"/>
        <v>24</v>
      </c>
      <c r="AB1455" s="124">
        <f t="shared" si="67"/>
        <v>24</v>
      </c>
      <c r="AC1455" s="124">
        <f t="shared" si="67"/>
        <v>24</v>
      </c>
      <c r="AD1455" s="124">
        <f t="shared" si="67"/>
        <v>24</v>
      </c>
      <c r="AE1455" s="124">
        <f t="shared" si="67"/>
        <v>23</v>
      </c>
      <c r="AF1455" s="124">
        <f t="shared" si="67"/>
        <v>24</v>
      </c>
      <c r="AG1455" s="124">
        <f t="shared" si="67"/>
        <v>24</v>
      </c>
      <c r="AH1455" s="124">
        <f t="shared" si="67"/>
        <v>0</v>
      </c>
      <c r="AI1455" s="124">
        <f t="shared" si="67"/>
        <v>24</v>
      </c>
    </row>
    <row r="1456" spans="1:35" ht="14.25" hidden="1" customHeight="1" x14ac:dyDescent="0.35">
      <c r="A1456" s="182"/>
      <c r="B1456" s="182"/>
      <c r="C1456" s="182"/>
      <c r="D1456" s="182"/>
      <c r="J1456" s="178"/>
      <c r="K1456" s="64"/>
      <c r="L1456" s="361"/>
      <c r="M1456" s="362"/>
      <c r="N1456" s="365">
        <v>2010</v>
      </c>
      <c r="O1456" s="123" t="s">
        <v>63</v>
      </c>
      <c r="P1456" s="124">
        <f t="shared" ref="P1456:AI1456" si="68">COUNTIF(P$964:P$1029,"CUMPLE")</f>
        <v>19</v>
      </c>
      <c r="Q1456" s="124">
        <f t="shared" si="68"/>
        <v>54</v>
      </c>
      <c r="R1456" s="124">
        <f t="shared" si="68"/>
        <v>41</v>
      </c>
      <c r="S1456" s="124">
        <f t="shared" si="68"/>
        <v>41</v>
      </c>
      <c r="T1456" s="124">
        <f t="shared" si="68"/>
        <v>59</v>
      </c>
      <c r="U1456" s="124">
        <f t="shared" si="68"/>
        <v>53</v>
      </c>
      <c r="V1456" s="124">
        <f t="shared" si="68"/>
        <v>38</v>
      </c>
      <c r="W1456" s="124">
        <f t="shared" si="68"/>
        <v>20</v>
      </c>
      <c r="X1456" s="124">
        <f t="shared" si="68"/>
        <v>66</v>
      </c>
      <c r="Y1456" s="124">
        <f t="shared" si="68"/>
        <v>13</v>
      </c>
      <c r="Z1456" s="124">
        <f t="shared" si="68"/>
        <v>66</v>
      </c>
      <c r="AA1456" s="124">
        <f t="shared" si="68"/>
        <v>10</v>
      </c>
      <c r="AB1456" s="124">
        <f t="shared" si="68"/>
        <v>6</v>
      </c>
      <c r="AC1456" s="124">
        <f t="shared" si="68"/>
        <v>9</v>
      </c>
      <c r="AD1456" s="124">
        <f t="shared" si="68"/>
        <v>24</v>
      </c>
      <c r="AE1456" s="124">
        <f t="shared" si="68"/>
        <v>3</v>
      </c>
      <c r="AF1456" s="124">
        <f t="shared" si="68"/>
        <v>14</v>
      </c>
      <c r="AG1456" s="124">
        <f t="shared" si="68"/>
        <v>6</v>
      </c>
      <c r="AH1456" s="124">
        <f t="shared" si="68"/>
        <v>64</v>
      </c>
      <c r="AI1456" s="124">
        <f t="shared" si="68"/>
        <v>6</v>
      </c>
    </row>
    <row r="1457" spans="1:35" ht="14.25" hidden="1" customHeight="1" x14ac:dyDescent="0.35">
      <c r="A1457" s="182"/>
      <c r="B1457" s="182"/>
      <c r="C1457" s="182"/>
      <c r="D1457" s="182"/>
      <c r="J1457" s="178"/>
      <c r="K1457" s="64"/>
      <c r="L1457" s="361"/>
      <c r="M1457" s="362"/>
      <c r="N1457" s="350"/>
      <c r="O1457" s="123" t="s">
        <v>64</v>
      </c>
      <c r="P1457" s="124">
        <f t="shared" ref="P1457:AI1457" si="69">COUNTIF(P$964:P$1029,"NO CUMPLE")</f>
        <v>47</v>
      </c>
      <c r="Q1457" s="124">
        <f t="shared" si="69"/>
        <v>12</v>
      </c>
      <c r="R1457" s="124">
        <f t="shared" si="69"/>
        <v>25</v>
      </c>
      <c r="S1457" s="124">
        <f t="shared" si="69"/>
        <v>25</v>
      </c>
      <c r="T1457" s="124">
        <f t="shared" si="69"/>
        <v>7</v>
      </c>
      <c r="U1457" s="124">
        <f t="shared" si="69"/>
        <v>13</v>
      </c>
      <c r="V1457" s="124">
        <f t="shared" si="69"/>
        <v>28</v>
      </c>
      <c r="W1457" s="124">
        <f t="shared" si="69"/>
        <v>46</v>
      </c>
      <c r="X1457" s="124">
        <f t="shared" si="69"/>
        <v>0</v>
      </c>
      <c r="Y1457" s="124">
        <f t="shared" si="69"/>
        <v>53</v>
      </c>
      <c r="Z1457" s="124">
        <f t="shared" si="69"/>
        <v>0</v>
      </c>
      <c r="AA1457" s="124">
        <f t="shared" si="69"/>
        <v>56</v>
      </c>
      <c r="AB1457" s="124">
        <f t="shared" si="69"/>
        <v>60</v>
      </c>
      <c r="AC1457" s="124">
        <f t="shared" si="69"/>
        <v>57</v>
      </c>
      <c r="AD1457" s="124">
        <f t="shared" si="69"/>
        <v>42</v>
      </c>
      <c r="AE1457" s="124">
        <f t="shared" si="69"/>
        <v>63</v>
      </c>
      <c r="AF1457" s="124">
        <f t="shared" si="69"/>
        <v>52</v>
      </c>
      <c r="AG1457" s="124">
        <f t="shared" si="69"/>
        <v>60</v>
      </c>
      <c r="AH1457" s="124">
        <f t="shared" si="69"/>
        <v>2</v>
      </c>
      <c r="AI1457" s="124">
        <f t="shared" si="69"/>
        <v>60</v>
      </c>
    </row>
    <row r="1458" spans="1:35" ht="14.25" hidden="1" customHeight="1" x14ac:dyDescent="0.35">
      <c r="A1458" s="182"/>
      <c r="B1458" s="182"/>
      <c r="C1458" s="182"/>
      <c r="D1458" s="182"/>
      <c r="J1458" s="178"/>
      <c r="K1458" s="64"/>
      <c r="L1458" s="361"/>
      <c r="M1458" s="362"/>
      <c r="N1458" s="365">
        <v>2011</v>
      </c>
      <c r="O1458" s="123" t="s">
        <v>63</v>
      </c>
      <c r="P1458" s="124">
        <f t="shared" ref="P1458:AI1458" si="70">COUNTIF(P$1030:P$1104,"CUMPLE")</f>
        <v>28</v>
      </c>
      <c r="Q1458" s="124">
        <f t="shared" si="70"/>
        <v>72</v>
      </c>
      <c r="R1458" s="124">
        <f t="shared" si="70"/>
        <v>63</v>
      </c>
      <c r="S1458" s="124">
        <f t="shared" si="70"/>
        <v>65</v>
      </c>
      <c r="T1458" s="124">
        <f t="shared" si="70"/>
        <v>73</v>
      </c>
      <c r="U1458" s="124">
        <f t="shared" si="70"/>
        <v>53</v>
      </c>
      <c r="V1458" s="124">
        <f t="shared" si="70"/>
        <v>53</v>
      </c>
      <c r="W1458" s="124">
        <f t="shared" si="70"/>
        <v>22</v>
      </c>
      <c r="X1458" s="124">
        <f t="shared" si="70"/>
        <v>75</v>
      </c>
      <c r="Y1458" s="124">
        <f t="shared" si="70"/>
        <v>38</v>
      </c>
      <c r="Z1458" s="124">
        <f t="shared" si="70"/>
        <v>74</v>
      </c>
      <c r="AA1458" s="124">
        <f t="shared" si="70"/>
        <v>9</v>
      </c>
      <c r="AB1458" s="124">
        <f t="shared" si="70"/>
        <v>4</v>
      </c>
      <c r="AC1458" s="124">
        <f t="shared" si="70"/>
        <v>14</v>
      </c>
      <c r="AD1458" s="124">
        <f t="shared" si="70"/>
        <v>44</v>
      </c>
      <c r="AE1458" s="124">
        <f t="shared" si="70"/>
        <v>1</v>
      </c>
      <c r="AF1458" s="124">
        <f t="shared" si="70"/>
        <v>23</v>
      </c>
      <c r="AG1458" s="124">
        <f t="shared" si="70"/>
        <v>3</v>
      </c>
      <c r="AH1458" s="124">
        <f t="shared" si="70"/>
        <v>68</v>
      </c>
      <c r="AI1458" s="124">
        <f t="shared" si="70"/>
        <v>10</v>
      </c>
    </row>
    <row r="1459" spans="1:35" ht="14.25" hidden="1" customHeight="1" x14ac:dyDescent="0.35">
      <c r="A1459" s="182"/>
      <c r="B1459" s="182"/>
      <c r="C1459" s="182"/>
      <c r="D1459" s="182"/>
      <c r="J1459" s="178"/>
      <c r="K1459" s="64"/>
      <c r="L1459" s="361"/>
      <c r="M1459" s="362"/>
      <c r="N1459" s="350"/>
      <c r="O1459" s="123" t="s">
        <v>64</v>
      </c>
      <c r="P1459" s="124">
        <f t="shared" ref="P1459:AI1459" si="71">COUNTIF(P$1030:P$1104,"NO CUMPLE")</f>
        <v>47</v>
      </c>
      <c r="Q1459" s="124">
        <f t="shared" si="71"/>
        <v>3</v>
      </c>
      <c r="R1459" s="124">
        <f t="shared" si="71"/>
        <v>12</v>
      </c>
      <c r="S1459" s="124">
        <f t="shared" si="71"/>
        <v>10</v>
      </c>
      <c r="T1459" s="124">
        <f t="shared" si="71"/>
        <v>2</v>
      </c>
      <c r="U1459" s="124">
        <f t="shared" si="71"/>
        <v>22</v>
      </c>
      <c r="V1459" s="124">
        <f t="shared" si="71"/>
        <v>22</v>
      </c>
      <c r="W1459" s="124">
        <f t="shared" si="71"/>
        <v>53</v>
      </c>
      <c r="X1459" s="124">
        <f t="shared" si="71"/>
        <v>0</v>
      </c>
      <c r="Y1459" s="124">
        <f t="shared" si="71"/>
        <v>37</v>
      </c>
      <c r="Z1459" s="124">
        <f t="shared" si="71"/>
        <v>1</v>
      </c>
      <c r="AA1459" s="124">
        <f t="shared" si="71"/>
        <v>66</v>
      </c>
      <c r="AB1459" s="124">
        <f t="shared" si="71"/>
        <v>71</v>
      </c>
      <c r="AC1459" s="124">
        <f t="shared" si="71"/>
        <v>61</v>
      </c>
      <c r="AD1459" s="124">
        <f t="shared" si="71"/>
        <v>31</v>
      </c>
      <c r="AE1459" s="124">
        <f t="shared" si="71"/>
        <v>74</v>
      </c>
      <c r="AF1459" s="124">
        <f t="shared" si="71"/>
        <v>52</v>
      </c>
      <c r="AG1459" s="124">
        <f t="shared" si="71"/>
        <v>72</v>
      </c>
      <c r="AH1459" s="124">
        <f t="shared" si="71"/>
        <v>7</v>
      </c>
      <c r="AI1459" s="124">
        <f t="shared" si="71"/>
        <v>65</v>
      </c>
    </row>
    <row r="1460" spans="1:35" ht="14.25" hidden="1" customHeight="1" x14ac:dyDescent="0.35">
      <c r="A1460" s="182"/>
      <c r="B1460" s="182"/>
      <c r="C1460" s="182"/>
      <c r="D1460" s="182"/>
      <c r="J1460" s="178"/>
      <c r="K1460" s="64"/>
      <c r="L1460" s="361"/>
      <c r="M1460" s="362"/>
      <c r="N1460" s="365">
        <v>2012</v>
      </c>
      <c r="O1460" s="123" t="s">
        <v>63</v>
      </c>
      <c r="P1460" s="124">
        <f t="shared" ref="P1460:AI1460" si="72">COUNTIF(P$1105:P$1143,"CUMPLE")</f>
        <v>16</v>
      </c>
      <c r="Q1460" s="124">
        <f t="shared" si="72"/>
        <v>35</v>
      </c>
      <c r="R1460" s="124">
        <f t="shared" si="72"/>
        <v>30</v>
      </c>
      <c r="S1460" s="124">
        <f t="shared" si="72"/>
        <v>27</v>
      </c>
      <c r="T1460" s="124">
        <f t="shared" si="72"/>
        <v>37</v>
      </c>
      <c r="U1460" s="124">
        <f t="shared" si="72"/>
        <v>33</v>
      </c>
      <c r="V1460" s="124">
        <f t="shared" si="72"/>
        <v>20</v>
      </c>
      <c r="W1460" s="124">
        <f t="shared" si="72"/>
        <v>3</v>
      </c>
      <c r="X1460" s="124">
        <f t="shared" si="72"/>
        <v>38</v>
      </c>
      <c r="Y1460" s="124">
        <f t="shared" si="72"/>
        <v>17</v>
      </c>
      <c r="Z1460" s="124">
        <f t="shared" si="72"/>
        <v>37</v>
      </c>
      <c r="AA1460" s="124">
        <f t="shared" si="72"/>
        <v>1</v>
      </c>
      <c r="AB1460" s="124">
        <f t="shared" si="72"/>
        <v>2</v>
      </c>
      <c r="AC1460" s="124">
        <f t="shared" si="72"/>
        <v>4</v>
      </c>
      <c r="AD1460" s="124">
        <f t="shared" si="72"/>
        <v>13</v>
      </c>
      <c r="AE1460" s="124">
        <f t="shared" si="72"/>
        <v>3</v>
      </c>
      <c r="AF1460" s="124">
        <f t="shared" si="72"/>
        <v>6</v>
      </c>
      <c r="AG1460" s="124">
        <f t="shared" si="72"/>
        <v>1</v>
      </c>
      <c r="AH1460" s="124">
        <f t="shared" si="72"/>
        <v>36</v>
      </c>
      <c r="AI1460" s="124">
        <f t="shared" si="72"/>
        <v>5</v>
      </c>
    </row>
    <row r="1461" spans="1:35" ht="14.25" hidden="1" customHeight="1" x14ac:dyDescent="0.35">
      <c r="A1461" s="182"/>
      <c r="B1461" s="182"/>
      <c r="C1461" s="182"/>
      <c r="D1461" s="182"/>
      <c r="J1461" s="178"/>
      <c r="K1461" s="64"/>
      <c r="L1461" s="361"/>
      <c r="M1461" s="362"/>
      <c r="N1461" s="350"/>
      <c r="O1461" s="123" t="s">
        <v>64</v>
      </c>
      <c r="P1461" s="124">
        <f t="shared" ref="P1461:AI1461" si="73">COUNTIF(P$1105:P$1143,"NO CUMPLE")</f>
        <v>23</v>
      </c>
      <c r="Q1461" s="124">
        <f t="shared" si="73"/>
        <v>4</v>
      </c>
      <c r="R1461" s="124">
        <f t="shared" si="73"/>
        <v>9</v>
      </c>
      <c r="S1461" s="124">
        <f t="shared" si="73"/>
        <v>12</v>
      </c>
      <c r="T1461" s="124">
        <f t="shared" si="73"/>
        <v>2</v>
      </c>
      <c r="U1461" s="124">
        <f t="shared" si="73"/>
        <v>6</v>
      </c>
      <c r="V1461" s="124">
        <f t="shared" si="73"/>
        <v>19</v>
      </c>
      <c r="W1461" s="124">
        <f t="shared" si="73"/>
        <v>36</v>
      </c>
      <c r="X1461" s="124">
        <f t="shared" si="73"/>
        <v>1</v>
      </c>
      <c r="Y1461" s="124">
        <f t="shared" si="73"/>
        <v>22</v>
      </c>
      <c r="Z1461" s="124">
        <f t="shared" si="73"/>
        <v>2</v>
      </c>
      <c r="AA1461" s="124">
        <f t="shared" si="73"/>
        <v>38</v>
      </c>
      <c r="AB1461" s="124">
        <f t="shared" si="73"/>
        <v>37</v>
      </c>
      <c r="AC1461" s="124">
        <f t="shared" si="73"/>
        <v>35</v>
      </c>
      <c r="AD1461" s="124">
        <f t="shared" si="73"/>
        <v>26</v>
      </c>
      <c r="AE1461" s="124">
        <f t="shared" si="73"/>
        <v>36</v>
      </c>
      <c r="AF1461" s="124">
        <f t="shared" si="73"/>
        <v>33</v>
      </c>
      <c r="AG1461" s="124">
        <f t="shared" si="73"/>
        <v>38</v>
      </c>
      <c r="AH1461" s="124">
        <f t="shared" si="73"/>
        <v>3</v>
      </c>
      <c r="AI1461" s="124">
        <f t="shared" si="73"/>
        <v>34</v>
      </c>
    </row>
    <row r="1462" spans="1:35" ht="14.25" hidden="1" customHeight="1" x14ac:dyDescent="0.35">
      <c r="A1462" s="182"/>
      <c r="B1462" s="182"/>
      <c r="C1462" s="182"/>
      <c r="D1462" s="182"/>
      <c r="J1462" s="178"/>
      <c r="K1462" s="64"/>
      <c r="L1462" s="361"/>
      <c r="M1462" s="362"/>
      <c r="N1462" s="365">
        <v>2013</v>
      </c>
      <c r="O1462" s="123" t="s">
        <v>63</v>
      </c>
      <c r="P1462" s="124">
        <f t="shared" ref="P1462:AI1462" si="74">COUNTIF(P$1144:P$1191,"CUMPLE")</f>
        <v>36</v>
      </c>
      <c r="Q1462" s="124">
        <f t="shared" si="74"/>
        <v>39</v>
      </c>
      <c r="R1462" s="124">
        <f t="shared" si="74"/>
        <v>37</v>
      </c>
      <c r="S1462" s="124">
        <f t="shared" si="74"/>
        <v>31</v>
      </c>
      <c r="T1462" s="124">
        <f t="shared" si="74"/>
        <v>41</v>
      </c>
      <c r="U1462" s="124">
        <f t="shared" si="74"/>
        <v>43</v>
      </c>
      <c r="V1462" s="124">
        <f t="shared" si="74"/>
        <v>27</v>
      </c>
      <c r="W1462" s="124">
        <f t="shared" si="74"/>
        <v>8</v>
      </c>
      <c r="X1462" s="124">
        <f t="shared" si="74"/>
        <v>48</v>
      </c>
      <c r="Y1462" s="124">
        <f t="shared" si="74"/>
        <v>21</v>
      </c>
      <c r="Z1462" s="124">
        <f t="shared" si="74"/>
        <v>48</v>
      </c>
      <c r="AA1462" s="124">
        <f t="shared" si="74"/>
        <v>6</v>
      </c>
      <c r="AB1462" s="124">
        <f t="shared" si="74"/>
        <v>3</v>
      </c>
      <c r="AC1462" s="124">
        <f t="shared" si="74"/>
        <v>5</v>
      </c>
      <c r="AD1462" s="124">
        <f t="shared" si="74"/>
        <v>18</v>
      </c>
      <c r="AE1462" s="124">
        <f t="shared" si="74"/>
        <v>5</v>
      </c>
      <c r="AF1462" s="124">
        <f t="shared" si="74"/>
        <v>7</v>
      </c>
      <c r="AG1462" s="124">
        <f t="shared" si="74"/>
        <v>0</v>
      </c>
      <c r="AH1462" s="124">
        <f t="shared" si="74"/>
        <v>46</v>
      </c>
      <c r="AI1462" s="124">
        <f t="shared" si="74"/>
        <v>9</v>
      </c>
    </row>
    <row r="1463" spans="1:35" ht="14.25" hidden="1" customHeight="1" x14ac:dyDescent="0.35">
      <c r="A1463" s="182"/>
      <c r="B1463" s="182"/>
      <c r="C1463" s="182"/>
      <c r="D1463" s="182"/>
      <c r="J1463" s="178"/>
      <c r="K1463" s="64"/>
      <c r="L1463" s="361"/>
      <c r="M1463" s="362"/>
      <c r="N1463" s="350"/>
      <c r="O1463" s="123" t="s">
        <v>64</v>
      </c>
      <c r="P1463" s="124">
        <f t="shared" ref="P1463:AI1463" si="75">COUNTIF(P$1144:P$1191,"NO CUMPLE")</f>
        <v>12</v>
      </c>
      <c r="Q1463" s="124">
        <f t="shared" si="75"/>
        <v>9</v>
      </c>
      <c r="R1463" s="124">
        <f t="shared" si="75"/>
        <v>11</v>
      </c>
      <c r="S1463" s="124">
        <f t="shared" si="75"/>
        <v>17</v>
      </c>
      <c r="T1463" s="124">
        <f t="shared" si="75"/>
        <v>7</v>
      </c>
      <c r="U1463" s="124">
        <f t="shared" si="75"/>
        <v>5</v>
      </c>
      <c r="V1463" s="124">
        <f t="shared" si="75"/>
        <v>21</v>
      </c>
      <c r="W1463" s="124">
        <f t="shared" si="75"/>
        <v>40</v>
      </c>
      <c r="X1463" s="124">
        <f t="shared" si="75"/>
        <v>0</v>
      </c>
      <c r="Y1463" s="124">
        <f t="shared" si="75"/>
        <v>27</v>
      </c>
      <c r="Z1463" s="124">
        <f t="shared" si="75"/>
        <v>0</v>
      </c>
      <c r="AA1463" s="124">
        <f t="shared" si="75"/>
        <v>42</v>
      </c>
      <c r="AB1463" s="124">
        <f t="shared" si="75"/>
        <v>45</v>
      </c>
      <c r="AC1463" s="124">
        <f t="shared" si="75"/>
        <v>43</v>
      </c>
      <c r="AD1463" s="124">
        <f t="shared" si="75"/>
        <v>30</v>
      </c>
      <c r="AE1463" s="124">
        <f t="shared" si="75"/>
        <v>43</v>
      </c>
      <c r="AF1463" s="124">
        <f t="shared" si="75"/>
        <v>41</v>
      </c>
      <c r="AG1463" s="124">
        <f t="shared" si="75"/>
        <v>48</v>
      </c>
      <c r="AH1463" s="124">
        <f t="shared" si="75"/>
        <v>2</v>
      </c>
      <c r="AI1463" s="124">
        <f t="shared" si="75"/>
        <v>39</v>
      </c>
    </row>
    <row r="1464" spans="1:35" ht="14.25" hidden="1" customHeight="1" x14ac:dyDescent="0.35">
      <c r="A1464" s="182"/>
      <c r="B1464" s="182"/>
      <c r="C1464" s="182"/>
      <c r="D1464" s="182"/>
      <c r="J1464" s="178"/>
      <c r="K1464" s="64"/>
      <c r="L1464" s="361"/>
      <c r="M1464" s="362"/>
      <c r="N1464" s="365">
        <v>2014</v>
      </c>
      <c r="O1464" s="123" t="s">
        <v>63</v>
      </c>
      <c r="P1464" s="124">
        <f t="shared" ref="P1464:AI1464" si="76">COUNTIF(P$1192:P$1214,"CUMPLE")</f>
        <v>18</v>
      </c>
      <c r="Q1464" s="124">
        <f t="shared" si="76"/>
        <v>20</v>
      </c>
      <c r="R1464" s="124">
        <f t="shared" si="76"/>
        <v>20</v>
      </c>
      <c r="S1464" s="124">
        <f t="shared" si="76"/>
        <v>16</v>
      </c>
      <c r="T1464" s="124">
        <f t="shared" si="76"/>
        <v>21</v>
      </c>
      <c r="U1464" s="124">
        <f t="shared" si="76"/>
        <v>21</v>
      </c>
      <c r="V1464" s="124">
        <f t="shared" si="76"/>
        <v>13</v>
      </c>
      <c r="W1464" s="124">
        <f t="shared" si="76"/>
        <v>2</v>
      </c>
      <c r="X1464" s="124">
        <f t="shared" si="76"/>
        <v>23</v>
      </c>
      <c r="Y1464" s="124">
        <f t="shared" si="76"/>
        <v>10</v>
      </c>
      <c r="Z1464" s="124">
        <f t="shared" si="76"/>
        <v>22</v>
      </c>
      <c r="AA1464" s="124">
        <f t="shared" si="76"/>
        <v>5</v>
      </c>
      <c r="AB1464" s="124">
        <f t="shared" si="76"/>
        <v>3</v>
      </c>
      <c r="AC1464" s="124">
        <f t="shared" si="76"/>
        <v>2</v>
      </c>
      <c r="AD1464" s="124">
        <f t="shared" si="76"/>
        <v>14</v>
      </c>
      <c r="AE1464" s="124">
        <f t="shared" si="76"/>
        <v>4</v>
      </c>
      <c r="AF1464" s="124">
        <f t="shared" si="76"/>
        <v>0</v>
      </c>
      <c r="AG1464" s="124">
        <f t="shared" si="76"/>
        <v>1</v>
      </c>
      <c r="AH1464" s="124">
        <f t="shared" si="76"/>
        <v>23</v>
      </c>
      <c r="AI1464" s="124">
        <f t="shared" si="76"/>
        <v>6</v>
      </c>
    </row>
    <row r="1465" spans="1:35" ht="14.25" hidden="1" customHeight="1" x14ac:dyDescent="0.35">
      <c r="A1465" s="182"/>
      <c r="B1465" s="182"/>
      <c r="C1465" s="182"/>
      <c r="D1465" s="182"/>
      <c r="J1465" s="178"/>
      <c r="K1465" s="64"/>
      <c r="L1465" s="361"/>
      <c r="M1465" s="362"/>
      <c r="N1465" s="350"/>
      <c r="O1465" s="123" t="s">
        <v>64</v>
      </c>
      <c r="P1465" s="124">
        <f t="shared" ref="P1465:AI1465" si="77">COUNTIF(P$1192:P$1214,"NO CUMPLE")</f>
        <v>5</v>
      </c>
      <c r="Q1465" s="124">
        <f t="shared" si="77"/>
        <v>3</v>
      </c>
      <c r="R1465" s="124">
        <f t="shared" si="77"/>
        <v>3</v>
      </c>
      <c r="S1465" s="124">
        <f t="shared" si="77"/>
        <v>7</v>
      </c>
      <c r="T1465" s="124">
        <f t="shared" si="77"/>
        <v>2</v>
      </c>
      <c r="U1465" s="124">
        <f t="shared" si="77"/>
        <v>2</v>
      </c>
      <c r="V1465" s="124">
        <f t="shared" si="77"/>
        <v>10</v>
      </c>
      <c r="W1465" s="124">
        <f t="shared" si="77"/>
        <v>21</v>
      </c>
      <c r="X1465" s="124">
        <f t="shared" si="77"/>
        <v>0</v>
      </c>
      <c r="Y1465" s="124">
        <f t="shared" si="77"/>
        <v>13</v>
      </c>
      <c r="Z1465" s="124">
        <f t="shared" si="77"/>
        <v>1</v>
      </c>
      <c r="AA1465" s="124">
        <f t="shared" si="77"/>
        <v>18</v>
      </c>
      <c r="AB1465" s="124">
        <f t="shared" si="77"/>
        <v>20</v>
      </c>
      <c r="AC1465" s="124">
        <f t="shared" si="77"/>
        <v>21</v>
      </c>
      <c r="AD1465" s="124">
        <f t="shared" si="77"/>
        <v>9</v>
      </c>
      <c r="AE1465" s="124">
        <f t="shared" si="77"/>
        <v>19</v>
      </c>
      <c r="AF1465" s="124">
        <f t="shared" si="77"/>
        <v>23</v>
      </c>
      <c r="AG1465" s="124">
        <f t="shared" si="77"/>
        <v>22</v>
      </c>
      <c r="AH1465" s="124">
        <f t="shared" si="77"/>
        <v>0</v>
      </c>
      <c r="AI1465" s="124">
        <f t="shared" si="77"/>
        <v>17</v>
      </c>
    </row>
    <row r="1466" spans="1:35" ht="14.25" hidden="1" customHeight="1" x14ac:dyDescent="0.35">
      <c r="A1466" s="182"/>
      <c r="B1466" s="182"/>
      <c r="C1466" s="182"/>
      <c r="D1466" s="182"/>
      <c r="J1466" s="178"/>
      <c r="K1466" s="64"/>
      <c r="L1466" s="361"/>
      <c r="M1466" s="362"/>
      <c r="N1466" s="365">
        <v>2015</v>
      </c>
      <c r="O1466" s="123" t="s">
        <v>63</v>
      </c>
      <c r="P1466" s="124">
        <f t="shared" ref="P1466:AI1466" si="78">COUNTIF(P$1215:P$1264,"CUMPLE")</f>
        <v>35</v>
      </c>
      <c r="Q1466" s="124">
        <f t="shared" si="78"/>
        <v>25</v>
      </c>
      <c r="R1466" s="124">
        <f t="shared" si="78"/>
        <v>36</v>
      </c>
      <c r="S1466" s="124">
        <f t="shared" si="78"/>
        <v>20</v>
      </c>
      <c r="T1466" s="124">
        <f t="shared" si="78"/>
        <v>23</v>
      </c>
      <c r="U1466" s="124">
        <f t="shared" si="78"/>
        <v>47</v>
      </c>
      <c r="V1466" s="124">
        <f t="shared" si="78"/>
        <v>23</v>
      </c>
      <c r="W1466" s="124">
        <f t="shared" si="78"/>
        <v>9</v>
      </c>
      <c r="X1466" s="124">
        <f t="shared" si="78"/>
        <v>50</v>
      </c>
      <c r="Y1466" s="124">
        <f t="shared" si="78"/>
        <v>12</v>
      </c>
      <c r="Z1466" s="124">
        <f t="shared" si="78"/>
        <v>49</v>
      </c>
      <c r="AA1466" s="124">
        <f t="shared" si="78"/>
        <v>1</v>
      </c>
      <c r="AB1466" s="124">
        <f t="shared" si="78"/>
        <v>2</v>
      </c>
      <c r="AC1466" s="124">
        <f t="shared" si="78"/>
        <v>1</v>
      </c>
      <c r="AD1466" s="124">
        <f t="shared" si="78"/>
        <v>1</v>
      </c>
      <c r="AE1466" s="124">
        <f t="shared" si="78"/>
        <v>6</v>
      </c>
      <c r="AF1466" s="124">
        <f t="shared" si="78"/>
        <v>5</v>
      </c>
      <c r="AG1466" s="124">
        <f t="shared" si="78"/>
        <v>2</v>
      </c>
      <c r="AH1466" s="124">
        <f t="shared" si="78"/>
        <v>49</v>
      </c>
      <c r="AI1466" s="124">
        <f t="shared" si="78"/>
        <v>3</v>
      </c>
    </row>
    <row r="1467" spans="1:35" ht="14.25" hidden="1" customHeight="1" x14ac:dyDescent="0.35">
      <c r="A1467" s="182"/>
      <c r="B1467" s="182"/>
      <c r="C1467" s="182"/>
      <c r="D1467" s="182"/>
      <c r="J1467" s="178"/>
      <c r="K1467" s="64"/>
      <c r="L1467" s="361"/>
      <c r="M1467" s="362"/>
      <c r="N1467" s="350"/>
      <c r="O1467" s="123" t="s">
        <v>64</v>
      </c>
      <c r="P1467" s="124">
        <f t="shared" ref="P1467:AI1467" si="79">COUNTIF(P$1215:P$1264,"NO CUMPLE")</f>
        <v>15</v>
      </c>
      <c r="Q1467" s="124">
        <f t="shared" si="79"/>
        <v>25</v>
      </c>
      <c r="R1467" s="124">
        <f t="shared" si="79"/>
        <v>14</v>
      </c>
      <c r="S1467" s="124">
        <f t="shared" si="79"/>
        <v>30</v>
      </c>
      <c r="T1467" s="124">
        <f t="shared" si="79"/>
        <v>27</v>
      </c>
      <c r="U1467" s="124">
        <f t="shared" si="79"/>
        <v>3</v>
      </c>
      <c r="V1467" s="124">
        <f t="shared" si="79"/>
        <v>27</v>
      </c>
      <c r="W1467" s="124">
        <f t="shared" si="79"/>
        <v>41</v>
      </c>
      <c r="X1467" s="124">
        <f t="shared" si="79"/>
        <v>0</v>
      </c>
      <c r="Y1467" s="124">
        <f t="shared" si="79"/>
        <v>38</v>
      </c>
      <c r="Z1467" s="124">
        <f t="shared" si="79"/>
        <v>1</v>
      </c>
      <c r="AA1467" s="124">
        <f t="shared" si="79"/>
        <v>49</v>
      </c>
      <c r="AB1467" s="124">
        <f t="shared" si="79"/>
        <v>48</v>
      </c>
      <c r="AC1467" s="124">
        <f t="shared" si="79"/>
        <v>49</v>
      </c>
      <c r="AD1467" s="124">
        <f t="shared" si="79"/>
        <v>49</v>
      </c>
      <c r="AE1467" s="124">
        <f t="shared" si="79"/>
        <v>44</v>
      </c>
      <c r="AF1467" s="124">
        <f t="shared" si="79"/>
        <v>45</v>
      </c>
      <c r="AG1467" s="124">
        <f t="shared" si="79"/>
        <v>48</v>
      </c>
      <c r="AH1467" s="124">
        <f t="shared" si="79"/>
        <v>1</v>
      </c>
      <c r="AI1467" s="124">
        <f t="shared" si="79"/>
        <v>47</v>
      </c>
    </row>
    <row r="1468" spans="1:35" ht="14.25" hidden="1" customHeight="1" x14ac:dyDescent="0.35">
      <c r="A1468" s="182"/>
      <c r="B1468" s="182"/>
      <c r="C1468" s="182"/>
      <c r="D1468" s="182"/>
      <c r="J1468" s="178"/>
      <c r="K1468" s="64"/>
      <c r="L1468" s="361"/>
      <c r="M1468" s="362"/>
      <c r="N1468" s="365">
        <v>2017</v>
      </c>
      <c r="O1468" s="123" t="s">
        <v>63</v>
      </c>
      <c r="P1468" s="124">
        <f t="shared" ref="P1468:AI1468" si="80">COUNTIF(P$1265:P$1288,"CUMPLE")</f>
        <v>20</v>
      </c>
      <c r="Q1468" s="124">
        <f t="shared" si="80"/>
        <v>22</v>
      </c>
      <c r="R1468" s="124">
        <f t="shared" si="80"/>
        <v>20</v>
      </c>
      <c r="S1468" s="124">
        <f t="shared" si="80"/>
        <v>21</v>
      </c>
      <c r="T1468" s="124">
        <f t="shared" si="80"/>
        <v>23</v>
      </c>
      <c r="U1468" s="124">
        <f t="shared" si="80"/>
        <v>22</v>
      </c>
      <c r="V1468" s="124">
        <f t="shared" si="80"/>
        <v>19</v>
      </c>
      <c r="W1468" s="124">
        <f t="shared" si="80"/>
        <v>12</v>
      </c>
      <c r="X1468" s="124">
        <f t="shared" si="80"/>
        <v>24</v>
      </c>
      <c r="Y1468" s="124">
        <f t="shared" si="80"/>
        <v>22</v>
      </c>
      <c r="Z1468" s="124">
        <f t="shared" si="80"/>
        <v>24</v>
      </c>
      <c r="AA1468" s="124">
        <f t="shared" si="80"/>
        <v>6</v>
      </c>
      <c r="AB1468" s="124">
        <f t="shared" si="80"/>
        <v>6</v>
      </c>
      <c r="AC1468" s="124">
        <f t="shared" si="80"/>
        <v>5</v>
      </c>
      <c r="AD1468" s="124">
        <f t="shared" si="80"/>
        <v>18</v>
      </c>
      <c r="AE1468" s="124">
        <f t="shared" si="80"/>
        <v>8</v>
      </c>
      <c r="AF1468" s="124">
        <f t="shared" si="80"/>
        <v>3</v>
      </c>
      <c r="AG1468" s="124">
        <f t="shared" si="80"/>
        <v>4</v>
      </c>
      <c r="AH1468" s="124">
        <f t="shared" si="80"/>
        <v>24</v>
      </c>
      <c r="AI1468" s="124">
        <f t="shared" si="80"/>
        <v>12</v>
      </c>
    </row>
    <row r="1469" spans="1:35" ht="14.25" hidden="1" customHeight="1" x14ac:dyDescent="0.35">
      <c r="A1469" s="182"/>
      <c r="B1469" s="182"/>
      <c r="C1469" s="182"/>
      <c r="D1469" s="182"/>
      <c r="J1469" s="178"/>
      <c r="K1469" s="64"/>
      <c r="L1469" s="361"/>
      <c r="M1469" s="362"/>
      <c r="N1469" s="350"/>
      <c r="O1469" s="123" t="s">
        <v>64</v>
      </c>
      <c r="P1469" s="124">
        <f t="shared" ref="P1469:AI1469" si="81">COUNTIF(P$1265:P$1288,"NO CUMPLE")</f>
        <v>4</v>
      </c>
      <c r="Q1469" s="124">
        <f t="shared" si="81"/>
        <v>2</v>
      </c>
      <c r="R1469" s="124">
        <f t="shared" si="81"/>
        <v>4</v>
      </c>
      <c r="S1469" s="124">
        <f t="shared" si="81"/>
        <v>3</v>
      </c>
      <c r="T1469" s="124">
        <f t="shared" si="81"/>
        <v>1</v>
      </c>
      <c r="U1469" s="124">
        <f t="shared" si="81"/>
        <v>2</v>
      </c>
      <c r="V1469" s="124">
        <f t="shared" si="81"/>
        <v>5</v>
      </c>
      <c r="W1469" s="124">
        <f t="shared" si="81"/>
        <v>12</v>
      </c>
      <c r="X1469" s="124">
        <f t="shared" si="81"/>
        <v>0</v>
      </c>
      <c r="Y1469" s="124">
        <f t="shared" si="81"/>
        <v>2</v>
      </c>
      <c r="Z1469" s="124">
        <f t="shared" si="81"/>
        <v>0</v>
      </c>
      <c r="AA1469" s="124">
        <f t="shared" si="81"/>
        <v>18</v>
      </c>
      <c r="AB1469" s="124">
        <f t="shared" si="81"/>
        <v>18</v>
      </c>
      <c r="AC1469" s="124">
        <f t="shared" si="81"/>
        <v>19</v>
      </c>
      <c r="AD1469" s="124">
        <f t="shared" si="81"/>
        <v>6</v>
      </c>
      <c r="AE1469" s="124">
        <f t="shared" si="81"/>
        <v>16</v>
      </c>
      <c r="AF1469" s="124">
        <f t="shared" si="81"/>
        <v>21</v>
      </c>
      <c r="AG1469" s="124">
        <f t="shared" si="81"/>
        <v>20</v>
      </c>
      <c r="AH1469" s="124">
        <f t="shared" si="81"/>
        <v>0</v>
      </c>
      <c r="AI1469" s="124">
        <f t="shared" si="81"/>
        <v>12</v>
      </c>
    </row>
    <row r="1470" spans="1:35" ht="14.25" hidden="1" customHeight="1" x14ac:dyDescent="0.35">
      <c r="A1470" s="182"/>
      <c r="B1470" s="182"/>
      <c r="C1470" s="182"/>
      <c r="D1470" s="182"/>
      <c r="J1470" s="178"/>
      <c r="K1470" s="64"/>
      <c r="L1470" s="361"/>
      <c r="M1470" s="362"/>
      <c r="N1470" s="365">
        <v>2018</v>
      </c>
      <c r="O1470" s="123" t="s">
        <v>63</v>
      </c>
      <c r="P1470" s="124">
        <f t="shared" ref="P1470:AI1470" si="82">COUNTIF(P$1289:P$1312,"CUMPLE")</f>
        <v>11</v>
      </c>
      <c r="Q1470" s="124">
        <f t="shared" si="82"/>
        <v>14</v>
      </c>
      <c r="R1470" s="124">
        <f t="shared" si="82"/>
        <v>14</v>
      </c>
      <c r="S1470" s="124">
        <f t="shared" si="82"/>
        <v>7</v>
      </c>
      <c r="T1470" s="124">
        <f t="shared" si="82"/>
        <v>17</v>
      </c>
      <c r="U1470" s="124">
        <f t="shared" si="82"/>
        <v>16</v>
      </c>
      <c r="V1470" s="124">
        <f t="shared" si="82"/>
        <v>4</v>
      </c>
      <c r="W1470" s="124">
        <f t="shared" si="82"/>
        <v>0</v>
      </c>
      <c r="X1470" s="124">
        <f t="shared" si="82"/>
        <v>24</v>
      </c>
      <c r="Y1470" s="124">
        <f t="shared" si="82"/>
        <v>8</v>
      </c>
      <c r="Z1470" s="124">
        <f t="shared" si="82"/>
        <v>24</v>
      </c>
      <c r="AA1470" s="124">
        <f t="shared" si="82"/>
        <v>0</v>
      </c>
      <c r="AB1470" s="124">
        <f t="shared" si="82"/>
        <v>0</v>
      </c>
      <c r="AC1470" s="124">
        <f t="shared" si="82"/>
        <v>0</v>
      </c>
      <c r="AD1470" s="124">
        <f t="shared" si="82"/>
        <v>2</v>
      </c>
      <c r="AE1470" s="124">
        <f t="shared" si="82"/>
        <v>2</v>
      </c>
      <c r="AF1470" s="124">
        <f t="shared" si="82"/>
        <v>0</v>
      </c>
      <c r="AG1470" s="124">
        <f t="shared" si="82"/>
        <v>0</v>
      </c>
      <c r="AH1470" s="124">
        <f t="shared" si="82"/>
        <v>24</v>
      </c>
      <c r="AI1470" s="124">
        <f t="shared" si="82"/>
        <v>3</v>
      </c>
    </row>
    <row r="1471" spans="1:35" ht="14.25" hidden="1" customHeight="1" x14ac:dyDescent="0.35">
      <c r="A1471" s="182"/>
      <c r="B1471" s="182"/>
      <c r="C1471" s="182"/>
      <c r="D1471" s="182"/>
      <c r="J1471" s="178"/>
      <c r="K1471" s="64"/>
      <c r="L1471" s="361"/>
      <c r="M1471" s="362"/>
      <c r="N1471" s="350"/>
      <c r="O1471" s="123" t="s">
        <v>64</v>
      </c>
      <c r="P1471" s="124">
        <f t="shared" ref="P1471:AI1471" si="83">COUNTIF(P$1289:P$1312,"NO CUMPLE")</f>
        <v>13</v>
      </c>
      <c r="Q1471" s="124">
        <f t="shared" si="83"/>
        <v>10</v>
      </c>
      <c r="R1471" s="124">
        <f t="shared" si="83"/>
        <v>10</v>
      </c>
      <c r="S1471" s="124">
        <f t="shared" si="83"/>
        <v>17</v>
      </c>
      <c r="T1471" s="124">
        <f t="shared" si="83"/>
        <v>7</v>
      </c>
      <c r="U1471" s="124">
        <f t="shared" si="83"/>
        <v>8</v>
      </c>
      <c r="V1471" s="124">
        <f t="shared" si="83"/>
        <v>20</v>
      </c>
      <c r="W1471" s="124">
        <f t="shared" si="83"/>
        <v>24</v>
      </c>
      <c r="X1471" s="124">
        <f t="shared" si="83"/>
        <v>0</v>
      </c>
      <c r="Y1471" s="124">
        <f t="shared" si="83"/>
        <v>16</v>
      </c>
      <c r="Z1471" s="124">
        <f t="shared" si="83"/>
        <v>0</v>
      </c>
      <c r="AA1471" s="124">
        <f t="shared" si="83"/>
        <v>24</v>
      </c>
      <c r="AB1471" s="124">
        <f t="shared" si="83"/>
        <v>24</v>
      </c>
      <c r="AC1471" s="124">
        <f t="shared" si="83"/>
        <v>24</v>
      </c>
      <c r="AD1471" s="124">
        <f t="shared" si="83"/>
        <v>22</v>
      </c>
      <c r="AE1471" s="124">
        <f t="shared" si="83"/>
        <v>22</v>
      </c>
      <c r="AF1471" s="124">
        <f t="shared" si="83"/>
        <v>24</v>
      </c>
      <c r="AG1471" s="124">
        <f t="shared" si="83"/>
        <v>24</v>
      </c>
      <c r="AH1471" s="124">
        <f t="shared" si="83"/>
        <v>0</v>
      </c>
      <c r="AI1471" s="124">
        <f t="shared" si="83"/>
        <v>21</v>
      </c>
    </row>
    <row r="1472" spans="1:35" ht="14.25" hidden="1" customHeight="1" x14ac:dyDescent="0.35">
      <c r="A1472" s="182"/>
      <c r="B1472" s="182"/>
      <c r="C1472" s="182"/>
      <c r="D1472" s="182"/>
      <c r="J1472" s="178"/>
      <c r="K1472" s="64"/>
      <c r="L1472" s="361"/>
      <c r="M1472" s="362"/>
      <c r="N1472" s="365">
        <v>2019</v>
      </c>
      <c r="O1472" s="123" t="s">
        <v>63</v>
      </c>
      <c r="P1472" s="124">
        <f t="shared" ref="P1472:AI1472" si="84">COUNTIF(P$1313:P$1360,"CUMPLE")</f>
        <v>28</v>
      </c>
      <c r="Q1472" s="124">
        <f t="shared" si="84"/>
        <v>43</v>
      </c>
      <c r="R1472" s="124">
        <f t="shared" si="84"/>
        <v>38</v>
      </c>
      <c r="S1472" s="124">
        <f t="shared" si="84"/>
        <v>29</v>
      </c>
      <c r="T1472" s="124">
        <f t="shared" si="84"/>
        <v>45</v>
      </c>
      <c r="U1472" s="124">
        <f t="shared" si="84"/>
        <v>40</v>
      </c>
      <c r="V1472" s="124">
        <f t="shared" si="84"/>
        <v>40</v>
      </c>
      <c r="W1472" s="124">
        <f t="shared" si="84"/>
        <v>23</v>
      </c>
      <c r="X1472" s="124">
        <f t="shared" si="84"/>
        <v>48</v>
      </c>
      <c r="Y1472" s="124">
        <f t="shared" si="84"/>
        <v>36</v>
      </c>
      <c r="Z1472" s="124">
        <f t="shared" si="84"/>
        <v>48</v>
      </c>
      <c r="AA1472" s="124">
        <f t="shared" si="84"/>
        <v>5</v>
      </c>
      <c r="AB1472" s="124">
        <f t="shared" si="84"/>
        <v>2</v>
      </c>
      <c r="AC1472" s="124">
        <f t="shared" si="84"/>
        <v>5</v>
      </c>
      <c r="AD1472" s="124">
        <f t="shared" si="84"/>
        <v>23</v>
      </c>
      <c r="AE1472" s="124">
        <f t="shared" si="84"/>
        <v>9</v>
      </c>
      <c r="AF1472" s="124">
        <f t="shared" si="84"/>
        <v>14</v>
      </c>
      <c r="AG1472" s="124">
        <f t="shared" si="84"/>
        <v>9</v>
      </c>
      <c r="AH1472" s="124">
        <f t="shared" si="84"/>
        <v>45</v>
      </c>
      <c r="AI1472" s="124">
        <f t="shared" si="84"/>
        <v>18</v>
      </c>
    </row>
    <row r="1473" spans="1:35" ht="14.25" hidden="1" customHeight="1" x14ac:dyDescent="0.35">
      <c r="A1473" s="182"/>
      <c r="B1473" s="182"/>
      <c r="C1473" s="182"/>
      <c r="D1473" s="182"/>
      <c r="J1473" s="178"/>
      <c r="K1473" s="64"/>
      <c r="L1473" s="361"/>
      <c r="M1473" s="362"/>
      <c r="N1473" s="350"/>
      <c r="O1473" s="123" t="s">
        <v>64</v>
      </c>
      <c r="P1473" s="124">
        <f t="shared" ref="P1473:AI1473" si="85">COUNTIF(P$1313:P$1360,"NO CUMPLE")</f>
        <v>20</v>
      </c>
      <c r="Q1473" s="124">
        <f t="shared" si="85"/>
        <v>5</v>
      </c>
      <c r="R1473" s="124">
        <f t="shared" si="85"/>
        <v>10</v>
      </c>
      <c r="S1473" s="124">
        <f t="shared" si="85"/>
        <v>19</v>
      </c>
      <c r="T1473" s="124">
        <f t="shared" si="85"/>
        <v>3</v>
      </c>
      <c r="U1473" s="124">
        <f t="shared" si="85"/>
        <v>8</v>
      </c>
      <c r="V1473" s="124">
        <f t="shared" si="85"/>
        <v>8</v>
      </c>
      <c r="W1473" s="124">
        <f t="shared" si="85"/>
        <v>25</v>
      </c>
      <c r="X1473" s="124">
        <f t="shared" si="85"/>
        <v>0</v>
      </c>
      <c r="Y1473" s="124">
        <f t="shared" si="85"/>
        <v>12</v>
      </c>
      <c r="Z1473" s="124">
        <f t="shared" si="85"/>
        <v>0</v>
      </c>
      <c r="AA1473" s="124">
        <f t="shared" si="85"/>
        <v>43</v>
      </c>
      <c r="AB1473" s="124">
        <f t="shared" si="85"/>
        <v>46</v>
      </c>
      <c r="AC1473" s="124">
        <f t="shared" si="85"/>
        <v>43</v>
      </c>
      <c r="AD1473" s="124">
        <f t="shared" si="85"/>
        <v>25</v>
      </c>
      <c r="AE1473" s="124">
        <f t="shared" si="85"/>
        <v>39</v>
      </c>
      <c r="AF1473" s="124">
        <f t="shared" si="85"/>
        <v>34</v>
      </c>
      <c r="AG1473" s="124">
        <f t="shared" si="85"/>
        <v>39</v>
      </c>
      <c r="AH1473" s="124">
        <f t="shared" si="85"/>
        <v>3</v>
      </c>
      <c r="AI1473" s="124">
        <f t="shared" si="85"/>
        <v>30</v>
      </c>
    </row>
    <row r="1474" spans="1:35" ht="14.25" hidden="1" customHeight="1" x14ac:dyDescent="0.35">
      <c r="A1474" s="182"/>
      <c r="B1474" s="182"/>
      <c r="C1474" s="182"/>
      <c r="D1474" s="182"/>
      <c r="J1474" s="178"/>
      <c r="K1474" s="64"/>
      <c r="L1474" s="361"/>
      <c r="M1474" s="362"/>
      <c r="N1474" s="365">
        <v>2020</v>
      </c>
      <c r="O1474" s="123" t="s">
        <v>63</v>
      </c>
      <c r="P1474" s="124">
        <f t="shared" ref="P1474:AI1474" si="86">COUNTIF(P$1361:P$1384,"CUMPLE")</f>
        <v>14</v>
      </c>
      <c r="Q1474" s="124">
        <f t="shared" si="86"/>
        <v>17</v>
      </c>
      <c r="R1474" s="124">
        <f t="shared" si="86"/>
        <v>19</v>
      </c>
      <c r="S1474" s="124">
        <f t="shared" si="86"/>
        <v>24</v>
      </c>
      <c r="T1474" s="124">
        <f t="shared" si="86"/>
        <v>22</v>
      </c>
      <c r="U1474" s="124">
        <f t="shared" si="86"/>
        <v>22</v>
      </c>
      <c r="V1474" s="124">
        <f t="shared" si="86"/>
        <v>19</v>
      </c>
      <c r="W1474" s="124">
        <f t="shared" si="86"/>
        <v>19</v>
      </c>
      <c r="X1474" s="124">
        <f t="shared" si="86"/>
        <v>24</v>
      </c>
      <c r="Y1474" s="124">
        <f t="shared" si="86"/>
        <v>19</v>
      </c>
      <c r="Z1474" s="124">
        <f t="shared" si="86"/>
        <v>24</v>
      </c>
      <c r="AA1474" s="124">
        <f t="shared" si="86"/>
        <v>3</v>
      </c>
      <c r="AB1474" s="124">
        <f t="shared" si="86"/>
        <v>3</v>
      </c>
      <c r="AC1474" s="124">
        <f t="shared" si="86"/>
        <v>7</v>
      </c>
      <c r="AD1474" s="124">
        <f t="shared" si="86"/>
        <v>8</v>
      </c>
      <c r="AE1474" s="124">
        <f t="shared" si="86"/>
        <v>6</v>
      </c>
      <c r="AF1474" s="124">
        <f t="shared" si="86"/>
        <v>5</v>
      </c>
      <c r="AG1474" s="124">
        <f t="shared" si="86"/>
        <v>15</v>
      </c>
      <c r="AH1474" s="124">
        <f t="shared" si="86"/>
        <v>23</v>
      </c>
      <c r="AI1474" s="124">
        <f t="shared" si="86"/>
        <v>5</v>
      </c>
    </row>
    <row r="1475" spans="1:35" ht="14.25" hidden="1" customHeight="1" x14ac:dyDescent="0.35">
      <c r="A1475" s="182"/>
      <c r="B1475" s="182"/>
      <c r="C1475" s="182"/>
      <c r="D1475" s="182"/>
      <c r="J1475" s="178"/>
      <c r="K1475" s="64"/>
      <c r="L1475" s="363"/>
      <c r="M1475" s="364"/>
      <c r="N1475" s="350"/>
      <c r="O1475" s="123" t="s">
        <v>64</v>
      </c>
      <c r="P1475" s="124">
        <f t="shared" ref="P1475:AI1475" si="87">COUNTIF(P$1361:P$1384,"NO CUMPLE")</f>
        <v>10</v>
      </c>
      <c r="Q1475" s="124">
        <f t="shared" si="87"/>
        <v>7</v>
      </c>
      <c r="R1475" s="124">
        <f t="shared" si="87"/>
        <v>5</v>
      </c>
      <c r="S1475" s="124">
        <f t="shared" si="87"/>
        <v>0</v>
      </c>
      <c r="T1475" s="124">
        <f t="shared" si="87"/>
        <v>2</v>
      </c>
      <c r="U1475" s="124">
        <f t="shared" si="87"/>
        <v>2</v>
      </c>
      <c r="V1475" s="124">
        <f t="shared" si="87"/>
        <v>5</v>
      </c>
      <c r="W1475" s="124">
        <f t="shared" si="87"/>
        <v>5</v>
      </c>
      <c r="X1475" s="124">
        <f t="shared" si="87"/>
        <v>0</v>
      </c>
      <c r="Y1475" s="124">
        <f t="shared" si="87"/>
        <v>5</v>
      </c>
      <c r="Z1475" s="124">
        <f t="shared" si="87"/>
        <v>0</v>
      </c>
      <c r="AA1475" s="124">
        <f t="shared" si="87"/>
        <v>21</v>
      </c>
      <c r="AB1475" s="124">
        <f t="shared" si="87"/>
        <v>21</v>
      </c>
      <c r="AC1475" s="124">
        <f t="shared" si="87"/>
        <v>17</v>
      </c>
      <c r="AD1475" s="124">
        <f t="shared" si="87"/>
        <v>16</v>
      </c>
      <c r="AE1475" s="124">
        <f t="shared" si="87"/>
        <v>18</v>
      </c>
      <c r="AF1475" s="124">
        <f t="shared" si="87"/>
        <v>19</v>
      </c>
      <c r="AG1475" s="124">
        <f t="shared" si="87"/>
        <v>9</v>
      </c>
      <c r="AH1475" s="124">
        <f t="shared" si="87"/>
        <v>1</v>
      </c>
      <c r="AI1475" s="124">
        <f t="shared" si="87"/>
        <v>19</v>
      </c>
    </row>
    <row r="1476" spans="1:35" ht="14.25" hidden="1" customHeight="1" x14ac:dyDescent="0.35">
      <c r="A1476" s="182"/>
      <c r="B1476" s="182"/>
      <c r="C1476" s="182"/>
      <c r="D1476" s="182"/>
      <c r="J1476" s="178"/>
      <c r="K1476" s="64"/>
      <c r="L1476" s="180"/>
      <c r="M1476" s="180"/>
      <c r="N1476" s="181"/>
      <c r="O1476" s="123" t="s">
        <v>66</v>
      </c>
      <c r="P1476" s="124">
        <f t="shared" ref="P1476:AI1476" si="88">SUM(P1388:P1475)</f>
        <v>1382</v>
      </c>
      <c r="Q1476" s="124">
        <f t="shared" si="88"/>
        <v>1382</v>
      </c>
      <c r="R1476" s="124">
        <f t="shared" si="88"/>
        <v>1382</v>
      </c>
      <c r="S1476" s="124">
        <f t="shared" si="88"/>
        <v>1382</v>
      </c>
      <c r="T1476" s="124">
        <f t="shared" si="88"/>
        <v>1382</v>
      </c>
      <c r="U1476" s="124">
        <f t="shared" si="88"/>
        <v>1382</v>
      </c>
      <c r="V1476" s="124">
        <f t="shared" si="88"/>
        <v>1382</v>
      </c>
      <c r="W1476" s="124">
        <f t="shared" si="88"/>
        <v>1382</v>
      </c>
      <c r="X1476" s="124">
        <f t="shared" si="88"/>
        <v>1382</v>
      </c>
      <c r="Y1476" s="124">
        <f t="shared" si="88"/>
        <v>1382</v>
      </c>
      <c r="Z1476" s="124">
        <f t="shared" si="88"/>
        <v>1382</v>
      </c>
      <c r="AA1476" s="124">
        <f t="shared" si="88"/>
        <v>1382</v>
      </c>
      <c r="AB1476" s="124">
        <f t="shared" si="88"/>
        <v>1382</v>
      </c>
      <c r="AC1476" s="124">
        <f t="shared" si="88"/>
        <v>1382</v>
      </c>
      <c r="AD1476" s="124">
        <f t="shared" si="88"/>
        <v>1382</v>
      </c>
      <c r="AE1476" s="124">
        <f t="shared" si="88"/>
        <v>1382</v>
      </c>
      <c r="AF1476" s="124">
        <f t="shared" si="88"/>
        <v>1382</v>
      </c>
      <c r="AG1476" s="124">
        <f t="shared" si="88"/>
        <v>1382</v>
      </c>
      <c r="AH1476" s="124">
        <f t="shared" si="88"/>
        <v>1382</v>
      </c>
      <c r="AI1476" s="124">
        <f t="shared" si="88"/>
        <v>1382</v>
      </c>
    </row>
    <row r="1477" spans="1:35" ht="14.25" customHeight="1" x14ac:dyDescent="0.35">
      <c r="A1477" s="182"/>
      <c r="B1477" s="182"/>
      <c r="C1477" s="182"/>
      <c r="D1477" s="182"/>
      <c r="J1477" s="178"/>
      <c r="K1477" s="64"/>
      <c r="L1477" s="180"/>
      <c r="M1477" s="180"/>
      <c r="N1477" s="181"/>
      <c r="O1477" s="274"/>
      <c r="P1477" s="228"/>
      <c r="Q1477" s="228"/>
      <c r="R1477" s="228"/>
      <c r="S1477" s="228"/>
      <c r="T1477" s="228"/>
      <c r="U1477" s="228"/>
      <c r="V1477" s="228"/>
      <c r="W1477" s="228"/>
      <c r="X1477" s="228"/>
      <c r="Y1477" s="228"/>
      <c r="Z1477" s="228"/>
      <c r="AA1477" s="228"/>
      <c r="AB1477" s="228"/>
      <c r="AC1477" s="228"/>
      <c r="AD1477" s="228"/>
      <c r="AE1477" s="228"/>
      <c r="AF1477" s="228"/>
      <c r="AG1477" s="228"/>
      <c r="AH1477" s="228"/>
      <c r="AI1477" s="228"/>
    </row>
    <row r="1478" spans="1:35" ht="14.25" customHeight="1" x14ac:dyDescent="0.35">
      <c r="A1478" s="182"/>
      <c r="B1478" s="182"/>
      <c r="C1478" s="182"/>
      <c r="D1478" s="182"/>
      <c r="E1478" s="246"/>
      <c r="J1478" s="178"/>
      <c r="K1478" s="64"/>
      <c r="L1478" s="178"/>
      <c r="M1478" s="64"/>
      <c r="N1478" s="64"/>
      <c r="O1478" s="68"/>
      <c r="P1478" s="366" t="s">
        <v>44</v>
      </c>
      <c r="Q1478" s="346"/>
      <c r="R1478" s="346"/>
      <c r="S1478" s="346"/>
      <c r="T1478" s="346"/>
      <c r="U1478" s="346"/>
      <c r="V1478" s="346"/>
      <c r="W1478" s="346"/>
      <c r="X1478" s="346"/>
      <c r="Y1478" s="347"/>
      <c r="Z1478" s="367" t="s">
        <v>45</v>
      </c>
      <c r="AA1478" s="346"/>
      <c r="AB1478" s="346"/>
      <c r="AC1478" s="346"/>
      <c r="AD1478" s="346"/>
      <c r="AE1478" s="346"/>
      <c r="AF1478" s="346"/>
      <c r="AG1478" s="346"/>
      <c r="AH1478" s="346"/>
      <c r="AI1478" s="347"/>
    </row>
    <row r="1479" spans="1:35" ht="14.25" customHeight="1" x14ac:dyDescent="0.35">
      <c r="A1479" s="182"/>
      <c r="B1479" s="182"/>
      <c r="C1479" s="182"/>
      <c r="D1479" s="182"/>
      <c r="J1479" s="178"/>
      <c r="K1479" s="64"/>
      <c r="L1479" s="178"/>
      <c r="M1479" s="64"/>
      <c r="N1479" s="64"/>
      <c r="O1479" s="68"/>
      <c r="P1479" s="30" t="s">
        <v>53</v>
      </c>
      <c r="Q1479" s="31" t="s">
        <v>25</v>
      </c>
      <c r="R1479" s="31" t="s">
        <v>11</v>
      </c>
      <c r="S1479" s="32" t="s">
        <v>51</v>
      </c>
      <c r="T1479" s="33" t="s">
        <v>50</v>
      </c>
      <c r="U1479" s="31" t="s">
        <v>14</v>
      </c>
      <c r="V1479" s="31" t="s">
        <v>49</v>
      </c>
      <c r="W1479" s="34" t="s">
        <v>54</v>
      </c>
      <c r="X1479" s="30" t="s">
        <v>18</v>
      </c>
      <c r="Y1479" s="32" t="s">
        <v>21</v>
      </c>
      <c r="Z1479" s="35" t="s">
        <v>53</v>
      </c>
      <c r="AA1479" s="36" t="s">
        <v>25</v>
      </c>
      <c r="AB1479" s="36" t="s">
        <v>11</v>
      </c>
      <c r="AC1479" s="37" t="s">
        <v>51</v>
      </c>
      <c r="AD1479" s="38" t="s">
        <v>50</v>
      </c>
      <c r="AE1479" s="36" t="s">
        <v>14</v>
      </c>
      <c r="AF1479" s="36" t="s">
        <v>49</v>
      </c>
      <c r="AG1479" s="39" t="s">
        <v>54</v>
      </c>
      <c r="AH1479" s="35" t="s">
        <v>18</v>
      </c>
      <c r="AI1479" s="37" t="s">
        <v>21</v>
      </c>
    </row>
    <row r="1480" spans="1:35" ht="14.25" customHeight="1" x14ac:dyDescent="0.35">
      <c r="A1480" s="182"/>
      <c r="B1480" s="182"/>
      <c r="C1480" s="182"/>
      <c r="D1480" s="182"/>
      <c r="J1480" s="178"/>
      <c r="K1480" s="64"/>
      <c r="L1480" s="359" t="s">
        <v>62</v>
      </c>
      <c r="M1480" s="360"/>
      <c r="N1480" s="365" t="s">
        <v>67</v>
      </c>
      <c r="O1480" s="123" t="s">
        <v>63</v>
      </c>
      <c r="P1480" s="124">
        <f t="shared" ref="P1480:AI1480" si="89">COUNTIF(P$3:P$104,"CUMPLE")</f>
        <v>48</v>
      </c>
      <c r="Q1480" s="124">
        <f t="shared" si="89"/>
        <v>87</v>
      </c>
      <c r="R1480" s="124">
        <f t="shared" si="89"/>
        <v>89</v>
      </c>
      <c r="S1480" s="124">
        <f t="shared" si="89"/>
        <v>89</v>
      </c>
      <c r="T1480" s="124">
        <f t="shared" si="89"/>
        <v>50</v>
      </c>
      <c r="U1480" s="124">
        <f t="shared" si="89"/>
        <v>28</v>
      </c>
      <c r="V1480" s="124">
        <f t="shared" si="89"/>
        <v>97</v>
      </c>
      <c r="W1480" s="124">
        <f t="shared" si="89"/>
        <v>44</v>
      </c>
      <c r="X1480" s="124">
        <f t="shared" si="89"/>
        <v>102</v>
      </c>
      <c r="Y1480" s="124">
        <f t="shared" si="89"/>
        <v>96</v>
      </c>
      <c r="Z1480" s="124">
        <f t="shared" si="89"/>
        <v>48</v>
      </c>
      <c r="AA1480" s="124">
        <f t="shared" si="89"/>
        <v>87</v>
      </c>
      <c r="AB1480" s="124">
        <f t="shared" si="89"/>
        <v>19</v>
      </c>
      <c r="AC1480" s="124">
        <f t="shared" si="89"/>
        <v>89</v>
      </c>
      <c r="AD1480" s="124">
        <f t="shared" si="89"/>
        <v>83</v>
      </c>
      <c r="AE1480" s="124">
        <f t="shared" si="89"/>
        <v>28</v>
      </c>
      <c r="AF1480" s="124">
        <f t="shared" si="89"/>
        <v>96</v>
      </c>
      <c r="AG1480" s="124">
        <f t="shared" si="89"/>
        <v>23</v>
      </c>
      <c r="AH1480" s="124">
        <f t="shared" si="89"/>
        <v>85</v>
      </c>
      <c r="AI1480" s="124">
        <f t="shared" si="89"/>
        <v>96</v>
      </c>
    </row>
    <row r="1481" spans="1:35" ht="14.25" customHeight="1" x14ac:dyDescent="0.35">
      <c r="A1481" s="182"/>
      <c r="B1481" s="182"/>
      <c r="C1481" s="182"/>
      <c r="D1481" s="182"/>
      <c r="J1481" s="178"/>
      <c r="K1481" s="64"/>
      <c r="L1481" s="361"/>
      <c r="M1481" s="362"/>
      <c r="N1481" s="350"/>
      <c r="O1481" s="123" t="s">
        <v>64</v>
      </c>
      <c r="P1481" s="124">
        <f t="shared" ref="P1481:AI1481" si="90">COUNTIF(P$3:P$104,"NO CUMPLE")</f>
        <v>54</v>
      </c>
      <c r="Q1481" s="124">
        <f t="shared" si="90"/>
        <v>15</v>
      </c>
      <c r="R1481" s="124">
        <f t="shared" si="90"/>
        <v>13</v>
      </c>
      <c r="S1481" s="124">
        <f t="shared" si="90"/>
        <v>13</v>
      </c>
      <c r="T1481" s="124">
        <f t="shared" si="90"/>
        <v>52</v>
      </c>
      <c r="U1481" s="124">
        <f t="shared" si="90"/>
        <v>74</v>
      </c>
      <c r="V1481" s="124">
        <f t="shared" si="90"/>
        <v>5</v>
      </c>
      <c r="W1481" s="124">
        <f t="shared" si="90"/>
        <v>58</v>
      </c>
      <c r="X1481" s="124">
        <f t="shared" si="90"/>
        <v>0</v>
      </c>
      <c r="Y1481" s="124">
        <f t="shared" si="90"/>
        <v>6</v>
      </c>
      <c r="Z1481" s="124">
        <f t="shared" si="90"/>
        <v>54</v>
      </c>
      <c r="AA1481" s="124">
        <f t="shared" si="90"/>
        <v>15</v>
      </c>
      <c r="AB1481" s="124">
        <f t="shared" si="90"/>
        <v>83</v>
      </c>
      <c r="AC1481" s="124">
        <f t="shared" si="90"/>
        <v>13</v>
      </c>
      <c r="AD1481" s="124">
        <f t="shared" si="90"/>
        <v>19</v>
      </c>
      <c r="AE1481" s="124">
        <f t="shared" si="90"/>
        <v>74</v>
      </c>
      <c r="AF1481" s="124">
        <f t="shared" si="90"/>
        <v>6</v>
      </c>
      <c r="AG1481" s="124">
        <f t="shared" si="90"/>
        <v>79</v>
      </c>
      <c r="AH1481" s="124">
        <f t="shared" si="90"/>
        <v>17</v>
      </c>
      <c r="AI1481" s="124">
        <f t="shared" si="90"/>
        <v>6</v>
      </c>
    </row>
    <row r="1482" spans="1:35" ht="14.25" customHeight="1" x14ac:dyDescent="0.35">
      <c r="A1482" s="182"/>
      <c r="B1482" s="182"/>
      <c r="C1482" s="182"/>
      <c r="D1482" s="182"/>
      <c r="J1482" s="178"/>
      <c r="K1482" s="64"/>
      <c r="L1482" s="361"/>
      <c r="M1482" s="362"/>
      <c r="N1482" s="365" t="s">
        <v>68</v>
      </c>
      <c r="O1482" s="123" t="s">
        <v>63</v>
      </c>
      <c r="P1482" s="124">
        <f t="shared" ref="P1482:AI1482" si="91">COUNTIF(P$105:P$176,"CUMPLE")</f>
        <v>39</v>
      </c>
      <c r="Q1482" s="124">
        <f t="shared" si="91"/>
        <v>64</v>
      </c>
      <c r="R1482" s="124">
        <f t="shared" si="91"/>
        <v>63</v>
      </c>
      <c r="S1482" s="124">
        <f t="shared" si="91"/>
        <v>72</v>
      </c>
      <c r="T1482" s="124">
        <f t="shared" si="91"/>
        <v>62</v>
      </c>
      <c r="U1482" s="124">
        <f t="shared" si="91"/>
        <v>41</v>
      </c>
      <c r="V1482" s="124">
        <f t="shared" si="91"/>
        <v>67</v>
      </c>
      <c r="W1482" s="124">
        <f t="shared" si="91"/>
        <v>41</v>
      </c>
      <c r="X1482" s="124">
        <f t="shared" si="91"/>
        <v>71</v>
      </c>
      <c r="Y1482" s="124">
        <f t="shared" si="91"/>
        <v>72</v>
      </c>
      <c r="Z1482" s="124">
        <f t="shared" si="91"/>
        <v>39</v>
      </c>
      <c r="AA1482" s="124">
        <f t="shared" si="91"/>
        <v>64</v>
      </c>
      <c r="AB1482" s="124">
        <f t="shared" si="91"/>
        <v>24</v>
      </c>
      <c r="AC1482" s="124">
        <f t="shared" si="91"/>
        <v>72</v>
      </c>
      <c r="AD1482" s="124">
        <f t="shared" si="91"/>
        <v>69</v>
      </c>
      <c r="AE1482" s="124">
        <f t="shared" si="91"/>
        <v>41</v>
      </c>
      <c r="AF1482" s="124">
        <f t="shared" si="91"/>
        <v>57</v>
      </c>
      <c r="AG1482" s="124">
        <f t="shared" si="91"/>
        <v>12</v>
      </c>
      <c r="AH1482" s="124">
        <f t="shared" si="91"/>
        <v>65</v>
      </c>
      <c r="AI1482" s="124">
        <f t="shared" si="91"/>
        <v>72</v>
      </c>
    </row>
    <row r="1483" spans="1:35" ht="14.25" customHeight="1" x14ac:dyDescent="0.35">
      <c r="A1483" s="182"/>
      <c r="B1483" s="182"/>
      <c r="C1483" s="182"/>
      <c r="D1483" s="182"/>
      <c r="J1483" s="178"/>
      <c r="K1483" s="64"/>
      <c r="L1483" s="361"/>
      <c r="M1483" s="362"/>
      <c r="N1483" s="350"/>
      <c r="O1483" s="123" t="s">
        <v>64</v>
      </c>
      <c r="P1483" s="124">
        <f t="shared" ref="P1483:AI1483" si="92">COUNTIF(P$105:P$176,"NO CUMPLE")</f>
        <v>33</v>
      </c>
      <c r="Q1483" s="124">
        <f t="shared" si="92"/>
        <v>8</v>
      </c>
      <c r="R1483" s="124">
        <f t="shared" si="92"/>
        <v>9</v>
      </c>
      <c r="S1483" s="124">
        <f t="shared" si="92"/>
        <v>0</v>
      </c>
      <c r="T1483" s="124">
        <f t="shared" si="92"/>
        <v>10</v>
      </c>
      <c r="U1483" s="124">
        <f t="shared" si="92"/>
        <v>31</v>
      </c>
      <c r="V1483" s="124">
        <f t="shared" si="92"/>
        <v>5</v>
      </c>
      <c r="W1483" s="124">
        <f t="shared" si="92"/>
        <v>31</v>
      </c>
      <c r="X1483" s="124">
        <f t="shared" si="92"/>
        <v>1</v>
      </c>
      <c r="Y1483" s="124">
        <f t="shared" si="92"/>
        <v>0</v>
      </c>
      <c r="Z1483" s="124">
        <f t="shared" si="92"/>
        <v>33</v>
      </c>
      <c r="AA1483" s="124">
        <f t="shared" si="92"/>
        <v>8</v>
      </c>
      <c r="AB1483" s="124">
        <f t="shared" si="92"/>
        <v>48</v>
      </c>
      <c r="AC1483" s="124">
        <f t="shared" si="92"/>
        <v>0</v>
      </c>
      <c r="AD1483" s="124">
        <f t="shared" si="92"/>
        <v>3</v>
      </c>
      <c r="AE1483" s="124">
        <f t="shared" si="92"/>
        <v>31</v>
      </c>
      <c r="AF1483" s="124">
        <f t="shared" si="92"/>
        <v>15</v>
      </c>
      <c r="AG1483" s="124">
        <f t="shared" si="92"/>
        <v>60</v>
      </c>
      <c r="AH1483" s="124">
        <f t="shared" si="92"/>
        <v>7</v>
      </c>
      <c r="AI1483" s="124">
        <f t="shared" si="92"/>
        <v>0</v>
      </c>
    </row>
    <row r="1484" spans="1:35" ht="14.25" customHeight="1" x14ac:dyDescent="0.35">
      <c r="A1484" s="182"/>
      <c r="B1484" s="182"/>
      <c r="C1484" s="182"/>
      <c r="D1484" s="182"/>
      <c r="J1484" s="178"/>
      <c r="K1484" s="64"/>
      <c r="L1484" s="361"/>
      <c r="M1484" s="362"/>
      <c r="N1484" s="365" t="s">
        <v>69</v>
      </c>
      <c r="O1484" s="123" t="s">
        <v>63</v>
      </c>
      <c r="P1484" s="124">
        <f t="shared" ref="P1484:AI1484" si="93">COUNTIF(P$177:P$224,"CUMPLE")</f>
        <v>33</v>
      </c>
      <c r="Q1484" s="124">
        <f t="shared" si="93"/>
        <v>38</v>
      </c>
      <c r="R1484" s="124">
        <f t="shared" si="93"/>
        <v>42</v>
      </c>
      <c r="S1484" s="124">
        <f t="shared" si="93"/>
        <v>28</v>
      </c>
      <c r="T1484" s="124">
        <f t="shared" si="93"/>
        <v>40</v>
      </c>
      <c r="U1484" s="124">
        <f t="shared" si="93"/>
        <v>30</v>
      </c>
      <c r="V1484" s="124">
        <f t="shared" si="93"/>
        <v>45</v>
      </c>
      <c r="W1484" s="124">
        <f t="shared" si="93"/>
        <v>30</v>
      </c>
      <c r="X1484" s="124">
        <f t="shared" si="93"/>
        <v>48</v>
      </c>
      <c r="Y1484" s="124">
        <f t="shared" si="93"/>
        <v>44</v>
      </c>
      <c r="Z1484" s="124">
        <f t="shared" si="93"/>
        <v>33</v>
      </c>
      <c r="AA1484" s="124">
        <f t="shared" si="93"/>
        <v>38</v>
      </c>
      <c r="AB1484" s="124">
        <f t="shared" si="93"/>
        <v>8</v>
      </c>
      <c r="AC1484" s="124">
        <f t="shared" si="93"/>
        <v>28</v>
      </c>
      <c r="AD1484" s="124">
        <f t="shared" si="93"/>
        <v>46</v>
      </c>
      <c r="AE1484" s="124">
        <f t="shared" si="93"/>
        <v>30</v>
      </c>
      <c r="AF1484" s="124">
        <f t="shared" si="93"/>
        <v>40</v>
      </c>
      <c r="AG1484" s="124">
        <f t="shared" si="93"/>
        <v>18</v>
      </c>
      <c r="AH1484" s="124">
        <f t="shared" si="93"/>
        <v>46</v>
      </c>
      <c r="AI1484" s="124">
        <f t="shared" si="93"/>
        <v>44</v>
      </c>
    </row>
    <row r="1485" spans="1:35" ht="14.25" customHeight="1" x14ac:dyDescent="0.35">
      <c r="A1485" s="182"/>
      <c r="B1485" s="182"/>
      <c r="C1485" s="182"/>
      <c r="D1485" s="182"/>
      <c r="J1485" s="178"/>
      <c r="K1485" s="64"/>
      <c r="L1485" s="363"/>
      <c r="M1485" s="364"/>
      <c r="N1485" s="350"/>
      <c r="O1485" s="123" t="s">
        <v>64</v>
      </c>
      <c r="P1485" s="124">
        <f t="shared" ref="P1485:AI1485" si="94">COUNTIF(P$177:P$224,"NO CUMPLE")</f>
        <v>15</v>
      </c>
      <c r="Q1485" s="124">
        <f t="shared" si="94"/>
        <v>10</v>
      </c>
      <c r="R1485" s="124">
        <f t="shared" si="94"/>
        <v>6</v>
      </c>
      <c r="S1485" s="124">
        <f t="shared" si="94"/>
        <v>20</v>
      </c>
      <c r="T1485" s="124">
        <f t="shared" si="94"/>
        <v>8</v>
      </c>
      <c r="U1485" s="124">
        <f t="shared" si="94"/>
        <v>18</v>
      </c>
      <c r="V1485" s="124">
        <f t="shared" si="94"/>
        <v>3</v>
      </c>
      <c r="W1485" s="124">
        <f t="shared" si="94"/>
        <v>18</v>
      </c>
      <c r="X1485" s="124">
        <f t="shared" si="94"/>
        <v>0</v>
      </c>
      <c r="Y1485" s="124">
        <f t="shared" si="94"/>
        <v>4</v>
      </c>
      <c r="Z1485" s="124">
        <f t="shared" si="94"/>
        <v>15</v>
      </c>
      <c r="AA1485" s="124">
        <f t="shared" si="94"/>
        <v>10</v>
      </c>
      <c r="AB1485" s="124">
        <f t="shared" si="94"/>
        <v>40</v>
      </c>
      <c r="AC1485" s="124">
        <f t="shared" si="94"/>
        <v>20</v>
      </c>
      <c r="AD1485" s="124">
        <f t="shared" si="94"/>
        <v>2</v>
      </c>
      <c r="AE1485" s="124">
        <f t="shared" si="94"/>
        <v>18</v>
      </c>
      <c r="AF1485" s="124">
        <f t="shared" si="94"/>
        <v>8</v>
      </c>
      <c r="AG1485" s="124">
        <f t="shared" si="94"/>
        <v>30</v>
      </c>
      <c r="AH1485" s="124">
        <f t="shared" si="94"/>
        <v>2</v>
      </c>
      <c r="AI1485" s="124">
        <f t="shared" si="94"/>
        <v>4</v>
      </c>
    </row>
    <row r="1486" spans="1:35" ht="14.25" customHeight="1" x14ac:dyDescent="0.35">
      <c r="A1486" s="182"/>
      <c r="B1486" s="182"/>
      <c r="C1486" s="182"/>
      <c r="D1486" s="182"/>
      <c r="J1486" s="178"/>
      <c r="K1486" s="64"/>
      <c r="L1486" s="359" t="s">
        <v>65</v>
      </c>
      <c r="M1486" s="360"/>
      <c r="N1486" s="365" t="s">
        <v>67</v>
      </c>
      <c r="O1486" s="123" t="s">
        <v>63</v>
      </c>
      <c r="P1486" s="124">
        <f t="shared" ref="P1486:AI1486" si="95">COUNTIF(P$225:P$326,"CUMPLE")</f>
        <v>95</v>
      </c>
      <c r="Q1486" s="124">
        <f t="shared" si="95"/>
        <v>94</v>
      </c>
      <c r="R1486" s="124">
        <f t="shared" si="95"/>
        <v>77</v>
      </c>
      <c r="S1486" s="124">
        <f t="shared" si="95"/>
        <v>81</v>
      </c>
      <c r="T1486" s="124">
        <f t="shared" si="95"/>
        <v>63</v>
      </c>
      <c r="U1486" s="124">
        <f t="shared" si="95"/>
        <v>37</v>
      </c>
      <c r="V1486" s="124">
        <f t="shared" si="95"/>
        <v>98</v>
      </c>
      <c r="W1486" s="124">
        <f t="shared" si="95"/>
        <v>85</v>
      </c>
      <c r="X1486" s="124">
        <f t="shared" si="95"/>
        <v>88</v>
      </c>
      <c r="Y1486" s="124">
        <f t="shared" si="95"/>
        <v>93</v>
      </c>
      <c r="Z1486" s="124">
        <f t="shared" si="95"/>
        <v>72</v>
      </c>
      <c r="AA1486" s="124">
        <f t="shared" si="95"/>
        <v>71</v>
      </c>
      <c r="AB1486" s="124">
        <f t="shared" si="95"/>
        <v>16</v>
      </c>
      <c r="AC1486" s="124">
        <f t="shared" si="95"/>
        <v>65</v>
      </c>
      <c r="AD1486" s="124">
        <f t="shared" si="95"/>
        <v>32</v>
      </c>
      <c r="AE1486" s="124">
        <f t="shared" si="95"/>
        <v>37</v>
      </c>
      <c r="AF1486" s="124">
        <f t="shared" si="95"/>
        <v>88</v>
      </c>
      <c r="AG1486" s="124">
        <f t="shared" si="95"/>
        <v>50</v>
      </c>
      <c r="AH1486" s="124">
        <f t="shared" si="95"/>
        <v>75</v>
      </c>
      <c r="AI1486" s="124">
        <f t="shared" si="95"/>
        <v>69</v>
      </c>
    </row>
    <row r="1487" spans="1:35" ht="14.25" customHeight="1" x14ac:dyDescent="0.35">
      <c r="A1487" s="182"/>
      <c r="B1487" s="182"/>
      <c r="C1487" s="182"/>
      <c r="D1487" s="182"/>
      <c r="J1487" s="178"/>
      <c r="K1487" s="64"/>
      <c r="L1487" s="361"/>
      <c r="M1487" s="362"/>
      <c r="N1487" s="350"/>
      <c r="O1487" s="123" t="s">
        <v>64</v>
      </c>
      <c r="P1487" s="124">
        <f t="shared" ref="P1487:AI1487" si="96">COUNTIF(P$225:P$326,"NO CUMPLE")</f>
        <v>7</v>
      </c>
      <c r="Q1487" s="124">
        <f t="shared" si="96"/>
        <v>8</v>
      </c>
      <c r="R1487" s="124">
        <f t="shared" si="96"/>
        <v>25</v>
      </c>
      <c r="S1487" s="124">
        <f t="shared" si="96"/>
        <v>21</v>
      </c>
      <c r="T1487" s="124">
        <f t="shared" si="96"/>
        <v>39</v>
      </c>
      <c r="U1487" s="124">
        <f t="shared" si="96"/>
        <v>65</v>
      </c>
      <c r="V1487" s="124">
        <f t="shared" si="96"/>
        <v>4</v>
      </c>
      <c r="W1487" s="124">
        <f t="shared" si="96"/>
        <v>17</v>
      </c>
      <c r="X1487" s="124">
        <f t="shared" si="96"/>
        <v>14</v>
      </c>
      <c r="Y1487" s="124">
        <f t="shared" si="96"/>
        <v>9</v>
      </c>
      <c r="Z1487" s="124">
        <f t="shared" si="96"/>
        <v>30</v>
      </c>
      <c r="AA1487" s="124">
        <f t="shared" si="96"/>
        <v>31</v>
      </c>
      <c r="AB1487" s="124">
        <f t="shared" si="96"/>
        <v>86</v>
      </c>
      <c r="AC1487" s="124">
        <f t="shared" si="96"/>
        <v>37</v>
      </c>
      <c r="AD1487" s="124">
        <f t="shared" si="96"/>
        <v>70</v>
      </c>
      <c r="AE1487" s="124">
        <f t="shared" si="96"/>
        <v>65</v>
      </c>
      <c r="AF1487" s="124">
        <f t="shared" si="96"/>
        <v>14</v>
      </c>
      <c r="AG1487" s="124">
        <f t="shared" si="96"/>
        <v>52</v>
      </c>
      <c r="AH1487" s="124">
        <f t="shared" si="96"/>
        <v>27</v>
      </c>
      <c r="AI1487" s="124">
        <f t="shared" si="96"/>
        <v>33</v>
      </c>
    </row>
    <row r="1488" spans="1:35" ht="14.25" customHeight="1" x14ac:dyDescent="0.35">
      <c r="A1488" s="182"/>
      <c r="B1488" s="182"/>
      <c r="C1488" s="182"/>
      <c r="D1488" s="182"/>
      <c r="J1488" s="178"/>
      <c r="K1488" s="64"/>
      <c r="L1488" s="361"/>
      <c r="M1488" s="362"/>
      <c r="N1488" s="365" t="s">
        <v>68</v>
      </c>
      <c r="O1488" s="123" t="s">
        <v>63</v>
      </c>
      <c r="P1488" s="124">
        <f t="shared" ref="P1488:AI1488" si="97">COUNTIF(P$327:P$422,"CUMPLE")</f>
        <v>94</v>
      </c>
      <c r="Q1488" s="124">
        <f t="shared" si="97"/>
        <v>93</v>
      </c>
      <c r="R1488" s="124">
        <f t="shared" si="97"/>
        <v>85</v>
      </c>
      <c r="S1488" s="124">
        <f t="shared" si="97"/>
        <v>67</v>
      </c>
      <c r="T1488" s="124">
        <f t="shared" si="97"/>
        <v>66</v>
      </c>
      <c r="U1488" s="124">
        <f t="shared" si="97"/>
        <v>49</v>
      </c>
      <c r="V1488" s="124">
        <f t="shared" si="97"/>
        <v>88</v>
      </c>
      <c r="W1488" s="124">
        <f t="shared" si="97"/>
        <v>87</v>
      </c>
      <c r="X1488" s="124">
        <f t="shared" si="97"/>
        <v>82</v>
      </c>
      <c r="Y1488" s="124">
        <f t="shared" si="97"/>
        <v>96</v>
      </c>
      <c r="Z1488" s="124">
        <f t="shared" si="97"/>
        <v>82</v>
      </c>
      <c r="AA1488" s="124">
        <f t="shared" si="97"/>
        <v>55</v>
      </c>
      <c r="AB1488" s="124">
        <f t="shared" si="97"/>
        <v>23</v>
      </c>
      <c r="AC1488" s="124">
        <f t="shared" si="97"/>
        <v>53</v>
      </c>
      <c r="AD1488" s="124">
        <f t="shared" si="97"/>
        <v>44</v>
      </c>
      <c r="AE1488" s="124">
        <f t="shared" si="97"/>
        <v>49</v>
      </c>
      <c r="AF1488" s="124">
        <f t="shared" si="97"/>
        <v>75</v>
      </c>
      <c r="AG1488" s="124">
        <f t="shared" si="97"/>
        <v>28</v>
      </c>
      <c r="AH1488" s="124">
        <f t="shared" si="97"/>
        <v>64</v>
      </c>
      <c r="AI1488" s="124">
        <f t="shared" si="97"/>
        <v>89</v>
      </c>
    </row>
    <row r="1489" spans="1:35" ht="14.25" customHeight="1" x14ac:dyDescent="0.35">
      <c r="A1489" s="182"/>
      <c r="B1489" s="182"/>
      <c r="C1489" s="182"/>
      <c r="D1489" s="182"/>
      <c r="J1489" s="178"/>
      <c r="K1489" s="64"/>
      <c r="L1489" s="361"/>
      <c r="M1489" s="362"/>
      <c r="N1489" s="350"/>
      <c r="O1489" s="123" t="s">
        <v>64</v>
      </c>
      <c r="P1489" s="124">
        <f t="shared" ref="P1489:AI1489" si="98">COUNTIF(P$327:P$422,"NO CUMPLE")</f>
        <v>2</v>
      </c>
      <c r="Q1489" s="124">
        <f t="shared" si="98"/>
        <v>3</v>
      </c>
      <c r="R1489" s="124">
        <f t="shared" si="98"/>
        <v>11</v>
      </c>
      <c r="S1489" s="124">
        <f t="shared" si="98"/>
        <v>29</v>
      </c>
      <c r="T1489" s="124">
        <f t="shared" si="98"/>
        <v>30</v>
      </c>
      <c r="U1489" s="124">
        <f t="shared" si="98"/>
        <v>47</v>
      </c>
      <c r="V1489" s="124">
        <f t="shared" si="98"/>
        <v>8</v>
      </c>
      <c r="W1489" s="124">
        <f t="shared" si="98"/>
        <v>9</v>
      </c>
      <c r="X1489" s="124">
        <f t="shared" si="98"/>
        <v>14</v>
      </c>
      <c r="Y1489" s="124">
        <f t="shared" si="98"/>
        <v>0</v>
      </c>
      <c r="Z1489" s="124">
        <f t="shared" si="98"/>
        <v>14</v>
      </c>
      <c r="AA1489" s="124">
        <f t="shared" si="98"/>
        <v>41</v>
      </c>
      <c r="AB1489" s="124">
        <f t="shared" si="98"/>
        <v>73</v>
      </c>
      <c r="AC1489" s="124">
        <f t="shared" si="98"/>
        <v>43</v>
      </c>
      <c r="AD1489" s="124">
        <f t="shared" si="98"/>
        <v>52</v>
      </c>
      <c r="AE1489" s="124">
        <f t="shared" si="98"/>
        <v>47</v>
      </c>
      <c r="AF1489" s="124">
        <f t="shared" si="98"/>
        <v>21</v>
      </c>
      <c r="AG1489" s="124">
        <f t="shared" si="98"/>
        <v>68</v>
      </c>
      <c r="AH1489" s="124">
        <f t="shared" si="98"/>
        <v>32</v>
      </c>
      <c r="AI1489" s="124">
        <f t="shared" si="98"/>
        <v>7</v>
      </c>
    </row>
    <row r="1490" spans="1:35" ht="14.25" customHeight="1" x14ac:dyDescent="0.35">
      <c r="A1490" s="182"/>
      <c r="B1490" s="182"/>
      <c r="C1490" s="182"/>
      <c r="D1490" s="182"/>
      <c r="J1490" s="178"/>
      <c r="K1490" s="64"/>
      <c r="L1490" s="361"/>
      <c r="M1490" s="362"/>
      <c r="N1490" s="365" t="s">
        <v>69</v>
      </c>
      <c r="O1490" s="123" t="s">
        <v>63</v>
      </c>
      <c r="P1490" s="124">
        <f t="shared" ref="P1490:AI1490" si="99">COUNTIF(P$423:P$470,"CUMPLE")</f>
        <v>48</v>
      </c>
      <c r="Q1490" s="124">
        <f t="shared" si="99"/>
        <v>39</v>
      </c>
      <c r="R1490" s="124">
        <f t="shared" si="99"/>
        <v>32</v>
      </c>
      <c r="S1490" s="124">
        <f t="shared" si="99"/>
        <v>31</v>
      </c>
      <c r="T1490" s="124">
        <f t="shared" si="99"/>
        <v>43</v>
      </c>
      <c r="U1490" s="124">
        <f t="shared" si="99"/>
        <v>28</v>
      </c>
      <c r="V1490" s="124">
        <f t="shared" si="99"/>
        <v>47</v>
      </c>
      <c r="W1490" s="124">
        <f t="shared" si="99"/>
        <v>44</v>
      </c>
      <c r="X1490" s="124">
        <f t="shared" si="99"/>
        <v>33</v>
      </c>
      <c r="Y1490" s="124">
        <f t="shared" si="99"/>
        <v>48</v>
      </c>
      <c r="Z1490" s="124">
        <f t="shared" si="99"/>
        <v>28</v>
      </c>
      <c r="AA1490" s="124">
        <f t="shared" si="99"/>
        <v>21</v>
      </c>
      <c r="AB1490" s="124">
        <f t="shared" si="99"/>
        <v>1</v>
      </c>
      <c r="AC1490" s="124">
        <f t="shared" si="99"/>
        <v>20</v>
      </c>
      <c r="AD1490" s="124">
        <f t="shared" si="99"/>
        <v>26</v>
      </c>
      <c r="AE1490" s="124">
        <f t="shared" si="99"/>
        <v>28</v>
      </c>
      <c r="AF1490" s="124">
        <f t="shared" si="99"/>
        <v>40</v>
      </c>
      <c r="AG1490" s="124">
        <f t="shared" si="99"/>
        <v>35</v>
      </c>
      <c r="AH1490" s="124">
        <f t="shared" si="99"/>
        <v>26</v>
      </c>
      <c r="AI1490" s="124">
        <f t="shared" si="99"/>
        <v>44</v>
      </c>
    </row>
    <row r="1491" spans="1:35" ht="14.25" customHeight="1" x14ac:dyDescent="0.35">
      <c r="A1491" s="182"/>
      <c r="B1491" s="182"/>
      <c r="C1491" s="182"/>
      <c r="D1491" s="182"/>
      <c r="J1491" s="178"/>
      <c r="K1491" s="64"/>
      <c r="L1491" s="363"/>
      <c r="M1491" s="364"/>
      <c r="N1491" s="350"/>
      <c r="O1491" s="123" t="s">
        <v>64</v>
      </c>
      <c r="P1491" s="124">
        <f t="shared" ref="P1491:AI1491" si="100">COUNTIF(P$423:P$470,"NO CUMPLE")</f>
        <v>0</v>
      </c>
      <c r="Q1491" s="124">
        <f t="shared" si="100"/>
        <v>9</v>
      </c>
      <c r="R1491" s="124">
        <f t="shared" si="100"/>
        <v>16</v>
      </c>
      <c r="S1491" s="124">
        <f t="shared" si="100"/>
        <v>17</v>
      </c>
      <c r="T1491" s="124">
        <f t="shared" si="100"/>
        <v>5</v>
      </c>
      <c r="U1491" s="124">
        <f t="shared" si="100"/>
        <v>20</v>
      </c>
      <c r="V1491" s="124">
        <f t="shared" si="100"/>
        <v>1</v>
      </c>
      <c r="W1491" s="124">
        <f t="shared" si="100"/>
        <v>4</v>
      </c>
      <c r="X1491" s="124">
        <f t="shared" si="100"/>
        <v>15</v>
      </c>
      <c r="Y1491" s="124">
        <f t="shared" si="100"/>
        <v>0</v>
      </c>
      <c r="Z1491" s="124">
        <f t="shared" si="100"/>
        <v>20</v>
      </c>
      <c r="AA1491" s="124">
        <f t="shared" si="100"/>
        <v>27</v>
      </c>
      <c r="AB1491" s="124">
        <f t="shared" si="100"/>
        <v>47</v>
      </c>
      <c r="AC1491" s="124">
        <f t="shared" si="100"/>
        <v>28</v>
      </c>
      <c r="AD1491" s="124">
        <f t="shared" si="100"/>
        <v>22</v>
      </c>
      <c r="AE1491" s="124">
        <f t="shared" si="100"/>
        <v>20</v>
      </c>
      <c r="AF1491" s="124">
        <f t="shared" si="100"/>
        <v>8</v>
      </c>
      <c r="AG1491" s="124">
        <f t="shared" si="100"/>
        <v>13</v>
      </c>
      <c r="AH1491" s="124">
        <f t="shared" si="100"/>
        <v>22</v>
      </c>
      <c r="AI1491" s="124">
        <f t="shared" si="100"/>
        <v>4</v>
      </c>
    </row>
    <row r="1492" spans="1:35" ht="14.25" customHeight="1" x14ac:dyDescent="0.35">
      <c r="A1492" s="182"/>
      <c r="B1492" s="182"/>
      <c r="C1492" s="182"/>
      <c r="D1492" s="182"/>
      <c r="J1492" s="178"/>
      <c r="K1492" s="64"/>
      <c r="L1492" s="359" t="s">
        <v>87</v>
      </c>
      <c r="M1492" s="360"/>
      <c r="N1492" s="365" t="s">
        <v>67</v>
      </c>
      <c r="O1492" s="123" t="s">
        <v>63</v>
      </c>
      <c r="P1492" s="124">
        <f t="shared" ref="P1492:AI1492" si="101">COUNTIF(P$471:P$674,"CUMPLE")</f>
        <v>87</v>
      </c>
      <c r="Q1492" s="124">
        <f t="shared" si="101"/>
        <v>181</v>
      </c>
      <c r="R1492" s="124">
        <f t="shared" si="101"/>
        <v>144</v>
      </c>
      <c r="S1492" s="124">
        <f t="shared" si="101"/>
        <v>144</v>
      </c>
      <c r="T1492" s="124">
        <f t="shared" si="101"/>
        <v>169</v>
      </c>
      <c r="U1492" s="124">
        <f t="shared" si="101"/>
        <v>101</v>
      </c>
      <c r="V1492" s="124">
        <f t="shared" si="101"/>
        <v>173</v>
      </c>
      <c r="W1492" s="124">
        <f t="shared" si="101"/>
        <v>133</v>
      </c>
      <c r="X1492" s="124">
        <f t="shared" si="101"/>
        <v>182</v>
      </c>
      <c r="Y1492" s="124">
        <f t="shared" si="101"/>
        <v>154</v>
      </c>
      <c r="Z1492" s="124">
        <f t="shared" si="101"/>
        <v>61</v>
      </c>
      <c r="AA1492" s="124">
        <f t="shared" si="101"/>
        <v>123</v>
      </c>
      <c r="AB1492" s="124">
        <f t="shared" si="101"/>
        <v>54</v>
      </c>
      <c r="AC1492" s="124">
        <f t="shared" si="101"/>
        <v>94</v>
      </c>
      <c r="AD1492" s="124">
        <f t="shared" si="101"/>
        <v>136</v>
      </c>
      <c r="AE1492" s="124">
        <f t="shared" si="101"/>
        <v>96</v>
      </c>
      <c r="AF1492" s="124">
        <f t="shared" si="101"/>
        <v>148</v>
      </c>
      <c r="AG1492" s="124">
        <f t="shared" si="101"/>
        <v>69</v>
      </c>
      <c r="AH1492" s="124">
        <f t="shared" si="101"/>
        <v>164</v>
      </c>
      <c r="AI1492" s="124">
        <f t="shared" si="101"/>
        <v>104</v>
      </c>
    </row>
    <row r="1493" spans="1:35" ht="14.25" customHeight="1" x14ac:dyDescent="0.35">
      <c r="A1493" s="182"/>
      <c r="B1493" s="182"/>
      <c r="C1493" s="182"/>
      <c r="D1493" s="182"/>
      <c r="J1493" s="178"/>
      <c r="K1493" s="64"/>
      <c r="L1493" s="361"/>
      <c r="M1493" s="362"/>
      <c r="N1493" s="350"/>
      <c r="O1493" s="123" t="s">
        <v>64</v>
      </c>
      <c r="P1493" s="124">
        <f t="shared" ref="P1493:AI1493" si="102">COUNTIF(P$471:P$674,"NO CUMPLE")</f>
        <v>117</v>
      </c>
      <c r="Q1493" s="124">
        <f t="shared" si="102"/>
        <v>23</v>
      </c>
      <c r="R1493" s="124">
        <f t="shared" si="102"/>
        <v>60</v>
      </c>
      <c r="S1493" s="124">
        <f t="shared" si="102"/>
        <v>60</v>
      </c>
      <c r="T1493" s="124">
        <f t="shared" si="102"/>
        <v>35</v>
      </c>
      <c r="U1493" s="124">
        <f t="shared" si="102"/>
        <v>103</v>
      </c>
      <c r="V1493" s="124">
        <f t="shared" si="102"/>
        <v>31</v>
      </c>
      <c r="W1493" s="124">
        <f t="shared" si="102"/>
        <v>71</v>
      </c>
      <c r="X1493" s="124">
        <f t="shared" si="102"/>
        <v>22</v>
      </c>
      <c r="Y1493" s="124">
        <f t="shared" si="102"/>
        <v>50</v>
      </c>
      <c r="Z1493" s="124">
        <f t="shared" si="102"/>
        <v>143</v>
      </c>
      <c r="AA1493" s="124">
        <f t="shared" si="102"/>
        <v>81</v>
      </c>
      <c r="AB1493" s="124">
        <f t="shared" si="102"/>
        <v>150</v>
      </c>
      <c r="AC1493" s="124">
        <f t="shared" si="102"/>
        <v>110</v>
      </c>
      <c r="AD1493" s="124">
        <f t="shared" si="102"/>
        <v>68</v>
      </c>
      <c r="AE1493" s="124">
        <f t="shared" si="102"/>
        <v>108</v>
      </c>
      <c r="AF1493" s="124">
        <f t="shared" si="102"/>
        <v>56</v>
      </c>
      <c r="AG1493" s="124">
        <f t="shared" si="102"/>
        <v>135</v>
      </c>
      <c r="AH1493" s="124">
        <f t="shared" si="102"/>
        <v>40</v>
      </c>
      <c r="AI1493" s="124">
        <f t="shared" si="102"/>
        <v>100</v>
      </c>
    </row>
    <row r="1494" spans="1:35" ht="14.25" customHeight="1" x14ac:dyDescent="0.35">
      <c r="A1494" s="182"/>
      <c r="B1494" s="182"/>
      <c r="C1494" s="182"/>
      <c r="D1494" s="182"/>
      <c r="J1494" s="178"/>
      <c r="K1494" s="64"/>
      <c r="L1494" s="361"/>
      <c r="M1494" s="362"/>
      <c r="N1494" s="365" t="s">
        <v>68</v>
      </c>
      <c r="O1494" s="123" t="s">
        <v>63</v>
      </c>
      <c r="P1494" s="124">
        <f t="shared" ref="P1494:AI1494" si="103">COUNTIF(P$675:P$843,"CUMPLE")</f>
        <v>117</v>
      </c>
      <c r="Q1494" s="124">
        <f t="shared" si="103"/>
        <v>150</v>
      </c>
      <c r="R1494" s="124">
        <f t="shared" si="103"/>
        <v>143</v>
      </c>
      <c r="S1494" s="124">
        <f t="shared" si="103"/>
        <v>107</v>
      </c>
      <c r="T1494" s="124">
        <f t="shared" si="103"/>
        <v>145</v>
      </c>
      <c r="U1494" s="124">
        <f t="shared" si="103"/>
        <v>119</v>
      </c>
      <c r="V1494" s="124">
        <f t="shared" si="103"/>
        <v>134</v>
      </c>
      <c r="W1494" s="124">
        <f t="shared" si="103"/>
        <v>114</v>
      </c>
      <c r="X1494" s="124">
        <f t="shared" si="103"/>
        <v>154</v>
      </c>
      <c r="Y1494" s="124">
        <f t="shared" si="103"/>
        <v>146</v>
      </c>
      <c r="Z1494" s="124">
        <f t="shared" si="103"/>
        <v>88</v>
      </c>
      <c r="AA1494" s="124">
        <f t="shared" si="103"/>
        <v>92</v>
      </c>
      <c r="AB1494" s="124">
        <f t="shared" si="103"/>
        <v>62</v>
      </c>
      <c r="AC1494" s="124">
        <f t="shared" si="103"/>
        <v>64</v>
      </c>
      <c r="AD1494" s="124">
        <f t="shared" si="103"/>
        <v>119</v>
      </c>
      <c r="AE1494" s="124">
        <f t="shared" si="103"/>
        <v>116</v>
      </c>
      <c r="AF1494" s="124">
        <f t="shared" si="103"/>
        <v>106</v>
      </c>
      <c r="AG1494" s="124">
        <f t="shared" si="103"/>
        <v>48</v>
      </c>
      <c r="AH1494" s="124">
        <f t="shared" si="103"/>
        <v>128</v>
      </c>
      <c r="AI1494" s="124">
        <f t="shared" si="103"/>
        <v>120</v>
      </c>
    </row>
    <row r="1495" spans="1:35" ht="14.25" customHeight="1" x14ac:dyDescent="0.35">
      <c r="A1495" s="182"/>
      <c r="B1495" s="182"/>
      <c r="C1495" s="182"/>
      <c r="D1495" s="182"/>
      <c r="J1495" s="178"/>
      <c r="K1495" s="64"/>
      <c r="L1495" s="361"/>
      <c r="M1495" s="362"/>
      <c r="N1495" s="350"/>
      <c r="O1495" s="123" t="s">
        <v>64</v>
      </c>
      <c r="P1495" s="124">
        <f t="shared" ref="P1495:AI1495" si="104">COUNTIF(P$675:P$843,"NO CUMPLE")</f>
        <v>52</v>
      </c>
      <c r="Q1495" s="124">
        <f t="shared" si="104"/>
        <v>19</v>
      </c>
      <c r="R1495" s="124">
        <f t="shared" si="104"/>
        <v>26</v>
      </c>
      <c r="S1495" s="124">
        <f t="shared" si="104"/>
        <v>62</v>
      </c>
      <c r="T1495" s="124">
        <f t="shared" si="104"/>
        <v>24</v>
      </c>
      <c r="U1495" s="124">
        <f t="shared" si="104"/>
        <v>50</v>
      </c>
      <c r="V1495" s="124">
        <f t="shared" si="104"/>
        <v>35</v>
      </c>
      <c r="W1495" s="124">
        <f t="shared" si="104"/>
        <v>55</v>
      </c>
      <c r="X1495" s="124">
        <f t="shared" si="104"/>
        <v>15</v>
      </c>
      <c r="Y1495" s="124">
        <f t="shared" si="104"/>
        <v>23</v>
      </c>
      <c r="Z1495" s="124">
        <f t="shared" si="104"/>
        <v>81</v>
      </c>
      <c r="AA1495" s="124">
        <f t="shared" si="104"/>
        <v>77</v>
      </c>
      <c r="AB1495" s="124">
        <f t="shared" si="104"/>
        <v>107</v>
      </c>
      <c r="AC1495" s="124">
        <f t="shared" si="104"/>
        <v>105</v>
      </c>
      <c r="AD1495" s="124">
        <f t="shared" si="104"/>
        <v>50</v>
      </c>
      <c r="AE1495" s="124">
        <f t="shared" si="104"/>
        <v>53</v>
      </c>
      <c r="AF1495" s="124">
        <f t="shared" si="104"/>
        <v>63</v>
      </c>
      <c r="AG1495" s="124">
        <f t="shared" si="104"/>
        <v>121</v>
      </c>
      <c r="AH1495" s="124">
        <f t="shared" si="104"/>
        <v>41</v>
      </c>
      <c r="AI1495" s="124">
        <f t="shared" si="104"/>
        <v>49</v>
      </c>
    </row>
    <row r="1496" spans="1:35" ht="14.25" customHeight="1" x14ac:dyDescent="0.35">
      <c r="A1496" s="182"/>
      <c r="B1496" s="182"/>
      <c r="C1496" s="182"/>
      <c r="D1496" s="182"/>
      <c r="J1496" s="178"/>
      <c r="K1496" s="64"/>
      <c r="L1496" s="361"/>
      <c r="M1496" s="362"/>
      <c r="N1496" s="365" t="s">
        <v>69</v>
      </c>
      <c r="O1496" s="123" t="s">
        <v>63</v>
      </c>
      <c r="P1496" s="124">
        <f t="shared" ref="P1496:AI1496" si="105">COUNTIF(P$844:P$939,"CUMPLE")</f>
        <v>43</v>
      </c>
      <c r="Q1496" s="124">
        <f t="shared" si="105"/>
        <v>81</v>
      </c>
      <c r="R1496" s="124">
        <f t="shared" si="105"/>
        <v>57</v>
      </c>
      <c r="S1496" s="124">
        <f t="shared" si="105"/>
        <v>45</v>
      </c>
      <c r="T1496" s="124">
        <f t="shared" si="105"/>
        <v>93</v>
      </c>
      <c r="U1496" s="124">
        <f t="shared" si="105"/>
        <v>71</v>
      </c>
      <c r="V1496" s="124">
        <f t="shared" si="105"/>
        <v>79</v>
      </c>
      <c r="W1496" s="124">
        <f t="shared" si="105"/>
        <v>71</v>
      </c>
      <c r="X1496" s="124">
        <f t="shared" si="105"/>
        <v>79</v>
      </c>
      <c r="Y1496" s="124">
        <f t="shared" si="105"/>
        <v>91</v>
      </c>
      <c r="Z1496" s="124">
        <f t="shared" si="105"/>
        <v>25</v>
      </c>
      <c r="AA1496" s="124">
        <f t="shared" si="105"/>
        <v>40</v>
      </c>
      <c r="AB1496" s="124">
        <f t="shared" si="105"/>
        <v>11</v>
      </c>
      <c r="AC1496" s="124">
        <f t="shared" si="105"/>
        <v>26</v>
      </c>
      <c r="AD1496" s="124">
        <f t="shared" si="105"/>
        <v>78</v>
      </c>
      <c r="AE1496" s="124">
        <f t="shared" si="105"/>
        <v>70</v>
      </c>
      <c r="AF1496" s="124">
        <f t="shared" si="105"/>
        <v>61</v>
      </c>
      <c r="AG1496" s="124">
        <f t="shared" si="105"/>
        <v>51</v>
      </c>
      <c r="AH1496" s="124">
        <f t="shared" si="105"/>
        <v>70</v>
      </c>
      <c r="AI1496" s="124">
        <f t="shared" si="105"/>
        <v>69</v>
      </c>
    </row>
    <row r="1497" spans="1:35" ht="14.25" customHeight="1" x14ac:dyDescent="0.35">
      <c r="A1497" s="182"/>
      <c r="B1497" s="182"/>
      <c r="C1497" s="182"/>
      <c r="D1497" s="182"/>
      <c r="J1497" s="178"/>
      <c r="K1497" s="64"/>
      <c r="L1497" s="363"/>
      <c r="M1497" s="364"/>
      <c r="N1497" s="350"/>
      <c r="O1497" s="123" t="s">
        <v>64</v>
      </c>
      <c r="P1497" s="124">
        <f t="shared" ref="P1497:AI1497" si="106">COUNTIF(P$844:P$939,"NO CUMPLE")</f>
        <v>53</v>
      </c>
      <c r="Q1497" s="124">
        <f t="shared" si="106"/>
        <v>15</v>
      </c>
      <c r="R1497" s="124">
        <f t="shared" si="106"/>
        <v>39</v>
      </c>
      <c r="S1497" s="124">
        <f t="shared" si="106"/>
        <v>51</v>
      </c>
      <c r="T1497" s="124">
        <f t="shared" si="106"/>
        <v>3</v>
      </c>
      <c r="U1497" s="124">
        <f t="shared" si="106"/>
        <v>25</v>
      </c>
      <c r="V1497" s="124">
        <f t="shared" si="106"/>
        <v>17</v>
      </c>
      <c r="W1497" s="124">
        <f t="shared" si="106"/>
        <v>25</v>
      </c>
      <c r="X1497" s="124">
        <f t="shared" si="106"/>
        <v>17</v>
      </c>
      <c r="Y1497" s="124">
        <f t="shared" si="106"/>
        <v>5</v>
      </c>
      <c r="Z1497" s="124">
        <f t="shared" si="106"/>
        <v>71</v>
      </c>
      <c r="AA1497" s="124">
        <f t="shared" si="106"/>
        <v>56</v>
      </c>
      <c r="AB1497" s="124">
        <f t="shared" si="106"/>
        <v>85</v>
      </c>
      <c r="AC1497" s="124">
        <f t="shared" si="106"/>
        <v>70</v>
      </c>
      <c r="AD1497" s="124">
        <f t="shared" si="106"/>
        <v>18</v>
      </c>
      <c r="AE1497" s="124">
        <f t="shared" si="106"/>
        <v>26</v>
      </c>
      <c r="AF1497" s="124">
        <f t="shared" si="106"/>
        <v>35</v>
      </c>
      <c r="AG1497" s="124">
        <f t="shared" si="106"/>
        <v>45</v>
      </c>
      <c r="AH1497" s="124">
        <f t="shared" si="106"/>
        <v>26</v>
      </c>
      <c r="AI1497" s="124">
        <f t="shared" si="106"/>
        <v>27</v>
      </c>
    </row>
    <row r="1498" spans="1:35" ht="14.25" customHeight="1" x14ac:dyDescent="0.35">
      <c r="A1498" s="182"/>
      <c r="B1498" s="182"/>
      <c r="C1498" s="182"/>
      <c r="D1498" s="182"/>
      <c r="J1498" s="178"/>
      <c r="K1498" s="64"/>
      <c r="L1498" s="359" t="s">
        <v>88</v>
      </c>
      <c r="M1498" s="360"/>
      <c r="N1498" s="365" t="s">
        <v>67</v>
      </c>
      <c r="O1498" s="123" t="s">
        <v>63</v>
      </c>
      <c r="P1498" s="124">
        <f t="shared" ref="P1498:AI1498" si="107">COUNTIF(P$940:P$1143,"CUMPLE")</f>
        <v>67</v>
      </c>
      <c r="Q1498" s="124">
        <f t="shared" si="107"/>
        <v>174</v>
      </c>
      <c r="R1498" s="124">
        <f t="shared" si="107"/>
        <v>142</v>
      </c>
      <c r="S1498" s="124">
        <f t="shared" si="107"/>
        <v>139</v>
      </c>
      <c r="T1498" s="124">
        <f t="shared" si="107"/>
        <v>188</v>
      </c>
      <c r="U1498" s="124">
        <f t="shared" si="107"/>
        <v>163</v>
      </c>
      <c r="V1498" s="124">
        <f t="shared" si="107"/>
        <v>121</v>
      </c>
      <c r="W1498" s="124">
        <f t="shared" si="107"/>
        <v>45</v>
      </c>
      <c r="X1498" s="124">
        <f t="shared" si="107"/>
        <v>203</v>
      </c>
      <c r="Y1498" s="124">
        <f t="shared" si="107"/>
        <v>68</v>
      </c>
      <c r="Z1498" s="124">
        <f t="shared" si="107"/>
        <v>201</v>
      </c>
      <c r="AA1498" s="124">
        <f t="shared" si="107"/>
        <v>20</v>
      </c>
      <c r="AB1498" s="124">
        <f t="shared" si="107"/>
        <v>12</v>
      </c>
      <c r="AC1498" s="124">
        <f t="shared" si="107"/>
        <v>27</v>
      </c>
      <c r="AD1498" s="124">
        <f t="shared" si="107"/>
        <v>81</v>
      </c>
      <c r="AE1498" s="124">
        <f t="shared" si="107"/>
        <v>8</v>
      </c>
      <c r="AF1498" s="124">
        <f t="shared" si="107"/>
        <v>43</v>
      </c>
      <c r="AG1498" s="124">
        <f t="shared" si="107"/>
        <v>10</v>
      </c>
      <c r="AH1498" s="124">
        <f t="shared" si="107"/>
        <v>192</v>
      </c>
      <c r="AI1498" s="124">
        <f t="shared" si="107"/>
        <v>21</v>
      </c>
    </row>
    <row r="1499" spans="1:35" ht="14.25" customHeight="1" x14ac:dyDescent="0.35">
      <c r="A1499" s="182"/>
      <c r="B1499" s="182"/>
      <c r="C1499" s="182"/>
      <c r="D1499" s="182"/>
      <c r="J1499" s="178"/>
      <c r="K1499" s="64"/>
      <c r="L1499" s="361"/>
      <c r="M1499" s="362"/>
      <c r="N1499" s="350"/>
      <c r="O1499" s="123" t="s">
        <v>64</v>
      </c>
      <c r="P1499" s="124">
        <f t="shared" ref="P1499:AI1499" si="108">COUNTIF(P$940:P$1143,"NO CUMPLE")</f>
        <v>137</v>
      </c>
      <c r="Q1499" s="124">
        <f t="shared" si="108"/>
        <v>30</v>
      </c>
      <c r="R1499" s="124">
        <f t="shared" si="108"/>
        <v>62</v>
      </c>
      <c r="S1499" s="124">
        <f t="shared" si="108"/>
        <v>65</v>
      </c>
      <c r="T1499" s="124">
        <f t="shared" si="108"/>
        <v>16</v>
      </c>
      <c r="U1499" s="124">
        <f t="shared" si="108"/>
        <v>41</v>
      </c>
      <c r="V1499" s="124">
        <f t="shared" si="108"/>
        <v>83</v>
      </c>
      <c r="W1499" s="124">
        <f t="shared" si="108"/>
        <v>159</v>
      </c>
      <c r="X1499" s="124">
        <f t="shared" si="108"/>
        <v>1</v>
      </c>
      <c r="Y1499" s="124">
        <f t="shared" si="108"/>
        <v>136</v>
      </c>
      <c r="Z1499" s="124">
        <f t="shared" si="108"/>
        <v>3</v>
      </c>
      <c r="AA1499" s="124">
        <f t="shared" si="108"/>
        <v>184</v>
      </c>
      <c r="AB1499" s="124">
        <f t="shared" si="108"/>
        <v>192</v>
      </c>
      <c r="AC1499" s="124">
        <f t="shared" si="108"/>
        <v>177</v>
      </c>
      <c r="AD1499" s="124">
        <f t="shared" si="108"/>
        <v>123</v>
      </c>
      <c r="AE1499" s="124">
        <f t="shared" si="108"/>
        <v>196</v>
      </c>
      <c r="AF1499" s="124">
        <f t="shared" si="108"/>
        <v>161</v>
      </c>
      <c r="AG1499" s="124">
        <f t="shared" si="108"/>
        <v>194</v>
      </c>
      <c r="AH1499" s="124">
        <f t="shared" si="108"/>
        <v>12</v>
      </c>
      <c r="AI1499" s="124">
        <f t="shared" si="108"/>
        <v>183</v>
      </c>
    </row>
    <row r="1500" spans="1:35" ht="14.25" customHeight="1" x14ac:dyDescent="0.35">
      <c r="A1500" s="182"/>
      <c r="B1500" s="182"/>
      <c r="C1500" s="182"/>
      <c r="D1500" s="182"/>
      <c r="J1500" s="178"/>
      <c r="K1500" s="64"/>
      <c r="L1500" s="361"/>
      <c r="M1500" s="362"/>
      <c r="N1500" s="365" t="s">
        <v>68</v>
      </c>
      <c r="O1500" s="123" t="s">
        <v>63</v>
      </c>
      <c r="P1500" s="124">
        <f t="shared" ref="P1500:AI1500" si="109">COUNTIF(P$1144:P$1288,"CUMPLE")</f>
        <v>109</v>
      </c>
      <c r="Q1500" s="124">
        <f t="shared" si="109"/>
        <v>106</v>
      </c>
      <c r="R1500" s="124">
        <f t="shared" si="109"/>
        <v>113</v>
      </c>
      <c r="S1500" s="124">
        <f t="shared" si="109"/>
        <v>88</v>
      </c>
      <c r="T1500" s="124">
        <f t="shared" si="109"/>
        <v>108</v>
      </c>
      <c r="U1500" s="124">
        <f t="shared" si="109"/>
        <v>133</v>
      </c>
      <c r="V1500" s="124">
        <f t="shared" si="109"/>
        <v>82</v>
      </c>
      <c r="W1500" s="124">
        <f t="shared" si="109"/>
        <v>31</v>
      </c>
      <c r="X1500" s="124">
        <f t="shared" si="109"/>
        <v>145</v>
      </c>
      <c r="Y1500" s="124">
        <f t="shared" si="109"/>
        <v>65</v>
      </c>
      <c r="Z1500" s="124">
        <f t="shared" si="109"/>
        <v>143</v>
      </c>
      <c r="AA1500" s="124">
        <f t="shared" si="109"/>
        <v>18</v>
      </c>
      <c r="AB1500" s="124">
        <f t="shared" si="109"/>
        <v>14</v>
      </c>
      <c r="AC1500" s="124">
        <f t="shared" si="109"/>
        <v>13</v>
      </c>
      <c r="AD1500" s="124">
        <f t="shared" si="109"/>
        <v>51</v>
      </c>
      <c r="AE1500" s="124">
        <f t="shared" si="109"/>
        <v>23</v>
      </c>
      <c r="AF1500" s="124">
        <f t="shared" si="109"/>
        <v>15</v>
      </c>
      <c r="AG1500" s="124">
        <f t="shared" si="109"/>
        <v>7</v>
      </c>
      <c r="AH1500" s="124">
        <f t="shared" si="109"/>
        <v>142</v>
      </c>
      <c r="AI1500" s="124">
        <f t="shared" si="109"/>
        <v>30</v>
      </c>
    </row>
    <row r="1501" spans="1:35" ht="14.25" customHeight="1" x14ac:dyDescent="0.35">
      <c r="A1501" s="182"/>
      <c r="B1501" s="182"/>
      <c r="C1501" s="182"/>
      <c r="D1501" s="182"/>
      <c r="J1501" s="178"/>
      <c r="K1501" s="64"/>
      <c r="L1501" s="361"/>
      <c r="M1501" s="362"/>
      <c r="N1501" s="350"/>
      <c r="O1501" s="123" t="s">
        <v>64</v>
      </c>
      <c r="P1501" s="124">
        <f t="shared" ref="P1501:AI1501" si="110">COUNTIF(P$1144:P$1288,"NO CUMPLE")</f>
        <v>36</v>
      </c>
      <c r="Q1501" s="124">
        <f t="shared" si="110"/>
        <v>39</v>
      </c>
      <c r="R1501" s="124">
        <f t="shared" si="110"/>
        <v>32</v>
      </c>
      <c r="S1501" s="124">
        <f t="shared" si="110"/>
        <v>57</v>
      </c>
      <c r="T1501" s="124">
        <f t="shared" si="110"/>
        <v>37</v>
      </c>
      <c r="U1501" s="124">
        <f t="shared" si="110"/>
        <v>12</v>
      </c>
      <c r="V1501" s="124">
        <f t="shared" si="110"/>
        <v>63</v>
      </c>
      <c r="W1501" s="124">
        <f t="shared" si="110"/>
        <v>114</v>
      </c>
      <c r="X1501" s="124">
        <f t="shared" si="110"/>
        <v>0</v>
      </c>
      <c r="Y1501" s="124">
        <f t="shared" si="110"/>
        <v>80</v>
      </c>
      <c r="Z1501" s="124">
        <f t="shared" si="110"/>
        <v>2</v>
      </c>
      <c r="AA1501" s="124">
        <f t="shared" si="110"/>
        <v>127</v>
      </c>
      <c r="AB1501" s="124">
        <f t="shared" si="110"/>
        <v>131</v>
      </c>
      <c r="AC1501" s="124">
        <f t="shared" si="110"/>
        <v>132</v>
      </c>
      <c r="AD1501" s="124">
        <f t="shared" si="110"/>
        <v>94</v>
      </c>
      <c r="AE1501" s="124">
        <f t="shared" si="110"/>
        <v>122</v>
      </c>
      <c r="AF1501" s="124">
        <f t="shared" si="110"/>
        <v>130</v>
      </c>
      <c r="AG1501" s="124">
        <f t="shared" si="110"/>
        <v>138</v>
      </c>
      <c r="AH1501" s="124">
        <f t="shared" si="110"/>
        <v>3</v>
      </c>
      <c r="AI1501" s="124">
        <f t="shared" si="110"/>
        <v>115</v>
      </c>
    </row>
    <row r="1502" spans="1:35" ht="14.25" customHeight="1" x14ac:dyDescent="0.35">
      <c r="A1502" s="182"/>
      <c r="B1502" s="182"/>
      <c r="C1502" s="182"/>
      <c r="D1502" s="182"/>
      <c r="J1502" s="178"/>
      <c r="K1502" s="64"/>
      <c r="L1502" s="361"/>
      <c r="M1502" s="362"/>
      <c r="N1502" s="365" t="s">
        <v>69</v>
      </c>
      <c r="O1502" s="123" t="s">
        <v>63</v>
      </c>
      <c r="P1502" s="124">
        <f t="shared" ref="P1502:AI1502" si="111">COUNTIF(P$1289:P$1384,"CUMPLE")</f>
        <v>53</v>
      </c>
      <c r="Q1502" s="124">
        <f t="shared" si="111"/>
        <v>74</v>
      </c>
      <c r="R1502" s="124">
        <f t="shared" si="111"/>
        <v>71</v>
      </c>
      <c r="S1502" s="124">
        <f t="shared" si="111"/>
        <v>60</v>
      </c>
      <c r="T1502" s="124">
        <f t="shared" si="111"/>
        <v>84</v>
      </c>
      <c r="U1502" s="124">
        <f t="shared" si="111"/>
        <v>78</v>
      </c>
      <c r="V1502" s="124">
        <f t="shared" si="111"/>
        <v>63</v>
      </c>
      <c r="W1502" s="124">
        <f t="shared" si="111"/>
        <v>42</v>
      </c>
      <c r="X1502" s="124">
        <f t="shared" si="111"/>
        <v>96</v>
      </c>
      <c r="Y1502" s="124">
        <f t="shared" si="111"/>
        <v>63</v>
      </c>
      <c r="Z1502" s="124">
        <f t="shared" si="111"/>
        <v>96</v>
      </c>
      <c r="AA1502" s="124">
        <f t="shared" si="111"/>
        <v>8</v>
      </c>
      <c r="AB1502" s="124">
        <f t="shared" si="111"/>
        <v>5</v>
      </c>
      <c r="AC1502" s="124">
        <f t="shared" si="111"/>
        <v>12</v>
      </c>
      <c r="AD1502" s="124">
        <f t="shared" si="111"/>
        <v>33</v>
      </c>
      <c r="AE1502" s="124">
        <f t="shared" si="111"/>
        <v>17</v>
      </c>
      <c r="AF1502" s="124">
        <f t="shared" si="111"/>
        <v>19</v>
      </c>
      <c r="AG1502" s="124">
        <f t="shared" si="111"/>
        <v>24</v>
      </c>
      <c r="AH1502" s="124">
        <f t="shared" si="111"/>
        <v>92</v>
      </c>
      <c r="AI1502" s="124">
        <f t="shared" si="111"/>
        <v>26</v>
      </c>
    </row>
    <row r="1503" spans="1:35" ht="14.25" customHeight="1" x14ac:dyDescent="0.35">
      <c r="A1503" s="182"/>
      <c r="B1503" s="182"/>
      <c r="C1503" s="182"/>
      <c r="D1503" s="182"/>
      <c r="J1503" s="178"/>
      <c r="K1503" s="64"/>
      <c r="L1503" s="363"/>
      <c r="M1503" s="364"/>
      <c r="N1503" s="350"/>
      <c r="O1503" s="123" t="s">
        <v>64</v>
      </c>
      <c r="P1503" s="124">
        <f t="shared" ref="P1503:AI1503" si="112">COUNTIF(P$1289:P$1384,"NO CUMPLE")</f>
        <v>43</v>
      </c>
      <c r="Q1503" s="124">
        <f t="shared" si="112"/>
        <v>22</v>
      </c>
      <c r="R1503" s="124">
        <f t="shared" si="112"/>
        <v>25</v>
      </c>
      <c r="S1503" s="124">
        <f t="shared" si="112"/>
        <v>36</v>
      </c>
      <c r="T1503" s="124">
        <f t="shared" si="112"/>
        <v>12</v>
      </c>
      <c r="U1503" s="124">
        <f t="shared" si="112"/>
        <v>18</v>
      </c>
      <c r="V1503" s="124">
        <f t="shared" si="112"/>
        <v>33</v>
      </c>
      <c r="W1503" s="124">
        <f t="shared" si="112"/>
        <v>54</v>
      </c>
      <c r="X1503" s="124">
        <f t="shared" si="112"/>
        <v>0</v>
      </c>
      <c r="Y1503" s="124">
        <f t="shared" si="112"/>
        <v>33</v>
      </c>
      <c r="Z1503" s="124">
        <f t="shared" si="112"/>
        <v>0</v>
      </c>
      <c r="AA1503" s="124">
        <f t="shared" si="112"/>
        <v>88</v>
      </c>
      <c r="AB1503" s="124">
        <f t="shared" si="112"/>
        <v>91</v>
      </c>
      <c r="AC1503" s="124">
        <f t="shared" si="112"/>
        <v>84</v>
      </c>
      <c r="AD1503" s="124">
        <f t="shared" si="112"/>
        <v>63</v>
      </c>
      <c r="AE1503" s="124">
        <f t="shared" si="112"/>
        <v>79</v>
      </c>
      <c r="AF1503" s="124">
        <f t="shared" si="112"/>
        <v>77</v>
      </c>
      <c r="AG1503" s="124">
        <f t="shared" si="112"/>
        <v>72</v>
      </c>
      <c r="AH1503" s="124">
        <f t="shared" si="112"/>
        <v>4</v>
      </c>
      <c r="AI1503" s="124">
        <f t="shared" si="112"/>
        <v>70</v>
      </c>
    </row>
    <row r="1504" spans="1:35" ht="14.25" customHeight="1" x14ac:dyDescent="0.35">
      <c r="A1504" s="182"/>
      <c r="B1504" s="182"/>
      <c r="C1504" s="182"/>
      <c r="D1504" s="182"/>
      <c r="J1504" s="178"/>
      <c r="K1504" s="64"/>
      <c r="L1504" s="180"/>
      <c r="M1504" s="180"/>
      <c r="N1504" s="181"/>
      <c r="O1504" s="123" t="s">
        <v>66</v>
      </c>
      <c r="P1504" s="124">
        <f t="shared" ref="P1504:AI1504" si="113">SUM(P1480:P1503)</f>
        <v>1382</v>
      </c>
      <c r="Q1504" s="124">
        <f t="shared" si="113"/>
        <v>1382</v>
      </c>
      <c r="R1504" s="124">
        <f t="shared" si="113"/>
        <v>1382</v>
      </c>
      <c r="S1504" s="124">
        <f t="shared" si="113"/>
        <v>1382</v>
      </c>
      <c r="T1504" s="124">
        <f t="shared" si="113"/>
        <v>1382</v>
      </c>
      <c r="U1504" s="124">
        <f t="shared" si="113"/>
        <v>1382</v>
      </c>
      <c r="V1504" s="124">
        <f t="shared" si="113"/>
        <v>1382</v>
      </c>
      <c r="W1504" s="124">
        <f t="shared" si="113"/>
        <v>1382</v>
      </c>
      <c r="X1504" s="124">
        <f t="shared" si="113"/>
        <v>1382</v>
      </c>
      <c r="Y1504" s="124">
        <f t="shared" si="113"/>
        <v>1382</v>
      </c>
      <c r="Z1504" s="124">
        <f t="shared" si="113"/>
        <v>1382</v>
      </c>
      <c r="AA1504" s="124">
        <f t="shared" si="113"/>
        <v>1382</v>
      </c>
      <c r="AB1504" s="124">
        <f t="shared" si="113"/>
        <v>1382</v>
      </c>
      <c r="AC1504" s="124">
        <f t="shared" si="113"/>
        <v>1382</v>
      </c>
      <c r="AD1504" s="124">
        <f t="shared" si="113"/>
        <v>1382</v>
      </c>
      <c r="AE1504" s="124">
        <f t="shared" si="113"/>
        <v>1382</v>
      </c>
      <c r="AF1504" s="124">
        <f t="shared" si="113"/>
        <v>1382</v>
      </c>
      <c r="AG1504" s="124">
        <f t="shared" si="113"/>
        <v>1382</v>
      </c>
      <c r="AH1504" s="124">
        <f t="shared" si="113"/>
        <v>1382</v>
      </c>
      <c r="AI1504" s="124">
        <f t="shared" si="113"/>
        <v>1382</v>
      </c>
    </row>
    <row r="1505" spans="1:35" ht="14.25" customHeight="1" x14ac:dyDescent="0.35">
      <c r="A1505" s="182"/>
      <c r="B1505" s="182"/>
      <c r="C1505" s="182"/>
      <c r="D1505" s="182"/>
      <c r="E1505" s="125" t="s">
        <v>25</v>
      </c>
      <c r="F1505" s="125" t="s">
        <v>11</v>
      </c>
      <c r="G1505" s="125" t="s">
        <v>14</v>
      </c>
      <c r="H1505" s="125" t="s">
        <v>49</v>
      </c>
      <c r="I1505" s="126" t="s">
        <v>21</v>
      </c>
      <c r="J1505" s="126" t="s">
        <v>50</v>
      </c>
      <c r="K1505" s="127" t="s">
        <v>51</v>
      </c>
      <c r="L1505" s="128" t="s">
        <v>53</v>
      </c>
      <c r="M1505" s="128" t="s">
        <v>18</v>
      </c>
      <c r="N1505" s="129" t="s">
        <v>54</v>
      </c>
      <c r="O1505" s="274"/>
      <c r="P1505" s="228"/>
      <c r="Q1505" s="228"/>
      <c r="R1505" s="228"/>
      <c r="S1505" s="228"/>
      <c r="T1505" s="228"/>
      <c r="U1505" s="228"/>
      <c r="V1505" s="228"/>
      <c r="W1505" s="228"/>
      <c r="X1505" s="228"/>
      <c r="Y1505" s="228"/>
      <c r="Z1505" s="228"/>
      <c r="AA1505" s="228"/>
      <c r="AB1505" s="228"/>
      <c r="AC1505" s="228"/>
      <c r="AD1505" s="228"/>
      <c r="AE1505" s="228"/>
      <c r="AF1505" s="228"/>
      <c r="AG1505" s="228"/>
      <c r="AH1505" s="228"/>
      <c r="AI1505" s="228"/>
    </row>
    <row r="1506" spans="1:35" ht="14.25" customHeight="1" x14ac:dyDescent="0.35">
      <c r="A1506" s="182"/>
      <c r="B1506" s="182"/>
      <c r="C1506" s="182"/>
      <c r="D1506" s="130" t="s">
        <v>70</v>
      </c>
      <c r="E1506" s="131" t="e">
        <f t="shared" ref="E1506:K1506" ca="1" si="114">_xludf.MAXIFS(E:E,$B:$B,"TU-T1")</f>
        <v>#NAME?</v>
      </c>
      <c r="F1506" s="131" t="e">
        <f t="shared" ca="1" si="114"/>
        <v>#NAME?</v>
      </c>
      <c r="G1506" s="131" t="e">
        <f t="shared" ca="1" si="114"/>
        <v>#NAME?</v>
      </c>
      <c r="H1506" s="131" t="e">
        <f t="shared" ca="1" si="114"/>
        <v>#NAME?</v>
      </c>
      <c r="I1506" s="131" t="e">
        <f t="shared" ca="1" si="114"/>
        <v>#NAME?</v>
      </c>
      <c r="J1506" s="131" t="e">
        <f t="shared" ca="1" si="114"/>
        <v>#NAME?</v>
      </c>
      <c r="K1506" s="131" t="e">
        <f t="shared" ca="1" si="114"/>
        <v>#NAME?</v>
      </c>
      <c r="L1506" s="131" t="e">
        <f t="shared" ref="L1506:N1506" ca="1" si="115">_xludf.MAXIFS(M:M,$B:$B,"TU-T1")</f>
        <v>#NAME?</v>
      </c>
      <c r="M1506" s="131" t="e">
        <f t="shared" ca="1" si="115"/>
        <v>#NAME?</v>
      </c>
      <c r="N1506" s="132" t="e">
        <f t="shared" ca="1" si="115"/>
        <v>#NAME?</v>
      </c>
      <c r="O1506" s="228"/>
      <c r="P1506" s="228"/>
      <c r="Q1506" s="228"/>
      <c r="R1506" s="228"/>
      <c r="S1506" s="228"/>
      <c r="T1506" s="228"/>
      <c r="U1506" s="228"/>
      <c r="V1506" s="228"/>
      <c r="W1506" s="228"/>
      <c r="X1506" s="228"/>
      <c r="Y1506" s="228"/>
      <c r="Z1506" s="228"/>
      <c r="AA1506" s="228"/>
      <c r="AB1506" s="228"/>
      <c r="AC1506" s="228"/>
      <c r="AD1506" s="228"/>
      <c r="AE1506" s="228"/>
      <c r="AF1506" s="228"/>
      <c r="AG1506" s="228"/>
      <c r="AH1506" s="228"/>
    </row>
    <row r="1507" spans="1:35" ht="14.25" customHeight="1" x14ac:dyDescent="0.35">
      <c r="A1507" s="182"/>
      <c r="B1507" s="182"/>
      <c r="C1507" s="182"/>
      <c r="D1507" s="133" t="s">
        <v>71</v>
      </c>
      <c r="E1507" s="131">
        <f t="shared" ref="E1507:K1507" si="116">AVERAGEIF($B:$B,"TU-T1",E:E)</f>
        <v>3.7557207207207202</v>
      </c>
      <c r="F1507" s="131">
        <f t="shared" si="116"/>
        <v>22.073981981981984</v>
      </c>
      <c r="G1507" s="131">
        <f t="shared" si="116"/>
        <v>25.599324324324325</v>
      </c>
      <c r="H1507" s="131">
        <f t="shared" si="116"/>
        <v>9.3196846846846864</v>
      </c>
      <c r="I1507" s="131">
        <f t="shared" si="116"/>
        <v>0.36752252252252349</v>
      </c>
      <c r="J1507" s="131">
        <f t="shared" si="116"/>
        <v>0.21137837837837861</v>
      </c>
      <c r="K1507" s="131">
        <f t="shared" si="116"/>
        <v>2.5286387387387377</v>
      </c>
      <c r="L1507" s="131">
        <f t="shared" ref="L1507:N1507" si="117">AVERAGEIF($B:$B,"TU-T1",M:M)</f>
        <v>6.8742533936651595</v>
      </c>
      <c r="M1507" s="131">
        <f t="shared" si="117"/>
        <v>6.9951801801801761</v>
      </c>
      <c r="N1507" s="132">
        <f t="shared" si="117"/>
        <v>37135.786486486475</v>
      </c>
      <c r="O1507" s="228"/>
      <c r="P1507" s="228"/>
      <c r="Q1507" s="228"/>
      <c r="R1507" s="228"/>
      <c r="S1507" s="228"/>
      <c r="T1507" s="228"/>
      <c r="U1507" s="228"/>
      <c r="V1507" s="228"/>
      <c r="W1507" s="228"/>
      <c r="X1507" s="228"/>
      <c r="Y1507" s="228"/>
      <c r="Z1507" s="228"/>
      <c r="AA1507" s="228"/>
      <c r="AB1507" s="228"/>
      <c r="AC1507" s="228"/>
      <c r="AD1507" s="228"/>
      <c r="AE1507" s="228"/>
      <c r="AF1507" s="228"/>
      <c r="AG1507" s="228"/>
      <c r="AH1507" s="228"/>
    </row>
    <row r="1508" spans="1:35" ht="14.25" customHeight="1" x14ac:dyDescent="0.35">
      <c r="A1508" s="182"/>
      <c r="B1508" s="182"/>
      <c r="C1508" s="182"/>
      <c r="D1508" s="134" t="s">
        <v>72</v>
      </c>
      <c r="E1508" s="135">
        <v>5</v>
      </c>
      <c r="F1508" s="135">
        <v>35</v>
      </c>
      <c r="G1508" s="135">
        <v>10</v>
      </c>
      <c r="H1508" s="135">
        <v>20</v>
      </c>
      <c r="I1508" s="135">
        <v>0.5</v>
      </c>
      <c r="J1508" s="135">
        <v>0.2</v>
      </c>
      <c r="K1508" s="135">
        <v>3</v>
      </c>
      <c r="L1508" s="135">
        <v>7</v>
      </c>
      <c r="M1508" s="135" t="s">
        <v>20</v>
      </c>
      <c r="N1508" s="135">
        <v>1000</v>
      </c>
      <c r="P1508" s="228"/>
      <c r="Q1508" s="228"/>
      <c r="R1508" s="228"/>
      <c r="S1508" s="228"/>
      <c r="T1508" s="228"/>
      <c r="U1508" s="228"/>
      <c r="V1508" s="228"/>
      <c r="W1508" s="228"/>
      <c r="X1508" s="228"/>
      <c r="Y1508" s="228"/>
      <c r="Z1508" s="228"/>
      <c r="AA1508" s="228"/>
      <c r="AB1508" s="228"/>
      <c r="AC1508" s="228"/>
      <c r="AD1508" s="228"/>
      <c r="AE1508" s="228"/>
      <c r="AF1508" s="228"/>
      <c r="AG1508" s="228"/>
      <c r="AH1508" s="228"/>
    </row>
    <row r="1509" spans="1:35" ht="14.25" customHeight="1" x14ac:dyDescent="0.35">
      <c r="A1509" s="182"/>
      <c r="B1509" s="182"/>
      <c r="C1509" s="182"/>
      <c r="D1509" s="134" t="s">
        <v>73</v>
      </c>
      <c r="E1509" s="135">
        <v>5</v>
      </c>
      <c r="F1509" s="135">
        <v>10</v>
      </c>
      <c r="G1509" s="135">
        <v>10</v>
      </c>
      <c r="H1509" s="135">
        <v>10</v>
      </c>
      <c r="I1509" s="135">
        <v>0.5</v>
      </c>
      <c r="J1509" s="135">
        <v>0.4</v>
      </c>
      <c r="K1509" s="135">
        <v>3</v>
      </c>
      <c r="L1509" s="135">
        <v>7</v>
      </c>
      <c r="M1509" s="135" t="s">
        <v>28</v>
      </c>
      <c r="N1509" s="135">
        <v>1000</v>
      </c>
      <c r="P1509" s="228"/>
      <c r="Q1509" s="228"/>
      <c r="R1509" s="228"/>
      <c r="S1509" s="228"/>
      <c r="T1509" s="228"/>
      <c r="U1509" s="228"/>
      <c r="V1509" s="228"/>
      <c r="W1509" s="228"/>
      <c r="X1509" s="228"/>
      <c r="Y1509" s="228"/>
      <c r="Z1509" s="228"/>
      <c r="AA1509" s="228"/>
      <c r="AB1509" s="228"/>
      <c r="AC1509" s="228"/>
      <c r="AD1509" s="228"/>
      <c r="AE1509" s="228"/>
      <c r="AF1509" s="228"/>
      <c r="AG1509" s="228"/>
      <c r="AH1509" s="228"/>
    </row>
    <row r="1510" spans="1:35" ht="14.25" customHeight="1" x14ac:dyDescent="0.35">
      <c r="A1510" s="182"/>
      <c r="B1510" s="182"/>
      <c r="C1510" s="182"/>
      <c r="E1510" s="125" t="s">
        <v>25</v>
      </c>
      <c r="F1510" s="125" t="s">
        <v>11</v>
      </c>
      <c r="G1510" s="125" t="s">
        <v>14</v>
      </c>
      <c r="H1510" s="125" t="s">
        <v>49</v>
      </c>
      <c r="I1510" s="126" t="s">
        <v>21</v>
      </c>
      <c r="J1510" s="126" t="s">
        <v>50</v>
      </c>
      <c r="K1510" s="127" t="s">
        <v>51</v>
      </c>
      <c r="L1510" s="128" t="s">
        <v>53</v>
      </c>
      <c r="M1510" s="128" t="s">
        <v>18</v>
      </c>
      <c r="N1510" s="129" t="s">
        <v>54</v>
      </c>
      <c r="P1510" s="228"/>
      <c r="Q1510" s="228"/>
      <c r="R1510" s="228"/>
      <c r="S1510" s="228"/>
      <c r="T1510" s="228"/>
      <c r="U1510" s="228"/>
      <c r="V1510" s="228"/>
      <c r="W1510" s="228"/>
      <c r="X1510" s="228"/>
      <c r="Y1510" s="228"/>
      <c r="Z1510" s="228"/>
      <c r="AA1510" s="228"/>
      <c r="AB1510" s="228"/>
      <c r="AC1510" s="228"/>
      <c r="AD1510" s="228"/>
      <c r="AE1510" s="228"/>
      <c r="AF1510" s="228"/>
      <c r="AG1510" s="228"/>
      <c r="AH1510" s="228"/>
    </row>
    <row r="1511" spans="1:35" ht="14.25" customHeight="1" x14ac:dyDescent="0.35">
      <c r="A1511" s="182"/>
      <c r="B1511" s="182"/>
      <c r="C1511" s="182"/>
      <c r="D1511" s="130" t="s">
        <v>74</v>
      </c>
      <c r="E1511" s="131" t="e">
        <f t="shared" ref="E1511:K1511" ca="1" si="118">_xludf.MAXIFS(E:E,$B:$B,"TU-T2")</f>
        <v>#NAME?</v>
      </c>
      <c r="F1511" s="131" t="e">
        <f t="shared" ca="1" si="118"/>
        <v>#NAME?</v>
      </c>
      <c r="G1511" s="131" t="e">
        <f t="shared" ca="1" si="118"/>
        <v>#NAME?</v>
      </c>
      <c r="H1511" s="131" t="e">
        <f t="shared" ca="1" si="118"/>
        <v>#NAME?</v>
      </c>
      <c r="I1511" s="131" t="e">
        <f t="shared" ca="1" si="118"/>
        <v>#NAME?</v>
      </c>
      <c r="J1511" s="131" t="e">
        <f t="shared" ca="1" si="118"/>
        <v>#NAME?</v>
      </c>
      <c r="K1511" s="131" t="e">
        <f t="shared" ca="1" si="118"/>
        <v>#NAME?</v>
      </c>
      <c r="L1511" s="131" t="e">
        <f t="shared" ref="L1511:N1511" ca="1" si="119">_xludf.MAXIFS(M:M,$B:$B,"TU-T2")</f>
        <v>#NAME?</v>
      </c>
      <c r="M1511" s="131" t="e">
        <f t="shared" ca="1" si="119"/>
        <v>#NAME?</v>
      </c>
      <c r="N1511" s="132" t="e">
        <f t="shared" ca="1" si="119"/>
        <v>#NAME?</v>
      </c>
      <c r="P1511" s="228"/>
      <c r="Q1511" s="228"/>
      <c r="R1511" s="228"/>
      <c r="S1511" s="228"/>
      <c r="T1511" s="228"/>
      <c r="U1511" s="228"/>
      <c r="V1511" s="228"/>
      <c r="W1511" s="228"/>
      <c r="X1511" s="228"/>
      <c r="Y1511" s="228"/>
      <c r="Z1511" s="228"/>
      <c r="AA1511" s="228"/>
      <c r="AB1511" s="228"/>
      <c r="AC1511" s="228"/>
      <c r="AD1511" s="228"/>
      <c r="AE1511" s="228"/>
      <c r="AF1511" s="228"/>
      <c r="AG1511" s="228"/>
      <c r="AH1511" s="228"/>
    </row>
    <row r="1512" spans="1:35" ht="14.25" customHeight="1" x14ac:dyDescent="0.35">
      <c r="A1512" s="182"/>
      <c r="B1512" s="182"/>
      <c r="C1512" s="182"/>
      <c r="D1512" s="133" t="s">
        <v>75</v>
      </c>
      <c r="E1512" s="131">
        <f t="shared" ref="E1512:K1512" si="120">AVERAGEIF($B:$B,"TU-T2",E:E)</f>
        <v>34.111341463414639</v>
      </c>
      <c r="F1512" s="131">
        <f t="shared" si="120"/>
        <v>132.03115040650405</v>
      </c>
      <c r="G1512" s="131">
        <f t="shared" si="120"/>
        <v>660.05387804878058</v>
      </c>
      <c r="H1512" s="131">
        <f t="shared" si="120"/>
        <v>8.7559878048780497</v>
      </c>
      <c r="I1512" s="131">
        <f t="shared" si="120"/>
        <v>0.69852439024390411</v>
      </c>
      <c r="J1512" s="131">
        <f t="shared" si="120"/>
        <v>4.867495934959341</v>
      </c>
      <c r="K1512" s="131">
        <f t="shared" si="120"/>
        <v>20.243961788617892</v>
      </c>
      <c r="L1512" s="131">
        <f t="shared" ref="L1512:N1512" si="121">AVERAGEIF($B:$B,"TU-T2",M:M)</f>
        <v>5.831510204081634</v>
      </c>
      <c r="M1512" s="131">
        <f t="shared" si="121"/>
        <v>8.0366260162601666</v>
      </c>
      <c r="N1512" s="132">
        <f t="shared" si="121"/>
        <v>908201.74796747963</v>
      </c>
      <c r="P1512" s="228"/>
      <c r="Q1512" s="228"/>
      <c r="R1512" s="228"/>
      <c r="S1512" s="228"/>
      <c r="T1512" s="228"/>
      <c r="U1512" s="228"/>
      <c r="V1512" s="228"/>
      <c r="W1512" s="228"/>
      <c r="X1512" s="228"/>
      <c r="Y1512" s="228"/>
      <c r="Z1512" s="228"/>
      <c r="AA1512" s="228"/>
      <c r="AB1512" s="228"/>
      <c r="AC1512" s="228"/>
      <c r="AD1512" s="228"/>
      <c r="AE1512" s="228"/>
      <c r="AF1512" s="228"/>
      <c r="AG1512" s="228"/>
      <c r="AH1512" s="228"/>
    </row>
    <row r="1513" spans="1:35" ht="14.25" customHeight="1" x14ac:dyDescent="0.35">
      <c r="A1513" s="182"/>
      <c r="B1513" s="182"/>
      <c r="C1513" s="182"/>
      <c r="D1513" s="134" t="s">
        <v>72</v>
      </c>
      <c r="E1513" s="135">
        <v>100</v>
      </c>
      <c r="F1513" s="135">
        <v>200</v>
      </c>
      <c r="G1513" s="135">
        <v>120</v>
      </c>
      <c r="H1513" s="135">
        <v>20</v>
      </c>
      <c r="I1513" s="135">
        <v>3</v>
      </c>
      <c r="J1513" s="135">
        <v>3</v>
      </c>
      <c r="K1513" s="135">
        <v>20</v>
      </c>
      <c r="L1513" s="135">
        <v>2</v>
      </c>
      <c r="M1513" s="135" t="s">
        <v>20</v>
      </c>
      <c r="N1513" s="135">
        <v>1000000</v>
      </c>
      <c r="P1513" s="228"/>
      <c r="Q1513" s="228"/>
      <c r="R1513" s="228"/>
      <c r="S1513" s="228"/>
      <c r="T1513" s="228"/>
      <c r="U1513" s="228"/>
      <c r="V1513" s="228"/>
      <c r="W1513" s="228"/>
      <c r="X1513" s="228"/>
      <c r="Y1513" s="228"/>
      <c r="Z1513" s="228"/>
      <c r="AA1513" s="228"/>
      <c r="AB1513" s="228"/>
      <c r="AC1513" s="228"/>
      <c r="AD1513" s="228"/>
      <c r="AE1513" s="228"/>
      <c r="AF1513" s="228"/>
      <c r="AG1513" s="228"/>
      <c r="AH1513" s="228"/>
    </row>
    <row r="1514" spans="1:35" ht="14.25" customHeight="1" x14ac:dyDescent="0.35">
      <c r="A1514" s="182"/>
      <c r="B1514" s="182"/>
      <c r="C1514" s="182"/>
      <c r="D1514" s="134" t="s">
        <v>73</v>
      </c>
      <c r="E1514" s="135">
        <v>20</v>
      </c>
      <c r="F1514" s="135">
        <v>30</v>
      </c>
      <c r="G1514" s="135">
        <v>120</v>
      </c>
      <c r="H1514" s="135">
        <v>10</v>
      </c>
      <c r="I1514" s="135">
        <v>1</v>
      </c>
      <c r="J1514" s="135">
        <v>1</v>
      </c>
      <c r="K1514" s="135">
        <v>10</v>
      </c>
      <c r="L1514" s="135">
        <v>5</v>
      </c>
      <c r="M1514" s="135" t="s">
        <v>28</v>
      </c>
      <c r="N1514" s="135">
        <v>500000</v>
      </c>
      <c r="P1514" s="228"/>
      <c r="Q1514" s="228"/>
      <c r="R1514" s="228"/>
      <c r="S1514" s="228"/>
      <c r="T1514" s="228"/>
      <c r="U1514" s="228"/>
      <c r="V1514" s="228"/>
      <c r="W1514" s="228"/>
      <c r="X1514" s="228"/>
      <c r="Y1514" s="228"/>
      <c r="Z1514" s="228"/>
      <c r="AA1514" s="228"/>
      <c r="AB1514" s="228"/>
      <c r="AC1514" s="228"/>
      <c r="AD1514" s="228"/>
      <c r="AE1514" s="228"/>
      <c r="AF1514" s="228"/>
      <c r="AG1514" s="228"/>
      <c r="AH1514" s="228"/>
    </row>
    <row r="1515" spans="1:35" ht="14.25" customHeight="1" x14ac:dyDescent="0.35">
      <c r="A1515" s="182"/>
      <c r="B1515" s="182"/>
      <c r="C1515" s="182"/>
      <c r="E1515" s="125" t="s">
        <v>25</v>
      </c>
      <c r="F1515" s="125" t="s">
        <v>11</v>
      </c>
      <c r="G1515" s="125" t="s">
        <v>14</v>
      </c>
      <c r="H1515" s="125" t="s">
        <v>49</v>
      </c>
      <c r="I1515" s="126" t="s">
        <v>21</v>
      </c>
      <c r="J1515" s="126" t="s">
        <v>50</v>
      </c>
      <c r="K1515" s="127" t="s">
        <v>51</v>
      </c>
      <c r="L1515" s="128" t="s">
        <v>53</v>
      </c>
      <c r="M1515" s="128" t="s">
        <v>18</v>
      </c>
      <c r="N1515" s="129" t="s">
        <v>54</v>
      </c>
      <c r="P1515" s="228"/>
      <c r="Q1515" s="228"/>
      <c r="R1515" s="228"/>
      <c r="S1515" s="228"/>
      <c r="T1515" s="228"/>
      <c r="U1515" s="228"/>
      <c r="V1515" s="228"/>
      <c r="W1515" s="228"/>
      <c r="X1515" s="228"/>
      <c r="Y1515" s="228"/>
      <c r="Z1515" s="228"/>
      <c r="AA1515" s="228"/>
      <c r="AB1515" s="228"/>
      <c r="AC1515" s="228"/>
      <c r="AD1515" s="228"/>
      <c r="AE1515" s="228"/>
      <c r="AF1515" s="228"/>
      <c r="AG1515" s="228"/>
      <c r="AH1515" s="228"/>
    </row>
    <row r="1516" spans="1:35" ht="14.25" customHeight="1" x14ac:dyDescent="0.35">
      <c r="A1516" s="182"/>
      <c r="B1516" s="182"/>
      <c r="C1516" s="182"/>
      <c r="D1516" s="130" t="s">
        <v>91</v>
      </c>
      <c r="E1516" s="131" t="e">
        <f t="shared" ref="E1516:K1516" ca="1" si="122">_xludf.MAXIFS(E:E,$B:$B,"TU-T3")</f>
        <v>#NAME?</v>
      </c>
      <c r="F1516" s="131" t="e">
        <f t="shared" ca="1" si="122"/>
        <v>#NAME?</v>
      </c>
      <c r="G1516" s="131" t="e">
        <f t="shared" ca="1" si="122"/>
        <v>#NAME?</v>
      </c>
      <c r="H1516" s="131" t="e">
        <f t="shared" ca="1" si="122"/>
        <v>#NAME?</v>
      </c>
      <c r="I1516" s="131" t="e">
        <f t="shared" ca="1" si="122"/>
        <v>#NAME?</v>
      </c>
      <c r="J1516" s="131" t="e">
        <f t="shared" ca="1" si="122"/>
        <v>#NAME?</v>
      </c>
      <c r="K1516" s="131" t="e">
        <f t="shared" ca="1" si="122"/>
        <v>#NAME?</v>
      </c>
      <c r="L1516" s="131" t="e">
        <f t="shared" ref="L1516:N1516" ca="1" si="123">_xludf.MAXIFS(M:M,$B:$B,"TU-T3")</f>
        <v>#NAME?</v>
      </c>
      <c r="M1516" s="131" t="e">
        <f t="shared" ca="1" si="123"/>
        <v>#NAME?</v>
      </c>
      <c r="N1516" s="132" t="e">
        <f t="shared" ca="1" si="123"/>
        <v>#NAME?</v>
      </c>
      <c r="O1516" s="228"/>
      <c r="P1516" s="228"/>
      <c r="Q1516" s="228"/>
      <c r="R1516" s="228"/>
      <c r="S1516" s="228"/>
      <c r="T1516" s="228"/>
      <c r="U1516" s="228"/>
      <c r="V1516" s="228"/>
      <c r="W1516" s="228"/>
      <c r="X1516" s="228"/>
      <c r="Y1516" s="228"/>
      <c r="Z1516" s="228"/>
      <c r="AA1516" s="228"/>
      <c r="AB1516" s="228"/>
      <c r="AC1516" s="228"/>
      <c r="AD1516" s="228"/>
      <c r="AE1516" s="228"/>
      <c r="AF1516" s="228"/>
      <c r="AG1516" s="228"/>
      <c r="AH1516" s="228"/>
    </row>
    <row r="1517" spans="1:35" ht="14.25" customHeight="1" x14ac:dyDescent="0.35">
      <c r="A1517" s="182"/>
      <c r="B1517" s="182"/>
      <c r="C1517" s="182"/>
      <c r="D1517" s="133" t="s">
        <v>92</v>
      </c>
      <c r="E1517" s="131">
        <f t="shared" ref="E1517:K1517" si="124">AVERAGEIF($B:$B,"TU-T3",E:E)</f>
        <v>43.403283582089536</v>
      </c>
      <c r="F1517" s="131">
        <f t="shared" si="124"/>
        <v>147.46618976545844</v>
      </c>
      <c r="G1517" s="131">
        <f t="shared" si="124"/>
        <v>399.95862260127927</v>
      </c>
      <c r="H1517" s="131">
        <f t="shared" si="124"/>
        <v>12.762121535181224</v>
      </c>
      <c r="I1517" s="131">
        <f t="shared" si="124"/>
        <v>1.6035692963752621</v>
      </c>
      <c r="J1517" s="131">
        <f t="shared" si="124"/>
        <v>3.6196353944562878</v>
      </c>
      <c r="K1517" s="131">
        <f t="shared" si="124"/>
        <v>22.248752452025585</v>
      </c>
      <c r="L1517" s="131">
        <f t="shared" ref="L1517:N1517" si="125">AVERAGEIF($B:$B,"TU-T3",M:M)</f>
        <v>2.2571428571428589</v>
      </c>
      <c r="M1517" s="131">
        <f t="shared" si="125"/>
        <v>7.8899360341151485</v>
      </c>
      <c r="N1517" s="132">
        <f t="shared" si="125"/>
        <v>6456464.7675906187</v>
      </c>
      <c r="O1517" s="228"/>
      <c r="P1517" s="228"/>
      <c r="Q1517" s="228"/>
      <c r="R1517" s="228"/>
      <c r="S1517" s="228"/>
      <c r="T1517" s="228"/>
      <c r="U1517" s="228"/>
      <c r="V1517" s="228"/>
      <c r="W1517" s="228"/>
      <c r="X1517" s="228"/>
      <c r="Y1517" s="228"/>
      <c r="Z1517" s="228"/>
      <c r="AA1517" s="228"/>
      <c r="AB1517" s="228"/>
      <c r="AC1517" s="228"/>
      <c r="AD1517" s="228"/>
      <c r="AE1517" s="228"/>
      <c r="AF1517" s="228"/>
      <c r="AG1517" s="228"/>
      <c r="AH1517" s="228"/>
    </row>
    <row r="1518" spans="1:35" ht="14.25" customHeight="1" x14ac:dyDescent="0.35">
      <c r="A1518" s="182"/>
      <c r="B1518" s="182"/>
      <c r="C1518" s="182"/>
      <c r="D1518" s="134" t="s">
        <v>72</v>
      </c>
      <c r="E1518" s="135">
        <v>100</v>
      </c>
      <c r="F1518" s="135">
        <v>200</v>
      </c>
      <c r="G1518" s="135">
        <v>150</v>
      </c>
      <c r="H1518" s="135">
        <v>20</v>
      </c>
      <c r="I1518" s="135">
        <v>3</v>
      </c>
      <c r="J1518" s="135">
        <v>5</v>
      </c>
      <c r="K1518" s="135">
        <v>20</v>
      </c>
      <c r="L1518" s="135">
        <v>1</v>
      </c>
      <c r="M1518" s="135" t="s">
        <v>20</v>
      </c>
      <c r="N1518" s="135">
        <v>1000000</v>
      </c>
      <c r="O1518" s="228"/>
      <c r="P1518" s="228"/>
      <c r="Q1518" s="228"/>
      <c r="R1518" s="228"/>
      <c r="S1518" s="228"/>
      <c r="T1518" s="228"/>
      <c r="U1518" s="228"/>
      <c r="V1518" s="228"/>
      <c r="W1518" s="228"/>
      <c r="X1518" s="228"/>
      <c r="Y1518" s="228"/>
      <c r="Z1518" s="228"/>
      <c r="AA1518" s="228"/>
      <c r="AB1518" s="228"/>
      <c r="AC1518" s="228"/>
      <c r="AD1518" s="228"/>
      <c r="AE1518" s="228"/>
      <c r="AF1518" s="228"/>
      <c r="AG1518" s="228"/>
      <c r="AH1518" s="228"/>
    </row>
    <row r="1519" spans="1:35" ht="14.25" customHeight="1" x14ac:dyDescent="0.35">
      <c r="A1519" s="182"/>
      <c r="B1519" s="182"/>
      <c r="C1519" s="182"/>
      <c r="D1519" s="134" t="s">
        <v>73</v>
      </c>
      <c r="E1519" s="135">
        <v>30</v>
      </c>
      <c r="F1519" s="135">
        <v>50</v>
      </c>
      <c r="G1519" s="135">
        <v>140</v>
      </c>
      <c r="H1519" s="135">
        <v>10</v>
      </c>
      <c r="I1519" s="135">
        <v>1</v>
      </c>
      <c r="J1519" s="135">
        <v>3</v>
      </c>
      <c r="K1519" s="135">
        <v>10</v>
      </c>
      <c r="L1519" s="135">
        <v>2</v>
      </c>
      <c r="M1519" s="135" t="s">
        <v>28</v>
      </c>
      <c r="N1519" s="135">
        <v>1000000</v>
      </c>
      <c r="O1519" s="228"/>
      <c r="P1519" s="228"/>
      <c r="Q1519" s="228"/>
      <c r="R1519" s="228"/>
      <c r="S1519" s="228"/>
      <c r="T1519" s="228"/>
      <c r="U1519" s="228"/>
      <c r="V1519" s="228"/>
      <c r="W1519" s="228"/>
      <c r="X1519" s="228"/>
      <c r="Y1519" s="228"/>
      <c r="Z1519" s="228"/>
      <c r="AA1519" s="228"/>
      <c r="AB1519" s="228"/>
      <c r="AC1519" s="228"/>
      <c r="AD1519" s="228"/>
      <c r="AE1519" s="228"/>
      <c r="AF1519" s="228"/>
      <c r="AG1519" s="228"/>
      <c r="AH1519" s="228"/>
    </row>
    <row r="1520" spans="1:35" ht="14.25" customHeight="1" x14ac:dyDescent="0.35">
      <c r="A1520" s="182"/>
      <c r="B1520" s="182"/>
      <c r="C1520" s="182"/>
      <c r="E1520" s="125" t="s">
        <v>25</v>
      </c>
      <c r="F1520" s="125" t="s">
        <v>11</v>
      </c>
      <c r="G1520" s="125" t="s">
        <v>14</v>
      </c>
      <c r="H1520" s="125" t="s">
        <v>49</v>
      </c>
      <c r="I1520" s="126" t="s">
        <v>21</v>
      </c>
      <c r="J1520" s="126" t="s">
        <v>50</v>
      </c>
      <c r="K1520" s="127" t="s">
        <v>51</v>
      </c>
      <c r="L1520" s="128" t="s">
        <v>53</v>
      </c>
      <c r="M1520" s="128" t="s">
        <v>18</v>
      </c>
      <c r="N1520" s="129" t="s">
        <v>54</v>
      </c>
      <c r="O1520" s="228"/>
      <c r="P1520" s="228"/>
      <c r="Q1520" s="228"/>
      <c r="R1520" s="228"/>
      <c r="S1520" s="228"/>
      <c r="T1520" s="228"/>
      <c r="U1520" s="228"/>
      <c r="V1520" s="228"/>
      <c r="W1520" s="228"/>
      <c r="X1520" s="228"/>
      <c r="Y1520" s="228"/>
      <c r="Z1520" s="228"/>
      <c r="AA1520" s="228"/>
      <c r="AB1520" s="228"/>
      <c r="AC1520" s="228"/>
      <c r="AD1520" s="228"/>
      <c r="AE1520" s="228"/>
      <c r="AF1520" s="228"/>
      <c r="AG1520" s="228"/>
      <c r="AH1520" s="228"/>
    </row>
    <row r="1521" spans="1:35" ht="14.25" customHeight="1" x14ac:dyDescent="0.35">
      <c r="A1521" s="182"/>
      <c r="B1521" s="182"/>
      <c r="C1521" s="182"/>
      <c r="D1521" s="130" t="s">
        <v>93</v>
      </c>
      <c r="E1521" s="131" t="e">
        <f t="shared" ref="E1521:K1521" ca="1" si="126">_xludf.MAXIFS(E:E,$B:$B,"TU-T4")</f>
        <v>#NAME?</v>
      </c>
      <c r="F1521" s="131" t="e">
        <f t="shared" ca="1" si="126"/>
        <v>#NAME?</v>
      </c>
      <c r="G1521" s="131" t="e">
        <f t="shared" ca="1" si="126"/>
        <v>#NAME?</v>
      </c>
      <c r="H1521" s="131" t="e">
        <f t="shared" ca="1" si="126"/>
        <v>#NAME?</v>
      </c>
      <c r="I1521" s="131" t="e">
        <f t="shared" ca="1" si="126"/>
        <v>#NAME?</v>
      </c>
      <c r="J1521" s="131" t="e">
        <f t="shared" ca="1" si="126"/>
        <v>#NAME?</v>
      </c>
      <c r="K1521" s="131" t="e">
        <f t="shared" ca="1" si="126"/>
        <v>#NAME?</v>
      </c>
      <c r="L1521" s="131" t="e">
        <f t="shared" ref="L1521:N1521" ca="1" si="127">_xludf.MAXIFS(M:M,$B:$B,"TU-T4")</f>
        <v>#NAME?</v>
      </c>
      <c r="M1521" s="131" t="e">
        <f t="shared" ca="1" si="127"/>
        <v>#NAME?</v>
      </c>
      <c r="N1521" s="132" t="e">
        <f t="shared" ca="1" si="127"/>
        <v>#NAME?</v>
      </c>
      <c r="O1521" s="228"/>
      <c r="P1521" s="228"/>
      <c r="Q1521" s="228"/>
      <c r="R1521" s="228"/>
      <c r="S1521" s="228"/>
      <c r="T1521" s="228"/>
      <c r="U1521" s="228"/>
      <c r="V1521" s="228"/>
      <c r="W1521" s="228"/>
      <c r="X1521" s="228"/>
      <c r="Y1521" s="228"/>
      <c r="Z1521" s="228"/>
      <c r="AA1521" s="228"/>
      <c r="AB1521" s="228"/>
      <c r="AC1521" s="228"/>
      <c r="AD1521" s="228"/>
      <c r="AE1521" s="228"/>
      <c r="AF1521" s="228"/>
      <c r="AG1521" s="228"/>
      <c r="AH1521" s="228"/>
    </row>
    <row r="1522" spans="1:35" ht="14.25" customHeight="1" x14ac:dyDescent="0.35">
      <c r="A1522" s="182"/>
      <c r="B1522" s="182"/>
      <c r="C1522" s="182"/>
      <c r="D1522" s="133" t="s">
        <v>94</v>
      </c>
      <c r="E1522" s="131">
        <f t="shared" ref="E1522:K1522" si="128">AVERAGEIF($B:$B,"TU-T4",E:E)</f>
        <v>154.34076576576578</v>
      </c>
      <c r="F1522" s="131">
        <f t="shared" si="128"/>
        <v>368.011611235955</v>
      </c>
      <c r="G1522" s="131">
        <f t="shared" si="128"/>
        <v>200.58458426966291</v>
      </c>
      <c r="H1522" s="131">
        <f t="shared" si="128"/>
        <v>70.605955056179795</v>
      </c>
      <c r="I1522" s="131">
        <f t="shared" si="128"/>
        <v>4.7989258426966295</v>
      </c>
      <c r="J1522" s="131">
        <f t="shared" si="128"/>
        <v>5.0255258426966289</v>
      </c>
      <c r="K1522" s="131">
        <f t="shared" si="128"/>
        <v>39.905424719101134</v>
      </c>
      <c r="L1522" s="131">
        <f t="shared" ref="L1522:N1522" si="129">AVERAGEIF($B:$B,"TU-T4",M:M)</f>
        <v>0.73881670533642729</v>
      </c>
      <c r="M1522" s="131">
        <f t="shared" si="129"/>
        <v>7.7192134831460626</v>
      </c>
      <c r="N1522" s="132">
        <f t="shared" si="129"/>
        <v>892534446.28314602</v>
      </c>
      <c r="O1522" s="228"/>
      <c r="P1522" s="228"/>
      <c r="Q1522" s="228"/>
      <c r="R1522" s="228"/>
      <c r="S1522" s="228"/>
      <c r="T1522" s="228"/>
      <c r="U1522" s="228"/>
      <c r="V1522" s="228"/>
      <c r="W1522" s="228"/>
      <c r="X1522" s="228"/>
      <c r="Y1522" s="228"/>
      <c r="Z1522" s="228"/>
      <c r="AA1522" s="228"/>
      <c r="AB1522" s="228"/>
      <c r="AC1522" s="228"/>
      <c r="AD1522" s="228"/>
      <c r="AE1522" s="228"/>
      <c r="AF1522" s="228"/>
      <c r="AG1522" s="228"/>
      <c r="AH1522" s="228"/>
    </row>
    <row r="1523" spans="1:35" ht="14.25" customHeight="1" x14ac:dyDescent="0.35">
      <c r="A1523" s="182"/>
      <c r="B1523" s="182"/>
      <c r="C1523" s="182"/>
      <c r="D1523" s="134" t="s">
        <v>72</v>
      </c>
      <c r="E1523" s="135">
        <v>250</v>
      </c>
      <c r="F1523" s="135">
        <v>500</v>
      </c>
      <c r="G1523" s="135">
        <v>300</v>
      </c>
      <c r="H1523" s="135">
        <v>50</v>
      </c>
      <c r="I1523" s="135">
        <v>3</v>
      </c>
      <c r="J1523" s="135">
        <v>8</v>
      </c>
      <c r="K1523" s="135">
        <v>50</v>
      </c>
      <c r="L1523" s="135">
        <v>0.5</v>
      </c>
      <c r="M1523" s="135" t="s">
        <v>20</v>
      </c>
      <c r="N1523" s="135">
        <v>1000000</v>
      </c>
      <c r="O1523" s="228"/>
      <c r="P1523" s="228"/>
      <c r="Q1523" s="228"/>
      <c r="R1523" s="228"/>
      <c r="S1523" s="228"/>
      <c r="T1523" s="228"/>
      <c r="U1523" s="228"/>
      <c r="V1523" s="228"/>
      <c r="W1523" s="228"/>
      <c r="X1523" s="228"/>
      <c r="Y1523" s="228"/>
      <c r="Z1523" s="228"/>
      <c r="AA1523" s="228"/>
      <c r="AB1523" s="228"/>
      <c r="AC1523" s="228"/>
      <c r="AD1523" s="228"/>
      <c r="AE1523" s="228"/>
      <c r="AF1523" s="228"/>
      <c r="AG1523" s="228"/>
      <c r="AH1523" s="228"/>
    </row>
    <row r="1524" spans="1:35" ht="14.25" customHeight="1" x14ac:dyDescent="0.35">
      <c r="A1524" s="182"/>
      <c r="B1524" s="182"/>
      <c r="C1524" s="182"/>
      <c r="D1524" s="134" t="s">
        <v>73</v>
      </c>
      <c r="E1524" s="135">
        <v>20</v>
      </c>
      <c r="F1524" s="135">
        <v>50</v>
      </c>
      <c r="G1524" s="135">
        <v>60</v>
      </c>
      <c r="H1524" s="135">
        <v>10</v>
      </c>
      <c r="I1524" s="135">
        <v>1</v>
      </c>
      <c r="J1524" s="135">
        <v>3</v>
      </c>
      <c r="K1524" s="135">
        <v>10</v>
      </c>
      <c r="L1524" s="135">
        <v>0.1</v>
      </c>
      <c r="M1524" s="135" t="s">
        <v>28</v>
      </c>
      <c r="N1524" s="135">
        <v>100000</v>
      </c>
      <c r="O1524" s="228"/>
      <c r="P1524" s="228"/>
      <c r="Q1524" s="228"/>
      <c r="R1524" s="228"/>
      <c r="S1524" s="228"/>
      <c r="T1524" s="228"/>
      <c r="U1524" s="228"/>
      <c r="V1524" s="228"/>
      <c r="W1524" s="228"/>
      <c r="X1524" s="228"/>
      <c r="Y1524" s="228"/>
      <c r="Z1524" s="228"/>
      <c r="AA1524" s="228"/>
      <c r="AB1524" s="228"/>
      <c r="AC1524" s="228"/>
      <c r="AD1524" s="228"/>
      <c r="AE1524" s="228"/>
      <c r="AF1524" s="228"/>
      <c r="AG1524" s="228"/>
      <c r="AH1524" s="228"/>
    </row>
    <row r="1525" spans="1:35" ht="14.25" customHeight="1" x14ac:dyDescent="0.35">
      <c r="A1525" s="182"/>
      <c r="B1525" s="182"/>
      <c r="C1525" s="182"/>
      <c r="D1525" s="182"/>
      <c r="J1525" s="178"/>
      <c r="K1525" s="64"/>
      <c r="L1525" s="180"/>
      <c r="M1525" s="180"/>
      <c r="N1525" s="181"/>
      <c r="O1525" s="274"/>
      <c r="P1525" s="228"/>
      <c r="Q1525" s="228"/>
      <c r="R1525" s="228"/>
      <c r="S1525" s="228"/>
      <c r="T1525" s="228"/>
      <c r="U1525" s="228"/>
      <c r="V1525" s="228"/>
      <c r="W1525" s="228"/>
      <c r="X1525" s="228"/>
      <c r="Y1525" s="228"/>
      <c r="Z1525" s="228"/>
      <c r="AA1525" s="228"/>
      <c r="AB1525" s="228"/>
      <c r="AC1525" s="228"/>
      <c r="AD1525" s="228"/>
      <c r="AE1525" s="228"/>
      <c r="AF1525" s="228"/>
      <c r="AG1525" s="228"/>
      <c r="AH1525" s="228"/>
      <c r="AI1525" s="228"/>
    </row>
    <row r="1526" spans="1:35" ht="14.25" customHeight="1" x14ac:dyDescent="0.35">
      <c r="A1526" s="182"/>
      <c r="B1526" s="182"/>
      <c r="C1526" s="182"/>
      <c r="O1526" s="274"/>
      <c r="P1526" s="228"/>
      <c r="Q1526" s="228"/>
      <c r="R1526" s="228"/>
      <c r="S1526" s="228"/>
      <c r="T1526" s="228"/>
      <c r="U1526" s="228"/>
      <c r="V1526" s="228"/>
      <c r="W1526" s="228"/>
      <c r="X1526" s="228"/>
      <c r="Y1526" s="228"/>
      <c r="Z1526" s="228"/>
      <c r="AA1526" s="228"/>
      <c r="AB1526" s="228"/>
      <c r="AC1526" s="228"/>
      <c r="AD1526" s="228"/>
      <c r="AE1526" s="228"/>
      <c r="AF1526" s="228"/>
      <c r="AG1526" s="228"/>
      <c r="AH1526" s="228"/>
      <c r="AI1526" s="228"/>
    </row>
    <row r="1527" spans="1:35" ht="14.25" customHeight="1" x14ac:dyDescent="0.35">
      <c r="A1527" s="182"/>
      <c r="B1527" s="182"/>
      <c r="C1527" s="182"/>
      <c r="D1527" s="187" t="s">
        <v>33</v>
      </c>
      <c r="E1527" s="188" t="str">
        <f t="shared" ref="E1527:N1527" si="130">IF(E1509&gt;E1508,"MAYOR","MENOR")</f>
        <v>MENOR</v>
      </c>
      <c r="F1527" s="188" t="str">
        <f t="shared" si="130"/>
        <v>MENOR</v>
      </c>
      <c r="G1527" s="188" t="str">
        <f t="shared" si="130"/>
        <v>MENOR</v>
      </c>
      <c r="H1527" s="188" t="str">
        <f t="shared" si="130"/>
        <v>MENOR</v>
      </c>
      <c r="I1527" s="188" t="str">
        <f t="shared" si="130"/>
        <v>MENOR</v>
      </c>
      <c r="J1527" s="188" t="str">
        <f t="shared" si="130"/>
        <v>MAYOR</v>
      </c>
      <c r="K1527" s="188" t="str">
        <f t="shared" si="130"/>
        <v>MENOR</v>
      </c>
      <c r="L1527" s="188" t="str">
        <f t="shared" si="130"/>
        <v>MENOR</v>
      </c>
      <c r="M1527" s="188" t="str">
        <f t="shared" si="130"/>
        <v>MAYOR</v>
      </c>
      <c r="N1527" s="188" t="str">
        <f t="shared" si="130"/>
        <v>MENOR</v>
      </c>
      <c r="O1527" s="274"/>
      <c r="P1527" s="228"/>
      <c r="Q1527" s="228"/>
      <c r="R1527" s="228"/>
      <c r="S1527" s="228"/>
      <c r="T1527" s="228"/>
      <c r="U1527" s="228"/>
      <c r="V1527" s="228"/>
      <c r="W1527" s="228"/>
      <c r="X1527" s="228"/>
      <c r="Y1527" s="228"/>
      <c r="Z1527" s="228"/>
      <c r="AA1527" s="228"/>
      <c r="AB1527" s="228"/>
      <c r="AC1527" s="228"/>
      <c r="AD1527" s="228"/>
      <c r="AE1527" s="228"/>
      <c r="AF1527" s="228"/>
      <c r="AG1527" s="228"/>
      <c r="AH1527" s="228"/>
      <c r="AI1527" s="228"/>
    </row>
    <row r="1528" spans="1:35" ht="14.25" customHeight="1" x14ac:dyDescent="0.35">
      <c r="A1528" s="182"/>
      <c r="B1528" s="182"/>
      <c r="C1528" s="182"/>
      <c r="D1528" s="187" t="s">
        <v>34</v>
      </c>
      <c r="E1528" s="188" t="str">
        <f t="shared" ref="E1528:N1528" si="131">IF(E1514&gt;E1513,"MAYOR","MENOR")</f>
        <v>MENOR</v>
      </c>
      <c r="F1528" s="188" t="str">
        <f t="shared" si="131"/>
        <v>MENOR</v>
      </c>
      <c r="G1528" s="188" t="str">
        <f t="shared" si="131"/>
        <v>MENOR</v>
      </c>
      <c r="H1528" s="188" t="str">
        <f t="shared" si="131"/>
        <v>MENOR</v>
      </c>
      <c r="I1528" s="188" t="str">
        <f t="shared" si="131"/>
        <v>MENOR</v>
      </c>
      <c r="J1528" s="188" t="str">
        <f t="shared" si="131"/>
        <v>MENOR</v>
      </c>
      <c r="K1528" s="188" t="str">
        <f t="shared" si="131"/>
        <v>MENOR</v>
      </c>
      <c r="L1528" s="188" t="str">
        <f t="shared" si="131"/>
        <v>MAYOR</v>
      </c>
      <c r="M1528" s="188" t="str">
        <f t="shared" si="131"/>
        <v>MAYOR</v>
      </c>
      <c r="N1528" s="188" t="str">
        <f t="shared" si="131"/>
        <v>MENOR</v>
      </c>
      <c r="O1528" s="274"/>
      <c r="P1528" s="228"/>
      <c r="Q1528" s="228"/>
      <c r="R1528" s="228"/>
      <c r="S1528" s="228"/>
      <c r="T1528" s="228"/>
      <c r="U1528" s="228"/>
      <c r="V1528" s="228"/>
      <c r="W1528" s="228"/>
      <c r="X1528" s="228"/>
      <c r="Y1528" s="228"/>
      <c r="Z1528" s="228"/>
      <c r="AA1528" s="228"/>
      <c r="AB1528" s="228"/>
      <c r="AC1528" s="228"/>
      <c r="AD1528" s="228"/>
      <c r="AE1528" s="228"/>
      <c r="AF1528" s="228"/>
      <c r="AG1528" s="228"/>
      <c r="AH1528" s="228"/>
      <c r="AI1528" s="228"/>
    </row>
    <row r="1529" spans="1:35" ht="14.25" customHeight="1" x14ac:dyDescent="0.35">
      <c r="A1529" s="182"/>
      <c r="B1529" s="182"/>
      <c r="C1529" s="182"/>
      <c r="D1529" s="187" t="s">
        <v>36</v>
      </c>
      <c r="E1529" s="188" t="str">
        <f t="shared" ref="E1529:N1529" si="132">IF(E1519&gt;E1518,"MAYOR","MENOR")</f>
        <v>MENOR</v>
      </c>
      <c r="F1529" s="188" t="str">
        <f t="shared" si="132"/>
        <v>MENOR</v>
      </c>
      <c r="G1529" s="188" t="str">
        <f t="shared" si="132"/>
        <v>MENOR</v>
      </c>
      <c r="H1529" s="188" t="str">
        <f t="shared" si="132"/>
        <v>MENOR</v>
      </c>
      <c r="I1529" s="188" t="str">
        <f t="shared" si="132"/>
        <v>MENOR</v>
      </c>
      <c r="J1529" s="188" t="str">
        <f t="shared" si="132"/>
        <v>MENOR</v>
      </c>
      <c r="K1529" s="188" t="str">
        <f t="shared" si="132"/>
        <v>MENOR</v>
      </c>
      <c r="L1529" s="188" t="str">
        <f t="shared" si="132"/>
        <v>MAYOR</v>
      </c>
      <c r="M1529" s="188" t="str">
        <f t="shared" si="132"/>
        <v>MAYOR</v>
      </c>
      <c r="N1529" s="188" t="str">
        <f t="shared" si="132"/>
        <v>MENOR</v>
      </c>
      <c r="O1529" s="274"/>
      <c r="P1529" s="228"/>
      <c r="Q1529" s="228"/>
      <c r="R1529" s="228"/>
      <c r="S1529" s="228"/>
      <c r="T1529" s="228"/>
      <c r="U1529" s="228"/>
      <c r="V1529" s="228"/>
      <c r="W1529" s="228"/>
      <c r="X1529" s="228"/>
      <c r="Y1529" s="228"/>
      <c r="Z1529" s="228"/>
      <c r="AA1529" s="228"/>
      <c r="AB1529" s="228"/>
      <c r="AC1529" s="228"/>
      <c r="AD1529" s="228"/>
      <c r="AE1529" s="228"/>
      <c r="AF1529" s="228"/>
      <c r="AG1529" s="228"/>
      <c r="AH1529" s="228"/>
      <c r="AI1529" s="228"/>
    </row>
    <row r="1530" spans="1:35" ht="14.25" customHeight="1" x14ac:dyDescent="0.35">
      <c r="A1530" s="182"/>
      <c r="B1530" s="182"/>
      <c r="C1530" s="182"/>
      <c r="D1530" s="187" t="s">
        <v>37</v>
      </c>
      <c r="E1530" s="188" t="str">
        <f t="shared" ref="E1530:N1530" si="133">IF(E1524&gt;E1523,"MAYOR","MENOR")</f>
        <v>MENOR</v>
      </c>
      <c r="F1530" s="188" t="str">
        <f t="shared" si="133"/>
        <v>MENOR</v>
      </c>
      <c r="G1530" s="188" t="str">
        <f t="shared" si="133"/>
        <v>MENOR</v>
      </c>
      <c r="H1530" s="188" t="str">
        <f t="shared" si="133"/>
        <v>MENOR</v>
      </c>
      <c r="I1530" s="188" t="str">
        <f t="shared" si="133"/>
        <v>MENOR</v>
      </c>
      <c r="J1530" s="188" t="str">
        <f t="shared" si="133"/>
        <v>MENOR</v>
      </c>
      <c r="K1530" s="188" t="str">
        <f t="shared" si="133"/>
        <v>MENOR</v>
      </c>
      <c r="L1530" s="188" t="str">
        <f t="shared" si="133"/>
        <v>MENOR</v>
      </c>
      <c r="M1530" s="188" t="str">
        <f t="shared" si="133"/>
        <v>MAYOR</v>
      </c>
      <c r="N1530" s="188" t="str">
        <f t="shared" si="133"/>
        <v>MENOR</v>
      </c>
      <c r="O1530" s="274"/>
      <c r="P1530" s="228"/>
      <c r="Q1530" s="228"/>
      <c r="R1530" s="228"/>
      <c r="S1530" s="228"/>
      <c r="T1530" s="228"/>
      <c r="U1530" s="228"/>
      <c r="V1530" s="228"/>
      <c r="W1530" s="228"/>
      <c r="X1530" s="228"/>
      <c r="Y1530" s="228"/>
      <c r="Z1530" s="228"/>
      <c r="AA1530" s="228"/>
      <c r="AB1530" s="228"/>
      <c r="AC1530" s="228"/>
      <c r="AD1530" s="228"/>
      <c r="AE1530" s="228"/>
      <c r="AF1530" s="228"/>
      <c r="AG1530" s="228"/>
      <c r="AH1530" s="228"/>
      <c r="AI1530" s="228"/>
    </row>
    <row r="1531" spans="1:35" ht="14.25" customHeight="1" x14ac:dyDescent="0.35">
      <c r="A1531" s="182"/>
      <c r="B1531" s="182"/>
      <c r="C1531" s="182"/>
      <c r="D1531" s="182"/>
      <c r="J1531" s="178"/>
      <c r="K1531" s="64"/>
      <c r="L1531" s="180"/>
      <c r="M1531" s="180"/>
      <c r="N1531" s="181"/>
      <c r="O1531" s="274"/>
      <c r="P1531" s="228"/>
      <c r="Q1531" s="228"/>
      <c r="R1531" s="228"/>
      <c r="S1531" s="228"/>
      <c r="T1531" s="228"/>
      <c r="U1531" s="228"/>
      <c r="V1531" s="228"/>
      <c r="W1531" s="228"/>
      <c r="X1531" s="228"/>
      <c r="Y1531" s="228"/>
      <c r="Z1531" s="228"/>
      <c r="AA1531" s="228"/>
      <c r="AB1531" s="228"/>
      <c r="AC1531" s="228"/>
      <c r="AD1531" s="228"/>
      <c r="AE1531" s="228"/>
      <c r="AF1531" s="228"/>
      <c r="AG1531" s="228"/>
      <c r="AH1531" s="228"/>
      <c r="AI1531" s="228"/>
    </row>
    <row r="1532" spans="1:35" ht="14.25" customHeight="1" x14ac:dyDescent="0.35">
      <c r="A1532" s="182"/>
      <c r="B1532" s="182"/>
      <c r="C1532" s="182"/>
      <c r="D1532" s="187" t="s">
        <v>33</v>
      </c>
      <c r="E1532" s="188" t="str">
        <f t="shared" ref="E1532:N1532" si="134">IF(E1509&gt;E1507,"MAYOR","MENOR")</f>
        <v>MAYOR</v>
      </c>
      <c r="F1532" s="188" t="str">
        <f t="shared" si="134"/>
        <v>MENOR</v>
      </c>
      <c r="G1532" s="188" t="str">
        <f t="shared" si="134"/>
        <v>MENOR</v>
      </c>
      <c r="H1532" s="188" t="str">
        <f t="shared" si="134"/>
        <v>MAYOR</v>
      </c>
      <c r="I1532" s="188" t="str">
        <f t="shared" si="134"/>
        <v>MAYOR</v>
      </c>
      <c r="J1532" s="188" t="str">
        <f t="shared" si="134"/>
        <v>MAYOR</v>
      </c>
      <c r="K1532" s="188" t="str">
        <f t="shared" si="134"/>
        <v>MAYOR</v>
      </c>
      <c r="L1532" s="188" t="str">
        <f t="shared" si="134"/>
        <v>MAYOR</v>
      </c>
      <c r="M1532" s="188" t="str">
        <f t="shared" si="134"/>
        <v>MAYOR</v>
      </c>
      <c r="N1532" s="188" t="str">
        <f t="shared" si="134"/>
        <v>MENOR</v>
      </c>
      <c r="O1532" s="274"/>
      <c r="P1532" s="228"/>
      <c r="Q1532" s="228"/>
      <c r="R1532" s="228"/>
      <c r="S1532" s="228"/>
      <c r="T1532" s="228"/>
      <c r="U1532" s="228"/>
      <c r="V1532" s="228"/>
      <c r="W1532" s="228"/>
      <c r="X1532" s="228"/>
      <c r="Y1532" s="228"/>
      <c r="Z1532" s="228"/>
      <c r="AA1532" s="228"/>
      <c r="AB1532" s="228"/>
      <c r="AC1532" s="228"/>
      <c r="AD1532" s="228"/>
      <c r="AE1532" s="228"/>
      <c r="AF1532" s="228"/>
      <c r="AG1532" s="228"/>
      <c r="AH1532" s="228"/>
      <c r="AI1532" s="228"/>
    </row>
    <row r="1533" spans="1:35" ht="14.25" customHeight="1" x14ac:dyDescent="0.35">
      <c r="A1533" s="182"/>
      <c r="B1533" s="182"/>
      <c r="C1533" s="182"/>
      <c r="D1533" s="187" t="s">
        <v>34</v>
      </c>
      <c r="E1533" s="188" t="str">
        <f t="shared" ref="E1533:N1533" si="135">IF(E1514&gt;E1512,"MAYOR","MENOR")</f>
        <v>MENOR</v>
      </c>
      <c r="F1533" s="188" t="str">
        <f t="shared" si="135"/>
        <v>MENOR</v>
      </c>
      <c r="G1533" s="188" t="str">
        <f t="shared" si="135"/>
        <v>MENOR</v>
      </c>
      <c r="H1533" s="188" t="str">
        <f t="shared" si="135"/>
        <v>MAYOR</v>
      </c>
      <c r="I1533" s="188" t="str">
        <f t="shared" si="135"/>
        <v>MAYOR</v>
      </c>
      <c r="J1533" s="188" t="str">
        <f t="shared" si="135"/>
        <v>MENOR</v>
      </c>
      <c r="K1533" s="188" t="str">
        <f t="shared" si="135"/>
        <v>MENOR</v>
      </c>
      <c r="L1533" s="188" t="str">
        <f t="shared" si="135"/>
        <v>MENOR</v>
      </c>
      <c r="M1533" s="188" t="str">
        <f t="shared" si="135"/>
        <v>MAYOR</v>
      </c>
      <c r="N1533" s="188" t="str">
        <f t="shared" si="135"/>
        <v>MENOR</v>
      </c>
      <c r="O1533" s="274"/>
      <c r="P1533" s="228"/>
      <c r="Q1533" s="228"/>
      <c r="R1533" s="228"/>
      <c r="S1533" s="228"/>
      <c r="T1533" s="228"/>
      <c r="U1533" s="228"/>
      <c r="V1533" s="228"/>
      <c r="W1533" s="228"/>
      <c r="X1533" s="228"/>
      <c r="Y1533" s="228"/>
      <c r="Z1533" s="228"/>
      <c r="AA1533" s="228"/>
      <c r="AB1533" s="228"/>
      <c r="AC1533" s="228"/>
      <c r="AD1533" s="228"/>
      <c r="AE1533" s="228"/>
      <c r="AF1533" s="228"/>
      <c r="AG1533" s="228"/>
      <c r="AH1533" s="228"/>
      <c r="AI1533" s="228"/>
    </row>
    <row r="1534" spans="1:35" ht="14.25" customHeight="1" x14ac:dyDescent="0.35">
      <c r="A1534" s="182"/>
      <c r="B1534" s="182"/>
      <c r="C1534" s="182"/>
      <c r="D1534" s="187" t="s">
        <v>36</v>
      </c>
      <c r="E1534" s="188" t="str">
        <f t="shared" ref="E1534:N1534" si="136">IF(E1519&gt;E1517,"MAYOR","MENOR")</f>
        <v>MENOR</v>
      </c>
      <c r="F1534" s="188" t="str">
        <f t="shared" si="136"/>
        <v>MENOR</v>
      </c>
      <c r="G1534" s="188" t="str">
        <f t="shared" si="136"/>
        <v>MENOR</v>
      </c>
      <c r="H1534" s="188" t="str">
        <f t="shared" si="136"/>
        <v>MENOR</v>
      </c>
      <c r="I1534" s="188" t="str">
        <f t="shared" si="136"/>
        <v>MENOR</v>
      </c>
      <c r="J1534" s="188" t="str">
        <f t="shared" si="136"/>
        <v>MENOR</v>
      </c>
      <c r="K1534" s="188" t="str">
        <f t="shared" si="136"/>
        <v>MENOR</v>
      </c>
      <c r="L1534" s="188" t="str">
        <f t="shared" si="136"/>
        <v>MENOR</v>
      </c>
      <c r="M1534" s="188" t="str">
        <f t="shared" si="136"/>
        <v>MAYOR</v>
      </c>
      <c r="N1534" s="188" t="str">
        <f t="shared" si="136"/>
        <v>MENOR</v>
      </c>
      <c r="O1534" s="274"/>
      <c r="P1534" s="228"/>
      <c r="Q1534" s="228"/>
      <c r="R1534" s="228"/>
      <c r="S1534" s="228"/>
      <c r="T1534" s="228"/>
      <c r="U1534" s="228"/>
      <c r="V1534" s="228"/>
      <c r="W1534" s="228"/>
      <c r="X1534" s="228"/>
      <c r="Y1534" s="228"/>
      <c r="Z1534" s="228"/>
      <c r="AA1534" s="228"/>
      <c r="AB1534" s="228"/>
      <c r="AC1534" s="228"/>
      <c r="AD1534" s="228"/>
      <c r="AE1534" s="228"/>
      <c r="AF1534" s="228"/>
      <c r="AG1534" s="228"/>
      <c r="AH1534" s="228"/>
      <c r="AI1534" s="228"/>
    </row>
    <row r="1535" spans="1:35" ht="14.25" customHeight="1" x14ac:dyDescent="0.35">
      <c r="A1535" s="182"/>
      <c r="B1535" s="182"/>
      <c r="C1535" s="182"/>
      <c r="D1535" s="187" t="s">
        <v>37</v>
      </c>
      <c r="E1535" s="188" t="str">
        <f t="shared" ref="E1535:N1535" si="137">IF(E1524&gt;E1522,"MAYOR","MENOR")</f>
        <v>MENOR</v>
      </c>
      <c r="F1535" s="188" t="str">
        <f t="shared" si="137"/>
        <v>MENOR</v>
      </c>
      <c r="G1535" s="188" t="str">
        <f t="shared" si="137"/>
        <v>MENOR</v>
      </c>
      <c r="H1535" s="188" t="str">
        <f t="shared" si="137"/>
        <v>MENOR</v>
      </c>
      <c r="I1535" s="188" t="str">
        <f t="shared" si="137"/>
        <v>MENOR</v>
      </c>
      <c r="J1535" s="188" t="str">
        <f t="shared" si="137"/>
        <v>MENOR</v>
      </c>
      <c r="K1535" s="188" t="str">
        <f t="shared" si="137"/>
        <v>MENOR</v>
      </c>
      <c r="L1535" s="188" t="str">
        <f t="shared" si="137"/>
        <v>MENOR</v>
      </c>
      <c r="M1535" s="188" t="str">
        <f t="shared" si="137"/>
        <v>MAYOR</v>
      </c>
      <c r="N1535" s="188" t="str">
        <f t="shared" si="137"/>
        <v>MENOR</v>
      </c>
      <c r="O1535" s="274"/>
      <c r="P1535" s="228"/>
      <c r="Q1535" s="228"/>
      <c r="R1535" s="228"/>
      <c r="S1535" s="228"/>
      <c r="T1535" s="228"/>
      <c r="U1535" s="228"/>
      <c r="V1535" s="228"/>
      <c r="W1535" s="228"/>
      <c r="X1535" s="228"/>
      <c r="Y1535" s="228"/>
      <c r="Z1535" s="228"/>
      <c r="AA1535" s="228"/>
      <c r="AB1535" s="228"/>
      <c r="AC1535" s="228"/>
      <c r="AD1535" s="228"/>
      <c r="AE1535" s="228"/>
      <c r="AF1535" s="228"/>
      <c r="AG1535" s="228"/>
      <c r="AH1535" s="228"/>
      <c r="AI1535" s="228"/>
    </row>
    <row r="1536" spans="1:35" ht="14.25" customHeight="1" x14ac:dyDescent="0.35">
      <c r="A1536" s="182"/>
      <c r="B1536" s="182"/>
      <c r="C1536" s="182"/>
      <c r="D1536" s="182"/>
      <c r="J1536" s="178"/>
      <c r="K1536" s="64"/>
      <c r="L1536" s="180"/>
      <c r="M1536" s="180"/>
      <c r="N1536" s="181"/>
      <c r="O1536" s="274"/>
      <c r="P1536" s="228"/>
      <c r="Q1536" s="228"/>
      <c r="R1536" s="228"/>
      <c r="S1536" s="228"/>
      <c r="T1536" s="228"/>
      <c r="U1536" s="228"/>
      <c r="V1536" s="228"/>
      <c r="W1536" s="228"/>
      <c r="X1536" s="228"/>
      <c r="Y1536" s="228"/>
      <c r="Z1536" s="228"/>
      <c r="AA1536" s="228"/>
      <c r="AB1536" s="228"/>
      <c r="AC1536" s="228"/>
      <c r="AD1536" s="228"/>
      <c r="AE1536" s="228"/>
      <c r="AF1536" s="228"/>
      <c r="AG1536" s="228"/>
      <c r="AH1536" s="228"/>
      <c r="AI1536" s="228"/>
    </row>
    <row r="1537" spans="1:35" ht="14.25" customHeight="1" x14ac:dyDescent="0.35">
      <c r="A1537" s="182"/>
      <c r="B1537" s="182"/>
      <c r="C1537" s="182"/>
      <c r="D1537" s="182"/>
      <c r="J1537" s="178"/>
      <c r="K1537" s="64"/>
      <c r="L1537" s="180"/>
      <c r="M1537" s="180"/>
      <c r="N1537" s="181"/>
      <c r="O1537" s="274"/>
      <c r="P1537" s="228"/>
      <c r="Q1537" s="228"/>
      <c r="R1537" s="228"/>
      <c r="S1537" s="228"/>
      <c r="T1537" s="228"/>
      <c r="U1537" s="228"/>
      <c r="V1537" s="228"/>
      <c r="W1537" s="228"/>
      <c r="X1537" s="228"/>
      <c r="Y1537" s="228"/>
      <c r="Z1537" s="228"/>
      <c r="AA1537" s="228"/>
      <c r="AB1537" s="228"/>
      <c r="AC1537" s="228"/>
      <c r="AD1537" s="228"/>
      <c r="AE1537" s="228"/>
      <c r="AF1537" s="228"/>
      <c r="AG1537" s="228"/>
      <c r="AH1537" s="228"/>
      <c r="AI1537" s="228"/>
    </row>
    <row r="1538" spans="1:35" ht="14.25" customHeight="1" x14ac:dyDescent="0.35">
      <c r="A1538" s="182"/>
      <c r="B1538" s="182"/>
      <c r="C1538" s="182"/>
      <c r="D1538" s="182"/>
      <c r="E1538" s="188" t="s">
        <v>25</v>
      </c>
      <c r="F1538" s="188" t="s">
        <v>11</v>
      </c>
      <c r="G1538" s="188" t="s">
        <v>14</v>
      </c>
      <c r="H1538" s="188" t="s">
        <v>49</v>
      </c>
      <c r="I1538" s="188" t="s">
        <v>21</v>
      </c>
      <c r="J1538" s="178" t="s">
        <v>50</v>
      </c>
      <c r="K1538" s="64" t="s">
        <v>51</v>
      </c>
      <c r="L1538" s="180" t="s">
        <v>53</v>
      </c>
      <c r="M1538" s="180" t="s">
        <v>18</v>
      </c>
      <c r="N1538" s="181" t="s">
        <v>54</v>
      </c>
      <c r="O1538" s="274"/>
      <c r="P1538" s="228"/>
      <c r="Q1538" s="228"/>
      <c r="R1538" s="228"/>
      <c r="S1538" s="228"/>
      <c r="T1538" s="228"/>
      <c r="U1538" s="228"/>
      <c r="V1538" s="228"/>
      <c r="W1538" s="228"/>
      <c r="X1538" s="228"/>
      <c r="Y1538" s="228"/>
      <c r="Z1538" s="228"/>
      <c r="AA1538" s="228"/>
      <c r="AB1538" s="228"/>
      <c r="AC1538" s="228"/>
      <c r="AD1538" s="228"/>
      <c r="AE1538" s="228"/>
      <c r="AF1538" s="228"/>
      <c r="AG1538" s="228"/>
      <c r="AH1538" s="228"/>
      <c r="AI1538" s="228"/>
    </row>
    <row r="1539" spans="1:35" ht="14.25" customHeight="1" x14ac:dyDescent="0.35">
      <c r="A1539" s="182"/>
      <c r="B1539" s="182"/>
      <c r="C1539" s="182"/>
      <c r="D1539" s="50" t="s">
        <v>71</v>
      </c>
      <c r="E1539" s="189">
        <v>3.7557207207207202</v>
      </c>
      <c r="F1539" s="189">
        <v>22.073981981981984</v>
      </c>
      <c r="G1539" s="189">
        <v>25.599324324324325</v>
      </c>
      <c r="H1539" s="189">
        <v>9.3196846846846864</v>
      </c>
      <c r="I1539" s="189">
        <v>0.36752252252252349</v>
      </c>
      <c r="J1539" s="62">
        <v>0.21137837837837861</v>
      </c>
      <c r="K1539" s="62">
        <v>2.5286387387387377</v>
      </c>
      <c r="L1539" s="190">
        <v>6.8742533936651595</v>
      </c>
      <c r="M1539" s="190">
        <v>6.9951801801801761</v>
      </c>
      <c r="N1539" s="191">
        <v>37135.786486486475</v>
      </c>
      <c r="O1539" s="274"/>
      <c r="P1539" s="228"/>
      <c r="Q1539" s="228"/>
      <c r="R1539" s="228"/>
      <c r="S1539" s="228"/>
      <c r="T1539" s="228"/>
      <c r="U1539" s="228"/>
      <c r="V1539" s="228"/>
      <c r="W1539" s="228"/>
      <c r="X1539" s="228"/>
      <c r="Y1539" s="228"/>
      <c r="Z1539" s="228"/>
      <c r="AA1539" s="228"/>
      <c r="AB1539" s="228"/>
      <c r="AC1539" s="228"/>
      <c r="AD1539" s="228"/>
      <c r="AE1539" s="228"/>
      <c r="AF1539" s="228"/>
      <c r="AG1539" s="228"/>
      <c r="AH1539" s="228"/>
      <c r="AI1539" s="228"/>
    </row>
    <row r="1540" spans="1:35" ht="14.25" customHeight="1" x14ac:dyDescent="0.35">
      <c r="A1540" s="182"/>
      <c r="B1540" s="182"/>
      <c r="C1540" s="182"/>
      <c r="D1540" s="50" t="s">
        <v>75</v>
      </c>
      <c r="E1540" s="189">
        <v>34.111341463414639</v>
      </c>
      <c r="F1540" s="189">
        <v>132.03115040650405</v>
      </c>
      <c r="G1540" s="275">
        <v>660.05387804878058</v>
      </c>
      <c r="H1540" s="189">
        <v>8.7559878048780497</v>
      </c>
      <c r="I1540" s="189">
        <v>0.69852439024390411</v>
      </c>
      <c r="J1540" s="62">
        <v>4.867495934959341</v>
      </c>
      <c r="K1540" s="62">
        <v>20.243961788617892</v>
      </c>
      <c r="L1540" s="190">
        <v>5.831510204081634</v>
      </c>
      <c r="M1540" s="190">
        <v>8.0366260162601666</v>
      </c>
      <c r="N1540" s="191">
        <v>908201.74796747963</v>
      </c>
      <c r="O1540" s="274"/>
      <c r="P1540" s="228"/>
      <c r="Q1540" s="228"/>
      <c r="R1540" s="228"/>
      <c r="S1540" s="228"/>
      <c r="T1540" s="228"/>
      <c r="U1540" s="228"/>
      <c r="V1540" s="228"/>
      <c r="W1540" s="228"/>
      <c r="X1540" s="228"/>
      <c r="Y1540" s="228"/>
      <c r="Z1540" s="228"/>
      <c r="AA1540" s="228"/>
      <c r="AB1540" s="228"/>
      <c r="AC1540" s="228"/>
      <c r="AD1540" s="228"/>
      <c r="AE1540" s="228"/>
      <c r="AF1540" s="228"/>
      <c r="AG1540" s="228"/>
      <c r="AH1540" s="228"/>
      <c r="AI1540" s="228"/>
    </row>
    <row r="1541" spans="1:35" ht="14.25" customHeight="1" x14ac:dyDescent="0.35">
      <c r="A1541" s="182"/>
      <c r="B1541" s="182"/>
      <c r="C1541" s="182"/>
      <c r="D1541" s="50" t="s">
        <v>92</v>
      </c>
      <c r="E1541" s="189">
        <v>43.403283582089536</v>
      </c>
      <c r="F1541" s="189">
        <v>147.46618976545844</v>
      </c>
      <c r="G1541" s="275">
        <v>399.95862260127927</v>
      </c>
      <c r="H1541" s="189">
        <v>12.762121535181224</v>
      </c>
      <c r="I1541" s="189">
        <v>1.6035692963752621</v>
      </c>
      <c r="J1541" s="62">
        <v>3.6196353944562878</v>
      </c>
      <c r="K1541" s="62">
        <v>22.248752452025585</v>
      </c>
      <c r="L1541" s="190">
        <v>2.2571428571428589</v>
      </c>
      <c r="M1541" s="190">
        <v>7.8899360341151485</v>
      </c>
      <c r="N1541" s="191">
        <v>6456464.7675906187</v>
      </c>
      <c r="O1541" s="274"/>
      <c r="P1541" s="228"/>
      <c r="Q1541" s="228"/>
      <c r="R1541" s="228"/>
      <c r="S1541" s="228"/>
      <c r="T1541" s="228"/>
      <c r="U1541" s="228"/>
      <c r="V1541" s="228"/>
      <c r="W1541" s="228"/>
      <c r="X1541" s="228"/>
      <c r="Y1541" s="228"/>
      <c r="Z1541" s="228"/>
      <c r="AA1541" s="228"/>
      <c r="AB1541" s="228"/>
      <c r="AC1541" s="228"/>
      <c r="AD1541" s="228"/>
      <c r="AE1541" s="228"/>
      <c r="AF1541" s="228"/>
      <c r="AG1541" s="228"/>
      <c r="AH1541" s="228"/>
      <c r="AI1541" s="228"/>
    </row>
    <row r="1542" spans="1:35" ht="14.25" customHeight="1" x14ac:dyDescent="0.35">
      <c r="A1542" s="182"/>
      <c r="B1542" s="182"/>
      <c r="C1542" s="182"/>
      <c r="D1542" s="50" t="s">
        <v>94</v>
      </c>
      <c r="E1542" s="189">
        <v>154.34076576576578</v>
      </c>
      <c r="F1542" s="189">
        <v>368.011611235955</v>
      </c>
      <c r="G1542" s="189">
        <v>200.58458426966291</v>
      </c>
      <c r="H1542" s="189">
        <v>70.605955056179795</v>
      </c>
      <c r="I1542" s="189">
        <v>4.7989258426966295</v>
      </c>
      <c r="J1542" s="62">
        <v>5.0255258426966289</v>
      </c>
      <c r="K1542" s="62">
        <v>39.905424719101134</v>
      </c>
      <c r="L1542" s="190">
        <v>0.73881670533642729</v>
      </c>
      <c r="M1542" s="190">
        <v>7.7192134831460626</v>
      </c>
      <c r="N1542" s="191">
        <v>892534446.28314602</v>
      </c>
      <c r="O1542" s="274"/>
      <c r="P1542" s="228"/>
      <c r="Q1542" s="228"/>
      <c r="R1542" s="228"/>
      <c r="S1542" s="228"/>
      <c r="T1542" s="228"/>
      <c r="U1542" s="228"/>
      <c r="V1542" s="228"/>
      <c r="W1542" s="228"/>
      <c r="X1542" s="228"/>
      <c r="Y1542" s="228"/>
      <c r="Z1542" s="228"/>
      <c r="AA1542" s="228"/>
      <c r="AB1542" s="228"/>
      <c r="AC1542" s="228"/>
      <c r="AD1542" s="228"/>
      <c r="AE1542" s="228"/>
      <c r="AF1542" s="228"/>
      <c r="AG1542" s="228"/>
      <c r="AH1542" s="228"/>
      <c r="AI1542" s="228"/>
    </row>
    <row r="1543" spans="1:35" ht="14.25" customHeight="1" x14ac:dyDescent="0.35">
      <c r="A1543" s="182"/>
      <c r="B1543" s="182"/>
      <c r="C1543" s="182"/>
      <c r="D1543" s="50"/>
      <c r="E1543" s="189"/>
      <c r="F1543" s="189"/>
      <c r="G1543" s="189"/>
      <c r="H1543" s="189"/>
      <c r="I1543" s="189"/>
      <c r="J1543" s="62"/>
      <c r="K1543" s="62"/>
      <c r="L1543" s="190"/>
      <c r="M1543" s="190"/>
      <c r="N1543" s="191"/>
      <c r="O1543" s="274"/>
      <c r="P1543" s="228"/>
      <c r="Q1543" s="228"/>
      <c r="R1543" s="228"/>
      <c r="S1543" s="228"/>
      <c r="T1543" s="228"/>
      <c r="U1543" s="228"/>
      <c r="V1543" s="228"/>
      <c r="W1543" s="228"/>
      <c r="X1543" s="228"/>
      <c r="Y1543" s="228"/>
      <c r="Z1543" s="228"/>
      <c r="AA1543" s="228"/>
      <c r="AB1543" s="228"/>
      <c r="AC1543" s="228"/>
      <c r="AD1543" s="228"/>
      <c r="AE1543" s="228"/>
      <c r="AF1543" s="228"/>
      <c r="AG1543" s="228"/>
      <c r="AH1543" s="228"/>
      <c r="AI1543" s="228"/>
    </row>
    <row r="1544" spans="1:35" ht="14.25" customHeight="1" x14ac:dyDescent="0.35">
      <c r="A1544" s="182"/>
      <c r="B1544" s="182"/>
      <c r="C1544" s="182"/>
      <c r="D1544" s="50"/>
      <c r="E1544" s="189"/>
      <c r="F1544" s="189"/>
      <c r="G1544" s="189"/>
      <c r="H1544" s="189"/>
      <c r="I1544" s="189"/>
      <c r="J1544" s="62"/>
      <c r="K1544" s="62"/>
      <c r="L1544" s="190"/>
      <c r="M1544" s="190"/>
      <c r="N1544" s="191"/>
      <c r="O1544" s="274"/>
      <c r="P1544" s="228"/>
      <c r="Q1544" s="228"/>
      <c r="R1544" s="228"/>
      <c r="S1544" s="228"/>
      <c r="T1544" s="228"/>
      <c r="U1544" s="228"/>
      <c r="V1544" s="228"/>
      <c r="W1544" s="228"/>
      <c r="X1544" s="228"/>
      <c r="Y1544" s="228"/>
      <c r="Z1544" s="228"/>
      <c r="AA1544" s="228"/>
      <c r="AB1544" s="228"/>
      <c r="AC1544" s="228"/>
      <c r="AD1544" s="228"/>
      <c r="AE1544" s="228"/>
      <c r="AF1544" s="228"/>
      <c r="AG1544" s="228"/>
      <c r="AH1544" s="228"/>
      <c r="AI1544" s="228"/>
    </row>
    <row r="1545" spans="1:35" ht="14.25" customHeight="1" x14ac:dyDescent="0.35">
      <c r="A1545" s="182"/>
      <c r="B1545" s="182"/>
      <c r="C1545" s="182"/>
      <c r="D1545" s="50"/>
      <c r="E1545" s="189"/>
      <c r="F1545" s="189"/>
      <c r="G1545" s="189"/>
      <c r="H1545" s="189"/>
      <c r="I1545" s="189"/>
      <c r="J1545" s="62"/>
      <c r="K1545" s="62"/>
      <c r="L1545" s="190"/>
      <c r="M1545" s="190"/>
      <c r="N1545" s="191"/>
      <c r="O1545" s="274"/>
      <c r="P1545" s="228"/>
      <c r="Q1545" s="228"/>
      <c r="R1545" s="228"/>
      <c r="S1545" s="228"/>
      <c r="T1545" s="228"/>
      <c r="U1545" s="228"/>
      <c r="V1545" s="228"/>
      <c r="W1545" s="228"/>
      <c r="X1545" s="228"/>
      <c r="Y1545" s="228"/>
      <c r="Z1545" s="228"/>
      <c r="AA1545" s="228"/>
      <c r="AB1545" s="228"/>
      <c r="AC1545" s="228"/>
      <c r="AD1545" s="228"/>
      <c r="AE1545" s="228"/>
      <c r="AF1545" s="228"/>
      <c r="AG1545" s="228"/>
      <c r="AH1545" s="228"/>
      <c r="AI1545" s="228"/>
    </row>
    <row r="1546" spans="1:35" ht="14.25" customHeight="1" x14ac:dyDescent="0.35">
      <c r="A1546" s="182"/>
      <c r="B1546" s="182"/>
      <c r="C1546" s="182"/>
      <c r="D1546" s="50"/>
      <c r="E1546" s="189"/>
      <c r="F1546" s="189"/>
      <c r="G1546" s="189"/>
      <c r="H1546" s="189"/>
      <c r="I1546" s="189"/>
      <c r="J1546" s="62"/>
      <c r="K1546" s="62"/>
      <c r="L1546" s="190"/>
      <c r="M1546" s="190"/>
      <c r="N1546" s="191"/>
      <c r="O1546" s="274"/>
      <c r="P1546" s="228"/>
      <c r="Q1546" s="228"/>
      <c r="R1546" s="228"/>
      <c r="S1546" s="228"/>
      <c r="T1546" s="228"/>
      <c r="U1546" s="228"/>
      <c r="V1546" s="228"/>
      <c r="W1546" s="228"/>
      <c r="X1546" s="228"/>
      <c r="Y1546" s="228"/>
      <c r="Z1546" s="228"/>
      <c r="AA1546" s="228"/>
      <c r="AB1546" s="228"/>
      <c r="AC1546" s="228"/>
      <c r="AD1546" s="228"/>
      <c r="AE1546" s="228"/>
      <c r="AF1546" s="228"/>
      <c r="AG1546" s="228"/>
      <c r="AH1546" s="228"/>
      <c r="AI1546" s="228"/>
    </row>
    <row r="1547" spans="1:35" ht="14.25" customHeight="1" x14ac:dyDescent="0.35">
      <c r="A1547" s="182"/>
      <c r="B1547" s="182"/>
      <c r="C1547" s="182"/>
      <c r="D1547" s="50"/>
      <c r="E1547" s="189"/>
      <c r="F1547" s="189"/>
      <c r="G1547" s="189"/>
      <c r="H1547" s="189"/>
      <c r="I1547" s="189"/>
      <c r="J1547" s="62"/>
      <c r="K1547" s="62"/>
      <c r="L1547" s="190"/>
      <c r="M1547" s="190"/>
      <c r="N1547" s="191"/>
      <c r="O1547" s="274"/>
      <c r="P1547" s="228"/>
      <c r="Q1547" s="228"/>
      <c r="R1547" s="228"/>
      <c r="S1547" s="228"/>
      <c r="T1547" s="228"/>
      <c r="U1547" s="228"/>
      <c r="V1547" s="228"/>
      <c r="W1547" s="228"/>
      <c r="X1547" s="228"/>
      <c r="Y1547" s="228"/>
      <c r="Z1547" s="228"/>
      <c r="AA1547" s="228"/>
      <c r="AB1547" s="228"/>
      <c r="AC1547" s="228"/>
      <c r="AD1547" s="228"/>
      <c r="AE1547" s="228"/>
      <c r="AF1547" s="228"/>
      <c r="AG1547" s="228"/>
      <c r="AH1547" s="228"/>
      <c r="AI1547" s="228"/>
    </row>
    <row r="1548" spans="1:35" ht="14.25" customHeight="1" x14ac:dyDescent="0.35">
      <c r="A1548" s="182"/>
      <c r="B1548" s="182"/>
      <c r="C1548" s="182"/>
      <c r="D1548" s="50"/>
      <c r="E1548" s="189"/>
      <c r="F1548" s="189"/>
      <c r="G1548" s="189"/>
      <c r="H1548" s="189"/>
      <c r="I1548" s="189"/>
      <c r="J1548" s="62"/>
      <c r="K1548" s="62"/>
      <c r="L1548" s="190"/>
      <c r="M1548" s="190"/>
      <c r="N1548" s="191"/>
      <c r="O1548" s="274"/>
      <c r="P1548" s="228"/>
      <c r="Q1548" s="228"/>
      <c r="R1548" s="228"/>
      <c r="S1548" s="228"/>
      <c r="T1548" s="228"/>
      <c r="U1548" s="228"/>
      <c r="V1548" s="228"/>
      <c r="W1548" s="228"/>
      <c r="X1548" s="228"/>
      <c r="Y1548" s="228"/>
      <c r="Z1548" s="228"/>
      <c r="AA1548" s="228"/>
      <c r="AB1548" s="228"/>
      <c r="AC1548" s="228"/>
      <c r="AD1548" s="228"/>
      <c r="AE1548" s="228"/>
      <c r="AF1548" s="228"/>
      <c r="AG1548" s="228"/>
      <c r="AH1548" s="228"/>
      <c r="AI1548" s="228"/>
    </row>
    <row r="1549" spans="1:35" ht="14.25" customHeight="1" x14ac:dyDescent="0.35">
      <c r="A1549" s="182"/>
      <c r="B1549" s="182"/>
      <c r="C1549" s="182"/>
      <c r="D1549" s="50"/>
      <c r="E1549" s="189"/>
      <c r="F1549" s="189"/>
      <c r="G1549" s="189"/>
      <c r="H1549" s="189"/>
      <c r="I1549" s="189"/>
      <c r="J1549" s="62"/>
      <c r="K1549" s="62"/>
      <c r="L1549" s="190"/>
      <c r="M1549" s="190"/>
      <c r="N1549" s="191"/>
      <c r="O1549" s="274"/>
      <c r="P1549" s="228"/>
      <c r="Q1549" s="228"/>
      <c r="R1549" s="228"/>
      <c r="S1549" s="228"/>
      <c r="T1549" s="228"/>
      <c r="U1549" s="228"/>
      <c r="V1549" s="228"/>
      <c r="W1549" s="228"/>
      <c r="X1549" s="228"/>
      <c r="Y1549" s="228"/>
      <c r="Z1549" s="228"/>
      <c r="AA1549" s="228"/>
      <c r="AB1549" s="228"/>
      <c r="AC1549" s="228"/>
      <c r="AD1549" s="228"/>
      <c r="AE1549" s="228"/>
      <c r="AF1549" s="228"/>
      <c r="AG1549" s="228"/>
      <c r="AH1549" s="228"/>
      <c r="AI1549" s="228"/>
    </row>
    <row r="1550" spans="1:35" ht="14.25" customHeight="1" x14ac:dyDescent="0.35">
      <c r="A1550" s="182"/>
      <c r="B1550" s="182"/>
      <c r="C1550" s="182"/>
      <c r="D1550" s="50"/>
      <c r="E1550" s="189"/>
      <c r="F1550" s="189"/>
      <c r="G1550" s="189"/>
      <c r="H1550" s="189"/>
      <c r="I1550" s="189"/>
      <c r="J1550" s="62"/>
      <c r="K1550" s="62"/>
      <c r="L1550" s="190"/>
      <c r="M1550" s="190"/>
      <c r="N1550" s="191"/>
      <c r="O1550" s="274"/>
      <c r="P1550" s="228"/>
      <c r="Q1550" s="228"/>
      <c r="R1550" s="228"/>
      <c r="S1550" s="228"/>
      <c r="T1550" s="228"/>
      <c r="U1550" s="228"/>
      <c r="V1550" s="228"/>
      <c r="W1550" s="228"/>
      <c r="X1550" s="228"/>
      <c r="Y1550" s="228"/>
      <c r="Z1550" s="228"/>
      <c r="AA1550" s="228"/>
      <c r="AB1550" s="228"/>
      <c r="AC1550" s="228"/>
      <c r="AD1550" s="228"/>
      <c r="AE1550" s="228"/>
      <c r="AF1550" s="228"/>
      <c r="AG1550" s="228"/>
      <c r="AH1550" s="228"/>
      <c r="AI1550" s="228"/>
    </row>
    <row r="1551" spans="1:35" ht="14.25" customHeight="1" x14ac:dyDescent="0.35">
      <c r="A1551" s="182"/>
      <c r="B1551" s="182"/>
      <c r="C1551" s="182"/>
      <c r="D1551" s="50"/>
      <c r="E1551" s="189"/>
      <c r="F1551" s="189"/>
      <c r="G1551" s="189"/>
      <c r="H1551" s="189"/>
      <c r="I1551" s="189"/>
      <c r="J1551" s="62"/>
      <c r="K1551" s="62"/>
      <c r="L1551" s="190"/>
      <c r="M1551" s="190"/>
      <c r="N1551" s="191"/>
      <c r="O1551" s="274"/>
      <c r="P1551" s="228"/>
      <c r="Q1551" s="228"/>
      <c r="R1551" s="228"/>
      <c r="S1551" s="228"/>
      <c r="T1551" s="228"/>
      <c r="U1551" s="228"/>
      <c r="V1551" s="228"/>
      <c r="W1551" s="228"/>
      <c r="X1551" s="228"/>
      <c r="Y1551" s="228"/>
      <c r="Z1551" s="228"/>
      <c r="AA1551" s="228"/>
      <c r="AB1551" s="228"/>
      <c r="AC1551" s="228"/>
      <c r="AD1551" s="228"/>
      <c r="AE1551" s="228"/>
      <c r="AF1551" s="228"/>
      <c r="AG1551" s="228"/>
      <c r="AH1551" s="228"/>
      <c r="AI1551" s="228"/>
    </row>
    <row r="1552" spans="1:35" ht="14.25" customHeight="1" x14ac:dyDescent="0.35">
      <c r="A1552" s="182"/>
      <c r="B1552" s="182"/>
      <c r="C1552" s="182"/>
      <c r="D1552" s="50"/>
      <c r="E1552" s="189"/>
      <c r="F1552" s="189"/>
      <c r="G1552" s="189"/>
      <c r="H1552" s="189"/>
      <c r="I1552" s="189"/>
      <c r="J1552" s="62"/>
      <c r="K1552" s="62"/>
      <c r="L1552" s="190"/>
      <c r="M1552" s="190"/>
      <c r="N1552" s="191"/>
      <c r="O1552" s="274"/>
      <c r="P1552" s="228"/>
      <c r="Q1552" s="228"/>
      <c r="R1552" s="228"/>
      <c r="S1552" s="228"/>
      <c r="T1552" s="228"/>
      <c r="U1552" s="228"/>
      <c r="V1552" s="228"/>
      <c r="W1552" s="228"/>
      <c r="X1552" s="228"/>
      <c r="Y1552" s="228"/>
      <c r="Z1552" s="228"/>
      <c r="AA1552" s="228"/>
      <c r="AB1552" s="228"/>
      <c r="AC1552" s="228"/>
      <c r="AD1552" s="228"/>
      <c r="AE1552" s="228"/>
      <c r="AF1552" s="228"/>
      <c r="AG1552" s="228"/>
      <c r="AH1552" s="228"/>
      <c r="AI1552" s="228"/>
    </row>
  </sheetData>
  <autoFilter ref="A2:AI1384" xr:uid="{00000000-0009-0000-0000-000004000000}">
    <sortState xmlns:xlrd2="http://schemas.microsoft.com/office/spreadsheetml/2017/richdata2" ref="A2:AI1384">
      <sortCondition ref="C2:C1384"/>
      <sortCondition ref="B2:B1384"/>
    </sortState>
  </autoFilter>
  <mergeCells count="70">
    <mergeCell ref="Z1478:AI1478"/>
    <mergeCell ref="N1422:N1423"/>
    <mergeCell ref="N1424:N1425"/>
    <mergeCell ref="N1432:N1433"/>
    <mergeCell ref="N1434:N1435"/>
    <mergeCell ref="N1436:N1437"/>
    <mergeCell ref="N1438:N1439"/>
    <mergeCell ref="N1440:N1441"/>
    <mergeCell ref="N1452:N1453"/>
    <mergeCell ref="N1410:N1411"/>
    <mergeCell ref="N1412:N1413"/>
    <mergeCell ref="N1414:N1415"/>
    <mergeCell ref="P1478:Y1478"/>
    <mergeCell ref="P1:Y1"/>
    <mergeCell ref="Z1:AI1"/>
    <mergeCell ref="P1386:Y1386"/>
    <mergeCell ref="Z1386:AI1386"/>
    <mergeCell ref="L1388:M1409"/>
    <mergeCell ref="N1388:N1389"/>
    <mergeCell ref="N1390:N1391"/>
    <mergeCell ref="N1408:N1409"/>
    <mergeCell ref="N1406:N1407"/>
    <mergeCell ref="N1486:N1487"/>
    <mergeCell ref="N1488:N1489"/>
    <mergeCell ref="N1490:N1491"/>
    <mergeCell ref="N1492:N1493"/>
    <mergeCell ref="N1392:N1393"/>
    <mergeCell ref="N1394:N1395"/>
    <mergeCell ref="N1396:N1397"/>
    <mergeCell ref="N1398:N1399"/>
    <mergeCell ref="N1400:N1401"/>
    <mergeCell ref="N1402:N1403"/>
    <mergeCell ref="N1418:N1419"/>
    <mergeCell ref="N1420:N1421"/>
    <mergeCell ref="N1468:N1469"/>
    <mergeCell ref="N1470:N1471"/>
    <mergeCell ref="N1472:N1473"/>
    <mergeCell ref="N1404:N1405"/>
    <mergeCell ref="L1486:M1491"/>
    <mergeCell ref="L1492:M1497"/>
    <mergeCell ref="L1498:M1503"/>
    <mergeCell ref="N1426:N1427"/>
    <mergeCell ref="N1428:N1429"/>
    <mergeCell ref="N1454:N1455"/>
    <mergeCell ref="N1456:N1457"/>
    <mergeCell ref="N1458:N1459"/>
    <mergeCell ref="N1460:N1461"/>
    <mergeCell ref="N1474:N1475"/>
    <mergeCell ref="N1494:N1495"/>
    <mergeCell ref="N1496:N1497"/>
    <mergeCell ref="N1498:N1499"/>
    <mergeCell ref="N1500:N1501"/>
    <mergeCell ref="N1502:N1503"/>
    <mergeCell ref="N1480:N1481"/>
    <mergeCell ref="L1454:M1475"/>
    <mergeCell ref="L1480:M1485"/>
    <mergeCell ref="N1482:N1483"/>
    <mergeCell ref="N1484:N1485"/>
    <mergeCell ref="N1416:N1417"/>
    <mergeCell ref="N1430:N1431"/>
    <mergeCell ref="N1462:N1463"/>
    <mergeCell ref="N1464:N1465"/>
    <mergeCell ref="N1466:N1467"/>
    <mergeCell ref="L1410:M1431"/>
    <mergeCell ref="L1432:M1453"/>
    <mergeCell ref="N1442:N1443"/>
    <mergeCell ref="N1444:N1445"/>
    <mergeCell ref="N1446:N1447"/>
    <mergeCell ref="N1448:N1449"/>
    <mergeCell ref="N1450:N1451"/>
  </mergeCells>
  <conditionalFormatting sqref="B1085:B1120 B1122:B1141 B1143:B1144">
    <cfRule type="containsText" dxfId="47" priority="1" operator="containsText" text="&gt;">
      <formula>NOT(ISERROR(SEARCH(("&gt;"),(B1085))))</formula>
    </cfRule>
  </conditionalFormatting>
  <conditionalFormatting sqref="B1121">
    <cfRule type="containsText" dxfId="46" priority="2" operator="containsText" text="&gt;">
      <formula>NOT(ISERROR(SEARCH(("&gt;"),(B1121))))</formula>
    </cfRule>
  </conditionalFormatting>
  <conditionalFormatting sqref="C1085:C1144">
    <cfRule type="containsText" dxfId="45" priority="3" operator="containsText" text="&gt;">
      <formula>NOT(ISERROR(SEARCH(("&gt;"),(C1085))))</formula>
    </cfRule>
  </conditionalFormatting>
  <conditionalFormatting sqref="C1121">
    <cfRule type="containsText" dxfId="44" priority="4" operator="containsText" text="&gt;">
      <formula>NOT(ISERROR(SEARCH(("&gt;"),(C1121))))</formula>
    </cfRule>
  </conditionalFormatting>
  <conditionalFormatting sqref="E1085:F1144">
    <cfRule type="containsText" dxfId="43" priority="5" operator="containsText" text="&gt;">
      <formula>NOT(ISERROR(SEARCH(("&gt;"),(E1085))))</formula>
    </cfRule>
  </conditionalFormatting>
  <conditionalFormatting sqref="F1205:F1263 F1265:F1292">
    <cfRule type="cellIs" dxfId="42" priority="6" operator="equal">
      <formula>70</formula>
    </cfRule>
  </conditionalFormatting>
  <conditionalFormatting sqref="F1264">
    <cfRule type="cellIs" dxfId="41" priority="7" operator="equal">
      <formula>70</formula>
    </cfRule>
  </conditionalFormatting>
  <conditionalFormatting sqref="F1293:F1324">
    <cfRule type="cellIs" dxfId="40" priority="8" operator="equal">
      <formula>70</formula>
    </cfRule>
  </conditionalFormatting>
  <conditionalFormatting sqref="G1085:I1144">
    <cfRule type="containsText" dxfId="39" priority="9" operator="containsText" text="&gt;">
      <formula>NOT(ISERROR(SEARCH(("&gt;"),(G1085))))</formula>
    </cfRule>
  </conditionalFormatting>
  <conditionalFormatting sqref="J1085:J1144 M1085:O1144">
    <cfRule type="containsText" dxfId="38" priority="10" operator="containsText" text="&gt;">
      <formula>NOT(ISERROR(SEARCH(("&gt;"),(J1085))))</formula>
    </cfRule>
  </conditionalFormatting>
  <conditionalFormatting sqref="P3:AI1385">
    <cfRule type="beginsWith" dxfId="37" priority="11" operator="beginsWith" text="N">
      <formula>LEFT((P3),LEN("N"))=("N")</formula>
    </cfRule>
  </conditionalFormatting>
  <conditionalFormatting sqref="P3:AI1385">
    <cfRule type="beginsWith" dxfId="36" priority="12" operator="beginsWith" text="C">
      <formula>LEFT((P3),LEN("C"))=("C")</formula>
    </cfRule>
  </conditionalFormatting>
  <conditionalFormatting sqref="E1527:N1530">
    <cfRule type="containsText" dxfId="35" priority="13" operator="containsText" text="MENOR">
      <formula>NOT(ISERROR(SEARCH(("MENOR"),(E1527))))</formula>
    </cfRule>
  </conditionalFormatting>
  <conditionalFormatting sqref="E1532:N1535">
    <cfRule type="containsText" dxfId="34" priority="14" operator="containsText" text="menor">
      <formula>NOT(ISERROR(SEARCH(("menor"),(E1532))))</formula>
    </cfRule>
  </conditionalFormatting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BD1000"/>
  <sheetViews>
    <sheetView topLeftCell="B1" zoomScale="85" zoomScaleNormal="85" workbookViewId="0">
      <pane ySplit="4" topLeftCell="A30" activePane="bottomLeft" state="frozen"/>
      <selection pane="bottomLeft" activeCell="K40" sqref="K40"/>
    </sheetView>
  </sheetViews>
  <sheetFormatPr defaultColWidth="14.453125" defaultRowHeight="15" customHeight="1" x14ac:dyDescent="0.35"/>
  <cols>
    <col min="1" max="1" width="7.81640625" customWidth="1"/>
    <col min="2" max="2" width="14.54296875" customWidth="1"/>
    <col min="3" max="22" width="9.54296875" customWidth="1"/>
    <col min="23" max="23" width="18.453125" customWidth="1"/>
    <col min="24" max="24" width="4.26953125" customWidth="1"/>
    <col min="25" max="25" width="18.54296875" customWidth="1"/>
    <col min="26" max="28" width="9.81640625" customWidth="1"/>
    <col min="29" max="29" width="11.1796875" customWidth="1"/>
    <col min="30" max="56" width="9.81640625" customWidth="1"/>
  </cols>
  <sheetData>
    <row r="1" spans="1:56" ht="36.75" customHeight="1" x14ac:dyDescent="0.35">
      <c r="A1" s="281"/>
      <c r="B1" s="281"/>
      <c r="C1" s="374" t="s">
        <v>127</v>
      </c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  <c r="W1" s="280"/>
      <c r="X1" s="280"/>
      <c r="Y1" s="280"/>
      <c r="Z1" s="280"/>
      <c r="AA1" s="280"/>
      <c r="AB1" s="280"/>
      <c r="AC1" s="280"/>
      <c r="AD1" s="280"/>
      <c r="AE1" s="280"/>
      <c r="AF1" s="280"/>
      <c r="AG1" s="280"/>
      <c r="AH1" s="280"/>
      <c r="AI1" s="280"/>
      <c r="AJ1" s="280"/>
      <c r="AK1" s="280"/>
      <c r="AL1" s="280"/>
      <c r="AM1" s="280"/>
      <c r="AN1" s="280"/>
      <c r="AO1" s="280"/>
      <c r="AP1" s="280"/>
      <c r="AQ1" s="280"/>
      <c r="AR1" s="280"/>
      <c r="AS1" s="280"/>
      <c r="AT1" s="280"/>
      <c r="AU1" s="280"/>
      <c r="AV1" s="280"/>
      <c r="AW1" s="280"/>
      <c r="AX1" s="280"/>
      <c r="AY1" s="280"/>
      <c r="AZ1" s="280"/>
      <c r="BA1" s="280"/>
      <c r="BB1" s="280"/>
      <c r="BC1" s="280"/>
      <c r="BD1" s="280"/>
    </row>
    <row r="2" spans="1:56" ht="14.5" x14ac:dyDescent="0.35">
      <c r="A2" s="282"/>
      <c r="B2" s="283"/>
      <c r="C2" s="375" t="s">
        <v>44</v>
      </c>
      <c r="D2" s="346"/>
      <c r="E2" s="346"/>
      <c r="F2" s="346"/>
      <c r="G2" s="346"/>
      <c r="H2" s="346"/>
      <c r="I2" s="346"/>
      <c r="J2" s="346"/>
      <c r="K2" s="346"/>
      <c r="L2" s="347"/>
      <c r="M2" s="376" t="s">
        <v>45</v>
      </c>
      <c r="N2" s="346"/>
      <c r="O2" s="346"/>
      <c r="P2" s="346"/>
      <c r="Q2" s="346"/>
      <c r="R2" s="346"/>
      <c r="S2" s="346"/>
      <c r="T2" s="346"/>
      <c r="U2" s="346"/>
      <c r="V2" s="347"/>
      <c r="Y2" s="283"/>
      <c r="Z2" s="375" t="s">
        <v>44</v>
      </c>
      <c r="AA2" s="346"/>
      <c r="AB2" s="346"/>
      <c r="AC2" s="346"/>
      <c r="AD2" s="346"/>
      <c r="AE2" s="346"/>
      <c r="AF2" s="346"/>
      <c r="AG2" s="346"/>
      <c r="AH2" s="346"/>
      <c r="AI2" s="347"/>
      <c r="AJ2" s="376" t="s">
        <v>45</v>
      </c>
      <c r="AK2" s="346"/>
      <c r="AL2" s="346"/>
      <c r="AM2" s="346"/>
      <c r="AN2" s="346"/>
      <c r="AO2" s="346"/>
      <c r="AP2" s="346"/>
      <c r="AQ2" s="346"/>
      <c r="AR2" s="346"/>
      <c r="AS2" s="347"/>
    </row>
    <row r="3" spans="1:56" ht="14.5" x14ac:dyDescent="0.35">
      <c r="A3" s="282"/>
      <c r="B3" s="377" t="s">
        <v>132</v>
      </c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7"/>
      <c r="Y3" s="377" t="s">
        <v>132</v>
      </c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  <c r="AL3" s="346"/>
      <c r="AM3" s="346"/>
      <c r="AN3" s="346"/>
      <c r="AO3" s="346"/>
      <c r="AP3" s="346"/>
      <c r="AQ3" s="346"/>
      <c r="AR3" s="346"/>
      <c r="AS3" s="347"/>
    </row>
    <row r="4" spans="1:56" ht="23" x14ac:dyDescent="0.35">
      <c r="A4" s="282"/>
      <c r="B4" s="284" t="s">
        <v>133</v>
      </c>
      <c r="C4" s="285" t="s">
        <v>8</v>
      </c>
      <c r="D4" s="286" t="s">
        <v>25</v>
      </c>
      <c r="E4" s="287" t="s">
        <v>11</v>
      </c>
      <c r="F4" s="286" t="s">
        <v>51</v>
      </c>
      <c r="G4" s="287" t="s">
        <v>50</v>
      </c>
      <c r="H4" s="286" t="s">
        <v>14</v>
      </c>
      <c r="I4" s="286" t="s">
        <v>49</v>
      </c>
      <c r="J4" s="288" t="s">
        <v>128</v>
      </c>
      <c r="K4" s="289" t="s">
        <v>18</v>
      </c>
      <c r="L4" s="289" t="s">
        <v>21</v>
      </c>
      <c r="M4" s="285" t="s">
        <v>8</v>
      </c>
      <c r="N4" s="286" t="s">
        <v>25</v>
      </c>
      <c r="O4" s="287" t="s">
        <v>11</v>
      </c>
      <c r="P4" s="286" t="s">
        <v>51</v>
      </c>
      <c r="Q4" s="287" t="s">
        <v>50</v>
      </c>
      <c r="R4" s="286" t="s">
        <v>14</v>
      </c>
      <c r="S4" s="286" t="s">
        <v>49</v>
      </c>
      <c r="T4" s="288" t="s">
        <v>128</v>
      </c>
      <c r="U4" s="289" t="s">
        <v>18</v>
      </c>
      <c r="V4" s="289" t="s">
        <v>21</v>
      </c>
      <c r="Y4" s="284" t="s">
        <v>133</v>
      </c>
      <c r="Z4" s="285" t="s">
        <v>8</v>
      </c>
      <c r="AA4" s="286" t="s">
        <v>25</v>
      </c>
      <c r="AB4" s="287" t="s">
        <v>11</v>
      </c>
      <c r="AC4" s="286" t="s">
        <v>51</v>
      </c>
      <c r="AD4" s="287" t="s">
        <v>50</v>
      </c>
      <c r="AE4" s="286" t="s">
        <v>14</v>
      </c>
      <c r="AF4" s="286" t="s">
        <v>49</v>
      </c>
      <c r="AG4" s="288" t="s">
        <v>128</v>
      </c>
      <c r="AH4" s="289" t="s">
        <v>18</v>
      </c>
      <c r="AI4" s="289" t="s">
        <v>21</v>
      </c>
      <c r="AJ4" s="285" t="s">
        <v>8</v>
      </c>
      <c r="AK4" s="286" t="s">
        <v>25</v>
      </c>
      <c r="AL4" s="287" t="s">
        <v>11</v>
      </c>
      <c r="AM4" s="286" t="s">
        <v>51</v>
      </c>
      <c r="AN4" s="287" t="s">
        <v>50</v>
      </c>
      <c r="AO4" s="286" t="s">
        <v>14</v>
      </c>
      <c r="AP4" s="286" t="s">
        <v>49</v>
      </c>
      <c r="AQ4" s="288" t="s">
        <v>128</v>
      </c>
      <c r="AR4" s="289" t="s">
        <v>18</v>
      </c>
      <c r="AS4" s="289" t="s">
        <v>21</v>
      </c>
    </row>
    <row r="5" spans="1:56" ht="14.5" x14ac:dyDescent="0.35">
      <c r="A5" s="282"/>
      <c r="B5" s="276" t="s">
        <v>67</v>
      </c>
      <c r="C5" s="290">
        <f>(TUNJUELO!P$1480)/(TUNJUELO!P$1480+TUNJUELO!P$1481)</f>
        <v>0.47058823529411764</v>
      </c>
      <c r="D5" s="290">
        <f>(TUNJUELO!Q$1480)/(TUNJUELO!Q$1480+TUNJUELO!Q$1481)</f>
        <v>0.8529411764705882</v>
      </c>
      <c r="E5" s="290">
        <f>(TUNJUELO!R$1480)/(TUNJUELO!R$1480+TUNJUELO!R$1481)</f>
        <v>0.87254901960784315</v>
      </c>
      <c r="F5" s="290">
        <f>(TUNJUELO!S$1480)/(TUNJUELO!S$1480+TUNJUELO!S$1481)</f>
        <v>0.87254901960784315</v>
      </c>
      <c r="G5" s="290">
        <f>(TUNJUELO!T$1480)/(TUNJUELO!T$1480+TUNJUELO!T$1481)</f>
        <v>0.49019607843137253</v>
      </c>
      <c r="H5" s="290">
        <f>(TUNJUELO!U$1480)/(TUNJUELO!U$1480+TUNJUELO!U$1481)</f>
        <v>0.27450980392156865</v>
      </c>
      <c r="I5" s="290">
        <f>(TUNJUELO!V$1480)/(TUNJUELO!V$1480+TUNJUELO!V$1481)</f>
        <v>0.9509803921568627</v>
      </c>
      <c r="J5" s="290">
        <f>(TUNJUELO!W$1480)/(TUNJUELO!W$1480+TUNJUELO!W$1481)</f>
        <v>0.43137254901960786</v>
      </c>
      <c r="K5" s="290">
        <f>(TUNJUELO!X$1480)/(TUNJUELO!X$1480+TUNJUELO!X$1481)</f>
        <v>1</v>
      </c>
      <c r="L5" s="290">
        <f>(TUNJUELO!Y$1480)/(TUNJUELO!Y$1480+TUNJUELO!Y$1481)</f>
        <v>0.94117647058823528</v>
      </c>
      <c r="M5" s="290">
        <f>(TUNJUELO!Z$1480)/(TUNJUELO!Z$1480+TUNJUELO!Z$1481)</f>
        <v>0.47058823529411764</v>
      </c>
      <c r="N5" s="290">
        <f>(TUNJUELO!AA$1480)/(TUNJUELO!AA$1480+TUNJUELO!AA$1481)</f>
        <v>0.8529411764705882</v>
      </c>
      <c r="O5" s="290">
        <f>(TUNJUELO!AB$1480)/(TUNJUELO!AB$1480+TUNJUELO!AB$1481)</f>
        <v>0.18627450980392157</v>
      </c>
      <c r="P5" s="290">
        <f>(TUNJUELO!AC$1480)/(TUNJUELO!AC$1480+TUNJUELO!AC$1481)</f>
        <v>0.87254901960784315</v>
      </c>
      <c r="Q5" s="290">
        <f>(TUNJUELO!AD$1480)/(TUNJUELO!AD$1480+TUNJUELO!AD$1481)</f>
        <v>0.81372549019607843</v>
      </c>
      <c r="R5" s="290">
        <f>(TUNJUELO!AE$1480)/(TUNJUELO!AE$1480+TUNJUELO!AE$1481)</f>
        <v>0.27450980392156865</v>
      </c>
      <c r="S5" s="290">
        <f>(TUNJUELO!AF$1480)/(TUNJUELO!AF$1480+TUNJUELO!AF$1481)</f>
        <v>0.94117647058823528</v>
      </c>
      <c r="T5" s="290">
        <f>(TUNJUELO!AG$1480)/(TUNJUELO!AG$1480+TUNJUELO!AG$1481)</f>
        <v>0.22549019607843138</v>
      </c>
      <c r="U5" s="290">
        <f>(TUNJUELO!AH$1480)/(TUNJUELO!AH$1480+TUNJUELO!AH$1481)</f>
        <v>0.83333333333333337</v>
      </c>
      <c r="V5" s="290">
        <f>(TUNJUELO!AI$1480)/(TUNJUELO!AI$1480+TUNJUELO!AI$1481)</f>
        <v>0.94117647058823528</v>
      </c>
      <c r="Y5" s="276" t="s">
        <v>67</v>
      </c>
      <c r="Z5" s="291" t="s">
        <v>61</v>
      </c>
      <c r="AA5" s="291" t="s">
        <v>61</v>
      </c>
      <c r="AB5" s="291" t="s">
        <v>61</v>
      </c>
      <c r="AC5" s="291" t="s">
        <v>61</v>
      </c>
      <c r="AD5" s="291" t="s">
        <v>61</v>
      </c>
      <c r="AE5" s="291" t="s">
        <v>61</v>
      </c>
      <c r="AF5" s="291" t="s">
        <v>61</v>
      </c>
      <c r="AG5" s="291" t="s">
        <v>61</v>
      </c>
      <c r="AH5" s="291" t="s">
        <v>61</v>
      </c>
      <c r="AI5" s="291" t="s">
        <v>61</v>
      </c>
      <c r="AJ5" s="291" t="s">
        <v>61</v>
      </c>
      <c r="AK5" s="291" t="s">
        <v>61</v>
      </c>
      <c r="AL5" s="291" t="s">
        <v>61</v>
      </c>
      <c r="AM5" s="291" t="s">
        <v>61</v>
      </c>
      <c r="AN5" s="291" t="s">
        <v>61</v>
      </c>
      <c r="AO5" s="291" t="s">
        <v>61</v>
      </c>
      <c r="AP5" s="291" t="s">
        <v>61</v>
      </c>
      <c r="AQ5" s="291" t="s">
        <v>61</v>
      </c>
      <c r="AR5" s="291" t="s">
        <v>61</v>
      </c>
      <c r="AS5" s="291" t="s">
        <v>61</v>
      </c>
    </row>
    <row r="6" spans="1:56" ht="14.5" x14ac:dyDescent="0.35">
      <c r="A6" s="282"/>
      <c r="B6" s="276" t="s">
        <v>68</v>
      </c>
      <c r="C6" s="290">
        <f>(TUNJUELO!P$1482)/(TUNJUELO!P$1482+TUNJUELO!P$1483)</f>
        <v>0.54166666666666663</v>
      </c>
      <c r="D6" s="290">
        <f>(TUNJUELO!Q$1482)/(TUNJUELO!Q$1482+TUNJUELO!Q$1483)</f>
        <v>0.88888888888888884</v>
      </c>
      <c r="E6" s="290">
        <f>(TUNJUELO!R$1482)/(TUNJUELO!R$1482+TUNJUELO!R$1483)</f>
        <v>0.875</v>
      </c>
      <c r="F6" s="290">
        <f>(TUNJUELO!S$1482)/(TUNJUELO!S$1482+TUNJUELO!S$1483)</f>
        <v>1</v>
      </c>
      <c r="G6" s="290">
        <f>(TUNJUELO!T$1482)/(TUNJUELO!T$1482+TUNJUELO!T$1483)</f>
        <v>0.86111111111111116</v>
      </c>
      <c r="H6" s="290">
        <f>(TUNJUELO!U$1482)/(TUNJUELO!U$1482+TUNJUELO!U$1483)</f>
        <v>0.56944444444444442</v>
      </c>
      <c r="I6" s="290">
        <f>(TUNJUELO!V$1482)/(TUNJUELO!V$1482+TUNJUELO!V$1483)</f>
        <v>0.93055555555555558</v>
      </c>
      <c r="J6" s="290">
        <f>(TUNJUELO!W$1482)/(TUNJUELO!W$1482+TUNJUELO!W$1483)</f>
        <v>0.56944444444444442</v>
      </c>
      <c r="K6" s="290">
        <f>(TUNJUELO!X$1482)/(TUNJUELO!X$1482+TUNJUELO!X$1483)</f>
        <v>0.98611111111111116</v>
      </c>
      <c r="L6" s="290">
        <f>(TUNJUELO!Y$1482)/(TUNJUELO!Y$1482+TUNJUELO!Y$1483)</f>
        <v>1</v>
      </c>
      <c r="M6" s="290">
        <f>(TUNJUELO!Z$1482)/(TUNJUELO!Z$1482+TUNJUELO!Z$1483)</f>
        <v>0.54166666666666663</v>
      </c>
      <c r="N6" s="290">
        <f>(TUNJUELO!AA$1482)/(TUNJUELO!AA$1482+TUNJUELO!AA$1483)</f>
        <v>0.88888888888888884</v>
      </c>
      <c r="O6" s="290">
        <f>(TUNJUELO!AB$1482)/(TUNJUELO!AB$1482+TUNJUELO!AB$1483)</f>
        <v>0.33333333333333331</v>
      </c>
      <c r="P6" s="290">
        <f>(TUNJUELO!AC$1482)/(TUNJUELO!AC$1482+TUNJUELO!AC$1483)</f>
        <v>1</v>
      </c>
      <c r="Q6" s="290">
        <f>(TUNJUELO!AD$1482)/(TUNJUELO!AD$1482+TUNJUELO!AD$1483)</f>
        <v>0.95833333333333337</v>
      </c>
      <c r="R6" s="290">
        <f>(TUNJUELO!AE$1482)/(TUNJUELO!AE$1482+TUNJUELO!AE$1483)</f>
        <v>0.56944444444444442</v>
      </c>
      <c r="S6" s="290">
        <f>(TUNJUELO!AF$1482)/(TUNJUELO!AF$1482+TUNJUELO!AF$1483)</f>
        <v>0.79166666666666663</v>
      </c>
      <c r="T6" s="290">
        <f>(TUNJUELO!AG$1482)/(TUNJUELO!AG$1482+TUNJUELO!AG$1483)</f>
        <v>0.16666666666666666</v>
      </c>
      <c r="U6" s="290">
        <f>(TUNJUELO!AH$1482)/(TUNJUELO!AH$1482+TUNJUELO!AH$1483)</f>
        <v>0.90277777777777779</v>
      </c>
      <c r="V6" s="290">
        <f>(TUNJUELO!AI$1482)/(TUNJUELO!AI$1482+TUNJUELO!AI$1483)</f>
        <v>1</v>
      </c>
      <c r="Y6" s="276" t="s">
        <v>68</v>
      </c>
      <c r="Z6" s="290" t="str">
        <f t="shared" ref="Z6:AS6" si="0">IF(C6&gt;C5,"↑","↓")</f>
        <v>↑</v>
      </c>
      <c r="AA6" s="290" t="str">
        <f t="shared" si="0"/>
        <v>↑</v>
      </c>
      <c r="AB6" s="290" t="str">
        <f t="shared" si="0"/>
        <v>↑</v>
      </c>
      <c r="AC6" s="290" t="str">
        <f t="shared" si="0"/>
        <v>↑</v>
      </c>
      <c r="AD6" s="290" t="str">
        <f t="shared" si="0"/>
        <v>↑</v>
      </c>
      <c r="AE6" s="290" t="str">
        <f t="shared" si="0"/>
        <v>↑</v>
      </c>
      <c r="AF6" s="290" t="str">
        <f t="shared" si="0"/>
        <v>↓</v>
      </c>
      <c r="AG6" s="290" t="str">
        <f t="shared" si="0"/>
        <v>↑</v>
      </c>
      <c r="AH6" s="290" t="str">
        <f t="shared" si="0"/>
        <v>↓</v>
      </c>
      <c r="AI6" s="290" t="str">
        <f t="shared" si="0"/>
        <v>↑</v>
      </c>
      <c r="AJ6" s="290" t="str">
        <f t="shared" si="0"/>
        <v>↑</v>
      </c>
      <c r="AK6" s="290" t="str">
        <f t="shared" si="0"/>
        <v>↑</v>
      </c>
      <c r="AL6" s="290" t="str">
        <f t="shared" si="0"/>
        <v>↑</v>
      </c>
      <c r="AM6" s="290" t="str">
        <f t="shared" si="0"/>
        <v>↑</v>
      </c>
      <c r="AN6" s="290" t="str">
        <f t="shared" si="0"/>
        <v>↑</v>
      </c>
      <c r="AO6" s="290" t="str">
        <f t="shared" si="0"/>
        <v>↑</v>
      </c>
      <c r="AP6" s="290" t="str">
        <f t="shared" si="0"/>
        <v>↓</v>
      </c>
      <c r="AQ6" s="290" t="str">
        <f t="shared" si="0"/>
        <v>↓</v>
      </c>
      <c r="AR6" s="290" t="str">
        <f t="shared" si="0"/>
        <v>↑</v>
      </c>
      <c r="AS6" s="290" t="str">
        <f t="shared" si="0"/>
        <v>↑</v>
      </c>
      <c r="AT6" s="188">
        <f t="shared" ref="AT6:AT7" si="1">COUNTIF(Z6:AI6,"↓")</f>
        <v>2</v>
      </c>
      <c r="AU6" s="188">
        <f t="shared" ref="AU6:AU7" si="2">COUNTIF(AJ6:AS6,"↓")</f>
        <v>2</v>
      </c>
    </row>
    <row r="7" spans="1:56" ht="14.5" x14ac:dyDescent="0.35">
      <c r="A7" s="282"/>
      <c r="B7" s="276" t="s">
        <v>69</v>
      </c>
      <c r="C7" s="290">
        <f>(TUNJUELO!P$1484)/(TUNJUELO!P$1484+TUNJUELO!P$1485)</f>
        <v>0.6875</v>
      </c>
      <c r="D7" s="290">
        <f>(TUNJUELO!Q$1484)/(TUNJUELO!Q$1484+TUNJUELO!Q$1485)</f>
        <v>0.79166666666666663</v>
      </c>
      <c r="E7" s="290">
        <f>(TUNJUELO!R$1484)/(TUNJUELO!R$1484+TUNJUELO!R$1485)</f>
        <v>0.875</v>
      </c>
      <c r="F7" s="290">
        <f>(TUNJUELO!S$1484)/(TUNJUELO!S$1484+TUNJUELO!S$1485)</f>
        <v>0.58333333333333337</v>
      </c>
      <c r="G7" s="290">
        <f>(TUNJUELO!T$1484)/(TUNJUELO!T$1484+TUNJUELO!T$1485)</f>
        <v>0.83333333333333337</v>
      </c>
      <c r="H7" s="290">
        <f>(TUNJUELO!U$1484)/(TUNJUELO!U$1484+TUNJUELO!U$1485)</f>
        <v>0.625</v>
      </c>
      <c r="I7" s="290">
        <f>(TUNJUELO!V$1484)/(TUNJUELO!V$1484+TUNJUELO!V$1485)</f>
        <v>0.9375</v>
      </c>
      <c r="J7" s="290">
        <f>(TUNJUELO!W$1484)/(TUNJUELO!W$1484+TUNJUELO!W$1485)</f>
        <v>0.625</v>
      </c>
      <c r="K7" s="290">
        <f>(TUNJUELO!X$1484)/(TUNJUELO!X$1484+TUNJUELO!X$1485)</f>
        <v>1</v>
      </c>
      <c r="L7" s="290">
        <f>(TUNJUELO!Y$1484)/(TUNJUELO!Y$1484+TUNJUELO!Y$1485)</f>
        <v>0.91666666666666663</v>
      </c>
      <c r="M7" s="290">
        <f>(TUNJUELO!Z$1484)/(TUNJUELO!Z$1484+TUNJUELO!Z$1485)</f>
        <v>0.6875</v>
      </c>
      <c r="N7" s="290">
        <f>(TUNJUELO!AA$1484)/(TUNJUELO!AA$1484+TUNJUELO!AA$1485)</f>
        <v>0.79166666666666663</v>
      </c>
      <c r="O7" s="290">
        <f>(TUNJUELO!AB$1484)/(TUNJUELO!AB$1484+TUNJUELO!AB$1485)</f>
        <v>0.16666666666666666</v>
      </c>
      <c r="P7" s="290">
        <f>(TUNJUELO!AC$1484)/(TUNJUELO!AC$1484+TUNJUELO!AC$1485)</f>
        <v>0.58333333333333337</v>
      </c>
      <c r="Q7" s="290">
        <f>(TUNJUELO!AD$1484)/(TUNJUELO!AD$1484+TUNJUELO!AD$1485)</f>
        <v>0.95833333333333337</v>
      </c>
      <c r="R7" s="290">
        <f>(TUNJUELO!AE$1484)/(TUNJUELO!AE$1484+TUNJUELO!AE$1485)</f>
        <v>0.625</v>
      </c>
      <c r="S7" s="290">
        <f>(TUNJUELO!AF$1484)/(TUNJUELO!AF$1484+TUNJUELO!AF$1485)</f>
        <v>0.83333333333333337</v>
      </c>
      <c r="T7" s="290">
        <f>(TUNJUELO!AG$1484)/(TUNJUELO!AG$1484+TUNJUELO!AG$1485)</f>
        <v>0.375</v>
      </c>
      <c r="U7" s="290">
        <f>(TUNJUELO!AH$1484)/(TUNJUELO!AH$1484+TUNJUELO!AH$1485)</f>
        <v>0.95833333333333337</v>
      </c>
      <c r="V7" s="290">
        <f>(TUNJUELO!AI$1484)/(TUNJUELO!AI$1484+TUNJUELO!AI$1485)</f>
        <v>0.91666666666666663</v>
      </c>
      <c r="Y7" s="276" t="s">
        <v>69</v>
      </c>
      <c r="Z7" s="290" t="str">
        <f t="shared" ref="Z7:AS7" si="3">IF(C7&gt;C6,"↑","↓")</f>
        <v>↑</v>
      </c>
      <c r="AA7" s="290" t="str">
        <f t="shared" si="3"/>
        <v>↓</v>
      </c>
      <c r="AB7" s="290" t="str">
        <f t="shared" si="3"/>
        <v>↓</v>
      </c>
      <c r="AC7" s="290" t="str">
        <f t="shared" si="3"/>
        <v>↓</v>
      </c>
      <c r="AD7" s="290" t="str">
        <f t="shared" si="3"/>
        <v>↓</v>
      </c>
      <c r="AE7" s="290" t="str">
        <f t="shared" si="3"/>
        <v>↑</v>
      </c>
      <c r="AF7" s="290" t="str">
        <f t="shared" si="3"/>
        <v>↑</v>
      </c>
      <c r="AG7" s="290" t="str">
        <f t="shared" si="3"/>
        <v>↑</v>
      </c>
      <c r="AH7" s="290" t="str">
        <f t="shared" si="3"/>
        <v>↑</v>
      </c>
      <c r="AI7" s="290" t="str">
        <f t="shared" si="3"/>
        <v>↓</v>
      </c>
      <c r="AJ7" s="290" t="str">
        <f t="shared" si="3"/>
        <v>↑</v>
      </c>
      <c r="AK7" s="290" t="str">
        <f t="shared" si="3"/>
        <v>↓</v>
      </c>
      <c r="AL7" s="290" t="str">
        <f t="shared" si="3"/>
        <v>↓</v>
      </c>
      <c r="AM7" s="290" t="str">
        <f t="shared" si="3"/>
        <v>↓</v>
      </c>
      <c r="AN7" s="290" t="str">
        <f t="shared" si="3"/>
        <v>↓</v>
      </c>
      <c r="AO7" s="290" t="str">
        <f t="shared" si="3"/>
        <v>↑</v>
      </c>
      <c r="AP7" s="290" t="str">
        <f t="shared" si="3"/>
        <v>↑</v>
      </c>
      <c r="AQ7" s="290" t="str">
        <f t="shared" si="3"/>
        <v>↑</v>
      </c>
      <c r="AR7" s="290" t="str">
        <f t="shared" si="3"/>
        <v>↑</v>
      </c>
      <c r="AS7" s="290" t="str">
        <f t="shared" si="3"/>
        <v>↓</v>
      </c>
      <c r="AT7" s="188">
        <f t="shared" si="1"/>
        <v>5</v>
      </c>
      <c r="AU7" s="188">
        <f t="shared" si="2"/>
        <v>5</v>
      </c>
    </row>
    <row r="8" spans="1:56" ht="18" x14ac:dyDescent="0.4">
      <c r="A8" s="292"/>
      <c r="B8" s="293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4"/>
      <c r="V8" s="294"/>
      <c r="Y8" s="293"/>
      <c r="Z8" s="294"/>
      <c r="AA8" s="294"/>
      <c r="AB8" s="294"/>
      <c r="AC8" s="294"/>
      <c r="AD8" s="294"/>
      <c r="AE8" s="294"/>
      <c r="AF8" s="294"/>
      <c r="AG8" s="294"/>
      <c r="AH8" s="294"/>
      <c r="AI8" s="294"/>
      <c r="AJ8" s="294"/>
      <c r="AK8" s="294"/>
      <c r="AL8" s="294"/>
      <c r="AM8" s="294"/>
      <c r="AN8" s="294"/>
      <c r="AO8" s="294"/>
      <c r="AP8" s="294"/>
      <c r="AQ8" s="294"/>
      <c r="AR8" s="294"/>
      <c r="AS8" s="294"/>
    </row>
    <row r="9" spans="1:56" ht="14.5" x14ac:dyDescent="0.35">
      <c r="A9" s="282"/>
      <c r="B9" s="377" t="s">
        <v>134</v>
      </c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7"/>
      <c r="Y9" s="377" t="s">
        <v>134</v>
      </c>
      <c r="Z9" s="346"/>
      <c r="AA9" s="346"/>
      <c r="AB9" s="346"/>
      <c r="AC9" s="346"/>
      <c r="AD9" s="346"/>
      <c r="AE9" s="346"/>
      <c r="AF9" s="346"/>
      <c r="AG9" s="346"/>
      <c r="AH9" s="346"/>
      <c r="AI9" s="346"/>
      <c r="AJ9" s="346"/>
      <c r="AK9" s="346"/>
      <c r="AL9" s="346"/>
      <c r="AM9" s="346"/>
      <c r="AN9" s="346"/>
      <c r="AO9" s="346"/>
      <c r="AP9" s="346"/>
      <c r="AQ9" s="346"/>
      <c r="AR9" s="346"/>
      <c r="AS9" s="347"/>
    </row>
    <row r="10" spans="1:56" ht="23" x14ac:dyDescent="0.35">
      <c r="A10" s="282"/>
      <c r="B10" s="284" t="s">
        <v>133</v>
      </c>
      <c r="C10" s="285" t="s">
        <v>8</v>
      </c>
      <c r="D10" s="286" t="s">
        <v>25</v>
      </c>
      <c r="E10" s="287" t="s">
        <v>11</v>
      </c>
      <c r="F10" s="286" t="s">
        <v>51</v>
      </c>
      <c r="G10" s="287" t="s">
        <v>50</v>
      </c>
      <c r="H10" s="286" t="s">
        <v>14</v>
      </c>
      <c r="I10" s="286" t="s">
        <v>49</v>
      </c>
      <c r="J10" s="288" t="s">
        <v>128</v>
      </c>
      <c r="K10" s="289" t="s">
        <v>18</v>
      </c>
      <c r="L10" s="289" t="s">
        <v>21</v>
      </c>
      <c r="M10" s="285" t="s">
        <v>8</v>
      </c>
      <c r="N10" s="286" t="s">
        <v>25</v>
      </c>
      <c r="O10" s="287" t="s">
        <v>11</v>
      </c>
      <c r="P10" s="286" t="s">
        <v>51</v>
      </c>
      <c r="Q10" s="287" t="s">
        <v>50</v>
      </c>
      <c r="R10" s="286" t="s">
        <v>14</v>
      </c>
      <c r="S10" s="286" t="s">
        <v>49</v>
      </c>
      <c r="T10" s="288" t="s">
        <v>128</v>
      </c>
      <c r="U10" s="289" t="s">
        <v>18</v>
      </c>
      <c r="V10" s="289" t="s">
        <v>21</v>
      </c>
      <c r="Y10" s="284" t="s">
        <v>133</v>
      </c>
      <c r="Z10" s="285" t="s">
        <v>8</v>
      </c>
      <c r="AA10" s="286" t="s">
        <v>25</v>
      </c>
      <c r="AB10" s="287" t="s">
        <v>11</v>
      </c>
      <c r="AC10" s="286" t="s">
        <v>51</v>
      </c>
      <c r="AD10" s="287" t="s">
        <v>50</v>
      </c>
      <c r="AE10" s="286" t="s">
        <v>14</v>
      </c>
      <c r="AF10" s="286" t="s">
        <v>49</v>
      </c>
      <c r="AG10" s="288" t="s">
        <v>128</v>
      </c>
      <c r="AH10" s="289" t="s">
        <v>18</v>
      </c>
      <c r="AI10" s="289" t="s">
        <v>21</v>
      </c>
      <c r="AJ10" s="285" t="s">
        <v>8</v>
      </c>
      <c r="AK10" s="286" t="s">
        <v>25</v>
      </c>
      <c r="AL10" s="287" t="s">
        <v>11</v>
      </c>
      <c r="AM10" s="286" t="s">
        <v>51</v>
      </c>
      <c r="AN10" s="287" t="s">
        <v>50</v>
      </c>
      <c r="AO10" s="286" t="s">
        <v>14</v>
      </c>
      <c r="AP10" s="286" t="s">
        <v>49</v>
      </c>
      <c r="AQ10" s="288" t="s">
        <v>128</v>
      </c>
      <c r="AR10" s="289" t="s">
        <v>18</v>
      </c>
      <c r="AS10" s="289" t="s">
        <v>21</v>
      </c>
    </row>
    <row r="11" spans="1:56" ht="14.5" x14ac:dyDescent="0.35">
      <c r="A11" s="282"/>
      <c r="B11" s="276" t="s">
        <v>67</v>
      </c>
      <c r="C11" s="290">
        <f>(TUNJUELO!P$1486)/(TUNJUELO!P$1486+TUNJUELO!P$1487)</f>
        <v>0.93137254901960786</v>
      </c>
      <c r="D11" s="290">
        <f>(TUNJUELO!Q$1486)/(TUNJUELO!Q$1486+TUNJUELO!Q$1487)</f>
        <v>0.92156862745098034</v>
      </c>
      <c r="E11" s="290">
        <f>(TUNJUELO!R$1486)/(TUNJUELO!R$1486+TUNJUELO!R$1487)</f>
        <v>0.75490196078431371</v>
      </c>
      <c r="F11" s="290">
        <f>(TUNJUELO!S$1486)/(TUNJUELO!S$1486+TUNJUELO!S$1487)</f>
        <v>0.79411764705882348</v>
      </c>
      <c r="G11" s="290">
        <f>(TUNJUELO!T$1486)/(TUNJUELO!T$1486+TUNJUELO!T$1487)</f>
        <v>0.61764705882352944</v>
      </c>
      <c r="H11" s="290">
        <f>(TUNJUELO!U$1486)/(TUNJUELO!U$1486+TUNJUELO!U$1487)</f>
        <v>0.36274509803921567</v>
      </c>
      <c r="I11" s="290">
        <f>(TUNJUELO!V$1486)/(TUNJUELO!V$1486+TUNJUELO!V$1487)</f>
        <v>0.96078431372549022</v>
      </c>
      <c r="J11" s="290">
        <f>(TUNJUELO!W$1486)/(TUNJUELO!W$1486+TUNJUELO!W$1487)</f>
        <v>0.83333333333333337</v>
      </c>
      <c r="K11" s="290">
        <f>(TUNJUELO!X$1486)/(TUNJUELO!X$1486+TUNJUELO!X$1487)</f>
        <v>0.86274509803921573</v>
      </c>
      <c r="L11" s="290">
        <f>(TUNJUELO!Y$1486)/(TUNJUELO!Y$1486+TUNJUELO!Y$1487)</f>
        <v>0.91176470588235292</v>
      </c>
      <c r="M11" s="290">
        <f>(TUNJUELO!Z$1486)/(TUNJUELO!Z$1486+TUNJUELO!Z$1487)</f>
        <v>0.70588235294117652</v>
      </c>
      <c r="N11" s="290">
        <f>(TUNJUELO!AA$1486)/(TUNJUELO!AA$1486+TUNJUELO!AA$1487)</f>
        <v>0.69607843137254899</v>
      </c>
      <c r="O11" s="290">
        <f>(TUNJUELO!AB$1486)/(TUNJUELO!AB$1486+TUNJUELO!AB$1487)</f>
        <v>0.15686274509803921</v>
      </c>
      <c r="P11" s="290">
        <f>(TUNJUELO!AC$1486)/(TUNJUELO!AC$1486+TUNJUELO!AC$1487)</f>
        <v>0.63725490196078427</v>
      </c>
      <c r="Q11" s="290">
        <f>(TUNJUELO!AD$1486)/(TUNJUELO!AD$1486+TUNJUELO!AD$1487)</f>
        <v>0.31372549019607843</v>
      </c>
      <c r="R11" s="290">
        <f>(TUNJUELO!AE$1486)/(TUNJUELO!AE$1486+TUNJUELO!AE$1487)</f>
        <v>0.36274509803921567</v>
      </c>
      <c r="S11" s="290">
        <f>(TUNJUELO!AF$1486)/(TUNJUELO!AF$1486+TUNJUELO!AF$1487)</f>
        <v>0.86274509803921573</v>
      </c>
      <c r="T11" s="290">
        <f>(TUNJUELO!AG$1486)/(TUNJUELO!AG$1486+TUNJUELO!AG$1487)</f>
        <v>0.49019607843137253</v>
      </c>
      <c r="U11" s="290">
        <f>(TUNJUELO!AH$1486)/(TUNJUELO!AH$1486+TUNJUELO!AH$1487)</f>
        <v>0.73529411764705888</v>
      </c>
      <c r="V11" s="290">
        <f>(TUNJUELO!AI$1486)/(TUNJUELO!AI$1486+TUNJUELO!AI$1487)</f>
        <v>0.67647058823529416</v>
      </c>
      <c r="Y11" s="276" t="s">
        <v>67</v>
      </c>
      <c r="Z11" s="291" t="s">
        <v>61</v>
      </c>
      <c r="AA11" s="291" t="s">
        <v>61</v>
      </c>
      <c r="AB11" s="291" t="s">
        <v>61</v>
      </c>
      <c r="AC11" s="291" t="s">
        <v>61</v>
      </c>
      <c r="AD11" s="291" t="s">
        <v>61</v>
      </c>
      <c r="AE11" s="291" t="s">
        <v>61</v>
      </c>
      <c r="AF11" s="291" t="s">
        <v>61</v>
      </c>
      <c r="AG11" s="291" t="s">
        <v>61</v>
      </c>
      <c r="AH11" s="291" t="s">
        <v>61</v>
      </c>
      <c r="AI11" s="291" t="s">
        <v>61</v>
      </c>
      <c r="AJ11" s="291" t="s">
        <v>61</v>
      </c>
      <c r="AK11" s="291" t="s">
        <v>61</v>
      </c>
      <c r="AL11" s="291" t="s">
        <v>61</v>
      </c>
      <c r="AM11" s="291" t="s">
        <v>61</v>
      </c>
      <c r="AN11" s="291" t="s">
        <v>61</v>
      </c>
      <c r="AO11" s="291" t="s">
        <v>61</v>
      </c>
      <c r="AP11" s="291" t="s">
        <v>61</v>
      </c>
      <c r="AQ11" s="291" t="s">
        <v>61</v>
      </c>
      <c r="AR11" s="291" t="s">
        <v>61</v>
      </c>
      <c r="AS11" s="291" t="s">
        <v>61</v>
      </c>
    </row>
    <row r="12" spans="1:56" ht="14.5" x14ac:dyDescent="0.35">
      <c r="A12" s="282"/>
      <c r="B12" s="276" t="s">
        <v>68</v>
      </c>
      <c r="C12" s="290">
        <f>(TUNJUELO!P$1488)/(TUNJUELO!P$1488+TUNJUELO!P$1489)</f>
        <v>0.97916666666666663</v>
      </c>
      <c r="D12" s="290">
        <f>(TUNJUELO!Q$1488)/(TUNJUELO!Q$1488+TUNJUELO!Q$1489)</f>
        <v>0.96875</v>
      </c>
      <c r="E12" s="290">
        <f>(TUNJUELO!R$1488)/(TUNJUELO!R$1488+TUNJUELO!R$1489)</f>
        <v>0.88541666666666663</v>
      </c>
      <c r="F12" s="290">
        <f>(TUNJUELO!S$1488)/(TUNJUELO!S$1488+TUNJUELO!S$1489)</f>
        <v>0.69791666666666663</v>
      </c>
      <c r="G12" s="290">
        <f>(TUNJUELO!T$1488)/(TUNJUELO!T$1488+TUNJUELO!T$1489)</f>
        <v>0.6875</v>
      </c>
      <c r="H12" s="290">
        <f>(TUNJUELO!U$1488)/(TUNJUELO!U$1488+TUNJUELO!U$1489)</f>
        <v>0.51041666666666663</v>
      </c>
      <c r="I12" s="290">
        <f>(TUNJUELO!V$1488)/(TUNJUELO!V$1488+TUNJUELO!V$1489)</f>
        <v>0.91666666666666663</v>
      </c>
      <c r="J12" s="290">
        <f>(TUNJUELO!W$1488)/(TUNJUELO!W$1488+TUNJUELO!W$1489)</f>
        <v>0.90625</v>
      </c>
      <c r="K12" s="290">
        <f>(TUNJUELO!X$1488)/(TUNJUELO!X$1488+TUNJUELO!X$1489)</f>
        <v>0.85416666666666663</v>
      </c>
      <c r="L12" s="290">
        <f>(TUNJUELO!Y$1488)/(TUNJUELO!Y$1488+TUNJUELO!Y$1489)</f>
        <v>1</v>
      </c>
      <c r="M12" s="290">
        <f>(TUNJUELO!Z$1488)/(TUNJUELO!Z$1488+TUNJUELO!Z$1489)</f>
        <v>0.85416666666666663</v>
      </c>
      <c r="N12" s="290">
        <f>(TUNJUELO!AA$1488)/(TUNJUELO!AA$1488+TUNJUELO!AA$1489)</f>
        <v>0.57291666666666663</v>
      </c>
      <c r="O12" s="290">
        <f>(TUNJUELO!AB$1488)/(TUNJUELO!AB$1488+TUNJUELO!AB$1489)</f>
        <v>0.23958333333333334</v>
      </c>
      <c r="P12" s="290">
        <f>(TUNJUELO!AC$1488)/(TUNJUELO!AC$1488+TUNJUELO!AC$1489)</f>
        <v>0.55208333333333337</v>
      </c>
      <c r="Q12" s="290">
        <f>(TUNJUELO!AD$1488)/(TUNJUELO!AD$1488+TUNJUELO!AD$1489)</f>
        <v>0.45833333333333331</v>
      </c>
      <c r="R12" s="290">
        <f>(TUNJUELO!AE$1488)/(TUNJUELO!AE$1488+TUNJUELO!AE$1489)</f>
        <v>0.51041666666666663</v>
      </c>
      <c r="S12" s="290">
        <f>(TUNJUELO!AF$1488)/(TUNJUELO!AF$1488+TUNJUELO!AF$1489)</f>
        <v>0.78125</v>
      </c>
      <c r="T12" s="290">
        <f>(TUNJUELO!AG$1488)/(TUNJUELO!AG$1488+TUNJUELO!AG$1489)</f>
        <v>0.29166666666666669</v>
      </c>
      <c r="U12" s="290">
        <f>(TUNJUELO!AH$1488)/(TUNJUELO!AH$1488+TUNJUELO!AH$1489)</f>
        <v>0.66666666666666663</v>
      </c>
      <c r="V12" s="290">
        <f>(TUNJUELO!AI$1488)/(TUNJUELO!AI$1488+TUNJUELO!AI$1489)</f>
        <v>0.92708333333333337</v>
      </c>
      <c r="Y12" s="276" t="s">
        <v>68</v>
      </c>
      <c r="Z12" s="290" t="str">
        <f t="shared" ref="Z12:AS12" si="4">IF(C12&gt;C11,"↑","↓")</f>
        <v>↑</v>
      </c>
      <c r="AA12" s="290" t="str">
        <f t="shared" si="4"/>
        <v>↑</v>
      </c>
      <c r="AB12" s="290" t="str">
        <f t="shared" si="4"/>
        <v>↑</v>
      </c>
      <c r="AC12" s="290" t="str">
        <f t="shared" si="4"/>
        <v>↓</v>
      </c>
      <c r="AD12" s="290" t="str">
        <f t="shared" si="4"/>
        <v>↑</v>
      </c>
      <c r="AE12" s="290" t="str">
        <f t="shared" si="4"/>
        <v>↑</v>
      </c>
      <c r="AF12" s="290" t="str">
        <f t="shared" si="4"/>
        <v>↓</v>
      </c>
      <c r="AG12" s="290" t="str">
        <f t="shared" si="4"/>
        <v>↑</v>
      </c>
      <c r="AH12" s="290" t="str">
        <f t="shared" si="4"/>
        <v>↓</v>
      </c>
      <c r="AI12" s="290" t="str">
        <f t="shared" si="4"/>
        <v>↑</v>
      </c>
      <c r="AJ12" s="290" t="str">
        <f t="shared" si="4"/>
        <v>↑</v>
      </c>
      <c r="AK12" s="290" t="str">
        <f t="shared" si="4"/>
        <v>↓</v>
      </c>
      <c r="AL12" s="290" t="str">
        <f t="shared" si="4"/>
        <v>↑</v>
      </c>
      <c r="AM12" s="290" t="str">
        <f t="shared" si="4"/>
        <v>↓</v>
      </c>
      <c r="AN12" s="290" t="str">
        <f t="shared" si="4"/>
        <v>↑</v>
      </c>
      <c r="AO12" s="290" t="str">
        <f t="shared" si="4"/>
        <v>↑</v>
      </c>
      <c r="AP12" s="290" t="str">
        <f t="shared" si="4"/>
        <v>↓</v>
      </c>
      <c r="AQ12" s="290" t="str">
        <f t="shared" si="4"/>
        <v>↓</v>
      </c>
      <c r="AR12" s="290" t="str">
        <f t="shared" si="4"/>
        <v>↓</v>
      </c>
      <c r="AS12" s="290" t="str">
        <f t="shared" si="4"/>
        <v>↑</v>
      </c>
      <c r="AT12" s="188">
        <f t="shared" ref="AT12:AT13" si="5">COUNTIF(Z12:AI12,"↓")</f>
        <v>3</v>
      </c>
      <c r="AU12" s="188">
        <f t="shared" ref="AU12:AU13" si="6">COUNTIF(AJ12:AS12,"↓")</f>
        <v>5</v>
      </c>
    </row>
    <row r="13" spans="1:56" ht="14.5" x14ac:dyDescent="0.35">
      <c r="A13" s="282"/>
      <c r="B13" s="276" t="s">
        <v>69</v>
      </c>
      <c r="C13" s="290">
        <f>(TUNJUELO!P$1490)/(TUNJUELO!P$1490+TUNJUELO!P$1491)</f>
        <v>1</v>
      </c>
      <c r="D13" s="290">
        <f>(TUNJUELO!Q$1490)/(TUNJUELO!Q$1490+TUNJUELO!Q$1491)</f>
        <v>0.8125</v>
      </c>
      <c r="E13" s="290">
        <f>(TUNJUELO!R$1490)/(TUNJUELO!R$1490+TUNJUELO!R$1491)</f>
        <v>0.66666666666666663</v>
      </c>
      <c r="F13" s="290">
        <f>(TUNJUELO!S$1490)/(TUNJUELO!S$1490+TUNJUELO!S$1491)</f>
        <v>0.64583333333333337</v>
      </c>
      <c r="G13" s="290">
        <f>(TUNJUELO!T$1490)/(TUNJUELO!T$1490+TUNJUELO!T$1491)</f>
        <v>0.89583333333333337</v>
      </c>
      <c r="H13" s="290">
        <f>(TUNJUELO!U$1490)/(TUNJUELO!U$1490+TUNJUELO!U$1491)</f>
        <v>0.58333333333333337</v>
      </c>
      <c r="I13" s="290">
        <f>(TUNJUELO!V$1490)/(TUNJUELO!V$1490+TUNJUELO!V$1491)</f>
        <v>0.97916666666666663</v>
      </c>
      <c r="J13" s="290">
        <f>(TUNJUELO!W$1490)/(TUNJUELO!W$1490+TUNJUELO!W$1491)</f>
        <v>0.91666666666666663</v>
      </c>
      <c r="K13" s="290">
        <f>(TUNJUELO!X$1490)/(TUNJUELO!X$1490+TUNJUELO!X$1491)</f>
        <v>0.6875</v>
      </c>
      <c r="L13" s="290">
        <f>(TUNJUELO!Y$1490)/(TUNJUELO!Y$1490+TUNJUELO!Y$1491)</f>
        <v>1</v>
      </c>
      <c r="M13" s="290">
        <f>(TUNJUELO!Z$1490)/(TUNJUELO!Z$1490+TUNJUELO!Z$1491)</f>
        <v>0.58333333333333337</v>
      </c>
      <c r="N13" s="290">
        <f>(TUNJUELO!AA$1490)/(TUNJUELO!AA$1490+TUNJUELO!AA$1491)</f>
        <v>0.4375</v>
      </c>
      <c r="O13" s="290">
        <f>(TUNJUELO!AB$1490)/(TUNJUELO!AB$1490+TUNJUELO!AB$1491)</f>
        <v>2.0833333333333332E-2</v>
      </c>
      <c r="P13" s="290">
        <f>(TUNJUELO!AC$1490)/(TUNJUELO!AC$1490+TUNJUELO!AC$1491)</f>
        <v>0.41666666666666669</v>
      </c>
      <c r="Q13" s="290">
        <f>(TUNJUELO!AD$1490)/(TUNJUELO!AD$1490+TUNJUELO!AD$1491)</f>
        <v>0.54166666666666663</v>
      </c>
      <c r="R13" s="290">
        <f>(TUNJUELO!AE$1490)/(TUNJUELO!AE$1490+TUNJUELO!AE$1491)</f>
        <v>0.58333333333333337</v>
      </c>
      <c r="S13" s="290">
        <f>(TUNJUELO!AF$1490)/(TUNJUELO!AF$1490+TUNJUELO!AF$1491)</f>
        <v>0.83333333333333337</v>
      </c>
      <c r="T13" s="290">
        <f>(TUNJUELO!AG$1490)/(TUNJUELO!AG$1490+TUNJUELO!AG$1491)</f>
        <v>0.72916666666666663</v>
      </c>
      <c r="U13" s="290">
        <f>(TUNJUELO!AH$1490)/(TUNJUELO!AH$1490+TUNJUELO!AH$1491)</f>
        <v>0.54166666666666663</v>
      </c>
      <c r="V13" s="290">
        <f>(TUNJUELO!AI$1490)/(TUNJUELO!AI$1490+TUNJUELO!AI$1491)</f>
        <v>0.91666666666666663</v>
      </c>
      <c r="Y13" s="276" t="s">
        <v>69</v>
      </c>
      <c r="Z13" s="290" t="str">
        <f t="shared" ref="Z13:AS13" si="7">IF(C13&gt;C12,"↑","↓")</f>
        <v>↑</v>
      </c>
      <c r="AA13" s="290" t="str">
        <f t="shared" si="7"/>
        <v>↓</v>
      </c>
      <c r="AB13" s="290" t="str">
        <f t="shared" si="7"/>
        <v>↓</v>
      </c>
      <c r="AC13" s="290" t="str">
        <f t="shared" si="7"/>
        <v>↓</v>
      </c>
      <c r="AD13" s="290" t="str">
        <f t="shared" si="7"/>
        <v>↑</v>
      </c>
      <c r="AE13" s="290" t="str">
        <f t="shared" si="7"/>
        <v>↑</v>
      </c>
      <c r="AF13" s="290" t="str">
        <f t="shared" si="7"/>
        <v>↑</v>
      </c>
      <c r="AG13" s="290" t="str">
        <f t="shared" si="7"/>
        <v>↑</v>
      </c>
      <c r="AH13" s="290" t="str">
        <f t="shared" si="7"/>
        <v>↓</v>
      </c>
      <c r="AI13" s="290" t="str">
        <f t="shared" si="7"/>
        <v>↓</v>
      </c>
      <c r="AJ13" s="290" t="str">
        <f t="shared" si="7"/>
        <v>↓</v>
      </c>
      <c r="AK13" s="290" t="str">
        <f t="shared" si="7"/>
        <v>↓</v>
      </c>
      <c r="AL13" s="290" t="str">
        <f t="shared" si="7"/>
        <v>↓</v>
      </c>
      <c r="AM13" s="290" t="str">
        <f t="shared" si="7"/>
        <v>↓</v>
      </c>
      <c r="AN13" s="290" t="str">
        <f t="shared" si="7"/>
        <v>↑</v>
      </c>
      <c r="AO13" s="290" t="str">
        <f t="shared" si="7"/>
        <v>↑</v>
      </c>
      <c r="AP13" s="290" t="str">
        <f t="shared" si="7"/>
        <v>↑</v>
      </c>
      <c r="AQ13" s="290" t="str">
        <f t="shared" si="7"/>
        <v>↑</v>
      </c>
      <c r="AR13" s="290" t="str">
        <f t="shared" si="7"/>
        <v>↓</v>
      </c>
      <c r="AS13" s="290" t="str">
        <f t="shared" si="7"/>
        <v>↓</v>
      </c>
      <c r="AT13" s="188">
        <f t="shared" si="5"/>
        <v>5</v>
      </c>
      <c r="AU13" s="188">
        <f t="shared" si="6"/>
        <v>6</v>
      </c>
    </row>
    <row r="14" spans="1:56" ht="15.75" customHeight="1" x14ac:dyDescent="0.4">
      <c r="A14" s="282"/>
      <c r="B14" s="293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  <c r="P14" s="294"/>
      <c r="Q14" s="294"/>
      <c r="R14" s="294"/>
      <c r="S14" s="294"/>
      <c r="T14" s="294"/>
      <c r="U14" s="294"/>
      <c r="V14" s="294"/>
      <c r="Y14" s="293"/>
      <c r="Z14" s="294"/>
      <c r="AA14" s="294"/>
      <c r="AB14" s="294"/>
      <c r="AC14" s="294"/>
      <c r="AD14" s="294"/>
      <c r="AE14" s="294"/>
      <c r="AF14" s="294"/>
      <c r="AG14" s="294"/>
      <c r="AH14" s="294"/>
      <c r="AI14" s="294"/>
      <c r="AJ14" s="294"/>
      <c r="AK14" s="294"/>
      <c r="AL14" s="294"/>
      <c r="AM14" s="294"/>
      <c r="AN14" s="294"/>
      <c r="AO14" s="294"/>
      <c r="AP14" s="294"/>
      <c r="AQ14" s="294"/>
      <c r="AR14" s="294"/>
      <c r="AS14" s="294"/>
    </row>
    <row r="15" spans="1:56" ht="14.5" x14ac:dyDescent="0.35">
      <c r="A15" s="282"/>
      <c r="B15" s="377" t="s">
        <v>135</v>
      </c>
      <c r="C15" s="346"/>
      <c r="D15" s="346"/>
      <c r="E15" s="346"/>
      <c r="F15" s="346"/>
      <c r="G15" s="346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7"/>
      <c r="Y15" s="377" t="s">
        <v>135</v>
      </c>
      <c r="Z15" s="346"/>
      <c r="AA15" s="346"/>
      <c r="AB15" s="346"/>
      <c r="AC15" s="346"/>
      <c r="AD15" s="346"/>
      <c r="AE15" s="346"/>
      <c r="AF15" s="346"/>
      <c r="AG15" s="346"/>
      <c r="AH15" s="346"/>
      <c r="AI15" s="346"/>
      <c r="AJ15" s="346"/>
      <c r="AK15" s="346"/>
      <c r="AL15" s="346"/>
      <c r="AM15" s="346"/>
      <c r="AN15" s="346"/>
      <c r="AO15" s="346"/>
      <c r="AP15" s="346"/>
      <c r="AQ15" s="346"/>
      <c r="AR15" s="346"/>
      <c r="AS15" s="347"/>
    </row>
    <row r="16" spans="1:56" ht="23" x14ac:dyDescent="0.35">
      <c r="A16" s="282"/>
      <c r="B16" s="284" t="s">
        <v>133</v>
      </c>
      <c r="C16" s="285" t="s">
        <v>8</v>
      </c>
      <c r="D16" s="286" t="s">
        <v>25</v>
      </c>
      <c r="E16" s="287" t="s">
        <v>11</v>
      </c>
      <c r="F16" s="286" t="s">
        <v>51</v>
      </c>
      <c r="G16" s="287" t="s">
        <v>50</v>
      </c>
      <c r="H16" s="286" t="s">
        <v>14</v>
      </c>
      <c r="I16" s="286" t="s">
        <v>49</v>
      </c>
      <c r="J16" s="288" t="s">
        <v>128</v>
      </c>
      <c r="K16" s="289" t="s">
        <v>18</v>
      </c>
      <c r="L16" s="289" t="s">
        <v>21</v>
      </c>
      <c r="M16" s="285" t="s">
        <v>8</v>
      </c>
      <c r="N16" s="286" t="s">
        <v>25</v>
      </c>
      <c r="O16" s="287" t="s">
        <v>11</v>
      </c>
      <c r="P16" s="286" t="s">
        <v>51</v>
      </c>
      <c r="Q16" s="287" t="s">
        <v>50</v>
      </c>
      <c r="R16" s="286" t="s">
        <v>14</v>
      </c>
      <c r="S16" s="295" t="s">
        <v>136</v>
      </c>
      <c r="T16" s="288" t="s">
        <v>128</v>
      </c>
      <c r="U16" s="289" t="s">
        <v>18</v>
      </c>
      <c r="V16" s="289" t="s">
        <v>21</v>
      </c>
      <c r="Y16" s="284" t="s">
        <v>133</v>
      </c>
      <c r="Z16" s="285" t="s">
        <v>8</v>
      </c>
      <c r="AA16" s="286" t="s">
        <v>25</v>
      </c>
      <c r="AB16" s="287" t="s">
        <v>11</v>
      </c>
      <c r="AC16" s="286" t="s">
        <v>51</v>
      </c>
      <c r="AD16" s="287" t="s">
        <v>50</v>
      </c>
      <c r="AE16" s="286" t="s">
        <v>14</v>
      </c>
      <c r="AF16" s="286" t="s">
        <v>49</v>
      </c>
      <c r="AG16" s="288" t="s">
        <v>128</v>
      </c>
      <c r="AH16" s="289" t="s">
        <v>18</v>
      </c>
      <c r="AI16" s="289" t="s">
        <v>21</v>
      </c>
      <c r="AJ16" s="285" t="s">
        <v>8</v>
      </c>
      <c r="AK16" s="286" t="s">
        <v>25</v>
      </c>
      <c r="AL16" s="287" t="s">
        <v>11</v>
      </c>
      <c r="AM16" s="286" t="s">
        <v>51</v>
      </c>
      <c r="AN16" s="287" t="s">
        <v>50</v>
      </c>
      <c r="AO16" s="286" t="s">
        <v>14</v>
      </c>
      <c r="AP16" s="295" t="s">
        <v>136</v>
      </c>
      <c r="AQ16" s="288" t="s">
        <v>128</v>
      </c>
      <c r="AR16" s="289" t="s">
        <v>18</v>
      </c>
      <c r="AS16" s="289" t="s">
        <v>21</v>
      </c>
    </row>
    <row r="17" spans="1:56" ht="14.5" x14ac:dyDescent="0.35">
      <c r="A17" s="282"/>
      <c r="B17" s="276" t="s">
        <v>67</v>
      </c>
      <c r="C17" s="290">
        <f>(TUNJUELO!P$1492)/(TUNJUELO!P$1492+TUNJUELO!P$1493)</f>
        <v>0.4264705882352941</v>
      </c>
      <c r="D17" s="290">
        <f>(TUNJUELO!Q$1492)/(TUNJUELO!Q$1492+TUNJUELO!Q$1493)</f>
        <v>0.88725490196078427</v>
      </c>
      <c r="E17" s="290">
        <f>(TUNJUELO!R$1492)/(TUNJUELO!R$1492+TUNJUELO!R$1493)</f>
        <v>0.70588235294117652</v>
      </c>
      <c r="F17" s="290">
        <f>(TUNJUELO!S$1492)/(TUNJUELO!S$1492+TUNJUELO!S$1493)</f>
        <v>0.70588235294117652</v>
      </c>
      <c r="G17" s="290">
        <f>(TUNJUELO!T$1492)/(TUNJUELO!T$1492+TUNJUELO!T$1493)</f>
        <v>0.82843137254901966</v>
      </c>
      <c r="H17" s="290">
        <f>(TUNJUELO!U$1492)/(TUNJUELO!U$1492+TUNJUELO!U$1493)</f>
        <v>0.49509803921568629</v>
      </c>
      <c r="I17" s="290">
        <f>(TUNJUELO!V$1492)/(TUNJUELO!V$1492+TUNJUELO!V$1493)</f>
        <v>0.84803921568627449</v>
      </c>
      <c r="J17" s="290">
        <f>(TUNJUELO!W$1492)/(TUNJUELO!W$1492+TUNJUELO!W$1493)</f>
        <v>0.65196078431372551</v>
      </c>
      <c r="K17" s="290">
        <f>(TUNJUELO!X$1492)/(TUNJUELO!X$1492+TUNJUELO!X$1493)</f>
        <v>0.89215686274509809</v>
      </c>
      <c r="L17" s="290">
        <f>(TUNJUELO!Y$1492)/(TUNJUELO!Y$1492+TUNJUELO!Y$1493)</f>
        <v>0.75490196078431371</v>
      </c>
      <c r="M17" s="290">
        <f>(TUNJUELO!Z$1492)/(TUNJUELO!Z$1492+TUNJUELO!Z$1493)</f>
        <v>0.29901960784313725</v>
      </c>
      <c r="N17" s="290">
        <f>(TUNJUELO!AA$1492)/(TUNJUELO!AA$1492+TUNJUELO!AA$1493)</f>
        <v>0.6029411764705882</v>
      </c>
      <c r="O17" s="290">
        <f>(TUNJUELO!AB$1492)/(TUNJUELO!AB$1492+TUNJUELO!AB$1493)</f>
        <v>0.26470588235294118</v>
      </c>
      <c r="P17" s="290">
        <f>(TUNJUELO!AC$1492)/(TUNJUELO!AC$1492+TUNJUELO!AC$1493)</f>
        <v>0.46078431372549017</v>
      </c>
      <c r="Q17" s="290">
        <f>(TUNJUELO!AD$1492)/(TUNJUELO!AD$1492+TUNJUELO!AD$1493)</f>
        <v>0.66666666666666663</v>
      </c>
      <c r="R17" s="290">
        <f>(TUNJUELO!AE$1492)/(TUNJUELO!AE$1492+TUNJUELO!AE$1493)</f>
        <v>0.47058823529411764</v>
      </c>
      <c r="S17" s="290">
        <f>(TUNJUELO!AF$1492)/(TUNJUELO!AF$1492+TUNJUELO!AF$1493)</f>
        <v>0.72549019607843135</v>
      </c>
      <c r="T17" s="290">
        <f>(TUNJUELO!AG$1492)/(TUNJUELO!AG$1492+TUNJUELO!AG$1493)</f>
        <v>0.33823529411764708</v>
      </c>
      <c r="U17" s="290">
        <f>(TUNJUELO!AH$1492)/(TUNJUELO!AH$1492+TUNJUELO!AH$1493)</f>
        <v>0.80392156862745101</v>
      </c>
      <c r="V17" s="290">
        <f>(TUNJUELO!AI$1492)/(TUNJUELO!AI$1492+TUNJUELO!AI$1493)</f>
        <v>0.50980392156862742</v>
      </c>
      <c r="Y17" s="276" t="s">
        <v>67</v>
      </c>
      <c r="Z17" s="291" t="s">
        <v>61</v>
      </c>
      <c r="AA17" s="291" t="s">
        <v>61</v>
      </c>
      <c r="AB17" s="291" t="s">
        <v>61</v>
      </c>
      <c r="AC17" s="291" t="s">
        <v>61</v>
      </c>
      <c r="AD17" s="291" t="s">
        <v>61</v>
      </c>
      <c r="AE17" s="291" t="s">
        <v>61</v>
      </c>
      <c r="AF17" s="291" t="s">
        <v>61</v>
      </c>
      <c r="AG17" s="291" t="s">
        <v>61</v>
      </c>
      <c r="AH17" s="291" t="s">
        <v>61</v>
      </c>
      <c r="AI17" s="291" t="s">
        <v>61</v>
      </c>
      <c r="AJ17" s="291" t="s">
        <v>61</v>
      </c>
      <c r="AK17" s="291" t="s">
        <v>61</v>
      </c>
      <c r="AL17" s="291" t="s">
        <v>61</v>
      </c>
      <c r="AM17" s="291" t="s">
        <v>61</v>
      </c>
      <c r="AN17" s="291" t="s">
        <v>61</v>
      </c>
      <c r="AO17" s="291" t="s">
        <v>61</v>
      </c>
      <c r="AP17" s="291" t="s">
        <v>61</v>
      </c>
      <c r="AQ17" s="291" t="s">
        <v>61</v>
      </c>
      <c r="AR17" s="291" t="s">
        <v>61</v>
      </c>
      <c r="AS17" s="291" t="s">
        <v>61</v>
      </c>
    </row>
    <row r="18" spans="1:56" ht="14.5" x14ac:dyDescent="0.35">
      <c r="A18" s="282"/>
      <c r="B18" s="276" t="s">
        <v>68</v>
      </c>
      <c r="C18" s="290">
        <f>(TUNJUELO!P$1494)/(TUNJUELO!P$1494+TUNJUELO!P$1495)</f>
        <v>0.69230769230769229</v>
      </c>
      <c r="D18" s="290">
        <f>(TUNJUELO!Q$1494)/(TUNJUELO!Q$1494+TUNJUELO!Q$1495)</f>
        <v>0.8875739644970414</v>
      </c>
      <c r="E18" s="290">
        <f>(TUNJUELO!R$1494)/(TUNJUELO!R$1494+TUNJUELO!R$1495)</f>
        <v>0.84615384615384615</v>
      </c>
      <c r="F18" s="290">
        <f>(TUNJUELO!S$1494)/(TUNJUELO!S$1494+TUNJUELO!S$1495)</f>
        <v>0.63313609467455623</v>
      </c>
      <c r="G18" s="290">
        <f>(TUNJUELO!T$1494)/(TUNJUELO!T$1494+TUNJUELO!T$1495)</f>
        <v>0.85798816568047342</v>
      </c>
      <c r="H18" s="290">
        <f>(TUNJUELO!U$1494)/(TUNJUELO!U$1494+TUNJUELO!U$1495)</f>
        <v>0.70414201183431957</v>
      </c>
      <c r="I18" s="290">
        <f>(TUNJUELO!V$1494)/(TUNJUELO!V$1494+TUNJUELO!V$1495)</f>
        <v>0.79289940828402372</v>
      </c>
      <c r="J18" s="290">
        <f>(TUNJUELO!W$1494)/(TUNJUELO!W$1494+TUNJUELO!W$1495)</f>
        <v>0.67455621301775148</v>
      </c>
      <c r="K18" s="290">
        <f>(TUNJUELO!X$1494)/(TUNJUELO!X$1494+TUNJUELO!X$1495)</f>
        <v>0.91124260355029585</v>
      </c>
      <c r="L18" s="290">
        <f>(TUNJUELO!Y$1494)/(TUNJUELO!Y$1494+TUNJUELO!Y$1495)</f>
        <v>0.86390532544378695</v>
      </c>
      <c r="M18" s="290">
        <f>(TUNJUELO!Z$1494)/(TUNJUELO!Z$1494+TUNJUELO!Z$1495)</f>
        <v>0.52071005917159763</v>
      </c>
      <c r="N18" s="290">
        <f>(TUNJUELO!AA$1494)/(TUNJUELO!AA$1494+TUNJUELO!AA$1495)</f>
        <v>0.54437869822485208</v>
      </c>
      <c r="O18" s="290">
        <f>(TUNJUELO!AB$1494)/(TUNJUELO!AB$1494+TUNJUELO!AB$1495)</f>
        <v>0.36686390532544377</v>
      </c>
      <c r="P18" s="290">
        <f>(TUNJUELO!AC$1494)/(TUNJUELO!AC$1494+TUNJUELO!AC$1495)</f>
        <v>0.378698224852071</v>
      </c>
      <c r="Q18" s="290">
        <f>(TUNJUELO!AD$1494)/(TUNJUELO!AD$1494+TUNJUELO!AD$1495)</f>
        <v>0.70414201183431957</v>
      </c>
      <c r="R18" s="290">
        <f>(TUNJUELO!AE$1494)/(TUNJUELO!AE$1494+TUNJUELO!AE$1495)</f>
        <v>0.68639053254437865</v>
      </c>
      <c r="S18" s="290">
        <f>(TUNJUELO!AF$1494)/(TUNJUELO!AF$1494+TUNJUELO!AF$1495)</f>
        <v>0.62721893491124259</v>
      </c>
      <c r="T18" s="290">
        <f>(TUNJUELO!AG$1494)/(TUNJUELO!AG$1494+TUNJUELO!AG$1495)</f>
        <v>0.28402366863905326</v>
      </c>
      <c r="U18" s="290">
        <f>(TUNJUELO!AH$1494)/(TUNJUELO!AH$1494+TUNJUELO!AH$1495)</f>
        <v>0.75739644970414199</v>
      </c>
      <c r="V18" s="290">
        <f>(TUNJUELO!AI$1494)/(TUNJUELO!AI$1494+TUNJUELO!AI$1495)</f>
        <v>0.7100591715976331</v>
      </c>
      <c r="Y18" s="276" t="s">
        <v>68</v>
      </c>
      <c r="Z18" s="290" t="str">
        <f t="shared" ref="Z18:AS18" si="8">IF(C18&gt;C17,"↑","↓")</f>
        <v>↑</v>
      </c>
      <c r="AA18" s="290" t="str">
        <f t="shared" si="8"/>
        <v>↑</v>
      </c>
      <c r="AB18" s="290" t="str">
        <f t="shared" si="8"/>
        <v>↑</v>
      </c>
      <c r="AC18" s="290" t="str">
        <f t="shared" si="8"/>
        <v>↓</v>
      </c>
      <c r="AD18" s="290" t="str">
        <f t="shared" si="8"/>
        <v>↑</v>
      </c>
      <c r="AE18" s="290" t="str">
        <f t="shared" si="8"/>
        <v>↑</v>
      </c>
      <c r="AF18" s="290" t="str">
        <f t="shared" si="8"/>
        <v>↓</v>
      </c>
      <c r="AG18" s="290" t="str">
        <f t="shared" si="8"/>
        <v>↑</v>
      </c>
      <c r="AH18" s="290" t="str">
        <f t="shared" si="8"/>
        <v>↑</v>
      </c>
      <c r="AI18" s="290" t="str">
        <f t="shared" si="8"/>
        <v>↑</v>
      </c>
      <c r="AJ18" s="290" t="str">
        <f t="shared" si="8"/>
        <v>↑</v>
      </c>
      <c r="AK18" s="290" t="str">
        <f t="shared" si="8"/>
        <v>↓</v>
      </c>
      <c r="AL18" s="290" t="str">
        <f t="shared" si="8"/>
        <v>↑</v>
      </c>
      <c r="AM18" s="290" t="str">
        <f t="shared" si="8"/>
        <v>↓</v>
      </c>
      <c r="AN18" s="290" t="str">
        <f t="shared" si="8"/>
        <v>↑</v>
      </c>
      <c r="AO18" s="290" t="str">
        <f t="shared" si="8"/>
        <v>↑</v>
      </c>
      <c r="AP18" s="290" t="str">
        <f t="shared" si="8"/>
        <v>↓</v>
      </c>
      <c r="AQ18" s="290" t="str">
        <f t="shared" si="8"/>
        <v>↓</v>
      </c>
      <c r="AR18" s="290" t="str">
        <f t="shared" si="8"/>
        <v>↓</v>
      </c>
      <c r="AS18" s="290" t="str">
        <f t="shared" si="8"/>
        <v>↑</v>
      </c>
      <c r="AT18" s="188">
        <f t="shared" ref="AT18:AT19" si="9">COUNTIF(Z18:AI18,"↓")</f>
        <v>2</v>
      </c>
      <c r="AU18" s="188">
        <f t="shared" ref="AU18:AU19" si="10">COUNTIF(AJ18:AS18,"↓")</f>
        <v>5</v>
      </c>
    </row>
    <row r="19" spans="1:56" ht="14.5" x14ac:dyDescent="0.35">
      <c r="A19" s="282"/>
      <c r="B19" s="276" t="s">
        <v>69</v>
      </c>
      <c r="C19" s="290">
        <f>(TUNJUELO!P$1496)/(TUNJUELO!P$1496+TUNJUELO!P$1497)</f>
        <v>0.44791666666666669</v>
      </c>
      <c r="D19" s="290">
        <f>(TUNJUELO!Q$1496)/(TUNJUELO!Q$1496+TUNJUELO!Q$1497)</f>
        <v>0.84375</v>
      </c>
      <c r="E19" s="290">
        <f>(TUNJUELO!R$1496)/(TUNJUELO!R$1496+TUNJUELO!R$1497)</f>
        <v>0.59375</v>
      </c>
      <c r="F19" s="290">
        <f>(TUNJUELO!S$1496)/(TUNJUELO!S$1496+TUNJUELO!S$1497)</f>
        <v>0.46875</v>
      </c>
      <c r="G19" s="290">
        <f>(TUNJUELO!T$1496)/(TUNJUELO!T$1496+TUNJUELO!T$1497)</f>
        <v>0.96875</v>
      </c>
      <c r="H19" s="290">
        <f>(TUNJUELO!U$1496)/(TUNJUELO!U$1496+TUNJUELO!U$1497)</f>
        <v>0.73958333333333337</v>
      </c>
      <c r="I19" s="290">
        <f>(TUNJUELO!V$1496)/(TUNJUELO!V$1496+TUNJUELO!V$1497)</f>
        <v>0.82291666666666663</v>
      </c>
      <c r="J19" s="290">
        <f>(TUNJUELO!W$1496)/(TUNJUELO!W$1496+TUNJUELO!W$1497)</f>
        <v>0.73958333333333337</v>
      </c>
      <c r="K19" s="290">
        <f>(TUNJUELO!X$1496)/(TUNJUELO!X$1496+TUNJUELO!X$1497)</f>
        <v>0.82291666666666663</v>
      </c>
      <c r="L19" s="290">
        <f>(TUNJUELO!Y$1496)/(TUNJUELO!Y$1496+TUNJUELO!Y$1497)</f>
        <v>0.94791666666666663</v>
      </c>
      <c r="M19" s="290">
        <f>(TUNJUELO!Z$1496)/(TUNJUELO!Z$1496+TUNJUELO!Z$1497)</f>
        <v>0.26041666666666669</v>
      </c>
      <c r="N19" s="290">
        <f>(TUNJUELO!AA$1496)/(TUNJUELO!AA$1496+TUNJUELO!AA$1497)</f>
        <v>0.41666666666666669</v>
      </c>
      <c r="O19" s="290">
        <f>(TUNJUELO!AB$1496)/(TUNJUELO!AB$1496+TUNJUELO!AB$1497)</f>
        <v>0.11458333333333333</v>
      </c>
      <c r="P19" s="290">
        <f>(TUNJUELO!AC$1496)/(TUNJUELO!AC$1496+TUNJUELO!AC$1497)</f>
        <v>0.27083333333333331</v>
      </c>
      <c r="Q19" s="290">
        <f>(TUNJUELO!AD$1496)/(TUNJUELO!AD$1496+TUNJUELO!AD$1497)</f>
        <v>0.8125</v>
      </c>
      <c r="R19" s="290">
        <f>(TUNJUELO!AE$1496)/(TUNJUELO!AE$1496+TUNJUELO!AE$1497)</f>
        <v>0.72916666666666663</v>
      </c>
      <c r="S19" s="290">
        <f>(TUNJUELO!AF$1496)/(TUNJUELO!AF$1496+TUNJUELO!AF$1497)</f>
        <v>0.63541666666666663</v>
      </c>
      <c r="T19" s="290">
        <f>(TUNJUELO!AG$1496)/(TUNJUELO!AG$1496+TUNJUELO!AG$1497)</f>
        <v>0.53125</v>
      </c>
      <c r="U19" s="290">
        <f>(TUNJUELO!AH$1496)/(TUNJUELO!AH$1496+TUNJUELO!AH$1497)</f>
        <v>0.72916666666666663</v>
      </c>
      <c r="V19" s="290">
        <f>(TUNJUELO!AI$1496)/(TUNJUELO!AI$1496+TUNJUELO!AI$1497)</f>
        <v>0.71875</v>
      </c>
      <c r="Y19" s="276" t="s">
        <v>69</v>
      </c>
      <c r="Z19" s="290" t="str">
        <f t="shared" ref="Z19:AS19" si="11">IF(C19&gt;C18,"↑","↓")</f>
        <v>↓</v>
      </c>
      <c r="AA19" s="290" t="str">
        <f t="shared" si="11"/>
        <v>↓</v>
      </c>
      <c r="AB19" s="290" t="str">
        <f t="shared" si="11"/>
        <v>↓</v>
      </c>
      <c r="AC19" s="290" t="str">
        <f t="shared" si="11"/>
        <v>↓</v>
      </c>
      <c r="AD19" s="290" t="str">
        <f t="shared" si="11"/>
        <v>↑</v>
      </c>
      <c r="AE19" s="290" t="str">
        <f t="shared" si="11"/>
        <v>↑</v>
      </c>
      <c r="AF19" s="290" t="str">
        <f t="shared" si="11"/>
        <v>↑</v>
      </c>
      <c r="AG19" s="290" t="str">
        <f t="shared" si="11"/>
        <v>↑</v>
      </c>
      <c r="AH19" s="290" t="str">
        <f t="shared" si="11"/>
        <v>↓</v>
      </c>
      <c r="AI19" s="290" t="str">
        <f t="shared" si="11"/>
        <v>↑</v>
      </c>
      <c r="AJ19" s="290" t="str">
        <f t="shared" si="11"/>
        <v>↓</v>
      </c>
      <c r="AK19" s="290" t="str">
        <f t="shared" si="11"/>
        <v>↓</v>
      </c>
      <c r="AL19" s="290" t="str">
        <f t="shared" si="11"/>
        <v>↓</v>
      </c>
      <c r="AM19" s="290" t="str">
        <f t="shared" si="11"/>
        <v>↓</v>
      </c>
      <c r="AN19" s="290" t="str">
        <f t="shared" si="11"/>
        <v>↑</v>
      </c>
      <c r="AO19" s="290" t="str">
        <f t="shared" si="11"/>
        <v>↑</v>
      </c>
      <c r="AP19" s="290" t="str">
        <f t="shared" si="11"/>
        <v>↑</v>
      </c>
      <c r="AQ19" s="290" t="str">
        <f t="shared" si="11"/>
        <v>↑</v>
      </c>
      <c r="AR19" s="290" t="str">
        <f t="shared" si="11"/>
        <v>↓</v>
      </c>
      <c r="AS19" s="290" t="str">
        <f t="shared" si="11"/>
        <v>↑</v>
      </c>
      <c r="AT19" s="188">
        <f t="shared" si="9"/>
        <v>5</v>
      </c>
      <c r="AU19" s="188">
        <f t="shared" si="10"/>
        <v>5</v>
      </c>
    </row>
    <row r="20" spans="1:56" ht="18" x14ac:dyDescent="0.4">
      <c r="A20" s="282"/>
      <c r="B20" s="293"/>
      <c r="C20" s="294"/>
      <c r="D20" s="294"/>
      <c r="E20" s="294"/>
      <c r="F20" s="294"/>
      <c r="G20" s="294"/>
      <c r="H20" s="294"/>
      <c r="I20" s="294"/>
      <c r="J20" s="294"/>
      <c r="K20" s="294"/>
      <c r="L20" s="294"/>
      <c r="M20" s="294"/>
      <c r="N20" s="294"/>
      <c r="O20" s="294"/>
      <c r="P20" s="294"/>
      <c r="Q20" s="294"/>
      <c r="R20" s="294"/>
      <c r="S20" s="294"/>
      <c r="T20" s="294"/>
      <c r="U20" s="294"/>
      <c r="V20" s="294"/>
      <c r="Y20" s="293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</row>
    <row r="21" spans="1:56" ht="15.75" customHeight="1" x14ac:dyDescent="0.35">
      <c r="A21" s="282"/>
      <c r="B21" s="377" t="s">
        <v>137</v>
      </c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7"/>
      <c r="Y21" s="377" t="s">
        <v>137</v>
      </c>
      <c r="Z21" s="346"/>
      <c r="AA21" s="346"/>
      <c r="AB21" s="346"/>
      <c r="AC21" s="346"/>
      <c r="AD21" s="346"/>
      <c r="AE21" s="346"/>
      <c r="AF21" s="346"/>
      <c r="AG21" s="346"/>
      <c r="AH21" s="346"/>
      <c r="AI21" s="346"/>
      <c r="AJ21" s="346"/>
      <c r="AK21" s="346"/>
      <c r="AL21" s="346"/>
      <c r="AM21" s="346"/>
      <c r="AN21" s="346"/>
      <c r="AO21" s="346"/>
      <c r="AP21" s="346"/>
      <c r="AQ21" s="346"/>
      <c r="AR21" s="346"/>
      <c r="AS21" s="347"/>
    </row>
    <row r="22" spans="1:56" ht="15.75" customHeight="1" x14ac:dyDescent="0.35">
      <c r="A22" s="282"/>
      <c r="B22" s="284" t="s">
        <v>133</v>
      </c>
      <c r="C22" s="285" t="s">
        <v>8</v>
      </c>
      <c r="D22" s="286" t="s">
        <v>25</v>
      </c>
      <c r="E22" s="287" t="s">
        <v>11</v>
      </c>
      <c r="F22" s="286" t="s">
        <v>51</v>
      </c>
      <c r="G22" s="287" t="s">
        <v>50</v>
      </c>
      <c r="H22" s="286" t="s">
        <v>14</v>
      </c>
      <c r="I22" s="286" t="s">
        <v>49</v>
      </c>
      <c r="J22" s="288" t="s">
        <v>128</v>
      </c>
      <c r="K22" s="289" t="s">
        <v>18</v>
      </c>
      <c r="L22" s="289" t="s">
        <v>21</v>
      </c>
      <c r="M22" s="285" t="s">
        <v>8</v>
      </c>
      <c r="N22" s="286" t="s">
        <v>25</v>
      </c>
      <c r="O22" s="287" t="s">
        <v>11</v>
      </c>
      <c r="P22" s="286" t="s">
        <v>51</v>
      </c>
      <c r="Q22" s="287" t="s">
        <v>50</v>
      </c>
      <c r="R22" s="286" t="s">
        <v>14</v>
      </c>
      <c r="S22" s="286" t="s">
        <v>49</v>
      </c>
      <c r="T22" s="288" t="s">
        <v>128</v>
      </c>
      <c r="U22" s="289" t="s">
        <v>18</v>
      </c>
      <c r="V22" s="289" t="s">
        <v>21</v>
      </c>
      <c r="Y22" s="284" t="s">
        <v>133</v>
      </c>
      <c r="Z22" s="285" t="s">
        <v>8</v>
      </c>
      <c r="AA22" s="286" t="s">
        <v>25</v>
      </c>
      <c r="AB22" s="287" t="s">
        <v>11</v>
      </c>
      <c r="AC22" s="286" t="s">
        <v>51</v>
      </c>
      <c r="AD22" s="287" t="s">
        <v>50</v>
      </c>
      <c r="AE22" s="286" t="s">
        <v>14</v>
      </c>
      <c r="AF22" s="286" t="s">
        <v>49</v>
      </c>
      <c r="AG22" s="288" t="s">
        <v>128</v>
      </c>
      <c r="AH22" s="289" t="s">
        <v>18</v>
      </c>
      <c r="AI22" s="289" t="s">
        <v>21</v>
      </c>
      <c r="AJ22" s="285" t="s">
        <v>8</v>
      </c>
      <c r="AK22" s="286" t="s">
        <v>25</v>
      </c>
      <c r="AL22" s="287" t="s">
        <v>11</v>
      </c>
      <c r="AM22" s="286" t="s">
        <v>51</v>
      </c>
      <c r="AN22" s="287" t="s">
        <v>50</v>
      </c>
      <c r="AO22" s="286" t="s">
        <v>14</v>
      </c>
      <c r="AP22" s="286" t="s">
        <v>49</v>
      </c>
      <c r="AQ22" s="288" t="s">
        <v>128</v>
      </c>
      <c r="AR22" s="289" t="s">
        <v>18</v>
      </c>
      <c r="AS22" s="289" t="s">
        <v>21</v>
      </c>
    </row>
    <row r="23" spans="1:56" ht="15.75" customHeight="1" x14ac:dyDescent="0.35">
      <c r="A23" s="282"/>
      <c r="B23" s="276" t="s">
        <v>67</v>
      </c>
      <c r="C23" s="290">
        <f>(TUNJUELO!P$1498)/(TUNJUELO!P$1498+TUNJUELO!P$1499)</f>
        <v>0.32843137254901961</v>
      </c>
      <c r="D23" s="290">
        <f>(TUNJUELO!Q$1498)/(TUNJUELO!Q$1498+TUNJUELO!Q$1499)</f>
        <v>0.8529411764705882</v>
      </c>
      <c r="E23" s="290">
        <f>(TUNJUELO!R$1498)/(TUNJUELO!R$1498+TUNJUELO!R$1499)</f>
        <v>0.69607843137254899</v>
      </c>
      <c r="F23" s="290">
        <f>(TUNJUELO!S$1498)/(TUNJUELO!S$1498+TUNJUELO!S$1499)</f>
        <v>0.68137254901960786</v>
      </c>
      <c r="G23" s="290">
        <f>(TUNJUELO!T$1498)/(TUNJUELO!T$1498+TUNJUELO!T$1499)</f>
        <v>0.92156862745098034</v>
      </c>
      <c r="H23" s="290">
        <f>(TUNJUELO!U$1498)/(TUNJUELO!U$1498+TUNJUELO!U$1499)</f>
        <v>0.7990196078431373</v>
      </c>
      <c r="I23" s="290">
        <f>(TUNJUELO!V$1498)/(TUNJUELO!V$1498+TUNJUELO!V$1499)</f>
        <v>0.59313725490196079</v>
      </c>
      <c r="J23" s="290">
        <f>(TUNJUELO!W$1498)/(TUNJUELO!W$1498+TUNJUELO!W$1499)</f>
        <v>0.22058823529411764</v>
      </c>
      <c r="K23" s="290">
        <f>(TUNJUELO!X$1498)/(TUNJUELO!X$1498+TUNJUELO!X$1499)</f>
        <v>0.99509803921568629</v>
      </c>
      <c r="L23" s="290">
        <f>(TUNJUELO!Y$1498)/(TUNJUELO!Y$1498+TUNJUELO!Y$1499)</f>
        <v>0.33333333333333331</v>
      </c>
      <c r="M23" s="290">
        <f>(TUNJUELO!Z$1498)/(TUNJUELO!Z$1498+TUNJUELO!Z$1499)</f>
        <v>0.98529411764705888</v>
      </c>
      <c r="N23" s="290">
        <f>(TUNJUELO!AA$1498)/(TUNJUELO!AA$1498+TUNJUELO!AA$1499)</f>
        <v>9.8039215686274508E-2</v>
      </c>
      <c r="O23" s="290">
        <f>(TUNJUELO!AB$1498)/(TUNJUELO!AB$1498+TUNJUELO!AB$1499)</f>
        <v>5.8823529411764705E-2</v>
      </c>
      <c r="P23" s="290">
        <f>(TUNJUELO!AC$1498)/(TUNJUELO!AC$1498+TUNJUELO!AC$1499)</f>
        <v>0.13235294117647059</v>
      </c>
      <c r="Q23" s="290">
        <f>(TUNJUELO!AD$1498)/(TUNJUELO!AD$1498+TUNJUELO!AD$1499)</f>
        <v>0.39705882352941174</v>
      </c>
      <c r="R23" s="290">
        <f>(TUNJUELO!AE$1498)/(TUNJUELO!AE$1498+TUNJUELO!AE$1499)</f>
        <v>3.9215686274509803E-2</v>
      </c>
      <c r="S23" s="290">
        <f>(TUNJUELO!AF$1498)/(TUNJUELO!AF$1498+TUNJUELO!AF$1499)</f>
        <v>0.2107843137254902</v>
      </c>
      <c r="T23" s="290">
        <f>(TUNJUELO!AG$1498)/(TUNJUELO!AG$1498+TUNJUELO!AG$1499)</f>
        <v>4.9019607843137254E-2</v>
      </c>
      <c r="U23" s="290">
        <f>(TUNJUELO!AH$1498)/(TUNJUELO!AH$1498+TUNJUELO!AH$1499)</f>
        <v>0.94117647058823528</v>
      </c>
      <c r="V23" s="290">
        <f>(TUNJUELO!AI$1498)/(TUNJUELO!AI$1498+TUNJUELO!AI$1499)</f>
        <v>0.10294117647058823</v>
      </c>
      <c r="Y23" s="276" t="s">
        <v>67</v>
      </c>
      <c r="Z23" s="291" t="s">
        <v>61</v>
      </c>
      <c r="AA23" s="291" t="s">
        <v>61</v>
      </c>
      <c r="AB23" s="291" t="s">
        <v>61</v>
      </c>
      <c r="AC23" s="291" t="s">
        <v>61</v>
      </c>
      <c r="AD23" s="291" t="s">
        <v>61</v>
      </c>
      <c r="AE23" s="291" t="s">
        <v>61</v>
      </c>
      <c r="AF23" s="291" t="s">
        <v>61</v>
      </c>
      <c r="AG23" s="291" t="s">
        <v>61</v>
      </c>
      <c r="AH23" s="291" t="s">
        <v>61</v>
      </c>
      <c r="AI23" s="291" t="s">
        <v>61</v>
      </c>
      <c r="AJ23" s="291" t="s">
        <v>61</v>
      </c>
      <c r="AK23" s="291" t="s">
        <v>61</v>
      </c>
      <c r="AL23" s="291" t="s">
        <v>61</v>
      </c>
      <c r="AM23" s="291" t="s">
        <v>61</v>
      </c>
      <c r="AN23" s="291" t="s">
        <v>61</v>
      </c>
      <c r="AO23" s="291" t="s">
        <v>61</v>
      </c>
      <c r="AP23" s="291" t="s">
        <v>61</v>
      </c>
      <c r="AQ23" s="291" t="s">
        <v>61</v>
      </c>
      <c r="AR23" s="291" t="s">
        <v>61</v>
      </c>
      <c r="AS23" s="291" t="s">
        <v>61</v>
      </c>
    </row>
    <row r="24" spans="1:56" ht="15.75" customHeight="1" x14ac:dyDescent="0.35">
      <c r="A24" s="282"/>
      <c r="B24" s="276" t="s">
        <v>68</v>
      </c>
      <c r="C24" s="290">
        <f>(TUNJUELO!P$1500)/(TUNJUELO!P$1500+TUNJUELO!P$1501)</f>
        <v>0.75172413793103443</v>
      </c>
      <c r="D24" s="290">
        <f>(TUNJUELO!Q$1500)/(TUNJUELO!Q$1500+TUNJUELO!Q$1501)</f>
        <v>0.73103448275862071</v>
      </c>
      <c r="E24" s="290">
        <f>(TUNJUELO!R$1500)/(TUNJUELO!R$1500+TUNJUELO!R$1501)</f>
        <v>0.77931034482758621</v>
      </c>
      <c r="F24" s="290">
        <f>(TUNJUELO!S$1500)/(TUNJUELO!S$1500+TUNJUELO!S$1501)</f>
        <v>0.60689655172413792</v>
      </c>
      <c r="G24" s="290">
        <f>(TUNJUELO!T$1500)/(TUNJUELO!T$1500+TUNJUELO!T$1501)</f>
        <v>0.7448275862068966</v>
      </c>
      <c r="H24" s="290">
        <f>(TUNJUELO!U$1500)/(TUNJUELO!U$1500+TUNJUELO!U$1501)</f>
        <v>0.91724137931034477</v>
      </c>
      <c r="I24" s="290">
        <f>(TUNJUELO!V$1500)/(TUNJUELO!V$1500+TUNJUELO!V$1501)</f>
        <v>0.56551724137931036</v>
      </c>
      <c r="J24" s="290">
        <f>(TUNJUELO!W$1500)/(TUNJUELO!W$1500+TUNJUELO!W$1501)</f>
        <v>0.21379310344827587</v>
      </c>
      <c r="K24" s="290">
        <f>(TUNJUELO!X$1500)/(TUNJUELO!X$1500+TUNJUELO!X$1501)</f>
        <v>1</v>
      </c>
      <c r="L24" s="290">
        <f>(TUNJUELO!Y$1500)/(TUNJUELO!Y$1500+TUNJUELO!Y$1501)</f>
        <v>0.44827586206896552</v>
      </c>
      <c r="M24" s="290">
        <f>(TUNJUELO!Z$1500)/(TUNJUELO!Z$1500+TUNJUELO!Z$1501)</f>
        <v>0.98620689655172411</v>
      </c>
      <c r="N24" s="290">
        <f>(TUNJUELO!AA$1500)/(TUNJUELO!AA$1500+TUNJUELO!AA$1501)</f>
        <v>0.12413793103448276</v>
      </c>
      <c r="O24" s="290">
        <f>(TUNJUELO!AB$1500)/(TUNJUELO!AB$1500+TUNJUELO!AB$1501)</f>
        <v>9.6551724137931033E-2</v>
      </c>
      <c r="P24" s="290">
        <f>(TUNJUELO!AC$1500)/(TUNJUELO!AC$1500+TUNJUELO!AC$1501)</f>
        <v>8.9655172413793102E-2</v>
      </c>
      <c r="Q24" s="290">
        <f>(TUNJUELO!AD$1500)/(TUNJUELO!AD$1500+TUNJUELO!AD$1501)</f>
        <v>0.35172413793103446</v>
      </c>
      <c r="R24" s="290">
        <f>(TUNJUELO!AE$1500)/(TUNJUELO!AE$1500+TUNJUELO!AE$1501)</f>
        <v>0.15862068965517243</v>
      </c>
      <c r="S24" s="290">
        <f>(TUNJUELO!AF$1500)/(TUNJUELO!AF$1500+TUNJUELO!AF$1501)</f>
        <v>0.10344827586206896</v>
      </c>
      <c r="T24" s="290">
        <f>(TUNJUELO!AG$1500)/(TUNJUELO!AG$1500+TUNJUELO!AG$1501)</f>
        <v>4.8275862068965517E-2</v>
      </c>
      <c r="U24" s="290">
        <f>(TUNJUELO!AH$1500)/(TUNJUELO!AH$1500+TUNJUELO!AH$1501)</f>
        <v>0.97931034482758617</v>
      </c>
      <c r="V24" s="290">
        <f>(TUNJUELO!AI$1500)/(TUNJUELO!AI$1500+TUNJUELO!AI$1501)</f>
        <v>0.20689655172413793</v>
      </c>
      <c r="Y24" s="276" t="s">
        <v>68</v>
      </c>
      <c r="Z24" s="290" t="str">
        <f t="shared" ref="Z24:AS24" si="12">IF(C24&gt;C23,"↑","↓")</f>
        <v>↑</v>
      </c>
      <c r="AA24" s="290" t="str">
        <f t="shared" si="12"/>
        <v>↓</v>
      </c>
      <c r="AB24" s="290" t="str">
        <f t="shared" si="12"/>
        <v>↑</v>
      </c>
      <c r="AC24" s="290" t="str">
        <f t="shared" si="12"/>
        <v>↓</v>
      </c>
      <c r="AD24" s="290" t="str">
        <f t="shared" si="12"/>
        <v>↓</v>
      </c>
      <c r="AE24" s="290" t="str">
        <f t="shared" si="12"/>
        <v>↑</v>
      </c>
      <c r="AF24" s="290" t="str">
        <f t="shared" si="12"/>
        <v>↓</v>
      </c>
      <c r="AG24" s="290" t="str">
        <f t="shared" si="12"/>
        <v>↓</v>
      </c>
      <c r="AH24" s="290" t="str">
        <f t="shared" si="12"/>
        <v>↑</v>
      </c>
      <c r="AI24" s="290" t="str">
        <f t="shared" si="12"/>
        <v>↑</v>
      </c>
      <c r="AJ24" s="290" t="str">
        <f t="shared" si="12"/>
        <v>↑</v>
      </c>
      <c r="AK24" s="290" t="str">
        <f t="shared" si="12"/>
        <v>↑</v>
      </c>
      <c r="AL24" s="290" t="str">
        <f t="shared" si="12"/>
        <v>↑</v>
      </c>
      <c r="AM24" s="290" t="str">
        <f t="shared" si="12"/>
        <v>↓</v>
      </c>
      <c r="AN24" s="290" t="str">
        <f t="shared" si="12"/>
        <v>↓</v>
      </c>
      <c r="AO24" s="290" t="str">
        <f t="shared" si="12"/>
        <v>↑</v>
      </c>
      <c r="AP24" s="290" t="str">
        <f t="shared" si="12"/>
        <v>↓</v>
      </c>
      <c r="AQ24" s="290" t="str">
        <f t="shared" si="12"/>
        <v>↓</v>
      </c>
      <c r="AR24" s="290" t="str">
        <f t="shared" si="12"/>
        <v>↑</v>
      </c>
      <c r="AS24" s="290" t="str">
        <f t="shared" si="12"/>
        <v>↑</v>
      </c>
      <c r="AT24" s="188">
        <f t="shared" ref="AT24:AT25" si="13">COUNTIF(Z24:AI24,"↓")</f>
        <v>5</v>
      </c>
      <c r="AU24" s="188">
        <f t="shared" ref="AU24:AU25" si="14">COUNTIF(AJ24:AS24,"↑")</f>
        <v>6</v>
      </c>
    </row>
    <row r="25" spans="1:56" ht="15.75" customHeight="1" x14ac:dyDescent="0.35">
      <c r="A25" s="282"/>
      <c r="B25" s="276" t="s">
        <v>69</v>
      </c>
      <c r="C25" s="290">
        <f>(TUNJUELO!P$1502)/(TUNJUELO!P$1502+TUNJUELO!P$1503)</f>
        <v>0.55208333333333337</v>
      </c>
      <c r="D25" s="290">
        <f>(TUNJUELO!Q$1502)/(TUNJUELO!Q$1502+TUNJUELO!Q$1503)</f>
        <v>0.77083333333333337</v>
      </c>
      <c r="E25" s="290">
        <f>(TUNJUELO!R$1502)/(TUNJUELO!R$1502+TUNJUELO!R$1503)</f>
        <v>0.73958333333333337</v>
      </c>
      <c r="F25" s="290">
        <f>(TUNJUELO!S$1502)/(TUNJUELO!S$1502+TUNJUELO!S$1503)</f>
        <v>0.625</v>
      </c>
      <c r="G25" s="290">
        <f>(TUNJUELO!T$1502)/(TUNJUELO!T$1502+TUNJUELO!T$1503)</f>
        <v>0.875</v>
      </c>
      <c r="H25" s="290">
        <f>(TUNJUELO!U$1502)/(TUNJUELO!U$1502+TUNJUELO!U$1503)</f>
        <v>0.8125</v>
      </c>
      <c r="I25" s="290">
        <f>(TUNJUELO!V$1502)/(TUNJUELO!V$1502+TUNJUELO!V$1503)</f>
        <v>0.65625</v>
      </c>
      <c r="J25" s="290">
        <f>(TUNJUELO!W$1502)/(TUNJUELO!W$1502+TUNJUELO!W$1503)</f>
        <v>0.4375</v>
      </c>
      <c r="K25" s="290">
        <f>(TUNJUELO!X$1502)/(TUNJUELO!X$1502+TUNJUELO!X$1503)</f>
        <v>1</v>
      </c>
      <c r="L25" s="290">
        <f>(TUNJUELO!Y$1502)/(TUNJUELO!Y$1502+TUNJUELO!Y$1503)</f>
        <v>0.65625</v>
      </c>
      <c r="M25" s="290">
        <f>(TUNJUELO!Z$1502)/(TUNJUELO!Z$1502+TUNJUELO!Z$1503)</f>
        <v>1</v>
      </c>
      <c r="N25" s="290">
        <f>(TUNJUELO!AA$1502)/(TUNJUELO!AA$1502+TUNJUELO!AA$1503)</f>
        <v>8.3333333333333329E-2</v>
      </c>
      <c r="O25" s="290">
        <f>(TUNJUELO!AB$1502)/(TUNJUELO!AB$1502+TUNJUELO!AB$1503)</f>
        <v>5.2083333333333336E-2</v>
      </c>
      <c r="P25" s="290">
        <f>(TUNJUELO!AC$1502)/(TUNJUELO!AC$1502+TUNJUELO!AC$1503)</f>
        <v>0.125</v>
      </c>
      <c r="Q25" s="290">
        <f>(TUNJUELO!AD$1502)/(TUNJUELO!AD$1502+TUNJUELO!AD$1503)</f>
        <v>0.34375</v>
      </c>
      <c r="R25" s="290">
        <f>(TUNJUELO!AE$1502)/(TUNJUELO!AE$1502+TUNJUELO!AE$1503)</f>
        <v>0.17708333333333334</v>
      </c>
      <c r="S25" s="290">
        <f>(TUNJUELO!AF$1502)/(TUNJUELO!AF$1502+TUNJUELO!AF$1503)</f>
        <v>0.19791666666666666</v>
      </c>
      <c r="T25" s="290">
        <f>(TUNJUELO!AG$1502)/(TUNJUELO!AG$1502+TUNJUELO!AG$1503)</f>
        <v>0.25</v>
      </c>
      <c r="U25" s="290">
        <f>(TUNJUELO!AH$1502)/(TUNJUELO!AH$1502+TUNJUELO!AH$1503)</f>
        <v>0.95833333333333337</v>
      </c>
      <c r="V25" s="290">
        <f>(TUNJUELO!AI$1502)/(TUNJUELO!AI$1502+TUNJUELO!AI$1503)</f>
        <v>0.27083333333333331</v>
      </c>
      <c r="Y25" s="276" t="s">
        <v>69</v>
      </c>
      <c r="Z25" s="290" t="str">
        <f t="shared" ref="Z25:AS25" si="15">IF(C25&gt;C24,"↑","↓")</f>
        <v>↓</v>
      </c>
      <c r="AA25" s="290" t="str">
        <f t="shared" si="15"/>
        <v>↑</v>
      </c>
      <c r="AB25" s="290" t="str">
        <f t="shared" si="15"/>
        <v>↓</v>
      </c>
      <c r="AC25" s="290" t="str">
        <f t="shared" si="15"/>
        <v>↑</v>
      </c>
      <c r="AD25" s="290" t="str">
        <f t="shared" si="15"/>
        <v>↑</v>
      </c>
      <c r="AE25" s="290" t="str">
        <f t="shared" si="15"/>
        <v>↓</v>
      </c>
      <c r="AF25" s="290" t="str">
        <f t="shared" si="15"/>
        <v>↑</v>
      </c>
      <c r="AG25" s="290" t="str">
        <f t="shared" si="15"/>
        <v>↑</v>
      </c>
      <c r="AH25" s="290" t="str">
        <f t="shared" si="15"/>
        <v>↓</v>
      </c>
      <c r="AI25" s="290" t="str">
        <f t="shared" si="15"/>
        <v>↑</v>
      </c>
      <c r="AJ25" s="290" t="str">
        <f t="shared" si="15"/>
        <v>↑</v>
      </c>
      <c r="AK25" s="290" t="str">
        <f t="shared" si="15"/>
        <v>↓</v>
      </c>
      <c r="AL25" s="290" t="str">
        <f t="shared" si="15"/>
        <v>↓</v>
      </c>
      <c r="AM25" s="290" t="str">
        <f t="shared" si="15"/>
        <v>↑</v>
      </c>
      <c r="AN25" s="290" t="str">
        <f t="shared" si="15"/>
        <v>↓</v>
      </c>
      <c r="AO25" s="290" t="str">
        <f t="shared" si="15"/>
        <v>↑</v>
      </c>
      <c r="AP25" s="290" t="str">
        <f t="shared" si="15"/>
        <v>↑</v>
      </c>
      <c r="AQ25" s="290" t="str">
        <f t="shared" si="15"/>
        <v>↑</v>
      </c>
      <c r="AR25" s="290" t="str">
        <f t="shared" si="15"/>
        <v>↓</v>
      </c>
      <c r="AS25" s="290" t="str">
        <f t="shared" si="15"/>
        <v>↑</v>
      </c>
      <c r="AT25" s="188">
        <f t="shared" si="13"/>
        <v>4</v>
      </c>
      <c r="AU25" s="188">
        <f t="shared" si="14"/>
        <v>6</v>
      </c>
    </row>
    <row r="26" spans="1:56" ht="15.75" customHeight="1" x14ac:dyDescent="0.4">
      <c r="A26" s="282"/>
      <c r="B26" s="293"/>
      <c r="C26" s="294"/>
      <c r="D26" s="294"/>
      <c r="E26" s="294"/>
      <c r="F26" s="294"/>
      <c r="G26" s="294"/>
      <c r="H26" s="294"/>
      <c r="I26" s="294"/>
      <c r="J26" s="294"/>
      <c r="K26" s="294"/>
      <c r="L26" s="296"/>
      <c r="M26" s="297"/>
      <c r="N26" s="294"/>
      <c r="O26" s="294"/>
      <c r="P26" s="294"/>
      <c r="Q26" s="294"/>
      <c r="R26" s="294"/>
      <c r="S26" s="294"/>
      <c r="T26" s="294"/>
      <c r="U26" s="294"/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294"/>
      <c r="AV26" s="294"/>
      <c r="AW26" s="294"/>
      <c r="AX26" s="294"/>
      <c r="AY26" s="294"/>
      <c r="AZ26" s="294"/>
      <c r="BA26" s="294"/>
      <c r="BB26" s="294"/>
      <c r="BC26" s="294"/>
      <c r="BD26" s="294"/>
    </row>
    <row r="27" spans="1:56" ht="15.75" customHeight="1" x14ac:dyDescent="0.4">
      <c r="A27" s="298"/>
      <c r="B27" s="299"/>
      <c r="C27" s="300"/>
      <c r="D27" s="300"/>
      <c r="E27" s="300"/>
      <c r="F27" s="300"/>
      <c r="G27" s="300"/>
      <c r="H27" s="300"/>
      <c r="I27" s="300"/>
      <c r="J27" s="300"/>
      <c r="K27" s="300"/>
      <c r="L27" s="301"/>
      <c r="M27" s="302"/>
      <c r="N27" s="300"/>
      <c r="O27" s="300"/>
      <c r="P27" s="300"/>
      <c r="Q27" s="300"/>
      <c r="R27" s="300"/>
      <c r="S27" s="300"/>
      <c r="T27" s="300"/>
      <c r="U27" s="300"/>
      <c r="V27" s="300"/>
      <c r="W27" s="300"/>
      <c r="X27" s="300"/>
      <c r="Y27" s="300"/>
      <c r="Z27" s="300"/>
      <c r="AA27" s="300"/>
      <c r="AB27" s="300"/>
      <c r="AC27" s="300"/>
      <c r="AD27" s="300"/>
      <c r="AE27" s="300"/>
      <c r="AF27" s="300"/>
      <c r="AG27" s="300"/>
      <c r="AH27" s="300"/>
      <c r="AI27" s="300"/>
      <c r="AJ27" s="300"/>
      <c r="AK27" s="300"/>
      <c r="AL27" s="300"/>
      <c r="AM27" s="300"/>
      <c r="AN27" s="300"/>
      <c r="AO27" s="300"/>
      <c r="AP27" s="300"/>
      <c r="AQ27" s="300"/>
      <c r="AR27" s="300"/>
      <c r="AS27" s="300"/>
      <c r="AT27" s="300"/>
      <c r="AU27" s="300"/>
      <c r="AV27" s="300"/>
      <c r="AW27" s="300"/>
      <c r="AX27" s="300"/>
      <c r="AY27" s="300"/>
      <c r="AZ27" s="300"/>
      <c r="BA27" s="300"/>
      <c r="BB27" s="300"/>
      <c r="BC27" s="300"/>
      <c r="BD27" s="300"/>
    </row>
    <row r="28" spans="1:56" ht="43.5" customHeight="1" x14ac:dyDescent="0.35">
      <c r="A28" s="281"/>
      <c r="B28" s="281"/>
      <c r="C28" s="374" t="s">
        <v>129</v>
      </c>
      <c r="D28" s="356"/>
      <c r="E28" s="356"/>
      <c r="F28" s="356"/>
      <c r="G28" s="356"/>
      <c r="H28" s="356"/>
      <c r="I28" s="356"/>
      <c r="J28" s="356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80"/>
      <c r="AI28" s="280"/>
      <c r="AJ28" s="280"/>
      <c r="AK28" s="280"/>
      <c r="AL28" s="280"/>
      <c r="AM28" s="280"/>
      <c r="AN28" s="280"/>
      <c r="AO28" s="280"/>
      <c r="AP28" s="280"/>
      <c r="AQ28" s="280"/>
      <c r="AR28" s="280"/>
      <c r="AS28" s="280"/>
      <c r="AT28" s="280"/>
      <c r="AU28" s="280"/>
      <c r="AV28" s="280"/>
      <c r="AW28" s="280"/>
      <c r="AX28" s="280"/>
      <c r="AY28" s="280"/>
      <c r="AZ28" s="280"/>
      <c r="BA28" s="280"/>
      <c r="BB28" s="280"/>
      <c r="BC28" s="280"/>
      <c r="BD28" s="280"/>
    </row>
    <row r="29" spans="1:56" ht="15" customHeight="1" x14ac:dyDescent="0.35">
      <c r="A29" s="282"/>
      <c r="B29" s="283"/>
      <c r="C29" s="375" t="s">
        <v>44</v>
      </c>
      <c r="D29" s="346"/>
      <c r="E29" s="346"/>
      <c r="F29" s="346"/>
      <c r="G29" s="346"/>
      <c r="H29" s="346"/>
      <c r="I29" s="346"/>
      <c r="J29" s="346"/>
      <c r="K29" s="346"/>
      <c r="L29" s="347"/>
      <c r="M29" s="376" t="s">
        <v>45</v>
      </c>
      <c r="N29" s="346"/>
      <c r="O29" s="346"/>
      <c r="P29" s="346"/>
      <c r="Q29" s="346"/>
      <c r="R29" s="346"/>
      <c r="S29" s="346"/>
      <c r="T29" s="346"/>
      <c r="U29" s="346"/>
      <c r="V29" s="347"/>
      <c r="Y29" s="283"/>
      <c r="Z29" s="375" t="s">
        <v>44</v>
      </c>
      <c r="AA29" s="346"/>
      <c r="AB29" s="346"/>
      <c r="AC29" s="346"/>
      <c r="AD29" s="346"/>
      <c r="AE29" s="346"/>
      <c r="AF29" s="346"/>
      <c r="AG29" s="346"/>
      <c r="AH29" s="346"/>
      <c r="AI29" s="347"/>
      <c r="AJ29" s="376" t="s">
        <v>45</v>
      </c>
      <c r="AK29" s="346"/>
      <c r="AL29" s="346"/>
      <c r="AM29" s="346"/>
      <c r="AN29" s="346"/>
      <c r="AO29" s="346"/>
      <c r="AP29" s="346"/>
      <c r="AQ29" s="346"/>
      <c r="AR29" s="346"/>
      <c r="AS29" s="347"/>
    </row>
    <row r="30" spans="1:56" ht="15" customHeight="1" x14ac:dyDescent="0.35">
      <c r="A30" s="282"/>
      <c r="B30" s="377" t="s">
        <v>138</v>
      </c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7"/>
      <c r="Y30" s="377" t="s">
        <v>138</v>
      </c>
      <c r="Z30" s="346"/>
      <c r="AA30" s="346"/>
      <c r="AB30" s="346"/>
      <c r="AC30" s="346"/>
      <c r="AD30" s="346"/>
      <c r="AE30" s="346"/>
      <c r="AF30" s="346"/>
      <c r="AG30" s="346"/>
      <c r="AH30" s="346"/>
      <c r="AI30" s="346"/>
      <c r="AJ30" s="346"/>
      <c r="AK30" s="346"/>
      <c r="AL30" s="346"/>
      <c r="AM30" s="346"/>
      <c r="AN30" s="346"/>
      <c r="AO30" s="346"/>
      <c r="AP30" s="346"/>
      <c r="AQ30" s="346"/>
      <c r="AR30" s="346"/>
      <c r="AS30" s="347"/>
    </row>
    <row r="31" spans="1:56" ht="15" customHeight="1" x14ac:dyDescent="0.35">
      <c r="A31" s="282"/>
      <c r="B31" s="284" t="s">
        <v>133</v>
      </c>
      <c r="C31" s="285" t="s">
        <v>8</v>
      </c>
      <c r="D31" s="286" t="s">
        <v>25</v>
      </c>
      <c r="E31" s="287" t="s">
        <v>11</v>
      </c>
      <c r="F31" s="286" t="s">
        <v>51</v>
      </c>
      <c r="G31" s="287" t="s">
        <v>50</v>
      </c>
      <c r="H31" s="286" t="s">
        <v>14</v>
      </c>
      <c r="I31" s="286" t="s">
        <v>49</v>
      </c>
      <c r="J31" s="288" t="s">
        <v>128</v>
      </c>
      <c r="K31" s="289" t="s">
        <v>18</v>
      </c>
      <c r="L31" s="289" t="s">
        <v>21</v>
      </c>
      <c r="M31" s="285" t="s">
        <v>8</v>
      </c>
      <c r="N31" s="286" t="s">
        <v>25</v>
      </c>
      <c r="O31" s="287" t="s">
        <v>11</v>
      </c>
      <c r="P31" s="286" t="s">
        <v>51</v>
      </c>
      <c r="Q31" s="287" t="s">
        <v>50</v>
      </c>
      <c r="R31" s="286" t="s">
        <v>14</v>
      </c>
      <c r="S31" s="286" t="s">
        <v>49</v>
      </c>
      <c r="T31" s="288" t="s">
        <v>128</v>
      </c>
      <c r="U31" s="289" t="s">
        <v>18</v>
      </c>
      <c r="V31" s="289" t="s">
        <v>21</v>
      </c>
      <c r="Y31" s="284" t="s">
        <v>133</v>
      </c>
      <c r="Z31" s="285" t="s">
        <v>8</v>
      </c>
      <c r="AA31" s="286" t="s">
        <v>25</v>
      </c>
      <c r="AB31" s="287" t="s">
        <v>11</v>
      </c>
      <c r="AC31" s="286" t="s">
        <v>51</v>
      </c>
      <c r="AD31" s="287" t="s">
        <v>50</v>
      </c>
      <c r="AE31" s="286" t="s">
        <v>14</v>
      </c>
      <c r="AF31" s="286" t="s">
        <v>49</v>
      </c>
      <c r="AG31" s="288" t="s">
        <v>128</v>
      </c>
      <c r="AH31" s="289" t="s">
        <v>18</v>
      </c>
      <c r="AI31" s="289" t="s">
        <v>21</v>
      </c>
      <c r="AJ31" s="285" t="s">
        <v>8</v>
      </c>
      <c r="AK31" s="286" t="s">
        <v>25</v>
      </c>
      <c r="AL31" s="287" t="s">
        <v>11</v>
      </c>
      <c r="AM31" s="286" t="s">
        <v>51</v>
      </c>
      <c r="AN31" s="287" t="s">
        <v>50</v>
      </c>
      <c r="AO31" s="286" t="s">
        <v>14</v>
      </c>
      <c r="AP31" s="286" t="s">
        <v>49</v>
      </c>
      <c r="AQ31" s="288" t="s">
        <v>128</v>
      </c>
      <c r="AR31" s="289" t="s">
        <v>18</v>
      </c>
      <c r="AS31" s="289" t="s">
        <v>21</v>
      </c>
    </row>
    <row r="32" spans="1:56" ht="15" customHeight="1" x14ac:dyDescent="0.35">
      <c r="A32" s="282"/>
      <c r="B32" s="276" t="s">
        <v>67</v>
      </c>
      <c r="C32" s="290">
        <f>(TORCA!P$446)/(TORCA!P$446+TORCA!P$447)</f>
        <v>1</v>
      </c>
      <c r="D32" s="290">
        <f>(TORCA!Q$446)/(TORCA!Q$446+TORCA!Q$447)</f>
        <v>1</v>
      </c>
      <c r="E32" s="290">
        <f>(TORCA!R$446)/(TORCA!R$446+TORCA!R$447)</f>
        <v>1</v>
      </c>
      <c r="F32" s="290">
        <f>(TORCA!S$446)/(TORCA!S$446+TORCA!S$447)</f>
        <v>1</v>
      </c>
      <c r="G32" s="290">
        <f>(TORCA!T$446)/(TORCA!T$446+TORCA!T$447)</f>
        <v>0.88888888888888884</v>
      </c>
      <c r="H32" s="290">
        <f>(TORCA!U$446)/(TORCA!U$446+TORCA!U$447)</f>
        <v>0.97222222222222221</v>
      </c>
      <c r="I32" s="290">
        <f>(TORCA!V$446)/(TORCA!V$446+TORCA!V$447)</f>
        <v>0.94444444444444442</v>
      </c>
      <c r="J32" s="290">
        <f>(TORCA!W$446)/(TORCA!W$446+TORCA!W$447)</f>
        <v>1</v>
      </c>
      <c r="K32" s="290">
        <f>(TORCA!X$446)/(TORCA!X$446+TORCA!X$447)</f>
        <v>1</v>
      </c>
      <c r="L32" s="290">
        <f>(TORCA!Y$446)/(TORCA!Y$446+TORCA!Y$447)</f>
        <v>1</v>
      </c>
      <c r="M32" s="290">
        <f>(TORCA!Z$446)/(TORCA!Z$446+TORCA!Z$447)</f>
        <v>0</v>
      </c>
      <c r="N32" s="290">
        <f>(TORCA!AA$446)/(TORCA!AA$446+TORCA!AA$447)</f>
        <v>1</v>
      </c>
      <c r="O32" s="290">
        <f>(TORCA!AB$446)/(TORCA!AB$446+TORCA!AB$447)</f>
        <v>0.86111111111111116</v>
      </c>
      <c r="P32" s="290">
        <f>(TORCA!AC$446)/(TORCA!AC$446+TORCA!AC$447)</f>
        <v>0.86111111111111116</v>
      </c>
      <c r="Q32" s="290">
        <f>(TORCA!AD$446)/(TORCA!AD$446+TORCA!AD$447)</f>
        <v>0.88888888888888884</v>
      </c>
      <c r="R32" s="290">
        <f>(TORCA!AE$446)/(TORCA!AE$446+TORCA!AE$447)</f>
        <v>0.94444444444444442</v>
      </c>
      <c r="S32" s="290">
        <f>(TORCA!AF$446)/(TORCA!AF$446+TORCA!AF$447)</f>
        <v>0.91666666666666663</v>
      </c>
      <c r="T32" s="290">
        <f>(TORCA!AG$446)/(TORCA!AG$446+TORCA!AG$447)</f>
        <v>1</v>
      </c>
      <c r="U32" s="290">
        <f>(TORCA!AH$446)/(TORCA!AH$446+TORCA!AH$447)</f>
        <v>0.88888888888888884</v>
      </c>
      <c r="V32" s="290">
        <f>(TORCA!AI$446)/(TORCA!AI$446+TORCA!AI$447)</f>
        <v>1</v>
      </c>
      <c r="Y32" s="276" t="s">
        <v>67</v>
      </c>
      <c r="Z32" s="291" t="s">
        <v>61</v>
      </c>
      <c r="AA32" s="291" t="s">
        <v>61</v>
      </c>
      <c r="AB32" s="291" t="s">
        <v>61</v>
      </c>
      <c r="AC32" s="291" t="s">
        <v>61</v>
      </c>
      <c r="AD32" s="291" t="s">
        <v>61</v>
      </c>
      <c r="AE32" s="291" t="s">
        <v>61</v>
      </c>
      <c r="AF32" s="291" t="s">
        <v>61</v>
      </c>
      <c r="AG32" s="291" t="s">
        <v>61</v>
      </c>
      <c r="AH32" s="291" t="s">
        <v>61</v>
      </c>
      <c r="AI32" s="291" t="s">
        <v>61</v>
      </c>
      <c r="AJ32" s="291" t="s">
        <v>61</v>
      </c>
      <c r="AK32" s="291" t="s">
        <v>61</v>
      </c>
      <c r="AL32" s="291" t="s">
        <v>61</v>
      </c>
      <c r="AM32" s="291" t="s">
        <v>61</v>
      </c>
      <c r="AN32" s="291" t="s">
        <v>61</v>
      </c>
      <c r="AO32" s="291" t="s">
        <v>61</v>
      </c>
      <c r="AP32" s="291" t="s">
        <v>61</v>
      </c>
      <c r="AQ32" s="291" t="s">
        <v>61</v>
      </c>
      <c r="AR32" s="291" t="s">
        <v>61</v>
      </c>
      <c r="AS32" s="291" t="s">
        <v>61</v>
      </c>
    </row>
    <row r="33" spans="1:56" ht="15" customHeight="1" x14ac:dyDescent="0.35">
      <c r="A33" s="282"/>
      <c r="B33" s="276" t="s">
        <v>68</v>
      </c>
      <c r="C33" s="290">
        <f>(TORCA!P$448)/(TORCA!P$448+TORCA!P$449)</f>
        <v>1</v>
      </c>
      <c r="D33" s="290">
        <f>(TORCA!Q$448)/(TORCA!Q$448+TORCA!Q$449)</f>
        <v>0.94594594594594594</v>
      </c>
      <c r="E33" s="290">
        <f>(TORCA!R$448)/(TORCA!R$448+TORCA!R$449)</f>
        <v>0.97297297297297303</v>
      </c>
      <c r="F33" s="290">
        <f>(TORCA!S$448)/(TORCA!S$448+TORCA!S$449)</f>
        <v>1</v>
      </c>
      <c r="G33" s="290">
        <f>(TORCA!T$448)/(TORCA!T$448+TORCA!T$449)</f>
        <v>0.91891891891891897</v>
      </c>
      <c r="H33" s="290">
        <f>(TORCA!U$448)/(TORCA!U$448+TORCA!U$449)</f>
        <v>1</v>
      </c>
      <c r="I33" s="290">
        <f>(TORCA!V$448)/(TORCA!V$448+TORCA!V$449)</f>
        <v>1</v>
      </c>
      <c r="J33" s="290">
        <f>(TORCA!W$448)/(TORCA!W$448+TORCA!W$449)</f>
        <v>1</v>
      </c>
      <c r="K33" s="290">
        <f>(TORCA!X$448)/(TORCA!X$448+TORCA!X$449)</f>
        <v>1</v>
      </c>
      <c r="L33" s="290">
        <f>(TORCA!Y$448)/(TORCA!Y$448+TORCA!Y$449)</f>
        <v>1</v>
      </c>
      <c r="M33" s="290">
        <f>(TORCA!Z$448)/(TORCA!Z$448+TORCA!Z$449)</f>
        <v>0.10810810810810811</v>
      </c>
      <c r="N33" s="290">
        <f>(TORCA!AA$448)/(TORCA!AA$448+TORCA!AA$449)</f>
        <v>0.89189189189189189</v>
      </c>
      <c r="O33" s="290">
        <f>(TORCA!AB$448)/(TORCA!AB$448+TORCA!AB$449)</f>
        <v>0.89189189189189189</v>
      </c>
      <c r="P33" s="290">
        <f>(TORCA!AC$448)/(TORCA!AC$448+TORCA!AC$449)</f>
        <v>0.56756756756756754</v>
      </c>
      <c r="Q33" s="290">
        <f>(TORCA!AD$448)/(TORCA!AD$448+TORCA!AD$449)</f>
        <v>0.91891891891891897</v>
      </c>
      <c r="R33" s="290">
        <f>(TORCA!AE$448)/(TORCA!AE$448+TORCA!AE$449)</f>
        <v>0.97297297297297303</v>
      </c>
      <c r="S33" s="290">
        <f>(TORCA!AF$448)/(TORCA!AF$448+TORCA!AF$449)</f>
        <v>0.94594594594594594</v>
      </c>
      <c r="T33" s="290">
        <f>(TORCA!AG$448)/(TORCA!AG$448+TORCA!AG$449)</f>
        <v>1</v>
      </c>
      <c r="U33" s="290">
        <f>(TORCA!AH$448)/(TORCA!AH$448+TORCA!AH$449)</f>
        <v>0.94594594594594594</v>
      </c>
      <c r="V33" s="290">
        <f>(TORCA!AI$448)/(TORCA!AI$448+TORCA!AI$449)</f>
        <v>1</v>
      </c>
      <c r="Y33" s="276" t="s">
        <v>68</v>
      </c>
      <c r="Z33" s="290" t="str">
        <f t="shared" ref="Z33:AS33" si="16">IF(C33&gt;C32,"↑","↓")</f>
        <v>↓</v>
      </c>
      <c r="AA33" s="290" t="str">
        <f t="shared" si="16"/>
        <v>↓</v>
      </c>
      <c r="AB33" s="290" t="str">
        <f t="shared" si="16"/>
        <v>↓</v>
      </c>
      <c r="AC33" s="290" t="str">
        <f t="shared" si="16"/>
        <v>↓</v>
      </c>
      <c r="AD33" s="290" t="str">
        <f t="shared" si="16"/>
        <v>↑</v>
      </c>
      <c r="AE33" s="290" t="str">
        <f t="shared" si="16"/>
        <v>↑</v>
      </c>
      <c r="AF33" s="290" t="str">
        <f t="shared" si="16"/>
        <v>↑</v>
      </c>
      <c r="AG33" s="290" t="str">
        <f t="shared" si="16"/>
        <v>↓</v>
      </c>
      <c r="AH33" s="290" t="str">
        <f t="shared" si="16"/>
        <v>↓</v>
      </c>
      <c r="AI33" s="290" t="str">
        <f t="shared" si="16"/>
        <v>↓</v>
      </c>
      <c r="AJ33" s="290" t="str">
        <f t="shared" si="16"/>
        <v>↑</v>
      </c>
      <c r="AK33" s="290" t="str">
        <f t="shared" si="16"/>
        <v>↓</v>
      </c>
      <c r="AL33" s="290" t="str">
        <f t="shared" si="16"/>
        <v>↑</v>
      </c>
      <c r="AM33" s="290" t="str">
        <f t="shared" si="16"/>
        <v>↓</v>
      </c>
      <c r="AN33" s="290" t="str">
        <f t="shared" si="16"/>
        <v>↑</v>
      </c>
      <c r="AO33" s="290" t="str">
        <f t="shared" si="16"/>
        <v>↑</v>
      </c>
      <c r="AP33" s="290" t="str">
        <f t="shared" si="16"/>
        <v>↑</v>
      </c>
      <c r="AQ33" s="290" t="str">
        <f t="shared" si="16"/>
        <v>↓</v>
      </c>
      <c r="AR33" s="290" t="str">
        <f t="shared" si="16"/>
        <v>↑</v>
      </c>
      <c r="AS33" s="290" t="str">
        <f t="shared" si="16"/>
        <v>↓</v>
      </c>
      <c r="AT33" s="188">
        <f t="shared" ref="AT33:AT34" si="17">COUNTIF(Z33:AI33,"↓")</f>
        <v>7</v>
      </c>
      <c r="AU33" s="188">
        <f t="shared" ref="AU33:AU34" si="18">COUNTIF(AJ33:AS33,"↓")</f>
        <v>4</v>
      </c>
    </row>
    <row r="34" spans="1:56" ht="15" customHeight="1" x14ac:dyDescent="0.35">
      <c r="A34" s="282"/>
      <c r="B34" s="276" t="s">
        <v>69</v>
      </c>
      <c r="C34" s="290">
        <f>(TORCA!P$450)/(TORCA!P$450+TORCA!P$451)</f>
        <v>1</v>
      </c>
      <c r="D34" s="290">
        <f>(TORCA!Q$450)/(TORCA!Q$450+TORCA!Q$451)</f>
        <v>1</v>
      </c>
      <c r="E34" s="290">
        <f>(TORCA!R$450)/(TORCA!R$450+TORCA!R$451)</f>
        <v>1</v>
      </c>
      <c r="F34" s="290">
        <f>(TORCA!S$450)/(TORCA!S$450+TORCA!S$451)</f>
        <v>0.75</v>
      </c>
      <c r="G34" s="290">
        <f>(TORCA!T$450)/(TORCA!T$450+TORCA!T$451)</f>
        <v>0.875</v>
      </c>
      <c r="H34" s="290">
        <f>(TORCA!U$450)/(TORCA!U$450+TORCA!U$451)</f>
        <v>0.95833333333333337</v>
      </c>
      <c r="I34" s="290">
        <f>(TORCA!V$450)/(TORCA!V$450+TORCA!V$451)</f>
        <v>0.95833333333333337</v>
      </c>
      <c r="J34" s="290">
        <f>(TORCA!W$450)/(TORCA!W$450+TORCA!W$451)</f>
        <v>0.95833333333333337</v>
      </c>
      <c r="K34" s="290">
        <f>(TORCA!X$450)/(TORCA!X$450+TORCA!X$451)</f>
        <v>1</v>
      </c>
      <c r="L34" s="290">
        <f>(TORCA!Y$450)/(TORCA!Y$450+TORCA!Y$451)</f>
        <v>1</v>
      </c>
      <c r="M34" s="290">
        <f>(TORCA!Z$450)/(TORCA!Z$450+TORCA!Z$451)</f>
        <v>0.125</v>
      </c>
      <c r="N34" s="290">
        <f>(TORCA!AA$450)/(TORCA!AA$450+TORCA!AA$451)</f>
        <v>1</v>
      </c>
      <c r="O34" s="290">
        <f>(TORCA!AB$450)/(TORCA!AB$450+TORCA!AB$451)</f>
        <v>0.875</v>
      </c>
      <c r="P34" s="290">
        <f>(TORCA!AC$450)/(TORCA!AC$450+TORCA!AC$451)</f>
        <v>0.375</v>
      </c>
      <c r="Q34" s="290">
        <f>(TORCA!AD$450)/(TORCA!AD$450+TORCA!AD$451)</f>
        <v>0.875</v>
      </c>
      <c r="R34" s="290">
        <f>(TORCA!AE$450)/(TORCA!AE$450+TORCA!AE$451)</f>
        <v>0.91666666666666663</v>
      </c>
      <c r="S34" s="290">
        <f>(TORCA!AF$450)/(TORCA!AF$450+TORCA!AF$451)</f>
        <v>0.95833333333333337</v>
      </c>
      <c r="T34" s="290">
        <f>(TORCA!AG$450)/(TORCA!AG$450+TORCA!AG$451)</f>
        <v>0.95833333333333337</v>
      </c>
      <c r="U34" s="290">
        <f>(TORCA!AH$450)/(TORCA!AH$450+TORCA!AH$451)</f>
        <v>0.95833333333333337</v>
      </c>
      <c r="V34" s="290">
        <f>(TORCA!AI$450)/(TORCA!AI$450+TORCA!AI$451)</f>
        <v>1</v>
      </c>
      <c r="Y34" s="276" t="s">
        <v>69</v>
      </c>
      <c r="Z34" s="290" t="str">
        <f t="shared" ref="Z34:AS34" si="19">IF(C34&gt;C33,"↑","↓")</f>
        <v>↓</v>
      </c>
      <c r="AA34" s="290" t="str">
        <f t="shared" si="19"/>
        <v>↑</v>
      </c>
      <c r="AB34" s="290" t="str">
        <f t="shared" si="19"/>
        <v>↑</v>
      </c>
      <c r="AC34" s="290" t="str">
        <f t="shared" si="19"/>
        <v>↓</v>
      </c>
      <c r="AD34" s="290" t="str">
        <f t="shared" si="19"/>
        <v>↓</v>
      </c>
      <c r="AE34" s="290" t="str">
        <f t="shared" si="19"/>
        <v>↓</v>
      </c>
      <c r="AF34" s="290" t="str">
        <f t="shared" si="19"/>
        <v>↓</v>
      </c>
      <c r="AG34" s="290" t="str">
        <f t="shared" si="19"/>
        <v>↓</v>
      </c>
      <c r="AH34" s="290" t="str">
        <f t="shared" si="19"/>
        <v>↓</v>
      </c>
      <c r="AI34" s="290" t="str">
        <f t="shared" si="19"/>
        <v>↓</v>
      </c>
      <c r="AJ34" s="290" t="str">
        <f t="shared" si="19"/>
        <v>↑</v>
      </c>
      <c r="AK34" s="290" t="str">
        <f t="shared" si="19"/>
        <v>↑</v>
      </c>
      <c r="AL34" s="290" t="str">
        <f t="shared" si="19"/>
        <v>↓</v>
      </c>
      <c r="AM34" s="290" t="str">
        <f t="shared" si="19"/>
        <v>↓</v>
      </c>
      <c r="AN34" s="290" t="str">
        <f t="shared" si="19"/>
        <v>↓</v>
      </c>
      <c r="AO34" s="290" t="str">
        <f t="shared" si="19"/>
        <v>↓</v>
      </c>
      <c r="AP34" s="290" t="str">
        <f t="shared" si="19"/>
        <v>↑</v>
      </c>
      <c r="AQ34" s="290" t="str">
        <f t="shared" si="19"/>
        <v>↓</v>
      </c>
      <c r="AR34" s="290" t="str">
        <f t="shared" si="19"/>
        <v>↑</v>
      </c>
      <c r="AS34" s="290" t="str">
        <f t="shared" si="19"/>
        <v>↓</v>
      </c>
      <c r="AT34" s="188">
        <f t="shared" si="17"/>
        <v>8</v>
      </c>
      <c r="AU34" s="188">
        <f t="shared" si="18"/>
        <v>6</v>
      </c>
    </row>
    <row r="35" spans="1:56" ht="15.75" customHeight="1" x14ac:dyDescent="0.35">
      <c r="A35" s="282"/>
      <c r="B35" s="282"/>
      <c r="L35" s="303"/>
      <c r="M35" s="304"/>
      <c r="Y35" s="282"/>
      <c r="AI35" s="303"/>
      <c r="AJ35" s="304"/>
      <c r="AW35" s="305"/>
    </row>
    <row r="36" spans="1:56" ht="15" customHeight="1" x14ac:dyDescent="0.35">
      <c r="A36" s="282"/>
      <c r="B36" s="377" t="s">
        <v>139</v>
      </c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7"/>
      <c r="Y36" s="377" t="s">
        <v>139</v>
      </c>
      <c r="Z36" s="346"/>
      <c r="AA36" s="346"/>
      <c r="AB36" s="346"/>
      <c r="AC36" s="346"/>
      <c r="AD36" s="346"/>
      <c r="AE36" s="346"/>
      <c r="AF36" s="346"/>
      <c r="AG36" s="346"/>
      <c r="AH36" s="346"/>
      <c r="AI36" s="346"/>
      <c r="AJ36" s="346"/>
      <c r="AK36" s="346"/>
      <c r="AL36" s="346"/>
      <c r="AM36" s="346"/>
      <c r="AN36" s="346"/>
      <c r="AO36" s="346"/>
      <c r="AP36" s="346"/>
      <c r="AQ36" s="346"/>
      <c r="AR36" s="346"/>
      <c r="AS36" s="347"/>
    </row>
    <row r="37" spans="1:56" ht="15" customHeight="1" x14ac:dyDescent="0.35">
      <c r="A37" s="282"/>
      <c r="B37" s="284" t="s">
        <v>133</v>
      </c>
      <c r="C37" s="285" t="s">
        <v>8</v>
      </c>
      <c r="D37" s="286" t="s">
        <v>25</v>
      </c>
      <c r="E37" s="287" t="s">
        <v>11</v>
      </c>
      <c r="F37" s="286" t="s">
        <v>51</v>
      </c>
      <c r="G37" s="287" t="s">
        <v>50</v>
      </c>
      <c r="H37" s="286" t="s">
        <v>14</v>
      </c>
      <c r="I37" s="286" t="s">
        <v>49</v>
      </c>
      <c r="J37" s="288" t="s">
        <v>128</v>
      </c>
      <c r="K37" s="289" t="s">
        <v>18</v>
      </c>
      <c r="L37" s="289" t="s">
        <v>21</v>
      </c>
      <c r="M37" s="285" t="s">
        <v>8</v>
      </c>
      <c r="N37" s="286" t="s">
        <v>25</v>
      </c>
      <c r="O37" s="287" t="s">
        <v>11</v>
      </c>
      <c r="P37" s="286" t="s">
        <v>51</v>
      </c>
      <c r="Q37" s="287" t="s">
        <v>50</v>
      </c>
      <c r="R37" s="286" t="s">
        <v>14</v>
      </c>
      <c r="S37" s="286" t="s">
        <v>49</v>
      </c>
      <c r="T37" s="288" t="s">
        <v>128</v>
      </c>
      <c r="U37" s="289" t="s">
        <v>18</v>
      </c>
      <c r="V37" s="289" t="s">
        <v>21</v>
      </c>
      <c r="Y37" s="284" t="s">
        <v>133</v>
      </c>
      <c r="Z37" s="285" t="s">
        <v>8</v>
      </c>
      <c r="AA37" s="286" t="s">
        <v>25</v>
      </c>
      <c r="AB37" s="287" t="s">
        <v>11</v>
      </c>
      <c r="AC37" s="286" t="s">
        <v>51</v>
      </c>
      <c r="AD37" s="287" t="s">
        <v>50</v>
      </c>
      <c r="AE37" s="286" t="s">
        <v>14</v>
      </c>
      <c r="AF37" s="286" t="s">
        <v>49</v>
      </c>
      <c r="AG37" s="288" t="s">
        <v>128</v>
      </c>
      <c r="AH37" s="289" t="s">
        <v>18</v>
      </c>
      <c r="AI37" s="289" t="s">
        <v>21</v>
      </c>
      <c r="AJ37" s="285" t="s">
        <v>8</v>
      </c>
      <c r="AK37" s="286" t="s">
        <v>25</v>
      </c>
      <c r="AL37" s="287" t="s">
        <v>11</v>
      </c>
      <c r="AM37" s="286" t="s">
        <v>51</v>
      </c>
      <c r="AN37" s="287" t="s">
        <v>50</v>
      </c>
      <c r="AO37" s="286" t="s">
        <v>14</v>
      </c>
      <c r="AP37" s="286" t="s">
        <v>49</v>
      </c>
      <c r="AQ37" s="288" t="s">
        <v>128</v>
      </c>
      <c r="AR37" s="289" t="s">
        <v>18</v>
      </c>
      <c r="AS37" s="289" t="s">
        <v>21</v>
      </c>
    </row>
    <row r="38" spans="1:56" ht="15" customHeight="1" x14ac:dyDescent="0.35">
      <c r="A38" s="282"/>
      <c r="B38" s="276" t="s">
        <v>67</v>
      </c>
      <c r="C38" s="290">
        <f>(TORCA!P$452)/(TORCA!P$452+TORCA!P$453)</f>
        <v>0.67592592592592593</v>
      </c>
      <c r="D38" s="290">
        <f>(TORCA!Q$452)/(TORCA!Q$452+TORCA!Q$453)</f>
        <v>0.93518518518518523</v>
      </c>
      <c r="E38" s="290">
        <f>(TORCA!R$452)/(TORCA!R$452+TORCA!R$453)</f>
        <v>0.89814814814814814</v>
      </c>
      <c r="F38" s="290">
        <f>(TORCA!S$452)/(TORCA!S$452+TORCA!S$453)</f>
        <v>0.94444444444444442</v>
      </c>
      <c r="G38" s="290">
        <f>(TORCA!T$452)/(TORCA!T$452+TORCA!T$453)</f>
        <v>0.95370370370370372</v>
      </c>
      <c r="H38" s="290">
        <f>(TORCA!U$452)/(TORCA!U$452+TORCA!U$453)</f>
        <v>0.89814814814814814</v>
      </c>
      <c r="I38" s="290">
        <f>(TORCA!V$452)/(TORCA!V$452+TORCA!V$453)</f>
        <v>0.91666666666666663</v>
      </c>
      <c r="J38" s="290">
        <f>(TORCA!W$452)/(TORCA!W$452+TORCA!W$453)</f>
        <v>0.49074074074074076</v>
      </c>
      <c r="K38" s="290">
        <f>(TORCA!X$452)/(TORCA!X$452+TORCA!X$453)</f>
        <v>0.9907407407407407</v>
      </c>
      <c r="L38" s="290">
        <f>(TORCA!Y$452)/(TORCA!Y$452+TORCA!Y$453)</f>
        <v>0.73148148148148151</v>
      </c>
      <c r="M38" s="290">
        <f>(TORCA!Z$452)/(TORCA!Z$452+TORCA!Z$453)</f>
        <v>0.41666666666666669</v>
      </c>
      <c r="N38" s="290">
        <f>(TORCA!AA$452)/(TORCA!AA$452+TORCA!AA$453)</f>
        <v>0.87962962962962965</v>
      </c>
      <c r="O38" s="290">
        <f>(TORCA!AB$452)/(TORCA!AB$452+TORCA!AB$453)</f>
        <v>0.87037037037037035</v>
      </c>
      <c r="P38" s="290">
        <f>(TORCA!AC$452)/(TORCA!AC$452+TORCA!AC$453)</f>
        <v>0.18518518518518517</v>
      </c>
      <c r="Q38" s="290">
        <f>(TORCA!AD$452)/(TORCA!AD$452+TORCA!AD$453)</f>
        <v>0.94444444444444442</v>
      </c>
      <c r="R38" s="290">
        <f>(TORCA!AE$452)/(TORCA!AE$452+TORCA!AE$453)</f>
        <v>0.51851851851851849</v>
      </c>
      <c r="S38" s="290">
        <f>(TORCA!AF$452)/(TORCA!AF$452+TORCA!AF$453)</f>
        <v>0.59259259259259256</v>
      </c>
      <c r="T38" s="290">
        <f>(TORCA!AG$452)/(TORCA!AG$452+TORCA!AG$453)</f>
        <v>0.17592592592592593</v>
      </c>
      <c r="U38" s="290">
        <f>(TORCA!AH$452)/(TORCA!AH$452+TORCA!AH$453)</f>
        <v>0.96296296296296291</v>
      </c>
      <c r="V38" s="290">
        <f>(TORCA!AI$452)/(TORCA!AI$452+TORCA!AI$453)</f>
        <v>0.20370370370370369</v>
      </c>
      <c r="Y38" s="276" t="s">
        <v>67</v>
      </c>
      <c r="Z38" s="291" t="s">
        <v>61</v>
      </c>
      <c r="AA38" s="291" t="s">
        <v>61</v>
      </c>
      <c r="AB38" s="291" t="s">
        <v>61</v>
      </c>
      <c r="AC38" s="291" t="s">
        <v>61</v>
      </c>
      <c r="AD38" s="291" t="s">
        <v>61</v>
      </c>
      <c r="AE38" s="291" t="s">
        <v>61</v>
      </c>
      <c r="AF38" s="291" t="s">
        <v>61</v>
      </c>
      <c r="AG38" s="291" t="s">
        <v>61</v>
      </c>
      <c r="AH38" s="291" t="s">
        <v>61</v>
      </c>
      <c r="AI38" s="291" t="s">
        <v>61</v>
      </c>
      <c r="AJ38" s="291" t="s">
        <v>61</v>
      </c>
      <c r="AK38" s="291" t="s">
        <v>61</v>
      </c>
      <c r="AL38" s="291" t="s">
        <v>61</v>
      </c>
      <c r="AM38" s="291" t="s">
        <v>61</v>
      </c>
      <c r="AN38" s="291" t="s">
        <v>61</v>
      </c>
      <c r="AO38" s="291" t="s">
        <v>61</v>
      </c>
      <c r="AP38" s="291" t="s">
        <v>61</v>
      </c>
      <c r="AQ38" s="291" t="s">
        <v>61</v>
      </c>
      <c r="AR38" s="291" t="s">
        <v>61</v>
      </c>
      <c r="AS38" s="291" t="s">
        <v>61</v>
      </c>
      <c r="AU38" s="305"/>
    </row>
    <row r="39" spans="1:56" ht="15" customHeight="1" x14ac:dyDescent="0.35">
      <c r="A39" s="282"/>
      <c r="B39" s="276" t="s">
        <v>68</v>
      </c>
      <c r="C39" s="290">
        <f>(TORCA!P$454)/(TORCA!P$454+TORCA!P$455)</f>
        <v>0.95833333333333337</v>
      </c>
      <c r="D39" s="290">
        <f>(TORCA!Q$454)/(TORCA!Q$454+TORCA!Q$455)</f>
        <v>0.98333333333333328</v>
      </c>
      <c r="E39" s="290">
        <f>(TORCA!R$454)/(TORCA!R$454+TORCA!R$455)</f>
        <v>0.95833333333333337</v>
      </c>
      <c r="F39" s="290">
        <f>(TORCA!S$454)/(TORCA!S$454+TORCA!S$455)</f>
        <v>0.96666666666666667</v>
      </c>
      <c r="G39" s="290">
        <f>(TORCA!T$454)/(TORCA!T$454+TORCA!T$455)</f>
        <v>0.95833333333333337</v>
      </c>
      <c r="H39" s="290">
        <f>(TORCA!U$454)/(TORCA!U$454+TORCA!U$455)</f>
        <v>0.96666666666666667</v>
      </c>
      <c r="I39" s="290">
        <f>(TORCA!V$454)/(TORCA!V$454+TORCA!V$455)</f>
        <v>0.8833333333333333</v>
      </c>
      <c r="J39" s="290">
        <f>(TORCA!W$454)/(TORCA!W$454+TORCA!W$455)</f>
        <v>0.34166666666666667</v>
      </c>
      <c r="K39" s="290">
        <f>(TORCA!X$454)/(TORCA!X$454+TORCA!X$455)</f>
        <v>1</v>
      </c>
      <c r="L39" s="290">
        <f>(TORCA!Y$454)/(TORCA!Y$454+TORCA!Y$455)</f>
        <v>0.82499999999999996</v>
      </c>
      <c r="M39" s="290">
        <f>(TORCA!Z$454)/(TORCA!Z$454+TORCA!Z$455)</f>
        <v>0.75</v>
      </c>
      <c r="N39" s="290">
        <f>(TORCA!AA$454)/(TORCA!AA$454+TORCA!AA$455)</f>
        <v>0.81666666666666665</v>
      </c>
      <c r="O39" s="290">
        <f>(TORCA!AB$454)/(TORCA!AB$454+TORCA!AB$455)</f>
        <v>0.85833333333333328</v>
      </c>
      <c r="P39" s="290">
        <f>(TORCA!AC$454)/(TORCA!AC$454+TORCA!AC$455)</f>
        <v>0.1</v>
      </c>
      <c r="Q39" s="290">
        <f>(TORCA!AD$454)/(TORCA!AD$454+TORCA!AD$455)</f>
        <v>0.90833333333333333</v>
      </c>
      <c r="R39" s="290">
        <f>(TORCA!AE$454)/(TORCA!AE$454+TORCA!AE$455)</f>
        <v>0.71666666666666667</v>
      </c>
      <c r="S39" s="290">
        <f>(TORCA!AF$454)/(TORCA!AF$454+TORCA!AF$455)</f>
        <v>0.42499999999999999</v>
      </c>
      <c r="T39" s="290">
        <f>(TORCA!AG$454)/(TORCA!AG$454+TORCA!AG$455)</f>
        <v>9.166666666666666E-2</v>
      </c>
      <c r="U39" s="290">
        <f>(TORCA!AH$454)/(TORCA!AH$454+TORCA!AH$455)</f>
        <v>0.93333333333333335</v>
      </c>
      <c r="V39" s="290">
        <f>(TORCA!AI$454)/(TORCA!AI$454+TORCA!AI$455)</f>
        <v>0.26666666666666666</v>
      </c>
      <c r="Y39" s="276" t="s">
        <v>68</v>
      </c>
      <c r="Z39" s="290" t="str">
        <f t="shared" ref="Z39:AS39" si="20">IF(C39&gt;C38,"↑","↓")</f>
        <v>↑</v>
      </c>
      <c r="AA39" s="290" t="str">
        <f t="shared" si="20"/>
        <v>↑</v>
      </c>
      <c r="AB39" s="290" t="str">
        <f t="shared" si="20"/>
        <v>↑</v>
      </c>
      <c r="AC39" s="290" t="str">
        <f t="shared" si="20"/>
        <v>↑</v>
      </c>
      <c r="AD39" s="290" t="str">
        <f t="shared" si="20"/>
        <v>↑</v>
      </c>
      <c r="AE39" s="290" t="str">
        <f t="shared" si="20"/>
        <v>↑</v>
      </c>
      <c r="AF39" s="290" t="str">
        <f t="shared" si="20"/>
        <v>↓</v>
      </c>
      <c r="AG39" s="290" t="str">
        <f t="shared" si="20"/>
        <v>↓</v>
      </c>
      <c r="AH39" s="290" t="str">
        <f t="shared" si="20"/>
        <v>↑</v>
      </c>
      <c r="AI39" s="290" t="str">
        <f t="shared" si="20"/>
        <v>↑</v>
      </c>
      <c r="AJ39" s="290" t="str">
        <f t="shared" si="20"/>
        <v>↑</v>
      </c>
      <c r="AK39" s="290" t="str">
        <f t="shared" si="20"/>
        <v>↓</v>
      </c>
      <c r="AL39" s="290" t="str">
        <f t="shared" si="20"/>
        <v>↓</v>
      </c>
      <c r="AM39" s="290" t="str">
        <f t="shared" si="20"/>
        <v>↓</v>
      </c>
      <c r="AN39" s="290" t="str">
        <f t="shared" si="20"/>
        <v>↓</v>
      </c>
      <c r="AO39" s="290" t="str">
        <f t="shared" si="20"/>
        <v>↑</v>
      </c>
      <c r="AP39" s="290" t="str">
        <f t="shared" si="20"/>
        <v>↓</v>
      </c>
      <c r="AQ39" s="290" t="str">
        <f t="shared" si="20"/>
        <v>↓</v>
      </c>
      <c r="AR39" s="290" t="str">
        <f t="shared" si="20"/>
        <v>↓</v>
      </c>
      <c r="AS39" s="290" t="str">
        <f t="shared" si="20"/>
        <v>↑</v>
      </c>
      <c r="AT39" s="188">
        <f t="shared" ref="AT39:AT40" si="21">COUNTIF(Z39:AI39,"↓")</f>
        <v>2</v>
      </c>
      <c r="AU39" s="188">
        <f t="shared" ref="AU39:AU40" si="22">COUNTIF(AJ39:AS39,"↓")</f>
        <v>7</v>
      </c>
    </row>
    <row r="40" spans="1:56" ht="15" customHeight="1" x14ac:dyDescent="0.35">
      <c r="A40" s="282"/>
      <c r="B40" s="276" t="s">
        <v>69</v>
      </c>
      <c r="C40" s="290">
        <f>(TORCA!P$456)/(TORCA!P$456+TORCA!P$457)</f>
        <v>0.90277777777777779</v>
      </c>
      <c r="D40" s="290">
        <f>(TORCA!Q$456)/(TORCA!Q$456+TORCA!Q$457)</f>
        <v>0.94444444444444442</v>
      </c>
      <c r="E40" s="290">
        <f>(TORCA!R$456)/(TORCA!R$456+TORCA!R$457)</f>
        <v>0.94444444444444442</v>
      </c>
      <c r="F40" s="290">
        <f>(TORCA!S$456)/(TORCA!S$456+TORCA!S$457)</f>
        <v>0.95833333333333337</v>
      </c>
      <c r="G40" s="290">
        <f>(TORCA!T$456)/(TORCA!T$456+TORCA!T$457)</f>
        <v>0.98611111111111116</v>
      </c>
      <c r="H40" s="290">
        <f>(TORCA!U$456)/(TORCA!U$456+TORCA!U$457)</f>
        <v>0.97222222222222221</v>
      </c>
      <c r="I40" s="290">
        <f>(TORCA!V$456)/(TORCA!V$456+TORCA!V$457)</f>
        <v>0.81944444444444442</v>
      </c>
      <c r="J40" s="290">
        <f>(TORCA!W$456)/(TORCA!W$456+TORCA!W$457)</f>
        <v>0.63888888888888884</v>
      </c>
      <c r="K40" s="290">
        <f>(TORCA!X$456)/(TORCA!X$456+TORCA!X$457)</f>
        <v>1</v>
      </c>
      <c r="L40" s="290">
        <f>(TORCA!Y$456)/(TORCA!Y$456+TORCA!Y$457)</f>
        <v>0.91666666666666663</v>
      </c>
      <c r="M40" s="290">
        <f>(TORCA!Z$456)/(TORCA!Z$456+TORCA!Z$457)</f>
        <v>0.59722222222222221</v>
      </c>
      <c r="N40" s="290">
        <f>(TORCA!AA$456)/(TORCA!AA$456+TORCA!AA$457)</f>
        <v>0.73611111111111116</v>
      </c>
      <c r="O40" s="290">
        <f>(TORCA!AB$456)/(TORCA!AB$456+TORCA!AB$457)</f>
        <v>0.77777777777777779</v>
      </c>
      <c r="P40" s="290">
        <f>(TORCA!AC$456)/(TORCA!AC$456+TORCA!AC$457)</f>
        <v>0.22222222222222221</v>
      </c>
      <c r="Q40" s="290">
        <f>(TORCA!AD$456)/(TORCA!AD$456+TORCA!AD$457)</f>
        <v>0.95833333333333337</v>
      </c>
      <c r="R40" s="290">
        <f>(TORCA!AE$456)/(TORCA!AE$456+TORCA!AE$457)</f>
        <v>0.70833333333333337</v>
      </c>
      <c r="S40" s="290">
        <f>(TORCA!AF$456)/(TORCA!AF$456+TORCA!AF$457)</f>
        <v>0.41666666666666669</v>
      </c>
      <c r="T40" s="290">
        <f>(TORCA!AG$456)/(TORCA!AG$456+TORCA!AG$457)</f>
        <v>0.375</v>
      </c>
      <c r="U40" s="290">
        <f>(TORCA!AH$456)/(TORCA!AH$456+TORCA!AH$457)</f>
        <v>0.95833333333333337</v>
      </c>
      <c r="V40" s="290">
        <f>(TORCA!AI$456)/(TORCA!AI$456+TORCA!AI$457)</f>
        <v>0.30555555555555558</v>
      </c>
      <c r="Y40" s="276" t="s">
        <v>69</v>
      </c>
      <c r="Z40" s="290" t="str">
        <f t="shared" ref="Z40:AS40" si="23">IF(C40&gt;C39,"↑","↓")</f>
        <v>↓</v>
      </c>
      <c r="AA40" s="290" t="str">
        <f t="shared" si="23"/>
        <v>↓</v>
      </c>
      <c r="AB40" s="290" t="str">
        <f t="shared" si="23"/>
        <v>↓</v>
      </c>
      <c r="AC40" s="290" t="str">
        <f t="shared" si="23"/>
        <v>↓</v>
      </c>
      <c r="AD40" s="290" t="str">
        <f t="shared" si="23"/>
        <v>↑</v>
      </c>
      <c r="AE40" s="290" t="str">
        <f t="shared" si="23"/>
        <v>↑</v>
      </c>
      <c r="AF40" s="290" t="str">
        <f t="shared" si="23"/>
        <v>↓</v>
      </c>
      <c r="AG40" s="290" t="str">
        <f t="shared" si="23"/>
        <v>↑</v>
      </c>
      <c r="AH40" s="290" t="str">
        <f t="shared" si="23"/>
        <v>↓</v>
      </c>
      <c r="AI40" s="290" t="str">
        <f t="shared" si="23"/>
        <v>↑</v>
      </c>
      <c r="AJ40" s="290" t="str">
        <f t="shared" si="23"/>
        <v>↓</v>
      </c>
      <c r="AK40" s="290" t="str">
        <f t="shared" si="23"/>
        <v>↓</v>
      </c>
      <c r="AL40" s="290" t="str">
        <f t="shared" si="23"/>
        <v>↓</v>
      </c>
      <c r="AM40" s="290" t="str">
        <f t="shared" si="23"/>
        <v>↑</v>
      </c>
      <c r="AN40" s="290" t="str">
        <f t="shared" si="23"/>
        <v>↑</v>
      </c>
      <c r="AO40" s="290" t="str">
        <f t="shared" si="23"/>
        <v>↓</v>
      </c>
      <c r="AP40" s="290" t="str">
        <f t="shared" si="23"/>
        <v>↓</v>
      </c>
      <c r="AQ40" s="290" t="str">
        <f t="shared" si="23"/>
        <v>↑</v>
      </c>
      <c r="AR40" s="290" t="str">
        <f t="shared" si="23"/>
        <v>↑</v>
      </c>
      <c r="AS40" s="290" t="str">
        <f t="shared" si="23"/>
        <v>↑</v>
      </c>
      <c r="AT40" s="188">
        <f t="shared" si="21"/>
        <v>6</v>
      </c>
      <c r="AU40" s="188">
        <f t="shared" si="22"/>
        <v>5</v>
      </c>
    </row>
    <row r="41" spans="1:56" ht="15.75" customHeight="1" x14ac:dyDescent="0.35">
      <c r="A41" s="282"/>
      <c r="B41" s="282"/>
      <c r="C41" s="282"/>
      <c r="D41" s="282"/>
      <c r="E41" s="282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AW41" s="305"/>
    </row>
    <row r="42" spans="1:56" ht="15.75" customHeight="1" x14ac:dyDescent="0.4">
      <c r="A42" s="298"/>
      <c r="B42" s="299"/>
      <c r="C42" s="300"/>
      <c r="D42" s="300"/>
      <c r="E42" s="300"/>
      <c r="F42" s="300"/>
      <c r="G42" s="300"/>
      <c r="H42" s="300"/>
      <c r="I42" s="300"/>
      <c r="J42" s="300"/>
      <c r="K42" s="300"/>
      <c r="L42" s="301"/>
      <c r="M42" s="302"/>
      <c r="N42" s="300"/>
      <c r="O42" s="300"/>
      <c r="P42" s="300"/>
      <c r="Q42" s="300"/>
      <c r="R42" s="300"/>
      <c r="S42" s="300"/>
      <c r="T42" s="300"/>
      <c r="U42" s="300"/>
      <c r="V42" s="300"/>
      <c r="W42" s="300"/>
      <c r="X42" s="300"/>
      <c r="Y42" s="300"/>
      <c r="Z42" s="300"/>
      <c r="AA42" s="300"/>
      <c r="AB42" s="300"/>
      <c r="AC42" s="300"/>
      <c r="AD42" s="300"/>
      <c r="AE42" s="300"/>
      <c r="AF42" s="300"/>
      <c r="AG42" s="300"/>
      <c r="AH42" s="300"/>
      <c r="AI42" s="300"/>
      <c r="AJ42" s="300"/>
      <c r="AK42" s="300"/>
      <c r="AL42" s="300"/>
      <c r="AM42" s="300"/>
      <c r="AN42" s="300"/>
      <c r="AO42" s="300"/>
      <c r="AP42" s="300"/>
      <c r="AQ42" s="300"/>
      <c r="AR42" s="300"/>
      <c r="AS42" s="300"/>
      <c r="AT42" s="300"/>
      <c r="AU42" s="300"/>
      <c r="AV42" s="300"/>
      <c r="AW42" s="300"/>
      <c r="AX42" s="300"/>
      <c r="AY42" s="300"/>
      <c r="AZ42" s="300"/>
      <c r="BA42" s="300"/>
      <c r="BB42" s="300"/>
      <c r="BC42" s="300"/>
      <c r="BD42" s="300"/>
    </row>
    <row r="43" spans="1:56" ht="15.75" customHeight="1" x14ac:dyDescent="0.35">
      <c r="A43" s="282"/>
      <c r="B43" s="282"/>
      <c r="L43" s="303"/>
      <c r="M43" s="304"/>
    </row>
    <row r="44" spans="1:56" ht="34.5" customHeight="1" x14ac:dyDescent="0.35">
      <c r="A44" s="282"/>
      <c r="B44" s="281"/>
      <c r="C44" s="378" t="s">
        <v>127</v>
      </c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9"/>
      <c r="P44" s="379"/>
      <c r="Q44" s="379"/>
      <c r="R44" s="379"/>
      <c r="S44" s="379"/>
      <c r="T44" s="379"/>
      <c r="U44" s="379"/>
      <c r="V44" s="379"/>
      <c r="AZ44" s="368" t="s">
        <v>152</v>
      </c>
      <c r="BA44" s="368"/>
      <c r="BB44" s="368"/>
      <c r="BC44" s="368"/>
    </row>
    <row r="45" spans="1:56" ht="15" customHeight="1" x14ac:dyDescent="0.35">
      <c r="A45" s="282"/>
      <c r="B45" s="281"/>
      <c r="C45" s="375" t="s">
        <v>44</v>
      </c>
      <c r="D45" s="346"/>
      <c r="E45" s="346"/>
      <c r="F45" s="346"/>
      <c r="G45" s="346"/>
      <c r="H45" s="346"/>
      <c r="I45" s="346"/>
      <c r="J45" s="346"/>
      <c r="K45" s="346"/>
      <c r="L45" s="347"/>
      <c r="M45" s="380" t="s">
        <v>45</v>
      </c>
      <c r="N45" s="346"/>
      <c r="O45" s="346"/>
      <c r="P45" s="346"/>
      <c r="Q45" s="346"/>
      <c r="R45" s="346"/>
      <c r="S45" s="346"/>
      <c r="T45" s="346"/>
      <c r="U45" s="346"/>
      <c r="V45" s="381"/>
      <c r="AZ45" s="368"/>
      <c r="BA45" s="368"/>
      <c r="BB45" s="368"/>
      <c r="BC45" s="368"/>
    </row>
    <row r="46" spans="1:56" ht="15" customHeight="1" x14ac:dyDescent="0.35">
      <c r="A46" s="282"/>
      <c r="B46" s="306" t="s">
        <v>133</v>
      </c>
      <c r="C46" s="307" t="s">
        <v>8</v>
      </c>
      <c r="D46" s="308" t="s">
        <v>25</v>
      </c>
      <c r="E46" s="309" t="s">
        <v>11</v>
      </c>
      <c r="F46" s="308" t="s">
        <v>51</v>
      </c>
      <c r="G46" s="309" t="s">
        <v>50</v>
      </c>
      <c r="H46" s="308" t="s">
        <v>14</v>
      </c>
      <c r="I46" s="308" t="s">
        <v>49</v>
      </c>
      <c r="J46" s="310" t="s">
        <v>128</v>
      </c>
      <c r="K46" s="311" t="s">
        <v>18</v>
      </c>
      <c r="L46" s="312" t="s">
        <v>21</v>
      </c>
      <c r="M46" s="313" t="s">
        <v>8</v>
      </c>
      <c r="N46" s="308" t="s">
        <v>25</v>
      </c>
      <c r="O46" s="309" t="s">
        <v>11</v>
      </c>
      <c r="P46" s="308" t="s">
        <v>51</v>
      </c>
      <c r="Q46" s="309" t="s">
        <v>50</v>
      </c>
      <c r="R46" s="308" t="s">
        <v>14</v>
      </c>
      <c r="S46" s="308" t="s">
        <v>49</v>
      </c>
      <c r="T46" s="310" t="s">
        <v>128</v>
      </c>
      <c r="U46" s="311" t="s">
        <v>18</v>
      </c>
      <c r="V46" s="311" t="s">
        <v>21</v>
      </c>
      <c r="AZ46" s="368"/>
      <c r="BA46" s="368"/>
      <c r="BB46" s="368"/>
      <c r="BC46" s="368"/>
    </row>
    <row r="47" spans="1:56" ht="15" customHeight="1" x14ac:dyDescent="0.35">
      <c r="A47" s="382" t="s">
        <v>62</v>
      </c>
      <c r="B47" s="278" t="s">
        <v>67</v>
      </c>
      <c r="C47" s="314">
        <f t="shared" ref="C47:L47" si="24">+C5*-1</f>
        <v>-0.47058823529411764</v>
      </c>
      <c r="D47" s="314">
        <f t="shared" si="24"/>
        <v>-0.8529411764705882</v>
      </c>
      <c r="E47" s="314">
        <f t="shared" si="24"/>
        <v>-0.87254901960784315</v>
      </c>
      <c r="F47" s="314">
        <f t="shared" si="24"/>
        <v>-0.87254901960784315</v>
      </c>
      <c r="G47" s="314">
        <f t="shared" si="24"/>
        <v>-0.49019607843137253</v>
      </c>
      <c r="H47" s="314">
        <f t="shared" si="24"/>
        <v>-0.27450980392156865</v>
      </c>
      <c r="I47" s="314">
        <f t="shared" si="24"/>
        <v>-0.9509803921568627</v>
      </c>
      <c r="J47" s="314">
        <f t="shared" si="24"/>
        <v>-0.43137254901960786</v>
      </c>
      <c r="K47" s="314">
        <f t="shared" si="24"/>
        <v>-1</v>
      </c>
      <c r="L47" s="315">
        <f t="shared" si="24"/>
        <v>-0.94117647058823528</v>
      </c>
      <c r="M47" s="316">
        <f t="shared" ref="M47:V47" si="25">M5</f>
        <v>0.47058823529411764</v>
      </c>
      <c r="N47" s="314">
        <f t="shared" si="25"/>
        <v>0.8529411764705882</v>
      </c>
      <c r="O47" s="314">
        <f t="shared" si="25"/>
        <v>0.18627450980392157</v>
      </c>
      <c r="P47" s="314">
        <f t="shared" si="25"/>
        <v>0.87254901960784315</v>
      </c>
      <c r="Q47" s="314">
        <f t="shared" si="25"/>
        <v>0.81372549019607843</v>
      </c>
      <c r="R47" s="314">
        <f t="shared" si="25"/>
        <v>0.27450980392156865</v>
      </c>
      <c r="S47" s="314">
        <f t="shared" si="25"/>
        <v>0.94117647058823528</v>
      </c>
      <c r="T47" s="314">
        <f t="shared" si="25"/>
        <v>0.22549019607843138</v>
      </c>
      <c r="U47" s="314">
        <f t="shared" si="25"/>
        <v>0.83333333333333337</v>
      </c>
      <c r="V47" s="314">
        <f t="shared" si="25"/>
        <v>0.94117647058823528</v>
      </c>
      <c r="AZ47" s="368"/>
      <c r="BA47" s="368"/>
      <c r="BB47" s="368"/>
      <c r="BC47" s="368"/>
    </row>
    <row r="48" spans="1:56" ht="15" customHeight="1" x14ac:dyDescent="0.35">
      <c r="A48" s="352"/>
      <c r="B48" s="278" t="s">
        <v>68</v>
      </c>
      <c r="C48" s="314">
        <f t="shared" ref="C48:L48" si="26">+C6*-1</f>
        <v>-0.54166666666666663</v>
      </c>
      <c r="D48" s="314">
        <f t="shared" si="26"/>
        <v>-0.88888888888888884</v>
      </c>
      <c r="E48" s="314">
        <f t="shared" si="26"/>
        <v>-0.875</v>
      </c>
      <c r="F48" s="314">
        <f t="shared" si="26"/>
        <v>-1</v>
      </c>
      <c r="G48" s="314">
        <f t="shared" si="26"/>
        <v>-0.86111111111111116</v>
      </c>
      <c r="H48" s="314">
        <f t="shared" si="26"/>
        <v>-0.56944444444444442</v>
      </c>
      <c r="I48" s="314">
        <f t="shared" si="26"/>
        <v>-0.93055555555555558</v>
      </c>
      <c r="J48" s="314">
        <f t="shared" si="26"/>
        <v>-0.56944444444444442</v>
      </c>
      <c r="K48" s="314">
        <f t="shared" si="26"/>
        <v>-0.98611111111111116</v>
      </c>
      <c r="L48" s="315">
        <f t="shared" si="26"/>
        <v>-1</v>
      </c>
      <c r="M48" s="316">
        <f t="shared" ref="M48:V48" si="27">M6</f>
        <v>0.54166666666666663</v>
      </c>
      <c r="N48" s="314">
        <f t="shared" si="27"/>
        <v>0.88888888888888884</v>
      </c>
      <c r="O48" s="314">
        <f t="shared" si="27"/>
        <v>0.33333333333333331</v>
      </c>
      <c r="P48" s="314">
        <f t="shared" si="27"/>
        <v>1</v>
      </c>
      <c r="Q48" s="314">
        <f t="shared" si="27"/>
        <v>0.95833333333333337</v>
      </c>
      <c r="R48" s="314">
        <f t="shared" si="27"/>
        <v>0.56944444444444442</v>
      </c>
      <c r="S48" s="314">
        <f t="shared" si="27"/>
        <v>0.79166666666666663</v>
      </c>
      <c r="T48" s="314">
        <f t="shared" si="27"/>
        <v>0.16666666666666666</v>
      </c>
      <c r="U48" s="314">
        <f t="shared" si="27"/>
        <v>0.90277777777777779</v>
      </c>
      <c r="V48" s="314">
        <f t="shared" si="27"/>
        <v>1</v>
      </c>
      <c r="AZ48" s="368"/>
      <c r="BA48" s="368"/>
      <c r="BB48" s="368"/>
      <c r="BC48" s="368"/>
    </row>
    <row r="49" spans="1:55" ht="15" customHeight="1" x14ac:dyDescent="0.35">
      <c r="A49" s="350"/>
      <c r="B49" s="278" t="s">
        <v>69</v>
      </c>
      <c r="C49" s="314">
        <f t="shared" ref="C49:L49" si="28">+C7*-1</f>
        <v>-0.6875</v>
      </c>
      <c r="D49" s="314">
        <f t="shared" si="28"/>
        <v>-0.79166666666666663</v>
      </c>
      <c r="E49" s="314">
        <f t="shared" si="28"/>
        <v>-0.875</v>
      </c>
      <c r="F49" s="314">
        <f t="shared" si="28"/>
        <v>-0.58333333333333337</v>
      </c>
      <c r="G49" s="314">
        <f t="shared" si="28"/>
        <v>-0.83333333333333337</v>
      </c>
      <c r="H49" s="314">
        <f t="shared" si="28"/>
        <v>-0.625</v>
      </c>
      <c r="I49" s="314">
        <f t="shared" si="28"/>
        <v>-0.9375</v>
      </c>
      <c r="J49" s="314">
        <f t="shared" si="28"/>
        <v>-0.625</v>
      </c>
      <c r="K49" s="314">
        <f t="shared" si="28"/>
        <v>-1</v>
      </c>
      <c r="L49" s="315">
        <f t="shared" si="28"/>
        <v>-0.91666666666666663</v>
      </c>
      <c r="M49" s="316">
        <f t="shared" ref="M49:V49" si="29">M7</f>
        <v>0.6875</v>
      </c>
      <c r="N49" s="314">
        <f t="shared" si="29"/>
        <v>0.79166666666666663</v>
      </c>
      <c r="O49" s="314">
        <f t="shared" si="29"/>
        <v>0.16666666666666666</v>
      </c>
      <c r="P49" s="314">
        <f t="shared" si="29"/>
        <v>0.58333333333333337</v>
      </c>
      <c r="Q49" s="314">
        <f t="shared" si="29"/>
        <v>0.95833333333333337</v>
      </c>
      <c r="R49" s="314">
        <f t="shared" si="29"/>
        <v>0.625</v>
      </c>
      <c r="S49" s="314">
        <f t="shared" si="29"/>
        <v>0.83333333333333337</v>
      </c>
      <c r="T49" s="314">
        <f t="shared" si="29"/>
        <v>0.375</v>
      </c>
      <c r="U49" s="314">
        <f t="shared" si="29"/>
        <v>0.95833333333333337</v>
      </c>
      <c r="V49" s="314">
        <f t="shared" si="29"/>
        <v>0.91666666666666663</v>
      </c>
      <c r="AZ49" s="368"/>
      <c r="BA49" s="368"/>
      <c r="BB49" s="368"/>
      <c r="BC49" s="368"/>
    </row>
    <row r="50" spans="1:55" ht="15" customHeight="1" x14ac:dyDescent="0.35">
      <c r="A50" s="382" t="s">
        <v>65</v>
      </c>
      <c r="B50" s="278" t="s">
        <v>67</v>
      </c>
      <c r="C50" s="317">
        <f t="shared" ref="C50:L50" si="30">+C11*-1</f>
        <v>-0.93137254901960786</v>
      </c>
      <c r="D50" s="317">
        <f t="shared" si="30"/>
        <v>-0.92156862745098034</v>
      </c>
      <c r="E50" s="317">
        <f t="shared" si="30"/>
        <v>-0.75490196078431371</v>
      </c>
      <c r="F50" s="317">
        <f t="shared" si="30"/>
        <v>-0.79411764705882348</v>
      </c>
      <c r="G50" s="317">
        <f t="shared" si="30"/>
        <v>-0.61764705882352944</v>
      </c>
      <c r="H50" s="317">
        <f t="shared" si="30"/>
        <v>-0.36274509803921567</v>
      </c>
      <c r="I50" s="317">
        <f t="shared" si="30"/>
        <v>-0.96078431372549022</v>
      </c>
      <c r="J50" s="317">
        <f t="shared" si="30"/>
        <v>-0.83333333333333337</v>
      </c>
      <c r="K50" s="317">
        <f t="shared" si="30"/>
        <v>-0.86274509803921573</v>
      </c>
      <c r="L50" s="318">
        <f t="shared" si="30"/>
        <v>-0.91176470588235292</v>
      </c>
      <c r="M50" s="316">
        <f t="shared" ref="M50:V50" si="31">M11</f>
        <v>0.70588235294117652</v>
      </c>
      <c r="N50" s="314">
        <f t="shared" si="31"/>
        <v>0.69607843137254899</v>
      </c>
      <c r="O50" s="314">
        <f t="shared" si="31"/>
        <v>0.15686274509803921</v>
      </c>
      <c r="P50" s="314">
        <f t="shared" si="31"/>
        <v>0.63725490196078427</v>
      </c>
      <c r="Q50" s="314">
        <f t="shared" si="31"/>
        <v>0.31372549019607843</v>
      </c>
      <c r="R50" s="314">
        <f t="shared" si="31"/>
        <v>0.36274509803921567</v>
      </c>
      <c r="S50" s="314">
        <f t="shared" si="31"/>
        <v>0.86274509803921573</v>
      </c>
      <c r="T50" s="314">
        <f t="shared" si="31"/>
        <v>0.49019607843137253</v>
      </c>
      <c r="U50" s="314">
        <f t="shared" si="31"/>
        <v>0.73529411764705888</v>
      </c>
      <c r="V50" s="314">
        <f t="shared" si="31"/>
        <v>0.67647058823529416</v>
      </c>
      <c r="AZ50" s="368"/>
      <c r="BA50" s="368"/>
      <c r="BB50" s="368"/>
      <c r="BC50" s="368"/>
    </row>
    <row r="51" spans="1:55" ht="15" customHeight="1" x14ac:dyDescent="0.35">
      <c r="A51" s="352"/>
      <c r="B51" s="278" t="s">
        <v>68</v>
      </c>
      <c r="C51" s="317">
        <f t="shared" ref="C51:L51" si="32">+C12*-1</f>
        <v>-0.97916666666666663</v>
      </c>
      <c r="D51" s="317">
        <f t="shared" si="32"/>
        <v>-0.96875</v>
      </c>
      <c r="E51" s="317">
        <f t="shared" si="32"/>
        <v>-0.88541666666666663</v>
      </c>
      <c r="F51" s="317">
        <f t="shared" si="32"/>
        <v>-0.69791666666666663</v>
      </c>
      <c r="G51" s="317">
        <f t="shared" si="32"/>
        <v>-0.6875</v>
      </c>
      <c r="H51" s="317">
        <f t="shared" si="32"/>
        <v>-0.51041666666666663</v>
      </c>
      <c r="I51" s="317">
        <f t="shared" si="32"/>
        <v>-0.91666666666666663</v>
      </c>
      <c r="J51" s="317">
        <f t="shared" si="32"/>
        <v>-0.90625</v>
      </c>
      <c r="K51" s="317">
        <f t="shared" si="32"/>
        <v>-0.85416666666666663</v>
      </c>
      <c r="L51" s="318">
        <f t="shared" si="32"/>
        <v>-1</v>
      </c>
      <c r="M51" s="316">
        <f t="shared" ref="M51:V51" si="33">M12</f>
        <v>0.85416666666666663</v>
      </c>
      <c r="N51" s="314">
        <f t="shared" si="33"/>
        <v>0.57291666666666663</v>
      </c>
      <c r="O51" s="314">
        <f t="shared" si="33"/>
        <v>0.23958333333333334</v>
      </c>
      <c r="P51" s="314">
        <f t="shared" si="33"/>
        <v>0.55208333333333337</v>
      </c>
      <c r="Q51" s="314">
        <f t="shared" si="33"/>
        <v>0.45833333333333331</v>
      </c>
      <c r="R51" s="314">
        <f t="shared" si="33"/>
        <v>0.51041666666666663</v>
      </c>
      <c r="S51" s="314">
        <f t="shared" si="33"/>
        <v>0.78125</v>
      </c>
      <c r="T51" s="314">
        <f t="shared" si="33"/>
        <v>0.29166666666666669</v>
      </c>
      <c r="U51" s="314">
        <f t="shared" si="33"/>
        <v>0.66666666666666663</v>
      </c>
      <c r="V51" s="314">
        <f t="shared" si="33"/>
        <v>0.92708333333333337</v>
      </c>
      <c r="AZ51" s="368"/>
      <c r="BA51" s="368"/>
      <c r="BB51" s="368"/>
      <c r="BC51" s="368"/>
    </row>
    <row r="52" spans="1:55" ht="15" customHeight="1" x14ac:dyDescent="0.35">
      <c r="A52" s="350"/>
      <c r="B52" s="278" t="s">
        <v>69</v>
      </c>
      <c r="C52" s="317">
        <f t="shared" ref="C52:L52" si="34">+C13*-1</f>
        <v>-1</v>
      </c>
      <c r="D52" s="317">
        <f t="shared" si="34"/>
        <v>-0.8125</v>
      </c>
      <c r="E52" s="317">
        <f t="shared" si="34"/>
        <v>-0.66666666666666663</v>
      </c>
      <c r="F52" s="317">
        <f t="shared" si="34"/>
        <v>-0.64583333333333337</v>
      </c>
      <c r="G52" s="317">
        <f t="shared" si="34"/>
        <v>-0.89583333333333337</v>
      </c>
      <c r="H52" s="317">
        <f t="shared" si="34"/>
        <v>-0.58333333333333337</v>
      </c>
      <c r="I52" s="317">
        <f t="shared" si="34"/>
        <v>-0.97916666666666663</v>
      </c>
      <c r="J52" s="317">
        <f t="shared" si="34"/>
        <v>-0.91666666666666663</v>
      </c>
      <c r="K52" s="317">
        <f t="shared" si="34"/>
        <v>-0.6875</v>
      </c>
      <c r="L52" s="318">
        <f t="shared" si="34"/>
        <v>-1</v>
      </c>
      <c r="M52" s="316">
        <f t="shared" ref="M52:V52" si="35">M13</f>
        <v>0.58333333333333337</v>
      </c>
      <c r="N52" s="314">
        <f t="shared" si="35"/>
        <v>0.4375</v>
      </c>
      <c r="O52" s="314">
        <f t="shared" si="35"/>
        <v>2.0833333333333332E-2</v>
      </c>
      <c r="P52" s="314">
        <f t="shared" si="35"/>
        <v>0.41666666666666669</v>
      </c>
      <c r="Q52" s="314">
        <f t="shared" si="35"/>
        <v>0.54166666666666663</v>
      </c>
      <c r="R52" s="314">
        <f t="shared" si="35"/>
        <v>0.58333333333333337</v>
      </c>
      <c r="S52" s="314">
        <f t="shared" si="35"/>
        <v>0.83333333333333337</v>
      </c>
      <c r="T52" s="314">
        <f t="shared" si="35"/>
        <v>0.72916666666666663</v>
      </c>
      <c r="U52" s="314">
        <f t="shared" si="35"/>
        <v>0.54166666666666663</v>
      </c>
      <c r="V52" s="314">
        <f t="shared" si="35"/>
        <v>0.91666666666666663</v>
      </c>
      <c r="AZ52" s="368"/>
      <c r="BA52" s="368"/>
      <c r="BB52" s="368"/>
      <c r="BC52" s="368"/>
    </row>
    <row r="53" spans="1:55" ht="15" customHeight="1" x14ac:dyDescent="0.35">
      <c r="A53" s="382" t="s">
        <v>87</v>
      </c>
      <c r="B53" s="278" t="s">
        <v>67</v>
      </c>
      <c r="C53" s="317">
        <f t="shared" ref="C53:L53" si="36">+C17*-1</f>
        <v>-0.4264705882352941</v>
      </c>
      <c r="D53" s="317">
        <f t="shared" si="36"/>
        <v>-0.88725490196078427</v>
      </c>
      <c r="E53" s="317">
        <f t="shared" si="36"/>
        <v>-0.70588235294117652</v>
      </c>
      <c r="F53" s="317">
        <f t="shared" si="36"/>
        <v>-0.70588235294117652</v>
      </c>
      <c r="G53" s="317">
        <f t="shared" si="36"/>
        <v>-0.82843137254901966</v>
      </c>
      <c r="H53" s="317">
        <f t="shared" si="36"/>
        <v>-0.49509803921568629</v>
      </c>
      <c r="I53" s="317">
        <f t="shared" si="36"/>
        <v>-0.84803921568627449</v>
      </c>
      <c r="J53" s="317">
        <f t="shared" si="36"/>
        <v>-0.65196078431372551</v>
      </c>
      <c r="K53" s="317">
        <f t="shared" si="36"/>
        <v>-0.89215686274509809</v>
      </c>
      <c r="L53" s="318">
        <f t="shared" si="36"/>
        <v>-0.75490196078431371</v>
      </c>
      <c r="M53" s="316">
        <f t="shared" ref="M53:V53" si="37">M17</f>
        <v>0.29901960784313725</v>
      </c>
      <c r="N53" s="314">
        <f t="shared" si="37"/>
        <v>0.6029411764705882</v>
      </c>
      <c r="O53" s="314">
        <f t="shared" si="37"/>
        <v>0.26470588235294118</v>
      </c>
      <c r="P53" s="314">
        <f t="shared" si="37"/>
        <v>0.46078431372549017</v>
      </c>
      <c r="Q53" s="314">
        <f t="shared" si="37"/>
        <v>0.66666666666666663</v>
      </c>
      <c r="R53" s="314">
        <f t="shared" si="37"/>
        <v>0.47058823529411764</v>
      </c>
      <c r="S53" s="314">
        <f t="shared" si="37"/>
        <v>0.72549019607843135</v>
      </c>
      <c r="T53" s="314">
        <f t="shared" si="37"/>
        <v>0.33823529411764708</v>
      </c>
      <c r="U53" s="314">
        <f t="shared" si="37"/>
        <v>0.80392156862745101</v>
      </c>
      <c r="V53" s="314">
        <f t="shared" si="37"/>
        <v>0.50980392156862742</v>
      </c>
      <c r="AZ53" s="368"/>
      <c r="BA53" s="368"/>
      <c r="BB53" s="368"/>
      <c r="BC53" s="368"/>
    </row>
    <row r="54" spans="1:55" ht="15" customHeight="1" x14ac:dyDescent="0.35">
      <c r="A54" s="352"/>
      <c r="B54" s="278" t="s">
        <v>68</v>
      </c>
      <c r="C54" s="317">
        <f t="shared" ref="C54:L54" si="38">+C18*-1</f>
        <v>-0.69230769230769229</v>
      </c>
      <c r="D54" s="317">
        <f t="shared" si="38"/>
        <v>-0.8875739644970414</v>
      </c>
      <c r="E54" s="317">
        <f t="shared" si="38"/>
        <v>-0.84615384615384615</v>
      </c>
      <c r="F54" s="317">
        <f t="shared" si="38"/>
        <v>-0.63313609467455623</v>
      </c>
      <c r="G54" s="317">
        <f t="shared" si="38"/>
        <v>-0.85798816568047342</v>
      </c>
      <c r="H54" s="317">
        <f t="shared" si="38"/>
        <v>-0.70414201183431957</v>
      </c>
      <c r="I54" s="317">
        <f t="shared" si="38"/>
        <v>-0.79289940828402372</v>
      </c>
      <c r="J54" s="317">
        <f t="shared" si="38"/>
        <v>-0.67455621301775148</v>
      </c>
      <c r="K54" s="317">
        <f t="shared" si="38"/>
        <v>-0.91124260355029585</v>
      </c>
      <c r="L54" s="318">
        <f t="shared" si="38"/>
        <v>-0.86390532544378695</v>
      </c>
      <c r="M54" s="316">
        <f t="shared" ref="M54:V54" si="39">M18</f>
        <v>0.52071005917159763</v>
      </c>
      <c r="N54" s="314">
        <f t="shared" si="39"/>
        <v>0.54437869822485208</v>
      </c>
      <c r="O54" s="314">
        <f t="shared" si="39"/>
        <v>0.36686390532544377</v>
      </c>
      <c r="P54" s="314">
        <f t="shared" si="39"/>
        <v>0.378698224852071</v>
      </c>
      <c r="Q54" s="314">
        <f t="shared" si="39"/>
        <v>0.70414201183431957</v>
      </c>
      <c r="R54" s="314">
        <f t="shared" si="39"/>
        <v>0.68639053254437865</v>
      </c>
      <c r="S54" s="314">
        <f t="shared" si="39"/>
        <v>0.62721893491124259</v>
      </c>
      <c r="T54" s="314">
        <f t="shared" si="39"/>
        <v>0.28402366863905326</v>
      </c>
      <c r="U54" s="314">
        <f t="shared" si="39"/>
        <v>0.75739644970414199</v>
      </c>
      <c r="V54" s="314">
        <f t="shared" si="39"/>
        <v>0.7100591715976331</v>
      </c>
      <c r="AZ54" s="368"/>
      <c r="BA54" s="368"/>
      <c r="BB54" s="368"/>
      <c r="BC54" s="368"/>
    </row>
    <row r="55" spans="1:55" ht="15" customHeight="1" x14ac:dyDescent="0.35">
      <c r="A55" s="350"/>
      <c r="B55" s="278" t="s">
        <v>69</v>
      </c>
      <c r="C55" s="317">
        <f t="shared" ref="C55:L55" si="40">+C19*-1</f>
        <v>-0.44791666666666669</v>
      </c>
      <c r="D55" s="317">
        <f t="shared" si="40"/>
        <v>-0.84375</v>
      </c>
      <c r="E55" s="317">
        <f t="shared" si="40"/>
        <v>-0.59375</v>
      </c>
      <c r="F55" s="317">
        <f t="shared" si="40"/>
        <v>-0.46875</v>
      </c>
      <c r="G55" s="317">
        <f t="shared" si="40"/>
        <v>-0.96875</v>
      </c>
      <c r="H55" s="317">
        <f t="shared" si="40"/>
        <v>-0.73958333333333337</v>
      </c>
      <c r="I55" s="317">
        <f t="shared" si="40"/>
        <v>-0.82291666666666663</v>
      </c>
      <c r="J55" s="317">
        <f t="shared" si="40"/>
        <v>-0.73958333333333337</v>
      </c>
      <c r="K55" s="317">
        <f t="shared" si="40"/>
        <v>-0.82291666666666663</v>
      </c>
      <c r="L55" s="318">
        <f t="shared" si="40"/>
        <v>-0.94791666666666663</v>
      </c>
      <c r="M55" s="316">
        <f t="shared" ref="M55:V55" si="41">M19</f>
        <v>0.26041666666666669</v>
      </c>
      <c r="N55" s="314">
        <f t="shared" si="41"/>
        <v>0.41666666666666669</v>
      </c>
      <c r="O55" s="314">
        <f t="shared" si="41"/>
        <v>0.11458333333333333</v>
      </c>
      <c r="P55" s="314">
        <f t="shared" si="41"/>
        <v>0.27083333333333331</v>
      </c>
      <c r="Q55" s="314">
        <f t="shared" si="41"/>
        <v>0.8125</v>
      </c>
      <c r="R55" s="314">
        <f t="shared" si="41"/>
        <v>0.72916666666666663</v>
      </c>
      <c r="S55" s="314">
        <f t="shared" si="41"/>
        <v>0.63541666666666663</v>
      </c>
      <c r="T55" s="314">
        <f t="shared" si="41"/>
        <v>0.53125</v>
      </c>
      <c r="U55" s="314">
        <f t="shared" si="41"/>
        <v>0.72916666666666663</v>
      </c>
      <c r="V55" s="314">
        <f t="shared" si="41"/>
        <v>0.71875</v>
      </c>
      <c r="AZ55" s="368"/>
      <c r="BA55" s="368"/>
      <c r="BB55" s="368"/>
      <c r="BC55" s="368"/>
    </row>
    <row r="56" spans="1:55" ht="15" customHeight="1" x14ac:dyDescent="0.35">
      <c r="A56" s="382" t="s">
        <v>88</v>
      </c>
      <c r="B56" s="278" t="s">
        <v>67</v>
      </c>
      <c r="C56" s="317">
        <f t="shared" ref="C56:L56" si="42">+C23*-1</f>
        <v>-0.32843137254901961</v>
      </c>
      <c r="D56" s="317">
        <f t="shared" si="42"/>
        <v>-0.8529411764705882</v>
      </c>
      <c r="E56" s="317">
        <f t="shared" si="42"/>
        <v>-0.69607843137254899</v>
      </c>
      <c r="F56" s="317">
        <f t="shared" si="42"/>
        <v>-0.68137254901960786</v>
      </c>
      <c r="G56" s="317">
        <f t="shared" si="42"/>
        <v>-0.92156862745098034</v>
      </c>
      <c r="H56" s="317">
        <f t="shared" si="42"/>
        <v>-0.7990196078431373</v>
      </c>
      <c r="I56" s="317">
        <f t="shared" si="42"/>
        <v>-0.59313725490196079</v>
      </c>
      <c r="J56" s="317">
        <f t="shared" si="42"/>
        <v>-0.22058823529411764</v>
      </c>
      <c r="K56" s="317">
        <f t="shared" si="42"/>
        <v>-0.99509803921568629</v>
      </c>
      <c r="L56" s="318">
        <f t="shared" si="42"/>
        <v>-0.33333333333333331</v>
      </c>
      <c r="M56" s="319">
        <f t="shared" ref="M56:V56" si="43">M23</f>
        <v>0.98529411764705888</v>
      </c>
      <c r="N56" s="314">
        <f t="shared" si="43"/>
        <v>9.8039215686274508E-2</v>
      </c>
      <c r="O56" s="314">
        <f t="shared" si="43"/>
        <v>5.8823529411764705E-2</v>
      </c>
      <c r="P56" s="314">
        <f t="shared" si="43"/>
        <v>0.13235294117647059</v>
      </c>
      <c r="Q56" s="314">
        <f t="shared" si="43"/>
        <v>0.39705882352941174</v>
      </c>
      <c r="R56" s="314">
        <f t="shared" si="43"/>
        <v>3.9215686274509803E-2</v>
      </c>
      <c r="S56" s="314">
        <f t="shared" si="43"/>
        <v>0.2107843137254902</v>
      </c>
      <c r="T56" s="314">
        <f t="shared" si="43"/>
        <v>4.9019607843137254E-2</v>
      </c>
      <c r="U56" s="314">
        <f t="shared" si="43"/>
        <v>0.94117647058823528</v>
      </c>
      <c r="V56" s="314">
        <f t="shared" si="43"/>
        <v>0.10294117647058823</v>
      </c>
    </row>
    <row r="57" spans="1:55" ht="15" customHeight="1" x14ac:dyDescent="0.35">
      <c r="A57" s="352"/>
      <c r="B57" s="278" t="s">
        <v>68</v>
      </c>
      <c r="C57" s="317">
        <f t="shared" ref="C57:L57" si="44">+C24*-1</f>
        <v>-0.75172413793103443</v>
      </c>
      <c r="D57" s="317">
        <f t="shared" si="44"/>
        <v>-0.73103448275862071</v>
      </c>
      <c r="E57" s="317">
        <f t="shared" si="44"/>
        <v>-0.77931034482758621</v>
      </c>
      <c r="F57" s="317">
        <f t="shared" si="44"/>
        <v>-0.60689655172413792</v>
      </c>
      <c r="G57" s="317">
        <f t="shared" si="44"/>
        <v>-0.7448275862068966</v>
      </c>
      <c r="H57" s="317">
        <f t="shared" si="44"/>
        <v>-0.91724137931034477</v>
      </c>
      <c r="I57" s="317">
        <f t="shared" si="44"/>
        <v>-0.56551724137931036</v>
      </c>
      <c r="J57" s="317">
        <f t="shared" si="44"/>
        <v>-0.21379310344827587</v>
      </c>
      <c r="K57" s="317">
        <f t="shared" si="44"/>
        <v>-1</v>
      </c>
      <c r="L57" s="318">
        <f t="shared" si="44"/>
        <v>-0.44827586206896552</v>
      </c>
      <c r="M57" s="319">
        <f t="shared" ref="M57:V57" si="45">M24</f>
        <v>0.98620689655172411</v>
      </c>
      <c r="N57" s="314">
        <f t="shared" si="45"/>
        <v>0.12413793103448276</v>
      </c>
      <c r="O57" s="314">
        <f t="shared" si="45"/>
        <v>9.6551724137931033E-2</v>
      </c>
      <c r="P57" s="314">
        <f t="shared" si="45"/>
        <v>8.9655172413793102E-2</v>
      </c>
      <c r="Q57" s="314">
        <f t="shared" si="45"/>
        <v>0.35172413793103446</v>
      </c>
      <c r="R57" s="314">
        <f t="shared" si="45"/>
        <v>0.15862068965517243</v>
      </c>
      <c r="S57" s="314">
        <f t="shared" si="45"/>
        <v>0.10344827586206896</v>
      </c>
      <c r="T57" s="314">
        <f t="shared" si="45"/>
        <v>4.8275862068965517E-2</v>
      </c>
      <c r="U57" s="314">
        <f t="shared" si="45"/>
        <v>0.97931034482758617</v>
      </c>
      <c r="V57" s="314">
        <f t="shared" si="45"/>
        <v>0.20689655172413793</v>
      </c>
    </row>
    <row r="58" spans="1:55" ht="15" customHeight="1" x14ac:dyDescent="0.35">
      <c r="A58" s="350"/>
      <c r="B58" s="278" t="s">
        <v>69</v>
      </c>
      <c r="C58" s="317">
        <f t="shared" ref="C58:L58" si="46">+C25*-1</f>
        <v>-0.55208333333333337</v>
      </c>
      <c r="D58" s="317">
        <f t="shared" si="46"/>
        <v>-0.77083333333333337</v>
      </c>
      <c r="E58" s="317">
        <f t="shared" si="46"/>
        <v>-0.73958333333333337</v>
      </c>
      <c r="F58" s="317">
        <f t="shared" si="46"/>
        <v>-0.625</v>
      </c>
      <c r="G58" s="317">
        <f t="shared" si="46"/>
        <v>-0.875</v>
      </c>
      <c r="H58" s="317">
        <f t="shared" si="46"/>
        <v>-0.8125</v>
      </c>
      <c r="I58" s="317">
        <f t="shared" si="46"/>
        <v>-0.65625</v>
      </c>
      <c r="J58" s="317">
        <f t="shared" si="46"/>
        <v>-0.4375</v>
      </c>
      <c r="K58" s="317">
        <f t="shared" si="46"/>
        <v>-1</v>
      </c>
      <c r="L58" s="318">
        <f t="shared" si="46"/>
        <v>-0.65625</v>
      </c>
      <c r="M58" s="316">
        <f t="shared" ref="M58:V58" si="47">M25</f>
        <v>1</v>
      </c>
      <c r="N58" s="314">
        <f t="shared" si="47"/>
        <v>8.3333333333333329E-2</v>
      </c>
      <c r="O58" s="314">
        <f t="shared" si="47"/>
        <v>5.2083333333333336E-2</v>
      </c>
      <c r="P58" s="314">
        <f t="shared" si="47"/>
        <v>0.125</v>
      </c>
      <c r="Q58" s="314">
        <f t="shared" si="47"/>
        <v>0.34375</v>
      </c>
      <c r="R58" s="314">
        <f t="shared" si="47"/>
        <v>0.17708333333333334</v>
      </c>
      <c r="S58" s="314">
        <f t="shared" si="47"/>
        <v>0.19791666666666666</v>
      </c>
      <c r="T58" s="314">
        <f t="shared" si="47"/>
        <v>0.25</v>
      </c>
      <c r="U58" s="314">
        <f t="shared" si="47"/>
        <v>0.95833333333333337</v>
      </c>
      <c r="V58" s="314">
        <f t="shared" si="47"/>
        <v>0.27083333333333331</v>
      </c>
    </row>
    <row r="59" spans="1:55" ht="15" customHeight="1" x14ac:dyDescent="0.4">
      <c r="A59" s="282"/>
      <c r="B59" s="281"/>
      <c r="C59" s="294"/>
      <c r="D59" s="294"/>
      <c r="E59" s="294"/>
      <c r="F59" s="294"/>
      <c r="G59" s="294"/>
      <c r="H59" s="294"/>
      <c r="I59" s="294"/>
      <c r="J59" s="294"/>
      <c r="K59" s="294"/>
      <c r="L59" s="296"/>
      <c r="M59" s="320"/>
      <c r="N59" s="321"/>
      <c r="O59" s="321"/>
      <c r="P59" s="321"/>
      <c r="Q59" s="321"/>
      <c r="R59" s="321"/>
      <c r="S59" s="321"/>
      <c r="T59" s="321"/>
      <c r="U59" s="321"/>
      <c r="V59" s="321"/>
      <c r="W59" s="294"/>
    </row>
    <row r="60" spans="1:55" ht="15" customHeight="1" x14ac:dyDescent="0.35">
      <c r="A60" s="282"/>
      <c r="B60" s="277"/>
      <c r="C60" s="372" t="s">
        <v>132</v>
      </c>
      <c r="D60" s="346"/>
      <c r="E60" s="372" t="s">
        <v>132</v>
      </c>
      <c r="F60" s="346"/>
      <c r="G60" s="347"/>
      <c r="H60" s="280"/>
      <c r="I60" s="277"/>
      <c r="J60" s="372" t="s">
        <v>134</v>
      </c>
      <c r="K60" s="347"/>
      <c r="L60" s="372" t="s">
        <v>134</v>
      </c>
      <c r="M60" s="346"/>
      <c r="N60" s="347"/>
      <c r="O60" s="280"/>
      <c r="P60" s="280"/>
      <c r="Q60" s="280"/>
    </row>
    <row r="61" spans="1:55" ht="15" customHeight="1" x14ac:dyDescent="0.35">
      <c r="A61" s="282"/>
      <c r="B61" s="281"/>
      <c r="C61" s="322" t="s">
        <v>44</v>
      </c>
      <c r="D61" s="323" t="s">
        <v>45</v>
      </c>
      <c r="E61" s="31" t="s">
        <v>44</v>
      </c>
      <c r="F61" s="36" t="s">
        <v>45</v>
      </c>
      <c r="G61" s="324" t="s">
        <v>61</v>
      </c>
      <c r="H61" s="280"/>
      <c r="I61" s="280"/>
      <c r="J61" s="31" t="s">
        <v>44</v>
      </c>
      <c r="K61" s="36" t="s">
        <v>45</v>
      </c>
      <c r="L61" s="31" t="s">
        <v>44</v>
      </c>
      <c r="M61" s="36" t="s">
        <v>45</v>
      </c>
      <c r="N61" s="324" t="s">
        <v>61</v>
      </c>
      <c r="O61" s="280"/>
      <c r="P61" s="280"/>
      <c r="Q61" s="280"/>
    </row>
    <row r="62" spans="1:55" ht="15" customHeight="1" x14ac:dyDescent="0.35">
      <c r="A62" s="282"/>
      <c r="B62" s="383" t="s">
        <v>8</v>
      </c>
      <c r="C62" s="325">
        <f t="shared" ref="C62:C64" si="48">+C47</f>
        <v>-0.47058823529411764</v>
      </c>
      <c r="D62" s="326">
        <f t="shared" ref="D62:D64" si="49">+M47</f>
        <v>0.47058823529411764</v>
      </c>
      <c r="E62" s="327">
        <f t="shared" ref="E62:F62" si="50">C62*100</f>
        <v>-47.058823529411761</v>
      </c>
      <c r="F62" s="327">
        <f t="shared" si="50"/>
        <v>47.058823529411761</v>
      </c>
      <c r="G62" s="328">
        <f t="shared" ref="G62:G91" si="51">E62+F62</f>
        <v>0</v>
      </c>
      <c r="I62" s="369" t="s">
        <v>8</v>
      </c>
      <c r="J62" s="325">
        <f t="shared" ref="J62:J64" si="52">+C50</f>
        <v>-0.93137254901960786</v>
      </c>
      <c r="K62" s="325">
        <f t="shared" ref="K62:K64" si="53">+M50</f>
        <v>0.70588235294117652</v>
      </c>
      <c r="L62" s="327">
        <f t="shared" ref="L62:M62" si="54">J62*100</f>
        <v>-93.137254901960787</v>
      </c>
      <c r="M62" s="327">
        <f t="shared" si="54"/>
        <v>70.588235294117652</v>
      </c>
      <c r="N62" s="328">
        <f t="shared" ref="N62:N91" si="55">L62+M62</f>
        <v>-22.549019607843135</v>
      </c>
      <c r="O62" s="280"/>
      <c r="P62" s="280"/>
      <c r="Q62" s="280"/>
    </row>
    <row r="63" spans="1:55" ht="15" customHeight="1" x14ac:dyDescent="0.35">
      <c r="A63" s="282"/>
      <c r="B63" s="370"/>
      <c r="C63" s="329">
        <f t="shared" si="48"/>
        <v>-0.54166666666666663</v>
      </c>
      <c r="D63" s="329">
        <f t="shared" si="49"/>
        <v>0.54166666666666663</v>
      </c>
      <c r="E63" s="327">
        <f t="shared" ref="E63:F63" si="56">C63*100</f>
        <v>-54.166666666666664</v>
      </c>
      <c r="F63" s="330">
        <f t="shared" si="56"/>
        <v>54.166666666666664</v>
      </c>
      <c r="G63" s="328">
        <f t="shared" si="51"/>
        <v>0</v>
      </c>
      <c r="H63" s="280"/>
      <c r="I63" s="370"/>
      <c r="J63" s="325">
        <f t="shared" si="52"/>
        <v>-0.97916666666666663</v>
      </c>
      <c r="K63" s="325">
        <f t="shared" si="53"/>
        <v>0.85416666666666663</v>
      </c>
      <c r="L63" s="327">
        <f t="shared" ref="L63:M63" si="57">J63*100</f>
        <v>-97.916666666666657</v>
      </c>
      <c r="M63" s="330">
        <f t="shared" si="57"/>
        <v>85.416666666666657</v>
      </c>
      <c r="N63" s="328">
        <f t="shared" si="55"/>
        <v>-12.5</v>
      </c>
      <c r="O63" s="280"/>
      <c r="P63" s="280"/>
      <c r="Q63" s="280"/>
    </row>
    <row r="64" spans="1:55" ht="15" customHeight="1" x14ac:dyDescent="0.35">
      <c r="A64" s="282"/>
      <c r="B64" s="371"/>
      <c r="C64" s="325">
        <f t="shared" si="48"/>
        <v>-0.6875</v>
      </c>
      <c r="D64" s="325">
        <f t="shared" si="49"/>
        <v>0.6875</v>
      </c>
      <c r="E64" s="327">
        <f t="shared" ref="E64:F64" si="58">C64*100</f>
        <v>-68.75</v>
      </c>
      <c r="F64" s="330">
        <f t="shared" si="58"/>
        <v>68.75</v>
      </c>
      <c r="G64" s="328">
        <f t="shared" si="51"/>
        <v>0</v>
      </c>
      <c r="H64" s="280"/>
      <c r="I64" s="371"/>
      <c r="J64" s="325">
        <f t="shared" si="52"/>
        <v>-1</v>
      </c>
      <c r="K64" s="325">
        <f t="shared" si="53"/>
        <v>0.58333333333333337</v>
      </c>
      <c r="L64" s="327">
        <f t="shared" ref="L64:M64" si="59">J64*100</f>
        <v>-100</v>
      </c>
      <c r="M64" s="330">
        <f t="shared" si="59"/>
        <v>58.333333333333336</v>
      </c>
      <c r="N64" s="328">
        <f t="shared" si="55"/>
        <v>-41.666666666666664</v>
      </c>
      <c r="O64" s="280"/>
      <c r="P64" s="280"/>
      <c r="Q64" s="280"/>
    </row>
    <row r="65" spans="1:17" ht="15" customHeight="1" x14ac:dyDescent="0.35">
      <c r="A65" s="282"/>
      <c r="B65" s="383" t="s">
        <v>140</v>
      </c>
      <c r="C65" s="325">
        <f t="shared" ref="C65:C67" si="60">+D47</f>
        <v>-0.8529411764705882</v>
      </c>
      <c r="D65" s="325">
        <f t="shared" ref="D65:D67" si="61">+N47</f>
        <v>0.8529411764705882</v>
      </c>
      <c r="E65" s="327">
        <f t="shared" ref="E65:F65" si="62">C65*100</f>
        <v>-85.294117647058826</v>
      </c>
      <c r="F65" s="330">
        <f t="shared" si="62"/>
        <v>85.294117647058826</v>
      </c>
      <c r="G65" s="328">
        <f t="shared" si="51"/>
        <v>0</v>
      </c>
      <c r="H65" s="280"/>
      <c r="I65" s="369" t="s">
        <v>140</v>
      </c>
      <c r="J65" s="325">
        <f t="shared" ref="J65:J67" si="63">+D50</f>
        <v>-0.92156862745098034</v>
      </c>
      <c r="K65" s="325">
        <f t="shared" ref="K65:K67" si="64">+N50</f>
        <v>0.69607843137254899</v>
      </c>
      <c r="L65" s="327">
        <f t="shared" ref="L65:M65" si="65">J65*100</f>
        <v>-92.156862745098039</v>
      </c>
      <c r="M65" s="330">
        <f t="shared" si="65"/>
        <v>69.607843137254903</v>
      </c>
      <c r="N65" s="328">
        <f t="shared" si="55"/>
        <v>-22.549019607843135</v>
      </c>
      <c r="O65" s="280"/>
      <c r="P65" s="280"/>
      <c r="Q65" s="280"/>
    </row>
    <row r="66" spans="1:17" ht="15" customHeight="1" x14ac:dyDescent="0.35">
      <c r="A66" s="282"/>
      <c r="B66" s="370"/>
      <c r="C66" s="325">
        <f t="shared" si="60"/>
        <v>-0.88888888888888884</v>
      </c>
      <c r="D66" s="325">
        <f t="shared" si="61"/>
        <v>0.88888888888888884</v>
      </c>
      <c r="E66" s="327">
        <f t="shared" ref="E66:F66" si="66">C66*100</f>
        <v>-88.888888888888886</v>
      </c>
      <c r="F66" s="330">
        <f t="shared" si="66"/>
        <v>88.888888888888886</v>
      </c>
      <c r="G66" s="328">
        <f t="shared" si="51"/>
        <v>0</v>
      </c>
      <c r="H66" s="280"/>
      <c r="I66" s="370"/>
      <c r="J66" s="325">
        <f t="shared" si="63"/>
        <v>-0.96875</v>
      </c>
      <c r="K66" s="325">
        <f t="shared" si="64"/>
        <v>0.57291666666666663</v>
      </c>
      <c r="L66" s="327">
        <f t="shared" ref="L66:M66" si="67">J66*100</f>
        <v>-96.875</v>
      </c>
      <c r="M66" s="330">
        <f t="shared" si="67"/>
        <v>57.291666666666664</v>
      </c>
      <c r="N66" s="328">
        <f t="shared" si="55"/>
        <v>-39.583333333333336</v>
      </c>
      <c r="O66" s="280"/>
      <c r="P66" s="280"/>
      <c r="Q66" s="280"/>
    </row>
    <row r="67" spans="1:17" ht="15" customHeight="1" x14ac:dyDescent="0.35">
      <c r="A67" s="282"/>
      <c r="B67" s="371"/>
      <c r="C67" s="325">
        <f t="shared" si="60"/>
        <v>-0.79166666666666663</v>
      </c>
      <c r="D67" s="325">
        <f t="shared" si="61"/>
        <v>0.79166666666666663</v>
      </c>
      <c r="E67" s="327">
        <f t="shared" ref="E67:F67" si="68">C67*100</f>
        <v>-79.166666666666657</v>
      </c>
      <c r="F67" s="330">
        <f t="shared" si="68"/>
        <v>79.166666666666657</v>
      </c>
      <c r="G67" s="328">
        <f t="shared" si="51"/>
        <v>0</v>
      </c>
      <c r="H67" s="280"/>
      <c r="I67" s="371"/>
      <c r="J67" s="325">
        <f t="shared" si="63"/>
        <v>-0.8125</v>
      </c>
      <c r="K67" s="325">
        <f t="shared" si="64"/>
        <v>0.4375</v>
      </c>
      <c r="L67" s="327">
        <f t="shared" ref="L67:M67" si="69">J67*100</f>
        <v>-81.25</v>
      </c>
      <c r="M67" s="330">
        <f t="shared" si="69"/>
        <v>43.75</v>
      </c>
      <c r="N67" s="328">
        <f t="shared" si="55"/>
        <v>-37.5</v>
      </c>
      <c r="O67" s="280"/>
      <c r="P67" s="280"/>
      <c r="Q67" s="280"/>
    </row>
    <row r="68" spans="1:17" ht="15" customHeight="1" x14ac:dyDescent="0.35">
      <c r="A68" s="282"/>
      <c r="B68" s="383" t="s">
        <v>11</v>
      </c>
      <c r="C68" s="325">
        <f t="shared" ref="C68:C70" si="70">+E47</f>
        <v>-0.87254901960784315</v>
      </c>
      <c r="D68" s="325">
        <f t="shared" ref="D68:D70" si="71">+O47</f>
        <v>0.18627450980392157</v>
      </c>
      <c r="E68" s="327">
        <f t="shared" ref="E68:F68" si="72">C68*100</f>
        <v>-87.254901960784309</v>
      </c>
      <c r="F68" s="330">
        <f t="shared" si="72"/>
        <v>18.627450980392158</v>
      </c>
      <c r="G68" s="328">
        <f t="shared" si="51"/>
        <v>-68.627450980392155</v>
      </c>
      <c r="H68" s="280"/>
      <c r="I68" s="369" t="s">
        <v>11</v>
      </c>
      <c r="J68" s="325">
        <f t="shared" ref="J68:J70" si="73">+E50</f>
        <v>-0.75490196078431371</v>
      </c>
      <c r="K68" s="325">
        <f t="shared" ref="K68:K70" si="74">+O50</f>
        <v>0.15686274509803921</v>
      </c>
      <c r="L68" s="327">
        <f t="shared" ref="L68:M68" si="75">J68*100</f>
        <v>-75.490196078431367</v>
      </c>
      <c r="M68" s="330">
        <f t="shared" si="75"/>
        <v>15.686274509803921</v>
      </c>
      <c r="N68" s="328">
        <f t="shared" si="55"/>
        <v>-59.803921568627445</v>
      </c>
      <c r="O68" s="280"/>
      <c r="P68" s="280"/>
      <c r="Q68" s="280"/>
    </row>
    <row r="69" spans="1:17" ht="15" customHeight="1" x14ac:dyDescent="0.35">
      <c r="A69" s="282"/>
      <c r="B69" s="370"/>
      <c r="C69" s="325">
        <f t="shared" si="70"/>
        <v>-0.875</v>
      </c>
      <c r="D69" s="325">
        <f t="shared" si="71"/>
        <v>0.33333333333333331</v>
      </c>
      <c r="E69" s="327">
        <f t="shared" ref="E69:F69" si="76">C69*100</f>
        <v>-87.5</v>
      </c>
      <c r="F69" s="330">
        <f t="shared" si="76"/>
        <v>33.333333333333329</v>
      </c>
      <c r="G69" s="328">
        <f t="shared" si="51"/>
        <v>-54.166666666666671</v>
      </c>
      <c r="H69" s="280"/>
      <c r="I69" s="370"/>
      <c r="J69" s="325">
        <f t="shared" si="73"/>
        <v>-0.88541666666666663</v>
      </c>
      <c r="K69" s="325">
        <f t="shared" si="74"/>
        <v>0.23958333333333334</v>
      </c>
      <c r="L69" s="327">
        <f t="shared" ref="L69:M69" si="77">J69*100</f>
        <v>-88.541666666666657</v>
      </c>
      <c r="M69" s="330">
        <f t="shared" si="77"/>
        <v>23.958333333333336</v>
      </c>
      <c r="N69" s="328">
        <f t="shared" si="55"/>
        <v>-64.583333333333314</v>
      </c>
      <c r="O69" s="280"/>
      <c r="P69" s="280"/>
      <c r="Q69" s="280"/>
    </row>
    <row r="70" spans="1:17" ht="15" customHeight="1" x14ac:dyDescent="0.35">
      <c r="A70" s="282"/>
      <c r="B70" s="371"/>
      <c r="C70" s="325">
        <f t="shared" si="70"/>
        <v>-0.875</v>
      </c>
      <c r="D70" s="325">
        <f t="shared" si="71"/>
        <v>0.16666666666666666</v>
      </c>
      <c r="E70" s="327">
        <f t="shared" ref="E70:F70" si="78">C70*100</f>
        <v>-87.5</v>
      </c>
      <c r="F70" s="330">
        <f t="shared" si="78"/>
        <v>16.666666666666664</v>
      </c>
      <c r="G70" s="328">
        <f t="shared" si="51"/>
        <v>-70.833333333333343</v>
      </c>
      <c r="H70" s="280"/>
      <c r="I70" s="371"/>
      <c r="J70" s="325">
        <f t="shared" si="73"/>
        <v>-0.66666666666666663</v>
      </c>
      <c r="K70" s="325">
        <f t="shared" si="74"/>
        <v>2.0833333333333332E-2</v>
      </c>
      <c r="L70" s="327">
        <f t="shared" ref="L70:M70" si="79">J70*100</f>
        <v>-66.666666666666657</v>
      </c>
      <c r="M70" s="330">
        <f t="shared" si="79"/>
        <v>2.083333333333333</v>
      </c>
      <c r="N70" s="328">
        <f t="shared" si="55"/>
        <v>-64.583333333333329</v>
      </c>
      <c r="O70" s="280"/>
      <c r="P70" s="280"/>
      <c r="Q70" s="280"/>
    </row>
    <row r="71" spans="1:17" ht="15" customHeight="1" x14ac:dyDescent="0.35">
      <c r="A71" s="282"/>
      <c r="B71" s="383" t="s">
        <v>51</v>
      </c>
      <c r="C71" s="325">
        <f t="shared" ref="C71:C73" si="80">+F47</f>
        <v>-0.87254901960784315</v>
      </c>
      <c r="D71" s="325">
        <f t="shared" ref="D71:D73" si="81">+P47</f>
        <v>0.87254901960784315</v>
      </c>
      <c r="E71" s="327">
        <f t="shared" ref="E71:F71" si="82">C71*100</f>
        <v>-87.254901960784309</v>
      </c>
      <c r="F71" s="330">
        <f t="shared" si="82"/>
        <v>87.254901960784309</v>
      </c>
      <c r="G71" s="328">
        <f t="shared" si="51"/>
        <v>0</v>
      </c>
      <c r="H71" s="280"/>
      <c r="I71" s="369" t="s">
        <v>51</v>
      </c>
      <c r="J71" s="325">
        <f t="shared" ref="J71:J73" si="83">+F50</f>
        <v>-0.79411764705882348</v>
      </c>
      <c r="K71" s="325">
        <f t="shared" ref="K71:K73" si="84">+P50</f>
        <v>0.63725490196078427</v>
      </c>
      <c r="L71" s="327">
        <f t="shared" ref="L71:M71" si="85">J71*100</f>
        <v>-79.411764705882348</v>
      </c>
      <c r="M71" s="330">
        <f t="shared" si="85"/>
        <v>63.725490196078425</v>
      </c>
      <c r="N71" s="328">
        <f t="shared" si="55"/>
        <v>-15.686274509803923</v>
      </c>
      <c r="O71" s="280"/>
      <c r="P71" s="280"/>
      <c r="Q71" s="280"/>
    </row>
    <row r="72" spans="1:17" ht="15" customHeight="1" x14ac:dyDescent="0.35">
      <c r="A72" s="282"/>
      <c r="B72" s="370"/>
      <c r="C72" s="325">
        <f t="shared" si="80"/>
        <v>-1</v>
      </c>
      <c r="D72" s="325">
        <f t="shared" si="81"/>
        <v>1</v>
      </c>
      <c r="E72" s="327">
        <f t="shared" ref="E72:F72" si="86">C72*100</f>
        <v>-100</v>
      </c>
      <c r="F72" s="330">
        <f t="shared" si="86"/>
        <v>100</v>
      </c>
      <c r="G72" s="328">
        <f t="shared" si="51"/>
        <v>0</v>
      </c>
      <c r="H72" s="280"/>
      <c r="I72" s="370"/>
      <c r="J72" s="325">
        <f t="shared" si="83"/>
        <v>-0.69791666666666663</v>
      </c>
      <c r="K72" s="325">
        <f t="shared" si="84"/>
        <v>0.55208333333333337</v>
      </c>
      <c r="L72" s="327">
        <f t="shared" ref="L72:M72" si="87">J72*100</f>
        <v>-69.791666666666657</v>
      </c>
      <c r="M72" s="330">
        <f t="shared" si="87"/>
        <v>55.208333333333336</v>
      </c>
      <c r="N72" s="328">
        <f t="shared" si="55"/>
        <v>-14.583333333333321</v>
      </c>
      <c r="O72" s="280"/>
      <c r="P72" s="280"/>
      <c r="Q72" s="280"/>
    </row>
    <row r="73" spans="1:17" ht="15" customHeight="1" x14ac:dyDescent="0.35">
      <c r="A73" s="282"/>
      <c r="B73" s="371"/>
      <c r="C73" s="325">
        <f t="shared" si="80"/>
        <v>-0.58333333333333337</v>
      </c>
      <c r="D73" s="325">
        <f t="shared" si="81"/>
        <v>0.58333333333333337</v>
      </c>
      <c r="E73" s="327">
        <f t="shared" ref="E73:F73" si="88">C73*100</f>
        <v>-58.333333333333336</v>
      </c>
      <c r="F73" s="330">
        <f t="shared" si="88"/>
        <v>58.333333333333336</v>
      </c>
      <c r="G73" s="328">
        <f t="shared" si="51"/>
        <v>0</v>
      </c>
      <c r="H73" s="280"/>
      <c r="I73" s="371"/>
      <c r="J73" s="325">
        <f t="shared" si="83"/>
        <v>-0.64583333333333337</v>
      </c>
      <c r="K73" s="325">
        <f t="shared" si="84"/>
        <v>0.41666666666666669</v>
      </c>
      <c r="L73" s="327">
        <f t="shared" ref="L73:M73" si="89">J73*100</f>
        <v>-64.583333333333343</v>
      </c>
      <c r="M73" s="330">
        <f t="shared" si="89"/>
        <v>41.666666666666671</v>
      </c>
      <c r="N73" s="328">
        <f t="shared" si="55"/>
        <v>-22.916666666666671</v>
      </c>
      <c r="O73" s="280"/>
      <c r="P73" s="280"/>
      <c r="Q73" s="280"/>
    </row>
    <row r="74" spans="1:17" ht="15" customHeight="1" x14ac:dyDescent="0.35">
      <c r="A74" s="282"/>
      <c r="B74" s="383" t="s">
        <v>50</v>
      </c>
      <c r="C74" s="325">
        <f t="shared" ref="C74:C76" si="90">+G47</f>
        <v>-0.49019607843137253</v>
      </c>
      <c r="D74" s="325">
        <f t="shared" ref="D74:D76" si="91">+Q47</f>
        <v>0.81372549019607843</v>
      </c>
      <c r="E74" s="327">
        <f t="shared" ref="E74:F74" si="92">C74*100</f>
        <v>-49.019607843137251</v>
      </c>
      <c r="F74" s="330">
        <f t="shared" si="92"/>
        <v>81.372549019607845</v>
      </c>
      <c r="G74" s="328">
        <f t="shared" si="51"/>
        <v>32.352941176470594</v>
      </c>
      <c r="H74" s="280"/>
      <c r="I74" s="369" t="s">
        <v>50</v>
      </c>
      <c r="J74" s="325">
        <f t="shared" ref="J74:J76" si="93">+G50</f>
        <v>-0.61764705882352944</v>
      </c>
      <c r="K74" s="325">
        <f t="shared" ref="K74:K76" si="94">+Q50</f>
        <v>0.31372549019607843</v>
      </c>
      <c r="L74" s="327">
        <f t="shared" ref="L74:M74" si="95">J74*100</f>
        <v>-61.764705882352942</v>
      </c>
      <c r="M74" s="330">
        <f t="shared" si="95"/>
        <v>31.372549019607842</v>
      </c>
      <c r="N74" s="328">
        <f t="shared" si="55"/>
        <v>-30.3921568627451</v>
      </c>
      <c r="O74" s="280"/>
      <c r="P74" s="280"/>
      <c r="Q74" s="280"/>
    </row>
    <row r="75" spans="1:17" ht="15" customHeight="1" x14ac:dyDescent="0.35">
      <c r="A75" s="282"/>
      <c r="B75" s="370"/>
      <c r="C75" s="325">
        <f t="shared" si="90"/>
        <v>-0.86111111111111116</v>
      </c>
      <c r="D75" s="325">
        <f t="shared" si="91"/>
        <v>0.95833333333333337</v>
      </c>
      <c r="E75" s="327">
        <f t="shared" ref="E75:F75" si="96">C75*100</f>
        <v>-86.111111111111114</v>
      </c>
      <c r="F75" s="330">
        <f t="shared" si="96"/>
        <v>95.833333333333343</v>
      </c>
      <c r="G75" s="328">
        <f t="shared" si="51"/>
        <v>9.7222222222222285</v>
      </c>
      <c r="H75" s="280"/>
      <c r="I75" s="370"/>
      <c r="J75" s="325">
        <f t="shared" si="93"/>
        <v>-0.6875</v>
      </c>
      <c r="K75" s="325">
        <f t="shared" si="94"/>
        <v>0.45833333333333331</v>
      </c>
      <c r="L75" s="327">
        <f t="shared" ref="L75:M75" si="97">J75*100</f>
        <v>-68.75</v>
      </c>
      <c r="M75" s="330">
        <f t="shared" si="97"/>
        <v>45.833333333333329</v>
      </c>
      <c r="N75" s="328">
        <f t="shared" si="55"/>
        <v>-22.916666666666671</v>
      </c>
      <c r="O75" s="280"/>
      <c r="P75" s="280"/>
      <c r="Q75" s="280"/>
    </row>
    <row r="76" spans="1:17" ht="15" customHeight="1" x14ac:dyDescent="0.35">
      <c r="A76" s="282"/>
      <c r="B76" s="371"/>
      <c r="C76" s="325">
        <f t="shared" si="90"/>
        <v>-0.83333333333333337</v>
      </c>
      <c r="D76" s="325">
        <f t="shared" si="91"/>
        <v>0.95833333333333337</v>
      </c>
      <c r="E76" s="327">
        <f t="shared" ref="E76:F76" si="98">C76*100</f>
        <v>-83.333333333333343</v>
      </c>
      <c r="F76" s="330">
        <f t="shared" si="98"/>
        <v>95.833333333333343</v>
      </c>
      <c r="G76" s="328">
        <f t="shared" si="51"/>
        <v>12.5</v>
      </c>
      <c r="H76" s="280"/>
      <c r="I76" s="371"/>
      <c r="J76" s="325">
        <f t="shared" si="93"/>
        <v>-0.89583333333333337</v>
      </c>
      <c r="K76" s="325">
        <f t="shared" si="94"/>
        <v>0.54166666666666663</v>
      </c>
      <c r="L76" s="327">
        <f t="shared" ref="L76:M76" si="99">J76*100</f>
        <v>-89.583333333333343</v>
      </c>
      <c r="M76" s="330">
        <f t="shared" si="99"/>
        <v>54.166666666666664</v>
      </c>
      <c r="N76" s="328">
        <f t="shared" si="55"/>
        <v>-35.416666666666679</v>
      </c>
      <c r="O76" s="280"/>
      <c r="P76" s="280"/>
      <c r="Q76" s="280"/>
    </row>
    <row r="77" spans="1:17" ht="15" customHeight="1" x14ac:dyDescent="0.35">
      <c r="A77" s="282"/>
      <c r="B77" s="383" t="s">
        <v>14</v>
      </c>
      <c r="C77" s="325">
        <f t="shared" ref="C77:C79" si="100">+H47</f>
        <v>-0.27450980392156865</v>
      </c>
      <c r="D77" s="325">
        <f t="shared" ref="D77:D79" si="101">+R47</f>
        <v>0.27450980392156865</v>
      </c>
      <c r="E77" s="327">
        <f t="shared" ref="E77:F77" si="102">C77*100</f>
        <v>-27.450980392156865</v>
      </c>
      <c r="F77" s="330">
        <f t="shared" si="102"/>
        <v>27.450980392156865</v>
      </c>
      <c r="G77" s="328">
        <f t="shared" si="51"/>
        <v>0</v>
      </c>
      <c r="H77" s="280"/>
      <c r="I77" s="369" t="s">
        <v>14</v>
      </c>
      <c r="J77" s="325">
        <f t="shared" ref="J77:J79" si="103">+H50</f>
        <v>-0.36274509803921567</v>
      </c>
      <c r="K77" s="325">
        <f t="shared" ref="K77:K79" si="104">+R50</f>
        <v>0.36274509803921567</v>
      </c>
      <c r="L77" s="327">
        <f t="shared" ref="L77:M77" si="105">J77*100</f>
        <v>-36.274509803921568</v>
      </c>
      <c r="M77" s="330">
        <f t="shared" si="105"/>
        <v>36.274509803921568</v>
      </c>
      <c r="N77" s="328">
        <f t="shared" si="55"/>
        <v>0</v>
      </c>
      <c r="O77" s="280"/>
      <c r="P77" s="280"/>
      <c r="Q77" s="280"/>
    </row>
    <row r="78" spans="1:17" ht="15" customHeight="1" x14ac:dyDescent="0.35">
      <c r="A78" s="282"/>
      <c r="B78" s="370"/>
      <c r="C78" s="325">
        <f t="shared" si="100"/>
        <v>-0.56944444444444442</v>
      </c>
      <c r="D78" s="325">
        <f t="shared" si="101"/>
        <v>0.56944444444444442</v>
      </c>
      <c r="E78" s="327">
        <f t="shared" ref="E78:F78" si="106">C78*100</f>
        <v>-56.944444444444443</v>
      </c>
      <c r="F78" s="330">
        <f t="shared" si="106"/>
        <v>56.944444444444443</v>
      </c>
      <c r="G78" s="328">
        <f t="shared" si="51"/>
        <v>0</v>
      </c>
      <c r="H78" s="280"/>
      <c r="I78" s="370"/>
      <c r="J78" s="325">
        <f t="shared" si="103"/>
        <v>-0.51041666666666663</v>
      </c>
      <c r="K78" s="325">
        <f t="shared" si="104"/>
        <v>0.51041666666666663</v>
      </c>
      <c r="L78" s="327">
        <f t="shared" ref="L78:M78" si="107">J78*100</f>
        <v>-51.041666666666664</v>
      </c>
      <c r="M78" s="330">
        <f t="shared" si="107"/>
        <v>51.041666666666664</v>
      </c>
      <c r="N78" s="328">
        <f t="shared" si="55"/>
        <v>0</v>
      </c>
      <c r="O78" s="280"/>
      <c r="P78" s="280"/>
      <c r="Q78" s="280"/>
    </row>
    <row r="79" spans="1:17" ht="15" customHeight="1" x14ac:dyDescent="0.35">
      <c r="A79" s="282"/>
      <c r="B79" s="371"/>
      <c r="C79" s="325">
        <f t="shared" si="100"/>
        <v>-0.625</v>
      </c>
      <c r="D79" s="325">
        <f t="shared" si="101"/>
        <v>0.625</v>
      </c>
      <c r="E79" s="327">
        <f t="shared" ref="E79:F79" si="108">C79*100</f>
        <v>-62.5</v>
      </c>
      <c r="F79" s="330">
        <f t="shared" si="108"/>
        <v>62.5</v>
      </c>
      <c r="G79" s="328">
        <f t="shared" si="51"/>
        <v>0</v>
      </c>
      <c r="H79" s="280"/>
      <c r="I79" s="371"/>
      <c r="J79" s="325">
        <f t="shared" si="103"/>
        <v>-0.58333333333333337</v>
      </c>
      <c r="K79" s="325">
        <f t="shared" si="104"/>
        <v>0.58333333333333337</v>
      </c>
      <c r="L79" s="327">
        <f t="shared" ref="L79:M79" si="109">J79*100</f>
        <v>-58.333333333333336</v>
      </c>
      <c r="M79" s="330">
        <f t="shared" si="109"/>
        <v>58.333333333333336</v>
      </c>
      <c r="N79" s="328">
        <f t="shared" si="55"/>
        <v>0</v>
      </c>
      <c r="O79" s="280"/>
      <c r="P79" s="280"/>
      <c r="Q79" s="280"/>
    </row>
    <row r="80" spans="1:17" ht="15" customHeight="1" x14ac:dyDescent="0.35">
      <c r="A80" s="282"/>
      <c r="B80" s="383" t="s">
        <v>27</v>
      </c>
      <c r="C80" s="325">
        <f t="shared" ref="C80:C82" si="110">+I47</f>
        <v>-0.9509803921568627</v>
      </c>
      <c r="D80" s="325">
        <f t="shared" ref="D80:D82" si="111">+S47</f>
        <v>0.94117647058823528</v>
      </c>
      <c r="E80" s="327">
        <f t="shared" ref="E80:F80" si="112">C80*100</f>
        <v>-95.098039215686271</v>
      </c>
      <c r="F80" s="330">
        <f t="shared" si="112"/>
        <v>94.117647058823522</v>
      </c>
      <c r="G80" s="328">
        <f t="shared" si="51"/>
        <v>-0.98039215686274872</v>
      </c>
      <c r="H80" s="280"/>
      <c r="I80" s="369" t="s">
        <v>27</v>
      </c>
      <c r="J80" s="325">
        <f t="shared" ref="J80:J82" si="113">+I50</f>
        <v>-0.96078431372549022</v>
      </c>
      <c r="K80" s="325">
        <f t="shared" ref="K80:K82" si="114">+S50</f>
        <v>0.86274509803921573</v>
      </c>
      <c r="L80" s="327">
        <f t="shared" ref="L80:M80" si="115">J80*100</f>
        <v>-96.078431372549019</v>
      </c>
      <c r="M80" s="330">
        <f t="shared" si="115"/>
        <v>86.274509803921575</v>
      </c>
      <c r="N80" s="328">
        <f t="shared" si="55"/>
        <v>-9.8039215686274446</v>
      </c>
      <c r="O80" s="280"/>
      <c r="P80" s="280"/>
      <c r="Q80" s="280"/>
    </row>
    <row r="81" spans="1:22" ht="15" customHeight="1" x14ac:dyDescent="0.35">
      <c r="A81" s="282"/>
      <c r="B81" s="370"/>
      <c r="C81" s="325">
        <f t="shared" si="110"/>
        <v>-0.93055555555555558</v>
      </c>
      <c r="D81" s="325">
        <f t="shared" si="111"/>
        <v>0.79166666666666663</v>
      </c>
      <c r="E81" s="327">
        <f t="shared" ref="E81:F81" si="116">C81*100</f>
        <v>-93.055555555555557</v>
      </c>
      <c r="F81" s="330">
        <f t="shared" si="116"/>
        <v>79.166666666666657</v>
      </c>
      <c r="G81" s="328">
        <f t="shared" si="51"/>
        <v>-13.8888888888889</v>
      </c>
      <c r="H81" s="280"/>
      <c r="I81" s="370"/>
      <c r="J81" s="325">
        <f t="shared" si="113"/>
        <v>-0.91666666666666663</v>
      </c>
      <c r="K81" s="325">
        <f t="shared" si="114"/>
        <v>0.78125</v>
      </c>
      <c r="L81" s="327">
        <f t="shared" ref="L81:M81" si="117">J81*100</f>
        <v>-91.666666666666657</v>
      </c>
      <c r="M81" s="330">
        <f t="shared" si="117"/>
        <v>78.125</v>
      </c>
      <c r="N81" s="328">
        <f t="shared" si="55"/>
        <v>-13.541666666666657</v>
      </c>
      <c r="O81" s="280"/>
      <c r="P81" s="280"/>
      <c r="Q81" s="280"/>
      <c r="T81" s="331"/>
      <c r="U81" s="332" t="s">
        <v>67</v>
      </c>
      <c r="V81" s="333"/>
    </row>
    <row r="82" spans="1:22" ht="15" customHeight="1" x14ac:dyDescent="0.35">
      <c r="A82" s="282"/>
      <c r="B82" s="371"/>
      <c r="C82" s="325">
        <f t="shared" si="110"/>
        <v>-0.9375</v>
      </c>
      <c r="D82" s="325">
        <f t="shared" si="111"/>
        <v>0.83333333333333337</v>
      </c>
      <c r="E82" s="327">
        <f t="shared" ref="E82:F82" si="118">C82*100</f>
        <v>-93.75</v>
      </c>
      <c r="F82" s="330">
        <f t="shared" si="118"/>
        <v>83.333333333333343</v>
      </c>
      <c r="G82" s="328">
        <f t="shared" si="51"/>
        <v>-10.416666666666657</v>
      </c>
      <c r="H82" s="280"/>
      <c r="I82" s="371"/>
      <c r="J82" s="325">
        <f t="shared" si="113"/>
        <v>-0.97916666666666663</v>
      </c>
      <c r="K82" s="325">
        <f t="shared" si="114"/>
        <v>0.83333333333333337</v>
      </c>
      <c r="L82" s="327">
        <f t="shared" ref="L82:M82" si="119">J82*100</f>
        <v>-97.916666666666657</v>
      </c>
      <c r="M82" s="330">
        <f t="shared" si="119"/>
        <v>83.333333333333343</v>
      </c>
      <c r="N82" s="328">
        <f t="shared" si="55"/>
        <v>-14.583333333333314</v>
      </c>
      <c r="O82" s="280"/>
      <c r="P82" s="280"/>
      <c r="Q82" s="280"/>
      <c r="T82" s="334"/>
      <c r="U82" s="332" t="s">
        <v>68</v>
      </c>
      <c r="V82" s="335"/>
    </row>
    <row r="83" spans="1:22" ht="15" customHeight="1" x14ac:dyDescent="0.35">
      <c r="A83" s="282"/>
      <c r="B83" s="383" t="s">
        <v>128</v>
      </c>
      <c r="C83" s="325">
        <f t="shared" ref="C83:C85" si="120">+J47</f>
        <v>-0.43137254901960786</v>
      </c>
      <c r="D83" s="325">
        <f t="shared" ref="D83:D85" si="121">+T47</f>
        <v>0.22549019607843138</v>
      </c>
      <c r="E83" s="327">
        <f t="shared" ref="E83:F83" si="122">C83*100</f>
        <v>-43.137254901960787</v>
      </c>
      <c r="F83" s="330">
        <f t="shared" si="122"/>
        <v>22.549019607843139</v>
      </c>
      <c r="G83" s="328">
        <f t="shared" si="51"/>
        <v>-20.588235294117649</v>
      </c>
      <c r="H83" s="280"/>
      <c r="I83" s="369" t="s">
        <v>128</v>
      </c>
      <c r="J83" s="325">
        <f t="shared" ref="J83:J85" si="123">+J50</f>
        <v>-0.83333333333333337</v>
      </c>
      <c r="K83" s="325">
        <f t="shared" ref="K83:K85" si="124">+T50</f>
        <v>0.49019607843137253</v>
      </c>
      <c r="L83" s="327">
        <f t="shared" ref="L83:M83" si="125">J83*100</f>
        <v>-83.333333333333343</v>
      </c>
      <c r="M83" s="330">
        <f t="shared" si="125"/>
        <v>49.019607843137251</v>
      </c>
      <c r="N83" s="328">
        <f t="shared" si="55"/>
        <v>-34.313725490196092</v>
      </c>
      <c r="O83" s="280"/>
      <c r="P83" s="280"/>
      <c r="Q83" s="280"/>
      <c r="T83" s="336"/>
      <c r="U83" s="332" t="s">
        <v>69</v>
      </c>
      <c r="V83" s="337"/>
    </row>
    <row r="84" spans="1:22" ht="15" customHeight="1" x14ac:dyDescent="0.35">
      <c r="A84" s="282"/>
      <c r="B84" s="370"/>
      <c r="C84" s="325">
        <f t="shared" si="120"/>
        <v>-0.56944444444444442</v>
      </c>
      <c r="D84" s="325">
        <f t="shared" si="121"/>
        <v>0.16666666666666666</v>
      </c>
      <c r="E84" s="327">
        <f t="shared" ref="E84:F84" si="126">C84*100</f>
        <v>-56.944444444444443</v>
      </c>
      <c r="F84" s="330">
        <f t="shared" si="126"/>
        <v>16.666666666666664</v>
      </c>
      <c r="G84" s="328">
        <f t="shared" si="51"/>
        <v>-40.277777777777779</v>
      </c>
      <c r="H84" s="280"/>
      <c r="I84" s="370"/>
      <c r="J84" s="325">
        <f t="shared" si="123"/>
        <v>-0.90625</v>
      </c>
      <c r="K84" s="325">
        <f t="shared" si="124"/>
        <v>0.29166666666666669</v>
      </c>
      <c r="L84" s="327">
        <f t="shared" ref="L84:M84" si="127">J84*100</f>
        <v>-90.625</v>
      </c>
      <c r="M84" s="330">
        <f t="shared" si="127"/>
        <v>29.166666666666668</v>
      </c>
      <c r="N84" s="328">
        <f t="shared" si="55"/>
        <v>-61.458333333333329</v>
      </c>
      <c r="O84" s="280"/>
      <c r="P84" s="280"/>
      <c r="Q84" s="280"/>
    </row>
    <row r="85" spans="1:22" ht="15" customHeight="1" x14ac:dyDescent="0.35">
      <c r="A85" s="282"/>
      <c r="B85" s="371"/>
      <c r="C85" s="325">
        <f t="shared" si="120"/>
        <v>-0.625</v>
      </c>
      <c r="D85" s="325">
        <f t="shared" si="121"/>
        <v>0.375</v>
      </c>
      <c r="E85" s="327">
        <f t="shared" ref="E85:F85" si="128">C85*100</f>
        <v>-62.5</v>
      </c>
      <c r="F85" s="330">
        <f t="shared" si="128"/>
        <v>37.5</v>
      </c>
      <c r="G85" s="328">
        <f t="shared" si="51"/>
        <v>-25</v>
      </c>
      <c r="H85" s="280"/>
      <c r="I85" s="371"/>
      <c r="J85" s="325">
        <f t="shared" si="123"/>
        <v>-0.91666666666666663</v>
      </c>
      <c r="K85" s="325">
        <f t="shared" si="124"/>
        <v>0.72916666666666663</v>
      </c>
      <c r="L85" s="327">
        <f t="shared" ref="L85:M85" si="129">J85*100</f>
        <v>-91.666666666666657</v>
      </c>
      <c r="M85" s="330">
        <f t="shared" si="129"/>
        <v>72.916666666666657</v>
      </c>
      <c r="N85" s="328">
        <f t="shared" si="55"/>
        <v>-18.75</v>
      </c>
      <c r="O85" s="280"/>
      <c r="P85" s="280"/>
      <c r="Q85" s="280"/>
    </row>
    <row r="86" spans="1:22" ht="15" customHeight="1" x14ac:dyDescent="0.35">
      <c r="A86" s="282"/>
      <c r="B86" s="383" t="s">
        <v>18</v>
      </c>
      <c r="C86" s="325">
        <f t="shared" ref="C86:C88" si="130">+K47</f>
        <v>-1</v>
      </c>
      <c r="D86" s="325">
        <f t="shared" ref="D86:D88" si="131">+U47</f>
        <v>0.83333333333333337</v>
      </c>
      <c r="E86" s="327">
        <f t="shared" ref="E86:F86" si="132">C86*100</f>
        <v>-100</v>
      </c>
      <c r="F86" s="330">
        <f t="shared" si="132"/>
        <v>83.333333333333343</v>
      </c>
      <c r="G86" s="328">
        <f t="shared" si="51"/>
        <v>-16.666666666666657</v>
      </c>
      <c r="H86" s="280"/>
      <c r="I86" s="369" t="s">
        <v>18</v>
      </c>
      <c r="J86" s="325">
        <f t="shared" ref="J86:J87" si="133">+K50</f>
        <v>-0.86274509803921573</v>
      </c>
      <c r="K86" s="325">
        <f t="shared" ref="K86:K88" si="134">+U50</f>
        <v>0.73529411764705888</v>
      </c>
      <c r="L86" s="327">
        <f t="shared" ref="L86:M86" si="135">J86*100</f>
        <v>-86.274509803921575</v>
      </c>
      <c r="M86" s="330">
        <f t="shared" si="135"/>
        <v>73.529411764705884</v>
      </c>
      <c r="N86" s="328">
        <f t="shared" si="55"/>
        <v>-12.745098039215691</v>
      </c>
      <c r="O86" s="280"/>
      <c r="P86" s="280"/>
      <c r="Q86" s="280"/>
    </row>
    <row r="87" spans="1:22" ht="15" customHeight="1" x14ac:dyDescent="0.35">
      <c r="A87" s="282"/>
      <c r="B87" s="370"/>
      <c r="C87" s="325">
        <f t="shared" si="130"/>
        <v>-0.98611111111111116</v>
      </c>
      <c r="D87" s="325">
        <f t="shared" si="131"/>
        <v>0.90277777777777779</v>
      </c>
      <c r="E87" s="327">
        <f t="shared" ref="E87:F87" si="136">C87*100</f>
        <v>-98.611111111111114</v>
      </c>
      <c r="F87" s="330">
        <f t="shared" si="136"/>
        <v>90.277777777777786</v>
      </c>
      <c r="G87" s="328">
        <f t="shared" si="51"/>
        <v>-8.3333333333333286</v>
      </c>
      <c r="H87" s="280"/>
      <c r="I87" s="370"/>
      <c r="J87" s="325">
        <f t="shared" si="133"/>
        <v>-0.85416666666666663</v>
      </c>
      <c r="K87" s="325">
        <f t="shared" si="134"/>
        <v>0.66666666666666663</v>
      </c>
      <c r="L87" s="327">
        <f t="shared" ref="L87:M87" si="137">J87*100</f>
        <v>-85.416666666666657</v>
      </c>
      <c r="M87" s="330">
        <f t="shared" si="137"/>
        <v>66.666666666666657</v>
      </c>
      <c r="N87" s="328">
        <f t="shared" si="55"/>
        <v>-18.75</v>
      </c>
      <c r="O87" s="280"/>
      <c r="P87" s="280"/>
      <c r="Q87" s="280"/>
    </row>
    <row r="88" spans="1:22" ht="15" customHeight="1" x14ac:dyDescent="0.35">
      <c r="A88" s="282"/>
      <c r="B88" s="371"/>
      <c r="C88" s="325">
        <f t="shared" si="130"/>
        <v>-1</v>
      </c>
      <c r="D88" s="325">
        <f t="shared" si="131"/>
        <v>0.95833333333333337</v>
      </c>
      <c r="E88" s="327">
        <f t="shared" ref="E88:F88" si="138">C88*100</f>
        <v>-100</v>
      </c>
      <c r="F88" s="330">
        <f t="shared" si="138"/>
        <v>95.833333333333343</v>
      </c>
      <c r="G88" s="328">
        <f t="shared" si="51"/>
        <v>-4.1666666666666572</v>
      </c>
      <c r="H88" s="280"/>
      <c r="I88" s="371"/>
      <c r="J88" s="325">
        <f>+J52</f>
        <v>-0.91666666666666663</v>
      </c>
      <c r="K88" s="325">
        <f t="shared" si="134"/>
        <v>0.54166666666666663</v>
      </c>
      <c r="L88" s="327">
        <f t="shared" ref="L88:M88" si="139">J88*100</f>
        <v>-91.666666666666657</v>
      </c>
      <c r="M88" s="330">
        <f t="shared" si="139"/>
        <v>54.166666666666664</v>
      </c>
      <c r="N88" s="328">
        <f t="shared" si="55"/>
        <v>-37.499999999999993</v>
      </c>
      <c r="O88" s="280"/>
      <c r="P88" s="280"/>
      <c r="Q88" s="280"/>
    </row>
    <row r="89" spans="1:22" ht="15" customHeight="1" x14ac:dyDescent="0.35">
      <c r="A89" s="282"/>
      <c r="B89" s="383" t="s">
        <v>141</v>
      </c>
      <c r="C89" s="325">
        <f t="shared" ref="C89:C91" si="140">+L47</f>
        <v>-0.94117647058823528</v>
      </c>
      <c r="D89" s="325">
        <f t="shared" ref="D89:D91" si="141">+V47</f>
        <v>0.94117647058823528</v>
      </c>
      <c r="E89" s="327">
        <f t="shared" ref="E89:F89" si="142">C89*100</f>
        <v>-94.117647058823522</v>
      </c>
      <c r="F89" s="330">
        <f t="shared" si="142"/>
        <v>94.117647058823522</v>
      </c>
      <c r="G89" s="328">
        <f t="shared" si="51"/>
        <v>0</v>
      </c>
      <c r="H89" s="280"/>
      <c r="I89" s="369" t="s">
        <v>141</v>
      </c>
      <c r="J89" s="325">
        <f t="shared" ref="J89:J90" si="143">+L50</f>
        <v>-0.91176470588235292</v>
      </c>
      <c r="K89" s="325">
        <f t="shared" ref="K89:K91" si="144">+V50</f>
        <v>0.67647058823529416</v>
      </c>
      <c r="L89" s="327">
        <f t="shared" ref="L89:M89" si="145">J89*100</f>
        <v>-91.17647058823529</v>
      </c>
      <c r="M89" s="330">
        <f t="shared" si="145"/>
        <v>67.64705882352942</v>
      </c>
      <c r="N89" s="328">
        <f t="shared" si="55"/>
        <v>-23.52941176470587</v>
      </c>
      <c r="O89" s="280"/>
      <c r="P89" s="280"/>
      <c r="Q89" s="280"/>
    </row>
    <row r="90" spans="1:22" ht="15" customHeight="1" x14ac:dyDescent="0.35">
      <c r="A90" s="282"/>
      <c r="B90" s="370"/>
      <c r="C90" s="325">
        <f t="shared" si="140"/>
        <v>-1</v>
      </c>
      <c r="D90" s="325">
        <f t="shared" si="141"/>
        <v>1</v>
      </c>
      <c r="E90" s="327">
        <f t="shared" ref="E90:F90" si="146">C90*100</f>
        <v>-100</v>
      </c>
      <c r="F90" s="330">
        <f t="shared" si="146"/>
        <v>100</v>
      </c>
      <c r="G90" s="328">
        <f t="shared" si="51"/>
        <v>0</v>
      </c>
      <c r="H90" s="280"/>
      <c r="I90" s="370"/>
      <c r="J90" s="325">
        <f t="shared" si="143"/>
        <v>-1</v>
      </c>
      <c r="K90" s="325">
        <f t="shared" si="144"/>
        <v>0.92708333333333337</v>
      </c>
      <c r="L90" s="327">
        <f t="shared" ref="L90:M90" si="147">J90*100</f>
        <v>-100</v>
      </c>
      <c r="M90" s="330">
        <f t="shared" si="147"/>
        <v>92.708333333333343</v>
      </c>
      <c r="N90" s="328">
        <f t="shared" si="55"/>
        <v>-7.2916666666666572</v>
      </c>
      <c r="O90" s="280"/>
      <c r="P90" s="280"/>
      <c r="Q90" s="280"/>
    </row>
    <row r="91" spans="1:22" ht="15" customHeight="1" x14ac:dyDescent="0.35">
      <c r="A91" s="282"/>
      <c r="B91" s="371"/>
      <c r="C91" s="325">
        <f t="shared" si="140"/>
        <v>-0.91666666666666663</v>
      </c>
      <c r="D91" s="325">
        <f t="shared" si="141"/>
        <v>0.91666666666666663</v>
      </c>
      <c r="E91" s="327">
        <f t="shared" ref="E91:F91" si="148">C91*100</f>
        <v>-91.666666666666657</v>
      </c>
      <c r="F91" s="330">
        <f t="shared" si="148"/>
        <v>91.666666666666657</v>
      </c>
      <c r="G91" s="328">
        <f t="shared" si="51"/>
        <v>0</v>
      </c>
      <c r="H91" s="280"/>
      <c r="I91" s="371"/>
      <c r="J91" s="325">
        <f>+L55</f>
        <v>-0.94791666666666663</v>
      </c>
      <c r="K91" s="325">
        <f t="shared" si="144"/>
        <v>0.91666666666666663</v>
      </c>
      <c r="L91" s="327">
        <f t="shared" ref="L91:M91" si="149">J91*100</f>
        <v>-94.791666666666657</v>
      </c>
      <c r="M91" s="330">
        <f t="shared" si="149"/>
        <v>91.666666666666657</v>
      </c>
      <c r="N91" s="328">
        <f t="shared" si="55"/>
        <v>-3.125</v>
      </c>
      <c r="O91" s="280"/>
      <c r="P91" s="280"/>
      <c r="Q91" s="280"/>
    </row>
    <row r="92" spans="1:22" ht="15.75" customHeight="1" x14ac:dyDescent="0.35">
      <c r="A92" s="282"/>
      <c r="B92" s="282"/>
    </row>
    <row r="93" spans="1:22" ht="15.75" customHeight="1" x14ac:dyDescent="0.35">
      <c r="A93" s="282"/>
      <c r="B93" s="282"/>
    </row>
    <row r="94" spans="1:22" ht="15" customHeight="1" x14ac:dyDescent="0.35">
      <c r="A94" s="282"/>
      <c r="B94" s="277"/>
      <c r="C94" s="372" t="s">
        <v>135</v>
      </c>
      <c r="D94" s="346"/>
      <c r="E94" s="373" t="s">
        <v>135</v>
      </c>
      <c r="F94" s="346"/>
      <c r="G94" s="347"/>
      <c r="I94" s="277"/>
      <c r="J94" s="372" t="s">
        <v>137</v>
      </c>
      <c r="K94" s="347"/>
      <c r="L94" s="373" t="s">
        <v>137</v>
      </c>
      <c r="M94" s="346"/>
      <c r="N94" s="347"/>
    </row>
    <row r="95" spans="1:22" ht="15" customHeight="1" x14ac:dyDescent="0.35">
      <c r="A95" s="282"/>
      <c r="B95" s="281"/>
      <c r="C95" s="322" t="s">
        <v>44</v>
      </c>
      <c r="D95" s="323" t="s">
        <v>45</v>
      </c>
      <c r="E95" s="31" t="s">
        <v>44</v>
      </c>
      <c r="F95" s="36" t="s">
        <v>45</v>
      </c>
      <c r="G95" s="324" t="s">
        <v>61</v>
      </c>
      <c r="I95" s="280"/>
      <c r="J95" s="31" t="s">
        <v>44</v>
      </c>
      <c r="K95" s="36" t="s">
        <v>45</v>
      </c>
      <c r="L95" s="31" t="s">
        <v>44</v>
      </c>
      <c r="M95" s="36" t="s">
        <v>45</v>
      </c>
      <c r="N95" s="324" t="s">
        <v>61</v>
      </c>
    </row>
    <row r="96" spans="1:22" ht="15" customHeight="1" x14ac:dyDescent="0.35">
      <c r="A96" s="282"/>
      <c r="B96" s="383" t="s">
        <v>8</v>
      </c>
      <c r="C96" s="325">
        <f t="shared" ref="C96:C98" si="150">+C53</f>
        <v>-0.4264705882352941</v>
      </c>
      <c r="D96" s="326">
        <f t="shared" ref="D96:D98" si="151">+M53</f>
        <v>0.29901960784313725</v>
      </c>
      <c r="E96" s="327">
        <f t="shared" ref="E96:F96" si="152">C96*100</f>
        <v>-42.647058823529413</v>
      </c>
      <c r="F96" s="327">
        <f t="shared" si="152"/>
        <v>29.901960784313726</v>
      </c>
      <c r="G96" s="328">
        <f t="shared" ref="G96:G125" si="153">E96+F96</f>
        <v>-12.745098039215687</v>
      </c>
      <c r="I96" s="369" t="s">
        <v>8</v>
      </c>
      <c r="J96" s="325">
        <f t="shared" ref="J96:J98" si="154">+C56</f>
        <v>-0.32843137254901961</v>
      </c>
      <c r="K96" s="325">
        <f t="shared" ref="K96:K98" si="155">+M56</f>
        <v>0.98529411764705888</v>
      </c>
      <c r="L96" s="327">
        <f t="shared" ref="L96:M96" si="156">J96*100</f>
        <v>-32.843137254901961</v>
      </c>
      <c r="M96" s="327">
        <f t="shared" si="156"/>
        <v>98.529411764705884</v>
      </c>
      <c r="N96" s="328">
        <f t="shared" ref="N96:N125" si="157">L96+M96</f>
        <v>65.686274509803923</v>
      </c>
    </row>
    <row r="97" spans="1:14" ht="15" customHeight="1" x14ac:dyDescent="0.35">
      <c r="A97" s="282"/>
      <c r="B97" s="370"/>
      <c r="C97" s="329">
        <f t="shared" si="150"/>
        <v>-0.69230769230769229</v>
      </c>
      <c r="D97" s="329">
        <f t="shared" si="151"/>
        <v>0.52071005917159763</v>
      </c>
      <c r="E97" s="327">
        <f t="shared" ref="E97:F97" si="158">C97*100</f>
        <v>-69.230769230769226</v>
      </c>
      <c r="F97" s="330">
        <f t="shared" si="158"/>
        <v>52.071005917159766</v>
      </c>
      <c r="G97" s="328">
        <f t="shared" si="153"/>
        <v>-17.15976331360946</v>
      </c>
      <c r="I97" s="370"/>
      <c r="J97" s="325">
        <f t="shared" si="154"/>
        <v>-0.75172413793103443</v>
      </c>
      <c r="K97" s="325">
        <f t="shared" si="155"/>
        <v>0.98620689655172411</v>
      </c>
      <c r="L97" s="327">
        <f t="shared" ref="L97:M97" si="159">J97*100</f>
        <v>-75.172413793103445</v>
      </c>
      <c r="M97" s="330">
        <f t="shared" si="159"/>
        <v>98.620689655172413</v>
      </c>
      <c r="N97" s="328">
        <f t="shared" si="157"/>
        <v>23.448275862068968</v>
      </c>
    </row>
    <row r="98" spans="1:14" ht="15" customHeight="1" x14ac:dyDescent="0.35">
      <c r="A98" s="282"/>
      <c r="B98" s="371"/>
      <c r="C98" s="325">
        <f t="shared" si="150"/>
        <v>-0.44791666666666669</v>
      </c>
      <c r="D98" s="325">
        <f t="shared" si="151"/>
        <v>0.26041666666666669</v>
      </c>
      <c r="E98" s="327">
        <f t="shared" ref="E98:F98" si="160">C98*100</f>
        <v>-44.791666666666671</v>
      </c>
      <c r="F98" s="330">
        <f t="shared" si="160"/>
        <v>26.041666666666668</v>
      </c>
      <c r="G98" s="328">
        <f t="shared" si="153"/>
        <v>-18.750000000000004</v>
      </c>
      <c r="I98" s="371"/>
      <c r="J98" s="325">
        <f t="shared" si="154"/>
        <v>-0.55208333333333337</v>
      </c>
      <c r="K98" s="325">
        <f t="shared" si="155"/>
        <v>1</v>
      </c>
      <c r="L98" s="327">
        <f t="shared" ref="L98:M98" si="161">J98*100</f>
        <v>-55.208333333333336</v>
      </c>
      <c r="M98" s="330">
        <f t="shared" si="161"/>
        <v>100</v>
      </c>
      <c r="N98" s="328">
        <f t="shared" si="157"/>
        <v>44.791666666666664</v>
      </c>
    </row>
    <row r="99" spans="1:14" ht="15" customHeight="1" x14ac:dyDescent="0.35">
      <c r="A99" s="282"/>
      <c r="B99" s="383" t="s">
        <v>140</v>
      </c>
      <c r="C99" s="325">
        <f t="shared" ref="C99:C101" si="162">+D53</f>
        <v>-0.88725490196078427</v>
      </c>
      <c r="D99" s="325">
        <f t="shared" ref="D99:D101" si="163">+N53</f>
        <v>0.6029411764705882</v>
      </c>
      <c r="E99" s="327">
        <f t="shared" ref="E99:F99" si="164">C99*100</f>
        <v>-88.725490196078425</v>
      </c>
      <c r="F99" s="330">
        <f t="shared" si="164"/>
        <v>60.294117647058819</v>
      </c>
      <c r="G99" s="328">
        <f t="shared" si="153"/>
        <v>-28.431372549019606</v>
      </c>
      <c r="I99" s="369" t="s">
        <v>140</v>
      </c>
      <c r="J99" s="325">
        <f t="shared" ref="J99:J101" si="165">+D56</f>
        <v>-0.8529411764705882</v>
      </c>
      <c r="K99" s="325">
        <f t="shared" ref="K99:K101" si="166">+N56</f>
        <v>9.8039215686274508E-2</v>
      </c>
      <c r="L99" s="327">
        <f t="shared" ref="L99:M99" si="167">J99*100</f>
        <v>-85.294117647058826</v>
      </c>
      <c r="M99" s="330">
        <f t="shared" si="167"/>
        <v>9.8039215686274517</v>
      </c>
      <c r="N99" s="328">
        <f t="shared" si="157"/>
        <v>-75.490196078431381</v>
      </c>
    </row>
    <row r="100" spans="1:14" ht="15" customHeight="1" x14ac:dyDescent="0.35">
      <c r="A100" s="282"/>
      <c r="B100" s="370"/>
      <c r="C100" s="325">
        <f t="shared" si="162"/>
        <v>-0.8875739644970414</v>
      </c>
      <c r="D100" s="325">
        <f t="shared" si="163"/>
        <v>0.54437869822485208</v>
      </c>
      <c r="E100" s="327">
        <f t="shared" ref="E100:F100" si="168">C100*100</f>
        <v>-88.757396449704146</v>
      </c>
      <c r="F100" s="330">
        <f t="shared" si="168"/>
        <v>54.437869822485204</v>
      </c>
      <c r="G100" s="328">
        <f t="shared" si="153"/>
        <v>-34.319526627218941</v>
      </c>
      <c r="I100" s="370"/>
      <c r="J100" s="325">
        <f t="shared" si="165"/>
        <v>-0.73103448275862071</v>
      </c>
      <c r="K100" s="325">
        <f t="shared" si="166"/>
        <v>0.12413793103448276</v>
      </c>
      <c r="L100" s="327">
        <f t="shared" ref="L100:M100" si="169">J100*100</f>
        <v>-73.103448275862064</v>
      </c>
      <c r="M100" s="330">
        <f t="shared" si="169"/>
        <v>12.413793103448276</v>
      </c>
      <c r="N100" s="328">
        <f t="shared" si="157"/>
        <v>-60.689655172413786</v>
      </c>
    </row>
    <row r="101" spans="1:14" ht="15" customHeight="1" x14ac:dyDescent="0.35">
      <c r="A101" s="282"/>
      <c r="B101" s="371"/>
      <c r="C101" s="325">
        <f t="shared" si="162"/>
        <v>-0.84375</v>
      </c>
      <c r="D101" s="325">
        <f t="shared" si="163"/>
        <v>0.41666666666666669</v>
      </c>
      <c r="E101" s="327">
        <f t="shared" ref="E101:F101" si="170">C101*100</f>
        <v>-84.375</v>
      </c>
      <c r="F101" s="330">
        <f t="shared" si="170"/>
        <v>41.666666666666671</v>
      </c>
      <c r="G101" s="328">
        <f t="shared" si="153"/>
        <v>-42.708333333333329</v>
      </c>
      <c r="I101" s="371"/>
      <c r="J101" s="325">
        <f t="shared" si="165"/>
        <v>-0.77083333333333337</v>
      </c>
      <c r="K101" s="325">
        <f t="shared" si="166"/>
        <v>8.3333333333333329E-2</v>
      </c>
      <c r="L101" s="327">
        <f t="shared" ref="L101:M101" si="171">J101*100</f>
        <v>-77.083333333333343</v>
      </c>
      <c r="M101" s="330">
        <f t="shared" si="171"/>
        <v>8.3333333333333321</v>
      </c>
      <c r="N101" s="328">
        <f t="shared" si="157"/>
        <v>-68.750000000000014</v>
      </c>
    </row>
    <row r="102" spans="1:14" ht="15" customHeight="1" x14ac:dyDescent="0.35">
      <c r="A102" s="282"/>
      <c r="B102" s="383" t="s">
        <v>11</v>
      </c>
      <c r="C102" s="325">
        <f t="shared" ref="C102:C104" si="172">+E53</f>
        <v>-0.70588235294117652</v>
      </c>
      <c r="D102" s="325">
        <f t="shared" ref="D102:D104" si="173">+O53</f>
        <v>0.26470588235294118</v>
      </c>
      <c r="E102" s="327">
        <f t="shared" ref="E102:F102" si="174">C102*100</f>
        <v>-70.588235294117652</v>
      </c>
      <c r="F102" s="330">
        <f t="shared" si="174"/>
        <v>26.47058823529412</v>
      </c>
      <c r="G102" s="328">
        <f t="shared" si="153"/>
        <v>-44.117647058823536</v>
      </c>
      <c r="I102" s="369" t="s">
        <v>11</v>
      </c>
      <c r="J102" s="325">
        <f t="shared" ref="J102:J104" si="175">+E56</f>
        <v>-0.69607843137254899</v>
      </c>
      <c r="K102" s="325">
        <f t="shared" ref="K102:K104" si="176">+O56</f>
        <v>5.8823529411764705E-2</v>
      </c>
      <c r="L102" s="327">
        <f t="shared" ref="L102:M102" si="177">J102*100</f>
        <v>-69.607843137254903</v>
      </c>
      <c r="M102" s="330">
        <f t="shared" si="177"/>
        <v>5.8823529411764701</v>
      </c>
      <c r="N102" s="328">
        <f t="shared" si="157"/>
        <v>-63.725490196078432</v>
      </c>
    </row>
    <row r="103" spans="1:14" ht="15" customHeight="1" x14ac:dyDescent="0.35">
      <c r="A103" s="282"/>
      <c r="B103" s="370"/>
      <c r="C103" s="325">
        <f t="shared" si="172"/>
        <v>-0.84615384615384615</v>
      </c>
      <c r="D103" s="325">
        <f t="shared" si="173"/>
        <v>0.36686390532544377</v>
      </c>
      <c r="E103" s="327">
        <f t="shared" ref="E103:F103" si="178">C103*100</f>
        <v>-84.615384615384613</v>
      </c>
      <c r="F103" s="330">
        <f t="shared" si="178"/>
        <v>36.68639053254438</v>
      </c>
      <c r="G103" s="328">
        <f t="shared" si="153"/>
        <v>-47.928994082840234</v>
      </c>
      <c r="I103" s="370"/>
      <c r="J103" s="325">
        <f t="shared" si="175"/>
        <v>-0.77931034482758621</v>
      </c>
      <c r="K103" s="325">
        <f t="shared" si="176"/>
        <v>9.6551724137931033E-2</v>
      </c>
      <c r="L103" s="327">
        <f t="shared" ref="L103:M103" si="179">J103*100</f>
        <v>-77.931034482758619</v>
      </c>
      <c r="M103" s="330">
        <f t="shared" si="179"/>
        <v>9.6551724137931032</v>
      </c>
      <c r="N103" s="328">
        <f t="shared" si="157"/>
        <v>-68.275862068965523</v>
      </c>
    </row>
    <row r="104" spans="1:14" ht="15" customHeight="1" x14ac:dyDescent="0.35">
      <c r="A104" s="282"/>
      <c r="B104" s="371"/>
      <c r="C104" s="325">
        <f t="shared" si="172"/>
        <v>-0.59375</v>
      </c>
      <c r="D104" s="325">
        <f t="shared" si="173"/>
        <v>0.11458333333333333</v>
      </c>
      <c r="E104" s="327">
        <f t="shared" ref="E104:F104" si="180">C104*100</f>
        <v>-59.375</v>
      </c>
      <c r="F104" s="330">
        <f t="shared" si="180"/>
        <v>11.458333333333332</v>
      </c>
      <c r="G104" s="328">
        <f t="shared" si="153"/>
        <v>-47.916666666666671</v>
      </c>
      <c r="I104" s="371"/>
      <c r="J104" s="325">
        <f t="shared" si="175"/>
        <v>-0.73958333333333337</v>
      </c>
      <c r="K104" s="325">
        <f t="shared" si="176"/>
        <v>5.2083333333333336E-2</v>
      </c>
      <c r="L104" s="327">
        <f t="shared" ref="L104:M104" si="181">J104*100</f>
        <v>-73.958333333333343</v>
      </c>
      <c r="M104" s="330">
        <f t="shared" si="181"/>
        <v>5.2083333333333339</v>
      </c>
      <c r="N104" s="328">
        <f t="shared" si="157"/>
        <v>-68.750000000000014</v>
      </c>
    </row>
    <row r="105" spans="1:14" ht="15" customHeight="1" x14ac:dyDescent="0.35">
      <c r="A105" s="282"/>
      <c r="B105" s="383" t="s">
        <v>51</v>
      </c>
      <c r="C105" s="325">
        <f t="shared" ref="C105:C107" si="182">+F53</f>
        <v>-0.70588235294117652</v>
      </c>
      <c r="D105" s="325">
        <f t="shared" ref="D105:D107" si="183">+P53</f>
        <v>0.46078431372549017</v>
      </c>
      <c r="E105" s="327">
        <f t="shared" ref="E105:F105" si="184">C105*100</f>
        <v>-70.588235294117652</v>
      </c>
      <c r="F105" s="330">
        <f t="shared" si="184"/>
        <v>46.078431372549019</v>
      </c>
      <c r="G105" s="328">
        <f t="shared" si="153"/>
        <v>-24.509803921568633</v>
      </c>
      <c r="I105" s="369" t="s">
        <v>51</v>
      </c>
      <c r="J105" s="325">
        <f t="shared" ref="J105:J107" si="185">+F56</f>
        <v>-0.68137254901960786</v>
      </c>
      <c r="K105" s="325">
        <f t="shared" ref="K105:K107" si="186">+P56</f>
        <v>0.13235294117647059</v>
      </c>
      <c r="L105" s="327">
        <f t="shared" ref="L105:M105" si="187">J105*100</f>
        <v>-68.137254901960787</v>
      </c>
      <c r="M105" s="330">
        <f t="shared" si="187"/>
        <v>13.23529411764706</v>
      </c>
      <c r="N105" s="328">
        <f t="shared" si="157"/>
        <v>-54.901960784313729</v>
      </c>
    </row>
    <row r="106" spans="1:14" ht="15" customHeight="1" x14ac:dyDescent="0.35">
      <c r="A106" s="282"/>
      <c r="B106" s="370"/>
      <c r="C106" s="325">
        <f t="shared" si="182"/>
        <v>-0.63313609467455623</v>
      </c>
      <c r="D106" s="325">
        <f t="shared" si="183"/>
        <v>0.378698224852071</v>
      </c>
      <c r="E106" s="327">
        <f t="shared" ref="E106:F106" si="188">C106*100</f>
        <v>-63.31360946745562</v>
      </c>
      <c r="F106" s="330">
        <f t="shared" si="188"/>
        <v>37.869822485207102</v>
      </c>
      <c r="G106" s="328">
        <f t="shared" si="153"/>
        <v>-25.443786982248518</v>
      </c>
      <c r="I106" s="370"/>
      <c r="J106" s="325">
        <f t="shared" si="185"/>
        <v>-0.60689655172413792</v>
      </c>
      <c r="K106" s="325">
        <f t="shared" si="186"/>
        <v>8.9655172413793102E-2</v>
      </c>
      <c r="L106" s="327">
        <f t="shared" ref="L106:M106" si="189">J106*100</f>
        <v>-60.689655172413794</v>
      </c>
      <c r="M106" s="330">
        <f t="shared" si="189"/>
        <v>8.9655172413793096</v>
      </c>
      <c r="N106" s="328">
        <f t="shared" si="157"/>
        <v>-51.724137931034484</v>
      </c>
    </row>
    <row r="107" spans="1:14" ht="15" customHeight="1" x14ac:dyDescent="0.35">
      <c r="A107" s="282"/>
      <c r="B107" s="371"/>
      <c r="C107" s="325">
        <f t="shared" si="182"/>
        <v>-0.46875</v>
      </c>
      <c r="D107" s="325">
        <f t="shared" si="183"/>
        <v>0.27083333333333331</v>
      </c>
      <c r="E107" s="327">
        <f t="shared" ref="E107:F107" si="190">C107*100</f>
        <v>-46.875</v>
      </c>
      <c r="F107" s="330">
        <f t="shared" si="190"/>
        <v>27.083333333333332</v>
      </c>
      <c r="G107" s="328">
        <f t="shared" si="153"/>
        <v>-19.791666666666668</v>
      </c>
      <c r="I107" s="371"/>
      <c r="J107" s="325">
        <f t="shared" si="185"/>
        <v>-0.625</v>
      </c>
      <c r="K107" s="325">
        <f t="shared" si="186"/>
        <v>0.125</v>
      </c>
      <c r="L107" s="327">
        <f t="shared" ref="L107:M107" si="191">J107*100</f>
        <v>-62.5</v>
      </c>
      <c r="M107" s="330">
        <f t="shared" si="191"/>
        <v>12.5</v>
      </c>
      <c r="N107" s="328">
        <f t="shared" si="157"/>
        <v>-50</v>
      </c>
    </row>
    <row r="108" spans="1:14" ht="15" customHeight="1" x14ac:dyDescent="0.35">
      <c r="A108" s="282"/>
      <c r="B108" s="383" t="s">
        <v>50</v>
      </c>
      <c r="C108" s="325">
        <f t="shared" ref="C108:C110" si="192">+G53</f>
        <v>-0.82843137254901966</v>
      </c>
      <c r="D108" s="325">
        <f t="shared" ref="D108:D110" si="193">+Q53</f>
        <v>0.66666666666666663</v>
      </c>
      <c r="E108" s="327">
        <f t="shared" ref="E108:F108" si="194">C108*100</f>
        <v>-82.843137254901961</v>
      </c>
      <c r="F108" s="330">
        <f t="shared" si="194"/>
        <v>66.666666666666657</v>
      </c>
      <c r="G108" s="328">
        <f t="shared" si="153"/>
        <v>-16.176470588235304</v>
      </c>
      <c r="I108" s="369" t="s">
        <v>50</v>
      </c>
      <c r="J108" s="325">
        <f t="shared" ref="J108:J110" si="195">+G56</f>
        <v>-0.92156862745098034</v>
      </c>
      <c r="K108" s="325">
        <f t="shared" ref="K108:K110" si="196">+Q56</f>
        <v>0.39705882352941174</v>
      </c>
      <c r="L108" s="327">
        <f t="shared" ref="L108:M108" si="197">J108*100</f>
        <v>-92.156862745098039</v>
      </c>
      <c r="M108" s="330">
        <f t="shared" si="197"/>
        <v>39.705882352941174</v>
      </c>
      <c r="N108" s="328">
        <f t="shared" si="157"/>
        <v>-52.450980392156865</v>
      </c>
    </row>
    <row r="109" spans="1:14" ht="15" customHeight="1" x14ac:dyDescent="0.35">
      <c r="A109" s="282"/>
      <c r="B109" s="370"/>
      <c r="C109" s="325">
        <f t="shared" si="192"/>
        <v>-0.85798816568047342</v>
      </c>
      <c r="D109" s="325">
        <f t="shared" si="193"/>
        <v>0.70414201183431957</v>
      </c>
      <c r="E109" s="327">
        <f t="shared" ref="E109:F109" si="198">C109*100</f>
        <v>-85.798816568047343</v>
      </c>
      <c r="F109" s="330">
        <f t="shared" si="198"/>
        <v>70.414201183431956</v>
      </c>
      <c r="G109" s="328">
        <f t="shared" si="153"/>
        <v>-15.384615384615387</v>
      </c>
      <c r="I109" s="370"/>
      <c r="J109" s="325">
        <f t="shared" si="195"/>
        <v>-0.7448275862068966</v>
      </c>
      <c r="K109" s="325">
        <f t="shared" si="196"/>
        <v>0.35172413793103446</v>
      </c>
      <c r="L109" s="327">
        <f t="shared" ref="L109:M109" si="199">J109*100</f>
        <v>-74.482758620689665</v>
      </c>
      <c r="M109" s="330">
        <f t="shared" si="199"/>
        <v>35.172413793103445</v>
      </c>
      <c r="N109" s="328">
        <f t="shared" si="157"/>
        <v>-39.310344827586221</v>
      </c>
    </row>
    <row r="110" spans="1:14" ht="15" customHeight="1" x14ac:dyDescent="0.35">
      <c r="A110" s="282"/>
      <c r="B110" s="371"/>
      <c r="C110" s="325">
        <f t="shared" si="192"/>
        <v>-0.96875</v>
      </c>
      <c r="D110" s="325">
        <f t="shared" si="193"/>
        <v>0.8125</v>
      </c>
      <c r="E110" s="327">
        <f t="shared" ref="E110:F110" si="200">C110*100</f>
        <v>-96.875</v>
      </c>
      <c r="F110" s="330">
        <f t="shared" si="200"/>
        <v>81.25</v>
      </c>
      <c r="G110" s="328">
        <f t="shared" si="153"/>
        <v>-15.625</v>
      </c>
      <c r="I110" s="371"/>
      <c r="J110" s="325">
        <f t="shared" si="195"/>
        <v>-0.875</v>
      </c>
      <c r="K110" s="325">
        <f t="shared" si="196"/>
        <v>0.34375</v>
      </c>
      <c r="L110" s="327">
        <f t="shared" ref="L110:M110" si="201">J110*100</f>
        <v>-87.5</v>
      </c>
      <c r="M110" s="330">
        <f t="shared" si="201"/>
        <v>34.375</v>
      </c>
      <c r="N110" s="328">
        <f t="shared" si="157"/>
        <v>-53.125</v>
      </c>
    </row>
    <row r="111" spans="1:14" ht="15" customHeight="1" x14ac:dyDescent="0.35">
      <c r="A111" s="282"/>
      <c r="B111" s="383" t="s">
        <v>14</v>
      </c>
      <c r="C111" s="325">
        <f t="shared" ref="C111:C113" si="202">+H53</f>
        <v>-0.49509803921568629</v>
      </c>
      <c r="D111" s="325">
        <f t="shared" ref="D111:D113" si="203">+R53</f>
        <v>0.47058823529411764</v>
      </c>
      <c r="E111" s="327">
        <f t="shared" ref="E111:F111" si="204">C111*100</f>
        <v>-49.509803921568633</v>
      </c>
      <c r="F111" s="330">
        <f t="shared" si="204"/>
        <v>47.058823529411761</v>
      </c>
      <c r="G111" s="328">
        <f t="shared" si="153"/>
        <v>-2.4509803921568718</v>
      </c>
      <c r="I111" s="369" t="s">
        <v>14</v>
      </c>
      <c r="J111" s="325">
        <f t="shared" ref="J111:J113" si="205">+H56</f>
        <v>-0.7990196078431373</v>
      </c>
      <c r="K111" s="325">
        <f t="shared" ref="K111:K113" si="206">+R56</f>
        <v>3.9215686274509803E-2</v>
      </c>
      <c r="L111" s="327">
        <f t="shared" ref="L111:M111" si="207">J111*100</f>
        <v>-79.901960784313729</v>
      </c>
      <c r="M111" s="330">
        <f t="shared" si="207"/>
        <v>3.9215686274509802</v>
      </c>
      <c r="N111" s="328">
        <f t="shared" si="157"/>
        <v>-75.980392156862749</v>
      </c>
    </row>
    <row r="112" spans="1:14" ht="15" customHeight="1" x14ac:dyDescent="0.35">
      <c r="A112" s="282"/>
      <c r="B112" s="370"/>
      <c r="C112" s="325">
        <f t="shared" si="202"/>
        <v>-0.70414201183431957</v>
      </c>
      <c r="D112" s="325">
        <f t="shared" si="203"/>
        <v>0.68639053254437865</v>
      </c>
      <c r="E112" s="327">
        <f t="shared" ref="E112:F112" si="208">C112*100</f>
        <v>-70.414201183431956</v>
      </c>
      <c r="F112" s="330">
        <f t="shared" si="208"/>
        <v>68.639053254437869</v>
      </c>
      <c r="G112" s="328">
        <f t="shared" si="153"/>
        <v>-1.7751479289940875</v>
      </c>
      <c r="I112" s="370"/>
      <c r="J112" s="325">
        <f t="shared" si="205"/>
        <v>-0.91724137931034477</v>
      </c>
      <c r="K112" s="325">
        <f t="shared" si="206"/>
        <v>0.15862068965517243</v>
      </c>
      <c r="L112" s="327">
        <f t="shared" ref="L112:M112" si="209">J112*100</f>
        <v>-91.724137931034477</v>
      </c>
      <c r="M112" s="330">
        <f t="shared" si="209"/>
        <v>15.862068965517242</v>
      </c>
      <c r="N112" s="328">
        <f t="shared" si="157"/>
        <v>-75.862068965517238</v>
      </c>
    </row>
    <row r="113" spans="1:56" ht="15" customHeight="1" x14ac:dyDescent="0.35">
      <c r="A113" s="282"/>
      <c r="B113" s="371"/>
      <c r="C113" s="325">
        <f t="shared" si="202"/>
        <v>-0.73958333333333337</v>
      </c>
      <c r="D113" s="325">
        <f t="shared" si="203"/>
        <v>0.72916666666666663</v>
      </c>
      <c r="E113" s="327">
        <f t="shared" ref="E113:F113" si="210">C113*100</f>
        <v>-73.958333333333343</v>
      </c>
      <c r="F113" s="330">
        <f t="shared" si="210"/>
        <v>72.916666666666657</v>
      </c>
      <c r="G113" s="328">
        <f t="shared" si="153"/>
        <v>-1.0416666666666856</v>
      </c>
      <c r="I113" s="371"/>
      <c r="J113" s="325">
        <f t="shared" si="205"/>
        <v>-0.8125</v>
      </c>
      <c r="K113" s="325">
        <f t="shared" si="206"/>
        <v>0.17708333333333334</v>
      </c>
      <c r="L113" s="327">
        <f t="shared" ref="L113:M113" si="211">J113*100</f>
        <v>-81.25</v>
      </c>
      <c r="M113" s="330">
        <f t="shared" si="211"/>
        <v>17.708333333333336</v>
      </c>
      <c r="N113" s="328">
        <f t="shared" si="157"/>
        <v>-63.541666666666664</v>
      </c>
    </row>
    <row r="114" spans="1:56" ht="15" customHeight="1" x14ac:dyDescent="0.35">
      <c r="A114" s="282"/>
      <c r="B114" s="383" t="s">
        <v>27</v>
      </c>
      <c r="C114" s="325">
        <f t="shared" ref="C114:C116" si="212">+I53</f>
        <v>-0.84803921568627449</v>
      </c>
      <c r="D114" s="325">
        <f t="shared" ref="D114:D116" si="213">+S53</f>
        <v>0.72549019607843135</v>
      </c>
      <c r="E114" s="327">
        <f t="shared" ref="E114:F114" si="214">C114*100</f>
        <v>-84.803921568627445</v>
      </c>
      <c r="F114" s="330">
        <f t="shared" si="214"/>
        <v>72.549019607843135</v>
      </c>
      <c r="G114" s="328">
        <f t="shared" si="153"/>
        <v>-12.254901960784309</v>
      </c>
      <c r="I114" s="369" t="s">
        <v>27</v>
      </c>
      <c r="J114" s="325">
        <f t="shared" ref="J114:J116" si="215">+I56</f>
        <v>-0.59313725490196079</v>
      </c>
      <c r="K114" s="325">
        <f t="shared" ref="K114:K116" si="216">+S56</f>
        <v>0.2107843137254902</v>
      </c>
      <c r="L114" s="327">
        <f t="shared" ref="L114:M114" si="217">J114*100</f>
        <v>-59.313725490196077</v>
      </c>
      <c r="M114" s="330">
        <f t="shared" si="217"/>
        <v>21.078431372549019</v>
      </c>
      <c r="N114" s="328">
        <f t="shared" si="157"/>
        <v>-38.235294117647058</v>
      </c>
    </row>
    <row r="115" spans="1:56" ht="15" customHeight="1" x14ac:dyDescent="0.35">
      <c r="A115" s="282"/>
      <c r="B115" s="370"/>
      <c r="C115" s="325">
        <f t="shared" si="212"/>
        <v>-0.79289940828402372</v>
      </c>
      <c r="D115" s="325">
        <f t="shared" si="213"/>
        <v>0.62721893491124259</v>
      </c>
      <c r="E115" s="327">
        <f t="shared" ref="E115:F115" si="218">C115*100</f>
        <v>-79.289940828402365</v>
      </c>
      <c r="F115" s="330">
        <f t="shared" si="218"/>
        <v>62.721893491124256</v>
      </c>
      <c r="G115" s="328">
        <f t="shared" si="153"/>
        <v>-16.568047337278109</v>
      </c>
      <c r="I115" s="370"/>
      <c r="J115" s="325">
        <f t="shared" si="215"/>
        <v>-0.56551724137931036</v>
      </c>
      <c r="K115" s="325">
        <f t="shared" si="216"/>
        <v>0.10344827586206896</v>
      </c>
      <c r="L115" s="327">
        <f t="shared" ref="L115:M115" si="219">J115*100</f>
        <v>-56.551724137931039</v>
      </c>
      <c r="M115" s="330">
        <f t="shared" si="219"/>
        <v>10.344827586206897</v>
      </c>
      <c r="N115" s="328">
        <f t="shared" si="157"/>
        <v>-46.206896551724142</v>
      </c>
    </row>
    <row r="116" spans="1:56" ht="15" customHeight="1" x14ac:dyDescent="0.35">
      <c r="A116" s="282"/>
      <c r="B116" s="371"/>
      <c r="C116" s="325">
        <f t="shared" si="212"/>
        <v>-0.82291666666666663</v>
      </c>
      <c r="D116" s="325">
        <f t="shared" si="213"/>
        <v>0.63541666666666663</v>
      </c>
      <c r="E116" s="327">
        <f t="shared" ref="E116:F116" si="220">C116*100</f>
        <v>-82.291666666666657</v>
      </c>
      <c r="F116" s="330">
        <f t="shared" si="220"/>
        <v>63.541666666666664</v>
      </c>
      <c r="G116" s="328">
        <f t="shared" si="153"/>
        <v>-18.749999999999993</v>
      </c>
      <c r="I116" s="371"/>
      <c r="J116" s="325">
        <f t="shared" si="215"/>
        <v>-0.65625</v>
      </c>
      <c r="K116" s="325">
        <f t="shared" si="216"/>
        <v>0.19791666666666666</v>
      </c>
      <c r="L116" s="327">
        <f t="shared" ref="L116:M116" si="221">J116*100</f>
        <v>-65.625</v>
      </c>
      <c r="M116" s="330">
        <f t="shared" si="221"/>
        <v>19.791666666666664</v>
      </c>
      <c r="N116" s="328">
        <f t="shared" si="157"/>
        <v>-45.833333333333336</v>
      </c>
    </row>
    <row r="117" spans="1:56" ht="15" customHeight="1" x14ac:dyDescent="0.35">
      <c r="A117" s="282"/>
      <c r="B117" s="383" t="s">
        <v>128</v>
      </c>
      <c r="C117" s="325">
        <f t="shared" ref="C117:C119" si="222">+J53</f>
        <v>-0.65196078431372551</v>
      </c>
      <c r="D117" s="325">
        <f t="shared" ref="D117:D119" si="223">+T53</f>
        <v>0.33823529411764708</v>
      </c>
      <c r="E117" s="327">
        <f t="shared" ref="E117:F117" si="224">C117*100</f>
        <v>-65.196078431372555</v>
      </c>
      <c r="F117" s="330">
        <f t="shared" si="224"/>
        <v>33.82352941176471</v>
      </c>
      <c r="G117" s="328">
        <f t="shared" si="153"/>
        <v>-31.372549019607845</v>
      </c>
      <c r="I117" s="369" t="s">
        <v>128</v>
      </c>
      <c r="J117" s="325">
        <f t="shared" ref="J117:J119" si="225">+J56</f>
        <v>-0.22058823529411764</v>
      </c>
      <c r="K117" s="325">
        <f t="shared" ref="K117:K119" si="226">+T56</f>
        <v>4.9019607843137254E-2</v>
      </c>
      <c r="L117" s="327">
        <f t="shared" ref="L117:M117" si="227">J117*100</f>
        <v>-22.058823529411764</v>
      </c>
      <c r="M117" s="330">
        <f t="shared" si="227"/>
        <v>4.9019607843137258</v>
      </c>
      <c r="N117" s="328">
        <f t="shared" si="157"/>
        <v>-17.156862745098039</v>
      </c>
    </row>
    <row r="118" spans="1:56" ht="15" customHeight="1" x14ac:dyDescent="0.35">
      <c r="A118" s="282"/>
      <c r="B118" s="370"/>
      <c r="C118" s="325">
        <f t="shared" si="222"/>
        <v>-0.67455621301775148</v>
      </c>
      <c r="D118" s="325">
        <f t="shared" si="223"/>
        <v>0.28402366863905326</v>
      </c>
      <c r="E118" s="327">
        <f t="shared" ref="E118:F118" si="228">C118*100</f>
        <v>-67.455621301775153</v>
      </c>
      <c r="F118" s="330">
        <f t="shared" si="228"/>
        <v>28.402366863905325</v>
      </c>
      <c r="G118" s="328">
        <f t="shared" si="153"/>
        <v>-39.053254437869825</v>
      </c>
      <c r="I118" s="370"/>
      <c r="J118" s="325">
        <f t="shared" si="225"/>
        <v>-0.21379310344827587</v>
      </c>
      <c r="K118" s="325">
        <f t="shared" si="226"/>
        <v>4.8275862068965517E-2</v>
      </c>
      <c r="L118" s="327">
        <f t="shared" ref="L118:M118" si="229">J118*100</f>
        <v>-21.379310344827587</v>
      </c>
      <c r="M118" s="330">
        <f t="shared" si="229"/>
        <v>4.8275862068965516</v>
      </c>
      <c r="N118" s="328">
        <f t="shared" si="157"/>
        <v>-16.551724137931036</v>
      </c>
    </row>
    <row r="119" spans="1:56" ht="15" customHeight="1" x14ac:dyDescent="0.35">
      <c r="A119" s="282"/>
      <c r="B119" s="371"/>
      <c r="C119" s="325">
        <f t="shared" si="222"/>
        <v>-0.73958333333333337</v>
      </c>
      <c r="D119" s="325">
        <f t="shared" si="223"/>
        <v>0.53125</v>
      </c>
      <c r="E119" s="327">
        <f t="shared" ref="E119:F119" si="230">C119*100</f>
        <v>-73.958333333333343</v>
      </c>
      <c r="F119" s="330">
        <f t="shared" si="230"/>
        <v>53.125</v>
      </c>
      <c r="G119" s="328">
        <f t="shared" si="153"/>
        <v>-20.833333333333343</v>
      </c>
      <c r="I119" s="371"/>
      <c r="J119" s="325">
        <f t="shared" si="225"/>
        <v>-0.4375</v>
      </c>
      <c r="K119" s="325">
        <f t="shared" si="226"/>
        <v>0.25</v>
      </c>
      <c r="L119" s="327">
        <f t="shared" ref="L119:M119" si="231">J119*100</f>
        <v>-43.75</v>
      </c>
      <c r="M119" s="330">
        <f t="shared" si="231"/>
        <v>25</v>
      </c>
      <c r="N119" s="328">
        <f t="shared" si="157"/>
        <v>-18.75</v>
      </c>
    </row>
    <row r="120" spans="1:56" ht="15" customHeight="1" x14ac:dyDescent="0.35">
      <c r="A120" s="282"/>
      <c r="B120" s="383" t="s">
        <v>18</v>
      </c>
      <c r="C120" s="325">
        <f t="shared" ref="C120:C122" si="232">+K53</f>
        <v>-0.89215686274509809</v>
      </c>
      <c r="D120" s="325">
        <f t="shared" ref="D120:D122" si="233">+U53</f>
        <v>0.80392156862745101</v>
      </c>
      <c r="E120" s="327">
        <f t="shared" ref="E120:F120" si="234">C120*100</f>
        <v>-89.215686274509807</v>
      </c>
      <c r="F120" s="330">
        <f t="shared" si="234"/>
        <v>80.392156862745097</v>
      </c>
      <c r="G120" s="328">
        <f t="shared" si="153"/>
        <v>-8.8235294117647101</v>
      </c>
      <c r="I120" s="369" t="s">
        <v>18</v>
      </c>
      <c r="J120" s="325">
        <f t="shared" ref="J120:J122" si="235">+K56</f>
        <v>-0.99509803921568629</v>
      </c>
      <c r="K120" s="325">
        <f t="shared" ref="K120:K122" si="236">+U56</f>
        <v>0.94117647058823528</v>
      </c>
      <c r="L120" s="327">
        <f t="shared" ref="L120:M120" si="237">J120*100</f>
        <v>-99.509803921568633</v>
      </c>
      <c r="M120" s="330">
        <f t="shared" si="237"/>
        <v>94.117647058823522</v>
      </c>
      <c r="N120" s="328">
        <f t="shared" si="157"/>
        <v>-5.3921568627451109</v>
      </c>
    </row>
    <row r="121" spans="1:56" ht="15" customHeight="1" x14ac:dyDescent="0.35">
      <c r="A121" s="282"/>
      <c r="B121" s="370"/>
      <c r="C121" s="325">
        <f t="shared" si="232"/>
        <v>-0.91124260355029585</v>
      </c>
      <c r="D121" s="325">
        <f t="shared" si="233"/>
        <v>0.75739644970414199</v>
      </c>
      <c r="E121" s="327">
        <f t="shared" ref="E121:F121" si="238">C121*100</f>
        <v>-91.124260355029591</v>
      </c>
      <c r="F121" s="330">
        <f t="shared" si="238"/>
        <v>75.739644970414204</v>
      </c>
      <c r="G121" s="328">
        <f t="shared" si="153"/>
        <v>-15.384615384615387</v>
      </c>
      <c r="I121" s="370"/>
      <c r="J121" s="325">
        <f t="shared" si="235"/>
        <v>-1</v>
      </c>
      <c r="K121" s="325">
        <f t="shared" si="236"/>
        <v>0.97931034482758617</v>
      </c>
      <c r="L121" s="327">
        <f t="shared" ref="L121:M121" si="239">J121*100</f>
        <v>-100</v>
      </c>
      <c r="M121" s="330">
        <f t="shared" si="239"/>
        <v>97.931034482758619</v>
      </c>
      <c r="N121" s="328">
        <f t="shared" si="157"/>
        <v>-2.0689655172413808</v>
      </c>
    </row>
    <row r="122" spans="1:56" ht="15" customHeight="1" x14ac:dyDescent="0.35">
      <c r="A122" s="282"/>
      <c r="B122" s="371"/>
      <c r="C122" s="325">
        <f t="shared" si="232"/>
        <v>-0.82291666666666663</v>
      </c>
      <c r="D122" s="325">
        <f t="shared" si="233"/>
        <v>0.72916666666666663</v>
      </c>
      <c r="E122" s="327">
        <f t="shared" ref="E122:F122" si="240">C122*100</f>
        <v>-82.291666666666657</v>
      </c>
      <c r="F122" s="330">
        <f t="shared" si="240"/>
        <v>72.916666666666657</v>
      </c>
      <c r="G122" s="328">
        <f t="shared" si="153"/>
        <v>-9.375</v>
      </c>
      <c r="I122" s="371"/>
      <c r="J122" s="325">
        <f t="shared" si="235"/>
        <v>-1</v>
      </c>
      <c r="K122" s="325">
        <f t="shared" si="236"/>
        <v>0.95833333333333337</v>
      </c>
      <c r="L122" s="327">
        <f t="shared" ref="L122:M122" si="241">J122*100</f>
        <v>-100</v>
      </c>
      <c r="M122" s="330">
        <f t="shared" si="241"/>
        <v>95.833333333333343</v>
      </c>
      <c r="N122" s="328">
        <f t="shared" si="157"/>
        <v>-4.1666666666666572</v>
      </c>
    </row>
    <row r="123" spans="1:56" ht="15" customHeight="1" x14ac:dyDescent="0.35">
      <c r="A123" s="282"/>
      <c r="B123" s="383" t="s">
        <v>141</v>
      </c>
      <c r="C123" s="325">
        <f t="shared" ref="C123:C125" si="242">+L53</f>
        <v>-0.75490196078431371</v>
      </c>
      <c r="D123" s="325">
        <f t="shared" ref="D123:D125" si="243">+V53</f>
        <v>0.50980392156862742</v>
      </c>
      <c r="E123" s="327">
        <f t="shared" ref="E123:F123" si="244">C123*100</f>
        <v>-75.490196078431367</v>
      </c>
      <c r="F123" s="330">
        <f t="shared" si="244"/>
        <v>50.980392156862742</v>
      </c>
      <c r="G123" s="328">
        <f t="shared" si="153"/>
        <v>-24.509803921568626</v>
      </c>
      <c r="I123" s="369" t="s">
        <v>141</v>
      </c>
      <c r="J123" s="325">
        <f t="shared" ref="J123:J125" si="245">+L56</f>
        <v>-0.33333333333333331</v>
      </c>
      <c r="K123" s="325">
        <f t="shared" ref="K123:K125" si="246">+V56</f>
        <v>0.10294117647058823</v>
      </c>
      <c r="L123" s="327">
        <f t="shared" ref="L123:M123" si="247">J123*100</f>
        <v>-33.333333333333329</v>
      </c>
      <c r="M123" s="330">
        <f t="shared" si="247"/>
        <v>10.294117647058822</v>
      </c>
      <c r="N123" s="328">
        <f t="shared" si="157"/>
        <v>-23.039215686274506</v>
      </c>
    </row>
    <row r="124" spans="1:56" ht="15" customHeight="1" x14ac:dyDescent="0.35">
      <c r="A124" s="282"/>
      <c r="B124" s="370"/>
      <c r="C124" s="325">
        <f t="shared" si="242"/>
        <v>-0.86390532544378695</v>
      </c>
      <c r="D124" s="325">
        <f t="shared" si="243"/>
        <v>0.7100591715976331</v>
      </c>
      <c r="E124" s="327">
        <f t="shared" ref="E124:F124" si="248">C124*100</f>
        <v>-86.390532544378701</v>
      </c>
      <c r="F124" s="330">
        <f t="shared" si="248"/>
        <v>71.005917159763314</v>
      </c>
      <c r="G124" s="328">
        <f t="shared" si="153"/>
        <v>-15.384615384615387</v>
      </c>
      <c r="I124" s="370"/>
      <c r="J124" s="325">
        <f t="shared" si="245"/>
        <v>-0.44827586206896552</v>
      </c>
      <c r="K124" s="325">
        <f t="shared" si="246"/>
        <v>0.20689655172413793</v>
      </c>
      <c r="L124" s="327">
        <f t="shared" ref="L124:M124" si="249">J124*100</f>
        <v>-44.827586206896555</v>
      </c>
      <c r="M124" s="330">
        <f t="shared" si="249"/>
        <v>20.689655172413794</v>
      </c>
      <c r="N124" s="328">
        <f t="shared" si="157"/>
        <v>-24.137931034482762</v>
      </c>
    </row>
    <row r="125" spans="1:56" ht="15" customHeight="1" x14ac:dyDescent="0.35">
      <c r="A125" s="282"/>
      <c r="B125" s="371"/>
      <c r="C125" s="325">
        <f t="shared" si="242"/>
        <v>-0.94791666666666663</v>
      </c>
      <c r="D125" s="325">
        <f t="shared" si="243"/>
        <v>0.71875</v>
      </c>
      <c r="E125" s="327">
        <f t="shared" ref="E125:F125" si="250">C125*100</f>
        <v>-94.791666666666657</v>
      </c>
      <c r="F125" s="330">
        <f t="shared" si="250"/>
        <v>71.875</v>
      </c>
      <c r="G125" s="328">
        <f t="shared" si="153"/>
        <v>-22.916666666666657</v>
      </c>
      <c r="I125" s="371"/>
      <c r="J125" s="325">
        <f t="shared" si="245"/>
        <v>-0.65625</v>
      </c>
      <c r="K125" s="325">
        <f t="shared" si="246"/>
        <v>0.27083333333333331</v>
      </c>
      <c r="L125" s="327">
        <f t="shared" ref="L125:M125" si="251">J125*100</f>
        <v>-65.625</v>
      </c>
      <c r="M125" s="330">
        <f t="shared" si="251"/>
        <v>27.083333333333332</v>
      </c>
      <c r="N125" s="328">
        <f t="shared" si="157"/>
        <v>-38.541666666666671</v>
      </c>
    </row>
    <row r="126" spans="1:56" ht="15.75" customHeight="1" x14ac:dyDescent="0.35">
      <c r="A126" s="282"/>
      <c r="B126" s="282"/>
      <c r="L126" s="303"/>
      <c r="M126" s="304"/>
    </row>
    <row r="127" spans="1:56" ht="15.75" customHeight="1" x14ac:dyDescent="0.35">
      <c r="A127" s="282"/>
      <c r="B127" s="282"/>
      <c r="L127" s="303"/>
      <c r="M127" s="304"/>
    </row>
    <row r="128" spans="1:56" ht="15.75" customHeight="1" x14ac:dyDescent="0.4">
      <c r="A128" s="298"/>
      <c r="B128" s="299"/>
      <c r="C128" s="300"/>
      <c r="D128" s="300"/>
      <c r="E128" s="300"/>
      <c r="F128" s="300"/>
      <c r="G128" s="300"/>
      <c r="H128" s="300"/>
      <c r="I128" s="300"/>
      <c r="J128" s="300"/>
      <c r="K128" s="300"/>
      <c r="L128" s="301"/>
      <c r="M128" s="302"/>
      <c r="N128" s="300"/>
      <c r="O128" s="300"/>
      <c r="P128" s="300"/>
      <c r="Q128" s="300"/>
      <c r="R128" s="300"/>
      <c r="S128" s="300"/>
      <c r="T128" s="300"/>
      <c r="U128" s="300"/>
      <c r="V128" s="300"/>
      <c r="W128" s="300"/>
      <c r="X128" s="300"/>
      <c r="Y128" s="300"/>
      <c r="Z128" s="300"/>
      <c r="AA128" s="300"/>
      <c r="AB128" s="300"/>
      <c r="AC128" s="300"/>
      <c r="AD128" s="300"/>
      <c r="AE128" s="300"/>
      <c r="AF128" s="300"/>
      <c r="AG128" s="300"/>
      <c r="AH128" s="300"/>
      <c r="AI128" s="300"/>
      <c r="AJ128" s="300"/>
      <c r="AK128" s="300"/>
      <c r="AL128" s="300"/>
      <c r="AM128" s="300"/>
      <c r="AN128" s="300"/>
      <c r="AO128" s="300"/>
      <c r="AP128" s="300"/>
      <c r="AQ128" s="300"/>
      <c r="AR128" s="300"/>
      <c r="AS128" s="300"/>
      <c r="AT128" s="300"/>
      <c r="AU128" s="300"/>
      <c r="AV128" s="300"/>
      <c r="AW128" s="300"/>
      <c r="AX128" s="300"/>
      <c r="AY128" s="300"/>
      <c r="AZ128" s="300"/>
      <c r="BA128" s="300"/>
      <c r="BB128" s="300"/>
      <c r="BC128" s="300"/>
      <c r="BD128" s="300"/>
    </row>
    <row r="129" spans="1:22" ht="15.75" customHeight="1" x14ac:dyDescent="0.35">
      <c r="A129" s="282"/>
      <c r="B129" s="282"/>
      <c r="L129" s="303"/>
      <c r="M129" s="304"/>
    </row>
    <row r="130" spans="1:22" ht="15" customHeight="1" x14ac:dyDescent="0.35">
      <c r="A130" s="282"/>
      <c r="B130" s="282"/>
      <c r="C130" s="374" t="s">
        <v>129</v>
      </c>
      <c r="D130" s="356"/>
      <c r="E130" s="356"/>
      <c r="F130" s="356"/>
      <c r="G130" s="356"/>
      <c r="H130" s="356"/>
      <c r="I130" s="356"/>
      <c r="J130" s="356"/>
      <c r="K130" s="356"/>
      <c r="L130" s="356"/>
      <c r="M130" s="356"/>
      <c r="N130" s="356"/>
      <c r="O130" s="356"/>
      <c r="P130" s="356"/>
      <c r="Q130" s="356"/>
      <c r="R130" s="356"/>
      <c r="S130" s="356"/>
      <c r="T130" s="356"/>
      <c r="U130" s="356"/>
      <c r="V130" s="356"/>
    </row>
    <row r="131" spans="1:22" ht="15" customHeight="1" x14ac:dyDescent="0.35">
      <c r="A131" s="281"/>
      <c r="B131" s="281"/>
      <c r="C131" s="379"/>
      <c r="D131" s="379"/>
      <c r="E131" s="379"/>
      <c r="F131" s="379"/>
      <c r="G131" s="379"/>
      <c r="H131" s="379"/>
      <c r="I131" s="379"/>
      <c r="J131" s="379"/>
      <c r="K131" s="379"/>
      <c r="L131" s="379"/>
      <c r="M131" s="379"/>
      <c r="N131" s="379"/>
      <c r="O131" s="379"/>
      <c r="P131" s="379"/>
      <c r="Q131" s="379"/>
      <c r="R131" s="379"/>
      <c r="S131" s="379"/>
      <c r="T131" s="379"/>
      <c r="U131" s="379"/>
      <c r="V131" s="379"/>
    </row>
    <row r="132" spans="1:22" ht="15" customHeight="1" x14ac:dyDescent="0.35">
      <c r="A132" s="281"/>
      <c r="B132" s="281"/>
      <c r="C132" s="375" t="s">
        <v>44</v>
      </c>
      <c r="D132" s="346"/>
      <c r="E132" s="346"/>
      <c r="F132" s="346"/>
      <c r="G132" s="346"/>
      <c r="H132" s="346"/>
      <c r="I132" s="346"/>
      <c r="J132" s="346"/>
      <c r="K132" s="346"/>
      <c r="L132" s="347"/>
      <c r="M132" s="380" t="s">
        <v>45</v>
      </c>
      <c r="N132" s="346"/>
      <c r="O132" s="346"/>
      <c r="P132" s="346"/>
      <c r="Q132" s="346"/>
      <c r="R132" s="346"/>
      <c r="S132" s="346"/>
      <c r="T132" s="346"/>
      <c r="U132" s="346"/>
      <c r="V132" s="381"/>
    </row>
    <row r="133" spans="1:22" ht="15" customHeight="1" x14ac:dyDescent="0.35">
      <c r="A133" s="281"/>
      <c r="B133" s="306" t="s">
        <v>133</v>
      </c>
      <c r="C133" s="307" t="s">
        <v>8</v>
      </c>
      <c r="D133" s="308" t="s">
        <v>25</v>
      </c>
      <c r="E133" s="309" t="s">
        <v>11</v>
      </c>
      <c r="F133" s="308" t="s">
        <v>51</v>
      </c>
      <c r="G133" s="309" t="s">
        <v>50</v>
      </c>
      <c r="H133" s="308" t="s">
        <v>14</v>
      </c>
      <c r="I133" s="308" t="s">
        <v>49</v>
      </c>
      <c r="J133" s="310" t="s">
        <v>128</v>
      </c>
      <c r="K133" s="311" t="s">
        <v>18</v>
      </c>
      <c r="L133" s="312" t="s">
        <v>21</v>
      </c>
      <c r="M133" s="313" t="s">
        <v>8</v>
      </c>
      <c r="N133" s="308" t="s">
        <v>25</v>
      </c>
      <c r="O133" s="309" t="s">
        <v>11</v>
      </c>
      <c r="P133" s="308" t="s">
        <v>51</v>
      </c>
      <c r="Q133" s="309" t="s">
        <v>50</v>
      </c>
      <c r="R133" s="308" t="s">
        <v>14</v>
      </c>
      <c r="S133" s="308" t="s">
        <v>49</v>
      </c>
      <c r="T133" s="310" t="s">
        <v>128</v>
      </c>
      <c r="U133" s="311" t="s">
        <v>18</v>
      </c>
      <c r="V133" s="311" t="s">
        <v>21</v>
      </c>
    </row>
    <row r="134" spans="1:22" ht="15" customHeight="1" x14ac:dyDescent="0.35">
      <c r="A134" s="382" t="s">
        <v>62</v>
      </c>
      <c r="B134" s="278" t="s">
        <v>67</v>
      </c>
      <c r="C134" s="314">
        <f t="shared" ref="C134:L134" si="252">+C32*-1</f>
        <v>-1</v>
      </c>
      <c r="D134" s="314">
        <f t="shared" si="252"/>
        <v>-1</v>
      </c>
      <c r="E134" s="314">
        <f t="shared" si="252"/>
        <v>-1</v>
      </c>
      <c r="F134" s="314">
        <f t="shared" si="252"/>
        <v>-1</v>
      </c>
      <c r="G134" s="314">
        <f t="shared" si="252"/>
        <v>-0.88888888888888884</v>
      </c>
      <c r="H134" s="314">
        <f t="shared" si="252"/>
        <v>-0.97222222222222221</v>
      </c>
      <c r="I134" s="314">
        <f t="shared" si="252"/>
        <v>-0.94444444444444442</v>
      </c>
      <c r="J134" s="314">
        <f t="shared" si="252"/>
        <v>-1</v>
      </c>
      <c r="K134" s="314">
        <f t="shared" si="252"/>
        <v>-1</v>
      </c>
      <c r="L134" s="315">
        <f t="shared" si="252"/>
        <v>-1</v>
      </c>
      <c r="M134" s="316">
        <f t="shared" ref="M134:V134" si="253">+M32</f>
        <v>0</v>
      </c>
      <c r="N134" s="314">
        <f t="shared" si="253"/>
        <v>1</v>
      </c>
      <c r="O134" s="314">
        <f t="shared" si="253"/>
        <v>0.86111111111111116</v>
      </c>
      <c r="P134" s="314">
        <f t="shared" si="253"/>
        <v>0.86111111111111116</v>
      </c>
      <c r="Q134" s="314">
        <f t="shared" si="253"/>
        <v>0.88888888888888884</v>
      </c>
      <c r="R134" s="314">
        <f t="shared" si="253"/>
        <v>0.94444444444444442</v>
      </c>
      <c r="S134" s="314">
        <f t="shared" si="253"/>
        <v>0.91666666666666663</v>
      </c>
      <c r="T134" s="314">
        <f t="shared" si="253"/>
        <v>1</v>
      </c>
      <c r="U134" s="314">
        <f t="shared" si="253"/>
        <v>0.88888888888888884</v>
      </c>
      <c r="V134" s="314">
        <f t="shared" si="253"/>
        <v>1</v>
      </c>
    </row>
    <row r="135" spans="1:22" ht="15" customHeight="1" x14ac:dyDescent="0.35">
      <c r="A135" s="352"/>
      <c r="B135" s="278" t="s">
        <v>68</v>
      </c>
      <c r="C135" s="314">
        <f t="shared" ref="C135:L135" si="254">+C33*-1</f>
        <v>-1</v>
      </c>
      <c r="D135" s="314">
        <f t="shared" si="254"/>
        <v>-0.94594594594594594</v>
      </c>
      <c r="E135" s="314">
        <f t="shared" si="254"/>
        <v>-0.97297297297297303</v>
      </c>
      <c r="F135" s="314">
        <f t="shared" si="254"/>
        <v>-1</v>
      </c>
      <c r="G135" s="314">
        <f t="shared" si="254"/>
        <v>-0.91891891891891897</v>
      </c>
      <c r="H135" s="314">
        <f t="shared" si="254"/>
        <v>-1</v>
      </c>
      <c r="I135" s="314">
        <f t="shared" si="254"/>
        <v>-1</v>
      </c>
      <c r="J135" s="314">
        <f t="shared" si="254"/>
        <v>-1</v>
      </c>
      <c r="K135" s="314">
        <f t="shared" si="254"/>
        <v>-1</v>
      </c>
      <c r="L135" s="315">
        <f t="shared" si="254"/>
        <v>-1</v>
      </c>
      <c r="M135" s="316">
        <f t="shared" ref="M135:V135" si="255">+M33</f>
        <v>0.10810810810810811</v>
      </c>
      <c r="N135" s="314">
        <f t="shared" si="255"/>
        <v>0.89189189189189189</v>
      </c>
      <c r="O135" s="314">
        <f t="shared" si="255"/>
        <v>0.89189189189189189</v>
      </c>
      <c r="P135" s="314">
        <f t="shared" si="255"/>
        <v>0.56756756756756754</v>
      </c>
      <c r="Q135" s="314">
        <f t="shared" si="255"/>
        <v>0.91891891891891897</v>
      </c>
      <c r="R135" s="314">
        <f t="shared" si="255"/>
        <v>0.97297297297297303</v>
      </c>
      <c r="S135" s="314">
        <f t="shared" si="255"/>
        <v>0.94594594594594594</v>
      </c>
      <c r="T135" s="314">
        <f t="shared" si="255"/>
        <v>1</v>
      </c>
      <c r="U135" s="314">
        <f t="shared" si="255"/>
        <v>0.94594594594594594</v>
      </c>
      <c r="V135" s="314">
        <f t="shared" si="255"/>
        <v>1</v>
      </c>
    </row>
    <row r="136" spans="1:22" ht="15" customHeight="1" x14ac:dyDescent="0.35">
      <c r="A136" s="350"/>
      <c r="B136" s="278" t="s">
        <v>69</v>
      </c>
      <c r="C136" s="314">
        <f t="shared" ref="C136:L136" si="256">+C34*-1</f>
        <v>-1</v>
      </c>
      <c r="D136" s="314">
        <f t="shared" si="256"/>
        <v>-1</v>
      </c>
      <c r="E136" s="314">
        <f t="shared" si="256"/>
        <v>-1</v>
      </c>
      <c r="F136" s="314">
        <f t="shared" si="256"/>
        <v>-0.75</v>
      </c>
      <c r="G136" s="314">
        <f t="shared" si="256"/>
        <v>-0.875</v>
      </c>
      <c r="H136" s="314">
        <f t="shared" si="256"/>
        <v>-0.95833333333333337</v>
      </c>
      <c r="I136" s="314">
        <f t="shared" si="256"/>
        <v>-0.95833333333333337</v>
      </c>
      <c r="J136" s="314">
        <f t="shared" si="256"/>
        <v>-0.95833333333333337</v>
      </c>
      <c r="K136" s="314">
        <f t="shared" si="256"/>
        <v>-1</v>
      </c>
      <c r="L136" s="315">
        <f t="shared" si="256"/>
        <v>-1</v>
      </c>
      <c r="M136" s="316">
        <f t="shared" ref="M136:V136" si="257">+M34</f>
        <v>0.125</v>
      </c>
      <c r="N136" s="314">
        <f t="shared" si="257"/>
        <v>1</v>
      </c>
      <c r="O136" s="314">
        <f t="shared" si="257"/>
        <v>0.875</v>
      </c>
      <c r="P136" s="314">
        <f t="shared" si="257"/>
        <v>0.375</v>
      </c>
      <c r="Q136" s="314">
        <f t="shared" si="257"/>
        <v>0.875</v>
      </c>
      <c r="R136" s="314">
        <f t="shared" si="257"/>
        <v>0.91666666666666663</v>
      </c>
      <c r="S136" s="314">
        <f t="shared" si="257"/>
        <v>0.95833333333333337</v>
      </c>
      <c r="T136" s="314">
        <f t="shared" si="257"/>
        <v>0.95833333333333337</v>
      </c>
      <c r="U136" s="314">
        <f t="shared" si="257"/>
        <v>0.95833333333333337</v>
      </c>
      <c r="V136" s="314">
        <f t="shared" si="257"/>
        <v>1</v>
      </c>
    </row>
    <row r="137" spans="1:22" ht="15" customHeight="1" x14ac:dyDescent="0.35">
      <c r="A137" s="382" t="s">
        <v>65</v>
      </c>
      <c r="B137" s="278" t="s">
        <v>67</v>
      </c>
      <c r="C137" s="317">
        <f t="shared" ref="C137:L137" si="258">+C38*-1</f>
        <v>-0.67592592592592593</v>
      </c>
      <c r="D137" s="317">
        <f t="shared" si="258"/>
        <v>-0.93518518518518523</v>
      </c>
      <c r="E137" s="317">
        <f t="shared" si="258"/>
        <v>-0.89814814814814814</v>
      </c>
      <c r="F137" s="317">
        <f t="shared" si="258"/>
        <v>-0.94444444444444442</v>
      </c>
      <c r="G137" s="317">
        <f t="shared" si="258"/>
        <v>-0.95370370370370372</v>
      </c>
      <c r="H137" s="317">
        <f t="shared" si="258"/>
        <v>-0.89814814814814814</v>
      </c>
      <c r="I137" s="317">
        <f t="shared" si="258"/>
        <v>-0.91666666666666663</v>
      </c>
      <c r="J137" s="317">
        <f t="shared" si="258"/>
        <v>-0.49074074074074076</v>
      </c>
      <c r="K137" s="317">
        <f t="shared" si="258"/>
        <v>-0.9907407407407407</v>
      </c>
      <c r="L137" s="318">
        <f t="shared" si="258"/>
        <v>-0.73148148148148151</v>
      </c>
      <c r="M137" s="338">
        <f t="shared" ref="M137:V137" si="259">+M38</f>
        <v>0.41666666666666669</v>
      </c>
      <c r="N137" s="317">
        <f t="shared" si="259"/>
        <v>0.87962962962962965</v>
      </c>
      <c r="O137" s="317">
        <f t="shared" si="259"/>
        <v>0.87037037037037035</v>
      </c>
      <c r="P137" s="317">
        <f t="shared" si="259"/>
        <v>0.18518518518518517</v>
      </c>
      <c r="Q137" s="317">
        <f t="shared" si="259"/>
        <v>0.94444444444444442</v>
      </c>
      <c r="R137" s="317">
        <f t="shared" si="259"/>
        <v>0.51851851851851849</v>
      </c>
      <c r="S137" s="317">
        <f t="shared" si="259"/>
        <v>0.59259259259259256</v>
      </c>
      <c r="T137" s="317">
        <f t="shared" si="259"/>
        <v>0.17592592592592593</v>
      </c>
      <c r="U137" s="317">
        <f t="shared" si="259"/>
        <v>0.96296296296296291</v>
      </c>
      <c r="V137" s="317">
        <f t="shared" si="259"/>
        <v>0.20370370370370369</v>
      </c>
    </row>
    <row r="138" spans="1:22" ht="15" customHeight="1" x14ac:dyDescent="0.35">
      <c r="A138" s="352"/>
      <c r="B138" s="278" t="s">
        <v>68</v>
      </c>
      <c r="C138" s="317">
        <f t="shared" ref="C138:L138" si="260">+C39*-1</f>
        <v>-0.95833333333333337</v>
      </c>
      <c r="D138" s="317">
        <f t="shared" si="260"/>
        <v>-0.98333333333333328</v>
      </c>
      <c r="E138" s="317">
        <f t="shared" si="260"/>
        <v>-0.95833333333333337</v>
      </c>
      <c r="F138" s="317">
        <f t="shared" si="260"/>
        <v>-0.96666666666666667</v>
      </c>
      <c r="G138" s="317">
        <f t="shared" si="260"/>
        <v>-0.95833333333333337</v>
      </c>
      <c r="H138" s="317">
        <f t="shared" si="260"/>
        <v>-0.96666666666666667</v>
      </c>
      <c r="I138" s="317">
        <f t="shared" si="260"/>
        <v>-0.8833333333333333</v>
      </c>
      <c r="J138" s="317">
        <f t="shared" si="260"/>
        <v>-0.34166666666666667</v>
      </c>
      <c r="K138" s="317">
        <f t="shared" si="260"/>
        <v>-1</v>
      </c>
      <c r="L138" s="318">
        <f t="shared" si="260"/>
        <v>-0.82499999999999996</v>
      </c>
      <c r="M138" s="338">
        <f t="shared" ref="M138:V138" si="261">+M39</f>
        <v>0.75</v>
      </c>
      <c r="N138" s="317">
        <f t="shared" si="261"/>
        <v>0.81666666666666665</v>
      </c>
      <c r="O138" s="317">
        <f t="shared" si="261"/>
        <v>0.85833333333333328</v>
      </c>
      <c r="P138" s="317">
        <f t="shared" si="261"/>
        <v>0.1</v>
      </c>
      <c r="Q138" s="317">
        <f t="shared" si="261"/>
        <v>0.90833333333333333</v>
      </c>
      <c r="R138" s="317">
        <f t="shared" si="261"/>
        <v>0.71666666666666667</v>
      </c>
      <c r="S138" s="317">
        <f t="shared" si="261"/>
        <v>0.42499999999999999</v>
      </c>
      <c r="T138" s="317">
        <f t="shared" si="261"/>
        <v>9.166666666666666E-2</v>
      </c>
      <c r="U138" s="317">
        <f t="shared" si="261"/>
        <v>0.93333333333333335</v>
      </c>
      <c r="V138" s="317">
        <f t="shared" si="261"/>
        <v>0.26666666666666666</v>
      </c>
    </row>
    <row r="139" spans="1:22" ht="15" customHeight="1" x14ac:dyDescent="0.35">
      <c r="A139" s="350"/>
      <c r="B139" s="278" t="s">
        <v>69</v>
      </c>
      <c r="C139" s="317">
        <f t="shared" ref="C139:L139" si="262">+C40*-1</f>
        <v>-0.90277777777777779</v>
      </c>
      <c r="D139" s="317">
        <f t="shared" si="262"/>
        <v>-0.94444444444444442</v>
      </c>
      <c r="E139" s="317">
        <f t="shared" si="262"/>
        <v>-0.94444444444444442</v>
      </c>
      <c r="F139" s="317">
        <f t="shared" si="262"/>
        <v>-0.95833333333333337</v>
      </c>
      <c r="G139" s="317">
        <f t="shared" si="262"/>
        <v>-0.98611111111111116</v>
      </c>
      <c r="H139" s="317">
        <f t="shared" si="262"/>
        <v>-0.97222222222222221</v>
      </c>
      <c r="I139" s="317">
        <f t="shared" si="262"/>
        <v>-0.81944444444444442</v>
      </c>
      <c r="J139" s="317">
        <f t="shared" si="262"/>
        <v>-0.63888888888888884</v>
      </c>
      <c r="K139" s="317">
        <f t="shared" si="262"/>
        <v>-1</v>
      </c>
      <c r="L139" s="318">
        <f t="shared" si="262"/>
        <v>-0.91666666666666663</v>
      </c>
      <c r="M139" s="338">
        <f t="shared" ref="M139:V139" si="263">+M40</f>
        <v>0.59722222222222221</v>
      </c>
      <c r="N139" s="317">
        <f t="shared" si="263"/>
        <v>0.73611111111111116</v>
      </c>
      <c r="O139" s="317">
        <f t="shared" si="263"/>
        <v>0.77777777777777779</v>
      </c>
      <c r="P139" s="317">
        <f t="shared" si="263"/>
        <v>0.22222222222222221</v>
      </c>
      <c r="Q139" s="317">
        <f t="shared" si="263"/>
        <v>0.95833333333333337</v>
      </c>
      <c r="R139" s="317">
        <f t="shared" si="263"/>
        <v>0.70833333333333337</v>
      </c>
      <c r="S139" s="317">
        <f t="shared" si="263"/>
        <v>0.41666666666666669</v>
      </c>
      <c r="T139" s="317">
        <f t="shared" si="263"/>
        <v>0.375</v>
      </c>
      <c r="U139" s="317">
        <f t="shared" si="263"/>
        <v>0.95833333333333337</v>
      </c>
      <c r="V139" s="317">
        <f t="shared" si="263"/>
        <v>0.30555555555555558</v>
      </c>
    </row>
    <row r="140" spans="1:22" ht="15.75" customHeight="1" x14ac:dyDescent="0.35">
      <c r="A140" s="282"/>
      <c r="B140" s="282"/>
      <c r="L140" s="303"/>
      <c r="M140" s="304"/>
    </row>
    <row r="141" spans="1:22" ht="15" customHeight="1" x14ac:dyDescent="0.35">
      <c r="A141" s="282"/>
      <c r="B141" s="277"/>
      <c r="C141" s="372" t="s">
        <v>138</v>
      </c>
      <c r="D141" s="347"/>
      <c r="E141" s="373" t="s">
        <v>138</v>
      </c>
      <c r="F141" s="346"/>
      <c r="G141" s="347"/>
      <c r="I141" s="277"/>
      <c r="J141" s="373" t="s">
        <v>139</v>
      </c>
      <c r="K141" s="347"/>
      <c r="L141" s="373" t="s">
        <v>139</v>
      </c>
      <c r="M141" s="346"/>
      <c r="N141" s="347"/>
    </row>
    <row r="142" spans="1:22" ht="15" customHeight="1" x14ac:dyDescent="0.35">
      <c r="A142" s="282"/>
      <c r="B142" s="281"/>
      <c r="C142" s="31" t="s">
        <v>44</v>
      </c>
      <c r="D142" s="36" t="s">
        <v>45</v>
      </c>
      <c r="E142" s="31" t="s">
        <v>44</v>
      </c>
      <c r="F142" s="36" t="s">
        <v>45</v>
      </c>
      <c r="G142" s="324" t="s">
        <v>61</v>
      </c>
      <c r="I142" s="280"/>
      <c r="J142" s="31" t="s">
        <v>44</v>
      </c>
      <c r="K142" s="36" t="s">
        <v>45</v>
      </c>
      <c r="L142" s="339" t="s">
        <v>44</v>
      </c>
      <c r="M142" s="340" t="s">
        <v>45</v>
      </c>
      <c r="N142" s="324" t="s">
        <v>61</v>
      </c>
    </row>
    <row r="143" spans="1:22" ht="15" customHeight="1" x14ac:dyDescent="0.35">
      <c r="A143" s="282"/>
      <c r="B143" s="383" t="s">
        <v>8</v>
      </c>
      <c r="C143" s="325">
        <f t="shared" ref="C143:C145" si="264">+C134</f>
        <v>-1</v>
      </c>
      <c r="D143" s="325">
        <f t="shared" ref="D143:D145" si="265">+M134</f>
        <v>0</v>
      </c>
      <c r="E143" s="327">
        <f t="shared" ref="E143:F143" si="266">C143*100</f>
        <v>-100</v>
      </c>
      <c r="F143" s="327">
        <f t="shared" si="266"/>
        <v>0</v>
      </c>
      <c r="G143" s="328">
        <f t="shared" ref="G143:G172" si="267">E143+F143</f>
        <v>-100</v>
      </c>
      <c r="I143" s="369" t="s">
        <v>8</v>
      </c>
      <c r="J143" s="325">
        <f t="shared" ref="J143:J145" si="268">+C137</f>
        <v>-0.67592592592592593</v>
      </c>
      <c r="K143" s="325">
        <f t="shared" ref="K143:K145" si="269">+M137</f>
        <v>0.41666666666666669</v>
      </c>
      <c r="L143" s="327">
        <f t="shared" ref="L143:M143" si="270">J143*100</f>
        <v>-67.592592592592595</v>
      </c>
      <c r="M143" s="327">
        <f t="shared" si="270"/>
        <v>41.666666666666671</v>
      </c>
      <c r="N143" s="328">
        <f t="shared" ref="N143:N172" si="271">L143+M143</f>
        <v>-25.925925925925924</v>
      </c>
    </row>
    <row r="144" spans="1:22" ht="15" customHeight="1" x14ac:dyDescent="0.35">
      <c r="A144" s="282"/>
      <c r="B144" s="370"/>
      <c r="C144" s="325">
        <f t="shared" si="264"/>
        <v>-1</v>
      </c>
      <c r="D144" s="325">
        <f t="shared" si="265"/>
        <v>0.10810810810810811</v>
      </c>
      <c r="E144" s="327">
        <f t="shared" ref="E144:F144" si="272">C144*100</f>
        <v>-100</v>
      </c>
      <c r="F144" s="330">
        <f t="shared" si="272"/>
        <v>10.810810810810811</v>
      </c>
      <c r="G144" s="328">
        <f t="shared" si="267"/>
        <v>-89.189189189189193</v>
      </c>
      <c r="I144" s="370"/>
      <c r="J144" s="325">
        <f t="shared" si="268"/>
        <v>-0.95833333333333337</v>
      </c>
      <c r="K144" s="325">
        <f t="shared" si="269"/>
        <v>0.75</v>
      </c>
      <c r="L144" s="327">
        <f t="shared" ref="L144:M144" si="273">J144*100</f>
        <v>-95.833333333333343</v>
      </c>
      <c r="M144" s="330">
        <f t="shared" si="273"/>
        <v>75</v>
      </c>
      <c r="N144" s="328">
        <f t="shared" si="271"/>
        <v>-20.833333333333343</v>
      </c>
    </row>
    <row r="145" spans="1:14" ht="15" customHeight="1" x14ac:dyDescent="0.35">
      <c r="A145" s="282"/>
      <c r="B145" s="371"/>
      <c r="C145" s="325">
        <f t="shared" si="264"/>
        <v>-1</v>
      </c>
      <c r="D145" s="325">
        <f t="shared" si="265"/>
        <v>0.125</v>
      </c>
      <c r="E145" s="327">
        <f t="shared" ref="E145:F145" si="274">C145*100</f>
        <v>-100</v>
      </c>
      <c r="F145" s="330">
        <f t="shared" si="274"/>
        <v>12.5</v>
      </c>
      <c r="G145" s="328">
        <f t="shared" si="267"/>
        <v>-87.5</v>
      </c>
      <c r="I145" s="371"/>
      <c r="J145" s="325">
        <f t="shared" si="268"/>
        <v>-0.90277777777777779</v>
      </c>
      <c r="K145" s="325">
        <f t="shared" si="269"/>
        <v>0.59722222222222221</v>
      </c>
      <c r="L145" s="327">
        <f t="shared" ref="L145:M145" si="275">J145*100</f>
        <v>-90.277777777777786</v>
      </c>
      <c r="M145" s="330">
        <f t="shared" si="275"/>
        <v>59.722222222222221</v>
      </c>
      <c r="N145" s="328">
        <f t="shared" si="271"/>
        <v>-30.555555555555564</v>
      </c>
    </row>
    <row r="146" spans="1:14" ht="15" customHeight="1" x14ac:dyDescent="0.35">
      <c r="A146" s="282"/>
      <c r="B146" s="383" t="s">
        <v>140</v>
      </c>
      <c r="C146" s="325">
        <f t="shared" ref="C146:C148" si="276">+D134</f>
        <v>-1</v>
      </c>
      <c r="D146" s="325">
        <f t="shared" ref="D146:D148" si="277">+N134</f>
        <v>1</v>
      </c>
      <c r="E146" s="327">
        <f t="shared" ref="E146:F146" si="278">C146*100</f>
        <v>-100</v>
      </c>
      <c r="F146" s="330">
        <f t="shared" si="278"/>
        <v>100</v>
      </c>
      <c r="G146" s="328">
        <f t="shared" si="267"/>
        <v>0</v>
      </c>
      <c r="I146" s="369" t="s">
        <v>140</v>
      </c>
      <c r="J146" s="325">
        <f t="shared" ref="J146:J148" si="279">+D137</f>
        <v>-0.93518518518518523</v>
      </c>
      <c r="K146" s="325">
        <f t="shared" ref="K146:K148" si="280">+N137</f>
        <v>0.87962962962962965</v>
      </c>
      <c r="L146" s="327">
        <f t="shared" ref="L146:M146" si="281">J146*100</f>
        <v>-93.518518518518519</v>
      </c>
      <c r="M146" s="330">
        <f t="shared" si="281"/>
        <v>87.962962962962962</v>
      </c>
      <c r="N146" s="328">
        <f t="shared" si="271"/>
        <v>-5.5555555555555571</v>
      </c>
    </row>
    <row r="147" spans="1:14" ht="15" customHeight="1" x14ac:dyDescent="0.35">
      <c r="A147" s="282"/>
      <c r="B147" s="370"/>
      <c r="C147" s="325">
        <f t="shared" si="276"/>
        <v>-0.94594594594594594</v>
      </c>
      <c r="D147" s="325">
        <f t="shared" si="277"/>
        <v>0.89189189189189189</v>
      </c>
      <c r="E147" s="327">
        <f t="shared" ref="E147:F147" si="282">C147*100</f>
        <v>-94.594594594594597</v>
      </c>
      <c r="F147" s="330">
        <f t="shared" si="282"/>
        <v>89.189189189189193</v>
      </c>
      <c r="G147" s="328">
        <f t="shared" si="267"/>
        <v>-5.4054054054054035</v>
      </c>
      <c r="I147" s="370"/>
      <c r="J147" s="325">
        <f t="shared" si="279"/>
        <v>-0.98333333333333328</v>
      </c>
      <c r="K147" s="325">
        <f t="shared" si="280"/>
        <v>0.81666666666666665</v>
      </c>
      <c r="L147" s="327">
        <f t="shared" ref="L147:M147" si="283">J147*100</f>
        <v>-98.333333333333329</v>
      </c>
      <c r="M147" s="330">
        <f t="shared" si="283"/>
        <v>81.666666666666671</v>
      </c>
      <c r="N147" s="328">
        <f t="shared" si="271"/>
        <v>-16.666666666666657</v>
      </c>
    </row>
    <row r="148" spans="1:14" ht="15" customHeight="1" x14ac:dyDescent="0.35">
      <c r="A148" s="282"/>
      <c r="B148" s="371"/>
      <c r="C148" s="325">
        <f t="shared" si="276"/>
        <v>-1</v>
      </c>
      <c r="D148" s="325">
        <f t="shared" si="277"/>
        <v>1</v>
      </c>
      <c r="E148" s="327">
        <f t="shared" ref="E148:F148" si="284">C148*100</f>
        <v>-100</v>
      </c>
      <c r="F148" s="330">
        <f t="shared" si="284"/>
        <v>100</v>
      </c>
      <c r="G148" s="328">
        <f t="shared" si="267"/>
        <v>0</v>
      </c>
      <c r="I148" s="371"/>
      <c r="J148" s="325">
        <f t="shared" si="279"/>
        <v>-0.94444444444444442</v>
      </c>
      <c r="K148" s="325">
        <f t="shared" si="280"/>
        <v>0.73611111111111116</v>
      </c>
      <c r="L148" s="327">
        <f t="shared" ref="L148:M148" si="285">J148*100</f>
        <v>-94.444444444444443</v>
      </c>
      <c r="M148" s="330">
        <f t="shared" si="285"/>
        <v>73.611111111111114</v>
      </c>
      <c r="N148" s="328">
        <f t="shared" si="271"/>
        <v>-20.833333333333329</v>
      </c>
    </row>
    <row r="149" spans="1:14" ht="15" customHeight="1" x14ac:dyDescent="0.35">
      <c r="A149" s="282"/>
      <c r="B149" s="383" t="s">
        <v>11</v>
      </c>
      <c r="C149" s="325">
        <f t="shared" ref="C149:C151" si="286">+E134</f>
        <v>-1</v>
      </c>
      <c r="D149" s="325">
        <f t="shared" ref="D149:D151" si="287">+O134</f>
        <v>0.86111111111111116</v>
      </c>
      <c r="E149" s="327">
        <f t="shared" ref="E149:F149" si="288">C149*100</f>
        <v>-100</v>
      </c>
      <c r="F149" s="330">
        <f t="shared" si="288"/>
        <v>86.111111111111114</v>
      </c>
      <c r="G149" s="328">
        <f t="shared" si="267"/>
        <v>-13.888888888888886</v>
      </c>
      <c r="I149" s="369" t="s">
        <v>11</v>
      </c>
      <c r="J149" s="325">
        <f t="shared" ref="J149:J151" si="289">+E137</f>
        <v>-0.89814814814814814</v>
      </c>
      <c r="K149" s="325">
        <f t="shared" ref="K149:K151" si="290">+O137</f>
        <v>0.87037037037037035</v>
      </c>
      <c r="L149" s="327">
        <f t="shared" ref="L149:M149" si="291">J149*100</f>
        <v>-89.81481481481481</v>
      </c>
      <c r="M149" s="330">
        <f t="shared" si="291"/>
        <v>87.037037037037038</v>
      </c>
      <c r="N149" s="328">
        <f t="shared" si="271"/>
        <v>-2.7777777777777715</v>
      </c>
    </row>
    <row r="150" spans="1:14" ht="15" customHeight="1" x14ac:dyDescent="0.35">
      <c r="A150" s="282"/>
      <c r="B150" s="370"/>
      <c r="C150" s="325">
        <f t="shared" si="286"/>
        <v>-0.97297297297297303</v>
      </c>
      <c r="D150" s="325">
        <f t="shared" si="287"/>
        <v>0.89189189189189189</v>
      </c>
      <c r="E150" s="327">
        <f t="shared" ref="E150:F150" si="292">C150*100</f>
        <v>-97.297297297297305</v>
      </c>
      <c r="F150" s="330">
        <f t="shared" si="292"/>
        <v>89.189189189189193</v>
      </c>
      <c r="G150" s="328">
        <f t="shared" si="267"/>
        <v>-8.1081081081081123</v>
      </c>
      <c r="I150" s="370"/>
      <c r="J150" s="325">
        <f t="shared" si="289"/>
        <v>-0.95833333333333337</v>
      </c>
      <c r="K150" s="325">
        <f t="shared" si="290"/>
        <v>0.85833333333333328</v>
      </c>
      <c r="L150" s="327">
        <f t="shared" ref="L150:M150" si="293">J150*100</f>
        <v>-95.833333333333343</v>
      </c>
      <c r="M150" s="330">
        <f t="shared" si="293"/>
        <v>85.833333333333329</v>
      </c>
      <c r="N150" s="328">
        <f t="shared" si="271"/>
        <v>-10.000000000000014</v>
      </c>
    </row>
    <row r="151" spans="1:14" ht="15" customHeight="1" x14ac:dyDescent="0.35">
      <c r="A151" s="282"/>
      <c r="B151" s="371"/>
      <c r="C151" s="325">
        <f t="shared" si="286"/>
        <v>-1</v>
      </c>
      <c r="D151" s="325">
        <f t="shared" si="287"/>
        <v>0.875</v>
      </c>
      <c r="E151" s="327">
        <f t="shared" ref="E151:F151" si="294">C151*100</f>
        <v>-100</v>
      </c>
      <c r="F151" s="330">
        <f t="shared" si="294"/>
        <v>87.5</v>
      </c>
      <c r="G151" s="328">
        <f t="shared" si="267"/>
        <v>-12.5</v>
      </c>
      <c r="I151" s="371"/>
      <c r="J151" s="325">
        <f t="shared" si="289"/>
        <v>-0.94444444444444442</v>
      </c>
      <c r="K151" s="325">
        <f t="shared" si="290"/>
        <v>0.77777777777777779</v>
      </c>
      <c r="L151" s="327">
        <f t="shared" ref="L151:M151" si="295">J151*100</f>
        <v>-94.444444444444443</v>
      </c>
      <c r="M151" s="330">
        <f t="shared" si="295"/>
        <v>77.777777777777786</v>
      </c>
      <c r="N151" s="328">
        <f t="shared" si="271"/>
        <v>-16.666666666666657</v>
      </c>
    </row>
    <row r="152" spans="1:14" ht="15" customHeight="1" x14ac:dyDescent="0.35">
      <c r="A152" s="282"/>
      <c r="B152" s="383" t="s">
        <v>51</v>
      </c>
      <c r="C152" s="325">
        <f t="shared" ref="C152:C154" si="296">+F134</f>
        <v>-1</v>
      </c>
      <c r="D152" s="325">
        <f t="shared" ref="D152:D154" si="297">+P134</f>
        <v>0.86111111111111116</v>
      </c>
      <c r="E152" s="327">
        <f t="shared" ref="E152:F152" si="298">C152*100</f>
        <v>-100</v>
      </c>
      <c r="F152" s="330">
        <f t="shared" si="298"/>
        <v>86.111111111111114</v>
      </c>
      <c r="G152" s="328">
        <f t="shared" si="267"/>
        <v>-13.888888888888886</v>
      </c>
      <c r="I152" s="369" t="s">
        <v>51</v>
      </c>
      <c r="J152" s="325">
        <f t="shared" ref="J152:J154" si="299">+F137</f>
        <v>-0.94444444444444442</v>
      </c>
      <c r="K152" s="325">
        <f t="shared" ref="K152:K154" si="300">+P137</f>
        <v>0.18518518518518517</v>
      </c>
      <c r="L152" s="327">
        <f t="shared" ref="L152:M152" si="301">J152*100</f>
        <v>-94.444444444444443</v>
      </c>
      <c r="M152" s="330">
        <f t="shared" si="301"/>
        <v>18.518518518518519</v>
      </c>
      <c r="N152" s="328">
        <f t="shared" si="271"/>
        <v>-75.925925925925924</v>
      </c>
    </row>
    <row r="153" spans="1:14" ht="15" customHeight="1" x14ac:dyDescent="0.35">
      <c r="A153" s="282"/>
      <c r="B153" s="370"/>
      <c r="C153" s="325">
        <f t="shared" si="296"/>
        <v>-1</v>
      </c>
      <c r="D153" s="325">
        <f t="shared" si="297"/>
        <v>0.56756756756756754</v>
      </c>
      <c r="E153" s="327">
        <f t="shared" ref="E153:F153" si="302">C153*100</f>
        <v>-100</v>
      </c>
      <c r="F153" s="330">
        <f t="shared" si="302"/>
        <v>56.756756756756758</v>
      </c>
      <c r="G153" s="328">
        <f t="shared" si="267"/>
        <v>-43.243243243243242</v>
      </c>
      <c r="I153" s="370"/>
      <c r="J153" s="325">
        <f t="shared" si="299"/>
        <v>-0.96666666666666667</v>
      </c>
      <c r="K153" s="325">
        <f t="shared" si="300"/>
        <v>0.1</v>
      </c>
      <c r="L153" s="327">
        <f t="shared" ref="L153:M153" si="303">J153*100</f>
        <v>-96.666666666666671</v>
      </c>
      <c r="M153" s="330">
        <f t="shared" si="303"/>
        <v>10</v>
      </c>
      <c r="N153" s="328">
        <f t="shared" si="271"/>
        <v>-86.666666666666671</v>
      </c>
    </row>
    <row r="154" spans="1:14" ht="15" customHeight="1" x14ac:dyDescent="0.35">
      <c r="A154" s="282"/>
      <c r="B154" s="371"/>
      <c r="C154" s="325">
        <f t="shared" si="296"/>
        <v>-0.75</v>
      </c>
      <c r="D154" s="325">
        <f t="shared" si="297"/>
        <v>0.375</v>
      </c>
      <c r="E154" s="327">
        <f t="shared" ref="E154:F154" si="304">C154*100</f>
        <v>-75</v>
      </c>
      <c r="F154" s="330">
        <f t="shared" si="304"/>
        <v>37.5</v>
      </c>
      <c r="G154" s="328">
        <f t="shared" si="267"/>
        <v>-37.5</v>
      </c>
      <c r="I154" s="371"/>
      <c r="J154" s="325">
        <f t="shared" si="299"/>
        <v>-0.95833333333333337</v>
      </c>
      <c r="K154" s="325">
        <f t="shared" si="300"/>
        <v>0.22222222222222221</v>
      </c>
      <c r="L154" s="327">
        <f t="shared" ref="L154:M154" si="305">J154*100</f>
        <v>-95.833333333333343</v>
      </c>
      <c r="M154" s="330">
        <f t="shared" si="305"/>
        <v>22.222222222222221</v>
      </c>
      <c r="N154" s="328">
        <f t="shared" si="271"/>
        <v>-73.611111111111114</v>
      </c>
    </row>
    <row r="155" spans="1:14" ht="15" customHeight="1" x14ac:dyDescent="0.35">
      <c r="A155" s="282"/>
      <c r="B155" s="383" t="s">
        <v>50</v>
      </c>
      <c r="C155" s="325">
        <f t="shared" ref="C155:C157" si="306">+G134</f>
        <v>-0.88888888888888884</v>
      </c>
      <c r="D155" s="325">
        <f t="shared" ref="D155:D157" si="307">+Q134</f>
        <v>0.88888888888888884</v>
      </c>
      <c r="E155" s="327">
        <f t="shared" ref="E155:F155" si="308">C155*100</f>
        <v>-88.888888888888886</v>
      </c>
      <c r="F155" s="330">
        <f t="shared" si="308"/>
        <v>88.888888888888886</v>
      </c>
      <c r="G155" s="328">
        <f t="shared" si="267"/>
        <v>0</v>
      </c>
      <c r="I155" s="369" t="s">
        <v>50</v>
      </c>
      <c r="J155" s="325">
        <f t="shared" ref="J155:J157" si="309">+G137</f>
        <v>-0.95370370370370372</v>
      </c>
      <c r="K155" s="325">
        <f t="shared" ref="K155:K157" si="310">+Q137</f>
        <v>0.94444444444444442</v>
      </c>
      <c r="L155" s="327">
        <f t="shared" ref="L155:M155" si="311">J155*100</f>
        <v>-95.370370370370367</v>
      </c>
      <c r="M155" s="330">
        <f t="shared" si="311"/>
        <v>94.444444444444443</v>
      </c>
      <c r="N155" s="328">
        <f t="shared" si="271"/>
        <v>-0.92592592592592382</v>
      </c>
    </row>
    <row r="156" spans="1:14" ht="15" customHeight="1" x14ac:dyDescent="0.35">
      <c r="A156" s="282"/>
      <c r="B156" s="370"/>
      <c r="C156" s="325">
        <f t="shared" si="306"/>
        <v>-0.91891891891891897</v>
      </c>
      <c r="D156" s="325">
        <f t="shared" si="307"/>
        <v>0.91891891891891897</v>
      </c>
      <c r="E156" s="327">
        <f t="shared" ref="E156:F156" si="312">C156*100</f>
        <v>-91.891891891891902</v>
      </c>
      <c r="F156" s="330">
        <f t="shared" si="312"/>
        <v>91.891891891891902</v>
      </c>
      <c r="G156" s="328">
        <f t="shared" si="267"/>
        <v>0</v>
      </c>
      <c r="I156" s="370"/>
      <c r="J156" s="325">
        <f t="shared" si="309"/>
        <v>-0.95833333333333337</v>
      </c>
      <c r="K156" s="325">
        <f t="shared" si="310"/>
        <v>0.90833333333333333</v>
      </c>
      <c r="L156" s="327">
        <f t="shared" ref="L156:M156" si="313">J156*100</f>
        <v>-95.833333333333343</v>
      </c>
      <c r="M156" s="330">
        <f t="shared" si="313"/>
        <v>90.833333333333329</v>
      </c>
      <c r="N156" s="328">
        <f t="shared" si="271"/>
        <v>-5.0000000000000142</v>
      </c>
    </row>
    <row r="157" spans="1:14" ht="15" customHeight="1" x14ac:dyDescent="0.35">
      <c r="A157" s="282"/>
      <c r="B157" s="371"/>
      <c r="C157" s="325">
        <f t="shared" si="306"/>
        <v>-0.875</v>
      </c>
      <c r="D157" s="325">
        <f t="shared" si="307"/>
        <v>0.875</v>
      </c>
      <c r="E157" s="327">
        <f t="shared" ref="E157:F157" si="314">C157*100</f>
        <v>-87.5</v>
      </c>
      <c r="F157" s="330">
        <f t="shared" si="314"/>
        <v>87.5</v>
      </c>
      <c r="G157" s="328">
        <f t="shared" si="267"/>
        <v>0</v>
      </c>
      <c r="I157" s="371"/>
      <c r="J157" s="325">
        <f t="shared" si="309"/>
        <v>-0.98611111111111116</v>
      </c>
      <c r="K157" s="325">
        <f t="shared" si="310"/>
        <v>0.95833333333333337</v>
      </c>
      <c r="L157" s="327">
        <f t="shared" ref="L157:M157" si="315">J157*100</f>
        <v>-98.611111111111114</v>
      </c>
      <c r="M157" s="330">
        <f t="shared" si="315"/>
        <v>95.833333333333343</v>
      </c>
      <c r="N157" s="328">
        <f t="shared" si="271"/>
        <v>-2.7777777777777715</v>
      </c>
    </row>
    <row r="158" spans="1:14" ht="15" customHeight="1" x14ac:dyDescent="0.35">
      <c r="A158" s="282"/>
      <c r="B158" s="383" t="s">
        <v>14</v>
      </c>
      <c r="C158" s="325">
        <f t="shared" ref="C158:C160" si="316">+H134</f>
        <v>-0.97222222222222221</v>
      </c>
      <c r="D158" s="325">
        <f t="shared" ref="D158:D160" si="317">+R134</f>
        <v>0.94444444444444442</v>
      </c>
      <c r="E158" s="327">
        <f t="shared" ref="E158:F158" si="318">C158*100</f>
        <v>-97.222222222222214</v>
      </c>
      <c r="F158" s="330">
        <f t="shared" si="318"/>
        <v>94.444444444444443</v>
      </c>
      <c r="G158" s="328">
        <f t="shared" si="267"/>
        <v>-2.7777777777777715</v>
      </c>
      <c r="I158" s="369" t="s">
        <v>14</v>
      </c>
      <c r="J158" s="325">
        <f t="shared" ref="J158:J160" si="319">+H137</f>
        <v>-0.89814814814814814</v>
      </c>
      <c r="K158" s="325">
        <f t="shared" ref="K158:K160" si="320">+R137</f>
        <v>0.51851851851851849</v>
      </c>
      <c r="L158" s="327">
        <f t="shared" ref="L158:M158" si="321">J158*100</f>
        <v>-89.81481481481481</v>
      </c>
      <c r="M158" s="330">
        <f t="shared" si="321"/>
        <v>51.851851851851848</v>
      </c>
      <c r="N158" s="328">
        <f t="shared" si="271"/>
        <v>-37.962962962962962</v>
      </c>
    </row>
    <row r="159" spans="1:14" ht="15" customHeight="1" x14ac:dyDescent="0.35">
      <c r="A159" s="282"/>
      <c r="B159" s="370"/>
      <c r="C159" s="325">
        <f t="shared" si="316"/>
        <v>-1</v>
      </c>
      <c r="D159" s="325">
        <f t="shared" si="317"/>
        <v>0.97297297297297303</v>
      </c>
      <c r="E159" s="327">
        <f t="shared" ref="E159:F159" si="322">C159*100</f>
        <v>-100</v>
      </c>
      <c r="F159" s="330">
        <f t="shared" si="322"/>
        <v>97.297297297297305</v>
      </c>
      <c r="G159" s="328">
        <f t="shared" si="267"/>
        <v>-2.7027027027026946</v>
      </c>
      <c r="I159" s="370"/>
      <c r="J159" s="325">
        <f t="shared" si="319"/>
        <v>-0.96666666666666667</v>
      </c>
      <c r="K159" s="325">
        <f t="shared" si="320"/>
        <v>0.71666666666666667</v>
      </c>
      <c r="L159" s="327">
        <f t="shared" ref="L159:M159" si="323">J159*100</f>
        <v>-96.666666666666671</v>
      </c>
      <c r="M159" s="330">
        <f t="shared" si="323"/>
        <v>71.666666666666671</v>
      </c>
      <c r="N159" s="328">
        <f t="shared" si="271"/>
        <v>-25</v>
      </c>
    </row>
    <row r="160" spans="1:14" ht="15" customHeight="1" x14ac:dyDescent="0.35">
      <c r="A160" s="282"/>
      <c r="B160" s="371"/>
      <c r="C160" s="325">
        <f t="shared" si="316"/>
        <v>-0.95833333333333337</v>
      </c>
      <c r="D160" s="325">
        <f t="shared" si="317"/>
        <v>0.91666666666666663</v>
      </c>
      <c r="E160" s="327">
        <f t="shared" ref="E160:F160" si="324">C160*100</f>
        <v>-95.833333333333343</v>
      </c>
      <c r="F160" s="330">
        <f t="shared" si="324"/>
        <v>91.666666666666657</v>
      </c>
      <c r="G160" s="328">
        <f t="shared" si="267"/>
        <v>-4.1666666666666856</v>
      </c>
      <c r="I160" s="371"/>
      <c r="J160" s="325">
        <f t="shared" si="319"/>
        <v>-0.97222222222222221</v>
      </c>
      <c r="K160" s="325">
        <f t="shared" si="320"/>
        <v>0.70833333333333337</v>
      </c>
      <c r="L160" s="327">
        <f t="shared" ref="L160:M160" si="325">J160*100</f>
        <v>-97.222222222222214</v>
      </c>
      <c r="M160" s="330">
        <f t="shared" si="325"/>
        <v>70.833333333333343</v>
      </c>
      <c r="N160" s="328">
        <f t="shared" si="271"/>
        <v>-26.388888888888872</v>
      </c>
    </row>
    <row r="161" spans="1:14" ht="15" customHeight="1" x14ac:dyDescent="0.35">
      <c r="A161" s="282"/>
      <c r="B161" s="383" t="s">
        <v>27</v>
      </c>
      <c r="C161" s="325">
        <f t="shared" ref="C161:C163" si="326">+I134</f>
        <v>-0.94444444444444442</v>
      </c>
      <c r="D161" s="325">
        <f t="shared" ref="D161:D163" si="327">+S134</f>
        <v>0.91666666666666663</v>
      </c>
      <c r="E161" s="327">
        <f t="shared" ref="E161:F161" si="328">C161*100</f>
        <v>-94.444444444444443</v>
      </c>
      <c r="F161" s="330">
        <f t="shared" si="328"/>
        <v>91.666666666666657</v>
      </c>
      <c r="G161" s="328">
        <f t="shared" si="267"/>
        <v>-2.7777777777777857</v>
      </c>
      <c r="I161" s="369" t="s">
        <v>27</v>
      </c>
      <c r="J161" s="325">
        <f t="shared" ref="J161:J163" si="329">+I137</f>
        <v>-0.91666666666666663</v>
      </c>
      <c r="K161" s="325">
        <f t="shared" ref="K161:K163" si="330">+S137</f>
        <v>0.59259259259259256</v>
      </c>
      <c r="L161" s="327">
        <f t="shared" ref="L161:M161" si="331">J161*100</f>
        <v>-91.666666666666657</v>
      </c>
      <c r="M161" s="330">
        <f t="shared" si="331"/>
        <v>59.259259259259252</v>
      </c>
      <c r="N161" s="328">
        <f t="shared" si="271"/>
        <v>-32.407407407407405</v>
      </c>
    </row>
    <row r="162" spans="1:14" ht="15" customHeight="1" x14ac:dyDescent="0.35">
      <c r="A162" s="282"/>
      <c r="B162" s="370"/>
      <c r="C162" s="325">
        <f t="shared" si="326"/>
        <v>-1</v>
      </c>
      <c r="D162" s="325">
        <f t="shared" si="327"/>
        <v>0.94594594594594594</v>
      </c>
      <c r="E162" s="327">
        <f t="shared" ref="E162:F162" si="332">C162*100</f>
        <v>-100</v>
      </c>
      <c r="F162" s="330">
        <f t="shared" si="332"/>
        <v>94.594594594594597</v>
      </c>
      <c r="G162" s="328">
        <f t="shared" si="267"/>
        <v>-5.4054054054054035</v>
      </c>
      <c r="I162" s="370"/>
      <c r="J162" s="325">
        <f t="shared" si="329"/>
        <v>-0.8833333333333333</v>
      </c>
      <c r="K162" s="325">
        <f t="shared" si="330"/>
        <v>0.42499999999999999</v>
      </c>
      <c r="L162" s="327">
        <f t="shared" ref="L162:M162" si="333">J162*100</f>
        <v>-88.333333333333329</v>
      </c>
      <c r="M162" s="330">
        <f t="shared" si="333"/>
        <v>42.5</v>
      </c>
      <c r="N162" s="328">
        <f t="shared" si="271"/>
        <v>-45.833333333333329</v>
      </c>
    </row>
    <row r="163" spans="1:14" ht="15" customHeight="1" x14ac:dyDescent="0.35">
      <c r="A163" s="282"/>
      <c r="B163" s="371"/>
      <c r="C163" s="325">
        <f t="shared" si="326"/>
        <v>-0.95833333333333337</v>
      </c>
      <c r="D163" s="325">
        <f t="shared" si="327"/>
        <v>0.95833333333333337</v>
      </c>
      <c r="E163" s="327">
        <f t="shared" ref="E163:F163" si="334">C163*100</f>
        <v>-95.833333333333343</v>
      </c>
      <c r="F163" s="330">
        <f t="shared" si="334"/>
        <v>95.833333333333343</v>
      </c>
      <c r="G163" s="328">
        <f t="shared" si="267"/>
        <v>0</v>
      </c>
      <c r="I163" s="371"/>
      <c r="J163" s="325">
        <f t="shared" si="329"/>
        <v>-0.81944444444444442</v>
      </c>
      <c r="K163" s="325">
        <f t="shared" si="330"/>
        <v>0.41666666666666669</v>
      </c>
      <c r="L163" s="327">
        <f t="shared" ref="L163:M163" si="335">J163*100</f>
        <v>-81.944444444444443</v>
      </c>
      <c r="M163" s="330">
        <f t="shared" si="335"/>
        <v>41.666666666666671</v>
      </c>
      <c r="N163" s="328">
        <f t="shared" si="271"/>
        <v>-40.277777777777771</v>
      </c>
    </row>
    <row r="164" spans="1:14" ht="15" customHeight="1" x14ac:dyDescent="0.35">
      <c r="A164" s="282"/>
      <c r="B164" s="383" t="s">
        <v>128</v>
      </c>
      <c r="C164" s="325">
        <f t="shared" ref="C164:C166" si="336">+J134</f>
        <v>-1</v>
      </c>
      <c r="D164" s="325">
        <f t="shared" ref="D164:D166" si="337">+T134</f>
        <v>1</v>
      </c>
      <c r="E164" s="327">
        <f t="shared" ref="E164:F164" si="338">C164*100</f>
        <v>-100</v>
      </c>
      <c r="F164" s="330">
        <f t="shared" si="338"/>
        <v>100</v>
      </c>
      <c r="G164" s="328">
        <f t="shared" si="267"/>
        <v>0</v>
      </c>
      <c r="I164" s="369" t="s">
        <v>128</v>
      </c>
      <c r="J164" s="325">
        <f t="shared" ref="J164:J166" si="339">+J137</f>
        <v>-0.49074074074074076</v>
      </c>
      <c r="K164" s="325">
        <f t="shared" ref="K164:K166" si="340">+T137</f>
        <v>0.17592592592592593</v>
      </c>
      <c r="L164" s="327">
        <f t="shared" ref="L164:M164" si="341">J164*100</f>
        <v>-49.074074074074076</v>
      </c>
      <c r="M164" s="330">
        <f t="shared" si="341"/>
        <v>17.592592592592592</v>
      </c>
      <c r="N164" s="328">
        <f t="shared" si="271"/>
        <v>-31.481481481481485</v>
      </c>
    </row>
    <row r="165" spans="1:14" ht="15" customHeight="1" x14ac:dyDescent="0.35">
      <c r="A165" s="282"/>
      <c r="B165" s="370"/>
      <c r="C165" s="325">
        <f t="shared" si="336"/>
        <v>-1</v>
      </c>
      <c r="D165" s="325">
        <f t="shared" si="337"/>
        <v>1</v>
      </c>
      <c r="E165" s="327">
        <f t="shared" ref="E165:F165" si="342">C165*100</f>
        <v>-100</v>
      </c>
      <c r="F165" s="330">
        <f t="shared" si="342"/>
        <v>100</v>
      </c>
      <c r="G165" s="328">
        <f t="shared" si="267"/>
        <v>0</v>
      </c>
      <c r="I165" s="370"/>
      <c r="J165" s="325">
        <f t="shared" si="339"/>
        <v>-0.34166666666666667</v>
      </c>
      <c r="K165" s="325">
        <f t="shared" si="340"/>
        <v>9.166666666666666E-2</v>
      </c>
      <c r="L165" s="327">
        <f t="shared" ref="L165:M165" si="343">J165*100</f>
        <v>-34.166666666666664</v>
      </c>
      <c r="M165" s="330">
        <f t="shared" si="343"/>
        <v>9.1666666666666661</v>
      </c>
      <c r="N165" s="328">
        <f t="shared" si="271"/>
        <v>-25</v>
      </c>
    </row>
    <row r="166" spans="1:14" ht="15" customHeight="1" x14ac:dyDescent="0.35">
      <c r="A166" s="282"/>
      <c r="B166" s="371"/>
      <c r="C166" s="325">
        <f t="shared" si="336"/>
        <v>-0.95833333333333337</v>
      </c>
      <c r="D166" s="325">
        <f t="shared" si="337"/>
        <v>0.95833333333333337</v>
      </c>
      <c r="E166" s="327">
        <f t="shared" ref="E166:F166" si="344">C166*100</f>
        <v>-95.833333333333343</v>
      </c>
      <c r="F166" s="330">
        <f t="shared" si="344"/>
        <v>95.833333333333343</v>
      </c>
      <c r="G166" s="328">
        <f t="shared" si="267"/>
        <v>0</v>
      </c>
      <c r="I166" s="371"/>
      <c r="J166" s="325">
        <f t="shared" si="339"/>
        <v>-0.63888888888888884</v>
      </c>
      <c r="K166" s="325">
        <f t="shared" si="340"/>
        <v>0.375</v>
      </c>
      <c r="L166" s="327">
        <f t="shared" ref="L166:M166" si="345">J166*100</f>
        <v>-63.888888888888886</v>
      </c>
      <c r="M166" s="330">
        <f t="shared" si="345"/>
        <v>37.5</v>
      </c>
      <c r="N166" s="328">
        <f t="shared" si="271"/>
        <v>-26.388888888888886</v>
      </c>
    </row>
    <row r="167" spans="1:14" ht="15" customHeight="1" x14ac:dyDescent="0.35">
      <c r="A167" s="282"/>
      <c r="B167" s="383" t="s">
        <v>18</v>
      </c>
      <c r="C167" s="325">
        <f t="shared" ref="C167:C169" si="346">+K134</f>
        <v>-1</v>
      </c>
      <c r="D167" s="325">
        <f t="shared" ref="D167:D169" si="347">+U134</f>
        <v>0.88888888888888884</v>
      </c>
      <c r="E167" s="327">
        <f t="shared" ref="E167:F167" si="348">C167*100</f>
        <v>-100</v>
      </c>
      <c r="F167" s="330">
        <f t="shared" si="348"/>
        <v>88.888888888888886</v>
      </c>
      <c r="G167" s="328">
        <f t="shared" si="267"/>
        <v>-11.111111111111114</v>
      </c>
      <c r="I167" s="369" t="s">
        <v>18</v>
      </c>
      <c r="J167" s="325">
        <f t="shared" ref="J167:J169" si="349">+K137</f>
        <v>-0.9907407407407407</v>
      </c>
      <c r="K167" s="325">
        <f t="shared" ref="K167:K169" si="350">+U137</f>
        <v>0.96296296296296291</v>
      </c>
      <c r="L167" s="327">
        <f t="shared" ref="L167:M167" si="351">J167*100</f>
        <v>-99.074074074074076</v>
      </c>
      <c r="M167" s="330">
        <f t="shared" si="351"/>
        <v>96.296296296296291</v>
      </c>
      <c r="N167" s="328">
        <f t="shared" si="271"/>
        <v>-2.7777777777777857</v>
      </c>
    </row>
    <row r="168" spans="1:14" ht="15" customHeight="1" x14ac:dyDescent="0.35">
      <c r="A168" s="282"/>
      <c r="B168" s="370"/>
      <c r="C168" s="325">
        <f t="shared" si="346"/>
        <v>-1</v>
      </c>
      <c r="D168" s="325">
        <f t="shared" si="347"/>
        <v>0.94594594594594594</v>
      </c>
      <c r="E168" s="327">
        <f t="shared" ref="E168:F168" si="352">C168*100</f>
        <v>-100</v>
      </c>
      <c r="F168" s="330">
        <f t="shared" si="352"/>
        <v>94.594594594594597</v>
      </c>
      <c r="G168" s="328">
        <f t="shared" si="267"/>
        <v>-5.4054054054054035</v>
      </c>
      <c r="I168" s="370"/>
      <c r="J168" s="325">
        <f t="shared" si="349"/>
        <v>-1</v>
      </c>
      <c r="K168" s="325">
        <f t="shared" si="350"/>
        <v>0.93333333333333335</v>
      </c>
      <c r="L168" s="327">
        <f t="shared" ref="L168:M168" si="353">J168*100</f>
        <v>-100</v>
      </c>
      <c r="M168" s="330">
        <f t="shared" si="353"/>
        <v>93.333333333333329</v>
      </c>
      <c r="N168" s="328">
        <f t="shared" si="271"/>
        <v>-6.6666666666666714</v>
      </c>
    </row>
    <row r="169" spans="1:14" ht="15" customHeight="1" x14ac:dyDescent="0.35">
      <c r="A169" s="282"/>
      <c r="B169" s="371"/>
      <c r="C169" s="325">
        <f t="shared" si="346"/>
        <v>-1</v>
      </c>
      <c r="D169" s="325">
        <f t="shared" si="347"/>
        <v>0.95833333333333337</v>
      </c>
      <c r="E169" s="327">
        <f t="shared" ref="E169:F169" si="354">C169*100</f>
        <v>-100</v>
      </c>
      <c r="F169" s="330">
        <f t="shared" si="354"/>
        <v>95.833333333333343</v>
      </c>
      <c r="G169" s="328">
        <f t="shared" si="267"/>
        <v>-4.1666666666666572</v>
      </c>
      <c r="I169" s="371"/>
      <c r="J169" s="325">
        <f t="shared" si="349"/>
        <v>-1</v>
      </c>
      <c r="K169" s="325">
        <f t="shared" si="350"/>
        <v>0.95833333333333337</v>
      </c>
      <c r="L169" s="327">
        <f t="shared" ref="L169:M169" si="355">J169*100</f>
        <v>-100</v>
      </c>
      <c r="M169" s="330">
        <f t="shared" si="355"/>
        <v>95.833333333333343</v>
      </c>
      <c r="N169" s="328">
        <f t="shared" si="271"/>
        <v>-4.1666666666666572</v>
      </c>
    </row>
    <row r="170" spans="1:14" ht="15" customHeight="1" x14ac:dyDescent="0.35">
      <c r="A170" s="282"/>
      <c r="B170" s="383" t="s">
        <v>141</v>
      </c>
      <c r="C170" s="325">
        <f t="shared" ref="C170:C172" si="356">+L134</f>
        <v>-1</v>
      </c>
      <c r="D170" s="325">
        <f t="shared" ref="D170:D172" si="357">+V134</f>
        <v>1</v>
      </c>
      <c r="E170" s="327">
        <f t="shared" ref="E170:F170" si="358">C170*100</f>
        <v>-100</v>
      </c>
      <c r="F170" s="330">
        <f t="shared" si="358"/>
        <v>100</v>
      </c>
      <c r="G170" s="328">
        <f t="shared" si="267"/>
        <v>0</v>
      </c>
      <c r="I170" s="369" t="s">
        <v>141</v>
      </c>
      <c r="J170" s="325">
        <f t="shared" ref="J170:J172" si="359">+L137</f>
        <v>-0.73148148148148151</v>
      </c>
      <c r="K170" s="325">
        <f t="shared" ref="K170:K172" si="360">+V137</f>
        <v>0.20370370370370369</v>
      </c>
      <c r="L170" s="327">
        <f t="shared" ref="L170:M170" si="361">J170*100</f>
        <v>-73.148148148148152</v>
      </c>
      <c r="M170" s="330">
        <f t="shared" si="361"/>
        <v>20.37037037037037</v>
      </c>
      <c r="N170" s="328">
        <f t="shared" si="271"/>
        <v>-52.777777777777786</v>
      </c>
    </row>
    <row r="171" spans="1:14" ht="15" customHeight="1" x14ac:dyDescent="0.35">
      <c r="A171" s="282"/>
      <c r="B171" s="370"/>
      <c r="C171" s="325">
        <f t="shared" si="356"/>
        <v>-1</v>
      </c>
      <c r="D171" s="325">
        <f t="shared" si="357"/>
        <v>1</v>
      </c>
      <c r="E171" s="327">
        <f t="shared" ref="E171:F171" si="362">C171*100</f>
        <v>-100</v>
      </c>
      <c r="F171" s="330">
        <f t="shared" si="362"/>
        <v>100</v>
      </c>
      <c r="G171" s="328">
        <f t="shared" si="267"/>
        <v>0</v>
      </c>
      <c r="I171" s="370"/>
      <c r="J171" s="325">
        <f t="shared" si="359"/>
        <v>-0.82499999999999996</v>
      </c>
      <c r="K171" s="325">
        <f t="shared" si="360"/>
        <v>0.26666666666666666</v>
      </c>
      <c r="L171" s="327">
        <f t="shared" ref="L171:M171" si="363">J171*100</f>
        <v>-82.5</v>
      </c>
      <c r="M171" s="330">
        <f t="shared" si="363"/>
        <v>26.666666666666668</v>
      </c>
      <c r="N171" s="328">
        <f t="shared" si="271"/>
        <v>-55.833333333333329</v>
      </c>
    </row>
    <row r="172" spans="1:14" ht="15" customHeight="1" x14ac:dyDescent="0.35">
      <c r="A172" s="282"/>
      <c r="B172" s="371"/>
      <c r="C172" s="325">
        <f t="shared" si="356"/>
        <v>-1</v>
      </c>
      <c r="D172" s="325">
        <f t="shared" si="357"/>
        <v>1</v>
      </c>
      <c r="E172" s="327">
        <f t="shared" ref="E172:F172" si="364">C172*100</f>
        <v>-100</v>
      </c>
      <c r="F172" s="330">
        <f t="shared" si="364"/>
        <v>100</v>
      </c>
      <c r="G172" s="328">
        <f t="shared" si="267"/>
        <v>0</v>
      </c>
      <c r="I172" s="371"/>
      <c r="J172" s="325">
        <f t="shared" si="359"/>
        <v>-0.91666666666666663</v>
      </c>
      <c r="K172" s="325">
        <f t="shared" si="360"/>
        <v>0.30555555555555558</v>
      </c>
      <c r="L172" s="327">
        <f t="shared" ref="L172:M172" si="365">J172*100</f>
        <v>-91.666666666666657</v>
      </c>
      <c r="M172" s="330">
        <f t="shared" si="365"/>
        <v>30.555555555555557</v>
      </c>
      <c r="N172" s="328">
        <f t="shared" si="271"/>
        <v>-61.1111111111111</v>
      </c>
    </row>
    <row r="173" spans="1:14" ht="15" customHeight="1" x14ac:dyDescent="0.35">
      <c r="A173" s="282"/>
      <c r="B173" s="282"/>
      <c r="D173" s="279"/>
      <c r="L173" s="303"/>
      <c r="M173" s="304"/>
    </row>
    <row r="174" spans="1:14" ht="15.75" customHeight="1" x14ac:dyDescent="0.35">
      <c r="A174" s="282"/>
      <c r="B174" s="282"/>
      <c r="L174" s="303"/>
      <c r="M174" s="304"/>
    </row>
    <row r="175" spans="1:14" ht="15.75" customHeight="1" x14ac:dyDescent="0.35">
      <c r="A175" s="282"/>
      <c r="B175" s="282"/>
      <c r="L175" s="303"/>
      <c r="M175" s="304"/>
    </row>
    <row r="176" spans="1:14" ht="15.75" customHeight="1" x14ac:dyDescent="0.35">
      <c r="A176" s="282"/>
      <c r="B176" s="282"/>
      <c r="L176" s="303"/>
      <c r="M176" s="304"/>
    </row>
    <row r="177" spans="1:13" ht="15.75" customHeight="1" x14ac:dyDescent="0.35">
      <c r="A177" s="282"/>
      <c r="B177" s="282"/>
      <c r="L177" s="303"/>
      <c r="M177" s="304"/>
    </row>
    <row r="178" spans="1:13" ht="15.75" customHeight="1" x14ac:dyDescent="0.35">
      <c r="A178" s="282"/>
      <c r="B178" s="282"/>
      <c r="L178" s="303"/>
      <c r="M178" s="304"/>
    </row>
    <row r="179" spans="1:13" ht="15.75" customHeight="1" x14ac:dyDescent="0.35">
      <c r="A179" s="282"/>
      <c r="B179" s="282"/>
      <c r="L179" s="303"/>
      <c r="M179" s="304"/>
    </row>
    <row r="180" spans="1:13" ht="15.75" customHeight="1" x14ac:dyDescent="0.35">
      <c r="A180" s="282"/>
      <c r="B180" s="282"/>
      <c r="L180" s="303"/>
      <c r="M180" s="304"/>
    </row>
    <row r="181" spans="1:13" ht="15.75" customHeight="1" x14ac:dyDescent="0.35">
      <c r="A181" s="282"/>
      <c r="B181" s="282"/>
      <c r="L181" s="303"/>
      <c r="M181" s="304"/>
    </row>
    <row r="182" spans="1:13" ht="15.75" customHeight="1" x14ac:dyDescent="0.35">
      <c r="A182" s="282"/>
      <c r="B182" s="282"/>
      <c r="L182" s="303"/>
      <c r="M182" s="304"/>
    </row>
    <row r="183" spans="1:13" ht="15.75" customHeight="1" x14ac:dyDescent="0.35">
      <c r="A183" s="282"/>
      <c r="B183" s="282"/>
      <c r="L183" s="303"/>
      <c r="M183" s="304"/>
    </row>
    <row r="184" spans="1:13" ht="15.75" customHeight="1" x14ac:dyDescent="0.35">
      <c r="A184" s="282"/>
      <c r="B184" s="282"/>
      <c r="L184" s="303"/>
      <c r="M184" s="304"/>
    </row>
    <row r="185" spans="1:13" ht="15.75" customHeight="1" x14ac:dyDescent="0.35">
      <c r="A185" s="282"/>
      <c r="B185" s="282"/>
      <c r="L185" s="303"/>
      <c r="M185" s="304"/>
    </row>
    <row r="186" spans="1:13" ht="15.75" customHeight="1" x14ac:dyDescent="0.35">
      <c r="A186" s="282"/>
      <c r="B186" s="282"/>
      <c r="L186" s="303"/>
      <c r="M186" s="304"/>
    </row>
    <row r="187" spans="1:13" ht="15.75" customHeight="1" x14ac:dyDescent="0.35">
      <c r="A187" s="282"/>
      <c r="B187" s="282"/>
      <c r="L187" s="303"/>
      <c r="M187" s="304"/>
    </row>
    <row r="188" spans="1:13" ht="15.75" customHeight="1" x14ac:dyDescent="0.35">
      <c r="A188" s="282"/>
      <c r="B188" s="282"/>
      <c r="L188" s="303"/>
      <c r="M188" s="304"/>
    </row>
    <row r="189" spans="1:13" ht="15.75" customHeight="1" x14ac:dyDescent="0.35">
      <c r="A189" s="282"/>
      <c r="B189" s="282"/>
      <c r="L189" s="303"/>
      <c r="M189" s="304"/>
    </row>
    <row r="190" spans="1:13" ht="15.75" customHeight="1" x14ac:dyDescent="0.35">
      <c r="A190" s="282"/>
      <c r="B190" s="282"/>
      <c r="L190" s="303"/>
      <c r="M190" s="304"/>
    </row>
    <row r="191" spans="1:13" ht="15.75" customHeight="1" x14ac:dyDescent="0.35">
      <c r="A191" s="282"/>
      <c r="B191" s="282"/>
      <c r="L191" s="303"/>
      <c r="M191" s="304"/>
    </row>
    <row r="192" spans="1:13" ht="15.75" customHeight="1" x14ac:dyDescent="0.35">
      <c r="A192" s="282"/>
      <c r="B192" s="282"/>
      <c r="L192" s="303"/>
      <c r="M192" s="304"/>
    </row>
    <row r="193" spans="1:13" ht="15.75" customHeight="1" x14ac:dyDescent="0.35">
      <c r="A193" s="282"/>
      <c r="B193" s="282"/>
      <c r="L193" s="303"/>
      <c r="M193" s="304"/>
    </row>
    <row r="194" spans="1:13" ht="15.75" customHeight="1" x14ac:dyDescent="0.35">
      <c r="A194" s="282"/>
      <c r="B194" s="282"/>
      <c r="L194" s="303"/>
      <c r="M194" s="304"/>
    </row>
    <row r="195" spans="1:13" ht="15.75" customHeight="1" x14ac:dyDescent="0.35">
      <c r="A195" s="282"/>
      <c r="B195" s="282"/>
      <c r="L195" s="303"/>
      <c r="M195" s="304"/>
    </row>
    <row r="196" spans="1:13" ht="15.75" customHeight="1" x14ac:dyDescent="0.35">
      <c r="A196" s="282"/>
      <c r="B196" s="282"/>
      <c r="L196" s="303"/>
      <c r="M196" s="304"/>
    </row>
    <row r="197" spans="1:13" ht="15.75" customHeight="1" x14ac:dyDescent="0.35">
      <c r="A197" s="282"/>
      <c r="B197" s="282"/>
      <c r="L197" s="303"/>
      <c r="M197" s="304"/>
    </row>
    <row r="198" spans="1:13" ht="15.75" customHeight="1" x14ac:dyDescent="0.35">
      <c r="A198" s="282"/>
      <c r="B198" s="282"/>
      <c r="L198" s="303"/>
      <c r="M198" s="304"/>
    </row>
    <row r="199" spans="1:13" ht="15.75" customHeight="1" x14ac:dyDescent="0.35">
      <c r="A199" s="282"/>
      <c r="B199" s="282"/>
      <c r="L199" s="303"/>
      <c r="M199" s="304"/>
    </row>
    <row r="200" spans="1:13" ht="15.75" customHeight="1" x14ac:dyDescent="0.35">
      <c r="A200" s="282"/>
      <c r="B200" s="282"/>
      <c r="L200" s="303"/>
      <c r="M200" s="304"/>
    </row>
    <row r="201" spans="1:13" ht="15.75" customHeight="1" x14ac:dyDescent="0.35">
      <c r="A201" s="282"/>
      <c r="B201" s="282"/>
      <c r="L201" s="303"/>
      <c r="M201" s="304"/>
    </row>
    <row r="202" spans="1:13" ht="15.75" customHeight="1" x14ac:dyDescent="0.35">
      <c r="A202" s="282"/>
      <c r="B202" s="282"/>
      <c r="L202" s="303"/>
      <c r="M202" s="304"/>
    </row>
    <row r="203" spans="1:13" ht="15.75" customHeight="1" x14ac:dyDescent="0.35">
      <c r="A203" s="282"/>
      <c r="B203" s="282"/>
      <c r="L203" s="303"/>
      <c r="M203" s="304"/>
    </row>
    <row r="204" spans="1:13" ht="15.75" customHeight="1" x14ac:dyDescent="0.35">
      <c r="A204" s="282"/>
      <c r="B204" s="282"/>
      <c r="L204" s="303"/>
      <c r="M204" s="304"/>
    </row>
    <row r="205" spans="1:13" ht="15.75" customHeight="1" x14ac:dyDescent="0.35">
      <c r="A205" s="282"/>
      <c r="B205" s="282"/>
      <c r="L205" s="303"/>
      <c r="M205" s="304"/>
    </row>
    <row r="206" spans="1:13" ht="15.75" customHeight="1" x14ac:dyDescent="0.35">
      <c r="A206" s="282"/>
      <c r="B206" s="282"/>
      <c r="L206" s="303"/>
      <c r="M206" s="304"/>
    </row>
    <row r="207" spans="1:13" ht="15.75" customHeight="1" x14ac:dyDescent="0.35">
      <c r="A207" s="282"/>
      <c r="B207" s="282"/>
      <c r="L207" s="303"/>
      <c r="M207" s="304"/>
    </row>
    <row r="208" spans="1:13" ht="15.75" customHeight="1" x14ac:dyDescent="0.35">
      <c r="A208" s="282"/>
      <c r="B208" s="282"/>
      <c r="L208" s="303"/>
      <c r="M208" s="304"/>
    </row>
    <row r="209" spans="1:13" ht="15.75" customHeight="1" x14ac:dyDescent="0.35">
      <c r="A209" s="282"/>
      <c r="B209" s="282"/>
      <c r="L209" s="303"/>
      <c r="M209" s="304"/>
    </row>
    <row r="210" spans="1:13" ht="15.75" customHeight="1" x14ac:dyDescent="0.35">
      <c r="A210" s="282"/>
      <c r="B210" s="282"/>
      <c r="L210" s="303"/>
      <c r="M210" s="304"/>
    </row>
    <row r="211" spans="1:13" ht="15.75" customHeight="1" x14ac:dyDescent="0.35">
      <c r="A211" s="282"/>
      <c r="B211" s="282"/>
      <c r="L211" s="303"/>
      <c r="M211" s="304"/>
    </row>
    <row r="212" spans="1:13" ht="15.75" customHeight="1" x14ac:dyDescent="0.35">
      <c r="A212" s="282"/>
      <c r="B212" s="282"/>
      <c r="L212" s="303"/>
      <c r="M212" s="304"/>
    </row>
    <row r="213" spans="1:13" ht="15.75" customHeight="1" x14ac:dyDescent="0.35">
      <c r="A213" s="282"/>
      <c r="B213" s="282"/>
      <c r="L213" s="303"/>
      <c r="M213" s="304"/>
    </row>
    <row r="214" spans="1:13" ht="15.75" customHeight="1" x14ac:dyDescent="0.35">
      <c r="A214" s="282"/>
      <c r="B214" s="282"/>
      <c r="L214" s="303"/>
      <c r="M214" s="304"/>
    </row>
    <row r="215" spans="1:13" ht="15.75" customHeight="1" x14ac:dyDescent="0.35">
      <c r="A215" s="282"/>
      <c r="B215" s="282"/>
      <c r="L215" s="303"/>
      <c r="M215" s="304"/>
    </row>
    <row r="216" spans="1:13" ht="15.75" customHeight="1" x14ac:dyDescent="0.35">
      <c r="A216" s="282"/>
      <c r="B216" s="282"/>
      <c r="L216" s="303"/>
      <c r="M216" s="304"/>
    </row>
    <row r="217" spans="1:13" ht="15.75" customHeight="1" x14ac:dyDescent="0.35">
      <c r="A217" s="282"/>
      <c r="B217" s="282"/>
      <c r="L217" s="303"/>
      <c r="M217" s="304"/>
    </row>
    <row r="218" spans="1:13" ht="15.75" customHeight="1" x14ac:dyDescent="0.35">
      <c r="A218" s="282"/>
      <c r="B218" s="282"/>
      <c r="L218" s="303"/>
      <c r="M218" s="304"/>
    </row>
    <row r="219" spans="1:13" ht="15.75" customHeight="1" x14ac:dyDescent="0.35">
      <c r="A219" s="282"/>
      <c r="B219" s="282"/>
      <c r="L219" s="303"/>
      <c r="M219" s="304"/>
    </row>
    <row r="220" spans="1:13" ht="15.75" customHeight="1" x14ac:dyDescent="0.35">
      <c r="A220" s="282"/>
      <c r="B220" s="282"/>
      <c r="L220" s="303"/>
      <c r="M220" s="304"/>
    </row>
    <row r="221" spans="1:13" ht="15.75" customHeight="1" x14ac:dyDescent="0.35">
      <c r="A221" s="282"/>
      <c r="B221" s="282"/>
      <c r="L221" s="303"/>
      <c r="M221" s="304"/>
    </row>
    <row r="222" spans="1:13" ht="15.75" customHeight="1" x14ac:dyDescent="0.35">
      <c r="A222" s="282"/>
      <c r="B222" s="282"/>
      <c r="L222" s="303"/>
      <c r="M222" s="304"/>
    </row>
    <row r="223" spans="1:13" ht="15.75" customHeight="1" x14ac:dyDescent="0.35">
      <c r="A223" s="282"/>
      <c r="B223" s="282"/>
      <c r="L223" s="303"/>
      <c r="M223" s="304"/>
    </row>
    <row r="224" spans="1:13" ht="15.75" customHeight="1" x14ac:dyDescent="0.35">
      <c r="A224" s="282"/>
      <c r="B224" s="282"/>
      <c r="L224" s="303"/>
      <c r="M224" s="304"/>
    </row>
    <row r="225" spans="1:13" ht="15.75" customHeight="1" x14ac:dyDescent="0.35">
      <c r="A225" s="282"/>
      <c r="B225" s="282"/>
      <c r="L225" s="303"/>
      <c r="M225" s="304"/>
    </row>
    <row r="226" spans="1:13" ht="15.75" customHeight="1" x14ac:dyDescent="0.35">
      <c r="A226" s="282"/>
      <c r="B226" s="282"/>
      <c r="L226" s="303"/>
      <c r="M226" s="304"/>
    </row>
    <row r="227" spans="1:13" ht="15.75" customHeight="1" x14ac:dyDescent="0.35">
      <c r="A227" s="282"/>
      <c r="B227" s="282"/>
      <c r="L227" s="303"/>
      <c r="M227" s="304"/>
    </row>
    <row r="228" spans="1:13" ht="15.75" customHeight="1" x14ac:dyDescent="0.35">
      <c r="A228" s="282"/>
      <c r="B228" s="282"/>
      <c r="L228" s="303"/>
      <c r="M228" s="304"/>
    </row>
    <row r="229" spans="1:13" ht="15.75" customHeight="1" x14ac:dyDescent="0.35">
      <c r="A229" s="282"/>
      <c r="B229" s="282"/>
      <c r="L229" s="303"/>
      <c r="M229" s="304"/>
    </row>
    <row r="230" spans="1:13" ht="15.75" customHeight="1" x14ac:dyDescent="0.35">
      <c r="A230" s="282"/>
      <c r="B230" s="282"/>
      <c r="L230" s="303"/>
      <c r="M230" s="304"/>
    </row>
    <row r="231" spans="1:13" ht="15.75" customHeight="1" x14ac:dyDescent="0.35">
      <c r="A231" s="282"/>
      <c r="B231" s="282"/>
      <c r="L231" s="303"/>
      <c r="M231" s="304"/>
    </row>
    <row r="232" spans="1:13" ht="15.75" customHeight="1" x14ac:dyDescent="0.35">
      <c r="A232" s="282"/>
      <c r="B232" s="282"/>
      <c r="L232" s="303"/>
      <c r="M232" s="304"/>
    </row>
    <row r="233" spans="1:13" ht="15.75" customHeight="1" x14ac:dyDescent="0.35">
      <c r="A233" s="282"/>
      <c r="B233" s="282"/>
      <c r="L233" s="303"/>
      <c r="M233" s="304"/>
    </row>
    <row r="234" spans="1:13" ht="15.75" customHeight="1" x14ac:dyDescent="0.35">
      <c r="A234" s="282"/>
      <c r="B234" s="282"/>
      <c r="L234" s="303"/>
      <c r="M234" s="304"/>
    </row>
    <row r="235" spans="1:13" ht="15.75" customHeight="1" x14ac:dyDescent="0.35">
      <c r="A235" s="282"/>
      <c r="B235" s="282"/>
      <c r="L235" s="303"/>
      <c r="M235" s="304"/>
    </row>
    <row r="236" spans="1:13" ht="15.75" customHeight="1" x14ac:dyDescent="0.35">
      <c r="A236" s="282"/>
      <c r="B236" s="282"/>
      <c r="L236" s="303"/>
      <c r="M236" s="304"/>
    </row>
    <row r="237" spans="1:13" ht="15.75" customHeight="1" x14ac:dyDescent="0.35">
      <c r="A237" s="282"/>
      <c r="B237" s="282"/>
      <c r="L237" s="303"/>
      <c r="M237" s="304"/>
    </row>
    <row r="238" spans="1:13" ht="15.75" customHeight="1" x14ac:dyDescent="0.35">
      <c r="A238" s="282"/>
      <c r="B238" s="282"/>
      <c r="L238" s="303"/>
      <c r="M238" s="304"/>
    </row>
    <row r="239" spans="1:13" ht="15.75" customHeight="1" x14ac:dyDescent="0.35">
      <c r="A239" s="282"/>
      <c r="B239" s="282"/>
      <c r="L239" s="303"/>
      <c r="M239" s="304"/>
    </row>
    <row r="240" spans="1:13" ht="15.75" customHeight="1" x14ac:dyDescent="0.35">
      <c r="A240" s="282"/>
      <c r="B240" s="282"/>
      <c r="L240" s="303"/>
      <c r="M240" s="304"/>
    </row>
    <row r="241" spans="1:13" ht="15.75" customHeight="1" x14ac:dyDescent="0.35">
      <c r="A241" s="282"/>
      <c r="B241" s="282"/>
      <c r="L241" s="303"/>
      <c r="M241" s="304"/>
    </row>
    <row r="242" spans="1:13" ht="15.75" customHeight="1" x14ac:dyDescent="0.35">
      <c r="A242" s="282"/>
      <c r="B242" s="282"/>
      <c r="L242" s="303"/>
      <c r="M242" s="304"/>
    </row>
    <row r="243" spans="1:13" ht="15.75" customHeight="1" x14ac:dyDescent="0.35">
      <c r="A243" s="282"/>
      <c r="B243" s="282"/>
      <c r="L243" s="303"/>
      <c r="M243" s="304"/>
    </row>
    <row r="244" spans="1:13" ht="15.75" customHeight="1" x14ac:dyDescent="0.35">
      <c r="A244" s="282"/>
      <c r="B244" s="282"/>
      <c r="L244" s="303"/>
      <c r="M244" s="304"/>
    </row>
    <row r="245" spans="1:13" ht="15.75" customHeight="1" x14ac:dyDescent="0.35">
      <c r="A245" s="282"/>
      <c r="B245" s="282"/>
      <c r="L245" s="303"/>
      <c r="M245" s="304"/>
    </row>
    <row r="246" spans="1:13" ht="15.75" customHeight="1" x14ac:dyDescent="0.35">
      <c r="A246" s="282"/>
      <c r="B246" s="282"/>
      <c r="L246" s="303"/>
      <c r="M246" s="304"/>
    </row>
    <row r="247" spans="1:13" ht="15.75" customHeight="1" x14ac:dyDescent="0.35">
      <c r="A247" s="282"/>
      <c r="B247" s="282"/>
      <c r="L247" s="303"/>
      <c r="M247" s="304"/>
    </row>
    <row r="248" spans="1:13" ht="15.75" customHeight="1" x14ac:dyDescent="0.35">
      <c r="A248" s="282"/>
      <c r="B248" s="282"/>
      <c r="L248" s="303"/>
      <c r="M248" s="304"/>
    </row>
    <row r="249" spans="1:13" ht="15.75" customHeight="1" x14ac:dyDescent="0.35">
      <c r="A249" s="282"/>
      <c r="B249" s="282"/>
      <c r="L249" s="303"/>
      <c r="M249" s="304"/>
    </row>
    <row r="250" spans="1:13" ht="15.75" customHeight="1" x14ac:dyDescent="0.35">
      <c r="A250" s="282"/>
      <c r="B250" s="282"/>
      <c r="L250" s="303"/>
      <c r="M250" s="304"/>
    </row>
    <row r="251" spans="1:13" ht="15.75" customHeight="1" x14ac:dyDescent="0.35">
      <c r="A251" s="282"/>
      <c r="B251" s="282"/>
      <c r="L251" s="303"/>
      <c r="M251" s="304"/>
    </row>
    <row r="252" spans="1:13" ht="15.75" customHeight="1" x14ac:dyDescent="0.35">
      <c r="A252" s="282"/>
      <c r="B252" s="282"/>
      <c r="L252" s="303"/>
      <c r="M252" s="304"/>
    </row>
    <row r="253" spans="1:13" ht="15.75" customHeight="1" x14ac:dyDescent="0.35">
      <c r="A253" s="282"/>
      <c r="B253" s="282"/>
      <c r="L253" s="303"/>
      <c r="M253" s="304"/>
    </row>
    <row r="254" spans="1:13" ht="15.75" customHeight="1" x14ac:dyDescent="0.35">
      <c r="A254" s="282"/>
      <c r="B254" s="282"/>
      <c r="L254" s="303"/>
      <c r="M254" s="304"/>
    </row>
    <row r="255" spans="1:13" ht="15.75" customHeight="1" x14ac:dyDescent="0.35">
      <c r="A255" s="282"/>
      <c r="B255" s="282"/>
      <c r="L255" s="303"/>
      <c r="M255" s="304"/>
    </row>
    <row r="256" spans="1:13" ht="15.75" customHeight="1" x14ac:dyDescent="0.35">
      <c r="A256" s="282"/>
      <c r="B256" s="282"/>
      <c r="L256" s="303"/>
      <c r="M256" s="304"/>
    </row>
    <row r="257" spans="1:13" ht="15.75" customHeight="1" x14ac:dyDescent="0.35">
      <c r="A257" s="282"/>
      <c r="B257" s="282"/>
      <c r="L257" s="303"/>
      <c r="M257" s="304"/>
    </row>
    <row r="258" spans="1:13" ht="15.75" customHeight="1" x14ac:dyDescent="0.35">
      <c r="A258" s="282"/>
      <c r="B258" s="282"/>
      <c r="L258" s="303"/>
      <c r="M258" s="304"/>
    </row>
    <row r="259" spans="1:13" ht="15.75" customHeight="1" x14ac:dyDescent="0.35">
      <c r="A259" s="282"/>
      <c r="B259" s="282"/>
      <c r="L259" s="303"/>
      <c r="M259" s="304"/>
    </row>
    <row r="260" spans="1:13" ht="15.75" customHeight="1" x14ac:dyDescent="0.35">
      <c r="A260" s="282"/>
      <c r="B260" s="282"/>
      <c r="L260" s="303"/>
      <c r="M260" s="304"/>
    </row>
    <row r="261" spans="1:13" ht="15.75" customHeight="1" x14ac:dyDescent="0.35">
      <c r="A261" s="282"/>
      <c r="B261" s="282"/>
      <c r="L261" s="303"/>
      <c r="M261" s="304"/>
    </row>
    <row r="262" spans="1:13" ht="15.75" customHeight="1" x14ac:dyDescent="0.35">
      <c r="A262" s="282"/>
      <c r="B262" s="282"/>
      <c r="L262" s="303"/>
      <c r="M262" s="304"/>
    </row>
    <row r="263" spans="1:13" ht="15.75" customHeight="1" x14ac:dyDescent="0.35">
      <c r="A263" s="282"/>
      <c r="B263" s="282"/>
      <c r="L263" s="303"/>
      <c r="M263" s="304"/>
    </row>
    <row r="264" spans="1:13" ht="15.75" customHeight="1" x14ac:dyDescent="0.35">
      <c r="A264" s="282"/>
      <c r="B264" s="282"/>
      <c r="L264" s="303"/>
      <c r="M264" s="304"/>
    </row>
    <row r="265" spans="1:13" ht="15.75" customHeight="1" x14ac:dyDescent="0.35">
      <c r="A265" s="282"/>
      <c r="B265" s="282"/>
      <c r="L265" s="303"/>
      <c r="M265" s="304"/>
    </row>
    <row r="266" spans="1:13" ht="15.75" customHeight="1" x14ac:dyDescent="0.35">
      <c r="A266" s="282"/>
      <c r="B266" s="282"/>
      <c r="L266" s="303"/>
      <c r="M266" s="304"/>
    </row>
    <row r="267" spans="1:13" ht="15.75" customHeight="1" x14ac:dyDescent="0.35">
      <c r="A267" s="282"/>
      <c r="B267" s="282"/>
      <c r="L267" s="303"/>
      <c r="M267" s="304"/>
    </row>
    <row r="268" spans="1:13" ht="15.75" customHeight="1" x14ac:dyDescent="0.35">
      <c r="A268" s="282"/>
      <c r="B268" s="282"/>
      <c r="L268" s="303"/>
      <c r="M268" s="304"/>
    </row>
    <row r="269" spans="1:13" ht="15.75" customHeight="1" x14ac:dyDescent="0.35">
      <c r="A269" s="282"/>
      <c r="B269" s="282"/>
      <c r="L269" s="303"/>
      <c r="M269" s="304"/>
    </row>
    <row r="270" spans="1:13" ht="15.75" customHeight="1" x14ac:dyDescent="0.35">
      <c r="A270" s="282"/>
      <c r="B270" s="282"/>
      <c r="L270" s="303"/>
      <c r="M270" s="304"/>
    </row>
    <row r="271" spans="1:13" ht="15.75" customHeight="1" x14ac:dyDescent="0.35">
      <c r="A271" s="282"/>
      <c r="B271" s="282"/>
      <c r="L271" s="303"/>
      <c r="M271" s="304"/>
    </row>
    <row r="272" spans="1:13" ht="15.75" customHeight="1" x14ac:dyDescent="0.35">
      <c r="A272" s="282"/>
      <c r="B272" s="282"/>
      <c r="L272" s="303"/>
      <c r="M272" s="304"/>
    </row>
    <row r="273" spans="1:13" ht="15.75" customHeight="1" x14ac:dyDescent="0.35">
      <c r="A273" s="282"/>
      <c r="B273" s="282"/>
      <c r="L273" s="303"/>
      <c r="M273" s="304"/>
    </row>
    <row r="274" spans="1:13" ht="15.75" customHeight="1" x14ac:dyDescent="0.35">
      <c r="A274" s="282"/>
      <c r="B274" s="282"/>
      <c r="L274" s="303"/>
      <c r="M274" s="304"/>
    </row>
    <row r="275" spans="1:13" ht="15.75" customHeight="1" x14ac:dyDescent="0.35">
      <c r="A275" s="282"/>
      <c r="B275" s="282"/>
      <c r="L275" s="303"/>
      <c r="M275" s="304"/>
    </row>
    <row r="276" spans="1:13" ht="15.75" customHeight="1" x14ac:dyDescent="0.35">
      <c r="A276" s="282"/>
      <c r="B276" s="282"/>
      <c r="L276" s="303"/>
      <c r="M276" s="304"/>
    </row>
    <row r="277" spans="1:13" ht="15.75" customHeight="1" x14ac:dyDescent="0.35">
      <c r="A277" s="282"/>
      <c r="B277" s="282"/>
      <c r="L277" s="303"/>
      <c r="M277" s="304"/>
    </row>
    <row r="278" spans="1:13" ht="15.75" customHeight="1" x14ac:dyDescent="0.35">
      <c r="A278" s="282"/>
      <c r="B278" s="282"/>
      <c r="L278" s="303"/>
      <c r="M278" s="304"/>
    </row>
    <row r="279" spans="1:13" ht="15.75" customHeight="1" x14ac:dyDescent="0.35">
      <c r="A279" s="282"/>
      <c r="B279" s="282"/>
      <c r="L279" s="303"/>
      <c r="M279" s="304"/>
    </row>
    <row r="280" spans="1:13" ht="15.75" customHeight="1" x14ac:dyDescent="0.35">
      <c r="A280" s="282"/>
      <c r="B280" s="282"/>
      <c r="L280" s="303"/>
      <c r="M280" s="304"/>
    </row>
    <row r="281" spans="1:13" ht="15.75" customHeight="1" x14ac:dyDescent="0.35">
      <c r="A281" s="282"/>
      <c r="B281" s="282"/>
      <c r="L281" s="303"/>
      <c r="M281" s="304"/>
    </row>
    <row r="282" spans="1:13" ht="15.75" customHeight="1" x14ac:dyDescent="0.35">
      <c r="A282" s="282"/>
      <c r="B282" s="282"/>
      <c r="L282" s="303"/>
      <c r="M282" s="304"/>
    </row>
    <row r="283" spans="1:13" ht="15.75" customHeight="1" x14ac:dyDescent="0.35">
      <c r="A283" s="282"/>
      <c r="B283" s="282"/>
      <c r="L283" s="303"/>
      <c r="M283" s="304"/>
    </row>
    <row r="284" spans="1:13" ht="15.75" customHeight="1" x14ac:dyDescent="0.35">
      <c r="A284" s="282"/>
      <c r="B284" s="282"/>
      <c r="L284" s="303"/>
      <c r="M284" s="304"/>
    </row>
    <row r="285" spans="1:13" ht="15.75" customHeight="1" x14ac:dyDescent="0.35">
      <c r="A285" s="282"/>
      <c r="B285" s="282"/>
      <c r="L285" s="303"/>
      <c r="M285" s="304"/>
    </row>
    <row r="286" spans="1:13" ht="15.75" customHeight="1" x14ac:dyDescent="0.35">
      <c r="A286" s="282"/>
      <c r="B286" s="282"/>
      <c r="L286" s="303"/>
      <c r="M286" s="304"/>
    </row>
    <row r="287" spans="1:13" ht="15.75" customHeight="1" x14ac:dyDescent="0.35">
      <c r="A287" s="282"/>
      <c r="B287" s="282"/>
      <c r="L287" s="303"/>
      <c r="M287" s="304"/>
    </row>
    <row r="288" spans="1:13" ht="15.75" customHeight="1" x14ac:dyDescent="0.35">
      <c r="A288" s="282"/>
      <c r="B288" s="282"/>
      <c r="L288" s="303"/>
      <c r="M288" s="304"/>
    </row>
    <row r="289" spans="1:13" ht="15.75" customHeight="1" x14ac:dyDescent="0.35">
      <c r="A289" s="282"/>
      <c r="B289" s="282"/>
      <c r="L289" s="303"/>
      <c r="M289" s="304"/>
    </row>
    <row r="290" spans="1:13" ht="15.75" customHeight="1" x14ac:dyDescent="0.35">
      <c r="A290" s="282"/>
      <c r="B290" s="282"/>
      <c r="L290" s="303"/>
      <c r="M290" s="304"/>
    </row>
    <row r="291" spans="1:13" ht="15.75" customHeight="1" x14ac:dyDescent="0.35">
      <c r="A291" s="282"/>
      <c r="B291" s="282"/>
      <c r="L291" s="303"/>
      <c r="M291" s="304"/>
    </row>
    <row r="292" spans="1:13" ht="15.75" customHeight="1" x14ac:dyDescent="0.35">
      <c r="A292" s="282"/>
      <c r="B292" s="282"/>
      <c r="L292" s="303"/>
      <c r="M292" s="304"/>
    </row>
    <row r="293" spans="1:13" ht="15.75" customHeight="1" x14ac:dyDescent="0.35">
      <c r="A293" s="282"/>
      <c r="B293" s="282"/>
      <c r="L293" s="303"/>
      <c r="M293" s="304"/>
    </row>
    <row r="294" spans="1:13" ht="15.75" customHeight="1" x14ac:dyDescent="0.35">
      <c r="A294" s="282"/>
      <c r="B294" s="282"/>
      <c r="L294" s="303"/>
      <c r="M294" s="304"/>
    </row>
    <row r="295" spans="1:13" ht="15.75" customHeight="1" x14ac:dyDescent="0.35">
      <c r="A295" s="282"/>
      <c r="B295" s="282"/>
      <c r="L295" s="303"/>
      <c r="M295" s="304"/>
    </row>
    <row r="296" spans="1:13" ht="15.75" customHeight="1" x14ac:dyDescent="0.35">
      <c r="A296" s="282"/>
      <c r="B296" s="282"/>
      <c r="L296" s="303"/>
      <c r="M296" s="304"/>
    </row>
    <row r="297" spans="1:13" ht="15.75" customHeight="1" x14ac:dyDescent="0.35">
      <c r="A297" s="282"/>
      <c r="B297" s="282"/>
      <c r="L297" s="303"/>
      <c r="M297" s="304"/>
    </row>
    <row r="298" spans="1:13" ht="15.75" customHeight="1" x14ac:dyDescent="0.35">
      <c r="A298" s="282"/>
      <c r="B298" s="282"/>
      <c r="L298" s="303"/>
      <c r="M298" s="304"/>
    </row>
    <row r="299" spans="1:13" ht="15.75" customHeight="1" x14ac:dyDescent="0.35">
      <c r="A299" s="282"/>
      <c r="B299" s="282"/>
      <c r="L299" s="303"/>
      <c r="M299" s="304"/>
    </row>
    <row r="300" spans="1:13" ht="15.75" customHeight="1" x14ac:dyDescent="0.35">
      <c r="A300" s="282"/>
      <c r="B300" s="282"/>
      <c r="L300" s="303"/>
      <c r="M300" s="304"/>
    </row>
    <row r="301" spans="1:13" ht="15.75" customHeight="1" x14ac:dyDescent="0.35">
      <c r="A301" s="282"/>
      <c r="B301" s="282"/>
      <c r="L301" s="303"/>
      <c r="M301" s="304"/>
    </row>
    <row r="302" spans="1:13" ht="15.75" customHeight="1" x14ac:dyDescent="0.35">
      <c r="A302" s="282"/>
      <c r="B302" s="282"/>
      <c r="L302" s="303"/>
      <c r="M302" s="304"/>
    </row>
    <row r="303" spans="1:13" ht="15.75" customHeight="1" x14ac:dyDescent="0.35">
      <c r="A303" s="282"/>
      <c r="B303" s="282"/>
      <c r="L303" s="303"/>
      <c r="M303" s="304"/>
    </row>
    <row r="304" spans="1:13" ht="15.75" customHeight="1" x14ac:dyDescent="0.35">
      <c r="A304" s="282"/>
      <c r="B304" s="282"/>
      <c r="L304" s="303"/>
      <c r="M304" s="304"/>
    </row>
    <row r="305" spans="1:13" ht="15.75" customHeight="1" x14ac:dyDescent="0.35">
      <c r="A305" s="282"/>
      <c r="B305" s="282"/>
      <c r="L305" s="303"/>
      <c r="M305" s="304"/>
    </row>
    <row r="306" spans="1:13" ht="15.75" customHeight="1" x14ac:dyDescent="0.35">
      <c r="A306" s="282"/>
      <c r="B306" s="282"/>
      <c r="L306" s="303"/>
      <c r="M306" s="304"/>
    </row>
    <row r="307" spans="1:13" ht="15.75" customHeight="1" x14ac:dyDescent="0.35">
      <c r="A307" s="282"/>
      <c r="B307" s="282"/>
      <c r="L307" s="303"/>
      <c r="M307" s="304"/>
    </row>
    <row r="308" spans="1:13" ht="15.75" customHeight="1" x14ac:dyDescent="0.35">
      <c r="A308" s="282"/>
      <c r="B308" s="282"/>
      <c r="L308" s="303"/>
      <c r="M308" s="304"/>
    </row>
    <row r="309" spans="1:13" ht="15.75" customHeight="1" x14ac:dyDescent="0.35">
      <c r="A309" s="282"/>
      <c r="B309" s="282"/>
      <c r="L309" s="303"/>
      <c r="M309" s="304"/>
    </row>
    <row r="310" spans="1:13" ht="15.75" customHeight="1" x14ac:dyDescent="0.35">
      <c r="A310" s="282"/>
      <c r="B310" s="282"/>
      <c r="L310" s="303"/>
      <c r="M310" s="304"/>
    </row>
    <row r="311" spans="1:13" ht="15.75" customHeight="1" x14ac:dyDescent="0.35">
      <c r="A311" s="282"/>
      <c r="B311" s="282"/>
      <c r="L311" s="303"/>
      <c r="M311" s="304"/>
    </row>
    <row r="312" spans="1:13" ht="15.75" customHeight="1" x14ac:dyDescent="0.35">
      <c r="A312" s="282"/>
      <c r="B312" s="282"/>
      <c r="L312" s="303"/>
      <c r="M312" s="304"/>
    </row>
    <row r="313" spans="1:13" ht="15.75" customHeight="1" x14ac:dyDescent="0.35">
      <c r="A313" s="282"/>
      <c r="B313" s="282"/>
      <c r="L313" s="303"/>
      <c r="M313" s="304"/>
    </row>
    <row r="314" spans="1:13" ht="15.75" customHeight="1" x14ac:dyDescent="0.35">
      <c r="A314" s="282"/>
      <c r="B314" s="282"/>
      <c r="L314" s="303"/>
      <c r="M314" s="304"/>
    </row>
    <row r="315" spans="1:13" ht="15.75" customHeight="1" x14ac:dyDescent="0.35">
      <c r="A315" s="282"/>
      <c r="B315" s="282"/>
      <c r="L315" s="303"/>
      <c r="M315" s="304"/>
    </row>
    <row r="316" spans="1:13" ht="15.75" customHeight="1" x14ac:dyDescent="0.35">
      <c r="A316" s="282"/>
      <c r="B316" s="282"/>
      <c r="L316" s="303"/>
      <c r="M316" s="304"/>
    </row>
    <row r="317" spans="1:13" ht="15.75" customHeight="1" x14ac:dyDescent="0.35">
      <c r="A317" s="282"/>
      <c r="B317" s="282"/>
      <c r="L317" s="303"/>
      <c r="M317" s="304"/>
    </row>
    <row r="318" spans="1:13" ht="15.75" customHeight="1" x14ac:dyDescent="0.35">
      <c r="A318" s="282"/>
      <c r="B318" s="282"/>
      <c r="L318" s="303"/>
      <c r="M318" s="304"/>
    </row>
    <row r="319" spans="1:13" ht="15.75" customHeight="1" x14ac:dyDescent="0.35">
      <c r="A319" s="282"/>
      <c r="B319" s="282"/>
      <c r="L319" s="303"/>
      <c r="M319" s="304"/>
    </row>
    <row r="320" spans="1:13" ht="15.75" customHeight="1" x14ac:dyDescent="0.35">
      <c r="A320" s="282"/>
      <c r="B320" s="282"/>
      <c r="L320" s="303"/>
      <c r="M320" s="304"/>
    </row>
    <row r="321" spans="1:13" ht="15.75" customHeight="1" x14ac:dyDescent="0.35">
      <c r="A321" s="282"/>
      <c r="B321" s="282"/>
      <c r="L321" s="303"/>
      <c r="M321" s="304"/>
    </row>
    <row r="322" spans="1:13" ht="15.75" customHeight="1" x14ac:dyDescent="0.35">
      <c r="A322" s="282"/>
      <c r="B322" s="282"/>
      <c r="L322" s="303"/>
      <c r="M322" s="304"/>
    </row>
    <row r="323" spans="1:13" ht="15.75" customHeight="1" x14ac:dyDescent="0.35">
      <c r="A323" s="282"/>
      <c r="B323" s="282"/>
      <c r="L323" s="303"/>
      <c r="M323" s="304"/>
    </row>
    <row r="324" spans="1:13" ht="15.75" customHeight="1" x14ac:dyDescent="0.35">
      <c r="A324" s="282"/>
      <c r="B324" s="282"/>
      <c r="L324" s="303"/>
      <c r="M324" s="304"/>
    </row>
    <row r="325" spans="1:13" ht="15.75" customHeight="1" x14ac:dyDescent="0.35">
      <c r="A325" s="282"/>
      <c r="B325" s="282"/>
      <c r="L325" s="303"/>
      <c r="M325" s="304"/>
    </row>
    <row r="326" spans="1:13" ht="15.75" customHeight="1" x14ac:dyDescent="0.35">
      <c r="A326" s="282"/>
      <c r="B326" s="282"/>
      <c r="L326" s="303"/>
      <c r="M326" s="304"/>
    </row>
    <row r="327" spans="1:13" ht="15.75" customHeight="1" x14ac:dyDescent="0.35">
      <c r="A327" s="282"/>
      <c r="B327" s="282"/>
      <c r="L327" s="303"/>
      <c r="M327" s="304"/>
    </row>
    <row r="328" spans="1:13" ht="15.75" customHeight="1" x14ac:dyDescent="0.35">
      <c r="A328" s="282"/>
      <c r="B328" s="282"/>
      <c r="L328" s="303"/>
      <c r="M328" s="304"/>
    </row>
    <row r="329" spans="1:13" ht="15.75" customHeight="1" x14ac:dyDescent="0.35">
      <c r="A329" s="282"/>
      <c r="B329" s="282"/>
      <c r="L329" s="303"/>
      <c r="M329" s="304"/>
    </row>
    <row r="330" spans="1:13" ht="15.75" customHeight="1" x14ac:dyDescent="0.35">
      <c r="A330" s="282"/>
      <c r="B330" s="282"/>
      <c r="L330" s="303"/>
      <c r="M330" s="304"/>
    </row>
    <row r="331" spans="1:13" ht="15.75" customHeight="1" x14ac:dyDescent="0.35">
      <c r="A331" s="282"/>
      <c r="B331" s="282"/>
      <c r="L331" s="303"/>
      <c r="M331" s="304"/>
    </row>
    <row r="332" spans="1:13" ht="15.75" customHeight="1" x14ac:dyDescent="0.35">
      <c r="A332" s="282"/>
      <c r="B332" s="282"/>
      <c r="L332" s="303"/>
      <c r="M332" s="304"/>
    </row>
    <row r="333" spans="1:13" ht="15.75" customHeight="1" x14ac:dyDescent="0.35">
      <c r="A333" s="282"/>
      <c r="B333" s="282"/>
      <c r="L333" s="303"/>
      <c r="M333" s="304"/>
    </row>
    <row r="334" spans="1:13" ht="15.75" customHeight="1" x14ac:dyDescent="0.35">
      <c r="A334" s="282"/>
      <c r="B334" s="282"/>
      <c r="L334" s="303"/>
      <c r="M334" s="304"/>
    </row>
    <row r="335" spans="1:13" ht="15.75" customHeight="1" x14ac:dyDescent="0.35">
      <c r="A335" s="282"/>
      <c r="B335" s="282"/>
      <c r="L335" s="303"/>
      <c r="M335" s="304"/>
    </row>
    <row r="336" spans="1:13" ht="15.75" customHeight="1" x14ac:dyDescent="0.35">
      <c r="A336" s="282"/>
      <c r="B336" s="282"/>
      <c r="L336" s="303"/>
      <c r="M336" s="304"/>
    </row>
    <row r="337" spans="1:13" ht="15.75" customHeight="1" x14ac:dyDescent="0.35">
      <c r="A337" s="282"/>
      <c r="B337" s="282"/>
      <c r="L337" s="303"/>
      <c r="M337" s="304"/>
    </row>
    <row r="338" spans="1:13" ht="15.75" customHeight="1" x14ac:dyDescent="0.35">
      <c r="A338" s="282"/>
      <c r="B338" s="282"/>
      <c r="L338" s="303"/>
      <c r="M338" s="304"/>
    </row>
    <row r="339" spans="1:13" ht="15.75" customHeight="1" x14ac:dyDescent="0.35">
      <c r="A339" s="282"/>
      <c r="B339" s="282"/>
      <c r="L339" s="303"/>
      <c r="M339" s="304"/>
    </row>
    <row r="340" spans="1:13" ht="15.75" customHeight="1" x14ac:dyDescent="0.35">
      <c r="A340" s="282"/>
      <c r="B340" s="282"/>
      <c r="L340" s="303"/>
      <c r="M340" s="304"/>
    </row>
    <row r="341" spans="1:13" ht="15.75" customHeight="1" x14ac:dyDescent="0.35">
      <c r="A341" s="282"/>
      <c r="B341" s="282"/>
      <c r="L341" s="303"/>
      <c r="M341" s="304"/>
    </row>
    <row r="342" spans="1:13" ht="15.75" customHeight="1" x14ac:dyDescent="0.35">
      <c r="A342" s="282"/>
      <c r="B342" s="282"/>
      <c r="L342" s="303"/>
      <c r="M342" s="304"/>
    </row>
    <row r="343" spans="1:13" ht="15.75" customHeight="1" x14ac:dyDescent="0.35">
      <c r="A343" s="282"/>
      <c r="B343" s="282"/>
      <c r="L343" s="303"/>
      <c r="M343" s="304"/>
    </row>
    <row r="344" spans="1:13" ht="15.75" customHeight="1" x14ac:dyDescent="0.35">
      <c r="A344" s="282"/>
      <c r="B344" s="282"/>
      <c r="L344" s="303"/>
      <c r="M344" s="304"/>
    </row>
    <row r="345" spans="1:13" ht="15.75" customHeight="1" x14ac:dyDescent="0.35">
      <c r="A345" s="282"/>
      <c r="B345" s="282"/>
      <c r="L345" s="303"/>
      <c r="M345" s="304"/>
    </row>
    <row r="346" spans="1:13" ht="15.75" customHeight="1" x14ac:dyDescent="0.35">
      <c r="A346" s="282"/>
      <c r="B346" s="282"/>
      <c r="L346" s="303"/>
      <c r="M346" s="304"/>
    </row>
    <row r="347" spans="1:13" ht="15.75" customHeight="1" x14ac:dyDescent="0.35">
      <c r="A347" s="282"/>
      <c r="B347" s="282"/>
      <c r="L347" s="303"/>
      <c r="M347" s="304"/>
    </row>
    <row r="348" spans="1:13" ht="15.75" customHeight="1" x14ac:dyDescent="0.35">
      <c r="A348" s="282"/>
      <c r="B348" s="282"/>
      <c r="L348" s="303"/>
      <c r="M348" s="304"/>
    </row>
    <row r="349" spans="1:13" ht="15.75" customHeight="1" x14ac:dyDescent="0.35">
      <c r="A349" s="282"/>
      <c r="B349" s="282"/>
      <c r="L349" s="303"/>
      <c r="M349" s="304"/>
    </row>
    <row r="350" spans="1:13" ht="15.75" customHeight="1" x14ac:dyDescent="0.35">
      <c r="A350" s="282"/>
      <c r="B350" s="282"/>
      <c r="L350" s="303"/>
      <c r="M350" s="304"/>
    </row>
    <row r="351" spans="1:13" ht="15.75" customHeight="1" x14ac:dyDescent="0.35">
      <c r="A351" s="282"/>
      <c r="B351" s="282"/>
      <c r="L351" s="303"/>
      <c r="M351" s="304"/>
    </row>
    <row r="352" spans="1:13" ht="15.75" customHeight="1" x14ac:dyDescent="0.35">
      <c r="A352" s="282"/>
      <c r="B352" s="282"/>
      <c r="L352" s="303"/>
      <c r="M352" s="304"/>
    </row>
    <row r="353" spans="1:13" ht="15.75" customHeight="1" x14ac:dyDescent="0.35">
      <c r="A353" s="282"/>
      <c r="B353" s="282"/>
      <c r="L353" s="303"/>
      <c r="M353" s="304"/>
    </row>
    <row r="354" spans="1:13" ht="15.75" customHeight="1" x14ac:dyDescent="0.35">
      <c r="A354" s="282"/>
      <c r="B354" s="282"/>
      <c r="L354" s="303"/>
      <c r="M354" s="304"/>
    </row>
    <row r="355" spans="1:13" ht="15.75" customHeight="1" x14ac:dyDescent="0.35">
      <c r="A355" s="282"/>
      <c r="B355" s="282"/>
      <c r="L355" s="303"/>
      <c r="M355" s="304"/>
    </row>
    <row r="356" spans="1:13" ht="15.75" customHeight="1" x14ac:dyDescent="0.35">
      <c r="A356" s="282"/>
      <c r="B356" s="282"/>
      <c r="L356" s="303"/>
      <c r="M356" s="304"/>
    </row>
    <row r="357" spans="1:13" ht="15.75" customHeight="1" x14ac:dyDescent="0.35">
      <c r="A357" s="282"/>
      <c r="B357" s="282"/>
      <c r="L357" s="303"/>
      <c r="M357" s="304"/>
    </row>
    <row r="358" spans="1:13" ht="15.75" customHeight="1" x14ac:dyDescent="0.35">
      <c r="A358" s="282"/>
      <c r="B358" s="282"/>
      <c r="L358" s="303"/>
      <c r="M358" s="304"/>
    </row>
    <row r="359" spans="1:13" ht="15.75" customHeight="1" x14ac:dyDescent="0.35">
      <c r="A359" s="282"/>
      <c r="B359" s="282"/>
      <c r="L359" s="303"/>
      <c r="M359" s="304"/>
    </row>
    <row r="360" spans="1:13" ht="15.75" customHeight="1" x14ac:dyDescent="0.35">
      <c r="A360" s="282"/>
      <c r="B360" s="282"/>
      <c r="L360" s="303"/>
      <c r="M360" s="304"/>
    </row>
    <row r="361" spans="1:13" ht="15.75" customHeight="1" x14ac:dyDescent="0.35">
      <c r="A361" s="282"/>
      <c r="B361" s="282"/>
      <c r="L361" s="303"/>
      <c r="M361" s="304"/>
    </row>
    <row r="362" spans="1:13" ht="15.75" customHeight="1" x14ac:dyDescent="0.35">
      <c r="A362" s="282"/>
      <c r="B362" s="282"/>
      <c r="L362" s="303"/>
      <c r="M362" s="304"/>
    </row>
    <row r="363" spans="1:13" ht="15.75" customHeight="1" x14ac:dyDescent="0.35">
      <c r="A363" s="282"/>
      <c r="B363" s="282"/>
      <c r="L363" s="303"/>
      <c r="M363" s="304"/>
    </row>
    <row r="364" spans="1:13" ht="15.75" customHeight="1" x14ac:dyDescent="0.35">
      <c r="A364" s="282"/>
      <c r="B364" s="282"/>
      <c r="L364" s="303"/>
      <c r="M364" s="304"/>
    </row>
    <row r="365" spans="1:13" ht="15.75" customHeight="1" x14ac:dyDescent="0.35">
      <c r="A365" s="282"/>
      <c r="B365" s="282"/>
      <c r="L365" s="303"/>
      <c r="M365" s="304"/>
    </row>
    <row r="366" spans="1:13" ht="15.75" customHeight="1" x14ac:dyDescent="0.35">
      <c r="A366" s="282"/>
      <c r="B366" s="282"/>
      <c r="L366" s="303"/>
      <c r="M366" s="304"/>
    </row>
    <row r="367" spans="1:13" ht="15.75" customHeight="1" x14ac:dyDescent="0.35">
      <c r="A367" s="282"/>
      <c r="B367" s="282"/>
      <c r="L367" s="303"/>
      <c r="M367" s="304"/>
    </row>
    <row r="368" spans="1:13" ht="15.75" customHeight="1" x14ac:dyDescent="0.35">
      <c r="A368" s="282"/>
      <c r="B368" s="282"/>
      <c r="L368" s="303"/>
      <c r="M368" s="304"/>
    </row>
    <row r="369" spans="1:13" ht="15.75" customHeight="1" x14ac:dyDescent="0.35">
      <c r="A369" s="282"/>
      <c r="B369" s="282"/>
      <c r="L369" s="303"/>
      <c r="M369" s="304"/>
    </row>
    <row r="370" spans="1:13" ht="15.75" customHeight="1" x14ac:dyDescent="0.35">
      <c r="A370" s="282"/>
      <c r="B370" s="282"/>
      <c r="L370" s="303"/>
      <c r="M370" s="304"/>
    </row>
    <row r="371" spans="1:13" ht="15.75" customHeight="1" x14ac:dyDescent="0.35">
      <c r="A371" s="282"/>
      <c r="B371" s="282"/>
      <c r="L371" s="303"/>
      <c r="M371" s="304"/>
    </row>
    <row r="372" spans="1:13" ht="15.75" customHeight="1" x14ac:dyDescent="0.35">
      <c r="A372" s="282"/>
      <c r="B372" s="282"/>
      <c r="L372" s="303"/>
      <c r="M372" s="304"/>
    </row>
    <row r="373" spans="1:13" ht="15.75" customHeight="1" x14ac:dyDescent="0.35">
      <c r="A373" s="282"/>
      <c r="B373" s="282"/>
      <c r="L373" s="303"/>
      <c r="M373" s="304"/>
    </row>
    <row r="374" spans="1:13" ht="15.75" customHeight="1" x14ac:dyDescent="0.35">
      <c r="A374" s="282"/>
      <c r="B374" s="282"/>
      <c r="L374" s="303"/>
      <c r="M374" s="304"/>
    </row>
    <row r="375" spans="1:13" ht="15.75" customHeight="1" x14ac:dyDescent="0.35">
      <c r="A375" s="282"/>
      <c r="B375" s="282"/>
      <c r="L375" s="303"/>
      <c r="M375" s="304"/>
    </row>
    <row r="376" spans="1:13" ht="15.75" customHeight="1" x14ac:dyDescent="0.35">
      <c r="A376" s="282"/>
      <c r="B376" s="282"/>
      <c r="L376" s="303"/>
      <c r="M376" s="304"/>
    </row>
    <row r="377" spans="1:13" ht="15.75" customHeight="1" x14ac:dyDescent="0.35">
      <c r="A377" s="282"/>
      <c r="B377" s="282"/>
      <c r="L377" s="303"/>
      <c r="M377" s="304"/>
    </row>
    <row r="378" spans="1:13" ht="15.75" customHeight="1" x14ac:dyDescent="0.35">
      <c r="A378" s="282"/>
      <c r="B378" s="282"/>
      <c r="L378" s="303"/>
      <c r="M378" s="304"/>
    </row>
    <row r="379" spans="1:13" ht="15.75" customHeight="1" x14ac:dyDescent="0.35">
      <c r="A379" s="282"/>
      <c r="B379" s="282"/>
      <c r="L379" s="303"/>
      <c r="M379" s="304"/>
    </row>
    <row r="380" spans="1:13" ht="15.75" customHeight="1" x14ac:dyDescent="0.35">
      <c r="A380" s="282"/>
      <c r="B380" s="282"/>
      <c r="L380" s="303"/>
      <c r="M380" s="304"/>
    </row>
    <row r="381" spans="1:13" ht="15.75" customHeight="1" x14ac:dyDescent="0.35">
      <c r="A381" s="282"/>
      <c r="B381" s="282"/>
      <c r="L381" s="303"/>
      <c r="M381" s="304"/>
    </row>
    <row r="382" spans="1:13" ht="15.75" customHeight="1" x14ac:dyDescent="0.35">
      <c r="A382" s="282"/>
      <c r="B382" s="282"/>
      <c r="L382" s="303"/>
      <c r="M382" s="304"/>
    </row>
    <row r="383" spans="1:13" ht="15.75" customHeight="1" x14ac:dyDescent="0.35">
      <c r="A383" s="282"/>
      <c r="B383" s="282"/>
      <c r="L383" s="303"/>
      <c r="M383" s="304"/>
    </row>
    <row r="384" spans="1:13" ht="15.75" customHeight="1" x14ac:dyDescent="0.35">
      <c r="A384" s="282"/>
      <c r="B384" s="282"/>
      <c r="L384" s="303"/>
      <c r="M384" s="304"/>
    </row>
    <row r="385" spans="1:13" ht="15.75" customHeight="1" x14ac:dyDescent="0.35">
      <c r="A385" s="282"/>
      <c r="B385" s="282"/>
      <c r="L385" s="303"/>
      <c r="M385" s="304"/>
    </row>
    <row r="386" spans="1:13" ht="15.75" customHeight="1" x14ac:dyDescent="0.35">
      <c r="A386" s="282"/>
      <c r="B386" s="282"/>
      <c r="L386" s="303"/>
      <c r="M386" s="304"/>
    </row>
    <row r="387" spans="1:13" ht="15.75" customHeight="1" x14ac:dyDescent="0.35">
      <c r="A387" s="282"/>
      <c r="B387" s="282"/>
      <c r="L387" s="303"/>
      <c r="M387" s="304"/>
    </row>
    <row r="388" spans="1:13" ht="15.75" customHeight="1" x14ac:dyDescent="0.35">
      <c r="A388" s="282"/>
      <c r="B388" s="282"/>
      <c r="L388" s="303"/>
      <c r="M388" s="304"/>
    </row>
    <row r="389" spans="1:13" ht="15.75" customHeight="1" x14ac:dyDescent="0.35">
      <c r="A389" s="282"/>
      <c r="B389" s="282"/>
      <c r="L389" s="303"/>
      <c r="M389" s="304"/>
    </row>
    <row r="390" spans="1:13" ht="15.75" customHeight="1" x14ac:dyDescent="0.35">
      <c r="A390" s="282"/>
      <c r="B390" s="282"/>
      <c r="L390" s="303"/>
      <c r="M390" s="304"/>
    </row>
    <row r="391" spans="1:13" ht="15.75" customHeight="1" x14ac:dyDescent="0.35">
      <c r="A391" s="282"/>
      <c r="B391" s="282"/>
      <c r="L391" s="303"/>
      <c r="M391" s="304"/>
    </row>
    <row r="392" spans="1:13" ht="15.75" customHeight="1" x14ac:dyDescent="0.35">
      <c r="A392" s="282"/>
      <c r="B392" s="282"/>
      <c r="L392" s="303"/>
      <c r="M392" s="304"/>
    </row>
    <row r="393" spans="1:13" ht="15.75" customHeight="1" x14ac:dyDescent="0.35">
      <c r="A393" s="282"/>
      <c r="B393" s="282"/>
      <c r="L393" s="303"/>
      <c r="M393" s="304"/>
    </row>
    <row r="394" spans="1:13" ht="15.75" customHeight="1" x14ac:dyDescent="0.35">
      <c r="A394" s="282"/>
      <c r="B394" s="282"/>
      <c r="L394" s="303"/>
      <c r="M394" s="304"/>
    </row>
    <row r="395" spans="1:13" ht="15.75" customHeight="1" x14ac:dyDescent="0.35">
      <c r="A395" s="282"/>
      <c r="B395" s="282"/>
      <c r="L395" s="303"/>
      <c r="M395" s="304"/>
    </row>
    <row r="396" spans="1:13" ht="15.75" customHeight="1" x14ac:dyDescent="0.35">
      <c r="A396" s="282"/>
      <c r="B396" s="282"/>
      <c r="L396" s="303"/>
      <c r="M396" s="304"/>
    </row>
    <row r="397" spans="1:13" ht="15.75" customHeight="1" x14ac:dyDescent="0.35">
      <c r="A397" s="282"/>
      <c r="B397" s="282"/>
      <c r="L397" s="303"/>
      <c r="M397" s="304"/>
    </row>
    <row r="398" spans="1:13" ht="15.75" customHeight="1" x14ac:dyDescent="0.35">
      <c r="A398" s="282"/>
      <c r="B398" s="282"/>
      <c r="L398" s="303"/>
      <c r="M398" s="304"/>
    </row>
    <row r="399" spans="1:13" ht="15.75" customHeight="1" x14ac:dyDescent="0.35">
      <c r="A399" s="282"/>
      <c r="B399" s="282"/>
      <c r="L399" s="303"/>
      <c r="M399" s="304"/>
    </row>
    <row r="400" spans="1:13" ht="15.75" customHeight="1" x14ac:dyDescent="0.35">
      <c r="A400" s="282"/>
      <c r="B400" s="282"/>
      <c r="L400" s="303"/>
      <c r="M400" s="304"/>
    </row>
    <row r="401" spans="1:13" ht="15.75" customHeight="1" x14ac:dyDescent="0.35">
      <c r="A401" s="282"/>
      <c r="B401" s="282"/>
      <c r="L401" s="303"/>
      <c r="M401" s="304"/>
    </row>
    <row r="402" spans="1:13" ht="15.75" customHeight="1" x14ac:dyDescent="0.35">
      <c r="A402" s="282"/>
      <c r="B402" s="282"/>
      <c r="L402" s="303"/>
      <c r="M402" s="304"/>
    </row>
    <row r="403" spans="1:13" ht="15.75" customHeight="1" x14ac:dyDescent="0.35">
      <c r="A403" s="282"/>
      <c r="B403" s="282"/>
      <c r="L403" s="303"/>
      <c r="M403" s="304"/>
    </row>
    <row r="404" spans="1:13" ht="15.75" customHeight="1" x14ac:dyDescent="0.35">
      <c r="A404" s="282"/>
      <c r="B404" s="282"/>
      <c r="L404" s="303"/>
      <c r="M404" s="304"/>
    </row>
    <row r="405" spans="1:13" ht="15.75" customHeight="1" x14ac:dyDescent="0.35">
      <c r="A405" s="282"/>
      <c r="B405" s="282"/>
      <c r="L405" s="303"/>
      <c r="M405" s="304"/>
    </row>
    <row r="406" spans="1:13" ht="15.75" customHeight="1" x14ac:dyDescent="0.35">
      <c r="A406" s="282"/>
      <c r="B406" s="282"/>
      <c r="L406" s="303"/>
      <c r="M406" s="304"/>
    </row>
    <row r="407" spans="1:13" ht="15.75" customHeight="1" x14ac:dyDescent="0.35">
      <c r="A407" s="282"/>
      <c r="B407" s="282"/>
      <c r="L407" s="303"/>
      <c r="M407" s="304"/>
    </row>
    <row r="408" spans="1:13" ht="15.75" customHeight="1" x14ac:dyDescent="0.35">
      <c r="A408" s="282"/>
      <c r="B408" s="282"/>
      <c r="L408" s="303"/>
      <c r="M408" s="304"/>
    </row>
    <row r="409" spans="1:13" ht="15.75" customHeight="1" x14ac:dyDescent="0.35">
      <c r="A409" s="282"/>
      <c r="B409" s="282"/>
      <c r="L409" s="303"/>
      <c r="M409" s="304"/>
    </row>
    <row r="410" spans="1:13" ht="15.75" customHeight="1" x14ac:dyDescent="0.35">
      <c r="A410" s="282"/>
      <c r="B410" s="282"/>
      <c r="L410" s="303"/>
      <c r="M410" s="304"/>
    </row>
    <row r="411" spans="1:13" ht="15.75" customHeight="1" x14ac:dyDescent="0.35">
      <c r="A411" s="282"/>
      <c r="B411" s="282"/>
      <c r="L411" s="303"/>
      <c r="M411" s="304"/>
    </row>
    <row r="412" spans="1:13" ht="15.75" customHeight="1" x14ac:dyDescent="0.35">
      <c r="A412" s="282"/>
      <c r="B412" s="282"/>
      <c r="L412" s="303"/>
      <c r="M412" s="304"/>
    </row>
    <row r="413" spans="1:13" ht="15.75" customHeight="1" x14ac:dyDescent="0.35">
      <c r="A413" s="282"/>
      <c r="B413" s="282"/>
      <c r="L413" s="303"/>
      <c r="M413" s="304"/>
    </row>
    <row r="414" spans="1:13" ht="15.75" customHeight="1" x14ac:dyDescent="0.35">
      <c r="A414" s="282"/>
      <c r="B414" s="282"/>
      <c r="L414" s="303"/>
      <c r="M414" s="304"/>
    </row>
    <row r="415" spans="1:13" ht="15.75" customHeight="1" x14ac:dyDescent="0.35">
      <c r="A415" s="282"/>
      <c r="B415" s="282"/>
      <c r="L415" s="303"/>
      <c r="M415" s="304"/>
    </row>
    <row r="416" spans="1:13" ht="15.75" customHeight="1" x14ac:dyDescent="0.35">
      <c r="A416" s="282"/>
      <c r="B416" s="282"/>
      <c r="L416" s="303"/>
      <c r="M416" s="304"/>
    </row>
    <row r="417" spans="1:13" ht="15.75" customHeight="1" x14ac:dyDescent="0.35">
      <c r="A417" s="282"/>
      <c r="B417" s="282"/>
      <c r="L417" s="303"/>
      <c r="M417" s="304"/>
    </row>
    <row r="418" spans="1:13" ht="15.75" customHeight="1" x14ac:dyDescent="0.35">
      <c r="A418" s="282"/>
      <c r="B418" s="282"/>
      <c r="L418" s="303"/>
      <c r="M418" s="304"/>
    </row>
    <row r="419" spans="1:13" ht="15.75" customHeight="1" x14ac:dyDescent="0.35">
      <c r="A419" s="282"/>
      <c r="B419" s="282"/>
      <c r="L419" s="303"/>
      <c r="M419" s="304"/>
    </row>
    <row r="420" spans="1:13" ht="15.75" customHeight="1" x14ac:dyDescent="0.35">
      <c r="A420" s="282"/>
      <c r="B420" s="282"/>
      <c r="L420" s="303"/>
      <c r="M420" s="304"/>
    </row>
    <row r="421" spans="1:13" ht="15.75" customHeight="1" x14ac:dyDescent="0.35">
      <c r="A421" s="282"/>
      <c r="B421" s="282"/>
      <c r="L421" s="303"/>
      <c r="M421" s="304"/>
    </row>
    <row r="422" spans="1:13" ht="15.75" customHeight="1" x14ac:dyDescent="0.35">
      <c r="A422" s="282"/>
      <c r="B422" s="282"/>
      <c r="L422" s="303"/>
      <c r="M422" s="304"/>
    </row>
    <row r="423" spans="1:13" ht="15.75" customHeight="1" x14ac:dyDescent="0.35">
      <c r="A423" s="282"/>
      <c r="B423" s="282"/>
      <c r="L423" s="303"/>
      <c r="M423" s="304"/>
    </row>
    <row r="424" spans="1:13" ht="15.75" customHeight="1" x14ac:dyDescent="0.35">
      <c r="A424" s="282"/>
      <c r="B424" s="282"/>
      <c r="L424" s="303"/>
      <c r="M424" s="304"/>
    </row>
    <row r="425" spans="1:13" ht="15.75" customHeight="1" x14ac:dyDescent="0.35">
      <c r="A425" s="282"/>
      <c r="B425" s="282"/>
      <c r="L425" s="303"/>
      <c r="M425" s="304"/>
    </row>
    <row r="426" spans="1:13" ht="15.75" customHeight="1" x14ac:dyDescent="0.35">
      <c r="A426" s="282"/>
      <c r="B426" s="282"/>
      <c r="L426" s="303"/>
      <c r="M426" s="304"/>
    </row>
    <row r="427" spans="1:13" ht="15.75" customHeight="1" x14ac:dyDescent="0.35">
      <c r="A427" s="282"/>
      <c r="B427" s="282"/>
      <c r="L427" s="303"/>
      <c r="M427" s="304"/>
    </row>
    <row r="428" spans="1:13" ht="15.75" customHeight="1" x14ac:dyDescent="0.35">
      <c r="A428" s="282"/>
      <c r="B428" s="282"/>
      <c r="L428" s="303"/>
      <c r="M428" s="304"/>
    </row>
    <row r="429" spans="1:13" ht="15.75" customHeight="1" x14ac:dyDescent="0.35">
      <c r="A429" s="282"/>
      <c r="B429" s="282"/>
      <c r="L429" s="303"/>
      <c r="M429" s="304"/>
    </row>
    <row r="430" spans="1:13" ht="15.75" customHeight="1" x14ac:dyDescent="0.35">
      <c r="A430" s="282"/>
      <c r="B430" s="282"/>
      <c r="L430" s="303"/>
      <c r="M430" s="304"/>
    </row>
    <row r="431" spans="1:13" ht="15.75" customHeight="1" x14ac:dyDescent="0.35">
      <c r="A431" s="282"/>
      <c r="B431" s="282"/>
      <c r="L431" s="303"/>
      <c r="M431" s="304"/>
    </row>
    <row r="432" spans="1:13" ht="15.75" customHeight="1" x14ac:dyDescent="0.35">
      <c r="A432" s="282"/>
      <c r="B432" s="282"/>
      <c r="L432" s="303"/>
      <c r="M432" s="304"/>
    </row>
    <row r="433" spans="1:13" ht="15.75" customHeight="1" x14ac:dyDescent="0.35">
      <c r="A433" s="282"/>
      <c r="B433" s="282"/>
      <c r="L433" s="303"/>
      <c r="M433" s="304"/>
    </row>
    <row r="434" spans="1:13" ht="15.75" customHeight="1" x14ac:dyDescent="0.35">
      <c r="A434" s="282"/>
      <c r="B434" s="282"/>
      <c r="L434" s="303"/>
      <c r="M434" s="304"/>
    </row>
    <row r="435" spans="1:13" ht="15.75" customHeight="1" x14ac:dyDescent="0.35">
      <c r="A435" s="282"/>
      <c r="B435" s="282"/>
      <c r="L435" s="303"/>
      <c r="M435" s="304"/>
    </row>
    <row r="436" spans="1:13" ht="15.75" customHeight="1" x14ac:dyDescent="0.35">
      <c r="A436" s="282"/>
      <c r="B436" s="282"/>
      <c r="L436" s="303"/>
      <c r="M436" s="304"/>
    </row>
    <row r="437" spans="1:13" ht="15.75" customHeight="1" x14ac:dyDescent="0.35">
      <c r="A437" s="282"/>
      <c r="B437" s="282"/>
      <c r="L437" s="303"/>
      <c r="M437" s="304"/>
    </row>
    <row r="438" spans="1:13" ht="15.75" customHeight="1" x14ac:dyDescent="0.35">
      <c r="A438" s="282"/>
      <c r="B438" s="282"/>
      <c r="L438" s="303"/>
      <c r="M438" s="304"/>
    </row>
    <row r="439" spans="1:13" ht="15.75" customHeight="1" x14ac:dyDescent="0.35">
      <c r="A439" s="282"/>
      <c r="B439" s="282"/>
      <c r="L439" s="303"/>
      <c r="M439" s="304"/>
    </row>
    <row r="440" spans="1:13" ht="15.75" customHeight="1" x14ac:dyDescent="0.35">
      <c r="A440" s="282"/>
      <c r="B440" s="282"/>
      <c r="L440" s="303"/>
      <c r="M440" s="304"/>
    </row>
    <row r="441" spans="1:13" ht="15.75" customHeight="1" x14ac:dyDescent="0.35">
      <c r="A441" s="282"/>
      <c r="B441" s="282"/>
      <c r="L441" s="303"/>
      <c r="M441" s="304"/>
    </row>
    <row r="442" spans="1:13" ht="15.75" customHeight="1" x14ac:dyDescent="0.35">
      <c r="A442" s="282"/>
      <c r="B442" s="282"/>
      <c r="L442" s="303"/>
      <c r="M442" s="304"/>
    </row>
    <row r="443" spans="1:13" ht="15.75" customHeight="1" x14ac:dyDescent="0.35">
      <c r="A443" s="282"/>
      <c r="B443" s="282"/>
      <c r="L443" s="303"/>
      <c r="M443" s="304"/>
    </row>
    <row r="444" spans="1:13" ht="15.75" customHeight="1" x14ac:dyDescent="0.35">
      <c r="A444" s="282"/>
      <c r="B444" s="282"/>
      <c r="L444" s="303"/>
      <c r="M444" s="304"/>
    </row>
    <row r="445" spans="1:13" ht="15.75" customHeight="1" x14ac:dyDescent="0.35">
      <c r="A445" s="282"/>
      <c r="B445" s="282"/>
      <c r="L445" s="303"/>
      <c r="M445" s="304"/>
    </row>
    <row r="446" spans="1:13" ht="15.75" customHeight="1" x14ac:dyDescent="0.35">
      <c r="A446" s="282"/>
      <c r="B446" s="282"/>
      <c r="L446" s="303"/>
      <c r="M446" s="304"/>
    </row>
    <row r="447" spans="1:13" ht="15.75" customHeight="1" x14ac:dyDescent="0.35">
      <c r="A447" s="282"/>
      <c r="B447" s="282"/>
      <c r="L447" s="303"/>
      <c r="M447" s="304"/>
    </row>
    <row r="448" spans="1:13" ht="15.75" customHeight="1" x14ac:dyDescent="0.35">
      <c r="A448" s="282"/>
      <c r="B448" s="282"/>
      <c r="L448" s="303"/>
      <c r="M448" s="304"/>
    </row>
    <row r="449" spans="1:13" ht="15.75" customHeight="1" x14ac:dyDescent="0.35">
      <c r="A449" s="282"/>
      <c r="B449" s="282"/>
      <c r="L449" s="303"/>
      <c r="M449" s="304"/>
    </row>
    <row r="450" spans="1:13" ht="15.75" customHeight="1" x14ac:dyDescent="0.35">
      <c r="A450" s="282"/>
      <c r="B450" s="282"/>
      <c r="L450" s="303"/>
      <c r="M450" s="304"/>
    </row>
    <row r="451" spans="1:13" ht="15.75" customHeight="1" x14ac:dyDescent="0.35">
      <c r="A451" s="282"/>
      <c r="B451" s="282"/>
      <c r="L451" s="303"/>
      <c r="M451" s="304"/>
    </row>
    <row r="452" spans="1:13" ht="15.75" customHeight="1" x14ac:dyDescent="0.35">
      <c r="A452" s="282"/>
      <c r="B452" s="282"/>
      <c r="L452" s="303"/>
      <c r="M452" s="304"/>
    </row>
    <row r="453" spans="1:13" ht="15.75" customHeight="1" x14ac:dyDescent="0.35">
      <c r="A453" s="282"/>
      <c r="B453" s="282"/>
      <c r="L453" s="303"/>
      <c r="M453" s="304"/>
    </row>
    <row r="454" spans="1:13" ht="15.75" customHeight="1" x14ac:dyDescent="0.35">
      <c r="A454" s="282"/>
      <c r="B454" s="282"/>
      <c r="L454" s="303"/>
      <c r="M454" s="304"/>
    </row>
    <row r="455" spans="1:13" ht="15.75" customHeight="1" x14ac:dyDescent="0.35">
      <c r="A455" s="282"/>
      <c r="B455" s="282"/>
      <c r="L455" s="303"/>
      <c r="M455" s="304"/>
    </row>
    <row r="456" spans="1:13" ht="15.75" customHeight="1" x14ac:dyDescent="0.35">
      <c r="A456" s="282"/>
      <c r="B456" s="282"/>
      <c r="L456" s="303"/>
      <c r="M456" s="304"/>
    </row>
    <row r="457" spans="1:13" ht="15.75" customHeight="1" x14ac:dyDescent="0.35">
      <c r="A457" s="282"/>
      <c r="B457" s="282"/>
      <c r="L457" s="303"/>
      <c r="M457" s="304"/>
    </row>
    <row r="458" spans="1:13" ht="15.75" customHeight="1" x14ac:dyDescent="0.35">
      <c r="A458" s="282"/>
      <c r="B458" s="282"/>
      <c r="L458" s="303"/>
      <c r="M458" s="304"/>
    </row>
    <row r="459" spans="1:13" ht="15.75" customHeight="1" x14ac:dyDescent="0.35">
      <c r="A459" s="282"/>
      <c r="B459" s="282"/>
      <c r="L459" s="303"/>
      <c r="M459" s="304"/>
    </row>
    <row r="460" spans="1:13" ht="15.75" customHeight="1" x14ac:dyDescent="0.35">
      <c r="A460" s="282"/>
      <c r="B460" s="282"/>
      <c r="L460" s="303"/>
      <c r="M460" s="304"/>
    </row>
    <row r="461" spans="1:13" ht="15.75" customHeight="1" x14ac:dyDescent="0.35">
      <c r="A461" s="282"/>
      <c r="B461" s="282"/>
      <c r="L461" s="303"/>
      <c r="M461" s="304"/>
    </row>
    <row r="462" spans="1:13" ht="15.75" customHeight="1" x14ac:dyDescent="0.35">
      <c r="A462" s="282"/>
      <c r="B462" s="282"/>
      <c r="L462" s="303"/>
      <c r="M462" s="304"/>
    </row>
    <row r="463" spans="1:13" ht="15.75" customHeight="1" x14ac:dyDescent="0.35">
      <c r="A463" s="282"/>
      <c r="B463" s="282"/>
      <c r="L463" s="303"/>
      <c r="M463" s="304"/>
    </row>
    <row r="464" spans="1:13" ht="15.75" customHeight="1" x14ac:dyDescent="0.35">
      <c r="A464" s="282"/>
      <c r="B464" s="282"/>
      <c r="L464" s="303"/>
      <c r="M464" s="304"/>
    </row>
    <row r="465" spans="1:13" ht="15.75" customHeight="1" x14ac:dyDescent="0.35">
      <c r="A465" s="282"/>
      <c r="B465" s="282"/>
      <c r="L465" s="303"/>
      <c r="M465" s="304"/>
    </row>
    <row r="466" spans="1:13" ht="15.75" customHeight="1" x14ac:dyDescent="0.35">
      <c r="A466" s="282"/>
      <c r="B466" s="282"/>
      <c r="L466" s="303"/>
      <c r="M466" s="304"/>
    </row>
    <row r="467" spans="1:13" ht="15.75" customHeight="1" x14ac:dyDescent="0.35">
      <c r="A467" s="282"/>
      <c r="B467" s="282"/>
      <c r="L467" s="303"/>
      <c r="M467" s="304"/>
    </row>
    <row r="468" spans="1:13" ht="15.75" customHeight="1" x14ac:dyDescent="0.35">
      <c r="A468" s="282"/>
      <c r="B468" s="282"/>
      <c r="L468" s="303"/>
      <c r="M468" s="304"/>
    </row>
    <row r="469" spans="1:13" ht="15.75" customHeight="1" x14ac:dyDescent="0.35">
      <c r="A469" s="282"/>
      <c r="B469" s="282"/>
      <c r="L469" s="303"/>
      <c r="M469" s="304"/>
    </row>
    <row r="470" spans="1:13" ht="15.75" customHeight="1" x14ac:dyDescent="0.35">
      <c r="A470" s="282"/>
      <c r="B470" s="282"/>
      <c r="L470" s="303"/>
      <c r="M470" s="304"/>
    </row>
    <row r="471" spans="1:13" ht="15.75" customHeight="1" x14ac:dyDescent="0.35">
      <c r="A471" s="282"/>
      <c r="B471" s="282"/>
      <c r="L471" s="303"/>
      <c r="M471" s="304"/>
    </row>
    <row r="472" spans="1:13" ht="15.75" customHeight="1" x14ac:dyDescent="0.35">
      <c r="A472" s="282"/>
      <c r="B472" s="282"/>
      <c r="L472" s="303"/>
      <c r="M472" s="304"/>
    </row>
    <row r="473" spans="1:13" ht="15.75" customHeight="1" x14ac:dyDescent="0.35">
      <c r="A473" s="282"/>
      <c r="B473" s="282"/>
      <c r="L473" s="303"/>
      <c r="M473" s="304"/>
    </row>
    <row r="474" spans="1:13" ht="15.75" customHeight="1" x14ac:dyDescent="0.35">
      <c r="A474" s="282"/>
      <c r="B474" s="282"/>
      <c r="L474" s="303"/>
      <c r="M474" s="304"/>
    </row>
    <row r="475" spans="1:13" ht="15.75" customHeight="1" x14ac:dyDescent="0.35">
      <c r="A475" s="282"/>
      <c r="B475" s="282"/>
      <c r="L475" s="303"/>
      <c r="M475" s="304"/>
    </row>
    <row r="476" spans="1:13" ht="15.75" customHeight="1" x14ac:dyDescent="0.35">
      <c r="A476" s="282"/>
      <c r="B476" s="282"/>
      <c r="L476" s="303"/>
      <c r="M476" s="304"/>
    </row>
    <row r="477" spans="1:13" ht="15.75" customHeight="1" x14ac:dyDescent="0.35">
      <c r="A477" s="282"/>
      <c r="B477" s="282"/>
      <c r="L477" s="303"/>
      <c r="M477" s="304"/>
    </row>
    <row r="478" spans="1:13" ht="15.75" customHeight="1" x14ac:dyDescent="0.35">
      <c r="A478" s="282"/>
      <c r="B478" s="282"/>
      <c r="L478" s="303"/>
      <c r="M478" s="304"/>
    </row>
    <row r="479" spans="1:13" ht="15.75" customHeight="1" x14ac:dyDescent="0.35">
      <c r="A479" s="282"/>
      <c r="B479" s="282"/>
      <c r="L479" s="303"/>
      <c r="M479" s="304"/>
    </row>
    <row r="480" spans="1:13" ht="15.75" customHeight="1" x14ac:dyDescent="0.35">
      <c r="A480" s="282"/>
      <c r="B480" s="282"/>
      <c r="L480" s="303"/>
      <c r="M480" s="304"/>
    </row>
    <row r="481" spans="1:13" ht="15.75" customHeight="1" x14ac:dyDescent="0.35">
      <c r="A481" s="282"/>
      <c r="B481" s="282"/>
      <c r="L481" s="303"/>
      <c r="M481" s="304"/>
    </row>
    <row r="482" spans="1:13" ht="15.75" customHeight="1" x14ac:dyDescent="0.35">
      <c r="A482" s="282"/>
      <c r="B482" s="282"/>
      <c r="L482" s="303"/>
      <c r="M482" s="304"/>
    </row>
    <row r="483" spans="1:13" ht="15.75" customHeight="1" x14ac:dyDescent="0.35">
      <c r="A483" s="282"/>
      <c r="B483" s="282"/>
      <c r="L483" s="303"/>
      <c r="M483" s="304"/>
    </row>
    <row r="484" spans="1:13" ht="15.75" customHeight="1" x14ac:dyDescent="0.35">
      <c r="A484" s="282"/>
      <c r="B484" s="282"/>
      <c r="L484" s="303"/>
      <c r="M484" s="304"/>
    </row>
    <row r="485" spans="1:13" ht="15.75" customHeight="1" x14ac:dyDescent="0.35">
      <c r="A485" s="282"/>
      <c r="B485" s="282"/>
      <c r="L485" s="303"/>
      <c r="M485" s="304"/>
    </row>
    <row r="486" spans="1:13" ht="15.75" customHeight="1" x14ac:dyDescent="0.35">
      <c r="A486" s="282"/>
      <c r="B486" s="282"/>
      <c r="L486" s="303"/>
      <c r="M486" s="304"/>
    </row>
    <row r="487" spans="1:13" ht="15.75" customHeight="1" x14ac:dyDescent="0.35">
      <c r="A487" s="282"/>
      <c r="B487" s="282"/>
      <c r="L487" s="303"/>
      <c r="M487" s="304"/>
    </row>
    <row r="488" spans="1:13" ht="15.75" customHeight="1" x14ac:dyDescent="0.35">
      <c r="A488" s="282"/>
      <c r="B488" s="282"/>
      <c r="L488" s="303"/>
      <c r="M488" s="304"/>
    </row>
    <row r="489" spans="1:13" ht="15.75" customHeight="1" x14ac:dyDescent="0.35">
      <c r="A489" s="282"/>
      <c r="B489" s="282"/>
      <c r="L489" s="303"/>
      <c r="M489" s="304"/>
    </row>
    <row r="490" spans="1:13" ht="15.75" customHeight="1" x14ac:dyDescent="0.35">
      <c r="A490" s="282"/>
      <c r="B490" s="282"/>
      <c r="L490" s="303"/>
      <c r="M490" s="304"/>
    </row>
    <row r="491" spans="1:13" ht="15.75" customHeight="1" x14ac:dyDescent="0.35">
      <c r="A491" s="282"/>
      <c r="B491" s="282"/>
      <c r="L491" s="303"/>
      <c r="M491" s="304"/>
    </row>
    <row r="492" spans="1:13" ht="15.75" customHeight="1" x14ac:dyDescent="0.35">
      <c r="A492" s="282"/>
      <c r="B492" s="282"/>
      <c r="L492" s="303"/>
      <c r="M492" s="304"/>
    </row>
    <row r="493" spans="1:13" ht="15.75" customHeight="1" x14ac:dyDescent="0.35">
      <c r="A493" s="282"/>
      <c r="B493" s="282"/>
      <c r="L493" s="303"/>
      <c r="M493" s="304"/>
    </row>
    <row r="494" spans="1:13" ht="15.75" customHeight="1" x14ac:dyDescent="0.35">
      <c r="A494" s="282"/>
      <c r="B494" s="282"/>
      <c r="L494" s="303"/>
      <c r="M494" s="304"/>
    </row>
    <row r="495" spans="1:13" ht="15.75" customHeight="1" x14ac:dyDescent="0.35">
      <c r="A495" s="282"/>
      <c r="B495" s="282"/>
      <c r="L495" s="303"/>
      <c r="M495" s="304"/>
    </row>
    <row r="496" spans="1:13" ht="15.75" customHeight="1" x14ac:dyDescent="0.35">
      <c r="A496" s="282"/>
      <c r="B496" s="282"/>
      <c r="L496" s="303"/>
      <c r="M496" s="304"/>
    </row>
    <row r="497" spans="1:13" ht="15.75" customHeight="1" x14ac:dyDescent="0.35">
      <c r="A497" s="282"/>
      <c r="B497" s="282"/>
      <c r="L497" s="303"/>
      <c r="M497" s="304"/>
    </row>
    <row r="498" spans="1:13" ht="15.75" customHeight="1" x14ac:dyDescent="0.35">
      <c r="A498" s="282"/>
      <c r="B498" s="282"/>
      <c r="L498" s="303"/>
      <c r="M498" s="304"/>
    </row>
    <row r="499" spans="1:13" ht="15.75" customHeight="1" x14ac:dyDescent="0.35">
      <c r="A499" s="282"/>
      <c r="B499" s="282"/>
      <c r="L499" s="303"/>
      <c r="M499" s="304"/>
    </row>
    <row r="500" spans="1:13" ht="15.75" customHeight="1" x14ac:dyDescent="0.35">
      <c r="A500" s="282"/>
      <c r="B500" s="282"/>
      <c r="L500" s="303"/>
      <c r="M500" s="304"/>
    </row>
    <row r="501" spans="1:13" ht="15.75" customHeight="1" x14ac:dyDescent="0.35">
      <c r="A501" s="282"/>
      <c r="B501" s="282"/>
      <c r="L501" s="303"/>
      <c r="M501" s="304"/>
    </row>
    <row r="502" spans="1:13" ht="15.75" customHeight="1" x14ac:dyDescent="0.35">
      <c r="A502" s="282"/>
      <c r="B502" s="282"/>
      <c r="L502" s="303"/>
      <c r="M502" s="304"/>
    </row>
    <row r="503" spans="1:13" ht="15.75" customHeight="1" x14ac:dyDescent="0.35">
      <c r="A503" s="282"/>
      <c r="B503" s="282"/>
      <c r="L503" s="303"/>
      <c r="M503" s="304"/>
    </row>
    <row r="504" spans="1:13" ht="15.75" customHeight="1" x14ac:dyDescent="0.35">
      <c r="A504" s="282"/>
      <c r="B504" s="282"/>
      <c r="L504" s="303"/>
      <c r="M504" s="304"/>
    </row>
    <row r="505" spans="1:13" ht="15.75" customHeight="1" x14ac:dyDescent="0.35">
      <c r="A505" s="282"/>
      <c r="B505" s="282"/>
      <c r="L505" s="303"/>
      <c r="M505" s="304"/>
    </row>
    <row r="506" spans="1:13" ht="15.75" customHeight="1" x14ac:dyDescent="0.35">
      <c r="A506" s="282"/>
      <c r="B506" s="282"/>
      <c r="L506" s="303"/>
      <c r="M506" s="304"/>
    </row>
    <row r="507" spans="1:13" ht="15.75" customHeight="1" x14ac:dyDescent="0.35">
      <c r="A507" s="282"/>
      <c r="B507" s="282"/>
      <c r="L507" s="303"/>
      <c r="M507" s="304"/>
    </row>
    <row r="508" spans="1:13" ht="15.75" customHeight="1" x14ac:dyDescent="0.35">
      <c r="A508" s="282"/>
      <c r="B508" s="282"/>
      <c r="L508" s="303"/>
      <c r="M508" s="304"/>
    </row>
    <row r="509" spans="1:13" ht="15.75" customHeight="1" x14ac:dyDescent="0.35">
      <c r="A509" s="282"/>
      <c r="B509" s="282"/>
      <c r="L509" s="303"/>
      <c r="M509" s="304"/>
    </row>
    <row r="510" spans="1:13" ht="15.75" customHeight="1" x14ac:dyDescent="0.35">
      <c r="A510" s="282"/>
      <c r="B510" s="282"/>
      <c r="L510" s="303"/>
      <c r="M510" s="304"/>
    </row>
    <row r="511" spans="1:13" ht="15.75" customHeight="1" x14ac:dyDescent="0.35">
      <c r="A511" s="282"/>
      <c r="B511" s="282"/>
      <c r="L511" s="303"/>
      <c r="M511" s="304"/>
    </row>
    <row r="512" spans="1:13" ht="15.75" customHeight="1" x14ac:dyDescent="0.35">
      <c r="A512" s="282"/>
      <c r="B512" s="282"/>
      <c r="L512" s="303"/>
      <c r="M512" s="304"/>
    </row>
    <row r="513" spans="1:13" ht="15.75" customHeight="1" x14ac:dyDescent="0.35">
      <c r="A513" s="282"/>
      <c r="B513" s="282"/>
      <c r="L513" s="303"/>
      <c r="M513" s="304"/>
    </row>
    <row r="514" spans="1:13" ht="15.75" customHeight="1" x14ac:dyDescent="0.35">
      <c r="A514" s="282"/>
      <c r="B514" s="282"/>
      <c r="L514" s="303"/>
      <c r="M514" s="304"/>
    </row>
    <row r="515" spans="1:13" ht="15.75" customHeight="1" x14ac:dyDescent="0.35">
      <c r="A515" s="282"/>
      <c r="B515" s="282"/>
      <c r="L515" s="303"/>
      <c r="M515" s="304"/>
    </row>
    <row r="516" spans="1:13" ht="15.75" customHeight="1" x14ac:dyDescent="0.35">
      <c r="A516" s="282"/>
      <c r="B516" s="282"/>
      <c r="L516" s="303"/>
      <c r="M516" s="304"/>
    </row>
    <row r="517" spans="1:13" ht="15.75" customHeight="1" x14ac:dyDescent="0.35">
      <c r="A517" s="282"/>
      <c r="B517" s="282"/>
      <c r="L517" s="303"/>
      <c r="M517" s="304"/>
    </row>
    <row r="518" spans="1:13" ht="15.75" customHeight="1" x14ac:dyDescent="0.35">
      <c r="A518" s="282"/>
      <c r="B518" s="282"/>
      <c r="L518" s="303"/>
      <c r="M518" s="304"/>
    </row>
    <row r="519" spans="1:13" ht="15.75" customHeight="1" x14ac:dyDescent="0.35">
      <c r="A519" s="282"/>
      <c r="B519" s="282"/>
      <c r="L519" s="303"/>
      <c r="M519" s="304"/>
    </row>
    <row r="520" spans="1:13" ht="15.75" customHeight="1" x14ac:dyDescent="0.35">
      <c r="A520" s="282"/>
      <c r="B520" s="282"/>
      <c r="L520" s="303"/>
      <c r="M520" s="304"/>
    </row>
    <row r="521" spans="1:13" ht="15.75" customHeight="1" x14ac:dyDescent="0.35">
      <c r="A521" s="282"/>
      <c r="B521" s="282"/>
      <c r="L521" s="303"/>
      <c r="M521" s="304"/>
    </row>
    <row r="522" spans="1:13" ht="15.75" customHeight="1" x14ac:dyDescent="0.35">
      <c r="A522" s="282"/>
      <c r="B522" s="282"/>
      <c r="L522" s="303"/>
      <c r="M522" s="304"/>
    </row>
    <row r="523" spans="1:13" ht="15.75" customHeight="1" x14ac:dyDescent="0.35">
      <c r="A523" s="282"/>
      <c r="B523" s="282"/>
      <c r="L523" s="303"/>
      <c r="M523" s="304"/>
    </row>
    <row r="524" spans="1:13" ht="15.75" customHeight="1" x14ac:dyDescent="0.35">
      <c r="A524" s="282"/>
      <c r="B524" s="282"/>
      <c r="L524" s="303"/>
      <c r="M524" s="304"/>
    </row>
    <row r="525" spans="1:13" ht="15.75" customHeight="1" x14ac:dyDescent="0.35">
      <c r="A525" s="282"/>
      <c r="B525" s="282"/>
      <c r="L525" s="303"/>
      <c r="M525" s="304"/>
    </row>
    <row r="526" spans="1:13" ht="15.75" customHeight="1" x14ac:dyDescent="0.35">
      <c r="A526" s="282"/>
      <c r="B526" s="282"/>
      <c r="L526" s="303"/>
      <c r="M526" s="304"/>
    </row>
    <row r="527" spans="1:13" ht="15.75" customHeight="1" x14ac:dyDescent="0.35">
      <c r="A527" s="282"/>
      <c r="B527" s="282"/>
      <c r="L527" s="303"/>
      <c r="M527" s="304"/>
    </row>
    <row r="528" spans="1:13" ht="15.75" customHeight="1" x14ac:dyDescent="0.35">
      <c r="A528" s="282"/>
      <c r="B528" s="282"/>
      <c r="L528" s="303"/>
      <c r="M528" s="304"/>
    </row>
    <row r="529" spans="1:13" ht="15.75" customHeight="1" x14ac:dyDescent="0.35">
      <c r="A529" s="282"/>
      <c r="B529" s="282"/>
      <c r="L529" s="303"/>
      <c r="M529" s="304"/>
    </row>
    <row r="530" spans="1:13" ht="15.75" customHeight="1" x14ac:dyDescent="0.35">
      <c r="A530" s="282"/>
      <c r="B530" s="282"/>
      <c r="L530" s="303"/>
      <c r="M530" s="304"/>
    </row>
    <row r="531" spans="1:13" ht="15.75" customHeight="1" x14ac:dyDescent="0.35">
      <c r="A531" s="282"/>
      <c r="B531" s="282"/>
      <c r="L531" s="303"/>
      <c r="M531" s="304"/>
    </row>
    <row r="532" spans="1:13" ht="15.75" customHeight="1" x14ac:dyDescent="0.35">
      <c r="A532" s="282"/>
      <c r="B532" s="282"/>
      <c r="L532" s="303"/>
      <c r="M532" s="304"/>
    </row>
    <row r="533" spans="1:13" ht="15.75" customHeight="1" x14ac:dyDescent="0.35">
      <c r="A533" s="282"/>
      <c r="B533" s="282"/>
      <c r="L533" s="303"/>
      <c r="M533" s="304"/>
    </row>
    <row r="534" spans="1:13" ht="15.75" customHeight="1" x14ac:dyDescent="0.35">
      <c r="A534" s="282"/>
      <c r="B534" s="282"/>
      <c r="L534" s="303"/>
      <c r="M534" s="304"/>
    </row>
    <row r="535" spans="1:13" ht="15.75" customHeight="1" x14ac:dyDescent="0.35">
      <c r="A535" s="282"/>
      <c r="B535" s="282"/>
      <c r="L535" s="303"/>
      <c r="M535" s="304"/>
    </row>
    <row r="536" spans="1:13" ht="15.75" customHeight="1" x14ac:dyDescent="0.35">
      <c r="A536" s="282"/>
      <c r="B536" s="282"/>
      <c r="L536" s="303"/>
      <c r="M536" s="304"/>
    </row>
    <row r="537" spans="1:13" ht="15.75" customHeight="1" x14ac:dyDescent="0.35">
      <c r="A537" s="282"/>
      <c r="B537" s="282"/>
      <c r="L537" s="303"/>
      <c r="M537" s="304"/>
    </row>
    <row r="538" spans="1:13" ht="15.75" customHeight="1" x14ac:dyDescent="0.35">
      <c r="A538" s="282"/>
      <c r="B538" s="282"/>
      <c r="L538" s="303"/>
      <c r="M538" s="304"/>
    </row>
    <row r="539" spans="1:13" ht="15.75" customHeight="1" x14ac:dyDescent="0.35">
      <c r="A539" s="282"/>
      <c r="B539" s="282"/>
      <c r="L539" s="303"/>
      <c r="M539" s="304"/>
    </row>
    <row r="540" spans="1:13" ht="15.75" customHeight="1" x14ac:dyDescent="0.35">
      <c r="A540" s="282"/>
      <c r="B540" s="282"/>
      <c r="L540" s="303"/>
      <c r="M540" s="304"/>
    </row>
    <row r="541" spans="1:13" ht="15.75" customHeight="1" x14ac:dyDescent="0.35">
      <c r="A541" s="282"/>
      <c r="B541" s="282"/>
      <c r="L541" s="303"/>
      <c r="M541" s="304"/>
    </row>
    <row r="542" spans="1:13" ht="15.75" customHeight="1" x14ac:dyDescent="0.35">
      <c r="A542" s="282"/>
      <c r="B542" s="282"/>
      <c r="L542" s="303"/>
      <c r="M542" s="304"/>
    </row>
    <row r="543" spans="1:13" ht="15.75" customHeight="1" x14ac:dyDescent="0.35">
      <c r="A543" s="282"/>
      <c r="B543" s="282"/>
      <c r="L543" s="303"/>
      <c r="M543" s="304"/>
    </row>
    <row r="544" spans="1:13" ht="15.75" customHeight="1" x14ac:dyDescent="0.35">
      <c r="A544" s="282"/>
      <c r="B544" s="282"/>
      <c r="L544" s="303"/>
      <c r="M544" s="304"/>
    </row>
    <row r="545" spans="1:13" ht="15.75" customHeight="1" x14ac:dyDescent="0.35">
      <c r="A545" s="282"/>
      <c r="B545" s="282"/>
      <c r="L545" s="303"/>
      <c r="M545" s="304"/>
    </row>
    <row r="546" spans="1:13" ht="15.75" customHeight="1" x14ac:dyDescent="0.35">
      <c r="A546" s="282"/>
      <c r="B546" s="282"/>
      <c r="L546" s="303"/>
      <c r="M546" s="304"/>
    </row>
    <row r="547" spans="1:13" ht="15.75" customHeight="1" x14ac:dyDescent="0.35">
      <c r="A547" s="282"/>
      <c r="B547" s="282"/>
      <c r="L547" s="303"/>
      <c r="M547" s="304"/>
    </row>
    <row r="548" spans="1:13" ht="15.75" customHeight="1" x14ac:dyDescent="0.35">
      <c r="A548" s="282"/>
      <c r="B548" s="282"/>
      <c r="L548" s="303"/>
      <c r="M548" s="304"/>
    </row>
    <row r="549" spans="1:13" ht="15.75" customHeight="1" x14ac:dyDescent="0.35">
      <c r="A549" s="282"/>
      <c r="B549" s="282"/>
      <c r="L549" s="303"/>
      <c r="M549" s="304"/>
    </row>
    <row r="550" spans="1:13" ht="15.75" customHeight="1" x14ac:dyDescent="0.35">
      <c r="A550" s="282"/>
      <c r="B550" s="282"/>
      <c r="L550" s="303"/>
      <c r="M550" s="304"/>
    </row>
    <row r="551" spans="1:13" ht="15.75" customHeight="1" x14ac:dyDescent="0.35">
      <c r="A551" s="282"/>
      <c r="B551" s="282"/>
      <c r="L551" s="303"/>
      <c r="M551" s="304"/>
    </row>
    <row r="552" spans="1:13" ht="15.75" customHeight="1" x14ac:dyDescent="0.35">
      <c r="A552" s="282"/>
      <c r="B552" s="282"/>
      <c r="L552" s="303"/>
      <c r="M552" s="304"/>
    </row>
    <row r="553" spans="1:13" ht="15.75" customHeight="1" x14ac:dyDescent="0.35">
      <c r="A553" s="282"/>
      <c r="B553" s="282"/>
      <c r="L553" s="303"/>
      <c r="M553" s="304"/>
    </row>
    <row r="554" spans="1:13" ht="15.75" customHeight="1" x14ac:dyDescent="0.35">
      <c r="A554" s="282"/>
      <c r="B554" s="282"/>
      <c r="L554" s="303"/>
      <c r="M554" s="304"/>
    </row>
    <row r="555" spans="1:13" ht="15.75" customHeight="1" x14ac:dyDescent="0.35">
      <c r="A555" s="282"/>
      <c r="B555" s="282"/>
      <c r="L555" s="303"/>
      <c r="M555" s="304"/>
    </row>
    <row r="556" spans="1:13" ht="15.75" customHeight="1" x14ac:dyDescent="0.35">
      <c r="A556" s="282"/>
      <c r="B556" s="282"/>
      <c r="L556" s="303"/>
      <c r="M556" s="304"/>
    </row>
    <row r="557" spans="1:13" ht="15.75" customHeight="1" x14ac:dyDescent="0.35">
      <c r="A557" s="282"/>
      <c r="B557" s="282"/>
      <c r="L557" s="303"/>
      <c r="M557" s="304"/>
    </row>
    <row r="558" spans="1:13" ht="15.75" customHeight="1" x14ac:dyDescent="0.35">
      <c r="A558" s="282"/>
      <c r="B558" s="282"/>
      <c r="L558" s="303"/>
      <c r="M558" s="304"/>
    </row>
    <row r="559" spans="1:13" ht="15.75" customHeight="1" x14ac:dyDescent="0.35">
      <c r="A559" s="282"/>
      <c r="B559" s="282"/>
      <c r="L559" s="303"/>
      <c r="M559" s="304"/>
    </row>
    <row r="560" spans="1:13" ht="15.75" customHeight="1" x14ac:dyDescent="0.35">
      <c r="A560" s="282"/>
      <c r="B560" s="282"/>
      <c r="L560" s="303"/>
      <c r="M560" s="304"/>
    </row>
    <row r="561" spans="1:13" ht="15.75" customHeight="1" x14ac:dyDescent="0.35">
      <c r="A561" s="282"/>
      <c r="B561" s="282"/>
      <c r="L561" s="303"/>
      <c r="M561" s="304"/>
    </row>
    <row r="562" spans="1:13" ht="15.75" customHeight="1" x14ac:dyDescent="0.35">
      <c r="A562" s="282"/>
      <c r="B562" s="282"/>
      <c r="L562" s="303"/>
      <c r="M562" s="304"/>
    </row>
    <row r="563" spans="1:13" ht="15.75" customHeight="1" x14ac:dyDescent="0.35">
      <c r="A563" s="282"/>
      <c r="B563" s="282"/>
      <c r="L563" s="303"/>
      <c r="M563" s="304"/>
    </row>
    <row r="564" spans="1:13" ht="15.75" customHeight="1" x14ac:dyDescent="0.35">
      <c r="A564" s="282"/>
      <c r="B564" s="282"/>
      <c r="L564" s="303"/>
      <c r="M564" s="304"/>
    </row>
    <row r="565" spans="1:13" ht="15.75" customHeight="1" x14ac:dyDescent="0.35">
      <c r="A565" s="282"/>
      <c r="B565" s="282"/>
      <c r="L565" s="303"/>
      <c r="M565" s="304"/>
    </row>
    <row r="566" spans="1:13" ht="15.75" customHeight="1" x14ac:dyDescent="0.35">
      <c r="A566" s="282"/>
      <c r="B566" s="282"/>
      <c r="L566" s="303"/>
      <c r="M566" s="304"/>
    </row>
    <row r="567" spans="1:13" ht="15.75" customHeight="1" x14ac:dyDescent="0.35">
      <c r="A567" s="282"/>
      <c r="B567" s="282"/>
      <c r="L567" s="303"/>
      <c r="M567" s="304"/>
    </row>
    <row r="568" spans="1:13" ht="15.75" customHeight="1" x14ac:dyDescent="0.35">
      <c r="A568" s="282"/>
      <c r="B568" s="282"/>
      <c r="L568" s="303"/>
      <c r="M568" s="304"/>
    </row>
    <row r="569" spans="1:13" ht="15.75" customHeight="1" x14ac:dyDescent="0.35">
      <c r="A569" s="282"/>
      <c r="B569" s="282"/>
      <c r="L569" s="303"/>
      <c r="M569" s="304"/>
    </row>
    <row r="570" spans="1:13" ht="15.75" customHeight="1" x14ac:dyDescent="0.35">
      <c r="A570" s="282"/>
      <c r="B570" s="282"/>
      <c r="L570" s="303"/>
      <c r="M570" s="304"/>
    </row>
    <row r="571" spans="1:13" ht="15.75" customHeight="1" x14ac:dyDescent="0.35">
      <c r="A571" s="282"/>
      <c r="B571" s="282"/>
      <c r="L571" s="303"/>
      <c r="M571" s="304"/>
    </row>
    <row r="572" spans="1:13" ht="15.75" customHeight="1" x14ac:dyDescent="0.35">
      <c r="A572" s="282"/>
      <c r="B572" s="282"/>
      <c r="L572" s="303"/>
      <c r="M572" s="304"/>
    </row>
    <row r="573" spans="1:13" ht="15.75" customHeight="1" x14ac:dyDescent="0.35">
      <c r="A573" s="282"/>
      <c r="B573" s="282"/>
      <c r="L573" s="303"/>
      <c r="M573" s="304"/>
    </row>
    <row r="574" spans="1:13" ht="15.75" customHeight="1" x14ac:dyDescent="0.35">
      <c r="A574" s="282"/>
      <c r="B574" s="282"/>
      <c r="L574" s="303"/>
      <c r="M574" s="304"/>
    </row>
    <row r="575" spans="1:13" ht="15.75" customHeight="1" x14ac:dyDescent="0.35">
      <c r="A575" s="282"/>
      <c r="B575" s="282"/>
      <c r="L575" s="303"/>
      <c r="M575" s="304"/>
    </row>
    <row r="576" spans="1:13" ht="15.75" customHeight="1" x14ac:dyDescent="0.35">
      <c r="A576" s="282"/>
      <c r="B576" s="282"/>
      <c r="L576" s="303"/>
      <c r="M576" s="304"/>
    </row>
    <row r="577" spans="1:13" ht="15.75" customHeight="1" x14ac:dyDescent="0.35">
      <c r="A577" s="282"/>
      <c r="B577" s="282"/>
      <c r="L577" s="303"/>
      <c r="M577" s="304"/>
    </row>
    <row r="578" spans="1:13" ht="15.75" customHeight="1" x14ac:dyDescent="0.35">
      <c r="A578" s="282"/>
      <c r="B578" s="282"/>
      <c r="L578" s="303"/>
      <c r="M578" s="304"/>
    </row>
    <row r="579" spans="1:13" ht="15.75" customHeight="1" x14ac:dyDescent="0.35">
      <c r="A579" s="282"/>
      <c r="B579" s="282"/>
      <c r="L579" s="303"/>
      <c r="M579" s="304"/>
    </row>
    <row r="580" spans="1:13" ht="15.75" customHeight="1" x14ac:dyDescent="0.35">
      <c r="A580" s="282"/>
      <c r="B580" s="282"/>
      <c r="L580" s="303"/>
      <c r="M580" s="304"/>
    </row>
    <row r="581" spans="1:13" ht="15.75" customHeight="1" x14ac:dyDescent="0.35">
      <c r="A581" s="282"/>
      <c r="B581" s="282"/>
      <c r="L581" s="303"/>
      <c r="M581" s="304"/>
    </row>
    <row r="582" spans="1:13" ht="15.75" customHeight="1" x14ac:dyDescent="0.35">
      <c r="A582" s="282"/>
      <c r="B582" s="282"/>
      <c r="L582" s="303"/>
      <c r="M582" s="304"/>
    </row>
    <row r="583" spans="1:13" ht="15.75" customHeight="1" x14ac:dyDescent="0.35">
      <c r="A583" s="282"/>
      <c r="B583" s="282"/>
      <c r="L583" s="303"/>
      <c r="M583" s="304"/>
    </row>
    <row r="584" spans="1:13" ht="15.75" customHeight="1" x14ac:dyDescent="0.35">
      <c r="A584" s="282"/>
      <c r="B584" s="282"/>
      <c r="L584" s="303"/>
      <c r="M584" s="304"/>
    </row>
    <row r="585" spans="1:13" ht="15.75" customHeight="1" x14ac:dyDescent="0.35">
      <c r="A585" s="282"/>
      <c r="B585" s="282"/>
      <c r="L585" s="303"/>
      <c r="M585" s="304"/>
    </row>
    <row r="586" spans="1:13" ht="15.75" customHeight="1" x14ac:dyDescent="0.35">
      <c r="A586" s="282"/>
      <c r="B586" s="282"/>
      <c r="L586" s="303"/>
      <c r="M586" s="304"/>
    </row>
    <row r="587" spans="1:13" ht="15.75" customHeight="1" x14ac:dyDescent="0.35">
      <c r="A587" s="282"/>
      <c r="B587" s="282"/>
      <c r="L587" s="303"/>
      <c r="M587" s="304"/>
    </row>
    <row r="588" spans="1:13" ht="15.75" customHeight="1" x14ac:dyDescent="0.35">
      <c r="A588" s="282"/>
      <c r="B588" s="282"/>
      <c r="L588" s="303"/>
      <c r="M588" s="304"/>
    </row>
    <row r="589" spans="1:13" ht="15.75" customHeight="1" x14ac:dyDescent="0.35">
      <c r="A589" s="282"/>
      <c r="B589" s="282"/>
      <c r="L589" s="303"/>
      <c r="M589" s="304"/>
    </row>
    <row r="590" spans="1:13" ht="15.75" customHeight="1" x14ac:dyDescent="0.35">
      <c r="A590" s="282"/>
      <c r="B590" s="282"/>
      <c r="L590" s="303"/>
      <c r="M590" s="304"/>
    </row>
    <row r="591" spans="1:13" ht="15.75" customHeight="1" x14ac:dyDescent="0.35">
      <c r="A591" s="282"/>
      <c r="B591" s="282"/>
      <c r="L591" s="303"/>
      <c r="M591" s="304"/>
    </row>
    <row r="592" spans="1:13" ht="15.75" customHeight="1" x14ac:dyDescent="0.35">
      <c r="A592" s="282"/>
      <c r="B592" s="282"/>
      <c r="L592" s="303"/>
      <c r="M592" s="304"/>
    </row>
    <row r="593" spans="1:13" ht="15.75" customHeight="1" x14ac:dyDescent="0.35">
      <c r="A593" s="282"/>
      <c r="B593" s="282"/>
      <c r="L593" s="303"/>
      <c r="M593" s="304"/>
    </row>
    <row r="594" spans="1:13" ht="15.75" customHeight="1" x14ac:dyDescent="0.35">
      <c r="A594" s="282"/>
      <c r="B594" s="282"/>
      <c r="L594" s="303"/>
      <c r="M594" s="304"/>
    </row>
    <row r="595" spans="1:13" ht="15.75" customHeight="1" x14ac:dyDescent="0.35">
      <c r="A595" s="282"/>
      <c r="B595" s="282"/>
      <c r="L595" s="303"/>
      <c r="M595" s="304"/>
    </row>
    <row r="596" spans="1:13" ht="15.75" customHeight="1" x14ac:dyDescent="0.35">
      <c r="A596" s="282"/>
      <c r="B596" s="282"/>
      <c r="L596" s="303"/>
      <c r="M596" s="304"/>
    </row>
    <row r="597" spans="1:13" ht="15.75" customHeight="1" x14ac:dyDescent="0.35">
      <c r="A597" s="282"/>
      <c r="B597" s="282"/>
      <c r="L597" s="303"/>
      <c r="M597" s="304"/>
    </row>
    <row r="598" spans="1:13" ht="15.75" customHeight="1" x14ac:dyDescent="0.35">
      <c r="A598" s="282"/>
      <c r="B598" s="282"/>
      <c r="L598" s="303"/>
      <c r="M598" s="304"/>
    </row>
    <row r="599" spans="1:13" ht="15.75" customHeight="1" x14ac:dyDescent="0.35">
      <c r="A599" s="282"/>
      <c r="B599" s="282"/>
      <c r="L599" s="303"/>
      <c r="M599" s="304"/>
    </row>
    <row r="600" spans="1:13" ht="15.75" customHeight="1" x14ac:dyDescent="0.35">
      <c r="A600" s="282"/>
      <c r="B600" s="282"/>
      <c r="L600" s="303"/>
      <c r="M600" s="304"/>
    </row>
    <row r="601" spans="1:13" ht="15.75" customHeight="1" x14ac:dyDescent="0.35">
      <c r="A601" s="282"/>
      <c r="B601" s="282"/>
      <c r="L601" s="303"/>
      <c r="M601" s="304"/>
    </row>
    <row r="602" spans="1:13" ht="15.75" customHeight="1" x14ac:dyDescent="0.35">
      <c r="A602" s="282"/>
      <c r="B602" s="282"/>
      <c r="L602" s="303"/>
      <c r="M602" s="304"/>
    </row>
    <row r="603" spans="1:13" ht="15.75" customHeight="1" x14ac:dyDescent="0.35">
      <c r="A603" s="282"/>
      <c r="B603" s="282"/>
      <c r="L603" s="303"/>
      <c r="M603" s="304"/>
    </row>
    <row r="604" spans="1:13" ht="15.75" customHeight="1" x14ac:dyDescent="0.35">
      <c r="A604" s="282"/>
      <c r="B604" s="282"/>
      <c r="L604" s="303"/>
      <c r="M604" s="304"/>
    </row>
    <row r="605" spans="1:13" ht="15.75" customHeight="1" x14ac:dyDescent="0.35">
      <c r="A605" s="282"/>
      <c r="B605" s="282"/>
      <c r="L605" s="303"/>
      <c r="M605" s="304"/>
    </row>
    <row r="606" spans="1:13" ht="15.75" customHeight="1" x14ac:dyDescent="0.35">
      <c r="A606" s="282"/>
      <c r="B606" s="282"/>
      <c r="L606" s="303"/>
      <c r="M606" s="304"/>
    </row>
    <row r="607" spans="1:13" ht="15.75" customHeight="1" x14ac:dyDescent="0.35">
      <c r="A607" s="282"/>
      <c r="B607" s="282"/>
      <c r="L607" s="303"/>
      <c r="M607" s="304"/>
    </row>
    <row r="608" spans="1:13" ht="15.75" customHeight="1" x14ac:dyDescent="0.35">
      <c r="A608" s="282"/>
      <c r="B608" s="282"/>
      <c r="L608" s="303"/>
      <c r="M608" s="304"/>
    </row>
    <row r="609" spans="1:13" ht="15.75" customHeight="1" x14ac:dyDescent="0.35">
      <c r="A609" s="282"/>
      <c r="B609" s="282"/>
      <c r="L609" s="303"/>
      <c r="M609" s="304"/>
    </row>
    <row r="610" spans="1:13" ht="15.75" customHeight="1" x14ac:dyDescent="0.35">
      <c r="A610" s="282"/>
      <c r="B610" s="282"/>
      <c r="L610" s="303"/>
      <c r="M610" s="304"/>
    </row>
    <row r="611" spans="1:13" ht="15.75" customHeight="1" x14ac:dyDescent="0.35">
      <c r="A611" s="282"/>
      <c r="B611" s="282"/>
      <c r="L611" s="303"/>
      <c r="M611" s="304"/>
    </row>
    <row r="612" spans="1:13" ht="15.75" customHeight="1" x14ac:dyDescent="0.35">
      <c r="A612" s="282"/>
      <c r="B612" s="282"/>
      <c r="L612" s="303"/>
      <c r="M612" s="304"/>
    </row>
    <row r="613" spans="1:13" ht="15.75" customHeight="1" x14ac:dyDescent="0.35">
      <c r="A613" s="282"/>
      <c r="B613" s="282"/>
      <c r="L613" s="303"/>
      <c r="M613" s="304"/>
    </row>
    <row r="614" spans="1:13" ht="15.75" customHeight="1" x14ac:dyDescent="0.35">
      <c r="A614" s="282"/>
      <c r="B614" s="282"/>
      <c r="L614" s="303"/>
      <c r="M614" s="304"/>
    </row>
    <row r="615" spans="1:13" ht="15.75" customHeight="1" x14ac:dyDescent="0.35">
      <c r="A615" s="282"/>
      <c r="B615" s="282"/>
      <c r="L615" s="303"/>
      <c r="M615" s="304"/>
    </row>
    <row r="616" spans="1:13" ht="15.75" customHeight="1" x14ac:dyDescent="0.35">
      <c r="A616" s="282"/>
      <c r="B616" s="282"/>
      <c r="L616" s="303"/>
      <c r="M616" s="304"/>
    </row>
    <row r="617" spans="1:13" ht="15.75" customHeight="1" x14ac:dyDescent="0.35">
      <c r="A617" s="282"/>
      <c r="B617" s="282"/>
      <c r="L617" s="303"/>
      <c r="M617" s="304"/>
    </row>
    <row r="618" spans="1:13" ht="15.75" customHeight="1" x14ac:dyDescent="0.35">
      <c r="A618" s="282"/>
      <c r="B618" s="282"/>
      <c r="L618" s="303"/>
      <c r="M618" s="304"/>
    </row>
    <row r="619" spans="1:13" ht="15.75" customHeight="1" x14ac:dyDescent="0.35">
      <c r="A619" s="282"/>
      <c r="B619" s="282"/>
      <c r="L619" s="303"/>
      <c r="M619" s="304"/>
    </row>
    <row r="620" spans="1:13" ht="15.75" customHeight="1" x14ac:dyDescent="0.35">
      <c r="A620" s="282"/>
      <c r="B620" s="282"/>
      <c r="L620" s="303"/>
      <c r="M620" s="304"/>
    </row>
    <row r="621" spans="1:13" ht="15.75" customHeight="1" x14ac:dyDescent="0.35">
      <c r="A621" s="282"/>
      <c r="B621" s="282"/>
      <c r="L621" s="303"/>
      <c r="M621" s="304"/>
    </row>
    <row r="622" spans="1:13" ht="15.75" customHeight="1" x14ac:dyDescent="0.35">
      <c r="A622" s="282"/>
      <c r="B622" s="282"/>
      <c r="L622" s="303"/>
      <c r="M622" s="304"/>
    </row>
    <row r="623" spans="1:13" ht="15.75" customHeight="1" x14ac:dyDescent="0.35">
      <c r="A623" s="282"/>
      <c r="B623" s="282"/>
      <c r="L623" s="303"/>
      <c r="M623" s="304"/>
    </row>
    <row r="624" spans="1:13" ht="15.75" customHeight="1" x14ac:dyDescent="0.35">
      <c r="A624" s="282"/>
      <c r="B624" s="282"/>
      <c r="L624" s="303"/>
      <c r="M624" s="304"/>
    </row>
    <row r="625" spans="1:13" ht="15.75" customHeight="1" x14ac:dyDescent="0.35">
      <c r="A625" s="282"/>
      <c r="B625" s="282"/>
      <c r="L625" s="303"/>
      <c r="M625" s="304"/>
    </row>
    <row r="626" spans="1:13" ht="15.75" customHeight="1" x14ac:dyDescent="0.35">
      <c r="A626" s="282"/>
      <c r="B626" s="282"/>
      <c r="L626" s="303"/>
      <c r="M626" s="304"/>
    </row>
    <row r="627" spans="1:13" ht="15.75" customHeight="1" x14ac:dyDescent="0.35">
      <c r="A627" s="282"/>
      <c r="B627" s="282"/>
      <c r="L627" s="303"/>
      <c r="M627" s="304"/>
    </row>
    <row r="628" spans="1:13" ht="15.75" customHeight="1" x14ac:dyDescent="0.35">
      <c r="A628" s="282"/>
      <c r="B628" s="282"/>
      <c r="L628" s="303"/>
      <c r="M628" s="304"/>
    </row>
    <row r="629" spans="1:13" ht="15.75" customHeight="1" x14ac:dyDescent="0.35">
      <c r="A629" s="282"/>
      <c r="B629" s="282"/>
      <c r="L629" s="303"/>
      <c r="M629" s="304"/>
    </row>
    <row r="630" spans="1:13" ht="15.75" customHeight="1" x14ac:dyDescent="0.35">
      <c r="A630" s="282"/>
      <c r="B630" s="282"/>
      <c r="L630" s="303"/>
      <c r="M630" s="304"/>
    </row>
    <row r="631" spans="1:13" ht="15.75" customHeight="1" x14ac:dyDescent="0.35">
      <c r="A631" s="282"/>
      <c r="B631" s="282"/>
      <c r="L631" s="303"/>
      <c r="M631" s="304"/>
    </row>
    <row r="632" spans="1:13" ht="15.75" customHeight="1" x14ac:dyDescent="0.35">
      <c r="A632" s="282"/>
      <c r="B632" s="282"/>
      <c r="L632" s="303"/>
      <c r="M632" s="304"/>
    </row>
    <row r="633" spans="1:13" ht="15.75" customHeight="1" x14ac:dyDescent="0.35">
      <c r="A633" s="282"/>
      <c r="B633" s="282"/>
      <c r="L633" s="303"/>
      <c r="M633" s="304"/>
    </row>
    <row r="634" spans="1:13" ht="15.75" customHeight="1" x14ac:dyDescent="0.35">
      <c r="A634" s="282"/>
      <c r="B634" s="282"/>
      <c r="L634" s="303"/>
      <c r="M634" s="304"/>
    </row>
    <row r="635" spans="1:13" ht="15.75" customHeight="1" x14ac:dyDescent="0.35">
      <c r="A635" s="282"/>
      <c r="B635" s="282"/>
      <c r="L635" s="303"/>
      <c r="M635" s="304"/>
    </row>
    <row r="636" spans="1:13" ht="15.75" customHeight="1" x14ac:dyDescent="0.35">
      <c r="A636" s="282"/>
      <c r="B636" s="282"/>
      <c r="L636" s="303"/>
      <c r="M636" s="304"/>
    </row>
    <row r="637" spans="1:13" ht="15.75" customHeight="1" x14ac:dyDescent="0.35">
      <c r="A637" s="282"/>
      <c r="B637" s="282"/>
      <c r="L637" s="303"/>
      <c r="M637" s="304"/>
    </row>
    <row r="638" spans="1:13" ht="15.75" customHeight="1" x14ac:dyDescent="0.35">
      <c r="A638" s="282"/>
      <c r="B638" s="282"/>
      <c r="L638" s="303"/>
      <c r="M638" s="304"/>
    </row>
    <row r="639" spans="1:13" ht="15.75" customHeight="1" x14ac:dyDescent="0.35">
      <c r="A639" s="282"/>
      <c r="B639" s="282"/>
      <c r="L639" s="303"/>
      <c r="M639" s="304"/>
    </row>
    <row r="640" spans="1:13" ht="15.75" customHeight="1" x14ac:dyDescent="0.35">
      <c r="A640" s="282"/>
      <c r="B640" s="282"/>
      <c r="L640" s="303"/>
      <c r="M640" s="304"/>
    </row>
    <row r="641" spans="1:13" ht="15.75" customHeight="1" x14ac:dyDescent="0.35">
      <c r="A641" s="282"/>
      <c r="B641" s="282"/>
      <c r="L641" s="303"/>
      <c r="M641" s="304"/>
    </row>
    <row r="642" spans="1:13" ht="15.75" customHeight="1" x14ac:dyDescent="0.35">
      <c r="A642" s="282"/>
      <c r="B642" s="282"/>
      <c r="L642" s="303"/>
      <c r="M642" s="304"/>
    </row>
    <row r="643" spans="1:13" ht="15.75" customHeight="1" x14ac:dyDescent="0.35">
      <c r="A643" s="282"/>
      <c r="B643" s="282"/>
      <c r="L643" s="303"/>
      <c r="M643" s="304"/>
    </row>
    <row r="644" spans="1:13" ht="15.75" customHeight="1" x14ac:dyDescent="0.35">
      <c r="A644" s="282"/>
      <c r="B644" s="282"/>
      <c r="L644" s="303"/>
      <c r="M644" s="304"/>
    </row>
    <row r="645" spans="1:13" ht="15.75" customHeight="1" x14ac:dyDescent="0.35">
      <c r="A645" s="282"/>
      <c r="B645" s="282"/>
      <c r="L645" s="303"/>
      <c r="M645" s="304"/>
    </row>
    <row r="646" spans="1:13" ht="15.75" customHeight="1" x14ac:dyDescent="0.35">
      <c r="A646" s="282"/>
      <c r="B646" s="282"/>
      <c r="L646" s="303"/>
      <c r="M646" s="304"/>
    </row>
    <row r="647" spans="1:13" ht="15.75" customHeight="1" x14ac:dyDescent="0.35">
      <c r="A647" s="282"/>
      <c r="B647" s="282"/>
      <c r="L647" s="303"/>
      <c r="M647" s="304"/>
    </row>
    <row r="648" spans="1:13" ht="15.75" customHeight="1" x14ac:dyDescent="0.35">
      <c r="A648" s="282"/>
      <c r="B648" s="282"/>
      <c r="L648" s="303"/>
      <c r="M648" s="304"/>
    </row>
    <row r="649" spans="1:13" ht="15.75" customHeight="1" x14ac:dyDescent="0.35">
      <c r="A649" s="282"/>
      <c r="B649" s="282"/>
      <c r="L649" s="303"/>
      <c r="M649" s="304"/>
    </row>
    <row r="650" spans="1:13" ht="15.75" customHeight="1" x14ac:dyDescent="0.35">
      <c r="A650" s="282"/>
      <c r="B650" s="282"/>
      <c r="L650" s="303"/>
      <c r="M650" s="304"/>
    </row>
    <row r="651" spans="1:13" ht="15.75" customHeight="1" x14ac:dyDescent="0.35">
      <c r="A651" s="282"/>
      <c r="B651" s="282"/>
      <c r="L651" s="303"/>
      <c r="M651" s="304"/>
    </row>
    <row r="652" spans="1:13" ht="15.75" customHeight="1" x14ac:dyDescent="0.35">
      <c r="A652" s="282"/>
      <c r="B652" s="282"/>
      <c r="L652" s="303"/>
      <c r="M652" s="304"/>
    </row>
    <row r="653" spans="1:13" ht="15.75" customHeight="1" x14ac:dyDescent="0.35">
      <c r="A653" s="282"/>
      <c r="B653" s="282"/>
      <c r="L653" s="303"/>
      <c r="M653" s="304"/>
    </row>
    <row r="654" spans="1:13" ht="15.75" customHeight="1" x14ac:dyDescent="0.35">
      <c r="A654" s="282"/>
      <c r="B654" s="282"/>
      <c r="L654" s="303"/>
      <c r="M654" s="304"/>
    </row>
    <row r="655" spans="1:13" ht="15.75" customHeight="1" x14ac:dyDescent="0.35">
      <c r="A655" s="282"/>
      <c r="B655" s="282"/>
      <c r="L655" s="303"/>
      <c r="M655" s="304"/>
    </row>
    <row r="656" spans="1:13" ht="15.75" customHeight="1" x14ac:dyDescent="0.35">
      <c r="A656" s="282"/>
      <c r="B656" s="282"/>
      <c r="L656" s="303"/>
      <c r="M656" s="304"/>
    </row>
    <row r="657" spans="1:13" ht="15.75" customHeight="1" x14ac:dyDescent="0.35">
      <c r="A657" s="282"/>
      <c r="B657" s="282"/>
      <c r="L657" s="303"/>
      <c r="M657" s="304"/>
    </row>
    <row r="658" spans="1:13" ht="15.75" customHeight="1" x14ac:dyDescent="0.35">
      <c r="A658" s="282"/>
      <c r="B658" s="282"/>
      <c r="L658" s="303"/>
      <c r="M658" s="304"/>
    </row>
    <row r="659" spans="1:13" ht="15.75" customHeight="1" x14ac:dyDescent="0.35">
      <c r="A659" s="282"/>
      <c r="B659" s="282"/>
      <c r="L659" s="303"/>
      <c r="M659" s="304"/>
    </row>
    <row r="660" spans="1:13" ht="15.75" customHeight="1" x14ac:dyDescent="0.35">
      <c r="A660" s="282"/>
      <c r="B660" s="282"/>
      <c r="L660" s="303"/>
      <c r="M660" s="304"/>
    </row>
    <row r="661" spans="1:13" ht="15.75" customHeight="1" x14ac:dyDescent="0.35">
      <c r="A661" s="282"/>
      <c r="B661" s="282"/>
      <c r="L661" s="303"/>
      <c r="M661" s="304"/>
    </row>
    <row r="662" spans="1:13" ht="15.75" customHeight="1" x14ac:dyDescent="0.35">
      <c r="A662" s="282"/>
      <c r="B662" s="282"/>
      <c r="L662" s="303"/>
      <c r="M662" s="304"/>
    </row>
    <row r="663" spans="1:13" ht="15.75" customHeight="1" x14ac:dyDescent="0.35">
      <c r="A663" s="282"/>
      <c r="B663" s="282"/>
      <c r="L663" s="303"/>
      <c r="M663" s="304"/>
    </row>
    <row r="664" spans="1:13" ht="15.75" customHeight="1" x14ac:dyDescent="0.35">
      <c r="A664" s="282"/>
      <c r="B664" s="282"/>
      <c r="L664" s="303"/>
      <c r="M664" s="304"/>
    </row>
    <row r="665" spans="1:13" ht="15.75" customHeight="1" x14ac:dyDescent="0.35">
      <c r="A665" s="282"/>
      <c r="B665" s="282"/>
      <c r="L665" s="303"/>
      <c r="M665" s="304"/>
    </row>
    <row r="666" spans="1:13" ht="15.75" customHeight="1" x14ac:dyDescent="0.35">
      <c r="A666" s="282"/>
      <c r="B666" s="282"/>
      <c r="L666" s="303"/>
      <c r="M666" s="304"/>
    </row>
    <row r="667" spans="1:13" ht="15.75" customHeight="1" x14ac:dyDescent="0.35">
      <c r="A667" s="282"/>
      <c r="B667" s="282"/>
      <c r="L667" s="303"/>
      <c r="M667" s="304"/>
    </row>
    <row r="668" spans="1:13" ht="15.75" customHeight="1" x14ac:dyDescent="0.35">
      <c r="A668" s="282"/>
      <c r="B668" s="282"/>
      <c r="L668" s="303"/>
      <c r="M668" s="304"/>
    </row>
    <row r="669" spans="1:13" ht="15.75" customHeight="1" x14ac:dyDescent="0.35">
      <c r="A669" s="282"/>
      <c r="B669" s="282"/>
      <c r="L669" s="303"/>
      <c r="M669" s="304"/>
    </row>
    <row r="670" spans="1:13" ht="15.75" customHeight="1" x14ac:dyDescent="0.35">
      <c r="A670" s="282"/>
      <c r="B670" s="282"/>
      <c r="L670" s="303"/>
      <c r="M670" s="304"/>
    </row>
    <row r="671" spans="1:13" ht="15.75" customHeight="1" x14ac:dyDescent="0.35">
      <c r="A671" s="282"/>
      <c r="B671" s="282"/>
      <c r="L671" s="303"/>
      <c r="M671" s="304"/>
    </row>
    <row r="672" spans="1:13" ht="15.75" customHeight="1" x14ac:dyDescent="0.35">
      <c r="A672" s="282"/>
      <c r="B672" s="282"/>
      <c r="L672" s="303"/>
      <c r="M672" s="304"/>
    </row>
    <row r="673" spans="1:13" ht="15.75" customHeight="1" x14ac:dyDescent="0.35">
      <c r="A673" s="282"/>
      <c r="B673" s="282"/>
      <c r="L673" s="303"/>
      <c r="M673" s="304"/>
    </row>
    <row r="674" spans="1:13" ht="15.75" customHeight="1" x14ac:dyDescent="0.35">
      <c r="A674" s="282"/>
      <c r="B674" s="282"/>
      <c r="L674" s="303"/>
      <c r="M674" s="304"/>
    </row>
    <row r="675" spans="1:13" ht="15.75" customHeight="1" x14ac:dyDescent="0.35">
      <c r="A675" s="282"/>
      <c r="B675" s="282"/>
      <c r="L675" s="303"/>
      <c r="M675" s="304"/>
    </row>
    <row r="676" spans="1:13" ht="15.75" customHeight="1" x14ac:dyDescent="0.35">
      <c r="A676" s="282"/>
      <c r="B676" s="282"/>
      <c r="L676" s="303"/>
      <c r="M676" s="304"/>
    </row>
    <row r="677" spans="1:13" ht="15.75" customHeight="1" x14ac:dyDescent="0.35">
      <c r="A677" s="282"/>
      <c r="B677" s="282"/>
      <c r="L677" s="303"/>
      <c r="M677" s="304"/>
    </row>
    <row r="678" spans="1:13" ht="15.75" customHeight="1" x14ac:dyDescent="0.35">
      <c r="A678" s="282"/>
      <c r="B678" s="282"/>
      <c r="L678" s="303"/>
      <c r="M678" s="304"/>
    </row>
    <row r="679" spans="1:13" ht="15.75" customHeight="1" x14ac:dyDescent="0.35">
      <c r="A679" s="282"/>
      <c r="B679" s="282"/>
      <c r="L679" s="303"/>
      <c r="M679" s="304"/>
    </row>
    <row r="680" spans="1:13" ht="15.75" customHeight="1" x14ac:dyDescent="0.35">
      <c r="A680" s="282"/>
      <c r="B680" s="282"/>
      <c r="L680" s="303"/>
      <c r="M680" s="304"/>
    </row>
    <row r="681" spans="1:13" ht="15.75" customHeight="1" x14ac:dyDescent="0.35">
      <c r="A681" s="282"/>
      <c r="B681" s="282"/>
      <c r="L681" s="303"/>
      <c r="M681" s="304"/>
    </row>
    <row r="682" spans="1:13" ht="15.75" customHeight="1" x14ac:dyDescent="0.35">
      <c r="A682" s="282"/>
      <c r="B682" s="282"/>
      <c r="L682" s="303"/>
      <c r="M682" s="304"/>
    </row>
    <row r="683" spans="1:13" ht="15.75" customHeight="1" x14ac:dyDescent="0.35">
      <c r="A683" s="282"/>
      <c r="B683" s="282"/>
      <c r="L683" s="303"/>
      <c r="M683" s="304"/>
    </row>
    <row r="684" spans="1:13" ht="15.75" customHeight="1" x14ac:dyDescent="0.35">
      <c r="A684" s="282"/>
      <c r="B684" s="282"/>
      <c r="L684" s="303"/>
      <c r="M684" s="304"/>
    </row>
    <row r="685" spans="1:13" ht="15.75" customHeight="1" x14ac:dyDescent="0.35">
      <c r="A685" s="282"/>
      <c r="B685" s="282"/>
      <c r="L685" s="303"/>
      <c r="M685" s="304"/>
    </row>
    <row r="686" spans="1:13" ht="15.75" customHeight="1" x14ac:dyDescent="0.35">
      <c r="A686" s="282"/>
      <c r="B686" s="282"/>
      <c r="L686" s="303"/>
      <c r="M686" s="304"/>
    </row>
    <row r="687" spans="1:13" ht="15.75" customHeight="1" x14ac:dyDescent="0.35">
      <c r="A687" s="282"/>
      <c r="B687" s="282"/>
      <c r="L687" s="303"/>
      <c r="M687" s="304"/>
    </row>
    <row r="688" spans="1:13" ht="15.75" customHeight="1" x14ac:dyDescent="0.35">
      <c r="A688" s="282"/>
      <c r="B688" s="282"/>
      <c r="L688" s="303"/>
      <c r="M688" s="304"/>
    </row>
    <row r="689" spans="1:13" ht="15.75" customHeight="1" x14ac:dyDescent="0.35">
      <c r="A689" s="282"/>
      <c r="B689" s="282"/>
      <c r="L689" s="303"/>
      <c r="M689" s="304"/>
    </row>
    <row r="690" spans="1:13" ht="15.75" customHeight="1" x14ac:dyDescent="0.35">
      <c r="A690" s="282"/>
      <c r="B690" s="282"/>
      <c r="L690" s="303"/>
      <c r="M690" s="304"/>
    </row>
    <row r="691" spans="1:13" ht="15.75" customHeight="1" x14ac:dyDescent="0.35">
      <c r="A691" s="282"/>
      <c r="B691" s="282"/>
      <c r="L691" s="303"/>
      <c r="M691" s="304"/>
    </row>
    <row r="692" spans="1:13" ht="15.75" customHeight="1" x14ac:dyDescent="0.35">
      <c r="A692" s="282"/>
      <c r="B692" s="282"/>
      <c r="L692" s="303"/>
      <c r="M692" s="304"/>
    </row>
    <row r="693" spans="1:13" ht="15.75" customHeight="1" x14ac:dyDescent="0.35">
      <c r="A693" s="282"/>
      <c r="B693" s="282"/>
      <c r="L693" s="303"/>
      <c r="M693" s="304"/>
    </row>
    <row r="694" spans="1:13" ht="15.75" customHeight="1" x14ac:dyDescent="0.35">
      <c r="A694" s="282"/>
      <c r="B694" s="282"/>
      <c r="L694" s="303"/>
      <c r="M694" s="304"/>
    </row>
    <row r="695" spans="1:13" ht="15.75" customHeight="1" x14ac:dyDescent="0.35">
      <c r="A695" s="282"/>
      <c r="B695" s="282"/>
      <c r="L695" s="303"/>
      <c r="M695" s="304"/>
    </row>
    <row r="696" spans="1:13" ht="15.75" customHeight="1" x14ac:dyDescent="0.35">
      <c r="A696" s="282"/>
      <c r="B696" s="282"/>
      <c r="L696" s="303"/>
      <c r="M696" s="304"/>
    </row>
    <row r="697" spans="1:13" ht="15.75" customHeight="1" x14ac:dyDescent="0.35">
      <c r="A697" s="282"/>
      <c r="B697" s="282"/>
      <c r="L697" s="303"/>
      <c r="M697" s="304"/>
    </row>
    <row r="698" spans="1:13" ht="15.75" customHeight="1" x14ac:dyDescent="0.35">
      <c r="A698" s="282"/>
      <c r="B698" s="282"/>
      <c r="L698" s="303"/>
      <c r="M698" s="304"/>
    </row>
    <row r="699" spans="1:13" ht="15.75" customHeight="1" x14ac:dyDescent="0.35">
      <c r="A699" s="282"/>
      <c r="B699" s="282"/>
      <c r="L699" s="303"/>
      <c r="M699" s="304"/>
    </row>
    <row r="700" spans="1:13" ht="15.75" customHeight="1" x14ac:dyDescent="0.35">
      <c r="A700" s="282"/>
      <c r="B700" s="282"/>
      <c r="L700" s="303"/>
      <c r="M700" s="304"/>
    </row>
    <row r="701" spans="1:13" ht="15.75" customHeight="1" x14ac:dyDescent="0.35">
      <c r="A701" s="282"/>
      <c r="B701" s="282"/>
      <c r="L701" s="303"/>
      <c r="M701" s="304"/>
    </row>
    <row r="702" spans="1:13" ht="15.75" customHeight="1" x14ac:dyDescent="0.35">
      <c r="A702" s="282"/>
      <c r="B702" s="282"/>
      <c r="L702" s="303"/>
      <c r="M702" s="304"/>
    </row>
    <row r="703" spans="1:13" ht="15.75" customHeight="1" x14ac:dyDescent="0.35">
      <c r="A703" s="282"/>
      <c r="B703" s="282"/>
      <c r="L703" s="303"/>
      <c r="M703" s="304"/>
    </row>
    <row r="704" spans="1:13" ht="15.75" customHeight="1" x14ac:dyDescent="0.35">
      <c r="A704" s="282"/>
      <c r="B704" s="282"/>
      <c r="L704" s="303"/>
      <c r="M704" s="304"/>
    </row>
    <row r="705" spans="1:13" ht="15.75" customHeight="1" x14ac:dyDescent="0.35">
      <c r="A705" s="282"/>
      <c r="B705" s="282"/>
      <c r="L705" s="303"/>
      <c r="M705" s="304"/>
    </row>
    <row r="706" spans="1:13" ht="15.75" customHeight="1" x14ac:dyDescent="0.35">
      <c r="A706" s="282"/>
      <c r="B706" s="282"/>
      <c r="L706" s="303"/>
      <c r="M706" s="304"/>
    </row>
    <row r="707" spans="1:13" ht="15.75" customHeight="1" x14ac:dyDescent="0.35">
      <c r="A707" s="282"/>
      <c r="B707" s="282"/>
      <c r="L707" s="303"/>
      <c r="M707" s="304"/>
    </row>
    <row r="708" spans="1:13" ht="15.75" customHeight="1" x14ac:dyDescent="0.35">
      <c r="A708" s="282"/>
      <c r="B708" s="282"/>
      <c r="L708" s="303"/>
      <c r="M708" s="304"/>
    </row>
    <row r="709" spans="1:13" ht="15.75" customHeight="1" x14ac:dyDescent="0.35">
      <c r="A709" s="282"/>
      <c r="B709" s="282"/>
      <c r="L709" s="303"/>
      <c r="M709" s="304"/>
    </row>
    <row r="710" spans="1:13" ht="15.75" customHeight="1" x14ac:dyDescent="0.35">
      <c r="A710" s="282"/>
      <c r="B710" s="282"/>
      <c r="L710" s="303"/>
      <c r="M710" s="304"/>
    </row>
    <row r="711" spans="1:13" ht="15.75" customHeight="1" x14ac:dyDescent="0.35">
      <c r="A711" s="282"/>
      <c r="B711" s="282"/>
      <c r="L711" s="303"/>
      <c r="M711" s="304"/>
    </row>
    <row r="712" spans="1:13" ht="15.75" customHeight="1" x14ac:dyDescent="0.35">
      <c r="A712" s="282"/>
      <c r="B712" s="282"/>
      <c r="L712" s="303"/>
      <c r="M712" s="304"/>
    </row>
    <row r="713" spans="1:13" ht="15.75" customHeight="1" x14ac:dyDescent="0.35">
      <c r="A713" s="282"/>
      <c r="B713" s="282"/>
      <c r="L713" s="303"/>
      <c r="M713" s="304"/>
    </row>
    <row r="714" spans="1:13" ht="15.75" customHeight="1" x14ac:dyDescent="0.35">
      <c r="A714" s="282"/>
      <c r="B714" s="282"/>
      <c r="L714" s="303"/>
      <c r="M714" s="304"/>
    </row>
    <row r="715" spans="1:13" ht="15.75" customHeight="1" x14ac:dyDescent="0.35">
      <c r="A715" s="282"/>
      <c r="B715" s="282"/>
      <c r="L715" s="303"/>
      <c r="M715" s="304"/>
    </row>
    <row r="716" spans="1:13" ht="15.75" customHeight="1" x14ac:dyDescent="0.35">
      <c r="A716" s="282"/>
      <c r="B716" s="282"/>
      <c r="L716" s="303"/>
      <c r="M716" s="304"/>
    </row>
    <row r="717" spans="1:13" ht="15.75" customHeight="1" x14ac:dyDescent="0.35">
      <c r="A717" s="282"/>
      <c r="B717" s="282"/>
      <c r="L717" s="303"/>
      <c r="M717" s="304"/>
    </row>
    <row r="718" spans="1:13" ht="15.75" customHeight="1" x14ac:dyDescent="0.35">
      <c r="A718" s="282"/>
      <c r="B718" s="282"/>
      <c r="L718" s="303"/>
      <c r="M718" s="304"/>
    </row>
    <row r="719" spans="1:13" ht="15.75" customHeight="1" x14ac:dyDescent="0.35">
      <c r="A719" s="282"/>
      <c r="B719" s="282"/>
      <c r="L719" s="303"/>
      <c r="M719" s="304"/>
    </row>
    <row r="720" spans="1:13" ht="15.75" customHeight="1" x14ac:dyDescent="0.35">
      <c r="A720" s="282"/>
      <c r="B720" s="282"/>
      <c r="L720" s="303"/>
      <c r="M720" s="304"/>
    </row>
    <row r="721" spans="1:13" ht="15.75" customHeight="1" x14ac:dyDescent="0.35">
      <c r="A721" s="282"/>
      <c r="B721" s="282"/>
      <c r="L721" s="303"/>
      <c r="M721" s="304"/>
    </row>
    <row r="722" spans="1:13" ht="15.75" customHeight="1" x14ac:dyDescent="0.35">
      <c r="A722" s="282"/>
      <c r="B722" s="282"/>
      <c r="L722" s="303"/>
      <c r="M722" s="304"/>
    </row>
    <row r="723" spans="1:13" ht="15.75" customHeight="1" x14ac:dyDescent="0.35">
      <c r="A723" s="282"/>
      <c r="B723" s="282"/>
      <c r="L723" s="303"/>
      <c r="M723" s="304"/>
    </row>
    <row r="724" spans="1:13" ht="15.75" customHeight="1" x14ac:dyDescent="0.35">
      <c r="A724" s="282"/>
      <c r="B724" s="282"/>
      <c r="L724" s="303"/>
      <c r="M724" s="304"/>
    </row>
    <row r="725" spans="1:13" ht="15.75" customHeight="1" x14ac:dyDescent="0.35">
      <c r="A725" s="282"/>
      <c r="B725" s="282"/>
      <c r="L725" s="303"/>
      <c r="M725" s="304"/>
    </row>
    <row r="726" spans="1:13" ht="15.75" customHeight="1" x14ac:dyDescent="0.35">
      <c r="A726" s="282"/>
      <c r="B726" s="282"/>
      <c r="L726" s="303"/>
      <c r="M726" s="304"/>
    </row>
    <row r="727" spans="1:13" ht="15.75" customHeight="1" x14ac:dyDescent="0.35">
      <c r="A727" s="282"/>
      <c r="B727" s="282"/>
      <c r="L727" s="303"/>
      <c r="M727" s="304"/>
    </row>
    <row r="728" spans="1:13" ht="15.75" customHeight="1" x14ac:dyDescent="0.35">
      <c r="A728" s="282"/>
      <c r="B728" s="282"/>
      <c r="L728" s="303"/>
      <c r="M728" s="304"/>
    </row>
    <row r="729" spans="1:13" ht="15.75" customHeight="1" x14ac:dyDescent="0.35">
      <c r="A729" s="282"/>
      <c r="B729" s="282"/>
      <c r="L729" s="303"/>
      <c r="M729" s="304"/>
    </row>
    <row r="730" spans="1:13" ht="15.75" customHeight="1" x14ac:dyDescent="0.35">
      <c r="A730" s="282"/>
      <c r="B730" s="282"/>
      <c r="L730" s="303"/>
      <c r="M730" s="304"/>
    </row>
    <row r="731" spans="1:13" ht="15.75" customHeight="1" x14ac:dyDescent="0.35">
      <c r="A731" s="282"/>
      <c r="B731" s="282"/>
      <c r="L731" s="303"/>
      <c r="M731" s="304"/>
    </row>
    <row r="732" spans="1:13" ht="15.75" customHeight="1" x14ac:dyDescent="0.35">
      <c r="A732" s="282"/>
      <c r="B732" s="282"/>
      <c r="L732" s="303"/>
      <c r="M732" s="304"/>
    </row>
    <row r="733" spans="1:13" ht="15.75" customHeight="1" x14ac:dyDescent="0.35">
      <c r="A733" s="282"/>
      <c r="B733" s="282"/>
      <c r="L733" s="303"/>
      <c r="M733" s="304"/>
    </row>
    <row r="734" spans="1:13" ht="15.75" customHeight="1" x14ac:dyDescent="0.35">
      <c r="A734" s="282"/>
      <c r="B734" s="282"/>
      <c r="L734" s="303"/>
      <c r="M734" s="304"/>
    </row>
    <row r="735" spans="1:13" ht="15.75" customHeight="1" x14ac:dyDescent="0.35">
      <c r="A735" s="282"/>
      <c r="B735" s="282"/>
      <c r="L735" s="303"/>
      <c r="M735" s="304"/>
    </row>
    <row r="736" spans="1:13" ht="15.75" customHeight="1" x14ac:dyDescent="0.35">
      <c r="A736" s="282"/>
      <c r="B736" s="282"/>
      <c r="L736" s="303"/>
      <c r="M736" s="304"/>
    </row>
    <row r="737" spans="1:13" ht="15.75" customHeight="1" x14ac:dyDescent="0.35">
      <c r="A737" s="282"/>
      <c r="B737" s="282"/>
      <c r="L737" s="303"/>
      <c r="M737" s="304"/>
    </row>
    <row r="738" spans="1:13" ht="15.75" customHeight="1" x14ac:dyDescent="0.35">
      <c r="A738" s="282"/>
      <c r="B738" s="282"/>
      <c r="L738" s="303"/>
      <c r="M738" s="304"/>
    </row>
    <row r="739" spans="1:13" ht="15.75" customHeight="1" x14ac:dyDescent="0.35">
      <c r="A739" s="282"/>
      <c r="B739" s="282"/>
      <c r="L739" s="303"/>
      <c r="M739" s="304"/>
    </row>
    <row r="740" spans="1:13" ht="15.75" customHeight="1" x14ac:dyDescent="0.35">
      <c r="A740" s="282"/>
      <c r="B740" s="282"/>
      <c r="L740" s="303"/>
      <c r="M740" s="304"/>
    </row>
    <row r="741" spans="1:13" ht="15.75" customHeight="1" x14ac:dyDescent="0.35">
      <c r="A741" s="282"/>
      <c r="B741" s="282"/>
      <c r="L741" s="303"/>
      <c r="M741" s="304"/>
    </row>
    <row r="742" spans="1:13" ht="15.75" customHeight="1" x14ac:dyDescent="0.35">
      <c r="A742" s="282"/>
      <c r="B742" s="282"/>
      <c r="L742" s="303"/>
      <c r="M742" s="304"/>
    </row>
    <row r="743" spans="1:13" ht="15.75" customHeight="1" x14ac:dyDescent="0.35">
      <c r="A743" s="282"/>
      <c r="B743" s="282"/>
      <c r="L743" s="303"/>
      <c r="M743" s="304"/>
    </row>
    <row r="744" spans="1:13" ht="15.75" customHeight="1" x14ac:dyDescent="0.35">
      <c r="A744" s="282"/>
      <c r="B744" s="282"/>
      <c r="L744" s="303"/>
      <c r="M744" s="304"/>
    </row>
    <row r="745" spans="1:13" ht="15.75" customHeight="1" x14ac:dyDescent="0.35">
      <c r="A745" s="282"/>
      <c r="B745" s="282"/>
      <c r="L745" s="303"/>
      <c r="M745" s="304"/>
    </row>
    <row r="746" spans="1:13" ht="15.75" customHeight="1" x14ac:dyDescent="0.35">
      <c r="A746" s="282"/>
      <c r="B746" s="282"/>
      <c r="L746" s="303"/>
      <c r="M746" s="304"/>
    </row>
    <row r="747" spans="1:13" ht="15.75" customHeight="1" x14ac:dyDescent="0.35">
      <c r="A747" s="282"/>
      <c r="B747" s="282"/>
      <c r="L747" s="303"/>
      <c r="M747" s="304"/>
    </row>
    <row r="748" spans="1:13" ht="15.75" customHeight="1" x14ac:dyDescent="0.35">
      <c r="A748" s="282"/>
      <c r="B748" s="282"/>
      <c r="L748" s="303"/>
      <c r="M748" s="304"/>
    </row>
    <row r="749" spans="1:13" ht="15.75" customHeight="1" x14ac:dyDescent="0.35">
      <c r="A749" s="282"/>
      <c r="B749" s="282"/>
      <c r="L749" s="303"/>
      <c r="M749" s="304"/>
    </row>
    <row r="750" spans="1:13" ht="15.75" customHeight="1" x14ac:dyDescent="0.35">
      <c r="A750" s="282"/>
      <c r="B750" s="282"/>
      <c r="L750" s="303"/>
      <c r="M750" s="304"/>
    </row>
    <row r="751" spans="1:13" ht="15.75" customHeight="1" x14ac:dyDescent="0.35">
      <c r="A751" s="282"/>
      <c r="B751" s="282"/>
      <c r="L751" s="303"/>
      <c r="M751" s="304"/>
    </row>
    <row r="752" spans="1:13" ht="15.75" customHeight="1" x14ac:dyDescent="0.35">
      <c r="A752" s="282"/>
      <c r="B752" s="282"/>
      <c r="L752" s="303"/>
      <c r="M752" s="304"/>
    </row>
    <row r="753" spans="1:13" ht="15.75" customHeight="1" x14ac:dyDescent="0.35">
      <c r="A753" s="282"/>
      <c r="B753" s="282"/>
      <c r="L753" s="303"/>
      <c r="M753" s="304"/>
    </row>
    <row r="754" spans="1:13" ht="15.75" customHeight="1" x14ac:dyDescent="0.35">
      <c r="A754" s="282"/>
      <c r="B754" s="282"/>
      <c r="L754" s="303"/>
      <c r="M754" s="304"/>
    </row>
    <row r="755" spans="1:13" ht="15.75" customHeight="1" x14ac:dyDescent="0.35">
      <c r="A755" s="282"/>
      <c r="B755" s="282"/>
      <c r="L755" s="303"/>
      <c r="M755" s="304"/>
    </row>
    <row r="756" spans="1:13" ht="15.75" customHeight="1" x14ac:dyDescent="0.35">
      <c r="A756" s="282"/>
      <c r="B756" s="282"/>
      <c r="L756" s="303"/>
      <c r="M756" s="304"/>
    </row>
    <row r="757" spans="1:13" ht="15.75" customHeight="1" x14ac:dyDescent="0.35">
      <c r="A757" s="282"/>
      <c r="B757" s="282"/>
      <c r="L757" s="303"/>
      <c r="M757" s="304"/>
    </row>
    <row r="758" spans="1:13" ht="15.75" customHeight="1" x14ac:dyDescent="0.35">
      <c r="A758" s="282"/>
      <c r="B758" s="282"/>
      <c r="L758" s="303"/>
      <c r="M758" s="304"/>
    </row>
    <row r="759" spans="1:13" ht="15.75" customHeight="1" x14ac:dyDescent="0.35">
      <c r="A759" s="282"/>
      <c r="B759" s="282"/>
      <c r="L759" s="303"/>
      <c r="M759" s="304"/>
    </row>
    <row r="760" spans="1:13" ht="15.75" customHeight="1" x14ac:dyDescent="0.35">
      <c r="A760" s="282"/>
      <c r="B760" s="282"/>
      <c r="L760" s="303"/>
      <c r="M760" s="304"/>
    </row>
    <row r="761" spans="1:13" ht="15.75" customHeight="1" x14ac:dyDescent="0.35">
      <c r="A761" s="282"/>
      <c r="B761" s="282"/>
      <c r="L761" s="303"/>
      <c r="M761" s="304"/>
    </row>
    <row r="762" spans="1:13" ht="15.75" customHeight="1" x14ac:dyDescent="0.35">
      <c r="A762" s="282"/>
      <c r="B762" s="282"/>
      <c r="L762" s="303"/>
      <c r="M762" s="304"/>
    </row>
    <row r="763" spans="1:13" ht="15.75" customHeight="1" x14ac:dyDescent="0.35">
      <c r="A763" s="282"/>
      <c r="B763" s="282"/>
      <c r="L763" s="303"/>
      <c r="M763" s="304"/>
    </row>
    <row r="764" spans="1:13" ht="15.75" customHeight="1" x14ac:dyDescent="0.35">
      <c r="A764" s="282"/>
      <c r="B764" s="282"/>
      <c r="L764" s="303"/>
      <c r="M764" s="304"/>
    </row>
    <row r="765" spans="1:13" ht="15.75" customHeight="1" x14ac:dyDescent="0.35">
      <c r="A765" s="282"/>
      <c r="B765" s="282"/>
      <c r="L765" s="303"/>
      <c r="M765" s="304"/>
    </row>
    <row r="766" spans="1:13" ht="15.75" customHeight="1" x14ac:dyDescent="0.35">
      <c r="A766" s="282"/>
      <c r="B766" s="282"/>
      <c r="L766" s="303"/>
      <c r="M766" s="304"/>
    </row>
    <row r="767" spans="1:13" ht="15.75" customHeight="1" x14ac:dyDescent="0.35">
      <c r="A767" s="282"/>
      <c r="B767" s="282"/>
      <c r="L767" s="303"/>
      <c r="M767" s="304"/>
    </row>
    <row r="768" spans="1:13" ht="15.75" customHeight="1" x14ac:dyDescent="0.35">
      <c r="A768" s="282"/>
      <c r="B768" s="282"/>
      <c r="L768" s="303"/>
      <c r="M768" s="304"/>
    </row>
    <row r="769" spans="1:13" ht="15.75" customHeight="1" x14ac:dyDescent="0.35">
      <c r="A769" s="282"/>
      <c r="B769" s="282"/>
      <c r="L769" s="303"/>
      <c r="M769" s="304"/>
    </row>
    <row r="770" spans="1:13" ht="15.75" customHeight="1" x14ac:dyDescent="0.35">
      <c r="A770" s="282"/>
      <c r="B770" s="282"/>
      <c r="L770" s="303"/>
      <c r="M770" s="304"/>
    </row>
    <row r="771" spans="1:13" ht="15.75" customHeight="1" x14ac:dyDescent="0.35">
      <c r="A771" s="282"/>
      <c r="B771" s="282"/>
      <c r="L771" s="303"/>
      <c r="M771" s="304"/>
    </row>
    <row r="772" spans="1:13" ht="15.75" customHeight="1" x14ac:dyDescent="0.35">
      <c r="A772" s="282"/>
      <c r="B772" s="282"/>
      <c r="L772" s="303"/>
      <c r="M772" s="304"/>
    </row>
    <row r="773" spans="1:13" ht="15.75" customHeight="1" x14ac:dyDescent="0.35">
      <c r="A773" s="282"/>
      <c r="B773" s="282"/>
      <c r="L773" s="303"/>
      <c r="M773" s="304"/>
    </row>
    <row r="774" spans="1:13" ht="15.75" customHeight="1" x14ac:dyDescent="0.35">
      <c r="A774" s="282"/>
      <c r="B774" s="282"/>
      <c r="L774" s="303"/>
      <c r="M774" s="304"/>
    </row>
    <row r="775" spans="1:13" ht="15.75" customHeight="1" x14ac:dyDescent="0.35">
      <c r="A775" s="282"/>
      <c r="B775" s="282"/>
      <c r="L775" s="303"/>
      <c r="M775" s="304"/>
    </row>
    <row r="776" spans="1:13" ht="15.75" customHeight="1" x14ac:dyDescent="0.35">
      <c r="A776" s="282"/>
      <c r="B776" s="282"/>
      <c r="L776" s="303"/>
      <c r="M776" s="304"/>
    </row>
    <row r="777" spans="1:13" ht="15.75" customHeight="1" x14ac:dyDescent="0.35">
      <c r="A777" s="282"/>
      <c r="B777" s="282"/>
      <c r="L777" s="303"/>
      <c r="M777" s="304"/>
    </row>
    <row r="778" spans="1:13" ht="15.75" customHeight="1" x14ac:dyDescent="0.35">
      <c r="A778" s="282"/>
      <c r="B778" s="282"/>
      <c r="L778" s="303"/>
      <c r="M778" s="304"/>
    </row>
    <row r="779" spans="1:13" ht="15.75" customHeight="1" x14ac:dyDescent="0.35">
      <c r="A779" s="282"/>
      <c r="B779" s="282"/>
      <c r="L779" s="303"/>
      <c r="M779" s="304"/>
    </row>
    <row r="780" spans="1:13" ht="15.75" customHeight="1" x14ac:dyDescent="0.35">
      <c r="A780" s="282"/>
      <c r="B780" s="282"/>
      <c r="L780" s="303"/>
      <c r="M780" s="304"/>
    </row>
    <row r="781" spans="1:13" ht="15.75" customHeight="1" x14ac:dyDescent="0.35">
      <c r="A781" s="282"/>
      <c r="B781" s="282"/>
      <c r="L781" s="303"/>
      <c r="M781" s="304"/>
    </row>
    <row r="782" spans="1:13" ht="15.75" customHeight="1" x14ac:dyDescent="0.35">
      <c r="A782" s="282"/>
      <c r="B782" s="282"/>
      <c r="L782" s="303"/>
      <c r="M782" s="304"/>
    </row>
    <row r="783" spans="1:13" ht="15.75" customHeight="1" x14ac:dyDescent="0.35">
      <c r="A783" s="282"/>
      <c r="B783" s="282"/>
      <c r="L783" s="303"/>
      <c r="M783" s="304"/>
    </row>
    <row r="784" spans="1:13" ht="15.75" customHeight="1" x14ac:dyDescent="0.35">
      <c r="A784" s="282"/>
      <c r="B784" s="282"/>
      <c r="L784" s="303"/>
      <c r="M784" s="304"/>
    </row>
    <row r="785" spans="1:13" ht="15.75" customHeight="1" x14ac:dyDescent="0.35">
      <c r="A785" s="282"/>
      <c r="B785" s="282"/>
      <c r="L785" s="303"/>
      <c r="M785" s="304"/>
    </row>
    <row r="786" spans="1:13" ht="15.75" customHeight="1" x14ac:dyDescent="0.35">
      <c r="A786" s="282"/>
      <c r="B786" s="282"/>
      <c r="L786" s="303"/>
      <c r="M786" s="304"/>
    </row>
    <row r="787" spans="1:13" ht="15.75" customHeight="1" x14ac:dyDescent="0.35">
      <c r="A787" s="282"/>
      <c r="B787" s="282"/>
      <c r="L787" s="303"/>
      <c r="M787" s="304"/>
    </row>
    <row r="788" spans="1:13" ht="15.75" customHeight="1" x14ac:dyDescent="0.35">
      <c r="A788" s="282"/>
      <c r="B788" s="282"/>
      <c r="L788" s="303"/>
      <c r="M788" s="304"/>
    </row>
    <row r="789" spans="1:13" ht="15.75" customHeight="1" x14ac:dyDescent="0.35">
      <c r="A789" s="282"/>
      <c r="B789" s="282"/>
      <c r="L789" s="303"/>
      <c r="M789" s="304"/>
    </row>
    <row r="790" spans="1:13" ht="15.75" customHeight="1" x14ac:dyDescent="0.35">
      <c r="A790" s="282"/>
      <c r="B790" s="282"/>
      <c r="L790" s="303"/>
      <c r="M790" s="304"/>
    </row>
    <row r="791" spans="1:13" ht="15.75" customHeight="1" x14ac:dyDescent="0.35">
      <c r="A791" s="282"/>
      <c r="B791" s="282"/>
      <c r="L791" s="303"/>
      <c r="M791" s="304"/>
    </row>
    <row r="792" spans="1:13" ht="15.75" customHeight="1" x14ac:dyDescent="0.35">
      <c r="A792" s="282"/>
      <c r="B792" s="282"/>
      <c r="L792" s="303"/>
      <c r="M792" s="304"/>
    </row>
    <row r="793" spans="1:13" ht="15.75" customHeight="1" x14ac:dyDescent="0.35">
      <c r="A793" s="282"/>
      <c r="B793" s="282"/>
      <c r="L793" s="303"/>
      <c r="M793" s="304"/>
    </row>
    <row r="794" spans="1:13" ht="15.75" customHeight="1" x14ac:dyDescent="0.35">
      <c r="A794" s="282"/>
      <c r="B794" s="282"/>
      <c r="L794" s="303"/>
      <c r="M794" s="304"/>
    </row>
    <row r="795" spans="1:13" ht="15.75" customHeight="1" x14ac:dyDescent="0.35">
      <c r="A795" s="282"/>
      <c r="B795" s="282"/>
      <c r="L795" s="303"/>
      <c r="M795" s="304"/>
    </row>
    <row r="796" spans="1:13" ht="15.75" customHeight="1" x14ac:dyDescent="0.35">
      <c r="A796" s="282"/>
      <c r="B796" s="282"/>
      <c r="L796" s="303"/>
      <c r="M796" s="304"/>
    </row>
    <row r="797" spans="1:13" ht="15.75" customHeight="1" x14ac:dyDescent="0.35">
      <c r="A797" s="282"/>
      <c r="B797" s="282"/>
      <c r="L797" s="303"/>
      <c r="M797" s="304"/>
    </row>
    <row r="798" spans="1:13" ht="15.75" customHeight="1" x14ac:dyDescent="0.35">
      <c r="A798" s="282"/>
      <c r="B798" s="282"/>
      <c r="L798" s="303"/>
      <c r="M798" s="304"/>
    </row>
    <row r="799" spans="1:13" ht="15.75" customHeight="1" x14ac:dyDescent="0.35">
      <c r="A799" s="282"/>
      <c r="B799" s="282"/>
      <c r="L799" s="303"/>
      <c r="M799" s="304"/>
    </row>
    <row r="800" spans="1:13" ht="15.75" customHeight="1" x14ac:dyDescent="0.35">
      <c r="A800" s="282"/>
      <c r="B800" s="282"/>
      <c r="L800" s="303"/>
      <c r="M800" s="304"/>
    </row>
    <row r="801" spans="1:13" ht="15.75" customHeight="1" x14ac:dyDescent="0.35">
      <c r="A801" s="282"/>
      <c r="B801" s="282"/>
      <c r="L801" s="303"/>
      <c r="M801" s="304"/>
    </row>
    <row r="802" spans="1:13" ht="15.75" customHeight="1" x14ac:dyDescent="0.35">
      <c r="A802" s="282"/>
      <c r="B802" s="282"/>
      <c r="L802" s="303"/>
      <c r="M802" s="304"/>
    </row>
    <row r="803" spans="1:13" ht="15.75" customHeight="1" x14ac:dyDescent="0.35">
      <c r="A803" s="282"/>
      <c r="B803" s="282"/>
      <c r="L803" s="303"/>
      <c r="M803" s="304"/>
    </row>
    <row r="804" spans="1:13" ht="15.75" customHeight="1" x14ac:dyDescent="0.35">
      <c r="A804" s="282"/>
      <c r="B804" s="282"/>
      <c r="L804" s="303"/>
      <c r="M804" s="304"/>
    </row>
    <row r="805" spans="1:13" ht="15.75" customHeight="1" x14ac:dyDescent="0.35">
      <c r="A805" s="282"/>
      <c r="B805" s="282"/>
      <c r="L805" s="303"/>
      <c r="M805" s="304"/>
    </row>
    <row r="806" spans="1:13" ht="15.75" customHeight="1" x14ac:dyDescent="0.35">
      <c r="A806" s="282"/>
      <c r="B806" s="282"/>
      <c r="L806" s="303"/>
      <c r="M806" s="304"/>
    </row>
    <row r="807" spans="1:13" ht="15.75" customHeight="1" x14ac:dyDescent="0.35">
      <c r="A807" s="282"/>
      <c r="B807" s="282"/>
      <c r="L807" s="303"/>
      <c r="M807" s="304"/>
    </row>
    <row r="808" spans="1:13" ht="15.75" customHeight="1" x14ac:dyDescent="0.35">
      <c r="A808" s="282"/>
      <c r="B808" s="282"/>
      <c r="L808" s="303"/>
      <c r="M808" s="304"/>
    </row>
    <row r="809" spans="1:13" ht="15.75" customHeight="1" x14ac:dyDescent="0.35">
      <c r="A809" s="282"/>
      <c r="B809" s="282"/>
      <c r="L809" s="303"/>
      <c r="M809" s="304"/>
    </row>
    <row r="810" spans="1:13" ht="15.75" customHeight="1" x14ac:dyDescent="0.35">
      <c r="A810" s="282"/>
      <c r="B810" s="282"/>
      <c r="L810" s="303"/>
      <c r="M810" s="304"/>
    </row>
    <row r="811" spans="1:13" ht="15.75" customHeight="1" x14ac:dyDescent="0.35">
      <c r="A811" s="282"/>
      <c r="B811" s="282"/>
      <c r="L811" s="303"/>
      <c r="M811" s="304"/>
    </row>
    <row r="812" spans="1:13" ht="15.75" customHeight="1" x14ac:dyDescent="0.35">
      <c r="A812" s="282"/>
      <c r="B812" s="282"/>
      <c r="L812" s="303"/>
      <c r="M812" s="304"/>
    </row>
    <row r="813" spans="1:13" ht="15.75" customHeight="1" x14ac:dyDescent="0.35">
      <c r="A813" s="282"/>
      <c r="B813" s="282"/>
      <c r="L813" s="303"/>
      <c r="M813" s="304"/>
    </row>
    <row r="814" spans="1:13" ht="15.75" customHeight="1" x14ac:dyDescent="0.35">
      <c r="A814" s="282"/>
      <c r="B814" s="282"/>
      <c r="L814" s="303"/>
      <c r="M814" s="304"/>
    </row>
    <row r="815" spans="1:13" ht="15.75" customHeight="1" x14ac:dyDescent="0.35">
      <c r="A815" s="282"/>
      <c r="B815" s="282"/>
      <c r="L815" s="303"/>
      <c r="M815" s="304"/>
    </row>
    <row r="816" spans="1:13" ht="15.75" customHeight="1" x14ac:dyDescent="0.35">
      <c r="A816" s="282"/>
      <c r="B816" s="282"/>
      <c r="L816" s="303"/>
      <c r="M816" s="304"/>
    </row>
    <row r="817" spans="1:13" ht="15.75" customHeight="1" x14ac:dyDescent="0.35">
      <c r="A817" s="282"/>
      <c r="B817" s="282"/>
      <c r="L817" s="303"/>
      <c r="M817" s="304"/>
    </row>
    <row r="818" spans="1:13" ht="15.75" customHeight="1" x14ac:dyDescent="0.35">
      <c r="A818" s="282"/>
      <c r="B818" s="282"/>
      <c r="L818" s="303"/>
      <c r="M818" s="304"/>
    </row>
    <row r="819" spans="1:13" ht="15.75" customHeight="1" x14ac:dyDescent="0.35">
      <c r="A819" s="282"/>
      <c r="B819" s="282"/>
      <c r="L819" s="303"/>
      <c r="M819" s="304"/>
    </row>
    <row r="820" spans="1:13" ht="15.75" customHeight="1" x14ac:dyDescent="0.35">
      <c r="A820" s="282"/>
      <c r="B820" s="282"/>
      <c r="L820" s="303"/>
      <c r="M820" s="304"/>
    </row>
    <row r="821" spans="1:13" ht="15.75" customHeight="1" x14ac:dyDescent="0.35">
      <c r="A821" s="282"/>
      <c r="B821" s="282"/>
      <c r="L821" s="303"/>
      <c r="M821" s="304"/>
    </row>
    <row r="822" spans="1:13" ht="15.75" customHeight="1" x14ac:dyDescent="0.35">
      <c r="A822" s="282"/>
      <c r="B822" s="282"/>
      <c r="L822" s="303"/>
      <c r="M822" s="304"/>
    </row>
    <row r="823" spans="1:13" ht="15.75" customHeight="1" x14ac:dyDescent="0.35">
      <c r="A823" s="282"/>
      <c r="B823" s="282"/>
      <c r="L823" s="303"/>
      <c r="M823" s="304"/>
    </row>
    <row r="824" spans="1:13" ht="15.75" customHeight="1" x14ac:dyDescent="0.35">
      <c r="A824" s="282"/>
      <c r="B824" s="282"/>
      <c r="L824" s="303"/>
      <c r="M824" s="304"/>
    </row>
    <row r="825" spans="1:13" ht="15.75" customHeight="1" x14ac:dyDescent="0.35">
      <c r="A825" s="282"/>
      <c r="B825" s="282"/>
      <c r="L825" s="303"/>
      <c r="M825" s="304"/>
    </row>
    <row r="826" spans="1:13" ht="15.75" customHeight="1" x14ac:dyDescent="0.35">
      <c r="A826" s="282"/>
      <c r="B826" s="282"/>
      <c r="L826" s="303"/>
      <c r="M826" s="304"/>
    </row>
    <row r="827" spans="1:13" ht="15.75" customHeight="1" x14ac:dyDescent="0.35">
      <c r="A827" s="282"/>
      <c r="B827" s="282"/>
      <c r="L827" s="303"/>
      <c r="M827" s="304"/>
    </row>
    <row r="828" spans="1:13" ht="15.75" customHeight="1" x14ac:dyDescent="0.35">
      <c r="A828" s="282"/>
      <c r="B828" s="282"/>
      <c r="L828" s="303"/>
      <c r="M828" s="304"/>
    </row>
    <row r="829" spans="1:13" ht="15.75" customHeight="1" x14ac:dyDescent="0.35">
      <c r="A829" s="282"/>
      <c r="B829" s="282"/>
      <c r="L829" s="303"/>
      <c r="M829" s="304"/>
    </row>
    <row r="830" spans="1:13" ht="15.75" customHeight="1" x14ac:dyDescent="0.35">
      <c r="A830" s="282"/>
      <c r="B830" s="282"/>
      <c r="L830" s="303"/>
      <c r="M830" s="304"/>
    </row>
    <row r="831" spans="1:13" ht="15.75" customHeight="1" x14ac:dyDescent="0.35">
      <c r="A831" s="282"/>
      <c r="B831" s="282"/>
      <c r="L831" s="303"/>
      <c r="M831" s="304"/>
    </row>
    <row r="832" spans="1:13" ht="15.75" customHeight="1" x14ac:dyDescent="0.35">
      <c r="A832" s="282"/>
      <c r="B832" s="282"/>
      <c r="L832" s="303"/>
      <c r="M832" s="304"/>
    </row>
    <row r="833" spans="1:13" ht="15.75" customHeight="1" x14ac:dyDescent="0.35">
      <c r="A833" s="282"/>
      <c r="B833" s="282"/>
      <c r="L833" s="303"/>
      <c r="M833" s="304"/>
    </row>
    <row r="834" spans="1:13" ht="15.75" customHeight="1" x14ac:dyDescent="0.35">
      <c r="A834" s="282"/>
      <c r="B834" s="282"/>
      <c r="L834" s="303"/>
      <c r="M834" s="304"/>
    </row>
    <row r="835" spans="1:13" ht="15.75" customHeight="1" x14ac:dyDescent="0.35">
      <c r="A835" s="282"/>
      <c r="B835" s="282"/>
      <c r="L835" s="303"/>
      <c r="M835" s="304"/>
    </row>
    <row r="836" spans="1:13" ht="15.75" customHeight="1" x14ac:dyDescent="0.35">
      <c r="A836" s="282"/>
      <c r="B836" s="282"/>
      <c r="L836" s="303"/>
      <c r="M836" s="304"/>
    </row>
    <row r="837" spans="1:13" ht="15.75" customHeight="1" x14ac:dyDescent="0.35">
      <c r="A837" s="282"/>
      <c r="B837" s="282"/>
      <c r="L837" s="303"/>
      <c r="M837" s="304"/>
    </row>
    <row r="838" spans="1:13" ht="15.75" customHeight="1" x14ac:dyDescent="0.35">
      <c r="A838" s="282"/>
      <c r="B838" s="282"/>
      <c r="L838" s="303"/>
      <c r="M838" s="304"/>
    </row>
    <row r="839" spans="1:13" ht="15.75" customHeight="1" x14ac:dyDescent="0.35">
      <c r="A839" s="282"/>
      <c r="B839" s="282"/>
      <c r="L839" s="303"/>
      <c r="M839" s="304"/>
    </row>
    <row r="840" spans="1:13" ht="15.75" customHeight="1" x14ac:dyDescent="0.35">
      <c r="A840" s="282"/>
      <c r="B840" s="282"/>
      <c r="L840" s="303"/>
      <c r="M840" s="304"/>
    </row>
    <row r="841" spans="1:13" ht="15.75" customHeight="1" x14ac:dyDescent="0.35">
      <c r="A841" s="282"/>
      <c r="B841" s="282"/>
      <c r="L841" s="303"/>
      <c r="M841" s="304"/>
    </row>
    <row r="842" spans="1:13" ht="15.75" customHeight="1" x14ac:dyDescent="0.35">
      <c r="A842" s="282"/>
      <c r="B842" s="282"/>
      <c r="L842" s="303"/>
      <c r="M842" s="304"/>
    </row>
    <row r="843" spans="1:13" ht="15.75" customHeight="1" x14ac:dyDescent="0.35">
      <c r="A843" s="282"/>
      <c r="B843" s="282"/>
      <c r="L843" s="303"/>
      <c r="M843" s="304"/>
    </row>
    <row r="844" spans="1:13" ht="15.75" customHeight="1" x14ac:dyDescent="0.35">
      <c r="A844" s="282"/>
      <c r="B844" s="282"/>
      <c r="L844" s="303"/>
      <c r="M844" s="304"/>
    </row>
    <row r="845" spans="1:13" ht="15.75" customHeight="1" x14ac:dyDescent="0.35">
      <c r="A845" s="282"/>
      <c r="B845" s="282"/>
      <c r="L845" s="303"/>
      <c r="M845" s="304"/>
    </row>
    <row r="846" spans="1:13" ht="15.75" customHeight="1" x14ac:dyDescent="0.35">
      <c r="A846" s="282"/>
      <c r="B846" s="282"/>
      <c r="L846" s="303"/>
      <c r="M846" s="304"/>
    </row>
    <row r="847" spans="1:13" ht="15.75" customHeight="1" x14ac:dyDescent="0.35">
      <c r="A847" s="282"/>
      <c r="B847" s="282"/>
      <c r="L847" s="303"/>
      <c r="M847" s="304"/>
    </row>
    <row r="848" spans="1:13" ht="15.75" customHeight="1" x14ac:dyDescent="0.35">
      <c r="A848" s="282"/>
      <c r="B848" s="282"/>
      <c r="L848" s="303"/>
      <c r="M848" s="304"/>
    </row>
    <row r="849" spans="1:13" ht="15.75" customHeight="1" x14ac:dyDescent="0.35">
      <c r="A849" s="282"/>
      <c r="B849" s="282"/>
      <c r="L849" s="303"/>
      <c r="M849" s="304"/>
    </row>
    <row r="850" spans="1:13" ht="15.75" customHeight="1" x14ac:dyDescent="0.35">
      <c r="A850" s="282"/>
      <c r="B850" s="282"/>
      <c r="L850" s="303"/>
      <c r="M850" s="304"/>
    </row>
    <row r="851" spans="1:13" ht="15.75" customHeight="1" x14ac:dyDescent="0.35">
      <c r="A851" s="282"/>
      <c r="B851" s="282"/>
      <c r="L851" s="303"/>
      <c r="M851" s="304"/>
    </row>
    <row r="852" spans="1:13" ht="15.75" customHeight="1" x14ac:dyDescent="0.35">
      <c r="A852" s="282"/>
      <c r="B852" s="282"/>
      <c r="L852" s="303"/>
      <c r="M852" s="304"/>
    </row>
    <row r="853" spans="1:13" ht="15.75" customHeight="1" x14ac:dyDescent="0.35">
      <c r="A853" s="282"/>
      <c r="B853" s="282"/>
      <c r="L853" s="303"/>
      <c r="M853" s="304"/>
    </row>
    <row r="854" spans="1:13" ht="15.75" customHeight="1" x14ac:dyDescent="0.35">
      <c r="A854" s="282"/>
      <c r="B854" s="282"/>
      <c r="L854" s="303"/>
      <c r="M854" s="304"/>
    </row>
    <row r="855" spans="1:13" ht="15.75" customHeight="1" x14ac:dyDescent="0.35">
      <c r="A855" s="282"/>
      <c r="B855" s="282"/>
      <c r="L855" s="303"/>
      <c r="M855" s="304"/>
    </row>
    <row r="856" spans="1:13" ht="15.75" customHeight="1" x14ac:dyDescent="0.35">
      <c r="A856" s="282"/>
      <c r="B856" s="282"/>
      <c r="L856" s="303"/>
      <c r="M856" s="304"/>
    </row>
    <row r="857" spans="1:13" ht="15.75" customHeight="1" x14ac:dyDescent="0.35">
      <c r="A857" s="282"/>
      <c r="B857" s="282"/>
      <c r="L857" s="303"/>
      <c r="M857" s="304"/>
    </row>
    <row r="858" spans="1:13" ht="15.75" customHeight="1" x14ac:dyDescent="0.35">
      <c r="A858" s="282"/>
      <c r="B858" s="282"/>
      <c r="L858" s="303"/>
      <c r="M858" s="304"/>
    </row>
    <row r="859" spans="1:13" ht="15.75" customHeight="1" x14ac:dyDescent="0.35">
      <c r="A859" s="282"/>
      <c r="B859" s="282"/>
      <c r="L859" s="303"/>
      <c r="M859" s="304"/>
    </row>
    <row r="860" spans="1:13" ht="15.75" customHeight="1" x14ac:dyDescent="0.35">
      <c r="A860" s="282"/>
      <c r="B860" s="282"/>
      <c r="L860" s="303"/>
      <c r="M860" s="304"/>
    </row>
    <row r="861" spans="1:13" ht="15.75" customHeight="1" x14ac:dyDescent="0.35">
      <c r="A861" s="282"/>
      <c r="B861" s="282"/>
      <c r="L861" s="303"/>
      <c r="M861" s="304"/>
    </row>
    <row r="862" spans="1:13" ht="15.75" customHeight="1" x14ac:dyDescent="0.35">
      <c r="A862" s="282"/>
      <c r="B862" s="282"/>
      <c r="L862" s="303"/>
      <c r="M862" s="304"/>
    </row>
    <row r="863" spans="1:13" ht="15.75" customHeight="1" x14ac:dyDescent="0.35">
      <c r="A863" s="282"/>
      <c r="B863" s="282"/>
      <c r="L863" s="303"/>
      <c r="M863" s="304"/>
    </row>
    <row r="864" spans="1:13" ht="15.75" customHeight="1" x14ac:dyDescent="0.35">
      <c r="A864" s="282"/>
      <c r="B864" s="282"/>
      <c r="L864" s="303"/>
      <c r="M864" s="304"/>
    </row>
    <row r="865" spans="1:13" ht="15.75" customHeight="1" x14ac:dyDescent="0.35">
      <c r="A865" s="282"/>
      <c r="B865" s="282"/>
      <c r="L865" s="303"/>
      <c r="M865" s="304"/>
    </row>
    <row r="866" spans="1:13" ht="15.75" customHeight="1" x14ac:dyDescent="0.35">
      <c r="A866" s="282"/>
      <c r="B866" s="282"/>
      <c r="L866" s="303"/>
      <c r="M866" s="304"/>
    </row>
    <row r="867" spans="1:13" ht="15.75" customHeight="1" x14ac:dyDescent="0.35">
      <c r="A867" s="282"/>
      <c r="B867" s="282"/>
      <c r="L867" s="303"/>
      <c r="M867" s="304"/>
    </row>
    <row r="868" spans="1:13" ht="15.75" customHeight="1" x14ac:dyDescent="0.35">
      <c r="A868" s="282"/>
      <c r="B868" s="282"/>
      <c r="L868" s="303"/>
      <c r="M868" s="304"/>
    </row>
    <row r="869" spans="1:13" ht="15.75" customHeight="1" x14ac:dyDescent="0.35">
      <c r="A869" s="282"/>
      <c r="B869" s="282"/>
      <c r="L869" s="303"/>
      <c r="M869" s="304"/>
    </row>
    <row r="870" spans="1:13" ht="15.75" customHeight="1" x14ac:dyDescent="0.35">
      <c r="A870" s="282"/>
      <c r="B870" s="282"/>
      <c r="L870" s="303"/>
      <c r="M870" s="304"/>
    </row>
    <row r="871" spans="1:13" ht="15.75" customHeight="1" x14ac:dyDescent="0.35">
      <c r="A871" s="282"/>
      <c r="B871" s="282"/>
      <c r="L871" s="303"/>
      <c r="M871" s="304"/>
    </row>
    <row r="872" spans="1:13" ht="15.75" customHeight="1" x14ac:dyDescent="0.35">
      <c r="A872" s="282"/>
      <c r="B872" s="282"/>
      <c r="L872" s="303"/>
      <c r="M872" s="304"/>
    </row>
    <row r="873" spans="1:13" ht="15.75" customHeight="1" x14ac:dyDescent="0.35">
      <c r="A873" s="282"/>
      <c r="B873" s="282"/>
      <c r="L873" s="303"/>
      <c r="M873" s="304"/>
    </row>
    <row r="874" spans="1:13" ht="15.75" customHeight="1" x14ac:dyDescent="0.35">
      <c r="A874" s="282"/>
      <c r="B874" s="282"/>
      <c r="L874" s="303"/>
      <c r="M874" s="304"/>
    </row>
    <row r="875" spans="1:13" ht="15.75" customHeight="1" x14ac:dyDescent="0.35">
      <c r="A875" s="282"/>
      <c r="B875" s="282"/>
      <c r="L875" s="303"/>
      <c r="M875" s="304"/>
    </row>
    <row r="876" spans="1:13" ht="15.75" customHeight="1" x14ac:dyDescent="0.35">
      <c r="A876" s="282"/>
      <c r="B876" s="282"/>
      <c r="L876" s="303"/>
      <c r="M876" s="304"/>
    </row>
    <row r="877" spans="1:13" ht="15.75" customHeight="1" x14ac:dyDescent="0.35">
      <c r="A877" s="282"/>
      <c r="B877" s="282"/>
      <c r="L877" s="303"/>
      <c r="M877" s="304"/>
    </row>
    <row r="878" spans="1:13" ht="15.75" customHeight="1" x14ac:dyDescent="0.35">
      <c r="A878" s="282"/>
      <c r="B878" s="282"/>
      <c r="L878" s="303"/>
      <c r="M878" s="304"/>
    </row>
    <row r="879" spans="1:13" ht="15.75" customHeight="1" x14ac:dyDescent="0.35">
      <c r="A879" s="282"/>
      <c r="B879" s="282"/>
      <c r="L879" s="303"/>
      <c r="M879" s="304"/>
    </row>
    <row r="880" spans="1:13" ht="15.75" customHeight="1" x14ac:dyDescent="0.35">
      <c r="A880" s="282"/>
      <c r="B880" s="282"/>
      <c r="L880" s="303"/>
      <c r="M880" s="304"/>
    </row>
    <row r="881" spans="1:13" ht="15.75" customHeight="1" x14ac:dyDescent="0.35">
      <c r="A881" s="282"/>
      <c r="B881" s="282"/>
      <c r="L881" s="303"/>
      <c r="M881" s="304"/>
    </row>
    <row r="882" spans="1:13" ht="15.75" customHeight="1" x14ac:dyDescent="0.35">
      <c r="A882" s="282"/>
      <c r="B882" s="282"/>
      <c r="L882" s="303"/>
      <c r="M882" s="304"/>
    </row>
    <row r="883" spans="1:13" ht="15.75" customHeight="1" x14ac:dyDescent="0.35">
      <c r="A883" s="282"/>
      <c r="B883" s="282"/>
      <c r="L883" s="303"/>
      <c r="M883" s="304"/>
    </row>
    <row r="884" spans="1:13" ht="15.75" customHeight="1" x14ac:dyDescent="0.35">
      <c r="A884" s="282"/>
      <c r="B884" s="282"/>
      <c r="L884" s="303"/>
      <c r="M884" s="304"/>
    </row>
    <row r="885" spans="1:13" ht="15.75" customHeight="1" x14ac:dyDescent="0.35">
      <c r="A885" s="282"/>
      <c r="B885" s="282"/>
      <c r="L885" s="303"/>
      <c r="M885" s="304"/>
    </row>
    <row r="886" spans="1:13" ht="15.75" customHeight="1" x14ac:dyDescent="0.35">
      <c r="A886" s="282"/>
      <c r="B886" s="282"/>
      <c r="L886" s="303"/>
      <c r="M886" s="304"/>
    </row>
    <row r="887" spans="1:13" ht="15.75" customHeight="1" x14ac:dyDescent="0.35">
      <c r="A887" s="282"/>
      <c r="B887" s="282"/>
      <c r="L887" s="303"/>
      <c r="M887" s="304"/>
    </row>
    <row r="888" spans="1:13" ht="15.75" customHeight="1" x14ac:dyDescent="0.35">
      <c r="A888" s="282"/>
      <c r="B888" s="282"/>
      <c r="L888" s="303"/>
      <c r="M888" s="304"/>
    </row>
    <row r="889" spans="1:13" ht="15.75" customHeight="1" x14ac:dyDescent="0.35">
      <c r="A889" s="282"/>
      <c r="B889" s="282"/>
      <c r="L889" s="303"/>
      <c r="M889" s="304"/>
    </row>
    <row r="890" spans="1:13" ht="15.75" customHeight="1" x14ac:dyDescent="0.35">
      <c r="A890" s="282"/>
      <c r="B890" s="282"/>
      <c r="L890" s="303"/>
      <c r="M890" s="304"/>
    </row>
    <row r="891" spans="1:13" ht="15.75" customHeight="1" x14ac:dyDescent="0.35">
      <c r="A891" s="282"/>
      <c r="B891" s="282"/>
      <c r="L891" s="303"/>
      <c r="M891" s="304"/>
    </row>
    <row r="892" spans="1:13" ht="15.75" customHeight="1" x14ac:dyDescent="0.35">
      <c r="A892" s="282"/>
      <c r="B892" s="282"/>
      <c r="L892" s="303"/>
      <c r="M892" s="304"/>
    </row>
    <row r="893" spans="1:13" ht="15.75" customHeight="1" x14ac:dyDescent="0.35">
      <c r="A893" s="282"/>
      <c r="B893" s="282"/>
      <c r="L893" s="303"/>
      <c r="M893" s="304"/>
    </row>
    <row r="894" spans="1:13" ht="15.75" customHeight="1" x14ac:dyDescent="0.35">
      <c r="A894" s="282"/>
      <c r="B894" s="282"/>
      <c r="L894" s="303"/>
      <c r="M894" s="304"/>
    </row>
    <row r="895" spans="1:13" ht="15.75" customHeight="1" x14ac:dyDescent="0.35">
      <c r="A895" s="282"/>
      <c r="B895" s="282"/>
      <c r="L895" s="303"/>
      <c r="M895" s="304"/>
    </row>
    <row r="896" spans="1:13" ht="15.75" customHeight="1" x14ac:dyDescent="0.35">
      <c r="A896" s="282"/>
      <c r="B896" s="282"/>
      <c r="L896" s="303"/>
      <c r="M896" s="304"/>
    </row>
    <row r="897" spans="1:13" ht="15.75" customHeight="1" x14ac:dyDescent="0.35">
      <c r="A897" s="282"/>
      <c r="B897" s="282"/>
      <c r="L897" s="303"/>
      <c r="M897" s="304"/>
    </row>
    <row r="898" spans="1:13" ht="15.75" customHeight="1" x14ac:dyDescent="0.35">
      <c r="A898" s="282"/>
      <c r="B898" s="282"/>
      <c r="L898" s="303"/>
      <c r="M898" s="304"/>
    </row>
    <row r="899" spans="1:13" ht="15.75" customHeight="1" x14ac:dyDescent="0.35">
      <c r="A899" s="282"/>
      <c r="B899" s="282"/>
      <c r="L899" s="303"/>
      <c r="M899" s="304"/>
    </row>
    <row r="900" spans="1:13" ht="15.75" customHeight="1" x14ac:dyDescent="0.35">
      <c r="A900" s="282"/>
      <c r="B900" s="282"/>
      <c r="L900" s="303"/>
      <c r="M900" s="304"/>
    </row>
    <row r="901" spans="1:13" ht="15.75" customHeight="1" x14ac:dyDescent="0.35">
      <c r="A901" s="282"/>
      <c r="B901" s="282"/>
      <c r="L901" s="303"/>
      <c r="M901" s="304"/>
    </row>
    <row r="902" spans="1:13" ht="15.75" customHeight="1" x14ac:dyDescent="0.35">
      <c r="A902" s="282"/>
      <c r="B902" s="282"/>
      <c r="L902" s="303"/>
      <c r="M902" s="304"/>
    </row>
    <row r="903" spans="1:13" ht="15.75" customHeight="1" x14ac:dyDescent="0.35">
      <c r="A903" s="282"/>
      <c r="B903" s="282"/>
      <c r="L903" s="303"/>
      <c r="M903" s="304"/>
    </row>
    <row r="904" spans="1:13" ht="15.75" customHeight="1" x14ac:dyDescent="0.35">
      <c r="A904" s="282"/>
      <c r="B904" s="282"/>
      <c r="L904" s="303"/>
      <c r="M904" s="304"/>
    </row>
    <row r="905" spans="1:13" ht="15.75" customHeight="1" x14ac:dyDescent="0.35">
      <c r="A905" s="282"/>
      <c r="B905" s="282"/>
      <c r="L905" s="303"/>
      <c r="M905" s="304"/>
    </row>
    <row r="906" spans="1:13" ht="15.75" customHeight="1" x14ac:dyDescent="0.35">
      <c r="A906" s="282"/>
      <c r="B906" s="282"/>
      <c r="L906" s="303"/>
      <c r="M906" s="304"/>
    </row>
    <row r="907" spans="1:13" ht="15.75" customHeight="1" x14ac:dyDescent="0.35">
      <c r="A907" s="282"/>
      <c r="B907" s="282"/>
      <c r="L907" s="303"/>
      <c r="M907" s="304"/>
    </row>
    <row r="908" spans="1:13" ht="15.75" customHeight="1" x14ac:dyDescent="0.35">
      <c r="A908" s="282"/>
      <c r="B908" s="282"/>
      <c r="L908" s="303"/>
      <c r="M908" s="304"/>
    </row>
    <row r="909" spans="1:13" ht="15.75" customHeight="1" x14ac:dyDescent="0.35">
      <c r="A909" s="282"/>
      <c r="B909" s="282"/>
      <c r="L909" s="303"/>
      <c r="M909" s="304"/>
    </row>
    <row r="910" spans="1:13" ht="15.75" customHeight="1" x14ac:dyDescent="0.35">
      <c r="A910" s="282"/>
      <c r="B910" s="282"/>
      <c r="L910" s="303"/>
      <c r="M910" s="304"/>
    </row>
    <row r="911" spans="1:13" ht="15.75" customHeight="1" x14ac:dyDescent="0.35">
      <c r="A911" s="282"/>
      <c r="B911" s="282"/>
      <c r="L911" s="303"/>
      <c r="M911" s="304"/>
    </row>
    <row r="912" spans="1:13" ht="15.75" customHeight="1" x14ac:dyDescent="0.35">
      <c r="A912" s="282"/>
      <c r="B912" s="282"/>
      <c r="L912" s="303"/>
      <c r="M912" s="304"/>
    </row>
    <row r="913" spans="1:13" ht="15.75" customHeight="1" x14ac:dyDescent="0.35">
      <c r="A913" s="282"/>
      <c r="B913" s="282"/>
      <c r="L913" s="303"/>
      <c r="M913" s="304"/>
    </row>
    <row r="914" spans="1:13" ht="15.75" customHeight="1" x14ac:dyDescent="0.35">
      <c r="A914" s="282"/>
      <c r="B914" s="282"/>
      <c r="L914" s="303"/>
      <c r="M914" s="304"/>
    </row>
    <row r="915" spans="1:13" ht="15.75" customHeight="1" x14ac:dyDescent="0.35">
      <c r="A915" s="282"/>
      <c r="B915" s="282"/>
      <c r="L915" s="303"/>
      <c r="M915" s="304"/>
    </row>
    <row r="916" spans="1:13" ht="15.75" customHeight="1" x14ac:dyDescent="0.35">
      <c r="A916" s="282"/>
      <c r="B916" s="282"/>
      <c r="L916" s="303"/>
      <c r="M916" s="304"/>
    </row>
    <row r="917" spans="1:13" ht="15.75" customHeight="1" x14ac:dyDescent="0.35">
      <c r="A917" s="282"/>
      <c r="B917" s="282"/>
      <c r="L917" s="303"/>
      <c r="M917" s="304"/>
    </row>
    <row r="918" spans="1:13" ht="15.75" customHeight="1" x14ac:dyDescent="0.35">
      <c r="A918" s="282"/>
      <c r="B918" s="282"/>
      <c r="L918" s="303"/>
      <c r="M918" s="304"/>
    </row>
    <row r="919" spans="1:13" ht="15.75" customHeight="1" x14ac:dyDescent="0.35">
      <c r="A919" s="282"/>
      <c r="B919" s="282"/>
      <c r="L919" s="303"/>
      <c r="M919" s="304"/>
    </row>
    <row r="920" spans="1:13" ht="15.75" customHeight="1" x14ac:dyDescent="0.35">
      <c r="A920" s="282"/>
      <c r="B920" s="282"/>
      <c r="L920" s="303"/>
      <c r="M920" s="304"/>
    </row>
    <row r="921" spans="1:13" ht="15.75" customHeight="1" x14ac:dyDescent="0.35">
      <c r="A921" s="282"/>
      <c r="B921" s="282"/>
      <c r="L921" s="303"/>
      <c r="M921" s="304"/>
    </row>
    <row r="922" spans="1:13" ht="15.75" customHeight="1" x14ac:dyDescent="0.35">
      <c r="A922" s="282"/>
      <c r="B922" s="282"/>
      <c r="L922" s="303"/>
      <c r="M922" s="304"/>
    </row>
    <row r="923" spans="1:13" ht="15.75" customHeight="1" x14ac:dyDescent="0.35">
      <c r="A923" s="282"/>
      <c r="B923" s="282"/>
      <c r="L923" s="303"/>
      <c r="M923" s="304"/>
    </row>
    <row r="924" spans="1:13" ht="15.75" customHeight="1" x14ac:dyDescent="0.35">
      <c r="A924" s="282"/>
      <c r="B924" s="282"/>
      <c r="L924" s="303"/>
      <c r="M924" s="304"/>
    </row>
    <row r="925" spans="1:13" ht="15.75" customHeight="1" x14ac:dyDescent="0.35">
      <c r="A925" s="282"/>
      <c r="B925" s="282"/>
      <c r="L925" s="303"/>
      <c r="M925" s="304"/>
    </row>
    <row r="926" spans="1:13" ht="15.75" customHeight="1" x14ac:dyDescent="0.35">
      <c r="A926" s="282"/>
      <c r="B926" s="282"/>
      <c r="L926" s="303"/>
      <c r="M926" s="304"/>
    </row>
    <row r="927" spans="1:13" ht="15.75" customHeight="1" x14ac:dyDescent="0.35">
      <c r="A927" s="282"/>
      <c r="B927" s="282"/>
      <c r="L927" s="303"/>
      <c r="M927" s="304"/>
    </row>
    <row r="928" spans="1:13" ht="15.75" customHeight="1" x14ac:dyDescent="0.35">
      <c r="A928" s="282"/>
      <c r="B928" s="282"/>
      <c r="L928" s="303"/>
      <c r="M928" s="304"/>
    </row>
    <row r="929" spans="1:13" ht="15.75" customHeight="1" x14ac:dyDescent="0.35">
      <c r="A929" s="282"/>
      <c r="B929" s="282"/>
      <c r="L929" s="303"/>
      <c r="M929" s="304"/>
    </row>
    <row r="930" spans="1:13" ht="15.75" customHeight="1" x14ac:dyDescent="0.35">
      <c r="A930" s="282"/>
      <c r="B930" s="282"/>
      <c r="L930" s="303"/>
      <c r="M930" s="304"/>
    </row>
    <row r="931" spans="1:13" ht="15.75" customHeight="1" x14ac:dyDescent="0.35">
      <c r="A931" s="282"/>
      <c r="B931" s="282"/>
      <c r="L931" s="303"/>
      <c r="M931" s="304"/>
    </row>
    <row r="932" spans="1:13" ht="15.75" customHeight="1" x14ac:dyDescent="0.35">
      <c r="A932" s="282"/>
      <c r="B932" s="282"/>
      <c r="L932" s="303"/>
      <c r="M932" s="304"/>
    </row>
    <row r="933" spans="1:13" ht="15.75" customHeight="1" x14ac:dyDescent="0.35">
      <c r="A933" s="282"/>
      <c r="B933" s="282"/>
      <c r="L933" s="303"/>
      <c r="M933" s="304"/>
    </row>
    <row r="934" spans="1:13" ht="15.75" customHeight="1" x14ac:dyDescent="0.35">
      <c r="A934" s="282"/>
      <c r="B934" s="282"/>
      <c r="L934" s="303"/>
      <c r="M934" s="304"/>
    </row>
    <row r="935" spans="1:13" ht="15.75" customHeight="1" x14ac:dyDescent="0.35">
      <c r="A935" s="282"/>
      <c r="B935" s="282"/>
      <c r="L935" s="303"/>
      <c r="M935" s="304"/>
    </row>
    <row r="936" spans="1:13" ht="15.75" customHeight="1" x14ac:dyDescent="0.35">
      <c r="A936" s="282"/>
      <c r="B936" s="282"/>
      <c r="L936" s="303"/>
      <c r="M936" s="304"/>
    </row>
    <row r="937" spans="1:13" ht="15.75" customHeight="1" x14ac:dyDescent="0.35">
      <c r="A937" s="282"/>
      <c r="B937" s="282"/>
      <c r="L937" s="303"/>
      <c r="M937" s="304"/>
    </row>
    <row r="938" spans="1:13" ht="15.75" customHeight="1" x14ac:dyDescent="0.35">
      <c r="A938" s="282"/>
      <c r="B938" s="282"/>
      <c r="L938" s="303"/>
      <c r="M938" s="304"/>
    </row>
    <row r="939" spans="1:13" ht="15.75" customHeight="1" x14ac:dyDescent="0.35">
      <c r="A939" s="282"/>
      <c r="B939" s="282"/>
      <c r="L939" s="303"/>
      <c r="M939" s="304"/>
    </row>
    <row r="940" spans="1:13" ht="15.75" customHeight="1" x14ac:dyDescent="0.35">
      <c r="A940" s="282"/>
      <c r="B940" s="282"/>
      <c r="L940" s="303"/>
      <c r="M940" s="304"/>
    </row>
    <row r="941" spans="1:13" ht="15.75" customHeight="1" x14ac:dyDescent="0.35">
      <c r="A941" s="282"/>
      <c r="B941" s="282"/>
      <c r="L941" s="303"/>
      <c r="M941" s="304"/>
    </row>
    <row r="942" spans="1:13" ht="15.75" customHeight="1" x14ac:dyDescent="0.35">
      <c r="A942" s="282"/>
      <c r="B942" s="282"/>
      <c r="L942" s="303"/>
      <c r="M942" s="304"/>
    </row>
    <row r="943" spans="1:13" ht="15.75" customHeight="1" x14ac:dyDescent="0.35">
      <c r="A943" s="282"/>
      <c r="B943" s="282"/>
      <c r="L943" s="303"/>
      <c r="M943" s="304"/>
    </row>
    <row r="944" spans="1:13" ht="15.75" customHeight="1" x14ac:dyDescent="0.35">
      <c r="A944" s="282"/>
      <c r="B944" s="282"/>
      <c r="L944" s="303"/>
      <c r="M944" s="304"/>
    </row>
    <row r="945" spans="1:13" ht="15.75" customHeight="1" x14ac:dyDescent="0.35">
      <c r="A945" s="282"/>
      <c r="B945" s="282"/>
      <c r="L945" s="303"/>
      <c r="M945" s="304"/>
    </row>
    <row r="946" spans="1:13" ht="15.75" customHeight="1" x14ac:dyDescent="0.35">
      <c r="A946" s="282"/>
      <c r="B946" s="282"/>
      <c r="L946" s="303"/>
      <c r="M946" s="304"/>
    </row>
    <row r="947" spans="1:13" ht="15.75" customHeight="1" x14ac:dyDescent="0.35">
      <c r="A947" s="282"/>
      <c r="B947" s="282"/>
      <c r="L947" s="303"/>
      <c r="M947" s="304"/>
    </row>
    <row r="948" spans="1:13" ht="15.75" customHeight="1" x14ac:dyDescent="0.35">
      <c r="A948" s="282"/>
      <c r="B948" s="282"/>
      <c r="L948" s="303"/>
      <c r="M948" s="304"/>
    </row>
    <row r="949" spans="1:13" ht="15.75" customHeight="1" x14ac:dyDescent="0.35">
      <c r="A949" s="282"/>
      <c r="B949" s="282"/>
      <c r="L949" s="303"/>
      <c r="M949" s="304"/>
    </row>
    <row r="950" spans="1:13" ht="15.75" customHeight="1" x14ac:dyDescent="0.35">
      <c r="A950" s="282"/>
      <c r="B950" s="282"/>
      <c r="L950" s="303"/>
      <c r="M950" s="304"/>
    </row>
    <row r="951" spans="1:13" ht="15.75" customHeight="1" x14ac:dyDescent="0.35">
      <c r="A951" s="282"/>
      <c r="B951" s="282"/>
      <c r="L951" s="303"/>
      <c r="M951" s="304"/>
    </row>
    <row r="952" spans="1:13" ht="15.75" customHeight="1" x14ac:dyDescent="0.35">
      <c r="A952" s="282"/>
      <c r="B952" s="282"/>
      <c r="L952" s="303"/>
      <c r="M952" s="304"/>
    </row>
    <row r="953" spans="1:13" ht="15.75" customHeight="1" x14ac:dyDescent="0.35">
      <c r="A953" s="282"/>
      <c r="B953" s="282"/>
      <c r="L953" s="303"/>
      <c r="M953" s="304"/>
    </row>
    <row r="954" spans="1:13" ht="15.75" customHeight="1" x14ac:dyDescent="0.35">
      <c r="A954" s="282"/>
      <c r="B954" s="282"/>
      <c r="L954" s="303"/>
      <c r="M954" s="304"/>
    </row>
    <row r="955" spans="1:13" ht="15.75" customHeight="1" x14ac:dyDescent="0.35">
      <c r="A955" s="282"/>
      <c r="B955" s="282"/>
      <c r="L955" s="303"/>
      <c r="M955" s="304"/>
    </row>
    <row r="956" spans="1:13" ht="15.75" customHeight="1" x14ac:dyDescent="0.35">
      <c r="A956" s="282"/>
      <c r="B956" s="282"/>
      <c r="L956" s="303"/>
      <c r="M956" s="304"/>
    </row>
    <row r="957" spans="1:13" ht="15.75" customHeight="1" x14ac:dyDescent="0.35">
      <c r="A957" s="282"/>
      <c r="B957" s="282"/>
      <c r="L957" s="303"/>
      <c r="M957" s="304"/>
    </row>
    <row r="958" spans="1:13" ht="15.75" customHeight="1" x14ac:dyDescent="0.35">
      <c r="A958" s="282"/>
      <c r="B958" s="282"/>
      <c r="L958" s="303"/>
      <c r="M958" s="304"/>
    </row>
    <row r="959" spans="1:13" ht="15.75" customHeight="1" x14ac:dyDescent="0.35">
      <c r="A959" s="282"/>
      <c r="B959" s="282"/>
      <c r="L959" s="303"/>
      <c r="M959" s="304"/>
    </row>
    <row r="960" spans="1:13" ht="15.75" customHeight="1" x14ac:dyDescent="0.35">
      <c r="A960" s="282"/>
      <c r="B960" s="282"/>
      <c r="L960" s="303"/>
      <c r="M960" s="304"/>
    </row>
    <row r="961" spans="1:13" ht="15.75" customHeight="1" x14ac:dyDescent="0.35">
      <c r="A961" s="282"/>
      <c r="B961" s="282"/>
      <c r="L961" s="303"/>
      <c r="M961" s="304"/>
    </row>
    <row r="962" spans="1:13" ht="15.75" customHeight="1" x14ac:dyDescent="0.35">
      <c r="A962" s="282"/>
      <c r="B962" s="282"/>
      <c r="L962" s="303"/>
      <c r="M962" s="304"/>
    </row>
    <row r="963" spans="1:13" ht="15.75" customHeight="1" x14ac:dyDescent="0.35">
      <c r="A963" s="282"/>
      <c r="B963" s="282"/>
      <c r="L963" s="303"/>
      <c r="M963" s="304"/>
    </row>
    <row r="964" spans="1:13" ht="15.75" customHeight="1" x14ac:dyDescent="0.35">
      <c r="A964" s="282"/>
      <c r="B964" s="282"/>
      <c r="L964" s="303"/>
      <c r="M964" s="304"/>
    </row>
    <row r="965" spans="1:13" ht="15.75" customHeight="1" x14ac:dyDescent="0.35">
      <c r="A965" s="282"/>
      <c r="B965" s="282"/>
      <c r="L965" s="303"/>
      <c r="M965" s="304"/>
    </row>
    <row r="966" spans="1:13" ht="15.75" customHeight="1" x14ac:dyDescent="0.35">
      <c r="A966" s="282"/>
      <c r="B966" s="282"/>
      <c r="L966" s="303"/>
      <c r="M966" s="304"/>
    </row>
    <row r="967" spans="1:13" ht="15.75" customHeight="1" x14ac:dyDescent="0.35">
      <c r="A967" s="282"/>
      <c r="B967" s="282"/>
      <c r="L967" s="303"/>
      <c r="M967" s="304"/>
    </row>
    <row r="968" spans="1:13" ht="15.75" customHeight="1" x14ac:dyDescent="0.35">
      <c r="A968" s="282"/>
      <c r="B968" s="282"/>
      <c r="L968" s="303"/>
      <c r="M968" s="304"/>
    </row>
    <row r="969" spans="1:13" ht="15.75" customHeight="1" x14ac:dyDescent="0.35">
      <c r="A969" s="282"/>
      <c r="B969" s="282"/>
      <c r="L969" s="303"/>
      <c r="M969" s="304"/>
    </row>
    <row r="970" spans="1:13" ht="15.75" customHeight="1" x14ac:dyDescent="0.35">
      <c r="A970" s="282"/>
      <c r="B970" s="282"/>
      <c r="L970" s="303"/>
      <c r="M970" s="304"/>
    </row>
    <row r="971" spans="1:13" ht="15.75" customHeight="1" x14ac:dyDescent="0.35">
      <c r="A971" s="282"/>
      <c r="B971" s="282"/>
      <c r="L971" s="303"/>
      <c r="M971" s="304"/>
    </row>
    <row r="972" spans="1:13" ht="15.75" customHeight="1" x14ac:dyDescent="0.35">
      <c r="A972" s="282"/>
      <c r="B972" s="282"/>
      <c r="L972" s="303"/>
      <c r="M972" s="304"/>
    </row>
    <row r="973" spans="1:13" ht="15.75" customHeight="1" x14ac:dyDescent="0.35">
      <c r="A973" s="282"/>
      <c r="B973" s="282"/>
      <c r="L973" s="303"/>
      <c r="M973" s="304"/>
    </row>
    <row r="974" spans="1:13" ht="15.75" customHeight="1" x14ac:dyDescent="0.35">
      <c r="A974" s="282"/>
      <c r="B974" s="282"/>
      <c r="L974" s="303"/>
      <c r="M974" s="304"/>
    </row>
    <row r="975" spans="1:13" ht="15.75" customHeight="1" x14ac:dyDescent="0.35">
      <c r="A975" s="282"/>
      <c r="B975" s="282"/>
      <c r="L975" s="303"/>
      <c r="M975" s="304"/>
    </row>
    <row r="976" spans="1:13" ht="15.75" customHeight="1" x14ac:dyDescent="0.35">
      <c r="A976" s="282"/>
      <c r="B976" s="282"/>
      <c r="L976" s="303"/>
      <c r="M976" s="304"/>
    </row>
    <row r="977" spans="1:13" ht="15.75" customHeight="1" x14ac:dyDescent="0.35">
      <c r="A977" s="282"/>
      <c r="B977" s="282"/>
      <c r="L977" s="303"/>
      <c r="M977" s="304"/>
    </row>
    <row r="978" spans="1:13" ht="15.75" customHeight="1" x14ac:dyDescent="0.35">
      <c r="A978" s="282"/>
      <c r="B978" s="282"/>
      <c r="L978" s="303"/>
      <c r="M978" s="304"/>
    </row>
    <row r="979" spans="1:13" ht="15.75" customHeight="1" x14ac:dyDescent="0.35">
      <c r="A979" s="282"/>
      <c r="B979" s="282"/>
      <c r="L979" s="303"/>
      <c r="M979" s="304"/>
    </row>
    <row r="980" spans="1:13" ht="15.75" customHeight="1" x14ac:dyDescent="0.35">
      <c r="A980" s="282"/>
      <c r="B980" s="282"/>
      <c r="L980" s="303"/>
      <c r="M980" s="304"/>
    </row>
    <row r="981" spans="1:13" ht="15.75" customHeight="1" x14ac:dyDescent="0.35">
      <c r="A981" s="282"/>
      <c r="B981" s="282"/>
      <c r="L981" s="303"/>
      <c r="M981" s="304"/>
    </row>
    <row r="982" spans="1:13" ht="15.75" customHeight="1" x14ac:dyDescent="0.35">
      <c r="A982" s="282"/>
      <c r="B982" s="282"/>
      <c r="L982" s="303"/>
      <c r="M982" s="304"/>
    </row>
    <row r="983" spans="1:13" ht="15.75" customHeight="1" x14ac:dyDescent="0.35">
      <c r="A983" s="282"/>
      <c r="B983" s="282"/>
      <c r="L983" s="303"/>
      <c r="M983" s="304"/>
    </row>
    <row r="984" spans="1:13" ht="15.75" customHeight="1" x14ac:dyDescent="0.35">
      <c r="A984" s="282"/>
      <c r="B984" s="282"/>
      <c r="L984" s="303"/>
      <c r="M984" s="304"/>
    </row>
    <row r="985" spans="1:13" ht="15.75" customHeight="1" x14ac:dyDescent="0.35">
      <c r="A985" s="282"/>
      <c r="B985" s="282"/>
      <c r="L985" s="303"/>
      <c r="M985" s="304"/>
    </row>
    <row r="986" spans="1:13" ht="15.75" customHeight="1" x14ac:dyDescent="0.35">
      <c r="A986" s="282"/>
      <c r="B986" s="282"/>
      <c r="L986" s="303"/>
      <c r="M986" s="304"/>
    </row>
    <row r="987" spans="1:13" ht="15.75" customHeight="1" x14ac:dyDescent="0.35">
      <c r="A987" s="282"/>
      <c r="B987" s="282"/>
      <c r="L987" s="303"/>
      <c r="M987" s="304"/>
    </row>
    <row r="988" spans="1:13" ht="15.75" customHeight="1" x14ac:dyDescent="0.35">
      <c r="A988" s="282"/>
      <c r="B988" s="282"/>
      <c r="L988" s="303"/>
      <c r="M988" s="304"/>
    </row>
    <row r="989" spans="1:13" ht="15.75" customHeight="1" x14ac:dyDescent="0.35">
      <c r="A989" s="282"/>
      <c r="B989" s="282"/>
      <c r="L989" s="303"/>
      <c r="M989" s="304"/>
    </row>
    <row r="990" spans="1:13" ht="15.75" customHeight="1" x14ac:dyDescent="0.35">
      <c r="A990" s="282"/>
      <c r="B990" s="282"/>
      <c r="L990" s="303"/>
      <c r="M990" s="304"/>
    </row>
    <row r="991" spans="1:13" ht="15.75" customHeight="1" x14ac:dyDescent="0.35">
      <c r="A991" s="282"/>
      <c r="B991" s="282"/>
      <c r="L991" s="303"/>
      <c r="M991" s="304"/>
    </row>
    <row r="992" spans="1:13" ht="15.75" customHeight="1" x14ac:dyDescent="0.35">
      <c r="A992" s="282"/>
      <c r="B992" s="282"/>
      <c r="L992" s="303"/>
      <c r="M992" s="304"/>
    </row>
    <row r="993" spans="1:13" ht="15.75" customHeight="1" x14ac:dyDescent="0.35">
      <c r="A993" s="282"/>
      <c r="B993" s="282"/>
      <c r="L993" s="303"/>
      <c r="M993" s="304"/>
    </row>
    <row r="994" spans="1:13" ht="15.75" customHeight="1" x14ac:dyDescent="0.35">
      <c r="A994" s="282"/>
      <c r="B994" s="282"/>
      <c r="L994" s="303"/>
      <c r="M994" s="304"/>
    </row>
    <row r="995" spans="1:13" ht="15.75" customHeight="1" x14ac:dyDescent="0.35">
      <c r="A995" s="282"/>
      <c r="B995" s="282"/>
      <c r="L995" s="303"/>
      <c r="M995" s="304"/>
    </row>
    <row r="996" spans="1:13" ht="15.75" customHeight="1" x14ac:dyDescent="0.35">
      <c r="A996" s="282"/>
      <c r="B996" s="282"/>
      <c r="L996" s="303"/>
      <c r="M996" s="304"/>
    </row>
    <row r="997" spans="1:13" ht="15.75" customHeight="1" x14ac:dyDescent="0.35">
      <c r="A997" s="282"/>
      <c r="B997" s="282"/>
      <c r="L997" s="303"/>
      <c r="M997" s="304"/>
    </row>
    <row r="998" spans="1:13" ht="15.75" customHeight="1" x14ac:dyDescent="0.35">
      <c r="A998" s="282"/>
      <c r="B998" s="282"/>
      <c r="L998" s="303"/>
      <c r="M998" s="304"/>
    </row>
    <row r="999" spans="1:13" ht="15.75" customHeight="1" x14ac:dyDescent="0.35">
      <c r="A999" s="282"/>
      <c r="B999" s="282"/>
      <c r="L999" s="303"/>
      <c r="M999" s="304"/>
    </row>
    <row r="1000" spans="1:13" ht="15.75" customHeight="1" x14ac:dyDescent="0.35">
      <c r="A1000" s="282"/>
      <c r="B1000" s="282"/>
      <c r="L1000" s="303"/>
      <c r="M1000" s="304"/>
    </row>
  </sheetData>
  <mergeCells count="107">
    <mergeCell ref="I149:I151"/>
    <mergeCell ref="I152:I154"/>
    <mergeCell ref="I155:I157"/>
    <mergeCell ref="I158:I160"/>
    <mergeCell ref="I161:I163"/>
    <mergeCell ref="I164:I166"/>
    <mergeCell ref="I167:I169"/>
    <mergeCell ref="I170:I172"/>
    <mergeCell ref="I99:I101"/>
    <mergeCell ref="I114:I116"/>
    <mergeCell ref="I117:I119"/>
    <mergeCell ref="I120:I122"/>
    <mergeCell ref="I123:I125"/>
    <mergeCell ref="I143:I145"/>
    <mergeCell ref="I146:I148"/>
    <mergeCell ref="A134:A136"/>
    <mergeCell ref="A137:A139"/>
    <mergeCell ref="C141:D141"/>
    <mergeCell ref="E141:G141"/>
    <mergeCell ref="J141:K141"/>
    <mergeCell ref="L141:N141"/>
    <mergeCell ref="B96:B98"/>
    <mergeCell ref="B99:B101"/>
    <mergeCell ref="B102:B104"/>
    <mergeCell ref="B105:B107"/>
    <mergeCell ref="B108:B110"/>
    <mergeCell ref="B111:B113"/>
    <mergeCell ref="B114:B116"/>
    <mergeCell ref="I105:I107"/>
    <mergeCell ref="I108:I110"/>
    <mergeCell ref="I102:I104"/>
    <mergeCell ref="I111:I113"/>
    <mergeCell ref="B117:B119"/>
    <mergeCell ref="B120:B122"/>
    <mergeCell ref="B123:B125"/>
    <mergeCell ref="C130:V131"/>
    <mergeCell ref="C132:L132"/>
    <mergeCell ref="M132:V132"/>
    <mergeCell ref="B89:B91"/>
    <mergeCell ref="C94:D94"/>
    <mergeCell ref="E94:G94"/>
    <mergeCell ref="B164:B166"/>
    <mergeCell ref="B167:B169"/>
    <mergeCell ref="B170:B172"/>
    <mergeCell ref="B143:B145"/>
    <mergeCell ref="B146:B148"/>
    <mergeCell ref="B149:B151"/>
    <mergeCell ref="B152:B154"/>
    <mergeCell ref="B155:B157"/>
    <mergeCell ref="B158:B160"/>
    <mergeCell ref="B161:B163"/>
    <mergeCell ref="B71:B73"/>
    <mergeCell ref="I71:I73"/>
    <mergeCell ref="B74:B76"/>
    <mergeCell ref="I74:I76"/>
    <mergeCell ref="I77:I79"/>
    <mergeCell ref="B77:B79"/>
    <mergeCell ref="B80:B82"/>
    <mergeCell ref="B83:B85"/>
    <mergeCell ref="B86:B88"/>
    <mergeCell ref="A53:A55"/>
    <mergeCell ref="A56:A58"/>
    <mergeCell ref="C60:D60"/>
    <mergeCell ref="E60:G60"/>
    <mergeCell ref="J60:K60"/>
    <mergeCell ref="L60:N60"/>
    <mergeCell ref="B62:B64"/>
    <mergeCell ref="B65:B67"/>
    <mergeCell ref="B68:B70"/>
    <mergeCell ref="I68:I70"/>
    <mergeCell ref="B30:V30"/>
    <mergeCell ref="Y30:AS30"/>
    <mergeCell ref="Y36:AS36"/>
    <mergeCell ref="B36:V36"/>
    <mergeCell ref="C44:V44"/>
    <mergeCell ref="C45:L45"/>
    <mergeCell ref="M45:V45"/>
    <mergeCell ref="A47:A49"/>
    <mergeCell ref="A50:A52"/>
    <mergeCell ref="B15:V15"/>
    <mergeCell ref="Y15:AS15"/>
    <mergeCell ref="B21:V21"/>
    <mergeCell ref="Y21:AS21"/>
    <mergeCell ref="C28:V28"/>
    <mergeCell ref="C29:L29"/>
    <mergeCell ref="M29:V29"/>
    <mergeCell ref="Z29:AI29"/>
    <mergeCell ref="AJ29:AS29"/>
    <mergeCell ref="C1:V1"/>
    <mergeCell ref="C2:L2"/>
    <mergeCell ref="M2:V2"/>
    <mergeCell ref="Z2:AI2"/>
    <mergeCell ref="AJ2:AS2"/>
    <mergeCell ref="B3:V3"/>
    <mergeCell ref="Y3:AS3"/>
    <mergeCell ref="B9:V9"/>
    <mergeCell ref="Y9:AS9"/>
    <mergeCell ref="AZ44:BC55"/>
    <mergeCell ref="I89:I91"/>
    <mergeCell ref="I96:I98"/>
    <mergeCell ref="I62:I64"/>
    <mergeCell ref="I65:I67"/>
    <mergeCell ref="I80:I82"/>
    <mergeCell ref="I83:I85"/>
    <mergeCell ref="I86:I88"/>
    <mergeCell ref="J94:K94"/>
    <mergeCell ref="L94:N94"/>
  </mergeCells>
  <conditionalFormatting sqref="K4:L4 U4:V4 AH4:AI4 AR4:AS4 K10:L10 U10:V10 AH10:AI10 AR10:AS10 K16:L16 U16:V16 AH16:AI16 AR16:AS16 K22:L22 U22:V22 AH22:AI22 AR22:AS22">
    <cfRule type="beginsWith" dxfId="33" priority="1" operator="beginsWith" text="N">
      <formula>LEFT((K4),LEN("N"))=("N")</formula>
    </cfRule>
  </conditionalFormatting>
  <conditionalFormatting sqref="K4:L4 U4:V4 AH4:AI4 AR4:AS4 K10:L10 U10:V10 AH10:AI10 AR10:AS10 K16:L16 U16:V16 AH16:AI16 AR16:AS16 K22:L22 U22:V22 AH22:AI22 AR22:AS22">
    <cfRule type="beginsWith" dxfId="32" priority="2" operator="beginsWith" text="C">
      <formula>LEFT((K4),LEN("C"))=("C")</formula>
    </cfRule>
  </conditionalFormatting>
  <conditionalFormatting sqref="K31:L31 U31:V31 AH31:AI31 AR31:AS31 K37:L37 U37:V37 AH37:AI37 AR37:AS37">
    <cfRule type="beginsWith" dxfId="31" priority="3" operator="beginsWith" text="N">
      <formula>LEFT((K31),LEN("N"))=("N")</formula>
    </cfRule>
  </conditionalFormatting>
  <conditionalFormatting sqref="K31:L31 U31:V31 AH31:AI31 AR31:AS31 K37:L37 U37:V37 AH37:AI37 AR37:AS37">
    <cfRule type="beginsWith" dxfId="30" priority="4" operator="beginsWith" text="C">
      <formula>LEFT((K31),LEN("C"))=("C")</formula>
    </cfRule>
  </conditionalFormatting>
  <conditionalFormatting sqref="K46:L46 U46:V46">
    <cfRule type="beginsWith" dxfId="29" priority="5" operator="beginsWith" text="N">
      <formula>LEFT((K46),LEN("N"))=("N")</formula>
    </cfRule>
  </conditionalFormatting>
  <conditionalFormatting sqref="K46:L46 U46:V46">
    <cfRule type="beginsWith" dxfId="28" priority="6" operator="beginsWith" text="C">
      <formula>LEFT((K46),LEN("C"))=("C")</formula>
    </cfRule>
  </conditionalFormatting>
  <conditionalFormatting sqref="K133:L133 U133:V133">
    <cfRule type="beginsWith" dxfId="27" priority="7" operator="beginsWith" text="N">
      <formula>LEFT((K133),LEN("N"))=("N")</formula>
    </cfRule>
  </conditionalFormatting>
  <conditionalFormatting sqref="K133:L133 U133:V133">
    <cfRule type="beginsWith" dxfId="26" priority="8" operator="beginsWith" text="C">
      <formula>LEFT((K133),LEN("C"))=("C")</formula>
    </cfRule>
  </conditionalFormatting>
  <conditionalFormatting sqref="B5:B25 C5:V7 Y5:Y25 Z5:AS7 C9:V13 Z9:AS13 C15:V19 Z15:AS19 C21:V25 Z21:AS25 Z32:AS34 Z38:AS40">
    <cfRule type="cellIs" dxfId="25" priority="9" operator="greaterThanOrEqual">
      <formula>"80%"</formula>
    </cfRule>
  </conditionalFormatting>
  <conditionalFormatting sqref="B32:V41 Y32:AS40 W41">
    <cfRule type="cellIs" dxfId="24" priority="10" operator="greaterThanOrEqual">
      <formula>"80%"</formula>
    </cfRule>
  </conditionalFormatting>
  <conditionalFormatting sqref="C5:V7 Z5:AS7 Z11:AS13 Z17:AS19 Z23:AS25 Z32:AS34 Z38:AS40">
    <cfRule type="cellIs" dxfId="23" priority="11" operator="lessThan">
      <formula>"60%"</formula>
    </cfRule>
  </conditionalFormatting>
  <conditionalFormatting sqref="C11:V13 Z11:AS13 C17:V19 Z17:AS19 C23:V25 Z23:AS25">
    <cfRule type="cellIs" dxfId="22" priority="12" operator="lessThan">
      <formula>"60%"</formula>
    </cfRule>
  </conditionalFormatting>
  <conditionalFormatting sqref="C32:V34 Z32:AS34 C38:V40 Z38:AS40">
    <cfRule type="cellIs" dxfId="21" priority="13" operator="lessThan">
      <formula>"60%"</formula>
    </cfRule>
  </conditionalFormatting>
  <conditionalFormatting sqref="X36">
    <cfRule type="notContainsBlanks" dxfId="20" priority="14">
      <formula>LEN(TRIM(X36))&gt;0</formula>
    </cfRule>
  </conditionalFormatting>
  <conditionalFormatting sqref="Z1:AS1000">
    <cfRule type="cellIs" dxfId="19" priority="15" operator="equal">
      <formula>"↑"</formula>
    </cfRule>
  </conditionalFormatting>
  <conditionalFormatting sqref="Z1:AS1000">
    <cfRule type="cellIs" dxfId="18" priority="16" operator="equal">
      <formula>"↓"</formula>
    </cfRule>
  </conditionalFormatting>
  <pageMargins left="0.7" right="0.7" top="0.75" bottom="0.75" header="0" footer="0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BD1021"/>
  <sheetViews>
    <sheetView zoomScale="55" zoomScaleNormal="55" workbookViewId="0">
      <pane ySplit="4" topLeftCell="A5" activePane="bottomLeft" state="frozen"/>
      <selection pane="bottomLeft" activeCell="N62" sqref="N62"/>
    </sheetView>
  </sheetViews>
  <sheetFormatPr defaultColWidth="14.453125" defaultRowHeight="15" customHeight="1" x14ac:dyDescent="0.35"/>
  <cols>
    <col min="1" max="1" width="7.81640625" customWidth="1"/>
    <col min="2" max="2" width="14.54296875" customWidth="1"/>
    <col min="3" max="22" width="9.54296875" customWidth="1"/>
    <col min="23" max="23" width="18.453125" customWidth="1"/>
    <col min="24" max="24" width="4.26953125" customWidth="1"/>
    <col min="25" max="25" width="18.54296875" customWidth="1"/>
    <col min="26" max="28" width="9.81640625" customWidth="1"/>
    <col min="29" max="29" width="11.1796875" customWidth="1"/>
    <col min="30" max="56" width="9.81640625" customWidth="1"/>
  </cols>
  <sheetData>
    <row r="1" spans="1:56" ht="36.75" customHeight="1" x14ac:dyDescent="0.35">
      <c r="A1" s="281"/>
      <c r="B1" s="281"/>
      <c r="C1" s="374" t="s">
        <v>130</v>
      </c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  <c r="W1" s="280"/>
      <c r="X1" s="280"/>
      <c r="Y1" s="280"/>
      <c r="Z1" s="280"/>
      <c r="AA1" s="280"/>
      <c r="AB1" s="280"/>
      <c r="AC1" s="280"/>
      <c r="AD1" s="280"/>
      <c r="AE1" s="280"/>
      <c r="AF1" s="280"/>
      <c r="AG1" s="280"/>
      <c r="AH1" s="280"/>
      <c r="AI1" s="280"/>
      <c r="AJ1" s="280"/>
      <c r="AK1" s="280"/>
      <c r="AL1" s="280"/>
      <c r="AM1" s="280"/>
      <c r="AN1" s="280"/>
      <c r="AO1" s="280"/>
      <c r="AP1" s="280"/>
      <c r="AQ1" s="280"/>
      <c r="AR1" s="280"/>
      <c r="AS1" s="280"/>
      <c r="AT1" s="280"/>
      <c r="AU1" s="280"/>
      <c r="AV1" s="280"/>
      <c r="AW1" s="280"/>
      <c r="AX1" s="280"/>
      <c r="AY1" s="280"/>
      <c r="AZ1" s="280"/>
      <c r="BA1" s="280"/>
      <c r="BB1" s="280"/>
      <c r="BC1" s="280"/>
      <c r="BD1" s="280"/>
    </row>
    <row r="2" spans="1:56" ht="14.5" x14ac:dyDescent="0.35">
      <c r="A2" s="282"/>
      <c r="B2" s="283"/>
      <c r="C2" s="375" t="s">
        <v>44</v>
      </c>
      <c r="D2" s="346"/>
      <c r="E2" s="346"/>
      <c r="F2" s="346"/>
      <c r="G2" s="346"/>
      <c r="H2" s="346"/>
      <c r="I2" s="346"/>
      <c r="J2" s="346"/>
      <c r="K2" s="346"/>
      <c r="L2" s="347"/>
      <c r="M2" s="376" t="s">
        <v>45</v>
      </c>
      <c r="N2" s="346"/>
      <c r="O2" s="346"/>
      <c r="P2" s="346"/>
      <c r="Q2" s="346"/>
      <c r="R2" s="346"/>
      <c r="S2" s="346"/>
      <c r="T2" s="346"/>
      <c r="U2" s="346"/>
      <c r="V2" s="347"/>
      <c r="Y2" s="283"/>
      <c r="Z2" s="375" t="s">
        <v>44</v>
      </c>
      <c r="AA2" s="346"/>
      <c r="AB2" s="346"/>
      <c r="AC2" s="346"/>
      <c r="AD2" s="346"/>
      <c r="AE2" s="346"/>
      <c r="AF2" s="346"/>
      <c r="AG2" s="346"/>
      <c r="AH2" s="346"/>
      <c r="AI2" s="347"/>
      <c r="AJ2" s="376" t="s">
        <v>45</v>
      </c>
      <c r="AK2" s="346"/>
      <c r="AL2" s="346"/>
      <c r="AM2" s="346"/>
      <c r="AN2" s="346"/>
      <c r="AO2" s="346"/>
      <c r="AP2" s="346"/>
      <c r="AQ2" s="346"/>
      <c r="AR2" s="346"/>
      <c r="AS2" s="347"/>
    </row>
    <row r="3" spans="1:56" ht="14.5" x14ac:dyDescent="0.35">
      <c r="A3" s="282"/>
      <c r="B3" s="377" t="s">
        <v>142</v>
      </c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7"/>
      <c r="Y3" s="377" t="s">
        <v>142</v>
      </c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  <c r="AL3" s="346"/>
      <c r="AM3" s="346"/>
      <c r="AN3" s="346"/>
      <c r="AO3" s="346"/>
      <c r="AP3" s="346"/>
      <c r="AQ3" s="346"/>
      <c r="AR3" s="346"/>
      <c r="AS3" s="347"/>
    </row>
    <row r="4" spans="1:56" ht="23" x14ac:dyDescent="0.35">
      <c r="A4" s="282"/>
      <c r="B4" s="284" t="s">
        <v>133</v>
      </c>
      <c r="C4" s="285" t="s">
        <v>8</v>
      </c>
      <c r="D4" s="286" t="s">
        <v>25</v>
      </c>
      <c r="E4" s="287" t="s">
        <v>11</v>
      </c>
      <c r="F4" s="286" t="s">
        <v>51</v>
      </c>
      <c r="G4" s="287" t="s">
        <v>50</v>
      </c>
      <c r="H4" s="286" t="s">
        <v>14</v>
      </c>
      <c r="I4" s="286" t="s">
        <v>49</v>
      </c>
      <c r="J4" s="288" t="s">
        <v>128</v>
      </c>
      <c r="K4" s="289" t="s">
        <v>18</v>
      </c>
      <c r="L4" s="289" t="s">
        <v>21</v>
      </c>
      <c r="M4" s="285" t="s">
        <v>8</v>
      </c>
      <c r="N4" s="286" t="s">
        <v>25</v>
      </c>
      <c r="O4" s="287" t="s">
        <v>11</v>
      </c>
      <c r="P4" s="286" t="s">
        <v>51</v>
      </c>
      <c r="Q4" s="287" t="s">
        <v>50</v>
      </c>
      <c r="R4" s="286" t="s">
        <v>14</v>
      </c>
      <c r="S4" s="286" t="s">
        <v>49</v>
      </c>
      <c r="T4" s="288" t="s">
        <v>128</v>
      </c>
      <c r="U4" s="289" t="s">
        <v>18</v>
      </c>
      <c r="V4" s="289" t="s">
        <v>21</v>
      </c>
      <c r="Y4" s="284" t="s">
        <v>133</v>
      </c>
      <c r="Z4" s="285" t="s">
        <v>8</v>
      </c>
      <c r="AA4" s="286" t="s">
        <v>25</v>
      </c>
      <c r="AB4" s="287" t="s">
        <v>11</v>
      </c>
      <c r="AC4" s="286" t="s">
        <v>51</v>
      </c>
      <c r="AD4" s="287" t="s">
        <v>50</v>
      </c>
      <c r="AE4" s="286" t="s">
        <v>14</v>
      </c>
      <c r="AF4" s="286" t="s">
        <v>49</v>
      </c>
      <c r="AG4" s="288" t="s">
        <v>128</v>
      </c>
      <c r="AH4" s="289" t="s">
        <v>18</v>
      </c>
      <c r="AI4" s="289" t="s">
        <v>21</v>
      </c>
      <c r="AJ4" s="285" t="s">
        <v>8</v>
      </c>
      <c r="AK4" s="286" t="s">
        <v>25</v>
      </c>
      <c r="AL4" s="287" t="s">
        <v>11</v>
      </c>
      <c r="AM4" s="286" t="s">
        <v>51</v>
      </c>
      <c r="AN4" s="287" t="s">
        <v>50</v>
      </c>
      <c r="AO4" s="286" t="s">
        <v>14</v>
      </c>
      <c r="AP4" s="286" t="s">
        <v>49</v>
      </c>
      <c r="AQ4" s="288" t="s">
        <v>128</v>
      </c>
      <c r="AR4" s="289" t="s">
        <v>18</v>
      </c>
      <c r="AS4" s="289" t="s">
        <v>21</v>
      </c>
    </row>
    <row r="5" spans="1:56" ht="14.5" x14ac:dyDescent="0.35">
      <c r="A5" s="282"/>
      <c r="B5" s="276" t="s">
        <v>67</v>
      </c>
      <c r="C5" s="290">
        <f>(FUCHA!P$895)/(FUCHA!P$895+FUCHA!P$896)</f>
        <v>0.76470588235294112</v>
      </c>
      <c r="D5" s="290">
        <f>(FUCHA!Q$895)/(FUCHA!Q$895+FUCHA!Q$896)</f>
        <v>0.96078431372549022</v>
      </c>
      <c r="E5" s="290">
        <f>(FUCHA!R$895)/(FUCHA!R$895+FUCHA!R$896)</f>
        <v>0.98039215686274506</v>
      </c>
      <c r="F5" s="290">
        <f>(FUCHA!S$895)/(FUCHA!S$895+FUCHA!S$896)</f>
        <v>0.98039215686274506</v>
      </c>
      <c r="G5" s="290">
        <f>(FUCHA!T$895)/(FUCHA!T$895+FUCHA!T$896)</f>
        <v>0.78431372549019607</v>
      </c>
      <c r="H5" s="290">
        <f>(FUCHA!U$895)/(FUCHA!U$895+FUCHA!U$896)</f>
        <v>0.86274509803921573</v>
      </c>
      <c r="I5" s="290">
        <f>(FUCHA!V$895)/(FUCHA!V$895+FUCHA!V$896)</f>
        <v>1</v>
      </c>
      <c r="J5" s="290">
        <f>(FUCHA!W$895)/(FUCHA!W$895+FUCHA!W$896)</f>
        <v>0.98039215686274506</v>
      </c>
      <c r="K5" s="290">
        <f>(FUCHA!X$895)/(FUCHA!X$895+FUCHA!X$896)</f>
        <v>0.96078431372549022</v>
      </c>
      <c r="L5" s="290">
        <f>(FUCHA!Y$895)/(FUCHA!Y$895+FUCHA!Y$896)</f>
        <v>1</v>
      </c>
      <c r="M5" s="290">
        <f>(FUCHA!Z$895)/(FUCHA!Z$895+FUCHA!Z$896)</f>
        <v>0.76470588235294112</v>
      </c>
      <c r="N5" s="290">
        <f>(FUCHA!AA$895)/(FUCHA!AA$895+FUCHA!AA$896)</f>
        <v>0.96078431372549022</v>
      </c>
      <c r="O5" s="290">
        <f>(FUCHA!AB$895)/(FUCHA!AB$895+FUCHA!AB$896)</f>
        <v>0.92156862745098034</v>
      </c>
      <c r="P5" s="290">
        <f>(FUCHA!AC$895)/(FUCHA!AC$895+FUCHA!AC$896)</f>
        <v>0.80392156862745101</v>
      </c>
      <c r="Q5" s="290">
        <f>(FUCHA!AD$895)/(FUCHA!AD$895+FUCHA!AD$896)</f>
        <v>0.78431372549019607</v>
      </c>
      <c r="R5" s="290">
        <f>(FUCHA!AE$895)/(FUCHA!AE$895+FUCHA!AE$896)</f>
        <v>0.86274509803921573</v>
      </c>
      <c r="S5" s="290">
        <f>(FUCHA!AF$895)/(FUCHA!AF$895+FUCHA!AF$896)</f>
        <v>1</v>
      </c>
      <c r="T5" s="290">
        <f>(FUCHA!AG$895)/(FUCHA!AG$895+FUCHA!AG$896)</f>
        <v>0.90196078431372551</v>
      </c>
      <c r="U5" s="290">
        <f>(FUCHA!AH$895)/(FUCHA!AH$895+FUCHA!AH$896)</f>
        <v>0.72549019607843135</v>
      </c>
      <c r="V5" s="290">
        <f>(FUCHA!AI$895)/(FUCHA!AI$895+FUCHA!AI$896)</f>
        <v>1</v>
      </c>
      <c r="Y5" s="276" t="s">
        <v>67</v>
      </c>
      <c r="Z5" s="291" t="s">
        <v>61</v>
      </c>
      <c r="AA5" s="291" t="s">
        <v>61</v>
      </c>
      <c r="AB5" s="291" t="s">
        <v>61</v>
      </c>
      <c r="AC5" s="291" t="s">
        <v>61</v>
      </c>
      <c r="AD5" s="291" t="s">
        <v>61</v>
      </c>
      <c r="AE5" s="291" t="s">
        <v>61</v>
      </c>
      <c r="AF5" s="291" t="s">
        <v>61</v>
      </c>
      <c r="AG5" s="291" t="s">
        <v>61</v>
      </c>
      <c r="AH5" s="291" t="s">
        <v>61</v>
      </c>
      <c r="AI5" s="291" t="s">
        <v>61</v>
      </c>
      <c r="AJ5" s="291" t="s">
        <v>61</v>
      </c>
      <c r="AK5" s="291" t="s">
        <v>61</v>
      </c>
      <c r="AL5" s="291" t="s">
        <v>61</v>
      </c>
      <c r="AM5" s="291" t="s">
        <v>61</v>
      </c>
      <c r="AN5" s="291" t="s">
        <v>61</v>
      </c>
      <c r="AO5" s="291" t="s">
        <v>61</v>
      </c>
      <c r="AP5" s="291" t="s">
        <v>61</v>
      </c>
      <c r="AQ5" s="291" t="s">
        <v>61</v>
      </c>
      <c r="AR5" s="291" t="s">
        <v>61</v>
      </c>
      <c r="AS5" s="291" t="s">
        <v>61</v>
      </c>
    </row>
    <row r="6" spans="1:56" ht="14.5" x14ac:dyDescent="0.35">
      <c r="A6" s="282"/>
      <c r="B6" s="276" t="s">
        <v>68</v>
      </c>
      <c r="C6" s="290">
        <f>(FUCHA!P$897)/(FUCHA!P$897+FUCHA!P$898)</f>
        <v>0.94444444444444442</v>
      </c>
      <c r="D6" s="290">
        <f>(FUCHA!Q$897)/(FUCHA!Q$897+FUCHA!Q$898)</f>
        <v>0.91666666666666663</v>
      </c>
      <c r="E6" s="290">
        <f>(FUCHA!R$897)/(FUCHA!R$897+FUCHA!R$898)</f>
        <v>0.94444444444444442</v>
      </c>
      <c r="F6" s="290">
        <f>(FUCHA!S$897)/(FUCHA!S$897+FUCHA!S$898)</f>
        <v>0.97222222222222221</v>
      </c>
      <c r="G6" s="290">
        <f>(FUCHA!T$897)/(FUCHA!T$897+FUCHA!T$898)</f>
        <v>0.83333333333333337</v>
      </c>
      <c r="H6" s="290">
        <f>(FUCHA!U$897)/(FUCHA!U$897+FUCHA!U$898)</f>
        <v>0.91666666666666663</v>
      </c>
      <c r="I6" s="290">
        <f>(FUCHA!V$897)/(FUCHA!V$897+FUCHA!V$898)</f>
        <v>0.86111111111111116</v>
      </c>
      <c r="J6" s="290">
        <f>(FUCHA!W$897)/(FUCHA!W$897+FUCHA!W$898)</f>
        <v>1</v>
      </c>
      <c r="K6" s="290">
        <f>(FUCHA!X$897)/(FUCHA!X$897+FUCHA!X$898)</f>
        <v>0.94444444444444442</v>
      </c>
      <c r="L6" s="290">
        <f>(FUCHA!Y$897)/(FUCHA!Y$897+FUCHA!Y$898)</f>
        <v>1</v>
      </c>
      <c r="M6" s="290">
        <f>(FUCHA!Z$897)/(FUCHA!Z$897+FUCHA!Z$898)</f>
        <v>0.94444444444444442</v>
      </c>
      <c r="N6" s="290">
        <f>(FUCHA!AA$897)/(FUCHA!AA$897+FUCHA!AA$898)</f>
        <v>0.91666666666666663</v>
      </c>
      <c r="O6" s="290">
        <f>(FUCHA!AB$897)/(FUCHA!AB$897+FUCHA!AB$898)</f>
        <v>0.80555555555555558</v>
      </c>
      <c r="P6" s="290">
        <f>(FUCHA!AC$897)/(FUCHA!AC$897+FUCHA!AC$898)</f>
        <v>0.58333333333333337</v>
      </c>
      <c r="Q6" s="290">
        <f>(FUCHA!AD$897)/(FUCHA!AD$897+FUCHA!AD$898)</f>
        <v>0.83333333333333337</v>
      </c>
      <c r="R6" s="290">
        <f>(FUCHA!AE$897)/(FUCHA!AE$897+FUCHA!AE$898)</f>
        <v>0.91666666666666663</v>
      </c>
      <c r="S6" s="290">
        <f>(FUCHA!AF$897)/(FUCHA!AF$897+FUCHA!AF$898)</f>
        <v>0.86111111111111116</v>
      </c>
      <c r="T6" s="290">
        <f>(FUCHA!AG$897)/(FUCHA!AG$897+FUCHA!AG$898)</f>
        <v>0.77777777777777779</v>
      </c>
      <c r="U6" s="290">
        <f>(FUCHA!AH$897)/(FUCHA!AH$897+FUCHA!AH$898)</f>
        <v>0.83333333333333337</v>
      </c>
      <c r="V6" s="290">
        <f>(FUCHA!AI$897)/(FUCHA!AI$897+FUCHA!AI$898)</f>
        <v>1</v>
      </c>
      <c r="Y6" s="276" t="s">
        <v>68</v>
      </c>
      <c r="Z6" s="290" t="str">
        <f t="shared" ref="Z6:AS6" si="0">IF(C6&gt;C5,"↑","↓")</f>
        <v>↑</v>
      </c>
      <c r="AA6" s="290" t="str">
        <f t="shared" si="0"/>
        <v>↓</v>
      </c>
      <c r="AB6" s="290" t="str">
        <f t="shared" si="0"/>
        <v>↓</v>
      </c>
      <c r="AC6" s="290" t="str">
        <f t="shared" si="0"/>
        <v>↓</v>
      </c>
      <c r="AD6" s="290" t="str">
        <f t="shared" si="0"/>
        <v>↑</v>
      </c>
      <c r="AE6" s="290" t="str">
        <f t="shared" si="0"/>
        <v>↑</v>
      </c>
      <c r="AF6" s="290" t="str">
        <f t="shared" si="0"/>
        <v>↓</v>
      </c>
      <c r="AG6" s="290" t="str">
        <f t="shared" si="0"/>
        <v>↑</v>
      </c>
      <c r="AH6" s="290" t="str">
        <f t="shared" si="0"/>
        <v>↓</v>
      </c>
      <c r="AI6" s="290" t="str">
        <f t="shared" si="0"/>
        <v>↓</v>
      </c>
      <c r="AJ6" s="290" t="str">
        <f t="shared" si="0"/>
        <v>↑</v>
      </c>
      <c r="AK6" s="290" t="str">
        <f t="shared" si="0"/>
        <v>↓</v>
      </c>
      <c r="AL6" s="290" t="str">
        <f t="shared" si="0"/>
        <v>↓</v>
      </c>
      <c r="AM6" s="290" t="str">
        <f t="shared" si="0"/>
        <v>↓</v>
      </c>
      <c r="AN6" s="290" t="str">
        <f t="shared" si="0"/>
        <v>↑</v>
      </c>
      <c r="AO6" s="290" t="str">
        <f t="shared" si="0"/>
        <v>↑</v>
      </c>
      <c r="AP6" s="290" t="str">
        <f t="shared" si="0"/>
        <v>↓</v>
      </c>
      <c r="AQ6" s="290" t="str">
        <f t="shared" si="0"/>
        <v>↓</v>
      </c>
      <c r="AR6" s="290" t="str">
        <f t="shared" si="0"/>
        <v>↑</v>
      </c>
      <c r="AS6" s="290" t="str">
        <f t="shared" si="0"/>
        <v>↓</v>
      </c>
      <c r="AT6" s="188">
        <f t="shared" ref="AT6:AT7" si="1">COUNTIF(Z6:AI6,"↓")</f>
        <v>6</v>
      </c>
      <c r="AU6" s="188">
        <f t="shared" ref="AU6:AU7" si="2">COUNTIF(AJ6:AS6,"↓")</f>
        <v>6</v>
      </c>
      <c r="AV6" s="188">
        <f t="shared" ref="AV6:AV7" si="3">AT6+AU6</f>
        <v>12</v>
      </c>
    </row>
    <row r="7" spans="1:56" ht="14.5" x14ac:dyDescent="0.35">
      <c r="A7" s="282"/>
      <c r="B7" s="276" t="s">
        <v>69</v>
      </c>
      <c r="C7" s="290">
        <f>(FUCHA!P$899)/(FUCHA!P$899+FUCHA!P$900)</f>
        <v>0.875</v>
      </c>
      <c r="D7" s="290">
        <f>(FUCHA!Q$899)/(FUCHA!Q$899+FUCHA!Q$900)</f>
        <v>0.91666666666666663</v>
      </c>
      <c r="E7" s="290">
        <f>(FUCHA!R$899)/(FUCHA!R$899+FUCHA!R$900)</f>
        <v>0.91666666666666663</v>
      </c>
      <c r="F7" s="290">
        <f>(FUCHA!S$899)/(FUCHA!S$899+FUCHA!S$900)</f>
        <v>0.625</v>
      </c>
      <c r="G7" s="290">
        <f>(FUCHA!T$899)/(FUCHA!T$899+FUCHA!T$900)</f>
        <v>0.95833333333333337</v>
      </c>
      <c r="H7" s="290">
        <f>(FUCHA!U$899)/(FUCHA!U$899+FUCHA!U$900)</f>
        <v>0.875</v>
      </c>
      <c r="I7" s="290">
        <f>(FUCHA!V$899)/(FUCHA!V$899+FUCHA!V$900)</f>
        <v>0.875</v>
      </c>
      <c r="J7" s="290">
        <f>(FUCHA!W$899)/(FUCHA!W$899+FUCHA!W$900)</f>
        <v>1</v>
      </c>
      <c r="K7" s="290">
        <f>(FUCHA!X$899)/(FUCHA!X$899+FUCHA!X$900)</f>
        <v>1</v>
      </c>
      <c r="L7" s="290">
        <f>(FUCHA!Y$899)/(FUCHA!Y$899+FUCHA!Y$900)</f>
        <v>1</v>
      </c>
      <c r="M7" s="290">
        <f>(FUCHA!Z$899)/(FUCHA!Z$899+FUCHA!Z$900)</f>
        <v>0.875</v>
      </c>
      <c r="N7" s="290">
        <f>(FUCHA!AA$899)/(FUCHA!AA$899+FUCHA!AA$900)</f>
        <v>0.91666666666666663</v>
      </c>
      <c r="O7" s="290">
        <f>(FUCHA!AB$899)/(FUCHA!AB$899+FUCHA!AB$900)</f>
        <v>0.91666666666666663</v>
      </c>
      <c r="P7" s="290">
        <f>(FUCHA!AC$899)/(FUCHA!AC$899+FUCHA!AC$900)</f>
        <v>0.375</v>
      </c>
      <c r="Q7" s="290">
        <f>(FUCHA!AD$899)/(FUCHA!AD$899+FUCHA!AD$900)</f>
        <v>0.95833333333333337</v>
      </c>
      <c r="R7" s="290">
        <f>(FUCHA!AE$899)/(FUCHA!AE$899+FUCHA!AE$900)</f>
        <v>0.875</v>
      </c>
      <c r="S7" s="290">
        <f>(FUCHA!AF$899)/(FUCHA!AF$899+FUCHA!AF$900)</f>
        <v>0.875</v>
      </c>
      <c r="T7" s="290">
        <f>(FUCHA!AG$899)/(FUCHA!AG$899+FUCHA!AG$900)</f>
        <v>0.79166666666666663</v>
      </c>
      <c r="U7" s="290">
        <f>(FUCHA!AH$899)/(FUCHA!AH$899+FUCHA!AH$900)</f>
        <v>0.95833333333333337</v>
      </c>
      <c r="V7" s="290">
        <f>(FUCHA!AI$899)/(FUCHA!AI$899+FUCHA!AI$900)</f>
        <v>1</v>
      </c>
      <c r="Y7" s="276" t="s">
        <v>69</v>
      </c>
      <c r="Z7" s="290" t="str">
        <f t="shared" ref="Z7:AS7" si="4">IF(C7&gt;C6,"↑","↓")</f>
        <v>↓</v>
      </c>
      <c r="AA7" s="290" t="str">
        <f t="shared" si="4"/>
        <v>↓</v>
      </c>
      <c r="AB7" s="290" t="str">
        <f t="shared" si="4"/>
        <v>↓</v>
      </c>
      <c r="AC7" s="290" t="str">
        <f t="shared" si="4"/>
        <v>↓</v>
      </c>
      <c r="AD7" s="290" t="str">
        <f t="shared" si="4"/>
        <v>↑</v>
      </c>
      <c r="AE7" s="290" t="str">
        <f t="shared" si="4"/>
        <v>↓</v>
      </c>
      <c r="AF7" s="290" t="str">
        <f t="shared" si="4"/>
        <v>↑</v>
      </c>
      <c r="AG7" s="290" t="str">
        <f t="shared" si="4"/>
        <v>↓</v>
      </c>
      <c r="AH7" s="290" t="str">
        <f t="shared" si="4"/>
        <v>↑</v>
      </c>
      <c r="AI7" s="290" t="str">
        <f t="shared" si="4"/>
        <v>↓</v>
      </c>
      <c r="AJ7" s="290" t="str">
        <f t="shared" si="4"/>
        <v>↓</v>
      </c>
      <c r="AK7" s="290" t="str">
        <f t="shared" si="4"/>
        <v>↓</v>
      </c>
      <c r="AL7" s="290" t="str">
        <f t="shared" si="4"/>
        <v>↑</v>
      </c>
      <c r="AM7" s="290" t="str">
        <f t="shared" si="4"/>
        <v>↓</v>
      </c>
      <c r="AN7" s="290" t="str">
        <f t="shared" si="4"/>
        <v>↑</v>
      </c>
      <c r="AO7" s="290" t="str">
        <f t="shared" si="4"/>
        <v>↓</v>
      </c>
      <c r="AP7" s="290" t="str">
        <f t="shared" si="4"/>
        <v>↑</v>
      </c>
      <c r="AQ7" s="290" t="str">
        <f t="shared" si="4"/>
        <v>↑</v>
      </c>
      <c r="AR7" s="290" t="str">
        <f t="shared" si="4"/>
        <v>↑</v>
      </c>
      <c r="AS7" s="290" t="str">
        <f t="shared" si="4"/>
        <v>↓</v>
      </c>
      <c r="AT7" s="188">
        <f t="shared" si="1"/>
        <v>7</v>
      </c>
      <c r="AU7" s="188">
        <f t="shared" si="2"/>
        <v>5</v>
      </c>
      <c r="AV7" s="188">
        <f t="shared" si="3"/>
        <v>12</v>
      </c>
    </row>
    <row r="8" spans="1:56" ht="18" x14ac:dyDescent="0.4">
      <c r="A8" s="292"/>
      <c r="B8" s="293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4"/>
      <c r="V8" s="294"/>
      <c r="Y8" s="293"/>
      <c r="Z8" s="294"/>
      <c r="AA8" s="294"/>
      <c r="AB8" s="294"/>
      <c r="AC8" s="294"/>
      <c r="AD8" s="294"/>
      <c r="AE8" s="294"/>
      <c r="AF8" s="294"/>
      <c r="AG8" s="294"/>
      <c r="AH8" s="294"/>
      <c r="AI8" s="294"/>
      <c r="AJ8" s="294"/>
      <c r="AK8" s="294"/>
      <c r="AL8" s="294"/>
      <c r="AM8" s="294"/>
      <c r="AN8" s="294"/>
      <c r="AO8" s="294"/>
      <c r="AP8" s="294"/>
      <c r="AQ8" s="294"/>
      <c r="AR8" s="294"/>
      <c r="AS8" s="294"/>
    </row>
    <row r="9" spans="1:56" ht="14.5" x14ac:dyDescent="0.35">
      <c r="A9" s="282"/>
      <c r="B9" s="377" t="s">
        <v>143</v>
      </c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7"/>
      <c r="Y9" s="377" t="s">
        <v>143</v>
      </c>
      <c r="Z9" s="346"/>
      <c r="AA9" s="346"/>
      <c r="AB9" s="346"/>
      <c r="AC9" s="346"/>
      <c r="AD9" s="346"/>
      <c r="AE9" s="346"/>
      <c r="AF9" s="346"/>
      <c r="AG9" s="346"/>
      <c r="AH9" s="346"/>
      <c r="AI9" s="346"/>
      <c r="AJ9" s="346"/>
      <c r="AK9" s="346"/>
      <c r="AL9" s="346"/>
      <c r="AM9" s="346"/>
      <c r="AN9" s="346"/>
      <c r="AO9" s="346"/>
      <c r="AP9" s="346"/>
      <c r="AQ9" s="346"/>
      <c r="AR9" s="346"/>
      <c r="AS9" s="347"/>
    </row>
    <row r="10" spans="1:56" ht="23" x14ac:dyDescent="0.35">
      <c r="A10" s="282"/>
      <c r="B10" s="284" t="s">
        <v>133</v>
      </c>
      <c r="C10" s="285" t="s">
        <v>8</v>
      </c>
      <c r="D10" s="286" t="s">
        <v>25</v>
      </c>
      <c r="E10" s="287" t="s">
        <v>11</v>
      </c>
      <c r="F10" s="286" t="s">
        <v>51</v>
      </c>
      <c r="G10" s="287" t="s">
        <v>50</v>
      </c>
      <c r="H10" s="286" t="s">
        <v>14</v>
      </c>
      <c r="I10" s="286" t="s">
        <v>49</v>
      </c>
      <c r="J10" s="288" t="s">
        <v>128</v>
      </c>
      <c r="K10" s="289" t="s">
        <v>18</v>
      </c>
      <c r="L10" s="289" t="s">
        <v>21</v>
      </c>
      <c r="M10" s="285" t="s">
        <v>8</v>
      </c>
      <c r="N10" s="286" t="s">
        <v>25</v>
      </c>
      <c r="O10" s="287" t="s">
        <v>11</v>
      </c>
      <c r="P10" s="286" t="s">
        <v>51</v>
      </c>
      <c r="Q10" s="287" t="s">
        <v>50</v>
      </c>
      <c r="R10" s="286" t="s">
        <v>14</v>
      </c>
      <c r="S10" s="286" t="s">
        <v>49</v>
      </c>
      <c r="T10" s="288" t="s">
        <v>128</v>
      </c>
      <c r="U10" s="289" t="s">
        <v>18</v>
      </c>
      <c r="V10" s="289" t="s">
        <v>21</v>
      </c>
      <c r="Y10" s="284" t="s">
        <v>133</v>
      </c>
      <c r="Z10" s="285" t="s">
        <v>8</v>
      </c>
      <c r="AA10" s="286" t="s">
        <v>25</v>
      </c>
      <c r="AB10" s="287" t="s">
        <v>11</v>
      </c>
      <c r="AC10" s="286" t="s">
        <v>51</v>
      </c>
      <c r="AD10" s="287" t="s">
        <v>50</v>
      </c>
      <c r="AE10" s="286" t="s">
        <v>14</v>
      </c>
      <c r="AF10" s="286" t="s">
        <v>49</v>
      </c>
      <c r="AG10" s="288" t="s">
        <v>128</v>
      </c>
      <c r="AH10" s="289" t="s">
        <v>18</v>
      </c>
      <c r="AI10" s="289" t="s">
        <v>21</v>
      </c>
      <c r="AJ10" s="285" t="s">
        <v>8</v>
      </c>
      <c r="AK10" s="286" t="s">
        <v>25</v>
      </c>
      <c r="AL10" s="287" t="s">
        <v>11</v>
      </c>
      <c r="AM10" s="286" t="s">
        <v>51</v>
      </c>
      <c r="AN10" s="287" t="s">
        <v>50</v>
      </c>
      <c r="AO10" s="286" t="s">
        <v>14</v>
      </c>
      <c r="AP10" s="286" t="s">
        <v>49</v>
      </c>
      <c r="AQ10" s="288" t="s">
        <v>128</v>
      </c>
      <c r="AR10" s="289" t="s">
        <v>18</v>
      </c>
      <c r="AS10" s="289" t="s">
        <v>21</v>
      </c>
    </row>
    <row r="11" spans="1:56" ht="14.5" x14ac:dyDescent="0.35">
      <c r="A11" s="282"/>
      <c r="B11" s="276" t="s">
        <v>67</v>
      </c>
      <c r="C11" s="341">
        <f>(FUCHA!P$901)/(FUCHA!P$901+FUCHA!P$902)</f>
        <v>0.5490196078431373</v>
      </c>
      <c r="D11" s="341">
        <f>(FUCHA!Q$901)/(FUCHA!Q$901+FUCHA!Q$902)</f>
        <v>0.47058823529411764</v>
      </c>
      <c r="E11" s="341">
        <f>(FUCHA!R$901)/(FUCHA!R$901+FUCHA!R$902)</f>
        <v>0.46078431372549017</v>
      </c>
      <c r="F11" s="341">
        <f>(FUCHA!S$901)/(FUCHA!S$901+FUCHA!S$902)</f>
        <v>0.57843137254901966</v>
      </c>
      <c r="G11" s="341">
        <f>(FUCHA!T$901)/(FUCHA!T$901+FUCHA!T$902)</f>
        <v>0.58823529411764708</v>
      </c>
      <c r="H11" s="341">
        <f>(FUCHA!U$901)/(FUCHA!U$901+FUCHA!U$902)</f>
        <v>0.21568627450980393</v>
      </c>
      <c r="I11" s="341">
        <f>(FUCHA!V$901)/(FUCHA!V$901+FUCHA!V$902)</f>
        <v>0.67647058823529416</v>
      </c>
      <c r="J11" s="341">
        <f>(FUCHA!W$901)/(FUCHA!W$901+FUCHA!W$902)</f>
        <v>0.39215686274509803</v>
      </c>
      <c r="K11" s="341">
        <f>(FUCHA!X$901)/(FUCHA!X$901+FUCHA!X$902)</f>
        <v>0.97058823529411764</v>
      </c>
      <c r="L11" s="341">
        <f>(FUCHA!Y$901)/(FUCHA!Y$901+FUCHA!Y$902)</f>
        <v>0.50980392156862742</v>
      </c>
      <c r="M11" s="341">
        <f>(FUCHA!Z$901)/(FUCHA!Z$901+FUCHA!Z$902)</f>
        <v>0.46078431372549017</v>
      </c>
      <c r="N11" s="341">
        <f>(FUCHA!AA$901)/(FUCHA!AA$901+FUCHA!AA$902)</f>
        <v>0.23529411764705882</v>
      </c>
      <c r="O11" s="341">
        <f>(FUCHA!AB$901)/(FUCHA!AB$901+FUCHA!AB$902)</f>
        <v>0.15686274509803921</v>
      </c>
      <c r="P11" s="341">
        <f>(FUCHA!AC$901)/(FUCHA!AC$901+FUCHA!AC$902)</f>
        <v>0.33333333333333331</v>
      </c>
      <c r="Q11" s="341">
        <f>(FUCHA!AD$901)/(FUCHA!AD$901+FUCHA!AD$902)</f>
        <v>0.23529411764705882</v>
      </c>
      <c r="R11" s="341">
        <f>(FUCHA!AE$901)/(FUCHA!AE$901+FUCHA!AE$902)</f>
        <v>0.12745098039215685</v>
      </c>
      <c r="S11" s="341">
        <f>(FUCHA!AF$901)/(FUCHA!AF$901+FUCHA!AF$902)</f>
        <v>0.31372549019607843</v>
      </c>
      <c r="T11" s="341">
        <f>(FUCHA!AG$901)/(FUCHA!AG$901+FUCHA!AG$902)</f>
        <v>8.8235294117647065E-2</v>
      </c>
      <c r="U11" s="341">
        <f>(FUCHA!AH$901)/(FUCHA!AH$901+FUCHA!AH$902)</f>
        <v>0.97058823529411764</v>
      </c>
      <c r="V11" s="341">
        <f>(FUCHA!AI$901)/(FUCHA!AI$901+FUCHA!AI$902)</f>
        <v>0.19607843137254902</v>
      </c>
      <c r="Y11" s="276" t="s">
        <v>67</v>
      </c>
      <c r="Z11" s="291" t="s">
        <v>61</v>
      </c>
      <c r="AA11" s="291" t="s">
        <v>61</v>
      </c>
      <c r="AB11" s="291" t="s">
        <v>61</v>
      </c>
      <c r="AC11" s="291" t="s">
        <v>61</v>
      </c>
      <c r="AD11" s="291" t="s">
        <v>61</v>
      </c>
      <c r="AE11" s="291" t="s">
        <v>61</v>
      </c>
      <c r="AF11" s="291" t="s">
        <v>61</v>
      </c>
      <c r="AG11" s="291" t="s">
        <v>61</v>
      </c>
      <c r="AH11" s="291" t="s">
        <v>61</v>
      </c>
      <c r="AI11" s="291" t="s">
        <v>61</v>
      </c>
      <c r="AJ11" s="291" t="s">
        <v>61</v>
      </c>
      <c r="AK11" s="291" t="s">
        <v>61</v>
      </c>
      <c r="AL11" s="291" t="s">
        <v>61</v>
      </c>
      <c r="AM11" s="291" t="s">
        <v>61</v>
      </c>
      <c r="AN11" s="291" t="s">
        <v>61</v>
      </c>
      <c r="AO11" s="291" t="s">
        <v>61</v>
      </c>
      <c r="AP11" s="291" t="s">
        <v>61</v>
      </c>
      <c r="AQ11" s="291" t="s">
        <v>61</v>
      </c>
      <c r="AR11" s="291" t="s">
        <v>61</v>
      </c>
      <c r="AS11" s="291" t="s">
        <v>61</v>
      </c>
    </row>
    <row r="12" spans="1:56" ht="14.5" x14ac:dyDescent="0.35">
      <c r="A12" s="282"/>
      <c r="B12" s="276" t="s">
        <v>68</v>
      </c>
      <c r="C12" s="342">
        <f>(FUCHA!P$903)/(FUCHA!P$903+FUCHA!P$904)</f>
        <v>0.54285714285714282</v>
      </c>
      <c r="D12" s="342">
        <f>(FUCHA!Q$903)/(FUCHA!Q$903+FUCHA!Q$904)</f>
        <v>0.39436619718309857</v>
      </c>
      <c r="E12" s="342">
        <f>(FUCHA!R$903)/(FUCHA!R$903+FUCHA!R$904)</f>
        <v>0.42253521126760563</v>
      </c>
      <c r="F12" s="342">
        <f>(FUCHA!S$903)/(FUCHA!S$903+FUCHA!S$904)</f>
        <v>0.59154929577464788</v>
      </c>
      <c r="G12" s="342">
        <f>(FUCHA!T$903)/(FUCHA!T$903+FUCHA!T$904)</f>
        <v>0.60563380281690138</v>
      </c>
      <c r="H12" s="342">
        <f>(FUCHA!U$903)/(FUCHA!U$903+FUCHA!U$904)</f>
        <v>0.14084507042253522</v>
      </c>
      <c r="I12" s="342">
        <f>(FUCHA!V$903)/(FUCHA!V$903+FUCHA!V$904)</f>
        <v>0.647887323943662</v>
      </c>
      <c r="J12" s="342">
        <f>(FUCHA!W$903)/(FUCHA!W$903+FUCHA!W$904)</f>
        <v>0.323943661971831</v>
      </c>
      <c r="K12" s="342">
        <f>(FUCHA!X$903)/(FUCHA!X$903+FUCHA!X$904)</f>
        <v>0.9859154929577465</v>
      </c>
      <c r="L12" s="342">
        <f>(FUCHA!Y$903)/(FUCHA!Y$903+FUCHA!Y$904)</f>
        <v>0.59154929577464788</v>
      </c>
      <c r="M12" s="342">
        <f>(FUCHA!Z$903)/(FUCHA!Z$903+FUCHA!Z$904)</f>
        <v>0.45714285714285713</v>
      </c>
      <c r="N12" s="342">
        <f>(FUCHA!AA$903)/(FUCHA!AA$903+FUCHA!AA$904)</f>
        <v>0.11267605633802817</v>
      </c>
      <c r="O12" s="342">
        <f>(FUCHA!AB$903)/(FUCHA!AB$903+FUCHA!AB$904)</f>
        <v>7.0422535211267609E-2</v>
      </c>
      <c r="P12" s="342">
        <f>(FUCHA!AC$903)/(FUCHA!AC$903+FUCHA!AC$904)</f>
        <v>0.28169014084507044</v>
      </c>
      <c r="Q12" s="342">
        <f>(FUCHA!AD$903)/(FUCHA!AD$903+FUCHA!AD$904)</f>
        <v>0.21126760563380281</v>
      </c>
      <c r="R12" s="342">
        <f>(FUCHA!AE$903)/(FUCHA!AE$903+FUCHA!AE$904)</f>
        <v>4.2253521126760563E-2</v>
      </c>
      <c r="S12" s="342">
        <f>(FUCHA!AF$903)/(FUCHA!AF$903+FUCHA!AF$904)</f>
        <v>0.30985915492957744</v>
      </c>
      <c r="T12" s="342">
        <f>(FUCHA!AG$903)/(FUCHA!AG$903+FUCHA!AG$904)</f>
        <v>5.6338028169014086E-2</v>
      </c>
      <c r="U12" s="342">
        <f>(FUCHA!AH$903)/(FUCHA!AH$903+FUCHA!AH$904)</f>
        <v>0.971830985915493</v>
      </c>
      <c r="V12" s="342">
        <f>(FUCHA!AI$903)/(FUCHA!AI$903+FUCHA!AI$904)</f>
        <v>0.30985915492957744</v>
      </c>
      <c r="Y12" s="276" t="s">
        <v>68</v>
      </c>
      <c r="Z12" s="290" t="str">
        <f t="shared" ref="Z12:AS12" si="5">IF(C12&gt;C11,"↑","↓")</f>
        <v>↓</v>
      </c>
      <c r="AA12" s="290" t="str">
        <f t="shared" si="5"/>
        <v>↓</v>
      </c>
      <c r="AB12" s="290" t="str">
        <f t="shared" si="5"/>
        <v>↓</v>
      </c>
      <c r="AC12" s="290" t="str">
        <f t="shared" si="5"/>
        <v>↑</v>
      </c>
      <c r="AD12" s="290" t="str">
        <f t="shared" si="5"/>
        <v>↑</v>
      </c>
      <c r="AE12" s="290" t="str">
        <f t="shared" si="5"/>
        <v>↓</v>
      </c>
      <c r="AF12" s="290" t="str">
        <f t="shared" si="5"/>
        <v>↓</v>
      </c>
      <c r="AG12" s="290" t="str">
        <f t="shared" si="5"/>
        <v>↓</v>
      </c>
      <c r="AH12" s="290" t="str">
        <f t="shared" si="5"/>
        <v>↑</v>
      </c>
      <c r="AI12" s="290" t="str">
        <f t="shared" si="5"/>
        <v>↑</v>
      </c>
      <c r="AJ12" s="290" t="str">
        <f t="shared" si="5"/>
        <v>↓</v>
      </c>
      <c r="AK12" s="290" t="str">
        <f t="shared" si="5"/>
        <v>↓</v>
      </c>
      <c r="AL12" s="290" t="str">
        <f t="shared" si="5"/>
        <v>↓</v>
      </c>
      <c r="AM12" s="290" t="str">
        <f t="shared" si="5"/>
        <v>↓</v>
      </c>
      <c r="AN12" s="290" t="str">
        <f t="shared" si="5"/>
        <v>↓</v>
      </c>
      <c r="AO12" s="290" t="str">
        <f t="shared" si="5"/>
        <v>↓</v>
      </c>
      <c r="AP12" s="290" t="str">
        <f t="shared" si="5"/>
        <v>↓</v>
      </c>
      <c r="AQ12" s="290" t="str">
        <f t="shared" si="5"/>
        <v>↓</v>
      </c>
      <c r="AR12" s="290" t="str">
        <f t="shared" si="5"/>
        <v>↑</v>
      </c>
      <c r="AS12" s="290" t="str">
        <f t="shared" si="5"/>
        <v>↑</v>
      </c>
      <c r="AT12" s="188">
        <f t="shared" ref="AT12:AT13" si="6">COUNTIF(Z12:AI12,"↓")</f>
        <v>6</v>
      </c>
      <c r="AU12" s="188">
        <f t="shared" ref="AU12:AU13" si="7">COUNTIF(AJ12:AS12,"↓")</f>
        <v>8</v>
      </c>
      <c r="AV12" s="188">
        <f t="shared" ref="AV12:AV13" si="8">AT12+AU12</f>
        <v>14</v>
      </c>
    </row>
    <row r="13" spans="1:56" ht="14.5" x14ac:dyDescent="0.35">
      <c r="A13" s="282"/>
      <c r="B13" s="276" t="s">
        <v>69</v>
      </c>
      <c r="C13" s="342">
        <f>(FUCHA!P$905)/(FUCHA!P$905+FUCHA!P$906)</f>
        <v>0.60416666666666663</v>
      </c>
      <c r="D13" s="342">
        <f>(FUCHA!Q$905)/(FUCHA!Q$905+FUCHA!Q$906)</f>
        <v>0.47916666666666669</v>
      </c>
      <c r="E13" s="342">
        <f>(FUCHA!R$905)/(FUCHA!R$905+FUCHA!R$906)</f>
        <v>0.45833333333333331</v>
      </c>
      <c r="F13" s="342">
        <f>(FUCHA!S$905)/(FUCHA!S$905+FUCHA!S$906)</f>
        <v>0.52083333333333337</v>
      </c>
      <c r="G13" s="342">
        <f>(FUCHA!T$905)/(FUCHA!T$905+FUCHA!T$906)</f>
        <v>0.66666666666666663</v>
      </c>
      <c r="H13" s="342">
        <f>(FUCHA!U$905)/(FUCHA!U$905+FUCHA!U$906)</f>
        <v>0.27083333333333331</v>
      </c>
      <c r="I13" s="342">
        <f>(FUCHA!V$905)/(FUCHA!V$905+FUCHA!V$906)</f>
        <v>0.60416666666666663</v>
      </c>
      <c r="J13" s="342">
        <f>(FUCHA!W$905)/(FUCHA!W$905+FUCHA!W$906)</f>
        <v>0.6875</v>
      </c>
      <c r="K13" s="342">
        <f>(FUCHA!X$905)/(FUCHA!X$905+FUCHA!X$906)</f>
        <v>1</v>
      </c>
      <c r="L13" s="342">
        <f>(FUCHA!Y$905)/(FUCHA!Y$905+FUCHA!Y$906)</f>
        <v>0.77083333333333337</v>
      </c>
      <c r="M13" s="342">
        <f>(FUCHA!Z$905)/(FUCHA!Z$905+FUCHA!Z$906)</f>
        <v>0.45833333333333331</v>
      </c>
      <c r="N13" s="342">
        <f>(FUCHA!AA$905)/(FUCHA!AA$905+FUCHA!AA$906)</f>
        <v>0.25</v>
      </c>
      <c r="O13" s="342">
        <f>(FUCHA!AB$905)/(FUCHA!AB$905+FUCHA!AB$906)</f>
        <v>0.16666666666666666</v>
      </c>
      <c r="P13" s="342">
        <f>(FUCHA!AC$905)/(FUCHA!AC$905+FUCHA!AC$906)</f>
        <v>0.3125</v>
      </c>
      <c r="Q13" s="342">
        <f>(FUCHA!AD$905)/(FUCHA!AD$905+FUCHA!AD$906)</f>
        <v>0.33333333333333331</v>
      </c>
      <c r="R13" s="342">
        <f>(FUCHA!AE$905)/(FUCHA!AE$905+FUCHA!AE$906)</f>
        <v>0.1875</v>
      </c>
      <c r="S13" s="342">
        <f>(FUCHA!AF$905)/(FUCHA!AF$905+FUCHA!AF$906)</f>
        <v>0.4375</v>
      </c>
      <c r="T13" s="342">
        <f>(FUCHA!AG$905)/(FUCHA!AG$905+FUCHA!AG$906)</f>
        <v>0.45833333333333331</v>
      </c>
      <c r="U13" s="342">
        <f>(FUCHA!AH$905)/(FUCHA!AH$905+FUCHA!AH$906)</f>
        <v>0.97916666666666663</v>
      </c>
      <c r="V13" s="342">
        <f>(FUCHA!AI$905)/(FUCHA!AI$905+FUCHA!AI$906)</f>
        <v>0.45833333333333331</v>
      </c>
      <c r="Y13" s="276" t="s">
        <v>69</v>
      </c>
      <c r="Z13" s="290" t="str">
        <f t="shared" ref="Z13:AS13" si="9">IF(C13&gt;C12,"↑","↓")</f>
        <v>↑</v>
      </c>
      <c r="AA13" s="290" t="str">
        <f t="shared" si="9"/>
        <v>↑</v>
      </c>
      <c r="AB13" s="290" t="str">
        <f t="shared" si="9"/>
        <v>↑</v>
      </c>
      <c r="AC13" s="290" t="str">
        <f t="shared" si="9"/>
        <v>↓</v>
      </c>
      <c r="AD13" s="290" t="str">
        <f t="shared" si="9"/>
        <v>↑</v>
      </c>
      <c r="AE13" s="290" t="str">
        <f t="shared" si="9"/>
        <v>↑</v>
      </c>
      <c r="AF13" s="290" t="str">
        <f t="shared" si="9"/>
        <v>↓</v>
      </c>
      <c r="AG13" s="290" t="str">
        <f t="shared" si="9"/>
        <v>↑</v>
      </c>
      <c r="AH13" s="290" t="str">
        <f t="shared" si="9"/>
        <v>↑</v>
      </c>
      <c r="AI13" s="290" t="str">
        <f t="shared" si="9"/>
        <v>↑</v>
      </c>
      <c r="AJ13" s="290" t="str">
        <f t="shared" si="9"/>
        <v>↑</v>
      </c>
      <c r="AK13" s="290" t="str">
        <f t="shared" si="9"/>
        <v>↑</v>
      </c>
      <c r="AL13" s="290" t="str">
        <f t="shared" si="9"/>
        <v>↑</v>
      </c>
      <c r="AM13" s="290" t="str">
        <f t="shared" si="9"/>
        <v>↑</v>
      </c>
      <c r="AN13" s="290" t="str">
        <f t="shared" si="9"/>
        <v>↑</v>
      </c>
      <c r="AO13" s="290" t="str">
        <f t="shared" si="9"/>
        <v>↑</v>
      </c>
      <c r="AP13" s="290" t="str">
        <f t="shared" si="9"/>
        <v>↑</v>
      </c>
      <c r="AQ13" s="290" t="str">
        <f t="shared" si="9"/>
        <v>↑</v>
      </c>
      <c r="AR13" s="290" t="str">
        <f t="shared" si="9"/>
        <v>↑</v>
      </c>
      <c r="AS13" s="290" t="str">
        <f t="shared" si="9"/>
        <v>↑</v>
      </c>
      <c r="AT13" s="188">
        <f t="shared" si="6"/>
        <v>2</v>
      </c>
      <c r="AU13" s="188">
        <f t="shared" si="7"/>
        <v>0</v>
      </c>
      <c r="AV13" s="188">
        <f t="shared" si="8"/>
        <v>2</v>
      </c>
    </row>
    <row r="14" spans="1:56" ht="15.75" customHeight="1" x14ac:dyDescent="0.4">
      <c r="A14" s="282"/>
      <c r="B14" s="293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  <c r="P14" s="294"/>
      <c r="Q14" s="294"/>
      <c r="R14" s="294"/>
      <c r="S14" s="294"/>
      <c r="T14" s="294"/>
      <c r="U14" s="294"/>
      <c r="V14" s="294"/>
      <c r="Y14" s="293"/>
      <c r="Z14" s="294"/>
      <c r="AA14" s="294"/>
      <c r="AB14" s="294"/>
      <c r="AC14" s="294"/>
      <c r="AD14" s="294"/>
      <c r="AE14" s="294"/>
      <c r="AF14" s="294"/>
      <c r="AG14" s="294"/>
      <c r="AH14" s="294"/>
      <c r="AI14" s="294"/>
      <c r="AJ14" s="294"/>
      <c r="AK14" s="294"/>
      <c r="AL14" s="294"/>
      <c r="AM14" s="294"/>
      <c r="AN14" s="294"/>
      <c r="AO14" s="294"/>
      <c r="AP14" s="294"/>
      <c r="AQ14" s="294"/>
      <c r="AR14" s="294"/>
      <c r="AS14" s="294"/>
    </row>
    <row r="15" spans="1:56" ht="14.5" x14ac:dyDescent="0.35">
      <c r="A15" s="282"/>
      <c r="B15" s="377" t="s">
        <v>144</v>
      </c>
      <c r="C15" s="346"/>
      <c r="D15" s="346"/>
      <c r="E15" s="346"/>
      <c r="F15" s="346"/>
      <c r="G15" s="346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7"/>
      <c r="Y15" s="377" t="s">
        <v>144</v>
      </c>
      <c r="Z15" s="346"/>
      <c r="AA15" s="346"/>
      <c r="AB15" s="346"/>
      <c r="AC15" s="346"/>
      <c r="AD15" s="346"/>
      <c r="AE15" s="346"/>
      <c r="AF15" s="346"/>
      <c r="AG15" s="346"/>
      <c r="AH15" s="346"/>
      <c r="AI15" s="346"/>
      <c r="AJ15" s="346"/>
      <c r="AK15" s="346"/>
      <c r="AL15" s="346"/>
      <c r="AM15" s="346"/>
      <c r="AN15" s="346"/>
      <c r="AO15" s="346"/>
      <c r="AP15" s="346"/>
      <c r="AQ15" s="346"/>
      <c r="AR15" s="346"/>
      <c r="AS15" s="347"/>
    </row>
    <row r="16" spans="1:56" ht="23" x14ac:dyDescent="0.35">
      <c r="A16" s="282"/>
      <c r="B16" s="284" t="s">
        <v>133</v>
      </c>
      <c r="C16" s="285" t="s">
        <v>8</v>
      </c>
      <c r="D16" s="286" t="s">
        <v>25</v>
      </c>
      <c r="E16" s="287" t="s">
        <v>11</v>
      </c>
      <c r="F16" s="286" t="s">
        <v>51</v>
      </c>
      <c r="G16" s="287" t="s">
        <v>50</v>
      </c>
      <c r="H16" s="286" t="s">
        <v>14</v>
      </c>
      <c r="I16" s="286" t="s">
        <v>49</v>
      </c>
      <c r="J16" s="288" t="s">
        <v>128</v>
      </c>
      <c r="K16" s="289" t="s">
        <v>18</v>
      </c>
      <c r="L16" s="289" t="s">
        <v>21</v>
      </c>
      <c r="M16" s="285" t="s">
        <v>8</v>
      </c>
      <c r="N16" s="286" t="s">
        <v>25</v>
      </c>
      <c r="O16" s="287" t="s">
        <v>11</v>
      </c>
      <c r="P16" s="286" t="s">
        <v>51</v>
      </c>
      <c r="Q16" s="287" t="s">
        <v>50</v>
      </c>
      <c r="R16" s="286" t="s">
        <v>14</v>
      </c>
      <c r="S16" s="295" t="s">
        <v>136</v>
      </c>
      <c r="T16" s="288" t="s">
        <v>128</v>
      </c>
      <c r="U16" s="289" t="s">
        <v>18</v>
      </c>
      <c r="V16" s="289" t="s">
        <v>21</v>
      </c>
      <c r="Y16" s="284" t="s">
        <v>133</v>
      </c>
      <c r="Z16" s="285" t="s">
        <v>8</v>
      </c>
      <c r="AA16" s="286" t="s">
        <v>25</v>
      </c>
      <c r="AB16" s="287" t="s">
        <v>11</v>
      </c>
      <c r="AC16" s="286" t="s">
        <v>51</v>
      </c>
      <c r="AD16" s="287" t="s">
        <v>50</v>
      </c>
      <c r="AE16" s="286" t="s">
        <v>14</v>
      </c>
      <c r="AF16" s="286" t="s">
        <v>49</v>
      </c>
      <c r="AG16" s="288" t="s">
        <v>128</v>
      </c>
      <c r="AH16" s="289" t="s">
        <v>18</v>
      </c>
      <c r="AI16" s="289" t="s">
        <v>21</v>
      </c>
      <c r="AJ16" s="285" t="s">
        <v>8</v>
      </c>
      <c r="AK16" s="286" t="s">
        <v>25</v>
      </c>
      <c r="AL16" s="287" t="s">
        <v>11</v>
      </c>
      <c r="AM16" s="286" t="s">
        <v>51</v>
      </c>
      <c r="AN16" s="287" t="s">
        <v>50</v>
      </c>
      <c r="AO16" s="286" t="s">
        <v>14</v>
      </c>
      <c r="AP16" s="295" t="s">
        <v>136</v>
      </c>
      <c r="AQ16" s="288" t="s">
        <v>128</v>
      </c>
      <c r="AR16" s="289" t="s">
        <v>18</v>
      </c>
      <c r="AS16" s="289" t="s">
        <v>21</v>
      </c>
    </row>
    <row r="17" spans="1:56" ht="14.5" x14ac:dyDescent="0.35">
      <c r="A17" s="282"/>
      <c r="B17" s="276" t="s">
        <v>67</v>
      </c>
      <c r="C17" s="341">
        <f>(FUCHA!P$907)/(FUCHA!P$907+FUCHA!P$908)</f>
        <v>0.62745098039215685</v>
      </c>
      <c r="D17" s="341">
        <f>(FUCHA!Q$907)/(FUCHA!Q$907+FUCHA!Q$908)</f>
        <v>0.98039215686274506</v>
      </c>
      <c r="E17" s="341">
        <f>(FUCHA!R$907)/(FUCHA!R$907+FUCHA!R$908)</f>
        <v>0.69607843137254899</v>
      </c>
      <c r="F17" s="341">
        <f>(FUCHA!S$907)/(FUCHA!S$907+FUCHA!S$908)</f>
        <v>0.69607843137254899</v>
      </c>
      <c r="G17" s="341">
        <f>(FUCHA!T$907)/(FUCHA!T$907+FUCHA!T$908)</f>
        <v>1</v>
      </c>
      <c r="H17" s="341">
        <f>(FUCHA!U$907)/(FUCHA!U$907+FUCHA!U$908)</f>
        <v>0.69607843137254899</v>
      </c>
      <c r="I17" s="341">
        <f>(FUCHA!V$907)/(FUCHA!V$907+FUCHA!V$908)</f>
        <v>0.65686274509803921</v>
      </c>
      <c r="J17" s="341">
        <f>(FUCHA!W$907)/(FUCHA!W$907+FUCHA!W$908)</f>
        <v>0.26470588235294118</v>
      </c>
      <c r="K17" s="341">
        <f>(FUCHA!X$907)/(FUCHA!X$907+FUCHA!X$908)</f>
        <v>0.98039215686274506</v>
      </c>
      <c r="L17" s="341">
        <f>(FUCHA!Y$907)/(FUCHA!Y$907+FUCHA!Y$908)</f>
        <v>0.37254901960784315</v>
      </c>
      <c r="M17" s="341">
        <f>(FUCHA!Z$907)/(FUCHA!Z$907+FUCHA!Z$908)</f>
        <v>0.13725490196078433</v>
      </c>
      <c r="N17" s="341">
        <f>(FUCHA!AA$907)/(FUCHA!AA$907+FUCHA!AA$908)</f>
        <v>6.8627450980392163E-2</v>
      </c>
      <c r="O17" s="341">
        <f>(FUCHA!AB$907)/(FUCHA!AB$907+FUCHA!AB$908)</f>
        <v>2.9411764705882353E-2</v>
      </c>
      <c r="P17" s="341">
        <f>(FUCHA!AC$907)/(FUCHA!AC$907+FUCHA!AC$908)</f>
        <v>0.10784313725490197</v>
      </c>
      <c r="Q17" s="341">
        <f>(FUCHA!AD$907)/(FUCHA!AD$907+FUCHA!AD$908)</f>
        <v>6.8627450980392163E-2</v>
      </c>
      <c r="R17" s="341">
        <f>(FUCHA!AE$907)/(FUCHA!AE$907+FUCHA!AE$908)</f>
        <v>0.12745098039215685</v>
      </c>
      <c r="S17" s="341">
        <f>(FUCHA!AF$907)/(FUCHA!AF$907+FUCHA!AF$908)</f>
        <v>0.21568627450980393</v>
      </c>
      <c r="T17" s="341">
        <f>(FUCHA!AG$907)/(FUCHA!AG$907+FUCHA!AG$908)</f>
        <v>5.8823529411764705E-2</v>
      </c>
      <c r="U17" s="341">
        <f>(FUCHA!AH$907)/(FUCHA!AH$907+FUCHA!AH$908)</f>
        <v>0.93137254901960786</v>
      </c>
      <c r="V17" s="341">
        <f>(FUCHA!AI$907)/(FUCHA!AI$907+FUCHA!AI$908)</f>
        <v>5.8823529411764705E-2</v>
      </c>
      <c r="Y17" s="276" t="s">
        <v>67</v>
      </c>
      <c r="Z17" s="291" t="s">
        <v>61</v>
      </c>
      <c r="AA17" s="291" t="s">
        <v>61</v>
      </c>
      <c r="AB17" s="291" t="s">
        <v>61</v>
      </c>
      <c r="AC17" s="291" t="s">
        <v>61</v>
      </c>
      <c r="AD17" s="291" t="s">
        <v>61</v>
      </c>
      <c r="AE17" s="291" t="s">
        <v>61</v>
      </c>
      <c r="AF17" s="291" t="s">
        <v>61</v>
      </c>
      <c r="AG17" s="291" t="s">
        <v>61</v>
      </c>
      <c r="AH17" s="291" t="s">
        <v>61</v>
      </c>
      <c r="AI17" s="291" t="s">
        <v>61</v>
      </c>
      <c r="AJ17" s="291" t="s">
        <v>61</v>
      </c>
      <c r="AK17" s="291" t="s">
        <v>61</v>
      </c>
      <c r="AL17" s="291" t="s">
        <v>61</v>
      </c>
      <c r="AM17" s="291" t="s">
        <v>61</v>
      </c>
      <c r="AN17" s="291" t="s">
        <v>61</v>
      </c>
      <c r="AO17" s="291" t="s">
        <v>61</v>
      </c>
      <c r="AP17" s="291" t="s">
        <v>61</v>
      </c>
      <c r="AQ17" s="291" t="s">
        <v>61</v>
      </c>
      <c r="AR17" s="291" t="s">
        <v>61</v>
      </c>
      <c r="AS17" s="291" t="s">
        <v>61</v>
      </c>
    </row>
    <row r="18" spans="1:56" ht="14.5" x14ac:dyDescent="0.35">
      <c r="A18" s="282"/>
      <c r="B18" s="276" t="s">
        <v>68</v>
      </c>
      <c r="C18" s="342">
        <f>(FUCHA!P$909)/(FUCHA!P$909+FUCHA!P$910)</f>
        <v>0.91176470588235292</v>
      </c>
      <c r="D18" s="342">
        <f>(FUCHA!Q$909)/(FUCHA!Q$909+FUCHA!Q$910)</f>
        <v>0.87671232876712324</v>
      </c>
      <c r="E18" s="342">
        <f>(FUCHA!R$909)/(FUCHA!R$909+FUCHA!R$910)</f>
        <v>0.80821917808219179</v>
      </c>
      <c r="F18" s="342">
        <f>(FUCHA!S$909)/(FUCHA!S$909+FUCHA!S$910)</f>
        <v>0.72602739726027399</v>
      </c>
      <c r="G18" s="342">
        <f>(FUCHA!T$909)/(FUCHA!T$909+FUCHA!T$910)</f>
        <v>0.9452054794520548</v>
      </c>
      <c r="H18" s="342">
        <f>(FUCHA!U$909)/(FUCHA!U$909+FUCHA!U$910)</f>
        <v>0.79452054794520544</v>
      </c>
      <c r="I18" s="342">
        <f>(FUCHA!V$909)/(FUCHA!V$909+FUCHA!V$910)</f>
        <v>0.64383561643835618</v>
      </c>
      <c r="J18" s="342">
        <f>(FUCHA!W$909)/(FUCHA!W$909+FUCHA!W$910)</f>
        <v>0.27397260273972601</v>
      </c>
      <c r="K18" s="342">
        <f>(FUCHA!X$909)/(FUCHA!X$909+FUCHA!X$910)</f>
        <v>1</v>
      </c>
      <c r="L18" s="342">
        <f>(FUCHA!Y$909)/(FUCHA!Y$909+FUCHA!Y$910)</f>
        <v>0.60273972602739723</v>
      </c>
      <c r="M18" s="342">
        <f>(FUCHA!Z$909)/(FUCHA!Z$909+FUCHA!Z$910)</f>
        <v>0.10294117647058823</v>
      </c>
      <c r="N18" s="342">
        <f>(FUCHA!AA$909)/(FUCHA!AA$909+FUCHA!AA$910)</f>
        <v>9.5890410958904104E-2</v>
      </c>
      <c r="O18" s="342">
        <f>(FUCHA!AB$909)/(FUCHA!AB$909+FUCHA!AB$910)</f>
        <v>4.1095890410958902E-2</v>
      </c>
      <c r="P18" s="342">
        <f>(FUCHA!AC$909)/(FUCHA!AC$909+FUCHA!AC$910)</f>
        <v>8.2191780821917804E-2</v>
      </c>
      <c r="Q18" s="342">
        <f>(FUCHA!AD$909)/(FUCHA!AD$909+FUCHA!AD$910)</f>
        <v>0.13698630136986301</v>
      </c>
      <c r="R18" s="342">
        <f>(FUCHA!AE$909)/(FUCHA!AE$909+FUCHA!AE$910)</f>
        <v>0.21917808219178081</v>
      </c>
      <c r="S18" s="342">
        <f>(FUCHA!AF$909)/(FUCHA!AF$909+FUCHA!AF$910)</f>
        <v>0.16438356164383561</v>
      </c>
      <c r="T18" s="342">
        <f>(FUCHA!AG$909)/(FUCHA!AG$909+FUCHA!AG$910)</f>
        <v>6.8493150684931503E-2</v>
      </c>
      <c r="U18" s="342">
        <f>(FUCHA!AH$909)/(FUCHA!AH$909+FUCHA!AH$910)</f>
        <v>1</v>
      </c>
      <c r="V18" s="342">
        <f>(FUCHA!AI$909)/(FUCHA!AI$909+FUCHA!AI$910)</f>
        <v>0.19178082191780821</v>
      </c>
      <c r="Y18" s="276" t="s">
        <v>68</v>
      </c>
      <c r="Z18" s="290" t="str">
        <f t="shared" ref="Z18:AS18" si="10">IF(C18&gt;C17,"↑","↓")</f>
        <v>↑</v>
      </c>
      <c r="AA18" s="290" t="str">
        <f t="shared" si="10"/>
        <v>↓</v>
      </c>
      <c r="AB18" s="290" t="str">
        <f t="shared" si="10"/>
        <v>↑</v>
      </c>
      <c r="AC18" s="290" t="str">
        <f t="shared" si="10"/>
        <v>↑</v>
      </c>
      <c r="AD18" s="290" t="str">
        <f t="shared" si="10"/>
        <v>↓</v>
      </c>
      <c r="AE18" s="290" t="str">
        <f t="shared" si="10"/>
        <v>↑</v>
      </c>
      <c r="AF18" s="290" t="str">
        <f t="shared" si="10"/>
        <v>↓</v>
      </c>
      <c r="AG18" s="290" t="str">
        <f t="shared" si="10"/>
        <v>↑</v>
      </c>
      <c r="AH18" s="290" t="str">
        <f t="shared" si="10"/>
        <v>↑</v>
      </c>
      <c r="AI18" s="290" t="str">
        <f t="shared" si="10"/>
        <v>↑</v>
      </c>
      <c r="AJ18" s="290" t="str">
        <f t="shared" si="10"/>
        <v>↓</v>
      </c>
      <c r="AK18" s="290" t="str">
        <f t="shared" si="10"/>
        <v>↑</v>
      </c>
      <c r="AL18" s="290" t="str">
        <f t="shared" si="10"/>
        <v>↑</v>
      </c>
      <c r="AM18" s="290" t="str">
        <f t="shared" si="10"/>
        <v>↓</v>
      </c>
      <c r="AN18" s="290" t="str">
        <f t="shared" si="10"/>
        <v>↑</v>
      </c>
      <c r="AO18" s="290" t="str">
        <f t="shared" si="10"/>
        <v>↑</v>
      </c>
      <c r="AP18" s="290" t="str">
        <f t="shared" si="10"/>
        <v>↓</v>
      </c>
      <c r="AQ18" s="290" t="str">
        <f t="shared" si="10"/>
        <v>↑</v>
      </c>
      <c r="AR18" s="290" t="str">
        <f t="shared" si="10"/>
        <v>↑</v>
      </c>
      <c r="AS18" s="290" t="str">
        <f t="shared" si="10"/>
        <v>↑</v>
      </c>
      <c r="AT18" s="188">
        <f t="shared" ref="AT18:AT19" si="11">COUNTIF(Z18:AI18,"↓")</f>
        <v>3</v>
      </c>
      <c r="AU18" s="188">
        <f t="shared" ref="AU18:AU19" si="12">COUNTIF(AJ18:AS18,"↓")</f>
        <v>3</v>
      </c>
      <c r="AV18" s="188">
        <f t="shared" ref="AV18:AV19" si="13">AT18+AU18</f>
        <v>6</v>
      </c>
    </row>
    <row r="19" spans="1:56" ht="14.5" x14ac:dyDescent="0.35">
      <c r="A19" s="282"/>
      <c r="B19" s="276" t="s">
        <v>69</v>
      </c>
      <c r="C19" s="342">
        <f>(FUCHA!P$911)/(FUCHA!P$911+FUCHA!P$912)</f>
        <v>0.95833333333333337</v>
      </c>
      <c r="D19" s="342">
        <f>(FUCHA!Q$911)/(FUCHA!Q$911+FUCHA!Q$912)</f>
        <v>1</v>
      </c>
      <c r="E19" s="342">
        <f>(FUCHA!R$911)/(FUCHA!R$911+FUCHA!R$912)</f>
        <v>0.95833333333333337</v>
      </c>
      <c r="F19" s="342">
        <f>(FUCHA!S$911)/(FUCHA!S$911+FUCHA!S$912)</f>
        <v>0.89583333333333337</v>
      </c>
      <c r="G19" s="342">
        <f>(FUCHA!T$911)/(FUCHA!T$911+FUCHA!T$912)</f>
        <v>0.97916666666666663</v>
      </c>
      <c r="H19" s="342">
        <f>(FUCHA!U$911)/(FUCHA!U$911+FUCHA!U$912)</f>
        <v>0.83333333333333337</v>
      </c>
      <c r="I19" s="342">
        <f>(FUCHA!V$911)/(FUCHA!V$911+FUCHA!V$912)</f>
        <v>0.75</v>
      </c>
      <c r="J19" s="342">
        <f>(FUCHA!W$911)/(FUCHA!W$911+FUCHA!W$912)</f>
        <v>0.5</v>
      </c>
      <c r="K19" s="342">
        <f>(FUCHA!X$911)/(FUCHA!X$911+FUCHA!X$912)</f>
        <v>0.9375</v>
      </c>
      <c r="L19" s="342">
        <f>(FUCHA!Y$911)/(FUCHA!Y$911+FUCHA!Y$912)</f>
        <v>0.9375</v>
      </c>
      <c r="M19" s="342">
        <f>(FUCHA!Z$911)/(FUCHA!Z$911+FUCHA!Z$912)</f>
        <v>0.20833333333333334</v>
      </c>
      <c r="N19" s="342">
        <f>(FUCHA!AA$911)/(FUCHA!AA$911+FUCHA!AA$912)</f>
        <v>0.14583333333333334</v>
      </c>
      <c r="O19" s="342">
        <f>(FUCHA!AB$911)/(FUCHA!AB$911+FUCHA!AB$912)</f>
        <v>8.3333333333333329E-2</v>
      </c>
      <c r="P19" s="342">
        <f>(FUCHA!AC$911)/(FUCHA!AC$911+FUCHA!AC$912)</f>
        <v>0.27083333333333331</v>
      </c>
      <c r="Q19" s="342">
        <f>(FUCHA!AD$911)/(FUCHA!AD$911+FUCHA!AD$912)</f>
        <v>0.20833333333333334</v>
      </c>
      <c r="R19" s="342">
        <f>(FUCHA!AE$911)/(FUCHA!AE$911+FUCHA!AE$912)</f>
        <v>0.3125</v>
      </c>
      <c r="S19" s="342">
        <f>(FUCHA!AF$911)/(FUCHA!AF$911+FUCHA!AF$912)</f>
        <v>0.20833333333333334</v>
      </c>
      <c r="T19" s="342">
        <f>(FUCHA!AG$911)/(FUCHA!AG$911+FUCHA!AG$912)</f>
        <v>0.33333333333333331</v>
      </c>
      <c r="U19" s="342">
        <f>(FUCHA!AH$911)/(FUCHA!AH$911+FUCHA!AH$912)</f>
        <v>0.89583333333333337</v>
      </c>
      <c r="V19" s="342">
        <f>(FUCHA!AI$911)/(FUCHA!AI$911+FUCHA!AI$912)</f>
        <v>0.35416666666666669</v>
      </c>
      <c r="Y19" s="276" t="s">
        <v>69</v>
      </c>
      <c r="Z19" s="290" t="str">
        <f t="shared" ref="Z19:AS19" si="14">IF(C19&gt;C18,"↑","↓")</f>
        <v>↑</v>
      </c>
      <c r="AA19" s="290" t="str">
        <f t="shared" si="14"/>
        <v>↑</v>
      </c>
      <c r="AB19" s="290" t="str">
        <f t="shared" si="14"/>
        <v>↑</v>
      </c>
      <c r="AC19" s="290" t="str">
        <f t="shared" si="14"/>
        <v>↑</v>
      </c>
      <c r="AD19" s="290" t="str">
        <f t="shared" si="14"/>
        <v>↑</v>
      </c>
      <c r="AE19" s="290" t="str">
        <f t="shared" si="14"/>
        <v>↑</v>
      </c>
      <c r="AF19" s="290" t="str">
        <f t="shared" si="14"/>
        <v>↑</v>
      </c>
      <c r="AG19" s="290" t="str">
        <f t="shared" si="14"/>
        <v>↑</v>
      </c>
      <c r="AH19" s="290" t="str">
        <f t="shared" si="14"/>
        <v>↓</v>
      </c>
      <c r="AI19" s="290" t="str">
        <f t="shared" si="14"/>
        <v>↑</v>
      </c>
      <c r="AJ19" s="290" t="str">
        <f t="shared" si="14"/>
        <v>↑</v>
      </c>
      <c r="AK19" s="290" t="str">
        <f t="shared" si="14"/>
        <v>↑</v>
      </c>
      <c r="AL19" s="290" t="str">
        <f t="shared" si="14"/>
        <v>↑</v>
      </c>
      <c r="AM19" s="290" t="str">
        <f t="shared" si="14"/>
        <v>↑</v>
      </c>
      <c r="AN19" s="290" t="str">
        <f t="shared" si="14"/>
        <v>↑</v>
      </c>
      <c r="AO19" s="290" t="str">
        <f t="shared" si="14"/>
        <v>↑</v>
      </c>
      <c r="AP19" s="290" t="str">
        <f t="shared" si="14"/>
        <v>↑</v>
      </c>
      <c r="AQ19" s="290" t="str">
        <f t="shared" si="14"/>
        <v>↑</v>
      </c>
      <c r="AR19" s="290" t="str">
        <f t="shared" si="14"/>
        <v>↓</v>
      </c>
      <c r="AS19" s="290" t="str">
        <f t="shared" si="14"/>
        <v>↑</v>
      </c>
      <c r="AT19" s="188">
        <f t="shared" si="11"/>
        <v>1</v>
      </c>
      <c r="AU19" s="188">
        <f t="shared" si="12"/>
        <v>1</v>
      </c>
      <c r="AV19" s="188">
        <f t="shared" si="13"/>
        <v>2</v>
      </c>
    </row>
    <row r="20" spans="1:56" ht="18" x14ac:dyDescent="0.4">
      <c r="A20" s="282"/>
      <c r="B20" s="293"/>
      <c r="C20" s="294"/>
      <c r="D20" s="294"/>
      <c r="E20" s="294"/>
      <c r="F20" s="294"/>
      <c r="G20" s="294"/>
      <c r="H20" s="294"/>
      <c r="I20" s="294"/>
      <c r="J20" s="294"/>
      <c r="K20" s="294"/>
      <c r="L20" s="294"/>
      <c r="M20" s="294"/>
      <c r="N20" s="294"/>
      <c r="O20" s="294"/>
      <c r="P20" s="294"/>
      <c r="Q20" s="294"/>
      <c r="R20" s="294"/>
      <c r="S20" s="294"/>
      <c r="T20" s="294"/>
      <c r="U20" s="294"/>
      <c r="V20" s="294"/>
      <c r="Y20" s="293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</row>
    <row r="21" spans="1:56" ht="15.75" customHeight="1" x14ac:dyDescent="0.35">
      <c r="A21" s="282"/>
      <c r="B21" s="377" t="s">
        <v>145</v>
      </c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7"/>
      <c r="Y21" s="377" t="s">
        <v>145</v>
      </c>
      <c r="Z21" s="346"/>
      <c r="AA21" s="346"/>
      <c r="AB21" s="346"/>
      <c r="AC21" s="346"/>
      <c r="AD21" s="346"/>
      <c r="AE21" s="346"/>
      <c r="AF21" s="346"/>
      <c r="AG21" s="346"/>
      <c r="AH21" s="346"/>
      <c r="AI21" s="346"/>
      <c r="AJ21" s="346"/>
      <c r="AK21" s="346"/>
      <c r="AL21" s="346"/>
      <c r="AM21" s="346"/>
      <c r="AN21" s="346"/>
      <c r="AO21" s="346"/>
      <c r="AP21" s="346"/>
      <c r="AQ21" s="346"/>
      <c r="AR21" s="346"/>
      <c r="AS21" s="347"/>
    </row>
    <row r="22" spans="1:56" ht="23" x14ac:dyDescent="0.35">
      <c r="A22" s="282"/>
      <c r="B22" s="284" t="s">
        <v>133</v>
      </c>
      <c r="C22" s="285" t="s">
        <v>8</v>
      </c>
      <c r="D22" s="286" t="s">
        <v>25</v>
      </c>
      <c r="E22" s="287" t="s">
        <v>11</v>
      </c>
      <c r="F22" s="286" t="s">
        <v>51</v>
      </c>
      <c r="G22" s="287" t="s">
        <v>50</v>
      </c>
      <c r="H22" s="286" t="s">
        <v>14</v>
      </c>
      <c r="I22" s="286" t="s">
        <v>49</v>
      </c>
      <c r="J22" s="288" t="s">
        <v>128</v>
      </c>
      <c r="K22" s="289" t="s">
        <v>18</v>
      </c>
      <c r="L22" s="289" t="s">
        <v>21</v>
      </c>
      <c r="M22" s="285" t="s">
        <v>8</v>
      </c>
      <c r="N22" s="286" t="s">
        <v>25</v>
      </c>
      <c r="O22" s="287" t="s">
        <v>11</v>
      </c>
      <c r="P22" s="286" t="s">
        <v>51</v>
      </c>
      <c r="Q22" s="287" t="s">
        <v>50</v>
      </c>
      <c r="R22" s="286" t="s">
        <v>14</v>
      </c>
      <c r="S22" s="286" t="s">
        <v>49</v>
      </c>
      <c r="T22" s="288" t="s">
        <v>128</v>
      </c>
      <c r="U22" s="289" t="s">
        <v>18</v>
      </c>
      <c r="V22" s="289" t="s">
        <v>21</v>
      </c>
      <c r="Y22" s="284" t="s">
        <v>133</v>
      </c>
      <c r="Z22" s="285" t="s">
        <v>8</v>
      </c>
      <c r="AA22" s="286" t="s">
        <v>25</v>
      </c>
      <c r="AB22" s="287" t="s">
        <v>11</v>
      </c>
      <c r="AC22" s="286" t="s">
        <v>51</v>
      </c>
      <c r="AD22" s="287" t="s">
        <v>50</v>
      </c>
      <c r="AE22" s="286" t="s">
        <v>14</v>
      </c>
      <c r="AF22" s="286" t="s">
        <v>49</v>
      </c>
      <c r="AG22" s="288" t="s">
        <v>128</v>
      </c>
      <c r="AH22" s="289" t="s">
        <v>18</v>
      </c>
      <c r="AI22" s="289" t="s">
        <v>21</v>
      </c>
      <c r="AJ22" s="285" t="s">
        <v>8</v>
      </c>
      <c r="AK22" s="286" t="s">
        <v>25</v>
      </c>
      <c r="AL22" s="287" t="s">
        <v>11</v>
      </c>
      <c r="AM22" s="286" t="s">
        <v>51</v>
      </c>
      <c r="AN22" s="287" t="s">
        <v>50</v>
      </c>
      <c r="AO22" s="286" t="s">
        <v>14</v>
      </c>
      <c r="AP22" s="286" t="s">
        <v>49</v>
      </c>
      <c r="AQ22" s="288" t="s">
        <v>128</v>
      </c>
      <c r="AR22" s="289" t="s">
        <v>18</v>
      </c>
      <c r="AS22" s="289" t="s">
        <v>21</v>
      </c>
    </row>
    <row r="23" spans="1:56" ht="15.75" customHeight="1" x14ac:dyDescent="0.35">
      <c r="A23" s="282"/>
      <c r="B23" s="276" t="s">
        <v>67</v>
      </c>
      <c r="C23" s="341">
        <f>(FUCHA!P$913)/(FUCHA!P$913+FUCHA!P$914)</f>
        <v>0.20261437908496732</v>
      </c>
      <c r="D23" s="341">
        <f>(FUCHA!Q$913)/(FUCHA!Q$913+FUCHA!Q$914)</f>
        <v>0.69281045751633985</v>
      </c>
      <c r="E23" s="341">
        <f>(FUCHA!R$913)/(FUCHA!R$913+FUCHA!R$914)</f>
        <v>0.33333333333333331</v>
      </c>
      <c r="F23" s="341">
        <f>(FUCHA!S$913)/(FUCHA!S$913+FUCHA!S$914)</f>
        <v>0.31372549019607843</v>
      </c>
      <c r="G23" s="341">
        <f>(FUCHA!T$913)/(FUCHA!T$913+FUCHA!T$914)</f>
        <v>0.77777777777777779</v>
      </c>
      <c r="H23" s="341">
        <f>(FUCHA!U$913)/(FUCHA!U$913+FUCHA!U$914)</f>
        <v>0.56209150326797386</v>
      </c>
      <c r="I23" s="341">
        <f>(FUCHA!V$913)/(FUCHA!V$913+FUCHA!V$914)</f>
        <v>0.41830065359477125</v>
      </c>
      <c r="J23" s="341">
        <f>(FUCHA!W$913)/(FUCHA!W$913+FUCHA!W$914)</f>
        <v>7.1895424836601302E-2</v>
      </c>
      <c r="K23" s="341">
        <f>(FUCHA!X$913)/(FUCHA!X$913+FUCHA!X$914)</f>
        <v>1</v>
      </c>
      <c r="L23" s="341">
        <f>(FUCHA!Y$913)/(FUCHA!Y$913+FUCHA!Y$914)</f>
        <v>0.16339869281045752</v>
      </c>
      <c r="M23" s="341">
        <f>(FUCHA!Z$913)/(FUCHA!Z$913+FUCHA!Z$914)</f>
        <v>4.5751633986928102E-2</v>
      </c>
      <c r="N23" s="341">
        <f>(FUCHA!AA$913)/(FUCHA!AA$913+FUCHA!AA$914)</f>
        <v>0</v>
      </c>
      <c r="O23" s="341">
        <f>(FUCHA!AB$913)/(FUCHA!AB$913+FUCHA!AB$914)</f>
        <v>0</v>
      </c>
      <c r="P23" s="341">
        <f>(FUCHA!AC$913)/(FUCHA!AC$913+FUCHA!AC$914)</f>
        <v>4.5751633986928102E-2</v>
      </c>
      <c r="Q23" s="341">
        <f>(FUCHA!AD$913)/(FUCHA!AD$913+FUCHA!AD$914)</f>
        <v>6.5359477124183009E-3</v>
      </c>
      <c r="R23" s="341">
        <f>(FUCHA!AE$913)/(FUCHA!AE$913+FUCHA!AE$914)</f>
        <v>3.2679738562091505E-2</v>
      </c>
      <c r="S23" s="341">
        <f>(FUCHA!AF$913)/(FUCHA!AF$913+FUCHA!AF$914)</f>
        <v>3.2679738562091505E-2</v>
      </c>
      <c r="T23" s="341">
        <f>(FUCHA!AG$913)/(FUCHA!AG$913+FUCHA!AG$914)</f>
        <v>1.3071895424836602E-2</v>
      </c>
      <c r="U23" s="341">
        <f>(FUCHA!AH$913)/(FUCHA!AH$913+FUCHA!AH$914)</f>
        <v>0.98692810457516345</v>
      </c>
      <c r="V23" s="341">
        <f>(FUCHA!AI$913)/(FUCHA!AI$913+FUCHA!AI$914)</f>
        <v>1.9607843137254902E-2</v>
      </c>
      <c r="Y23" s="276" t="s">
        <v>67</v>
      </c>
      <c r="Z23" s="291" t="s">
        <v>61</v>
      </c>
      <c r="AA23" s="291" t="s">
        <v>61</v>
      </c>
      <c r="AB23" s="291" t="s">
        <v>61</v>
      </c>
      <c r="AC23" s="291" t="s">
        <v>61</v>
      </c>
      <c r="AD23" s="291" t="s">
        <v>61</v>
      </c>
      <c r="AE23" s="291" t="s">
        <v>61</v>
      </c>
      <c r="AF23" s="291" t="s">
        <v>61</v>
      </c>
      <c r="AG23" s="291" t="s">
        <v>61</v>
      </c>
      <c r="AH23" s="291" t="s">
        <v>61</v>
      </c>
      <c r="AI23" s="291" t="s">
        <v>61</v>
      </c>
      <c r="AJ23" s="291" t="s">
        <v>61</v>
      </c>
      <c r="AK23" s="291" t="s">
        <v>61</v>
      </c>
      <c r="AL23" s="291" t="s">
        <v>61</v>
      </c>
      <c r="AM23" s="291" t="s">
        <v>61</v>
      </c>
      <c r="AN23" s="291" t="s">
        <v>61</v>
      </c>
      <c r="AO23" s="291" t="s">
        <v>61</v>
      </c>
      <c r="AP23" s="291" t="s">
        <v>61</v>
      </c>
      <c r="AQ23" s="291" t="s">
        <v>61</v>
      </c>
      <c r="AR23" s="291" t="s">
        <v>61</v>
      </c>
      <c r="AS23" s="291" t="s">
        <v>61</v>
      </c>
    </row>
    <row r="24" spans="1:56" ht="15.75" customHeight="1" x14ac:dyDescent="0.35">
      <c r="A24" s="282"/>
      <c r="B24" s="276" t="s">
        <v>68</v>
      </c>
      <c r="C24" s="342">
        <f>(FUCHA!P$915)/(FUCHA!P$915+FUCHA!P$916)</f>
        <v>0.7978723404255319</v>
      </c>
      <c r="D24" s="342">
        <f>(FUCHA!Q$915)/(FUCHA!Q$915+FUCHA!Q$916)</f>
        <v>0.3611111111111111</v>
      </c>
      <c r="E24" s="342">
        <f>(FUCHA!R$915)/(FUCHA!R$915+FUCHA!R$916)</f>
        <v>0.25925925925925924</v>
      </c>
      <c r="F24" s="342">
        <f>(FUCHA!S$915)/(FUCHA!S$915+FUCHA!S$916)</f>
        <v>0.16666666666666666</v>
      </c>
      <c r="G24" s="342">
        <f>(FUCHA!T$915)/(FUCHA!T$915+FUCHA!T$916)</f>
        <v>0.61111111111111116</v>
      </c>
      <c r="H24" s="342">
        <f>(FUCHA!U$915)/(FUCHA!U$915+FUCHA!U$916)</f>
        <v>0.52777777777777779</v>
      </c>
      <c r="I24" s="342">
        <f>(FUCHA!V$915)/(FUCHA!V$915+FUCHA!V$916)</f>
        <v>0.31481481481481483</v>
      </c>
      <c r="J24" s="342">
        <f>(FUCHA!W$915)/(FUCHA!W$915+FUCHA!W$916)</f>
        <v>0.10185185185185185</v>
      </c>
      <c r="K24" s="342">
        <f>(FUCHA!X$915)/(FUCHA!X$915+FUCHA!X$916)</f>
        <v>1</v>
      </c>
      <c r="L24" s="342">
        <f>(FUCHA!Y$915)/(FUCHA!Y$915+FUCHA!Y$916)</f>
        <v>0.27777777777777779</v>
      </c>
      <c r="M24" s="342">
        <f>(FUCHA!Z$915)/(FUCHA!Z$915+FUCHA!Z$916)</f>
        <v>0.25531914893617019</v>
      </c>
      <c r="N24" s="342">
        <f>(FUCHA!AA$915)/(FUCHA!AA$915+FUCHA!AA$916)</f>
        <v>9.2592592592592587E-3</v>
      </c>
      <c r="O24" s="342">
        <f>(FUCHA!AB$915)/(FUCHA!AB$915+FUCHA!AB$916)</f>
        <v>0</v>
      </c>
      <c r="P24" s="342">
        <f>(FUCHA!AC$915)/(FUCHA!AC$915+FUCHA!AC$916)</f>
        <v>0</v>
      </c>
      <c r="Q24" s="342">
        <f>(FUCHA!AD$915)/(FUCHA!AD$915+FUCHA!AD$916)</f>
        <v>9.2592592592592587E-3</v>
      </c>
      <c r="R24" s="342">
        <f>(FUCHA!AE$915)/(FUCHA!AE$915+FUCHA!AE$916)</f>
        <v>1.8518518518518517E-2</v>
      </c>
      <c r="S24" s="342">
        <f>(FUCHA!AF$915)/(FUCHA!AF$915+FUCHA!AF$916)</f>
        <v>1.8518518518518517E-2</v>
      </c>
      <c r="T24" s="342">
        <f>(FUCHA!AG$915)/(FUCHA!AG$915+FUCHA!AG$916)</f>
        <v>1.8518518518518517E-2</v>
      </c>
      <c r="U24" s="342">
        <f>(FUCHA!AH$915)/(FUCHA!AH$915+FUCHA!AH$916)</f>
        <v>1</v>
      </c>
      <c r="V24" s="342">
        <f>(FUCHA!AI$915)/(FUCHA!AI$915+FUCHA!AI$916)</f>
        <v>3.7037037037037035E-2</v>
      </c>
      <c r="Y24" s="276" t="s">
        <v>68</v>
      </c>
      <c r="Z24" s="290" t="str">
        <f t="shared" ref="Z24:AS24" si="15">IF(C24&gt;C23,"↑","↓")</f>
        <v>↑</v>
      </c>
      <c r="AA24" s="290" t="str">
        <f t="shared" si="15"/>
        <v>↓</v>
      </c>
      <c r="AB24" s="290" t="str">
        <f t="shared" si="15"/>
        <v>↓</v>
      </c>
      <c r="AC24" s="290" t="str">
        <f t="shared" si="15"/>
        <v>↓</v>
      </c>
      <c r="AD24" s="290" t="str">
        <f t="shared" si="15"/>
        <v>↓</v>
      </c>
      <c r="AE24" s="290" t="str">
        <f t="shared" si="15"/>
        <v>↓</v>
      </c>
      <c r="AF24" s="290" t="str">
        <f t="shared" si="15"/>
        <v>↓</v>
      </c>
      <c r="AG24" s="290" t="str">
        <f t="shared" si="15"/>
        <v>↑</v>
      </c>
      <c r="AH24" s="290" t="str">
        <f t="shared" si="15"/>
        <v>↓</v>
      </c>
      <c r="AI24" s="290" t="str">
        <f t="shared" si="15"/>
        <v>↑</v>
      </c>
      <c r="AJ24" s="290" t="str">
        <f t="shared" si="15"/>
        <v>↑</v>
      </c>
      <c r="AK24" s="290" t="str">
        <f t="shared" si="15"/>
        <v>↑</v>
      </c>
      <c r="AL24" s="290" t="str">
        <f t="shared" si="15"/>
        <v>↓</v>
      </c>
      <c r="AM24" s="290" t="str">
        <f t="shared" si="15"/>
        <v>↓</v>
      </c>
      <c r="AN24" s="290" t="str">
        <f t="shared" si="15"/>
        <v>↑</v>
      </c>
      <c r="AO24" s="290" t="str">
        <f t="shared" si="15"/>
        <v>↓</v>
      </c>
      <c r="AP24" s="290" t="str">
        <f t="shared" si="15"/>
        <v>↓</v>
      </c>
      <c r="AQ24" s="290" t="str">
        <f t="shared" si="15"/>
        <v>↑</v>
      </c>
      <c r="AR24" s="290" t="str">
        <f t="shared" si="15"/>
        <v>↑</v>
      </c>
      <c r="AS24" s="290" t="str">
        <f t="shared" si="15"/>
        <v>↑</v>
      </c>
      <c r="AT24" s="188">
        <f t="shared" ref="AT24:AT25" si="16">COUNTIF(Z24:AI24,"↓")</f>
        <v>7</v>
      </c>
      <c r="AU24" s="188">
        <f t="shared" ref="AU24:AU25" si="17">COUNTIF(AJ24:AS24,"↓")</f>
        <v>4</v>
      </c>
      <c r="AV24" s="188">
        <f t="shared" ref="AV24:AV25" si="18">AT24+AU24</f>
        <v>11</v>
      </c>
    </row>
    <row r="25" spans="1:56" ht="15.75" customHeight="1" x14ac:dyDescent="0.35">
      <c r="A25" s="282"/>
      <c r="B25" s="276" t="s">
        <v>69</v>
      </c>
      <c r="C25" s="342">
        <f>(FUCHA!P$917)/(FUCHA!P$917+FUCHA!P$918)</f>
        <v>0.9178082191780822</v>
      </c>
      <c r="D25" s="342">
        <f>(FUCHA!Q$917)/(FUCHA!Q$917+FUCHA!Q$918)</f>
        <v>0.57534246575342463</v>
      </c>
      <c r="E25" s="342">
        <f>(FUCHA!R$917)/(FUCHA!R$917+FUCHA!R$918)</f>
        <v>0.26027397260273971</v>
      </c>
      <c r="F25" s="342">
        <f>(FUCHA!S$917)/(FUCHA!S$917+FUCHA!S$918)</f>
        <v>0.34246575342465752</v>
      </c>
      <c r="G25" s="342">
        <f>(FUCHA!T$917)/(FUCHA!T$917+FUCHA!T$918)</f>
        <v>0.76712328767123283</v>
      </c>
      <c r="H25" s="342">
        <f>(FUCHA!U$917)/(FUCHA!U$917+FUCHA!U$918)</f>
        <v>0.56164383561643838</v>
      </c>
      <c r="I25" s="342">
        <f>(FUCHA!V$917)/(FUCHA!V$917+FUCHA!V$918)</f>
        <v>0.67123287671232879</v>
      </c>
      <c r="J25" s="342">
        <f>(FUCHA!W$917)/(FUCHA!W$917+FUCHA!W$918)</f>
        <v>0.31506849315068491</v>
      </c>
      <c r="K25" s="342">
        <f>(FUCHA!X$917)/(FUCHA!X$917+FUCHA!X$918)</f>
        <v>0.9726027397260274</v>
      </c>
      <c r="L25" s="342">
        <f>(FUCHA!Y$917)/(FUCHA!Y$917+FUCHA!Y$918)</f>
        <v>0.50684931506849318</v>
      </c>
      <c r="M25" s="342">
        <f>(FUCHA!Z$917)/(FUCHA!Z$917+FUCHA!Z$918)</f>
        <v>0.1095890410958904</v>
      </c>
      <c r="N25" s="342">
        <f>(FUCHA!AA$917)/(FUCHA!AA$917+FUCHA!AA$918)</f>
        <v>0</v>
      </c>
      <c r="O25" s="342">
        <f>(FUCHA!AB$917)/(FUCHA!AB$917+FUCHA!AB$918)</f>
        <v>0</v>
      </c>
      <c r="P25" s="342">
        <f>(FUCHA!AC$917)/(FUCHA!AC$917+FUCHA!AC$918)</f>
        <v>9.5890410958904104E-2</v>
      </c>
      <c r="Q25" s="342">
        <f>(FUCHA!AD$917)/(FUCHA!AD$917+FUCHA!AD$918)</f>
        <v>2.7397260273972601E-2</v>
      </c>
      <c r="R25" s="342">
        <f>(FUCHA!AE$917)/(FUCHA!AE$917+FUCHA!AE$918)</f>
        <v>2.7397260273972601E-2</v>
      </c>
      <c r="S25" s="342">
        <f>(FUCHA!AF$917)/(FUCHA!AF$917+FUCHA!AF$918)</f>
        <v>9.5890410958904104E-2</v>
      </c>
      <c r="T25" s="342">
        <f>(FUCHA!AG$917)/(FUCHA!AG$917+FUCHA!AG$918)</f>
        <v>0.19178082191780821</v>
      </c>
      <c r="U25" s="342">
        <f>(FUCHA!AH$917)/(FUCHA!AH$917+FUCHA!AH$918)</f>
        <v>0.9178082191780822</v>
      </c>
      <c r="V25" s="342">
        <f>(FUCHA!AI$917)/(FUCHA!AI$917+FUCHA!AI$918)</f>
        <v>4.1095890410958902E-2</v>
      </c>
      <c r="Y25" s="276" t="s">
        <v>69</v>
      </c>
      <c r="Z25" s="290" t="str">
        <f t="shared" ref="Z25:AS25" si="19">IF(C25&gt;C24,"↑","↓")</f>
        <v>↑</v>
      </c>
      <c r="AA25" s="290" t="str">
        <f t="shared" si="19"/>
        <v>↑</v>
      </c>
      <c r="AB25" s="290" t="str">
        <f t="shared" si="19"/>
        <v>↑</v>
      </c>
      <c r="AC25" s="290" t="str">
        <f t="shared" si="19"/>
        <v>↑</v>
      </c>
      <c r="AD25" s="290" t="str">
        <f t="shared" si="19"/>
        <v>↑</v>
      </c>
      <c r="AE25" s="290" t="str">
        <f t="shared" si="19"/>
        <v>↑</v>
      </c>
      <c r="AF25" s="290" t="str">
        <f t="shared" si="19"/>
        <v>↑</v>
      </c>
      <c r="AG25" s="290" t="str">
        <f t="shared" si="19"/>
        <v>↑</v>
      </c>
      <c r="AH25" s="290" t="str">
        <f t="shared" si="19"/>
        <v>↓</v>
      </c>
      <c r="AI25" s="290" t="str">
        <f t="shared" si="19"/>
        <v>↑</v>
      </c>
      <c r="AJ25" s="290" t="str">
        <f t="shared" si="19"/>
        <v>↓</v>
      </c>
      <c r="AK25" s="290" t="str">
        <f t="shared" si="19"/>
        <v>↓</v>
      </c>
      <c r="AL25" s="290" t="str">
        <f t="shared" si="19"/>
        <v>↓</v>
      </c>
      <c r="AM25" s="290" t="str">
        <f t="shared" si="19"/>
        <v>↑</v>
      </c>
      <c r="AN25" s="290" t="str">
        <f t="shared" si="19"/>
        <v>↑</v>
      </c>
      <c r="AO25" s="290" t="str">
        <f t="shared" si="19"/>
        <v>↑</v>
      </c>
      <c r="AP25" s="290" t="str">
        <f t="shared" si="19"/>
        <v>↑</v>
      </c>
      <c r="AQ25" s="290" t="str">
        <f t="shared" si="19"/>
        <v>↑</v>
      </c>
      <c r="AR25" s="290" t="str">
        <f t="shared" si="19"/>
        <v>↓</v>
      </c>
      <c r="AS25" s="290" t="str">
        <f t="shared" si="19"/>
        <v>↑</v>
      </c>
      <c r="AT25" s="188">
        <f t="shared" si="16"/>
        <v>1</v>
      </c>
      <c r="AU25" s="188">
        <f t="shared" si="17"/>
        <v>4</v>
      </c>
      <c r="AV25" s="188">
        <f t="shared" si="18"/>
        <v>5</v>
      </c>
    </row>
    <row r="26" spans="1:56" ht="15.75" customHeight="1" x14ac:dyDescent="0.4">
      <c r="A26" s="282"/>
      <c r="B26" s="293"/>
      <c r="C26" s="294"/>
      <c r="D26" s="294"/>
      <c r="E26" s="294"/>
      <c r="F26" s="294"/>
      <c r="G26" s="294"/>
      <c r="H26" s="294"/>
      <c r="I26" s="294"/>
      <c r="J26" s="294"/>
      <c r="K26" s="294"/>
      <c r="L26" s="296"/>
      <c r="M26" s="297"/>
      <c r="N26" s="294"/>
      <c r="O26" s="294"/>
      <c r="P26" s="294"/>
      <c r="Q26" s="294"/>
      <c r="R26" s="294"/>
      <c r="S26" s="294"/>
      <c r="T26" s="294"/>
      <c r="U26" s="294"/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294"/>
      <c r="AV26" s="294"/>
      <c r="AW26" s="294"/>
      <c r="AX26" s="294"/>
      <c r="AY26" s="294"/>
      <c r="AZ26" s="294"/>
      <c r="BA26" s="294"/>
      <c r="BB26" s="294"/>
      <c r="BC26" s="294"/>
      <c r="BD26" s="294"/>
    </row>
    <row r="27" spans="1:56" ht="15.75" customHeight="1" x14ac:dyDescent="0.4">
      <c r="A27" s="298"/>
      <c r="B27" s="299"/>
      <c r="C27" s="300"/>
      <c r="D27" s="300"/>
      <c r="E27" s="300"/>
      <c r="F27" s="300"/>
      <c r="G27" s="300"/>
      <c r="H27" s="300"/>
      <c r="I27" s="300"/>
      <c r="J27" s="300"/>
      <c r="K27" s="300"/>
      <c r="L27" s="301"/>
      <c r="M27" s="302"/>
      <c r="N27" s="300"/>
      <c r="O27" s="300"/>
      <c r="P27" s="300"/>
      <c r="Q27" s="300"/>
      <c r="R27" s="300"/>
      <c r="S27" s="300"/>
      <c r="T27" s="300"/>
      <c r="U27" s="300"/>
      <c r="V27" s="300"/>
      <c r="W27" s="300"/>
      <c r="X27" s="300"/>
      <c r="Y27" s="300"/>
      <c r="Z27" s="300"/>
      <c r="AA27" s="300"/>
      <c r="AB27" s="300"/>
      <c r="AC27" s="300"/>
      <c r="AD27" s="300"/>
      <c r="AE27" s="300"/>
      <c r="AF27" s="300"/>
      <c r="AG27" s="300"/>
      <c r="AH27" s="300"/>
      <c r="AI27" s="300"/>
      <c r="AJ27" s="300"/>
      <c r="AK27" s="300"/>
      <c r="AL27" s="300"/>
      <c r="AM27" s="300"/>
      <c r="AN27" s="300"/>
      <c r="AO27" s="300"/>
      <c r="AP27" s="300"/>
      <c r="AQ27" s="300"/>
      <c r="AR27" s="300"/>
      <c r="AS27" s="300"/>
      <c r="AT27" s="300"/>
      <c r="AU27" s="300"/>
      <c r="AV27" s="300"/>
      <c r="AW27" s="300"/>
      <c r="AX27" s="300"/>
      <c r="AY27" s="300"/>
      <c r="AZ27" s="300"/>
      <c r="BA27" s="300"/>
      <c r="BB27" s="300"/>
      <c r="BC27" s="300"/>
      <c r="BD27" s="300"/>
    </row>
    <row r="28" spans="1:56" ht="43.5" customHeight="1" x14ac:dyDescent="0.35">
      <c r="A28" s="281"/>
      <c r="B28" s="281"/>
      <c r="C28" s="374" t="s">
        <v>131</v>
      </c>
      <c r="D28" s="356"/>
      <c r="E28" s="356"/>
      <c r="F28" s="356"/>
      <c r="G28" s="356"/>
      <c r="H28" s="356"/>
      <c r="I28" s="356"/>
      <c r="J28" s="356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80"/>
      <c r="AI28" s="280"/>
      <c r="AJ28" s="280"/>
      <c r="AK28" s="280"/>
      <c r="AL28" s="280"/>
      <c r="AM28" s="280"/>
      <c r="AN28" s="280"/>
      <c r="AO28" s="280"/>
      <c r="AP28" s="280"/>
      <c r="AQ28" s="280"/>
      <c r="AR28" s="280"/>
      <c r="AS28" s="280"/>
      <c r="AT28" s="280"/>
      <c r="AU28" s="280"/>
      <c r="AV28" s="280"/>
      <c r="AW28" s="280"/>
      <c r="AX28" s="280"/>
      <c r="AY28" s="280"/>
      <c r="AZ28" s="280"/>
      <c r="BA28" s="280"/>
      <c r="BB28" s="280"/>
      <c r="BC28" s="280"/>
      <c r="BD28" s="280"/>
    </row>
    <row r="29" spans="1:56" ht="15" customHeight="1" x14ac:dyDescent="0.35">
      <c r="A29" s="282"/>
      <c r="B29" s="283"/>
      <c r="C29" s="375" t="s">
        <v>44</v>
      </c>
      <c r="D29" s="346"/>
      <c r="E29" s="346"/>
      <c r="F29" s="346"/>
      <c r="G29" s="346"/>
      <c r="H29" s="346"/>
      <c r="I29" s="346"/>
      <c r="J29" s="346"/>
      <c r="K29" s="346"/>
      <c r="L29" s="347"/>
      <c r="M29" s="376" t="s">
        <v>45</v>
      </c>
      <c r="N29" s="346"/>
      <c r="O29" s="346"/>
      <c r="P29" s="346"/>
      <c r="Q29" s="346"/>
      <c r="R29" s="346"/>
      <c r="S29" s="346"/>
      <c r="T29" s="346"/>
      <c r="U29" s="346"/>
      <c r="V29" s="347"/>
      <c r="Y29" s="283"/>
      <c r="Z29" s="375" t="s">
        <v>44</v>
      </c>
      <c r="AA29" s="346"/>
      <c r="AB29" s="346"/>
      <c r="AC29" s="346"/>
      <c r="AD29" s="346"/>
      <c r="AE29" s="346"/>
      <c r="AF29" s="346"/>
      <c r="AG29" s="346"/>
      <c r="AH29" s="346"/>
      <c r="AI29" s="347"/>
      <c r="AJ29" s="376" t="s">
        <v>45</v>
      </c>
      <c r="AK29" s="346"/>
      <c r="AL29" s="346"/>
      <c r="AM29" s="346"/>
      <c r="AN29" s="346"/>
      <c r="AO29" s="346"/>
      <c r="AP29" s="346"/>
      <c r="AQ29" s="346"/>
      <c r="AR29" s="346"/>
      <c r="AS29" s="347"/>
    </row>
    <row r="30" spans="1:56" ht="15" customHeight="1" x14ac:dyDescent="0.35">
      <c r="A30" s="282"/>
      <c r="B30" s="377" t="s">
        <v>146</v>
      </c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7"/>
      <c r="Y30" s="377" t="s">
        <v>146</v>
      </c>
      <c r="Z30" s="346"/>
      <c r="AA30" s="346"/>
      <c r="AB30" s="346"/>
      <c r="AC30" s="346"/>
      <c r="AD30" s="346"/>
      <c r="AE30" s="346"/>
      <c r="AF30" s="346"/>
      <c r="AG30" s="346"/>
      <c r="AH30" s="346"/>
      <c r="AI30" s="346"/>
      <c r="AJ30" s="346"/>
      <c r="AK30" s="346"/>
      <c r="AL30" s="346"/>
      <c r="AM30" s="346"/>
      <c r="AN30" s="346"/>
      <c r="AO30" s="346"/>
      <c r="AP30" s="346"/>
      <c r="AQ30" s="346"/>
      <c r="AR30" s="346"/>
      <c r="AS30" s="347"/>
    </row>
    <row r="31" spans="1:56" ht="15" customHeight="1" x14ac:dyDescent="0.35">
      <c r="A31" s="282"/>
      <c r="B31" s="284" t="s">
        <v>133</v>
      </c>
      <c r="C31" s="285" t="s">
        <v>8</v>
      </c>
      <c r="D31" s="286" t="s">
        <v>25</v>
      </c>
      <c r="E31" s="287" t="s">
        <v>11</v>
      </c>
      <c r="F31" s="286" t="s">
        <v>51</v>
      </c>
      <c r="G31" s="287" t="s">
        <v>50</v>
      </c>
      <c r="H31" s="286" t="s">
        <v>14</v>
      </c>
      <c r="I31" s="286" t="s">
        <v>49</v>
      </c>
      <c r="J31" s="288" t="s">
        <v>128</v>
      </c>
      <c r="K31" s="289" t="s">
        <v>18</v>
      </c>
      <c r="L31" s="289" t="s">
        <v>21</v>
      </c>
      <c r="M31" s="285" t="s">
        <v>8</v>
      </c>
      <c r="N31" s="286" t="s">
        <v>25</v>
      </c>
      <c r="O31" s="287" t="s">
        <v>11</v>
      </c>
      <c r="P31" s="286" t="s">
        <v>51</v>
      </c>
      <c r="Q31" s="287" t="s">
        <v>50</v>
      </c>
      <c r="R31" s="286" t="s">
        <v>14</v>
      </c>
      <c r="S31" s="286" t="s">
        <v>49</v>
      </c>
      <c r="T31" s="288" t="s">
        <v>128</v>
      </c>
      <c r="U31" s="289" t="s">
        <v>18</v>
      </c>
      <c r="V31" s="289" t="s">
        <v>21</v>
      </c>
      <c r="Y31" s="284" t="s">
        <v>133</v>
      </c>
      <c r="Z31" s="285" t="s">
        <v>8</v>
      </c>
      <c r="AA31" s="286" t="s">
        <v>25</v>
      </c>
      <c r="AB31" s="287" t="s">
        <v>11</v>
      </c>
      <c r="AC31" s="286" t="s">
        <v>51</v>
      </c>
      <c r="AD31" s="287" t="s">
        <v>50</v>
      </c>
      <c r="AE31" s="286" t="s">
        <v>14</v>
      </c>
      <c r="AF31" s="286" t="s">
        <v>49</v>
      </c>
      <c r="AG31" s="288" t="s">
        <v>128</v>
      </c>
      <c r="AH31" s="289" t="s">
        <v>18</v>
      </c>
      <c r="AI31" s="289" t="s">
        <v>21</v>
      </c>
      <c r="AJ31" s="285" t="s">
        <v>8</v>
      </c>
      <c r="AK31" s="286" t="s">
        <v>25</v>
      </c>
      <c r="AL31" s="287" t="s">
        <v>11</v>
      </c>
      <c r="AM31" s="286" t="s">
        <v>51</v>
      </c>
      <c r="AN31" s="287" t="s">
        <v>50</v>
      </c>
      <c r="AO31" s="286" t="s">
        <v>14</v>
      </c>
      <c r="AP31" s="286" t="s">
        <v>49</v>
      </c>
      <c r="AQ31" s="288" t="s">
        <v>128</v>
      </c>
      <c r="AR31" s="289" t="s">
        <v>18</v>
      </c>
      <c r="AS31" s="289" t="s">
        <v>21</v>
      </c>
    </row>
    <row r="32" spans="1:56" ht="15" customHeight="1" x14ac:dyDescent="0.35">
      <c r="A32" s="282"/>
      <c r="B32" s="276" t="s">
        <v>67</v>
      </c>
      <c r="C32" s="342">
        <f>(SALITRE!P$934)/(SALITRE!P$934+SALITRE!P$935)</f>
        <v>0.66666666666666663</v>
      </c>
      <c r="D32" s="342">
        <f>(SALITRE!Q$934)/(SALITRE!Q$934+SALITRE!Q$935)</f>
        <v>1</v>
      </c>
      <c r="E32" s="342">
        <f>(SALITRE!R$934)/(SALITRE!R$934+SALITRE!R$935)</f>
        <v>1</v>
      </c>
      <c r="F32" s="342">
        <f>(SALITRE!S$934)/(SALITRE!S$934+SALITRE!S$935)</f>
        <v>0.98039215686274506</v>
      </c>
      <c r="G32" s="342">
        <f>(SALITRE!T$934)/(SALITRE!T$934+SALITRE!T$935)</f>
        <v>1</v>
      </c>
      <c r="H32" s="342">
        <f>(SALITRE!U$934)/(SALITRE!U$934+SALITRE!U$935)</f>
        <v>0.94117647058823528</v>
      </c>
      <c r="I32" s="342">
        <f>(SALITRE!V$934)/(SALITRE!V$934+SALITRE!V$935)</f>
        <v>0.88235294117647056</v>
      </c>
      <c r="J32" s="342">
        <f>(SALITRE!W$934)/(SALITRE!W$934+SALITRE!W$935)</f>
        <v>1</v>
      </c>
      <c r="K32" s="342">
        <f>(SALITRE!X$934)/(SALITRE!X$934+SALITRE!X$935)</f>
        <v>0.82352941176470584</v>
      </c>
      <c r="L32" s="342">
        <f>(SALITRE!Y$934)/(SALITRE!Y$934+SALITRE!Y$935)</f>
        <v>0.98039215686274506</v>
      </c>
      <c r="M32" s="342">
        <f>(SALITRE!Z$934)/(SALITRE!Z$934+SALITRE!Z$935)</f>
        <v>0.66666666666666663</v>
      </c>
      <c r="N32" s="342">
        <f>(SALITRE!AA$934)/(SALITRE!AA$934+SALITRE!AA$935)</f>
        <v>0.98039215686274506</v>
      </c>
      <c r="O32" s="342">
        <f>(SALITRE!AB$934)/(SALITRE!AB$934+SALITRE!AB$935)</f>
        <v>0.6470588235294118</v>
      </c>
      <c r="P32" s="342">
        <f>(SALITRE!AC$934)/(SALITRE!AC$934+SALITRE!AC$935)</f>
        <v>0.80392156862745101</v>
      </c>
      <c r="Q32" s="342">
        <f>(SALITRE!AD$934)/(SALITRE!AD$934+SALITRE!AD$935)</f>
        <v>0.96078431372549022</v>
      </c>
      <c r="R32" s="342">
        <f>(SALITRE!AE$934)/(SALITRE!AE$934+SALITRE!AE$935)</f>
        <v>0.94117647058823528</v>
      </c>
      <c r="S32" s="342">
        <f>(SALITRE!AF$934)/(SALITRE!AF$934+SALITRE!AF$935)</f>
        <v>0.88235294117647056</v>
      </c>
      <c r="T32" s="342">
        <f>(SALITRE!AG$934)/(SALITRE!AG$934+SALITRE!AG$935)</f>
        <v>1</v>
      </c>
      <c r="U32" s="342">
        <f>(SALITRE!AH$934)/(SALITRE!AH$934+SALITRE!AH$935)</f>
        <v>0.82352941176470584</v>
      </c>
      <c r="V32" s="342">
        <f>(SALITRE!AI$934)/(SALITRE!AI$934+SALITRE!AI$935)</f>
        <v>0.98039215686274506</v>
      </c>
      <c r="Y32" s="276" t="s">
        <v>67</v>
      </c>
      <c r="Z32" s="291" t="s">
        <v>61</v>
      </c>
      <c r="AA32" s="291" t="s">
        <v>61</v>
      </c>
      <c r="AB32" s="291" t="s">
        <v>61</v>
      </c>
      <c r="AC32" s="291" t="s">
        <v>61</v>
      </c>
      <c r="AD32" s="291" t="s">
        <v>61</v>
      </c>
      <c r="AE32" s="291" t="s">
        <v>61</v>
      </c>
      <c r="AF32" s="291" t="s">
        <v>61</v>
      </c>
      <c r="AG32" s="291" t="s">
        <v>61</v>
      </c>
      <c r="AH32" s="291" t="s">
        <v>61</v>
      </c>
      <c r="AI32" s="291" t="s">
        <v>61</v>
      </c>
      <c r="AJ32" s="291" t="s">
        <v>61</v>
      </c>
      <c r="AK32" s="291" t="s">
        <v>61</v>
      </c>
      <c r="AL32" s="291" t="s">
        <v>61</v>
      </c>
      <c r="AM32" s="291" t="s">
        <v>61</v>
      </c>
      <c r="AN32" s="291" t="s">
        <v>61</v>
      </c>
      <c r="AO32" s="291" t="s">
        <v>61</v>
      </c>
      <c r="AP32" s="291" t="s">
        <v>61</v>
      </c>
      <c r="AQ32" s="291" t="s">
        <v>61</v>
      </c>
      <c r="AR32" s="291" t="s">
        <v>61</v>
      </c>
      <c r="AS32" s="291" t="s">
        <v>61</v>
      </c>
    </row>
    <row r="33" spans="1:49" ht="15" customHeight="1" x14ac:dyDescent="0.35">
      <c r="A33" s="282"/>
      <c r="B33" s="276" t="s">
        <v>68</v>
      </c>
      <c r="C33" s="342">
        <f>(SALITRE!P$936)/(SALITRE!P$936+SALITRE!P$937)</f>
        <v>0.86486486486486491</v>
      </c>
      <c r="D33" s="342">
        <f>(SALITRE!Q$936)/(SALITRE!Q$936+SALITRE!Q$937)</f>
        <v>0.94594594594594594</v>
      </c>
      <c r="E33" s="342">
        <f>(SALITRE!R$936)/(SALITRE!R$936+SALITRE!R$937)</f>
        <v>0.94594594594594594</v>
      </c>
      <c r="F33" s="342">
        <f>(SALITRE!S$936)/(SALITRE!S$936+SALITRE!S$937)</f>
        <v>1</v>
      </c>
      <c r="G33" s="342">
        <f>(SALITRE!T$936)/(SALITRE!T$936+SALITRE!T$937)</f>
        <v>1</v>
      </c>
      <c r="H33" s="342">
        <f>(SALITRE!U$936)/(SALITRE!U$936+SALITRE!U$937)</f>
        <v>0.97297297297297303</v>
      </c>
      <c r="I33" s="342">
        <f>(SALITRE!V$936)/(SALITRE!V$936+SALITRE!V$937)</f>
        <v>0.94594594594594594</v>
      </c>
      <c r="J33" s="342">
        <f>(SALITRE!W$936)/(SALITRE!W$936+SALITRE!W$937)</f>
        <v>1</v>
      </c>
      <c r="K33" s="342">
        <f>(SALITRE!X$936)/(SALITRE!X$936+SALITRE!X$937)</f>
        <v>0.86486486486486491</v>
      </c>
      <c r="L33" s="342">
        <f>(SALITRE!Y$936)/(SALITRE!Y$936+SALITRE!Y$937)</f>
        <v>1</v>
      </c>
      <c r="M33" s="342">
        <f>(SALITRE!Z$936)/(SALITRE!Z$936+SALITRE!Z$937)</f>
        <v>0.86486486486486491</v>
      </c>
      <c r="N33" s="342">
        <f>(SALITRE!AA$936)/(SALITRE!AA$936+SALITRE!AA$937)</f>
        <v>0.91891891891891897</v>
      </c>
      <c r="O33" s="342">
        <f>(SALITRE!AB$936)/(SALITRE!AB$936+SALITRE!AB$937)</f>
        <v>0.59459459459459463</v>
      </c>
      <c r="P33" s="342">
        <f>(SALITRE!AC$936)/(SALITRE!AC$936+SALITRE!AC$937)</f>
        <v>0.6216216216216216</v>
      </c>
      <c r="Q33" s="342">
        <f>(SALITRE!AD$936)/(SALITRE!AD$936+SALITRE!AD$937)</f>
        <v>0.97297297297297303</v>
      </c>
      <c r="R33" s="342">
        <f>(SALITRE!AE$936)/(SALITRE!AE$936+SALITRE!AE$937)</f>
        <v>0.97297297297297303</v>
      </c>
      <c r="S33" s="342">
        <f>(SALITRE!AF$936)/(SALITRE!AF$936+SALITRE!AF$937)</f>
        <v>0.94594594594594594</v>
      </c>
      <c r="T33" s="342">
        <f>(SALITRE!AG$936)/(SALITRE!AG$936+SALITRE!AG$937)</f>
        <v>1</v>
      </c>
      <c r="U33" s="342">
        <f>(SALITRE!AH$936)/(SALITRE!AH$936+SALITRE!AH$937)</f>
        <v>0.86486486486486491</v>
      </c>
      <c r="V33" s="342">
        <f>(SALITRE!AI$936)/(SALITRE!AI$936+SALITRE!AI$937)</f>
        <v>1</v>
      </c>
      <c r="Y33" s="276" t="s">
        <v>68</v>
      </c>
      <c r="Z33" s="290" t="str">
        <f t="shared" ref="Z33:AS33" si="20">IF(C33&gt;C32,"↑","↓")</f>
        <v>↑</v>
      </c>
      <c r="AA33" s="290" t="str">
        <f t="shared" si="20"/>
        <v>↓</v>
      </c>
      <c r="AB33" s="290" t="str">
        <f t="shared" si="20"/>
        <v>↓</v>
      </c>
      <c r="AC33" s="290" t="str">
        <f t="shared" si="20"/>
        <v>↑</v>
      </c>
      <c r="AD33" s="290" t="str">
        <f t="shared" si="20"/>
        <v>↓</v>
      </c>
      <c r="AE33" s="290" t="str">
        <f t="shared" si="20"/>
        <v>↑</v>
      </c>
      <c r="AF33" s="290" t="str">
        <f t="shared" si="20"/>
        <v>↑</v>
      </c>
      <c r="AG33" s="290" t="str">
        <f t="shared" si="20"/>
        <v>↓</v>
      </c>
      <c r="AH33" s="290" t="str">
        <f t="shared" si="20"/>
        <v>↑</v>
      </c>
      <c r="AI33" s="290" t="str">
        <f t="shared" si="20"/>
        <v>↑</v>
      </c>
      <c r="AJ33" s="290" t="str">
        <f t="shared" si="20"/>
        <v>↑</v>
      </c>
      <c r="AK33" s="290" t="str">
        <f t="shared" si="20"/>
        <v>↓</v>
      </c>
      <c r="AL33" s="290" t="str">
        <f t="shared" si="20"/>
        <v>↓</v>
      </c>
      <c r="AM33" s="290" t="str">
        <f t="shared" si="20"/>
        <v>↓</v>
      </c>
      <c r="AN33" s="290" t="str">
        <f t="shared" si="20"/>
        <v>↑</v>
      </c>
      <c r="AO33" s="290" t="str">
        <f t="shared" si="20"/>
        <v>↑</v>
      </c>
      <c r="AP33" s="290" t="str">
        <f t="shared" si="20"/>
        <v>↑</v>
      </c>
      <c r="AQ33" s="290" t="str">
        <f t="shared" si="20"/>
        <v>↓</v>
      </c>
      <c r="AR33" s="290" t="str">
        <f t="shared" si="20"/>
        <v>↑</v>
      </c>
      <c r="AS33" s="290" t="str">
        <f t="shared" si="20"/>
        <v>↑</v>
      </c>
      <c r="AT33" s="188">
        <f t="shared" ref="AT33:AT34" si="21">COUNTIF(Z33:AI33,"↓")</f>
        <v>4</v>
      </c>
      <c r="AU33" s="188">
        <f t="shared" ref="AU33:AU34" si="22">COUNTIF(AJ33:AS33,"↓")</f>
        <v>4</v>
      </c>
      <c r="AV33" s="188">
        <f t="shared" ref="AV33:AV34" si="23">AT33+AU33</f>
        <v>8</v>
      </c>
    </row>
    <row r="34" spans="1:49" ht="15" customHeight="1" x14ac:dyDescent="0.35">
      <c r="A34" s="282"/>
      <c r="B34" s="276" t="s">
        <v>69</v>
      </c>
      <c r="C34" s="342">
        <f>(SALITRE!P$938)/(SALITRE!P$938+SALITRE!P$939)</f>
        <v>0.79166666666666663</v>
      </c>
      <c r="D34" s="342">
        <f>(SALITRE!Q$938)/(SALITRE!Q$938+SALITRE!Q$939)</f>
        <v>0.95833333333333337</v>
      </c>
      <c r="E34" s="342">
        <f>(SALITRE!R$938)/(SALITRE!R$938+SALITRE!R$939)</f>
        <v>0.95833333333333337</v>
      </c>
      <c r="F34" s="342">
        <f>(SALITRE!S$938)/(SALITRE!S$938+SALITRE!S$939)</f>
        <v>0.75</v>
      </c>
      <c r="G34" s="342">
        <f>(SALITRE!T$938)/(SALITRE!T$938+SALITRE!T$939)</f>
        <v>1</v>
      </c>
      <c r="H34" s="342">
        <f>(SALITRE!U$938)/(SALITRE!U$938+SALITRE!U$939)</f>
        <v>0.79166666666666663</v>
      </c>
      <c r="I34" s="342">
        <f>(SALITRE!V$938)/(SALITRE!V$938+SALITRE!V$939)</f>
        <v>1</v>
      </c>
      <c r="J34" s="342">
        <f>(SALITRE!W$938)/(SALITRE!W$938+SALITRE!W$939)</f>
        <v>1</v>
      </c>
      <c r="K34" s="342">
        <f>(SALITRE!X$938)/(SALITRE!X$938+SALITRE!X$939)</f>
        <v>1</v>
      </c>
      <c r="L34" s="342">
        <f>(SALITRE!Y$938)/(SALITRE!Y$938+SALITRE!Y$939)</f>
        <v>1</v>
      </c>
      <c r="M34" s="342">
        <f>(SALITRE!Z$938)/(SALITRE!Z$938+SALITRE!Z$939)</f>
        <v>0.79166666666666663</v>
      </c>
      <c r="N34" s="342">
        <f>(SALITRE!AA$938)/(SALITRE!AA$938+SALITRE!AA$939)</f>
        <v>0.83333333333333337</v>
      </c>
      <c r="O34" s="342">
        <f>(SALITRE!AB$938)/(SALITRE!AB$938+SALITRE!AB$939)</f>
        <v>0.54166666666666663</v>
      </c>
      <c r="P34" s="342">
        <f>(SALITRE!AC$938)/(SALITRE!AC$938+SALITRE!AC$939)</f>
        <v>0.75</v>
      </c>
      <c r="Q34" s="342">
        <f>(SALITRE!AD$938)/(SALITRE!AD$938+SALITRE!AD$939)</f>
        <v>1</v>
      </c>
      <c r="R34" s="342">
        <f>(SALITRE!AE$938)/(SALITRE!AE$938+SALITRE!AE$939)</f>
        <v>0.79166666666666663</v>
      </c>
      <c r="S34" s="342">
        <f>(SALITRE!AF$938)/(SALITRE!AF$938+SALITRE!AF$939)</f>
        <v>1</v>
      </c>
      <c r="T34" s="342">
        <f>(SALITRE!AG$938)/(SALITRE!AG$938+SALITRE!AG$939)</f>
        <v>0.95833333333333337</v>
      </c>
      <c r="U34" s="342">
        <f>(SALITRE!AH$938)/(SALITRE!AH$938+SALITRE!AH$939)</f>
        <v>1</v>
      </c>
      <c r="V34" s="342">
        <f>(SALITRE!AI$938)/(SALITRE!AI$938+SALITRE!AI$939)</f>
        <v>1</v>
      </c>
      <c r="Y34" s="276" t="s">
        <v>69</v>
      </c>
      <c r="Z34" s="290" t="str">
        <f t="shared" ref="Z34:AS34" si="24">IF(C34&gt;C33,"↑","↓")</f>
        <v>↓</v>
      </c>
      <c r="AA34" s="290" t="str">
        <f t="shared" si="24"/>
        <v>↑</v>
      </c>
      <c r="AB34" s="290" t="str">
        <f t="shared" si="24"/>
        <v>↑</v>
      </c>
      <c r="AC34" s="290" t="str">
        <f t="shared" si="24"/>
        <v>↓</v>
      </c>
      <c r="AD34" s="290" t="str">
        <f t="shared" si="24"/>
        <v>↓</v>
      </c>
      <c r="AE34" s="290" t="str">
        <f t="shared" si="24"/>
        <v>↓</v>
      </c>
      <c r="AF34" s="290" t="str">
        <f t="shared" si="24"/>
        <v>↑</v>
      </c>
      <c r="AG34" s="290" t="str">
        <f t="shared" si="24"/>
        <v>↓</v>
      </c>
      <c r="AH34" s="290" t="str">
        <f t="shared" si="24"/>
        <v>↑</v>
      </c>
      <c r="AI34" s="290" t="str">
        <f t="shared" si="24"/>
        <v>↓</v>
      </c>
      <c r="AJ34" s="290" t="str">
        <f t="shared" si="24"/>
        <v>↓</v>
      </c>
      <c r="AK34" s="290" t="str">
        <f t="shared" si="24"/>
        <v>↓</v>
      </c>
      <c r="AL34" s="290" t="str">
        <f t="shared" si="24"/>
        <v>↓</v>
      </c>
      <c r="AM34" s="290" t="str">
        <f t="shared" si="24"/>
        <v>↑</v>
      </c>
      <c r="AN34" s="290" t="str">
        <f t="shared" si="24"/>
        <v>↑</v>
      </c>
      <c r="AO34" s="290" t="str">
        <f t="shared" si="24"/>
        <v>↓</v>
      </c>
      <c r="AP34" s="290" t="str">
        <f t="shared" si="24"/>
        <v>↑</v>
      </c>
      <c r="AQ34" s="290" t="str">
        <f t="shared" si="24"/>
        <v>↓</v>
      </c>
      <c r="AR34" s="290" t="str">
        <f t="shared" si="24"/>
        <v>↑</v>
      </c>
      <c r="AS34" s="290" t="str">
        <f t="shared" si="24"/>
        <v>↓</v>
      </c>
      <c r="AT34" s="188">
        <f t="shared" si="21"/>
        <v>6</v>
      </c>
      <c r="AU34" s="188">
        <f t="shared" si="22"/>
        <v>6</v>
      </c>
      <c r="AV34" s="188">
        <f t="shared" si="23"/>
        <v>12</v>
      </c>
    </row>
    <row r="35" spans="1:49" ht="15.75" customHeight="1" x14ac:dyDescent="0.35">
      <c r="A35" s="282"/>
      <c r="B35" s="282"/>
      <c r="L35" s="303"/>
      <c r="M35" s="304"/>
      <c r="Y35" s="282"/>
      <c r="AI35" s="303"/>
      <c r="AJ35" s="304"/>
      <c r="AV35" s="188">
        <f>SUM(AV34+AV33)</f>
        <v>20</v>
      </c>
      <c r="AW35" s="305">
        <f>AV34/AV35</f>
        <v>0.6</v>
      </c>
    </row>
    <row r="36" spans="1:49" ht="15" customHeight="1" x14ac:dyDescent="0.35">
      <c r="A36" s="282"/>
      <c r="B36" s="377" t="s">
        <v>147</v>
      </c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7"/>
      <c r="Y36" s="377" t="s">
        <v>147</v>
      </c>
      <c r="Z36" s="346"/>
      <c r="AA36" s="346"/>
      <c r="AB36" s="346"/>
      <c r="AC36" s="346"/>
      <c r="AD36" s="346"/>
      <c r="AE36" s="346"/>
      <c r="AF36" s="346"/>
      <c r="AG36" s="346"/>
      <c r="AH36" s="346"/>
      <c r="AI36" s="346"/>
      <c r="AJ36" s="346"/>
      <c r="AK36" s="346"/>
      <c r="AL36" s="346"/>
      <c r="AM36" s="346"/>
      <c r="AN36" s="346"/>
      <c r="AO36" s="346"/>
      <c r="AP36" s="346"/>
      <c r="AQ36" s="346"/>
      <c r="AR36" s="346"/>
      <c r="AS36" s="347"/>
    </row>
    <row r="37" spans="1:49" ht="15" customHeight="1" x14ac:dyDescent="0.35">
      <c r="A37" s="282"/>
      <c r="B37" s="284" t="s">
        <v>133</v>
      </c>
      <c r="C37" s="285" t="s">
        <v>8</v>
      </c>
      <c r="D37" s="286" t="s">
        <v>25</v>
      </c>
      <c r="E37" s="287" t="s">
        <v>11</v>
      </c>
      <c r="F37" s="286" t="s">
        <v>51</v>
      </c>
      <c r="G37" s="287" t="s">
        <v>50</v>
      </c>
      <c r="H37" s="286" t="s">
        <v>14</v>
      </c>
      <c r="I37" s="286" t="s">
        <v>49</v>
      </c>
      <c r="J37" s="288" t="s">
        <v>128</v>
      </c>
      <c r="K37" s="289" t="s">
        <v>18</v>
      </c>
      <c r="L37" s="289" t="s">
        <v>21</v>
      </c>
      <c r="M37" s="285" t="s">
        <v>8</v>
      </c>
      <c r="N37" s="286" t="s">
        <v>25</v>
      </c>
      <c r="O37" s="287" t="s">
        <v>11</v>
      </c>
      <c r="P37" s="286" t="s">
        <v>51</v>
      </c>
      <c r="Q37" s="287" t="s">
        <v>50</v>
      </c>
      <c r="R37" s="286" t="s">
        <v>14</v>
      </c>
      <c r="S37" s="286" t="s">
        <v>49</v>
      </c>
      <c r="T37" s="288" t="s">
        <v>128</v>
      </c>
      <c r="U37" s="289" t="s">
        <v>18</v>
      </c>
      <c r="V37" s="289" t="s">
        <v>21</v>
      </c>
      <c r="Y37" s="284" t="s">
        <v>133</v>
      </c>
      <c r="Z37" s="285" t="s">
        <v>8</v>
      </c>
      <c r="AA37" s="286" t="s">
        <v>25</v>
      </c>
      <c r="AB37" s="287" t="s">
        <v>11</v>
      </c>
      <c r="AC37" s="286" t="s">
        <v>51</v>
      </c>
      <c r="AD37" s="287" t="s">
        <v>50</v>
      </c>
      <c r="AE37" s="286" t="s">
        <v>14</v>
      </c>
      <c r="AF37" s="286" t="s">
        <v>49</v>
      </c>
      <c r="AG37" s="288" t="s">
        <v>128</v>
      </c>
      <c r="AH37" s="289" t="s">
        <v>18</v>
      </c>
      <c r="AI37" s="289" t="s">
        <v>21</v>
      </c>
      <c r="AJ37" s="285" t="s">
        <v>8</v>
      </c>
      <c r="AK37" s="286" t="s">
        <v>25</v>
      </c>
      <c r="AL37" s="287" t="s">
        <v>11</v>
      </c>
      <c r="AM37" s="286" t="s">
        <v>51</v>
      </c>
      <c r="AN37" s="287" t="s">
        <v>50</v>
      </c>
      <c r="AO37" s="286" t="s">
        <v>14</v>
      </c>
      <c r="AP37" s="286" t="s">
        <v>49</v>
      </c>
      <c r="AQ37" s="288" t="s">
        <v>128</v>
      </c>
      <c r="AR37" s="289" t="s">
        <v>18</v>
      </c>
      <c r="AS37" s="289" t="s">
        <v>21</v>
      </c>
    </row>
    <row r="38" spans="1:49" ht="15" customHeight="1" x14ac:dyDescent="0.35">
      <c r="A38" s="282"/>
      <c r="B38" s="276" t="s">
        <v>67</v>
      </c>
      <c r="C38" s="341">
        <f>(SALITRE!P$940)/(SALITRE!P$940+SALITRE!P$941)</f>
        <v>0.81372549019607843</v>
      </c>
      <c r="D38" s="341">
        <f>(SALITRE!Q$940)/(SALITRE!Q$940+SALITRE!Q$941)</f>
        <v>0.68627450980392157</v>
      </c>
      <c r="E38" s="341">
        <f>(SALITRE!R$940)/(SALITRE!R$940+SALITRE!R$941)</f>
        <v>0.62745098039215685</v>
      </c>
      <c r="F38" s="341">
        <f>(SALITRE!S$940)/(SALITRE!S$940+SALITRE!S$941)</f>
        <v>0.62745098039215685</v>
      </c>
      <c r="G38" s="341">
        <f>(SALITRE!T$940)/(SALITRE!T$940+SALITRE!T$941)</f>
        <v>0.97058823529411764</v>
      </c>
      <c r="H38" s="341">
        <f>(SALITRE!U$940)/(SALITRE!U$940+SALITRE!U$941)</f>
        <v>0.57843137254901966</v>
      </c>
      <c r="I38" s="341">
        <f>(SALITRE!V$940)/(SALITRE!V$940+SALITRE!V$941)</f>
        <v>0.62745098039215685</v>
      </c>
      <c r="J38" s="341">
        <f>(SALITRE!W$940)/(SALITRE!W$940+SALITRE!W$941)</f>
        <v>0.5</v>
      </c>
      <c r="K38" s="341">
        <f>(SALITRE!X$940)/(SALITRE!X$940+SALITRE!X$941)</f>
        <v>1</v>
      </c>
      <c r="L38" s="341">
        <f>(SALITRE!Y$940)/(SALITRE!Y$940+SALITRE!Y$941)</f>
        <v>0.62745098039215685</v>
      </c>
      <c r="M38" s="341">
        <f>(SALITRE!Z$940)/(SALITRE!Z$940+SALITRE!Z$941)</f>
        <v>0.25490196078431371</v>
      </c>
      <c r="N38" s="341">
        <f>(SALITRE!AA$940)/(SALITRE!AA$940+SALITRE!AA$941)</f>
        <v>0.11764705882352941</v>
      </c>
      <c r="O38" s="341">
        <f>(SALITRE!AB$940)/(SALITRE!AB$940+SALITRE!AB$941)</f>
        <v>5.8823529411764705E-2</v>
      </c>
      <c r="P38" s="341">
        <f>(SALITRE!AC$940)/(SALITRE!AC$940+SALITRE!AC$941)</f>
        <v>7.8431372549019607E-2</v>
      </c>
      <c r="Q38" s="341">
        <f>(SALITRE!AD$940)/(SALITRE!AD$940+SALITRE!AD$941)</f>
        <v>0.19607843137254902</v>
      </c>
      <c r="R38" s="341">
        <f>(SALITRE!AE$940)/(SALITRE!AE$940+SALITRE!AE$941)</f>
        <v>0.38235294117647056</v>
      </c>
      <c r="S38" s="341">
        <f>(SALITRE!AF$940)/(SALITRE!AF$940+SALITRE!AF$941)</f>
        <v>0.45098039215686275</v>
      </c>
      <c r="T38" s="341">
        <f>(SALITRE!AG$940)/(SALITRE!AG$940+SALITRE!AG$941)</f>
        <v>0.15686274509803921</v>
      </c>
      <c r="U38" s="341">
        <f>(SALITRE!AH$940)/(SALITRE!AH$940+SALITRE!AH$941)</f>
        <v>0.97058823529411764</v>
      </c>
      <c r="V38" s="341">
        <f>(SALITRE!AI$940)/(SALITRE!AI$940+SALITRE!AI$941)</f>
        <v>0.39215686274509803</v>
      </c>
      <c r="Y38" s="276" t="s">
        <v>67</v>
      </c>
      <c r="Z38" s="291" t="s">
        <v>61</v>
      </c>
      <c r="AA38" s="291" t="s">
        <v>61</v>
      </c>
      <c r="AB38" s="291" t="s">
        <v>61</v>
      </c>
      <c r="AC38" s="291" t="s">
        <v>61</v>
      </c>
      <c r="AD38" s="291" t="s">
        <v>61</v>
      </c>
      <c r="AE38" s="291" t="s">
        <v>61</v>
      </c>
      <c r="AF38" s="291" t="s">
        <v>61</v>
      </c>
      <c r="AG38" s="291" t="s">
        <v>61</v>
      </c>
      <c r="AH38" s="291" t="s">
        <v>61</v>
      </c>
      <c r="AI38" s="291" t="s">
        <v>61</v>
      </c>
      <c r="AJ38" s="291" t="s">
        <v>61</v>
      </c>
      <c r="AK38" s="291" t="s">
        <v>61</v>
      </c>
      <c r="AL38" s="291" t="s">
        <v>61</v>
      </c>
      <c r="AM38" s="291" t="s">
        <v>61</v>
      </c>
      <c r="AN38" s="291" t="s">
        <v>61</v>
      </c>
      <c r="AO38" s="291" t="s">
        <v>61</v>
      </c>
      <c r="AP38" s="291" t="s">
        <v>61</v>
      </c>
      <c r="AQ38" s="291" t="s">
        <v>61</v>
      </c>
      <c r="AR38" s="291" t="s">
        <v>61</v>
      </c>
      <c r="AS38" s="291" t="s">
        <v>61</v>
      </c>
      <c r="AU38" s="305"/>
    </row>
    <row r="39" spans="1:49" ht="15" customHeight="1" x14ac:dyDescent="0.35">
      <c r="A39" s="282"/>
      <c r="B39" s="276" t="s">
        <v>68</v>
      </c>
      <c r="C39" s="342">
        <f>(SALITRE!P$942)/(SALITRE!P$942+SALITRE!P$943)</f>
        <v>0.92941176470588238</v>
      </c>
      <c r="D39" s="342">
        <f>(SALITRE!Q$942)/(SALITRE!Q$942+SALITRE!Q$943)</f>
        <v>0.89411764705882357</v>
      </c>
      <c r="E39" s="342">
        <f>(SALITRE!R$942)/(SALITRE!R$942+SALITRE!R$943)</f>
        <v>0.88235294117647056</v>
      </c>
      <c r="F39" s="342">
        <f>(SALITRE!S$942)/(SALITRE!S$942+SALITRE!S$943)</f>
        <v>0.87058823529411766</v>
      </c>
      <c r="G39" s="342">
        <f>(SALITRE!T$942)/(SALITRE!T$942+SALITRE!T$943)</f>
        <v>1</v>
      </c>
      <c r="H39" s="342">
        <f>(SALITRE!U$942)/(SALITRE!U$942+SALITRE!U$943)</f>
        <v>0.85882352941176465</v>
      </c>
      <c r="I39" s="342">
        <f>(SALITRE!V$942)/(SALITRE!V$942+SALITRE!V$943)</f>
        <v>0.84705882352941175</v>
      </c>
      <c r="J39" s="342">
        <f>(SALITRE!W$942)/(SALITRE!W$942+SALITRE!W$943)</f>
        <v>0.85882352941176465</v>
      </c>
      <c r="K39" s="342">
        <f>(SALITRE!X$942)/(SALITRE!X$942+SALITRE!X$943)</f>
        <v>0.97647058823529409</v>
      </c>
      <c r="L39" s="342">
        <f>(SALITRE!Y$942)/(SALITRE!Y$942+SALITRE!Y$943)</f>
        <v>0.91764705882352937</v>
      </c>
      <c r="M39" s="342">
        <f>(SALITRE!Z$942)/(SALITRE!Z$942+SALITRE!Z$943)</f>
        <v>0.45882352941176469</v>
      </c>
      <c r="N39" s="342">
        <f>(SALITRE!AA$942)/(SALITRE!AA$942+SALITRE!AA$943)</f>
        <v>0.32941176470588235</v>
      </c>
      <c r="O39" s="342">
        <f>(SALITRE!AB$942)/(SALITRE!AB$942+SALITRE!AB$943)</f>
        <v>0.30588235294117649</v>
      </c>
      <c r="P39" s="342">
        <f>(SALITRE!AC$942)/(SALITRE!AC$942+SALITRE!AC$943)</f>
        <v>0.12941176470588237</v>
      </c>
      <c r="Q39" s="342">
        <f>(SALITRE!AD$942)/(SALITRE!AD$942+SALITRE!AD$943)</f>
        <v>0.6</v>
      </c>
      <c r="R39" s="342">
        <f>(SALITRE!AE$942)/(SALITRE!AE$942+SALITRE!AE$943)</f>
        <v>0.71764705882352942</v>
      </c>
      <c r="S39" s="342">
        <f>(SALITRE!AF$942)/(SALITRE!AF$942+SALITRE!AF$943)</f>
        <v>0.72941176470588232</v>
      </c>
      <c r="T39" s="342">
        <f>(SALITRE!AG$942)/(SALITRE!AG$942+SALITRE!AG$943)</f>
        <v>0.18823529411764706</v>
      </c>
      <c r="U39" s="342">
        <f>(SALITRE!AH$942)/(SALITRE!AH$942+SALITRE!AH$943)</f>
        <v>0.91764705882352937</v>
      </c>
      <c r="V39" s="342">
        <f>(SALITRE!AI$942)/(SALITRE!AI$942+SALITRE!AI$943)</f>
        <v>0.84705882352941175</v>
      </c>
      <c r="Y39" s="276" t="s">
        <v>68</v>
      </c>
      <c r="Z39" s="290" t="str">
        <f t="shared" ref="Z39:AS39" si="25">IF(C39&gt;C38,"↑","↓")</f>
        <v>↑</v>
      </c>
      <c r="AA39" s="290" t="str">
        <f t="shared" si="25"/>
        <v>↑</v>
      </c>
      <c r="AB39" s="290" t="str">
        <f t="shared" si="25"/>
        <v>↑</v>
      </c>
      <c r="AC39" s="290" t="str">
        <f t="shared" si="25"/>
        <v>↑</v>
      </c>
      <c r="AD39" s="290" t="str">
        <f t="shared" si="25"/>
        <v>↑</v>
      </c>
      <c r="AE39" s="290" t="str">
        <f t="shared" si="25"/>
        <v>↑</v>
      </c>
      <c r="AF39" s="290" t="str">
        <f t="shared" si="25"/>
        <v>↑</v>
      </c>
      <c r="AG39" s="290" t="str">
        <f t="shared" si="25"/>
        <v>↑</v>
      </c>
      <c r="AH39" s="290" t="str">
        <f t="shared" si="25"/>
        <v>↓</v>
      </c>
      <c r="AI39" s="290" t="str">
        <f t="shared" si="25"/>
        <v>↑</v>
      </c>
      <c r="AJ39" s="290" t="str">
        <f t="shared" si="25"/>
        <v>↑</v>
      </c>
      <c r="AK39" s="290" t="str">
        <f t="shared" si="25"/>
        <v>↑</v>
      </c>
      <c r="AL39" s="290" t="str">
        <f t="shared" si="25"/>
        <v>↑</v>
      </c>
      <c r="AM39" s="290" t="str">
        <f t="shared" si="25"/>
        <v>↑</v>
      </c>
      <c r="AN39" s="290" t="str">
        <f t="shared" si="25"/>
        <v>↑</v>
      </c>
      <c r="AO39" s="290" t="str">
        <f t="shared" si="25"/>
        <v>↑</v>
      </c>
      <c r="AP39" s="290" t="str">
        <f t="shared" si="25"/>
        <v>↑</v>
      </c>
      <c r="AQ39" s="290" t="str">
        <f t="shared" si="25"/>
        <v>↑</v>
      </c>
      <c r="AR39" s="290" t="str">
        <f t="shared" si="25"/>
        <v>↓</v>
      </c>
      <c r="AS39" s="290" t="str">
        <f t="shared" si="25"/>
        <v>↑</v>
      </c>
      <c r="AT39" s="188">
        <f t="shared" ref="AT39:AT40" si="26">COUNTIF(Z39:AI39,"↓")</f>
        <v>1</v>
      </c>
      <c r="AU39" s="188">
        <f t="shared" ref="AU39:AU40" si="27">COUNTIF(AJ39:AS39,"↓")</f>
        <v>1</v>
      </c>
      <c r="AV39" s="188">
        <f t="shared" ref="AV39:AV40" si="28">AT39+AU39</f>
        <v>2</v>
      </c>
    </row>
    <row r="40" spans="1:49" ht="15" customHeight="1" x14ac:dyDescent="0.35">
      <c r="A40" s="282"/>
      <c r="B40" s="276" t="s">
        <v>69</v>
      </c>
      <c r="C40" s="342">
        <f>(SALITRE!P$944)/(SALITRE!P$944+SALITRE!P$945)</f>
        <v>0.97916666666666663</v>
      </c>
      <c r="D40" s="342">
        <f>(SALITRE!Q$944)/(SALITRE!Q$944+SALITRE!Q$945)</f>
        <v>1</v>
      </c>
      <c r="E40" s="342">
        <f>(SALITRE!R$944)/(SALITRE!R$944+SALITRE!R$945)</f>
        <v>1</v>
      </c>
      <c r="F40" s="342">
        <f>(SALITRE!S$944)/(SALITRE!S$944+SALITRE!S$945)</f>
        <v>0.89583333333333337</v>
      </c>
      <c r="G40" s="342">
        <f>(SALITRE!T$944)/(SALITRE!T$944+SALITRE!T$945)</f>
        <v>1</v>
      </c>
      <c r="H40" s="342">
        <f>(SALITRE!U$944)/(SALITRE!U$944+SALITRE!U$945)</f>
        <v>0.91666666666666663</v>
      </c>
      <c r="I40" s="342">
        <f>(SALITRE!V$944)/(SALITRE!V$944+SALITRE!V$945)</f>
        <v>0.9375</v>
      </c>
      <c r="J40" s="342">
        <f>(SALITRE!W$944)/(SALITRE!W$944+SALITRE!W$945)</f>
        <v>0.875</v>
      </c>
      <c r="K40" s="342">
        <f>(SALITRE!X$944)/(SALITRE!X$944+SALITRE!X$945)</f>
        <v>1</v>
      </c>
      <c r="L40" s="342">
        <f>(SALITRE!Y$944)/(SALITRE!Y$944+SALITRE!Y$945)</f>
        <v>1</v>
      </c>
      <c r="M40" s="342">
        <f>(SALITRE!Z$944)/(SALITRE!Z$944+SALITRE!Z$945)</f>
        <v>0.625</v>
      </c>
      <c r="N40" s="342">
        <f>(SALITRE!AA$944)/(SALITRE!AA$944+SALITRE!AA$945)</f>
        <v>0.33333333333333331</v>
      </c>
      <c r="O40" s="342">
        <f>(SALITRE!AB$944)/(SALITRE!AB$944+SALITRE!AB$945)</f>
        <v>8.3333333333333329E-2</v>
      </c>
      <c r="P40" s="342">
        <f>(SALITRE!AC$944)/(SALITRE!AC$944+SALITRE!AC$945)</f>
        <v>0.16666666666666666</v>
      </c>
      <c r="Q40" s="342">
        <f>(SALITRE!AD$944)/(SALITRE!AD$944+SALITRE!AD$945)</f>
        <v>0.625</v>
      </c>
      <c r="R40" s="342">
        <f>(SALITRE!AE$944)/(SALITRE!AE$944+SALITRE!AE$945)</f>
        <v>0.72916666666666663</v>
      </c>
      <c r="S40" s="342">
        <f>(SALITRE!AF$944)/(SALITRE!AF$944+SALITRE!AF$945)</f>
        <v>0.79166666666666663</v>
      </c>
      <c r="T40" s="342">
        <f>(SALITRE!AG$944)/(SALITRE!AG$944+SALITRE!AG$945)</f>
        <v>0.66666666666666663</v>
      </c>
      <c r="U40" s="342">
        <f>(SALITRE!AH$944)/(SALITRE!AH$944+SALITRE!AH$945)</f>
        <v>1</v>
      </c>
      <c r="V40" s="342">
        <f>(SALITRE!AI$944)/(SALITRE!AI$944+SALITRE!AI$945)</f>
        <v>0.9375</v>
      </c>
      <c r="Y40" s="276" t="s">
        <v>69</v>
      </c>
      <c r="Z40" s="290" t="str">
        <f t="shared" ref="Z40:AS40" si="29">IF(C40&gt;C39,"↑","↓")</f>
        <v>↑</v>
      </c>
      <c r="AA40" s="290" t="str">
        <f t="shared" si="29"/>
        <v>↑</v>
      </c>
      <c r="AB40" s="290" t="str">
        <f t="shared" si="29"/>
        <v>↑</v>
      </c>
      <c r="AC40" s="290" t="str">
        <f t="shared" si="29"/>
        <v>↑</v>
      </c>
      <c r="AD40" s="290" t="str">
        <f t="shared" si="29"/>
        <v>↓</v>
      </c>
      <c r="AE40" s="290" t="str">
        <f t="shared" si="29"/>
        <v>↑</v>
      </c>
      <c r="AF40" s="290" t="str">
        <f t="shared" si="29"/>
        <v>↑</v>
      </c>
      <c r="AG40" s="290" t="str">
        <f t="shared" si="29"/>
        <v>↑</v>
      </c>
      <c r="AH40" s="290" t="str">
        <f t="shared" si="29"/>
        <v>↑</v>
      </c>
      <c r="AI40" s="290" t="str">
        <f t="shared" si="29"/>
        <v>↑</v>
      </c>
      <c r="AJ40" s="290" t="str">
        <f t="shared" si="29"/>
        <v>↑</v>
      </c>
      <c r="AK40" s="290" t="str">
        <f t="shared" si="29"/>
        <v>↑</v>
      </c>
      <c r="AL40" s="290" t="str">
        <f t="shared" si="29"/>
        <v>↓</v>
      </c>
      <c r="AM40" s="290" t="str">
        <f t="shared" si="29"/>
        <v>↑</v>
      </c>
      <c r="AN40" s="290" t="str">
        <f t="shared" si="29"/>
        <v>↑</v>
      </c>
      <c r="AO40" s="290" t="str">
        <f t="shared" si="29"/>
        <v>↑</v>
      </c>
      <c r="AP40" s="290" t="str">
        <f t="shared" si="29"/>
        <v>↑</v>
      </c>
      <c r="AQ40" s="290" t="str">
        <f t="shared" si="29"/>
        <v>↑</v>
      </c>
      <c r="AR40" s="290" t="str">
        <f t="shared" si="29"/>
        <v>↑</v>
      </c>
      <c r="AS40" s="290" t="str">
        <f t="shared" si="29"/>
        <v>↑</v>
      </c>
      <c r="AT40" s="188">
        <f t="shared" si="26"/>
        <v>1</v>
      </c>
      <c r="AU40" s="188">
        <f t="shared" si="27"/>
        <v>1</v>
      </c>
      <c r="AV40" s="188">
        <f t="shared" si="28"/>
        <v>2</v>
      </c>
    </row>
    <row r="41" spans="1:49" ht="15.75" customHeight="1" x14ac:dyDescent="0.35">
      <c r="A41" s="282"/>
      <c r="B41" s="282"/>
      <c r="AW41" s="305"/>
    </row>
    <row r="42" spans="1:49" ht="15.75" customHeight="1" x14ac:dyDescent="0.35">
      <c r="A42" s="282"/>
      <c r="B42" s="377" t="s">
        <v>148</v>
      </c>
      <c r="C42" s="346"/>
      <c r="D42" s="346"/>
      <c r="E42" s="346"/>
      <c r="F42" s="346"/>
      <c r="G42" s="346"/>
      <c r="H42" s="346"/>
      <c r="I42" s="346"/>
      <c r="J42" s="346"/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7"/>
      <c r="Y42" s="377" t="s">
        <v>148</v>
      </c>
      <c r="Z42" s="346"/>
      <c r="AA42" s="346"/>
      <c r="AB42" s="346"/>
      <c r="AC42" s="346"/>
      <c r="AD42" s="346"/>
      <c r="AE42" s="346"/>
      <c r="AF42" s="346"/>
      <c r="AG42" s="346"/>
      <c r="AH42" s="346"/>
      <c r="AI42" s="346"/>
      <c r="AJ42" s="346"/>
      <c r="AK42" s="346"/>
      <c r="AL42" s="346"/>
      <c r="AM42" s="346"/>
      <c r="AN42" s="346"/>
      <c r="AO42" s="346"/>
      <c r="AP42" s="346"/>
      <c r="AQ42" s="346"/>
      <c r="AR42" s="346"/>
      <c r="AS42" s="347"/>
      <c r="AW42" s="305"/>
    </row>
    <row r="43" spans="1:49" ht="15.75" customHeight="1" x14ac:dyDescent="0.35">
      <c r="A43" s="282"/>
      <c r="B43" s="284" t="s">
        <v>133</v>
      </c>
      <c r="C43" s="285" t="s">
        <v>8</v>
      </c>
      <c r="D43" s="286" t="s">
        <v>25</v>
      </c>
      <c r="E43" s="287" t="s">
        <v>11</v>
      </c>
      <c r="F43" s="286" t="s">
        <v>51</v>
      </c>
      <c r="G43" s="287" t="s">
        <v>50</v>
      </c>
      <c r="H43" s="286" t="s">
        <v>14</v>
      </c>
      <c r="I43" s="286" t="s">
        <v>49</v>
      </c>
      <c r="J43" s="288" t="s">
        <v>128</v>
      </c>
      <c r="K43" s="289" t="s">
        <v>18</v>
      </c>
      <c r="L43" s="289" t="s">
        <v>21</v>
      </c>
      <c r="M43" s="285" t="s">
        <v>8</v>
      </c>
      <c r="N43" s="286" t="s">
        <v>25</v>
      </c>
      <c r="O43" s="287" t="s">
        <v>11</v>
      </c>
      <c r="P43" s="286" t="s">
        <v>51</v>
      </c>
      <c r="Q43" s="287" t="s">
        <v>50</v>
      </c>
      <c r="R43" s="286" t="s">
        <v>14</v>
      </c>
      <c r="S43" s="286" t="s">
        <v>49</v>
      </c>
      <c r="T43" s="288" t="s">
        <v>128</v>
      </c>
      <c r="U43" s="289" t="s">
        <v>18</v>
      </c>
      <c r="V43" s="289" t="s">
        <v>21</v>
      </c>
      <c r="Y43" s="284" t="s">
        <v>133</v>
      </c>
      <c r="Z43" s="285" t="s">
        <v>8</v>
      </c>
      <c r="AA43" s="286" t="s">
        <v>25</v>
      </c>
      <c r="AB43" s="287" t="s">
        <v>11</v>
      </c>
      <c r="AC43" s="286" t="s">
        <v>51</v>
      </c>
      <c r="AD43" s="287" t="s">
        <v>50</v>
      </c>
      <c r="AE43" s="286" t="s">
        <v>14</v>
      </c>
      <c r="AF43" s="286" t="s">
        <v>49</v>
      </c>
      <c r="AG43" s="288" t="s">
        <v>128</v>
      </c>
      <c r="AH43" s="289" t="s">
        <v>18</v>
      </c>
      <c r="AI43" s="289" t="s">
        <v>21</v>
      </c>
      <c r="AJ43" s="285" t="s">
        <v>8</v>
      </c>
      <c r="AK43" s="286" t="s">
        <v>25</v>
      </c>
      <c r="AL43" s="287" t="s">
        <v>11</v>
      </c>
      <c r="AM43" s="286" t="s">
        <v>51</v>
      </c>
      <c r="AN43" s="287" t="s">
        <v>50</v>
      </c>
      <c r="AO43" s="286" t="s">
        <v>14</v>
      </c>
      <c r="AP43" s="286" t="s">
        <v>49</v>
      </c>
      <c r="AQ43" s="288" t="s">
        <v>128</v>
      </c>
      <c r="AR43" s="289" t="s">
        <v>18</v>
      </c>
      <c r="AS43" s="289" t="s">
        <v>21</v>
      </c>
      <c r="AW43" s="305"/>
    </row>
    <row r="44" spans="1:49" ht="15.75" customHeight="1" x14ac:dyDescent="0.35">
      <c r="A44" s="282"/>
      <c r="B44" s="276" t="s">
        <v>67</v>
      </c>
      <c r="C44" s="341">
        <f>(SALITRE!P$946)/(SALITRE!P$946+SALITRE!P$947)</f>
        <v>0.60784313725490191</v>
      </c>
      <c r="D44" s="341">
        <f>(SALITRE!Q$946)/(SALITRE!Q$946+SALITRE!Q$947)</f>
        <v>0.63725490196078427</v>
      </c>
      <c r="E44" s="341">
        <f>(SALITRE!R$946)/(SALITRE!R$946+SALITRE!R$947)</f>
        <v>0.55882352941176472</v>
      </c>
      <c r="F44" s="341">
        <f>(SALITRE!S$946)/(SALITRE!S$946+SALITRE!S$947)</f>
        <v>0.55882352941176472</v>
      </c>
      <c r="G44" s="341">
        <f>(SALITRE!T$946)/(SALITRE!T$946+SALITRE!T$947)</f>
        <v>0.84313725490196079</v>
      </c>
      <c r="H44" s="341">
        <f>(SALITRE!U$946)/(SALITRE!U$946+SALITRE!U$947)</f>
        <v>0.63725490196078427</v>
      </c>
      <c r="I44" s="341">
        <f>(SALITRE!V$946)/(SALITRE!V$946+SALITRE!V$947)</f>
        <v>0.36274509803921567</v>
      </c>
      <c r="J44" s="341">
        <f>(SALITRE!W$946)/(SALITRE!W$946+SALITRE!W$947)</f>
        <v>0.19607843137254902</v>
      </c>
      <c r="K44" s="341">
        <f>(SALITRE!X$946)/(SALITRE!X$946+SALITRE!X$947)</f>
        <v>1</v>
      </c>
      <c r="L44" s="341">
        <f>(SALITRE!Y$946)/(SALITRE!Y$946+SALITRE!Y$947)</f>
        <v>0.33333333333333331</v>
      </c>
      <c r="M44" s="341">
        <f>(SALITRE!Z$946)/(SALITRE!Z$946+SALITRE!Z$947)</f>
        <v>0.52941176470588236</v>
      </c>
      <c r="N44" s="341">
        <f>(SALITRE!AA$946)/(SALITRE!AA$946+SALITRE!AA$947)</f>
        <v>0.27450980392156865</v>
      </c>
      <c r="O44" s="341">
        <f>(SALITRE!AB$946)/(SALITRE!AB$946+SALITRE!AB$947)</f>
        <v>0.17647058823529413</v>
      </c>
      <c r="P44" s="341">
        <f>(SALITRE!AC$946)/(SALITRE!AC$946+SALITRE!AC$947)</f>
        <v>0.34313725490196079</v>
      </c>
      <c r="Q44" s="341">
        <f>(SALITRE!AD$946)/(SALITRE!AD$946+SALITRE!AD$947)</f>
        <v>0.46078431372549017</v>
      </c>
      <c r="R44" s="341">
        <f>(SALITRE!AE$946)/(SALITRE!AE$946+SALITRE!AE$947)</f>
        <v>0.23529411764705882</v>
      </c>
      <c r="S44" s="341">
        <f>(SALITRE!AF$946)/(SALITRE!AF$946+SALITRE!AF$947)</f>
        <v>0.14705882352941177</v>
      </c>
      <c r="T44" s="341">
        <f>(SALITRE!AG$946)/(SALITRE!AG$946+SALITRE!AG$947)</f>
        <v>2.9411764705882353E-2</v>
      </c>
      <c r="U44" s="341">
        <f>(SALITRE!AH$946)/(SALITRE!AH$946+SALITRE!AH$947)</f>
        <v>0.9509803921568627</v>
      </c>
      <c r="V44" s="341">
        <f>(SALITRE!AI$946)/(SALITRE!AI$946+SALITRE!AI$947)</f>
        <v>9.8039215686274508E-2</v>
      </c>
      <c r="Y44" s="276" t="s">
        <v>67</v>
      </c>
      <c r="Z44" s="291" t="s">
        <v>61</v>
      </c>
      <c r="AA44" s="291" t="s">
        <v>61</v>
      </c>
      <c r="AB44" s="291" t="s">
        <v>61</v>
      </c>
      <c r="AC44" s="291" t="s">
        <v>61</v>
      </c>
      <c r="AD44" s="291" t="s">
        <v>61</v>
      </c>
      <c r="AE44" s="291" t="s">
        <v>61</v>
      </c>
      <c r="AF44" s="291" t="s">
        <v>61</v>
      </c>
      <c r="AG44" s="291" t="s">
        <v>61</v>
      </c>
      <c r="AH44" s="291" t="s">
        <v>61</v>
      </c>
      <c r="AI44" s="291" t="s">
        <v>61</v>
      </c>
      <c r="AJ44" s="291" t="s">
        <v>61</v>
      </c>
      <c r="AK44" s="291" t="s">
        <v>61</v>
      </c>
      <c r="AL44" s="291" t="s">
        <v>61</v>
      </c>
      <c r="AM44" s="291" t="s">
        <v>61</v>
      </c>
      <c r="AN44" s="291" t="s">
        <v>61</v>
      </c>
      <c r="AO44" s="291" t="s">
        <v>61</v>
      </c>
      <c r="AP44" s="291" t="s">
        <v>61</v>
      </c>
      <c r="AQ44" s="291" t="s">
        <v>61</v>
      </c>
      <c r="AR44" s="291" t="s">
        <v>61</v>
      </c>
      <c r="AS44" s="291" t="s">
        <v>61</v>
      </c>
      <c r="AW44" s="305"/>
    </row>
    <row r="45" spans="1:49" ht="15.75" customHeight="1" x14ac:dyDescent="0.35">
      <c r="A45" s="282"/>
      <c r="B45" s="276" t="s">
        <v>68</v>
      </c>
      <c r="C45" s="342">
        <f>(SALITRE!P$948)/(SALITRE!P$948+SALITRE!P$949)</f>
        <v>0.85365853658536583</v>
      </c>
      <c r="D45" s="342">
        <f>(SALITRE!Q$948)/(SALITRE!Q$948+SALITRE!Q$949)</f>
        <v>0.68235294117647061</v>
      </c>
      <c r="E45" s="342">
        <f>(SALITRE!R$948)/(SALITRE!R$948+SALITRE!R$949)</f>
        <v>0.74117647058823533</v>
      </c>
      <c r="F45" s="342">
        <f>(SALITRE!S$948)/(SALITRE!S$948+SALITRE!S$949)</f>
        <v>0.6705882352941176</v>
      </c>
      <c r="G45" s="342">
        <f>(SALITRE!T$948)/(SALITRE!T$948+SALITRE!T$949)</f>
        <v>0.82352941176470584</v>
      </c>
      <c r="H45" s="342">
        <f>(SALITRE!U$948)/(SALITRE!U$948+SALITRE!U$949)</f>
        <v>0.77647058823529413</v>
      </c>
      <c r="I45" s="342">
        <f>(SALITRE!V$948)/(SALITRE!V$948+SALITRE!V$949)</f>
        <v>0.6470588235294118</v>
      </c>
      <c r="J45" s="342">
        <f>(SALITRE!W$948)/(SALITRE!W$948+SALITRE!W$949)</f>
        <v>0.56470588235294117</v>
      </c>
      <c r="K45" s="342">
        <f>(SALITRE!X$948)/(SALITRE!X$948+SALITRE!X$949)</f>
        <v>0.9882352941176471</v>
      </c>
      <c r="L45" s="342">
        <f>(SALITRE!Y$948)/(SALITRE!Y$948+SALITRE!Y$949)</f>
        <v>0.6588235294117647</v>
      </c>
      <c r="M45" s="342">
        <f>(SALITRE!Z$948)/(SALITRE!Z$948+SALITRE!Z$949)</f>
        <v>0.68292682926829273</v>
      </c>
      <c r="N45" s="342">
        <f>(SALITRE!AA$948)/(SALITRE!AA$948+SALITRE!AA$949)</f>
        <v>0.54117647058823526</v>
      </c>
      <c r="O45" s="342">
        <f>(SALITRE!AB$948)/(SALITRE!AB$948+SALITRE!AB$949)</f>
        <v>0.55294117647058827</v>
      </c>
      <c r="P45" s="342">
        <f>(SALITRE!AC$948)/(SALITRE!AC$948+SALITRE!AC$949)</f>
        <v>0.58823529411764708</v>
      </c>
      <c r="Q45" s="342">
        <f>(SALITRE!AD$948)/(SALITRE!AD$948+SALITRE!AD$949)</f>
        <v>0.6470588235294118</v>
      </c>
      <c r="R45" s="342">
        <f>(SALITRE!AE$948)/(SALITRE!AE$948+SALITRE!AE$949)</f>
        <v>0.55294117647058827</v>
      </c>
      <c r="S45" s="342">
        <f>(SALITRE!AF$948)/(SALITRE!AF$948+SALITRE!AF$949)</f>
        <v>0.41176470588235292</v>
      </c>
      <c r="T45" s="342">
        <f>(SALITRE!AG$948)/(SALITRE!AG$948+SALITRE!AG$949)</f>
        <v>0.38823529411764707</v>
      </c>
      <c r="U45" s="342">
        <f>(SALITRE!AH$948)/(SALITRE!AH$948+SALITRE!AH$949)</f>
        <v>0.94117647058823528</v>
      </c>
      <c r="V45" s="342">
        <f>(SALITRE!AI$948)/(SALITRE!AI$948+SALITRE!AI$949)</f>
        <v>0.50588235294117645</v>
      </c>
      <c r="Y45" s="276" t="s">
        <v>68</v>
      </c>
      <c r="Z45" s="290" t="str">
        <f t="shared" ref="Z45:AS45" si="30">IF(C45&gt;C44,"↑","↓")</f>
        <v>↑</v>
      </c>
      <c r="AA45" s="290" t="str">
        <f t="shared" si="30"/>
        <v>↑</v>
      </c>
      <c r="AB45" s="290" t="str">
        <f t="shared" si="30"/>
        <v>↑</v>
      </c>
      <c r="AC45" s="290" t="str">
        <f t="shared" si="30"/>
        <v>↑</v>
      </c>
      <c r="AD45" s="290" t="str">
        <f t="shared" si="30"/>
        <v>↓</v>
      </c>
      <c r="AE45" s="290" t="str">
        <f t="shared" si="30"/>
        <v>↑</v>
      </c>
      <c r="AF45" s="290" t="str">
        <f t="shared" si="30"/>
        <v>↑</v>
      </c>
      <c r="AG45" s="290" t="str">
        <f t="shared" si="30"/>
        <v>↑</v>
      </c>
      <c r="AH45" s="290" t="str">
        <f t="shared" si="30"/>
        <v>↓</v>
      </c>
      <c r="AI45" s="290" t="str">
        <f t="shared" si="30"/>
        <v>↑</v>
      </c>
      <c r="AJ45" s="290" t="str">
        <f t="shared" si="30"/>
        <v>↑</v>
      </c>
      <c r="AK45" s="290" t="str">
        <f t="shared" si="30"/>
        <v>↑</v>
      </c>
      <c r="AL45" s="290" t="str">
        <f t="shared" si="30"/>
        <v>↑</v>
      </c>
      <c r="AM45" s="290" t="str">
        <f t="shared" si="30"/>
        <v>↑</v>
      </c>
      <c r="AN45" s="290" t="str">
        <f t="shared" si="30"/>
        <v>↑</v>
      </c>
      <c r="AO45" s="290" t="str">
        <f t="shared" si="30"/>
        <v>↑</v>
      </c>
      <c r="AP45" s="290" t="str">
        <f t="shared" si="30"/>
        <v>↑</v>
      </c>
      <c r="AQ45" s="290" t="str">
        <f t="shared" si="30"/>
        <v>↑</v>
      </c>
      <c r="AR45" s="290" t="str">
        <f t="shared" si="30"/>
        <v>↓</v>
      </c>
      <c r="AS45" s="290" t="str">
        <f t="shared" si="30"/>
        <v>↑</v>
      </c>
      <c r="AT45" s="188">
        <f t="shared" ref="AT45:AT46" si="31">COUNTIF(Z45:AI45,"↓")</f>
        <v>2</v>
      </c>
      <c r="AU45" s="188">
        <f t="shared" ref="AU45:AU46" si="32">COUNTIF(AJ45:AS45,"↓")</f>
        <v>1</v>
      </c>
      <c r="AV45" s="188">
        <f t="shared" ref="AV45:AV46" si="33">AT45+AU45</f>
        <v>3</v>
      </c>
      <c r="AW45" s="305"/>
    </row>
    <row r="46" spans="1:49" ht="15.75" customHeight="1" x14ac:dyDescent="0.35">
      <c r="A46" s="282"/>
      <c r="B46" s="276" t="s">
        <v>69</v>
      </c>
      <c r="C46" s="342">
        <f>(SALITRE!P$950)/(SALITRE!P$950+SALITRE!P$951)</f>
        <v>0.70833333333333337</v>
      </c>
      <c r="D46" s="342">
        <f>(SALITRE!Q$950)/(SALITRE!Q$950+SALITRE!Q$951)</f>
        <v>0.6875</v>
      </c>
      <c r="E46" s="342">
        <f>(SALITRE!R$950)/(SALITRE!R$950+SALITRE!R$951)</f>
        <v>0.6875</v>
      </c>
      <c r="F46" s="342">
        <f>(SALITRE!S$950)/(SALITRE!S$950+SALITRE!S$951)</f>
        <v>0.8125</v>
      </c>
      <c r="G46" s="342">
        <f>(SALITRE!T$950)/(SALITRE!T$950+SALITRE!T$951)</f>
        <v>0.9375</v>
      </c>
      <c r="H46" s="342">
        <f>(SALITRE!U$950)/(SALITRE!U$950+SALITRE!U$951)</f>
        <v>0.85416666666666663</v>
      </c>
      <c r="I46" s="342">
        <f>(SALITRE!V$950)/(SALITRE!V$950+SALITRE!V$951)</f>
        <v>0.625</v>
      </c>
      <c r="J46" s="342">
        <f>(SALITRE!W$950)/(SALITRE!W$950+SALITRE!W$951)</f>
        <v>0.66666666666666663</v>
      </c>
      <c r="K46" s="342">
        <f>(SALITRE!X$950)/(SALITRE!X$950+SALITRE!X$951)</f>
        <v>1</v>
      </c>
      <c r="L46" s="342">
        <f>(SALITRE!Y$950)/(SALITRE!Y$950+SALITRE!Y$951)</f>
        <v>0.72916666666666663</v>
      </c>
      <c r="M46" s="342">
        <f>(SALITRE!Z$950)/(SALITRE!Z$950+SALITRE!Z$951)</f>
        <v>0.5625</v>
      </c>
      <c r="N46" s="342">
        <f>(SALITRE!AA$950)/(SALITRE!AA$950+SALITRE!AA$951)</f>
        <v>0.58333333333333337</v>
      </c>
      <c r="O46" s="342">
        <f>(SALITRE!AB$950)/(SALITRE!AB$950+SALITRE!AB$951)</f>
        <v>0.5625</v>
      </c>
      <c r="P46" s="342">
        <f>(SALITRE!AC$950)/(SALITRE!AC$950+SALITRE!AC$951)</f>
        <v>0.72916666666666663</v>
      </c>
      <c r="Q46" s="342">
        <f>(SALITRE!AD$950)/(SALITRE!AD$950+SALITRE!AD$951)</f>
        <v>0.6875</v>
      </c>
      <c r="R46" s="342">
        <f>(SALITRE!AE$950)/(SALITRE!AE$950+SALITRE!AE$951)</f>
        <v>0.54166666666666663</v>
      </c>
      <c r="S46" s="342">
        <f>(SALITRE!AF$950)/(SALITRE!AF$950+SALITRE!AF$951)</f>
        <v>0.45833333333333331</v>
      </c>
      <c r="T46" s="342">
        <f>(SALITRE!AG$950)/(SALITRE!AG$950+SALITRE!AG$951)</f>
        <v>0.45833333333333331</v>
      </c>
      <c r="U46" s="342">
        <f>(SALITRE!AH$950)/(SALITRE!AH$950+SALITRE!AH$951)</f>
        <v>0.95833333333333337</v>
      </c>
      <c r="V46" s="342">
        <f>(SALITRE!AI$950)/(SALITRE!AI$950+SALITRE!AI$951)</f>
        <v>0.54166666666666663</v>
      </c>
      <c r="Y46" s="276" t="s">
        <v>69</v>
      </c>
      <c r="Z46" s="290" t="str">
        <f t="shared" ref="Z46:AS46" si="34">IF(C46&gt;C45,"↑","↓")</f>
        <v>↓</v>
      </c>
      <c r="AA46" s="290" t="str">
        <f t="shared" si="34"/>
        <v>↑</v>
      </c>
      <c r="AB46" s="290" t="str">
        <f t="shared" si="34"/>
        <v>↓</v>
      </c>
      <c r="AC46" s="290" t="str">
        <f t="shared" si="34"/>
        <v>↑</v>
      </c>
      <c r="AD46" s="290" t="str">
        <f t="shared" si="34"/>
        <v>↑</v>
      </c>
      <c r="AE46" s="290" t="str">
        <f t="shared" si="34"/>
        <v>↑</v>
      </c>
      <c r="AF46" s="290" t="str">
        <f t="shared" si="34"/>
        <v>↓</v>
      </c>
      <c r="AG46" s="290" t="str">
        <f t="shared" si="34"/>
        <v>↑</v>
      </c>
      <c r="AH46" s="290" t="str">
        <f t="shared" si="34"/>
        <v>↑</v>
      </c>
      <c r="AI46" s="290" t="str">
        <f t="shared" si="34"/>
        <v>↑</v>
      </c>
      <c r="AJ46" s="290" t="str">
        <f t="shared" si="34"/>
        <v>↓</v>
      </c>
      <c r="AK46" s="290" t="str">
        <f t="shared" si="34"/>
        <v>↑</v>
      </c>
      <c r="AL46" s="290" t="str">
        <f t="shared" si="34"/>
        <v>↑</v>
      </c>
      <c r="AM46" s="290" t="str">
        <f t="shared" si="34"/>
        <v>↑</v>
      </c>
      <c r="AN46" s="290" t="str">
        <f t="shared" si="34"/>
        <v>↑</v>
      </c>
      <c r="AO46" s="290" t="str">
        <f t="shared" si="34"/>
        <v>↓</v>
      </c>
      <c r="AP46" s="290" t="str">
        <f t="shared" si="34"/>
        <v>↑</v>
      </c>
      <c r="AQ46" s="290" t="str">
        <f t="shared" si="34"/>
        <v>↑</v>
      </c>
      <c r="AR46" s="290" t="str">
        <f t="shared" si="34"/>
        <v>↑</v>
      </c>
      <c r="AS46" s="290" t="str">
        <f t="shared" si="34"/>
        <v>↑</v>
      </c>
      <c r="AT46" s="188">
        <f t="shared" si="31"/>
        <v>3</v>
      </c>
      <c r="AU46" s="188">
        <f t="shared" si="32"/>
        <v>2</v>
      </c>
      <c r="AV46" s="188">
        <f t="shared" si="33"/>
        <v>5</v>
      </c>
      <c r="AW46" s="305"/>
    </row>
    <row r="47" spans="1:49" ht="15.75" customHeight="1" x14ac:dyDescent="0.35">
      <c r="A47" s="282"/>
      <c r="B47" s="282"/>
      <c r="AW47" s="305"/>
    </row>
    <row r="48" spans="1:49" ht="15.75" customHeight="1" x14ac:dyDescent="0.35">
      <c r="A48" s="282"/>
      <c r="B48" s="377" t="s">
        <v>149</v>
      </c>
      <c r="C48" s="346"/>
      <c r="D48" s="346"/>
      <c r="E48" s="346"/>
      <c r="F48" s="346"/>
      <c r="G48" s="346"/>
      <c r="H48" s="346"/>
      <c r="I48" s="346"/>
      <c r="J48" s="346"/>
      <c r="K48" s="346"/>
      <c r="L48" s="346"/>
      <c r="M48" s="346"/>
      <c r="N48" s="346"/>
      <c r="O48" s="346"/>
      <c r="P48" s="346"/>
      <c r="Q48" s="346"/>
      <c r="R48" s="346"/>
      <c r="S48" s="346"/>
      <c r="T48" s="346"/>
      <c r="U48" s="346"/>
      <c r="V48" s="347"/>
      <c r="Y48" s="377" t="s">
        <v>150</v>
      </c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  <c r="AL48" s="346"/>
      <c r="AM48" s="346"/>
      <c r="AN48" s="346"/>
      <c r="AO48" s="346"/>
      <c r="AP48" s="346"/>
      <c r="AQ48" s="346"/>
      <c r="AR48" s="346"/>
      <c r="AS48" s="347"/>
      <c r="AW48" s="305"/>
    </row>
    <row r="49" spans="1:56" ht="15.75" customHeight="1" x14ac:dyDescent="0.35">
      <c r="A49" s="282"/>
      <c r="B49" s="284" t="s">
        <v>133</v>
      </c>
      <c r="C49" s="285" t="s">
        <v>8</v>
      </c>
      <c r="D49" s="286" t="s">
        <v>25</v>
      </c>
      <c r="E49" s="287" t="s">
        <v>11</v>
      </c>
      <c r="F49" s="286" t="s">
        <v>51</v>
      </c>
      <c r="G49" s="287" t="s">
        <v>50</v>
      </c>
      <c r="H49" s="286" t="s">
        <v>14</v>
      </c>
      <c r="I49" s="286" t="s">
        <v>49</v>
      </c>
      <c r="J49" s="288" t="s">
        <v>128</v>
      </c>
      <c r="K49" s="289" t="s">
        <v>18</v>
      </c>
      <c r="L49" s="289" t="s">
        <v>21</v>
      </c>
      <c r="M49" s="285" t="s">
        <v>8</v>
      </c>
      <c r="N49" s="286" t="s">
        <v>25</v>
      </c>
      <c r="O49" s="287" t="s">
        <v>11</v>
      </c>
      <c r="P49" s="286" t="s">
        <v>51</v>
      </c>
      <c r="Q49" s="287" t="s">
        <v>50</v>
      </c>
      <c r="R49" s="286" t="s">
        <v>14</v>
      </c>
      <c r="S49" s="286" t="s">
        <v>49</v>
      </c>
      <c r="T49" s="288" t="s">
        <v>128</v>
      </c>
      <c r="U49" s="289" t="s">
        <v>18</v>
      </c>
      <c r="V49" s="289" t="s">
        <v>21</v>
      </c>
      <c r="Y49" s="284" t="s">
        <v>133</v>
      </c>
      <c r="Z49" s="285" t="s">
        <v>8</v>
      </c>
      <c r="AA49" s="286" t="s">
        <v>25</v>
      </c>
      <c r="AB49" s="287" t="s">
        <v>11</v>
      </c>
      <c r="AC49" s="286" t="s">
        <v>51</v>
      </c>
      <c r="AD49" s="287" t="s">
        <v>50</v>
      </c>
      <c r="AE49" s="286" t="s">
        <v>14</v>
      </c>
      <c r="AF49" s="286" t="s">
        <v>49</v>
      </c>
      <c r="AG49" s="288" t="s">
        <v>128</v>
      </c>
      <c r="AH49" s="289" t="s">
        <v>18</v>
      </c>
      <c r="AI49" s="289" t="s">
        <v>21</v>
      </c>
      <c r="AJ49" s="285" t="s">
        <v>8</v>
      </c>
      <c r="AK49" s="286" t="s">
        <v>25</v>
      </c>
      <c r="AL49" s="287" t="s">
        <v>11</v>
      </c>
      <c r="AM49" s="286" t="s">
        <v>51</v>
      </c>
      <c r="AN49" s="287" t="s">
        <v>50</v>
      </c>
      <c r="AO49" s="286" t="s">
        <v>14</v>
      </c>
      <c r="AP49" s="286" t="s">
        <v>49</v>
      </c>
      <c r="AQ49" s="288" t="s">
        <v>128</v>
      </c>
      <c r="AR49" s="289" t="s">
        <v>18</v>
      </c>
      <c r="AS49" s="289" t="s">
        <v>21</v>
      </c>
      <c r="AW49" s="305"/>
    </row>
    <row r="50" spans="1:56" ht="15.75" customHeight="1" x14ac:dyDescent="0.35">
      <c r="A50" s="282"/>
      <c r="B50" s="276" t="s">
        <v>67</v>
      </c>
      <c r="C50" s="341">
        <f>(SALITRE!P$952)/(SALITRE!P$952+SALITRE!P$953)</f>
        <v>0.21568627450980393</v>
      </c>
      <c r="D50" s="341">
        <f>(SALITRE!Q$952)/(SALITRE!Q$952+SALITRE!Q$953)</f>
        <v>0.75816993464052285</v>
      </c>
      <c r="E50" s="341">
        <f>(SALITRE!R$952)/(SALITRE!R$952+SALITRE!R$953)</f>
        <v>0.74509803921568629</v>
      </c>
      <c r="F50" s="341">
        <f>(SALITRE!S$952)/(SALITRE!S$952+SALITRE!S$953)</f>
        <v>0.67320261437908502</v>
      </c>
      <c r="G50" s="341">
        <f>(SALITRE!T$952)/(SALITRE!T$952+SALITRE!T$953)</f>
        <v>0.84313725490196079</v>
      </c>
      <c r="H50" s="341">
        <f>(SALITRE!U$952)/(SALITRE!U$952+SALITRE!U$953)</f>
        <v>0.78431372549019607</v>
      </c>
      <c r="I50" s="341">
        <f>(SALITRE!V$952)/(SALITRE!V$952+SALITRE!V$953)</f>
        <v>0.5490196078431373</v>
      </c>
      <c r="J50" s="341">
        <f>(SALITRE!W$952)/(SALITRE!W$952+SALITRE!W$953)</f>
        <v>0.18300653594771241</v>
      </c>
      <c r="K50" s="341">
        <f>(SALITRE!X$952)/(SALITRE!X$952+SALITRE!X$953)</f>
        <v>1</v>
      </c>
      <c r="L50" s="341">
        <f>(SALITRE!Y$952)/(SALITRE!Y$952+SALITRE!Y$953)</f>
        <v>0.26143790849673204</v>
      </c>
      <c r="M50" s="341">
        <f>(SALITRE!Z$952)/(SALITRE!Z$952+SALITRE!Z$953)</f>
        <v>0.22875816993464052</v>
      </c>
      <c r="N50" s="341">
        <f>(SALITRE!AA$952)/(SALITRE!AA$952+SALITRE!AA$953)</f>
        <v>0.52941176470588236</v>
      </c>
      <c r="O50" s="341">
        <f>(SALITRE!AB$952)/(SALITRE!AB$952+SALITRE!AB$953)</f>
        <v>0.26143790849673204</v>
      </c>
      <c r="P50" s="341">
        <f>(SALITRE!AC$952)/(SALITRE!AC$952+SALITRE!AC$953)</f>
        <v>0.67320261437908502</v>
      </c>
      <c r="Q50" s="341">
        <f>(SALITRE!AD$952)/(SALITRE!AD$952+SALITRE!AD$953)</f>
        <v>0.70588235294117652</v>
      </c>
      <c r="R50" s="341">
        <f>(SALITRE!AE$952)/(SALITRE!AE$952+SALITRE!AE$953)</f>
        <v>0.62091503267973858</v>
      </c>
      <c r="S50" s="341">
        <f>(SALITRE!AF$952)/(SALITRE!AF$952+SALITRE!AF$953)</f>
        <v>0.20261437908496732</v>
      </c>
      <c r="T50" s="341">
        <f>(SALITRE!AG$952)/(SALITRE!AG$952+SALITRE!AG$953)</f>
        <v>2.6143790849673203E-2</v>
      </c>
      <c r="U50" s="341">
        <f>(SALITRE!AH$952)/(SALITRE!AH$952+SALITRE!AH$953)</f>
        <v>0.98039215686274506</v>
      </c>
      <c r="V50" s="341">
        <f>(SALITRE!AI$952)/(SALITRE!AI$952+SALITRE!AI$953)</f>
        <v>6.535947712418301E-2</v>
      </c>
      <c r="Y50" s="276" t="s">
        <v>67</v>
      </c>
      <c r="Z50" s="291" t="s">
        <v>61</v>
      </c>
      <c r="AA50" s="291" t="s">
        <v>61</v>
      </c>
      <c r="AB50" s="291" t="s">
        <v>61</v>
      </c>
      <c r="AC50" s="291" t="s">
        <v>61</v>
      </c>
      <c r="AD50" s="291" t="s">
        <v>61</v>
      </c>
      <c r="AE50" s="291" t="s">
        <v>61</v>
      </c>
      <c r="AF50" s="291" t="s">
        <v>61</v>
      </c>
      <c r="AG50" s="291" t="s">
        <v>61</v>
      </c>
      <c r="AH50" s="291" t="s">
        <v>61</v>
      </c>
      <c r="AI50" s="291" t="s">
        <v>61</v>
      </c>
      <c r="AJ50" s="291" t="s">
        <v>61</v>
      </c>
      <c r="AK50" s="291" t="s">
        <v>61</v>
      </c>
      <c r="AL50" s="291" t="s">
        <v>61</v>
      </c>
      <c r="AM50" s="291" t="s">
        <v>61</v>
      </c>
      <c r="AN50" s="291" t="s">
        <v>61</v>
      </c>
      <c r="AO50" s="291" t="s">
        <v>61</v>
      </c>
      <c r="AP50" s="291" t="s">
        <v>61</v>
      </c>
      <c r="AQ50" s="291" t="s">
        <v>61</v>
      </c>
      <c r="AR50" s="291" t="s">
        <v>61</v>
      </c>
      <c r="AS50" s="291" t="s">
        <v>61</v>
      </c>
      <c r="AW50" s="305"/>
    </row>
    <row r="51" spans="1:56" ht="15.75" customHeight="1" x14ac:dyDescent="0.35">
      <c r="A51" s="282"/>
      <c r="B51" s="276" t="s">
        <v>68</v>
      </c>
      <c r="C51" s="342">
        <f>(SALITRE!P$954)/(SALITRE!P$954+SALITRE!P$955)</f>
        <v>0.68141592920353977</v>
      </c>
      <c r="D51" s="342">
        <f>(SALITRE!Q$954)/(SALITRE!Q$954+SALITRE!Q$955)</f>
        <v>0.49180327868852458</v>
      </c>
      <c r="E51" s="342">
        <f>(SALITRE!R$954)/(SALITRE!R$954+SALITRE!R$955)</f>
        <v>0.73770491803278693</v>
      </c>
      <c r="F51" s="342">
        <f>(SALITRE!S$954)/(SALITRE!S$954+SALITRE!S$955)</f>
        <v>0.50819672131147542</v>
      </c>
      <c r="G51" s="342">
        <f>(SALITRE!T$954)/(SALITRE!T$954+SALITRE!T$955)</f>
        <v>0.5901639344262295</v>
      </c>
      <c r="H51" s="342">
        <f>(SALITRE!U$954)/(SALITRE!U$954+SALITRE!U$955)</f>
        <v>0.68852459016393441</v>
      </c>
      <c r="I51" s="342">
        <f>(SALITRE!V$954)/(SALITRE!V$954+SALITRE!V$955)</f>
        <v>0.40163934426229508</v>
      </c>
      <c r="J51" s="342">
        <f>(SALITRE!W$954)/(SALITRE!W$954+SALITRE!W$955)</f>
        <v>0.10655737704918032</v>
      </c>
      <c r="K51" s="342">
        <f>(SALITRE!X$954)/(SALITRE!X$954+SALITRE!X$955)</f>
        <v>1</v>
      </c>
      <c r="L51" s="342">
        <f>(SALITRE!Y$954)/(SALITRE!Y$954+SALITRE!Y$955)</f>
        <v>0.26229508196721313</v>
      </c>
      <c r="M51" s="342">
        <f>(SALITRE!Z$954)/(SALITRE!Z$954+SALITRE!Z$955)</f>
        <v>0.77868852459016391</v>
      </c>
      <c r="N51" s="342">
        <f>(SALITRE!AA$954)/(SALITRE!AA$954+SALITRE!AA$955)</f>
        <v>0.32786885245901637</v>
      </c>
      <c r="O51" s="342">
        <f>(SALITRE!AB$954)/(SALITRE!AB$954+SALITRE!AB$955)</f>
        <v>0.18852459016393441</v>
      </c>
      <c r="P51" s="342">
        <f>(SALITRE!AC$954)/(SALITRE!AC$954+SALITRE!AC$955)</f>
        <v>0.50819672131147542</v>
      </c>
      <c r="Q51" s="342">
        <f>(SALITRE!AD$954)/(SALITRE!AD$954+SALITRE!AD$955)</f>
        <v>0.48360655737704916</v>
      </c>
      <c r="R51" s="342">
        <f>(SALITRE!AE$954)/(SALITRE!AE$954+SALITRE!AE$955)</f>
        <v>0.5</v>
      </c>
      <c r="S51" s="342">
        <f>(SALITRE!AF$954)/(SALITRE!AF$954+SALITRE!AF$955)</f>
        <v>3.2786885245901641E-2</v>
      </c>
      <c r="T51" s="342">
        <f>(SALITRE!AG$954)/(SALITRE!AG$954+SALITRE!AG$955)</f>
        <v>8.1967213114754103E-3</v>
      </c>
      <c r="U51" s="342">
        <f>(SALITRE!AH$954)/(SALITRE!AH$954+SALITRE!AH$955)</f>
        <v>1</v>
      </c>
      <c r="V51" s="342">
        <f>(SALITRE!AI$954)/(SALITRE!AI$954+SALITRE!AI$955)</f>
        <v>7.3770491803278687E-2</v>
      </c>
      <c r="Y51" s="276" t="s">
        <v>68</v>
      </c>
      <c r="Z51" s="290" t="str">
        <f t="shared" ref="Z51:AS51" si="35">IF(C51&gt;C50,"↑","↓")</f>
        <v>↑</v>
      </c>
      <c r="AA51" s="290" t="str">
        <f t="shared" si="35"/>
        <v>↓</v>
      </c>
      <c r="AB51" s="290" t="str">
        <f t="shared" si="35"/>
        <v>↓</v>
      </c>
      <c r="AC51" s="290" t="str">
        <f t="shared" si="35"/>
        <v>↓</v>
      </c>
      <c r="AD51" s="290" t="str">
        <f t="shared" si="35"/>
        <v>↓</v>
      </c>
      <c r="AE51" s="290" t="str">
        <f t="shared" si="35"/>
        <v>↓</v>
      </c>
      <c r="AF51" s="290" t="str">
        <f t="shared" si="35"/>
        <v>↓</v>
      </c>
      <c r="AG51" s="290" t="str">
        <f t="shared" si="35"/>
        <v>↓</v>
      </c>
      <c r="AH51" s="290" t="str">
        <f t="shared" si="35"/>
        <v>↓</v>
      </c>
      <c r="AI51" s="290" t="str">
        <f t="shared" si="35"/>
        <v>↑</v>
      </c>
      <c r="AJ51" s="290" t="str">
        <f t="shared" si="35"/>
        <v>↑</v>
      </c>
      <c r="AK51" s="290" t="str">
        <f t="shared" si="35"/>
        <v>↓</v>
      </c>
      <c r="AL51" s="290" t="str">
        <f t="shared" si="35"/>
        <v>↓</v>
      </c>
      <c r="AM51" s="290" t="str">
        <f t="shared" si="35"/>
        <v>↓</v>
      </c>
      <c r="AN51" s="290" t="str">
        <f t="shared" si="35"/>
        <v>↓</v>
      </c>
      <c r="AO51" s="290" t="str">
        <f t="shared" si="35"/>
        <v>↓</v>
      </c>
      <c r="AP51" s="290" t="str">
        <f t="shared" si="35"/>
        <v>↓</v>
      </c>
      <c r="AQ51" s="290" t="str">
        <f t="shared" si="35"/>
        <v>↓</v>
      </c>
      <c r="AR51" s="290" t="str">
        <f t="shared" si="35"/>
        <v>↑</v>
      </c>
      <c r="AS51" s="290" t="str">
        <f t="shared" si="35"/>
        <v>↑</v>
      </c>
      <c r="AT51" s="188">
        <f t="shared" ref="AT51:AT52" si="36">COUNTIF(Z51:AI51,"↓")</f>
        <v>8</v>
      </c>
      <c r="AU51" s="188">
        <f t="shared" ref="AU51:AU52" si="37">COUNTIF(AJ51:AS51,"↓")</f>
        <v>7</v>
      </c>
      <c r="AV51" s="188">
        <f t="shared" ref="AV51:AV52" si="38">AT51+AU51</f>
        <v>15</v>
      </c>
      <c r="AW51" s="305"/>
    </row>
    <row r="52" spans="1:56" ht="15.75" customHeight="1" x14ac:dyDescent="0.35">
      <c r="A52" s="282"/>
      <c r="B52" s="276" t="s">
        <v>69</v>
      </c>
      <c r="C52" s="342">
        <f>(SALITRE!P$956)/(SALITRE!P$956+SALITRE!P$957)</f>
        <v>0.47887323943661969</v>
      </c>
      <c r="D52" s="342">
        <f>(SALITRE!Q$956)/(SALITRE!Q$956+SALITRE!Q$957)</f>
        <v>0.59154929577464788</v>
      </c>
      <c r="E52" s="342">
        <f>(SALITRE!R$956)/(SALITRE!R$956+SALITRE!R$957)</f>
        <v>0.63380281690140849</v>
      </c>
      <c r="F52" s="342">
        <f>(SALITRE!S$956)/(SALITRE!S$956+SALITRE!S$957)</f>
        <v>0.61971830985915488</v>
      </c>
      <c r="G52" s="342">
        <f>(SALITRE!T$956)/(SALITRE!T$956+SALITRE!T$957)</f>
        <v>0.90140845070422537</v>
      </c>
      <c r="H52" s="342">
        <f>(SALITRE!U$956)/(SALITRE!U$956+SALITRE!U$957)</f>
        <v>0.84507042253521125</v>
      </c>
      <c r="I52" s="342">
        <f>(SALITRE!V$956)/(SALITRE!V$956+SALITRE!V$957)</f>
        <v>0.52112676056338025</v>
      </c>
      <c r="J52" s="342">
        <f>(SALITRE!W$956)/(SALITRE!W$956+SALITRE!W$957)</f>
        <v>0.45070422535211269</v>
      </c>
      <c r="K52" s="342">
        <f>(SALITRE!X$956)/(SALITRE!X$956+SALITRE!X$957)</f>
        <v>1</v>
      </c>
      <c r="L52" s="342">
        <f>(SALITRE!Y$956)/(SALITRE!Y$956+SALITRE!Y$957)</f>
        <v>0.53521126760563376</v>
      </c>
      <c r="M52" s="342">
        <f>(SALITRE!Z$956)/(SALITRE!Z$956+SALITRE!Z$957)</f>
        <v>0.76056338028169013</v>
      </c>
      <c r="N52" s="342">
        <f>(SALITRE!AA$956)/(SALITRE!AA$956+SALITRE!AA$957)</f>
        <v>0.42253521126760563</v>
      </c>
      <c r="O52" s="342">
        <f>(SALITRE!AB$956)/(SALITRE!AB$956+SALITRE!AB$957)</f>
        <v>0.16901408450704225</v>
      </c>
      <c r="P52" s="342">
        <f>(SALITRE!AC$956)/(SALITRE!AC$956+SALITRE!AC$957)</f>
        <v>0.61971830985915488</v>
      </c>
      <c r="Q52" s="342">
        <f>(SALITRE!AD$956)/(SALITRE!AD$956+SALITRE!AD$957)</f>
        <v>0.63380281690140849</v>
      </c>
      <c r="R52" s="342">
        <f>(SALITRE!AE$956)/(SALITRE!AE$956+SALITRE!AE$957)</f>
        <v>0.56338028169014087</v>
      </c>
      <c r="S52" s="342">
        <f>(SALITRE!AF$956)/(SALITRE!AF$956+SALITRE!AF$957)</f>
        <v>0.21126760563380281</v>
      </c>
      <c r="T52" s="342">
        <f>(SALITRE!AG$956)/(SALITRE!AG$956+SALITRE!AG$957)</f>
        <v>0.22535211267605634</v>
      </c>
      <c r="U52" s="342">
        <f>(SALITRE!AH$956)/(SALITRE!AH$956+SALITRE!AH$957)</f>
        <v>0.95774647887323938</v>
      </c>
      <c r="V52" s="342">
        <f>(SALITRE!AI$956)/(SALITRE!AI$956+SALITRE!AI$957)</f>
        <v>9.8591549295774641E-2</v>
      </c>
      <c r="Y52" s="276" t="s">
        <v>69</v>
      </c>
      <c r="Z52" s="290" t="str">
        <f t="shared" ref="Z52:AS52" si="39">IF(C52&gt;C51,"↑","↓")</f>
        <v>↓</v>
      </c>
      <c r="AA52" s="290" t="str">
        <f t="shared" si="39"/>
        <v>↑</v>
      </c>
      <c r="AB52" s="290" t="str">
        <f t="shared" si="39"/>
        <v>↓</v>
      </c>
      <c r="AC52" s="290" t="str">
        <f t="shared" si="39"/>
        <v>↑</v>
      </c>
      <c r="AD52" s="290" t="str">
        <f t="shared" si="39"/>
        <v>↑</v>
      </c>
      <c r="AE52" s="290" t="str">
        <f t="shared" si="39"/>
        <v>↑</v>
      </c>
      <c r="AF52" s="290" t="str">
        <f t="shared" si="39"/>
        <v>↑</v>
      </c>
      <c r="AG52" s="290" t="str">
        <f t="shared" si="39"/>
        <v>↑</v>
      </c>
      <c r="AH52" s="290" t="str">
        <f t="shared" si="39"/>
        <v>↓</v>
      </c>
      <c r="AI52" s="290" t="str">
        <f t="shared" si="39"/>
        <v>↑</v>
      </c>
      <c r="AJ52" s="290" t="str">
        <f t="shared" si="39"/>
        <v>↓</v>
      </c>
      <c r="AK52" s="290" t="str">
        <f t="shared" si="39"/>
        <v>↑</v>
      </c>
      <c r="AL52" s="290" t="str">
        <f t="shared" si="39"/>
        <v>↓</v>
      </c>
      <c r="AM52" s="290" t="str">
        <f t="shared" si="39"/>
        <v>↑</v>
      </c>
      <c r="AN52" s="290" t="str">
        <f t="shared" si="39"/>
        <v>↑</v>
      </c>
      <c r="AO52" s="290" t="str">
        <f t="shared" si="39"/>
        <v>↑</v>
      </c>
      <c r="AP52" s="290" t="str">
        <f t="shared" si="39"/>
        <v>↑</v>
      </c>
      <c r="AQ52" s="290" t="str">
        <f t="shared" si="39"/>
        <v>↑</v>
      </c>
      <c r="AR52" s="290" t="str">
        <f t="shared" si="39"/>
        <v>↓</v>
      </c>
      <c r="AS52" s="290" t="str">
        <f t="shared" si="39"/>
        <v>↑</v>
      </c>
      <c r="AT52" s="188">
        <f t="shared" si="36"/>
        <v>3</v>
      </c>
      <c r="AU52" s="188">
        <f t="shared" si="37"/>
        <v>3</v>
      </c>
      <c r="AV52" s="188">
        <f t="shared" si="38"/>
        <v>6</v>
      </c>
      <c r="AW52" s="305"/>
    </row>
    <row r="53" spans="1:56" ht="15.75" customHeight="1" x14ac:dyDescent="0.35">
      <c r="A53" s="282"/>
      <c r="B53" s="282"/>
      <c r="AW53" s="305"/>
    </row>
    <row r="54" spans="1:56" ht="15.75" customHeight="1" x14ac:dyDescent="0.35">
      <c r="A54" s="282"/>
      <c r="B54" s="282"/>
      <c r="AW54" s="305"/>
    </row>
    <row r="55" spans="1:56" ht="15.75" customHeight="1" x14ac:dyDescent="0.35">
      <c r="A55" s="282"/>
      <c r="B55" s="282"/>
      <c r="AW55" s="305"/>
    </row>
    <row r="56" spans="1:56" ht="15.75" customHeight="1" x14ac:dyDescent="0.35">
      <c r="A56" s="282"/>
      <c r="B56" s="282"/>
      <c r="L56" s="303"/>
      <c r="M56" s="304"/>
      <c r="AV56" s="188">
        <f>SUM(AV40+AV39)</f>
        <v>4</v>
      </c>
      <c r="AW56" s="305">
        <f>AV40/AV56</f>
        <v>0.5</v>
      </c>
    </row>
    <row r="57" spans="1:56" ht="15.75" customHeight="1" x14ac:dyDescent="0.4">
      <c r="A57" s="298"/>
      <c r="B57" s="299"/>
      <c r="C57" s="300"/>
      <c r="D57" s="300"/>
      <c r="E57" s="300"/>
      <c r="F57" s="300"/>
      <c r="G57" s="300"/>
      <c r="H57" s="300"/>
      <c r="I57" s="300"/>
      <c r="J57" s="300"/>
      <c r="K57" s="300"/>
      <c r="L57" s="301"/>
      <c r="M57" s="302"/>
      <c r="N57" s="300"/>
      <c r="O57" s="300"/>
      <c r="P57" s="300"/>
      <c r="Q57" s="300"/>
      <c r="R57" s="300"/>
      <c r="S57" s="300"/>
      <c r="T57" s="300"/>
      <c r="U57" s="300"/>
      <c r="V57" s="300"/>
      <c r="W57" s="300"/>
      <c r="X57" s="300"/>
      <c r="Y57" s="300"/>
      <c r="Z57" s="300"/>
      <c r="AA57" s="300"/>
      <c r="AB57" s="300"/>
      <c r="AC57" s="300"/>
      <c r="AD57" s="300"/>
      <c r="AE57" s="300"/>
      <c r="AF57" s="300"/>
      <c r="AG57" s="300"/>
      <c r="AH57" s="300"/>
      <c r="AI57" s="300"/>
      <c r="AJ57" s="300"/>
      <c r="AK57" s="300"/>
      <c r="AL57" s="300"/>
      <c r="AM57" s="300"/>
      <c r="AN57" s="300"/>
      <c r="AO57" s="300"/>
      <c r="AP57" s="300"/>
      <c r="AQ57" s="300"/>
      <c r="AR57" s="300"/>
      <c r="AS57" s="300"/>
      <c r="AT57" s="300"/>
      <c r="AU57" s="300"/>
      <c r="AV57" s="300"/>
      <c r="AW57" s="300"/>
      <c r="AX57" s="300"/>
      <c r="AY57" s="300"/>
      <c r="AZ57" s="300"/>
      <c r="BA57" s="300"/>
      <c r="BB57" s="300"/>
      <c r="BC57" s="300"/>
      <c r="BD57" s="300"/>
    </row>
    <row r="58" spans="1:56" ht="15.75" customHeight="1" x14ac:dyDescent="0.35">
      <c r="A58" s="282"/>
      <c r="B58" s="282"/>
      <c r="L58" s="303"/>
      <c r="M58" s="304"/>
    </row>
    <row r="59" spans="1:56" ht="34.5" customHeight="1" x14ac:dyDescent="0.35">
      <c r="A59" s="282"/>
      <c r="B59" s="281"/>
      <c r="C59" s="378" t="s">
        <v>130</v>
      </c>
      <c r="D59" s="379"/>
      <c r="E59" s="379"/>
      <c r="F59" s="379"/>
      <c r="G59" s="379"/>
      <c r="H59" s="379"/>
      <c r="I59" s="379"/>
      <c r="J59" s="379"/>
      <c r="K59" s="379"/>
      <c r="L59" s="379"/>
      <c r="M59" s="379"/>
      <c r="N59" s="379"/>
      <c r="O59" s="379"/>
      <c r="P59" s="379"/>
      <c r="Q59" s="379"/>
      <c r="R59" s="379"/>
      <c r="S59" s="379"/>
      <c r="T59" s="379"/>
      <c r="U59" s="379"/>
      <c r="V59" s="379"/>
    </row>
    <row r="60" spans="1:56" ht="15" customHeight="1" x14ac:dyDescent="0.35">
      <c r="A60" s="282"/>
      <c r="B60" s="281"/>
      <c r="C60" s="375" t="s">
        <v>44</v>
      </c>
      <c r="D60" s="346"/>
      <c r="E60" s="346"/>
      <c r="F60" s="346"/>
      <c r="G60" s="346"/>
      <c r="H60" s="346"/>
      <c r="I60" s="346"/>
      <c r="J60" s="346"/>
      <c r="K60" s="346"/>
      <c r="L60" s="347"/>
      <c r="M60" s="380" t="s">
        <v>45</v>
      </c>
      <c r="N60" s="346"/>
      <c r="O60" s="346"/>
      <c r="P60" s="346"/>
      <c r="Q60" s="346"/>
      <c r="R60" s="346"/>
      <c r="S60" s="346"/>
      <c r="T60" s="346"/>
      <c r="U60" s="346"/>
      <c r="V60" s="381"/>
    </row>
    <row r="61" spans="1:56" ht="23" x14ac:dyDescent="0.35">
      <c r="A61" s="282"/>
      <c r="B61" s="306" t="s">
        <v>133</v>
      </c>
      <c r="C61" s="307" t="s">
        <v>8</v>
      </c>
      <c r="D61" s="308" t="s">
        <v>25</v>
      </c>
      <c r="E61" s="309" t="s">
        <v>11</v>
      </c>
      <c r="F61" s="308" t="s">
        <v>51</v>
      </c>
      <c r="G61" s="309" t="s">
        <v>50</v>
      </c>
      <c r="H61" s="308" t="s">
        <v>14</v>
      </c>
      <c r="I61" s="308" t="s">
        <v>49</v>
      </c>
      <c r="J61" s="310" t="s">
        <v>128</v>
      </c>
      <c r="K61" s="311" t="s">
        <v>18</v>
      </c>
      <c r="L61" s="312" t="s">
        <v>21</v>
      </c>
      <c r="M61" s="313" t="s">
        <v>8</v>
      </c>
      <c r="N61" s="308" t="s">
        <v>25</v>
      </c>
      <c r="O61" s="309" t="s">
        <v>11</v>
      </c>
      <c r="P61" s="308" t="s">
        <v>51</v>
      </c>
      <c r="Q61" s="309" t="s">
        <v>50</v>
      </c>
      <c r="R61" s="308" t="s">
        <v>14</v>
      </c>
      <c r="S61" s="308" t="s">
        <v>49</v>
      </c>
      <c r="T61" s="310" t="s">
        <v>128</v>
      </c>
      <c r="U61" s="311" t="s">
        <v>18</v>
      </c>
      <c r="V61" s="311" t="s">
        <v>21</v>
      </c>
    </row>
    <row r="62" spans="1:56" ht="15" customHeight="1" x14ac:dyDescent="0.35">
      <c r="A62" s="382" t="s">
        <v>62</v>
      </c>
      <c r="B62" s="278" t="s">
        <v>67</v>
      </c>
      <c r="C62" s="314">
        <f t="shared" ref="C62:L62" si="40">+C5*-1</f>
        <v>-0.76470588235294112</v>
      </c>
      <c r="D62" s="314">
        <f t="shared" si="40"/>
        <v>-0.96078431372549022</v>
      </c>
      <c r="E62" s="314">
        <f t="shared" si="40"/>
        <v>-0.98039215686274506</v>
      </c>
      <c r="F62" s="314">
        <f t="shared" si="40"/>
        <v>-0.98039215686274506</v>
      </c>
      <c r="G62" s="314">
        <f t="shared" si="40"/>
        <v>-0.78431372549019607</v>
      </c>
      <c r="H62" s="314">
        <f t="shared" si="40"/>
        <v>-0.86274509803921573</v>
      </c>
      <c r="I62" s="314">
        <f t="shared" si="40"/>
        <v>-1</v>
      </c>
      <c r="J62" s="314">
        <f t="shared" si="40"/>
        <v>-0.98039215686274506</v>
      </c>
      <c r="K62" s="314">
        <f t="shared" si="40"/>
        <v>-0.96078431372549022</v>
      </c>
      <c r="L62" s="315">
        <f t="shared" si="40"/>
        <v>-1</v>
      </c>
      <c r="M62" s="316">
        <f t="shared" ref="M62:V62" si="41">M5</f>
        <v>0.76470588235294112</v>
      </c>
      <c r="N62" s="314">
        <f t="shared" si="41"/>
        <v>0.96078431372549022</v>
      </c>
      <c r="O62" s="314">
        <f t="shared" si="41"/>
        <v>0.92156862745098034</v>
      </c>
      <c r="P62" s="314">
        <f t="shared" si="41"/>
        <v>0.80392156862745101</v>
      </c>
      <c r="Q62" s="314">
        <f t="shared" si="41"/>
        <v>0.78431372549019607</v>
      </c>
      <c r="R62" s="314">
        <f t="shared" si="41"/>
        <v>0.86274509803921573</v>
      </c>
      <c r="S62" s="314">
        <f t="shared" si="41"/>
        <v>1</v>
      </c>
      <c r="T62" s="314">
        <f t="shared" si="41"/>
        <v>0.90196078431372551</v>
      </c>
      <c r="U62" s="314">
        <f t="shared" si="41"/>
        <v>0.72549019607843135</v>
      </c>
      <c r="V62" s="314">
        <f t="shared" si="41"/>
        <v>1</v>
      </c>
    </row>
    <row r="63" spans="1:56" ht="15" customHeight="1" x14ac:dyDescent="0.35">
      <c r="A63" s="352"/>
      <c r="B63" s="278" t="s">
        <v>68</v>
      </c>
      <c r="C63" s="314">
        <f t="shared" ref="C63:L63" si="42">+C6*-1</f>
        <v>-0.94444444444444442</v>
      </c>
      <c r="D63" s="314">
        <f t="shared" si="42"/>
        <v>-0.91666666666666663</v>
      </c>
      <c r="E63" s="314">
        <f t="shared" si="42"/>
        <v>-0.94444444444444442</v>
      </c>
      <c r="F63" s="314">
        <f t="shared" si="42"/>
        <v>-0.97222222222222221</v>
      </c>
      <c r="G63" s="314">
        <f t="shared" si="42"/>
        <v>-0.83333333333333337</v>
      </c>
      <c r="H63" s="314">
        <f t="shared" si="42"/>
        <v>-0.91666666666666663</v>
      </c>
      <c r="I63" s="314">
        <f t="shared" si="42"/>
        <v>-0.86111111111111116</v>
      </c>
      <c r="J63" s="314">
        <f t="shared" si="42"/>
        <v>-1</v>
      </c>
      <c r="K63" s="314">
        <f t="shared" si="42"/>
        <v>-0.94444444444444442</v>
      </c>
      <c r="L63" s="315">
        <f t="shared" si="42"/>
        <v>-1</v>
      </c>
      <c r="M63" s="316">
        <f t="shared" ref="M63:V63" si="43">M6</f>
        <v>0.94444444444444442</v>
      </c>
      <c r="N63" s="314">
        <f t="shared" si="43"/>
        <v>0.91666666666666663</v>
      </c>
      <c r="O63" s="314">
        <f t="shared" si="43"/>
        <v>0.80555555555555558</v>
      </c>
      <c r="P63" s="314">
        <f t="shared" si="43"/>
        <v>0.58333333333333337</v>
      </c>
      <c r="Q63" s="314">
        <f t="shared" si="43"/>
        <v>0.83333333333333337</v>
      </c>
      <c r="R63" s="314">
        <f t="shared" si="43"/>
        <v>0.91666666666666663</v>
      </c>
      <c r="S63" s="314">
        <f t="shared" si="43"/>
        <v>0.86111111111111116</v>
      </c>
      <c r="T63" s="314">
        <f t="shared" si="43"/>
        <v>0.77777777777777779</v>
      </c>
      <c r="U63" s="314">
        <f t="shared" si="43"/>
        <v>0.83333333333333337</v>
      </c>
      <c r="V63" s="314">
        <f t="shared" si="43"/>
        <v>1</v>
      </c>
    </row>
    <row r="64" spans="1:56" ht="15" customHeight="1" x14ac:dyDescent="0.35">
      <c r="A64" s="350"/>
      <c r="B64" s="278" t="s">
        <v>69</v>
      </c>
      <c r="C64" s="314">
        <f t="shared" ref="C64:L64" si="44">+C7*-1</f>
        <v>-0.875</v>
      </c>
      <c r="D64" s="314">
        <f t="shared" si="44"/>
        <v>-0.91666666666666663</v>
      </c>
      <c r="E64" s="314">
        <f t="shared" si="44"/>
        <v>-0.91666666666666663</v>
      </c>
      <c r="F64" s="314">
        <f t="shared" si="44"/>
        <v>-0.625</v>
      </c>
      <c r="G64" s="314">
        <f t="shared" si="44"/>
        <v>-0.95833333333333337</v>
      </c>
      <c r="H64" s="314">
        <f t="shared" si="44"/>
        <v>-0.875</v>
      </c>
      <c r="I64" s="314">
        <f t="shared" si="44"/>
        <v>-0.875</v>
      </c>
      <c r="J64" s="314">
        <f t="shared" si="44"/>
        <v>-1</v>
      </c>
      <c r="K64" s="314">
        <f t="shared" si="44"/>
        <v>-1</v>
      </c>
      <c r="L64" s="315">
        <f t="shared" si="44"/>
        <v>-1</v>
      </c>
      <c r="M64" s="316">
        <f t="shared" ref="M64:V64" si="45">M7</f>
        <v>0.875</v>
      </c>
      <c r="N64" s="314">
        <f t="shared" si="45"/>
        <v>0.91666666666666663</v>
      </c>
      <c r="O64" s="314">
        <f t="shared" si="45"/>
        <v>0.91666666666666663</v>
      </c>
      <c r="P64" s="314">
        <f t="shared" si="45"/>
        <v>0.375</v>
      </c>
      <c r="Q64" s="314">
        <f t="shared" si="45"/>
        <v>0.95833333333333337</v>
      </c>
      <c r="R64" s="314">
        <f t="shared" si="45"/>
        <v>0.875</v>
      </c>
      <c r="S64" s="314">
        <f t="shared" si="45"/>
        <v>0.875</v>
      </c>
      <c r="T64" s="314">
        <f t="shared" si="45"/>
        <v>0.79166666666666663</v>
      </c>
      <c r="U64" s="314">
        <f t="shared" si="45"/>
        <v>0.95833333333333337</v>
      </c>
      <c r="V64" s="314">
        <f t="shared" si="45"/>
        <v>1</v>
      </c>
    </row>
    <row r="65" spans="1:23" ht="15" customHeight="1" x14ac:dyDescent="0.35">
      <c r="A65" s="382" t="s">
        <v>65</v>
      </c>
      <c r="B65" s="278" t="s">
        <v>67</v>
      </c>
      <c r="C65" s="317">
        <f t="shared" ref="C65:L65" si="46">+C11*-1</f>
        <v>-0.5490196078431373</v>
      </c>
      <c r="D65" s="317">
        <f t="shared" si="46"/>
        <v>-0.47058823529411764</v>
      </c>
      <c r="E65" s="317">
        <f t="shared" si="46"/>
        <v>-0.46078431372549017</v>
      </c>
      <c r="F65" s="317">
        <f t="shared" si="46"/>
        <v>-0.57843137254901966</v>
      </c>
      <c r="G65" s="317">
        <f t="shared" si="46"/>
        <v>-0.58823529411764708</v>
      </c>
      <c r="H65" s="317">
        <f t="shared" si="46"/>
        <v>-0.21568627450980393</v>
      </c>
      <c r="I65" s="317">
        <f t="shared" si="46"/>
        <v>-0.67647058823529416</v>
      </c>
      <c r="J65" s="317">
        <f t="shared" si="46"/>
        <v>-0.39215686274509803</v>
      </c>
      <c r="K65" s="317">
        <f t="shared" si="46"/>
        <v>-0.97058823529411764</v>
      </c>
      <c r="L65" s="318">
        <f t="shared" si="46"/>
        <v>-0.50980392156862742</v>
      </c>
      <c r="M65" s="316">
        <f t="shared" ref="M65:V65" si="47">M11</f>
        <v>0.46078431372549017</v>
      </c>
      <c r="N65" s="314">
        <f t="shared" si="47"/>
        <v>0.23529411764705882</v>
      </c>
      <c r="O65" s="314">
        <f t="shared" si="47"/>
        <v>0.15686274509803921</v>
      </c>
      <c r="P65" s="314">
        <f t="shared" si="47"/>
        <v>0.33333333333333331</v>
      </c>
      <c r="Q65" s="314">
        <f t="shared" si="47"/>
        <v>0.23529411764705882</v>
      </c>
      <c r="R65" s="314">
        <f t="shared" si="47"/>
        <v>0.12745098039215685</v>
      </c>
      <c r="S65" s="314">
        <f t="shared" si="47"/>
        <v>0.31372549019607843</v>
      </c>
      <c r="T65" s="314">
        <f t="shared" si="47"/>
        <v>8.8235294117647065E-2</v>
      </c>
      <c r="U65" s="314">
        <f t="shared" si="47"/>
        <v>0.97058823529411764</v>
      </c>
      <c r="V65" s="314">
        <f t="shared" si="47"/>
        <v>0.19607843137254902</v>
      </c>
    </row>
    <row r="66" spans="1:23" ht="15" customHeight="1" x14ac:dyDescent="0.35">
      <c r="A66" s="352"/>
      <c r="B66" s="278" t="s">
        <v>68</v>
      </c>
      <c r="C66" s="317">
        <f t="shared" ref="C66:L66" si="48">+C12*-1</f>
        <v>-0.54285714285714282</v>
      </c>
      <c r="D66" s="317">
        <f t="shared" si="48"/>
        <v>-0.39436619718309857</v>
      </c>
      <c r="E66" s="317">
        <f t="shared" si="48"/>
        <v>-0.42253521126760563</v>
      </c>
      <c r="F66" s="317">
        <f t="shared" si="48"/>
        <v>-0.59154929577464788</v>
      </c>
      <c r="G66" s="317">
        <f t="shared" si="48"/>
        <v>-0.60563380281690138</v>
      </c>
      <c r="H66" s="317">
        <f t="shared" si="48"/>
        <v>-0.14084507042253522</v>
      </c>
      <c r="I66" s="317">
        <f t="shared" si="48"/>
        <v>-0.647887323943662</v>
      </c>
      <c r="J66" s="317">
        <f t="shared" si="48"/>
        <v>-0.323943661971831</v>
      </c>
      <c r="K66" s="317">
        <f t="shared" si="48"/>
        <v>-0.9859154929577465</v>
      </c>
      <c r="L66" s="318">
        <f t="shared" si="48"/>
        <v>-0.59154929577464788</v>
      </c>
      <c r="M66" s="316">
        <f t="shared" ref="M66:V66" si="49">M12</f>
        <v>0.45714285714285713</v>
      </c>
      <c r="N66" s="314">
        <f t="shared" si="49"/>
        <v>0.11267605633802817</v>
      </c>
      <c r="O66" s="314">
        <f t="shared" si="49"/>
        <v>7.0422535211267609E-2</v>
      </c>
      <c r="P66" s="314">
        <f t="shared" si="49"/>
        <v>0.28169014084507044</v>
      </c>
      <c r="Q66" s="314">
        <f t="shared" si="49"/>
        <v>0.21126760563380281</v>
      </c>
      <c r="R66" s="314">
        <f t="shared" si="49"/>
        <v>4.2253521126760563E-2</v>
      </c>
      <c r="S66" s="314">
        <f t="shared" si="49"/>
        <v>0.30985915492957744</v>
      </c>
      <c r="T66" s="314">
        <f t="shared" si="49"/>
        <v>5.6338028169014086E-2</v>
      </c>
      <c r="U66" s="314">
        <f t="shared" si="49"/>
        <v>0.971830985915493</v>
      </c>
      <c r="V66" s="314">
        <f t="shared" si="49"/>
        <v>0.30985915492957744</v>
      </c>
    </row>
    <row r="67" spans="1:23" ht="15" customHeight="1" x14ac:dyDescent="0.35">
      <c r="A67" s="350"/>
      <c r="B67" s="278" t="s">
        <v>69</v>
      </c>
      <c r="C67" s="317">
        <f t="shared" ref="C67:L67" si="50">+C13*-1</f>
        <v>-0.60416666666666663</v>
      </c>
      <c r="D67" s="317">
        <f t="shared" si="50"/>
        <v>-0.47916666666666669</v>
      </c>
      <c r="E67" s="317">
        <f t="shared" si="50"/>
        <v>-0.45833333333333331</v>
      </c>
      <c r="F67" s="317">
        <f t="shared" si="50"/>
        <v>-0.52083333333333337</v>
      </c>
      <c r="G67" s="317">
        <f t="shared" si="50"/>
        <v>-0.66666666666666663</v>
      </c>
      <c r="H67" s="317">
        <f t="shared" si="50"/>
        <v>-0.27083333333333331</v>
      </c>
      <c r="I67" s="317">
        <f t="shared" si="50"/>
        <v>-0.60416666666666663</v>
      </c>
      <c r="J67" s="317">
        <f t="shared" si="50"/>
        <v>-0.6875</v>
      </c>
      <c r="K67" s="317">
        <f t="shared" si="50"/>
        <v>-1</v>
      </c>
      <c r="L67" s="318">
        <f t="shared" si="50"/>
        <v>-0.77083333333333337</v>
      </c>
      <c r="M67" s="316">
        <f t="shared" ref="M67:V67" si="51">M13</f>
        <v>0.45833333333333331</v>
      </c>
      <c r="N67" s="314">
        <f t="shared" si="51"/>
        <v>0.25</v>
      </c>
      <c r="O67" s="314">
        <f t="shared" si="51"/>
        <v>0.16666666666666666</v>
      </c>
      <c r="P67" s="314">
        <f t="shared" si="51"/>
        <v>0.3125</v>
      </c>
      <c r="Q67" s="314">
        <f t="shared" si="51"/>
        <v>0.33333333333333331</v>
      </c>
      <c r="R67" s="314">
        <f t="shared" si="51"/>
        <v>0.1875</v>
      </c>
      <c r="S67" s="314">
        <f t="shared" si="51"/>
        <v>0.4375</v>
      </c>
      <c r="T67" s="314">
        <f t="shared" si="51"/>
        <v>0.45833333333333331</v>
      </c>
      <c r="U67" s="314">
        <f t="shared" si="51"/>
        <v>0.97916666666666663</v>
      </c>
      <c r="V67" s="314">
        <f t="shared" si="51"/>
        <v>0.45833333333333331</v>
      </c>
    </row>
    <row r="68" spans="1:23" ht="15" customHeight="1" x14ac:dyDescent="0.35">
      <c r="A68" s="382" t="s">
        <v>87</v>
      </c>
      <c r="B68" s="278" t="s">
        <v>67</v>
      </c>
      <c r="C68" s="317">
        <f t="shared" ref="C68:L68" si="52">+C17*-1</f>
        <v>-0.62745098039215685</v>
      </c>
      <c r="D68" s="317">
        <f t="shared" si="52"/>
        <v>-0.98039215686274506</v>
      </c>
      <c r="E68" s="317">
        <f t="shared" si="52"/>
        <v>-0.69607843137254899</v>
      </c>
      <c r="F68" s="317">
        <f t="shared" si="52"/>
        <v>-0.69607843137254899</v>
      </c>
      <c r="G68" s="317">
        <f t="shared" si="52"/>
        <v>-1</v>
      </c>
      <c r="H68" s="317">
        <f t="shared" si="52"/>
        <v>-0.69607843137254899</v>
      </c>
      <c r="I68" s="317">
        <f t="shared" si="52"/>
        <v>-0.65686274509803921</v>
      </c>
      <c r="J68" s="317">
        <f t="shared" si="52"/>
        <v>-0.26470588235294118</v>
      </c>
      <c r="K68" s="317">
        <f t="shared" si="52"/>
        <v>-0.98039215686274506</v>
      </c>
      <c r="L68" s="318">
        <f t="shared" si="52"/>
        <v>-0.37254901960784315</v>
      </c>
      <c r="M68" s="316">
        <f t="shared" ref="M68:V68" si="53">M17</f>
        <v>0.13725490196078433</v>
      </c>
      <c r="N68" s="314">
        <f t="shared" si="53"/>
        <v>6.8627450980392163E-2</v>
      </c>
      <c r="O68" s="314">
        <f t="shared" si="53"/>
        <v>2.9411764705882353E-2</v>
      </c>
      <c r="P68" s="314">
        <f t="shared" si="53"/>
        <v>0.10784313725490197</v>
      </c>
      <c r="Q68" s="314">
        <f t="shared" si="53"/>
        <v>6.8627450980392163E-2</v>
      </c>
      <c r="R68" s="314">
        <f t="shared" si="53"/>
        <v>0.12745098039215685</v>
      </c>
      <c r="S68" s="314">
        <f t="shared" si="53"/>
        <v>0.21568627450980393</v>
      </c>
      <c r="T68" s="314">
        <f t="shared" si="53"/>
        <v>5.8823529411764705E-2</v>
      </c>
      <c r="U68" s="314">
        <f t="shared" si="53"/>
        <v>0.93137254901960786</v>
      </c>
      <c r="V68" s="314">
        <f t="shared" si="53"/>
        <v>5.8823529411764705E-2</v>
      </c>
    </row>
    <row r="69" spans="1:23" ht="15" customHeight="1" x14ac:dyDescent="0.35">
      <c r="A69" s="352"/>
      <c r="B69" s="278" t="s">
        <v>68</v>
      </c>
      <c r="C69" s="317">
        <f t="shared" ref="C69:L69" si="54">+C18*-1</f>
        <v>-0.91176470588235292</v>
      </c>
      <c r="D69" s="317">
        <f t="shared" si="54"/>
        <v>-0.87671232876712324</v>
      </c>
      <c r="E69" s="317">
        <f t="shared" si="54"/>
        <v>-0.80821917808219179</v>
      </c>
      <c r="F69" s="317">
        <f t="shared" si="54"/>
        <v>-0.72602739726027399</v>
      </c>
      <c r="G69" s="317">
        <f t="shared" si="54"/>
        <v>-0.9452054794520548</v>
      </c>
      <c r="H69" s="317">
        <f t="shared" si="54"/>
        <v>-0.79452054794520544</v>
      </c>
      <c r="I69" s="317">
        <f t="shared" si="54"/>
        <v>-0.64383561643835618</v>
      </c>
      <c r="J69" s="317">
        <f t="shared" si="54"/>
        <v>-0.27397260273972601</v>
      </c>
      <c r="K69" s="317">
        <f t="shared" si="54"/>
        <v>-1</v>
      </c>
      <c r="L69" s="318">
        <f t="shared" si="54"/>
        <v>-0.60273972602739723</v>
      </c>
      <c r="M69" s="316">
        <f t="shared" ref="M69:V69" si="55">M18</f>
        <v>0.10294117647058823</v>
      </c>
      <c r="N69" s="314">
        <f t="shared" si="55"/>
        <v>9.5890410958904104E-2</v>
      </c>
      <c r="O69" s="314">
        <f t="shared" si="55"/>
        <v>4.1095890410958902E-2</v>
      </c>
      <c r="P69" s="314">
        <f t="shared" si="55"/>
        <v>8.2191780821917804E-2</v>
      </c>
      <c r="Q69" s="314">
        <f t="shared" si="55"/>
        <v>0.13698630136986301</v>
      </c>
      <c r="R69" s="314">
        <f t="shared" si="55"/>
        <v>0.21917808219178081</v>
      </c>
      <c r="S69" s="314">
        <f t="shared" si="55"/>
        <v>0.16438356164383561</v>
      </c>
      <c r="T69" s="314">
        <f t="shared" si="55"/>
        <v>6.8493150684931503E-2</v>
      </c>
      <c r="U69" s="314">
        <f t="shared" si="55"/>
        <v>1</v>
      </c>
      <c r="V69" s="314">
        <f t="shared" si="55"/>
        <v>0.19178082191780821</v>
      </c>
    </row>
    <row r="70" spans="1:23" ht="15" customHeight="1" x14ac:dyDescent="0.35">
      <c r="A70" s="350"/>
      <c r="B70" s="278" t="s">
        <v>69</v>
      </c>
      <c r="C70" s="317">
        <f t="shared" ref="C70:L70" si="56">+C19*-1</f>
        <v>-0.95833333333333337</v>
      </c>
      <c r="D70" s="317">
        <f t="shared" si="56"/>
        <v>-1</v>
      </c>
      <c r="E70" s="317">
        <f t="shared" si="56"/>
        <v>-0.95833333333333337</v>
      </c>
      <c r="F70" s="317">
        <f t="shared" si="56"/>
        <v>-0.89583333333333337</v>
      </c>
      <c r="G70" s="317">
        <f t="shared" si="56"/>
        <v>-0.97916666666666663</v>
      </c>
      <c r="H70" s="317">
        <f t="shared" si="56"/>
        <v>-0.83333333333333337</v>
      </c>
      <c r="I70" s="317">
        <f t="shared" si="56"/>
        <v>-0.75</v>
      </c>
      <c r="J70" s="317">
        <f t="shared" si="56"/>
        <v>-0.5</v>
      </c>
      <c r="K70" s="317">
        <f t="shared" si="56"/>
        <v>-0.9375</v>
      </c>
      <c r="L70" s="318">
        <f t="shared" si="56"/>
        <v>-0.9375</v>
      </c>
      <c r="M70" s="316">
        <f t="shared" ref="M70:V70" si="57">M19</f>
        <v>0.20833333333333334</v>
      </c>
      <c r="N70" s="314">
        <f t="shared" si="57"/>
        <v>0.14583333333333334</v>
      </c>
      <c r="O70" s="314">
        <f t="shared" si="57"/>
        <v>8.3333333333333329E-2</v>
      </c>
      <c r="P70" s="314">
        <f t="shared" si="57"/>
        <v>0.27083333333333331</v>
      </c>
      <c r="Q70" s="314">
        <f t="shared" si="57"/>
        <v>0.20833333333333334</v>
      </c>
      <c r="R70" s="314">
        <f t="shared" si="57"/>
        <v>0.3125</v>
      </c>
      <c r="S70" s="314">
        <f t="shared" si="57"/>
        <v>0.20833333333333334</v>
      </c>
      <c r="T70" s="314">
        <f t="shared" si="57"/>
        <v>0.33333333333333331</v>
      </c>
      <c r="U70" s="314">
        <f t="shared" si="57"/>
        <v>0.89583333333333337</v>
      </c>
      <c r="V70" s="314">
        <f t="shared" si="57"/>
        <v>0.35416666666666669</v>
      </c>
    </row>
    <row r="71" spans="1:23" ht="15" customHeight="1" x14ac:dyDescent="0.35">
      <c r="A71" s="382" t="s">
        <v>88</v>
      </c>
      <c r="B71" s="278" t="s">
        <v>67</v>
      </c>
      <c r="C71" s="317">
        <f t="shared" ref="C71:L71" si="58">+C23*-1</f>
        <v>-0.20261437908496732</v>
      </c>
      <c r="D71" s="317">
        <f t="shared" si="58"/>
        <v>-0.69281045751633985</v>
      </c>
      <c r="E71" s="317">
        <f t="shared" si="58"/>
        <v>-0.33333333333333331</v>
      </c>
      <c r="F71" s="317">
        <f t="shared" si="58"/>
        <v>-0.31372549019607843</v>
      </c>
      <c r="G71" s="317">
        <f t="shared" si="58"/>
        <v>-0.77777777777777779</v>
      </c>
      <c r="H71" s="317">
        <f t="shared" si="58"/>
        <v>-0.56209150326797386</v>
      </c>
      <c r="I71" s="317">
        <f t="shared" si="58"/>
        <v>-0.41830065359477125</v>
      </c>
      <c r="J71" s="317">
        <f t="shared" si="58"/>
        <v>-7.1895424836601302E-2</v>
      </c>
      <c r="K71" s="317">
        <f t="shared" si="58"/>
        <v>-1</v>
      </c>
      <c r="L71" s="318">
        <f t="shared" si="58"/>
        <v>-0.16339869281045752</v>
      </c>
      <c r="M71" s="316">
        <f t="shared" ref="M71:V71" si="59">M23</f>
        <v>4.5751633986928102E-2</v>
      </c>
      <c r="N71" s="314">
        <f t="shared" si="59"/>
        <v>0</v>
      </c>
      <c r="O71" s="314">
        <f t="shared" si="59"/>
        <v>0</v>
      </c>
      <c r="P71" s="314">
        <f t="shared" si="59"/>
        <v>4.5751633986928102E-2</v>
      </c>
      <c r="Q71" s="314">
        <f t="shared" si="59"/>
        <v>6.5359477124183009E-3</v>
      </c>
      <c r="R71" s="314">
        <f t="shared" si="59"/>
        <v>3.2679738562091505E-2</v>
      </c>
      <c r="S71" s="314">
        <f t="shared" si="59"/>
        <v>3.2679738562091505E-2</v>
      </c>
      <c r="T71" s="314">
        <f t="shared" si="59"/>
        <v>1.3071895424836602E-2</v>
      </c>
      <c r="U71" s="314">
        <f t="shared" si="59"/>
        <v>0.98692810457516345</v>
      </c>
      <c r="V71" s="314">
        <f t="shared" si="59"/>
        <v>1.9607843137254902E-2</v>
      </c>
    </row>
    <row r="72" spans="1:23" ht="15" customHeight="1" x14ac:dyDescent="0.35">
      <c r="A72" s="352"/>
      <c r="B72" s="278" t="s">
        <v>68</v>
      </c>
      <c r="C72" s="317">
        <f t="shared" ref="C72:L72" si="60">+C24*-1</f>
        <v>-0.7978723404255319</v>
      </c>
      <c r="D72" s="317">
        <f t="shared" si="60"/>
        <v>-0.3611111111111111</v>
      </c>
      <c r="E72" s="317">
        <f t="shared" si="60"/>
        <v>-0.25925925925925924</v>
      </c>
      <c r="F72" s="317">
        <f t="shared" si="60"/>
        <v>-0.16666666666666666</v>
      </c>
      <c r="G72" s="317">
        <f t="shared" si="60"/>
        <v>-0.61111111111111116</v>
      </c>
      <c r="H72" s="317">
        <f t="shared" si="60"/>
        <v>-0.52777777777777779</v>
      </c>
      <c r="I72" s="317">
        <f t="shared" si="60"/>
        <v>-0.31481481481481483</v>
      </c>
      <c r="J72" s="317">
        <f t="shared" si="60"/>
        <v>-0.10185185185185185</v>
      </c>
      <c r="K72" s="317">
        <f t="shared" si="60"/>
        <v>-1</v>
      </c>
      <c r="L72" s="318">
        <f t="shared" si="60"/>
        <v>-0.27777777777777779</v>
      </c>
      <c r="M72" s="316">
        <f t="shared" ref="M72:V72" si="61">M24</f>
        <v>0.25531914893617019</v>
      </c>
      <c r="N72" s="314">
        <f t="shared" si="61"/>
        <v>9.2592592592592587E-3</v>
      </c>
      <c r="O72" s="314">
        <f t="shared" si="61"/>
        <v>0</v>
      </c>
      <c r="P72" s="314">
        <f t="shared" si="61"/>
        <v>0</v>
      </c>
      <c r="Q72" s="314">
        <f t="shared" si="61"/>
        <v>9.2592592592592587E-3</v>
      </c>
      <c r="R72" s="314">
        <f t="shared" si="61"/>
        <v>1.8518518518518517E-2</v>
      </c>
      <c r="S72" s="314">
        <f t="shared" si="61"/>
        <v>1.8518518518518517E-2</v>
      </c>
      <c r="T72" s="314">
        <f t="shared" si="61"/>
        <v>1.8518518518518517E-2</v>
      </c>
      <c r="U72" s="314">
        <f t="shared" si="61"/>
        <v>1</v>
      </c>
      <c r="V72" s="314">
        <f t="shared" si="61"/>
        <v>3.7037037037037035E-2</v>
      </c>
    </row>
    <row r="73" spans="1:23" ht="15" customHeight="1" x14ac:dyDescent="0.35">
      <c r="A73" s="350"/>
      <c r="B73" s="278" t="s">
        <v>69</v>
      </c>
      <c r="C73" s="317">
        <f t="shared" ref="C73:L73" si="62">+C25*-1</f>
        <v>-0.9178082191780822</v>
      </c>
      <c r="D73" s="317">
        <f t="shared" si="62"/>
        <v>-0.57534246575342463</v>
      </c>
      <c r="E73" s="317">
        <f t="shared" si="62"/>
        <v>-0.26027397260273971</v>
      </c>
      <c r="F73" s="317">
        <f t="shared" si="62"/>
        <v>-0.34246575342465752</v>
      </c>
      <c r="G73" s="317">
        <f t="shared" si="62"/>
        <v>-0.76712328767123283</v>
      </c>
      <c r="H73" s="317">
        <f t="shared" si="62"/>
        <v>-0.56164383561643838</v>
      </c>
      <c r="I73" s="317">
        <f t="shared" si="62"/>
        <v>-0.67123287671232879</v>
      </c>
      <c r="J73" s="317">
        <f t="shared" si="62"/>
        <v>-0.31506849315068491</v>
      </c>
      <c r="K73" s="317">
        <f t="shared" si="62"/>
        <v>-0.9726027397260274</v>
      </c>
      <c r="L73" s="318">
        <f t="shared" si="62"/>
        <v>-0.50684931506849318</v>
      </c>
      <c r="M73" s="316">
        <f t="shared" ref="M73:V73" si="63">M25</f>
        <v>0.1095890410958904</v>
      </c>
      <c r="N73" s="314">
        <f t="shared" si="63"/>
        <v>0</v>
      </c>
      <c r="O73" s="314">
        <f t="shared" si="63"/>
        <v>0</v>
      </c>
      <c r="P73" s="314">
        <f t="shared" si="63"/>
        <v>9.5890410958904104E-2</v>
      </c>
      <c r="Q73" s="314">
        <f t="shared" si="63"/>
        <v>2.7397260273972601E-2</v>
      </c>
      <c r="R73" s="314">
        <f t="shared" si="63"/>
        <v>2.7397260273972601E-2</v>
      </c>
      <c r="S73" s="314">
        <f t="shared" si="63"/>
        <v>9.5890410958904104E-2</v>
      </c>
      <c r="T73" s="314">
        <f t="shared" si="63"/>
        <v>0.19178082191780821</v>
      </c>
      <c r="U73" s="314">
        <f t="shared" si="63"/>
        <v>0.9178082191780822</v>
      </c>
      <c r="V73" s="314">
        <f t="shared" si="63"/>
        <v>4.1095890410958902E-2</v>
      </c>
    </row>
    <row r="74" spans="1:23" ht="15" customHeight="1" x14ac:dyDescent="0.4">
      <c r="A74" s="282"/>
      <c r="B74" s="281"/>
      <c r="C74" s="294"/>
      <c r="D74" s="294"/>
      <c r="E74" s="294"/>
      <c r="F74" s="294"/>
      <c r="G74" s="294"/>
      <c r="H74" s="294"/>
      <c r="I74" s="294"/>
      <c r="J74" s="294"/>
      <c r="K74" s="294"/>
      <c r="L74" s="296"/>
      <c r="M74" s="320"/>
      <c r="N74" s="321"/>
      <c r="O74" s="321"/>
      <c r="P74" s="321"/>
      <c r="Q74" s="321"/>
      <c r="R74" s="321"/>
      <c r="S74" s="321"/>
      <c r="T74" s="321"/>
      <c r="U74" s="321"/>
      <c r="V74" s="321"/>
      <c r="W74" s="294"/>
    </row>
    <row r="75" spans="1:23" ht="15" customHeight="1" x14ac:dyDescent="0.35">
      <c r="A75" s="282"/>
      <c r="B75" s="277"/>
      <c r="C75" s="373" t="s">
        <v>142</v>
      </c>
      <c r="D75" s="346"/>
      <c r="E75" s="373" t="s">
        <v>142</v>
      </c>
      <c r="F75" s="346"/>
      <c r="G75" s="347"/>
      <c r="H75" s="280"/>
      <c r="I75" s="277"/>
      <c r="J75" s="373" t="s">
        <v>143</v>
      </c>
      <c r="K75" s="347"/>
      <c r="L75" s="373" t="s">
        <v>143</v>
      </c>
      <c r="M75" s="346"/>
      <c r="N75" s="347"/>
      <c r="O75" s="280"/>
      <c r="P75" s="280"/>
      <c r="Q75" s="280"/>
    </row>
    <row r="76" spans="1:23" ht="15" customHeight="1" x14ac:dyDescent="0.35">
      <c r="A76" s="282"/>
      <c r="B76" s="281"/>
      <c r="C76" s="322" t="s">
        <v>44</v>
      </c>
      <c r="D76" s="323" t="s">
        <v>45</v>
      </c>
      <c r="E76" s="31" t="s">
        <v>44</v>
      </c>
      <c r="F76" s="36" t="s">
        <v>45</v>
      </c>
      <c r="G76" s="324" t="s">
        <v>61</v>
      </c>
      <c r="H76" s="280"/>
      <c r="I76" s="280"/>
      <c r="J76" s="31" t="s">
        <v>44</v>
      </c>
      <c r="K76" s="36" t="s">
        <v>45</v>
      </c>
      <c r="L76" s="31" t="s">
        <v>44</v>
      </c>
      <c r="M76" s="36" t="s">
        <v>45</v>
      </c>
      <c r="N76" s="324" t="s">
        <v>61</v>
      </c>
      <c r="O76" s="280"/>
      <c r="P76" s="280"/>
      <c r="Q76" s="280"/>
    </row>
    <row r="77" spans="1:23" ht="15" customHeight="1" x14ac:dyDescent="0.35">
      <c r="A77" s="282"/>
      <c r="B77" s="383" t="s">
        <v>8</v>
      </c>
      <c r="C77" s="325">
        <f t="shared" ref="C77:C79" si="64">+C62</f>
        <v>-0.76470588235294112</v>
      </c>
      <c r="D77" s="326">
        <f t="shared" ref="D77:D79" si="65">+M62</f>
        <v>0.76470588235294112</v>
      </c>
      <c r="E77" s="327">
        <f t="shared" ref="E77:F77" si="66">C77*100</f>
        <v>-76.470588235294116</v>
      </c>
      <c r="F77" s="327">
        <f t="shared" si="66"/>
        <v>76.470588235294116</v>
      </c>
      <c r="G77" s="328">
        <f t="shared" ref="G77:G106" si="67">E77+F77</f>
        <v>0</v>
      </c>
      <c r="I77" s="369" t="s">
        <v>8</v>
      </c>
      <c r="J77" s="325">
        <f t="shared" ref="J77:J79" si="68">+C65</f>
        <v>-0.5490196078431373</v>
      </c>
      <c r="K77" s="325">
        <f t="shared" ref="K77:K79" si="69">+M65</f>
        <v>0.46078431372549017</v>
      </c>
      <c r="L77" s="327">
        <f t="shared" ref="L77:M77" si="70">J77*100</f>
        <v>-54.901960784313729</v>
      </c>
      <c r="M77" s="327">
        <f t="shared" si="70"/>
        <v>46.078431372549019</v>
      </c>
      <c r="N77" s="328">
        <f t="shared" ref="N77:N106" si="71">L77+M77</f>
        <v>-8.8235294117647101</v>
      </c>
      <c r="O77" s="280"/>
      <c r="P77" s="280"/>
      <c r="Q77" s="280"/>
    </row>
    <row r="78" spans="1:23" ht="15" customHeight="1" x14ac:dyDescent="0.35">
      <c r="A78" s="282"/>
      <c r="B78" s="370"/>
      <c r="C78" s="329">
        <f t="shared" si="64"/>
        <v>-0.94444444444444442</v>
      </c>
      <c r="D78" s="329">
        <f t="shared" si="65"/>
        <v>0.94444444444444442</v>
      </c>
      <c r="E78" s="327">
        <f t="shared" ref="E78:F78" si="72">C78*100</f>
        <v>-94.444444444444443</v>
      </c>
      <c r="F78" s="330">
        <f t="shared" si="72"/>
        <v>94.444444444444443</v>
      </c>
      <c r="G78" s="328">
        <f t="shared" si="67"/>
        <v>0</v>
      </c>
      <c r="H78" s="280"/>
      <c r="I78" s="370"/>
      <c r="J78" s="325">
        <f t="shared" si="68"/>
        <v>-0.54285714285714282</v>
      </c>
      <c r="K78" s="325">
        <f t="shared" si="69"/>
        <v>0.45714285714285713</v>
      </c>
      <c r="L78" s="327">
        <f t="shared" ref="L78:M78" si="73">J78*100</f>
        <v>-54.285714285714285</v>
      </c>
      <c r="M78" s="330">
        <f t="shared" si="73"/>
        <v>45.714285714285715</v>
      </c>
      <c r="N78" s="328">
        <f t="shared" si="71"/>
        <v>-8.5714285714285694</v>
      </c>
      <c r="O78" s="280"/>
      <c r="P78" s="280"/>
      <c r="Q78" s="280"/>
    </row>
    <row r="79" spans="1:23" ht="15" customHeight="1" x14ac:dyDescent="0.35">
      <c r="A79" s="282"/>
      <c r="B79" s="371"/>
      <c r="C79" s="325">
        <f t="shared" si="64"/>
        <v>-0.875</v>
      </c>
      <c r="D79" s="325">
        <f t="shared" si="65"/>
        <v>0.875</v>
      </c>
      <c r="E79" s="327">
        <f t="shared" ref="E79:F79" si="74">C79*100</f>
        <v>-87.5</v>
      </c>
      <c r="F79" s="330">
        <f t="shared" si="74"/>
        <v>87.5</v>
      </c>
      <c r="G79" s="328">
        <f t="shared" si="67"/>
        <v>0</v>
      </c>
      <c r="H79" s="280"/>
      <c r="I79" s="371"/>
      <c r="J79" s="325">
        <f t="shared" si="68"/>
        <v>-0.60416666666666663</v>
      </c>
      <c r="K79" s="325">
        <f t="shared" si="69"/>
        <v>0.45833333333333331</v>
      </c>
      <c r="L79" s="327">
        <f t="shared" ref="L79:M79" si="75">J79*100</f>
        <v>-60.416666666666664</v>
      </c>
      <c r="M79" s="330">
        <f t="shared" si="75"/>
        <v>45.833333333333329</v>
      </c>
      <c r="N79" s="328">
        <f t="shared" si="71"/>
        <v>-14.583333333333336</v>
      </c>
      <c r="O79" s="280"/>
      <c r="P79" s="280"/>
      <c r="Q79" s="280"/>
    </row>
    <row r="80" spans="1:23" ht="15" customHeight="1" x14ac:dyDescent="0.35">
      <c r="A80" s="282"/>
      <c r="B80" s="383" t="s">
        <v>140</v>
      </c>
      <c r="C80" s="325">
        <f t="shared" ref="C80:C82" si="76">+D62</f>
        <v>-0.96078431372549022</v>
      </c>
      <c r="D80" s="325">
        <f t="shared" ref="D80:D82" si="77">+N62</f>
        <v>0.96078431372549022</v>
      </c>
      <c r="E80" s="327">
        <f t="shared" ref="E80:F80" si="78">C80*100</f>
        <v>-96.078431372549019</v>
      </c>
      <c r="F80" s="330">
        <f t="shared" si="78"/>
        <v>96.078431372549019</v>
      </c>
      <c r="G80" s="328">
        <f t="shared" si="67"/>
        <v>0</v>
      </c>
      <c r="H80" s="280"/>
      <c r="I80" s="369" t="s">
        <v>140</v>
      </c>
      <c r="J80" s="325">
        <f t="shared" ref="J80:J82" si="79">+D65</f>
        <v>-0.47058823529411764</v>
      </c>
      <c r="K80" s="325">
        <f t="shared" ref="K80:K82" si="80">+N65</f>
        <v>0.23529411764705882</v>
      </c>
      <c r="L80" s="327">
        <f t="shared" ref="L80:M80" si="81">J80*100</f>
        <v>-47.058823529411761</v>
      </c>
      <c r="M80" s="330">
        <f t="shared" si="81"/>
        <v>23.52941176470588</v>
      </c>
      <c r="N80" s="328">
        <f t="shared" si="71"/>
        <v>-23.52941176470588</v>
      </c>
      <c r="O80" s="280"/>
      <c r="P80" s="280"/>
      <c r="Q80" s="280"/>
    </row>
    <row r="81" spans="1:22" ht="15" customHeight="1" x14ac:dyDescent="0.35">
      <c r="A81" s="282"/>
      <c r="B81" s="370"/>
      <c r="C81" s="325">
        <f t="shared" si="76"/>
        <v>-0.91666666666666663</v>
      </c>
      <c r="D81" s="325">
        <f t="shared" si="77"/>
        <v>0.91666666666666663</v>
      </c>
      <c r="E81" s="327">
        <f t="shared" ref="E81:F81" si="82">C81*100</f>
        <v>-91.666666666666657</v>
      </c>
      <c r="F81" s="330">
        <f t="shared" si="82"/>
        <v>91.666666666666657</v>
      </c>
      <c r="G81" s="328">
        <f t="shared" si="67"/>
        <v>0</v>
      </c>
      <c r="H81" s="280"/>
      <c r="I81" s="370"/>
      <c r="J81" s="325">
        <f t="shared" si="79"/>
        <v>-0.39436619718309857</v>
      </c>
      <c r="K81" s="325">
        <f t="shared" si="80"/>
        <v>0.11267605633802817</v>
      </c>
      <c r="L81" s="327">
        <f t="shared" ref="L81:M81" si="83">J81*100</f>
        <v>-39.436619718309856</v>
      </c>
      <c r="M81" s="330">
        <f t="shared" si="83"/>
        <v>11.267605633802818</v>
      </c>
      <c r="N81" s="328">
        <f t="shared" si="71"/>
        <v>-28.16901408450704</v>
      </c>
      <c r="O81" s="280"/>
      <c r="P81" s="280"/>
      <c r="Q81" s="280"/>
    </row>
    <row r="82" spans="1:22" ht="15" customHeight="1" x14ac:dyDescent="0.35">
      <c r="A82" s="282"/>
      <c r="B82" s="371"/>
      <c r="C82" s="325">
        <f t="shared" si="76"/>
        <v>-0.91666666666666663</v>
      </c>
      <c r="D82" s="325">
        <f t="shared" si="77"/>
        <v>0.91666666666666663</v>
      </c>
      <c r="E82" s="327">
        <f t="shared" ref="E82:F82" si="84">C82*100</f>
        <v>-91.666666666666657</v>
      </c>
      <c r="F82" s="330">
        <f t="shared" si="84"/>
        <v>91.666666666666657</v>
      </c>
      <c r="G82" s="328">
        <f t="shared" si="67"/>
        <v>0</v>
      </c>
      <c r="H82" s="280"/>
      <c r="I82" s="371"/>
      <c r="J82" s="325">
        <f t="shared" si="79"/>
        <v>-0.47916666666666669</v>
      </c>
      <c r="K82" s="325">
        <f t="shared" si="80"/>
        <v>0.25</v>
      </c>
      <c r="L82" s="327">
        <f t="shared" ref="L82:M82" si="85">J82*100</f>
        <v>-47.916666666666671</v>
      </c>
      <c r="M82" s="330">
        <f t="shared" si="85"/>
        <v>25</v>
      </c>
      <c r="N82" s="328">
        <f t="shared" si="71"/>
        <v>-22.916666666666671</v>
      </c>
      <c r="O82" s="280"/>
      <c r="P82" s="280"/>
      <c r="Q82" s="280"/>
    </row>
    <row r="83" spans="1:22" ht="15" customHeight="1" x14ac:dyDescent="0.35">
      <c r="A83" s="282"/>
      <c r="B83" s="383" t="s">
        <v>11</v>
      </c>
      <c r="C83" s="325">
        <f t="shared" ref="C83:C85" si="86">+E62</f>
        <v>-0.98039215686274506</v>
      </c>
      <c r="D83" s="325">
        <f t="shared" ref="D83:D85" si="87">+O62</f>
        <v>0.92156862745098034</v>
      </c>
      <c r="E83" s="327">
        <f t="shared" ref="E83:F83" si="88">C83*100</f>
        <v>-98.039215686274503</v>
      </c>
      <c r="F83" s="330">
        <f t="shared" si="88"/>
        <v>92.156862745098039</v>
      </c>
      <c r="G83" s="328">
        <f t="shared" si="67"/>
        <v>-5.8823529411764639</v>
      </c>
      <c r="H83" s="280"/>
      <c r="I83" s="369" t="s">
        <v>11</v>
      </c>
      <c r="J83" s="325">
        <f t="shared" ref="J83:J85" si="89">+E65</f>
        <v>-0.46078431372549017</v>
      </c>
      <c r="K83" s="325">
        <f t="shared" ref="K83:K85" si="90">+O65</f>
        <v>0.15686274509803921</v>
      </c>
      <c r="L83" s="327">
        <f t="shared" ref="L83:M83" si="91">J83*100</f>
        <v>-46.078431372549019</v>
      </c>
      <c r="M83" s="330">
        <f t="shared" si="91"/>
        <v>15.686274509803921</v>
      </c>
      <c r="N83" s="328">
        <f t="shared" si="71"/>
        <v>-30.392156862745097</v>
      </c>
      <c r="O83" s="280"/>
      <c r="P83" s="280"/>
      <c r="Q83" s="280"/>
    </row>
    <row r="84" spans="1:22" ht="15" customHeight="1" x14ac:dyDescent="0.35">
      <c r="A84" s="282"/>
      <c r="B84" s="370"/>
      <c r="C84" s="325">
        <f t="shared" si="86"/>
        <v>-0.94444444444444442</v>
      </c>
      <c r="D84" s="325">
        <f t="shared" si="87"/>
        <v>0.80555555555555558</v>
      </c>
      <c r="E84" s="327">
        <f t="shared" ref="E84:F84" si="92">C84*100</f>
        <v>-94.444444444444443</v>
      </c>
      <c r="F84" s="330">
        <f t="shared" si="92"/>
        <v>80.555555555555557</v>
      </c>
      <c r="G84" s="328">
        <f t="shared" si="67"/>
        <v>-13.888888888888886</v>
      </c>
      <c r="H84" s="280"/>
      <c r="I84" s="370"/>
      <c r="J84" s="325">
        <f t="shared" si="89"/>
        <v>-0.42253521126760563</v>
      </c>
      <c r="K84" s="325">
        <f t="shared" si="90"/>
        <v>7.0422535211267609E-2</v>
      </c>
      <c r="L84" s="327">
        <f t="shared" ref="L84:M84" si="93">J84*100</f>
        <v>-42.25352112676056</v>
      </c>
      <c r="M84" s="330">
        <f t="shared" si="93"/>
        <v>7.042253521126761</v>
      </c>
      <c r="N84" s="328">
        <f t="shared" si="71"/>
        <v>-35.2112676056338</v>
      </c>
      <c r="O84" s="280"/>
      <c r="P84" s="280"/>
      <c r="Q84" s="280"/>
    </row>
    <row r="85" spans="1:22" ht="15" customHeight="1" x14ac:dyDescent="0.35">
      <c r="A85" s="282"/>
      <c r="B85" s="371"/>
      <c r="C85" s="325">
        <f t="shared" si="86"/>
        <v>-0.91666666666666663</v>
      </c>
      <c r="D85" s="325">
        <f t="shared" si="87"/>
        <v>0.91666666666666663</v>
      </c>
      <c r="E85" s="327">
        <f t="shared" ref="E85:F85" si="94">C85*100</f>
        <v>-91.666666666666657</v>
      </c>
      <c r="F85" s="330">
        <f t="shared" si="94"/>
        <v>91.666666666666657</v>
      </c>
      <c r="G85" s="328">
        <f t="shared" si="67"/>
        <v>0</v>
      </c>
      <c r="H85" s="280"/>
      <c r="I85" s="371"/>
      <c r="J85" s="325">
        <f t="shared" si="89"/>
        <v>-0.45833333333333331</v>
      </c>
      <c r="K85" s="325">
        <f t="shared" si="90"/>
        <v>0.16666666666666666</v>
      </c>
      <c r="L85" s="327">
        <f t="shared" ref="L85:M85" si="95">J85*100</f>
        <v>-45.833333333333329</v>
      </c>
      <c r="M85" s="330">
        <f t="shared" si="95"/>
        <v>16.666666666666664</v>
      </c>
      <c r="N85" s="328">
        <f t="shared" si="71"/>
        <v>-29.166666666666664</v>
      </c>
      <c r="O85" s="280"/>
      <c r="P85" s="280"/>
      <c r="Q85" s="280"/>
    </row>
    <row r="86" spans="1:22" ht="15" customHeight="1" x14ac:dyDescent="0.35">
      <c r="A86" s="282"/>
      <c r="B86" s="383" t="s">
        <v>51</v>
      </c>
      <c r="C86" s="325">
        <f t="shared" ref="C86:C88" si="96">+F62</f>
        <v>-0.98039215686274506</v>
      </c>
      <c r="D86" s="325">
        <f t="shared" ref="D86:D88" si="97">+P62</f>
        <v>0.80392156862745101</v>
      </c>
      <c r="E86" s="327">
        <f t="shared" ref="E86:F86" si="98">C86*100</f>
        <v>-98.039215686274503</v>
      </c>
      <c r="F86" s="330">
        <f t="shared" si="98"/>
        <v>80.392156862745097</v>
      </c>
      <c r="G86" s="328">
        <f t="shared" si="67"/>
        <v>-17.647058823529406</v>
      </c>
      <c r="H86" s="280"/>
      <c r="I86" s="369" t="s">
        <v>51</v>
      </c>
      <c r="J86" s="325">
        <f t="shared" ref="J86:J88" si="99">+F65</f>
        <v>-0.57843137254901966</v>
      </c>
      <c r="K86" s="325">
        <f t="shared" ref="K86:K88" si="100">+P65</f>
        <v>0.33333333333333331</v>
      </c>
      <c r="L86" s="327">
        <f t="shared" ref="L86:M86" si="101">J86*100</f>
        <v>-57.843137254901968</v>
      </c>
      <c r="M86" s="330">
        <f t="shared" si="101"/>
        <v>33.333333333333329</v>
      </c>
      <c r="N86" s="328">
        <f t="shared" si="71"/>
        <v>-24.50980392156864</v>
      </c>
      <c r="O86" s="280"/>
      <c r="P86" s="280"/>
      <c r="Q86" s="280"/>
    </row>
    <row r="87" spans="1:22" ht="15" customHeight="1" x14ac:dyDescent="0.35">
      <c r="A87" s="282"/>
      <c r="B87" s="370"/>
      <c r="C87" s="325">
        <f t="shared" si="96"/>
        <v>-0.97222222222222221</v>
      </c>
      <c r="D87" s="325">
        <f t="shared" si="97"/>
        <v>0.58333333333333337</v>
      </c>
      <c r="E87" s="327">
        <f t="shared" ref="E87:F87" si="102">C87*100</f>
        <v>-97.222222222222214</v>
      </c>
      <c r="F87" s="330">
        <f t="shared" si="102"/>
        <v>58.333333333333336</v>
      </c>
      <c r="G87" s="328">
        <f t="shared" si="67"/>
        <v>-38.888888888888879</v>
      </c>
      <c r="H87" s="280"/>
      <c r="I87" s="370"/>
      <c r="J87" s="325">
        <f t="shared" si="99"/>
        <v>-0.59154929577464788</v>
      </c>
      <c r="K87" s="325">
        <f t="shared" si="100"/>
        <v>0.28169014084507044</v>
      </c>
      <c r="L87" s="327">
        <f t="shared" ref="L87:M87" si="103">J87*100</f>
        <v>-59.154929577464785</v>
      </c>
      <c r="M87" s="330">
        <f t="shared" si="103"/>
        <v>28.169014084507044</v>
      </c>
      <c r="N87" s="328">
        <f t="shared" si="71"/>
        <v>-30.985915492957741</v>
      </c>
      <c r="O87" s="280"/>
      <c r="P87" s="280"/>
      <c r="Q87" s="280"/>
    </row>
    <row r="88" spans="1:22" ht="15" customHeight="1" x14ac:dyDescent="0.35">
      <c r="A88" s="282"/>
      <c r="B88" s="371"/>
      <c r="C88" s="325">
        <f t="shared" si="96"/>
        <v>-0.625</v>
      </c>
      <c r="D88" s="325">
        <f t="shared" si="97"/>
        <v>0.375</v>
      </c>
      <c r="E88" s="327">
        <f t="shared" ref="E88:F88" si="104">C88*100</f>
        <v>-62.5</v>
      </c>
      <c r="F88" s="330">
        <f t="shared" si="104"/>
        <v>37.5</v>
      </c>
      <c r="G88" s="328">
        <f t="shared" si="67"/>
        <v>-25</v>
      </c>
      <c r="H88" s="280"/>
      <c r="I88" s="371"/>
      <c r="J88" s="325">
        <f t="shared" si="99"/>
        <v>-0.52083333333333337</v>
      </c>
      <c r="K88" s="325">
        <f t="shared" si="100"/>
        <v>0.3125</v>
      </c>
      <c r="L88" s="327">
        <f t="shared" ref="L88:M88" si="105">J88*100</f>
        <v>-52.083333333333336</v>
      </c>
      <c r="M88" s="330">
        <f t="shared" si="105"/>
        <v>31.25</v>
      </c>
      <c r="N88" s="328">
        <f t="shared" si="71"/>
        <v>-20.833333333333336</v>
      </c>
      <c r="O88" s="280"/>
      <c r="P88" s="280"/>
      <c r="Q88" s="280"/>
    </row>
    <row r="89" spans="1:22" ht="15" customHeight="1" x14ac:dyDescent="0.35">
      <c r="A89" s="282"/>
      <c r="B89" s="383" t="s">
        <v>50</v>
      </c>
      <c r="C89" s="325">
        <f t="shared" ref="C89:C91" si="106">+G62</f>
        <v>-0.78431372549019607</v>
      </c>
      <c r="D89" s="325">
        <f t="shared" ref="D89:D91" si="107">+Q62</f>
        <v>0.78431372549019607</v>
      </c>
      <c r="E89" s="327">
        <f t="shared" ref="E89:F89" si="108">C89*100</f>
        <v>-78.431372549019613</v>
      </c>
      <c r="F89" s="330">
        <f t="shared" si="108"/>
        <v>78.431372549019613</v>
      </c>
      <c r="G89" s="328">
        <f t="shared" si="67"/>
        <v>0</v>
      </c>
      <c r="H89" s="280"/>
      <c r="I89" s="369" t="s">
        <v>50</v>
      </c>
      <c r="J89" s="325">
        <f t="shared" ref="J89:J91" si="109">+G65</f>
        <v>-0.58823529411764708</v>
      </c>
      <c r="K89" s="325">
        <f t="shared" ref="K89:K91" si="110">+Q65</f>
        <v>0.23529411764705882</v>
      </c>
      <c r="L89" s="327">
        <f t="shared" ref="L89:M89" si="111">J89*100</f>
        <v>-58.82352941176471</v>
      </c>
      <c r="M89" s="330">
        <f t="shared" si="111"/>
        <v>23.52941176470588</v>
      </c>
      <c r="N89" s="328">
        <f t="shared" si="71"/>
        <v>-35.294117647058826</v>
      </c>
      <c r="O89" s="280"/>
      <c r="P89" s="280"/>
      <c r="Q89" s="280"/>
    </row>
    <row r="90" spans="1:22" ht="15" customHeight="1" x14ac:dyDescent="0.35">
      <c r="A90" s="282"/>
      <c r="B90" s="370"/>
      <c r="C90" s="325">
        <f t="shared" si="106"/>
        <v>-0.83333333333333337</v>
      </c>
      <c r="D90" s="325">
        <f t="shared" si="107"/>
        <v>0.83333333333333337</v>
      </c>
      <c r="E90" s="327">
        <f t="shared" ref="E90:F90" si="112">C90*100</f>
        <v>-83.333333333333343</v>
      </c>
      <c r="F90" s="330">
        <f t="shared" si="112"/>
        <v>83.333333333333343</v>
      </c>
      <c r="G90" s="328">
        <f t="shared" si="67"/>
        <v>0</v>
      </c>
      <c r="H90" s="280"/>
      <c r="I90" s="370"/>
      <c r="J90" s="325">
        <f t="shared" si="109"/>
        <v>-0.60563380281690138</v>
      </c>
      <c r="K90" s="325">
        <f t="shared" si="110"/>
        <v>0.21126760563380281</v>
      </c>
      <c r="L90" s="327">
        <f t="shared" ref="L90:M90" si="113">J90*100</f>
        <v>-60.563380281690137</v>
      </c>
      <c r="M90" s="330">
        <f t="shared" si="113"/>
        <v>21.12676056338028</v>
      </c>
      <c r="N90" s="328">
        <f t="shared" si="71"/>
        <v>-39.436619718309856</v>
      </c>
      <c r="O90" s="280"/>
      <c r="P90" s="280"/>
      <c r="Q90" s="280"/>
    </row>
    <row r="91" spans="1:22" ht="15" customHeight="1" x14ac:dyDescent="0.35">
      <c r="A91" s="282"/>
      <c r="B91" s="371"/>
      <c r="C91" s="325">
        <f t="shared" si="106"/>
        <v>-0.95833333333333337</v>
      </c>
      <c r="D91" s="325">
        <f t="shared" si="107"/>
        <v>0.95833333333333337</v>
      </c>
      <c r="E91" s="327">
        <f t="shared" ref="E91:F91" si="114">C91*100</f>
        <v>-95.833333333333343</v>
      </c>
      <c r="F91" s="330">
        <f t="shared" si="114"/>
        <v>95.833333333333343</v>
      </c>
      <c r="G91" s="328">
        <f t="shared" si="67"/>
        <v>0</v>
      </c>
      <c r="H91" s="280"/>
      <c r="I91" s="371"/>
      <c r="J91" s="325">
        <f t="shared" si="109"/>
        <v>-0.66666666666666663</v>
      </c>
      <c r="K91" s="325">
        <f t="shared" si="110"/>
        <v>0.33333333333333331</v>
      </c>
      <c r="L91" s="327">
        <f t="shared" ref="L91:M91" si="115">J91*100</f>
        <v>-66.666666666666657</v>
      </c>
      <c r="M91" s="330">
        <f t="shared" si="115"/>
        <v>33.333333333333329</v>
      </c>
      <c r="N91" s="328">
        <f t="shared" si="71"/>
        <v>-33.333333333333329</v>
      </c>
      <c r="O91" s="280"/>
      <c r="P91" s="280"/>
      <c r="Q91" s="280"/>
    </row>
    <row r="92" spans="1:22" ht="15" customHeight="1" x14ac:dyDescent="0.35">
      <c r="A92" s="282"/>
      <c r="B92" s="383" t="s">
        <v>14</v>
      </c>
      <c r="C92" s="325">
        <f t="shared" ref="C92:C94" si="116">+H62</f>
        <v>-0.86274509803921573</v>
      </c>
      <c r="D92" s="325">
        <f t="shared" ref="D92:D94" si="117">+R62</f>
        <v>0.86274509803921573</v>
      </c>
      <c r="E92" s="327">
        <f t="shared" ref="E92:F92" si="118">C92*100</f>
        <v>-86.274509803921575</v>
      </c>
      <c r="F92" s="330">
        <f t="shared" si="118"/>
        <v>86.274509803921575</v>
      </c>
      <c r="G92" s="328">
        <f t="shared" si="67"/>
        <v>0</v>
      </c>
      <c r="H92" s="280"/>
      <c r="I92" s="369" t="s">
        <v>14</v>
      </c>
      <c r="J92" s="325">
        <f t="shared" ref="J92:J94" si="119">+H65</f>
        <v>-0.21568627450980393</v>
      </c>
      <c r="K92" s="325">
        <f t="shared" ref="K92:K94" si="120">+R65</f>
        <v>0.12745098039215685</v>
      </c>
      <c r="L92" s="327">
        <f t="shared" ref="L92:M92" si="121">J92*100</f>
        <v>-21.568627450980394</v>
      </c>
      <c r="M92" s="330">
        <f t="shared" si="121"/>
        <v>12.745098039215685</v>
      </c>
      <c r="N92" s="328">
        <f t="shared" si="71"/>
        <v>-8.8235294117647083</v>
      </c>
      <c r="O92" s="280"/>
      <c r="P92" s="280"/>
      <c r="Q92" s="280"/>
    </row>
    <row r="93" spans="1:22" ht="15" customHeight="1" x14ac:dyDescent="0.35">
      <c r="A93" s="282"/>
      <c r="B93" s="370"/>
      <c r="C93" s="325">
        <f t="shared" si="116"/>
        <v>-0.91666666666666663</v>
      </c>
      <c r="D93" s="325">
        <f t="shared" si="117"/>
        <v>0.91666666666666663</v>
      </c>
      <c r="E93" s="327">
        <f t="shared" ref="E93:F93" si="122">C93*100</f>
        <v>-91.666666666666657</v>
      </c>
      <c r="F93" s="330">
        <f t="shared" si="122"/>
        <v>91.666666666666657</v>
      </c>
      <c r="G93" s="328">
        <f t="shared" si="67"/>
        <v>0</v>
      </c>
      <c r="H93" s="280"/>
      <c r="I93" s="370"/>
      <c r="J93" s="325">
        <f t="shared" si="119"/>
        <v>-0.14084507042253522</v>
      </c>
      <c r="K93" s="325">
        <f t="shared" si="120"/>
        <v>4.2253521126760563E-2</v>
      </c>
      <c r="L93" s="327">
        <f t="shared" ref="L93:M93" si="123">J93*100</f>
        <v>-14.084507042253522</v>
      </c>
      <c r="M93" s="330">
        <f t="shared" si="123"/>
        <v>4.225352112676056</v>
      </c>
      <c r="N93" s="328">
        <f t="shared" si="71"/>
        <v>-9.8591549295774659</v>
      </c>
      <c r="O93" s="280"/>
      <c r="P93" s="280"/>
      <c r="Q93" s="280"/>
    </row>
    <row r="94" spans="1:22" ht="15" customHeight="1" x14ac:dyDescent="0.35">
      <c r="A94" s="282"/>
      <c r="B94" s="371"/>
      <c r="C94" s="325">
        <f t="shared" si="116"/>
        <v>-0.875</v>
      </c>
      <c r="D94" s="325">
        <f t="shared" si="117"/>
        <v>0.875</v>
      </c>
      <c r="E94" s="327">
        <f t="shared" ref="E94:F94" si="124">C94*100</f>
        <v>-87.5</v>
      </c>
      <c r="F94" s="330">
        <f t="shared" si="124"/>
        <v>87.5</v>
      </c>
      <c r="G94" s="328">
        <f t="shared" si="67"/>
        <v>0</v>
      </c>
      <c r="H94" s="280"/>
      <c r="I94" s="371"/>
      <c r="J94" s="325">
        <f t="shared" si="119"/>
        <v>-0.27083333333333331</v>
      </c>
      <c r="K94" s="325">
        <f t="shared" si="120"/>
        <v>0.1875</v>
      </c>
      <c r="L94" s="327">
        <f t="shared" ref="L94:M94" si="125">J94*100</f>
        <v>-27.083333333333332</v>
      </c>
      <c r="M94" s="330">
        <f t="shared" si="125"/>
        <v>18.75</v>
      </c>
      <c r="N94" s="328">
        <f t="shared" si="71"/>
        <v>-8.3333333333333321</v>
      </c>
      <c r="O94" s="280"/>
      <c r="P94" s="280"/>
      <c r="Q94" s="280"/>
    </row>
    <row r="95" spans="1:22" ht="15" customHeight="1" x14ac:dyDescent="0.35">
      <c r="A95" s="282"/>
      <c r="B95" s="383" t="s">
        <v>27</v>
      </c>
      <c r="C95" s="325">
        <f t="shared" ref="C95:C97" si="126">+I62</f>
        <v>-1</v>
      </c>
      <c r="D95" s="325">
        <f t="shared" ref="D95:D97" si="127">+S62</f>
        <v>1</v>
      </c>
      <c r="E95" s="327">
        <f t="shared" ref="E95:F95" si="128">C95*100</f>
        <v>-100</v>
      </c>
      <c r="F95" s="330">
        <f t="shared" si="128"/>
        <v>100</v>
      </c>
      <c r="G95" s="328">
        <f t="shared" si="67"/>
        <v>0</v>
      </c>
      <c r="H95" s="280"/>
      <c r="I95" s="369" t="s">
        <v>27</v>
      </c>
      <c r="J95" s="325">
        <f t="shared" ref="J95:J97" si="129">+I65</f>
        <v>-0.67647058823529416</v>
      </c>
      <c r="K95" s="325">
        <f t="shared" ref="K95:K97" si="130">+S65</f>
        <v>0.31372549019607843</v>
      </c>
      <c r="L95" s="327">
        <f t="shared" ref="L95:M95" si="131">J95*100</f>
        <v>-67.64705882352942</v>
      </c>
      <c r="M95" s="330">
        <f t="shared" si="131"/>
        <v>31.372549019607842</v>
      </c>
      <c r="N95" s="328">
        <f t="shared" si="71"/>
        <v>-36.274509803921575</v>
      </c>
      <c r="O95" s="280"/>
      <c r="P95" s="280"/>
      <c r="Q95" s="280"/>
    </row>
    <row r="96" spans="1:22" ht="15" customHeight="1" x14ac:dyDescent="0.35">
      <c r="A96" s="282"/>
      <c r="B96" s="370"/>
      <c r="C96" s="325">
        <f t="shared" si="126"/>
        <v>-0.86111111111111116</v>
      </c>
      <c r="D96" s="325">
        <f t="shared" si="127"/>
        <v>0.86111111111111116</v>
      </c>
      <c r="E96" s="327">
        <f t="shared" ref="E96:F96" si="132">C96*100</f>
        <v>-86.111111111111114</v>
      </c>
      <c r="F96" s="330">
        <f t="shared" si="132"/>
        <v>86.111111111111114</v>
      </c>
      <c r="G96" s="328">
        <f t="shared" si="67"/>
        <v>0</v>
      </c>
      <c r="H96" s="280"/>
      <c r="I96" s="370"/>
      <c r="J96" s="325">
        <f t="shared" si="129"/>
        <v>-0.647887323943662</v>
      </c>
      <c r="K96" s="325">
        <f t="shared" si="130"/>
        <v>0.30985915492957744</v>
      </c>
      <c r="L96" s="327">
        <f t="shared" ref="L96:M96" si="133">J96*100</f>
        <v>-64.788732394366207</v>
      </c>
      <c r="M96" s="330">
        <f t="shared" si="133"/>
        <v>30.985915492957744</v>
      </c>
      <c r="N96" s="328">
        <f t="shared" si="71"/>
        <v>-33.802816901408463</v>
      </c>
      <c r="O96" s="280"/>
      <c r="P96" s="280"/>
      <c r="Q96" s="280"/>
      <c r="T96" s="331"/>
      <c r="U96" s="332" t="s">
        <v>67</v>
      </c>
      <c r="V96" s="333"/>
    </row>
    <row r="97" spans="1:22" ht="15" customHeight="1" x14ac:dyDescent="0.35">
      <c r="A97" s="282"/>
      <c r="B97" s="371"/>
      <c r="C97" s="325">
        <f t="shared" si="126"/>
        <v>-0.875</v>
      </c>
      <c r="D97" s="325">
        <f t="shared" si="127"/>
        <v>0.875</v>
      </c>
      <c r="E97" s="327">
        <f t="shared" ref="E97:F97" si="134">C97*100</f>
        <v>-87.5</v>
      </c>
      <c r="F97" s="330">
        <f t="shared" si="134"/>
        <v>87.5</v>
      </c>
      <c r="G97" s="328">
        <f t="shared" si="67"/>
        <v>0</v>
      </c>
      <c r="H97" s="280"/>
      <c r="I97" s="371"/>
      <c r="J97" s="325">
        <f t="shared" si="129"/>
        <v>-0.60416666666666663</v>
      </c>
      <c r="K97" s="325">
        <f t="shared" si="130"/>
        <v>0.4375</v>
      </c>
      <c r="L97" s="327">
        <f t="shared" ref="L97:M97" si="135">J97*100</f>
        <v>-60.416666666666664</v>
      </c>
      <c r="M97" s="330">
        <f t="shared" si="135"/>
        <v>43.75</v>
      </c>
      <c r="N97" s="328">
        <f t="shared" si="71"/>
        <v>-16.666666666666664</v>
      </c>
      <c r="O97" s="280"/>
      <c r="P97" s="280"/>
      <c r="Q97" s="280"/>
      <c r="T97" s="334"/>
      <c r="U97" s="332" t="s">
        <v>68</v>
      </c>
      <c r="V97" s="335"/>
    </row>
    <row r="98" spans="1:22" ht="15" customHeight="1" x14ac:dyDescent="0.35">
      <c r="A98" s="282"/>
      <c r="B98" s="383" t="s">
        <v>128</v>
      </c>
      <c r="C98" s="325">
        <f t="shared" ref="C98:C100" si="136">+J62</f>
        <v>-0.98039215686274506</v>
      </c>
      <c r="D98" s="325">
        <f t="shared" ref="D98:D100" si="137">+T62</f>
        <v>0.90196078431372551</v>
      </c>
      <c r="E98" s="327">
        <f t="shared" ref="E98:F98" si="138">C98*100</f>
        <v>-98.039215686274503</v>
      </c>
      <c r="F98" s="330">
        <f t="shared" si="138"/>
        <v>90.196078431372555</v>
      </c>
      <c r="G98" s="328">
        <f t="shared" si="67"/>
        <v>-7.8431372549019471</v>
      </c>
      <c r="H98" s="280"/>
      <c r="I98" s="369" t="s">
        <v>128</v>
      </c>
      <c r="J98" s="325">
        <f t="shared" ref="J98:J100" si="139">+J65</f>
        <v>-0.39215686274509803</v>
      </c>
      <c r="K98" s="325">
        <f t="shared" ref="K98:K100" si="140">+T65</f>
        <v>8.8235294117647065E-2</v>
      </c>
      <c r="L98" s="327">
        <f t="shared" ref="L98:M98" si="141">J98*100</f>
        <v>-39.215686274509807</v>
      </c>
      <c r="M98" s="330">
        <f t="shared" si="141"/>
        <v>8.8235294117647065</v>
      </c>
      <c r="N98" s="328">
        <f t="shared" si="71"/>
        <v>-30.3921568627451</v>
      </c>
      <c r="O98" s="280"/>
      <c r="P98" s="280"/>
      <c r="Q98" s="280"/>
      <c r="T98" s="336"/>
      <c r="U98" s="332" t="s">
        <v>69</v>
      </c>
      <c r="V98" s="337"/>
    </row>
    <row r="99" spans="1:22" ht="15" customHeight="1" x14ac:dyDescent="0.35">
      <c r="A99" s="282"/>
      <c r="B99" s="370"/>
      <c r="C99" s="325">
        <f t="shared" si="136"/>
        <v>-1</v>
      </c>
      <c r="D99" s="325">
        <f t="shared" si="137"/>
        <v>0.77777777777777779</v>
      </c>
      <c r="E99" s="327">
        <f t="shared" ref="E99:F99" si="142">C99*100</f>
        <v>-100</v>
      </c>
      <c r="F99" s="330">
        <f t="shared" si="142"/>
        <v>77.777777777777786</v>
      </c>
      <c r="G99" s="328">
        <f t="shared" si="67"/>
        <v>-22.222222222222214</v>
      </c>
      <c r="H99" s="280"/>
      <c r="I99" s="370"/>
      <c r="J99" s="325">
        <f t="shared" si="139"/>
        <v>-0.323943661971831</v>
      </c>
      <c r="K99" s="325">
        <f t="shared" si="140"/>
        <v>5.6338028169014086E-2</v>
      </c>
      <c r="L99" s="327">
        <f t="shared" ref="L99:M99" si="143">J99*100</f>
        <v>-32.394366197183103</v>
      </c>
      <c r="M99" s="330">
        <f t="shared" si="143"/>
        <v>5.6338028169014089</v>
      </c>
      <c r="N99" s="328">
        <f t="shared" si="71"/>
        <v>-26.760563380281695</v>
      </c>
      <c r="O99" s="280"/>
      <c r="P99" s="280"/>
      <c r="Q99" s="280"/>
    </row>
    <row r="100" spans="1:22" ht="15" customHeight="1" x14ac:dyDescent="0.35">
      <c r="A100" s="282"/>
      <c r="B100" s="371"/>
      <c r="C100" s="325">
        <f t="shared" si="136"/>
        <v>-1</v>
      </c>
      <c r="D100" s="325">
        <f t="shared" si="137"/>
        <v>0.79166666666666663</v>
      </c>
      <c r="E100" s="327">
        <f t="shared" ref="E100:F100" si="144">C100*100</f>
        <v>-100</v>
      </c>
      <c r="F100" s="330">
        <f t="shared" si="144"/>
        <v>79.166666666666657</v>
      </c>
      <c r="G100" s="328">
        <f t="shared" si="67"/>
        <v>-20.833333333333343</v>
      </c>
      <c r="H100" s="280"/>
      <c r="I100" s="371"/>
      <c r="J100" s="325">
        <f t="shared" si="139"/>
        <v>-0.6875</v>
      </c>
      <c r="K100" s="325">
        <f t="shared" si="140"/>
        <v>0.45833333333333331</v>
      </c>
      <c r="L100" s="327">
        <f t="shared" ref="L100:M100" si="145">J100*100</f>
        <v>-68.75</v>
      </c>
      <c r="M100" s="330">
        <f t="shared" si="145"/>
        <v>45.833333333333329</v>
      </c>
      <c r="N100" s="328">
        <f t="shared" si="71"/>
        <v>-22.916666666666671</v>
      </c>
      <c r="O100" s="280"/>
      <c r="P100" s="280"/>
      <c r="Q100" s="280"/>
    </row>
    <row r="101" spans="1:22" ht="15" customHeight="1" x14ac:dyDescent="0.35">
      <c r="A101" s="282"/>
      <c r="B101" s="383" t="s">
        <v>18</v>
      </c>
      <c r="C101" s="325">
        <f t="shared" ref="C101:C103" si="146">+K62</f>
        <v>-0.96078431372549022</v>
      </c>
      <c r="D101" s="325">
        <f t="shared" ref="D101:D103" si="147">+U62</f>
        <v>0.72549019607843135</v>
      </c>
      <c r="E101" s="327">
        <f t="shared" ref="E101:F101" si="148">C101*100</f>
        <v>-96.078431372549019</v>
      </c>
      <c r="F101" s="330">
        <f t="shared" si="148"/>
        <v>72.549019607843135</v>
      </c>
      <c r="G101" s="328">
        <f t="shared" si="67"/>
        <v>-23.529411764705884</v>
      </c>
      <c r="H101" s="280"/>
      <c r="I101" s="369" t="s">
        <v>18</v>
      </c>
      <c r="J101" s="325">
        <f t="shared" ref="J101:J103" si="149">+K65</f>
        <v>-0.97058823529411764</v>
      </c>
      <c r="K101" s="325">
        <f t="shared" ref="K101:K103" si="150">+U65</f>
        <v>0.97058823529411764</v>
      </c>
      <c r="L101" s="327">
        <f t="shared" ref="L101:M101" si="151">J101*100</f>
        <v>-97.058823529411768</v>
      </c>
      <c r="M101" s="330">
        <f t="shared" si="151"/>
        <v>97.058823529411768</v>
      </c>
      <c r="N101" s="328">
        <f t="shared" si="71"/>
        <v>0</v>
      </c>
      <c r="O101" s="280"/>
      <c r="P101" s="280"/>
      <c r="Q101" s="280"/>
    </row>
    <row r="102" spans="1:22" ht="15" customHeight="1" x14ac:dyDescent="0.35">
      <c r="A102" s="282"/>
      <c r="B102" s="370"/>
      <c r="C102" s="325">
        <f t="shared" si="146"/>
        <v>-0.94444444444444442</v>
      </c>
      <c r="D102" s="325">
        <f t="shared" si="147"/>
        <v>0.83333333333333337</v>
      </c>
      <c r="E102" s="327">
        <f t="shared" ref="E102:F102" si="152">C102*100</f>
        <v>-94.444444444444443</v>
      </c>
      <c r="F102" s="330">
        <f t="shared" si="152"/>
        <v>83.333333333333343</v>
      </c>
      <c r="G102" s="328">
        <f t="shared" si="67"/>
        <v>-11.1111111111111</v>
      </c>
      <c r="H102" s="280"/>
      <c r="I102" s="370"/>
      <c r="J102" s="325">
        <f t="shared" si="149"/>
        <v>-0.9859154929577465</v>
      </c>
      <c r="K102" s="325">
        <f t="shared" si="150"/>
        <v>0.971830985915493</v>
      </c>
      <c r="L102" s="327">
        <f t="shared" ref="L102:M102" si="153">J102*100</f>
        <v>-98.591549295774655</v>
      </c>
      <c r="M102" s="330">
        <f t="shared" si="153"/>
        <v>97.183098591549296</v>
      </c>
      <c r="N102" s="328">
        <f t="shared" si="71"/>
        <v>-1.4084507042253591</v>
      </c>
      <c r="O102" s="280"/>
      <c r="P102" s="280"/>
      <c r="Q102" s="280"/>
    </row>
    <row r="103" spans="1:22" ht="15" customHeight="1" x14ac:dyDescent="0.35">
      <c r="A103" s="282"/>
      <c r="B103" s="371"/>
      <c r="C103" s="325">
        <f t="shared" si="146"/>
        <v>-1</v>
      </c>
      <c r="D103" s="325">
        <f t="shared" si="147"/>
        <v>0.95833333333333337</v>
      </c>
      <c r="E103" s="327">
        <f t="shared" ref="E103:F103" si="154">C103*100</f>
        <v>-100</v>
      </c>
      <c r="F103" s="330">
        <f t="shared" si="154"/>
        <v>95.833333333333343</v>
      </c>
      <c r="G103" s="328">
        <f t="shared" si="67"/>
        <v>-4.1666666666666572</v>
      </c>
      <c r="H103" s="280"/>
      <c r="I103" s="371"/>
      <c r="J103" s="325">
        <f t="shared" si="149"/>
        <v>-1</v>
      </c>
      <c r="K103" s="325">
        <f t="shared" si="150"/>
        <v>0.97916666666666663</v>
      </c>
      <c r="L103" s="327">
        <f t="shared" ref="L103:M103" si="155">J103*100</f>
        <v>-100</v>
      </c>
      <c r="M103" s="330">
        <f t="shared" si="155"/>
        <v>97.916666666666657</v>
      </c>
      <c r="N103" s="328">
        <f t="shared" si="71"/>
        <v>-2.0833333333333428</v>
      </c>
      <c r="O103" s="280"/>
      <c r="P103" s="280"/>
      <c r="Q103" s="280"/>
    </row>
    <row r="104" spans="1:22" ht="15" customHeight="1" x14ac:dyDescent="0.35">
      <c r="A104" s="282"/>
      <c r="B104" s="383" t="s">
        <v>141</v>
      </c>
      <c r="C104" s="325">
        <f t="shared" ref="C104:C106" si="156">+L62</f>
        <v>-1</v>
      </c>
      <c r="D104" s="325">
        <f t="shared" ref="D104:D106" si="157">+V62</f>
        <v>1</v>
      </c>
      <c r="E104" s="327">
        <f t="shared" ref="E104:F104" si="158">C104*100</f>
        <v>-100</v>
      </c>
      <c r="F104" s="330">
        <f t="shared" si="158"/>
        <v>100</v>
      </c>
      <c r="G104" s="328">
        <f t="shared" si="67"/>
        <v>0</v>
      </c>
      <c r="H104" s="280"/>
      <c r="I104" s="369" t="s">
        <v>141</v>
      </c>
      <c r="J104" s="325">
        <f t="shared" ref="J104:J105" si="159">+L65</f>
        <v>-0.50980392156862742</v>
      </c>
      <c r="K104" s="325">
        <f t="shared" ref="K104:K106" si="160">+V65</f>
        <v>0.19607843137254902</v>
      </c>
      <c r="L104" s="327">
        <f t="shared" ref="L104:M104" si="161">J104*100</f>
        <v>-50.980392156862742</v>
      </c>
      <c r="M104" s="330">
        <f t="shared" si="161"/>
        <v>19.607843137254903</v>
      </c>
      <c r="N104" s="328">
        <f t="shared" si="71"/>
        <v>-31.372549019607838</v>
      </c>
      <c r="O104" s="280"/>
      <c r="P104" s="280"/>
      <c r="Q104" s="280"/>
    </row>
    <row r="105" spans="1:22" ht="15" customHeight="1" x14ac:dyDescent="0.35">
      <c r="A105" s="282"/>
      <c r="B105" s="370"/>
      <c r="C105" s="325">
        <f t="shared" si="156"/>
        <v>-1</v>
      </c>
      <c r="D105" s="325">
        <f t="shared" si="157"/>
        <v>1</v>
      </c>
      <c r="E105" s="327">
        <f t="shared" ref="E105:F105" si="162">C105*100</f>
        <v>-100</v>
      </c>
      <c r="F105" s="330">
        <f t="shared" si="162"/>
        <v>100</v>
      </c>
      <c r="G105" s="328">
        <f t="shared" si="67"/>
        <v>0</v>
      </c>
      <c r="H105" s="280"/>
      <c r="I105" s="370"/>
      <c r="J105" s="325">
        <f t="shared" si="159"/>
        <v>-0.59154929577464788</v>
      </c>
      <c r="K105" s="325">
        <f t="shared" si="160"/>
        <v>0.30985915492957744</v>
      </c>
      <c r="L105" s="327">
        <f t="shared" ref="L105:M105" si="163">J105*100</f>
        <v>-59.154929577464785</v>
      </c>
      <c r="M105" s="330">
        <f t="shared" si="163"/>
        <v>30.985915492957744</v>
      </c>
      <c r="N105" s="328">
        <f t="shared" si="71"/>
        <v>-28.16901408450704</v>
      </c>
      <c r="O105" s="280"/>
      <c r="P105" s="280"/>
      <c r="Q105" s="280"/>
    </row>
    <row r="106" spans="1:22" ht="15" customHeight="1" x14ac:dyDescent="0.35">
      <c r="A106" s="282"/>
      <c r="B106" s="371"/>
      <c r="C106" s="325">
        <f t="shared" si="156"/>
        <v>-1</v>
      </c>
      <c r="D106" s="325">
        <f t="shared" si="157"/>
        <v>1</v>
      </c>
      <c r="E106" s="327">
        <f t="shared" ref="E106:F106" si="164">C106*100</f>
        <v>-100</v>
      </c>
      <c r="F106" s="330">
        <f t="shared" si="164"/>
        <v>100</v>
      </c>
      <c r="G106" s="328">
        <f t="shared" si="67"/>
        <v>0</v>
      </c>
      <c r="H106" s="280"/>
      <c r="I106" s="371"/>
      <c r="J106" s="325">
        <f>+L70</f>
        <v>-0.9375</v>
      </c>
      <c r="K106" s="325">
        <f t="shared" si="160"/>
        <v>0.45833333333333331</v>
      </c>
      <c r="L106" s="327">
        <f t="shared" ref="L106:M106" si="165">J106*100</f>
        <v>-93.75</v>
      </c>
      <c r="M106" s="330">
        <f t="shared" si="165"/>
        <v>45.833333333333329</v>
      </c>
      <c r="N106" s="328">
        <f t="shared" si="71"/>
        <v>-47.916666666666671</v>
      </c>
      <c r="O106" s="280"/>
      <c r="P106" s="280"/>
      <c r="Q106" s="280"/>
    </row>
    <row r="107" spans="1:22" ht="15.75" customHeight="1" x14ac:dyDescent="0.35">
      <c r="A107" s="282"/>
      <c r="B107" s="282"/>
    </row>
    <row r="108" spans="1:22" ht="15.75" customHeight="1" x14ac:dyDescent="0.35">
      <c r="A108" s="282"/>
      <c r="B108" s="282"/>
    </row>
    <row r="109" spans="1:22" ht="15" customHeight="1" x14ac:dyDescent="0.35">
      <c r="A109" s="282"/>
      <c r="B109" s="277"/>
      <c r="C109" s="373" t="s">
        <v>144</v>
      </c>
      <c r="D109" s="346"/>
      <c r="E109" s="373" t="s">
        <v>144</v>
      </c>
      <c r="F109" s="346"/>
      <c r="G109" s="347"/>
      <c r="I109" s="277"/>
      <c r="J109" s="373" t="s">
        <v>145</v>
      </c>
      <c r="K109" s="347"/>
      <c r="L109" s="373" t="s">
        <v>145</v>
      </c>
      <c r="M109" s="346"/>
      <c r="N109" s="347"/>
    </row>
    <row r="110" spans="1:22" ht="15" customHeight="1" x14ac:dyDescent="0.35">
      <c r="A110" s="282"/>
      <c r="B110" s="281"/>
      <c r="C110" s="322" t="s">
        <v>44</v>
      </c>
      <c r="D110" s="323" t="s">
        <v>45</v>
      </c>
      <c r="E110" s="31" t="s">
        <v>44</v>
      </c>
      <c r="F110" s="36" t="s">
        <v>45</v>
      </c>
      <c r="G110" s="324" t="s">
        <v>61</v>
      </c>
      <c r="I110" s="280"/>
      <c r="J110" s="31" t="s">
        <v>44</v>
      </c>
      <c r="K110" s="36" t="s">
        <v>45</v>
      </c>
      <c r="L110" s="31" t="s">
        <v>44</v>
      </c>
      <c r="M110" s="36" t="s">
        <v>45</v>
      </c>
      <c r="N110" s="324" t="s">
        <v>61</v>
      </c>
    </row>
    <row r="111" spans="1:22" ht="15" customHeight="1" x14ac:dyDescent="0.35">
      <c r="A111" s="282"/>
      <c r="B111" s="383" t="s">
        <v>8</v>
      </c>
      <c r="C111" s="325">
        <f t="shared" ref="C111:C113" si="166">+C68</f>
        <v>-0.62745098039215685</v>
      </c>
      <c r="D111" s="326">
        <f t="shared" ref="D111:D113" si="167">+M68</f>
        <v>0.13725490196078433</v>
      </c>
      <c r="E111" s="327">
        <f t="shared" ref="E111:F111" si="168">C111*100</f>
        <v>-62.745098039215684</v>
      </c>
      <c r="F111" s="327">
        <f t="shared" si="168"/>
        <v>13.725490196078432</v>
      </c>
      <c r="G111" s="328">
        <f t="shared" ref="G111:G140" si="169">E111+F111</f>
        <v>-49.019607843137251</v>
      </c>
      <c r="I111" s="369" t="s">
        <v>8</v>
      </c>
      <c r="J111" s="325">
        <f t="shared" ref="J111:J113" si="170">+C71</f>
        <v>-0.20261437908496732</v>
      </c>
      <c r="K111" s="325">
        <f t="shared" ref="K111:K113" si="171">+M71</f>
        <v>4.5751633986928102E-2</v>
      </c>
      <c r="L111" s="327">
        <f t="shared" ref="L111:M111" si="172">J111*100</f>
        <v>-20.261437908496731</v>
      </c>
      <c r="M111" s="327">
        <f t="shared" si="172"/>
        <v>4.5751633986928102</v>
      </c>
      <c r="N111" s="328">
        <f t="shared" ref="N111:N140" si="173">L111+M111</f>
        <v>-15.686274509803921</v>
      </c>
    </row>
    <row r="112" spans="1:22" ht="15" customHeight="1" x14ac:dyDescent="0.35">
      <c r="A112" s="282"/>
      <c r="B112" s="370"/>
      <c r="C112" s="329">
        <f t="shared" si="166"/>
        <v>-0.91176470588235292</v>
      </c>
      <c r="D112" s="329">
        <f t="shared" si="167"/>
        <v>0.10294117647058823</v>
      </c>
      <c r="E112" s="327">
        <f t="shared" ref="E112:F112" si="174">C112*100</f>
        <v>-91.17647058823529</v>
      </c>
      <c r="F112" s="330">
        <f t="shared" si="174"/>
        <v>10.294117647058822</v>
      </c>
      <c r="G112" s="328">
        <f t="shared" si="169"/>
        <v>-80.882352941176464</v>
      </c>
      <c r="I112" s="370"/>
      <c r="J112" s="325">
        <f t="shared" si="170"/>
        <v>-0.7978723404255319</v>
      </c>
      <c r="K112" s="325">
        <f t="shared" si="171"/>
        <v>0.25531914893617019</v>
      </c>
      <c r="L112" s="327">
        <f t="shared" ref="L112:M112" si="175">J112*100</f>
        <v>-79.787234042553195</v>
      </c>
      <c r="M112" s="330">
        <f t="shared" si="175"/>
        <v>25.531914893617021</v>
      </c>
      <c r="N112" s="328">
        <f t="shared" si="173"/>
        <v>-54.255319148936174</v>
      </c>
    </row>
    <row r="113" spans="1:14" ht="15" customHeight="1" x14ac:dyDescent="0.35">
      <c r="A113" s="282"/>
      <c r="B113" s="371"/>
      <c r="C113" s="325">
        <f t="shared" si="166"/>
        <v>-0.95833333333333337</v>
      </c>
      <c r="D113" s="325">
        <f t="shared" si="167"/>
        <v>0.20833333333333334</v>
      </c>
      <c r="E113" s="327">
        <f t="shared" ref="E113:F113" si="176">C113*100</f>
        <v>-95.833333333333343</v>
      </c>
      <c r="F113" s="330">
        <f t="shared" si="176"/>
        <v>20.833333333333336</v>
      </c>
      <c r="G113" s="328">
        <f t="shared" si="169"/>
        <v>-75</v>
      </c>
      <c r="I113" s="371"/>
      <c r="J113" s="325">
        <f t="shared" si="170"/>
        <v>-0.9178082191780822</v>
      </c>
      <c r="K113" s="325">
        <f t="shared" si="171"/>
        <v>0.1095890410958904</v>
      </c>
      <c r="L113" s="327">
        <f t="shared" ref="L113:M113" si="177">J113*100</f>
        <v>-91.780821917808225</v>
      </c>
      <c r="M113" s="330">
        <f t="shared" si="177"/>
        <v>10.95890410958904</v>
      </c>
      <c r="N113" s="328">
        <f t="shared" si="173"/>
        <v>-80.821917808219183</v>
      </c>
    </row>
    <row r="114" spans="1:14" ht="15" customHeight="1" x14ac:dyDescent="0.35">
      <c r="A114" s="282"/>
      <c r="B114" s="383" t="s">
        <v>140</v>
      </c>
      <c r="C114" s="325">
        <f t="shared" ref="C114:C116" si="178">+D68</f>
        <v>-0.98039215686274506</v>
      </c>
      <c r="D114" s="325">
        <f t="shared" ref="D114:D116" si="179">+N68</f>
        <v>6.8627450980392163E-2</v>
      </c>
      <c r="E114" s="327">
        <f t="shared" ref="E114:F114" si="180">C114*100</f>
        <v>-98.039215686274503</v>
      </c>
      <c r="F114" s="330">
        <f t="shared" si="180"/>
        <v>6.8627450980392162</v>
      </c>
      <c r="G114" s="328">
        <f t="shared" si="169"/>
        <v>-91.17647058823529</v>
      </c>
      <c r="I114" s="369" t="s">
        <v>140</v>
      </c>
      <c r="J114" s="325">
        <f t="shared" ref="J114:J116" si="181">+D71</f>
        <v>-0.69281045751633985</v>
      </c>
      <c r="K114" s="325">
        <f t="shared" ref="K114:K116" si="182">+N71</f>
        <v>0</v>
      </c>
      <c r="L114" s="327">
        <f t="shared" ref="L114:M114" si="183">J114*100</f>
        <v>-69.281045751633982</v>
      </c>
      <c r="M114" s="330">
        <f t="shared" si="183"/>
        <v>0</v>
      </c>
      <c r="N114" s="328">
        <f t="shared" si="173"/>
        <v>-69.281045751633982</v>
      </c>
    </row>
    <row r="115" spans="1:14" ht="15" customHeight="1" x14ac:dyDescent="0.35">
      <c r="A115" s="282"/>
      <c r="B115" s="370"/>
      <c r="C115" s="325">
        <f t="shared" si="178"/>
        <v>-0.87671232876712324</v>
      </c>
      <c r="D115" s="325">
        <f t="shared" si="179"/>
        <v>9.5890410958904104E-2</v>
      </c>
      <c r="E115" s="327">
        <f t="shared" ref="E115:F115" si="184">C115*100</f>
        <v>-87.671232876712324</v>
      </c>
      <c r="F115" s="330">
        <f t="shared" si="184"/>
        <v>9.5890410958904102</v>
      </c>
      <c r="G115" s="328">
        <f t="shared" si="169"/>
        <v>-78.082191780821915</v>
      </c>
      <c r="I115" s="370"/>
      <c r="J115" s="325">
        <f t="shared" si="181"/>
        <v>-0.3611111111111111</v>
      </c>
      <c r="K115" s="325">
        <f t="shared" si="182"/>
        <v>9.2592592592592587E-3</v>
      </c>
      <c r="L115" s="327">
        <f t="shared" ref="L115:M115" si="185">J115*100</f>
        <v>-36.111111111111107</v>
      </c>
      <c r="M115" s="330">
        <f t="shared" si="185"/>
        <v>0.92592592592592582</v>
      </c>
      <c r="N115" s="328">
        <f t="shared" si="173"/>
        <v>-35.185185185185183</v>
      </c>
    </row>
    <row r="116" spans="1:14" ht="15" customHeight="1" x14ac:dyDescent="0.35">
      <c r="A116" s="282"/>
      <c r="B116" s="371"/>
      <c r="C116" s="325">
        <f t="shared" si="178"/>
        <v>-1</v>
      </c>
      <c r="D116" s="325">
        <f t="shared" si="179"/>
        <v>0.14583333333333334</v>
      </c>
      <c r="E116" s="327">
        <f t="shared" ref="E116:F116" si="186">C116*100</f>
        <v>-100</v>
      </c>
      <c r="F116" s="330">
        <f t="shared" si="186"/>
        <v>14.583333333333334</v>
      </c>
      <c r="G116" s="328">
        <f t="shared" si="169"/>
        <v>-85.416666666666671</v>
      </c>
      <c r="I116" s="371"/>
      <c r="J116" s="325">
        <f t="shared" si="181"/>
        <v>-0.57534246575342463</v>
      </c>
      <c r="K116" s="325">
        <f t="shared" si="182"/>
        <v>0</v>
      </c>
      <c r="L116" s="327">
        <f t="shared" ref="L116:M116" si="187">J116*100</f>
        <v>-57.534246575342465</v>
      </c>
      <c r="M116" s="330">
        <f t="shared" si="187"/>
        <v>0</v>
      </c>
      <c r="N116" s="328">
        <f t="shared" si="173"/>
        <v>-57.534246575342465</v>
      </c>
    </row>
    <row r="117" spans="1:14" ht="15" customHeight="1" x14ac:dyDescent="0.35">
      <c r="A117" s="282"/>
      <c r="B117" s="383" t="s">
        <v>11</v>
      </c>
      <c r="C117" s="325">
        <f t="shared" ref="C117:C119" si="188">+E68</f>
        <v>-0.69607843137254899</v>
      </c>
      <c r="D117" s="325">
        <f t="shared" ref="D117:D119" si="189">+O68</f>
        <v>2.9411764705882353E-2</v>
      </c>
      <c r="E117" s="327">
        <f t="shared" ref="E117:F117" si="190">C117*100</f>
        <v>-69.607843137254903</v>
      </c>
      <c r="F117" s="330">
        <f t="shared" si="190"/>
        <v>2.9411764705882351</v>
      </c>
      <c r="G117" s="328">
        <f t="shared" si="169"/>
        <v>-66.666666666666671</v>
      </c>
      <c r="I117" s="369" t="s">
        <v>11</v>
      </c>
      <c r="J117" s="325">
        <f t="shared" ref="J117:J119" si="191">+E71</f>
        <v>-0.33333333333333331</v>
      </c>
      <c r="K117" s="325">
        <f t="shared" ref="K117:K119" si="192">+O71</f>
        <v>0</v>
      </c>
      <c r="L117" s="327">
        <f t="shared" ref="L117:M117" si="193">J117*100</f>
        <v>-33.333333333333329</v>
      </c>
      <c r="M117" s="330">
        <f t="shared" si="193"/>
        <v>0</v>
      </c>
      <c r="N117" s="328">
        <f t="shared" si="173"/>
        <v>-33.333333333333329</v>
      </c>
    </row>
    <row r="118" spans="1:14" ht="15" customHeight="1" x14ac:dyDescent="0.35">
      <c r="A118" s="282"/>
      <c r="B118" s="370"/>
      <c r="C118" s="325">
        <f t="shared" si="188"/>
        <v>-0.80821917808219179</v>
      </c>
      <c r="D118" s="325">
        <f t="shared" si="189"/>
        <v>4.1095890410958902E-2</v>
      </c>
      <c r="E118" s="327">
        <f t="shared" ref="E118:F118" si="194">C118*100</f>
        <v>-80.821917808219183</v>
      </c>
      <c r="F118" s="330">
        <f t="shared" si="194"/>
        <v>4.10958904109589</v>
      </c>
      <c r="G118" s="328">
        <f t="shared" si="169"/>
        <v>-76.712328767123296</v>
      </c>
      <c r="I118" s="370"/>
      <c r="J118" s="325">
        <f t="shared" si="191"/>
        <v>-0.25925925925925924</v>
      </c>
      <c r="K118" s="325">
        <f t="shared" si="192"/>
        <v>0</v>
      </c>
      <c r="L118" s="327">
        <f t="shared" ref="L118:M118" si="195">J118*100</f>
        <v>-25.925925925925924</v>
      </c>
      <c r="M118" s="330">
        <f t="shared" si="195"/>
        <v>0</v>
      </c>
      <c r="N118" s="328">
        <f t="shared" si="173"/>
        <v>-25.925925925925924</v>
      </c>
    </row>
    <row r="119" spans="1:14" ht="15" customHeight="1" x14ac:dyDescent="0.35">
      <c r="A119" s="282"/>
      <c r="B119" s="371"/>
      <c r="C119" s="325">
        <f t="shared" si="188"/>
        <v>-0.95833333333333337</v>
      </c>
      <c r="D119" s="325">
        <f t="shared" si="189"/>
        <v>8.3333333333333329E-2</v>
      </c>
      <c r="E119" s="327">
        <f t="shared" ref="E119:F119" si="196">C119*100</f>
        <v>-95.833333333333343</v>
      </c>
      <c r="F119" s="330">
        <f t="shared" si="196"/>
        <v>8.3333333333333321</v>
      </c>
      <c r="G119" s="328">
        <f t="shared" si="169"/>
        <v>-87.500000000000014</v>
      </c>
      <c r="I119" s="371"/>
      <c r="J119" s="325">
        <f t="shared" si="191"/>
        <v>-0.26027397260273971</v>
      </c>
      <c r="K119" s="325">
        <f t="shared" si="192"/>
        <v>0</v>
      </c>
      <c r="L119" s="327">
        <f t="shared" ref="L119:M119" si="197">J119*100</f>
        <v>-26.027397260273972</v>
      </c>
      <c r="M119" s="330">
        <f t="shared" si="197"/>
        <v>0</v>
      </c>
      <c r="N119" s="328">
        <f t="shared" si="173"/>
        <v>-26.027397260273972</v>
      </c>
    </row>
    <row r="120" spans="1:14" ht="15" customHeight="1" x14ac:dyDescent="0.35">
      <c r="A120" s="282"/>
      <c r="B120" s="383" t="s">
        <v>51</v>
      </c>
      <c r="C120" s="325">
        <f t="shared" ref="C120:C122" si="198">+F68</f>
        <v>-0.69607843137254899</v>
      </c>
      <c r="D120" s="325">
        <f t="shared" ref="D120:D122" si="199">+P68</f>
        <v>0.10784313725490197</v>
      </c>
      <c r="E120" s="327">
        <f t="shared" ref="E120:F120" si="200">C120*100</f>
        <v>-69.607843137254903</v>
      </c>
      <c r="F120" s="330">
        <f t="shared" si="200"/>
        <v>10.784313725490197</v>
      </c>
      <c r="G120" s="328">
        <f t="shared" si="169"/>
        <v>-58.82352941176471</v>
      </c>
      <c r="I120" s="369" t="s">
        <v>51</v>
      </c>
      <c r="J120" s="325">
        <f t="shared" ref="J120:J122" si="201">+F71</f>
        <v>-0.31372549019607843</v>
      </c>
      <c r="K120" s="325">
        <f t="shared" ref="K120:K122" si="202">+P71</f>
        <v>4.5751633986928102E-2</v>
      </c>
      <c r="L120" s="327">
        <f t="shared" ref="L120:M120" si="203">J120*100</f>
        <v>-31.372549019607842</v>
      </c>
      <c r="M120" s="330">
        <f t="shared" si="203"/>
        <v>4.5751633986928102</v>
      </c>
      <c r="N120" s="328">
        <f t="shared" si="173"/>
        <v>-26.79738562091503</v>
      </c>
    </row>
    <row r="121" spans="1:14" ht="15" customHeight="1" x14ac:dyDescent="0.35">
      <c r="A121" s="282"/>
      <c r="B121" s="370"/>
      <c r="C121" s="325">
        <f t="shared" si="198"/>
        <v>-0.72602739726027399</v>
      </c>
      <c r="D121" s="325">
        <f t="shared" si="199"/>
        <v>8.2191780821917804E-2</v>
      </c>
      <c r="E121" s="327">
        <f t="shared" ref="E121:F121" si="204">C121*100</f>
        <v>-72.602739726027394</v>
      </c>
      <c r="F121" s="330">
        <f t="shared" si="204"/>
        <v>8.2191780821917799</v>
      </c>
      <c r="G121" s="328">
        <f t="shared" si="169"/>
        <v>-64.38356164383562</v>
      </c>
      <c r="I121" s="370"/>
      <c r="J121" s="325">
        <f t="shared" si="201"/>
        <v>-0.16666666666666666</v>
      </c>
      <c r="K121" s="325">
        <f t="shared" si="202"/>
        <v>0</v>
      </c>
      <c r="L121" s="327">
        <f t="shared" ref="L121:M121" si="205">J121*100</f>
        <v>-16.666666666666664</v>
      </c>
      <c r="M121" s="330">
        <f t="shared" si="205"/>
        <v>0</v>
      </c>
      <c r="N121" s="328">
        <f t="shared" si="173"/>
        <v>-16.666666666666664</v>
      </c>
    </row>
    <row r="122" spans="1:14" ht="15" customHeight="1" x14ac:dyDescent="0.35">
      <c r="A122" s="282"/>
      <c r="B122" s="371"/>
      <c r="C122" s="325">
        <f t="shared" si="198"/>
        <v>-0.89583333333333337</v>
      </c>
      <c r="D122" s="325">
        <f t="shared" si="199"/>
        <v>0.27083333333333331</v>
      </c>
      <c r="E122" s="327">
        <f t="shared" ref="E122:F122" si="206">C122*100</f>
        <v>-89.583333333333343</v>
      </c>
      <c r="F122" s="330">
        <f t="shared" si="206"/>
        <v>27.083333333333332</v>
      </c>
      <c r="G122" s="328">
        <f t="shared" si="169"/>
        <v>-62.500000000000014</v>
      </c>
      <c r="I122" s="371"/>
      <c r="J122" s="325">
        <f t="shared" si="201"/>
        <v>-0.34246575342465752</v>
      </c>
      <c r="K122" s="325">
        <f t="shared" si="202"/>
        <v>9.5890410958904104E-2</v>
      </c>
      <c r="L122" s="327">
        <f t="shared" ref="L122:M122" si="207">J122*100</f>
        <v>-34.246575342465754</v>
      </c>
      <c r="M122" s="330">
        <f t="shared" si="207"/>
        <v>9.5890410958904102</v>
      </c>
      <c r="N122" s="328">
        <f t="shared" si="173"/>
        <v>-24.657534246575345</v>
      </c>
    </row>
    <row r="123" spans="1:14" ht="15" customHeight="1" x14ac:dyDescent="0.35">
      <c r="A123" s="282"/>
      <c r="B123" s="383" t="s">
        <v>50</v>
      </c>
      <c r="C123" s="325">
        <f t="shared" ref="C123:C125" si="208">+G68</f>
        <v>-1</v>
      </c>
      <c r="D123" s="325">
        <f t="shared" ref="D123:D125" si="209">+Q68</f>
        <v>6.8627450980392163E-2</v>
      </c>
      <c r="E123" s="327">
        <f t="shared" ref="E123:F123" si="210">C123*100</f>
        <v>-100</v>
      </c>
      <c r="F123" s="330">
        <f t="shared" si="210"/>
        <v>6.8627450980392162</v>
      </c>
      <c r="G123" s="328">
        <f t="shared" si="169"/>
        <v>-93.137254901960787</v>
      </c>
      <c r="I123" s="369" t="s">
        <v>50</v>
      </c>
      <c r="J123" s="325">
        <f t="shared" ref="J123:J125" si="211">+G71</f>
        <v>-0.77777777777777779</v>
      </c>
      <c r="K123" s="325">
        <f t="shared" ref="K123:K125" si="212">+Q71</f>
        <v>6.5359477124183009E-3</v>
      </c>
      <c r="L123" s="327">
        <f t="shared" ref="L123:M123" si="213">J123*100</f>
        <v>-77.777777777777786</v>
      </c>
      <c r="M123" s="330">
        <f t="shared" si="213"/>
        <v>0.65359477124183007</v>
      </c>
      <c r="N123" s="328">
        <f t="shared" si="173"/>
        <v>-77.124183006535958</v>
      </c>
    </row>
    <row r="124" spans="1:14" ht="15" customHeight="1" x14ac:dyDescent="0.35">
      <c r="A124" s="282"/>
      <c r="B124" s="370"/>
      <c r="C124" s="325">
        <f t="shared" si="208"/>
        <v>-0.9452054794520548</v>
      </c>
      <c r="D124" s="325">
        <f t="shared" si="209"/>
        <v>0.13698630136986301</v>
      </c>
      <c r="E124" s="327">
        <f t="shared" ref="E124:F124" si="214">C124*100</f>
        <v>-94.520547945205479</v>
      </c>
      <c r="F124" s="330">
        <f t="shared" si="214"/>
        <v>13.698630136986301</v>
      </c>
      <c r="G124" s="328">
        <f t="shared" si="169"/>
        <v>-80.821917808219183</v>
      </c>
      <c r="I124" s="370"/>
      <c r="J124" s="325">
        <f t="shared" si="211"/>
        <v>-0.61111111111111116</v>
      </c>
      <c r="K124" s="325">
        <f t="shared" si="212"/>
        <v>9.2592592592592587E-3</v>
      </c>
      <c r="L124" s="327">
        <f t="shared" ref="L124:M124" si="215">J124*100</f>
        <v>-61.111111111111114</v>
      </c>
      <c r="M124" s="330">
        <f t="shared" si="215"/>
        <v>0.92592592592592582</v>
      </c>
      <c r="N124" s="328">
        <f t="shared" si="173"/>
        <v>-60.18518518518519</v>
      </c>
    </row>
    <row r="125" spans="1:14" ht="15" customHeight="1" x14ac:dyDescent="0.35">
      <c r="A125" s="282"/>
      <c r="B125" s="371"/>
      <c r="C125" s="325">
        <f t="shared" si="208"/>
        <v>-0.97916666666666663</v>
      </c>
      <c r="D125" s="325">
        <f t="shared" si="209"/>
        <v>0.20833333333333334</v>
      </c>
      <c r="E125" s="327">
        <f t="shared" ref="E125:F125" si="216">C125*100</f>
        <v>-97.916666666666657</v>
      </c>
      <c r="F125" s="330">
        <f t="shared" si="216"/>
        <v>20.833333333333336</v>
      </c>
      <c r="G125" s="328">
        <f t="shared" si="169"/>
        <v>-77.083333333333314</v>
      </c>
      <c r="I125" s="371"/>
      <c r="J125" s="325">
        <f t="shared" si="211"/>
        <v>-0.76712328767123283</v>
      </c>
      <c r="K125" s="325">
        <f t="shared" si="212"/>
        <v>2.7397260273972601E-2</v>
      </c>
      <c r="L125" s="327">
        <f t="shared" ref="L125:M125" si="217">J125*100</f>
        <v>-76.712328767123282</v>
      </c>
      <c r="M125" s="330">
        <f t="shared" si="217"/>
        <v>2.7397260273972601</v>
      </c>
      <c r="N125" s="328">
        <f t="shared" si="173"/>
        <v>-73.972602739726028</v>
      </c>
    </row>
    <row r="126" spans="1:14" ht="15" customHeight="1" x14ac:dyDescent="0.35">
      <c r="A126" s="282"/>
      <c r="B126" s="383" t="s">
        <v>14</v>
      </c>
      <c r="C126" s="325">
        <f t="shared" ref="C126:C128" si="218">+H68</f>
        <v>-0.69607843137254899</v>
      </c>
      <c r="D126" s="325">
        <f t="shared" ref="D126:D128" si="219">+R68</f>
        <v>0.12745098039215685</v>
      </c>
      <c r="E126" s="327">
        <f t="shared" ref="E126:F126" si="220">C126*100</f>
        <v>-69.607843137254903</v>
      </c>
      <c r="F126" s="330">
        <f t="shared" si="220"/>
        <v>12.745098039215685</v>
      </c>
      <c r="G126" s="328">
        <f t="shared" si="169"/>
        <v>-56.86274509803922</v>
      </c>
      <c r="I126" s="369" t="s">
        <v>14</v>
      </c>
      <c r="J126" s="325">
        <f t="shared" ref="J126:J128" si="221">+H71</f>
        <v>-0.56209150326797386</v>
      </c>
      <c r="K126" s="325">
        <f t="shared" ref="K126:K128" si="222">+R71</f>
        <v>3.2679738562091505E-2</v>
      </c>
      <c r="L126" s="327">
        <f t="shared" ref="L126:M126" si="223">J126*100</f>
        <v>-56.209150326797385</v>
      </c>
      <c r="M126" s="330">
        <f t="shared" si="223"/>
        <v>3.2679738562091507</v>
      </c>
      <c r="N126" s="328">
        <f t="shared" si="173"/>
        <v>-52.941176470588232</v>
      </c>
    </row>
    <row r="127" spans="1:14" ht="15" customHeight="1" x14ac:dyDescent="0.35">
      <c r="A127" s="282"/>
      <c r="B127" s="370"/>
      <c r="C127" s="325">
        <f t="shared" si="218"/>
        <v>-0.79452054794520544</v>
      </c>
      <c r="D127" s="325">
        <f t="shared" si="219"/>
        <v>0.21917808219178081</v>
      </c>
      <c r="E127" s="327">
        <f t="shared" ref="E127:F127" si="224">C127*100</f>
        <v>-79.452054794520549</v>
      </c>
      <c r="F127" s="330">
        <f t="shared" si="224"/>
        <v>21.917808219178081</v>
      </c>
      <c r="G127" s="328">
        <f t="shared" si="169"/>
        <v>-57.534246575342465</v>
      </c>
      <c r="I127" s="370"/>
      <c r="J127" s="325">
        <f t="shared" si="221"/>
        <v>-0.52777777777777779</v>
      </c>
      <c r="K127" s="325">
        <f t="shared" si="222"/>
        <v>1.8518518518518517E-2</v>
      </c>
      <c r="L127" s="327">
        <f t="shared" ref="L127:M127" si="225">J127*100</f>
        <v>-52.777777777777779</v>
      </c>
      <c r="M127" s="330">
        <f t="shared" si="225"/>
        <v>1.8518518518518516</v>
      </c>
      <c r="N127" s="328">
        <f t="shared" si="173"/>
        <v>-50.925925925925924</v>
      </c>
    </row>
    <row r="128" spans="1:14" ht="15" customHeight="1" x14ac:dyDescent="0.35">
      <c r="A128" s="282"/>
      <c r="B128" s="371"/>
      <c r="C128" s="325">
        <f t="shared" si="218"/>
        <v>-0.83333333333333337</v>
      </c>
      <c r="D128" s="325">
        <f t="shared" si="219"/>
        <v>0.3125</v>
      </c>
      <c r="E128" s="327">
        <f t="shared" ref="E128:F128" si="226">C128*100</f>
        <v>-83.333333333333343</v>
      </c>
      <c r="F128" s="330">
        <f t="shared" si="226"/>
        <v>31.25</v>
      </c>
      <c r="G128" s="328">
        <f t="shared" si="169"/>
        <v>-52.083333333333343</v>
      </c>
      <c r="I128" s="371"/>
      <c r="J128" s="325">
        <f t="shared" si="221"/>
        <v>-0.56164383561643838</v>
      </c>
      <c r="K128" s="325">
        <f t="shared" si="222"/>
        <v>2.7397260273972601E-2</v>
      </c>
      <c r="L128" s="327">
        <f t="shared" ref="L128:M128" si="227">J128*100</f>
        <v>-56.164383561643838</v>
      </c>
      <c r="M128" s="330">
        <f t="shared" si="227"/>
        <v>2.7397260273972601</v>
      </c>
      <c r="N128" s="328">
        <f t="shared" si="173"/>
        <v>-53.424657534246577</v>
      </c>
    </row>
    <row r="129" spans="1:56" ht="15" customHeight="1" x14ac:dyDescent="0.35">
      <c r="A129" s="282"/>
      <c r="B129" s="383" t="s">
        <v>27</v>
      </c>
      <c r="C129" s="325">
        <f t="shared" ref="C129:C131" si="228">+I68</f>
        <v>-0.65686274509803921</v>
      </c>
      <c r="D129" s="325">
        <f t="shared" ref="D129:D131" si="229">+S68</f>
        <v>0.21568627450980393</v>
      </c>
      <c r="E129" s="327">
        <f t="shared" ref="E129:F129" si="230">C129*100</f>
        <v>-65.686274509803923</v>
      </c>
      <c r="F129" s="330">
        <f t="shared" si="230"/>
        <v>21.568627450980394</v>
      </c>
      <c r="G129" s="328">
        <f t="shared" si="169"/>
        <v>-44.117647058823529</v>
      </c>
      <c r="I129" s="369" t="s">
        <v>27</v>
      </c>
      <c r="J129" s="325">
        <f t="shared" ref="J129:J131" si="231">+I71</f>
        <v>-0.41830065359477125</v>
      </c>
      <c r="K129" s="325">
        <f t="shared" ref="K129:K131" si="232">+S71</f>
        <v>3.2679738562091505E-2</v>
      </c>
      <c r="L129" s="327">
        <f t="shared" ref="L129:M129" si="233">J129*100</f>
        <v>-41.830065359477125</v>
      </c>
      <c r="M129" s="330">
        <f t="shared" si="233"/>
        <v>3.2679738562091507</v>
      </c>
      <c r="N129" s="328">
        <f t="shared" si="173"/>
        <v>-38.562091503267972</v>
      </c>
    </row>
    <row r="130" spans="1:56" ht="15" customHeight="1" x14ac:dyDescent="0.35">
      <c r="A130" s="282"/>
      <c r="B130" s="370"/>
      <c r="C130" s="325">
        <f t="shared" si="228"/>
        <v>-0.64383561643835618</v>
      </c>
      <c r="D130" s="325">
        <f t="shared" si="229"/>
        <v>0.16438356164383561</v>
      </c>
      <c r="E130" s="327">
        <f t="shared" ref="E130:F130" si="234">C130*100</f>
        <v>-64.38356164383562</v>
      </c>
      <c r="F130" s="330">
        <f t="shared" si="234"/>
        <v>16.43835616438356</v>
      </c>
      <c r="G130" s="328">
        <f t="shared" si="169"/>
        <v>-47.945205479452056</v>
      </c>
      <c r="I130" s="370"/>
      <c r="J130" s="325">
        <f t="shared" si="231"/>
        <v>-0.31481481481481483</v>
      </c>
      <c r="K130" s="325">
        <f t="shared" si="232"/>
        <v>1.8518518518518517E-2</v>
      </c>
      <c r="L130" s="327">
        <f t="shared" ref="L130:M130" si="235">J130*100</f>
        <v>-31.481481481481481</v>
      </c>
      <c r="M130" s="330">
        <f t="shared" si="235"/>
        <v>1.8518518518518516</v>
      </c>
      <c r="N130" s="328">
        <f t="shared" si="173"/>
        <v>-29.62962962962963</v>
      </c>
    </row>
    <row r="131" spans="1:56" ht="15" customHeight="1" x14ac:dyDescent="0.35">
      <c r="A131" s="282"/>
      <c r="B131" s="371"/>
      <c r="C131" s="325">
        <f t="shared" si="228"/>
        <v>-0.75</v>
      </c>
      <c r="D131" s="325">
        <f t="shared" si="229"/>
        <v>0.20833333333333334</v>
      </c>
      <c r="E131" s="327">
        <f t="shared" ref="E131:F131" si="236">C131*100</f>
        <v>-75</v>
      </c>
      <c r="F131" s="330">
        <f t="shared" si="236"/>
        <v>20.833333333333336</v>
      </c>
      <c r="G131" s="328">
        <f t="shared" si="169"/>
        <v>-54.166666666666664</v>
      </c>
      <c r="I131" s="371"/>
      <c r="J131" s="325">
        <f t="shared" si="231"/>
        <v>-0.67123287671232879</v>
      </c>
      <c r="K131" s="325">
        <f t="shared" si="232"/>
        <v>9.5890410958904104E-2</v>
      </c>
      <c r="L131" s="327">
        <f t="shared" ref="L131:M131" si="237">J131*100</f>
        <v>-67.123287671232873</v>
      </c>
      <c r="M131" s="330">
        <f t="shared" si="237"/>
        <v>9.5890410958904102</v>
      </c>
      <c r="N131" s="328">
        <f t="shared" si="173"/>
        <v>-57.534246575342465</v>
      </c>
    </row>
    <row r="132" spans="1:56" ht="15" customHeight="1" x14ac:dyDescent="0.35">
      <c r="A132" s="282"/>
      <c r="B132" s="383" t="s">
        <v>128</v>
      </c>
      <c r="C132" s="325">
        <f t="shared" ref="C132:C134" si="238">+J68</f>
        <v>-0.26470588235294118</v>
      </c>
      <c r="D132" s="325">
        <f t="shared" ref="D132:D134" si="239">+T68</f>
        <v>5.8823529411764705E-2</v>
      </c>
      <c r="E132" s="327">
        <f t="shared" ref="E132:F132" si="240">C132*100</f>
        <v>-26.47058823529412</v>
      </c>
      <c r="F132" s="330">
        <f t="shared" si="240"/>
        <v>5.8823529411764701</v>
      </c>
      <c r="G132" s="328">
        <f t="shared" si="169"/>
        <v>-20.588235294117649</v>
      </c>
      <c r="I132" s="369" t="s">
        <v>128</v>
      </c>
      <c r="J132" s="325">
        <f t="shared" ref="J132:J134" si="241">+J71</f>
        <v>-7.1895424836601302E-2</v>
      </c>
      <c r="K132" s="325">
        <f t="shared" ref="K132:K134" si="242">+T71</f>
        <v>1.3071895424836602E-2</v>
      </c>
      <c r="L132" s="327">
        <f t="shared" ref="L132:M132" si="243">J132*100</f>
        <v>-7.18954248366013</v>
      </c>
      <c r="M132" s="330">
        <f t="shared" si="243"/>
        <v>1.3071895424836601</v>
      </c>
      <c r="N132" s="328">
        <f t="shared" si="173"/>
        <v>-5.8823529411764701</v>
      </c>
    </row>
    <row r="133" spans="1:56" ht="15" customHeight="1" x14ac:dyDescent="0.35">
      <c r="A133" s="282"/>
      <c r="B133" s="370"/>
      <c r="C133" s="325">
        <f t="shared" si="238"/>
        <v>-0.27397260273972601</v>
      </c>
      <c r="D133" s="325">
        <f t="shared" si="239"/>
        <v>6.8493150684931503E-2</v>
      </c>
      <c r="E133" s="327">
        <f t="shared" ref="E133:F133" si="244">C133*100</f>
        <v>-27.397260273972602</v>
      </c>
      <c r="F133" s="330">
        <f t="shared" si="244"/>
        <v>6.8493150684931505</v>
      </c>
      <c r="G133" s="328">
        <f t="shared" si="169"/>
        <v>-20.547945205479451</v>
      </c>
      <c r="I133" s="370"/>
      <c r="J133" s="325">
        <f t="shared" si="241"/>
        <v>-0.10185185185185185</v>
      </c>
      <c r="K133" s="325">
        <f t="shared" si="242"/>
        <v>1.8518518518518517E-2</v>
      </c>
      <c r="L133" s="327">
        <f t="shared" ref="L133:M133" si="245">J133*100</f>
        <v>-10.185185185185185</v>
      </c>
      <c r="M133" s="330">
        <f t="shared" si="245"/>
        <v>1.8518518518518516</v>
      </c>
      <c r="N133" s="328">
        <f t="shared" si="173"/>
        <v>-8.3333333333333339</v>
      </c>
    </row>
    <row r="134" spans="1:56" ht="15" customHeight="1" x14ac:dyDescent="0.35">
      <c r="A134" s="282"/>
      <c r="B134" s="371"/>
      <c r="C134" s="325">
        <f t="shared" si="238"/>
        <v>-0.5</v>
      </c>
      <c r="D134" s="325">
        <f t="shared" si="239"/>
        <v>0.33333333333333331</v>
      </c>
      <c r="E134" s="327">
        <f t="shared" ref="E134:F134" si="246">C134*100</f>
        <v>-50</v>
      </c>
      <c r="F134" s="330">
        <f t="shared" si="246"/>
        <v>33.333333333333329</v>
      </c>
      <c r="G134" s="328">
        <f t="shared" si="169"/>
        <v>-16.666666666666671</v>
      </c>
      <c r="I134" s="371"/>
      <c r="J134" s="325">
        <f t="shared" si="241"/>
        <v>-0.31506849315068491</v>
      </c>
      <c r="K134" s="325">
        <f t="shared" si="242"/>
        <v>0.19178082191780821</v>
      </c>
      <c r="L134" s="327">
        <f t="shared" ref="L134:M134" si="247">J134*100</f>
        <v>-31.506849315068493</v>
      </c>
      <c r="M134" s="330">
        <f t="shared" si="247"/>
        <v>19.17808219178082</v>
      </c>
      <c r="N134" s="328">
        <f t="shared" si="173"/>
        <v>-12.328767123287673</v>
      </c>
    </row>
    <row r="135" spans="1:56" ht="15" customHeight="1" x14ac:dyDescent="0.35">
      <c r="A135" s="282"/>
      <c r="B135" s="383" t="s">
        <v>18</v>
      </c>
      <c r="C135" s="325">
        <f t="shared" ref="C135:C137" si="248">+K68</f>
        <v>-0.98039215686274506</v>
      </c>
      <c r="D135" s="325">
        <f t="shared" ref="D135:D137" si="249">+U68</f>
        <v>0.93137254901960786</v>
      </c>
      <c r="E135" s="327">
        <f t="shared" ref="E135:F135" si="250">C135*100</f>
        <v>-98.039215686274503</v>
      </c>
      <c r="F135" s="330">
        <f t="shared" si="250"/>
        <v>93.137254901960787</v>
      </c>
      <c r="G135" s="328">
        <f t="shared" si="169"/>
        <v>-4.9019607843137152</v>
      </c>
      <c r="I135" s="369" t="s">
        <v>18</v>
      </c>
      <c r="J135" s="325">
        <f t="shared" ref="J135:J137" si="251">+K71</f>
        <v>-1</v>
      </c>
      <c r="K135" s="325">
        <f t="shared" ref="K135:K137" si="252">+U71</f>
        <v>0.98692810457516345</v>
      </c>
      <c r="L135" s="327">
        <f t="shared" ref="L135:M135" si="253">J135*100</f>
        <v>-100</v>
      </c>
      <c r="M135" s="330">
        <f t="shared" si="253"/>
        <v>98.692810457516345</v>
      </c>
      <c r="N135" s="328">
        <f t="shared" si="173"/>
        <v>-1.3071895424836555</v>
      </c>
    </row>
    <row r="136" spans="1:56" ht="15" customHeight="1" x14ac:dyDescent="0.35">
      <c r="A136" s="282"/>
      <c r="B136" s="370"/>
      <c r="C136" s="325">
        <f t="shared" si="248"/>
        <v>-1</v>
      </c>
      <c r="D136" s="325">
        <f t="shared" si="249"/>
        <v>1</v>
      </c>
      <c r="E136" s="327">
        <f t="shared" ref="E136:F136" si="254">C136*100</f>
        <v>-100</v>
      </c>
      <c r="F136" s="330">
        <f t="shared" si="254"/>
        <v>100</v>
      </c>
      <c r="G136" s="328">
        <f t="shared" si="169"/>
        <v>0</v>
      </c>
      <c r="I136" s="370"/>
      <c r="J136" s="325">
        <f t="shared" si="251"/>
        <v>-1</v>
      </c>
      <c r="K136" s="325">
        <f t="shared" si="252"/>
        <v>1</v>
      </c>
      <c r="L136" s="327">
        <f t="shared" ref="L136:M136" si="255">J136*100</f>
        <v>-100</v>
      </c>
      <c r="M136" s="330">
        <f t="shared" si="255"/>
        <v>100</v>
      </c>
      <c r="N136" s="328">
        <f t="shared" si="173"/>
        <v>0</v>
      </c>
    </row>
    <row r="137" spans="1:56" ht="15" customHeight="1" x14ac:dyDescent="0.35">
      <c r="A137" s="282"/>
      <c r="B137" s="371"/>
      <c r="C137" s="325">
        <f t="shared" si="248"/>
        <v>-0.9375</v>
      </c>
      <c r="D137" s="325">
        <f t="shared" si="249"/>
        <v>0.89583333333333337</v>
      </c>
      <c r="E137" s="327">
        <f t="shared" ref="E137:F137" si="256">C137*100</f>
        <v>-93.75</v>
      </c>
      <c r="F137" s="330">
        <f t="shared" si="256"/>
        <v>89.583333333333343</v>
      </c>
      <c r="G137" s="328">
        <f t="shared" si="169"/>
        <v>-4.1666666666666572</v>
      </c>
      <c r="I137" s="371"/>
      <c r="J137" s="325">
        <f t="shared" si="251"/>
        <v>-0.9726027397260274</v>
      </c>
      <c r="K137" s="325">
        <f t="shared" si="252"/>
        <v>0.9178082191780822</v>
      </c>
      <c r="L137" s="327">
        <f t="shared" ref="L137:M137" si="257">J137*100</f>
        <v>-97.260273972602747</v>
      </c>
      <c r="M137" s="330">
        <f t="shared" si="257"/>
        <v>91.780821917808225</v>
      </c>
      <c r="N137" s="328">
        <f t="shared" si="173"/>
        <v>-5.4794520547945211</v>
      </c>
    </row>
    <row r="138" spans="1:56" ht="15" customHeight="1" x14ac:dyDescent="0.35">
      <c r="A138" s="282"/>
      <c r="B138" s="383" t="s">
        <v>141</v>
      </c>
      <c r="C138" s="325">
        <f t="shared" ref="C138:C140" si="258">+L68</f>
        <v>-0.37254901960784315</v>
      </c>
      <c r="D138" s="325">
        <f t="shared" ref="D138:D140" si="259">+V68</f>
        <v>5.8823529411764705E-2</v>
      </c>
      <c r="E138" s="327">
        <f t="shared" ref="E138:F138" si="260">C138*100</f>
        <v>-37.254901960784316</v>
      </c>
      <c r="F138" s="330">
        <f t="shared" si="260"/>
        <v>5.8823529411764701</v>
      </c>
      <c r="G138" s="328">
        <f t="shared" si="169"/>
        <v>-31.372549019607845</v>
      </c>
      <c r="I138" s="369" t="s">
        <v>141</v>
      </c>
      <c r="J138" s="325">
        <f t="shared" ref="J138:J140" si="261">+L71</f>
        <v>-0.16339869281045752</v>
      </c>
      <c r="K138" s="325">
        <f t="shared" ref="K138:K140" si="262">+V71</f>
        <v>1.9607843137254902E-2</v>
      </c>
      <c r="L138" s="327">
        <f t="shared" ref="L138:M138" si="263">J138*100</f>
        <v>-16.33986928104575</v>
      </c>
      <c r="M138" s="330">
        <f t="shared" si="263"/>
        <v>1.9607843137254901</v>
      </c>
      <c r="N138" s="328">
        <f t="shared" si="173"/>
        <v>-14.37908496732026</v>
      </c>
    </row>
    <row r="139" spans="1:56" ht="15" customHeight="1" x14ac:dyDescent="0.35">
      <c r="A139" s="282"/>
      <c r="B139" s="370"/>
      <c r="C139" s="325">
        <f t="shared" si="258"/>
        <v>-0.60273972602739723</v>
      </c>
      <c r="D139" s="325">
        <f t="shared" si="259"/>
        <v>0.19178082191780821</v>
      </c>
      <c r="E139" s="327">
        <f t="shared" ref="E139:F139" si="264">C139*100</f>
        <v>-60.273972602739725</v>
      </c>
      <c r="F139" s="330">
        <f t="shared" si="264"/>
        <v>19.17808219178082</v>
      </c>
      <c r="G139" s="328">
        <f t="shared" si="169"/>
        <v>-41.095890410958901</v>
      </c>
      <c r="I139" s="370"/>
      <c r="J139" s="325">
        <f t="shared" si="261"/>
        <v>-0.27777777777777779</v>
      </c>
      <c r="K139" s="325">
        <f t="shared" si="262"/>
        <v>3.7037037037037035E-2</v>
      </c>
      <c r="L139" s="327">
        <f t="shared" ref="L139:M139" si="265">J139*100</f>
        <v>-27.777777777777779</v>
      </c>
      <c r="M139" s="330">
        <f t="shared" si="265"/>
        <v>3.7037037037037033</v>
      </c>
      <c r="N139" s="328">
        <f t="shared" si="173"/>
        <v>-24.074074074074076</v>
      </c>
    </row>
    <row r="140" spans="1:56" ht="15" customHeight="1" x14ac:dyDescent="0.35">
      <c r="A140" s="282"/>
      <c r="B140" s="371"/>
      <c r="C140" s="325">
        <f t="shared" si="258"/>
        <v>-0.9375</v>
      </c>
      <c r="D140" s="325">
        <f t="shared" si="259"/>
        <v>0.35416666666666669</v>
      </c>
      <c r="E140" s="327">
        <f t="shared" ref="E140:F140" si="266">C140*100</f>
        <v>-93.75</v>
      </c>
      <c r="F140" s="330">
        <f t="shared" si="266"/>
        <v>35.416666666666671</v>
      </c>
      <c r="G140" s="328">
        <f t="shared" si="169"/>
        <v>-58.333333333333329</v>
      </c>
      <c r="I140" s="371"/>
      <c r="J140" s="325">
        <f t="shared" si="261"/>
        <v>-0.50684931506849318</v>
      </c>
      <c r="K140" s="325">
        <f t="shared" si="262"/>
        <v>4.1095890410958902E-2</v>
      </c>
      <c r="L140" s="327">
        <f t="shared" ref="L140:M140" si="267">J140*100</f>
        <v>-50.684931506849317</v>
      </c>
      <c r="M140" s="330">
        <f t="shared" si="267"/>
        <v>4.10958904109589</v>
      </c>
      <c r="N140" s="328">
        <f t="shared" si="173"/>
        <v>-46.57534246575343</v>
      </c>
    </row>
    <row r="141" spans="1:56" ht="15.75" customHeight="1" x14ac:dyDescent="0.35">
      <c r="A141" s="282"/>
      <c r="B141" s="282"/>
      <c r="L141" s="303"/>
      <c r="M141" s="304"/>
    </row>
    <row r="142" spans="1:56" ht="15.75" customHeight="1" x14ac:dyDescent="0.35">
      <c r="A142" s="282"/>
      <c r="B142" s="282"/>
      <c r="L142" s="303"/>
      <c r="M142" s="304"/>
    </row>
    <row r="143" spans="1:56" ht="15.75" customHeight="1" x14ac:dyDescent="0.4">
      <c r="A143" s="298"/>
      <c r="B143" s="299"/>
      <c r="C143" s="300"/>
      <c r="D143" s="300"/>
      <c r="E143" s="300"/>
      <c r="F143" s="300"/>
      <c r="G143" s="300"/>
      <c r="H143" s="300"/>
      <c r="I143" s="300"/>
      <c r="J143" s="300"/>
      <c r="K143" s="300"/>
      <c r="L143" s="301"/>
      <c r="M143" s="302"/>
      <c r="N143" s="300"/>
      <c r="O143" s="300"/>
      <c r="P143" s="300"/>
      <c r="Q143" s="300"/>
      <c r="R143" s="300"/>
      <c r="S143" s="300"/>
      <c r="T143" s="300"/>
      <c r="U143" s="300"/>
      <c r="V143" s="300"/>
      <c r="W143" s="300"/>
      <c r="X143" s="300"/>
      <c r="Y143" s="300"/>
      <c r="Z143" s="300"/>
      <c r="AA143" s="300"/>
      <c r="AB143" s="300"/>
      <c r="AC143" s="300"/>
      <c r="AD143" s="300"/>
      <c r="AE143" s="300"/>
      <c r="AF143" s="300"/>
      <c r="AG143" s="300"/>
      <c r="AH143" s="300"/>
      <c r="AI143" s="300"/>
      <c r="AJ143" s="300"/>
      <c r="AK143" s="300"/>
      <c r="AL143" s="300"/>
      <c r="AM143" s="300"/>
      <c r="AN143" s="300"/>
      <c r="AO143" s="300"/>
      <c r="AP143" s="300"/>
      <c r="AQ143" s="300"/>
      <c r="AR143" s="300"/>
      <c r="AS143" s="300"/>
      <c r="AT143" s="300"/>
      <c r="AU143" s="300"/>
      <c r="AV143" s="300"/>
      <c r="AW143" s="300"/>
      <c r="AX143" s="300"/>
      <c r="AY143" s="300"/>
      <c r="AZ143" s="300"/>
      <c r="BA143" s="300"/>
      <c r="BB143" s="300"/>
      <c r="BC143" s="300"/>
      <c r="BD143" s="300"/>
    </row>
    <row r="144" spans="1:56" ht="15.75" customHeight="1" x14ac:dyDescent="0.35">
      <c r="A144" s="282"/>
      <c r="B144" s="282"/>
      <c r="L144" s="303"/>
      <c r="M144" s="304"/>
    </row>
    <row r="145" spans="1:22" ht="15" customHeight="1" x14ac:dyDescent="0.35">
      <c r="A145" s="282"/>
      <c r="B145" s="282"/>
      <c r="C145" s="374" t="s">
        <v>131</v>
      </c>
      <c r="D145" s="356"/>
      <c r="E145" s="356"/>
      <c r="F145" s="356"/>
      <c r="G145" s="356"/>
      <c r="H145" s="356"/>
      <c r="I145" s="356"/>
      <c r="J145" s="356"/>
      <c r="K145" s="356"/>
      <c r="L145" s="356"/>
      <c r="M145" s="356"/>
      <c r="N145" s="356"/>
      <c r="O145" s="356"/>
      <c r="P145" s="356"/>
      <c r="Q145" s="356"/>
      <c r="R145" s="356"/>
      <c r="S145" s="356"/>
      <c r="T145" s="356"/>
      <c r="U145" s="356"/>
      <c r="V145" s="356"/>
    </row>
    <row r="146" spans="1:22" ht="15" customHeight="1" x14ac:dyDescent="0.35">
      <c r="A146" s="281"/>
      <c r="B146" s="281"/>
      <c r="C146" s="379"/>
      <c r="D146" s="379"/>
      <c r="E146" s="379"/>
      <c r="F146" s="379"/>
      <c r="G146" s="379"/>
      <c r="H146" s="379"/>
      <c r="I146" s="379"/>
      <c r="J146" s="379"/>
      <c r="K146" s="379"/>
      <c r="L146" s="379"/>
      <c r="M146" s="379"/>
      <c r="N146" s="379"/>
      <c r="O146" s="379"/>
      <c r="P146" s="379"/>
      <c r="Q146" s="379"/>
      <c r="R146" s="379"/>
      <c r="S146" s="379"/>
      <c r="T146" s="379"/>
      <c r="U146" s="379"/>
      <c r="V146" s="379"/>
    </row>
    <row r="147" spans="1:22" ht="15" hidden="1" customHeight="1" x14ac:dyDescent="0.35">
      <c r="A147" s="281"/>
      <c r="B147" s="281"/>
      <c r="C147" s="375" t="s">
        <v>44</v>
      </c>
      <c r="D147" s="346"/>
      <c r="E147" s="346"/>
      <c r="F147" s="346"/>
      <c r="G147" s="346"/>
      <c r="H147" s="346"/>
      <c r="I147" s="346"/>
      <c r="J147" s="346"/>
      <c r="K147" s="346"/>
      <c r="L147" s="347"/>
      <c r="M147" s="380" t="s">
        <v>45</v>
      </c>
      <c r="N147" s="346"/>
      <c r="O147" s="346"/>
      <c r="P147" s="346"/>
      <c r="Q147" s="346"/>
      <c r="R147" s="346"/>
      <c r="S147" s="346"/>
      <c r="T147" s="346"/>
      <c r="U147" s="346"/>
      <c r="V147" s="381"/>
    </row>
    <row r="148" spans="1:22" ht="23" hidden="1" x14ac:dyDescent="0.35">
      <c r="A148" s="281"/>
      <c r="B148" s="306" t="s">
        <v>133</v>
      </c>
      <c r="C148" s="307" t="s">
        <v>8</v>
      </c>
      <c r="D148" s="308" t="s">
        <v>25</v>
      </c>
      <c r="E148" s="309" t="s">
        <v>11</v>
      </c>
      <c r="F148" s="308" t="s">
        <v>51</v>
      </c>
      <c r="G148" s="309" t="s">
        <v>50</v>
      </c>
      <c r="H148" s="308" t="s">
        <v>14</v>
      </c>
      <c r="I148" s="308" t="s">
        <v>49</v>
      </c>
      <c r="J148" s="310" t="s">
        <v>128</v>
      </c>
      <c r="K148" s="311" t="s">
        <v>18</v>
      </c>
      <c r="L148" s="312" t="s">
        <v>21</v>
      </c>
      <c r="M148" s="313" t="s">
        <v>8</v>
      </c>
      <c r="N148" s="308" t="s">
        <v>25</v>
      </c>
      <c r="O148" s="309" t="s">
        <v>11</v>
      </c>
      <c r="P148" s="308" t="s">
        <v>51</v>
      </c>
      <c r="Q148" s="309" t="s">
        <v>50</v>
      </c>
      <c r="R148" s="308" t="s">
        <v>14</v>
      </c>
      <c r="S148" s="308" t="s">
        <v>49</v>
      </c>
      <c r="T148" s="310" t="s">
        <v>128</v>
      </c>
      <c r="U148" s="311" t="s">
        <v>18</v>
      </c>
      <c r="V148" s="311" t="s">
        <v>21</v>
      </c>
    </row>
    <row r="149" spans="1:22" ht="15" hidden="1" customHeight="1" x14ac:dyDescent="0.35">
      <c r="A149" s="382" t="s">
        <v>62</v>
      </c>
      <c r="B149" s="278" t="s">
        <v>67</v>
      </c>
      <c r="C149" s="314">
        <f t="shared" ref="C149:L149" si="268">+C32*-1</f>
        <v>-0.66666666666666663</v>
      </c>
      <c r="D149" s="314">
        <f t="shared" si="268"/>
        <v>-1</v>
      </c>
      <c r="E149" s="314">
        <f t="shared" si="268"/>
        <v>-1</v>
      </c>
      <c r="F149" s="314">
        <f t="shared" si="268"/>
        <v>-0.98039215686274506</v>
      </c>
      <c r="G149" s="314">
        <f t="shared" si="268"/>
        <v>-1</v>
      </c>
      <c r="H149" s="314">
        <f t="shared" si="268"/>
        <v>-0.94117647058823528</v>
      </c>
      <c r="I149" s="314">
        <f t="shared" si="268"/>
        <v>-0.88235294117647056</v>
      </c>
      <c r="J149" s="314">
        <f t="shared" si="268"/>
        <v>-1</v>
      </c>
      <c r="K149" s="314">
        <f t="shared" si="268"/>
        <v>-0.82352941176470584</v>
      </c>
      <c r="L149" s="315">
        <f t="shared" si="268"/>
        <v>-0.98039215686274506</v>
      </c>
      <c r="M149" s="316">
        <f t="shared" ref="M149:V149" si="269">+M32</f>
        <v>0.66666666666666663</v>
      </c>
      <c r="N149" s="314">
        <f t="shared" si="269"/>
        <v>0.98039215686274506</v>
      </c>
      <c r="O149" s="314">
        <f t="shared" si="269"/>
        <v>0.6470588235294118</v>
      </c>
      <c r="P149" s="314">
        <f t="shared" si="269"/>
        <v>0.80392156862745101</v>
      </c>
      <c r="Q149" s="314">
        <f t="shared" si="269"/>
        <v>0.96078431372549022</v>
      </c>
      <c r="R149" s="314">
        <f t="shared" si="269"/>
        <v>0.94117647058823528</v>
      </c>
      <c r="S149" s="314">
        <f t="shared" si="269"/>
        <v>0.88235294117647056</v>
      </c>
      <c r="T149" s="314">
        <f t="shared" si="269"/>
        <v>1</v>
      </c>
      <c r="U149" s="314">
        <f t="shared" si="269"/>
        <v>0.82352941176470584</v>
      </c>
      <c r="V149" s="314">
        <f t="shared" si="269"/>
        <v>0.98039215686274506</v>
      </c>
    </row>
    <row r="150" spans="1:22" ht="15" hidden="1" customHeight="1" x14ac:dyDescent="0.35">
      <c r="A150" s="352"/>
      <c r="B150" s="278" t="s">
        <v>68</v>
      </c>
      <c r="C150" s="314">
        <f t="shared" ref="C150:L150" si="270">+C33*-1</f>
        <v>-0.86486486486486491</v>
      </c>
      <c r="D150" s="314">
        <f t="shared" si="270"/>
        <v>-0.94594594594594594</v>
      </c>
      <c r="E150" s="314">
        <f t="shared" si="270"/>
        <v>-0.94594594594594594</v>
      </c>
      <c r="F150" s="314">
        <f t="shared" si="270"/>
        <v>-1</v>
      </c>
      <c r="G150" s="314">
        <f t="shared" si="270"/>
        <v>-1</v>
      </c>
      <c r="H150" s="314">
        <f t="shared" si="270"/>
        <v>-0.97297297297297303</v>
      </c>
      <c r="I150" s="314">
        <f t="shared" si="270"/>
        <v>-0.94594594594594594</v>
      </c>
      <c r="J150" s="314">
        <f t="shared" si="270"/>
        <v>-1</v>
      </c>
      <c r="K150" s="314">
        <f t="shared" si="270"/>
        <v>-0.86486486486486491</v>
      </c>
      <c r="L150" s="315">
        <f t="shared" si="270"/>
        <v>-1</v>
      </c>
      <c r="M150" s="316">
        <f t="shared" ref="M150:V150" si="271">+M33</f>
        <v>0.86486486486486491</v>
      </c>
      <c r="N150" s="314">
        <f t="shared" si="271"/>
        <v>0.91891891891891897</v>
      </c>
      <c r="O150" s="314">
        <f t="shared" si="271"/>
        <v>0.59459459459459463</v>
      </c>
      <c r="P150" s="314">
        <f t="shared" si="271"/>
        <v>0.6216216216216216</v>
      </c>
      <c r="Q150" s="314">
        <f t="shared" si="271"/>
        <v>0.97297297297297303</v>
      </c>
      <c r="R150" s="314">
        <f t="shared" si="271"/>
        <v>0.97297297297297303</v>
      </c>
      <c r="S150" s="314">
        <f t="shared" si="271"/>
        <v>0.94594594594594594</v>
      </c>
      <c r="T150" s="314">
        <f t="shared" si="271"/>
        <v>1</v>
      </c>
      <c r="U150" s="314">
        <f t="shared" si="271"/>
        <v>0.86486486486486491</v>
      </c>
      <c r="V150" s="314">
        <f t="shared" si="271"/>
        <v>1</v>
      </c>
    </row>
    <row r="151" spans="1:22" ht="15" hidden="1" customHeight="1" x14ac:dyDescent="0.35">
      <c r="A151" s="350"/>
      <c r="B151" s="278" t="s">
        <v>69</v>
      </c>
      <c r="C151" s="314">
        <f t="shared" ref="C151:L151" si="272">+C34*-1</f>
        <v>-0.79166666666666663</v>
      </c>
      <c r="D151" s="314">
        <f t="shared" si="272"/>
        <v>-0.95833333333333337</v>
      </c>
      <c r="E151" s="314">
        <f t="shared" si="272"/>
        <v>-0.95833333333333337</v>
      </c>
      <c r="F151" s="314">
        <f t="shared" si="272"/>
        <v>-0.75</v>
      </c>
      <c r="G151" s="314">
        <f t="shared" si="272"/>
        <v>-1</v>
      </c>
      <c r="H151" s="314">
        <f t="shared" si="272"/>
        <v>-0.79166666666666663</v>
      </c>
      <c r="I151" s="314">
        <f t="shared" si="272"/>
        <v>-1</v>
      </c>
      <c r="J151" s="314">
        <f t="shared" si="272"/>
        <v>-1</v>
      </c>
      <c r="K151" s="314">
        <f t="shared" si="272"/>
        <v>-1</v>
      </c>
      <c r="L151" s="315">
        <f t="shared" si="272"/>
        <v>-1</v>
      </c>
      <c r="M151" s="316">
        <f t="shared" ref="M151:V151" si="273">+M34</f>
        <v>0.79166666666666663</v>
      </c>
      <c r="N151" s="314">
        <f t="shared" si="273"/>
        <v>0.83333333333333337</v>
      </c>
      <c r="O151" s="314">
        <f t="shared" si="273"/>
        <v>0.54166666666666663</v>
      </c>
      <c r="P151" s="314">
        <f t="shared" si="273"/>
        <v>0.75</v>
      </c>
      <c r="Q151" s="314">
        <f t="shared" si="273"/>
        <v>1</v>
      </c>
      <c r="R151" s="314">
        <f t="shared" si="273"/>
        <v>0.79166666666666663</v>
      </c>
      <c r="S151" s="314">
        <f t="shared" si="273"/>
        <v>1</v>
      </c>
      <c r="T151" s="314">
        <f t="shared" si="273"/>
        <v>0.95833333333333337</v>
      </c>
      <c r="U151" s="314">
        <f t="shared" si="273"/>
        <v>1</v>
      </c>
      <c r="V151" s="314">
        <f t="shared" si="273"/>
        <v>1</v>
      </c>
    </row>
    <row r="152" spans="1:22" ht="15" hidden="1" customHeight="1" x14ac:dyDescent="0.35">
      <c r="A152" s="382" t="s">
        <v>65</v>
      </c>
      <c r="B152" s="278" t="s">
        <v>67</v>
      </c>
      <c r="C152" s="317">
        <f t="shared" ref="C152:L152" si="274">+C38*-1</f>
        <v>-0.81372549019607843</v>
      </c>
      <c r="D152" s="317">
        <f t="shared" si="274"/>
        <v>-0.68627450980392157</v>
      </c>
      <c r="E152" s="317">
        <f t="shared" si="274"/>
        <v>-0.62745098039215685</v>
      </c>
      <c r="F152" s="317">
        <f t="shared" si="274"/>
        <v>-0.62745098039215685</v>
      </c>
      <c r="G152" s="317">
        <f t="shared" si="274"/>
        <v>-0.97058823529411764</v>
      </c>
      <c r="H152" s="317">
        <f t="shared" si="274"/>
        <v>-0.57843137254901966</v>
      </c>
      <c r="I152" s="317">
        <f t="shared" si="274"/>
        <v>-0.62745098039215685</v>
      </c>
      <c r="J152" s="317">
        <f t="shared" si="274"/>
        <v>-0.5</v>
      </c>
      <c r="K152" s="317">
        <f t="shared" si="274"/>
        <v>-1</v>
      </c>
      <c r="L152" s="318">
        <f t="shared" si="274"/>
        <v>-0.62745098039215685</v>
      </c>
      <c r="M152" s="338">
        <f t="shared" ref="M152:V152" si="275">+M38</f>
        <v>0.25490196078431371</v>
      </c>
      <c r="N152" s="317">
        <f t="shared" si="275"/>
        <v>0.11764705882352941</v>
      </c>
      <c r="O152" s="317">
        <f t="shared" si="275"/>
        <v>5.8823529411764705E-2</v>
      </c>
      <c r="P152" s="317">
        <f t="shared" si="275"/>
        <v>7.8431372549019607E-2</v>
      </c>
      <c r="Q152" s="317">
        <f t="shared" si="275"/>
        <v>0.19607843137254902</v>
      </c>
      <c r="R152" s="317">
        <f t="shared" si="275"/>
        <v>0.38235294117647056</v>
      </c>
      <c r="S152" s="317">
        <f t="shared" si="275"/>
        <v>0.45098039215686275</v>
      </c>
      <c r="T152" s="317">
        <f t="shared" si="275"/>
        <v>0.15686274509803921</v>
      </c>
      <c r="U152" s="317">
        <f t="shared" si="275"/>
        <v>0.97058823529411764</v>
      </c>
      <c r="V152" s="317">
        <f t="shared" si="275"/>
        <v>0.39215686274509803</v>
      </c>
    </row>
    <row r="153" spans="1:22" ht="15" hidden="1" customHeight="1" x14ac:dyDescent="0.35">
      <c r="A153" s="352"/>
      <c r="B153" s="278" t="s">
        <v>68</v>
      </c>
      <c r="C153" s="317">
        <f t="shared" ref="C153:L153" si="276">+C39*-1</f>
        <v>-0.92941176470588238</v>
      </c>
      <c r="D153" s="317">
        <f t="shared" si="276"/>
        <v>-0.89411764705882357</v>
      </c>
      <c r="E153" s="317">
        <f t="shared" si="276"/>
        <v>-0.88235294117647056</v>
      </c>
      <c r="F153" s="317">
        <f t="shared" si="276"/>
        <v>-0.87058823529411766</v>
      </c>
      <c r="G153" s="317">
        <f t="shared" si="276"/>
        <v>-1</v>
      </c>
      <c r="H153" s="317">
        <f t="shared" si="276"/>
        <v>-0.85882352941176465</v>
      </c>
      <c r="I153" s="317">
        <f t="shared" si="276"/>
        <v>-0.84705882352941175</v>
      </c>
      <c r="J153" s="317">
        <f t="shared" si="276"/>
        <v>-0.85882352941176465</v>
      </c>
      <c r="K153" s="317">
        <f t="shared" si="276"/>
        <v>-0.97647058823529409</v>
      </c>
      <c r="L153" s="318">
        <f t="shared" si="276"/>
        <v>-0.91764705882352937</v>
      </c>
      <c r="M153" s="338">
        <f t="shared" ref="M153:V153" si="277">+M39</f>
        <v>0.45882352941176469</v>
      </c>
      <c r="N153" s="317">
        <f t="shared" si="277"/>
        <v>0.32941176470588235</v>
      </c>
      <c r="O153" s="317">
        <f t="shared" si="277"/>
        <v>0.30588235294117649</v>
      </c>
      <c r="P153" s="317">
        <f t="shared" si="277"/>
        <v>0.12941176470588237</v>
      </c>
      <c r="Q153" s="317">
        <f t="shared" si="277"/>
        <v>0.6</v>
      </c>
      <c r="R153" s="317">
        <f t="shared" si="277"/>
        <v>0.71764705882352942</v>
      </c>
      <c r="S153" s="317">
        <f t="shared" si="277"/>
        <v>0.72941176470588232</v>
      </c>
      <c r="T153" s="317">
        <f t="shared" si="277"/>
        <v>0.18823529411764706</v>
      </c>
      <c r="U153" s="317">
        <f t="shared" si="277"/>
        <v>0.91764705882352937</v>
      </c>
      <c r="V153" s="317">
        <f t="shared" si="277"/>
        <v>0.84705882352941175</v>
      </c>
    </row>
    <row r="154" spans="1:22" ht="15" hidden="1" customHeight="1" x14ac:dyDescent="0.35">
      <c r="A154" s="350"/>
      <c r="B154" s="278" t="s">
        <v>69</v>
      </c>
      <c r="C154" s="317">
        <f t="shared" ref="C154:L154" si="278">+C40*-1</f>
        <v>-0.97916666666666663</v>
      </c>
      <c r="D154" s="317">
        <f t="shared" si="278"/>
        <v>-1</v>
      </c>
      <c r="E154" s="317">
        <f t="shared" si="278"/>
        <v>-1</v>
      </c>
      <c r="F154" s="317">
        <f t="shared" si="278"/>
        <v>-0.89583333333333337</v>
      </c>
      <c r="G154" s="317">
        <f t="shared" si="278"/>
        <v>-1</v>
      </c>
      <c r="H154" s="317">
        <f t="shared" si="278"/>
        <v>-0.91666666666666663</v>
      </c>
      <c r="I154" s="317">
        <f t="shared" si="278"/>
        <v>-0.9375</v>
      </c>
      <c r="J154" s="317">
        <f t="shared" si="278"/>
        <v>-0.875</v>
      </c>
      <c r="K154" s="317">
        <f t="shared" si="278"/>
        <v>-1</v>
      </c>
      <c r="L154" s="318">
        <f t="shared" si="278"/>
        <v>-1</v>
      </c>
      <c r="M154" s="338">
        <f t="shared" ref="M154:V154" si="279">+M40</f>
        <v>0.625</v>
      </c>
      <c r="N154" s="317">
        <f t="shared" si="279"/>
        <v>0.33333333333333331</v>
      </c>
      <c r="O154" s="317">
        <f t="shared" si="279"/>
        <v>8.3333333333333329E-2</v>
      </c>
      <c r="P154" s="317">
        <f t="shared" si="279"/>
        <v>0.16666666666666666</v>
      </c>
      <c r="Q154" s="317">
        <f t="shared" si="279"/>
        <v>0.625</v>
      </c>
      <c r="R154" s="317">
        <f t="shared" si="279"/>
        <v>0.72916666666666663</v>
      </c>
      <c r="S154" s="317">
        <f t="shared" si="279"/>
        <v>0.79166666666666663</v>
      </c>
      <c r="T154" s="317">
        <f t="shared" si="279"/>
        <v>0.66666666666666663</v>
      </c>
      <c r="U154" s="317">
        <f t="shared" si="279"/>
        <v>1</v>
      </c>
      <c r="V154" s="317">
        <f t="shared" si="279"/>
        <v>0.9375</v>
      </c>
    </row>
    <row r="155" spans="1:22" ht="15.75" customHeight="1" x14ac:dyDescent="0.35">
      <c r="A155" s="382" t="s">
        <v>87</v>
      </c>
      <c r="B155" s="278" t="s">
        <v>67</v>
      </c>
      <c r="C155" s="317">
        <f t="shared" ref="C155:L155" si="280">+C44*-1</f>
        <v>-0.60784313725490191</v>
      </c>
      <c r="D155" s="317">
        <f t="shared" si="280"/>
        <v>-0.63725490196078427</v>
      </c>
      <c r="E155" s="317">
        <f t="shared" si="280"/>
        <v>-0.55882352941176472</v>
      </c>
      <c r="F155" s="317">
        <f t="shared" si="280"/>
        <v>-0.55882352941176472</v>
      </c>
      <c r="G155" s="317">
        <f t="shared" si="280"/>
        <v>-0.84313725490196079</v>
      </c>
      <c r="H155" s="317">
        <f t="shared" si="280"/>
        <v>-0.63725490196078427</v>
      </c>
      <c r="I155" s="317">
        <f t="shared" si="280"/>
        <v>-0.36274509803921567</v>
      </c>
      <c r="J155" s="317">
        <f t="shared" si="280"/>
        <v>-0.19607843137254902</v>
      </c>
      <c r="K155" s="317">
        <f t="shared" si="280"/>
        <v>-1</v>
      </c>
      <c r="L155" s="317">
        <f t="shared" si="280"/>
        <v>-0.33333333333333331</v>
      </c>
      <c r="M155" s="316">
        <f t="shared" ref="M155:V155" si="281">M44</f>
        <v>0.52941176470588236</v>
      </c>
      <c r="N155" s="316">
        <f t="shared" si="281"/>
        <v>0.27450980392156865</v>
      </c>
      <c r="O155" s="316">
        <f t="shared" si="281"/>
        <v>0.17647058823529413</v>
      </c>
      <c r="P155" s="316">
        <f t="shared" si="281"/>
        <v>0.34313725490196079</v>
      </c>
      <c r="Q155" s="316">
        <f t="shared" si="281"/>
        <v>0.46078431372549017</v>
      </c>
      <c r="R155" s="316">
        <f t="shared" si="281"/>
        <v>0.23529411764705882</v>
      </c>
      <c r="S155" s="316">
        <f t="shared" si="281"/>
        <v>0.14705882352941177</v>
      </c>
      <c r="T155" s="316">
        <f t="shared" si="281"/>
        <v>2.9411764705882353E-2</v>
      </c>
      <c r="U155" s="316">
        <f t="shared" si="281"/>
        <v>0.9509803921568627</v>
      </c>
      <c r="V155" s="316">
        <f t="shared" si="281"/>
        <v>9.8039215686274508E-2</v>
      </c>
    </row>
    <row r="156" spans="1:22" ht="15.75" customHeight="1" x14ac:dyDescent="0.35">
      <c r="A156" s="352"/>
      <c r="B156" s="278" t="s">
        <v>68</v>
      </c>
      <c r="C156" s="317">
        <f t="shared" ref="C156:L156" si="282">+C45*-1</f>
        <v>-0.85365853658536583</v>
      </c>
      <c r="D156" s="317">
        <f t="shared" si="282"/>
        <v>-0.68235294117647061</v>
      </c>
      <c r="E156" s="317">
        <f t="shared" si="282"/>
        <v>-0.74117647058823533</v>
      </c>
      <c r="F156" s="317">
        <f t="shared" si="282"/>
        <v>-0.6705882352941176</v>
      </c>
      <c r="G156" s="317">
        <f t="shared" si="282"/>
        <v>-0.82352941176470584</v>
      </c>
      <c r="H156" s="317">
        <f t="shared" si="282"/>
        <v>-0.77647058823529413</v>
      </c>
      <c r="I156" s="317">
        <f t="shared" si="282"/>
        <v>-0.6470588235294118</v>
      </c>
      <c r="J156" s="317">
        <f t="shared" si="282"/>
        <v>-0.56470588235294117</v>
      </c>
      <c r="K156" s="317">
        <f t="shared" si="282"/>
        <v>-0.9882352941176471</v>
      </c>
      <c r="L156" s="317">
        <f t="shared" si="282"/>
        <v>-0.6588235294117647</v>
      </c>
      <c r="M156" s="316">
        <f t="shared" ref="M156:V156" si="283">M45</f>
        <v>0.68292682926829273</v>
      </c>
      <c r="N156" s="316">
        <f t="shared" si="283"/>
        <v>0.54117647058823526</v>
      </c>
      <c r="O156" s="316">
        <f t="shared" si="283"/>
        <v>0.55294117647058827</v>
      </c>
      <c r="P156" s="316">
        <f t="shared" si="283"/>
        <v>0.58823529411764708</v>
      </c>
      <c r="Q156" s="316">
        <f t="shared" si="283"/>
        <v>0.6470588235294118</v>
      </c>
      <c r="R156" s="316">
        <f t="shared" si="283"/>
        <v>0.55294117647058827</v>
      </c>
      <c r="S156" s="316">
        <f t="shared" si="283"/>
        <v>0.41176470588235292</v>
      </c>
      <c r="T156" s="316">
        <f t="shared" si="283"/>
        <v>0.38823529411764707</v>
      </c>
      <c r="U156" s="316">
        <f t="shared" si="283"/>
        <v>0.94117647058823528</v>
      </c>
      <c r="V156" s="316">
        <f t="shared" si="283"/>
        <v>0.50588235294117645</v>
      </c>
    </row>
    <row r="157" spans="1:22" ht="15.75" customHeight="1" x14ac:dyDescent="0.35">
      <c r="A157" s="350"/>
      <c r="B157" s="278" t="s">
        <v>69</v>
      </c>
      <c r="C157" s="317">
        <f t="shared" ref="C157:L157" si="284">+C46*-1</f>
        <v>-0.70833333333333337</v>
      </c>
      <c r="D157" s="317">
        <f t="shared" si="284"/>
        <v>-0.6875</v>
      </c>
      <c r="E157" s="317">
        <f t="shared" si="284"/>
        <v>-0.6875</v>
      </c>
      <c r="F157" s="317">
        <f t="shared" si="284"/>
        <v>-0.8125</v>
      </c>
      <c r="G157" s="317">
        <f t="shared" si="284"/>
        <v>-0.9375</v>
      </c>
      <c r="H157" s="317">
        <f t="shared" si="284"/>
        <v>-0.85416666666666663</v>
      </c>
      <c r="I157" s="317">
        <f t="shared" si="284"/>
        <v>-0.625</v>
      </c>
      <c r="J157" s="317">
        <f t="shared" si="284"/>
        <v>-0.66666666666666663</v>
      </c>
      <c r="K157" s="317">
        <f t="shared" si="284"/>
        <v>-1</v>
      </c>
      <c r="L157" s="317">
        <f t="shared" si="284"/>
        <v>-0.72916666666666663</v>
      </c>
      <c r="M157" s="316">
        <f t="shared" ref="M157:V157" si="285">M46</f>
        <v>0.5625</v>
      </c>
      <c r="N157" s="316">
        <f t="shared" si="285"/>
        <v>0.58333333333333337</v>
      </c>
      <c r="O157" s="316">
        <f t="shared" si="285"/>
        <v>0.5625</v>
      </c>
      <c r="P157" s="316">
        <f t="shared" si="285"/>
        <v>0.72916666666666663</v>
      </c>
      <c r="Q157" s="316">
        <f t="shared" si="285"/>
        <v>0.6875</v>
      </c>
      <c r="R157" s="316">
        <f t="shared" si="285"/>
        <v>0.54166666666666663</v>
      </c>
      <c r="S157" s="316">
        <f t="shared" si="285"/>
        <v>0.45833333333333331</v>
      </c>
      <c r="T157" s="316">
        <f t="shared" si="285"/>
        <v>0.45833333333333331</v>
      </c>
      <c r="U157" s="316">
        <f t="shared" si="285"/>
        <v>0.95833333333333337</v>
      </c>
      <c r="V157" s="316">
        <f t="shared" si="285"/>
        <v>0.54166666666666663</v>
      </c>
    </row>
    <row r="158" spans="1:22" ht="15.75" customHeight="1" x14ac:dyDescent="0.35">
      <c r="A158" s="382" t="s">
        <v>88</v>
      </c>
      <c r="B158" s="278" t="s">
        <v>67</v>
      </c>
      <c r="C158" s="317">
        <f t="shared" ref="C158:L158" si="286">+C50*-1</f>
        <v>-0.21568627450980393</v>
      </c>
      <c r="D158" s="317">
        <f t="shared" si="286"/>
        <v>-0.75816993464052285</v>
      </c>
      <c r="E158" s="317">
        <f t="shared" si="286"/>
        <v>-0.74509803921568629</v>
      </c>
      <c r="F158" s="317">
        <f t="shared" si="286"/>
        <v>-0.67320261437908502</v>
      </c>
      <c r="G158" s="317">
        <f t="shared" si="286"/>
        <v>-0.84313725490196079</v>
      </c>
      <c r="H158" s="317">
        <f t="shared" si="286"/>
        <v>-0.78431372549019607</v>
      </c>
      <c r="I158" s="317">
        <f t="shared" si="286"/>
        <v>-0.5490196078431373</v>
      </c>
      <c r="J158" s="317">
        <f t="shared" si="286"/>
        <v>-0.18300653594771241</v>
      </c>
      <c r="K158" s="317">
        <f t="shared" si="286"/>
        <v>-1</v>
      </c>
      <c r="L158" s="317">
        <f t="shared" si="286"/>
        <v>-0.26143790849673204</v>
      </c>
      <c r="M158" s="316">
        <f t="shared" ref="M158:V158" si="287">M50</f>
        <v>0.22875816993464052</v>
      </c>
      <c r="N158" s="316">
        <f t="shared" si="287"/>
        <v>0.52941176470588236</v>
      </c>
      <c r="O158" s="316">
        <f t="shared" si="287"/>
        <v>0.26143790849673204</v>
      </c>
      <c r="P158" s="316">
        <f t="shared" si="287"/>
        <v>0.67320261437908502</v>
      </c>
      <c r="Q158" s="316">
        <f t="shared" si="287"/>
        <v>0.70588235294117652</v>
      </c>
      <c r="R158" s="316">
        <f t="shared" si="287"/>
        <v>0.62091503267973858</v>
      </c>
      <c r="S158" s="316">
        <f t="shared" si="287"/>
        <v>0.20261437908496732</v>
      </c>
      <c r="T158" s="316">
        <f t="shared" si="287"/>
        <v>2.6143790849673203E-2</v>
      </c>
      <c r="U158" s="316">
        <f t="shared" si="287"/>
        <v>0.98039215686274506</v>
      </c>
      <c r="V158" s="316">
        <f t="shared" si="287"/>
        <v>6.535947712418301E-2</v>
      </c>
    </row>
    <row r="159" spans="1:22" ht="15.75" customHeight="1" x14ac:dyDescent="0.35">
      <c r="A159" s="352"/>
      <c r="B159" s="278" t="s">
        <v>68</v>
      </c>
      <c r="C159" s="317">
        <f t="shared" ref="C159:L159" si="288">+C51*-1</f>
        <v>-0.68141592920353977</v>
      </c>
      <c r="D159" s="317">
        <f t="shared" si="288"/>
        <v>-0.49180327868852458</v>
      </c>
      <c r="E159" s="317">
        <f t="shared" si="288"/>
        <v>-0.73770491803278693</v>
      </c>
      <c r="F159" s="317">
        <f t="shared" si="288"/>
        <v>-0.50819672131147542</v>
      </c>
      <c r="G159" s="317">
        <f t="shared" si="288"/>
        <v>-0.5901639344262295</v>
      </c>
      <c r="H159" s="317">
        <f t="shared" si="288"/>
        <v>-0.68852459016393441</v>
      </c>
      <c r="I159" s="317">
        <f t="shared" si="288"/>
        <v>-0.40163934426229508</v>
      </c>
      <c r="J159" s="317">
        <f t="shared" si="288"/>
        <v>-0.10655737704918032</v>
      </c>
      <c r="K159" s="317">
        <f t="shared" si="288"/>
        <v>-1</v>
      </c>
      <c r="L159" s="317">
        <f t="shared" si="288"/>
        <v>-0.26229508196721313</v>
      </c>
      <c r="M159" s="316">
        <f t="shared" ref="M159:V159" si="289">M51</f>
        <v>0.77868852459016391</v>
      </c>
      <c r="N159" s="316">
        <f t="shared" si="289"/>
        <v>0.32786885245901637</v>
      </c>
      <c r="O159" s="316">
        <f t="shared" si="289"/>
        <v>0.18852459016393441</v>
      </c>
      <c r="P159" s="316">
        <f t="shared" si="289"/>
        <v>0.50819672131147542</v>
      </c>
      <c r="Q159" s="316">
        <f t="shared" si="289"/>
        <v>0.48360655737704916</v>
      </c>
      <c r="R159" s="316">
        <f t="shared" si="289"/>
        <v>0.5</v>
      </c>
      <c r="S159" s="316">
        <f t="shared" si="289"/>
        <v>3.2786885245901641E-2</v>
      </c>
      <c r="T159" s="316">
        <f t="shared" si="289"/>
        <v>8.1967213114754103E-3</v>
      </c>
      <c r="U159" s="316">
        <f t="shared" si="289"/>
        <v>1</v>
      </c>
      <c r="V159" s="316">
        <f t="shared" si="289"/>
        <v>7.3770491803278687E-2</v>
      </c>
    </row>
    <row r="160" spans="1:22" ht="15.75" customHeight="1" x14ac:dyDescent="0.35">
      <c r="A160" s="350"/>
      <c r="B160" s="278" t="s">
        <v>69</v>
      </c>
      <c r="C160" s="317">
        <f t="shared" ref="C160:L160" si="290">+C52*-1</f>
        <v>-0.47887323943661969</v>
      </c>
      <c r="D160" s="317">
        <f t="shared" si="290"/>
        <v>-0.59154929577464788</v>
      </c>
      <c r="E160" s="317">
        <f t="shared" si="290"/>
        <v>-0.63380281690140849</v>
      </c>
      <c r="F160" s="317">
        <f t="shared" si="290"/>
        <v>-0.61971830985915488</v>
      </c>
      <c r="G160" s="317">
        <f t="shared" si="290"/>
        <v>-0.90140845070422537</v>
      </c>
      <c r="H160" s="317">
        <f t="shared" si="290"/>
        <v>-0.84507042253521125</v>
      </c>
      <c r="I160" s="317">
        <f t="shared" si="290"/>
        <v>-0.52112676056338025</v>
      </c>
      <c r="J160" s="317">
        <f t="shared" si="290"/>
        <v>-0.45070422535211269</v>
      </c>
      <c r="K160" s="317">
        <f t="shared" si="290"/>
        <v>-1</v>
      </c>
      <c r="L160" s="317">
        <f t="shared" si="290"/>
        <v>-0.53521126760563376</v>
      </c>
      <c r="M160" s="316">
        <f t="shared" ref="M160:V160" si="291">M52</f>
        <v>0.76056338028169013</v>
      </c>
      <c r="N160" s="316">
        <f t="shared" si="291"/>
        <v>0.42253521126760563</v>
      </c>
      <c r="O160" s="316">
        <f t="shared" si="291"/>
        <v>0.16901408450704225</v>
      </c>
      <c r="P160" s="316">
        <f t="shared" si="291"/>
        <v>0.61971830985915488</v>
      </c>
      <c r="Q160" s="316">
        <f t="shared" si="291"/>
        <v>0.63380281690140849</v>
      </c>
      <c r="R160" s="316">
        <f t="shared" si="291"/>
        <v>0.56338028169014087</v>
      </c>
      <c r="S160" s="316">
        <f t="shared" si="291"/>
        <v>0.21126760563380281</v>
      </c>
      <c r="T160" s="316">
        <f t="shared" si="291"/>
        <v>0.22535211267605634</v>
      </c>
      <c r="U160" s="316">
        <f t="shared" si="291"/>
        <v>0.95774647887323938</v>
      </c>
      <c r="V160" s="316">
        <f t="shared" si="291"/>
        <v>9.8591549295774641E-2</v>
      </c>
    </row>
    <row r="161" spans="1:14" ht="15.75" customHeight="1" x14ac:dyDescent="0.35">
      <c r="A161" s="282"/>
      <c r="B161" s="282"/>
      <c r="L161" s="303"/>
      <c r="M161" s="304"/>
    </row>
    <row r="162" spans="1:14" ht="15" customHeight="1" x14ac:dyDescent="0.35">
      <c r="A162" s="282"/>
      <c r="B162" s="277"/>
      <c r="C162" s="373" t="s">
        <v>146</v>
      </c>
      <c r="D162" s="347"/>
      <c r="E162" s="373" t="s">
        <v>146</v>
      </c>
      <c r="F162" s="346"/>
      <c r="G162" s="347"/>
      <c r="I162" s="277"/>
      <c r="J162" s="373" t="s">
        <v>147</v>
      </c>
      <c r="K162" s="347"/>
      <c r="L162" s="373" t="s">
        <v>147</v>
      </c>
      <c r="M162" s="346"/>
      <c r="N162" s="347"/>
    </row>
    <row r="163" spans="1:14" ht="15" customHeight="1" x14ac:dyDescent="0.35">
      <c r="A163" s="282"/>
      <c r="B163" s="281"/>
      <c r="C163" s="31" t="s">
        <v>44</v>
      </c>
      <c r="D163" s="36" t="s">
        <v>45</v>
      </c>
      <c r="E163" s="31" t="s">
        <v>44</v>
      </c>
      <c r="F163" s="36" t="s">
        <v>45</v>
      </c>
      <c r="G163" s="324" t="s">
        <v>61</v>
      </c>
      <c r="I163" s="280"/>
      <c r="J163" s="31" t="s">
        <v>44</v>
      </c>
      <c r="K163" s="36" t="s">
        <v>45</v>
      </c>
      <c r="L163" s="339" t="s">
        <v>44</v>
      </c>
      <c r="M163" s="340" t="s">
        <v>45</v>
      </c>
      <c r="N163" s="324" t="s">
        <v>61</v>
      </c>
    </row>
    <row r="164" spans="1:14" ht="15" customHeight="1" x14ac:dyDescent="0.35">
      <c r="A164" s="282"/>
      <c r="B164" s="383" t="s">
        <v>8</v>
      </c>
      <c r="C164" s="325">
        <f t="shared" ref="C164:C166" si="292">+C149</f>
        <v>-0.66666666666666663</v>
      </c>
      <c r="D164" s="325">
        <f t="shared" ref="D164:D166" si="293">+M149</f>
        <v>0.66666666666666663</v>
      </c>
      <c r="E164" s="327">
        <f t="shared" ref="E164:F164" si="294">C164*100</f>
        <v>-66.666666666666657</v>
      </c>
      <c r="F164" s="327">
        <f t="shared" si="294"/>
        <v>66.666666666666657</v>
      </c>
      <c r="G164" s="328">
        <f t="shared" ref="G164:G193" si="295">E164+F164</f>
        <v>0</v>
      </c>
      <c r="I164" s="369" t="s">
        <v>8</v>
      </c>
      <c r="J164" s="325">
        <f t="shared" ref="J164:J166" si="296">+C152</f>
        <v>-0.81372549019607843</v>
      </c>
      <c r="K164" s="325">
        <f t="shared" ref="K164:K166" si="297">+M152</f>
        <v>0.25490196078431371</v>
      </c>
      <c r="L164" s="327">
        <f t="shared" ref="L164:M164" si="298">J164*100</f>
        <v>-81.372549019607845</v>
      </c>
      <c r="M164" s="327">
        <f t="shared" si="298"/>
        <v>25.490196078431371</v>
      </c>
      <c r="N164" s="328">
        <f t="shared" ref="N164:N193" si="299">L164+M164</f>
        <v>-55.882352941176478</v>
      </c>
    </row>
    <row r="165" spans="1:14" ht="15" customHeight="1" x14ac:dyDescent="0.35">
      <c r="A165" s="282"/>
      <c r="B165" s="370"/>
      <c r="C165" s="325">
        <f t="shared" si="292"/>
        <v>-0.86486486486486491</v>
      </c>
      <c r="D165" s="325">
        <f t="shared" si="293"/>
        <v>0.86486486486486491</v>
      </c>
      <c r="E165" s="327">
        <f t="shared" ref="E165:F165" si="300">C165*100</f>
        <v>-86.486486486486484</v>
      </c>
      <c r="F165" s="330">
        <f t="shared" si="300"/>
        <v>86.486486486486484</v>
      </c>
      <c r="G165" s="328">
        <f t="shared" si="295"/>
        <v>0</v>
      </c>
      <c r="I165" s="370"/>
      <c r="J165" s="325">
        <f t="shared" si="296"/>
        <v>-0.92941176470588238</v>
      </c>
      <c r="K165" s="325">
        <f t="shared" si="297"/>
        <v>0.45882352941176469</v>
      </c>
      <c r="L165" s="327">
        <f t="shared" ref="L165:M165" si="301">J165*100</f>
        <v>-92.941176470588232</v>
      </c>
      <c r="M165" s="330">
        <f t="shared" si="301"/>
        <v>45.882352941176471</v>
      </c>
      <c r="N165" s="328">
        <f t="shared" si="299"/>
        <v>-47.058823529411761</v>
      </c>
    </row>
    <row r="166" spans="1:14" ht="15" customHeight="1" x14ac:dyDescent="0.35">
      <c r="A166" s="282"/>
      <c r="B166" s="371"/>
      <c r="C166" s="325">
        <f t="shared" si="292"/>
        <v>-0.79166666666666663</v>
      </c>
      <c r="D166" s="325">
        <f t="shared" si="293"/>
        <v>0.79166666666666663</v>
      </c>
      <c r="E166" s="327">
        <f t="shared" ref="E166:F166" si="302">C166*100</f>
        <v>-79.166666666666657</v>
      </c>
      <c r="F166" s="330">
        <f t="shared" si="302"/>
        <v>79.166666666666657</v>
      </c>
      <c r="G166" s="328">
        <f t="shared" si="295"/>
        <v>0</v>
      </c>
      <c r="I166" s="371"/>
      <c r="J166" s="325">
        <f t="shared" si="296"/>
        <v>-0.97916666666666663</v>
      </c>
      <c r="K166" s="325">
        <f t="shared" si="297"/>
        <v>0.625</v>
      </c>
      <c r="L166" s="327">
        <f t="shared" ref="L166:M166" si="303">J166*100</f>
        <v>-97.916666666666657</v>
      </c>
      <c r="M166" s="330">
        <f t="shared" si="303"/>
        <v>62.5</v>
      </c>
      <c r="N166" s="328">
        <f t="shared" si="299"/>
        <v>-35.416666666666657</v>
      </c>
    </row>
    <row r="167" spans="1:14" ht="15" customHeight="1" x14ac:dyDescent="0.35">
      <c r="A167" s="282"/>
      <c r="B167" s="383" t="s">
        <v>140</v>
      </c>
      <c r="C167" s="325">
        <f t="shared" ref="C167:C169" si="304">+D149</f>
        <v>-1</v>
      </c>
      <c r="D167" s="325">
        <f t="shared" ref="D167:D169" si="305">+N149</f>
        <v>0.98039215686274506</v>
      </c>
      <c r="E167" s="327">
        <f t="shared" ref="E167:F167" si="306">C167*100</f>
        <v>-100</v>
      </c>
      <c r="F167" s="330">
        <f t="shared" si="306"/>
        <v>98.039215686274503</v>
      </c>
      <c r="G167" s="328">
        <f t="shared" si="295"/>
        <v>-1.9607843137254974</v>
      </c>
      <c r="I167" s="369" t="s">
        <v>140</v>
      </c>
      <c r="J167" s="325">
        <f t="shared" ref="J167:J169" si="307">+D152</f>
        <v>-0.68627450980392157</v>
      </c>
      <c r="K167" s="325">
        <f t="shared" ref="K167:K169" si="308">+N152</f>
        <v>0.11764705882352941</v>
      </c>
      <c r="L167" s="327">
        <f t="shared" ref="L167:M167" si="309">J167*100</f>
        <v>-68.627450980392155</v>
      </c>
      <c r="M167" s="330">
        <f t="shared" si="309"/>
        <v>11.76470588235294</v>
      </c>
      <c r="N167" s="328">
        <f t="shared" si="299"/>
        <v>-56.862745098039213</v>
      </c>
    </row>
    <row r="168" spans="1:14" ht="15" customHeight="1" x14ac:dyDescent="0.35">
      <c r="A168" s="282"/>
      <c r="B168" s="370"/>
      <c r="C168" s="325">
        <f t="shared" si="304"/>
        <v>-0.94594594594594594</v>
      </c>
      <c r="D168" s="325">
        <f t="shared" si="305"/>
        <v>0.91891891891891897</v>
      </c>
      <c r="E168" s="327">
        <f t="shared" ref="E168:F168" si="310">C168*100</f>
        <v>-94.594594594594597</v>
      </c>
      <c r="F168" s="330">
        <f t="shared" si="310"/>
        <v>91.891891891891902</v>
      </c>
      <c r="G168" s="328">
        <f t="shared" si="295"/>
        <v>-2.7027027027026946</v>
      </c>
      <c r="I168" s="370"/>
      <c r="J168" s="325">
        <f t="shared" si="307"/>
        <v>-0.89411764705882357</v>
      </c>
      <c r="K168" s="325">
        <f t="shared" si="308"/>
        <v>0.32941176470588235</v>
      </c>
      <c r="L168" s="327">
        <f t="shared" ref="L168:M168" si="311">J168*100</f>
        <v>-89.411764705882362</v>
      </c>
      <c r="M168" s="330">
        <f t="shared" si="311"/>
        <v>32.941176470588232</v>
      </c>
      <c r="N168" s="328">
        <f t="shared" si="299"/>
        <v>-56.47058823529413</v>
      </c>
    </row>
    <row r="169" spans="1:14" ht="15" customHeight="1" x14ac:dyDescent="0.35">
      <c r="A169" s="282"/>
      <c r="B169" s="371"/>
      <c r="C169" s="325">
        <f t="shared" si="304"/>
        <v>-0.95833333333333337</v>
      </c>
      <c r="D169" s="325">
        <f t="shared" si="305"/>
        <v>0.83333333333333337</v>
      </c>
      <c r="E169" s="327">
        <f t="shared" ref="E169:F169" si="312">C169*100</f>
        <v>-95.833333333333343</v>
      </c>
      <c r="F169" s="330">
        <f t="shared" si="312"/>
        <v>83.333333333333343</v>
      </c>
      <c r="G169" s="328">
        <f t="shared" si="295"/>
        <v>-12.5</v>
      </c>
      <c r="I169" s="371"/>
      <c r="J169" s="325">
        <f t="shared" si="307"/>
        <v>-1</v>
      </c>
      <c r="K169" s="325">
        <f t="shared" si="308"/>
        <v>0.33333333333333331</v>
      </c>
      <c r="L169" s="327">
        <f t="shared" ref="L169:M169" si="313">J169*100</f>
        <v>-100</v>
      </c>
      <c r="M169" s="330">
        <f t="shared" si="313"/>
        <v>33.333333333333329</v>
      </c>
      <c r="N169" s="328">
        <f t="shared" si="299"/>
        <v>-66.666666666666671</v>
      </c>
    </row>
    <row r="170" spans="1:14" ht="15" customHeight="1" x14ac:dyDescent="0.35">
      <c r="A170" s="282"/>
      <c r="B170" s="383" t="s">
        <v>11</v>
      </c>
      <c r="C170" s="325">
        <f t="shared" ref="C170:C172" si="314">+E149</f>
        <v>-1</v>
      </c>
      <c r="D170" s="325">
        <f t="shared" ref="D170:D172" si="315">+O149</f>
        <v>0.6470588235294118</v>
      </c>
      <c r="E170" s="327">
        <f t="shared" ref="E170:F170" si="316">C170*100</f>
        <v>-100</v>
      </c>
      <c r="F170" s="330">
        <f t="shared" si="316"/>
        <v>64.705882352941174</v>
      </c>
      <c r="G170" s="328">
        <f t="shared" si="295"/>
        <v>-35.294117647058826</v>
      </c>
      <c r="I170" s="369" t="s">
        <v>11</v>
      </c>
      <c r="J170" s="325">
        <f t="shared" ref="J170:J172" si="317">+E152</f>
        <v>-0.62745098039215685</v>
      </c>
      <c r="K170" s="325">
        <f t="shared" ref="K170:K172" si="318">+O152</f>
        <v>5.8823529411764705E-2</v>
      </c>
      <c r="L170" s="327">
        <f t="shared" ref="L170:M170" si="319">J170*100</f>
        <v>-62.745098039215684</v>
      </c>
      <c r="M170" s="330">
        <f t="shared" si="319"/>
        <v>5.8823529411764701</v>
      </c>
      <c r="N170" s="328">
        <f t="shared" si="299"/>
        <v>-56.862745098039213</v>
      </c>
    </row>
    <row r="171" spans="1:14" ht="15" customHeight="1" x14ac:dyDescent="0.35">
      <c r="A171" s="282"/>
      <c r="B171" s="370"/>
      <c r="C171" s="325">
        <f t="shared" si="314"/>
        <v>-0.94594594594594594</v>
      </c>
      <c r="D171" s="325">
        <f t="shared" si="315"/>
        <v>0.59459459459459463</v>
      </c>
      <c r="E171" s="327">
        <f t="shared" ref="E171:F171" si="320">C171*100</f>
        <v>-94.594594594594597</v>
      </c>
      <c r="F171" s="330">
        <f t="shared" si="320"/>
        <v>59.45945945945946</v>
      </c>
      <c r="G171" s="328">
        <f t="shared" si="295"/>
        <v>-35.135135135135137</v>
      </c>
      <c r="I171" s="370"/>
      <c r="J171" s="325">
        <f t="shared" si="317"/>
        <v>-0.88235294117647056</v>
      </c>
      <c r="K171" s="325">
        <f t="shared" si="318"/>
        <v>0.30588235294117649</v>
      </c>
      <c r="L171" s="327">
        <f t="shared" ref="L171:M171" si="321">J171*100</f>
        <v>-88.235294117647058</v>
      </c>
      <c r="M171" s="330">
        <f t="shared" si="321"/>
        <v>30.588235294117649</v>
      </c>
      <c r="N171" s="328">
        <f t="shared" si="299"/>
        <v>-57.647058823529406</v>
      </c>
    </row>
    <row r="172" spans="1:14" ht="15" customHeight="1" x14ac:dyDescent="0.35">
      <c r="A172" s="282"/>
      <c r="B172" s="371"/>
      <c r="C172" s="325">
        <f t="shared" si="314"/>
        <v>-0.95833333333333337</v>
      </c>
      <c r="D172" s="325">
        <f t="shared" si="315"/>
        <v>0.54166666666666663</v>
      </c>
      <c r="E172" s="327">
        <f t="shared" ref="E172:F172" si="322">C172*100</f>
        <v>-95.833333333333343</v>
      </c>
      <c r="F172" s="330">
        <f t="shared" si="322"/>
        <v>54.166666666666664</v>
      </c>
      <c r="G172" s="328">
        <f t="shared" si="295"/>
        <v>-41.666666666666679</v>
      </c>
      <c r="I172" s="371"/>
      <c r="J172" s="325">
        <f t="shared" si="317"/>
        <v>-1</v>
      </c>
      <c r="K172" s="325">
        <f t="shared" si="318"/>
        <v>8.3333333333333329E-2</v>
      </c>
      <c r="L172" s="327">
        <f t="shared" ref="L172:M172" si="323">J172*100</f>
        <v>-100</v>
      </c>
      <c r="M172" s="330">
        <f t="shared" si="323"/>
        <v>8.3333333333333321</v>
      </c>
      <c r="N172" s="328">
        <f t="shared" si="299"/>
        <v>-91.666666666666671</v>
      </c>
    </row>
    <row r="173" spans="1:14" ht="15" customHeight="1" x14ac:dyDescent="0.35">
      <c r="A173" s="282"/>
      <c r="B173" s="383" t="s">
        <v>51</v>
      </c>
      <c r="C173" s="325">
        <f t="shared" ref="C173:C175" si="324">+F149</f>
        <v>-0.98039215686274506</v>
      </c>
      <c r="D173" s="325">
        <f t="shared" ref="D173:D175" si="325">+P149</f>
        <v>0.80392156862745101</v>
      </c>
      <c r="E173" s="327">
        <f t="shared" ref="E173:F173" si="326">C173*100</f>
        <v>-98.039215686274503</v>
      </c>
      <c r="F173" s="330">
        <f t="shared" si="326"/>
        <v>80.392156862745097</v>
      </c>
      <c r="G173" s="328">
        <f t="shared" si="295"/>
        <v>-17.647058823529406</v>
      </c>
      <c r="I173" s="369" t="s">
        <v>51</v>
      </c>
      <c r="J173" s="325">
        <f t="shared" ref="J173:J175" si="327">+F152</f>
        <v>-0.62745098039215685</v>
      </c>
      <c r="K173" s="325">
        <f t="shared" ref="K173:K175" si="328">+P152</f>
        <v>7.8431372549019607E-2</v>
      </c>
      <c r="L173" s="327">
        <f t="shared" ref="L173:M173" si="329">J173*100</f>
        <v>-62.745098039215684</v>
      </c>
      <c r="M173" s="330">
        <f t="shared" si="329"/>
        <v>7.8431372549019605</v>
      </c>
      <c r="N173" s="328">
        <f t="shared" si="299"/>
        <v>-54.901960784313722</v>
      </c>
    </row>
    <row r="174" spans="1:14" ht="15" customHeight="1" x14ac:dyDescent="0.35">
      <c r="A174" s="282"/>
      <c r="B174" s="370"/>
      <c r="C174" s="325">
        <f t="shared" si="324"/>
        <v>-1</v>
      </c>
      <c r="D174" s="325">
        <f t="shared" si="325"/>
        <v>0.6216216216216216</v>
      </c>
      <c r="E174" s="327">
        <f t="shared" ref="E174:F174" si="330">C174*100</f>
        <v>-100</v>
      </c>
      <c r="F174" s="330">
        <f t="shared" si="330"/>
        <v>62.162162162162161</v>
      </c>
      <c r="G174" s="328">
        <f t="shared" si="295"/>
        <v>-37.837837837837839</v>
      </c>
      <c r="I174" s="370"/>
      <c r="J174" s="325">
        <f t="shared" si="327"/>
        <v>-0.87058823529411766</v>
      </c>
      <c r="K174" s="325">
        <f t="shared" si="328"/>
        <v>0.12941176470588237</v>
      </c>
      <c r="L174" s="327">
        <f t="shared" ref="L174:M174" si="331">J174*100</f>
        <v>-87.058823529411768</v>
      </c>
      <c r="M174" s="330">
        <f t="shared" si="331"/>
        <v>12.941176470588237</v>
      </c>
      <c r="N174" s="328">
        <f t="shared" si="299"/>
        <v>-74.117647058823536</v>
      </c>
    </row>
    <row r="175" spans="1:14" ht="15" customHeight="1" x14ac:dyDescent="0.35">
      <c r="A175" s="282"/>
      <c r="B175" s="371"/>
      <c r="C175" s="325">
        <f t="shared" si="324"/>
        <v>-0.75</v>
      </c>
      <c r="D175" s="325">
        <f t="shared" si="325"/>
        <v>0.75</v>
      </c>
      <c r="E175" s="327">
        <f t="shared" ref="E175:F175" si="332">C175*100</f>
        <v>-75</v>
      </c>
      <c r="F175" s="330">
        <f t="shared" si="332"/>
        <v>75</v>
      </c>
      <c r="G175" s="328">
        <f t="shared" si="295"/>
        <v>0</v>
      </c>
      <c r="I175" s="371"/>
      <c r="J175" s="325">
        <f t="shared" si="327"/>
        <v>-0.89583333333333337</v>
      </c>
      <c r="K175" s="325">
        <f t="shared" si="328"/>
        <v>0.16666666666666666</v>
      </c>
      <c r="L175" s="327">
        <f t="shared" ref="L175:M175" si="333">J175*100</f>
        <v>-89.583333333333343</v>
      </c>
      <c r="M175" s="330">
        <f t="shared" si="333"/>
        <v>16.666666666666664</v>
      </c>
      <c r="N175" s="328">
        <f t="shared" si="299"/>
        <v>-72.916666666666686</v>
      </c>
    </row>
    <row r="176" spans="1:14" ht="15" customHeight="1" x14ac:dyDescent="0.35">
      <c r="A176" s="282"/>
      <c r="B176" s="383" t="s">
        <v>50</v>
      </c>
      <c r="C176" s="325">
        <f t="shared" ref="C176:C178" si="334">+G149</f>
        <v>-1</v>
      </c>
      <c r="D176" s="325">
        <f t="shared" ref="D176:D178" si="335">+Q149</f>
        <v>0.96078431372549022</v>
      </c>
      <c r="E176" s="327">
        <f t="shared" ref="E176:F176" si="336">C176*100</f>
        <v>-100</v>
      </c>
      <c r="F176" s="330">
        <f t="shared" si="336"/>
        <v>96.078431372549019</v>
      </c>
      <c r="G176" s="328">
        <f t="shared" si="295"/>
        <v>-3.9215686274509807</v>
      </c>
      <c r="I176" s="369" t="s">
        <v>50</v>
      </c>
      <c r="J176" s="325">
        <f t="shared" ref="J176:J178" si="337">+G152</f>
        <v>-0.97058823529411764</v>
      </c>
      <c r="K176" s="325">
        <f t="shared" ref="K176:K178" si="338">+Q152</f>
        <v>0.19607843137254902</v>
      </c>
      <c r="L176" s="327">
        <f t="shared" ref="L176:M176" si="339">J176*100</f>
        <v>-97.058823529411768</v>
      </c>
      <c r="M176" s="330">
        <f t="shared" si="339"/>
        <v>19.607843137254903</v>
      </c>
      <c r="N176" s="328">
        <f t="shared" si="299"/>
        <v>-77.450980392156865</v>
      </c>
    </row>
    <row r="177" spans="1:14" ht="15" customHeight="1" x14ac:dyDescent="0.35">
      <c r="A177" s="282"/>
      <c r="B177" s="370"/>
      <c r="C177" s="325">
        <f t="shared" si="334"/>
        <v>-1</v>
      </c>
      <c r="D177" s="325">
        <f t="shared" si="335"/>
        <v>0.97297297297297303</v>
      </c>
      <c r="E177" s="327">
        <f t="shared" ref="E177:F177" si="340">C177*100</f>
        <v>-100</v>
      </c>
      <c r="F177" s="330">
        <f t="shared" si="340"/>
        <v>97.297297297297305</v>
      </c>
      <c r="G177" s="328">
        <f t="shared" si="295"/>
        <v>-2.7027027027026946</v>
      </c>
      <c r="I177" s="370"/>
      <c r="J177" s="325">
        <f t="shared" si="337"/>
        <v>-1</v>
      </c>
      <c r="K177" s="325">
        <f t="shared" si="338"/>
        <v>0.6</v>
      </c>
      <c r="L177" s="327">
        <f t="shared" ref="L177:M177" si="341">J177*100</f>
        <v>-100</v>
      </c>
      <c r="M177" s="330">
        <f t="shared" si="341"/>
        <v>60</v>
      </c>
      <c r="N177" s="328">
        <f t="shared" si="299"/>
        <v>-40</v>
      </c>
    </row>
    <row r="178" spans="1:14" ht="15" customHeight="1" x14ac:dyDescent="0.35">
      <c r="A178" s="282"/>
      <c r="B178" s="371"/>
      <c r="C178" s="325">
        <f t="shared" si="334"/>
        <v>-1</v>
      </c>
      <c r="D178" s="325">
        <f t="shared" si="335"/>
        <v>1</v>
      </c>
      <c r="E178" s="327">
        <f t="shared" ref="E178:F178" si="342">C178*100</f>
        <v>-100</v>
      </c>
      <c r="F178" s="330">
        <f t="shared" si="342"/>
        <v>100</v>
      </c>
      <c r="G178" s="328">
        <f t="shared" si="295"/>
        <v>0</v>
      </c>
      <c r="I178" s="371"/>
      <c r="J178" s="325">
        <f t="shared" si="337"/>
        <v>-1</v>
      </c>
      <c r="K178" s="325">
        <f t="shared" si="338"/>
        <v>0.625</v>
      </c>
      <c r="L178" s="327">
        <f t="shared" ref="L178:M178" si="343">J178*100</f>
        <v>-100</v>
      </c>
      <c r="M178" s="330">
        <f t="shared" si="343"/>
        <v>62.5</v>
      </c>
      <c r="N178" s="328">
        <f t="shared" si="299"/>
        <v>-37.5</v>
      </c>
    </row>
    <row r="179" spans="1:14" ht="15" customHeight="1" x14ac:dyDescent="0.35">
      <c r="A179" s="282"/>
      <c r="B179" s="383" t="s">
        <v>14</v>
      </c>
      <c r="C179" s="325">
        <f t="shared" ref="C179:C181" si="344">+H149</f>
        <v>-0.94117647058823528</v>
      </c>
      <c r="D179" s="325">
        <f t="shared" ref="D179:D181" si="345">+R149</f>
        <v>0.94117647058823528</v>
      </c>
      <c r="E179" s="327">
        <f t="shared" ref="E179:F179" si="346">C179*100</f>
        <v>-94.117647058823522</v>
      </c>
      <c r="F179" s="330">
        <f t="shared" si="346"/>
        <v>94.117647058823522</v>
      </c>
      <c r="G179" s="328">
        <f t="shared" si="295"/>
        <v>0</v>
      </c>
      <c r="I179" s="369" t="s">
        <v>14</v>
      </c>
      <c r="J179" s="325">
        <f t="shared" ref="J179:J181" si="347">+H152</f>
        <v>-0.57843137254901966</v>
      </c>
      <c r="K179" s="325">
        <f t="shared" ref="K179:K181" si="348">+R152</f>
        <v>0.38235294117647056</v>
      </c>
      <c r="L179" s="327">
        <f t="shared" ref="L179:M179" si="349">J179*100</f>
        <v>-57.843137254901968</v>
      </c>
      <c r="M179" s="330">
        <f t="shared" si="349"/>
        <v>38.235294117647058</v>
      </c>
      <c r="N179" s="328">
        <f t="shared" si="299"/>
        <v>-19.60784313725491</v>
      </c>
    </row>
    <row r="180" spans="1:14" ht="15" customHeight="1" x14ac:dyDescent="0.35">
      <c r="A180" s="282"/>
      <c r="B180" s="370"/>
      <c r="C180" s="325">
        <f t="shared" si="344"/>
        <v>-0.97297297297297303</v>
      </c>
      <c r="D180" s="325">
        <f t="shared" si="345"/>
        <v>0.97297297297297303</v>
      </c>
      <c r="E180" s="327">
        <f t="shared" ref="E180:F180" si="350">C180*100</f>
        <v>-97.297297297297305</v>
      </c>
      <c r="F180" s="330">
        <f t="shared" si="350"/>
        <v>97.297297297297305</v>
      </c>
      <c r="G180" s="328">
        <f t="shared" si="295"/>
        <v>0</v>
      </c>
      <c r="I180" s="370"/>
      <c r="J180" s="325">
        <f t="shared" si="347"/>
        <v>-0.85882352941176465</v>
      </c>
      <c r="K180" s="325">
        <f t="shared" si="348"/>
        <v>0.71764705882352942</v>
      </c>
      <c r="L180" s="327">
        <f t="shared" ref="L180:M180" si="351">J180*100</f>
        <v>-85.882352941176464</v>
      </c>
      <c r="M180" s="330">
        <f t="shared" si="351"/>
        <v>71.764705882352942</v>
      </c>
      <c r="N180" s="328">
        <f t="shared" si="299"/>
        <v>-14.117647058823522</v>
      </c>
    </row>
    <row r="181" spans="1:14" ht="15" customHeight="1" x14ac:dyDescent="0.35">
      <c r="A181" s="282"/>
      <c r="B181" s="371"/>
      <c r="C181" s="325">
        <f t="shared" si="344"/>
        <v>-0.79166666666666663</v>
      </c>
      <c r="D181" s="325">
        <f t="shared" si="345"/>
        <v>0.79166666666666663</v>
      </c>
      <c r="E181" s="327">
        <f t="shared" ref="E181:F181" si="352">C181*100</f>
        <v>-79.166666666666657</v>
      </c>
      <c r="F181" s="330">
        <f t="shared" si="352"/>
        <v>79.166666666666657</v>
      </c>
      <c r="G181" s="328">
        <f t="shared" si="295"/>
        <v>0</v>
      </c>
      <c r="I181" s="371"/>
      <c r="J181" s="325">
        <f t="shared" si="347"/>
        <v>-0.91666666666666663</v>
      </c>
      <c r="K181" s="325">
        <f t="shared" si="348"/>
        <v>0.72916666666666663</v>
      </c>
      <c r="L181" s="327">
        <f t="shared" ref="L181:M181" si="353">J181*100</f>
        <v>-91.666666666666657</v>
      </c>
      <c r="M181" s="330">
        <f t="shared" si="353"/>
        <v>72.916666666666657</v>
      </c>
      <c r="N181" s="328">
        <f t="shared" si="299"/>
        <v>-18.75</v>
      </c>
    </row>
    <row r="182" spans="1:14" ht="15" customHeight="1" x14ac:dyDescent="0.35">
      <c r="A182" s="282"/>
      <c r="B182" s="383" t="s">
        <v>27</v>
      </c>
      <c r="C182" s="325">
        <f t="shared" ref="C182:C184" si="354">+I149</f>
        <v>-0.88235294117647056</v>
      </c>
      <c r="D182" s="325">
        <f t="shared" ref="D182:D184" si="355">+S149</f>
        <v>0.88235294117647056</v>
      </c>
      <c r="E182" s="327">
        <f t="shared" ref="E182:F182" si="356">C182*100</f>
        <v>-88.235294117647058</v>
      </c>
      <c r="F182" s="330">
        <f t="shared" si="356"/>
        <v>88.235294117647058</v>
      </c>
      <c r="G182" s="328">
        <f t="shared" si="295"/>
        <v>0</v>
      </c>
      <c r="I182" s="369" t="s">
        <v>27</v>
      </c>
      <c r="J182" s="325">
        <f t="shared" ref="J182:J184" si="357">+I152</f>
        <v>-0.62745098039215685</v>
      </c>
      <c r="K182" s="325">
        <f t="shared" ref="K182:K184" si="358">+S152</f>
        <v>0.45098039215686275</v>
      </c>
      <c r="L182" s="327">
        <f t="shared" ref="L182:M182" si="359">J182*100</f>
        <v>-62.745098039215684</v>
      </c>
      <c r="M182" s="330">
        <f t="shared" si="359"/>
        <v>45.098039215686278</v>
      </c>
      <c r="N182" s="328">
        <f t="shared" si="299"/>
        <v>-17.647058823529406</v>
      </c>
    </row>
    <row r="183" spans="1:14" ht="15" customHeight="1" x14ac:dyDescent="0.35">
      <c r="A183" s="282"/>
      <c r="B183" s="370"/>
      <c r="C183" s="325">
        <f t="shared" si="354"/>
        <v>-0.94594594594594594</v>
      </c>
      <c r="D183" s="325">
        <f t="shared" si="355"/>
        <v>0.94594594594594594</v>
      </c>
      <c r="E183" s="327">
        <f t="shared" ref="E183:F183" si="360">C183*100</f>
        <v>-94.594594594594597</v>
      </c>
      <c r="F183" s="330">
        <f t="shared" si="360"/>
        <v>94.594594594594597</v>
      </c>
      <c r="G183" s="328">
        <f t="shared" si="295"/>
        <v>0</v>
      </c>
      <c r="I183" s="370"/>
      <c r="J183" s="325">
        <f t="shared" si="357"/>
        <v>-0.84705882352941175</v>
      </c>
      <c r="K183" s="325">
        <f t="shared" si="358"/>
        <v>0.72941176470588232</v>
      </c>
      <c r="L183" s="327">
        <f t="shared" ref="L183:M183" si="361">J183*100</f>
        <v>-84.705882352941174</v>
      </c>
      <c r="M183" s="330">
        <f t="shared" si="361"/>
        <v>72.941176470588232</v>
      </c>
      <c r="N183" s="328">
        <f t="shared" si="299"/>
        <v>-11.764705882352942</v>
      </c>
    </row>
    <row r="184" spans="1:14" ht="15" customHeight="1" x14ac:dyDescent="0.35">
      <c r="A184" s="282"/>
      <c r="B184" s="371"/>
      <c r="C184" s="325">
        <f t="shared" si="354"/>
        <v>-1</v>
      </c>
      <c r="D184" s="325">
        <f t="shared" si="355"/>
        <v>1</v>
      </c>
      <c r="E184" s="327">
        <f t="shared" ref="E184:F184" si="362">C184*100</f>
        <v>-100</v>
      </c>
      <c r="F184" s="330">
        <f t="shared" si="362"/>
        <v>100</v>
      </c>
      <c r="G184" s="328">
        <f t="shared" si="295"/>
        <v>0</v>
      </c>
      <c r="I184" s="371"/>
      <c r="J184" s="325">
        <f t="shared" si="357"/>
        <v>-0.9375</v>
      </c>
      <c r="K184" s="325">
        <f t="shared" si="358"/>
        <v>0.79166666666666663</v>
      </c>
      <c r="L184" s="327">
        <f t="shared" ref="L184:M184" si="363">J184*100</f>
        <v>-93.75</v>
      </c>
      <c r="M184" s="330">
        <f t="shared" si="363"/>
        <v>79.166666666666657</v>
      </c>
      <c r="N184" s="328">
        <f t="shared" si="299"/>
        <v>-14.583333333333343</v>
      </c>
    </row>
    <row r="185" spans="1:14" ht="15" customHeight="1" x14ac:dyDescent="0.35">
      <c r="A185" s="282"/>
      <c r="B185" s="383" t="s">
        <v>128</v>
      </c>
      <c r="C185" s="325">
        <f t="shared" ref="C185:C187" si="364">+J149</f>
        <v>-1</v>
      </c>
      <c r="D185" s="325">
        <f t="shared" ref="D185:D187" si="365">+T149</f>
        <v>1</v>
      </c>
      <c r="E185" s="327">
        <f t="shared" ref="E185:F185" si="366">C185*100</f>
        <v>-100</v>
      </c>
      <c r="F185" s="330">
        <f t="shared" si="366"/>
        <v>100</v>
      </c>
      <c r="G185" s="328">
        <f t="shared" si="295"/>
        <v>0</v>
      </c>
      <c r="I185" s="369" t="s">
        <v>128</v>
      </c>
      <c r="J185" s="325">
        <f t="shared" ref="J185:J187" si="367">+J152</f>
        <v>-0.5</v>
      </c>
      <c r="K185" s="325">
        <f t="shared" ref="K185:K187" si="368">+T152</f>
        <v>0.15686274509803921</v>
      </c>
      <c r="L185" s="327">
        <f t="shared" ref="L185:M185" si="369">J185*100</f>
        <v>-50</v>
      </c>
      <c r="M185" s="330">
        <f t="shared" si="369"/>
        <v>15.686274509803921</v>
      </c>
      <c r="N185" s="328">
        <f t="shared" si="299"/>
        <v>-34.313725490196077</v>
      </c>
    </row>
    <row r="186" spans="1:14" ht="15" customHeight="1" x14ac:dyDescent="0.35">
      <c r="A186" s="282"/>
      <c r="B186" s="370"/>
      <c r="C186" s="325">
        <f t="shared" si="364"/>
        <v>-1</v>
      </c>
      <c r="D186" s="325">
        <f t="shared" si="365"/>
        <v>1</v>
      </c>
      <c r="E186" s="327">
        <f t="shared" ref="E186:F186" si="370">C186*100</f>
        <v>-100</v>
      </c>
      <c r="F186" s="330">
        <f t="shared" si="370"/>
        <v>100</v>
      </c>
      <c r="G186" s="328">
        <f t="shared" si="295"/>
        <v>0</v>
      </c>
      <c r="I186" s="370"/>
      <c r="J186" s="325">
        <f t="shared" si="367"/>
        <v>-0.85882352941176465</v>
      </c>
      <c r="K186" s="325">
        <f t="shared" si="368"/>
        <v>0.18823529411764706</v>
      </c>
      <c r="L186" s="327">
        <f t="shared" ref="L186:M186" si="371">J186*100</f>
        <v>-85.882352941176464</v>
      </c>
      <c r="M186" s="330">
        <f t="shared" si="371"/>
        <v>18.823529411764707</v>
      </c>
      <c r="N186" s="328">
        <f t="shared" si="299"/>
        <v>-67.058823529411754</v>
      </c>
    </row>
    <row r="187" spans="1:14" ht="15" customHeight="1" x14ac:dyDescent="0.35">
      <c r="A187" s="282"/>
      <c r="B187" s="371"/>
      <c r="C187" s="325">
        <f t="shared" si="364"/>
        <v>-1</v>
      </c>
      <c r="D187" s="325">
        <f t="shared" si="365"/>
        <v>0.95833333333333337</v>
      </c>
      <c r="E187" s="327">
        <f t="shared" ref="E187:F187" si="372">C187*100</f>
        <v>-100</v>
      </c>
      <c r="F187" s="330">
        <f t="shared" si="372"/>
        <v>95.833333333333343</v>
      </c>
      <c r="G187" s="328">
        <f t="shared" si="295"/>
        <v>-4.1666666666666572</v>
      </c>
      <c r="I187" s="371"/>
      <c r="J187" s="325">
        <f t="shared" si="367"/>
        <v>-0.875</v>
      </c>
      <c r="K187" s="325">
        <f t="shared" si="368"/>
        <v>0.66666666666666663</v>
      </c>
      <c r="L187" s="327">
        <f t="shared" ref="L187:M187" si="373">J187*100</f>
        <v>-87.5</v>
      </c>
      <c r="M187" s="330">
        <f t="shared" si="373"/>
        <v>66.666666666666657</v>
      </c>
      <c r="N187" s="328">
        <f t="shared" si="299"/>
        <v>-20.833333333333343</v>
      </c>
    </row>
    <row r="188" spans="1:14" ht="15" customHeight="1" x14ac:dyDescent="0.35">
      <c r="A188" s="282"/>
      <c r="B188" s="383" t="s">
        <v>18</v>
      </c>
      <c r="C188" s="325">
        <f t="shared" ref="C188:C190" si="374">+K149</f>
        <v>-0.82352941176470584</v>
      </c>
      <c r="D188" s="325">
        <f t="shared" ref="D188:D190" si="375">+U149</f>
        <v>0.82352941176470584</v>
      </c>
      <c r="E188" s="327">
        <f t="shared" ref="E188:F188" si="376">C188*100</f>
        <v>-82.35294117647058</v>
      </c>
      <c r="F188" s="330">
        <f t="shared" si="376"/>
        <v>82.35294117647058</v>
      </c>
      <c r="G188" s="328">
        <f t="shared" si="295"/>
        <v>0</v>
      </c>
      <c r="I188" s="369" t="s">
        <v>18</v>
      </c>
      <c r="J188" s="325">
        <f t="shared" ref="J188:J190" si="377">+K152</f>
        <v>-1</v>
      </c>
      <c r="K188" s="325">
        <f t="shared" ref="K188:K190" si="378">+U152</f>
        <v>0.97058823529411764</v>
      </c>
      <c r="L188" s="327">
        <f t="shared" ref="L188:M188" si="379">J188*100</f>
        <v>-100</v>
      </c>
      <c r="M188" s="330">
        <f t="shared" si="379"/>
        <v>97.058823529411768</v>
      </c>
      <c r="N188" s="328">
        <f t="shared" si="299"/>
        <v>-2.941176470588232</v>
      </c>
    </row>
    <row r="189" spans="1:14" ht="15" customHeight="1" x14ac:dyDescent="0.35">
      <c r="A189" s="282"/>
      <c r="B189" s="370"/>
      <c r="C189" s="325">
        <f t="shared" si="374"/>
        <v>-0.86486486486486491</v>
      </c>
      <c r="D189" s="325">
        <f t="shared" si="375"/>
        <v>0.86486486486486491</v>
      </c>
      <c r="E189" s="327">
        <f t="shared" ref="E189:F189" si="380">C189*100</f>
        <v>-86.486486486486484</v>
      </c>
      <c r="F189" s="330">
        <f t="shared" si="380"/>
        <v>86.486486486486484</v>
      </c>
      <c r="G189" s="328">
        <f t="shared" si="295"/>
        <v>0</v>
      </c>
      <c r="I189" s="370"/>
      <c r="J189" s="325">
        <f t="shared" si="377"/>
        <v>-0.97647058823529409</v>
      </c>
      <c r="K189" s="325">
        <f t="shared" si="378"/>
        <v>0.91764705882352937</v>
      </c>
      <c r="L189" s="327">
        <f t="shared" ref="L189:M189" si="381">J189*100</f>
        <v>-97.647058823529406</v>
      </c>
      <c r="M189" s="330">
        <f t="shared" si="381"/>
        <v>91.764705882352942</v>
      </c>
      <c r="N189" s="328">
        <f t="shared" si="299"/>
        <v>-5.8823529411764639</v>
      </c>
    </row>
    <row r="190" spans="1:14" ht="15" customHeight="1" x14ac:dyDescent="0.35">
      <c r="A190" s="282"/>
      <c r="B190" s="371"/>
      <c r="C190" s="325">
        <f t="shared" si="374"/>
        <v>-1</v>
      </c>
      <c r="D190" s="325">
        <f t="shared" si="375"/>
        <v>1</v>
      </c>
      <c r="E190" s="327">
        <f t="shared" ref="E190:F190" si="382">C190*100</f>
        <v>-100</v>
      </c>
      <c r="F190" s="330">
        <f t="shared" si="382"/>
        <v>100</v>
      </c>
      <c r="G190" s="328">
        <f t="shared" si="295"/>
        <v>0</v>
      </c>
      <c r="I190" s="371"/>
      <c r="J190" s="325">
        <f t="shared" si="377"/>
        <v>-1</v>
      </c>
      <c r="K190" s="325">
        <f t="shared" si="378"/>
        <v>1</v>
      </c>
      <c r="L190" s="327">
        <f t="shared" ref="L190:M190" si="383">J190*100</f>
        <v>-100</v>
      </c>
      <c r="M190" s="330">
        <f t="shared" si="383"/>
        <v>100</v>
      </c>
      <c r="N190" s="328">
        <f t="shared" si="299"/>
        <v>0</v>
      </c>
    </row>
    <row r="191" spans="1:14" ht="15" customHeight="1" x14ac:dyDescent="0.35">
      <c r="A191" s="282"/>
      <c r="B191" s="383" t="s">
        <v>141</v>
      </c>
      <c r="C191" s="325">
        <f t="shared" ref="C191:C193" si="384">+L149</f>
        <v>-0.98039215686274506</v>
      </c>
      <c r="D191" s="325">
        <f t="shared" ref="D191:D193" si="385">+V149</f>
        <v>0.98039215686274506</v>
      </c>
      <c r="E191" s="327">
        <f t="shared" ref="E191:F191" si="386">C191*100</f>
        <v>-98.039215686274503</v>
      </c>
      <c r="F191" s="330">
        <f t="shared" si="386"/>
        <v>98.039215686274503</v>
      </c>
      <c r="G191" s="328">
        <f t="shared" si="295"/>
        <v>0</v>
      </c>
      <c r="I191" s="369" t="s">
        <v>141</v>
      </c>
      <c r="J191" s="325">
        <f t="shared" ref="J191:J193" si="387">+L152</f>
        <v>-0.62745098039215685</v>
      </c>
      <c r="K191" s="325">
        <f t="shared" ref="K191:K193" si="388">+V152</f>
        <v>0.39215686274509803</v>
      </c>
      <c r="L191" s="327">
        <f t="shared" ref="L191:M191" si="389">J191*100</f>
        <v>-62.745098039215684</v>
      </c>
      <c r="M191" s="330">
        <f t="shared" si="389"/>
        <v>39.215686274509807</v>
      </c>
      <c r="N191" s="328">
        <f t="shared" si="299"/>
        <v>-23.529411764705877</v>
      </c>
    </row>
    <row r="192" spans="1:14" ht="15" customHeight="1" x14ac:dyDescent="0.35">
      <c r="A192" s="282"/>
      <c r="B192" s="370"/>
      <c r="C192" s="325">
        <f t="shared" si="384"/>
        <v>-1</v>
      </c>
      <c r="D192" s="325">
        <f t="shared" si="385"/>
        <v>1</v>
      </c>
      <c r="E192" s="327">
        <f t="shared" ref="E192:F192" si="390">C192*100</f>
        <v>-100</v>
      </c>
      <c r="F192" s="330">
        <f t="shared" si="390"/>
        <v>100</v>
      </c>
      <c r="G192" s="328">
        <f t="shared" si="295"/>
        <v>0</v>
      </c>
      <c r="I192" s="370"/>
      <c r="J192" s="325">
        <f t="shared" si="387"/>
        <v>-0.91764705882352937</v>
      </c>
      <c r="K192" s="325">
        <f t="shared" si="388"/>
        <v>0.84705882352941175</v>
      </c>
      <c r="L192" s="327">
        <f t="shared" ref="L192:M192" si="391">J192*100</f>
        <v>-91.764705882352942</v>
      </c>
      <c r="M192" s="330">
        <f t="shared" si="391"/>
        <v>84.705882352941174</v>
      </c>
      <c r="N192" s="328">
        <f t="shared" si="299"/>
        <v>-7.058823529411768</v>
      </c>
    </row>
    <row r="193" spans="1:14" ht="15" customHeight="1" x14ac:dyDescent="0.35">
      <c r="A193" s="282"/>
      <c r="B193" s="371"/>
      <c r="C193" s="325">
        <f t="shared" si="384"/>
        <v>-1</v>
      </c>
      <c r="D193" s="325">
        <f t="shared" si="385"/>
        <v>1</v>
      </c>
      <c r="E193" s="327">
        <f t="shared" ref="E193:F193" si="392">C193*100</f>
        <v>-100</v>
      </c>
      <c r="F193" s="330">
        <f t="shared" si="392"/>
        <v>100</v>
      </c>
      <c r="G193" s="328">
        <f t="shared" si="295"/>
        <v>0</v>
      </c>
      <c r="I193" s="371"/>
      <c r="J193" s="325">
        <f t="shared" si="387"/>
        <v>-1</v>
      </c>
      <c r="K193" s="325">
        <f t="shared" si="388"/>
        <v>0.9375</v>
      </c>
      <c r="L193" s="327">
        <f t="shared" ref="L193:M193" si="393">J193*100</f>
        <v>-100</v>
      </c>
      <c r="M193" s="330">
        <f t="shared" si="393"/>
        <v>93.75</v>
      </c>
      <c r="N193" s="328">
        <f t="shared" si="299"/>
        <v>-6.25</v>
      </c>
    </row>
    <row r="194" spans="1:14" ht="15" customHeight="1" x14ac:dyDescent="0.35">
      <c r="A194" s="282"/>
      <c r="B194" s="282"/>
      <c r="D194" s="279"/>
      <c r="L194" s="303"/>
      <c r="M194" s="304"/>
    </row>
    <row r="195" spans="1:14" ht="15.75" customHeight="1" x14ac:dyDescent="0.35">
      <c r="A195" s="282"/>
      <c r="B195" s="277"/>
      <c r="C195" s="373" t="s">
        <v>148</v>
      </c>
      <c r="D195" s="347"/>
      <c r="E195" s="373" t="s">
        <v>148</v>
      </c>
      <c r="F195" s="346"/>
      <c r="G195" s="347"/>
      <c r="I195" s="277"/>
      <c r="J195" s="373" t="s">
        <v>150</v>
      </c>
      <c r="K195" s="347"/>
      <c r="L195" s="373" t="s">
        <v>150</v>
      </c>
      <c r="M195" s="346"/>
      <c r="N195" s="347"/>
    </row>
    <row r="196" spans="1:14" ht="15.75" customHeight="1" x14ac:dyDescent="0.35">
      <c r="A196" s="282"/>
      <c r="B196" s="281"/>
      <c r="C196" s="31" t="s">
        <v>44</v>
      </c>
      <c r="D196" s="36" t="s">
        <v>45</v>
      </c>
      <c r="E196" s="31" t="s">
        <v>44</v>
      </c>
      <c r="F196" s="36" t="s">
        <v>45</v>
      </c>
      <c r="G196" s="324" t="s">
        <v>61</v>
      </c>
      <c r="I196" s="280"/>
      <c r="J196" s="31" t="s">
        <v>44</v>
      </c>
      <c r="K196" s="36" t="s">
        <v>45</v>
      </c>
      <c r="L196" s="339" t="s">
        <v>44</v>
      </c>
      <c r="M196" s="340" t="s">
        <v>45</v>
      </c>
      <c r="N196" s="324" t="s">
        <v>61</v>
      </c>
    </row>
    <row r="197" spans="1:14" ht="15.75" customHeight="1" x14ac:dyDescent="0.35">
      <c r="A197" s="282"/>
      <c r="B197" s="383" t="s">
        <v>8</v>
      </c>
      <c r="C197" s="325">
        <f t="shared" ref="C197:C199" si="394">+C155</f>
        <v>-0.60784313725490191</v>
      </c>
      <c r="D197" s="325">
        <f t="shared" ref="D197:D199" si="395">+M155</f>
        <v>0.52941176470588236</v>
      </c>
      <c r="E197" s="327">
        <f t="shared" ref="E197:F197" si="396">C197*100</f>
        <v>-60.784313725490193</v>
      </c>
      <c r="F197" s="327">
        <f t="shared" si="396"/>
        <v>52.941176470588239</v>
      </c>
      <c r="G197" s="328">
        <f t="shared" ref="G197:G226" si="397">E197+F197</f>
        <v>-7.8431372549019542</v>
      </c>
      <c r="I197" s="369" t="s">
        <v>8</v>
      </c>
      <c r="J197" s="325">
        <f t="shared" ref="J197:J199" si="398">+C158</f>
        <v>-0.21568627450980393</v>
      </c>
      <c r="K197" s="325">
        <f t="shared" ref="K197:K199" si="399">+M158</f>
        <v>0.22875816993464052</v>
      </c>
      <c r="L197" s="327">
        <f t="shared" ref="L197:M197" si="400">J197*100</f>
        <v>-21.568627450980394</v>
      </c>
      <c r="M197" s="327">
        <f t="shared" si="400"/>
        <v>22.875816993464053</v>
      </c>
      <c r="N197" s="328">
        <f t="shared" ref="N197:N226" si="401">L197+M197</f>
        <v>1.307189542483659</v>
      </c>
    </row>
    <row r="198" spans="1:14" ht="15.75" customHeight="1" x14ac:dyDescent="0.35">
      <c r="A198" s="282"/>
      <c r="B198" s="370"/>
      <c r="C198" s="325">
        <f t="shared" si="394"/>
        <v>-0.85365853658536583</v>
      </c>
      <c r="D198" s="325">
        <f t="shared" si="395"/>
        <v>0.68292682926829273</v>
      </c>
      <c r="E198" s="327">
        <f t="shared" ref="E198:F198" si="402">C198*100</f>
        <v>-85.365853658536579</v>
      </c>
      <c r="F198" s="327">
        <f t="shared" si="402"/>
        <v>68.292682926829272</v>
      </c>
      <c r="G198" s="328">
        <f t="shared" si="397"/>
        <v>-17.073170731707307</v>
      </c>
      <c r="I198" s="370"/>
      <c r="J198" s="325">
        <f t="shared" si="398"/>
        <v>-0.68141592920353977</v>
      </c>
      <c r="K198" s="325">
        <f t="shared" si="399"/>
        <v>0.77868852459016391</v>
      </c>
      <c r="L198" s="327">
        <f t="shared" ref="L198:M198" si="403">J198*100</f>
        <v>-68.141592920353972</v>
      </c>
      <c r="M198" s="327">
        <f t="shared" si="403"/>
        <v>77.868852459016395</v>
      </c>
      <c r="N198" s="328">
        <f t="shared" si="401"/>
        <v>9.7272595386624232</v>
      </c>
    </row>
    <row r="199" spans="1:14" ht="15.75" customHeight="1" x14ac:dyDescent="0.35">
      <c r="A199" s="282"/>
      <c r="B199" s="371"/>
      <c r="C199" s="325">
        <f t="shared" si="394"/>
        <v>-0.70833333333333337</v>
      </c>
      <c r="D199" s="325">
        <f t="shared" si="395"/>
        <v>0.5625</v>
      </c>
      <c r="E199" s="327">
        <f t="shared" ref="E199:F199" si="404">C199*100</f>
        <v>-70.833333333333343</v>
      </c>
      <c r="F199" s="327">
        <f t="shared" si="404"/>
        <v>56.25</v>
      </c>
      <c r="G199" s="328">
        <f t="shared" si="397"/>
        <v>-14.583333333333343</v>
      </c>
      <c r="I199" s="371"/>
      <c r="J199" s="325">
        <f t="shared" si="398"/>
        <v>-0.47887323943661969</v>
      </c>
      <c r="K199" s="325">
        <f t="shared" si="399"/>
        <v>0.76056338028169013</v>
      </c>
      <c r="L199" s="327">
        <f t="shared" ref="L199:M199" si="405">J199*100</f>
        <v>-47.887323943661968</v>
      </c>
      <c r="M199" s="327">
        <f t="shared" si="405"/>
        <v>76.056338028169009</v>
      </c>
      <c r="N199" s="328">
        <f t="shared" si="401"/>
        <v>28.16901408450704</v>
      </c>
    </row>
    <row r="200" spans="1:14" ht="15.75" customHeight="1" x14ac:dyDescent="0.35">
      <c r="A200" s="282"/>
      <c r="B200" s="383" t="s">
        <v>140</v>
      </c>
      <c r="C200" s="325">
        <f t="shared" ref="C200:C202" si="406">+D155</f>
        <v>-0.63725490196078427</v>
      </c>
      <c r="D200" s="325">
        <f t="shared" ref="D200:D202" si="407">+N155</f>
        <v>0.27450980392156865</v>
      </c>
      <c r="E200" s="327">
        <f t="shared" ref="E200:F200" si="408">C200*100</f>
        <v>-63.725490196078425</v>
      </c>
      <c r="F200" s="327">
        <f t="shared" si="408"/>
        <v>27.450980392156865</v>
      </c>
      <c r="G200" s="328">
        <f t="shared" si="397"/>
        <v>-36.274509803921561</v>
      </c>
      <c r="I200" s="369" t="s">
        <v>140</v>
      </c>
      <c r="J200" s="325">
        <f t="shared" ref="J200:J202" si="409">+D158</f>
        <v>-0.75816993464052285</v>
      </c>
      <c r="K200" s="325">
        <f t="shared" ref="K200:K202" si="410">+N158</f>
        <v>0.52941176470588236</v>
      </c>
      <c r="L200" s="327">
        <f t="shared" ref="L200:M200" si="411">J200*100</f>
        <v>-75.816993464052288</v>
      </c>
      <c r="M200" s="327">
        <f t="shared" si="411"/>
        <v>52.941176470588239</v>
      </c>
      <c r="N200" s="328">
        <f t="shared" si="401"/>
        <v>-22.875816993464049</v>
      </c>
    </row>
    <row r="201" spans="1:14" ht="15.75" customHeight="1" x14ac:dyDescent="0.35">
      <c r="A201" s="282"/>
      <c r="B201" s="370"/>
      <c r="C201" s="325">
        <f t="shared" si="406"/>
        <v>-0.68235294117647061</v>
      </c>
      <c r="D201" s="325">
        <f t="shared" si="407"/>
        <v>0.54117647058823526</v>
      </c>
      <c r="E201" s="327">
        <f t="shared" ref="E201:F201" si="412">C201*100</f>
        <v>-68.235294117647058</v>
      </c>
      <c r="F201" s="327">
        <f t="shared" si="412"/>
        <v>54.117647058823529</v>
      </c>
      <c r="G201" s="328">
        <f t="shared" si="397"/>
        <v>-14.117647058823529</v>
      </c>
      <c r="I201" s="370"/>
      <c r="J201" s="325">
        <f t="shared" si="409"/>
        <v>-0.49180327868852458</v>
      </c>
      <c r="K201" s="325">
        <f t="shared" si="410"/>
        <v>0.32786885245901637</v>
      </c>
      <c r="L201" s="327">
        <f t="shared" ref="L201:M201" si="413">J201*100</f>
        <v>-49.180327868852459</v>
      </c>
      <c r="M201" s="327">
        <f t="shared" si="413"/>
        <v>32.786885245901637</v>
      </c>
      <c r="N201" s="328">
        <f t="shared" si="401"/>
        <v>-16.393442622950822</v>
      </c>
    </row>
    <row r="202" spans="1:14" ht="15.75" customHeight="1" x14ac:dyDescent="0.35">
      <c r="A202" s="282"/>
      <c r="B202" s="371"/>
      <c r="C202" s="325">
        <f t="shared" si="406"/>
        <v>-0.6875</v>
      </c>
      <c r="D202" s="325">
        <f t="shared" si="407"/>
        <v>0.58333333333333337</v>
      </c>
      <c r="E202" s="327">
        <f t="shared" ref="E202:F202" si="414">C202*100</f>
        <v>-68.75</v>
      </c>
      <c r="F202" s="327">
        <f t="shared" si="414"/>
        <v>58.333333333333336</v>
      </c>
      <c r="G202" s="328">
        <f t="shared" si="397"/>
        <v>-10.416666666666664</v>
      </c>
      <c r="I202" s="371"/>
      <c r="J202" s="325">
        <f t="shared" si="409"/>
        <v>-0.59154929577464788</v>
      </c>
      <c r="K202" s="325">
        <f t="shared" si="410"/>
        <v>0.42253521126760563</v>
      </c>
      <c r="L202" s="327">
        <f t="shared" ref="L202:M202" si="415">J202*100</f>
        <v>-59.154929577464785</v>
      </c>
      <c r="M202" s="327">
        <f t="shared" si="415"/>
        <v>42.25352112676056</v>
      </c>
      <c r="N202" s="328">
        <f t="shared" si="401"/>
        <v>-16.901408450704224</v>
      </c>
    </row>
    <row r="203" spans="1:14" ht="15.75" customHeight="1" x14ac:dyDescent="0.35">
      <c r="A203" s="282"/>
      <c r="B203" s="383" t="s">
        <v>11</v>
      </c>
      <c r="C203" s="325">
        <f t="shared" ref="C203:C205" si="416">+E158</f>
        <v>-0.74509803921568629</v>
      </c>
      <c r="D203" s="325">
        <f t="shared" ref="D203:D205" si="417">+O155</f>
        <v>0.17647058823529413</v>
      </c>
      <c r="E203" s="327">
        <f t="shared" ref="E203:F203" si="418">C203*100</f>
        <v>-74.509803921568633</v>
      </c>
      <c r="F203" s="327">
        <f t="shared" si="418"/>
        <v>17.647058823529413</v>
      </c>
      <c r="G203" s="328">
        <f t="shared" si="397"/>
        <v>-56.86274509803922</v>
      </c>
      <c r="I203" s="369" t="s">
        <v>11</v>
      </c>
      <c r="J203" s="325">
        <f t="shared" ref="J203:J205" si="419">+E158</f>
        <v>-0.74509803921568629</v>
      </c>
      <c r="K203" s="325">
        <f t="shared" ref="K203:K205" si="420">+O158</f>
        <v>0.26143790849673204</v>
      </c>
      <c r="L203" s="327">
        <f t="shared" ref="L203:M203" si="421">J203*100</f>
        <v>-74.509803921568633</v>
      </c>
      <c r="M203" s="327">
        <f t="shared" si="421"/>
        <v>26.143790849673206</v>
      </c>
      <c r="N203" s="328">
        <f t="shared" si="401"/>
        <v>-48.366013071895424</v>
      </c>
    </row>
    <row r="204" spans="1:14" ht="15.75" customHeight="1" x14ac:dyDescent="0.35">
      <c r="A204" s="282"/>
      <c r="B204" s="370"/>
      <c r="C204" s="325">
        <f t="shared" si="416"/>
        <v>-0.73770491803278693</v>
      </c>
      <c r="D204" s="325">
        <f t="shared" si="417"/>
        <v>0.55294117647058827</v>
      </c>
      <c r="E204" s="327">
        <f t="shared" ref="E204:F204" si="422">C204*100</f>
        <v>-73.770491803278688</v>
      </c>
      <c r="F204" s="327">
        <f t="shared" si="422"/>
        <v>55.294117647058826</v>
      </c>
      <c r="G204" s="328">
        <f t="shared" si="397"/>
        <v>-18.476374156219862</v>
      </c>
      <c r="I204" s="370"/>
      <c r="J204" s="325">
        <f t="shared" si="419"/>
        <v>-0.73770491803278693</v>
      </c>
      <c r="K204" s="325">
        <f t="shared" si="420"/>
        <v>0.18852459016393441</v>
      </c>
      <c r="L204" s="327">
        <f t="shared" ref="L204:M204" si="423">J204*100</f>
        <v>-73.770491803278688</v>
      </c>
      <c r="M204" s="327">
        <f t="shared" si="423"/>
        <v>18.852459016393443</v>
      </c>
      <c r="N204" s="328">
        <f t="shared" si="401"/>
        <v>-54.918032786885249</v>
      </c>
    </row>
    <row r="205" spans="1:14" ht="15.75" customHeight="1" x14ac:dyDescent="0.35">
      <c r="A205" s="282"/>
      <c r="B205" s="371"/>
      <c r="C205" s="325">
        <f t="shared" si="416"/>
        <v>-0.63380281690140849</v>
      </c>
      <c r="D205" s="325">
        <f t="shared" si="417"/>
        <v>0.5625</v>
      </c>
      <c r="E205" s="327">
        <f t="shared" ref="E205:F205" si="424">C205*100</f>
        <v>-63.380281690140848</v>
      </c>
      <c r="F205" s="327">
        <f t="shared" si="424"/>
        <v>56.25</v>
      </c>
      <c r="G205" s="328">
        <f t="shared" si="397"/>
        <v>-7.1302816901408477</v>
      </c>
      <c r="I205" s="371"/>
      <c r="J205" s="325">
        <f t="shared" si="419"/>
        <v>-0.63380281690140849</v>
      </c>
      <c r="K205" s="325">
        <f t="shared" si="420"/>
        <v>0.16901408450704225</v>
      </c>
      <c r="L205" s="327">
        <f t="shared" ref="L205:M205" si="425">J205*100</f>
        <v>-63.380281690140848</v>
      </c>
      <c r="M205" s="327">
        <f t="shared" si="425"/>
        <v>16.901408450704224</v>
      </c>
      <c r="N205" s="328">
        <f t="shared" si="401"/>
        <v>-46.478873239436624</v>
      </c>
    </row>
    <row r="206" spans="1:14" ht="15.75" customHeight="1" x14ac:dyDescent="0.35">
      <c r="A206" s="282"/>
      <c r="B206" s="383" t="s">
        <v>51</v>
      </c>
      <c r="C206" s="325">
        <f t="shared" ref="C206:C208" si="426">F155</f>
        <v>-0.55882352941176472</v>
      </c>
      <c r="D206" s="325">
        <f t="shared" ref="D206:D208" si="427">+P155</f>
        <v>0.34313725490196079</v>
      </c>
      <c r="E206" s="327">
        <f t="shared" ref="E206:F206" si="428">C206*100</f>
        <v>-55.882352941176471</v>
      </c>
      <c r="F206" s="327">
        <f t="shared" si="428"/>
        <v>34.313725490196077</v>
      </c>
      <c r="G206" s="328">
        <f t="shared" si="397"/>
        <v>-21.568627450980394</v>
      </c>
      <c r="I206" s="369" t="s">
        <v>51</v>
      </c>
      <c r="J206" s="325">
        <f t="shared" ref="J206:J208" si="429">+F158</f>
        <v>-0.67320261437908502</v>
      </c>
      <c r="K206" s="325">
        <f t="shared" ref="K206:K208" si="430">+P158</f>
        <v>0.67320261437908502</v>
      </c>
      <c r="L206" s="327">
        <f t="shared" ref="L206:M206" si="431">J206*100</f>
        <v>-67.320261437908499</v>
      </c>
      <c r="M206" s="327">
        <f t="shared" si="431"/>
        <v>67.320261437908499</v>
      </c>
      <c r="N206" s="328">
        <f t="shared" si="401"/>
        <v>0</v>
      </c>
    </row>
    <row r="207" spans="1:14" ht="15.75" customHeight="1" x14ac:dyDescent="0.35">
      <c r="A207" s="282"/>
      <c r="B207" s="370"/>
      <c r="C207" s="325">
        <f t="shared" si="426"/>
        <v>-0.6705882352941176</v>
      </c>
      <c r="D207" s="325">
        <f t="shared" si="427"/>
        <v>0.58823529411764708</v>
      </c>
      <c r="E207" s="327">
        <f t="shared" ref="E207:F207" si="432">C207*100</f>
        <v>-67.058823529411754</v>
      </c>
      <c r="F207" s="327">
        <f t="shared" si="432"/>
        <v>58.82352941176471</v>
      </c>
      <c r="G207" s="328">
        <f t="shared" si="397"/>
        <v>-8.2352941176470438</v>
      </c>
      <c r="I207" s="370"/>
      <c r="J207" s="325">
        <f t="shared" si="429"/>
        <v>-0.50819672131147542</v>
      </c>
      <c r="K207" s="325">
        <f t="shared" si="430"/>
        <v>0.50819672131147542</v>
      </c>
      <c r="L207" s="327">
        <f t="shared" ref="L207:M207" si="433">J207*100</f>
        <v>-50.819672131147541</v>
      </c>
      <c r="M207" s="327">
        <f t="shared" si="433"/>
        <v>50.819672131147541</v>
      </c>
      <c r="N207" s="328">
        <f t="shared" si="401"/>
        <v>0</v>
      </c>
    </row>
    <row r="208" spans="1:14" ht="15.75" customHeight="1" x14ac:dyDescent="0.35">
      <c r="A208" s="282"/>
      <c r="B208" s="371"/>
      <c r="C208" s="325">
        <f t="shared" si="426"/>
        <v>-0.8125</v>
      </c>
      <c r="D208" s="325">
        <f t="shared" si="427"/>
        <v>0.72916666666666663</v>
      </c>
      <c r="E208" s="327">
        <f t="shared" ref="E208:F208" si="434">C208*100</f>
        <v>-81.25</v>
      </c>
      <c r="F208" s="327">
        <f t="shared" si="434"/>
        <v>72.916666666666657</v>
      </c>
      <c r="G208" s="328">
        <f t="shared" si="397"/>
        <v>-8.3333333333333428</v>
      </c>
      <c r="I208" s="371"/>
      <c r="J208" s="325">
        <f t="shared" si="429"/>
        <v>-0.61971830985915488</v>
      </c>
      <c r="K208" s="325">
        <f t="shared" si="430"/>
        <v>0.61971830985915488</v>
      </c>
      <c r="L208" s="327">
        <f t="shared" ref="L208:M208" si="435">J208*100</f>
        <v>-61.971830985915489</v>
      </c>
      <c r="M208" s="327">
        <f t="shared" si="435"/>
        <v>61.971830985915489</v>
      </c>
      <c r="N208" s="328">
        <f t="shared" si="401"/>
        <v>0</v>
      </c>
    </row>
    <row r="209" spans="1:14" ht="15.75" customHeight="1" x14ac:dyDescent="0.35">
      <c r="A209" s="282"/>
      <c r="B209" s="383" t="s">
        <v>50</v>
      </c>
      <c r="C209" s="325">
        <f t="shared" ref="C209:C211" si="436">G155</f>
        <v>-0.84313725490196079</v>
      </c>
      <c r="D209" s="325">
        <f t="shared" ref="D209:D211" si="437">+Q155</f>
        <v>0.46078431372549017</v>
      </c>
      <c r="E209" s="327">
        <f t="shared" ref="E209:F209" si="438">C209*100</f>
        <v>-84.313725490196077</v>
      </c>
      <c r="F209" s="327">
        <f t="shared" si="438"/>
        <v>46.078431372549019</v>
      </c>
      <c r="G209" s="328">
        <f t="shared" si="397"/>
        <v>-38.235294117647058</v>
      </c>
      <c r="I209" s="369" t="s">
        <v>50</v>
      </c>
      <c r="J209" s="325">
        <f t="shared" ref="J209:J211" si="439">+G158</f>
        <v>-0.84313725490196079</v>
      </c>
      <c r="K209" s="325">
        <f t="shared" ref="K209:K211" si="440">+Q158</f>
        <v>0.70588235294117652</v>
      </c>
      <c r="L209" s="327">
        <f t="shared" ref="L209:M209" si="441">J209*100</f>
        <v>-84.313725490196077</v>
      </c>
      <c r="M209" s="327">
        <f t="shared" si="441"/>
        <v>70.588235294117652</v>
      </c>
      <c r="N209" s="328">
        <f t="shared" si="401"/>
        <v>-13.725490196078425</v>
      </c>
    </row>
    <row r="210" spans="1:14" ht="15.75" customHeight="1" x14ac:dyDescent="0.35">
      <c r="A210" s="282"/>
      <c r="B210" s="370"/>
      <c r="C210" s="325">
        <f t="shared" si="436"/>
        <v>-0.82352941176470584</v>
      </c>
      <c r="D210" s="325">
        <f t="shared" si="437"/>
        <v>0.6470588235294118</v>
      </c>
      <c r="E210" s="327">
        <f t="shared" ref="E210:F210" si="442">C210*100</f>
        <v>-82.35294117647058</v>
      </c>
      <c r="F210" s="327">
        <f t="shared" si="442"/>
        <v>64.705882352941174</v>
      </c>
      <c r="G210" s="328">
        <f t="shared" si="397"/>
        <v>-17.647058823529406</v>
      </c>
      <c r="I210" s="370"/>
      <c r="J210" s="325">
        <f t="shared" si="439"/>
        <v>-0.5901639344262295</v>
      </c>
      <c r="K210" s="325">
        <f t="shared" si="440"/>
        <v>0.48360655737704916</v>
      </c>
      <c r="L210" s="327">
        <f t="shared" ref="L210:M210" si="443">J210*100</f>
        <v>-59.016393442622949</v>
      </c>
      <c r="M210" s="327">
        <f t="shared" si="443"/>
        <v>48.360655737704917</v>
      </c>
      <c r="N210" s="328">
        <f t="shared" si="401"/>
        <v>-10.655737704918032</v>
      </c>
    </row>
    <row r="211" spans="1:14" ht="15.75" customHeight="1" x14ac:dyDescent="0.35">
      <c r="A211" s="282"/>
      <c r="B211" s="371"/>
      <c r="C211" s="325">
        <f t="shared" si="436"/>
        <v>-0.9375</v>
      </c>
      <c r="D211" s="325">
        <f t="shared" si="437"/>
        <v>0.6875</v>
      </c>
      <c r="E211" s="327">
        <f t="shared" ref="E211:F211" si="444">C211*100</f>
        <v>-93.75</v>
      </c>
      <c r="F211" s="327">
        <f t="shared" si="444"/>
        <v>68.75</v>
      </c>
      <c r="G211" s="328">
        <f t="shared" si="397"/>
        <v>-25</v>
      </c>
      <c r="I211" s="371"/>
      <c r="J211" s="325">
        <f t="shared" si="439"/>
        <v>-0.90140845070422537</v>
      </c>
      <c r="K211" s="325">
        <f t="shared" si="440"/>
        <v>0.63380281690140849</v>
      </c>
      <c r="L211" s="327">
        <f t="shared" ref="L211:M211" si="445">J211*100</f>
        <v>-90.140845070422543</v>
      </c>
      <c r="M211" s="327">
        <f t="shared" si="445"/>
        <v>63.380281690140848</v>
      </c>
      <c r="N211" s="328">
        <f t="shared" si="401"/>
        <v>-26.760563380281695</v>
      </c>
    </row>
    <row r="212" spans="1:14" ht="15.75" customHeight="1" x14ac:dyDescent="0.35">
      <c r="A212" s="282"/>
      <c r="B212" s="383" t="s">
        <v>14</v>
      </c>
      <c r="C212" s="325">
        <f t="shared" ref="C212:C214" si="446">H155</f>
        <v>-0.63725490196078427</v>
      </c>
      <c r="D212" s="325">
        <f t="shared" ref="D212:D214" si="447">+R155</f>
        <v>0.23529411764705882</v>
      </c>
      <c r="E212" s="327">
        <f t="shared" ref="E212:F212" si="448">C212*100</f>
        <v>-63.725490196078425</v>
      </c>
      <c r="F212" s="327">
        <f t="shared" si="448"/>
        <v>23.52941176470588</v>
      </c>
      <c r="G212" s="328">
        <f t="shared" si="397"/>
        <v>-40.196078431372541</v>
      </c>
      <c r="I212" s="369" t="s">
        <v>14</v>
      </c>
      <c r="J212" s="325">
        <f t="shared" ref="J212:J214" si="449">+H158</f>
        <v>-0.78431372549019607</v>
      </c>
      <c r="K212" s="325">
        <f t="shared" ref="K212:K214" si="450">+R158</f>
        <v>0.62091503267973858</v>
      </c>
      <c r="L212" s="327">
        <f t="shared" ref="L212:M212" si="451">J212*100</f>
        <v>-78.431372549019613</v>
      </c>
      <c r="M212" s="327">
        <f t="shared" si="451"/>
        <v>62.091503267973856</v>
      </c>
      <c r="N212" s="328">
        <f t="shared" si="401"/>
        <v>-16.339869281045758</v>
      </c>
    </row>
    <row r="213" spans="1:14" ht="15.75" customHeight="1" x14ac:dyDescent="0.35">
      <c r="A213" s="282"/>
      <c r="B213" s="370"/>
      <c r="C213" s="325">
        <f t="shared" si="446"/>
        <v>-0.77647058823529413</v>
      </c>
      <c r="D213" s="325">
        <f t="shared" si="447"/>
        <v>0.55294117647058827</v>
      </c>
      <c r="E213" s="327">
        <f t="shared" ref="E213:F213" si="452">C213*100</f>
        <v>-77.64705882352942</v>
      </c>
      <c r="F213" s="327">
        <f t="shared" si="452"/>
        <v>55.294117647058826</v>
      </c>
      <c r="G213" s="328">
        <f t="shared" si="397"/>
        <v>-22.352941176470594</v>
      </c>
      <c r="I213" s="370"/>
      <c r="J213" s="325">
        <f t="shared" si="449"/>
        <v>-0.68852459016393441</v>
      </c>
      <c r="K213" s="325">
        <f t="shared" si="450"/>
        <v>0.5</v>
      </c>
      <c r="L213" s="327">
        <f t="shared" ref="L213:M213" si="453">J213*100</f>
        <v>-68.852459016393439</v>
      </c>
      <c r="M213" s="327">
        <f t="shared" si="453"/>
        <v>50</v>
      </c>
      <c r="N213" s="328">
        <f t="shared" si="401"/>
        <v>-18.852459016393439</v>
      </c>
    </row>
    <row r="214" spans="1:14" ht="15.75" customHeight="1" x14ac:dyDescent="0.35">
      <c r="A214" s="282"/>
      <c r="B214" s="371"/>
      <c r="C214" s="325">
        <f t="shared" si="446"/>
        <v>-0.85416666666666663</v>
      </c>
      <c r="D214" s="325">
        <f t="shared" si="447"/>
        <v>0.54166666666666663</v>
      </c>
      <c r="E214" s="327">
        <f t="shared" ref="E214:F214" si="454">C214*100</f>
        <v>-85.416666666666657</v>
      </c>
      <c r="F214" s="327">
        <f t="shared" si="454"/>
        <v>54.166666666666664</v>
      </c>
      <c r="G214" s="328">
        <f t="shared" si="397"/>
        <v>-31.249999999999993</v>
      </c>
      <c r="I214" s="371"/>
      <c r="J214" s="325">
        <f t="shared" si="449"/>
        <v>-0.84507042253521125</v>
      </c>
      <c r="K214" s="325">
        <f t="shared" si="450"/>
        <v>0.56338028169014087</v>
      </c>
      <c r="L214" s="327">
        <f t="shared" ref="L214:M214" si="455">J214*100</f>
        <v>-84.507042253521121</v>
      </c>
      <c r="M214" s="327">
        <f t="shared" si="455"/>
        <v>56.338028169014088</v>
      </c>
      <c r="N214" s="328">
        <f t="shared" si="401"/>
        <v>-28.169014084507033</v>
      </c>
    </row>
    <row r="215" spans="1:14" ht="15.75" customHeight="1" x14ac:dyDescent="0.35">
      <c r="A215" s="282"/>
      <c r="B215" s="383" t="s">
        <v>27</v>
      </c>
      <c r="C215" s="325">
        <f t="shared" ref="C215:C217" si="456">I155</f>
        <v>-0.36274509803921567</v>
      </c>
      <c r="D215" s="325">
        <f t="shared" ref="D215:D217" si="457">+S155</f>
        <v>0.14705882352941177</v>
      </c>
      <c r="E215" s="327">
        <f t="shared" ref="E215:F215" si="458">C215*100</f>
        <v>-36.274509803921568</v>
      </c>
      <c r="F215" s="327">
        <f t="shared" si="458"/>
        <v>14.705882352941178</v>
      </c>
      <c r="G215" s="328">
        <f t="shared" si="397"/>
        <v>-21.56862745098039</v>
      </c>
      <c r="I215" s="369" t="s">
        <v>27</v>
      </c>
      <c r="J215" s="325">
        <f t="shared" ref="J215:J217" si="459">+I158</f>
        <v>-0.5490196078431373</v>
      </c>
      <c r="K215" s="325">
        <f t="shared" ref="K215:K217" si="460">+S158</f>
        <v>0.20261437908496732</v>
      </c>
      <c r="L215" s="327">
        <f t="shared" ref="L215:M215" si="461">J215*100</f>
        <v>-54.901960784313729</v>
      </c>
      <c r="M215" s="327">
        <f t="shared" si="461"/>
        <v>20.261437908496731</v>
      </c>
      <c r="N215" s="328">
        <f t="shared" si="401"/>
        <v>-34.640522875816998</v>
      </c>
    </row>
    <row r="216" spans="1:14" ht="15.75" customHeight="1" x14ac:dyDescent="0.35">
      <c r="A216" s="282"/>
      <c r="B216" s="370"/>
      <c r="C216" s="325">
        <f t="shared" si="456"/>
        <v>-0.6470588235294118</v>
      </c>
      <c r="D216" s="325">
        <f t="shared" si="457"/>
        <v>0.41176470588235292</v>
      </c>
      <c r="E216" s="327">
        <f t="shared" ref="E216:F216" si="462">C216*100</f>
        <v>-64.705882352941174</v>
      </c>
      <c r="F216" s="327">
        <f t="shared" si="462"/>
        <v>41.17647058823529</v>
      </c>
      <c r="G216" s="328">
        <f t="shared" si="397"/>
        <v>-23.529411764705884</v>
      </c>
      <c r="I216" s="370"/>
      <c r="J216" s="325">
        <f t="shared" si="459"/>
        <v>-0.40163934426229508</v>
      </c>
      <c r="K216" s="325">
        <f t="shared" si="460"/>
        <v>3.2786885245901641E-2</v>
      </c>
      <c r="L216" s="327">
        <f t="shared" ref="L216:M216" si="463">J216*100</f>
        <v>-40.16393442622951</v>
      </c>
      <c r="M216" s="327">
        <f t="shared" si="463"/>
        <v>3.278688524590164</v>
      </c>
      <c r="N216" s="328">
        <f t="shared" si="401"/>
        <v>-36.885245901639344</v>
      </c>
    </row>
    <row r="217" spans="1:14" ht="15.75" customHeight="1" x14ac:dyDescent="0.35">
      <c r="A217" s="282"/>
      <c r="B217" s="371"/>
      <c r="C217" s="325">
        <f t="shared" si="456"/>
        <v>-0.625</v>
      </c>
      <c r="D217" s="325">
        <f t="shared" si="457"/>
        <v>0.45833333333333331</v>
      </c>
      <c r="E217" s="327">
        <f t="shared" ref="E217:F217" si="464">C217*100</f>
        <v>-62.5</v>
      </c>
      <c r="F217" s="327">
        <f t="shared" si="464"/>
        <v>45.833333333333329</v>
      </c>
      <c r="G217" s="328">
        <f t="shared" si="397"/>
        <v>-16.666666666666671</v>
      </c>
      <c r="I217" s="371"/>
      <c r="J217" s="325">
        <f t="shared" si="459"/>
        <v>-0.52112676056338025</v>
      </c>
      <c r="K217" s="325">
        <f t="shared" si="460"/>
        <v>0.21126760563380281</v>
      </c>
      <c r="L217" s="327">
        <f t="shared" ref="L217:M217" si="465">J217*100</f>
        <v>-52.112676056338024</v>
      </c>
      <c r="M217" s="327">
        <f t="shared" si="465"/>
        <v>21.12676056338028</v>
      </c>
      <c r="N217" s="328">
        <f t="shared" si="401"/>
        <v>-30.985915492957744</v>
      </c>
    </row>
    <row r="218" spans="1:14" ht="15.75" customHeight="1" x14ac:dyDescent="0.35">
      <c r="A218" s="282"/>
      <c r="B218" s="383" t="s">
        <v>128</v>
      </c>
      <c r="C218" s="325">
        <f t="shared" ref="C218:C220" si="466">J155</f>
        <v>-0.19607843137254902</v>
      </c>
      <c r="D218" s="325">
        <f t="shared" ref="D218:D220" si="467">+T155</f>
        <v>2.9411764705882353E-2</v>
      </c>
      <c r="E218" s="327">
        <f t="shared" ref="E218:F218" si="468">C218*100</f>
        <v>-19.607843137254903</v>
      </c>
      <c r="F218" s="327">
        <f t="shared" si="468"/>
        <v>2.9411764705882351</v>
      </c>
      <c r="G218" s="328">
        <f t="shared" si="397"/>
        <v>-16.666666666666668</v>
      </c>
      <c r="I218" s="369" t="s">
        <v>128</v>
      </c>
      <c r="J218" s="325">
        <f t="shared" ref="J218:J220" si="469">+J158</f>
        <v>-0.18300653594771241</v>
      </c>
      <c r="K218" s="325">
        <f t="shared" ref="K218:K220" si="470">+T158</f>
        <v>2.6143790849673203E-2</v>
      </c>
      <c r="L218" s="327">
        <f t="shared" ref="L218:M218" si="471">J218*100</f>
        <v>-18.300653594771241</v>
      </c>
      <c r="M218" s="327">
        <f t="shared" si="471"/>
        <v>2.6143790849673203</v>
      </c>
      <c r="N218" s="328">
        <f t="shared" si="401"/>
        <v>-15.686274509803921</v>
      </c>
    </row>
    <row r="219" spans="1:14" ht="15.75" customHeight="1" x14ac:dyDescent="0.35">
      <c r="A219" s="282"/>
      <c r="B219" s="370"/>
      <c r="C219" s="325">
        <f t="shared" si="466"/>
        <v>-0.56470588235294117</v>
      </c>
      <c r="D219" s="325">
        <f t="shared" si="467"/>
        <v>0.38823529411764707</v>
      </c>
      <c r="E219" s="327">
        <f t="shared" ref="E219:F219" si="472">C219*100</f>
        <v>-56.470588235294116</v>
      </c>
      <c r="F219" s="327">
        <f t="shared" si="472"/>
        <v>38.82352941176471</v>
      </c>
      <c r="G219" s="328">
        <f t="shared" si="397"/>
        <v>-17.647058823529406</v>
      </c>
      <c r="I219" s="370"/>
      <c r="J219" s="325">
        <f t="shared" si="469"/>
        <v>-0.10655737704918032</v>
      </c>
      <c r="K219" s="325">
        <f t="shared" si="470"/>
        <v>8.1967213114754103E-3</v>
      </c>
      <c r="L219" s="327">
        <f t="shared" ref="L219:M219" si="473">J219*100</f>
        <v>-10.655737704918032</v>
      </c>
      <c r="M219" s="327">
        <f t="shared" si="473"/>
        <v>0.81967213114754101</v>
      </c>
      <c r="N219" s="328">
        <f t="shared" si="401"/>
        <v>-9.8360655737704903</v>
      </c>
    </row>
    <row r="220" spans="1:14" ht="15.75" customHeight="1" x14ac:dyDescent="0.35">
      <c r="A220" s="282"/>
      <c r="B220" s="371"/>
      <c r="C220" s="325">
        <f t="shared" si="466"/>
        <v>-0.66666666666666663</v>
      </c>
      <c r="D220" s="325">
        <f t="shared" si="467"/>
        <v>0.45833333333333331</v>
      </c>
      <c r="E220" s="327">
        <f t="shared" ref="E220:F220" si="474">C220*100</f>
        <v>-66.666666666666657</v>
      </c>
      <c r="F220" s="327">
        <f t="shared" si="474"/>
        <v>45.833333333333329</v>
      </c>
      <c r="G220" s="328">
        <f t="shared" si="397"/>
        <v>-20.833333333333329</v>
      </c>
      <c r="I220" s="371"/>
      <c r="J220" s="325">
        <f t="shared" si="469"/>
        <v>-0.45070422535211269</v>
      </c>
      <c r="K220" s="325">
        <f t="shared" si="470"/>
        <v>0.22535211267605634</v>
      </c>
      <c r="L220" s="327">
        <f t="shared" ref="L220:M220" si="475">J220*100</f>
        <v>-45.070422535211272</v>
      </c>
      <c r="M220" s="327">
        <f t="shared" si="475"/>
        <v>22.535211267605636</v>
      </c>
      <c r="N220" s="328">
        <f t="shared" si="401"/>
        <v>-22.535211267605636</v>
      </c>
    </row>
    <row r="221" spans="1:14" ht="15.75" customHeight="1" x14ac:dyDescent="0.35">
      <c r="A221" s="282"/>
      <c r="B221" s="383" t="s">
        <v>18</v>
      </c>
      <c r="C221" s="325">
        <f t="shared" ref="C221:C223" si="476">K155</f>
        <v>-1</v>
      </c>
      <c r="D221" s="325">
        <f t="shared" ref="D221:D223" si="477">+U155</f>
        <v>0.9509803921568627</v>
      </c>
      <c r="E221" s="327">
        <f t="shared" ref="E221:F221" si="478">C221*100</f>
        <v>-100</v>
      </c>
      <c r="F221" s="327">
        <f t="shared" si="478"/>
        <v>95.098039215686271</v>
      </c>
      <c r="G221" s="328">
        <f t="shared" si="397"/>
        <v>-4.9019607843137294</v>
      </c>
      <c r="I221" s="369" t="s">
        <v>18</v>
      </c>
      <c r="J221" s="325">
        <f t="shared" ref="J221:J223" si="479">+K158</f>
        <v>-1</v>
      </c>
      <c r="K221" s="325">
        <f t="shared" ref="K221:K223" si="480">+U158</f>
        <v>0.98039215686274506</v>
      </c>
      <c r="L221" s="327">
        <f t="shared" ref="L221:M221" si="481">J221*100</f>
        <v>-100</v>
      </c>
      <c r="M221" s="327">
        <f t="shared" si="481"/>
        <v>98.039215686274503</v>
      </c>
      <c r="N221" s="328">
        <f t="shared" si="401"/>
        <v>-1.9607843137254974</v>
      </c>
    </row>
    <row r="222" spans="1:14" ht="15.75" customHeight="1" x14ac:dyDescent="0.35">
      <c r="A222" s="282"/>
      <c r="B222" s="370"/>
      <c r="C222" s="325">
        <f t="shared" si="476"/>
        <v>-0.9882352941176471</v>
      </c>
      <c r="D222" s="325">
        <f t="shared" si="477"/>
        <v>0.94117647058823528</v>
      </c>
      <c r="E222" s="327">
        <f t="shared" ref="E222:F222" si="482">C222*100</f>
        <v>-98.82352941176471</v>
      </c>
      <c r="F222" s="327">
        <f t="shared" si="482"/>
        <v>94.117647058823522</v>
      </c>
      <c r="G222" s="328">
        <f t="shared" si="397"/>
        <v>-4.7058823529411882</v>
      </c>
      <c r="I222" s="370"/>
      <c r="J222" s="325">
        <f t="shared" si="479"/>
        <v>-1</v>
      </c>
      <c r="K222" s="325">
        <f t="shared" si="480"/>
        <v>1</v>
      </c>
      <c r="L222" s="327">
        <f t="shared" ref="L222:M222" si="483">J222*100</f>
        <v>-100</v>
      </c>
      <c r="M222" s="327">
        <f t="shared" si="483"/>
        <v>100</v>
      </c>
      <c r="N222" s="328">
        <f t="shared" si="401"/>
        <v>0</v>
      </c>
    </row>
    <row r="223" spans="1:14" ht="15.75" customHeight="1" x14ac:dyDescent="0.35">
      <c r="A223" s="282"/>
      <c r="B223" s="371"/>
      <c r="C223" s="325">
        <f t="shared" si="476"/>
        <v>-1</v>
      </c>
      <c r="D223" s="325">
        <f t="shared" si="477"/>
        <v>0.95833333333333337</v>
      </c>
      <c r="E223" s="327">
        <f t="shared" ref="E223:F223" si="484">C223*100</f>
        <v>-100</v>
      </c>
      <c r="F223" s="327">
        <f t="shared" si="484"/>
        <v>95.833333333333343</v>
      </c>
      <c r="G223" s="328">
        <f t="shared" si="397"/>
        <v>-4.1666666666666572</v>
      </c>
      <c r="I223" s="371"/>
      <c r="J223" s="325">
        <f t="shared" si="479"/>
        <v>-1</v>
      </c>
      <c r="K223" s="325">
        <f t="shared" si="480"/>
        <v>0.95774647887323938</v>
      </c>
      <c r="L223" s="327">
        <f t="shared" ref="L223:M223" si="485">J223*100</f>
        <v>-100</v>
      </c>
      <c r="M223" s="327">
        <f t="shared" si="485"/>
        <v>95.774647887323937</v>
      </c>
      <c r="N223" s="328">
        <f t="shared" si="401"/>
        <v>-4.2253521126760631</v>
      </c>
    </row>
    <row r="224" spans="1:14" ht="15.75" customHeight="1" x14ac:dyDescent="0.35">
      <c r="A224" s="282"/>
      <c r="B224" s="383" t="s">
        <v>141</v>
      </c>
      <c r="C224" s="325">
        <f t="shared" ref="C224:C226" si="486">L155</f>
        <v>-0.33333333333333331</v>
      </c>
      <c r="D224" s="325">
        <f t="shared" ref="D224:D226" si="487">+V155</f>
        <v>9.8039215686274508E-2</v>
      </c>
      <c r="E224" s="327">
        <f t="shared" ref="E224:F224" si="488">C224*100</f>
        <v>-33.333333333333329</v>
      </c>
      <c r="F224" s="327">
        <f t="shared" si="488"/>
        <v>9.8039215686274517</v>
      </c>
      <c r="G224" s="328">
        <f t="shared" si="397"/>
        <v>-23.529411764705877</v>
      </c>
      <c r="I224" s="369" t="s">
        <v>141</v>
      </c>
      <c r="J224" s="325">
        <f t="shared" ref="J224:J226" si="489">+L158</f>
        <v>-0.26143790849673204</v>
      </c>
      <c r="K224" s="325">
        <f t="shared" ref="K224:K226" si="490">+V158</f>
        <v>6.535947712418301E-2</v>
      </c>
      <c r="L224" s="327">
        <f t="shared" ref="L224:M224" si="491">J224*100</f>
        <v>-26.143790849673206</v>
      </c>
      <c r="M224" s="327">
        <f t="shared" si="491"/>
        <v>6.5359477124183014</v>
      </c>
      <c r="N224" s="328">
        <f t="shared" si="401"/>
        <v>-19.607843137254903</v>
      </c>
    </row>
    <row r="225" spans="1:14" ht="15.75" customHeight="1" x14ac:dyDescent="0.35">
      <c r="A225" s="282"/>
      <c r="B225" s="370"/>
      <c r="C225" s="325">
        <f t="shared" si="486"/>
        <v>-0.6588235294117647</v>
      </c>
      <c r="D225" s="325">
        <f t="shared" si="487"/>
        <v>0.50588235294117645</v>
      </c>
      <c r="E225" s="327">
        <f t="shared" ref="E225:F225" si="492">C225*100</f>
        <v>-65.882352941176464</v>
      </c>
      <c r="F225" s="327">
        <f t="shared" si="492"/>
        <v>50.588235294117645</v>
      </c>
      <c r="G225" s="328">
        <f t="shared" si="397"/>
        <v>-15.294117647058819</v>
      </c>
      <c r="I225" s="370"/>
      <c r="J225" s="325">
        <f t="shared" si="489"/>
        <v>-0.26229508196721313</v>
      </c>
      <c r="K225" s="325">
        <f t="shared" si="490"/>
        <v>7.3770491803278687E-2</v>
      </c>
      <c r="L225" s="327">
        <f t="shared" ref="L225:M225" si="493">J225*100</f>
        <v>-26.229508196721312</v>
      </c>
      <c r="M225" s="327">
        <f t="shared" si="493"/>
        <v>7.3770491803278686</v>
      </c>
      <c r="N225" s="328">
        <f t="shared" si="401"/>
        <v>-18.852459016393443</v>
      </c>
    </row>
    <row r="226" spans="1:14" ht="15.75" customHeight="1" x14ac:dyDescent="0.35">
      <c r="A226" s="282"/>
      <c r="B226" s="371"/>
      <c r="C226" s="325">
        <f t="shared" si="486"/>
        <v>-0.72916666666666663</v>
      </c>
      <c r="D226" s="325">
        <f t="shared" si="487"/>
        <v>0.54166666666666663</v>
      </c>
      <c r="E226" s="327">
        <f t="shared" ref="E226:F226" si="494">C226*100</f>
        <v>-72.916666666666657</v>
      </c>
      <c r="F226" s="327">
        <f t="shared" si="494"/>
        <v>54.166666666666664</v>
      </c>
      <c r="G226" s="328">
        <f t="shared" si="397"/>
        <v>-18.749999999999993</v>
      </c>
      <c r="I226" s="371"/>
      <c r="J226" s="325">
        <f t="shared" si="489"/>
        <v>-0.53521126760563376</v>
      </c>
      <c r="K226" s="325">
        <f t="shared" si="490"/>
        <v>9.8591549295774641E-2</v>
      </c>
      <c r="L226" s="327">
        <f t="shared" ref="L226:M226" si="495">J226*100</f>
        <v>-53.521126760563376</v>
      </c>
      <c r="M226" s="327">
        <f t="shared" si="495"/>
        <v>9.8591549295774641</v>
      </c>
      <c r="N226" s="328">
        <f t="shared" si="401"/>
        <v>-43.661971830985912</v>
      </c>
    </row>
    <row r="227" spans="1:14" ht="15.75" customHeight="1" x14ac:dyDescent="0.35">
      <c r="A227" s="282"/>
      <c r="B227" s="282"/>
      <c r="L227" s="303"/>
      <c r="M227" s="304"/>
    </row>
    <row r="228" spans="1:14" ht="15.75" customHeight="1" x14ac:dyDescent="0.35">
      <c r="A228" s="282"/>
      <c r="B228" s="282"/>
      <c r="L228" s="303"/>
      <c r="M228" s="304"/>
    </row>
    <row r="229" spans="1:14" ht="15.75" customHeight="1" x14ac:dyDescent="0.35">
      <c r="A229" s="282"/>
      <c r="B229" s="282"/>
      <c r="L229" s="303"/>
      <c r="M229" s="304"/>
    </row>
    <row r="230" spans="1:14" ht="15.75" customHeight="1" x14ac:dyDescent="0.35">
      <c r="A230" s="282"/>
      <c r="B230" s="282"/>
      <c r="L230" s="303"/>
      <c r="M230" s="304"/>
    </row>
    <row r="231" spans="1:14" ht="15.75" customHeight="1" x14ac:dyDescent="0.35">
      <c r="A231" s="282"/>
      <c r="B231" s="282"/>
      <c r="L231" s="303"/>
      <c r="M231" s="304"/>
    </row>
    <row r="232" spans="1:14" ht="15.75" customHeight="1" x14ac:dyDescent="0.35">
      <c r="A232" s="282"/>
      <c r="B232" s="282"/>
      <c r="L232" s="303"/>
      <c r="M232" s="304"/>
    </row>
    <row r="233" spans="1:14" ht="15.75" customHeight="1" x14ac:dyDescent="0.35">
      <c r="A233" s="282"/>
      <c r="B233" s="282"/>
      <c r="L233" s="303"/>
      <c r="M233" s="304"/>
    </row>
    <row r="234" spans="1:14" ht="15.75" customHeight="1" x14ac:dyDescent="0.35">
      <c r="A234" s="282"/>
      <c r="B234" s="282"/>
      <c r="L234" s="303"/>
      <c r="M234" s="304"/>
    </row>
    <row r="235" spans="1:14" ht="15.75" customHeight="1" x14ac:dyDescent="0.35">
      <c r="A235" s="282"/>
      <c r="B235" s="282"/>
      <c r="L235" s="303"/>
      <c r="M235" s="304"/>
    </row>
    <row r="236" spans="1:14" ht="15.75" customHeight="1" x14ac:dyDescent="0.35">
      <c r="A236" s="282"/>
      <c r="B236" s="282"/>
      <c r="L236" s="303"/>
      <c r="M236" s="304"/>
    </row>
    <row r="237" spans="1:14" ht="15.75" customHeight="1" x14ac:dyDescent="0.35">
      <c r="A237" s="282"/>
      <c r="B237" s="282"/>
      <c r="L237" s="303"/>
      <c r="M237" s="304"/>
    </row>
    <row r="238" spans="1:14" ht="15.75" customHeight="1" x14ac:dyDescent="0.35">
      <c r="A238" s="282"/>
      <c r="B238" s="282"/>
      <c r="L238" s="303"/>
      <c r="M238" s="304"/>
    </row>
    <row r="239" spans="1:14" ht="15.75" customHeight="1" x14ac:dyDescent="0.35">
      <c r="A239" s="282"/>
      <c r="B239" s="282"/>
      <c r="L239" s="303"/>
      <c r="M239" s="304"/>
    </row>
    <row r="240" spans="1:14" ht="15.75" customHeight="1" x14ac:dyDescent="0.35">
      <c r="A240" s="282"/>
      <c r="B240" s="282"/>
      <c r="L240" s="303"/>
      <c r="M240" s="304"/>
    </row>
    <row r="241" spans="1:13" ht="15.75" customHeight="1" x14ac:dyDescent="0.35">
      <c r="A241" s="282"/>
      <c r="B241" s="282"/>
      <c r="L241" s="303"/>
      <c r="M241" s="304"/>
    </row>
    <row r="242" spans="1:13" ht="15.75" customHeight="1" x14ac:dyDescent="0.35">
      <c r="A242" s="282"/>
      <c r="B242" s="282"/>
      <c r="L242" s="303"/>
      <c r="M242" s="304"/>
    </row>
    <row r="243" spans="1:13" ht="15.75" customHeight="1" x14ac:dyDescent="0.35">
      <c r="A243" s="282"/>
      <c r="B243" s="282"/>
      <c r="L243" s="303"/>
      <c r="M243" s="304"/>
    </row>
    <row r="244" spans="1:13" ht="15.75" customHeight="1" x14ac:dyDescent="0.35">
      <c r="A244" s="282"/>
      <c r="B244" s="282"/>
      <c r="L244" s="303"/>
      <c r="M244" s="304"/>
    </row>
    <row r="245" spans="1:13" ht="15.75" customHeight="1" x14ac:dyDescent="0.35">
      <c r="A245" s="282"/>
      <c r="B245" s="282"/>
      <c r="L245" s="303"/>
      <c r="M245" s="304"/>
    </row>
    <row r="246" spans="1:13" ht="15.75" customHeight="1" x14ac:dyDescent="0.35">
      <c r="A246" s="282"/>
      <c r="B246" s="282"/>
      <c r="L246" s="303"/>
      <c r="M246" s="304"/>
    </row>
    <row r="247" spans="1:13" ht="15.75" customHeight="1" x14ac:dyDescent="0.35">
      <c r="A247" s="282"/>
      <c r="B247" s="282"/>
      <c r="L247" s="303"/>
      <c r="M247" s="304"/>
    </row>
    <row r="248" spans="1:13" ht="15.75" customHeight="1" x14ac:dyDescent="0.35">
      <c r="A248" s="282"/>
      <c r="B248" s="282"/>
      <c r="L248" s="303"/>
      <c r="M248" s="304"/>
    </row>
    <row r="249" spans="1:13" ht="15.75" customHeight="1" x14ac:dyDescent="0.35">
      <c r="A249" s="282"/>
      <c r="B249" s="282"/>
      <c r="L249" s="303"/>
      <c r="M249" s="304"/>
    </row>
    <row r="250" spans="1:13" ht="15.75" customHeight="1" x14ac:dyDescent="0.35">
      <c r="A250" s="282"/>
      <c r="B250" s="282"/>
      <c r="L250" s="303"/>
      <c r="M250" s="304"/>
    </row>
    <row r="251" spans="1:13" ht="15.75" customHeight="1" x14ac:dyDescent="0.35">
      <c r="A251" s="282"/>
      <c r="B251" s="282"/>
      <c r="L251" s="303"/>
      <c r="M251" s="304"/>
    </row>
    <row r="252" spans="1:13" ht="15.75" customHeight="1" x14ac:dyDescent="0.35">
      <c r="A252" s="282"/>
      <c r="B252" s="282"/>
      <c r="L252" s="303"/>
      <c r="M252" s="304"/>
    </row>
    <row r="253" spans="1:13" ht="15.75" customHeight="1" x14ac:dyDescent="0.35">
      <c r="A253" s="282"/>
      <c r="B253" s="282"/>
      <c r="L253" s="303"/>
      <c r="M253" s="304"/>
    </row>
    <row r="254" spans="1:13" ht="15.75" customHeight="1" x14ac:dyDescent="0.35">
      <c r="A254" s="282"/>
      <c r="B254" s="282"/>
      <c r="L254" s="303"/>
      <c r="M254" s="304"/>
    </row>
    <row r="255" spans="1:13" ht="15.75" customHeight="1" x14ac:dyDescent="0.35">
      <c r="A255" s="282"/>
      <c r="B255" s="282"/>
      <c r="L255" s="303"/>
      <c r="M255" s="304"/>
    </row>
    <row r="256" spans="1:13" ht="15.75" customHeight="1" x14ac:dyDescent="0.35">
      <c r="A256" s="282"/>
      <c r="B256" s="282"/>
      <c r="L256" s="303"/>
      <c r="M256" s="304"/>
    </row>
    <row r="257" spans="1:13" ht="15.75" customHeight="1" x14ac:dyDescent="0.35">
      <c r="A257" s="282"/>
      <c r="B257" s="282"/>
      <c r="L257" s="303"/>
      <c r="M257" s="304"/>
    </row>
    <row r="258" spans="1:13" ht="15.75" customHeight="1" x14ac:dyDescent="0.35">
      <c r="A258" s="282"/>
      <c r="B258" s="282"/>
      <c r="L258" s="303"/>
      <c r="M258" s="304"/>
    </row>
    <row r="259" spans="1:13" ht="15.75" customHeight="1" x14ac:dyDescent="0.35">
      <c r="A259" s="282"/>
      <c r="B259" s="282"/>
      <c r="L259" s="303"/>
      <c r="M259" s="304"/>
    </row>
    <row r="260" spans="1:13" ht="15.75" customHeight="1" x14ac:dyDescent="0.35">
      <c r="A260" s="282"/>
      <c r="B260" s="282"/>
      <c r="L260" s="303"/>
      <c r="M260" s="304"/>
    </row>
    <row r="261" spans="1:13" ht="15.75" customHeight="1" x14ac:dyDescent="0.35">
      <c r="A261" s="282"/>
      <c r="B261" s="282"/>
      <c r="L261" s="303"/>
      <c r="M261" s="304"/>
    </row>
    <row r="262" spans="1:13" ht="15.75" customHeight="1" x14ac:dyDescent="0.35">
      <c r="A262" s="282"/>
      <c r="B262" s="282"/>
      <c r="L262" s="303"/>
      <c r="M262" s="304"/>
    </row>
    <row r="263" spans="1:13" ht="15.75" customHeight="1" x14ac:dyDescent="0.35">
      <c r="A263" s="282"/>
      <c r="B263" s="282"/>
      <c r="L263" s="303"/>
      <c r="M263" s="304"/>
    </row>
    <row r="264" spans="1:13" ht="15.75" customHeight="1" x14ac:dyDescent="0.35">
      <c r="A264" s="282"/>
      <c r="B264" s="282"/>
      <c r="L264" s="303"/>
      <c r="M264" s="304"/>
    </row>
    <row r="265" spans="1:13" ht="15.75" customHeight="1" x14ac:dyDescent="0.35">
      <c r="A265" s="282"/>
      <c r="B265" s="282"/>
      <c r="L265" s="303"/>
      <c r="M265" s="304"/>
    </row>
    <row r="266" spans="1:13" ht="15.75" customHeight="1" x14ac:dyDescent="0.35">
      <c r="A266" s="282"/>
      <c r="B266" s="282"/>
      <c r="L266" s="303"/>
      <c r="M266" s="304"/>
    </row>
    <row r="267" spans="1:13" ht="15.75" customHeight="1" x14ac:dyDescent="0.35">
      <c r="A267" s="282"/>
      <c r="B267" s="282"/>
      <c r="L267" s="303"/>
      <c r="M267" s="304"/>
    </row>
    <row r="268" spans="1:13" ht="15.75" customHeight="1" x14ac:dyDescent="0.35">
      <c r="A268" s="282"/>
      <c r="B268" s="282"/>
      <c r="L268" s="303"/>
      <c r="M268" s="304"/>
    </row>
    <row r="269" spans="1:13" ht="15.75" customHeight="1" x14ac:dyDescent="0.35">
      <c r="A269" s="282"/>
      <c r="B269" s="282"/>
      <c r="L269" s="303"/>
      <c r="M269" s="304"/>
    </row>
    <row r="270" spans="1:13" ht="15.75" customHeight="1" x14ac:dyDescent="0.35">
      <c r="A270" s="282"/>
      <c r="B270" s="282"/>
      <c r="L270" s="303"/>
      <c r="M270" s="304"/>
    </row>
    <row r="271" spans="1:13" ht="15.75" customHeight="1" x14ac:dyDescent="0.35">
      <c r="A271" s="282"/>
      <c r="B271" s="282"/>
      <c r="L271" s="303"/>
      <c r="M271" s="304"/>
    </row>
    <row r="272" spans="1:13" ht="15.75" customHeight="1" x14ac:dyDescent="0.35">
      <c r="A272" s="282"/>
      <c r="B272" s="282"/>
      <c r="L272" s="303"/>
      <c r="M272" s="304"/>
    </row>
    <row r="273" spans="1:13" ht="15.75" customHeight="1" x14ac:dyDescent="0.35">
      <c r="A273" s="282"/>
      <c r="B273" s="282"/>
      <c r="L273" s="303"/>
      <c r="M273" s="304"/>
    </row>
    <row r="274" spans="1:13" ht="15.75" customHeight="1" x14ac:dyDescent="0.35">
      <c r="A274" s="282"/>
      <c r="B274" s="282"/>
      <c r="L274" s="303"/>
      <c r="M274" s="304"/>
    </row>
    <row r="275" spans="1:13" ht="15.75" customHeight="1" x14ac:dyDescent="0.35">
      <c r="A275" s="282"/>
      <c r="B275" s="282"/>
      <c r="L275" s="303"/>
      <c r="M275" s="304"/>
    </row>
    <row r="276" spans="1:13" ht="15.75" customHeight="1" x14ac:dyDescent="0.35">
      <c r="A276" s="282"/>
      <c r="B276" s="282"/>
      <c r="L276" s="303"/>
      <c r="M276" s="304"/>
    </row>
    <row r="277" spans="1:13" ht="15.75" customHeight="1" x14ac:dyDescent="0.35">
      <c r="A277" s="282"/>
      <c r="B277" s="282"/>
      <c r="L277" s="303"/>
      <c r="M277" s="304"/>
    </row>
    <row r="278" spans="1:13" ht="15.75" customHeight="1" x14ac:dyDescent="0.35">
      <c r="A278" s="282"/>
      <c r="B278" s="282"/>
      <c r="L278" s="303"/>
      <c r="M278" s="304"/>
    </row>
    <row r="279" spans="1:13" ht="15.75" customHeight="1" x14ac:dyDescent="0.35">
      <c r="A279" s="282"/>
      <c r="B279" s="282"/>
      <c r="L279" s="303"/>
      <c r="M279" s="304"/>
    </row>
    <row r="280" spans="1:13" ht="15.75" customHeight="1" x14ac:dyDescent="0.35">
      <c r="A280" s="282"/>
      <c r="B280" s="282"/>
      <c r="L280" s="303"/>
      <c r="M280" s="304"/>
    </row>
    <row r="281" spans="1:13" ht="15.75" customHeight="1" x14ac:dyDescent="0.35">
      <c r="A281" s="282"/>
      <c r="B281" s="282"/>
      <c r="L281" s="303"/>
      <c r="M281" s="304"/>
    </row>
    <row r="282" spans="1:13" ht="15.75" customHeight="1" x14ac:dyDescent="0.35">
      <c r="A282" s="282"/>
      <c r="B282" s="282"/>
      <c r="L282" s="303"/>
      <c r="M282" s="304"/>
    </row>
    <row r="283" spans="1:13" ht="15.75" customHeight="1" x14ac:dyDescent="0.35">
      <c r="A283" s="282"/>
      <c r="B283" s="282"/>
      <c r="L283" s="303"/>
      <c r="M283" s="304"/>
    </row>
    <row r="284" spans="1:13" ht="15.75" customHeight="1" x14ac:dyDescent="0.35">
      <c r="A284" s="282"/>
      <c r="B284" s="282"/>
      <c r="L284" s="303"/>
      <c r="M284" s="304"/>
    </row>
    <row r="285" spans="1:13" ht="15.75" customHeight="1" x14ac:dyDescent="0.35">
      <c r="A285" s="282"/>
      <c r="B285" s="282"/>
      <c r="L285" s="303"/>
      <c r="M285" s="304"/>
    </row>
    <row r="286" spans="1:13" ht="15.75" customHeight="1" x14ac:dyDescent="0.35">
      <c r="A286" s="282"/>
      <c r="B286" s="282"/>
      <c r="L286" s="303"/>
      <c r="M286" s="304"/>
    </row>
    <row r="287" spans="1:13" ht="15.75" customHeight="1" x14ac:dyDescent="0.35">
      <c r="A287" s="282"/>
      <c r="B287" s="282"/>
      <c r="L287" s="303"/>
      <c r="M287" s="304"/>
    </row>
    <row r="288" spans="1:13" ht="15.75" customHeight="1" x14ac:dyDescent="0.35">
      <c r="A288" s="282"/>
      <c r="B288" s="282"/>
      <c r="L288" s="303"/>
      <c r="M288" s="304"/>
    </row>
    <row r="289" spans="1:13" ht="15.75" customHeight="1" x14ac:dyDescent="0.35">
      <c r="A289" s="282"/>
      <c r="B289" s="282"/>
      <c r="L289" s="303"/>
      <c r="M289" s="304"/>
    </row>
    <row r="290" spans="1:13" ht="15.75" customHeight="1" x14ac:dyDescent="0.35">
      <c r="A290" s="282"/>
      <c r="B290" s="282"/>
      <c r="L290" s="303"/>
      <c r="M290" s="304"/>
    </row>
    <row r="291" spans="1:13" ht="15.75" customHeight="1" x14ac:dyDescent="0.35">
      <c r="A291" s="282"/>
      <c r="B291" s="282"/>
      <c r="L291" s="303"/>
      <c r="M291" s="304"/>
    </row>
    <row r="292" spans="1:13" ht="15.75" customHeight="1" x14ac:dyDescent="0.35">
      <c r="A292" s="282"/>
      <c r="B292" s="282"/>
      <c r="L292" s="303"/>
      <c r="M292" s="304"/>
    </row>
    <row r="293" spans="1:13" ht="15.75" customHeight="1" x14ac:dyDescent="0.35">
      <c r="A293" s="282"/>
      <c r="B293" s="282"/>
      <c r="L293" s="303"/>
      <c r="M293" s="304"/>
    </row>
    <row r="294" spans="1:13" ht="15.75" customHeight="1" x14ac:dyDescent="0.35">
      <c r="A294" s="282"/>
      <c r="B294" s="282"/>
      <c r="L294" s="303"/>
      <c r="M294" s="304"/>
    </row>
    <row r="295" spans="1:13" ht="15.75" customHeight="1" x14ac:dyDescent="0.35">
      <c r="A295" s="282"/>
      <c r="B295" s="282"/>
      <c r="L295" s="303"/>
      <c r="M295" s="304"/>
    </row>
    <row r="296" spans="1:13" ht="15.75" customHeight="1" x14ac:dyDescent="0.35">
      <c r="A296" s="282"/>
      <c r="B296" s="282"/>
      <c r="L296" s="303"/>
      <c r="M296" s="304"/>
    </row>
    <row r="297" spans="1:13" ht="15.75" customHeight="1" x14ac:dyDescent="0.35">
      <c r="A297" s="282"/>
      <c r="B297" s="282"/>
      <c r="L297" s="303"/>
      <c r="M297" s="304"/>
    </row>
    <row r="298" spans="1:13" ht="15.75" customHeight="1" x14ac:dyDescent="0.35">
      <c r="A298" s="282"/>
      <c r="B298" s="282"/>
      <c r="L298" s="303"/>
      <c r="M298" s="304"/>
    </row>
    <row r="299" spans="1:13" ht="15.75" customHeight="1" x14ac:dyDescent="0.35">
      <c r="A299" s="282"/>
      <c r="B299" s="282"/>
      <c r="L299" s="303"/>
      <c r="M299" s="304"/>
    </row>
    <row r="300" spans="1:13" ht="15.75" customHeight="1" x14ac:dyDescent="0.35">
      <c r="A300" s="282"/>
      <c r="B300" s="282"/>
      <c r="L300" s="303"/>
      <c r="M300" s="304"/>
    </row>
    <row r="301" spans="1:13" ht="15.75" customHeight="1" x14ac:dyDescent="0.35">
      <c r="A301" s="282"/>
      <c r="B301" s="282"/>
      <c r="L301" s="303"/>
      <c r="M301" s="304"/>
    </row>
    <row r="302" spans="1:13" ht="15.75" customHeight="1" x14ac:dyDescent="0.35">
      <c r="A302" s="282"/>
      <c r="B302" s="282"/>
      <c r="L302" s="303"/>
      <c r="M302" s="304"/>
    </row>
    <row r="303" spans="1:13" ht="15.75" customHeight="1" x14ac:dyDescent="0.35">
      <c r="A303" s="282"/>
      <c r="B303" s="282"/>
      <c r="L303" s="303"/>
      <c r="M303" s="304"/>
    </row>
    <row r="304" spans="1:13" ht="15.75" customHeight="1" x14ac:dyDescent="0.35">
      <c r="A304" s="282"/>
      <c r="B304" s="282"/>
      <c r="L304" s="303"/>
      <c r="M304" s="304"/>
    </row>
    <row r="305" spans="1:13" ht="15.75" customHeight="1" x14ac:dyDescent="0.35">
      <c r="A305" s="282"/>
      <c r="B305" s="282"/>
      <c r="L305" s="303"/>
      <c r="M305" s="304"/>
    </row>
    <row r="306" spans="1:13" ht="15.75" customHeight="1" x14ac:dyDescent="0.35">
      <c r="A306" s="282"/>
      <c r="B306" s="282"/>
      <c r="L306" s="303"/>
      <c r="M306" s="304"/>
    </row>
    <row r="307" spans="1:13" ht="15.75" customHeight="1" x14ac:dyDescent="0.35">
      <c r="A307" s="282"/>
      <c r="B307" s="282"/>
      <c r="L307" s="303"/>
      <c r="M307" s="304"/>
    </row>
    <row r="308" spans="1:13" ht="15.75" customHeight="1" x14ac:dyDescent="0.35">
      <c r="A308" s="282"/>
      <c r="B308" s="282"/>
      <c r="L308" s="303"/>
      <c r="M308" s="304"/>
    </row>
    <row r="309" spans="1:13" ht="15.75" customHeight="1" x14ac:dyDescent="0.35">
      <c r="A309" s="282"/>
      <c r="B309" s="282"/>
      <c r="L309" s="303"/>
      <c r="M309" s="304"/>
    </row>
    <row r="310" spans="1:13" ht="15.75" customHeight="1" x14ac:dyDescent="0.35">
      <c r="A310" s="282"/>
      <c r="B310" s="282"/>
      <c r="L310" s="303"/>
      <c r="M310" s="304"/>
    </row>
    <row r="311" spans="1:13" ht="15.75" customHeight="1" x14ac:dyDescent="0.35">
      <c r="A311" s="282"/>
      <c r="B311" s="282"/>
      <c r="L311" s="303"/>
      <c r="M311" s="304"/>
    </row>
    <row r="312" spans="1:13" ht="15.75" customHeight="1" x14ac:dyDescent="0.35">
      <c r="A312" s="282"/>
      <c r="B312" s="282"/>
      <c r="L312" s="303"/>
      <c r="M312" s="304"/>
    </row>
    <row r="313" spans="1:13" ht="15.75" customHeight="1" x14ac:dyDescent="0.35">
      <c r="A313" s="282"/>
      <c r="B313" s="282"/>
      <c r="L313" s="303"/>
      <c r="M313" s="304"/>
    </row>
    <row r="314" spans="1:13" ht="15.75" customHeight="1" x14ac:dyDescent="0.35">
      <c r="A314" s="282"/>
      <c r="B314" s="282"/>
      <c r="L314" s="303"/>
      <c r="M314" s="304"/>
    </row>
    <row r="315" spans="1:13" ht="15.75" customHeight="1" x14ac:dyDescent="0.35">
      <c r="A315" s="282"/>
      <c r="B315" s="282"/>
      <c r="L315" s="303"/>
      <c r="M315" s="304"/>
    </row>
    <row r="316" spans="1:13" ht="15.75" customHeight="1" x14ac:dyDescent="0.35">
      <c r="A316" s="282"/>
      <c r="B316" s="282"/>
      <c r="L316" s="303"/>
      <c r="M316" s="304"/>
    </row>
    <row r="317" spans="1:13" ht="15.75" customHeight="1" x14ac:dyDescent="0.35">
      <c r="A317" s="282"/>
      <c r="B317" s="282"/>
      <c r="L317" s="303"/>
      <c r="M317" s="304"/>
    </row>
    <row r="318" spans="1:13" ht="15.75" customHeight="1" x14ac:dyDescent="0.35">
      <c r="A318" s="282"/>
      <c r="B318" s="282"/>
      <c r="L318" s="303"/>
      <c r="M318" s="304"/>
    </row>
    <row r="319" spans="1:13" ht="15.75" customHeight="1" x14ac:dyDescent="0.35">
      <c r="A319" s="282"/>
      <c r="B319" s="282"/>
      <c r="L319" s="303"/>
      <c r="M319" s="304"/>
    </row>
    <row r="320" spans="1:13" ht="15.75" customHeight="1" x14ac:dyDescent="0.35">
      <c r="A320" s="282"/>
      <c r="B320" s="282"/>
      <c r="L320" s="303"/>
      <c r="M320" s="304"/>
    </row>
    <row r="321" spans="1:13" ht="15.75" customHeight="1" x14ac:dyDescent="0.35">
      <c r="A321" s="282"/>
      <c r="B321" s="282"/>
      <c r="L321" s="303"/>
      <c r="M321" s="304"/>
    </row>
    <row r="322" spans="1:13" ht="15.75" customHeight="1" x14ac:dyDescent="0.35">
      <c r="A322" s="282"/>
      <c r="B322" s="282"/>
      <c r="L322" s="303"/>
      <c r="M322" s="304"/>
    </row>
    <row r="323" spans="1:13" ht="15.75" customHeight="1" x14ac:dyDescent="0.35">
      <c r="A323" s="282"/>
      <c r="B323" s="282"/>
      <c r="L323" s="303"/>
      <c r="M323" s="304"/>
    </row>
    <row r="324" spans="1:13" ht="15.75" customHeight="1" x14ac:dyDescent="0.35">
      <c r="A324" s="282"/>
      <c r="B324" s="282"/>
      <c r="L324" s="303"/>
      <c r="M324" s="304"/>
    </row>
    <row r="325" spans="1:13" ht="15.75" customHeight="1" x14ac:dyDescent="0.35">
      <c r="A325" s="282"/>
      <c r="B325" s="282"/>
      <c r="L325" s="303"/>
      <c r="M325" s="304"/>
    </row>
    <row r="326" spans="1:13" ht="15.75" customHeight="1" x14ac:dyDescent="0.35">
      <c r="A326" s="282"/>
      <c r="B326" s="282"/>
      <c r="L326" s="303"/>
      <c r="M326" s="304"/>
    </row>
    <row r="327" spans="1:13" ht="15.75" customHeight="1" x14ac:dyDescent="0.35">
      <c r="A327" s="282"/>
      <c r="B327" s="282"/>
      <c r="L327" s="303"/>
      <c r="M327" s="304"/>
    </row>
    <row r="328" spans="1:13" ht="15.75" customHeight="1" x14ac:dyDescent="0.35">
      <c r="A328" s="282"/>
      <c r="B328" s="282"/>
      <c r="L328" s="303"/>
      <c r="M328" s="304"/>
    </row>
    <row r="329" spans="1:13" ht="15.75" customHeight="1" x14ac:dyDescent="0.35">
      <c r="A329" s="282"/>
      <c r="B329" s="282"/>
      <c r="L329" s="303"/>
      <c r="M329" s="304"/>
    </row>
    <row r="330" spans="1:13" ht="15.75" customHeight="1" x14ac:dyDescent="0.35">
      <c r="A330" s="282"/>
      <c r="B330" s="282"/>
      <c r="L330" s="303"/>
      <c r="M330" s="304"/>
    </row>
    <row r="331" spans="1:13" ht="15.75" customHeight="1" x14ac:dyDescent="0.35">
      <c r="A331" s="282"/>
      <c r="B331" s="282"/>
      <c r="L331" s="303"/>
      <c r="M331" s="304"/>
    </row>
    <row r="332" spans="1:13" ht="15.75" customHeight="1" x14ac:dyDescent="0.35">
      <c r="A332" s="282"/>
      <c r="B332" s="282"/>
      <c r="L332" s="303"/>
      <c r="M332" s="304"/>
    </row>
    <row r="333" spans="1:13" ht="15.75" customHeight="1" x14ac:dyDescent="0.35">
      <c r="A333" s="282"/>
      <c r="B333" s="282"/>
      <c r="L333" s="303"/>
      <c r="M333" s="304"/>
    </row>
    <row r="334" spans="1:13" ht="15.75" customHeight="1" x14ac:dyDescent="0.35">
      <c r="A334" s="282"/>
      <c r="B334" s="282"/>
      <c r="L334" s="303"/>
      <c r="M334" s="304"/>
    </row>
    <row r="335" spans="1:13" ht="15.75" customHeight="1" x14ac:dyDescent="0.35">
      <c r="A335" s="282"/>
      <c r="B335" s="282"/>
      <c r="L335" s="303"/>
      <c r="M335" s="304"/>
    </row>
    <row r="336" spans="1:13" ht="15.75" customHeight="1" x14ac:dyDescent="0.35">
      <c r="A336" s="282"/>
      <c r="B336" s="282"/>
      <c r="L336" s="303"/>
      <c r="M336" s="304"/>
    </row>
    <row r="337" spans="1:13" ht="15.75" customHeight="1" x14ac:dyDescent="0.35">
      <c r="A337" s="282"/>
      <c r="B337" s="282"/>
      <c r="L337" s="303"/>
      <c r="M337" s="304"/>
    </row>
    <row r="338" spans="1:13" ht="15.75" customHeight="1" x14ac:dyDescent="0.35">
      <c r="A338" s="282"/>
      <c r="B338" s="282"/>
      <c r="L338" s="303"/>
      <c r="M338" s="304"/>
    </row>
    <row r="339" spans="1:13" ht="15.75" customHeight="1" x14ac:dyDescent="0.35">
      <c r="A339" s="282"/>
      <c r="B339" s="282"/>
      <c r="L339" s="303"/>
      <c r="M339" s="304"/>
    </row>
    <row r="340" spans="1:13" ht="15.75" customHeight="1" x14ac:dyDescent="0.35">
      <c r="A340" s="282"/>
      <c r="B340" s="282"/>
      <c r="L340" s="303"/>
      <c r="M340" s="304"/>
    </row>
    <row r="341" spans="1:13" ht="15.75" customHeight="1" x14ac:dyDescent="0.35">
      <c r="A341" s="282"/>
      <c r="B341" s="282"/>
      <c r="L341" s="303"/>
      <c r="M341" s="304"/>
    </row>
    <row r="342" spans="1:13" ht="15.75" customHeight="1" x14ac:dyDescent="0.35">
      <c r="A342" s="282"/>
      <c r="B342" s="282"/>
      <c r="L342" s="303"/>
      <c r="M342" s="304"/>
    </row>
    <row r="343" spans="1:13" ht="15.75" customHeight="1" x14ac:dyDescent="0.35">
      <c r="A343" s="282"/>
      <c r="B343" s="282"/>
      <c r="L343" s="303"/>
      <c r="M343" s="304"/>
    </row>
    <row r="344" spans="1:13" ht="15.75" customHeight="1" x14ac:dyDescent="0.35">
      <c r="A344" s="282"/>
      <c r="B344" s="282"/>
      <c r="L344" s="303"/>
      <c r="M344" s="304"/>
    </row>
    <row r="345" spans="1:13" ht="15.75" customHeight="1" x14ac:dyDescent="0.35">
      <c r="A345" s="282"/>
      <c r="B345" s="282"/>
      <c r="L345" s="303"/>
      <c r="M345" s="304"/>
    </row>
    <row r="346" spans="1:13" ht="15.75" customHeight="1" x14ac:dyDescent="0.35">
      <c r="A346" s="282"/>
      <c r="B346" s="282"/>
      <c r="L346" s="303"/>
      <c r="M346" s="304"/>
    </row>
    <row r="347" spans="1:13" ht="15.75" customHeight="1" x14ac:dyDescent="0.35">
      <c r="A347" s="282"/>
      <c r="B347" s="282"/>
      <c r="L347" s="303"/>
      <c r="M347" s="304"/>
    </row>
    <row r="348" spans="1:13" ht="15.75" customHeight="1" x14ac:dyDescent="0.35">
      <c r="A348" s="282"/>
      <c r="B348" s="282"/>
      <c r="L348" s="303"/>
      <c r="M348" s="304"/>
    </row>
    <row r="349" spans="1:13" ht="15.75" customHeight="1" x14ac:dyDescent="0.35">
      <c r="A349" s="282"/>
      <c r="B349" s="282"/>
      <c r="L349" s="303"/>
      <c r="M349" s="304"/>
    </row>
    <row r="350" spans="1:13" ht="15.75" customHeight="1" x14ac:dyDescent="0.35">
      <c r="A350" s="282"/>
      <c r="B350" s="282"/>
      <c r="L350" s="303"/>
      <c r="M350" s="304"/>
    </row>
    <row r="351" spans="1:13" ht="15.75" customHeight="1" x14ac:dyDescent="0.35">
      <c r="A351" s="282"/>
      <c r="B351" s="282"/>
      <c r="L351" s="303"/>
      <c r="M351" s="304"/>
    </row>
    <row r="352" spans="1:13" ht="15.75" customHeight="1" x14ac:dyDescent="0.35">
      <c r="A352" s="282"/>
      <c r="B352" s="282"/>
      <c r="L352" s="303"/>
      <c r="M352" s="304"/>
    </row>
    <row r="353" spans="1:13" ht="15.75" customHeight="1" x14ac:dyDescent="0.35">
      <c r="A353" s="282"/>
      <c r="B353" s="282"/>
      <c r="L353" s="303"/>
      <c r="M353" s="304"/>
    </row>
    <row r="354" spans="1:13" ht="15.75" customHeight="1" x14ac:dyDescent="0.35">
      <c r="A354" s="282"/>
      <c r="B354" s="282"/>
      <c r="L354" s="303"/>
      <c r="M354" s="304"/>
    </row>
    <row r="355" spans="1:13" ht="15.75" customHeight="1" x14ac:dyDescent="0.35">
      <c r="A355" s="282"/>
      <c r="B355" s="282"/>
      <c r="L355" s="303"/>
      <c r="M355" s="304"/>
    </row>
    <row r="356" spans="1:13" ht="15.75" customHeight="1" x14ac:dyDescent="0.35">
      <c r="A356" s="282"/>
      <c r="B356" s="282"/>
      <c r="L356" s="303"/>
      <c r="M356" s="304"/>
    </row>
    <row r="357" spans="1:13" ht="15.75" customHeight="1" x14ac:dyDescent="0.35">
      <c r="A357" s="282"/>
      <c r="B357" s="282"/>
      <c r="L357" s="303"/>
      <c r="M357" s="304"/>
    </row>
    <row r="358" spans="1:13" ht="15.75" customHeight="1" x14ac:dyDescent="0.35">
      <c r="A358" s="282"/>
      <c r="B358" s="282"/>
      <c r="L358" s="303"/>
      <c r="M358" s="304"/>
    </row>
    <row r="359" spans="1:13" ht="15.75" customHeight="1" x14ac:dyDescent="0.35">
      <c r="A359" s="282"/>
      <c r="B359" s="282"/>
      <c r="L359" s="303"/>
      <c r="M359" s="304"/>
    </row>
    <row r="360" spans="1:13" ht="15.75" customHeight="1" x14ac:dyDescent="0.35">
      <c r="A360" s="282"/>
      <c r="B360" s="282"/>
      <c r="L360" s="303"/>
      <c r="M360" s="304"/>
    </row>
    <row r="361" spans="1:13" ht="15.75" customHeight="1" x14ac:dyDescent="0.35">
      <c r="A361" s="282"/>
      <c r="B361" s="282"/>
      <c r="L361" s="303"/>
      <c r="M361" s="304"/>
    </row>
    <row r="362" spans="1:13" ht="15.75" customHeight="1" x14ac:dyDescent="0.35">
      <c r="A362" s="282"/>
      <c r="B362" s="282"/>
      <c r="L362" s="303"/>
      <c r="M362" s="304"/>
    </row>
    <row r="363" spans="1:13" ht="15.75" customHeight="1" x14ac:dyDescent="0.35">
      <c r="A363" s="282"/>
      <c r="B363" s="282"/>
      <c r="L363" s="303"/>
      <c r="M363" s="304"/>
    </row>
    <row r="364" spans="1:13" ht="15.75" customHeight="1" x14ac:dyDescent="0.35">
      <c r="A364" s="282"/>
      <c r="B364" s="282"/>
      <c r="L364" s="303"/>
      <c r="M364" s="304"/>
    </row>
    <row r="365" spans="1:13" ht="15.75" customHeight="1" x14ac:dyDescent="0.35">
      <c r="A365" s="282"/>
      <c r="B365" s="282"/>
      <c r="L365" s="303"/>
      <c r="M365" s="304"/>
    </row>
    <row r="366" spans="1:13" ht="15.75" customHeight="1" x14ac:dyDescent="0.35">
      <c r="A366" s="282"/>
      <c r="B366" s="282"/>
      <c r="L366" s="303"/>
      <c r="M366" s="304"/>
    </row>
    <row r="367" spans="1:13" ht="15.75" customHeight="1" x14ac:dyDescent="0.35">
      <c r="A367" s="282"/>
      <c r="B367" s="282"/>
      <c r="L367" s="303"/>
      <c r="M367" s="304"/>
    </row>
    <row r="368" spans="1:13" ht="15.75" customHeight="1" x14ac:dyDescent="0.35">
      <c r="A368" s="282"/>
      <c r="B368" s="282"/>
      <c r="L368" s="303"/>
      <c r="M368" s="304"/>
    </row>
    <row r="369" spans="1:13" ht="15.75" customHeight="1" x14ac:dyDescent="0.35">
      <c r="A369" s="282"/>
      <c r="B369" s="282"/>
      <c r="L369" s="303"/>
      <c r="M369" s="304"/>
    </row>
    <row r="370" spans="1:13" ht="15.75" customHeight="1" x14ac:dyDescent="0.35">
      <c r="A370" s="282"/>
      <c r="B370" s="282"/>
      <c r="L370" s="303"/>
      <c r="M370" s="304"/>
    </row>
    <row r="371" spans="1:13" ht="15.75" customHeight="1" x14ac:dyDescent="0.35">
      <c r="A371" s="282"/>
      <c r="B371" s="282"/>
      <c r="L371" s="303"/>
      <c r="M371" s="304"/>
    </row>
    <row r="372" spans="1:13" ht="15.75" customHeight="1" x14ac:dyDescent="0.35">
      <c r="A372" s="282"/>
      <c r="B372" s="282"/>
      <c r="L372" s="303"/>
      <c r="M372" s="304"/>
    </row>
    <row r="373" spans="1:13" ht="15.75" customHeight="1" x14ac:dyDescent="0.35">
      <c r="A373" s="282"/>
      <c r="B373" s="282"/>
      <c r="L373" s="303"/>
      <c r="M373" s="304"/>
    </row>
    <row r="374" spans="1:13" ht="15.75" customHeight="1" x14ac:dyDescent="0.35">
      <c r="A374" s="282"/>
      <c r="B374" s="282"/>
      <c r="L374" s="303"/>
      <c r="M374" s="304"/>
    </row>
    <row r="375" spans="1:13" ht="15.75" customHeight="1" x14ac:dyDescent="0.35">
      <c r="A375" s="282"/>
      <c r="B375" s="282"/>
      <c r="L375" s="303"/>
      <c r="M375" s="304"/>
    </row>
    <row r="376" spans="1:13" ht="15.75" customHeight="1" x14ac:dyDescent="0.35">
      <c r="A376" s="282"/>
      <c r="B376" s="282"/>
      <c r="L376" s="303"/>
      <c r="M376" s="304"/>
    </row>
    <row r="377" spans="1:13" ht="15.75" customHeight="1" x14ac:dyDescent="0.35">
      <c r="A377" s="282"/>
      <c r="B377" s="282"/>
      <c r="L377" s="303"/>
      <c r="M377" s="304"/>
    </row>
    <row r="378" spans="1:13" ht="15.75" customHeight="1" x14ac:dyDescent="0.35">
      <c r="A378" s="282"/>
      <c r="B378" s="282"/>
      <c r="L378" s="303"/>
      <c r="M378" s="304"/>
    </row>
    <row r="379" spans="1:13" ht="15.75" customHeight="1" x14ac:dyDescent="0.35">
      <c r="A379" s="282"/>
      <c r="B379" s="282"/>
      <c r="L379" s="303"/>
      <c r="M379" s="304"/>
    </row>
    <row r="380" spans="1:13" ht="15.75" customHeight="1" x14ac:dyDescent="0.35">
      <c r="A380" s="282"/>
      <c r="B380" s="282"/>
      <c r="L380" s="303"/>
      <c r="M380" s="304"/>
    </row>
    <row r="381" spans="1:13" ht="15.75" customHeight="1" x14ac:dyDescent="0.35">
      <c r="A381" s="282"/>
      <c r="B381" s="282"/>
      <c r="L381" s="303"/>
      <c r="M381" s="304"/>
    </row>
    <row r="382" spans="1:13" ht="15.75" customHeight="1" x14ac:dyDescent="0.35">
      <c r="A382" s="282"/>
      <c r="B382" s="282"/>
      <c r="L382" s="303"/>
      <c r="M382" s="304"/>
    </row>
    <row r="383" spans="1:13" ht="15.75" customHeight="1" x14ac:dyDescent="0.35">
      <c r="A383" s="282"/>
      <c r="B383" s="282"/>
      <c r="L383" s="303"/>
      <c r="M383" s="304"/>
    </row>
    <row r="384" spans="1:13" ht="15.75" customHeight="1" x14ac:dyDescent="0.35">
      <c r="A384" s="282"/>
      <c r="B384" s="282"/>
      <c r="L384" s="303"/>
      <c r="M384" s="304"/>
    </row>
    <row r="385" spans="1:13" ht="15.75" customHeight="1" x14ac:dyDescent="0.35">
      <c r="A385" s="282"/>
      <c r="B385" s="282"/>
      <c r="L385" s="303"/>
      <c r="M385" s="304"/>
    </row>
    <row r="386" spans="1:13" ht="15.75" customHeight="1" x14ac:dyDescent="0.35">
      <c r="A386" s="282"/>
      <c r="B386" s="282"/>
      <c r="L386" s="303"/>
      <c r="M386" s="304"/>
    </row>
    <row r="387" spans="1:13" ht="15.75" customHeight="1" x14ac:dyDescent="0.35">
      <c r="A387" s="282"/>
      <c r="B387" s="282"/>
      <c r="L387" s="303"/>
      <c r="M387" s="304"/>
    </row>
    <row r="388" spans="1:13" ht="15.75" customHeight="1" x14ac:dyDescent="0.35">
      <c r="A388" s="282"/>
      <c r="B388" s="282"/>
      <c r="L388" s="303"/>
      <c r="M388" s="304"/>
    </row>
    <row r="389" spans="1:13" ht="15.75" customHeight="1" x14ac:dyDescent="0.35">
      <c r="A389" s="282"/>
      <c r="B389" s="282"/>
      <c r="L389" s="303"/>
      <c r="M389" s="304"/>
    </row>
    <row r="390" spans="1:13" ht="15.75" customHeight="1" x14ac:dyDescent="0.35">
      <c r="A390" s="282"/>
      <c r="B390" s="282"/>
      <c r="L390" s="303"/>
      <c r="M390" s="304"/>
    </row>
    <row r="391" spans="1:13" ht="15.75" customHeight="1" x14ac:dyDescent="0.35">
      <c r="A391" s="282"/>
      <c r="B391" s="282"/>
      <c r="L391" s="303"/>
      <c r="M391" s="304"/>
    </row>
    <row r="392" spans="1:13" ht="15.75" customHeight="1" x14ac:dyDescent="0.35">
      <c r="A392" s="282"/>
      <c r="B392" s="282"/>
      <c r="L392" s="303"/>
      <c r="M392" s="304"/>
    </row>
    <row r="393" spans="1:13" ht="15.75" customHeight="1" x14ac:dyDescent="0.35">
      <c r="A393" s="282"/>
      <c r="B393" s="282"/>
      <c r="L393" s="303"/>
      <c r="M393" s="304"/>
    </row>
    <row r="394" spans="1:13" ht="15.75" customHeight="1" x14ac:dyDescent="0.35">
      <c r="A394" s="282"/>
      <c r="B394" s="282"/>
      <c r="L394" s="303"/>
      <c r="M394" s="304"/>
    </row>
    <row r="395" spans="1:13" ht="15.75" customHeight="1" x14ac:dyDescent="0.35">
      <c r="A395" s="282"/>
      <c r="B395" s="282"/>
      <c r="L395" s="303"/>
      <c r="M395" s="304"/>
    </row>
    <row r="396" spans="1:13" ht="15.75" customHeight="1" x14ac:dyDescent="0.35">
      <c r="A396" s="282"/>
      <c r="B396" s="282"/>
      <c r="L396" s="303"/>
      <c r="M396" s="304"/>
    </row>
    <row r="397" spans="1:13" ht="15.75" customHeight="1" x14ac:dyDescent="0.35">
      <c r="A397" s="282"/>
      <c r="B397" s="282"/>
      <c r="L397" s="303"/>
      <c r="M397" s="304"/>
    </row>
    <row r="398" spans="1:13" ht="15.75" customHeight="1" x14ac:dyDescent="0.35">
      <c r="A398" s="282"/>
      <c r="B398" s="282"/>
      <c r="L398" s="303"/>
      <c r="M398" s="304"/>
    </row>
    <row r="399" spans="1:13" ht="15.75" customHeight="1" x14ac:dyDescent="0.35">
      <c r="A399" s="282"/>
      <c r="B399" s="282"/>
      <c r="L399" s="303"/>
      <c r="M399" s="304"/>
    </row>
    <row r="400" spans="1:13" ht="15.75" customHeight="1" x14ac:dyDescent="0.35">
      <c r="A400" s="282"/>
      <c r="B400" s="282"/>
      <c r="L400" s="303"/>
      <c r="M400" s="304"/>
    </row>
    <row r="401" spans="1:13" ht="15.75" customHeight="1" x14ac:dyDescent="0.35">
      <c r="A401" s="282"/>
      <c r="B401" s="282"/>
      <c r="L401" s="303"/>
      <c r="M401" s="304"/>
    </row>
    <row r="402" spans="1:13" ht="15.75" customHeight="1" x14ac:dyDescent="0.35">
      <c r="A402" s="282"/>
      <c r="B402" s="282"/>
      <c r="L402" s="303"/>
      <c r="M402" s="304"/>
    </row>
    <row r="403" spans="1:13" ht="15.75" customHeight="1" x14ac:dyDescent="0.35">
      <c r="A403" s="282"/>
      <c r="B403" s="282"/>
      <c r="L403" s="303"/>
      <c r="M403" s="304"/>
    </row>
    <row r="404" spans="1:13" ht="15.75" customHeight="1" x14ac:dyDescent="0.35">
      <c r="A404" s="282"/>
      <c r="B404" s="282"/>
      <c r="L404" s="303"/>
      <c r="M404" s="304"/>
    </row>
    <row r="405" spans="1:13" ht="15.75" customHeight="1" x14ac:dyDescent="0.35">
      <c r="A405" s="282"/>
      <c r="B405" s="282"/>
      <c r="L405" s="303"/>
      <c r="M405" s="304"/>
    </row>
    <row r="406" spans="1:13" ht="15.75" customHeight="1" x14ac:dyDescent="0.35">
      <c r="A406" s="282"/>
      <c r="B406" s="282"/>
      <c r="L406" s="303"/>
      <c r="M406" s="304"/>
    </row>
    <row r="407" spans="1:13" ht="15.75" customHeight="1" x14ac:dyDescent="0.35">
      <c r="A407" s="282"/>
      <c r="B407" s="282"/>
      <c r="L407" s="303"/>
      <c r="M407" s="304"/>
    </row>
    <row r="408" spans="1:13" ht="15.75" customHeight="1" x14ac:dyDescent="0.35">
      <c r="A408" s="282"/>
      <c r="B408" s="282"/>
      <c r="L408" s="303"/>
      <c r="M408" s="304"/>
    </row>
    <row r="409" spans="1:13" ht="15.75" customHeight="1" x14ac:dyDescent="0.35">
      <c r="A409" s="282"/>
      <c r="B409" s="282"/>
      <c r="L409" s="303"/>
      <c r="M409" s="304"/>
    </row>
    <row r="410" spans="1:13" ht="15.75" customHeight="1" x14ac:dyDescent="0.35">
      <c r="A410" s="282"/>
      <c r="B410" s="282"/>
      <c r="L410" s="303"/>
      <c r="M410" s="304"/>
    </row>
    <row r="411" spans="1:13" ht="15.75" customHeight="1" x14ac:dyDescent="0.35">
      <c r="A411" s="282"/>
      <c r="B411" s="282"/>
      <c r="L411" s="303"/>
      <c r="M411" s="304"/>
    </row>
    <row r="412" spans="1:13" ht="15.75" customHeight="1" x14ac:dyDescent="0.35">
      <c r="A412" s="282"/>
      <c r="B412" s="282"/>
      <c r="L412" s="303"/>
      <c r="M412" s="304"/>
    </row>
    <row r="413" spans="1:13" ht="15.75" customHeight="1" x14ac:dyDescent="0.35">
      <c r="A413" s="282"/>
      <c r="B413" s="282"/>
      <c r="L413" s="303"/>
      <c r="M413" s="304"/>
    </row>
    <row r="414" spans="1:13" ht="15.75" customHeight="1" x14ac:dyDescent="0.35">
      <c r="A414" s="282"/>
      <c r="B414" s="282"/>
      <c r="L414" s="303"/>
      <c r="M414" s="304"/>
    </row>
    <row r="415" spans="1:13" ht="15.75" customHeight="1" x14ac:dyDescent="0.35">
      <c r="A415" s="282"/>
      <c r="B415" s="282"/>
      <c r="L415" s="303"/>
      <c r="M415" s="304"/>
    </row>
    <row r="416" spans="1:13" ht="15.75" customHeight="1" x14ac:dyDescent="0.35">
      <c r="A416" s="282"/>
      <c r="B416" s="282"/>
      <c r="L416" s="303"/>
      <c r="M416" s="304"/>
    </row>
    <row r="417" spans="1:13" ht="15.75" customHeight="1" x14ac:dyDescent="0.35">
      <c r="A417" s="282"/>
      <c r="B417" s="282"/>
      <c r="L417" s="303"/>
      <c r="M417" s="304"/>
    </row>
    <row r="418" spans="1:13" ht="15.75" customHeight="1" x14ac:dyDescent="0.35">
      <c r="A418" s="282"/>
      <c r="B418" s="282"/>
      <c r="L418" s="303"/>
      <c r="M418" s="304"/>
    </row>
    <row r="419" spans="1:13" ht="15.75" customHeight="1" x14ac:dyDescent="0.35">
      <c r="A419" s="282"/>
      <c r="B419" s="282"/>
      <c r="L419" s="303"/>
      <c r="M419" s="304"/>
    </row>
    <row r="420" spans="1:13" ht="15.75" customHeight="1" x14ac:dyDescent="0.35">
      <c r="A420" s="282"/>
      <c r="B420" s="282"/>
      <c r="L420" s="303"/>
      <c r="M420" s="304"/>
    </row>
    <row r="421" spans="1:13" ht="15.75" customHeight="1" x14ac:dyDescent="0.35">
      <c r="A421" s="282"/>
      <c r="B421" s="282"/>
      <c r="L421" s="303"/>
      <c r="M421" s="304"/>
    </row>
    <row r="422" spans="1:13" ht="15.75" customHeight="1" x14ac:dyDescent="0.35">
      <c r="A422" s="282"/>
      <c r="B422" s="282"/>
      <c r="L422" s="303"/>
      <c r="M422" s="304"/>
    </row>
    <row r="423" spans="1:13" ht="15.75" customHeight="1" x14ac:dyDescent="0.35">
      <c r="A423" s="282"/>
      <c r="B423" s="282"/>
      <c r="L423" s="303"/>
      <c r="M423" s="304"/>
    </row>
    <row r="424" spans="1:13" ht="15.75" customHeight="1" x14ac:dyDescent="0.35">
      <c r="A424" s="282"/>
      <c r="B424" s="282"/>
      <c r="L424" s="303"/>
      <c r="M424" s="304"/>
    </row>
    <row r="425" spans="1:13" ht="15.75" customHeight="1" x14ac:dyDescent="0.35">
      <c r="A425" s="282"/>
      <c r="B425" s="282"/>
      <c r="L425" s="303"/>
      <c r="M425" s="304"/>
    </row>
    <row r="426" spans="1:13" ht="15.75" customHeight="1" x14ac:dyDescent="0.35">
      <c r="A426" s="282"/>
      <c r="B426" s="282"/>
      <c r="L426" s="303"/>
      <c r="M426" s="304"/>
    </row>
    <row r="427" spans="1:13" ht="15.75" customHeight="1" x14ac:dyDescent="0.35">
      <c r="A427" s="282"/>
      <c r="B427" s="282"/>
      <c r="L427" s="303"/>
      <c r="M427" s="304"/>
    </row>
    <row r="428" spans="1:13" ht="15.75" customHeight="1" x14ac:dyDescent="0.35">
      <c r="A428" s="282"/>
      <c r="B428" s="282"/>
      <c r="L428" s="303"/>
      <c r="M428" s="304"/>
    </row>
    <row r="429" spans="1:13" ht="15.75" customHeight="1" x14ac:dyDescent="0.35">
      <c r="A429" s="282"/>
      <c r="B429" s="282"/>
      <c r="L429" s="303"/>
      <c r="M429" s="304"/>
    </row>
    <row r="430" spans="1:13" ht="15.75" customHeight="1" x14ac:dyDescent="0.35">
      <c r="A430" s="282"/>
      <c r="B430" s="282"/>
      <c r="L430" s="303"/>
      <c r="M430" s="304"/>
    </row>
    <row r="431" spans="1:13" ht="15.75" customHeight="1" x14ac:dyDescent="0.35">
      <c r="A431" s="282"/>
      <c r="B431" s="282"/>
      <c r="L431" s="303"/>
      <c r="M431" s="304"/>
    </row>
    <row r="432" spans="1:13" ht="15.75" customHeight="1" x14ac:dyDescent="0.35">
      <c r="A432" s="282"/>
      <c r="B432" s="282"/>
      <c r="L432" s="303"/>
      <c r="M432" s="304"/>
    </row>
    <row r="433" spans="1:13" ht="15.75" customHeight="1" x14ac:dyDescent="0.35">
      <c r="A433" s="282"/>
      <c r="B433" s="282"/>
      <c r="L433" s="303"/>
      <c r="M433" s="304"/>
    </row>
    <row r="434" spans="1:13" ht="15.75" customHeight="1" x14ac:dyDescent="0.35">
      <c r="A434" s="282"/>
      <c r="B434" s="282"/>
      <c r="L434" s="303"/>
      <c r="M434" s="304"/>
    </row>
    <row r="435" spans="1:13" ht="15.75" customHeight="1" x14ac:dyDescent="0.35">
      <c r="A435" s="282"/>
      <c r="B435" s="282"/>
      <c r="L435" s="303"/>
      <c r="M435" s="304"/>
    </row>
    <row r="436" spans="1:13" ht="15.75" customHeight="1" x14ac:dyDescent="0.35">
      <c r="A436" s="282"/>
      <c r="B436" s="282"/>
      <c r="L436" s="303"/>
      <c r="M436" s="304"/>
    </row>
    <row r="437" spans="1:13" ht="15.75" customHeight="1" x14ac:dyDescent="0.35">
      <c r="A437" s="282"/>
      <c r="B437" s="282"/>
      <c r="L437" s="303"/>
      <c r="M437" s="304"/>
    </row>
    <row r="438" spans="1:13" ht="15.75" customHeight="1" x14ac:dyDescent="0.35">
      <c r="A438" s="282"/>
      <c r="B438" s="282"/>
      <c r="L438" s="303"/>
      <c r="M438" s="304"/>
    </row>
    <row r="439" spans="1:13" ht="15.75" customHeight="1" x14ac:dyDescent="0.35">
      <c r="A439" s="282"/>
      <c r="B439" s="282"/>
      <c r="L439" s="303"/>
      <c r="M439" s="304"/>
    </row>
    <row r="440" spans="1:13" ht="15.75" customHeight="1" x14ac:dyDescent="0.35">
      <c r="A440" s="282"/>
      <c r="B440" s="282"/>
      <c r="L440" s="303"/>
      <c r="M440" s="304"/>
    </row>
    <row r="441" spans="1:13" ht="15.75" customHeight="1" x14ac:dyDescent="0.35">
      <c r="A441" s="282"/>
      <c r="B441" s="282"/>
      <c r="L441" s="303"/>
      <c r="M441" s="304"/>
    </row>
    <row r="442" spans="1:13" ht="15.75" customHeight="1" x14ac:dyDescent="0.35">
      <c r="A442" s="282"/>
      <c r="B442" s="282"/>
      <c r="L442" s="303"/>
      <c r="M442" s="304"/>
    </row>
    <row r="443" spans="1:13" ht="15.75" customHeight="1" x14ac:dyDescent="0.35">
      <c r="A443" s="282"/>
      <c r="B443" s="282"/>
      <c r="L443" s="303"/>
      <c r="M443" s="304"/>
    </row>
    <row r="444" spans="1:13" ht="15.75" customHeight="1" x14ac:dyDescent="0.35">
      <c r="A444" s="282"/>
      <c r="B444" s="282"/>
      <c r="L444" s="303"/>
      <c r="M444" s="304"/>
    </row>
    <row r="445" spans="1:13" ht="15.75" customHeight="1" x14ac:dyDescent="0.35">
      <c r="A445" s="282"/>
      <c r="B445" s="282"/>
      <c r="L445" s="303"/>
      <c r="M445" s="304"/>
    </row>
    <row r="446" spans="1:13" ht="15.75" customHeight="1" x14ac:dyDescent="0.35">
      <c r="A446" s="282"/>
      <c r="B446" s="282"/>
      <c r="L446" s="303"/>
      <c r="M446" s="304"/>
    </row>
    <row r="447" spans="1:13" ht="15.75" customHeight="1" x14ac:dyDescent="0.35">
      <c r="A447" s="282"/>
      <c r="B447" s="282"/>
      <c r="L447" s="303"/>
      <c r="M447" s="304"/>
    </row>
    <row r="448" spans="1:13" ht="15.75" customHeight="1" x14ac:dyDescent="0.35">
      <c r="A448" s="282"/>
      <c r="B448" s="282"/>
      <c r="L448" s="303"/>
      <c r="M448" s="304"/>
    </row>
    <row r="449" spans="1:13" ht="15.75" customHeight="1" x14ac:dyDescent="0.35">
      <c r="A449" s="282"/>
      <c r="B449" s="282"/>
      <c r="L449" s="303"/>
      <c r="M449" s="304"/>
    </row>
    <row r="450" spans="1:13" ht="15.75" customHeight="1" x14ac:dyDescent="0.35">
      <c r="A450" s="282"/>
      <c r="B450" s="282"/>
      <c r="L450" s="303"/>
      <c r="M450" s="304"/>
    </row>
    <row r="451" spans="1:13" ht="15.75" customHeight="1" x14ac:dyDescent="0.35">
      <c r="A451" s="282"/>
      <c r="B451" s="282"/>
      <c r="L451" s="303"/>
      <c r="M451" s="304"/>
    </row>
    <row r="452" spans="1:13" ht="15.75" customHeight="1" x14ac:dyDescent="0.35">
      <c r="A452" s="282"/>
      <c r="B452" s="282"/>
      <c r="L452" s="303"/>
      <c r="M452" s="304"/>
    </row>
    <row r="453" spans="1:13" ht="15.75" customHeight="1" x14ac:dyDescent="0.35">
      <c r="A453" s="282"/>
      <c r="B453" s="282"/>
      <c r="L453" s="303"/>
      <c r="M453" s="304"/>
    </row>
    <row r="454" spans="1:13" ht="15.75" customHeight="1" x14ac:dyDescent="0.35">
      <c r="A454" s="282"/>
      <c r="B454" s="282"/>
      <c r="L454" s="303"/>
      <c r="M454" s="304"/>
    </row>
    <row r="455" spans="1:13" ht="15.75" customHeight="1" x14ac:dyDescent="0.35">
      <c r="A455" s="282"/>
      <c r="B455" s="282"/>
      <c r="L455" s="303"/>
      <c r="M455" s="304"/>
    </row>
    <row r="456" spans="1:13" ht="15.75" customHeight="1" x14ac:dyDescent="0.35">
      <c r="A456" s="282"/>
      <c r="B456" s="282"/>
      <c r="L456" s="303"/>
      <c r="M456" s="304"/>
    </row>
    <row r="457" spans="1:13" ht="15.75" customHeight="1" x14ac:dyDescent="0.35">
      <c r="A457" s="282"/>
      <c r="B457" s="282"/>
      <c r="L457" s="303"/>
      <c r="M457" s="304"/>
    </row>
    <row r="458" spans="1:13" ht="15.75" customHeight="1" x14ac:dyDescent="0.35">
      <c r="A458" s="282"/>
      <c r="B458" s="282"/>
      <c r="L458" s="303"/>
      <c r="M458" s="304"/>
    </row>
    <row r="459" spans="1:13" ht="15.75" customHeight="1" x14ac:dyDescent="0.35">
      <c r="A459" s="282"/>
      <c r="B459" s="282"/>
      <c r="L459" s="303"/>
      <c r="M459" s="304"/>
    </row>
    <row r="460" spans="1:13" ht="15.75" customHeight="1" x14ac:dyDescent="0.35">
      <c r="A460" s="282"/>
      <c r="B460" s="282"/>
      <c r="L460" s="303"/>
      <c r="M460" s="304"/>
    </row>
    <row r="461" spans="1:13" ht="15.75" customHeight="1" x14ac:dyDescent="0.35">
      <c r="A461" s="282"/>
      <c r="B461" s="282"/>
      <c r="L461" s="303"/>
      <c r="M461" s="304"/>
    </row>
    <row r="462" spans="1:13" ht="15.75" customHeight="1" x14ac:dyDescent="0.35">
      <c r="A462" s="282"/>
      <c r="B462" s="282"/>
      <c r="L462" s="303"/>
      <c r="M462" s="304"/>
    </row>
    <row r="463" spans="1:13" ht="15.75" customHeight="1" x14ac:dyDescent="0.35">
      <c r="A463" s="282"/>
      <c r="B463" s="282"/>
      <c r="L463" s="303"/>
      <c r="M463" s="304"/>
    </row>
    <row r="464" spans="1:13" ht="15.75" customHeight="1" x14ac:dyDescent="0.35">
      <c r="A464" s="282"/>
      <c r="B464" s="282"/>
      <c r="L464" s="303"/>
      <c r="M464" s="304"/>
    </row>
    <row r="465" spans="1:13" ht="15.75" customHeight="1" x14ac:dyDescent="0.35">
      <c r="A465" s="282"/>
      <c r="B465" s="282"/>
      <c r="L465" s="303"/>
      <c r="M465" s="304"/>
    </row>
    <row r="466" spans="1:13" ht="15.75" customHeight="1" x14ac:dyDescent="0.35">
      <c r="A466" s="282"/>
      <c r="B466" s="282"/>
      <c r="L466" s="303"/>
      <c r="M466" s="304"/>
    </row>
    <row r="467" spans="1:13" ht="15.75" customHeight="1" x14ac:dyDescent="0.35">
      <c r="A467" s="282"/>
      <c r="B467" s="282"/>
      <c r="L467" s="303"/>
      <c r="M467" s="304"/>
    </row>
    <row r="468" spans="1:13" ht="15.75" customHeight="1" x14ac:dyDescent="0.35">
      <c r="A468" s="282"/>
      <c r="B468" s="282"/>
      <c r="L468" s="303"/>
      <c r="M468" s="304"/>
    </row>
    <row r="469" spans="1:13" ht="15.75" customHeight="1" x14ac:dyDescent="0.35">
      <c r="A469" s="282"/>
      <c r="B469" s="282"/>
      <c r="L469" s="303"/>
      <c r="M469" s="304"/>
    </row>
    <row r="470" spans="1:13" ht="15.75" customHeight="1" x14ac:dyDescent="0.35">
      <c r="A470" s="282"/>
      <c r="B470" s="282"/>
      <c r="L470" s="303"/>
      <c r="M470" s="304"/>
    </row>
    <row r="471" spans="1:13" ht="15.75" customHeight="1" x14ac:dyDescent="0.35">
      <c r="A471" s="282"/>
      <c r="B471" s="282"/>
      <c r="L471" s="303"/>
      <c r="M471" s="304"/>
    </row>
    <row r="472" spans="1:13" ht="15.75" customHeight="1" x14ac:dyDescent="0.35">
      <c r="A472" s="282"/>
      <c r="B472" s="282"/>
      <c r="L472" s="303"/>
      <c r="M472" s="304"/>
    </row>
    <row r="473" spans="1:13" ht="15.75" customHeight="1" x14ac:dyDescent="0.35">
      <c r="A473" s="282"/>
      <c r="B473" s="282"/>
      <c r="L473" s="303"/>
      <c r="M473" s="304"/>
    </row>
    <row r="474" spans="1:13" ht="15.75" customHeight="1" x14ac:dyDescent="0.35">
      <c r="A474" s="282"/>
      <c r="B474" s="282"/>
      <c r="L474" s="303"/>
      <c r="M474" s="304"/>
    </row>
    <row r="475" spans="1:13" ht="15.75" customHeight="1" x14ac:dyDescent="0.35">
      <c r="A475" s="282"/>
      <c r="B475" s="282"/>
      <c r="L475" s="303"/>
      <c r="M475" s="304"/>
    </row>
    <row r="476" spans="1:13" ht="15.75" customHeight="1" x14ac:dyDescent="0.35">
      <c r="A476" s="282"/>
      <c r="B476" s="282"/>
      <c r="L476" s="303"/>
      <c r="M476" s="304"/>
    </row>
    <row r="477" spans="1:13" ht="15.75" customHeight="1" x14ac:dyDescent="0.35">
      <c r="A477" s="282"/>
      <c r="B477" s="282"/>
      <c r="L477" s="303"/>
      <c r="M477" s="304"/>
    </row>
    <row r="478" spans="1:13" ht="15.75" customHeight="1" x14ac:dyDescent="0.35">
      <c r="A478" s="282"/>
      <c r="B478" s="282"/>
      <c r="L478" s="303"/>
      <c r="M478" s="304"/>
    </row>
    <row r="479" spans="1:13" ht="15.75" customHeight="1" x14ac:dyDescent="0.35">
      <c r="A479" s="282"/>
      <c r="B479" s="282"/>
      <c r="L479" s="303"/>
      <c r="M479" s="304"/>
    </row>
    <row r="480" spans="1:13" ht="15.75" customHeight="1" x14ac:dyDescent="0.35">
      <c r="A480" s="282"/>
      <c r="B480" s="282"/>
      <c r="L480" s="303"/>
      <c r="M480" s="304"/>
    </row>
    <row r="481" spans="1:13" ht="15.75" customHeight="1" x14ac:dyDescent="0.35">
      <c r="A481" s="282"/>
      <c r="B481" s="282"/>
      <c r="L481" s="303"/>
      <c r="M481" s="304"/>
    </row>
    <row r="482" spans="1:13" ht="15.75" customHeight="1" x14ac:dyDescent="0.35">
      <c r="A482" s="282"/>
      <c r="B482" s="282"/>
      <c r="L482" s="303"/>
      <c r="M482" s="304"/>
    </row>
    <row r="483" spans="1:13" ht="15.75" customHeight="1" x14ac:dyDescent="0.35">
      <c r="A483" s="282"/>
      <c r="B483" s="282"/>
      <c r="L483" s="303"/>
      <c r="M483" s="304"/>
    </row>
    <row r="484" spans="1:13" ht="15.75" customHeight="1" x14ac:dyDescent="0.35">
      <c r="A484" s="282"/>
      <c r="B484" s="282"/>
      <c r="L484" s="303"/>
      <c r="M484" s="304"/>
    </row>
    <row r="485" spans="1:13" ht="15.75" customHeight="1" x14ac:dyDescent="0.35">
      <c r="A485" s="282"/>
      <c r="B485" s="282"/>
      <c r="L485" s="303"/>
      <c r="M485" s="304"/>
    </row>
    <row r="486" spans="1:13" ht="15.75" customHeight="1" x14ac:dyDescent="0.35">
      <c r="A486" s="282"/>
      <c r="B486" s="282"/>
      <c r="L486" s="303"/>
      <c r="M486" s="304"/>
    </row>
    <row r="487" spans="1:13" ht="15.75" customHeight="1" x14ac:dyDescent="0.35">
      <c r="A487" s="282"/>
      <c r="B487" s="282"/>
      <c r="L487" s="303"/>
      <c r="M487" s="304"/>
    </row>
    <row r="488" spans="1:13" ht="15.75" customHeight="1" x14ac:dyDescent="0.35">
      <c r="A488" s="282"/>
      <c r="B488" s="282"/>
      <c r="L488" s="303"/>
      <c r="M488" s="304"/>
    </row>
    <row r="489" spans="1:13" ht="15.75" customHeight="1" x14ac:dyDescent="0.35">
      <c r="A489" s="282"/>
      <c r="B489" s="282"/>
      <c r="L489" s="303"/>
      <c r="M489" s="304"/>
    </row>
    <row r="490" spans="1:13" ht="15.75" customHeight="1" x14ac:dyDescent="0.35">
      <c r="A490" s="282"/>
      <c r="B490" s="282"/>
      <c r="L490" s="303"/>
      <c r="M490" s="304"/>
    </row>
    <row r="491" spans="1:13" ht="15.75" customHeight="1" x14ac:dyDescent="0.35">
      <c r="A491" s="282"/>
      <c r="B491" s="282"/>
      <c r="L491" s="303"/>
      <c r="M491" s="304"/>
    </row>
    <row r="492" spans="1:13" ht="15.75" customHeight="1" x14ac:dyDescent="0.35">
      <c r="A492" s="282"/>
      <c r="B492" s="282"/>
      <c r="L492" s="303"/>
      <c r="M492" s="304"/>
    </row>
    <row r="493" spans="1:13" ht="15.75" customHeight="1" x14ac:dyDescent="0.35">
      <c r="A493" s="282"/>
      <c r="B493" s="282"/>
      <c r="L493" s="303"/>
      <c r="M493" s="304"/>
    </row>
    <row r="494" spans="1:13" ht="15.75" customHeight="1" x14ac:dyDescent="0.35">
      <c r="A494" s="282"/>
      <c r="B494" s="282"/>
      <c r="L494" s="303"/>
      <c r="M494" s="304"/>
    </row>
    <row r="495" spans="1:13" ht="15.75" customHeight="1" x14ac:dyDescent="0.35">
      <c r="A495" s="282"/>
      <c r="B495" s="282"/>
      <c r="L495" s="303"/>
      <c r="M495" s="304"/>
    </row>
    <row r="496" spans="1:13" ht="15.75" customHeight="1" x14ac:dyDescent="0.35">
      <c r="A496" s="282"/>
      <c r="B496" s="282"/>
      <c r="L496" s="303"/>
      <c r="M496" s="304"/>
    </row>
    <row r="497" spans="1:13" ht="15.75" customHeight="1" x14ac:dyDescent="0.35">
      <c r="A497" s="282"/>
      <c r="B497" s="282"/>
      <c r="L497" s="303"/>
      <c r="M497" s="304"/>
    </row>
    <row r="498" spans="1:13" ht="15.75" customHeight="1" x14ac:dyDescent="0.35">
      <c r="A498" s="282"/>
      <c r="B498" s="282"/>
      <c r="L498" s="303"/>
      <c r="M498" s="304"/>
    </row>
    <row r="499" spans="1:13" ht="15.75" customHeight="1" x14ac:dyDescent="0.35">
      <c r="A499" s="282"/>
      <c r="B499" s="282"/>
      <c r="L499" s="303"/>
      <c r="M499" s="304"/>
    </row>
    <row r="500" spans="1:13" ht="15.75" customHeight="1" x14ac:dyDescent="0.35">
      <c r="A500" s="282"/>
      <c r="B500" s="282"/>
      <c r="L500" s="303"/>
      <c r="M500" s="304"/>
    </row>
    <row r="501" spans="1:13" ht="15.75" customHeight="1" x14ac:dyDescent="0.35">
      <c r="A501" s="282"/>
      <c r="B501" s="282"/>
      <c r="L501" s="303"/>
      <c r="M501" s="304"/>
    </row>
    <row r="502" spans="1:13" ht="15.75" customHeight="1" x14ac:dyDescent="0.35">
      <c r="A502" s="282"/>
      <c r="B502" s="282"/>
      <c r="L502" s="303"/>
      <c r="M502" s="304"/>
    </row>
    <row r="503" spans="1:13" ht="15.75" customHeight="1" x14ac:dyDescent="0.35">
      <c r="A503" s="282"/>
      <c r="B503" s="282"/>
      <c r="L503" s="303"/>
      <c r="M503" s="304"/>
    </row>
    <row r="504" spans="1:13" ht="15.75" customHeight="1" x14ac:dyDescent="0.35">
      <c r="A504" s="282"/>
      <c r="B504" s="282"/>
      <c r="L504" s="303"/>
      <c r="M504" s="304"/>
    </row>
    <row r="505" spans="1:13" ht="15.75" customHeight="1" x14ac:dyDescent="0.35">
      <c r="A505" s="282"/>
      <c r="B505" s="282"/>
      <c r="L505" s="303"/>
      <c r="M505" s="304"/>
    </row>
    <row r="506" spans="1:13" ht="15.75" customHeight="1" x14ac:dyDescent="0.35">
      <c r="A506" s="282"/>
      <c r="B506" s="282"/>
      <c r="L506" s="303"/>
      <c r="M506" s="304"/>
    </row>
    <row r="507" spans="1:13" ht="15.75" customHeight="1" x14ac:dyDescent="0.35">
      <c r="A507" s="282"/>
      <c r="B507" s="282"/>
      <c r="L507" s="303"/>
      <c r="M507" s="304"/>
    </row>
    <row r="508" spans="1:13" ht="15.75" customHeight="1" x14ac:dyDescent="0.35">
      <c r="A508" s="282"/>
      <c r="B508" s="282"/>
      <c r="L508" s="303"/>
      <c r="M508" s="304"/>
    </row>
    <row r="509" spans="1:13" ht="15.75" customHeight="1" x14ac:dyDescent="0.35">
      <c r="A509" s="282"/>
      <c r="B509" s="282"/>
      <c r="L509" s="303"/>
      <c r="M509" s="304"/>
    </row>
    <row r="510" spans="1:13" ht="15.75" customHeight="1" x14ac:dyDescent="0.35">
      <c r="A510" s="282"/>
      <c r="B510" s="282"/>
      <c r="L510" s="303"/>
      <c r="M510" s="304"/>
    </row>
    <row r="511" spans="1:13" ht="15.75" customHeight="1" x14ac:dyDescent="0.35">
      <c r="A511" s="282"/>
      <c r="B511" s="282"/>
      <c r="L511" s="303"/>
      <c r="M511" s="304"/>
    </row>
    <row r="512" spans="1:13" ht="15.75" customHeight="1" x14ac:dyDescent="0.35">
      <c r="A512" s="282"/>
      <c r="B512" s="282"/>
      <c r="L512" s="303"/>
      <c r="M512" s="304"/>
    </row>
    <row r="513" spans="1:13" ht="15.75" customHeight="1" x14ac:dyDescent="0.35">
      <c r="A513" s="282"/>
      <c r="B513" s="282"/>
      <c r="L513" s="303"/>
      <c r="M513" s="304"/>
    </row>
    <row r="514" spans="1:13" ht="15.75" customHeight="1" x14ac:dyDescent="0.35">
      <c r="A514" s="282"/>
      <c r="B514" s="282"/>
      <c r="L514" s="303"/>
      <c r="M514" s="304"/>
    </row>
    <row r="515" spans="1:13" ht="15.75" customHeight="1" x14ac:dyDescent="0.35">
      <c r="A515" s="282"/>
      <c r="B515" s="282"/>
      <c r="L515" s="303"/>
      <c r="M515" s="304"/>
    </row>
    <row r="516" spans="1:13" ht="15.75" customHeight="1" x14ac:dyDescent="0.35">
      <c r="A516" s="282"/>
      <c r="B516" s="282"/>
      <c r="L516" s="303"/>
      <c r="M516" s="304"/>
    </row>
    <row r="517" spans="1:13" ht="15.75" customHeight="1" x14ac:dyDescent="0.35">
      <c r="A517" s="282"/>
      <c r="B517" s="282"/>
      <c r="L517" s="303"/>
      <c r="M517" s="304"/>
    </row>
    <row r="518" spans="1:13" ht="15.75" customHeight="1" x14ac:dyDescent="0.35">
      <c r="A518" s="282"/>
      <c r="B518" s="282"/>
      <c r="L518" s="303"/>
      <c r="M518" s="304"/>
    </row>
    <row r="519" spans="1:13" ht="15.75" customHeight="1" x14ac:dyDescent="0.35">
      <c r="A519" s="282"/>
      <c r="B519" s="282"/>
      <c r="L519" s="303"/>
      <c r="M519" s="304"/>
    </row>
    <row r="520" spans="1:13" ht="15.75" customHeight="1" x14ac:dyDescent="0.35">
      <c r="A520" s="282"/>
      <c r="B520" s="282"/>
      <c r="L520" s="303"/>
      <c r="M520" s="304"/>
    </row>
    <row r="521" spans="1:13" ht="15.75" customHeight="1" x14ac:dyDescent="0.35">
      <c r="A521" s="282"/>
      <c r="B521" s="282"/>
      <c r="L521" s="303"/>
      <c r="M521" s="304"/>
    </row>
    <row r="522" spans="1:13" ht="15.75" customHeight="1" x14ac:dyDescent="0.35">
      <c r="A522" s="282"/>
      <c r="B522" s="282"/>
      <c r="L522" s="303"/>
      <c r="M522" s="304"/>
    </row>
    <row r="523" spans="1:13" ht="15.75" customHeight="1" x14ac:dyDescent="0.35">
      <c r="A523" s="282"/>
      <c r="B523" s="282"/>
      <c r="L523" s="303"/>
      <c r="M523" s="304"/>
    </row>
    <row r="524" spans="1:13" ht="15.75" customHeight="1" x14ac:dyDescent="0.35">
      <c r="A524" s="282"/>
      <c r="B524" s="282"/>
      <c r="L524" s="303"/>
      <c r="M524" s="304"/>
    </row>
    <row r="525" spans="1:13" ht="15.75" customHeight="1" x14ac:dyDescent="0.35">
      <c r="A525" s="282"/>
      <c r="B525" s="282"/>
      <c r="L525" s="303"/>
      <c r="M525" s="304"/>
    </row>
    <row r="526" spans="1:13" ht="15.75" customHeight="1" x14ac:dyDescent="0.35">
      <c r="A526" s="282"/>
      <c r="B526" s="282"/>
      <c r="L526" s="303"/>
      <c r="M526" s="304"/>
    </row>
    <row r="527" spans="1:13" ht="15.75" customHeight="1" x14ac:dyDescent="0.35">
      <c r="A527" s="282"/>
      <c r="B527" s="282"/>
      <c r="L527" s="303"/>
      <c r="M527" s="304"/>
    </row>
    <row r="528" spans="1:13" ht="15.75" customHeight="1" x14ac:dyDescent="0.35">
      <c r="A528" s="282"/>
      <c r="B528" s="282"/>
      <c r="L528" s="303"/>
      <c r="M528" s="304"/>
    </row>
    <row r="529" spans="1:13" ht="15.75" customHeight="1" x14ac:dyDescent="0.35">
      <c r="A529" s="282"/>
      <c r="B529" s="282"/>
      <c r="L529" s="303"/>
      <c r="M529" s="304"/>
    </row>
    <row r="530" spans="1:13" ht="15.75" customHeight="1" x14ac:dyDescent="0.35">
      <c r="A530" s="282"/>
      <c r="B530" s="282"/>
      <c r="L530" s="303"/>
      <c r="M530" s="304"/>
    </row>
    <row r="531" spans="1:13" ht="15.75" customHeight="1" x14ac:dyDescent="0.35">
      <c r="A531" s="282"/>
      <c r="B531" s="282"/>
      <c r="L531" s="303"/>
      <c r="M531" s="304"/>
    </row>
    <row r="532" spans="1:13" ht="15.75" customHeight="1" x14ac:dyDescent="0.35">
      <c r="A532" s="282"/>
      <c r="B532" s="282"/>
      <c r="L532" s="303"/>
      <c r="M532" s="304"/>
    </row>
    <row r="533" spans="1:13" ht="15.75" customHeight="1" x14ac:dyDescent="0.35">
      <c r="A533" s="282"/>
      <c r="B533" s="282"/>
      <c r="L533" s="303"/>
      <c r="M533" s="304"/>
    </row>
    <row r="534" spans="1:13" ht="15.75" customHeight="1" x14ac:dyDescent="0.35">
      <c r="A534" s="282"/>
      <c r="B534" s="282"/>
      <c r="L534" s="303"/>
      <c r="M534" s="304"/>
    </row>
    <row r="535" spans="1:13" ht="15.75" customHeight="1" x14ac:dyDescent="0.35">
      <c r="A535" s="282"/>
      <c r="B535" s="282"/>
      <c r="L535" s="303"/>
      <c r="M535" s="304"/>
    </row>
    <row r="536" spans="1:13" ht="15.75" customHeight="1" x14ac:dyDescent="0.35">
      <c r="A536" s="282"/>
      <c r="B536" s="282"/>
      <c r="L536" s="303"/>
      <c r="M536" s="304"/>
    </row>
    <row r="537" spans="1:13" ht="15.75" customHeight="1" x14ac:dyDescent="0.35">
      <c r="A537" s="282"/>
      <c r="B537" s="282"/>
      <c r="L537" s="303"/>
      <c r="M537" s="304"/>
    </row>
    <row r="538" spans="1:13" ht="15.75" customHeight="1" x14ac:dyDescent="0.35">
      <c r="A538" s="282"/>
      <c r="B538" s="282"/>
      <c r="L538" s="303"/>
      <c r="M538" s="304"/>
    </row>
    <row r="539" spans="1:13" ht="15.75" customHeight="1" x14ac:dyDescent="0.35">
      <c r="A539" s="282"/>
      <c r="B539" s="282"/>
      <c r="L539" s="303"/>
      <c r="M539" s="304"/>
    </row>
    <row r="540" spans="1:13" ht="15.75" customHeight="1" x14ac:dyDescent="0.35">
      <c r="A540" s="282"/>
      <c r="B540" s="282"/>
      <c r="L540" s="303"/>
      <c r="M540" s="304"/>
    </row>
    <row r="541" spans="1:13" ht="15.75" customHeight="1" x14ac:dyDescent="0.35">
      <c r="A541" s="282"/>
      <c r="B541" s="282"/>
      <c r="L541" s="303"/>
      <c r="M541" s="304"/>
    </row>
    <row r="542" spans="1:13" ht="15.75" customHeight="1" x14ac:dyDescent="0.35">
      <c r="A542" s="282"/>
      <c r="B542" s="282"/>
      <c r="L542" s="303"/>
      <c r="M542" s="304"/>
    </row>
    <row r="543" spans="1:13" ht="15.75" customHeight="1" x14ac:dyDescent="0.35">
      <c r="A543" s="282"/>
      <c r="B543" s="282"/>
      <c r="L543" s="303"/>
      <c r="M543" s="304"/>
    </row>
    <row r="544" spans="1:13" ht="15.75" customHeight="1" x14ac:dyDescent="0.35">
      <c r="A544" s="282"/>
      <c r="B544" s="282"/>
      <c r="L544" s="303"/>
      <c r="M544" s="304"/>
    </row>
    <row r="545" spans="1:13" ht="15.75" customHeight="1" x14ac:dyDescent="0.35">
      <c r="A545" s="282"/>
      <c r="B545" s="282"/>
      <c r="L545" s="303"/>
      <c r="M545" s="304"/>
    </row>
    <row r="546" spans="1:13" ht="15.75" customHeight="1" x14ac:dyDescent="0.35">
      <c r="A546" s="282"/>
      <c r="B546" s="282"/>
      <c r="L546" s="303"/>
      <c r="M546" s="304"/>
    </row>
    <row r="547" spans="1:13" ht="15.75" customHeight="1" x14ac:dyDescent="0.35">
      <c r="A547" s="282"/>
      <c r="B547" s="282"/>
      <c r="L547" s="303"/>
      <c r="M547" s="304"/>
    </row>
    <row r="548" spans="1:13" ht="15.75" customHeight="1" x14ac:dyDescent="0.35">
      <c r="A548" s="282"/>
      <c r="B548" s="282"/>
      <c r="L548" s="303"/>
      <c r="M548" s="304"/>
    </row>
    <row r="549" spans="1:13" ht="15.75" customHeight="1" x14ac:dyDescent="0.35">
      <c r="A549" s="282"/>
      <c r="B549" s="282"/>
      <c r="L549" s="303"/>
      <c r="M549" s="304"/>
    </row>
    <row r="550" spans="1:13" ht="15.75" customHeight="1" x14ac:dyDescent="0.35">
      <c r="A550" s="282"/>
      <c r="B550" s="282"/>
      <c r="L550" s="303"/>
      <c r="M550" s="304"/>
    </row>
    <row r="551" spans="1:13" ht="15.75" customHeight="1" x14ac:dyDescent="0.35">
      <c r="A551" s="282"/>
      <c r="B551" s="282"/>
      <c r="L551" s="303"/>
      <c r="M551" s="304"/>
    </row>
    <row r="552" spans="1:13" ht="15.75" customHeight="1" x14ac:dyDescent="0.35">
      <c r="A552" s="282"/>
      <c r="B552" s="282"/>
      <c r="L552" s="303"/>
      <c r="M552" s="304"/>
    </row>
    <row r="553" spans="1:13" ht="15.75" customHeight="1" x14ac:dyDescent="0.35">
      <c r="A553" s="282"/>
      <c r="B553" s="282"/>
      <c r="L553" s="303"/>
      <c r="M553" s="304"/>
    </row>
    <row r="554" spans="1:13" ht="15.75" customHeight="1" x14ac:dyDescent="0.35">
      <c r="A554" s="282"/>
      <c r="B554" s="282"/>
      <c r="L554" s="303"/>
      <c r="M554" s="304"/>
    </row>
    <row r="555" spans="1:13" ht="15.75" customHeight="1" x14ac:dyDescent="0.35">
      <c r="A555" s="282"/>
      <c r="B555" s="282"/>
      <c r="L555" s="303"/>
      <c r="M555" s="304"/>
    </row>
    <row r="556" spans="1:13" ht="15.75" customHeight="1" x14ac:dyDescent="0.35">
      <c r="A556" s="282"/>
      <c r="B556" s="282"/>
      <c r="L556" s="303"/>
      <c r="M556" s="304"/>
    </row>
    <row r="557" spans="1:13" ht="15.75" customHeight="1" x14ac:dyDescent="0.35">
      <c r="A557" s="282"/>
      <c r="B557" s="282"/>
      <c r="L557" s="303"/>
      <c r="M557" s="304"/>
    </row>
    <row r="558" spans="1:13" ht="15.75" customHeight="1" x14ac:dyDescent="0.35">
      <c r="A558" s="282"/>
      <c r="B558" s="282"/>
      <c r="L558" s="303"/>
      <c r="M558" s="304"/>
    </row>
    <row r="559" spans="1:13" ht="15.75" customHeight="1" x14ac:dyDescent="0.35">
      <c r="A559" s="282"/>
      <c r="B559" s="282"/>
      <c r="L559" s="303"/>
      <c r="M559" s="304"/>
    </row>
    <row r="560" spans="1:13" ht="15.75" customHeight="1" x14ac:dyDescent="0.35">
      <c r="A560" s="282"/>
      <c r="B560" s="282"/>
      <c r="L560" s="303"/>
      <c r="M560" s="304"/>
    </row>
    <row r="561" spans="1:13" ht="15.75" customHeight="1" x14ac:dyDescent="0.35">
      <c r="A561" s="282"/>
      <c r="B561" s="282"/>
      <c r="L561" s="303"/>
      <c r="M561" s="304"/>
    </row>
    <row r="562" spans="1:13" ht="15.75" customHeight="1" x14ac:dyDescent="0.35">
      <c r="A562" s="282"/>
      <c r="B562" s="282"/>
      <c r="L562" s="303"/>
      <c r="M562" s="304"/>
    </row>
    <row r="563" spans="1:13" ht="15.75" customHeight="1" x14ac:dyDescent="0.35">
      <c r="A563" s="282"/>
      <c r="B563" s="282"/>
      <c r="L563" s="303"/>
      <c r="M563" s="304"/>
    </row>
    <row r="564" spans="1:13" ht="15.75" customHeight="1" x14ac:dyDescent="0.35">
      <c r="A564" s="282"/>
      <c r="B564" s="282"/>
      <c r="L564" s="303"/>
      <c r="M564" s="304"/>
    </row>
    <row r="565" spans="1:13" ht="15.75" customHeight="1" x14ac:dyDescent="0.35">
      <c r="A565" s="282"/>
      <c r="B565" s="282"/>
      <c r="L565" s="303"/>
      <c r="M565" s="304"/>
    </row>
    <row r="566" spans="1:13" ht="15.75" customHeight="1" x14ac:dyDescent="0.35">
      <c r="A566" s="282"/>
      <c r="B566" s="282"/>
      <c r="L566" s="303"/>
      <c r="M566" s="304"/>
    </row>
    <row r="567" spans="1:13" ht="15.75" customHeight="1" x14ac:dyDescent="0.35">
      <c r="A567" s="282"/>
      <c r="B567" s="282"/>
      <c r="L567" s="303"/>
      <c r="M567" s="304"/>
    </row>
    <row r="568" spans="1:13" ht="15.75" customHeight="1" x14ac:dyDescent="0.35">
      <c r="A568" s="282"/>
      <c r="B568" s="282"/>
      <c r="L568" s="303"/>
      <c r="M568" s="304"/>
    </row>
    <row r="569" spans="1:13" ht="15.75" customHeight="1" x14ac:dyDescent="0.35">
      <c r="A569" s="282"/>
      <c r="B569" s="282"/>
      <c r="L569" s="303"/>
      <c r="M569" s="304"/>
    </row>
    <row r="570" spans="1:13" ht="15.75" customHeight="1" x14ac:dyDescent="0.35">
      <c r="A570" s="282"/>
      <c r="B570" s="282"/>
      <c r="L570" s="303"/>
      <c r="M570" s="304"/>
    </row>
    <row r="571" spans="1:13" ht="15.75" customHeight="1" x14ac:dyDescent="0.35">
      <c r="A571" s="282"/>
      <c r="B571" s="282"/>
      <c r="L571" s="303"/>
      <c r="M571" s="304"/>
    </row>
    <row r="572" spans="1:13" ht="15.75" customHeight="1" x14ac:dyDescent="0.35">
      <c r="A572" s="282"/>
      <c r="B572" s="282"/>
      <c r="L572" s="303"/>
      <c r="M572" s="304"/>
    </row>
    <row r="573" spans="1:13" ht="15.75" customHeight="1" x14ac:dyDescent="0.35">
      <c r="A573" s="282"/>
      <c r="B573" s="282"/>
      <c r="L573" s="303"/>
      <c r="M573" s="304"/>
    </row>
    <row r="574" spans="1:13" ht="15.75" customHeight="1" x14ac:dyDescent="0.35">
      <c r="A574" s="282"/>
      <c r="B574" s="282"/>
      <c r="L574" s="303"/>
      <c r="M574" s="304"/>
    </row>
    <row r="575" spans="1:13" ht="15.75" customHeight="1" x14ac:dyDescent="0.35">
      <c r="A575" s="282"/>
      <c r="B575" s="282"/>
      <c r="L575" s="303"/>
      <c r="M575" s="304"/>
    </row>
    <row r="576" spans="1:13" ht="15.75" customHeight="1" x14ac:dyDescent="0.35">
      <c r="A576" s="282"/>
      <c r="B576" s="282"/>
      <c r="L576" s="303"/>
      <c r="M576" s="304"/>
    </row>
    <row r="577" spans="1:13" ht="15.75" customHeight="1" x14ac:dyDescent="0.35">
      <c r="A577" s="282"/>
      <c r="B577" s="282"/>
      <c r="L577" s="303"/>
      <c r="M577" s="304"/>
    </row>
    <row r="578" spans="1:13" ht="15.75" customHeight="1" x14ac:dyDescent="0.35">
      <c r="A578" s="282"/>
      <c r="B578" s="282"/>
      <c r="L578" s="303"/>
      <c r="M578" s="304"/>
    </row>
    <row r="579" spans="1:13" ht="15.75" customHeight="1" x14ac:dyDescent="0.35">
      <c r="A579" s="282"/>
      <c r="B579" s="282"/>
      <c r="L579" s="303"/>
      <c r="M579" s="304"/>
    </row>
    <row r="580" spans="1:13" ht="15.75" customHeight="1" x14ac:dyDescent="0.35">
      <c r="A580" s="282"/>
      <c r="B580" s="282"/>
      <c r="L580" s="303"/>
      <c r="M580" s="304"/>
    </row>
    <row r="581" spans="1:13" ht="15.75" customHeight="1" x14ac:dyDescent="0.35">
      <c r="A581" s="282"/>
      <c r="B581" s="282"/>
      <c r="L581" s="303"/>
      <c r="M581" s="304"/>
    </row>
    <row r="582" spans="1:13" ht="15.75" customHeight="1" x14ac:dyDescent="0.35">
      <c r="A582" s="282"/>
      <c r="B582" s="282"/>
      <c r="L582" s="303"/>
      <c r="M582" s="304"/>
    </row>
    <row r="583" spans="1:13" ht="15.75" customHeight="1" x14ac:dyDescent="0.35">
      <c r="A583" s="282"/>
      <c r="B583" s="282"/>
      <c r="L583" s="303"/>
      <c r="M583" s="304"/>
    </row>
    <row r="584" spans="1:13" ht="15.75" customHeight="1" x14ac:dyDescent="0.35">
      <c r="A584" s="282"/>
      <c r="B584" s="282"/>
      <c r="L584" s="303"/>
      <c r="M584" s="304"/>
    </row>
    <row r="585" spans="1:13" ht="15.75" customHeight="1" x14ac:dyDescent="0.35">
      <c r="A585" s="282"/>
      <c r="B585" s="282"/>
      <c r="L585" s="303"/>
      <c r="M585" s="304"/>
    </row>
    <row r="586" spans="1:13" ht="15.75" customHeight="1" x14ac:dyDescent="0.35">
      <c r="A586" s="282"/>
      <c r="B586" s="282"/>
      <c r="L586" s="303"/>
      <c r="M586" s="304"/>
    </row>
    <row r="587" spans="1:13" ht="15.75" customHeight="1" x14ac:dyDescent="0.35">
      <c r="A587" s="282"/>
      <c r="B587" s="282"/>
      <c r="L587" s="303"/>
      <c r="M587" s="304"/>
    </row>
    <row r="588" spans="1:13" ht="15.75" customHeight="1" x14ac:dyDescent="0.35">
      <c r="A588" s="282"/>
      <c r="B588" s="282"/>
      <c r="L588" s="303"/>
      <c r="M588" s="304"/>
    </row>
    <row r="589" spans="1:13" ht="15.75" customHeight="1" x14ac:dyDescent="0.35">
      <c r="A589" s="282"/>
      <c r="B589" s="282"/>
      <c r="L589" s="303"/>
      <c r="M589" s="304"/>
    </row>
    <row r="590" spans="1:13" ht="15.75" customHeight="1" x14ac:dyDescent="0.35">
      <c r="A590" s="282"/>
      <c r="B590" s="282"/>
      <c r="L590" s="303"/>
      <c r="M590" s="304"/>
    </row>
    <row r="591" spans="1:13" ht="15.75" customHeight="1" x14ac:dyDescent="0.35">
      <c r="A591" s="282"/>
      <c r="B591" s="282"/>
      <c r="L591" s="303"/>
      <c r="M591" s="304"/>
    </row>
    <row r="592" spans="1:13" ht="15.75" customHeight="1" x14ac:dyDescent="0.35">
      <c r="A592" s="282"/>
      <c r="B592" s="282"/>
      <c r="L592" s="303"/>
      <c r="M592" s="304"/>
    </row>
    <row r="593" spans="1:13" ht="15.75" customHeight="1" x14ac:dyDescent="0.35">
      <c r="A593" s="282"/>
      <c r="B593" s="282"/>
      <c r="L593" s="303"/>
      <c r="M593" s="304"/>
    </row>
    <row r="594" spans="1:13" ht="15.75" customHeight="1" x14ac:dyDescent="0.35">
      <c r="A594" s="282"/>
      <c r="B594" s="282"/>
      <c r="L594" s="303"/>
      <c r="M594" s="304"/>
    </row>
    <row r="595" spans="1:13" ht="15.75" customHeight="1" x14ac:dyDescent="0.35">
      <c r="A595" s="282"/>
      <c r="B595" s="282"/>
      <c r="L595" s="303"/>
      <c r="M595" s="304"/>
    </row>
    <row r="596" spans="1:13" ht="15.75" customHeight="1" x14ac:dyDescent="0.35">
      <c r="A596" s="282"/>
      <c r="B596" s="282"/>
      <c r="L596" s="303"/>
      <c r="M596" s="304"/>
    </row>
    <row r="597" spans="1:13" ht="15.75" customHeight="1" x14ac:dyDescent="0.35">
      <c r="A597" s="282"/>
      <c r="B597" s="282"/>
      <c r="L597" s="303"/>
      <c r="M597" s="304"/>
    </row>
    <row r="598" spans="1:13" ht="15.75" customHeight="1" x14ac:dyDescent="0.35">
      <c r="A598" s="282"/>
      <c r="B598" s="282"/>
      <c r="L598" s="303"/>
      <c r="M598" s="304"/>
    </row>
    <row r="599" spans="1:13" ht="15.75" customHeight="1" x14ac:dyDescent="0.35">
      <c r="A599" s="282"/>
      <c r="B599" s="282"/>
      <c r="L599" s="303"/>
      <c r="M599" s="304"/>
    </row>
    <row r="600" spans="1:13" ht="15.75" customHeight="1" x14ac:dyDescent="0.35">
      <c r="A600" s="282"/>
      <c r="B600" s="282"/>
      <c r="L600" s="303"/>
      <c r="M600" s="304"/>
    </row>
    <row r="601" spans="1:13" ht="15.75" customHeight="1" x14ac:dyDescent="0.35">
      <c r="A601" s="282"/>
      <c r="B601" s="282"/>
      <c r="L601" s="303"/>
      <c r="M601" s="304"/>
    </row>
    <row r="602" spans="1:13" ht="15.75" customHeight="1" x14ac:dyDescent="0.35">
      <c r="A602" s="282"/>
      <c r="B602" s="282"/>
      <c r="L602" s="303"/>
      <c r="M602" s="304"/>
    </row>
    <row r="603" spans="1:13" ht="15.75" customHeight="1" x14ac:dyDescent="0.35">
      <c r="A603" s="282"/>
      <c r="B603" s="282"/>
      <c r="L603" s="303"/>
      <c r="M603" s="304"/>
    </row>
    <row r="604" spans="1:13" ht="15.75" customHeight="1" x14ac:dyDescent="0.35">
      <c r="A604" s="282"/>
      <c r="B604" s="282"/>
      <c r="L604" s="303"/>
      <c r="M604" s="304"/>
    </row>
    <row r="605" spans="1:13" ht="15.75" customHeight="1" x14ac:dyDescent="0.35">
      <c r="A605" s="282"/>
      <c r="B605" s="282"/>
      <c r="L605" s="303"/>
      <c r="M605" s="304"/>
    </row>
    <row r="606" spans="1:13" ht="15.75" customHeight="1" x14ac:dyDescent="0.35">
      <c r="A606" s="282"/>
      <c r="B606" s="282"/>
      <c r="L606" s="303"/>
      <c r="M606" s="304"/>
    </row>
    <row r="607" spans="1:13" ht="15.75" customHeight="1" x14ac:dyDescent="0.35">
      <c r="A607" s="282"/>
      <c r="B607" s="282"/>
      <c r="L607" s="303"/>
      <c r="M607" s="304"/>
    </row>
    <row r="608" spans="1:13" ht="15.75" customHeight="1" x14ac:dyDescent="0.35">
      <c r="A608" s="282"/>
      <c r="B608" s="282"/>
      <c r="L608" s="303"/>
      <c r="M608" s="304"/>
    </row>
    <row r="609" spans="1:13" ht="15.75" customHeight="1" x14ac:dyDescent="0.35">
      <c r="A609" s="282"/>
      <c r="B609" s="282"/>
      <c r="L609" s="303"/>
      <c r="M609" s="304"/>
    </row>
    <row r="610" spans="1:13" ht="15.75" customHeight="1" x14ac:dyDescent="0.35">
      <c r="A610" s="282"/>
      <c r="B610" s="282"/>
      <c r="L610" s="303"/>
      <c r="M610" s="304"/>
    </row>
    <row r="611" spans="1:13" ht="15.75" customHeight="1" x14ac:dyDescent="0.35">
      <c r="A611" s="282"/>
      <c r="B611" s="282"/>
      <c r="L611" s="303"/>
      <c r="M611" s="304"/>
    </row>
    <row r="612" spans="1:13" ht="15.75" customHeight="1" x14ac:dyDescent="0.35">
      <c r="A612" s="282"/>
      <c r="B612" s="282"/>
      <c r="L612" s="303"/>
      <c r="M612" s="304"/>
    </row>
    <row r="613" spans="1:13" ht="15.75" customHeight="1" x14ac:dyDescent="0.35">
      <c r="A613" s="282"/>
      <c r="B613" s="282"/>
      <c r="L613" s="303"/>
      <c r="M613" s="304"/>
    </row>
    <row r="614" spans="1:13" ht="15.75" customHeight="1" x14ac:dyDescent="0.35">
      <c r="A614" s="282"/>
      <c r="B614" s="282"/>
      <c r="L614" s="303"/>
      <c r="M614" s="304"/>
    </row>
    <row r="615" spans="1:13" ht="15.75" customHeight="1" x14ac:dyDescent="0.35">
      <c r="A615" s="282"/>
      <c r="B615" s="282"/>
      <c r="L615" s="303"/>
      <c r="M615" s="304"/>
    </row>
    <row r="616" spans="1:13" ht="15.75" customHeight="1" x14ac:dyDescent="0.35">
      <c r="A616" s="282"/>
      <c r="B616" s="282"/>
      <c r="L616" s="303"/>
      <c r="M616" s="304"/>
    </row>
    <row r="617" spans="1:13" ht="15.75" customHeight="1" x14ac:dyDescent="0.35">
      <c r="A617" s="282"/>
      <c r="B617" s="282"/>
      <c r="L617" s="303"/>
      <c r="M617" s="304"/>
    </row>
    <row r="618" spans="1:13" ht="15.75" customHeight="1" x14ac:dyDescent="0.35">
      <c r="A618" s="282"/>
      <c r="B618" s="282"/>
      <c r="L618" s="303"/>
      <c r="M618" s="304"/>
    </row>
    <row r="619" spans="1:13" ht="15.75" customHeight="1" x14ac:dyDescent="0.35">
      <c r="A619" s="282"/>
      <c r="B619" s="282"/>
      <c r="L619" s="303"/>
      <c r="M619" s="304"/>
    </row>
    <row r="620" spans="1:13" ht="15.75" customHeight="1" x14ac:dyDescent="0.35">
      <c r="A620" s="282"/>
      <c r="B620" s="282"/>
      <c r="L620" s="303"/>
      <c r="M620" s="304"/>
    </row>
    <row r="621" spans="1:13" ht="15.75" customHeight="1" x14ac:dyDescent="0.35">
      <c r="A621" s="282"/>
      <c r="B621" s="282"/>
      <c r="L621" s="303"/>
      <c r="M621" s="304"/>
    </row>
    <row r="622" spans="1:13" ht="15.75" customHeight="1" x14ac:dyDescent="0.35">
      <c r="A622" s="282"/>
      <c r="B622" s="282"/>
      <c r="L622" s="303"/>
      <c r="M622" s="304"/>
    </row>
    <row r="623" spans="1:13" ht="15.75" customHeight="1" x14ac:dyDescent="0.35">
      <c r="A623" s="282"/>
      <c r="B623" s="282"/>
      <c r="L623" s="303"/>
      <c r="M623" s="304"/>
    </row>
    <row r="624" spans="1:13" ht="15.75" customHeight="1" x14ac:dyDescent="0.35">
      <c r="A624" s="282"/>
      <c r="B624" s="282"/>
      <c r="L624" s="303"/>
      <c r="M624" s="304"/>
    </row>
    <row r="625" spans="1:13" ht="15.75" customHeight="1" x14ac:dyDescent="0.35">
      <c r="A625" s="282"/>
      <c r="B625" s="282"/>
      <c r="L625" s="303"/>
      <c r="M625" s="304"/>
    </row>
    <row r="626" spans="1:13" ht="15.75" customHeight="1" x14ac:dyDescent="0.35">
      <c r="A626" s="282"/>
      <c r="B626" s="282"/>
      <c r="L626" s="303"/>
      <c r="M626" s="304"/>
    </row>
    <row r="627" spans="1:13" ht="15.75" customHeight="1" x14ac:dyDescent="0.35">
      <c r="A627" s="282"/>
      <c r="B627" s="282"/>
      <c r="L627" s="303"/>
      <c r="M627" s="304"/>
    </row>
    <row r="628" spans="1:13" ht="15.75" customHeight="1" x14ac:dyDescent="0.35">
      <c r="A628" s="282"/>
      <c r="B628" s="282"/>
      <c r="L628" s="303"/>
      <c r="M628" s="304"/>
    </row>
    <row r="629" spans="1:13" ht="15.75" customHeight="1" x14ac:dyDescent="0.35">
      <c r="A629" s="282"/>
      <c r="B629" s="282"/>
      <c r="L629" s="303"/>
      <c r="M629" s="304"/>
    </row>
    <row r="630" spans="1:13" ht="15.75" customHeight="1" x14ac:dyDescent="0.35">
      <c r="A630" s="282"/>
      <c r="B630" s="282"/>
      <c r="L630" s="303"/>
      <c r="M630" s="304"/>
    </row>
    <row r="631" spans="1:13" ht="15.75" customHeight="1" x14ac:dyDescent="0.35">
      <c r="A631" s="282"/>
      <c r="B631" s="282"/>
      <c r="L631" s="303"/>
      <c r="M631" s="304"/>
    </row>
    <row r="632" spans="1:13" ht="15.75" customHeight="1" x14ac:dyDescent="0.35">
      <c r="A632" s="282"/>
      <c r="B632" s="282"/>
      <c r="L632" s="303"/>
      <c r="M632" s="304"/>
    </row>
    <row r="633" spans="1:13" ht="15.75" customHeight="1" x14ac:dyDescent="0.35">
      <c r="A633" s="282"/>
      <c r="B633" s="282"/>
      <c r="L633" s="303"/>
      <c r="M633" s="304"/>
    </row>
    <row r="634" spans="1:13" ht="15.75" customHeight="1" x14ac:dyDescent="0.35">
      <c r="A634" s="282"/>
      <c r="B634" s="282"/>
      <c r="L634" s="303"/>
      <c r="M634" s="304"/>
    </row>
    <row r="635" spans="1:13" ht="15.75" customHeight="1" x14ac:dyDescent="0.35">
      <c r="A635" s="282"/>
      <c r="B635" s="282"/>
      <c r="L635" s="303"/>
      <c r="M635" s="304"/>
    </row>
    <row r="636" spans="1:13" ht="15.75" customHeight="1" x14ac:dyDescent="0.35">
      <c r="A636" s="282"/>
      <c r="B636" s="282"/>
      <c r="L636" s="303"/>
      <c r="M636" s="304"/>
    </row>
    <row r="637" spans="1:13" ht="15.75" customHeight="1" x14ac:dyDescent="0.35">
      <c r="A637" s="282"/>
      <c r="B637" s="282"/>
      <c r="L637" s="303"/>
      <c r="M637" s="304"/>
    </row>
    <row r="638" spans="1:13" ht="15.75" customHeight="1" x14ac:dyDescent="0.35">
      <c r="A638" s="282"/>
      <c r="B638" s="282"/>
      <c r="L638" s="303"/>
      <c r="M638" s="304"/>
    </row>
    <row r="639" spans="1:13" ht="15.75" customHeight="1" x14ac:dyDescent="0.35">
      <c r="A639" s="282"/>
      <c r="B639" s="282"/>
      <c r="L639" s="303"/>
      <c r="M639" s="304"/>
    </row>
    <row r="640" spans="1:13" ht="15.75" customHeight="1" x14ac:dyDescent="0.35">
      <c r="A640" s="282"/>
      <c r="B640" s="282"/>
      <c r="L640" s="303"/>
      <c r="M640" s="304"/>
    </row>
    <row r="641" spans="1:13" ht="15.75" customHeight="1" x14ac:dyDescent="0.35">
      <c r="A641" s="282"/>
      <c r="B641" s="282"/>
      <c r="L641" s="303"/>
      <c r="M641" s="304"/>
    </row>
    <row r="642" spans="1:13" ht="15.75" customHeight="1" x14ac:dyDescent="0.35">
      <c r="A642" s="282"/>
      <c r="B642" s="282"/>
      <c r="L642" s="303"/>
      <c r="M642" s="304"/>
    </row>
    <row r="643" spans="1:13" ht="15.75" customHeight="1" x14ac:dyDescent="0.35">
      <c r="A643" s="282"/>
      <c r="B643" s="282"/>
      <c r="L643" s="303"/>
      <c r="M643" s="304"/>
    </row>
    <row r="644" spans="1:13" ht="15.75" customHeight="1" x14ac:dyDescent="0.35">
      <c r="A644" s="282"/>
      <c r="B644" s="282"/>
      <c r="L644" s="303"/>
      <c r="M644" s="304"/>
    </row>
    <row r="645" spans="1:13" ht="15.75" customHeight="1" x14ac:dyDescent="0.35">
      <c r="A645" s="282"/>
      <c r="B645" s="282"/>
      <c r="L645" s="303"/>
      <c r="M645" s="304"/>
    </row>
    <row r="646" spans="1:13" ht="15.75" customHeight="1" x14ac:dyDescent="0.35">
      <c r="A646" s="282"/>
      <c r="B646" s="282"/>
      <c r="L646" s="303"/>
      <c r="M646" s="304"/>
    </row>
    <row r="647" spans="1:13" ht="15.75" customHeight="1" x14ac:dyDescent="0.35">
      <c r="A647" s="282"/>
      <c r="B647" s="282"/>
      <c r="L647" s="303"/>
      <c r="M647" s="304"/>
    </row>
    <row r="648" spans="1:13" ht="15.75" customHeight="1" x14ac:dyDescent="0.35">
      <c r="A648" s="282"/>
      <c r="B648" s="282"/>
      <c r="L648" s="303"/>
      <c r="M648" s="304"/>
    </row>
    <row r="649" spans="1:13" ht="15.75" customHeight="1" x14ac:dyDescent="0.35">
      <c r="A649" s="282"/>
      <c r="B649" s="282"/>
      <c r="L649" s="303"/>
      <c r="M649" s="304"/>
    </row>
    <row r="650" spans="1:13" ht="15.75" customHeight="1" x14ac:dyDescent="0.35">
      <c r="A650" s="282"/>
      <c r="B650" s="282"/>
      <c r="L650" s="303"/>
      <c r="M650" s="304"/>
    </row>
    <row r="651" spans="1:13" ht="15.75" customHeight="1" x14ac:dyDescent="0.35">
      <c r="A651" s="282"/>
      <c r="B651" s="282"/>
      <c r="L651" s="303"/>
      <c r="M651" s="304"/>
    </row>
    <row r="652" spans="1:13" ht="15.75" customHeight="1" x14ac:dyDescent="0.35">
      <c r="A652" s="282"/>
      <c r="B652" s="282"/>
      <c r="L652" s="303"/>
      <c r="M652" s="304"/>
    </row>
    <row r="653" spans="1:13" ht="15.75" customHeight="1" x14ac:dyDescent="0.35">
      <c r="A653" s="282"/>
      <c r="B653" s="282"/>
      <c r="L653" s="303"/>
      <c r="M653" s="304"/>
    </row>
    <row r="654" spans="1:13" ht="15.75" customHeight="1" x14ac:dyDescent="0.35">
      <c r="A654" s="282"/>
      <c r="B654" s="282"/>
      <c r="L654" s="303"/>
      <c r="M654" s="304"/>
    </row>
    <row r="655" spans="1:13" ht="15.75" customHeight="1" x14ac:dyDescent="0.35">
      <c r="A655" s="282"/>
      <c r="B655" s="282"/>
      <c r="L655" s="303"/>
      <c r="M655" s="304"/>
    </row>
    <row r="656" spans="1:13" ht="15.75" customHeight="1" x14ac:dyDescent="0.35">
      <c r="A656" s="282"/>
      <c r="B656" s="282"/>
      <c r="L656" s="303"/>
      <c r="M656" s="304"/>
    </row>
    <row r="657" spans="1:13" ht="15.75" customHeight="1" x14ac:dyDescent="0.35">
      <c r="A657" s="282"/>
      <c r="B657" s="282"/>
      <c r="L657" s="303"/>
      <c r="M657" s="304"/>
    </row>
    <row r="658" spans="1:13" ht="15.75" customHeight="1" x14ac:dyDescent="0.35">
      <c r="A658" s="282"/>
      <c r="B658" s="282"/>
      <c r="L658" s="303"/>
      <c r="M658" s="304"/>
    </row>
    <row r="659" spans="1:13" ht="15.75" customHeight="1" x14ac:dyDescent="0.35">
      <c r="A659" s="282"/>
      <c r="B659" s="282"/>
      <c r="L659" s="303"/>
      <c r="M659" s="304"/>
    </row>
    <row r="660" spans="1:13" ht="15.75" customHeight="1" x14ac:dyDescent="0.35">
      <c r="A660" s="282"/>
      <c r="B660" s="282"/>
      <c r="L660" s="303"/>
      <c r="M660" s="304"/>
    </row>
    <row r="661" spans="1:13" ht="15.75" customHeight="1" x14ac:dyDescent="0.35">
      <c r="A661" s="282"/>
      <c r="B661" s="282"/>
      <c r="L661" s="303"/>
      <c r="M661" s="304"/>
    </row>
    <row r="662" spans="1:13" ht="15.75" customHeight="1" x14ac:dyDescent="0.35">
      <c r="A662" s="282"/>
      <c r="B662" s="282"/>
      <c r="L662" s="303"/>
      <c r="M662" s="304"/>
    </row>
    <row r="663" spans="1:13" ht="15.75" customHeight="1" x14ac:dyDescent="0.35">
      <c r="A663" s="282"/>
      <c r="B663" s="282"/>
      <c r="L663" s="303"/>
      <c r="M663" s="304"/>
    </row>
    <row r="664" spans="1:13" ht="15.75" customHeight="1" x14ac:dyDescent="0.35">
      <c r="A664" s="282"/>
      <c r="B664" s="282"/>
      <c r="L664" s="303"/>
      <c r="M664" s="304"/>
    </row>
    <row r="665" spans="1:13" ht="15.75" customHeight="1" x14ac:dyDescent="0.35">
      <c r="A665" s="282"/>
      <c r="B665" s="282"/>
      <c r="L665" s="303"/>
      <c r="M665" s="304"/>
    </row>
    <row r="666" spans="1:13" ht="15.75" customHeight="1" x14ac:dyDescent="0.35">
      <c r="A666" s="282"/>
      <c r="B666" s="282"/>
      <c r="L666" s="303"/>
      <c r="M666" s="304"/>
    </row>
    <row r="667" spans="1:13" ht="15.75" customHeight="1" x14ac:dyDescent="0.35">
      <c r="A667" s="282"/>
      <c r="B667" s="282"/>
      <c r="L667" s="303"/>
      <c r="M667" s="304"/>
    </row>
    <row r="668" spans="1:13" ht="15.75" customHeight="1" x14ac:dyDescent="0.35">
      <c r="A668" s="282"/>
      <c r="B668" s="282"/>
      <c r="L668" s="303"/>
      <c r="M668" s="304"/>
    </row>
    <row r="669" spans="1:13" ht="15.75" customHeight="1" x14ac:dyDescent="0.35">
      <c r="A669" s="282"/>
      <c r="B669" s="282"/>
      <c r="L669" s="303"/>
      <c r="M669" s="304"/>
    </row>
    <row r="670" spans="1:13" ht="15.75" customHeight="1" x14ac:dyDescent="0.35">
      <c r="A670" s="282"/>
      <c r="B670" s="282"/>
      <c r="L670" s="303"/>
      <c r="M670" s="304"/>
    </row>
    <row r="671" spans="1:13" ht="15.75" customHeight="1" x14ac:dyDescent="0.35">
      <c r="A671" s="282"/>
      <c r="B671" s="282"/>
      <c r="L671" s="303"/>
      <c r="M671" s="304"/>
    </row>
    <row r="672" spans="1:13" ht="15.75" customHeight="1" x14ac:dyDescent="0.35">
      <c r="A672" s="282"/>
      <c r="B672" s="282"/>
      <c r="L672" s="303"/>
      <c r="M672" s="304"/>
    </row>
    <row r="673" spans="1:13" ht="15.75" customHeight="1" x14ac:dyDescent="0.35">
      <c r="A673" s="282"/>
      <c r="B673" s="282"/>
      <c r="L673" s="303"/>
      <c r="M673" s="304"/>
    </row>
    <row r="674" spans="1:13" ht="15.75" customHeight="1" x14ac:dyDescent="0.35">
      <c r="A674" s="282"/>
      <c r="B674" s="282"/>
      <c r="L674" s="303"/>
      <c r="M674" s="304"/>
    </row>
    <row r="675" spans="1:13" ht="15.75" customHeight="1" x14ac:dyDescent="0.35">
      <c r="A675" s="282"/>
      <c r="B675" s="282"/>
      <c r="L675" s="303"/>
      <c r="M675" s="304"/>
    </row>
    <row r="676" spans="1:13" ht="15.75" customHeight="1" x14ac:dyDescent="0.35">
      <c r="A676" s="282"/>
      <c r="B676" s="282"/>
      <c r="L676" s="303"/>
      <c r="M676" s="304"/>
    </row>
    <row r="677" spans="1:13" ht="15.75" customHeight="1" x14ac:dyDescent="0.35">
      <c r="A677" s="282"/>
      <c r="B677" s="282"/>
      <c r="L677" s="303"/>
      <c r="M677" s="304"/>
    </row>
    <row r="678" spans="1:13" ht="15.75" customHeight="1" x14ac:dyDescent="0.35">
      <c r="A678" s="282"/>
      <c r="B678" s="282"/>
      <c r="L678" s="303"/>
      <c r="M678" s="304"/>
    </row>
    <row r="679" spans="1:13" ht="15.75" customHeight="1" x14ac:dyDescent="0.35">
      <c r="A679" s="282"/>
      <c r="B679" s="282"/>
      <c r="L679" s="303"/>
      <c r="M679" s="304"/>
    </row>
    <row r="680" spans="1:13" ht="15.75" customHeight="1" x14ac:dyDescent="0.35">
      <c r="A680" s="282"/>
      <c r="B680" s="282"/>
      <c r="L680" s="303"/>
      <c r="M680" s="304"/>
    </row>
    <row r="681" spans="1:13" ht="15.75" customHeight="1" x14ac:dyDescent="0.35">
      <c r="A681" s="282"/>
      <c r="B681" s="282"/>
      <c r="L681" s="303"/>
      <c r="M681" s="304"/>
    </row>
    <row r="682" spans="1:13" ht="15.75" customHeight="1" x14ac:dyDescent="0.35">
      <c r="A682" s="282"/>
      <c r="B682" s="282"/>
      <c r="L682" s="303"/>
      <c r="M682" s="304"/>
    </row>
    <row r="683" spans="1:13" ht="15.75" customHeight="1" x14ac:dyDescent="0.35">
      <c r="A683" s="282"/>
      <c r="B683" s="282"/>
      <c r="L683" s="303"/>
      <c r="M683" s="304"/>
    </row>
    <row r="684" spans="1:13" ht="15.75" customHeight="1" x14ac:dyDescent="0.35">
      <c r="A684" s="282"/>
      <c r="B684" s="282"/>
      <c r="L684" s="303"/>
      <c r="M684" s="304"/>
    </row>
    <row r="685" spans="1:13" ht="15.75" customHeight="1" x14ac:dyDescent="0.35">
      <c r="A685" s="282"/>
      <c r="B685" s="282"/>
      <c r="L685" s="303"/>
      <c r="M685" s="304"/>
    </row>
    <row r="686" spans="1:13" ht="15.75" customHeight="1" x14ac:dyDescent="0.35">
      <c r="A686" s="282"/>
      <c r="B686" s="282"/>
      <c r="L686" s="303"/>
      <c r="M686" s="304"/>
    </row>
    <row r="687" spans="1:13" ht="15.75" customHeight="1" x14ac:dyDescent="0.35">
      <c r="A687" s="282"/>
      <c r="B687" s="282"/>
      <c r="L687" s="303"/>
      <c r="M687" s="304"/>
    </row>
    <row r="688" spans="1:13" ht="15.75" customHeight="1" x14ac:dyDescent="0.35">
      <c r="A688" s="282"/>
      <c r="B688" s="282"/>
      <c r="L688" s="303"/>
      <c r="M688" s="304"/>
    </row>
    <row r="689" spans="1:13" ht="15.75" customHeight="1" x14ac:dyDescent="0.35">
      <c r="A689" s="282"/>
      <c r="B689" s="282"/>
      <c r="L689" s="303"/>
      <c r="M689" s="304"/>
    </row>
    <row r="690" spans="1:13" ht="15.75" customHeight="1" x14ac:dyDescent="0.35">
      <c r="A690" s="282"/>
      <c r="B690" s="282"/>
      <c r="L690" s="303"/>
      <c r="M690" s="304"/>
    </row>
    <row r="691" spans="1:13" ht="15.75" customHeight="1" x14ac:dyDescent="0.35">
      <c r="A691" s="282"/>
      <c r="B691" s="282"/>
      <c r="L691" s="303"/>
      <c r="M691" s="304"/>
    </row>
    <row r="692" spans="1:13" ht="15.75" customHeight="1" x14ac:dyDescent="0.35">
      <c r="A692" s="282"/>
      <c r="B692" s="282"/>
      <c r="L692" s="303"/>
      <c r="M692" s="304"/>
    </row>
    <row r="693" spans="1:13" ht="15.75" customHeight="1" x14ac:dyDescent="0.35">
      <c r="A693" s="282"/>
      <c r="B693" s="282"/>
      <c r="L693" s="303"/>
      <c r="M693" s="304"/>
    </row>
    <row r="694" spans="1:13" ht="15.75" customHeight="1" x14ac:dyDescent="0.35">
      <c r="A694" s="282"/>
      <c r="B694" s="282"/>
      <c r="L694" s="303"/>
      <c r="M694" s="304"/>
    </row>
    <row r="695" spans="1:13" ht="15.75" customHeight="1" x14ac:dyDescent="0.35">
      <c r="A695" s="282"/>
      <c r="B695" s="282"/>
      <c r="L695" s="303"/>
      <c r="M695" s="304"/>
    </row>
    <row r="696" spans="1:13" ht="15.75" customHeight="1" x14ac:dyDescent="0.35">
      <c r="A696" s="282"/>
      <c r="B696" s="282"/>
      <c r="L696" s="303"/>
      <c r="M696" s="304"/>
    </row>
    <row r="697" spans="1:13" ht="15.75" customHeight="1" x14ac:dyDescent="0.35">
      <c r="A697" s="282"/>
      <c r="B697" s="282"/>
      <c r="L697" s="303"/>
      <c r="M697" s="304"/>
    </row>
    <row r="698" spans="1:13" ht="15.75" customHeight="1" x14ac:dyDescent="0.35">
      <c r="A698" s="282"/>
      <c r="B698" s="282"/>
      <c r="L698" s="303"/>
      <c r="M698" s="304"/>
    </row>
    <row r="699" spans="1:13" ht="15.75" customHeight="1" x14ac:dyDescent="0.35">
      <c r="A699" s="282"/>
      <c r="B699" s="282"/>
      <c r="L699" s="303"/>
      <c r="M699" s="304"/>
    </row>
    <row r="700" spans="1:13" ht="15.75" customHeight="1" x14ac:dyDescent="0.35">
      <c r="A700" s="282"/>
      <c r="B700" s="282"/>
      <c r="L700" s="303"/>
      <c r="M700" s="304"/>
    </row>
    <row r="701" spans="1:13" ht="15.75" customHeight="1" x14ac:dyDescent="0.35">
      <c r="A701" s="282"/>
      <c r="B701" s="282"/>
      <c r="L701" s="303"/>
      <c r="M701" s="304"/>
    </row>
    <row r="702" spans="1:13" ht="15.75" customHeight="1" x14ac:dyDescent="0.35">
      <c r="A702" s="282"/>
      <c r="B702" s="282"/>
      <c r="L702" s="303"/>
      <c r="M702" s="304"/>
    </row>
    <row r="703" spans="1:13" ht="15.75" customHeight="1" x14ac:dyDescent="0.35">
      <c r="A703" s="282"/>
      <c r="B703" s="282"/>
      <c r="L703" s="303"/>
      <c r="M703" s="304"/>
    </row>
    <row r="704" spans="1:13" ht="15.75" customHeight="1" x14ac:dyDescent="0.35">
      <c r="A704" s="282"/>
      <c r="B704" s="282"/>
      <c r="L704" s="303"/>
      <c r="M704" s="304"/>
    </row>
    <row r="705" spans="1:13" ht="15.75" customHeight="1" x14ac:dyDescent="0.35">
      <c r="A705" s="282"/>
      <c r="B705" s="282"/>
      <c r="L705" s="303"/>
      <c r="M705" s="304"/>
    </row>
    <row r="706" spans="1:13" ht="15.75" customHeight="1" x14ac:dyDescent="0.35">
      <c r="A706" s="282"/>
      <c r="B706" s="282"/>
      <c r="L706" s="303"/>
      <c r="M706" s="304"/>
    </row>
    <row r="707" spans="1:13" ht="15.75" customHeight="1" x14ac:dyDescent="0.35">
      <c r="A707" s="282"/>
      <c r="B707" s="282"/>
      <c r="L707" s="303"/>
      <c r="M707" s="304"/>
    </row>
    <row r="708" spans="1:13" ht="15.75" customHeight="1" x14ac:dyDescent="0.35">
      <c r="A708" s="282"/>
      <c r="B708" s="282"/>
      <c r="L708" s="303"/>
      <c r="M708" s="304"/>
    </row>
    <row r="709" spans="1:13" ht="15.75" customHeight="1" x14ac:dyDescent="0.35">
      <c r="A709" s="282"/>
      <c r="B709" s="282"/>
      <c r="L709" s="303"/>
      <c r="M709" s="304"/>
    </row>
    <row r="710" spans="1:13" ht="15.75" customHeight="1" x14ac:dyDescent="0.35">
      <c r="A710" s="282"/>
      <c r="B710" s="282"/>
      <c r="L710" s="303"/>
      <c r="M710" s="304"/>
    </row>
    <row r="711" spans="1:13" ht="15.75" customHeight="1" x14ac:dyDescent="0.35">
      <c r="A711" s="282"/>
      <c r="B711" s="282"/>
      <c r="L711" s="303"/>
      <c r="M711" s="304"/>
    </row>
    <row r="712" spans="1:13" ht="15.75" customHeight="1" x14ac:dyDescent="0.35">
      <c r="A712" s="282"/>
      <c r="B712" s="282"/>
      <c r="L712" s="303"/>
      <c r="M712" s="304"/>
    </row>
    <row r="713" spans="1:13" ht="15.75" customHeight="1" x14ac:dyDescent="0.35">
      <c r="A713" s="282"/>
      <c r="B713" s="282"/>
      <c r="L713" s="303"/>
      <c r="M713" s="304"/>
    </row>
    <row r="714" spans="1:13" ht="15.75" customHeight="1" x14ac:dyDescent="0.35">
      <c r="A714" s="282"/>
      <c r="B714" s="282"/>
      <c r="L714" s="303"/>
      <c r="M714" s="304"/>
    </row>
    <row r="715" spans="1:13" ht="15.75" customHeight="1" x14ac:dyDescent="0.35">
      <c r="A715" s="282"/>
      <c r="B715" s="282"/>
      <c r="L715" s="303"/>
      <c r="M715" s="304"/>
    </row>
    <row r="716" spans="1:13" ht="15.75" customHeight="1" x14ac:dyDescent="0.35">
      <c r="A716" s="282"/>
      <c r="B716" s="282"/>
      <c r="L716" s="303"/>
      <c r="M716" s="304"/>
    </row>
    <row r="717" spans="1:13" ht="15.75" customHeight="1" x14ac:dyDescent="0.35">
      <c r="A717" s="282"/>
      <c r="B717" s="282"/>
      <c r="L717" s="303"/>
      <c r="M717" s="304"/>
    </row>
    <row r="718" spans="1:13" ht="15.75" customHeight="1" x14ac:dyDescent="0.35">
      <c r="A718" s="282"/>
      <c r="B718" s="282"/>
      <c r="L718" s="303"/>
      <c r="M718" s="304"/>
    </row>
    <row r="719" spans="1:13" ht="15.75" customHeight="1" x14ac:dyDescent="0.35">
      <c r="A719" s="282"/>
      <c r="B719" s="282"/>
      <c r="L719" s="303"/>
      <c r="M719" s="304"/>
    </row>
    <row r="720" spans="1:13" ht="15.75" customHeight="1" x14ac:dyDescent="0.35">
      <c r="A720" s="282"/>
      <c r="B720" s="282"/>
      <c r="L720" s="303"/>
      <c r="M720" s="304"/>
    </row>
    <row r="721" spans="1:13" ht="15.75" customHeight="1" x14ac:dyDescent="0.35">
      <c r="A721" s="282"/>
      <c r="B721" s="282"/>
      <c r="L721" s="303"/>
      <c r="M721" s="304"/>
    </row>
    <row r="722" spans="1:13" ht="15.75" customHeight="1" x14ac:dyDescent="0.35">
      <c r="A722" s="282"/>
      <c r="B722" s="282"/>
      <c r="L722" s="303"/>
      <c r="M722" s="304"/>
    </row>
    <row r="723" spans="1:13" ht="15.75" customHeight="1" x14ac:dyDescent="0.35">
      <c r="A723" s="282"/>
      <c r="B723" s="282"/>
      <c r="L723" s="303"/>
      <c r="M723" s="304"/>
    </row>
    <row r="724" spans="1:13" ht="15.75" customHeight="1" x14ac:dyDescent="0.35">
      <c r="A724" s="282"/>
      <c r="B724" s="282"/>
      <c r="L724" s="303"/>
      <c r="M724" s="304"/>
    </row>
    <row r="725" spans="1:13" ht="15.75" customHeight="1" x14ac:dyDescent="0.35">
      <c r="A725" s="282"/>
      <c r="B725" s="282"/>
      <c r="L725" s="303"/>
      <c r="M725" s="304"/>
    </row>
    <row r="726" spans="1:13" ht="15.75" customHeight="1" x14ac:dyDescent="0.35">
      <c r="A726" s="282"/>
      <c r="B726" s="282"/>
      <c r="L726" s="303"/>
      <c r="M726" s="304"/>
    </row>
    <row r="727" spans="1:13" ht="15.75" customHeight="1" x14ac:dyDescent="0.35">
      <c r="A727" s="282"/>
      <c r="B727" s="282"/>
      <c r="L727" s="303"/>
      <c r="M727" s="304"/>
    </row>
    <row r="728" spans="1:13" ht="15.75" customHeight="1" x14ac:dyDescent="0.35">
      <c r="A728" s="282"/>
      <c r="B728" s="282"/>
      <c r="L728" s="303"/>
      <c r="M728" s="304"/>
    </row>
    <row r="729" spans="1:13" ht="15.75" customHeight="1" x14ac:dyDescent="0.35">
      <c r="A729" s="282"/>
      <c r="B729" s="282"/>
      <c r="L729" s="303"/>
      <c r="M729" s="304"/>
    </row>
    <row r="730" spans="1:13" ht="15.75" customHeight="1" x14ac:dyDescent="0.35">
      <c r="A730" s="282"/>
      <c r="B730" s="282"/>
      <c r="L730" s="303"/>
      <c r="M730" s="304"/>
    </row>
    <row r="731" spans="1:13" ht="15.75" customHeight="1" x14ac:dyDescent="0.35">
      <c r="A731" s="282"/>
      <c r="B731" s="282"/>
      <c r="L731" s="303"/>
      <c r="M731" s="304"/>
    </row>
    <row r="732" spans="1:13" ht="15.75" customHeight="1" x14ac:dyDescent="0.35">
      <c r="A732" s="282"/>
      <c r="B732" s="282"/>
      <c r="L732" s="303"/>
      <c r="M732" s="304"/>
    </row>
    <row r="733" spans="1:13" ht="15.75" customHeight="1" x14ac:dyDescent="0.35">
      <c r="A733" s="282"/>
      <c r="B733" s="282"/>
      <c r="L733" s="303"/>
      <c r="M733" s="304"/>
    </row>
    <row r="734" spans="1:13" ht="15.75" customHeight="1" x14ac:dyDescent="0.35">
      <c r="A734" s="282"/>
      <c r="B734" s="282"/>
      <c r="L734" s="303"/>
      <c r="M734" s="304"/>
    </row>
    <row r="735" spans="1:13" ht="15.75" customHeight="1" x14ac:dyDescent="0.35">
      <c r="A735" s="282"/>
      <c r="B735" s="282"/>
      <c r="L735" s="303"/>
      <c r="M735" s="304"/>
    </row>
    <row r="736" spans="1:13" ht="15.75" customHeight="1" x14ac:dyDescent="0.35">
      <c r="A736" s="282"/>
      <c r="B736" s="282"/>
      <c r="L736" s="303"/>
      <c r="M736" s="304"/>
    </row>
    <row r="737" spans="1:13" ht="15.75" customHeight="1" x14ac:dyDescent="0.35">
      <c r="A737" s="282"/>
      <c r="B737" s="282"/>
      <c r="L737" s="303"/>
      <c r="M737" s="304"/>
    </row>
    <row r="738" spans="1:13" ht="15.75" customHeight="1" x14ac:dyDescent="0.35">
      <c r="A738" s="282"/>
      <c r="B738" s="282"/>
      <c r="L738" s="303"/>
      <c r="M738" s="304"/>
    </row>
    <row r="739" spans="1:13" ht="15.75" customHeight="1" x14ac:dyDescent="0.35">
      <c r="A739" s="282"/>
      <c r="B739" s="282"/>
      <c r="L739" s="303"/>
      <c r="M739" s="304"/>
    </row>
    <row r="740" spans="1:13" ht="15.75" customHeight="1" x14ac:dyDescent="0.35">
      <c r="A740" s="282"/>
      <c r="B740" s="282"/>
      <c r="L740" s="303"/>
      <c r="M740" s="304"/>
    </row>
    <row r="741" spans="1:13" ht="15.75" customHeight="1" x14ac:dyDescent="0.35">
      <c r="A741" s="282"/>
      <c r="B741" s="282"/>
      <c r="L741" s="303"/>
      <c r="M741" s="304"/>
    </row>
    <row r="742" spans="1:13" ht="15.75" customHeight="1" x14ac:dyDescent="0.35">
      <c r="A742" s="282"/>
      <c r="B742" s="282"/>
      <c r="L742" s="303"/>
      <c r="M742" s="304"/>
    </row>
    <row r="743" spans="1:13" ht="15.75" customHeight="1" x14ac:dyDescent="0.35">
      <c r="A743" s="282"/>
      <c r="B743" s="282"/>
      <c r="L743" s="303"/>
      <c r="M743" s="304"/>
    </row>
    <row r="744" spans="1:13" ht="15.75" customHeight="1" x14ac:dyDescent="0.35">
      <c r="A744" s="282"/>
      <c r="B744" s="282"/>
      <c r="L744" s="303"/>
      <c r="M744" s="304"/>
    </row>
    <row r="745" spans="1:13" ht="15.75" customHeight="1" x14ac:dyDescent="0.35">
      <c r="A745" s="282"/>
      <c r="B745" s="282"/>
      <c r="L745" s="303"/>
      <c r="M745" s="304"/>
    </row>
    <row r="746" spans="1:13" ht="15.75" customHeight="1" x14ac:dyDescent="0.35">
      <c r="A746" s="282"/>
      <c r="B746" s="282"/>
      <c r="L746" s="303"/>
      <c r="M746" s="304"/>
    </row>
    <row r="747" spans="1:13" ht="15.75" customHeight="1" x14ac:dyDescent="0.35">
      <c r="A747" s="282"/>
      <c r="B747" s="282"/>
      <c r="L747" s="303"/>
      <c r="M747" s="304"/>
    </row>
    <row r="748" spans="1:13" ht="15.75" customHeight="1" x14ac:dyDescent="0.35">
      <c r="A748" s="282"/>
      <c r="B748" s="282"/>
      <c r="L748" s="303"/>
      <c r="M748" s="304"/>
    </row>
    <row r="749" spans="1:13" ht="15.75" customHeight="1" x14ac:dyDescent="0.35">
      <c r="A749" s="282"/>
      <c r="B749" s="282"/>
      <c r="L749" s="303"/>
      <c r="M749" s="304"/>
    </row>
    <row r="750" spans="1:13" ht="15.75" customHeight="1" x14ac:dyDescent="0.35">
      <c r="A750" s="282"/>
      <c r="B750" s="282"/>
      <c r="L750" s="303"/>
      <c r="M750" s="304"/>
    </row>
    <row r="751" spans="1:13" ht="15.75" customHeight="1" x14ac:dyDescent="0.35">
      <c r="A751" s="282"/>
      <c r="B751" s="282"/>
      <c r="L751" s="303"/>
      <c r="M751" s="304"/>
    </row>
    <row r="752" spans="1:13" ht="15.75" customHeight="1" x14ac:dyDescent="0.35">
      <c r="A752" s="282"/>
      <c r="B752" s="282"/>
      <c r="L752" s="303"/>
      <c r="M752" s="304"/>
    </row>
    <row r="753" spans="1:13" ht="15.75" customHeight="1" x14ac:dyDescent="0.35">
      <c r="A753" s="282"/>
      <c r="B753" s="282"/>
      <c r="L753" s="303"/>
      <c r="M753" s="304"/>
    </row>
    <row r="754" spans="1:13" ht="15.75" customHeight="1" x14ac:dyDescent="0.35">
      <c r="A754" s="282"/>
      <c r="B754" s="282"/>
      <c r="L754" s="303"/>
      <c r="M754" s="304"/>
    </row>
    <row r="755" spans="1:13" ht="15.75" customHeight="1" x14ac:dyDescent="0.35">
      <c r="A755" s="282"/>
      <c r="B755" s="282"/>
      <c r="L755" s="303"/>
      <c r="M755" s="304"/>
    </row>
    <row r="756" spans="1:13" ht="15.75" customHeight="1" x14ac:dyDescent="0.35">
      <c r="A756" s="282"/>
      <c r="B756" s="282"/>
      <c r="L756" s="303"/>
      <c r="M756" s="304"/>
    </row>
    <row r="757" spans="1:13" ht="15.75" customHeight="1" x14ac:dyDescent="0.35">
      <c r="A757" s="282"/>
      <c r="B757" s="282"/>
      <c r="L757" s="303"/>
      <c r="M757" s="304"/>
    </row>
    <row r="758" spans="1:13" ht="15.75" customHeight="1" x14ac:dyDescent="0.35">
      <c r="A758" s="282"/>
      <c r="B758" s="282"/>
      <c r="L758" s="303"/>
      <c r="M758" s="304"/>
    </row>
    <row r="759" spans="1:13" ht="15.75" customHeight="1" x14ac:dyDescent="0.35">
      <c r="A759" s="282"/>
      <c r="B759" s="282"/>
      <c r="L759" s="303"/>
      <c r="M759" s="304"/>
    </row>
    <row r="760" spans="1:13" ht="15.75" customHeight="1" x14ac:dyDescent="0.35">
      <c r="A760" s="282"/>
      <c r="B760" s="282"/>
      <c r="L760" s="303"/>
      <c r="M760" s="304"/>
    </row>
    <row r="761" spans="1:13" ht="15.75" customHeight="1" x14ac:dyDescent="0.35">
      <c r="A761" s="282"/>
      <c r="B761" s="282"/>
      <c r="L761" s="303"/>
      <c r="M761" s="304"/>
    </row>
    <row r="762" spans="1:13" ht="15.75" customHeight="1" x14ac:dyDescent="0.35">
      <c r="A762" s="282"/>
      <c r="B762" s="282"/>
      <c r="L762" s="303"/>
      <c r="M762" s="304"/>
    </row>
    <row r="763" spans="1:13" ht="15.75" customHeight="1" x14ac:dyDescent="0.35">
      <c r="A763" s="282"/>
      <c r="B763" s="282"/>
      <c r="L763" s="303"/>
      <c r="M763" s="304"/>
    </row>
    <row r="764" spans="1:13" ht="15.75" customHeight="1" x14ac:dyDescent="0.35">
      <c r="A764" s="282"/>
      <c r="B764" s="282"/>
      <c r="L764" s="303"/>
      <c r="M764" s="304"/>
    </row>
    <row r="765" spans="1:13" ht="15.75" customHeight="1" x14ac:dyDescent="0.35">
      <c r="A765" s="282"/>
      <c r="B765" s="282"/>
      <c r="L765" s="303"/>
      <c r="M765" s="304"/>
    </row>
    <row r="766" spans="1:13" ht="15.75" customHeight="1" x14ac:dyDescent="0.35">
      <c r="A766" s="282"/>
      <c r="B766" s="282"/>
      <c r="L766" s="303"/>
      <c r="M766" s="304"/>
    </row>
    <row r="767" spans="1:13" ht="15.75" customHeight="1" x14ac:dyDescent="0.35">
      <c r="A767" s="282"/>
      <c r="B767" s="282"/>
      <c r="L767" s="303"/>
      <c r="M767" s="304"/>
    </row>
    <row r="768" spans="1:13" ht="15.75" customHeight="1" x14ac:dyDescent="0.35">
      <c r="A768" s="282"/>
      <c r="B768" s="282"/>
      <c r="L768" s="303"/>
      <c r="M768" s="304"/>
    </row>
    <row r="769" spans="1:13" ht="15.75" customHeight="1" x14ac:dyDescent="0.35">
      <c r="A769" s="282"/>
      <c r="B769" s="282"/>
      <c r="L769" s="303"/>
      <c r="M769" s="304"/>
    </row>
    <row r="770" spans="1:13" ht="15.75" customHeight="1" x14ac:dyDescent="0.35">
      <c r="A770" s="282"/>
      <c r="B770" s="282"/>
      <c r="L770" s="303"/>
      <c r="M770" s="304"/>
    </row>
    <row r="771" spans="1:13" ht="15.75" customHeight="1" x14ac:dyDescent="0.35">
      <c r="A771" s="282"/>
      <c r="B771" s="282"/>
      <c r="L771" s="303"/>
      <c r="M771" s="304"/>
    </row>
    <row r="772" spans="1:13" ht="15.75" customHeight="1" x14ac:dyDescent="0.35">
      <c r="A772" s="282"/>
      <c r="B772" s="282"/>
      <c r="L772" s="303"/>
      <c r="M772" s="304"/>
    </row>
    <row r="773" spans="1:13" ht="15.75" customHeight="1" x14ac:dyDescent="0.35">
      <c r="A773" s="282"/>
      <c r="B773" s="282"/>
      <c r="L773" s="303"/>
      <c r="M773" s="304"/>
    </row>
    <row r="774" spans="1:13" ht="15.75" customHeight="1" x14ac:dyDescent="0.35">
      <c r="A774" s="282"/>
      <c r="B774" s="282"/>
      <c r="L774" s="303"/>
      <c r="M774" s="304"/>
    </row>
    <row r="775" spans="1:13" ht="15.75" customHeight="1" x14ac:dyDescent="0.35">
      <c r="A775" s="282"/>
      <c r="B775" s="282"/>
      <c r="L775" s="303"/>
      <c r="M775" s="304"/>
    </row>
    <row r="776" spans="1:13" ht="15.75" customHeight="1" x14ac:dyDescent="0.35">
      <c r="A776" s="282"/>
      <c r="B776" s="282"/>
      <c r="L776" s="303"/>
      <c r="M776" s="304"/>
    </row>
    <row r="777" spans="1:13" ht="15.75" customHeight="1" x14ac:dyDescent="0.35">
      <c r="A777" s="282"/>
      <c r="B777" s="282"/>
      <c r="L777" s="303"/>
      <c r="M777" s="304"/>
    </row>
    <row r="778" spans="1:13" ht="15.75" customHeight="1" x14ac:dyDescent="0.35">
      <c r="A778" s="282"/>
      <c r="B778" s="282"/>
      <c r="L778" s="303"/>
      <c r="M778" s="304"/>
    </row>
    <row r="779" spans="1:13" ht="15.75" customHeight="1" x14ac:dyDescent="0.35">
      <c r="A779" s="282"/>
      <c r="B779" s="282"/>
      <c r="L779" s="303"/>
      <c r="M779" s="304"/>
    </row>
    <row r="780" spans="1:13" ht="15.75" customHeight="1" x14ac:dyDescent="0.35">
      <c r="A780" s="282"/>
      <c r="B780" s="282"/>
      <c r="L780" s="303"/>
      <c r="M780" s="304"/>
    </row>
    <row r="781" spans="1:13" ht="15.75" customHeight="1" x14ac:dyDescent="0.35">
      <c r="A781" s="282"/>
      <c r="B781" s="282"/>
      <c r="L781" s="303"/>
      <c r="M781" s="304"/>
    </row>
    <row r="782" spans="1:13" ht="15.75" customHeight="1" x14ac:dyDescent="0.35">
      <c r="A782" s="282"/>
      <c r="B782" s="282"/>
      <c r="L782" s="303"/>
      <c r="M782" s="304"/>
    </row>
    <row r="783" spans="1:13" ht="15.75" customHeight="1" x14ac:dyDescent="0.35">
      <c r="A783" s="282"/>
      <c r="B783" s="282"/>
      <c r="L783" s="303"/>
      <c r="M783" s="304"/>
    </row>
    <row r="784" spans="1:13" ht="15.75" customHeight="1" x14ac:dyDescent="0.35">
      <c r="A784" s="282"/>
      <c r="B784" s="282"/>
      <c r="L784" s="303"/>
      <c r="M784" s="304"/>
    </row>
    <row r="785" spans="1:13" ht="15.75" customHeight="1" x14ac:dyDescent="0.35">
      <c r="A785" s="282"/>
      <c r="B785" s="282"/>
      <c r="L785" s="303"/>
      <c r="M785" s="304"/>
    </row>
    <row r="786" spans="1:13" ht="15.75" customHeight="1" x14ac:dyDescent="0.35">
      <c r="A786" s="282"/>
      <c r="B786" s="282"/>
      <c r="L786" s="303"/>
      <c r="M786" s="304"/>
    </row>
    <row r="787" spans="1:13" ht="15.75" customHeight="1" x14ac:dyDescent="0.35">
      <c r="A787" s="282"/>
      <c r="B787" s="282"/>
      <c r="L787" s="303"/>
      <c r="M787" s="304"/>
    </row>
    <row r="788" spans="1:13" ht="15.75" customHeight="1" x14ac:dyDescent="0.35">
      <c r="A788" s="282"/>
      <c r="B788" s="282"/>
      <c r="L788" s="303"/>
      <c r="M788" s="304"/>
    </row>
    <row r="789" spans="1:13" ht="15.75" customHeight="1" x14ac:dyDescent="0.35">
      <c r="A789" s="282"/>
      <c r="B789" s="282"/>
      <c r="L789" s="303"/>
      <c r="M789" s="304"/>
    </row>
    <row r="790" spans="1:13" ht="15.75" customHeight="1" x14ac:dyDescent="0.35">
      <c r="A790" s="282"/>
      <c r="B790" s="282"/>
      <c r="L790" s="303"/>
      <c r="M790" s="304"/>
    </row>
    <row r="791" spans="1:13" ht="15.75" customHeight="1" x14ac:dyDescent="0.35">
      <c r="A791" s="282"/>
      <c r="B791" s="282"/>
      <c r="L791" s="303"/>
      <c r="M791" s="304"/>
    </row>
    <row r="792" spans="1:13" ht="15.75" customHeight="1" x14ac:dyDescent="0.35">
      <c r="A792" s="282"/>
      <c r="B792" s="282"/>
      <c r="L792" s="303"/>
      <c r="M792" s="304"/>
    </row>
    <row r="793" spans="1:13" ht="15.75" customHeight="1" x14ac:dyDescent="0.35">
      <c r="A793" s="282"/>
      <c r="B793" s="282"/>
      <c r="L793" s="303"/>
      <c r="M793" s="304"/>
    </row>
    <row r="794" spans="1:13" ht="15.75" customHeight="1" x14ac:dyDescent="0.35">
      <c r="A794" s="282"/>
      <c r="B794" s="282"/>
      <c r="L794" s="303"/>
      <c r="M794" s="304"/>
    </row>
    <row r="795" spans="1:13" ht="15.75" customHeight="1" x14ac:dyDescent="0.35">
      <c r="A795" s="282"/>
      <c r="B795" s="282"/>
      <c r="L795" s="303"/>
      <c r="M795" s="304"/>
    </row>
    <row r="796" spans="1:13" ht="15.75" customHeight="1" x14ac:dyDescent="0.35">
      <c r="A796" s="282"/>
      <c r="B796" s="282"/>
      <c r="L796" s="303"/>
      <c r="M796" s="304"/>
    </row>
    <row r="797" spans="1:13" ht="15.75" customHeight="1" x14ac:dyDescent="0.35">
      <c r="A797" s="282"/>
      <c r="B797" s="282"/>
      <c r="L797" s="303"/>
      <c r="M797" s="304"/>
    </row>
    <row r="798" spans="1:13" ht="15.75" customHeight="1" x14ac:dyDescent="0.35">
      <c r="A798" s="282"/>
      <c r="B798" s="282"/>
      <c r="L798" s="303"/>
      <c r="M798" s="304"/>
    </row>
    <row r="799" spans="1:13" ht="15.75" customHeight="1" x14ac:dyDescent="0.35">
      <c r="A799" s="282"/>
      <c r="B799" s="282"/>
      <c r="L799" s="303"/>
      <c r="M799" s="304"/>
    </row>
    <row r="800" spans="1:13" ht="15.75" customHeight="1" x14ac:dyDescent="0.35">
      <c r="A800" s="282"/>
      <c r="B800" s="282"/>
      <c r="L800" s="303"/>
      <c r="M800" s="304"/>
    </row>
    <row r="801" spans="1:13" ht="15.75" customHeight="1" x14ac:dyDescent="0.35">
      <c r="A801" s="282"/>
      <c r="B801" s="282"/>
      <c r="L801" s="303"/>
      <c r="M801" s="304"/>
    </row>
    <row r="802" spans="1:13" ht="15.75" customHeight="1" x14ac:dyDescent="0.35">
      <c r="A802" s="282"/>
      <c r="B802" s="282"/>
      <c r="L802" s="303"/>
      <c r="M802" s="304"/>
    </row>
    <row r="803" spans="1:13" ht="15.75" customHeight="1" x14ac:dyDescent="0.35">
      <c r="A803" s="282"/>
      <c r="B803" s="282"/>
      <c r="L803" s="303"/>
      <c r="M803" s="304"/>
    </row>
    <row r="804" spans="1:13" ht="15.75" customHeight="1" x14ac:dyDescent="0.35">
      <c r="A804" s="282"/>
      <c r="B804" s="282"/>
      <c r="L804" s="303"/>
      <c r="M804" s="304"/>
    </row>
    <row r="805" spans="1:13" ht="15.75" customHeight="1" x14ac:dyDescent="0.35">
      <c r="A805" s="282"/>
      <c r="B805" s="282"/>
      <c r="L805" s="303"/>
      <c r="M805" s="304"/>
    </row>
    <row r="806" spans="1:13" ht="15.75" customHeight="1" x14ac:dyDescent="0.35">
      <c r="A806" s="282"/>
      <c r="B806" s="282"/>
      <c r="L806" s="303"/>
      <c r="M806" s="304"/>
    </row>
    <row r="807" spans="1:13" ht="15.75" customHeight="1" x14ac:dyDescent="0.35">
      <c r="A807" s="282"/>
      <c r="B807" s="282"/>
      <c r="L807" s="303"/>
      <c r="M807" s="304"/>
    </row>
    <row r="808" spans="1:13" ht="15.75" customHeight="1" x14ac:dyDescent="0.35">
      <c r="A808" s="282"/>
      <c r="B808" s="282"/>
      <c r="L808" s="303"/>
      <c r="M808" s="304"/>
    </row>
    <row r="809" spans="1:13" ht="15.75" customHeight="1" x14ac:dyDescent="0.35">
      <c r="A809" s="282"/>
      <c r="B809" s="282"/>
      <c r="L809" s="303"/>
      <c r="M809" s="304"/>
    </row>
    <row r="810" spans="1:13" ht="15.75" customHeight="1" x14ac:dyDescent="0.35">
      <c r="A810" s="282"/>
      <c r="B810" s="282"/>
      <c r="L810" s="303"/>
      <c r="M810" s="304"/>
    </row>
    <row r="811" spans="1:13" ht="15.75" customHeight="1" x14ac:dyDescent="0.35">
      <c r="A811" s="282"/>
      <c r="B811" s="282"/>
      <c r="L811" s="303"/>
      <c r="M811" s="304"/>
    </row>
    <row r="812" spans="1:13" ht="15.75" customHeight="1" x14ac:dyDescent="0.35">
      <c r="A812" s="282"/>
      <c r="B812" s="282"/>
      <c r="L812" s="303"/>
      <c r="M812" s="304"/>
    </row>
    <row r="813" spans="1:13" ht="15.75" customHeight="1" x14ac:dyDescent="0.35">
      <c r="A813" s="282"/>
      <c r="B813" s="282"/>
      <c r="L813" s="303"/>
      <c r="M813" s="304"/>
    </row>
    <row r="814" spans="1:13" ht="15.75" customHeight="1" x14ac:dyDescent="0.35">
      <c r="A814" s="282"/>
      <c r="B814" s="282"/>
      <c r="L814" s="303"/>
      <c r="M814" s="304"/>
    </row>
    <row r="815" spans="1:13" ht="15.75" customHeight="1" x14ac:dyDescent="0.35">
      <c r="A815" s="282"/>
      <c r="B815" s="282"/>
      <c r="L815" s="303"/>
      <c r="M815" s="304"/>
    </row>
    <row r="816" spans="1:13" ht="15.75" customHeight="1" x14ac:dyDescent="0.35">
      <c r="A816" s="282"/>
      <c r="B816" s="282"/>
      <c r="L816" s="303"/>
      <c r="M816" s="304"/>
    </row>
    <row r="817" spans="1:13" ht="15.75" customHeight="1" x14ac:dyDescent="0.35">
      <c r="A817" s="282"/>
      <c r="B817" s="282"/>
      <c r="L817" s="303"/>
      <c r="M817" s="304"/>
    </row>
    <row r="818" spans="1:13" ht="15.75" customHeight="1" x14ac:dyDescent="0.35">
      <c r="A818" s="282"/>
      <c r="B818" s="282"/>
      <c r="L818" s="303"/>
      <c r="M818" s="304"/>
    </row>
    <row r="819" spans="1:13" ht="15.75" customHeight="1" x14ac:dyDescent="0.35">
      <c r="A819" s="282"/>
      <c r="B819" s="282"/>
      <c r="L819" s="303"/>
      <c r="M819" s="304"/>
    </row>
    <row r="820" spans="1:13" ht="15.75" customHeight="1" x14ac:dyDescent="0.35">
      <c r="A820" s="282"/>
      <c r="B820" s="282"/>
      <c r="L820" s="303"/>
      <c r="M820" s="304"/>
    </row>
    <row r="821" spans="1:13" ht="15.75" customHeight="1" x14ac:dyDescent="0.35">
      <c r="A821" s="282"/>
      <c r="B821" s="282"/>
      <c r="L821" s="303"/>
      <c r="M821" s="304"/>
    </row>
    <row r="822" spans="1:13" ht="15.75" customHeight="1" x14ac:dyDescent="0.35">
      <c r="A822" s="282"/>
      <c r="B822" s="282"/>
      <c r="L822" s="303"/>
      <c r="M822" s="304"/>
    </row>
    <row r="823" spans="1:13" ht="15.75" customHeight="1" x14ac:dyDescent="0.35">
      <c r="A823" s="282"/>
      <c r="B823" s="282"/>
      <c r="L823" s="303"/>
      <c r="M823" s="304"/>
    </row>
    <row r="824" spans="1:13" ht="15.75" customHeight="1" x14ac:dyDescent="0.35">
      <c r="A824" s="282"/>
      <c r="B824" s="282"/>
      <c r="L824" s="303"/>
      <c r="M824" s="304"/>
    </row>
    <row r="825" spans="1:13" ht="15.75" customHeight="1" x14ac:dyDescent="0.35">
      <c r="A825" s="282"/>
      <c r="B825" s="282"/>
      <c r="L825" s="303"/>
      <c r="M825" s="304"/>
    </row>
    <row r="826" spans="1:13" ht="15.75" customHeight="1" x14ac:dyDescent="0.35">
      <c r="A826" s="282"/>
      <c r="B826" s="282"/>
      <c r="L826" s="303"/>
      <c r="M826" s="304"/>
    </row>
    <row r="827" spans="1:13" ht="15.75" customHeight="1" x14ac:dyDescent="0.35">
      <c r="A827" s="282"/>
      <c r="B827" s="282"/>
      <c r="L827" s="303"/>
      <c r="M827" s="304"/>
    </row>
    <row r="828" spans="1:13" ht="15.75" customHeight="1" x14ac:dyDescent="0.35">
      <c r="A828" s="282"/>
      <c r="B828" s="282"/>
      <c r="L828" s="303"/>
      <c r="M828" s="304"/>
    </row>
    <row r="829" spans="1:13" ht="15.75" customHeight="1" x14ac:dyDescent="0.35">
      <c r="A829" s="282"/>
      <c r="B829" s="282"/>
      <c r="L829" s="303"/>
      <c r="M829" s="304"/>
    </row>
    <row r="830" spans="1:13" ht="15.75" customHeight="1" x14ac:dyDescent="0.35">
      <c r="A830" s="282"/>
      <c r="B830" s="282"/>
      <c r="L830" s="303"/>
      <c r="M830" s="304"/>
    </row>
    <row r="831" spans="1:13" ht="15.75" customHeight="1" x14ac:dyDescent="0.35">
      <c r="A831" s="282"/>
      <c r="B831" s="282"/>
      <c r="L831" s="303"/>
      <c r="M831" s="304"/>
    </row>
    <row r="832" spans="1:13" ht="15.75" customHeight="1" x14ac:dyDescent="0.35">
      <c r="A832" s="282"/>
      <c r="B832" s="282"/>
      <c r="L832" s="303"/>
      <c r="M832" s="304"/>
    </row>
    <row r="833" spans="1:13" ht="15.75" customHeight="1" x14ac:dyDescent="0.35">
      <c r="A833" s="282"/>
      <c r="B833" s="282"/>
      <c r="L833" s="303"/>
      <c r="M833" s="304"/>
    </row>
    <row r="834" spans="1:13" ht="15.75" customHeight="1" x14ac:dyDescent="0.35">
      <c r="A834" s="282"/>
      <c r="B834" s="282"/>
      <c r="L834" s="303"/>
      <c r="M834" s="304"/>
    </row>
    <row r="835" spans="1:13" ht="15.75" customHeight="1" x14ac:dyDescent="0.35">
      <c r="A835" s="282"/>
      <c r="B835" s="282"/>
      <c r="L835" s="303"/>
      <c r="M835" s="304"/>
    </row>
    <row r="836" spans="1:13" ht="15.75" customHeight="1" x14ac:dyDescent="0.35">
      <c r="A836" s="282"/>
      <c r="B836" s="282"/>
      <c r="L836" s="303"/>
      <c r="M836" s="304"/>
    </row>
    <row r="837" spans="1:13" ht="15.75" customHeight="1" x14ac:dyDescent="0.35">
      <c r="A837" s="282"/>
      <c r="B837" s="282"/>
      <c r="L837" s="303"/>
      <c r="M837" s="304"/>
    </row>
    <row r="838" spans="1:13" ht="15.75" customHeight="1" x14ac:dyDescent="0.35">
      <c r="A838" s="282"/>
      <c r="B838" s="282"/>
      <c r="L838" s="303"/>
      <c r="M838" s="304"/>
    </row>
    <row r="839" spans="1:13" ht="15.75" customHeight="1" x14ac:dyDescent="0.35">
      <c r="A839" s="282"/>
      <c r="B839" s="282"/>
      <c r="L839" s="303"/>
      <c r="M839" s="304"/>
    </row>
    <row r="840" spans="1:13" ht="15.75" customHeight="1" x14ac:dyDescent="0.35">
      <c r="A840" s="282"/>
      <c r="B840" s="282"/>
      <c r="L840" s="303"/>
      <c r="M840" s="304"/>
    </row>
    <row r="841" spans="1:13" ht="15.75" customHeight="1" x14ac:dyDescent="0.35">
      <c r="A841" s="282"/>
      <c r="B841" s="282"/>
      <c r="L841" s="303"/>
      <c r="M841" s="304"/>
    </row>
    <row r="842" spans="1:13" ht="15.75" customHeight="1" x14ac:dyDescent="0.35">
      <c r="A842" s="282"/>
      <c r="B842" s="282"/>
      <c r="L842" s="303"/>
      <c r="M842" s="304"/>
    </row>
    <row r="843" spans="1:13" ht="15.75" customHeight="1" x14ac:dyDescent="0.35">
      <c r="A843" s="282"/>
      <c r="B843" s="282"/>
      <c r="L843" s="303"/>
      <c r="M843" s="304"/>
    </row>
    <row r="844" spans="1:13" ht="15.75" customHeight="1" x14ac:dyDescent="0.35">
      <c r="A844" s="282"/>
      <c r="B844" s="282"/>
      <c r="L844" s="303"/>
      <c r="M844" s="304"/>
    </row>
    <row r="845" spans="1:13" ht="15.75" customHeight="1" x14ac:dyDescent="0.35">
      <c r="A845" s="282"/>
      <c r="B845" s="282"/>
      <c r="L845" s="303"/>
      <c r="M845" s="304"/>
    </row>
    <row r="846" spans="1:13" ht="15.75" customHeight="1" x14ac:dyDescent="0.35">
      <c r="A846" s="282"/>
      <c r="B846" s="282"/>
      <c r="L846" s="303"/>
      <c r="M846" s="304"/>
    </row>
    <row r="847" spans="1:13" ht="15.75" customHeight="1" x14ac:dyDescent="0.35">
      <c r="A847" s="282"/>
      <c r="B847" s="282"/>
      <c r="L847" s="303"/>
      <c r="M847" s="304"/>
    </row>
    <row r="848" spans="1:13" ht="15.75" customHeight="1" x14ac:dyDescent="0.35">
      <c r="A848" s="282"/>
      <c r="B848" s="282"/>
      <c r="L848" s="303"/>
      <c r="M848" s="304"/>
    </row>
    <row r="849" spans="1:13" ht="15.75" customHeight="1" x14ac:dyDescent="0.35">
      <c r="A849" s="282"/>
      <c r="B849" s="282"/>
      <c r="L849" s="303"/>
      <c r="M849" s="304"/>
    </row>
    <row r="850" spans="1:13" ht="15.75" customHeight="1" x14ac:dyDescent="0.35">
      <c r="A850" s="282"/>
      <c r="B850" s="282"/>
      <c r="L850" s="303"/>
      <c r="M850" s="304"/>
    </row>
    <row r="851" spans="1:13" ht="15.75" customHeight="1" x14ac:dyDescent="0.35">
      <c r="A851" s="282"/>
      <c r="B851" s="282"/>
      <c r="L851" s="303"/>
      <c r="M851" s="304"/>
    </row>
    <row r="852" spans="1:13" ht="15.75" customHeight="1" x14ac:dyDescent="0.35">
      <c r="A852" s="282"/>
      <c r="B852" s="282"/>
      <c r="L852" s="303"/>
      <c r="M852" s="304"/>
    </row>
    <row r="853" spans="1:13" ht="15.75" customHeight="1" x14ac:dyDescent="0.35">
      <c r="A853" s="282"/>
      <c r="B853" s="282"/>
      <c r="L853" s="303"/>
      <c r="M853" s="304"/>
    </row>
    <row r="854" spans="1:13" ht="15.75" customHeight="1" x14ac:dyDescent="0.35">
      <c r="A854" s="282"/>
      <c r="B854" s="282"/>
      <c r="L854" s="303"/>
      <c r="M854" s="304"/>
    </row>
    <row r="855" spans="1:13" ht="15.75" customHeight="1" x14ac:dyDescent="0.35">
      <c r="A855" s="282"/>
      <c r="B855" s="282"/>
      <c r="L855" s="303"/>
      <c r="M855" s="304"/>
    </row>
    <row r="856" spans="1:13" ht="15.75" customHeight="1" x14ac:dyDescent="0.35">
      <c r="A856" s="282"/>
      <c r="B856" s="282"/>
      <c r="L856" s="303"/>
      <c r="M856" s="304"/>
    </row>
    <row r="857" spans="1:13" ht="15.75" customHeight="1" x14ac:dyDescent="0.35">
      <c r="A857" s="282"/>
      <c r="B857" s="282"/>
      <c r="L857" s="303"/>
      <c r="M857" s="304"/>
    </row>
    <row r="858" spans="1:13" ht="15.75" customHeight="1" x14ac:dyDescent="0.35">
      <c r="A858" s="282"/>
      <c r="B858" s="282"/>
      <c r="L858" s="303"/>
      <c r="M858" s="304"/>
    </row>
    <row r="859" spans="1:13" ht="15.75" customHeight="1" x14ac:dyDescent="0.35">
      <c r="A859" s="282"/>
      <c r="B859" s="282"/>
      <c r="L859" s="303"/>
      <c r="M859" s="304"/>
    </row>
    <row r="860" spans="1:13" ht="15.75" customHeight="1" x14ac:dyDescent="0.35">
      <c r="A860" s="282"/>
      <c r="B860" s="282"/>
      <c r="L860" s="303"/>
      <c r="M860" s="304"/>
    </row>
    <row r="861" spans="1:13" ht="15.75" customHeight="1" x14ac:dyDescent="0.35">
      <c r="A861" s="282"/>
      <c r="B861" s="282"/>
      <c r="L861" s="303"/>
      <c r="M861" s="304"/>
    </row>
    <row r="862" spans="1:13" ht="15.75" customHeight="1" x14ac:dyDescent="0.35">
      <c r="A862" s="282"/>
      <c r="B862" s="282"/>
      <c r="L862" s="303"/>
      <c r="M862" s="304"/>
    </row>
    <row r="863" spans="1:13" ht="15.75" customHeight="1" x14ac:dyDescent="0.35">
      <c r="A863" s="282"/>
      <c r="B863" s="282"/>
      <c r="L863" s="303"/>
      <c r="M863" s="304"/>
    </row>
    <row r="864" spans="1:13" ht="15.75" customHeight="1" x14ac:dyDescent="0.35">
      <c r="A864" s="282"/>
      <c r="B864" s="282"/>
      <c r="L864" s="303"/>
      <c r="M864" s="304"/>
    </row>
    <row r="865" spans="1:13" ht="15.75" customHeight="1" x14ac:dyDescent="0.35">
      <c r="A865" s="282"/>
      <c r="B865" s="282"/>
      <c r="L865" s="303"/>
      <c r="M865" s="304"/>
    </row>
    <row r="866" spans="1:13" ht="15.75" customHeight="1" x14ac:dyDescent="0.35">
      <c r="A866" s="282"/>
      <c r="B866" s="282"/>
      <c r="L866" s="303"/>
      <c r="M866" s="304"/>
    </row>
    <row r="867" spans="1:13" ht="15.75" customHeight="1" x14ac:dyDescent="0.35">
      <c r="A867" s="282"/>
      <c r="B867" s="282"/>
      <c r="L867" s="303"/>
      <c r="M867" s="304"/>
    </row>
    <row r="868" spans="1:13" ht="15.75" customHeight="1" x14ac:dyDescent="0.35">
      <c r="A868" s="282"/>
      <c r="B868" s="282"/>
      <c r="L868" s="303"/>
      <c r="M868" s="304"/>
    </row>
    <row r="869" spans="1:13" ht="15.75" customHeight="1" x14ac:dyDescent="0.35">
      <c r="A869" s="282"/>
      <c r="B869" s="282"/>
      <c r="L869" s="303"/>
      <c r="M869" s="304"/>
    </row>
    <row r="870" spans="1:13" ht="15.75" customHeight="1" x14ac:dyDescent="0.35">
      <c r="A870" s="282"/>
      <c r="B870" s="282"/>
      <c r="L870" s="303"/>
      <c r="M870" s="304"/>
    </row>
    <row r="871" spans="1:13" ht="15.75" customHeight="1" x14ac:dyDescent="0.35">
      <c r="A871" s="282"/>
      <c r="B871" s="282"/>
      <c r="L871" s="303"/>
      <c r="M871" s="304"/>
    </row>
    <row r="872" spans="1:13" ht="15.75" customHeight="1" x14ac:dyDescent="0.35">
      <c r="A872" s="282"/>
      <c r="B872" s="282"/>
      <c r="L872" s="303"/>
      <c r="M872" s="304"/>
    </row>
    <row r="873" spans="1:13" ht="15.75" customHeight="1" x14ac:dyDescent="0.35">
      <c r="A873" s="282"/>
      <c r="B873" s="282"/>
      <c r="L873" s="303"/>
      <c r="M873" s="304"/>
    </row>
    <row r="874" spans="1:13" ht="15.75" customHeight="1" x14ac:dyDescent="0.35">
      <c r="A874" s="282"/>
      <c r="B874" s="282"/>
      <c r="L874" s="303"/>
      <c r="M874" s="304"/>
    </row>
    <row r="875" spans="1:13" ht="15.75" customHeight="1" x14ac:dyDescent="0.35">
      <c r="A875" s="282"/>
      <c r="B875" s="282"/>
      <c r="L875" s="303"/>
      <c r="M875" s="304"/>
    </row>
    <row r="876" spans="1:13" ht="15.75" customHeight="1" x14ac:dyDescent="0.35">
      <c r="A876" s="282"/>
      <c r="B876" s="282"/>
      <c r="L876" s="303"/>
      <c r="M876" s="304"/>
    </row>
    <row r="877" spans="1:13" ht="15.75" customHeight="1" x14ac:dyDescent="0.35">
      <c r="A877" s="282"/>
      <c r="B877" s="282"/>
      <c r="L877" s="303"/>
      <c r="M877" s="304"/>
    </row>
    <row r="878" spans="1:13" ht="15.75" customHeight="1" x14ac:dyDescent="0.35">
      <c r="A878" s="282"/>
      <c r="B878" s="282"/>
      <c r="L878" s="303"/>
      <c r="M878" s="304"/>
    </row>
    <row r="879" spans="1:13" ht="15.75" customHeight="1" x14ac:dyDescent="0.35">
      <c r="A879" s="282"/>
      <c r="B879" s="282"/>
      <c r="L879" s="303"/>
      <c r="M879" s="304"/>
    </row>
    <row r="880" spans="1:13" ht="15.75" customHeight="1" x14ac:dyDescent="0.35">
      <c r="A880" s="282"/>
      <c r="B880" s="282"/>
      <c r="L880" s="303"/>
      <c r="M880" s="304"/>
    </row>
    <row r="881" spans="1:13" ht="15.75" customHeight="1" x14ac:dyDescent="0.35">
      <c r="A881" s="282"/>
      <c r="B881" s="282"/>
      <c r="L881" s="303"/>
      <c r="M881" s="304"/>
    </row>
    <row r="882" spans="1:13" ht="15.75" customHeight="1" x14ac:dyDescent="0.35">
      <c r="A882" s="282"/>
      <c r="B882" s="282"/>
      <c r="L882" s="303"/>
      <c r="M882" s="304"/>
    </row>
    <row r="883" spans="1:13" ht="15.75" customHeight="1" x14ac:dyDescent="0.35">
      <c r="A883" s="282"/>
      <c r="B883" s="282"/>
      <c r="L883" s="303"/>
      <c r="M883" s="304"/>
    </row>
    <row r="884" spans="1:13" ht="15.75" customHeight="1" x14ac:dyDescent="0.35">
      <c r="A884" s="282"/>
      <c r="B884" s="282"/>
      <c r="L884" s="303"/>
      <c r="M884" s="304"/>
    </row>
    <row r="885" spans="1:13" ht="15.75" customHeight="1" x14ac:dyDescent="0.35">
      <c r="A885" s="282"/>
      <c r="B885" s="282"/>
      <c r="L885" s="303"/>
      <c r="M885" s="304"/>
    </row>
    <row r="886" spans="1:13" ht="15.75" customHeight="1" x14ac:dyDescent="0.35">
      <c r="A886" s="282"/>
      <c r="B886" s="282"/>
      <c r="L886" s="303"/>
      <c r="M886" s="304"/>
    </row>
    <row r="887" spans="1:13" ht="15.75" customHeight="1" x14ac:dyDescent="0.35">
      <c r="A887" s="282"/>
      <c r="B887" s="282"/>
      <c r="L887" s="303"/>
      <c r="M887" s="304"/>
    </row>
    <row r="888" spans="1:13" ht="15.75" customHeight="1" x14ac:dyDescent="0.35">
      <c r="A888" s="282"/>
      <c r="B888" s="282"/>
      <c r="L888" s="303"/>
      <c r="M888" s="304"/>
    </row>
    <row r="889" spans="1:13" ht="15.75" customHeight="1" x14ac:dyDescent="0.35">
      <c r="A889" s="282"/>
      <c r="B889" s="282"/>
      <c r="L889" s="303"/>
      <c r="M889" s="304"/>
    </row>
    <row r="890" spans="1:13" ht="15.75" customHeight="1" x14ac:dyDescent="0.35">
      <c r="A890" s="282"/>
      <c r="B890" s="282"/>
      <c r="L890" s="303"/>
      <c r="M890" s="304"/>
    </row>
    <row r="891" spans="1:13" ht="15.75" customHeight="1" x14ac:dyDescent="0.35">
      <c r="A891" s="282"/>
      <c r="B891" s="282"/>
      <c r="L891" s="303"/>
      <c r="M891" s="304"/>
    </row>
    <row r="892" spans="1:13" ht="15.75" customHeight="1" x14ac:dyDescent="0.35">
      <c r="A892" s="282"/>
      <c r="B892" s="282"/>
      <c r="L892" s="303"/>
      <c r="M892" s="304"/>
    </row>
    <row r="893" spans="1:13" ht="15.75" customHeight="1" x14ac:dyDescent="0.35">
      <c r="A893" s="282"/>
      <c r="B893" s="282"/>
      <c r="L893" s="303"/>
      <c r="M893" s="304"/>
    </row>
    <row r="894" spans="1:13" ht="15.75" customHeight="1" x14ac:dyDescent="0.35">
      <c r="A894" s="282"/>
      <c r="B894" s="282"/>
      <c r="L894" s="303"/>
      <c r="M894" s="304"/>
    </row>
    <row r="895" spans="1:13" ht="15.75" customHeight="1" x14ac:dyDescent="0.35">
      <c r="A895" s="282"/>
      <c r="B895" s="282"/>
      <c r="L895" s="303"/>
      <c r="M895" s="304"/>
    </row>
    <row r="896" spans="1:13" ht="15.75" customHeight="1" x14ac:dyDescent="0.35">
      <c r="A896" s="282"/>
      <c r="B896" s="282"/>
      <c r="L896" s="303"/>
      <c r="M896" s="304"/>
    </row>
    <row r="897" spans="1:13" ht="15.75" customHeight="1" x14ac:dyDescent="0.35">
      <c r="A897" s="282"/>
      <c r="B897" s="282"/>
      <c r="L897" s="303"/>
      <c r="M897" s="304"/>
    </row>
    <row r="898" spans="1:13" ht="15.75" customHeight="1" x14ac:dyDescent="0.35">
      <c r="A898" s="282"/>
      <c r="B898" s="282"/>
      <c r="L898" s="303"/>
      <c r="M898" s="304"/>
    </row>
    <row r="899" spans="1:13" ht="15.75" customHeight="1" x14ac:dyDescent="0.35">
      <c r="A899" s="282"/>
      <c r="B899" s="282"/>
      <c r="L899" s="303"/>
      <c r="M899" s="304"/>
    </row>
    <row r="900" spans="1:13" ht="15.75" customHeight="1" x14ac:dyDescent="0.35">
      <c r="A900" s="282"/>
      <c r="B900" s="282"/>
      <c r="L900" s="303"/>
      <c r="M900" s="304"/>
    </row>
    <row r="901" spans="1:13" ht="15.75" customHeight="1" x14ac:dyDescent="0.35">
      <c r="A901" s="282"/>
      <c r="B901" s="282"/>
      <c r="L901" s="303"/>
      <c r="M901" s="304"/>
    </row>
    <row r="902" spans="1:13" ht="15.75" customHeight="1" x14ac:dyDescent="0.35">
      <c r="A902" s="282"/>
      <c r="B902" s="282"/>
      <c r="L902" s="303"/>
      <c r="M902" s="304"/>
    </row>
    <row r="903" spans="1:13" ht="15.75" customHeight="1" x14ac:dyDescent="0.35">
      <c r="A903" s="282"/>
      <c r="B903" s="282"/>
      <c r="L903" s="303"/>
      <c r="M903" s="304"/>
    </row>
    <row r="904" spans="1:13" ht="15.75" customHeight="1" x14ac:dyDescent="0.35">
      <c r="A904" s="282"/>
      <c r="B904" s="282"/>
      <c r="L904" s="303"/>
      <c r="M904" s="304"/>
    </row>
    <row r="905" spans="1:13" ht="15.75" customHeight="1" x14ac:dyDescent="0.35">
      <c r="A905" s="282"/>
      <c r="B905" s="282"/>
      <c r="L905" s="303"/>
      <c r="M905" s="304"/>
    </row>
    <row r="906" spans="1:13" ht="15.75" customHeight="1" x14ac:dyDescent="0.35">
      <c r="A906" s="282"/>
      <c r="B906" s="282"/>
      <c r="L906" s="303"/>
      <c r="M906" s="304"/>
    </row>
    <row r="907" spans="1:13" ht="15.75" customHeight="1" x14ac:dyDescent="0.35">
      <c r="A907" s="282"/>
      <c r="B907" s="282"/>
      <c r="L907" s="303"/>
      <c r="M907" s="304"/>
    </row>
    <row r="908" spans="1:13" ht="15.75" customHeight="1" x14ac:dyDescent="0.35">
      <c r="A908" s="282"/>
      <c r="B908" s="282"/>
      <c r="L908" s="303"/>
      <c r="M908" s="304"/>
    </row>
    <row r="909" spans="1:13" ht="15.75" customHeight="1" x14ac:dyDescent="0.35">
      <c r="A909" s="282"/>
      <c r="B909" s="282"/>
      <c r="L909" s="303"/>
      <c r="M909" s="304"/>
    </row>
    <row r="910" spans="1:13" ht="15.75" customHeight="1" x14ac:dyDescent="0.35">
      <c r="A910" s="282"/>
      <c r="B910" s="282"/>
      <c r="L910" s="303"/>
      <c r="M910" s="304"/>
    </row>
    <row r="911" spans="1:13" ht="15.75" customHeight="1" x14ac:dyDescent="0.35">
      <c r="A911" s="282"/>
      <c r="B911" s="282"/>
      <c r="L911" s="303"/>
      <c r="M911" s="304"/>
    </row>
    <row r="912" spans="1:13" ht="15.75" customHeight="1" x14ac:dyDescent="0.35">
      <c r="A912" s="282"/>
      <c r="B912" s="282"/>
      <c r="L912" s="303"/>
      <c r="M912" s="304"/>
    </row>
    <row r="913" spans="1:13" ht="15.75" customHeight="1" x14ac:dyDescent="0.35">
      <c r="A913" s="282"/>
      <c r="B913" s="282"/>
      <c r="L913" s="303"/>
      <c r="M913" s="304"/>
    </row>
    <row r="914" spans="1:13" ht="15.75" customHeight="1" x14ac:dyDescent="0.35">
      <c r="A914" s="282"/>
      <c r="B914" s="282"/>
      <c r="L914" s="303"/>
      <c r="M914" s="304"/>
    </row>
    <row r="915" spans="1:13" ht="15.75" customHeight="1" x14ac:dyDescent="0.35">
      <c r="A915" s="282"/>
      <c r="B915" s="282"/>
      <c r="L915" s="303"/>
      <c r="M915" s="304"/>
    </row>
    <row r="916" spans="1:13" ht="15.75" customHeight="1" x14ac:dyDescent="0.35">
      <c r="A916" s="282"/>
      <c r="B916" s="282"/>
      <c r="L916" s="303"/>
      <c r="M916" s="304"/>
    </row>
    <row r="917" spans="1:13" ht="15.75" customHeight="1" x14ac:dyDescent="0.35">
      <c r="A917" s="282"/>
      <c r="B917" s="282"/>
      <c r="L917" s="303"/>
      <c r="M917" s="304"/>
    </row>
    <row r="918" spans="1:13" ht="15.75" customHeight="1" x14ac:dyDescent="0.35">
      <c r="A918" s="282"/>
      <c r="B918" s="282"/>
      <c r="L918" s="303"/>
      <c r="M918" s="304"/>
    </row>
    <row r="919" spans="1:13" ht="15.75" customHeight="1" x14ac:dyDescent="0.35">
      <c r="A919" s="282"/>
      <c r="B919" s="282"/>
      <c r="L919" s="303"/>
      <c r="M919" s="304"/>
    </row>
    <row r="920" spans="1:13" ht="15.75" customHeight="1" x14ac:dyDescent="0.35">
      <c r="A920" s="282"/>
      <c r="B920" s="282"/>
      <c r="L920" s="303"/>
      <c r="M920" s="304"/>
    </row>
    <row r="921" spans="1:13" ht="15.75" customHeight="1" x14ac:dyDescent="0.35">
      <c r="A921" s="282"/>
      <c r="B921" s="282"/>
      <c r="L921" s="303"/>
      <c r="M921" s="304"/>
    </row>
    <row r="922" spans="1:13" ht="15.75" customHeight="1" x14ac:dyDescent="0.35">
      <c r="A922" s="282"/>
      <c r="B922" s="282"/>
      <c r="L922" s="303"/>
      <c r="M922" s="304"/>
    </row>
    <row r="923" spans="1:13" ht="15.75" customHeight="1" x14ac:dyDescent="0.35">
      <c r="A923" s="282"/>
      <c r="B923" s="282"/>
      <c r="L923" s="303"/>
      <c r="M923" s="304"/>
    </row>
    <row r="924" spans="1:13" ht="15.75" customHeight="1" x14ac:dyDescent="0.35">
      <c r="A924" s="282"/>
      <c r="B924" s="282"/>
      <c r="L924" s="303"/>
      <c r="M924" s="304"/>
    </row>
    <row r="925" spans="1:13" ht="15.75" customHeight="1" x14ac:dyDescent="0.35">
      <c r="A925" s="282"/>
      <c r="B925" s="282"/>
      <c r="L925" s="303"/>
      <c r="M925" s="304"/>
    </row>
    <row r="926" spans="1:13" ht="15.75" customHeight="1" x14ac:dyDescent="0.35">
      <c r="A926" s="282"/>
      <c r="B926" s="282"/>
      <c r="L926" s="303"/>
      <c r="M926" s="304"/>
    </row>
    <row r="927" spans="1:13" ht="15.75" customHeight="1" x14ac:dyDescent="0.35">
      <c r="A927" s="282"/>
      <c r="B927" s="282"/>
      <c r="L927" s="303"/>
      <c r="M927" s="304"/>
    </row>
    <row r="928" spans="1:13" ht="15.75" customHeight="1" x14ac:dyDescent="0.35">
      <c r="A928" s="282"/>
      <c r="B928" s="282"/>
      <c r="L928" s="303"/>
      <c r="M928" s="304"/>
    </row>
    <row r="929" spans="1:13" ht="15.75" customHeight="1" x14ac:dyDescent="0.35">
      <c r="A929" s="282"/>
      <c r="B929" s="282"/>
      <c r="L929" s="303"/>
      <c r="M929" s="304"/>
    </row>
    <row r="930" spans="1:13" ht="15.75" customHeight="1" x14ac:dyDescent="0.35">
      <c r="A930" s="282"/>
      <c r="B930" s="282"/>
      <c r="L930" s="303"/>
      <c r="M930" s="304"/>
    </row>
    <row r="931" spans="1:13" ht="15.75" customHeight="1" x14ac:dyDescent="0.35">
      <c r="A931" s="282"/>
      <c r="B931" s="282"/>
      <c r="L931" s="303"/>
      <c r="M931" s="304"/>
    </row>
    <row r="932" spans="1:13" ht="15.75" customHeight="1" x14ac:dyDescent="0.35">
      <c r="A932" s="282"/>
      <c r="B932" s="282"/>
      <c r="L932" s="303"/>
      <c r="M932" s="304"/>
    </row>
    <row r="933" spans="1:13" ht="15.75" customHeight="1" x14ac:dyDescent="0.35">
      <c r="A933" s="282"/>
      <c r="B933" s="282"/>
      <c r="L933" s="303"/>
      <c r="M933" s="304"/>
    </row>
    <row r="934" spans="1:13" ht="15.75" customHeight="1" x14ac:dyDescent="0.35">
      <c r="A934" s="282"/>
      <c r="B934" s="282"/>
      <c r="L934" s="303"/>
      <c r="M934" s="304"/>
    </row>
    <row r="935" spans="1:13" ht="15.75" customHeight="1" x14ac:dyDescent="0.35">
      <c r="A935" s="282"/>
      <c r="B935" s="282"/>
      <c r="L935" s="303"/>
      <c r="M935" s="304"/>
    </row>
    <row r="936" spans="1:13" ht="15.75" customHeight="1" x14ac:dyDescent="0.35">
      <c r="A936" s="282"/>
      <c r="B936" s="282"/>
      <c r="L936" s="303"/>
      <c r="M936" s="304"/>
    </row>
    <row r="937" spans="1:13" ht="15.75" customHeight="1" x14ac:dyDescent="0.35">
      <c r="A937" s="282"/>
      <c r="B937" s="282"/>
      <c r="L937" s="303"/>
      <c r="M937" s="304"/>
    </row>
    <row r="938" spans="1:13" ht="15.75" customHeight="1" x14ac:dyDescent="0.35">
      <c r="A938" s="282"/>
      <c r="B938" s="282"/>
      <c r="L938" s="303"/>
      <c r="M938" s="304"/>
    </row>
    <row r="939" spans="1:13" ht="15.75" customHeight="1" x14ac:dyDescent="0.35">
      <c r="A939" s="282"/>
      <c r="B939" s="282"/>
      <c r="L939" s="303"/>
      <c r="M939" s="304"/>
    </row>
    <row r="940" spans="1:13" ht="15.75" customHeight="1" x14ac:dyDescent="0.35">
      <c r="A940" s="282"/>
      <c r="B940" s="282"/>
      <c r="L940" s="303"/>
      <c r="M940" s="304"/>
    </row>
    <row r="941" spans="1:13" ht="15.75" customHeight="1" x14ac:dyDescent="0.35">
      <c r="A941" s="282"/>
      <c r="B941" s="282"/>
      <c r="L941" s="303"/>
      <c r="M941" s="304"/>
    </row>
    <row r="942" spans="1:13" ht="15.75" customHeight="1" x14ac:dyDescent="0.35">
      <c r="A942" s="282"/>
      <c r="B942" s="282"/>
      <c r="L942" s="303"/>
      <c r="M942" s="304"/>
    </row>
    <row r="943" spans="1:13" ht="15.75" customHeight="1" x14ac:dyDescent="0.35">
      <c r="A943" s="282"/>
      <c r="B943" s="282"/>
      <c r="L943" s="303"/>
      <c r="M943" s="304"/>
    </row>
    <row r="944" spans="1:13" ht="15.75" customHeight="1" x14ac:dyDescent="0.35">
      <c r="A944" s="282"/>
      <c r="B944" s="282"/>
      <c r="L944" s="303"/>
      <c r="M944" s="304"/>
    </row>
    <row r="945" spans="1:13" ht="15.75" customHeight="1" x14ac:dyDescent="0.35">
      <c r="A945" s="282"/>
      <c r="B945" s="282"/>
      <c r="L945" s="303"/>
      <c r="M945" s="304"/>
    </row>
    <row r="946" spans="1:13" ht="15.75" customHeight="1" x14ac:dyDescent="0.35">
      <c r="A946" s="282"/>
      <c r="B946" s="282"/>
      <c r="L946" s="303"/>
      <c r="M946" s="304"/>
    </row>
    <row r="947" spans="1:13" ht="15.75" customHeight="1" x14ac:dyDescent="0.35">
      <c r="A947" s="282"/>
      <c r="B947" s="282"/>
      <c r="L947" s="303"/>
      <c r="M947" s="304"/>
    </row>
    <row r="948" spans="1:13" ht="15.75" customHeight="1" x14ac:dyDescent="0.35">
      <c r="A948" s="282"/>
      <c r="B948" s="282"/>
      <c r="L948" s="303"/>
      <c r="M948" s="304"/>
    </row>
    <row r="949" spans="1:13" ht="15.75" customHeight="1" x14ac:dyDescent="0.35">
      <c r="A949" s="282"/>
      <c r="B949" s="282"/>
      <c r="L949" s="303"/>
      <c r="M949" s="304"/>
    </row>
    <row r="950" spans="1:13" ht="15.75" customHeight="1" x14ac:dyDescent="0.35">
      <c r="A950" s="282"/>
      <c r="B950" s="282"/>
      <c r="L950" s="303"/>
      <c r="M950" s="304"/>
    </row>
    <row r="951" spans="1:13" ht="15.75" customHeight="1" x14ac:dyDescent="0.35">
      <c r="A951" s="282"/>
      <c r="B951" s="282"/>
      <c r="L951" s="303"/>
      <c r="M951" s="304"/>
    </row>
    <row r="952" spans="1:13" ht="15.75" customHeight="1" x14ac:dyDescent="0.35">
      <c r="A952" s="282"/>
      <c r="B952" s="282"/>
      <c r="L952" s="303"/>
      <c r="M952" s="304"/>
    </row>
    <row r="953" spans="1:13" ht="15.75" customHeight="1" x14ac:dyDescent="0.35">
      <c r="A953" s="282"/>
      <c r="B953" s="282"/>
      <c r="L953" s="303"/>
      <c r="M953" s="304"/>
    </row>
    <row r="954" spans="1:13" ht="15.75" customHeight="1" x14ac:dyDescent="0.35">
      <c r="A954" s="282"/>
      <c r="B954" s="282"/>
      <c r="L954" s="303"/>
      <c r="M954" s="304"/>
    </row>
    <row r="955" spans="1:13" ht="15.75" customHeight="1" x14ac:dyDescent="0.35">
      <c r="A955" s="282"/>
      <c r="B955" s="282"/>
      <c r="L955" s="303"/>
      <c r="M955" s="304"/>
    </row>
    <row r="956" spans="1:13" ht="15.75" customHeight="1" x14ac:dyDescent="0.35">
      <c r="A956" s="282"/>
      <c r="B956" s="282"/>
      <c r="L956" s="303"/>
      <c r="M956" s="304"/>
    </row>
    <row r="957" spans="1:13" ht="15.75" customHeight="1" x14ac:dyDescent="0.35">
      <c r="A957" s="282"/>
      <c r="B957" s="282"/>
      <c r="L957" s="303"/>
      <c r="M957" s="304"/>
    </row>
    <row r="958" spans="1:13" ht="15.75" customHeight="1" x14ac:dyDescent="0.35">
      <c r="A958" s="282"/>
      <c r="B958" s="282"/>
      <c r="L958" s="303"/>
      <c r="M958" s="304"/>
    </row>
    <row r="959" spans="1:13" ht="15.75" customHeight="1" x14ac:dyDescent="0.35">
      <c r="A959" s="282"/>
      <c r="B959" s="282"/>
      <c r="L959" s="303"/>
      <c r="M959" s="304"/>
    </row>
    <row r="960" spans="1:13" ht="15.75" customHeight="1" x14ac:dyDescent="0.35">
      <c r="A960" s="282"/>
      <c r="B960" s="282"/>
      <c r="L960" s="303"/>
      <c r="M960" s="304"/>
    </row>
    <row r="961" spans="1:13" ht="15.75" customHeight="1" x14ac:dyDescent="0.35">
      <c r="A961" s="282"/>
      <c r="B961" s="282"/>
      <c r="L961" s="303"/>
      <c r="M961" s="304"/>
    </row>
    <row r="962" spans="1:13" ht="15.75" customHeight="1" x14ac:dyDescent="0.35">
      <c r="A962" s="282"/>
      <c r="B962" s="282"/>
      <c r="L962" s="303"/>
      <c r="M962" s="304"/>
    </row>
    <row r="963" spans="1:13" ht="15.75" customHeight="1" x14ac:dyDescent="0.35">
      <c r="A963" s="282"/>
      <c r="B963" s="282"/>
      <c r="L963" s="303"/>
      <c r="M963" s="304"/>
    </row>
    <row r="964" spans="1:13" ht="15.75" customHeight="1" x14ac:dyDescent="0.35">
      <c r="A964" s="282"/>
      <c r="B964" s="282"/>
      <c r="L964" s="303"/>
      <c r="M964" s="304"/>
    </row>
    <row r="965" spans="1:13" ht="15.75" customHeight="1" x14ac:dyDescent="0.35">
      <c r="A965" s="282"/>
      <c r="B965" s="282"/>
      <c r="L965" s="303"/>
      <c r="M965" s="304"/>
    </row>
    <row r="966" spans="1:13" ht="15.75" customHeight="1" x14ac:dyDescent="0.35">
      <c r="A966" s="282"/>
      <c r="B966" s="282"/>
      <c r="L966" s="303"/>
      <c r="M966" s="304"/>
    </row>
    <row r="967" spans="1:13" ht="15.75" customHeight="1" x14ac:dyDescent="0.35">
      <c r="A967" s="282"/>
      <c r="B967" s="282"/>
      <c r="L967" s="303"/>
      <c r="M967" s="304"/>
    </row>
    <row r="968" spans="1:13" ht="15.75" customHeight="1" x14ac:dyDescent="0.35">
      <c r="A968" s="282"/>
      <c r="B968" s="282"/>
      <c r="L968" s="303"/>
      <c r="M968" s="304"/>
    </row>
    <row r="969" spans="1:13" ht="15.75" customHeight="1" x14ac:dyDescent="0.35">
      <c r="A969" s="282"/>
      <c r="B969" s="282"/>
      <c r="L969" s="303"/>
      <c r="M969" s="304"/>
    </row>
    <row r="970" spans="1:13" ht="15.75" customHeight="1" x14ac:dyDescent="0.35">
      <c r="A970" s="282"/>
      <c r="B970" s="282"/>
      <c r="L970" s="303"/>
      <c r="M970" s="304"/>
    </row>
    <row r="971" spans="1:13" ht="15.75" customHeight="1" x14ac:dyDescent="0.35">
      <c r="A971" s="282"/>
      <c r="B971" s="282"/>
      <c r="L971" s="303"/>
      <c r="M971" s="304"/>
    </row>
    <row r="972" spans="1:13" ht="15.75" customHeight="1" x14ac:dyDescent="0.35">
      <c r="A972" s="282"/>
      <c r="B972" s="282"/>
      <c r="L972" s="303"/>
      <c r="M972" s="304"/>
    </row>
    <row r="973" spans="1:13" ht="15.75" customHeight="1" x14ac:dyDescent="0.35">
      <c r="A973" s="282"/>
      <c r="B973" s="282"/>
      <c r="L973" s="303"/>
      <c r="M973" s="304"/>
    </row>
    <row r="974" spans="1:13" ht="15.75" customHeight="1" x14ac:dyDescent="0.35">
      <c r="A974" s="282"/>
      <c r="B974" s="282"/>
      <c r="L974" s="303"/>
      <c r="M974" s="304"/>
    </row>
    <row r="975" spans="1:13" ht="15.75" customHeight="1" x14ac:dyDescent="0.35">
      <c r="A975" s="282"/>
      <c r="B975" s="282"/>
      <c r="L975" s="303"/>
      <c r="M975" s="304"/>
    </row>
    <row r="976" spans="1:13" ht="15.75" customHeight="1" x14ac:dyDescent="0.35">
      <c r="A976" s="282"/>
      <c r="B976" s="282"/>
      <c r="L976" s="303"/>
      <c r="M976" s="304"/>
    </row>
    <row r="977" spans="1:13" ht="15.75" customHeight="1" x14ac:dyDescent="0.35">
      <c r="A977" s="282"/>
      <c r="B977" s="282"/>
      <c r="L977" s="303"/>
      <c r="M977" s="304"/>
    </row>
    <row r="978" spans="1:13" ht="15.75" customHeight="1" x14ac:dyDescent="0.35">
      <c r="A978" s="282"/>
      <c r="B978" s="282"/>
      <c r="L978" s="303"/>
      <c r="M978" s="304"/>
    </row>
    <row r="979" spans="1:13" ht="15.75" customHeight="1" x14ac:dyDescent="0.35">
      <c r="A979" s="282"/>
      <c r="B979" s="282"/>
      <c r="L979" s="303"/>
      <c r="M979" s="304"/>
    </row>
    <row r="980" spans="1:13" ht="15.75" customHeight="1" x14ac:dyDescent="0.35">
      <c r="A980" s="282"/>
      <c r="B980" s="282"/>
      <c r="L980" s="303"/>
      <c r="M980" s="304"/>
    </row>
    <row r="981" spans="1:13" ht="15.75" customHeight="1" x14ac:dyDescent="0.35">
      <c r="A981" s="282"/>
      <c r="B981" s="282"/>
      <c r="L981" s="303"/>
      <c r="M981" s="304"/>
    </row>
    <row r="982" spans="1:13" ht="15.75" customHeight="1" x14ac:dyDescent="0.35">
      <c r="A982" s="282"/>
      <c r="B982" s="282"/>
      <c r="L982" s="303"/>
      <c r="M982" s="304"/>
    </row>
    <row r="983" spans="1:13" ht="15.75" customHeight="1" x14ac:dyDescent="0.35">
      <c r="A983" s="282"/>
      <c r="B983" s="282"/>
      <c r="L983" s="303"/>
      <c r="M983" s="304"/>
    </row>
    <row r="984" spans="1:13" ht="15.75" customHeight="1" x14ac:dyDescent="0.35">
      <c r="A984" s="282"/>
      <c r="B984" s="282"/>
      <c r="L984" s="303"/>
      <c r="M984" s="304"/>
    </row>
    <row r="985" spans="1:13" ht="15.75" customHeight="1" x14ac:dyDescent="0.35">
      <c r="A985" s="282"/>
      <c r="B985" s="282"/>
      <c r="L985" s="303"/>
      <c r="M985" s="304"/>
    </row>
    <row r="986" spans="1:13" ht="15.75" customHeight="1" x14ac:dyDescent="0.35">
      <c r="A986" s="282"/>
      <c r="B986" s="282"/>
      <c r="L986" s="303"/>
      <c r="M986" s="304"/>
    </row>
    <row r="987" spans="1:13" ht="15.75" customHeight="1" x14ac:dyDescent="0.35">
      <c r="A987" s="282"/>
      <c r="B987" s="282"/>
      <c r="L987" s="303"/>
      <c r="M987" s="304"/>
    </row>
    <row r="988" spans="1:13" ht="15.75" customHeight="1" x14ac:dyDescent="0.35">
      <c r="A988" s="282"/>
      <c r="B988" s="282"/>
      <c r="L988" s="303"/>
      <c r="M988" s="304"/>
    </row>
    <row r="989" spans="1:13" ht="15.75" customHeight="1" x14ac:dyDescent="0.35">
      <c r="A989" s="282"/>
      <c r="B989" s="282"/>
      <c r="L989" s="303"/>
      <c r="M989" s="304"/>
    </row>
    <row r="990" spans="1:13" ht="15.75" customHeight="1" x14ac:dyDescent="0.35">
      <c r="A990" s="282"/>
      <c r="B990" s="282"/>
      <c r="L990" s="303"/>
      <c r="M990" s="304"/>
    </row>
    <row r="991" spans="1:13" ht="15.75" customHeight="1" x14ac:dyDescent="0.35">
      <c r="A991" s="282"/>
      <c r="B991" s="282"/>
      <c r="L991" s="303"/>
      <c r="M991" s="304"/>
    </row>
    <row r="992" spans="1:13" ht="15.75" customHeight="1" x14ac:dyDescent="0.35">
      <c r="A992" s="282"/>
      <c r="B992" s="282"/>
      <c r="L992" s="303"/>
      <c r="M992" s="304"/>
    </row>
    <row r="993" spans="1:13" ht="15.75" customHeight="1" x14ac:dyDescent="0.35">
      <c r="A993" s="282"/>
      <c r="B993" s="282"/>
      <c r="L993" s="303"/>
      <c r="M993" s="304"/>
    </row>
    <row r="994" spans="1:13" ht="15.75" customHeight="1" x14ac:dyDescent="0.35">
      <c r="A994" s="282"/>
      <c r="B994" s="282"/>
      <c r="L994" s="303"/>
      <c r="M994" s="304"/>
    </row>
    <row r="995" spans="1:13" ht="15.75" customHeight="1" x14ac:dyDescent="0.35">
      <c r="A995" s="282"/>
      <c r="B995" s="282"/>
      <c r="L995" s="303"/>
      <c r="M995" s="304"/>
    </row>
    <row r="996" spans="1:13" ht="15.75" customHeight="1" x14ac:dyDescent="0.35">
      <c r="A996" s="282"/>
      <c r="B996" s="282"/>
      <c r="L996" s="303"/>
      <c r="M996" s="304"/>
    </row>
    <row r="997" spans="1:13" ht="15.75" customHeight="1" x14ac:dyDescent="0.35">
      <c r="A997" s="282"/>
      <c r="B997" s="282"/>
      <c r="L997" s="303"/>
      <c r="M997" s="304"/>
    </row>
    <row r="998" spans="1:13" ht="15.75" customHeight="1" x14ac:dyDescent="0.35">
      <c r="A998" s="282"/>
      <c r="B998" s="282"/>
      <c r="L998" s="303"/>
      <c r="M998" s="304"/>
    </row>
    <row r="999" spans="1:13" ht="15.75" customHeight="1" x14ac:dyDescent="0.35">
      <c r="A999" s="282"/>
      <c r="B999" s="282"/>
      <c r="L999" s="303"/>
      <c r="M999" s="304"/>
    </row>
    <row r="1000" spans="1:13" ht="15.75" customHeight="1" x14ac:dyDescent="0.35">
      <c r="A1000" s="282"/>
      <c r="B1000" s="282"/>
      <c r="L1000" s="303"/>
      <c r="M1000" s="304"/>
    </row>
    <row r="1001" spans="1:13" ht="15.75" customHeight="1" x14ac:dyDescent="0.35">
      <c r="A1001" s="282"/>
      <c r="B1001" s="282"/>
      <c r="L1001" s="303"/>
      <c r="M1001" s="304"/>
    </row>
    <row r="1002" spans="1:13" ht="15.75" customHeight="1" x14ac:dyDescent="0.35">
      <c r="A1002" s="282"/>
      <c r="B1002" s="282"/>
      <c r="L1002" s="303"/>
      <c r="M1002" s="304"/>
    </row>
    <row r="1003" spans="1:13" ht="15.75" customHeight="1" x14ac:dyDescent="0.35">
      <c r="A1003" s="282"/>
      <c r="B1003" s="282"/>
      <c r="L1003" s="303"/>
      <c r="M1003" s="304"/>
    </row>
    <row r="1004" spans="1:13" ht="15.75" customHeight="1" x14ac:dyDescent="0.35">
      <c r="A1004" s="282"/>
      <c r="B1004" s="282"/>
      <c r="L1004" s="303"/>
      <c r="M1004" s="304"/>
    </row>
    <row r="1005" spans="1:13" ht="15.75" customHeight="1" x14ac:dyDescent="0.35">
      <c r="A1005" s="282"/>
      <c r="B1005" s="282"/>
      <c r="L1005" s="303"/>
      <c r="M1005" s="304"/>
    </row>
    <row r="1006" spans="1:13" ht="15.75" customHeight="1" x14ac:dyDescent="0.35">
      <c r="A1006" s="282"/>
      <c r="B1006" s="282"/>
      <c r="L1006" s="303"/>
      <c r="M1006" s="304"/>
    </row>
    <row r="1007" spans="1:13" ht="15.75" customHeight="1" x14ac:dyDescent="0.35">
      <c r="A1007" s="282"/>
      <c r="B1007" s="282"/>
      <c r="L1007" s="303"/>
      <c r="M1007" s="304"/>
    </row>
    <row r="1008" spans="1:13" ht="15.75" customHeight="1" x14ac:dyDescent="0.35">
      <c r="A1008" s="282"/>
      <c r="B1008" s="282"/>
      <c r="L1008" s="303"/>
      <c r="M1008" s="304"/>
    </row>
    <row r="1009" spans="1:13" ht="15.75" customHeight="1" x14ac:dyDescent="0.35">
      <c r="A1009" s="282"/>
      <c r="B1009" s="282"/>
      <c r="L1009" s="303"/>
      <c r="M1009" s="304"/>
    </row>
    <row r="1010" spans="1:13" ht="15.75" customHeight="1" x14ac:dyDescent="0.35">
      <c r="A1010" s="282"/>
      <c r="B1010" s="282"/>
      <c r="L1010" s="303"/>
      <c r="M1010" s="304"/>
    </row>
    <row r="1011" spans="1:13" ht="15.75" customHeight="1" x14ac:dyDescent="0.35">
      <c r="A1011" s="282"/>
      <c r="B1011" s="282"/>
      <c r="L1011" s="303"/>
      <c r="M1011" s="304"/>
    </row>
    <row r="1012" spans="1:13" ht="15.75" customHeight="1" x14ac:dyDescent="0.35">
      <c r="A1012" s="282"/>
      <c r="B1012" s="282"/>
      <c r="L1012" s="303"/>
      <c r="M1012" s="304"/>
    </row>
    <row r="1013" spans="1:13" ht="15.75" customHeight="1" x14ac:dyDescent="0.35">
      <c r="A1013" s="282"/>
      <c r="B1013" s="282"/>
      <c r="L1013" s="303"/>
      <c r="M1013" s="304"/>
    </row>
    <row r="1014" spans="1:13" ht="15.75" customHeight="1" x14ac:dyDescent="0.35">
      <c r="A1014" s="282"/>
      <c r="B1014" s="282"/>
      <c r="L1014" s="303"/>
      <c r="M1014" s="304"/>
    </row>
    <row r="1015" spans="1:13" ht="15.75" customHeight="1" x14ac:dyDescent="0.35">
      <c r="A1015" s="282"/>
      <c r="B1015" s="282"/>
      <c r="L1015" s="303"/>
      <c r="M1015" s="304"/>
    </row>
    <row r="1016" spans="1:13" ht="15.75" customHeight="1" x14ac:dyDescent="0.35">
      <c r="A1016" s="282"/>
      <c r="B1016" s="282"/>
      <c r="L1016" s="303"/>
      <c r="M1016" s="304"/>
    </row>
    <row r="1017" spans="1:13" ht="15.75" customHeight="1" x14ac:dyDescent="0.35">
      <c r="A1017" s="282"/>
      <c r="B1017" s="282"/>
      <c r="L1017" s="303"/>
      <c r="M1017" s="304"/>
    </row>
    <row r="1018" spans="1:13" ht="15.75" customHeight="1" x14ac:dyDescent="0.35">
      <c r="A1018" s="282"/>
      <c r="B1018" s="282"/>
      <c r="L1018" s="303"/>
      <c r="M1018" s="304"/>
    </row>
    <row r="1019" spans="1:13" ht="15.75" customHeight="1" x14ac:dyDescent="0.35">
      <c r="A1019" s="282"/>
      <c r="B1019" s="282"/>
      <c r="L1019" s="303"/>
      <c r="M1019" s="304"/>
    </row>
    <row r="1020" spans="1:13" ht="15.75" customHeight="1" x14ac:dyDescent="0.35">
      <c r="A1020" s="282"/>
      <c r="B1020" s="282"/>
      <c r="L1020" s="303"/>
      <c r="M1020" s="304"/>
    </row>
    <row r="1021" spans="1:13" ht="15.75" customHeight="1" x14ac:dyDescent="0.35">
      <c r="A1021" s="282"/>
      <c r="B1021" s="282"/>
      <c r="L1021" s="303"/>
      <c r="M1021" s="304"/>
    </row>
  </sheetData>
  <mergeCells count="136">
    <mergeCell ref="A158:A160"/>
    <mergeCell ref="C162:D162"/>
    <mergeCell ref="E162:G162"/>
    <mergeCell ref="J162:K162"/>
    <mergeCell ref="L162:N162"/>
    <mergeCell ref="I111:I113"/>
    <mergeCell ref="I114:I116"/>
    <mergeCell ref="I117:I119"/>
    <mergeCell ref="I120:I122"/>
    <mergeCell ref="I123:I125"/>
    <mergeCell ref="I126:I128"/>
    <mergeCell ref="I129:I131"/>
    <mergeCell ref="L109:N109"/>
    <mergeCell ref="B104:B106"/>
    <mergeCell ref="B111:B113"/>
    <mergeCell ref="B114:B116"/>
    <mergeCell ref="B117:B119"/>
    <mergeCell ref="B120:B122"/>
    <mergeCell ref="B123:B125"/>
    <mergeCell ref="B126:B128"/>
    <mergeCell ref="M147:V147"/>
    <mergeCell ref="B77:B79"/>
    <mergeCell ref="I77:I79"/>
    <mergeCell ref="B80:B82"/>
    <mergeCell ref="I80:I82"/>
    <mergeCell ref="B83:B85"/>
    <mergeCell ref="I83:I85"/>
    <mergeCell ref="I86:I88"/>
    <mergeCell ref="B86:B88"/>
    <mergeCell ref="B89:B91"/>
    <mergeCell ref="I89:I91"/>
    <mergeCell ref="I218:I220"/>
    <mergeCell ref="I221:I223"/>
    <mergeCell ref="I224:I226"/>
    <mergeCell ref="I197:I199"/>
    <mergeCell ref="I200:I202"/>
    <mergeCell ref="I203:I205"/>
    <mergeCell ref="I206:I208"/>
    <mergeCell ref="I209:I211"/>
    <mergeCell ref="I212:I214"/>
    <mergeCell ref="I215:I217"/>
    <mergeCell ref="I185:I187"/>
    <mergeCell ref="I188:I190"/>
    <mergeCell ref="I191:I193"/>
    <mergeCell ref="E195:G195"/>
    <mergeCell ref="J195:K195"/>
    <mergeCell ref="L195:N195"/>
    <mergeCell ref="I164:I166"/>
    <mergeCell ref="I167:I169"/>
    <mergeCell ref="I170:I172"/>
    <mergeCell ref="I173:I175"/>
    <mergeCell ref="I176:I178"/>
    <mergeCell ref="I179:I181"/>
    <mergeCell ref="I182:I184"/>
    <mergeCell ref="B212:B214"/>
    <mergeCell ref="B215:B217"/>
    <mergeCell ref="B218:B220"/>
    <mergeCell ref="B221:B223"/>
    <mergeCell ref="B224:B226"/>
    <mergeCell ref="B185:B187"/>
    <mergeCell ref="B188:B190"/>
    <mergeCell ref="B191:B193"/>
    <mergeCell ref="C195:D195"/>
    <mergeCell ref="B197:B199"/>
    <mergeCell ref="B200:B202"/>
    <mergeCell ref="B203:B205"/>
    <mergeCell ref="B164:B166"/>
    <mergeCell ref="B167:B169"/>
    <mergeCell ref="B170:B172"/>
    <mergeCell ref="B173:B175"/>
    <mergeCell ref="B176:B178"/>
    <mergeCell ref="B179:B181"/>
    <mergeCell ref="B182:B184"/>
    <mergeCell ref="B206:B208"/>
    <mergeCell ref="B209:B211"/>
    <mergeCell ref="I92:I94"/>
    <mergeCell ref="B129:B131"/>
    <mergeCell ref="B132:B134"/>
    <mergeCell ref="B135:B137"/>
    <mergeCell ref="B138:B140"/>
    <mergeCell ref="A149:A151"/>
    <mergeCell ref="A152:A154"/>
    <mergeCell ref="A155:A157"/>
    <mergeCell ref="B92:B94"/>
    <mergeCell ref="B95:B97"/>
    <mergeCell ref="B98:B100"/>
    <mergeCell ref="B101:B103"/>
    <mergeCell ref="C109:D109"/>
    <mergeCell ref="I95:I97"/>
    <mergeCell ref="I98:I100"/>
    <mergeCell ref="I101:I103"/>
    <mergeCell ref="I104:I106"/>
    <mergeCell ref="E109:G109"/>
    <mergeCell ref="I132:I134"/>
    <mergeCell ref="I135:I137"/>
    <mergeCell ref="I138:I140"/>
    <mergeCell ref="C145:V146"/>
    <mergeCell ref="C147:L147"/>
    <mergeCell ref="J109:K109"/>
    <mergeCell ref="M60:V60"/>
    <mergeCell ref="J75:K75"/>
    <mergeCell ref="L75:N75"/>
    <mergeCell ref="C60:L60"/>
    <mergeCell ref="A62:A64"/>
    <mergeCell ref="A65:A67"/>
    <mergeCell ref="A68:A70"/>
    <mergeCell ref="A71:A73"/>
    <mergeCell ref="C75:D75"/>
    <mergeCell ref="E75:G75"/>
    <mergeCell ref="B30:V30"/>
    <mergeCell ref="Y30:AS30"/>
    <mergeCell ref="Y36:AS36"/>
    <mergeCell ref="B36:V36"/>
    <mergeCell ref="B42:V42"/>
    <mergeCell ref="Y42:AS42"/>
    <mergeCell ref="B48:V48"/>
    <mergeCell ref="Y48:AS48"/>
    <mergeCell ref="C59:V59"/>
    <mergeCell ref="B15:V15"/>
    <mergeCell ref="Y15:AS15"/>
    <mergeCell ref="B21:V21"/>
    <mergeCell ref="Y21:AS21"/>
    <mergeCell ref="C28:V28"/>
    <mergeCell ref="C29:L29"/>
    <mergeCell ref="M29:V29"/>
    <mergeCell ref="Z29:AI29"/>
    <mergeCell ref="AJ29:AS29"/>
    <mergeCell ref="C1:V1"/>
    <mergeCell ref="C2:L2"/>
    <mergeCell ref="M2:V2"/>
    <mergeCell ref="Z2:AI2"/>
    <mergeCell ref="AJ2:AS2"/>
    <mergeCell ref="B3:V3"/>
    <mergeCell ref="Y3:AS3"/>
    <mergeCell ref="B9:V9"/>
    <mergeCell ref="Y9:AS9"/>
  </mergeCells>
  <conditionalFormatting sqref="K4:L4 U4:V4 AH4:AI4 AR4:AS4 K10:L10 U10:V10 AH10:AI10 AR10:AS10 K16:L16 U16:V16 AH16:AI16 AR16:AS16 K22:L22 U22:V22 AH22:AI22 AR22:AS22">
    <cfRule type="beginsWith" dxfId="17" priority="1" operator="beginsWith" text="N">
      <formula>LEFT((K4),LEN("N"))=("N")</formula>
    </cfRule>
  </conditionalFormatting>
  <conditionalFormatting sqref="K4:L4 U4:V4 AH4:AI4 AR4:AS4 K10:L10 U10:V10 AH10:AI10 AR10:AS10 K16:L16 U16:V16 AH16:AI16 AR16:AS16 K22:L22 U22:V22 AH22:AI22 AR22:AS22">
    <cfRule type="beginsWith" dxfId="16" priority="2" operator="beginsWith" text="C">
      <formula>LEFT((K4),LEN("C"))=("C")</formula>
    </cfRule>
  </conditionalFormatting>
  <conditionalFormatting sqref="K31:L31 U31:V31 AH31:AI31 AR31:AS31 K37:L37 U37:V37 AH37:AI37 AR37:AS37 K43:L43 U43:V43 AH43:AI43 AR43:AS43 K49:L49 U49:V49 AH49:AI49 AR49:AS49">
    <cfRule type="beginsWith" dxfId="15" priority="3" operator="beginsWith" text="N">
      <formula>LEFT((K31),LEN("N"))=("N")</formula>
    </cfRule>
  </conditionalFormatting>
  <conditionalFormatting sqref="K31:L31 U31:V31 AH31:AI31 AR31:AS31 K37:L37 U37:V37 AH37:AI37 AR37:AS37 K43:L43 U43:V43 AH43:AI43 AR43:AS43 K49:L49 U49:V49 AH49:AI49 AR49:AS49">
    <cfRule type="beginsWith" dxfId="14" priority="4" operator="beginsWith" text="C">
      <formula>LEFT((K31),LEN("C"))=("C")</formula>
    </cfRule>
  </conditionalFormatting>
  <conditionalFormatting sqref="K61:L61 U61:V61">
    <cfRule type="beginsWith" dxfId="13" priority="5" operator="beginsWith" text="N">
      <formula>LEFT((K61),LEN("N"))=("N")</formula>
    </cfRule>
  </conditionalFormatting>
  <conditionalFormatting sqref="K61:L61 U61:V61">
    <cfRule type="beginsWith" dxfId="12" priority="6" operator="beginsWith" text="C">
      <formula>LEFT((K61),LEN("C"))=("C")</formula>
    </cfRule>
  </conditionalFormatting>
  <conditionalFormatting sqref="K148:L148 U148:V148">
    <cfRule type="beginsWith" dxfId="11" priority="7" operator="beginsWith" text="N">
      <formula>LEFT((K148),LEN("N"))=("N")</formula>
    </cfRule>
  </conditionalFormatting>
  <conditionalFormatting sqref="K148:L148 U148:V148">
    <cfRule type="beginsWith" dxfId="10" priority="8" operator="beginsWith" text="C">
      <formula>LEFT((K148),LEN("C"))=("C")</formula>
    </cfRule>
  </conditionalFormatting>
  <conditionalFormatting sqref="B5:B25 Y5:Y25 Z5:AS7 C9:V13 Z9:AS13 C15:V19 Z15:AS19 C21:V25 Z21:AS25 Z32:AS34 Z38:AS40 Z44:AS46 Z50:AS52">
    <cfRule type="cellIs" dxfId="9" priority="9" operator="greaterThanOrEqual">
      <formula>"80%"</formula>
    </cfRule>
  </conditionalFormatting>
  <conditionalFormatting sqref="B32:V56 Y32:AS40 Y42:AS46 Y48:AS52">
    <cfRule type="cellIs" dxfId="8" priority="10" operator="greaterThanOrEqual">
      <formula>"80%"</formula>
    </cfRule>
  </conditionalFormatting>
  <conditionalFormatting sqref="Z5:AS7 Z11:AS13 Z17:AS19 Z23:AS25 Z32:AS34 Z38:AS40 Z44:AS46 Z50:AS52">
    <cfRule type="cellIs" dxfId="7" priority="11" operator="lessThan">
      <formula>"60%"</formula>
    </cfRule>
  </conditionalFormatting>
  <conditionalFormatting sqref="C11:V13 Z11:AS13 C17:V19 Z17:AS19 C23:V25 Z23:AS25">
    <cfRule type="cellIs" dxfId="6" priority="12" operator="lessThan">
      <formula>"60%"</formula>
    </cfRule>
  </conditionalFormatting>
  <conditionalFormatting sqref="C32:V34 Z32:AS34 C38:V40 Z38:AS40 C44:V46 Z44:AS46 C50:V52 Z50:AS52">
    <cfRule type="cellIs" dxfId="5" priority="13" operator="lessThan">
      <formula>"60%"</formula>
    </cfRule>
  </conditionalFormatting>
  <conditionalFormatting sqref="X36">
    <cfRule type="notContainsBlanks" dxfId="4" priority="14">
      <formula>LEN(TRIM(X36))&gt;0</formula>
    </cfRule>
  </conditionalFormatting>
  <conditionalFormatting sqref="Z1:AS2 Z4:AS8 Z10:AS14 Z16:AS20 Z22:AS29 Z31:AS35 Z37:AS41 Z43:AS47 Z49:AS1021">
    <cfRule type="cellIs" dxfId="3" priority="15" operator="equal">
      <formula>"↑"</formula>
    </cfRule>
  </conditionalFormatting>
  <conditionalFormatting sqref="Z1:AS2 Z4:AS8 Z10:AS14 Z16:AS20 Z22:AS29 Z31:AS35 Z37:AS41 Z43:AS47 Z49:AS1021">
    <cfRule type="cellIs" dxfId="2" priority="16" operator="equal">
      <formula>"↓"</formula>
    </cfRule>
  </conditionalFormatting>
  <conditionalFormatting sqref="C5:V7">
    <cfRule type="cellIs" dxfId="1" priority="17" operator="greaterThan">
      <formula>"80%"</formula>
    </cfRule>
  </conditionalFormatting>
  <conditionalFormatting sqref="C5:V7">
    <cfRule type="cellIs" dxfId="0" priority="18" operator="lessThan">
      <formula>"60%"</formula>
    </cfRule>
  </conditionalFormatting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NORMA</vt:lpstr>
      <vt:lpstr>TORCA</vt:lpstr>
      <vt:lpstr>SALITRE</vt:lpstr>
      <vt:lpstr>FUCHA</vt:lpstr>
      <vt:lpstr>TUNJUELO</vt:lpstr>
      <vt:lpstr>CUMPLIMIENTO TU-TO</vt:lpstr>
      <vt:lpstr>CUMPLIMIENTO FU-SA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David</cp:lastModifiedBy>
  <dcterms:modified xsi:type="dcterms:W3CDTF">2021-11-26T17:57:56Z</dcterms:modified>
</cp:coreProperties>
</file>